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18182\Desktop\"/>
    </mc:Choice>
  </mc:AlternateContent>
  <xr:revisionPtr revIDLastSave="0" documentId="8_{F3B70F9F-557A-4CC3-842D-F3128963593F}" xr6:coauthVersionLast="47" xr6:coauthVersionMax="47" xr10:uidLastSave="{00000000-0000-0000-0000-000000000000}"/>
  <bookViews>
    <workbookView xWindow="-120" yWindow="-120" windowWidth="29040" windowHeight="15720" tabRatio="921" activeTab="5" xr2:uid="{00000000-000D-0000-FFFF-FFFF00000000}"/>
  </bookViews>
  <sheets>
    <sheet name="Actualización" sheetId="33" r:id="rId1"/>
    <sheet name="Ponderadores" sheetId="14" r:id="rId2"/>
    <sheet name="DatosOri" sheetId="29" r:id="rId3"/>
    <sheet name="DatosDesest" sheetId="30" r:id="rId4"/>
    <sheet name="DContriORI" sheetId="1" r:id="rId5"/>
    <sheet name="DContriDES" sheetId="6" r:id="rId6"/>
    <sheet name="DContriAgreOri" sheetId="21" r:id="rId7"/>
    <sheet name="DContriAgreDes" sheetId="19" r:id="rId8"/>
    <sheet name="DContriBimestralAdel" sheetId="39" r:id="rId9"/>
    <sheet name="ContriMENSUAL_prueba" sheetId="18" r:id="rId10"/>
    <sheet name="ContriTRIMESTRAL_prueba" sheetId="20" r:id="rId11"/>
    <sheet name="Contri SEMESTRAL_prueba" sheetId="22" r:id="rId12"/>
    <sheet name="Contri BIMESTRAL_prueba" sheetId="23" r:id="rId13"/>
    <sheet name="Contri BIMESTRALvsTrim" sheetId="40" r:id="rId14"/>
    <sheet name="Contri MENSUALvsTrim" sheetId="41" r:id="rId15"/>
    <sheet name="Contri ACUM" sheetId="12" r:id="rId16"/>
    <sheet name="Contri Anual" sheetId="36" r:id="rId17"/>
    <sheet name="MensualHistórica_desest" sheetId="26" r:id="rId18"/>
    <sheet name="MensualHistórica_original" sheetId="27" r:id="rId19"/>
    <sheet name="ContriMENSUAL_comp" sheetId="34" r:id="rId20"/>
    <sheet name="ContriTRIM_comp" sheetId="35" r:id="rId21"/>
    <sheet name="para COPOM" sheetId="28" r:id="rId22"/>
  </sheets>
  <externalReferences>
    <externalReference r:id="rId23"/>
    <externalReference r:id="rId24"/>
    <externalReference r:id="rId25"/>
    <externalReference r:id="rId26"/>
  </externalReferences>
  <definedNames>
    <definedName name="_xlnm.Print_Area" localSheetId="15">'Contri ACUM'!$B$2:$P$56,'Contri ACUM'!$B$59:$P$87</definedName>
    <definedName name="_xlnm.Print_Area" localSheetId="16">'Contri Anual'!$C$2:$Q$56,'Contri Anual'!$C$59:$Q$87</definedName>
    <definedName name="_xlnm.Print_Area" localSheetId="12">'Contri BIMESTRAL_prueba'!$B$2:$P$56,'Contri BIMESTRAL_prueba'!$B$59:$P$88</definedName>
    <definedName name="_xlnm.Print_Area" localSheetId="13">'Contri BIMESTRALvsTrim'!$B$2:$P$56,'Contri BIMESTRALvsTrim'!$B$59:$P$88</definedName>
    <definedName name="_xlnm.Print_Area" localSheetId="14">'Contri MENSUALvsTrim'!$B$2:$P$56,'Contri MENSUALvsTrim'!$B$59:$P$88</definedName>
    <definedName name="_xlnm.Print_Area" localSheetId="11">'Contri SEMESTRAL_prueba'!$B$2:$P$56,'Contri SEMESTRAL_prueba'!$B$59:$P$88</definedName>
    <definedName name="_xlnm.Print_Area" localSheetId="19">ContriMENSUAL_comp!$B$1:$U$87</definedName>
    <definedName name="_xlnm.Print_Area" localSheetId="9">ContriMENSUAL_prueba!$B$2:$P$56,ContriMENSUAL_prueba!$B$59:$P$88</definedName>
    <definedName name="_xlnm.Print_Area" localSheetId="20">ContriTRIM_comp!$B$1:$U$87</definedName>
    <definedName name="_xlnm.Print_Area" localSheetId="10">ContriTRIMESTRAL_prueba!$B$2:$P$56,ContriTRIMESTRAL_prueba!$B$59:$P$88</definedName>
    <definedName name="_xlnm.Print_Area" localSheetId="17">MensualHistórica_desest!$B$2:$O$54,MensualHistórica_desest!$B$57:$O$84</definedName>
    <definedName name="_xlnm.Print_Area" localSheetId="18">MensualHistórica_original!$B$2:$O$54,MensualHistórica_original!$B$57:$O$84</definedName>
    <definedName name="_xlnm.Print_Area" localSheetId="21">'para COPOM'!$B$1:$L$29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3" i="41" l="1"/>
  <c r="P56" i="41"/>
  <c r="P88" i="41" s="1"/>
  <c r="R11" i="41"/>
  <c r="R15" i="41" s="1"/>
  <c r="C6" i="41" s="1"/>
  <c r="J6" i="41"/>
  <c r="E6" i="41"/>
  <c r="FO1" i="6"/>
  <c r="FP1" i="6" s="1"/>
  <c r="FO5" i="6"/>
  <c r="FO42" i="6" s="1"/>
  <c r="FO152" i="6" s="1"/>
  <c r="FO195" i="6" s="1"/>
  <c r="FO240" i="6" s="1"/>
  <c r="FO85" i="6"/>
  <c r="FO86" i="6"/>
  <c r="FI1" i="6"/>
  <c r="FJ1" i="6" s="1"/>
  <c r="FI5" i="6"/>
  <c r="FJ5" i="6" s="1"/>
  <c r="FI42" i="6"/>
  <c r="FI152" i="6" s="1"/>
  <c r="FI85" i="6"/>
  <c r="FI86" i="6"/>
  <c r="FI195" i="6"/>
  <c r="FI240" i="6"/>
  <c r="FE1" i="6"/>
  <c r="FF1" i="6" s="1"/>
  <c r="FE5" i="6"/>
  <c r="FF5" i="6" s="1"/>
  <c r="FF86" i="6" s="1"/>
  <c r="FE42" i="6"/>
  <c r="FE85" i="6"/>
  <c r="FF85" i="6"/>
  <c r="FE86" i="6"/>
  <c r="FE152" i="6"/>
  <c r="FE195" i="6"/>
  <c r="FE240" i="6" s="1"/>
  <c r="FP1" i="1"/>
  <c r="FP5" i="1"/>
  <c r="FP42" i="1" s="1"/>
  <c r="FP85" i="1"/>
  <c r="FP151" i="1" s="1"/>
  <c r="FG1" i="1"/>
  <c r="FH1" i="1"/>
  <c r="FI1" i="1" s="1"/>
  <c r="FG5" i="1"/>
  <c r="FG42" i="1" s="1"/>
  <c r="FH5" i="1"/>
  <c r="FE1" i="1"/>
  <c r="FF1" i="1" s="1"/>
  <c r="FE5" i="1"/>
  <c r="FE42" i="1" s="1"/>
  <c r="FE85" i="1"/>
  <c r="FE151" i="1"/>
  <c r="B168" i="30"/>
  <c r="C168" i="30"/>
  <c r="D168" i="30"/>
  <c r="E168" i="30"/>
  <c r="F168" i="30"/>
  <c r="G168" i="30"/>
  <c r="H168" i="30"/>
  <c r="I168" i="30"/>
  <c r="J168" i="30"/>
  <c r="K168" i="30"/>
  <c r="L168" i="30"/>
  <c r="M168" i="30"/>
  <c r="N168" i="30"/>
  <c r="O168" i="30"/>
  <c r="P168" i="30"/>
  <c r="Q168" i="30"/>
  <c r="R168" i="30"/>
  <c r="S168" i="30"/>
  <c r="T168" i="30"/>
  <c r="U168" i="30"/>
  <c r="V168" i="30"/>
  <c r="W168" i="30"/>
  <c r="X168" i="30"/>
  <c r="Y168" i="30"/>
  <c r="Z168" i="30"/>
  <c r="AA168" i="30"/>
  <c r="AB168" i="30"/>
  <c r="AC168" i="30"/>
  <c r="AD168" i="30"/>
  <c r="AE168" i="30"/>
  <c r="AF168" i="30"/>
  <c r="AG168" i="30"/>
  <c r="AH168" i="30"/>
  <c r="AI168" i="30"/>
  <c r="B169" i="30"/>
  <c r="C169" i="30"/>
  <c r="D169" i="30"/>
  <c r="E169" i="30"/>
  <c r="F169" i="30"/>
  <c r="G169" i="30"/>
  <c r="H169" i="30"/>
  <c r="I169" i="30"/>
  <c r="J169" i="30"/>
  <c r="K169" i="30"/>
  <c r="L169" i="30"/>
  <c r="M169" i="30"/>
  <c r="N169" i="30"/>
  <c r="O169" i="30"/>
  <c r="P169" i="30"/>
  <c r="Q169" i="30"/>
  <c r="R169" i="30"/>
  <c r="S169" i="30"/>
  <c r="T169" i="30"/>
  <c r="U169" i="30"/>
  <c r="V169" i="30"/>
  <c r="W169" i="30"/>
  <c r="X169" i="30"/>
  <c r="Y169" i="30"/>
  <c r="Z169" i="30"/>
  <c r="AA169" i="30"/>
  <c r="AB169" i="30"/>
  <c r="AC169" i="30"/>
  <c r="AD169" i="30"/>
  <c r="AE169" i="30"/>
  <c r="AF169" i="30"/>
  <c r="AG169" i="30"/>
  <c r="AH169" i="30"/>
  <c r="AI169" i="30"/>
  <c r="B163" i="30"/>
  <c r="C163" i="30"/>
  <c r="D163" i="30"/>
  <c r="E163" i="30"/>
  <c r="F163" i="30"/>
  <c r="G163" i="30"/>
  <c r="H163" i="30"/>
  <c r="I163" i="30"/>
  <c r="J163" i="30"/>
  <c r="K163" i="30"/>
  <c r="L163" i="30"/>
  <c r="M163" i="30"/>
  <c r="N163" i="30"/>
  <c r="O163" i="30"/>
  <c r="P163" i="30"/>
  <c r="Q163" i="30"/>
  <c r="R163" i="30"/>
  <c r="S163" i="30"/>
  <c r="T163" i="30"/>
  <c r="U163" i="30"/>
  <c r="V163" i="30"/>
  <c r="W163" i="30"/>
  <c r="X163" i="30"/>
  <c r="Y163" i="30"/>
  <c r="Z163" i="30"/>
  <c r="AA163" i="30"/>
  <c r="AB163" i="30"/>
  <c r="AC163" i="30"/>
  <c r="AD163" i="30"/>
  <c r="AE163" i="30"/>
  <c r="AF163" i="30"/>
  <c r="AG163" i="30"/>
  <c r="AH163" i="30"/>
  <c r="AI163" i="30"/>
  <c r="B164" i="30"/>
  <c r="C164" i="30"/>
  <c r="D164" i="30"/>
  <c r="E164" i="30"/>
  <c r="F164" i="30"/>
  <c r="G164" i="30"/>
  <c r="H164" i="30"/>
  <c r="I164" i="30"/>
  <c r="J164" i="30"/>
  <c r="K164" i="30"/>
  <c r="L164" i="30"/>
  <c r="M164" i="30"/>
  <c r="N164" i="30"/>
  <c r="O164" i="30"/>
  <c r="P164" i="30"/>
  <c r="Q164" i="30"/>
  <c r="R164" i="30"/>
  <c r="S164" i="30"/>
  <c r="T164" i="30"/>
  <c r="U164" i="30"/>
  <c r="V164" i="30"/>
  <c r="W164" i="30"/>
  <c r="X164" i="30"/>
  <c r="Y164" i="30"/>
  <c r="Z164" i="30"/>
  <c r="AA164" i="30"/>
  <c r="AB164" i="30"/>
  <c r="AC164" i="30"/>
  <c r="AD164" i="30"/>
  <c r="AE164" i="30"/>
  <c r="AF164" i="30"/>
  <c r="AG164" i="30"/>
  <c r="AH164" i="30"/>
  <c r="AI164" i="30"/>
  <c r="B165" i="30"/>
  <c r="C165" i="30"/>
  <c r="D165" i="30"/>
  <c r="E165" i="30"/>
  <c r="F165" i="30"/>
  <c r="G165" i="30"/>
  <c r="H165" i="30"/>
  <c r="I165" i="30"/>
  <c r="J165" i="30"/>
  <c r="K165" i="30"/>
  <c r="L165" i="30"/>
  <c r="M165" i="30"/>
  <c r="N165" i="30"/>
  <c r="O165" i="30"/>
  <c r="P165" i="30"/>
  <c r="Q165" i="30"/>
  <c r="R165" i="30"/>
  <c r="S165" i="30"/>
  <c r="T165" i="30"/>
  <c r="U165" i="30"/>
  <c r="V165" i="30"/>
  <c r="W165" i="30"/>
  <c r="X165" i="30"/>
  <c r="Y165" i="30"/>
  <c r="Z165" i="30"/>
  <c r="AA165" i="30"/>
  <c r="AB165" i="30"/>
  <c r="AC165" i="30"/>
  <c r="AD165" i="30"/>
  <c r="AE165" i="30"/>
  <c r="AF165" i="30"/>
  <c r="AG165" i="30"/>
  <c r="AH165" i="30"/>
  <c r="AI165" i="30"/>
  <c r="B166" i="30"/>
  <c r="C166" i="30"/>
  <c r="D166" i="30"/>
  <c r="E166" i="30"/>
  <c r="F166" i="30"/>
  <c r="G166" i="30"/>
  <c r="H166" i="30"/>
  <c r="I166" i="30"/>
  <c r="J166" i="30"/>
  <c r="K166" i="30"/>
  <c r="L166" i="30"/>
  <c r="M166" i="30"/>
  <c r="N166" i="30"/>
  <c r="O166" i="30"/>
  <c r="P166" i="30"/>
  <c r="Q166" i="30"/>
  <c r="R166" i="30"/>
  <c r="S166" i="30"/>
  <c r="T166" i="30"/>
  <c r="U166" i="30"/>
  <c r="V166" i="30"/>
  <c r="W166" i="30"/>
  <c r="X166" i="30"/>
  <c r="Y166" i="30"/>
  <c r="Z166" i="30"/>
  <c r="AA166" i="30"/>
  <c r="AB166" i="30"/>
  <c r="AC166" i="30"/>
  <c r="AD166" i="30"/>
  <c r="AE166" i="30"/>
  <c r="AF166" i="30"/>
  <c r="AG166" i="30"/>
  <c r="AH166" i="30"/>
  <c r="AI166" i="30"/>
  <c r="B167" i="30"/>
  <c r="C167" i="30"/>
  <c r="D167" i="30"/>
  <c r="E167" i="30"/>
  <c r="F167" i="30"/>
  <c r="G167" i="30"/>
  <c r="H167" i="30"/>
  <c r="I167" i="30"/>
  <c r="J167" i="30"/>
  <c r="K167" i="30"/>
  <c r="L167" i="30"/>
  <c r="M167" i="30"/>
  <c r="N167" i="30"/>
  <c r="O167" i="30"/>
  <c r="P167" i="30"/>
  <c r="Q167" i="30"/>
  <c r="R167" i="30"/>
  <c r="S167" i="30"/>
  <c r="T167" i="30"/>
  <c r="U167" i="30"/>
  <c r="V167" i="30"/>
  <c r="W167" i="30"/>
  <c r="X167" i="30"/>
  <c r="Y167" i="30"/>
  <c r="Z167" i="30"/>
  <c r="AA167" i="30"/>
  <c r="AB167" i="30"/>
  <c r="AC167" i="30"/>
  <c r="AD167" i="30"/>
  <c r="AE167" i="30"/>
  <c r="AF167" i="30"/>
  <c r="AG167" i="30"/>
  <c r="AH167" i="30"/>
  <c r="AI167" i="30"/>
  <c r="B158" i="30"/>
  <c r="C158" i="30"/>
  <c r="D158" i="30"/>
  <c r="E158" i="30"/>
  <c r="F158" i="30"/>
  <c r="G158" i="30"/>
  <c r="H158" i="30"/>
  <c r="I158" i="30"/>
  <c r="J158" i="30"/>
  <c r="K158" i="30"/>
  <c r="L158" i="30"/>
  <c r="M158" i="30"/>
  <c r="N158" i="30"/>
  <c r="O158" i="30"/>
  <c r="P158" i="30"/>
  <c r="Q158" i="30"/>
  <c r="R158" i="30"/>
  <c r="S158" i="30"/>
  <c r="T158" i="30"/>
  <c r="U158" i="30"/>
  <c r="V158" i="30"/>
  <c r="W158" i="30"/>
  <c r="X158" i="30"/>
  <c r="Y158" i="30"/>
  <c r="Z158" i="30"/>
  <c r="AA158" i="30"/>
  <c r="AB158" i="30"/>
  <c r="AC158" i="30"/>
  <c r="AD158" i="30"/>
  <c r="AE158" i="30"/>
  <c r="AF158" i="30"/>
  <c r="AG158" i="30"/>
  <c r="AH158" i="30"/>
  <c r="AI158" i="30"/>
  <c r="B159" i="30"/>
  <c r="C159" i="30"/>
  <c r="D159" i="30"/>
  <c r="E159" i="30"/>
  <c r="F159" i="30"/>
  <c r="G159" i="30"/>
  <c r="H159" i="30"/>
  <c r="I159" i="30"/>
  <c r="J159" i="30"/>
  <c r="K159" i="30"/>
  <c r="L159" i="30"/>
  <c r="M159" i="30"/>
  <c r="N159" i="30"/>
  <c r="O159" i="30"/>
  <c r="P159" i="30"/>
  <c r="Q159" i="30"/>
  <c r="R159" i="30"/>
  <c r="S159" i="30"/>
  <c r="T159" i="30"/>
  <c r="U159" i="30"/>
  <c r="V159" i="30"/>
  <c r="W159" i="30"/>
  <c r="X159" i="30"/>
  <c r="Y159" i="30"/>
  <c r="Z159" i="30"/>
  <c r="AA159" i="30"/>
  <c r="AB159" i="30"/>
  <c r="AC159" i="30"/>
  <c r="AD159" i="30"/>
  <c r="AE159" i="30"/>
  <c r="AF159" i="30"/>
  <c r="AG159" i="30"/>
  <c r="AH159" i="30"/>
  <c r="AI159" i="30"/>
  <c r="B160" i="30"/>
  <c r="C160" i="30"/>
  <c r="D160" i="30"/>
  <c r="E160" i="30"/>
  <c r="F160" i="30"/>
  <c r="G160" i="30"/>
  <c r="H160" i="30"/>
  <c r="I160" i="30"/>
  <c r="J160" i="30"/>
  <c r="K160" i="30"/>
  <c r="L160" i="30"/>
  <c r="M160" i="30"/>
  <c r="N160" i="30"/>
  <c r="O160" i="30"/>
  <c r="P160" i="30"/>
  <c r="Q160" i="30"/>
  <c r="R160" i="30"/>
  <c r="S160" i="30"/>
  <c r="T160" i="30"/>
  <c r="U160" i="30"/>
  <c r="V160" i="30"/>
  <c r="W160" i="30"/>
  <c r="X160" i="30"/>
  <c r="Y160" i="30"/>
  <c r="Z160" i="30"/>
  <c r="AA160" i="30"/>
  <c r="AB160" i="30"/>
  <c r="AC160" i="30"/>
  <c r="AD160" i="30"/>
  <c r="AE160" i="30"/>
  <c r="AF160" i="30"/>
  <c r="AG160" i="30"/>
  <c r="AH160" i="30"/>
  <c r="AI160" i="30"/>
  <c r="B161" i="30"/>
  <c r="C161" i="30"/>
  <c r="D161" i="30"/>
  <c r="E161" i="30"/>
  <c r="F161" i="30"/>
  <c r="G161" i="30"/>
  <c r="H161" i="30"/>
  <c r="I161" i="30"/>
  <c r="J161" i="30"/>
  <c r="K161" i="30"/>
  <c r="L161" i="30"/>
  <c r="M161" i="30"/>
  <c r="N161" i="30"/>
  <c r="O161" i="30"/>
  <c r="P161" i="30"/>
  <c r="Q161" i="30"/>
  <c r="R161" i="30"/>
  <c r="S161" i="30"/>
  <c r="T161" i="30"/>
  <c r="U161" i="30"/>
  <c r="V161" i="30"/>
  <c r="W161" i="30"/>
  <c r="X161" i="30"/>
  <c r="Y161" i="30"/>
  <c r="Z161" i="30"/>
  <c r="AA161" i="30"/>
  <c r="AB161" i="30"/>
  <c r="AC161" i="30"/>
  <c r="AD161" i="30"/>
  <c r="AE161" i="30"/>
  <c r="AF161" i="30"/>
  <c r="AG161" i="30"/>
  <c r="AH161" i="30"/>
  <c r="AI161" i="30"/>
  <c r="B162" i="30"/>
  <c r="C162" i="30"/>
  <c r="D162" i="30"/>
  <c r="E162" i="30"/>
  <c r="F162" i="30"/>
  <c r="G162" i="30"/>
  <c r="H162" i="30"/>
  <c r="I162" i="30"/>
  <c r="J162" i="30"/>
  <c r="K162" i="30"/>
  <c r="L162" i="30"/>
  <c r="M162" i="30"/>
  <c r="N162" i="30"/>
  <c r="O162" i="30"/>
  <c r="P162" i="30"/>
  <c r="Q162" i="30"/>
  <c r="R162" i="30"/>
  <c r="S162" i="30"/>
  <c r="T162" i="30"/>
  <c r="U162" i="30"/>
  <c r="V162" i="30"/>
  <c r="W162" i="30"/>
  <c r="X162" i="30"/>
  <c r="Y162" i="30"/>
  <c r="Z162" i="30"/>
  <c r="AA162" i="30"/>
  <c r="AB162" i="30"/>
  <c r="AC162" i="30"/>
  <c r="AD162" i="30"/>
  <c r="AE162" i="30"/>
  <c r="AF162" i="30"/>
  <c r="AG162" i="30"/>
  <c r="AH162" i="30"/>
  <c r="AI162" i="30"/>
  <c r="B168" i="29"/>
  <c r="C168" i="29"/>
  <c r="D168" i="29"/>
  <c r="E168" i="29"/>
  <c r="F168" i="29"/>
  <c r="G168" i="29"/>
  <c r="H168" i="29"/>
  <c r="I168" i="29"/>
  <c r="J168" i="29"/>
  <c r="K168" i="29"/>
  <c r="L168" i="29"/>
  <c r="M168" i="29"/>
  <c r="N168" i="29"/>
  <c r="O168" i="29"/>
  <c r="P168" i="29"/>
  <c r="Q168" i="29"/>
  <c r="R168" i="29"/>
  <c r="S168" i="29"/>
  <c r="T168" i="29"/>
  <c r="U168" i="29"/>
  <c r="V168" i="29"/>
  <c r="W168" i="29"/>
  <c r="X168" i="29"/>
  <c r="Y168" i="29"/>
  <c r="Z168" i="29"/>
  <c r="AA168" i="29"/>
  <c r="AB168" i="29"/>
  <c r="AC168" i="29"/>
  <c r="AD168" i="29"/>
  <c r="AE168" i="29"/>
  <c r="AF168" i="29"/>
  <c r="AG168" i="29"/>
  <c r="AH168" i="29"/>
  <c r="AI168" i="29"/>
  <c r="B169" i="29"/>
  <c r="C169" i="29"/>
  <c r="D169" i="29"/>
  <c r="E169" i="29"/>
  <c r="F169" i="29"/>
  <c r="G169" i="29"/>
  <c r="H169" i="29"/>
  <c r="I169" i="29"/>
  <c r="J169" i="29"/>
  <c r="K169" i="29"/>
  <c r="L169" i="29"/>
  <c r="M169" i="29"/>
  <c r="N169" i="29"/>
  <c r="O169" i="29"/>
  <c r="P169" i="29"/>
  <c r="Q169" i="29"/>
  <c r="R169" i="29"/>
  <c r="S169" i="29"/>
  <c r="T169" i="29"/>
  <c r="U169" i="29"/>
  <c r="V169" i="29"/>
  <c r="W169" i="29"/>
  <c r="X169" i="29"/>
  <c r="Y169" i="29"/>
  <c r="Z169" i="29"/>
  <c r="AA169" i="29"/>
  <c r="AB169" i="29"/>
  <c r="AC169" i="29"/>
  <c r="AD169" i="29"/>
  <c r="AE169" i="29"/>
  <c r="AF169" i="29"/>
  <c r="AG169" i="29"/>
  <c r="AH169" i="29"/>
  <c r="AI169" i="29"/>
  <c r="B163" i="29"/>
  <c r="C163" i="29"/>
  <c r="D163" i="29"/>
  <c r="E163" i="29"/>
  <c r="F163" i="29"/>
  <c r="G163" i="29"/>
  <c r="H163" i="29"/>
  <c r="I163" i="29"/>
  <c r="J163" i="29"/>
  <c r="K163" i="29"/>
  <c r="L163" i="29"/>
  <c r="M163" i="29"/>
  <c r="N163" i="29"/>
  <c r="O163" i="29"/>
  <c r="P163" i="29"/>
  <c r="Q163" i="29"/>
  <c r="R163" i="29"/>
  <c r="S163" i="29"/>
  <c r="T163" i="29"/>
  <c r="U163" i="29"/>
  <c r="V163" i="29"/>
  <c r="W163" i="29"/>
  <c r="X163" i="29"/>
  <c r="Y163" i="29"/>
  <c r="Z163" i="29"/>
  <c r="AA163" i="29"/>
  <c r="AB163" i="29"/>
  <c r="AC163" i="29"/>
  <c r="AD163" i="29"/>
  <c r="AE163" i="29"/>
  <c r="AF163" i="29"/>
  <c r="AG163" i="29"/>
  <c r="AH163" i="29"/>
  <c r="AI163" i="29"/>
  <c r="B164" i="29"/>
  <c r="C164" i="29"/>
  <c r="D164" i="29"/>
  <c r="E164" i="29"/>
  <c r="F164" i="29"/>
  <c r="G164" i="29"/>
  <c r="H164" i="29"/>
  <c r="I164" i="29"/>
  <c r="J164" i="29"/>
  <c r="K164" i="29"/>
  <c r="L164" i="29"/>
  <c r="M164" i="29"/>
  <c r="N164" i="29"/>
  <c r="O164" i="29"/>
  <c r="P164" i="29"/>
  <c r="Q164" i="29"/>
  <c r="R164" i="29"/>
  <c r="S164" i="29"/>
  <c r="T164" i="29"/>
  <c r="U164" i="29"/>
  <c r="V164" i="29"/>
  <c r="W164" i="29"/>
  <c r="X164" i="29"/>
  <c r="Y164" i="29"/>
  <c r="Z164" i="29"/>
  <c r="AA164" i="29"/>
  <c r="AB164" i="29"/>
  <c r="AC164" i="29"/>
  <c r="AD164" i="29"/>
  <c r="AE164" i="29"/>
  <c r="AF164" i="29"/>
  <c r="AG164" i="29"/>
  <c r="AH164" i="29"/>
  <c r="AI164" i="29"/>
  <c r="B165" i="29"/>
  <c r="C165" i="29"/>
  <c r="D165" i="29"/>
  <c r="E165" i="29"/>
  <c r="F165" i="29"/>
  <c r="G165" i="29"/>
  <c r="H165" i="29"/>
  <c r="I165" i="29"/>
  <c r="J165" i="29"/>
  <c r="K165" i="29"/>
  <c r="L165" i="29"/>
  <c r="M165" i="29"/>
  <c r="N165" i="29"/>
  <c r="O165" i="29"/>
  <c r="P165" i="29"/>
  <c r="Q165" i="29"/>
  <c r="R165" i="29"/>
  <c r="S165" i="29"/>
  <c r="T165" i="29"/>
  <c r="U165" i="29"/>
  <c r="V165" i="29"/>
  <c r="W165" i="29"/>
  <c r="X165" i="29"/>
  <c r="Y165" i="29"/>
  <c r="Z165" i="29"/>
  <c r="AA165" i="29"/>
  <c r="AB165" i="29"/>
  <c r="AC165" i="29"/>
  <c r="AD165" i="29"/>
  <c r="AE165" i="29"/>
  <c r="AF165" i="29"/>
  <c r="AG165" i="29"/>
  <c r="AH165" i="29"/>
  <c r="AI165" i="29"/>
  <c r="B166" i="29"/>
  <c r="C166" i="29"/>
  <c r="D166" i="29"/>
  <c r="E166" i="29"/>
  <c r="F166" i="29"/>
  <c r="G166" i="29"/>
  <c r="H166" i="29"/>
  <c r="I166" i="29"/>
  <c r="J166" i="29"/>
  <c r="K166" i="29"/>
  <c r="L166" i="29"/>
  <c r="M166" i="29"/>
  <c r="N166" i="29"/>
  <c r="O166" i="29"/>
  <c r="P166" i="29"/>
  <c r="Q166" i="29"/>
  <c r="R166" i="29"/>
  <c r="S166" i="29"/>
  <c r="T166" i="29"/>
  <c r="U166" i="29"/>
  <c r="V166" i="29"/>
  <c r="W166" i="29"/>
  <c r="X166" i="29"/>
  <c r="Y166" i="29"/>
  <c r="Z166" i="29"/>
  <c r="AA166" i="29"/>
  <c r="AB166" i="29"/>
  <c r="AC166" i="29"/>
  <c r="AD166" i="29"/>
  <c r="AE166" i="29"/>
  <c r="AF166" i="29"/>
  <c r="AG166" i="29"/>
  <c r="AH166" i="29"/>
  <c r="AI166" i="29"/>
  <c r="B167" i="29"/>
  <c r="C167" i="29"/>
  <c r="D167" i="29"/>
  <c r="E167" i="29"/>
  <c r="F167" i="29"/>
  <c r="G167" i="29"/>
  <c r="H167" i="29"/>
  <c r="I167" i="29"/>
  <c r="J167" i="29"/>
  <c r="K167" i="29"/>
  <c r="L167" i="29"/>
  <c r="M167" i="29"/>
  <c r="N167" i="29"/>
  <c r="O167" i="29"/>
  <c r="P167" i="29"/>
  <c r="Q167" i="29"/>
  <c r="R167" i="29"/>
  <c r="S167" i="29"/>
  <c r="T167" i="29"/>
  <c r="U167" i="29"/>
  <c r="V167" i="29"/>
  <c r="W167" i="29"/>
  <c r="X167" i="29"/>
  <c r="Y167" i="29"/>
  <c r="Z167" i="29"/>
  <c r="AA167" i="29"/>
  <c r="AB167" i="29"/>
  <c r="AC167" i="29"/>
  <c r="AD167" i="29"/>
  <c r="AE167" i="29"/>
  <c r="AF167" i="29"/>
  <c r="AG167" i="29"/>
  <c r="AH167" i="29"/>
  <c r="AI167" i="29"/>
  <c r="B158" i="29"/>
  <c r="C158" i="29"/>
  <c r="D158" i="29"/>
  <c r="E158" i="29"/>
  <c r="F158" i="29"/>
  <c r="G158" i="29"/>
  <c r="H158" i="29"/>
  <c r="I158" i="29"/>
  <c r="J158" i="29"/>
  <c r="K158" i="29"/>
  <c r="L158" i="29"/>
  <c r="M158" i="29"/>
  <c r="N158" i="29"/>
  <c r="O158" i="29"/>
  <c r="P158" i="29"/>
  <c r="Q158" i="29"/>
  <c r="R158" i="29"/>
  <c r="S158" i="29"/>
  <c r="T158" i="29"/>
  <c r="U158" i="29"/>
  <c r="V158" i="29"/>
  <c r="W158" i="29"/>
  <c r="X158" i="29"/>
  <c r="Y158" i="29"/>
  <c r="Z158" i="29"/>
  <c r="AA158" i="29"/>
  <c r="AB158" i="29"/>
  <c r="AC158" i="29"/>
  <c r="AD158" i="29"/>
  <c r="AE158" i="29"/>
  <c r="AF158" i="29"/>
  <c r="AG158" i="29"/>
  <c r="AH158" i="29"/>
  <c r="AI158" i="29"/>
  <c r="B159" i="29"/>
  <c r="C159" i="29"/>
  <c r="D159" i="29"/>
  <c r="E159" i="29"/>
  <c r="F159" i="29"/>
  <c r="G159" i="29"/>
  <c r="H159" i="29"/>
  <c r="I159" i="29"/>
  <c r="J159" i="29"/>
  <c r="K159" i="29"/>
  <c r="L159" i="29"/>
  <c r="M159" i="29"/>
  <c r="N159" i="29"/>
  <c r="O159" i="29"/>
  <c r="P159" i="29"/>
  <c r="Q159" i="29"/>
  <c r="R159" i="29"/>
  <c r="S159" i="29"/>
  <c r="T159" i="29"/>
  <c r="U159" i="29"/>
  <c r="V159" i="29"/>
  <c r="W159" i="29"/>
  <c r="X159" i="29"/>
  <c r="Y159" i="29"/>
  <c r="Z159" i="29"/>
  <c r="AA159" i="29"/>
  <c r="AB159" i="29"/>
  <c r="AC159" i="29"/>
  <c r="AD159" i="29"/>
  <c r="AE159" i="29"/>
  <c r="AF159" i="29"/>
  <c r="AG159" i="29"/>
  <c r="AH159" i="29"/>
  <c r="AI159" i="29"/>
  <c r="B160" i="29"/>
  <c r="C160" i="29"/>
  <c r="D160" i="29"/>
  <c r="E160" i="29"/>
  <c r="F160" i="29"/>
  <c r="G160" i="29"/>
  <c r="H160" i="29"/>
  <c r="I160" i="29"/>
  <c r="J160" i="29"/>
  <c r="K160" i="29"/>
  <c r="L160" i="29"/>
  <c r="M160" i="29"/>
  <c r="N160" i="29"/>
  <c r="O160" i="29"/>
  <c r="P160" i="29"/>
  <c r="Q160" i="29"/>
  <c r="R160" i="29"/>
  <c r="S160" i="29"/>
  <c r="T160" i="29"/>
  <c r="U160" i="29"/>
  <c r="V160" i="29"/>
  <c r="W160" i="29"/>
  <c r="X160" i="29"/>
  <c r="Y160" i="29"/>
  <c r="Z160" i="29"/>
  <c r="AA160" i="29"/>
  <c r="AB160" i="29"/>
  <c r="AC160" i="29"/>
  <c r="AD160" i="29"/>
  <c r="AE160" i="29"/>
  <c r="AF160" i="29"/>
  <c r="AG160" i="29"/>
  <c r="AH160" i="29"/>
  <c r="AI160" i="29"/>
  <c r="B161" i="29"/>
  <c r="C161" i="29"/>
  <c r="D161" i="29"/>
  <c r="E161" i="29"/>
  <c r="F161" i="29"/>
  <c r="G161" i="29"/>
  <c r="H161" i="29"/>
  <c r="I161" i="29"/>
  <c r="J161" i="29"/>
  <c r="K161" i="29"/>
  <c r="L161" i="29"/>
  <c r="M161" i="29"/>
  <c r="N161" i="29"/>
  <c r="O161" i="29"/>
  <c r="P161" i="29"/>
  <c r="Q161" i="29"/>
  <c r="R161" i="29"/>
  <c r="S161" i="29"/>
  <c r="T161" i="29"/>
  <c r="U161" i="29"/>
  <c r="V161" i="29"/>
  <c r="W161" i="29"/>
  <c r="X161" i="29"/>
  <c r="Y161" i="29"/>
  <c r="Z161" i="29"/>
  <c r="AA161" i="29"/>
  <c r="AB161" i="29"/>
  <c r="AC161" i="29"/>
  <c r="AD161" i="29"/>
  <c r="AE161" i="29"/>
  <c r="AF161" i="29"/>
  <c r="AG161" i="29"/>
  <c r="AH161" i="29"/>
  <c r="AI161" i="29"/>
  <c r="B162" i="29"/>
  <c r="C162" i="29"/>
  <c r="D162" i="29"/>
  <c r="E162" i="29"/>
  <c r="F162" i="29"/>
  <c r="G162" i="29"/>
  <c r="H162" i="29"/>
  <c r="I162" i="29"/>
  <c r="J162" i="29"/>
  <c r="K162" i="29"/>
  <c r="L162" i="29"/>
  <c r="M162" i="29"/>
  <c r="N162" i="29"/>
  <c r="O162" i="29"/>
  <c r="P162" i="29"/>
  <c r="Q162" i="29"/>
  <c r="R162" i="29"/>
  <c r="S162" i="29"/>
  <c r="T162" i="29"/>
  <c r="U162" i="29"/>
  <c r="V162" i="29"/>
  <c r="W162" i="29"/>
  <c r="X162" i="29"/>
  <c r="Y162" i="29"/>
  <c r="Z162" i="29"/>
  <c r="AA162" i="29"/>
  <c r="AB162" i="29"/>
  <c r="AC162" i="29"/>
  <c r="AD162" i="29"/>
  <c r="AE162" i="29"/>
  <c r="AF162" i="29"/>
  <c r="AG162" i="29"/>
  <c r="AH162" i="29"/>
  <c r="AI162" i="29"/>
  <c r="B153" i="30"/>
  <c r="B154" i="30"/>
  <c r="B155" i="30"/>
  <c r="B156" i="30"/>
  <c r="B157" i="30"/>
  <c r="R157" i="30"/>
  <c r="R146" i="30"/>
  <c r="R147" i="30"/>
  <c r="R148" i="30"/>
  <c r="R149" i="30"/>
  <c r="R150" i="30"/>
  <c r="R151" i="30"/>
  <c r="R152" i="30"/>
  <c r="R153" i="30"/>
  <c r="R154" i="30"/>
  <c r="R155" i="30"/>
  <c r="R156" i="30"/>
  <c r="FB1" i="6"/>
  <c r="FC1" i="6" s="1"/>
  <c r="FB5" i="6"/>
  <c r="FB42" i="6" s="1"/>
  <c r="FB152" i="6" s="1"/>
  <c r="FB195" i="6" s="1"/>
  <c r="FB240" i="6" s="1"/>
  <c r="FB85" i="6"/>
  <c r="ES1" i="6"/>
  <c r="ET1" i="6"/>
  <c r="EU1" i="6" s="1"/>
  <c r="ES5" i="6"/>
  <c r="ET5" i="6"/>
  <c r="ET85" i="6" s="1"/>
  <c r="ES85" i="6"/>
  <c r="B145" i="29"/>
  <c r="B146" i="29"/>
  <c r="B147" i="29"/>
  <c r="B148" i="29"/>
  <c r="B149" i="29"/>
  <c r="B150" i="29"/>
  <c r="B151" i="29"/>
  <c r="B152" i="29"/>
  <c r="B153" i="29"/>
  <c r="B154" i="29"/>
  <c r="B155" i="29"/>
  <c r="B156" i="29"/>
  <c r="B157" i="29"/>
  <c r="FC1" i="1"/>
  <c r="FD1" i="1"/>
  <c r="FC5" i="1"/>
  <c r="FC42" i="1" s="1"/>
  <c r="FC85" i="1"/>
  <c r="FC151" i="1"/>
  <c r="ES1" i="1"/>
  <c r="ET1" i="1"/>
  <c r="EU1" i="1" s="1"/>
  <c r="EV1" i="1"/>
  <c r="ES5" i="1"/>
  <c r="C156" i="30"/>
  <c r="D156" i="30"/>
  <c r="E156" i="30"/>
  <c r="F156" i="30"/>
  <c r="G156" i="30"/>
  <c r="H156" i="30"/>
  <c r="I156" i="30"/>
  <c r="J156" i="30"/>
  <c r="K156" i="30"/>
  <c r="L156" i="30"/>
  <c r="M156" i="30"/>
  <c r="N156" i="30"/>
  <c r="O156" i="30"/>
  <c r="P156" i="30"/>
  <c r="Q156" i="30"/>
  <c r="S156" i="30"/>
  <c r="T156" i="30"/>
  <c r="U156" i="30"/>
  <c r="V156" i="30"/>
  <c r="W156" i="30"/>
  <c r="X156" i="30"/>
  <c r="Y156" i="30"/>
  <c r="Z156" i="30"/>
  <c r="AA156" i="30"/>
  <c r="AB156" i="30"/>
  <c r="AC156" i="30"/>
  <c r="AD156" i="30"/>
  <c r="AE156" i="30"/>
  <c r="AF156" i="30"/>
  <c r="AG156" i="30"/>
  <c r="AH156" i="30"/>
  <c r="AI156" i="30"/>
  <c r="C157" i="30"/>
  <c r="D157" i="30"/>
  <c r="E157" i="30"/>
  <c r="F157" i="30"/>
  <c r="G157" i="30"/>
  <c r="H157" i="30"/>
  <c r="I157" i="30"/>
  <c r="J157" i="30"/>
  <c r="K157" i="30"/>
  <c r="L157" i="30"/>
  <c r="M157" i="30"/>
  <c r="N157" i="30"/>
  <c r="O157" i="30"/>
  <c r="P157" i="30"/>
  <c r="Q157" i="30"/>
  <c r="S157" i="30"/>
  <c r="T157" i="30"/>
  <c r="U157" i="30"/>
  <c r="V157" i="30"/>
  <c r="W157" i="30"/>
  <c r="X157" i="30"/>
  <c r="Y157" i="30"/>
  <c r="Z157" i="30"/>
  <c r="AA157" i="30"/>
  <c r="AB157" i="30"/>
  <c r="AC157" i="30"/>
  <c r="AD157" i="30"/>
  <c r="AE157" i="30"/>
  <c r="AF157" i="30"/>
  <c r="AG157" i="30"/>
  <c r="AH157" i="30"/>
  <c r="AI157" i="30"/>
  <c r="B146" i="30"/>
  <c r="C146" i="30"/>
  <c r="D146" i="30"/>
  <c r="E146" i="30"/>
  <c r="F146" i="30"/>
  <c r="G146" i="30"/>
  <c r="H146" i="30"/>
  <c r="I146" i="30"/>
  <c r="J146" i="30"/>
  <c r="K146" i="30"/>
  <c r="L146" i="30"/>
  <c r="M146" i="30"/>
  <c r="N146" i="30"/>
  <c r="O146" i="30"/>
  <c r="P146" i="30"/>
  <c r="Q146" i="30"/>
  <c r="S146" i="30"/>
  <c r="T146" i="30"/>
  <c r="U146" i="30"/>
  <c r="V146" i="30"/>
  <c r="W146" i="30"/>
  <c r="X146" i="30"/>
  <c r="Y146" i="30"/>
  <c r="Z146" i="30"/>
  <c r="AA146" i="30"/>
  <c r="AB146" i="30"/>
  <c r="AC146" i="30"/>
  <c r="AD146" i="30"/>
  <c r="AE146" i="30"/>
  <c r="AF146" i="30"/>
  <c r="AG146" i="30"/>
  <c r="AH146" i="30"/>
  <c r="AI146" i="30"/>
  <c r="B147" i="30"/>
  <c r="C147" i="30"/>
  <c r="D147" i="30"/>
  <c r="E147" i="30"/>
  <c r="F147" i="30"/>
  <c r="G147" i="30"/>
  <c r="H147" i="30"/>
  <c r="I147" i="30"/>
  <c r="J147" i="30"/>
  <c r="K147" i="30"/>
  <c r="L147" i="30"/>
  <c r="M147" i="30"/>
  <c r="N147" i="30"/>
  <c r="O147" i="30"/>
  <c r="P147" i="30"/>
  <c r="Q147" i="30"/>
  <c r="S147" i="30"/>
  <c r="T147" i="30"/>
  <c r="U147" i="30"/>
  <c r="V147" i="30"/>
  <c r="W147" i="30"/>
  <c r="X147" i="30"/>
  <c r="Y147" i="30"/>
  <c r="Z147" i="30"/>
  <c r="AA147" i="30"/>
  <c r="AB147" i="30"/>
  <c r="AC147" i="30"/>
  <c r="AD147" i="30"/>
  <c r="AE147" i="30"/>
  <c r="AF147" i="30"/>
  <c r="AG147" i="30"/>
  <c r="AH147" i="30"/>
  <c r="AI147" i="30"/>
  <c r="B148" i="30"/>
  <c r="C148" i="30"/>
  <c r="D148" i="30"/>
  <c r="E148" i="30"/>
  <c r="F148" i="30"/>
  <c r="G148" i="30"/>
  <c r="H148" i="30"/>
  <c r="I148" i="30"/>
  <c r="J148" i="30"/>
  <c r="K148" i="30"/>
  <c r="L148" i="30"/>
  <c r="M148" i="30"/>
  <c r="N148" i="30"/>
  <c r="O148" i="30"/>
  <c r="P148" i="30"/>
  <c r="Q148" i="30"/>
  <c r="S148" i="30"/>
  <c r="T148" i="30"/>
  <c r="U148" i="30"/>
  <c r="V148" i="30"/>
  <c r="W148" i="30"/>
  <c r="X148" i="30"/>
  <c r="Y148" i="30"/>
  <c r="Z148" i="30"/>
  <c r="AA148" i="30"/>
  <c r="AB148" i="30"/>
  <c r="AC148" i="30"/>
  <c r="AD148" i="30"/>
  <c r="AE148" i="30"/>
  <c r="AF148" i="30"/>
  <c r="AG148" i="30"/>
  <c r="AH148" i="30"/>
  <c r="AI148" i="30"/>
  <c r="B149" i="30"/>
  <c r="C149" i="30"/>
  <c r="D149" i="30"/>
  <c r="E149" i="30"/>
  <c r="F149" i="30"/>
  <c r="G149" i="30"/>
  <c r="H149" i="30"/>
  <c r="I149" i="30"/>
  <c r="J149" i="30"/>
  <c r="K149" i="30"/>
  <c r="L149" i="30"/>
  <c r="M149" i="30"/>
  <c r="N149" i="30"/>
  <c r="O149" i="30"/>
  <c r="P149" i="30"/>
  <c r="Q149" i="30"/>
  <c r="S149" i="30"/>
  <c r="T149" i="30"/>
  <c r="U149" i="30"/>
  <c r="V149" i="30"/>
  <c r="W149" i="30"/>
  <c r="X149" i="30"/>
  <c r="Y149" i="30"/>
  <c r="Z149" i="30"/>
  <c r="AA149" i="30"/>
  <c r="AB149" i="30"/>
  <c r="AC149" i="30"/>
  <c r="AD149" i="30"/>
  <c r="AE149" i="30"/>
  <c r="AF149" i="30"/>
  <c r="AG149" i="30"/>
  <c r="AH149" i="30"/>
  <c r="AI149" i="30"/>
  <c r="B150" i="30"/>
  <c r="C150" i="30"/>
  <c r="D150" i="30"/>
  <c r="E150" i="30"/>
  <c r="F150" i="30"/>
  <c r="G150" i="30"/>
  <c r="H150" i="30"/>
  <c r="I150" i="30"/>
  <c r="J150" i="30"/>
  <c r="K150" i="30"/>
  <c r="L150" i="30"/>
  <c r="M150" i="30"/>
  <c r="N150" i="30"/>
  <c r="O150" i="30"/>
  <c r="P150" i="30"/>
  <c r="Q150" i="30"/>
  <c r="S150" i="30"/>
  <c r="T150" i="30"/>
  <c r="U150" i="30"/>
  <c r="V150" i="30"/>
  <c r="W150" i="30"/>
  <c r="X150" i="30"/>
  <c r="Y150" i="30"/>
  <c r="Z150" i="30"/>
  <c r="AA150" i="30"/>
  <c r="AB150" i="30"/>
  <c r="AC150" i="30"/>
  <c r="AD150" i="30"/>
  <c r="AE150" i="30"/>
  <c r="AF150" i="30"/>
  <c r="AG150" i="30"/>
  <c r="AH150" i="30"/>
  <c r="AI150" i="30"/>
  <c r="B151" i="30"/>
  <c r="C151" i="30"/>
  <c r="D151" i="30"/>
  <c r="E151" i="30"/>
  <c r="F151" i="30"/>
  <c r="G151" i="30"/>
  <c r="H151" i="30"/>
  <c r="I151" i="30"/>
  <c r="J151" i="30"/>
  <c r="K151" i="30"/>
  <c r="L151" i="30"/>
  <c r="M151" i="30"/>
  <c r="N151" i="30"/>
  <c r="O151" i="30"/>
  <c r="P151" i="30"/>
  <c r="Q151" i="30"/>
  <c r="S151" i="30"/>
  <c r="T151" i="30"/>
  <c r="U151" i="30"/>
  <c r="V151" i="30"/>
  <c r="W151" i="30"/>
  <c r="X151" i="30"/>
  <c r="Y151" i="30"/>
  <c r="Z151" i="30"/>
  <c r="AA151" i="30"/>
  <c r="AB151" i="30"/>
  <c r="AC151" i="30"/>
  <c r="AD151" i="30"/>
  <c r="AE151" i="30"/>
  <c r="AF151" i="30"/>
  <c r="AG151" i="30"/>
  <c r="AH151" i="30"/>
  <c r="AI151" i="30"/>
  <c r="B152" i="30"/>
  <c r="C152" i="30"/>
  <c r="D152" i="30"/>
  <c r="E152" i="30"/>
  <c r="F152" i="30"/>
  <c r="G152" i="30"/>
  <c r="H152" i="30"/>
  <c r="I152" i="30"/>
  <c r="J152" i="30"/>
  <c r="K152" i="30"/>
  <c r="L152" i="30"/>
  <c r="M152" i="30"/>
  <c r="N152" i="30"/>
  <c r="O152" i="30"/>
  <c r="P152" i="30"/>
  <c r="Q152" i="30"/>
  <c r="S152" i="30"/>
  <c r="T152" i="30"/>
  <c r="U152" i="30"/>
  <c r="V152" i="30"/>
  <c r="W152" i="30"/>
  <c r="X152" i="30"/>
  <c r="Y152" i="30"/>
  <c r="Z152" i="30"/>
  <c r="AA152" i="30"/>
  <c r="AB152" i="30"/>
  <c r="AC152" i="30"/>
  <c r="AD152" i="30"/>
  <c r="AE152" i="30"/>
  <c r="AF152" i="30"/>
  <c r="AG152" i="30"/>
  <c r="AH152" i="30"/>
  <c r="AI152" i="30"/>
  <c r="C153" i="30"/>
  <c r="D153" i="30"/>
  <c r="E153" i="30"/>
  <c r="F153" i="30"/>
  <c r="G153" i="30"/>
  <c r="H153" i="30"/>
  <c r="I153" i="30"/>
  <c r="J153" i="30"/>
  <c r="K153" i="30"/>
  <c r="L153" i="30"/>
  <c r="M153" i="30"/>
  <c r="N153" i="30"/>
  <c r="O153" i="30"/>
  <c r="P153" i="30"/>
  <c r="Q153" i="30"/>
  <c r="S153" i="30"/>
  <c r="T153" i="30"/>
  <c r="U153" i="30"/>
  <c r="V153" i="30"/>
  <c r="W153" i="30"/>
  <c r="X153" i="30"/>
  <c r="Y153" i="30"/>
  <c r="Z153" i="30"/>
  <c r="AA153" i="30"/>
  <c r="AB153" i="30"/>
  <c r="AC153" i="30"/>
  <c r="AD153" i="30"/>
  <c r="AE153" i="30"/>
  <c r="AF153" i="30"/>
  <c r="AG153" i="30"/>
  <c r="AH153" i="30"/>
  <c r="AI153" i="30"/>
  <c r="C154" i="30"/>
  <c r="D154" i="30"/>
  <c r="E154" i="30"/>
  <c r="F154" i="30"/>
  <c r="G154" i="30"/>
  <c r="H154" i="30"/>
  <c r="I154" i="30"/>
  <c r="J154" i="30"/>
  <c r="K154" i="30"/>
  <c r="L154" i="30"/>
  <c r="M154" i="30"/>
  <c r="N154" i="30"/>
  <c r="O154" i="30"/>
  <c r="P154" i="30"/>
  <c r="Q154" i="30"/>
  <c r="S154" i="30"/>
  <c r="T154" i="30"/>
  <c r="U154" i="30"/>
  <c r="V154" i="30"/>
  <c r="W154" i="30"/>
  <c r="X154" i="30"/>
  <c r="Y154" i="30"/>
  <c r="Z154" i="30"/>
  <c r="AA154" i="30"/>
  <c r="AB154" i="30"/>
  <c r="AC154" i="30"/>
  <c r="AD154" i="30"/>
  <c r="AE154" i="30"/>
  <c r="AF154" i="30"/>
  <c r="AG154" i="30"/>
  <c r="AH154" i="30"/>
  <c r="AI154" i="30"/>
  <c r="C155" i="30"/>
  <c r="D155" i="30"/>
  <c r="E155" i="30"/>
  <c r="F155" i="30"/>
  <c r="G155" i="30"/>
  <c r="H155" i="30"/>
  <c r="I155" i="30"/>
  <c r="J155" i="30"/>
  <c r="K155" i="30"/>
  <c r="L155" i="30"/>
  <c r="M155" i="30"/>
  <c r="N155" i="30"/>
  <c r="O155" i="30"/>
  <c r="P155" i="30"/>
  <c r="Q155" i="30"/>
  <c r="S155" i="30"/>
  <c r="T155" i="30"/>
  <c r="U155" i="30"/>
  <c r="V155" i="30"/>
  <c r="W155" i="30"/>
  <c r="X155" i="30"/>
  <c r="Y155" i="30"/>
  <c r="Z155" i="30"/>
  <c r="AA155" i="30"/>
  <c r="AB155" i="30"/>
  <c r="AC155" i="30"/>
  <c r="AD155" i="30"/>
  <c r="AE155" i="30"/>
  <c r="AF155" i="30"/>
  <c r="AG155" i="30"/>
  <c r="AH155" i="30"/>
  <c r="AI155" i="30"/>
  <c r="C146" i="29"/>
  <c r="D146" i="29"/>
  <c r="E146" i="29"/>
  <c r="F146" i="29"/>
  <c r="G146" i="29"/>
  <c r="H146" i="29"/>
  <c r="I146" i="29"/>
  <c r="J146" i="29"/>
  <c r="K146" i="29"/>
  <c r="L146" i="29"/>
  <c r="M146" i="29"/>
  <c r="N146" i="29"/>
  <c r="O146" i="29"/>
  <c r="P146" i="29"/>
  <c r="Q146" i="29"/>
  <c r="R146" i="29"/>
  <c r="S146" i="29"/>
  <c r="T146" i="29"/>
  <c r="U146" i="29"/>
  <c r="V146" i="29"/>
  <c r="W146" i="29"/>
  <c r="X146" i="29"/>
  <c r="Y146" i="29"/>
  <c r="Z146" i="29"/>
  <c r="AA146" i="29"/>
  <c r="AB146" i="29"/>
  <c r="AC146" i="29"/>
  <c r="AD146" i="29"/>
  <c r="AE146" i="29"/>
  <c r="AF146" i="29"/>
  <c r="AG146" i="29"/>
  <c r="AH146" i="29"/>
  <c r="C147" i="29"/>
  <c r="D147" i="29"/>
  <c r="E147" i="29"/>
  <c r="F147" i="29"/>
  <c r="G147" i="29"/>
  <c r="H147" i="29"/>
  <c r="I147" i="29"/>
  <c r="J147" i="29"/>
  <c r="K147" i="29"/>
  <c r="L147" i="29"/>
  <c r="M147" i="29"/>
  <c r="N147" i="29"/>
  <c r="O147" i="29"/>
  <c r="P147" i="29"/>
  <c r="Q147" i="29"/>
  <c r="R147" i="29"/>
  <c r="S147" i="29"/>
  <c r="T147" i="29"/>
  <c r="U147" i="29"/>
  <c r="V147" i="29"/>
  <c r="W147" i="29"/>
  <c r="X147" i="29"/>
  <c r="Y147" i="29"/>
  <c r="Z147" i="29"/>
  <c r="AA147" i="29"/>
  <c r="AB147" i="29"/>
  <c r="AC147" i="29"/>
  <c r="AD147" i="29"/>
  <c r="AE147" i="29"/>
  <c r="AF147" i="29"/>
  <c r="AG147" i="29"/>
  <c r="AH147" i="29"/>
  <c r="C148" i="29"/>
  <c r="D148" i="29"/>
  <c r="E148" i="29"/>
  <c r="F148" i="29"/>
  <c r="G148" i="29"/>
  <c r="H148" i="29"/>
  <c r="I148" i="29"/>
  <c r="J148" i="29"/>
  <c r="K148" i="29"/>
  <c r="L148" i="29"/>
  <c r="M148" i="29"/>
  <c r="N148" i="29"/>
  <c r="O148" i="29"/>
  <c r="P148" i="29"/>
  <c r="Q148" i="29"/>
  <c r="R148" i="29"/>
  <c r="S148" i="29"/>
  <c r="T148" i="29"/>
  <c r="U148" i="29"/>
  <c r="V148" i="29"/>
  <c r="W148" i="29"/>
  <c r="X148" i="29"/>
  <c r="Y148" i="29"/>
  <c r="Z148" i="29"/>
  <c r="AA148" i="29"/>
  <c r="AB148" i="29"/>
  <c r="AC148" i="29"/>
  <c r="AD148" i="29"/>
  <c r="AE148" i="29"/>
  <c r="AF148" i="29"/>
  <c r="AG148" i="29"/>
  <c r="AH148" i="29"/>
  <c r="C149" i="29"/>
  <c r="D149" i="29"/>
  <c r="E149" i="29"/>
  <c r="F149" i="29"/>
  <c r="G149" i="29"/>
  <c r="H149" i="29"/>
  <c r="I149" i="29"/>
  <c r="J149" i="29"/>
  <c r="K149" i="29"/>
  <c r="L149" i="29"/>
  <c r="M149" i="29"/>
  <c r="N149" i="29"/>
  <c r="O149" i="29"/>
  <c r="P149" i="29"/>
  <c r="Q149" i="29"/>
  <c r="R149" i="29"/>
  <c r="S149" i="29"/>
  <c r="T149" i="29"/>
  <c r="U149" i="29"/>
  <c r="V149" i="29"/>
  <c r="W149" i="29"/>
  <c r="X149" i="29"/>
  <c r="Y149" i="29"/>
  <c r="Z149" i="29"/>
  <c r="AA149" i="29"/>
  <c r="AB149" i="29"/>
  <c r="AC149" i="29"/>
  <c r="AD149" i="29"/>
  <c r="AE149" i="29"/>
  <c r="AF149" i="29"/>
  <c r="AG149" i="29"/>
  <c r="AH149" i="29"/>
  <c r="C150" i="29"/>
  <c r="D150" i="29"/>
  <c r="E150" i="29"/>
  <c r="F150" i="29"/>
  <c r="G150" i="29"/>
  <c r="H150" i="29"/>
  <c r="I150" i="29"/>
  <c r="J150" i="29"/>
  <c r="K150" i="29"/>
  <c r="L150" i="29"/>
  <c r="M150" i="29"/>
  <c r="N150" i="29"/>
  <c r="O150" i="29"/>
  <c r="P150" i="29"/>
  <c r="Q150" i="29"/>
  <c r="R150" i="29"/>
  <c r="S150" i="29"/>
  <c r="T150" i="29"/>
  <c r="U150" i="29"/>
  <c r="V150" i="29"/>
  <c r="W150" i="29"/>
  <c r="X150" i="29"/>
  <c r="Y150" i="29"/>
  <c r="Z150" i="29"/>
  <c r="AA150" i="29"/>
  <c r="AB150" i="29"/>
  <c r="AC150" i="29"/>
  <c r="AD150" i="29"/>
  <c r="AE150" i="29"/>
  <c r="AF150" i="29"/>
  <c r="AG150" i="29"/>
  <c r="AH150" i="29"/>
  <c r="C151" i="29"/>
  <c r="D151" i="29"/>
  <c r="E151" i="29"/>
  <c r="F151" i="29"/>
  <c r="G151" i="29"/>
  <c r="H151" i="29"/>
  <c r="I151" i="29"/>
  <c r="J151" i="29"/>
  <c r="K151" i="29"/>
  <c r="L151" i="29"/>
  <c r="M151" i="29"/>
  <c r="N151" i="29"/>
  <c r="O151" i="29"/>
  <c r="P151" i="29"/>
  <c r="Q151" i="29"/>
  <c r="R151" i="29"/>
  <c r="S151" i="29"/>
  <c r="T151" i="29"/>
  <c r="U151" i="29"/>
  <c r="V151" i="29"/>
  <c r="W151" i="29"/>
  <c r="X151" i="29"/>
  <c r="Y151" i="29"/>
  <c r="Z151" i="29"/>
  <c r="AA151" i="29"/>
  <c r="AB151" i="29"/>
  <c r="AC151" i="29"/>
  <c r="AD151" i="29"/>
  <c r="AE151" i="29"/>
  <c r="AF151" i="29"/>
  <c r="AG151" i="29"/>
  <c r="AH151" i="29"/>
  <c r="C152" i="29"/>
  <c r="D152" i="29"/>
  <c r="E152" i="29"/>
  <c r="F152" i="29"/>
  <c r="G152" i="29"/>
  <c r="H152" i="29"/>
  <c r="I152" i="29"/>
  <c r="J152" i="29"/>
  <c r="K152" i="29"/>
  <c r="L152" i="29"/>
  <c r="M152" i="29"/>
  <c r="N152" i="29"/>
  <c r="O152" i="29"/>
  <c r="P152" i="29"/>
  <c r="Q152" i="29"/>
  <c r="R152" i="29"/>
  <c r="S152" i="29"/>
  <c r="T152" i="29"/>
  <c r="U152" i="29"/>
  <c r="V152" i="29"/>
  <c r="W152" i="29"/>
  <c r="X152" i="29"/>
  <c r="Y152" i="29"/>
  <c r="Z152" i="29"/>
  <c r="AA152" i="29"/>
  <c r="AB152" i="29"/>
  <c r="AC152" i="29"/>
  <c r="AD152" i="29"/>
  <c r="AE152" i="29"/>
  <c r="AF152" i="29"/>
  <c r="AG152" i="29"/>
  <c r="AH152" i="29"/>
  <c r="C153" i="29"/>
  <c r="D153" i="29"/>
  <c r="E153" i="29"/>
  <c r="F153" i="29"/>
  <c r="G153" i="29"/>
  <c r="H153" i="29"/>
  <c r="I153" i="29"/>
  <c r="J153" i="29"/>
  <c r="K153" i="29"/>
  <c r="L153" i="29"/>
  <c r="M153" i="29"/>
  <c r="N153" i="29"/>
  <c r="O153" i="29"/>
  <c r="P153" i="29"/>
  <c r="Q153" i="29"/>
  <c r="R153" i="29"/>
  <c r="S153" i="29"/>
  <c r="T153" i="29"/>
  <c r="U153" i="29"/>
  <c r="V153" i="29"/>
  <c r="W153" i="29"/>
  <c r="X153" i="29"/>
  <c r="Y153" i="29"/>
  <c r="Z153" i="29"/>
  <c r="AA153" i="29"/>
  <c r="AB153" i="29"/>
  <c r="AC153" i="29"/>
  <c r="AD153" i="29"/>
  <c r="AE153" i="29"/>
  <c r="AF153" i="29"/>
  <c r="AG153" i="29"/>
  <c r="AH153" i="29"/>
  <c r="C154" i="29"/>
  <c r="D154" i="29"/>
  <c r="E154" i="29"/>
  <c r="F154" i="29"/>
  <c r="G154" i="29"/>
  <c r="H154" i="29"/>
  <c r="I154" i="29"/>
  <c r="J154" i="29"/>
  <c r="K154" i="29"/>
  <c r="L154" i="29"/>
  <c r="M154" i="29"/>
  <c r="N154" i="29"/>
  <c r="O154" i="29"/>
  <c r="P154" i="29"/>
  <c r="Q154" i="29"/>
  <c r="R154" i="29"/>
  <c r="S154" i="29"/>
  <c r="T154" i="29"/>
  <c r="U154" i="29"/>
  <c r="V154" i="29"/>
  <c r="W154" i="29"/>
  <c r="X154" i="29"/>
  <c r="Y154" i="29"/>
  <c r="Z154" i="29"/>
  <c r="AA154" i="29"/>
  <c r="AB154" i="29"/>
  <c r="AC154" i="29"/>
  <c r="AD154" i="29"/>
  <c r="AE154" i="29"/>
  <c r="AF154" i="29"/>
  <c r="AG154" i="29"/>
  <c r="AH154" i="29"/>
  <c r="AI154" i="29"/>
  <c r="C155" i="29"/>
  <c r="D155" i="29"/>
  <c r="E155" i="29"/>
  <c r="F155" i="29"/>
  <c r="G155" i="29"/>
  <c r="H155" i="29"/>
  <c r="I155" i="29"/>
  <c r="J155" i="29"/>
  <c r="K155" i="29"/>
  <c r="L155" i="29"/>
  <c r="M155" i="29"/>
  <c r="N155" i="29"/>
  <c r="O155" i="29"/>
  <c r="P155" i="29"/>
  <c r="Q155" i="29"/>
  <c r="R155" i="29"/>
  <c r="S155" i="29"/>
  <c r="T155" i="29"/>
  <c r="U155" i="29"/>
  <c r="V155" i="29"/>
  <c r="W155" i="29"/>
  <c r="X155" i="29"/>
  <c r="Y155" i="29"/>
  <c r="Z155" i="29"/>
  <c r="AA155" i="29"/>
  <c r="AB155" i="29"/>
  <c r="AC155" i="29"/>
  <c r="AD155" i="29"/>
  <c r="AE155" i="29"/>
  <c r="AF155" i="29"/>
  <c r="AG155" i="29"/>
  <c r="AH155" i="29"/>
  <c r="AI155" i="29"/>
  <c r="C156" i="29"/>
  <c r="D156" i="29"/>
  <c r="E156" i="29"/>
  <c r="F156" i="29"/>
  <c r="G156" i="29"/>
  <c r="H156" i="29"/>
  <c r="I156" i="29"/>
  <c r="J156" i="29"/>
  <c r="K156" i="29"/>
  <c r="L156" i="29"/>
  <c r="M156" i="29"/>
  <c r="N156" i="29"/>
  <c r="O156" i="29"/>
  <c r="P156" i="29"/>
  <c r="Q156" i="29"/>
  <c r="R156" i="29"/>
  <c r="S156" i="29"/>
  <c r="T156" i="29"/>
  <c r="U156" i="29"/>
  <c r="V156" i="29"/>
  <c r="W156" i="29"/>
  <c r="X156" i="29"/>
  <c r="Y156" i="29"/>
  <c r="Z156" i="29"/>
  <c r="AA156" i="29"/>
  <c r="AB156" i="29"/>
  <c r="AC156" i="29"/>
  <c r="AD156" i="29"/>
  <c r="AE156" i="29"/>
  <c r="AF156" i="29"/>
  <c r="AG156" i="29"/>
  <c r="AH156" i="29"/>
  <c r="AI156" i="29"/>
  <c r="C157" i="29"/>
  <c r="D157" i="29"/>
  <c r="E157" i="29"/>
  <c r="F157" i="29"/>
  <c r="G157" i="29"/>
  <c r="H157" i="29"/>
  <c r="I157" i="29"/>
  <c r="J157" i="29"/>
  <c r="K157" i="29"/>
  <c r="L157" i="29"/>
  <c r="M157" i="29"/>
  <c r="N157" i="29"/>
  <c r="O157" i="29"/>
  <c r="P157" i="29"/>
  <c r="Q157" i="29"/>
  <c r="R157" i="29"/>
  <c r="S157" i="29"/>
  <c r="T157" i="29"/>
  <c r="U157" i="29"/>
  <c r="V157" i="29"/>
  <c r="W157" i="29"/>
  <c r="X157" i="29"/>
  <c r="Y157" i="29"/>
  <c r="Z157" i="29"/>
  <c r="AA157" i="29"/>
  <c r="AB157" i="29"/>
  <c r="AC157" i="29"/>
  <c r="AD157" i="29"/>
  <c r="AE157" i="29"/>
  <c r="AF157" i="29"/>
  <c r="AG157" i="29"/>
  <c r="AH157" i="29"/>
  <c r="AI157" i="29"/>
  <c r="B133" i="30"/>
  <c r="C133" i="30"/>
  <c r="D133" i="30"/>
  <c r="E133" i="30"/>
  <c r="F133" i="30"/>
  <c r="G133" i="30"/>
  <c r="H133" i="30"/>
  <c r="I133" i="30"/>
  <c r="J133" i="30"/>
  <c r="K133" i="30"/>
  <c r="L133" i="30"/>
  <c r="M133" i="30"/>
  <c r="N133" i="30"/>
  <c r="O133" i="30"/>
  <c r="P133" i="30"/>
  <c r="Q133" i="30"/>
  <c r="R133" i="30"/>
  <c r="S133" i="30"/>
  <c r="T133" i="30"/>
  <c r="U133" i="30"/>
  <c r="V133" i="30"/>
  <c r="W133" i="30"/>
  <c r="X133" i="30"/>
  <c r="Y133" i="30"/>
  <c r="Z133" i="30"/>
  <c r="AA133" i="30"/>
  <c r="AB133" i="30"/>
  <c r="AC133" i="30"/>
  <c r="AD133" i="30"/>
  <c r="AE133" i="30"/>
  <c r="AF133" i="30"/>
  <c r="AG133" i="30"/>
  <c r="AH133" i="30"/>
  <c r="AI133" i="30"/>
  <c r="B134" i="30"/>
  <c r="C134" i="30"/>
  <c r="D134" i="30"/>
  <c r="E134" i="30"/>
  <c r="F134" i="30"/>
  <c r="G134" i="30"/>
  <c r="H134" i="30"/>
  <c r="I134" i="30"/>
  <c r="J134" i="30"/>
  <c r="K134" i="30"/>
  <c r="L134" i="30"/>
  <c r="M134" i="30"/>
  <c r="N134" i="30"/>
  <c r="O134" i="30"/>
  <c r="P134" i="30"/>
  <c r="Q134" i="30"/>
  <c r="R134" i="30"/>
  <c r="S134" i="30"/>
  <c r="T134" i="30"/>
  <c r="U134" i="30"/>
  <c r="V134" i="30"/>
  <c r="W134" i="30"/>
  <c r="X134" i="30"/>
  <c r="Y134" i="30"/>
  <c r="Z134" i="30"/>
  <c r="AA134" i="30"/>
  <c r="AB134" i="30"/>
  <c r="AC134" i="30"/>
  <c r="AD134" i="30"/>
  <c r="AE134" i="30"/>
  <c r="AF134" i="30"/>
  <c r="AG134" i="30"/>
  <c r="AH134" i="30"/>
  <c r="AI134" i="30"/>
  <c r="B135" i="30"/>
  <c r="C135" i="30"/>
  <c r="D135" i="30"/>
  <c r="E135" i="30"/>
  <c r="F135" i="30"/>
  <c r="G135" i="30"/>
  <c r="H135" i="30"/>
  <c r="I135" i="30"/>
  <c r="J135" i="30"/>
  <c r="K135" i="30"/>
  <c r="L135" i="30"/>
  <c r="M135" i="30"/>
  <c r="N135" i="30"/>
  <c r="O135" i="30"/>
  <c r="P135" i="30"/>
  <c r="Q135" i="30"/>
  <c r="R135" i="30"/>
  <c r="S135" i="30"/>
  <c r="T135" i="30"/>
  <c r="U135" i="30"/>
  <c r="V135" i="30"/>
  <c r="W135" i="30"/>
  <c r="X135" i="30"/>
  <c r="Y135" i="30"/>
  <c r="Z135" i="30"/>
  <c r="AA135" i="30"/>
  <c r="AB135" i="30"/>
  <c r="AC135" i="30"/>
  <c r="AD135" i="30"/>
  <c r="AE135" i="30"/>
  <c r="AF135" i="30"/>
  <c r="AG135" i="30"/>
  <c r="AH135" i="30"/>
  <c r="AI135" i="30"/>
  <c r="B136" i="30"/>
  <c r="C136" i="30"/>
  <c r="D136" i="30"/>
  <c r="E136" i="30"/>
  <c r="F136" i="30"/>
  <c r="G136" i="30"/>
  <c r="H136" i="30"/>
  <c r="I136" i="30"/>
  <c r="J136" i="30"/>
  <c r="K136" i="30"/>
  <c r="L136" i="30"/>
  <c r="M136" i="30"/>
  <c r="N136" i="30"/>
  <c r="O136" i="30"/>
  <c r="P136" i="30"/>
  <c r="Q136" i="30"/>
  <c r="R136" i="30"/>
  <c r="S136" i="30"/>
  <c r="T136" i="30"/>
  <c r="U136" i="30"/>
  <c r="V136" i="30"/>
  <c r="W136" i="30"/>
  <c r="X136" i="30"/>
  <c r="Y136" i="30"/>
  <c r="Z136" i="30"/>
  <c r="AA136" i="30"/>
  <c r="AB136" i="30"/>
  <c r="AC136" i="30"/>
  <c r="AD136" i="30"/>
  <c r="AE136" i="30"/>
  <c r="AF136" i="30"/>
  <c r="AG136" i="30"/>
  <c r="AH136" i="30"/>
  <c r="AI136" i="30"/>
  <c r="B137" i="30"/>
  <c r="C137" i="30"/>
  <c r="D137" i="30"/>
  <c r="E137" i="30"/>
  <c r="F137" i="30"/>
  <c r="G137" i="30"/>
  <c r="H137" i="30"/>
  <c r="I137" i="30"/>
  <c r="J137" i="30"/>
  <c r="K137" i="30"/>
  <c r="L137" i="30"/>
  <c r="M137" i="30"/>
  <c r="N137" i="30"/>
  <c r="O137" i="30"/>
  <c r="P137" i="30"/>
  <c r="Q137" i="30"/>
  <c r="R137" i="30"/>
  <c r="S137" i="30"/>
  <c r="T137" i="30"/>
  <c r="U137" i="30"/>
  <c r="V137" i="30"/>
  <c r="W137" i="30"/>
  <c r="X137" i="30"/>
  <c r="Y137" i="30"/>
  <c r="Z137" i="30"/>
  <c r="AA137" i="30"/>
  <c r="AB137" i="30"/>
  <c r="AC137" i="30"/>
  <c r="AD137" i="30"/>
  <c r="AE137" i="30"/>
  <c r="AF137" i="30"/>
  <c r="AG137" i="30"/>
  <c r="AH137" i="30"/>
  <c r="AI137" i="30"/>
  <c r="B138" i="30"/>
  <c r="C138" i="30"/>
  <c r="D138" i="30"/>
  <c r="E138" i="30"/>
  <c r="F138" i="30"/>
  <c r="G138" i="30"/>
  <c r="H138" i="30"/>
  <c r="I138" i="30"/>
  <c r="J138" i="30"/>
  <c r="K138" i="30"/>
  <c r="L138" i="30"/>
  <c r="M138" i="30"/>
  <c r="N138" i="30"/>
  <c r="O138" i="30"/>
  <c r="P138" i="30"/>
  <c r="Q138" i="30"/>
  <c r="R138" i="30"/>
  <c r="S138" i="30"/>
  <c r="T138" i="30"/>
  <c r="U138" i="30"/>
  <c r="V138" i="30"/>
  <c r="W138" i="30"/>
  <c r="X138" i="30"/>
  <c r="Y138" i="30"/>
  <c r="Z138" i="30"/>
  <c r="AA138" i="30"/>
  <c r="AB138" i="30"/>
  <c r="AC138" i="30"/>
  <c r="AD138" i="30"/>
  <c r="AE138" i="30"/>
  <c r="AF138" i="30"/>
  <c r="AG138" i="30"/>
  <c r="AH138" i="30"/>
  <c r="AI138" i="30"/>
  <c r="B139" i="30"/>
  <c r="C139" i="30"/>
  <c r="D139" i="30"/>
  <c r="E139" i="30"/>
  <c r="F139" i="30"/>
  <c r="G139" i="30"/>
  <c r="H139" i="30"/>
  <c r="I139" i="30"/>
  <c r="J139" i="30"/>
  <c r="K139" i="30"/>
  <c r="L139" i="30"/>
  <c r="M139" i="30"/>
  <c r="N139" i="30"/>
  <c r="O139" i="30"/>
  <c r="P139" i="30"/>
  <c r="Q139" i="30"/>
  <c r="R139" i="30"/>
  <c r="S139" i="30"/>
  <c r="T139" i="30"/>
  <c r="U139" i="30"/>
  <c r="V139" i="30"/>
  <c r="W139" i="30"/>
  <c r="X139" i="30"/>
  <c r="Y139" i="30"/>
  <c r="Z139" i="30"/>
  <c r="AA139" i="30"/>
  <c r="AB139" i="30"/>
  <c r="AC139" i="30"/>
  <c r="AD139" i="30"/>
  <c r="AE139" i="30"/>
  <c r="AF139" i="30"/>
  <c r="AG139" i="30"/>
  <c r="AH139" i="30"/>
  <c r="AI139" i="30"/>
  <c r="B140" i="30"/>
  <c r="C140" i="30"/>
  <c r="D140" i="30"/>
  <c r="E140" i="30"/>
  <c r="F140" i="30"/>
  <c r="G140" i="30"/>
  <c r="H140" i="30"/>
  <c r="I140" i="30"/>
  <c r="J140" i="30"/>
  <c r="K140" i="30"/>
  <c r="L140" i="30"/>
  <c r="M140" i="30"/>
  <c r="N140" i="30"/>
  <c r="O140" i="30"/>
  <c r="P140" i="30"/>
  <c r="Q140" i="30"/>
  <c r="R140" i="30"/>
  <c r="S140" i="30"/>
  <c r="T140" i="30"/>
  <c r="U140" i="30"/>
  <c r="V140" i="30"/>
  <c r="W140" i="30"/>
  <c r="X140" i="30"/>
  <c r="Y140" i="30"/>
  <c r="Z140" i="30"/>
  <c r="AA140" i="30"/>
  <c r="AB140" i="30"/>
  <c r="AC140" i="30"/>
  <c r="AD140" i="30"/>
  <c r="AE140" i="30"/>
  <c r="AF140" i="30"/>
  <c r="AG140" i="30"/>
  <c r="AH140" i="30"/>
  <c r="AI140" i="30"/>
  <c r="B141" i="30"/>
  <c r="C141" i="30"/>
  <c r="D141" i="30"/>
  <c r="E141" i="30"/>
  <c r="F141" i="30"/>
  <c r="G141" i="30"/>
  <c r="H141" i="30"/>
  <c r="I141" i="30"/>
  <c r="J141" i="30"/>
  <c r="K141" i="30"/>
  <c r="L141" i="30"/>
  <c r="M141" i="30"/>
  <c r="N141" i="30"/>
  <c r="O141" i="30"/>
  <c r="P141" i="30"/>
  <c r="Q141" i="30"/>
  <c r="R141" i="30"/>
  <c r="S141" i="30"/>
  <c r="T141" i="30"/>
  <c r="U141" i="30"/>
  <c r="V141" i="30"/>
  <c r="W141" i="30"/>
  <c r="X141" i="30"/>
  <c r="Y141" i="30"/>
  <c r="Z141" i="30"/>
  <c r="AA141" i="30"/>
  <c r="AB141" i="30"/>
  <c r="AC141" i="30"/>
  <c r="AD141" i="30"/>
  <c r="AE141" i="30"/>
  <c r="AF141" i="30"/>
  <c r="AG141" i="30"/>
  <c r="AH141" i="30"/>
  <c r="AI141" i="30"/>
  <c r="B142" i="30"/>
  <c r="C142" i="30"/>
  <c r="D142" i="30"/>
  <c r="E142" i="30"/>
  <c r="F142" i="30"/>
  <c r="G142" i="30"/>
  <c r="H142" i="30"/>
  <c r="I142" i="30"/>
  <c r="J142" i="30"/>
  <c r="K142" i="30"/>
  <c r="L142" i="30"/>
  <c r="M142" i="30"/>
  <c r="N142" i="30"/>
  <c r="O142" i="30"/>
  <c r="P142" i="30"/>
  <c r="Q142" i="30"/>
  <c r="R142" i="30"/>
  <c r="S142" i="30"/>
  <c r="T142" i="30"/>
  <c r="U142" i="30"/>
  <c r="V142" i="30"/>
  <c r="W142" i="30"/>
  <c r="X142" i="30"/>
  <c r="Y142" i="30"/>
  <c r="Z142" i="30"/>
  <c r="AA142" i="30"/>
  <c r="AB142" i="30"/>
  <c r="AC142" i="30"/>
  <c r="AD142" i="30"/>
  <c r="AE142" i="30"/>
  <c r="AF142" i="30"/>
  <c r="AG142" i="30"/>
  <c r="AH142" i="30"/>
  <c r="AI142" i="30"/>
  <c r="B143" i="30"/>
  <c r="C143" i="30"/>
  <c r="D143" i="30"/>
  <c r="E143" i="30"/>
  <c r="F143" i="30"/>
  <c r="G143" i="30"/>
  <c r="H143" i="30"/>
  <c r="I143" i="30"/>
  <c r="J143" i="30"/>
  <c r="K143" i="30"/>
  <c r="L143" i="30"/>
  <c r="M143" i="30"/>
  <c r="N143" i="30"/>
  <c r="O143" i="30"/>
  <c r="P143" i="30"/>
  <c r="Q143" i="30"/>
  <c r="R143" i="30"/>
  <c r="S143" i="30"/>
  <c r="T143" i="30"/>
  <c r="U143" i="30"/>
  <c r="V143" i="30"/>
  <c r="W143" i="30"/>
  <c r="X143" i="30"/>
  <c r="Y143" i="30"/>
  <c r="Z143" i="30"/>
  <c r="AA143" i="30"/>
  <c r="AB143" i="30"/>
  <c r="AC143" i="30"/>
  <c r="AD143" i="30"/>
  <c r="AE143" i="30"/>
  <c r="AF143" i="30"/>
  <c r="AG143" i="30"/>
  <c r="AH143" i="30"/>
  <c r="AI143" i="30"/>
  <c r="B144" i="30"/>
  <c r="C144" i="30"/>
  <c r="D144" i="30"/>
  <c r="E144" i="30"/>
  <c r="F144" i="30"/>
  <c r="G144" i="30"/>
  <c r="H144" i="30"/>
  <c r="I144" i="30"/>
  <c r="J144" i="30"/>
  <c r="K144" i="30"/>
  <c r="L144" i="30"/>
  <c r="M144" i="30"/>
  <c r="N144" i="30"/>
  <c r="O144" i="30"/>
  <c r="P144" i="30"/>
  <c r="Q144" i="30"/>
  <c r="R144" i="30"/>
  <c r="S144" i="30"/>
  <c r="T144" i="30"/>
  <c r="U144" i="30"/>
  <c r="V144" i="30"/>
  <c r="W144" i="30"/>
  <c r="X144" i="30"/>
  <c r="Y144" i="30"/>
  <c r="Z144" i="30"/>
  <c r="AA144" i="30"/>
  <c r="AB144" i="30"/>
  <c r="AC144" i="30"/>
  <c r="AD144" i="30"/>
  <c r="AE144" i="30"/>
  <c r="AF144" i="30"/>
  <c r="AG144" i="30"/>
  <c r="AH144" i="30"/>
  <c r="AI144" i="30"/>
  <c r="B145" i="30"/>
  <c r="C145" i="30"/>
  <c r="D145" i="30"/>
  <c r="E145" i="30"/>
  <c r="F145" i="30"/>
  <c r="G145" i="30"/>
  <c r="H145" i="30"/>
  <c r="I145" i="30"/>
  <c r="J145" i="30"/>
  <c r="K145" i="30"/>
  <c r="L145" i="30"/>
  <c r="M145" i="30"/>
  <c r="N145" i="30"/>
  <c r="O145" i="30"/>
  <c r="P145" i="30"/>
  <c r="Q145" i="30"/>
  <c r="R145" i="30"/>
  <c r="S145" i="30"/>
  <c r="T145" i="30"/>
  <c r="U145" i="30"/>
  <c r="V145" i="30"/>
  <c r="W145" i="30"/>
  <c r="X145" i="30"/>
  <c r="Y145" i="30"/>
  <c r="Z145" i="30"/>
  <c r="AA145" i="30"/>
  <c r="AB145" i="30"/>
  <c r="AC145" i="30"/>
  <c r="AD145" i="30"/>
  <c r="AE145" i="30"/>
  <c r="AF145" i="30"/>
  <c r="AG145" i="30"/>
  <c r="AH145" i="30"/>
  <c r="AI145" i="30"/>
  <c r="EP1" i="6"/>
  <c r="EQ1" i="6"/>
  <c r="ER1" i="6"/>
  <c r="EP5" i="6"/>
  <c r="EP42" i="6" s="1"/>
  <c r="EP152" i="6" s="1"/>
  <c r="EP195" i="6" s="1"/>
  <c r="EP240" i="6" s="1"/>
  <c r="EP85" i="6"/>
  <c r="EE1" i="6"/>
  <c r="EF1" i="6"/>
  <c r="EG1" i="6"/>
  <c r="EE5" i="6"/>
  <c r="EF5" i="6" s="1"/>
  <c r="EG5" i="6" s="1"/>
  <c r="EF42" i="6"/>
  <c r="EG42" i="6"/>
  <c r="EG152" i="6" s="1"/>
  <c r="EE85" i="6"/>
  <c r="EF85" i="6"/>
  <c r="EG85" i="6"/>
  <c r="EE86" i="6"/>
  <c r="EF86" i="6"/>
  <c r="EF152" i="6"/>
  <c r="EF195" i="6"/>
  <c r="EF240" i="6" s="1"/>
  <c r="EG195" i="6"/>
  <c r="EG240" i="6" s="1"/>
  <c r="EP1" i="1"/>
  <c r="EQ1" i="1" s="1"/>
  <c r="EP5" i="1"/>
  <c r="EQ5" i="1" s="1"/>
  <c r="EP42" i="1"/>
  <c r="EP85" i="1"/>
  <c r="EP151" i="1"/>
  <c r="EF1" i="1"/>
  <c r="EG1" i="1" s="1"/>
  <c r="EF5" i="1"/>
  <c r="EF85" i="1" s="1"/>
  <c r="EF151" i="1" s="1"/>
  <c r="A52" i="22"/>
  <c r="A51" i="22"/>
  <c r="A52" i="20"/>
  <c r="A51" i="20"/>
  <c r="A52" i="18"/>
  <c r="A51" i="18"/>
  <c r="B6" i="14"/>
  <c r="C8" i="6" s="1"/>
  <c r="B7" i="14"/>
  <c r="C51" i="1" s="1"/>
  <c r="C51" i="6" s="1"/>
  <c r="C161" i="6" s="1"/>
  <c r="C204" i="6" s="1"/>
  <c r="C249" i="6" s="1"/>
  <c r="B8" i="14"/>
  <c r="C8" i="14" s="1"/>
  <c r="B9" i="14"/>
  <c r="C11" i="6" s="1"/>
  <c r="B10" i="14"/>
  <c r="C12" i="6" s="1"/>
  <c r="B11" i="14"/>
  <c r="C55" i="1" s="1"/>
  <c r="B12" i="14"/>
  <c r="C12" i="14" s="1"/>
  <c r="B13" i="14"/>
  <c r="C14" i="6" s="1"/>
  <c r="B14" i="14"/>
  <c r="C15" i="6" s="1"/>
  <c r="B15" i="14"/>
  <c r="C16" i="1" s="1"/>
  <c r="B16" i="14"/>
  <c r="C17" i="1" s="1"/>
  <c r="B17" i="14"/>
  <c r="C18" i="6" s="1"/>
  <c r="B18" i="14"/>
  <c r="C18" i="14" s="1"/>
  <c r="B19" i="14"/>
  <c r="C19" i="14" s="1"/>
  <c r="B20" i="14"/>
  <c r="C21" i="1" s="1"/>
  <c r="B21" i="14"/>
  <c r="C22" i="6" s="1"/>
  <c r="B22" i="14"/>
  <c r="C22" i="14" s="1"/>
  <c r="B23" i="14"/>
  <c r="C24" i="1" s="1"/>
  <c r="B24" i="14"/>
  <c r="C24" i="14" s="1"/>
  <c r="B25" i="14"/>
  <c r="C25" i="14" s="1"/>
  <c r="B26" i="14"/>
  <c r="C27" i="6" s="1"/>
  <c r="B27" i="14"/>
  <c r="C27" i="14" s="1"/>
  <c r="B28" i="14"/>
  <c r="C28" i="14" s="1"/>
  <c r="B29" i="14"/>
  <c r="C30" i="1" s="1"/>
  <c r="B30" i="14"/>
  <c r="C30" i="14" s="1"/>
  <c r="B31" i="14"/>
  <c r="C31" i="14" s="1"/>
  <c r="B32" i="14"/>
  <c r="C33" i="6" s="1"/>
  <c r="B33" i="14"/>
  <c r="C34" i="1" s="1"/>
  <c r="B34" i="14"/>
  <c r="C34" i="14" s="1"/>
  <c r="B35" i="14"/>
  <c r="C35" i="14" s="1"/>
  <c r="B36" i="14"/>
  <c r="C37" i="1" s="1"/>
  <c r="B37" i="14"/>
  <c r="C37" i="14" s="1"/>
  <c r="B38" i="14"/>
  <c r="C39" i="6" s="1"/>
  <c r="B5" i="14"/>
  <c r="C7" i="1" s="1"/>
  <c r="C241" i="6"/>
  <c r="C196" i="6"/>
  <c r="C153" i="6"/>
  <c r="C43" i="6"/>
  <c r="C43" i="1"/>
  <c r="AI3" i="30"/>
  <c r="AI4" i="30"/>
  <c r="AI5" i="30"/>
  <c r="AI6" i="30"/>
  <c r="AI7" i="30"/>
  <c r="AI8" i="30"/>
  <c r="AI9" i="30"/>
  <c r="AI10" i="30"/>
  <c r="AI11" i="30"/>
  <c r="AI12" i="30"/>
  <c r="AI13" i="30"/>
  <c r="AI14" i="30"/>
  <c r="AI15" i="30"/>
  <c r="AI16" i="30"/>
  <c r="AI17" i="30"/>
  <c r="AI18" i="30"/>
  <c r="AI19" i="30"/>
  <c r="AI20" i="30"/>
  <c r="AI21" i="30"/>
  <c r="AI22" i="30"/>
  <c r="AI23" i="30"/>
  <c r="AI24" i="30"/>
  <c r="AI25" i="30"/>
  <c r="AI26" i="30"/>
  <c r="AI27" i="30"/>
  <c r="AI28" i="30"/>
  <c r="AI29" i="30"/>
  <c r="AI30" i="30"/>
  <c r="AI31" i="30"/>
  <c r="AI32" i="30"/>
  <c r="AI33" i="30"/>
  <c r="AI34" i="30"/>
  <c r="AI35" i="30"/>
  <c r="AI36" i="30"/>
  <c r="AI37" i="30"/>
  <c r="AI38" i="30"/>
  <c r="AI39" i="30"/>
  <c r="AI40" i="30"/>
  <c r="AI41" i="30"/>
  <c r="AI42" i="30"/>
  <c r="AI43" i="30"/>
  <c r="AI44" i="30"/>
  <c r="AI45" i="30"/>
  <c r="AI46" i="30"/>
  <c r="AI47" i="30"/>
  <c r="AI48" i="30"/>
  <c r="AI49" i="30"/>
  <c r="AI50" i="30"/>
  <c r="AI51" i="30"/>
  <c r="AI52" i="30"/>
  <c r="AI53" i="30"/>
  <c r="AI54" i="30"/>
  <c r="AI55" i="30"/>
  <c r="AI56" i="30"/>
  <c r="AI57" i="30"/>
  <c r="AI58" i="30"/>
  <c r="AI59" i="30"/>
  <c r="AI60" i="30"/>
  <c r="AI61" i="30"/>
  <c r="AI62" i="30"/>
  <c r="AI63" i="30"/>
  <c r="AI64" i="30"/>
  <c r="AI65" i="30"/>
  <c r="AI66" i="30"/>
  <c r="AI67" i="30"/>
  <c r="AI68" i="30"/>
  <c r="AI69" i="30"/>
  <c r="AI70" i="30"/>
  <c r="AI71" i="30"/>
  <c r="AI72" i="30"/>
  <c r="AI73" i="30"/>
  <c r="AI74" i="30"/>
  <c r="AI75" i="30"/>
  <c r="AI76" i="30"/>
  <c r="AI77" i="30"/>
  <c r="AI78" i="30"/>
  <c r="AI79" i="30"/>
  <c r="AI80" i="30"/>
  <c r="AI81" i="30"/>
  <c r="AI82" i="30"/>
  <c r="AI83" i="30"/>
  <c r="AI84" i="30"/>
  <c r="AI85" i="30"/>
  <c r="AI86" i="30"/>
  <c r="AI87" i="30"/>
  <c r="AI88" i="30"/>
  <c r="AI89" i="30"/>
  <c r="AI90" i="30"/>
  <c r="AI91" i="30"/>
  <c r="AI92" i="30"/>
  <c r="AI93" i="30"/>
  <c r="AI94" i="30"/>
  <c r="AI95" i="30"/>
  <c r="AI96" i="30"/>
  <c r="AI97" i="30"/>
  <c r="AI98" i="30"/>
  <c r="AI99" i="30"/>
  <c r="AI100" i="30"/>
  <c r="AI101" i="30"/>
  <c r="AI102" i="30"/>
  <c r="AI103" i="30"/>
  <c r="AI104" i="30"/>
  <c r="AI105" i="30"/>
  <c r="AI106" i="30"/>
  <c r="AI107" i="30"/>
  <c r="AI108" i="30"/>
  <c r="AI109" i="30"/>
  <c r="AI110" i="30"/>
  <c r="AI111" i="30"/>
  <c r="AI112" i="30"/>
  <c r="AI113" i="30"/>
  <c r="AI114" i="30"/>
  <c r="AI115" i="30"/>
  <c r="AI116" i="30"/>
  <c r="AI117" i="30"/>
  <c r="AI118" i="30"/>
  <c r="AI119" i="30"/>
  <c r="AI120" i="30"/>
  <c r="AI121" i="30"/>
  <c r="AI122" i="30"/>
  <c r="AI123" i="30"/>
  <c r="AI124" i="30"/>
  <c r="AI125" i="30"/>
  <c r="AI126" i="30"/>
  <c r="AI127" i="30"/>
  <c r="AI128" i="30"/>
  <c r="AI129" i="30"/>
  <c r="AI130" i="30"/>
  <c r="AI131" i="30"/>
  <c r="AI132" i="30"/>
  <c r="AI2" i="30"/>
  <c r="E86" i="6"/>
  <c r="E85" i="6"/>
  <c r="E85" i="1"/>
  <c r="E151" i="1" s="1"/>
  <c r="E42" i="1"/>
  <c r="F5" i="1"/>
  <c r="F85" i="1" s="1"/>
  <c r="F151" i="1" s="1"/>
  <c r="F5" i="6"/>
  <c r="E42" i="6"/>
  <c r="E152" i="6" s="1"/>
  <c r="E195" i="6" s="1"/>
  <c r="E240" i="6" s="1"/>
  <c r="F1" i="6"/>
  <c r="G1" i="6" s="1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F1" i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DC1" i="1" s="1"/>
  <c r="DD1" i="1" s="1"/>
  <c r="DE1" i="1" s="1"/>
  <c r="DF1" i="1" s="1"/>
  <c r="DG1" i="1" s="1"/>
  <c r="DH1" i="1" s="1"/>
  <c r="DI1" i="1" s="1"/>
  <c r="DJ1" i="1" s="1"/>
  <c r="DK1" i="1" s="1"/>
  <c r="DL1" i="1" s="1"/>
  <c r="DM1" i="1" s="1"/>
  <c r="DN1" i="1" s="1"/>
  <c r="DO1" i="1" s="1"/>
  <c r="DP1" i="1" s="1"/>
  <c r="DQ1" i="1" s="1"/>
  <c r="DR1" i="1" s="1"/>
  <c r="DS1" i="1" s="1"/>
  <c r="DT1" i="1" s="1"/>
  <c r="DU1" i="1" s="1"/>
  <c r="DV1" i="1" s="1"/>
  <c r="DW1" i="1" s="1"/>
  <c r="DX1" i="1" s="1"/>
  <c r="DY1" i="1" s="1"/>
  <c r="DZ1" i="1" s="1"/>
  <c r="EA1" i="1" s="1"/>
  <c r="EB1" i="1" s="1"/>
  <c r="EC1" i="1" s="1"/>
  <c r="ED1" i="1" s="1"/>
  <c r="EE1" i="1" s="1"/>
  <c r="H3" i="33"/>
  <c r="R15" i="33" s="1"/>
  <c r="R10" i="18"/>
  <c r="E6" i="18" s="1"/>
  <c r="B1" i="39"/>
  <c r="O1" i="39" s="1"/>
  <c r="S6" i="33"/>
  <c r="R11" i="40"/>
  <c r="J6" i="40" s="1"/>
  <c r="S10" i="36"/>
  <c r="P6" i="36" s="1"/>
  <c r="G53" i="36"/>
  <c r="G52" i="36"/>
  <c r="G55" i="36"/>
  <c r="G51" i="36"/>
  <c r="G54" i="36" s="1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50" i="36" s="1"/>
  <c r="G29" i="36"/>
  <c r="G28" i="36"/>
  <c r="G27" i="36"/>
  <c r="G24" i="36"/>
  <c r="G23" i="36"/>
  <c r="G26" i="36" s="1"/>
  <c r="G22" i="36"/>
  <c r="G21" i="36"/>
  <c r="G20" i="36"/>
  <c r="G17" i="36"/>
  <c r="G16" i="36"/>
  <c r="G15" i="36"/>
  <c r="G19" i="36" s="1"/>
  <c r="G14" i="36"/>
  <c r="G18" i="36" s="1"/>
  <c r="G11" i="36"/>
  <c r="G10" i="36"/>
  <c r="G9" i="36"/>
  <c r="G8" i="36"/>
  <c r="G7" i="36"/>
  <c r="Q27" i="28"/>
  <c r="Q28" i="28"/>
  <c r="P27" i="28"/>
  <c r="P28" i="28"/>
  <c r="O28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22" i="28"/>
  <c r="O23" i="28"/>
  <c r="O24" i="28"/>
  <c r="O25" i="28"/>
  <c r="O26" i="28"/>
  <c r="O27" i="28"/>
  <c r="O6" i="28"/>
  <c r="J5" i="35"/>
  <c r="J62" i="35" s="1"/>
  <c r="T5" i="35"/>
  <c r="Q5" i="35" s="1"/>
  <c r="Q62" i="35" s="1"/>
  <c r="T5" i="34"/>
  <c r="J5" i="34"/>
  <c r="D5" i="34" s="1"/>
  <c r="D62" i="34" s="1"/>
  <c r="Q8" i="27"/>
  <c r="O4" i="27" s="1"/>
  <c r="Q8" i="26"/>
  <c r="O4" i="26" s="1"/>
  <c r="R10" i="12"/>
  <c r="H63" i="12" s="1"/>
  <c r="R11" i="23"/>
  <c r="O6" i="23" s="1"/>
  <c r="R11" i="22"/>
  <c r="E6" i="22" s="1"/>
  <c r="S10" i="20"/>
  <c r="E63" i="20" s="1"/>
  <c r="AY2" i="21"/>
  <c r="AZ2" i="19" s="1"/>
  <c r="AZ5" i="19" s="1"/>
  <c r="AZ116" i="19" s="1"/>
  <c r="P56" i="18"/>
  <c r="P88" i="18"/>
  <c r="P56" i="20" s="1"/>
  <c r="P88" i="20" s="1"/>
  <c r="P56" i="22" s="1"/>
  <c r="P88" i="22" s="1"/>
  <c r="P56" i="23" s="1"/>
  <c r="P88" i="23" s="1"/>
  <c r="F52" i="12"/>
  <c r="F55" i="12" s="1"/>
  <c r="F53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4" i="12"/>
  <c r="F23" i="12"/>
  <c r="F22" i="12"/>
  <c r="F21" i="12"/>
  <c r="F20" i="12"/>
  <c r="F17" i="12"/>
  <c r="F19" i="12" s="1"/>
  <c r="F16" i="12"/>
  <c r="F15" i="12"/>
  <c r="F14" i="12"/>
  <c r="F18" i="12" s="1"/>
  <c r="F11" i="12"/>
  <c r="F10" i="12"/>
  <c r="F9" i="12"/>
  <c r="F8" i="12"/>
  <c r="F7" i="12"/>
  <c r="F51" i="12"/>
  <c r="FO12" i="6"/>
  <c r="FO27" i="6"/>
  <c r="FI12" i="6"/>
  <c r="FI32" i="6"/>
  <c r="FI29" i="6"/>
  <c r="FE19" i="6"/>
  <c r="FF40" i="6"/>
  <c r="FP19" i="1"/>
  <c r="FP8" i="1"/>
  <c r="FH21" i="1"/>
  <c r="FG23" i="1"/>
  <c r="FH35" i="1"/>
  <c r="FG24" i="1"/>
  <c r="FG16" i="1"/>
  <c r="FE34" i="1"/>
  <c r="FE10" i="1"/>
  <c r="FC26" i="1"/>
  <c r="FB21" i="6"/>
  <c r="ET16" i="6"/>
  <c r="ET21" i="6"/>
  <c r="ES26" i="1"/>
  <c r="FO18" i="6"/>
  <c r="FO33" i="6"/>
  <c r="FI14" i="6"/>
  <c r="FI40" i="6"/>
  <c r="FI35" i="6"/>
  <c r="FE32" i="6"/>
  <c r="FF22" i="6"/>
  <c r="FP31" i="1"/>
  <c r="FG9" i="1"/>
  <c r="FH25" i="1"/>
  <c r="FG27" i="1"/>
  <c r="FH39" i="1"/>
  <c r="FG40" i="1"/>
  <c r="FG32" i="1"/>
  <c r="FE40" i="1"/>
  <c r="ET29" i="6"/>
  <c r="EU27" i="1"/>
  <c r="FB28" i="6"/>
  <c r="ET37" i="1"/>
  <c r="FC23" i="1"/>
  <c r="EV30" i="1"/>
  <c r="FB13" i="6"/>
  <c r="ES38" i="6"/>
  <c r="FB9" i="6"/>
  <c r="FC38" i="1"/>
  <c r="FC25" i="1"/>
  <c r="ET25" i="1"/>
  <c r="FC12" i="1"/>
  <c r="FD22" i="1"/>
  <c r="EF40" i="6"/>
  <c r="FC7" i="1"/>
  <c r="ET17" i="6"/>
  <c r="ET28" i="1"/>
  <c r="FC40" i="1"/>
  <c r="EU33" i="1"/>
  <c r="ES17" i="6"/>
  <c r="FC20" i="1"/>
  <c r="FE26" i="6"/>
  <c r="ES38" i="1"/>
  <c r="FD29" i="1"/>
  <c r="ET13" i="6"/>
  <c r="FO24" i="6"/>
  <c r="FO39" i="6"/>
  <c r="FI16" i="6"/>
  <c r="FI25" i="6"/>
  <c r="FI37" i="6"/>
  <c r="FE38" i="6"/>
  <c r="FE29" i="6"/>
  <c r="FP9" i="1"/>
  <c r="FG13" i="1"/>
  <c r="FH29" i="1"/>
  <c r="FG31" i="1"/>
  <c r="FG22" i="1"/>
  <c r="FG14" i="1"/>
  <c r="FE11" i="1"/>
  <c r="FE32" i="1"/>
  <c r="ES17" i="1"/>
  <c r="ET26" i="6"/>
  <c r="ET37" i="6"/>
  <c r="EU31" i="1"/>
  <c r="EV29" i="1"/>
  <c r="FD33" i="1"/>
  <c r="FC18" i="1"/>
  <c r="ET38" i="6"/>
  <c r="FB26" i="6"/>
  <c r="ES34" i="6"/>
  <c r="FC39" i="1"/>
  <c r="ET40" i="6"/>
  <c r="FC37" i="1"/>
  <c r="EE40" i="6"/>
  <c r="ET33" i="6"/>
  <c r="ES24" i="1"/>
  <c r="ES25" i="6"/>
  <c r="EV17" i="1"/>
  <c r="FC36" i="1"/>
  <c r="FC13" i="1"/>
  <c r="FD10" i="1"/>
  <c r="FB24" i="6"/>
  <c r="FC31" i="1"/>
  <c r="FE31" i="6"/>
  <c r="FE29" i="1"/>
  <c r="ES33" i="6"/>
  <c r="ES8" i="1"/>
  <c r="ES22" i="6"/>
  <c r="FB10" i="6"/>
  <c r="EU39" i="1"/>
  <c r="FO30" i="6"/>
  <c r="FO16" i="6"/>
  <c r="FI18" i="6"/>
  <c r="FI33" i="6"/>
  <c r="FE8" i="6"/>
  <c r="FE11" i="6"/>
  <c r="FE35" i="6"/>
  <c r="FP21" i="1"/>
  <c r="FG17" i="1"/>
  <c r="FH33" i="1"/>
  <c r="FG35" i="1"/>
  <c r="FG38" i="1"/>
  <c r="FG30" i="1"/>
  <c r="FE17" i="1"/>
  <c r="FE38" i="1"/>
  <c r="EQ40" i="6"/>
  <c r="FD39" i="1"/>
  <c r="FB16" i="6"/>
  <c r="ET9" i="6"/>
  <c r="ES32" i="1"/>
  <c r="FD26" i="1"/>
  <c r="FC19" i="1"/>
  <c r="FD11" i="1"/>
  <c r="ET10" i="6"/>
  <c r="ES35" i="6"/>
  <c r="ET11" i="1"/>
  <c r="EV20" i="1"/>
  <c r="FB8" i="6"/>
  <c r="FD15" i="1"/>
  <c r="ET34" i="6"/>
  <c r="FI22" i="6"/>
  <c r="FG25" i="1"/>
  <c r="FH30" i="1"/>
  <c r="ES10" i="1"/>
  <c r="FC21" i="1"/>
  <c r="FC10" i="1"/>
  <c r="ET28" i="6"/>
  <c r="FB20" i="6"/>
  <c r="ES14" i="1"/>
  <c r="ET8" i="6"/>
  <c r="FO36" i="6"/>
  <c r="FO10" i="6"/>
  <c r="FI21" i="6"/>
  <c r="FI17" i="6"/>
  <c r="FE13" i="6"/>
  <c r="FF19" i="6"/>
  <c r="FE23" i="6"/>
  <c r="FP33" i="1"/>
  <c r="FG21" i="1"/>
  <c r="FH37" i="1"/>
  <c r="FG39" i="1"/>
  <c r="FH22" i="1"/>
  <c r="FH14" i="1"/>
  <c r="FE23" i="1"/>
  <c r="FE28" i="1"/>
  <c r="ET31" i="1"/>
  <c r="ET13" i="1"/>
  <c r="ES9" i="6"/>
  <c r="ET35" i="1"/>
  <c r="FO40" i="6"/>
  <c r="FI7" i="6"/>
  <c r="FI26" i="6"/>
  <c r="FE16" i="6"/>
  <c r="FP13" i="1"/>
  <c r="FG8" i="1"/>
  <c r="FH7" i="1"/>
  <c r="FH38" i="1"/>
  <c r="FE22" i="1"/>
  <c r="FD16" i="1"/>
  <c r="ES31" i="6"/>
  <c r="FC29" i="1"/>
  <c r="ET19" i="1"/>
  <c r="ET22" i="6"/>
  <c r="FC22" i="1"/>
  <c r="FO28" i="6"/>
  <c r="FI9" i="6"/>
  <c r="FI30" i="6"/>
  <c r="FI34" i="6"/>
  <c r="FE37" i="6"/>
  <c r="FE20" i="6"/>
  <c r="FF16" i="6"/>
  <c r="FP25" i="1"/>
  <c r="FG29" i="1"/>
  <c r="FH36" i="1"/>
  <c r="FH11" i="1"/>
  <c r="FG12" i="1"/>
  <c r="FH26" i="1"/>
  <c r="FE35" i="1"/>
  <c r="FE15" i="1"/>
  <c r="FC27" i="1"/>
  <c r="ES35" i="1"/>
  <c r="FC33" i="1"/>
  <c r="FC16" i="1"/>
  <c r="ES27" i="6"/>
  <c r="ES19" i="6"/>
  <c r="FB17" i="6"/>
  <c r="FC30" i="1"/>
  <c r="ES14" i="6"/>
  <c r="ES8" i="6"/>
  <c r="ES29" i="1"/>
  <c r="FC24" i="1"/>
  <c r="FC9" i="1"/>
  <c r="FD35" i="1"/>
  <c r="ES23" i="1"/>
  <c r="ET32" i="6"/>
  <c r="FB12" i="6"/>
  <c r="ES18" i="1"/>
  <c r="EU13" i="1"/>
  <c r="EP40" i="6"/>
  <c r="FE30" i="1"/>
  <c r="FD12" i="1"/>
  <c r="ES20" i="1"/>
  <c r="ET29" i="1"/>
  <c r="FC15" i="1"/>
  <c r="ET10" i="1"/>
  <c r="ES13" i="6"/>
  <c r="FO11" i="6"/>
  <c r="FO34" i="6"/>
  <c r="FI11" i="6"/>
  <c r="FI38" i="6"/>
  <c r="FI20" i="6"/>
  <c r="FE17" i="6"/>
  <c r="FE28" i="6"/>
  <c r="FF13" i="6"/>
  <c r="FP37" i="1"/>
  <c r="FG33" i="1"/>
  <c r="FH40" i="1"/>
  <c r="FH15" i="1"/>
  <c r="FG28" i="1"/>
  <c r="FG20" i="1"/>
  <c r="FE12" i="1"/>
  <c r="FE21" i="1"/>
  <c r="FB40" i="6"/>
  <c r="ES11" i="1"/>
  <c r="FD14" i="1"/>
  <c r="EU19" i="1"/>
  <c r="EU7" i="1"/>
  <c r="FB30" i="6"/>
  <c r="ET17" i="1"/>
  <c r="FD34" i="1"/>
  <c r="ET7" i="1"/>
  <c r="ES18" i="6"/>
  <c r="FC17" i="1"/>
  <c r="ET30" i="6"/>
  <c r="FD9" i="1"/>
  <c r="FC14" i="1"/>
  <c r="ES30" i="1"/>
  <c r="FB38" i="6"/>
  <c r="FE39" i="1"/>
  <c r="ET23" i="1"/>
  <c r="FB18" i="6"/>
  <c r="FB39" i="6"/>
  <c r="ET25" i="6"/>
  <c r="FC28" i="1"/>
  <c r="FD20" i="1"/>
  <c r="ES26" i="6"/>
  <c r="FO17" i="6"/>
  <c r="FO22" i="6"/>
  <c r="FI13" i="6"/>
  <c r="FI23" i="6"/>
  <c r="FI28" i="6"/>
  <c r="FE25" i="6"/>
  <c r="FE34" i="6"/>
  <c r="FP17" i="1"/>
  <c r="FP15" i="1"/>
  <c r="FG37" i="1"/>
  <c r="FG7" i="1"/>
  <c r="FH19" i="1"/>
  <c r="FG18" i="1"/>
  <c r="FG36" i="1"/>
  <c r="FE18" i="1"/>
  <c r="FE27" i="1"/>
  <c r="FD32" i="1"/>
  <c r="EU35" i="6"/>
  <c r="ET14" i="6"/>
  <c r="FB14" i="6"/>
  <c r="FD21" i="1"/>
  <c r="FB29" i="6"/>
  <c r="EV11" i="1"/>
  <c r="FB36" i="6"/>
  <c r="FC8" i="1"/>
  <c r="EV32" i="1"/>
  <c r="ET34" i="1"/>
  <c r="FC11" i="1"/>
  <c r="FD17" i="1"/>
  <c r="ET22" i="1"/>
  <c r="ES23" i="6"/>
  <c r="ES29" i="6"/>
  <c r="FB22" i="6"/>
  <c r="ET24" i="6"/>
  <c r="FH18" i="1"/>
  <c r="EU31" i="6"/>
  <c r="FC35" i="1"/>
  <c r="FB37" i="6"/>
  <c r="ET12" i="6"/>
  <c r="ES36" i="1"/>
  <c r="FO23" i="6"/>
  <c r="FO9" i="6"/>
  <c r="FI15" i="6"/>
  <c r="FI31" i="6"/>
  <c r="FI36" i="6"/>
  <c r="FF31" i="6"/>
  <c r="FE40" i="6"/>
  <c r="FP29" i="1"/>
  <c r="FP27" i="1"/>
  <c r="FH9" i="1"/>
  <c r="FG11" i="1"/>
  <c r="FH23" i="1"/>
  <c r="FG34" i="1"/>
  <c r="FG10" i="1"/>
  <c r="FE24" i="1"/>
  <c r="FE33" i="1"/>
  <c r="ES10" i="6"/>
  <c r="FB32" i="6"/>
  <c r="ES12" i="1"/>
  <c r="FB34" i="6"/>
  <c r="ET36" i="6"/>
  <c r="ES30" i="6"/>
  <c r="FD23" i="1"/>
  <c r="FD28" i="1"/>
  <c r="FD40" i="1"/>
  <c r="ET16" i="1"/>
  <c r="EV36" i="1"/>
  <c r="ET18" i="6"/>
  <c r="FD38" i="1"/>
  <c r="FC32" i="1"/>
  <c r="EU25" i="1"/>
  <c r="FO29" i="6"/>
  <c r="FO15" i="6"/>
  <c r="FI8" i="6"/>
  <c r="FI39" i="6"/>
  <c r="FI19" i="6"/>
  <c r="FF37" i="6"/>
  <c r="FE14" i="6"/>
  <c r="FP18" i="1"/>
  <c r="FP39" i="1"/>
  <c r="FH13" i="1"/>
  <c r="FG15" i="1"/>
  <c r="FH27" i="1"/>
  <c r="FG26" i="1"/>
  <c r="FD27" i="1"/>
  <c r="FB33" i="6"/>
  <c r="ES21" i="6"/>
  <c r="FB25" i="6"/>
  <c r="FB35" i="6"/>
  <c r="ES37" i="6"/>
  <c r="ET20" i="6"/>
  <c r="FO35" i="6"/>
  <c r="FO21" i="6"/>
  <c r="FI10" i="6"/>
  <c r="FI24" i="6"/>
  <c r="FI27" i="6"/>
  <c r="FF25" i="6"/>
  <c r="FE22" i="6"/>
  <c r="FP7" i="1"/>
  <c r="FP30" i="1"/>
  <c r="FH17" i="1"/>
  <c r="FG19" i="1"/>
  <c r="FH31" i="1"/>
  <c r="FH34" i="1"/>
  <c r="FH10" i="1"/>
  <c r="FE36" i="1"/>
  <c r="FE16" i="1"/>
  <c r="FC34" i="1"/>
  <c r="ES39" i="6"/>
  <c r="R2" i="41" l="1"/>
  <c r="C63" i="41"/>
  <c r="O6" i="41"/>
  <c r="J63" i="41"/>
  <c r="O63" i="41"/>
  <c r="R16" i="41"/>
  <c r="FO52" i="6"/>
  <c r="FO58" i="6"/>
  <c r="FO81" i="6"/>
  <c r="FO75" i="6"/>
  <c r="FO69" i="6"/>
  <c r="FO63" i="6"/>
  <c r="FO57" i="6"/>
  <c r="FO51" i="6"/>
  <c r="FO64" i="6"/>
  <c r="FO76" i="6"/>
  <c r="FO70" i="6"/>
  <c r="FO82" i="6"/>
  <c r="FO78" i="6"/>
  <c r="FO72" i="6"/>
  <c r="FO66" i="6"/>
  <c r="FO60" i="6"/>
  <c r="FO54" i="6"/>
  <c r="FO77" i="6"/>
  <c r="FO71" i="6"/>
  <c r="FO65" i="6"/>
  <c r="FO59" i="6"/>
  <c r="FO53" i="6"/>
  <c r="FP5" i="6"/>
  <c r="FI79" i="6"/>
  <c r="FI77" i="6"/>
  <c r="FI71" i="6"/>
  <c r="FI69" i="6"/>
  <c r="FI61" i="6"/>
  <c r="FI78" i="6"/>
  <c r="FI70" i="6"/>
  <c r="FI62" i="6"/>
  <c r="FI76" i="6"/>
  <c r="FI68" i="6"/>
  <c r="FI59" i="6"/>
  <c r="FI75" i="6"/>
  <c r="FI67" i="6"/>
  <c r="FI82" i="6"/>
  <c r="FI74" i="6"/>
  <c r="FI66" i="6"/>
  <c r="FI81" i="6"/>
  <c r="FI73" i="6"/>
  <c r="FI65" i="6"/>
  <c r="FI80" i="6"/>
  <c r="FI72" i="6"/>
  <c r="FI64" i="6"/>
  <c r="FI63" i="6"/>
  <c r="FI60" i="6"/>
  <c r="FI58" i="6"/>
  <c r="FI56" i="6"/>
  <c r="FI54" i="6"/>
  <c r="FI52" i="6"/>
  <c r="FI50" i="6"/>
  <c r="FI57" i="6"/>
  <c r="FI55" i="6"/>
  <c r="FI53" i="6"/>
  <c r="FI51" i="6"/>
  <c r="FI49" i="6"/>
  <c r="FJ42" i="6"/>
  <c r="FJ152" i="6" s="1"/>
  <c r="FJ195" i="6" s="1"/>
  <c r="FJ240" i="6" s="1"/>
  <c r="FJ86" i="6"/>
  <c r="FK5" i="6"/>
  <c r="FJ85" i="6"/>
  <c r="FK1" i="6"/>
  <c r="FF55" i="6"/>
  <c r="FF58" i="6"/>
  <c r="FE58" i="6"/>
  <c r="FE65" i="6"/>
  <c r="FE77" i="6"/>
  <c r="FE71" i="6"/>
  <c r="FF64" i="6"/>
  <c r="FF82" i="6"/>
  <c r="FE64" i="6"/>
  <c r="FE56" i="6"/>
  <c r="FE82" i="6"/>
  <c r="FE76" i="6"/>
  <c r="FE70" i="6"/>
  <c r="FE62" i="6"/>
  <c r="FE68" i="6"/>
  <c r="FF61" i="6"/>
  <c r="FE53" i="6"/>
  <c r="FE80" i="6"/>
  <c r="FE74" i="6"/>
  <c r="FE61" i="6"/>
  <c r="FF67" i="6"/>
  <c r="FF79" i="6"/>
  <c r="FF73" i="6"/>
  <c r="FE67" i="6"/>
  <c r="FE59" i="6"/>
  <c r="FE79" i="6"/>
  <c r="FE73" i="6"/>
  <c r="FE55" i="6"/>
  <c r="FE50" i="6"/>
  <c r="FF42" i="6"/>
  <c r="FF152" i="6" s="1"/>
  <c r="FF195" i="6" s="1"/>
  <c r="FF240" i="6" s="1"/>
  <c r="FG5" i="6"/>
  <c r="FG1" i="6"/>
  <c r="FP50" i="1"/>
  <c r="FP72" i="1"/>
  <c r="FP81" i="1"/>
  <c r="FP69" i="1"/>
  <c r="FP57" i="1"/>
  <c r="FP79" i="1"/>
  <c r="FP67" i="1"/>
  <c r="FP55" i="1"/>
  <c r="FP75" i="1"/>
  <c r="FP63" i="1"/>
  <c r="FP51" i="1"/>
  <c r="FP73" i="1"/>
  <c r="FP61" i="1"/>
  <c r="FP49" i="1"/>
  <c r="FP44" i="1" s="1"/>
  <c r="FP60" i="1"/>
  <c r="FP71" i="1"/>
  <c r="FP59" i="1"/>
  <c r="FG74" i="1"/>
  <c r="FG58" i="1"/>
  <c r="FH52" i="1"/>
  <c r="FG68" i="1"/>
  <c r="FG52" i="1"/>
  <c r="FG78" i="1"/>
  <c r="FG62" i="1"/>
  <c r="FH68" i="1"/>
  <c r="FH72" i="1"/>
  <c r="FH56" i="1"/>
  <c r="FG72" i="1"/>
  <c r="FG56" i="1"/>
  <c r="FG82" i="1"/>
  <c r="FG66" i="1"/>
  <c r="FH76" i="1"/>
  <c r="FH60" i="1"/>
  <c r="FG76" i="1"/>
  <c r="FG60" i="1"/>
  <c r="FG70" i="1"/>
  <c r="FG54" i="1"/>
  <c r="FH80" i="1"/>
  <c r="FH64" i="1"/>
  <c r="FG80" i="1"/>
  <c r="FG64" i="1"/>
  <c r="FH81" i="1"/>
  <c r="FH77" i="1"/>
  <c r="FH73" i="1"/>
  <c r="FH69" i="1"/>
  <c r="FH65" i="1"/>
  <c r="FH61" i="1"/>
  <c r="FH57" i="1"/>
  <c r="FH53" i="1"/>
  <c r="FH49" i="1"/>
  <c r="FH44" i="1" s="1"/>
  <c r="FG81" i="1"/>
  <c r="FG77" i="1"/>
  <c r="FG73" i="1"/>
  <c r="FG69" i="1"/>
  <c r="FG65" i="1"/>
  <c r="FG61" i="1"/>
  <c r="FG57" i="1"/>
  <c r="FG53" i="1"/>
  <c r="FG49" i="1"/>
  <c r="FG44" i="1" s="1"/>
  <c r="FH82" i="1"/>
  <c r="FH78" i="1"/>
  <c r="FG50" i="1"/>
  <c r="FH79" i="1"/>
  <c r="FH75" i="1"/>
  <c r="FH71" i="1"/>
  <c r="FH67" i="1"/>
  <c r="FH63" i="1"/>
  <c r="FH59" i="1"/>
  <c r="FH55" i="1"/>
  <c r="FH51" i="1"/>
  <c r="FG79" i="1"/>
  <c r="FG75" i="1"/>
  <c r="FG71" i="1"/>
  <c r="FG67" i="1"/>
  <c r="FG63" i="1"/>
  <c r="FG59" i="1"/>
  <c r="FG55" i="1"/>
  <c r="FG51" i="1"/>
  <c r="FH42" i="1"/>
  <c r="FH85" i="1"/>
  <c r="FH151" i="1" s="1"/>
  <c r="FI5" i="1"/>
  <c r="FJ1" i="1"/>
  <c r="FG85" i="1"/>
  <c r="FG151" i="1" s="1"/>
  <c r="FE52" i="1"/>
  <c r="FE58" i="1"/>
  <c r="FE81" i="1"/>
  <c r="FE75" i="1"/>
  <c r="FE69" i="1"/>
  <c r="FE63" i="1"/>
  <c r="FE57" i="1"/>
  <c r="FE64" i="1"/>
  <c r="FE70" i="1"/>
  <c r="FE80" i="1"/>
  <c r="FE74" i="1"/>
  <c r="FE82" i="1"/>
  <c r="FE76" i="1"/>
  <c r="FE78" i="1"/>
  <c r="FE72" i="1"/>
  <c r="FE66" i="1"/>
  <c r="FE60" i="1"/>
  <c r="FE54" i="1"/>
  <c r="FE77" i="1"/>
  <c r="FE71" i="1"/>
  <c r="FE65" i="1"/>
  <c r="FE59" i="1"/>
  <c r="FE53" i="1"/>
  <c r="FF5" i="1"/>
  <c r="FB54" i="6"/>
  <c r="FB50" i="6"/>
  <c r="FB81" i="6"/>
  <c r="FB64" i="6"/>
  <c r="FB60" i="6"/>
  <c r="FB56" i="6"/>
  <c r="FB75" i="6"/>
  <c r="FD1" i="6"/>
  <c r="FB86" i="6"/>
  <c r="FC5" i="6"/>
  <c r="ET75" i="6"/>
  <c r="ET54" i="6"/>
  <c r="ET60" i="6"/>
  <c r="ET64" i="6"/>
  <c r="ET56" i="6"/>
  <c r="ES64" i="6"/>
  <c r="ES60" i="6"/>
  <c r="ES56" i="6"/>
  <c r="ET50" i="6"/>
  <c r="ES50" i="6"/>
  <c r="ES81" i="6"/>
  <c r="ES69" i="6"/>
  <c r="ES75" i="6"/>
  <c r="ET86" i="6"/>
  <c r="EU5" i="6"/>
  <c r="ET42" i="6"/>
  <c r="ET152" i="6" s="1"/>
  <c r="ET195" i="6" s="1"/>
  <c r="ET240" i="6" s="1"/>
  <c r="EV1" i="6"/>
  <c r="ES42" i="6"/>
  <c r="ES152" i="6" s="1"/>
  <c r="ES195" i="6" s="1"/>
  <c r="ES240" i="6" s="1"/>
  <c r="ES86" i="6"/>
  <c r="FD63" i="1"/>
  <c r="FD76" i="1"/>
  <c r="FD58" i="1"/>
  <c r="FC63" i="1"/>
  <c r="FC79" i="1"/>
  <c r="FC49" i="1"/>
  <c r="FC44" i="1" s="1"/>
  <c r="FC76" i="1"/>
  <c r="FC72" i="1"/>
  <c r="FC66" i="1"/>
  <c r="FC58" i="1"/>
  <c r="FD59" i="1"/>
  <c r="FC59" i="1"/>
  <c r="FD5" i="1"/>
  <c r="EV59" i="1"/>
  <c r="ET76" i="1"/>
  <c r="EV72" i="1"/>
  <c r="ET58" i="1"/>
  <c r="ES72" i="1"/>
  <c r="ET79" i="1"/>
  <c r="EU49" i="1"/>
  <c r="EU44" i="1" s="1"/>
  <c r="ET49" i="1"/>
  <c r="ET44" i="1" s="1"/>
  <c r="ES66" i="1"/>
  <c r="ET59" i="1"/>
  <c r="ES59" i="1"/>
  <c r="ES42" i="1"/>
  <c r="ES85" i="1"/>
  <c r="ES151" i="1" s="1"/>
  <c r="ET5" i="1"/>
  <c r="EW1" i="1"/>
  <c r="M63" i="12"/>
  <c r="C23" i="6"/>
  <c r="ES65" i="6" s="1"/>
  <c r="EP86" i="6"/>
  <c r="EQ5" i="6"/>
  <c r="EH1" i="6"/>
  <c r="EH5" i="6"/>
  <c r="EG86" i="6"/>
  <c r="EE42" i="6"/>
  <c r="EE152" i="6" s="1"/>
  <c r="EE195" i="6" s="1"/>
  <c r="EE240" i="6" s="1"/>
  <c r="ER1" i="1"/>
  <c r="EQ42" i="1"/>
  <c r="EQ85" i="1"/>
  <c r="EQ151" i="1" s="1"/>
  <c r="ER5" i="1"/>
  <c r="EF42" i="1"/>
  <c r="EG5" i="1"/>
  <c r="EH1" i="1"/>
  <c r="C58" i="1"/>
  <c r="C167" i="1" s="1"/>
  <c r="P63" i="36"/>
  <c r="N63" i="36" s="1"/>
  <c r="I63" i="36" s="1"/>
  <c r="J6" i="22"/>
  <c r="O63" i="22"/>
  <c r="O6" i="22"/>
  <c r="J63" i="22"/>
  <c r="E63" i="22"/>
  <c r="O63" i="20"/>
  <c r="C55" i="6"/>
  <c r="C165" i="6" s="1"/>
  <c r="C208" i="6" s="1"/>
  <c r="C253" i="6" s="1"/>
  <c r="C54" i="1"/>
  <c r="C26" i="1"/>
  <c r="ES68" i="1" s="1"/>
  <c r="C68" i="1"/>
  <c r="C68" i="6" s="1"/>
  <c r="C178" i="6" s="1"/>
  <c r="C221" i="6" s="1"/>
  <c r="C266" i="6" s="1"/>
  <c r="H63" i="18"/>
  <c r="C16" i="6"/>
  <c r="ET58" i="6" s="1"/>
  <c r="C70" i="1"/>
  <c r="C70" i="6" s="1"/>
  <c r="C180" i="6" s="1"/>
  <c r="C223" i="6" s="1"/>
  <c r="C268" i="6" s="1"/>
  <c r="C15" i="14"/>
  <c r="C79" i="1"/>
  <c r="C79" i="6" s="1"/>
  <c r="C189" i="6" s="1"/>
  <c r="C232" i="6" s="1"/>
  <c r="C277" i="6" s="1"/>
  <c r="C35" i="1"/>
  <c r="FC77" i="1" s="1"/>
  <c r="C36" i="6"/>
  <c r="FB78" i="6" s="1"/>
  <c r="C11" i="14"/>
  <c r="C10" i="14" s="1"/>
  <c r="C13" i="6"/>
  <c r="FB55" i="6" s="1"/>
  <c r="C13" i="1"/>
  <c r="ET55" i="1" s="1"/>
  <c r="C9" i="6"/>
  <c r="FB51" i="6" s="1"/>
  <c r="C7" i="14"/>
  <c r="G25" i="36"/>
  <c r="G49" i="36"/>
  <c r="F26" i="12"/>
  <c r="O63" i="12"/>
  <c r="F54" i="12"/>
  <c r="F13" i="12"/>
  <c r="J6" i="23"/>
  <c r="E6" i="23"/>
  <c r="E63" i="23"/>
  <c r="J63" i="23"/>
  <c r="O63" i="23"/>
  <c r="E6" i="20"/>
  <c r="J6" i="20"/>
  <c r="O6" i="20"/>
  <c r="J63" i="20"/>
  <c r="C76" i="1"/>
  <c r="C76" i="6" s="1"/>
  <c r="C186" i="6" s="1"/>
  <c r="C229" i="6" s="1"/>
  <c r="C274" i="6" s="1"/>
  <c r="C34" i="6"/>
  <c r="FB76" i="6" s="1"/>
  <c r="C20" i="14"/>
  <c r="C33" i="14"/>
  <c r="C22" i="1"/>
  <c r="FC64" i="1" s="1"/>
  <c r="C64" i="1"/>
  <c r="C21" i="14"/>
  <c r="R8" i="33"/>
  <c r="Y7" i="33"/>
  <c r="N11" i="33"/>
  <c r="P17" i="33" s="1"/>
  <c r="N24" i="33"/>
  <c r="N23" i="33"/>
  <c r="O24" i="33" s="1"/>
  <c r="J10" i="33"/>
  <c r="S11" i="33" s="1"/>
  <c r="J15" i="33"/>
  <c r="K16" i="33" s="1"/>
  <c r="O1" i="21"/>
  <c r="O1" i="19" s="1"/>
  <c r="J12" i="33"/>
  <c r="S13" i="33" s="1"/>
  <c r="R10" i="33"/>
  <c r="C38" i="14"/>
  <c r="C14" i="14"/>
  <c r="C27" i="1"/>
  <c r="FD69" i="1" s="1"/>
  <c r="C39" i="1"/>
  <c r="FC81" i="1" s="1"/>
  <c r="C77" i="1"/>
  <c r="C77" i="6" s="1"/>
  <c r="C187" i="6" s="1"/>
  <c r="C230" i="6" s="1"/>
  <c r="C275" i="6" s="1"/>
  <c r="C15" i="1"/>
  <c r="FC57" i="1" s="1"/>
  <c r="C35" i="6"/>
  <c r="ES77" i="6" s="1"/>
  <c r="C81" i="1"/>
  <c r="C81" i="6" s="1"/>
  <c r="C191" i="6" s="1"/>
  <c r="C234" i="6" s="1"/>
  <c r="C279" i="6" s="1"/>
  <c r="C57" i="1"/>
  <c r="C57" i="6" s="1"/>
  <c r="C167" i="6" s="1"/>
  <c r="C210" i="6" s="1"/>
  <c r="C255" i="6" s="1"/>
  <c r="C37" i="6"/>
  <c r="FB79" i="6" s="1"/>
  <c r="C71" i="1"/>
  <c r="C29" i="6"/>
  <c r="ES71" i="6" s="1"/>
  <c r="C29" i="1"/>
  <c r="FC71" i="1" s="1"/>
  <c r="E63" i="18"/>
  <c r="J63" i="18"/>
  <c r="M63" i="18"/>
  <c r="O63" i="18"/>
  <c r="M6" i="18"/>
  <c r="J6" i="18"/>
  <c r="O6" i="18"/>
  <c r="H6" i="18"/>
  <c r="C6" i="18"/>
  <c r="C63" i="18"/>
  <c r="N19" i="33"/>
  <c r="O20" i="33" s="1"/>
  <c r="U13" i="33"/>
  <c r="V14" i="33" s="1"/>
  <c r="N17" i="33"/>
  <c r="P23" i="33" s="1"/>
  <c r="F2" i="21"/>
  <c r="F2" i="19" s="1"/>
  <c r="R14" i="33"/>
  <c r="N15" i="33"/>
  <c r="P21" i="33" s="1"/>
  <c r="U9" i="33"/>
  <c r="AB1" i="21"/>
  <c r="J16" i="33"/>
  <c r="R18" i="33"/>
  <c r="N7" i="33"/>
  <c r="N20" i="33"/>
  <c r="O21" i="33" s="1"/>
  <c r="J7" i="33"/>
  <c r="L11" i="33" s="1"/>
  <c r="J8" i="33"/>
  <c r="T12" i="33" s="1"/>
  <c r="R12" i="33"/>
  <c r="Y9" i="33"/>
  <c r="AX5" i="21" s="1"/>
  <c r="AX49" i="21" s="1"/>
  <c r="N16" i="33"/>
  <c r="P22" i="33" s="1"/>
  <c r="U10" i="33"/>
  <c r="V11" i="33" s="1"/>
  <c r="U14" i="33"/>
  <c r="R16" i="33"/>
  <c r="U11" i="33"/>
  <c r="V12" i="33" s="1"/>
  <c r="N12" i="33"/>
  <c r="P18" i="33" s="1"/>
  <c r="J17" i="33"/>
  <c r="K18" i="33" s="1"/>
  <c r="N9" i="33"/>
  <c r="P15" i="33" s="1"/>
  <c r="R9" i="33"/>
  <c r="U7" i="33"/>
  <c r="W9" i="33" s="1"/>
  <c r="N8" i="33"/>
  <c r="O9" i="33" s="1"/>
  <c r="J13" i="33"/>
  <c r="L17" i="33" s="1"/>
  <c r="AU1" i="21"/>
  <c r="AU1" i="19" s="1"/>
  <c r="R13" i="33"/>
  <c r="Y10" i="33"/>
  <c r="AY5" i="21" s="1"/>
  <c r="AY49" i="21" s="1"/>
  <c r="N22" i="33"/>
  <c r="O23" i="33" s="1"/>
  <c r="N21" i="33"/>
  <c r="O22" i="33" s="1"/>
  <c r="J9" i="33"/>
  <c r="T13" i="33" s="1"/>
  <c r="F1" i="21"/>
  <c r="F1" i="19" s="1"/>
  <c r="R17" i="33"/>
  <c r="Y6" i="33"/>
  <c r="N18" i="33"/>
  <c r="O19" i="33" s="1"/>
  <c r="AB2" i="21"/>
  <c r="AB2" i="19" s="1"/>
  <c r="Y8" i="33"/>
  <c r="J11" i="33"/>
  <c r="L15" i="33" s="1"/>
  <c r="R7" i="33"/>
  <c r="U12" i="33"/>
  <c r="W14" i="33" s="1"/>
  <c r="N14" i="33"/>
  <c r="P20" i="33" s="1"/>
  <c r="J18" i="33"/>
  <c r="N13" i="33"/>
  <c r="O14" i="33" s="1"/>
  <c r="G6" i="33"/>
  <c r="G7" i="33" s="1"/>
  <c r="G8" i="33" s="1"/>
  <c r="G9" i="33" s="1"/>
  <c r="R11" i="33"/>
  <c r="U8" i="33"/>
  <c r="W10" i="33" s="1"/>
  <c r="N10" i="33"/>
  <c r="J14" i="33"/>
  <c r="L18" i="33" s="1"/>
  <c r="O2" i="21"/>
  <c r="O2" i="19" s="1"/>
  <c r="AU2" i="21"/>
  <c r="AU2" i="19" s="1"/>
  <c r="P56" i="12"/>
  <c r="P87" i="12" s="1"/>
  <c r="Q56" i="36"/>
  <c r="Q87" i="36" s="1"/>
  <c r="F12" i="12"/>
  <c r="F25" i="12"/>
  <c r="F50" i="12"/>
  <c r="F49" i="12"/>
  <c r="P56" i="40"/>
  <c r="P88" i="40" s="1"/>
  <c r="C28" i="1"/>
  <c r="FC70" i="1" s="1"/>
  <c r="C9" i="1"/>
  <c r="FC51" i="1" s="1"/>
  <c r="C26" i="6"/>
  <c r="ET68" i="6" s="1"/>
  <c r="C17" i="6"/>
  <c r="ES59" i="6" s="1"/>
  <c r="C28" i="6"/>
  <c r="FB70" i="6" s="1"/>
  <c r="C8" i="1"/>
  <c r="ES50" i="1" s="1"/>
  <c r="C62" i="1"/>
  <c r="C38" i="1"/>
  <c r="FC80" i="1" s="1"/>
  <c r="C18" i="1"/>
  <c r="ES60" i="1" s="1"/>
  <c r="G5" i="34"/>
  <c r="G62" i="34" s="1"/>
  <c r="C160" i="1"/>
  <c r="C80" i="1"/>
  <c r="C53" i="1"/>
  <c r="C162" i="1" s="1"/>
  <c r="C38" i="6"/>
  <c r="FB80" i="6" s="1"/>
  <c r="G13" i="36"/>
  <c r="G12" i="36" s="1"/>
  <c r="G5" i="6"/>
  <c r="F86" i="6"/>
  <c r="F42" i="6"/>
  <c r="F152" i="6" s="1"/>
  <c r="F195" i="6" s="1"/>
  <c r="F240" i="6" s="1"/>
  <c r="F85" i="6"/>
  <c r="G5" i="1"/>
  <c r="F42" i="1"/>
  <c r="I5" i="34"/>
  <c r="I62" i="34" s="1"/>
  <c r="G5" i="35"/>
  <c r="G62" i="35" s="1"/>
  <c r="AX2" i="21"/>
  <c r="AY2" i="19" s="1"/>
  <c r="AY5" i="19" s="1"/>
  <c r="AY50" i="19" s="1"/>
  <c r="C65" i="1"/>
  <c r="C11" i="1"/>
  <c r="ET53" i="1" s="1"/>
  <c r="C9" i="14"/>
  <c r="C20" i="1"/>
  <c r="FC62" i="1" s="1"/>
  <c r="C30" i="6"/>
  <c r="FB72" i="6" s="1"/>
  <c r="C32" i="14"/>
  <c r="C12" i="1"/>
  <c r="FC54" i="1" s="1"/>
  <c r="C74" i="1"/>
  <c r="C32" i="6"/>
  <c r="ET74" i="6" s="1"/>
  <c r="C31" i="1"/>
  <c r="EU73" i="1" s="1"/>
  <c r="C32" i="1"/>
  <c r="EV74" i="1" s="1"/>
  <c r="C31" i="6"/>
  <c r="ES73" i="6" s="1"/>
  <c r="C63" i="1"/>
  <c r="C26" i="14"/>
  <c r="C20" i="6"/>
  <c r="ET62" i="6" s="1"/>
  <c r="C23" i="1"/>
  <c r="FD65" i="1" s="1"/>
  <c r="C78" i="1"/>
  <c r="C69" i="1"/>
  <c r="C72" i="1"/>
  <c r="C33" i="1"/>
  <c r="FC75" i="1" s="1"/>
  <c r="C59" i="1"/>
  <c r="C36" i="1"/>
  <c r="ES78" i="1" s="1"/>
  <c r="C7" i="6"/>
  <c r="C25" i="6"/>
  <c r="ET67" i="6" s="1"/>
  <c r="C10" i="6"/>
  <c r="ES52" i="6" s="1"/>
  <c r="C19" i="1"/>
  <c r="EU61" i="1" s="1"/>
  <c r="C67" i="1"/>
  <c r="C10" i="1"/>
  <c r="FD52" i="1" s="1"/>
  <c r="C164" i="1"/>
  <c r="C61" i="1"/>
  <c r="C25" i="1"/>
  <c r="EU67" i="1" s="1"/>
  <c r="C52" i="1"/>
  <c r="C16" i="14"/>
  <c r="C19" i="6"/>
  <c r="ES61" i="6" s="1"/>
  <c r="C21" i="6"/>
  <c r="ES63" i="6" s="1"/>
  <c r="C23" i="14"/>
  <c r="C29" i="14"/>
  <c r="C66" i="1"/>
  <c r="C73" i="1"/>
  <c r="C24" i="6"/>
  <c r="FB66" i="6" s="1"/>
  <c r="C14" i="1"/>
  <c r="FD56" i="1" s="1"/>
  <c r="C75" i="1"/>
  <c r="K6" i="36"/>
  <c r="N6" i="36"/>
  <c r="I6" i="36" s="1"/>
  <c r="T62" i="35"/>
  <c r="J63" i="12"/>
  <c r="C1" i="39"/>
  <c r="C2" i="39" s="1"/>
  <c r="P2" i="39" s="1"/>
  <c r="AX1" i="21"/>
  <c r="AY1" i="19" s="1"/>
  <c r="O6" i="12"/>
  <c r="AY1" i="21"/>
  <c r="AZ1" i="19" s="1"/>
  <c r="J6" i="12"/>
  <c r="H6" i="12"/>
  <c r="M6" i="12"/>
  <c r="J62" i="34"/>
  <c r="B2" i="39"/>
  <c r="O2" i="39" s="1"/>
  <c r="O5" i="39" s="1"/>
  <c r="O50" i="39" s="1"/>
  <c r="AZ50" i="19"/>
  <c r="J63" i="40"/>
  <c r="E6" i="40"/>
  <c r="O6" i="40"/>
  <c r="E63" i="40"/>
  <c r="O63" i="40"/>
  <c r="AB1" i="39"/>
  <c r="AB2" i="39" s="1"/>
  <c r="AO2" i="39" s="1"/>
  <c r="N4" i="26"/>
  <c r="O59" i="26"/>
  <c r="N4" i="27"/>
  <c r="O59" i="27"/>
  <c r="N5" i="34"/>
  <c r="N62" i="34" s="1"/>
  <c r="T62" i="34"/>
  <c r="S5" i="34"/>
  <c r="Q5" i="34"/>
  <c r="Q62" i="34" s="1"/>
  <c r="BB1" i="39"/>
  <c r="FO14" i="6"/>
  <c r="FO31" i="6"/>
  <c r="FO13" i="6"/>
  <c r="FP19" i="6"/>
  <c r="FJ7" i="6"/>
  <c r="FJ15" i="6"/>
  <c r="FJ12" i="6"/>
  <c r="FF27" i="6"/>
  <c r="FF28" i="6"/>
  <c r="FE10" i="6"/>
  <c r="FP40" i="1"/>
  <c r="FP24" i="1"/>
  <c r="FI31" i="1"/>
  <c r="FI10" i="1"/>
  <c r="FI22" i="1"/>
  <c r="FF39" i="1"/>
  <c r="FF22" i="1"/>
  <c r="FF40" i="1"/>
  <c r="FF27" i="1"/>
  <c r="FB19" i="6"/>
  <c r="FB23" i="6"/>
  <c r="EV14" i="1"/>
  <c r="ET31" i="6"/>
  <c r="FD7" i="1"/>
  <c r="EU15" i="6"/>
  <c r="FB27" i="6"/>
  <c r="ET21" i="1"/>
  <c r="ET11" i="6"/>
  <c r="FC35" i="6"/>
  <c r="EV19" i="1"/>
  <c r="EU20" i="6"/>
  <c r="EU11" i="6"/>
  <c r="EU28" i="6"/>
  <c r="EU39" i="6"/>
  <c r="ET15" i="1"/>
  <c r="FB15" i="6"/>
  <c r="EU12" i="6"/>
  <c r="ES7" i="1"/>
  <c r="FC30" i="6"/>
  <c r="ET36" i="1"/>
  <c r="ES15" i="6"/>
  <c r="ES11" i="6"/>
  <c r="ET26" i="1"/>
  <c r="ES21" i="1"/>
  <c r="EU32" i="6"/>
  <c r="FF36" i="1"/>
  <c r="EV22" i="1"/>
  <c r="ET9" i="1"/>
  <c r="FP33" i="6"/>
  <c r="FJ23" i="6"/>
  <c r="FI21" i="1"/>
  <c r="EU27" i="6"/>
  <c r="EU22" i="6"/>
  <c r="EU40" i="6"/>
  <c r="FP29" i="6"/>
  <c r="FP18" i="6"/>
  <c r="FP36" i="6"/>
  <c r="FP21" i="6"/>
  <c r="FJ31" i="6"/>
  <c r="FJ39" i="6"/>
  <c r="FJ36" i="6"/>
  <c r="FE30" i="6"/>
  <c r="FF38" i="6"/>
  <c r="FE9" i="6"/>
  <c r="FP34" i="1"/>
  <c r="FI15" i="1"/>
  <c r="FH28" i="1"/>
  <c r="FH16" i="1"/>
  <c r="FI37" i="1"/>
  <c r="FE37" i="1"/>
  <c r="FE19" i="1"/>
  <c r="FF7" i="1"/>
  <c r="FF31" i="1"/>
  <c r="FC19" i="6"/>
  <c r="FD19" i="1"/>
  <c r="FC12" i="6"/>
  <c r="EV28" i="1"/>
  <c r="FD36" i="1"/>
  <c r="FC39" i="6"/>
  <c r="EV34" i="1"/>
  <c r="EU32" i="1"/>
  <c r="ES40" i="6"/>
  <c r="EU24" i="6"/>
  <c r="ES32" i="6"/>
  <c r="EV25" i="1"/>
  <c r="EU37" i="1"/>
  <c r="ES33" i="1"/>
  <c r="FC20" i="6"/>
  <c r="EU12" i="1"/>
  <c r="EU18" i="6"/>
  <c r="EU25" i="6"/>
  <c r="ET23" i="6"/>
  <c r="FI33" i="1"/>
  <c r="FC36" i="6"/>
  <c r="FP11" i="1"/>
  <c r="FF25" i="1"/>
  <c r="EU13" i="6"/>
  <c r="FP37" i="6"/>
  <c r="FP20" i="6"/>
  <c r="FP38" i="6"/>
  <c r="FO26" i="6"/>
  <c r="FJ20" i="6"/>
  <c r="FJ28" i="6"/>
  <c r="FJ25" i="6"/>
  <c r="FF29" i="6"/>
  <c r="FF39" i="6"/>
  <c r="FF14" i="6"/>
  <c r="FP28" i="1"/>
  <c r="FI8" i="1"/>
  <c r="FI13" i="1"/>
  <c r="FI25" i="1"/>
  <c r="FI11" i="1"/>
  <c r="FF35" i="1"/>
  <c r="FF26" i="1"/>
  <c r="FF9" i="1"/>
  <c r="FF33" i="1"/>
  <c r="FC32" i="6"/>
  <c r="FP39" i="6"/>
  <c r="FP22" i="6"/>
  <c r="FP40" i="6"/>
  <c r="FP17" i="6"/>
  <c r="FJ9" i="6"/>
  <c r="FJ17" i="6"/>
  <c r="FJ14" i="6"/>
  <c r="FF30" i="6"/>
  <c r="FE18" i="6"/>
  <c r="FF15" i="6"/>
  <c r="FP22" i="1"/>
  <c r="FI34" i="1"/>
  <c r="FI24" i="1"/>
  <c r="FI36" i="1"/>
  <c r="FI26" i="1"/>
  <c r="FF8" i="1"/>
  <c r="FF28" i="1"/>
  <c r="FE9" i="1"/>
  <c r="EU26" i="1"/>
  <c r="FC7" i="6"/>
  <c r="FC33" i="6"/>
  <c r="EU21" i="6"/>
  <c r="FB31" i="6"/>
  <c r="EU38" i="6"/>
  <c r="ES27" i="1"/>
  <c r="EV26" i="1"/>
  <c r="ET18" i="1"/>
  <c r="ES28" i="1"/>
  <c r="FB7" i="6"/>
  <c r="ES39" i="1"/>
  <c r="FC28" i="6"/>
  <c r="EU17" i="1"/>
  <c r="FC24" i="6"/>
  <c r="FE20" i="1"/>
  <c r="FF38" i="1"/>
  <c r="FO8" i="6"/>
  <c r="FO25" i="6"/>
  <c r="FO7" i="6"/>
  <c r="FP25" i="6"/>
  <c r="FJ33" i="6"/>
  <c r="FJ30" i="6"/>
  <c r="FJ38" i="6"/>
  <c r="FE27" i="6"/>
  <c r="FF7" i="6"/>
  <c r="FE7" i="6"/>
  <c r="FP16" i="1"/>
  <c r="FI12" i="1"/>
  <c r="FI35" i="1"/>
  <c r="FI14" i="1"/>
  <c r="FI30" i="1"/>
  <c r="FF10" i="1"/>
  <c r="FF30" i="1"/>
  <c r="FF13" i="1"/>
  <c r="EV39" i="1"/>
  <c r="ET27" i="1"/>
  <c r="FC37" i="6"/>
  <c r="FD37" i="1"/>
  <c r="FC11" i="6"/>
  <c r="ET15" i="6"/>
  <c r="EU8" i="1"/>
  <c r="FD24" i="1"/>
  <c r="FC38" i="6"/>
  <c r="ES15" i="1"/>
  <c r="EU29" i="1"/>
  <c r="EU11" i="1"/>
  <c r="EU23" i="1"/>
  <c r="EU14" i="6"/>
  <c r="EU33" i="6"/>
  <c r="ES20" i="6"/>
  <c r="EV35" i="1"/>
  <c r="EU9" i="1"/>
  <c r="ES16" i="1"/>
  <c r="ES28" i="6"/>
  <c r="ES34" i="1"/>
  <c r="FJ29" i="6"/>
  <c r="FJ34" i="6"/>
  <c r="FP14" i="1"/>
  <c r="FC34" i="6"/>
  <c r="ES25" i="1"/>
  <c r="FP11" i="6"/>
  <c r="FF12" i="6"/>
  <c r="FF20" i="1"/>
  <c r="FC10" i="6"/>
  <c r="FC15" i="6"/>
  <c r="FP35" i="6"/>
  <c r="FP24" i="6"/>
  <c r="FP7" i="6"/>
  <c r="FP27" i="6"/>
  <c r="FJ22" i="6"/>
  <c r="FJ19" i="6"/>
  <c r="FF20" i="6"/>
  <c r="FF34" i="6"/>
  <c r="FE15" i="6"/>
  <c r="FF17" i="6"/>
  <c r="FP10" i="1"/>
  <c r="FI23" i="1"/>
  <c r="FH24" i="1"/>
  <c r="FH12" i="1"/>
  <c r="FI19" i="1"/>
  <c r="FE31" i="1"/>
  <c r="FF34" i="1"/>
  <c r="FF15" i="1"/>
  <c r="EU22" i="1"/>
  <c r="EV12" i="1"/>
  <c r="EU35" i="1"/>
  <c r="ET30" i="1"/>
  <c r="FC26" i="6"/>
  <c r="FD30" i="1"/>
  <c r="FC23" i="6"/>
  <c r="FD13" i="1"/>
  <c r="ES12" i="6"/>
  <c r="FC21" i="6"/>
  <c r="ET12" i="1"/>
  <c r="ET38" i="1"/>
  <c r="ES24" i="6"/>
  <c r="FC31" i="6"/>
  <c r="FC40" i="6"/>
  <c r="EV16" i="1"/>
  <c r="EU10" i="6"/>
  <c r="FO32" i="6"/>
  <c r="FF11" i="6"/>
  <c r="FF29" i="1"/>
  <c r="FD8" i="1"/>
  <c r="EU9" i="6"/>
  <c r="FP34" i="6"/>
  <c r="FP36" i="1"/>
  <c r="ES19" i="1"/>
  <c r="ES37" i="1"/>
  <c r="EU7" i="6"/>
  <c r="FP8" i="6"/>
  <c r="FP26" i="6"/>
  <c r="FP9" i="6"/>
  <c r="FO20" i="6"/>
  <c r="FJ11" i="6"/>
  <c r="FJ8" i="6"/>
  <c r="FF21" i="6"/>
  <c r="FF32" i="6"/>
  <c r="FF8" i="6"/>
  <c r="FF18" i="6"/>
  <c r="FP38" i="1"/>
  <c r="FI38" i="1"/>
  <c r="FI28" i="1"/>
  <c r="FI29" i="1"/>
  <c r="FF17" i="1"/>
  <c r="FF12" i="1"/>
  <c r="FE7" i="1"/>
  <c r="FE26" i="1"/>
  <c r="EV33" i="1"/>
  <c r="EU24" i="1"/>
  <c r="ET19" i="6"/>
  <c r="EV15" i="1"/>
  <c r="EV38" i="1"/>
  <c r="EU38" i="1"/>
  <c r="FC8" i="6"/>
  <c r="ES36" i="6"/>
  <c r="ET7" i="6"/>
  <c r="FC14" i="6"/>
  <c r="EU10" i="1"/>
  <c r="FD25" i="1"/>
  <c r="EU29" i="6"/>
  <c r="FP23" i="1"/>
  <c r="EV8" i="1"/>
  <c r="EU30" i="6"/>
  <c r="FJ26" i="6"/>
  <c r="FC29" i="6"/>
  <c r="FP10" i="6"/>
  <c r="FP28" i="6"/>
  <c r="FO38" i="6"/>
  <c r="FJ27" i="6"/>
  <c r="FJ35" i="6"/>
  <c r="FJ32" i="6"/>
  <c r="FE36" i="6"/>
  <c r="FF33" i="6"/>
  <c r="FF9" i="6"/>
  <c r="FE39" i="6"/>
  <c r="FP32" i="1"/>
  <c r="FI16" i="1"/>
  <c r="FI39" i="1"/>
  <c r="FI40" i="1"/>
  <c r="FE14" i="1"/>
  <c r="FF14" i="1"/>
  <c r="FF24" i="1"/>
  <c r="FF11" i="1"/>
  <c r="EU23" i="6"/>
  <c r="EU28" i="1"/>
  <c r="FC18" i="6"/>
  <c r="EU19" i="6"/>
  <c r="FC16" i="6"/>
  <c r="EU36" i="1"/>
  <c r="ET8" i="1"/>
  <c r="ES13" i="1"/>
  <c r="EU37" i="6"/>
  <c r="EU34" i="6"/>
  <c r="EU15" i="1"/>
  <c r="FD31" i="1"/>
  <c r="EV23" i="1"/>
  <c r="EV13" i="1"/>
  <c r="ET20" i="1"/>
  <c r="EV21" i="1"/>
  <c r="EU30" i="1"/>
  <c r="FC9" i="6"/>
  <c r="ES22" i="1"/>
  <c r="FC17" i="6"/>
  <c r="ET39" i="1"/>
  <c r="FP14" i="6"/>
  <c r="FJ37" i="6"/>
  <c r="FI9" i="1"/>
  <c r="ES9" i="1"/>
  <c r="EU8" i="6"/>
  <c r="FP16" i="6"/>
  <c r="FF26" i="6"/>
  <c r="FF37" i="1"/>
  <c r="FC25" i="6"/>
  <c r="FO37" i="6"/>
  <c r="FO19" i="6"/>
  <c r="FP13" i="6"/>
  <c r="FJ16" i="6"/>
  <c r="FJ24" i="6"/>
  <c r="FJ21" i="6"/>
  <c r="FF23" i="6"/>
  <c r="FE24" i="6"/>
  <c r="FF10" i="6"/>
  <c r="FP12" i="1"/>
  <c r="FP26" i="1"/>
  <c r="FI27" i="1"/>
  <c r="FI32" i="1"/>
  <c r="FI18" i="1"/>
  <c r="FF23" i="1"/>
  <c r="FF16" i="1"/>
  <c r="FE13" i="1"/>
  <c r="FF19" i="1"/>
  <c r="EV18" i="1"/>
  <c r="FD18" i="1"/>
  <c r="EU36" i="6"/>
  <c r="FC22" i="6"/>
  <c r="EV9" i="1"/>
  <c r="ET14" i="1"/>
  <c r="EU16" i="1"/>
  <c r="ET39" i="6"/>
  <c r="ET32" i="1"/>
  <c r="EU20" i="1"/>
  <c r="ES16" i="6"/>
  <c r="ES7" i="6"/>
  <c r="ES31" i="1"/>
  <c r="EU14" i="1"/>
  <c r="ET35" i="6"/>
  <c r="EV31" i="1"/>
  <c r="ET24" i="1"/>
  <c r="FC13" i="6"/>
  <c r="EV7" i="1"/>
  <c r="FP32" i="6"/>
  <c r="FF36" i="6"/>
  <c r="FF18" i="1"/>
  <c r="EV37" i="1"/>
  <c r="EU21" i="1"/>
  <c r="EV10" i="1"/>
  <c r="FJ18" i="6"/>
  <c r="FE21" i="6"/>
  <c r="FI7" i="1"/>
  <c r="FC27" i="6"/>
  <c r="ET27" i="6"/>
  <c r="FP23" i="6"/>
  <c r="FP12" i="6"/>
  <c r="FP30" i="6"/>
  <c r="FP15" i="6"/>
  <c r="FJ40" i="6"/>
  <c r="FJ13" i="6"/>
  <c r="FJ10" i="6"/>
  <c r="FF24" i="6"/>
  <c r="FF35" i="6"/>
  <c r="FE12" i="6"/>
  <c r="FP35" i="1"/>
  <c r="FP20" i="1"/>
  <c r="FH32" i="1"/>
  <c r="FI17" i="1"/>
  <c r="FH8" i="1"/>
  <c r="FE8" i="1"/>
  <c r="FE25" i="1"/>
  <c r="FF32" i="1"/>
  <c r="FF21" i="1"/>
  <c r="EU34" i="1"/>
  <c r="EU18" i="1"/>
  <c r="EV27" i="1"/>
  <c r="EU17" i="6"/>
  <c r="ET33" i="1"/>
  <c r="FP31" i="6"/>
  <c r="FE33" i="6"/>
  <c r="FH20" i="1"/>
  <c r="EV24" i="1"/>
  <c r="EU26" i="6"/>
  <c r="FI20" i="1"/>
  <c r="FB11" i="6"/>
  <c r="EU16" i="6"/>
  <c r="M6" i="41" l="1"/>
  <c r="H6" i="41"/>
  <c r="FO62" i="6"/>
  <c r="FP69" i="6"/>
  <c r="FP67" i="6"/>
  <c r="FP59" i="6"/>
  <c r="FO68" i="6"/>
  <c r="FP63" i="6"/>
  <c r="FP61" i="6"/>
  <c r="FP53" i="6"/>
  <c r="FO74" i="6"/>
  <c r="FP57" i="6"/>
  <c r="FP55" i="6"/>
  <c r="FO80" i="6"/>
  <c r="FP51" i="6"/>
  <c r="FP49" i="6"/>
  <c r="FO49" i="6"/>
  <c r="FP82" i="6"/>
  <c r="FP80" i="6"/>
  <c r="FP78" i="6"/>
  <c r="FO55" i="6"/>
  <c r="FP76" i="6"/>
  <c r="FP74" i="6"/>
  <c r="FP72" i="6"/>
  <c r="FO61" i="6"/>
  <c r="FP70" i="6"/>
  <c r="FP68" i="6"/>
  <c r="FP66" i="6"/>
  <c r="FO67" i="6"/>
  <c r="FP64" i="6"/>
  <c r="FP62" i="6"/>
  <c r="FP60" i="6"/>
  <c r="FO73" i="6"/>
  <c r="FP58" i="6"/>
  <c r="FP56" i="6"/>
  <c r="FP54" i="6"/>
  <c r="FO79" i="6"/>
  <c r="FP52" i="6"/>
  <c r="FP50" i="6"/>
  <c r="FP77" i="6"/>
  <c r="FO50" i="6"/>
  <c r="FP81" i="6"/>
  <c r="FP79" i="6"/>
  <c r="FP71" i="6"/>
  <c r="FO56" i="6"/>
  <c r="FP75" i="6"/>
  <c r="FP73" i="6"/>
  <c r="FP65" i="6"/>
  <c r="FO97" i="6"/>
  <c r="FP42" i="6"/>
  <c r="FP152" i="6" s="1"/>
  <c r="FP195" i="6" s="1"/>
  <c r="FP240" i="6" s="1"/>
  <c r="FP86" i="6"/>
  <c r="FP85" i="6"/>
  <c r="FO103" i="6"/>
  <c r="FO94" i="6"/>
  <c r="FO95" i="6"/>
  <c r="FO100" i="6"/>
  <c r="FO101" i="6"/>
  <c r="FO46" i="6"/>
  <c r="FO48" i="6"/>
  <c r="FO102" i="6"/>
  <c r="FO96" i="6"/>
  <c r="FJ80" i="6"/>
  <c r="FJ56" i="6"/>
  <c r="FJ67" i="6"/>
  <c r="FJ78" i="6"/>
  <c r="FJ54" i="6"/>
  <c r="FJ65" i="6"/>
  <c r="FJ76" i="6"/>
  <c r="FJ52" i="6"/>
  <c r="FJ63" i="6"/>
  <c r="FJ74" i="6"/>
  <c r="FJ50" i="6"/>
  <c r="FJ61" i="6"/>
  <c r="FJ72" i="6"/>
  <c r="FJ59" i="6"/>
  <c r="FJ70" i="6"/>
  <c r="FJ81" i="6"/>
  <c r="FJ57" i="6"/>
  <c r="FJ68" i="6"/>
  <c r="FJ79" i="6"/>
  <c r="FJ55" i="6"/>
  <c r="FJ66" i="6"/>
  <c r="FJ77" i="6"/>
  <c r="FJ53" i="6"/>
  <c r="FJ64" i="6"/>
  <c r="FJ75" i="6"/>
  <c r="FJ51" i="6"/>
  <c r="FJ62" i="6"/>
  <c r="FJ73" i="6"/>
  <c r="FJ49" i="6"/>
  <c r="FJ60" i="6"/>
  <c r="FJ71" i="6"/>
  <c r="FJ82" i="6"/>
  <c r="FJ58" i="6"/>
  <c r="FJ69" i="6"/>
  <c r="FI48" i="6"/>
  <c r="FI119" i="6"/>
  <c r="FI107" i="6"/>
  <c r="FI103" i="6"/>
  <c r="FI44" i="6"/>
  <c r="FI257" i="6" s="1"/>
  <c r="FI108" i="6"/>
  <c r="FI112" i="6"/>
  <c r="FI94" i="6"/>
  <c r="FI95" i="6"/>
  <c r="FI116" i="6"/>
  <c r="FI120" i="6"/>
  <c r="FL1" i="6"/>
  <c r="FI97" i="6"/>
  <c r="FI124" i="6"/>
  <c r="FI106" i="6"/>
  <c r="FI99" i="6"/>
  <c r="FI98" i="6"/>
  <c r="FI109" i="6"/>
  <c r="FI114" i="6"/>
  <c r="FI100" i="6"/>
  <c r="FI101" i="6"/>
  <c r="FI117" i="6"/>
  <c r="FI122" i="6"/>
  <c r="FI45" i="6"/>
  <c r="FI125" i="6"/>
  <c r="FI104" i="6"/>
  <c r="FI105" i="6"/>
  <c r="FI96" i="6"/>
  <c r="FI110" i="6"/>
  <c r="FI113" i="6"/>
  <c r="FI46" i="6"/>
  <c r="FI118" i="6"/>
  <c r="FI115" i="6"/>
  <c r="FI47" i="6"/>
  <c r="FI121" i="6"/>
  <c r="FK42" i="6"/>
  <c r="FK152" i="6" s="1"/>
  <c r="FK195" i="6" s="1"/>
  <c r="FK240" i="6" s="1"/>
  <c r="FL5" i="6"/>
  <c r="FK86" i="6"/>
  <c r="FK85" i="6"/>
  <c r="FI102" i="6"/>
  <c r="FI111" i="6"/>
  <c r="FI123" i="6"/>
  <c r="FI83" i="6"/>
  <c r="FI147" i="6" s="1"/>
  <c r="FE81" i="6"/>
  <c r="FF60" i="6"/>
  <c r="FF59" i="6"/>
  <c r="FE49" i="6"/>
  <c r="FF57" i="6"/>
  <c r="FF56" i="6"/>
  <c r="FE51" i="6"/>
  <c r="FE52" i="6"/>
  <c r="FF54" i="6"/>
  <c r="FF53" i="6"/>
  <c r="FE54" i="6"/>
  <c r="FF52" i="6"/>
  <c r="FF51" i="6"/>
  <c r="FF50" i="6"/>
  <c r="FE57" i="6"/>
  <c r="FE102" i="6" s="1"/>
  <c r="FF49" i="6"/>
  <c r="FE60" i="6"/>
  <c r="FF81" i="6"/>
  <c r="FF80" i="6"/>
  <c r="FF70" i="6"/>
  <c r="FE63" i="6"/>
  <c r="FF78" i="6"/>
  <c r="FF77" i="6"/>
  <c r="FE66" i="6"/>
  <c r="FF75" i="6"/>
  <c r="FF74" i="6"/>
  <c r="FF76" i="6"/>
  <c r="FE69" i="6"/>
  <c r="FF72" i="6"/>
  <c r="FF71" i="6"/>
  <c r="FE72" i="6"/>
  <c r="FF69" i="6"/>
  <c r="FF68" i="6"/>
  <c r="FE75" i="6"/>
  <c r="FF66" i="6"/>
  <c r="FF65" i="6"/>
  <c r="FE78" i="6"/>
  <c r="FF63" i="6"/>
  <c r="FF62" i="6"/>
  <c r="FE169" i="6"/>
  <c r="FF98" i="6"/>
  <c r="FF99" i="6"/>
  <c r="FF208" i="6"/>
  <c r="FF226" i="6"/>
  <c r="FF232" i="6"/>
  <c r="FE47" i="6"/>
  <c r="FE166" i="6"/>
  <c r="FH1" i="6"/>
  <c r="FH5" i="6"/>
  <c r="FG85" i="6"/>
  <c r="FG42" i="6"/>
  <c r="FG152" i="6" s="1"/>
  <c r="FG195" i="6" s="1"/>
  <c r="FG240" i="6" s="1"/>
  <c r="FG86" i="6"/>
  <c r="FF177" i="6"/>
  <c r="FF220" i="6"/>
  <c r="FE174" i="6"/>
  <c r="FE171" i="6"/>
  <c r="FF235" i="6"/>
  <c r="FF174" i="6"/>
  <c r="FF217" i="6"/>
  <c r="FE181" i="6"/>
  <c r="FE160" i="6"/>
  <c r="FE45" i="6"/>
  <c r="FE187" i="6"/>
  <c r="FE98" i="6"/>
  <c r="FE99" i="6"/>
  <c r="FF214" i="6"/>
  <c r="FE175" i="6"/>
  <c r="FE183" i="6"/>
  <c r="FF168" i="6"/>
  <c r="FF211" i="6"/>
  <c r="FP66" i="1"/>
  <c r="FP78" i="1"/>
  <c r="FP56" i="1"/>
  <c r="FP102" i="1" s="1"/>
  <c r="FP62" i="1"/>
  <c r="FP68" i="1"/>
  <c r="FP74" i="1"/>
  <c r="FP80" i="1"/>
  <c r="FP52" i="1"/>
  <c r="FP58" i="1"/>
  <c r="FP64" i="1"/>
  <c r="FP70" i="1"/>
  <c r="FP76" i="1"/>
  <c r="FP82" i="1"/>
  <c r="FP141" i="1" s="1"/>
  <c r="FP53" i="1"/>
  <c r="FP65" i="1"/>
  <c r="FP77" i="1"/>
  <c r="FP54" i="1"/>
  <c r="FP98" i="1" s="1"/>
  <c r="FP104" i="1"/>
  <c r="FP45" i="1"/>
  <c r="FP93" i="1"/>
  <c r="FP116" i="1"/>
  <c r="FP94" i="1"/>
  <c r="FP106" i="1"/>
  <c r="FP172" i="1"/>
  <c r="FP118" i="1"/>
  <c r="FP110" i="1"/>
  <c r="FP122" i="1"/>
  <c r="FP168" i="1"/>
  <c r="FP114" i="1"/>
  <c r="FP112" i="1"/>
  <c r="FP178" i="1"/>
  <c r="FP48" i="1"/>
  <c r="FP103" i="1"/>
  <c r="FP124" i="1"/>
  <c r="FP87" i="1"/>
  <c r="FP115" i="1"/>
  <c r="FI61" i="1"/>
  <c r="FI72" i="1"/>
  <c r="FI68" i="1"/>
  <c r="FI53" i="1"/>
  <c r="FI79" i="1"/>
  <c r="FI64" i="1"/>
  <c r="FI49" i="1"/>
  <c r="FI44" i="1" s="1"/>
  <c r="FI75" i="1"/>
  <c r="FH50" i="1"/>
  <c r="FH95" i="1" s="1"/>
  <c r="FI60" i="1"/>
  <c r="FI82" i="1"/>
  <c r="FI71" i="1"/>
  <c r="FH54" i="1"/>
  <c r="FH98" i="1" s="1"/>
  <c r="FI56" i="1"/>
  <c r="FI78" i="1"/>
  <c r="FI67" i="1"/>
  <c r="FH58" i="1"/>
  <c r="FI52" i="1"/>
  <c r="FI63" i="1"/>
  <c r="FH62" i="1"/>
  <c r="FI59" i="1"/>
  <c r="FI74" i="1"/>
  <c r="FI81" i="1"/>
  <c r="FI70" i="1"/>
  <c r="FH66" i="1"/>
  <c r="FI77" i="1"/>
  <c r="FI66" i="1"/>
  <c r="FI55" i="1"/>
  <c r="FH70" i="1"/>
  <c r="FI73" i="1"/>
  <c r="FI62" i="1"/>
  <c r="FI51" i="1"/>
  <c r="FH74" i="1"/>
  <c r="FI69" i="1"/>
  <c r="FI58" i="1"/>
  <c r="FI80" i="1"/>
  <c r="FI65" i="1"/>
  <c r="FI54" i="1"/>
  <c r="FI76" i="1"/>
  <c r="FI50" i="1"/>
  <c r="FI57" i="1"/>
  <c r="FK1" i="1"/>
  <c r="FG98" i="1"/>
  <c r="FH114" i="1"/>
  <c r="FH137" i="1"/>
  <c r="FG139" i="1"/>
  <c r="FG116" i="1"/>
  <c r="FG182" i="1"/>
  <c r="FG107" i="1"/>
  <c r="FG130" i="1"/>
  <c r="FG47" i="1"/>
  <c r="FG99" i="1"/>
  <c r="FG102" i="1"/>
  <c r="FH118" i="1"/>
  <c r="FH141" i="1"/>
  <c r="FG120" i="1"/>
  <c r="FG143" i="1"/>
  <c r="FG123" i="1"/>
  <c r="FG146" i="1"/>
  <c r="FG115" i="1"/>
  <c r="FG138" i="1"/>
  <c r="FG106" i="1"/>
  <c r="FG129" i="1"/>
  <c r="FH122" i="1"/>
  <c r="FG124" i="1"/>
  <c r="FG147" i="1"/>
  <c r="FH130" i="1"/>
  <c r="FH107" i="1"/>
  <c r="FH47" i="1"/>
  <c r="FH99" i="1"/>
  <c r="FG176" i="1"/>
  <c r="FG133" i="1"/>
  <c r="FG110" i="1"/>
  <c r="FG45" i="1"/>
  <c r="FG93" i="1"/>
  <c r="FH87" i="1"/>
  <c r="FH123" i="1"/>
  <c r="FH146" i="1"/>
  <c r="FH181" i="1"/>
  <c r="FH138" i="1"/>
  <c r="FH115" i="1"/>
  <c r="FG114" i="1"/>
  <c r="FG137" i="1"/>
  <c r="FH121" i="1"/>
  <c r="FH144" i="1"/>
  <c r="FG46" i="1"/>
  <c r="FG97" i="1"/>
  <c r="FH111" i="1"/>
  <c r="FH134" i="1"/>
  <c r="FG118" i="1"/>
  <c r="FG141" i="1"/>
  <c r="FH126" i="1"/>
  <c r="FH125" i="1"/>
  <c r="FH100" i="1"/>
  <c r="FG113" i="1"/>
  <c r="FG136" i="1"/>
  <c r="FG128" i="1"/>
  <c r="FG105" i="1"/>
  <c r="FG122" i="1"/>
  <c r="FG87" i="1"/>
  <c r="FG153" i="1"/>
  <c r="FH127" i="1"/>
  <c r="FH104" i="1"/>
  <c r="FG103" i="1"/>
  <c r="FG48" i="1"/>
  <c r="FG144" i="1"/>
  <c r="FG121" i="1"/>
  <c r="FG96" i="1"/>
  <c r="FH108" i="1"/>
  <c r="FH131" i="1"/>
  <c r="FG119" i="1"/>
  <c r="FG142" i="1"/>
  <c r="FG95" i="1"/>
  <c r="FJ5" i="1"/>
  <c r="FI42" i="1"/>
  <c r="FI85" i="1"/>
  <c r="FI151" i="1" s="1"/>
  <c r="FG100" i="1"/>
  <c r="FH135" i="1"/>
  <c r="FH112" i="1"/>
  <c r="FH103" i="1"/>
  <c r="FH48" i="1"/>
  <c r="FG111" i="1"/>
  <c r="FG134" i="1"/>
  <c r="FH102" i="1"/>
  <c r="FH168" i="1"/>
  <c r="FG127" i="1"/>
  <c r="FG104" i="1"/>
  <c r="FG170" i="1"/>
  <c r="FH139" i="1"/>
  <c r="FH116" i="1"/>
  <c r="FH142" i="1"/>
  <c r="FH119" i="1"/>
  <c r="FH106" i="1"/>
  <c r="FH129" i="1"/>
  <c r="FG131" i="1"/>
  <c r="FG108" i="1"/>
  <c r="FH120" i="1"/>
  <c r="FH143" i="1"/>
  <c r="FG132" i="1"/>
  <c r="FG109" i="1"/>
  <c r="FG101" i="1"/>
  <c r="FG94" i="1"/>
  <c r="FH110" i="1"/>
  <c r="FH133" i="1"/>
  <c r="FG135" i="1"/>
  <c r="FG112" i="1"/>
  <c r="FH124" i="1"/>
  <c r="FH147" i="1"/>
  <c r="FG126" i="1"/>
  <c r="FG125" i="1"/>
  <c r="FG140" i="1"/>
  <c r="FG117" i="1"/>
  <c r="FF75" i="1"/>
  <c r="FF73" i="1"/>
  <c r="FF69" i="1"/>
  <c r="FF67" i="1"/>
  <c r="FE62" i="1"/>
  <c r="FF63" i="1"/>
  <c r="FF61" i="1"/>
  <c r="FF53" i="1"/>
  <c r="FE68" i="1"/>
  <c r="FF57" i="1"/>
  <c r="FF55" i="1"/>
  <c r="FE51" i="1"/>
  <c r="FF51" i="1"/>
  <c r="FF49" i="1"/>
  <c r="FF44" i="1" s="1"/>
  <c r="FF82" i="1"/>
  <c r="FF80" i="1"/>
  <c r="FF78" i="1"/>
  <c r="FF74" i="1"/>
  <c r="FE55" i="1"/>
  <c r="FF66" i="1"/>
  <c r="FE49" i="1"/>
  <c r="FE44" i="1" s="1"/>
  <c r="FF76" i="1"/>
  <c r="FF72" i="1"/>
  <c r="FF70" i="1"/>
  <c r="FF68" i="1"/>
  <c r="FE61" i="1"/>
  <c r="FF64" i="1"/>
  <c r="FF62" i="1"/>
  <c r="FF60" i="1"/>
  <c r="FE67" i="1"/>
  <c r="FF58" i="1"/>
  <c r="FF56" i="1"/>
  <c r="FF54" i="1"/>
  <c r="FE73" i="1"/>
  <c r="FF52" i="1"/>
  <c r="FF50" i="1"/>
  <c r="FF77" i="1"/>
  <c r="FE79" i="1"/>
  <c r="FF81" i="1"/>
  <c r="FF79" i="1"/>
  <c r="FF71" i="1"/>
  <c r="FE50" i="1"/>
  <c r="FE95" i="1" s="1"/>
  <c r="FF65" i="1"/>
  <c r="FE56" i="1"/>
  <c r="FE101" i="1" s="1"/>
  <c r="FF59" i="1"/>
  <c r="FE125" i="1"/>
  <c r="FE126" i="1"/>
  <c r="FE140" i="1"/>
  <c r="FE117" i="1"/>
  <c r="FE168" i="1"/>
  <c r="FE146" i="1"/>
  <c r="FE123" i="1"/>
  <c r="FF42" i="1"/>
  <c r="FF85" i="1"/>
  <c r="FF151" i="1" s="1"/>
  <c r="FE131" i="1"/>
  <c r="FE108" i="1"/>
  <c r="FE113" i="1"/>
  <c r="FE136" i="1"/>
  <c r="FE137" i="1"/>
  <c r="FE114" i="1"/>
  <c r="FE107" i="1"/>
  <c r="FE130" i="1"/>
  <c r="FE143" i="1"/>
  <c r="FE120" i="1"/>
  <c r="FE97" i="1"/>
  <c r="FE46" i="1"/>
  <c r="FE129" i="1"/>
  <c r="FE106" i="1"/>
  <c r="FE103" i="1"/>
  <c r="FE169" i="1"/>
  <c r="FE48" i="1"/>
  <c r="FE112" i="1"/>
  <c r="FE135" i="1"/>
  <c r="FE132" i="1"/>
  <c r="FE109" i="1"/>
  <c r="FE175" i="1"/>
  <c r="FE118" i="1"/>
  <c r="FE141" i="1"/>
  <c r="FE138" i="1"/>
  <c r="FE115" i="1"/>
  <c r="FE181" i="1"/>
  <c r="FE124" i="1"/>
  <c r="FE147" i="1"/>
  <c r="FE144" i="1"/>
  <c r="FE121" i="1"/>
  <c r="FE187" i="1"/>
  <c r="FE119" i="1"/>
  <c r="FE142" i="1"/>
  <c r="FD74" i="1"/>
  <c r="ET55" i="6"/>
  <c r="ET99" i="6" s="1"/>
  <c r="ET64" i="1"/>
  <c r="EV62" i="1"/>
  <c r="FC74" i="1"/>
  <c r="ES80" i="6"/>
  <c r="FE190" i="6" s="1"/>
  <c r="ES53" i="1"/>
  <c r="ES96" i="1" s="1"/>
  <c r="ET67" i="1"/>
  <c r="FD53" i="1"/>
  <c r="FD62" i="1"/>
  <c r="ES65" i="1"/>
  <c r="ES108" i="1" s="1"/>
  <c r="FD71" i="1"/>
  <c r="FP180" i="1" s="1"/>
  <c r="FB59" i="6"/>
  <c r="FC69" i="1"/>
  <c r="ES67" i="6"/>
  <c r="ET220" i="6" s="1"/>
  <c r="FB67" i="6"/>
  <c r="ES52" i="1"/>
  <c r="ES95" i="1" s="1"/>
  <c r="FD51" i="1"/>
  <c r="FP160" i="1" s="1"/>
  <c r="ET78" i="6"/>
  <c r="ET65" i="1"/>
  <c r="ES79" i="6"/>
  <c r="FE189" i="6" s="1"/>
  <c r="ES54" i="1"/>
  <c r="ES46" i="1" s="1"/>
  <c r="EV53" i="1"/>
  <c r="FH162" i="1" s="1"/>
  <c r="FC55" i="1"/>
  <c r="FC98" i="1" s="1"/>
  <c r="FD54" i="1"/>
  <c r="FD46" i="1" s="1"/>
  <c r="EU55" i="1"/>
  <c r="FG164" i="1" s="1"/>
  <c r="FC67" i="1"/>
  <c r="FC53" i="1"/>
  <c r="ET66" i="6"/>
  <c r="ET80" i="6"/>
  <c r="ES62" i="1"/>
  <c r="ES105" i="1" s="1"/>
  <c r="EV78" i="1"/>
  <c r="FH187" i="1" s="1"/>
  <c r="ET52" i="1"/>
  <c r="FD77" i="1"/>
  <c r="FC61" i="1"/>
  <c r="FD68" i="1"/>
  <c r="FC52" i="1"/>
  <c r="ET51" i="6"/>
  <c r="ET70" i="6"/>
  <c r="ET72" i="6"/>
  <c r="FB63" i="6"/>
  <c r="ET52" i="6"/>
  <c r="ET205" i="6" s="1"/>
  <c r="FB77" i="6"/>
  <c r="ES71" i="1"/>
  <c r="ES114" i="1" s="1"/>
  <c r="EV71" i="1"/>
  <c r="FH180" i="1" s="1"/>
  <c r="ET77" i="1"/>
  <c r="FC73" i="1"/>
  <c r="FD80" i="1"/>
  <c r="FD64" i="1"/>
  <c r="ET59" i="6"/>
  <c r="ET212" i="6" s="1"/>
  <c r="ES76" i="6"/>
  <c r="FE186" i="6" s="1"/>
  <c r="EU73" i="6"/>
  <c r="FB71" i="6"/>
  <c r="ES77" i="1"/>
  <c r="ES120" i="1" s="1"/>
  <c r="ET71" i="1"/>
  <c r="ES80" i="1"/>
  <c r="ES123" i="1" s="1"/>
  <c r="EU69" i="1"/>
  <c r="FG178" i="1" s="1"/>
  <c r="FC65" i="1"/>
  <c r="FC60" i="1"/>
  <c r="FC124" i="1" s="1"/>
  <c r="FD57" i="1"/>
  <c r="FD100" i="1" s="1"/>
  <c r="FD70" i="1"/>
  <c r="ET63" i="6"/>
  <c r="ET216" i="6" s="1"/>
  <c r="ET79" i="6"/>
  <c r="FF189" i="6" s="1"/>
  <c r="ES72" i="6"/>
  <c r="ES74" i="1"/>
  <c r="ES117" i="1" s="1"/>
  <c r="ET73" i="1"/>
  <c r="FC50" i="1"/>
  <c r="FC45" i="1" s="1"/>
  <c r="ES51" i="6"/>
  <c r="ET76" i="6"/>
  <c r="ET61" i="1"/>
  <c r="FC56" i="1"/>
  <c r="FC101" i="1" s="1"/>
  <c r="ES55" i="6"/>
  <c r="FE165" i="6" s="1"/>
  <c r="ET71" i="6"/>
  <c r="ET224" i="6" s="1"/>
  <c r="EU77" i="6"/>
  <c r="FB52" i="6"/>
  <c r="FB58" i="6"/>
  <c r="ET70" i="1"/>
  <c r="FD75" i="1"/>
  <c r="FP184" i="1" s="1"/>
  <c r="FC78" i="1"/>
  <c r="FB62" i="6"/>
  <c r="ES56" i="1"/>
  <c r="ES102" i="1" s="1"/>
  <c r="FD81" i="1"/>
  <c r="FP190" i="1" s="1"/>
  <c r="FC68" i="1"/>
  <c r="EU75" i="1"/>
  <c r="FG184" i="1" s="1"/>
  <c r="FB68" i="6"/>
  <c r="FB74" i="6"/>
  <c r="EU81" i="1"/>
  <c r="FG190" i="1" s="1"/>
  <c r="ES68" i="6"/>
  <c r="ET221" i="6" s="1"/>
  <c r="FC58" i="6"/>
  <c r="FO168" i="6" s="1"/>
  <c r="FC74" i="6"/>
  <c r="FC79" i="6"/>
  <c r="FB49" i="6"/>
  <c r="FC81" i="6"/>
  <c r="FO191" i="6" s="1"/>
  <c r="FC80" i="6"/>
  <c r="FC75" i="6"/>
  <c r="FO185" i="6" s="1"/>
  <c r="FC54" i="6"/>
  <c r="FO164" i="6" s="1"/>
  <c r="FB53" i="6"/>
  <c r="FC77" i="6"/>
  <c r="FO187" i="6" s="1"/>
  <c r="FC76" i="6"/>
  <c r="FO186" i="6" s="1"/>
  <c r="FC71" i="6"/>
  <c r="FO181" i="6" s="1"/>
  <c r="FC66" i="6"/>
  <c r="FO176" i="6" s="1"/>
  <c r="FB57" i="6"/>
  <c r="FC73" i="6"/>
  <c r="FC72" i="6"/>
  <c r="FO182" i="6" s="1"/>
  <c r="FC67" i="6"/>
  <c r="FB61" i="6"/>
  <c r="FC69" i="6"/>
  <c r="FO179" i="6" s="1"/>
  <c r="FC68" i="6"/>
  <c r="FC63" i="6"/>
  <c r="FO173" i="6" s="1"/>
  <c r="FC64" i="6"/>
  <c r="FO174" i="6" s="1"/>
  <c r="FB69" i="6"/>
  <c r="FC61" i="6"/>
  <c r="FC60" i="6"/>
  <c r="FO170" i="6" s="1"/>
  <c r="FC55" i="6"/>
  <c r="FC65" i="6"/>
  <c r="FO175" i="6" s="1"/>
  <c r="FB73" i="6"/>
  <c r="FC57" i="6"/>
  <c r="FO167" i="6" s="1"/>
  <c r="FC56" i="6"/>
  <c r="FC51" i="6"/>
  <c r="FO161" i="6" s="1"/>
  <c r="FC59" i="6"/>
  <c r="FO169" i="6" s="1"/>
  <c r="FC53" i="6"/>
  <c r="FO163" i="6" s="1"/>
  <c r="FC52" i="6"/>
  <c r="FO162" i="6" s="1"/>
  <c r="FB65" i="6"/>
  <c r="FC49" i="6"/>
  <c r="FC70" i="6"/>
  <c r="FO180" i="6" s="1"/>
  <c r="FC50" i="6"/>
  <c r="FC62" i="6"/>
  <c r="FC78" i="6"/>
  <c r="FO188" i="6" s="1"/>
  <c r="FC42" i="6"/>
  <c r="FC152" i="6" s="1"/>
  <c r="FC195" i="6" s="1"/>
  <c r="FC240" i="6" s="1"/>
  <c r="FC85" i="6"/>
  <c r="FD5" i="6"/>
  <c r="FC86" i="6"/>
  <c r="FB45" i="6"/>
  <c r="FB46" i="6"/>
  <c r="FB48" i="6"/>
  <c r="FB98" i="6"/>
  <c r="FB99" i="6"/>
  <c r="FB47" i="6"/>
  <c r="ES54" i="6"/>
  <c r="ET207" i="6" s="1"/>
  <c r="ET53" i="6"/>
  <c r="EU76" i="6"/>
  <c r="EU49" i="6"/>
  <c r="EU75" i="6"/>
  <c r="ES58" i="6"/>
  <c r="ET211" i="6" s="1"/>
  <c r="ET57" i="6"/>
  <c r="EU72" i="6"/>
  <c r="EU71" i="6"/>
  <c r="EU68" i="6"/>
  <c r="ES62" i="6"/>
  <c r="ET215" i="6" s="1"/>
  <c r="ET61" i="6"/>
  <c r="FF171" i="6" s="1"/>
  <c r="EU78" i="6"/>
  <c r="EU67" i="6"/>
  <c r="ES66" i="6"/>
  <c r="ET65" i="6"/>
  <c r="EU64" i="6"/>
  <c r="EU74" i="6"/>
  <c r="EU63" i="6"/>
  <c r="EU70" i="6"/>
  <c r="ES70" i="6"/>
  <c r="FE180" i="6" s="1"/>
  <c r="EU55" i="6"/>
  <c r="ET69" i="6"/>
  <c r="EU59" i="6"/>
  <c r="ES74" i="6"/>
  <c r="ET227" i="6" s="1"/>
  <c r="EU56" i="6"/>
  <c r="ES78" i="6"/>
  <c r="ET77" i="6"/>
  <c r="EU52" i="6"/>
  <c r="EU62" i="6"/>
  <c r="EU51" i="6"/>
  <c r="EU60" i="6"/>
  <c r="ET73" i="6"/>
  <c r="FF183" i="6" s="1"/>
  <c r="EU66" i="6"/>
  <c r="ET81" i="6"/>
  <c r="EU69" i="6"/>
  <c r="EU58" i="6"/>
  <c r="ES49" i="6"/>
  <c r="EU65" i="6"/>
  <c r="EU54" i="6"/>
  <c r="ES53" i="6"/>
  <c r="FE163" i="6" s="1"/>
  <c r="EU61" i="6"/>
  <c r="EU50" i="6"/>
  <c r="ES57" i="6"/>
  <c r="EU81" i="6"/>
  <c r="EU57" i="6"/>
  <c r="ET49" i="6"/>
  <c r="EU80" i="6"/>
  <c r="EU53" i="6"/>
  <c r="EU79" i="6"/>
  <c r="ET45" i="6"/>
  <c r="ET203" i="6"/>
  <c r="ES47" i="6"/>
  <c r="ES45" i="6"/>
  <c r="ES48" i="6"/>
  <c r="ET48" i="6"/>
  <c r="ET213" i="6"/>
  <c r="ET46" i="6"/>
  <c r="ET228" i="6"/>
  <c r="EV5" i="6"/>
  <c r="EU42" i="6"/>
  <c r="EU152" i="6" s="1"/>
  <c r="EU195" i="6" s="1"/>
  <c r="EU240" i="6" s="1"/>
  <c r="EU85" i="6"/>
  <c r="EU86" i="6"/>
  <c r="EW1" i="6"/>
  <c r="ET47" i="6"/>
  <c r="ET209" i="6"/>
  <c r="ET217" i="6"/>
  <c r="FD73" i="1"/>
  <c r="FP182" i="1" s="1"/>
  <c r="FD79" i="1"/>
  <c r="FP188" i="1" s="1"/>
  <c r="FD60" i="1"/>
  <c r="FP169" i="1" s="1"/>
  <c r="FD66" i="1"/>
  <c r="FD50" i="1"/>
  <c r="FD95" i="1" s="1"/>
  <c r="FD72" i="1"/>
  <c r="FP181" i="1" s="1"/>
  <c r="FD78" i="1"/>
  <c r="FD49" i="1"/>
  <c r="FD44" i="1" s="1"/>
  <c r="FP153" i="1" s="1"/>
  <c r="FD55" i="1"/>
  <c r="FP164" i="1" s="1"/>
  <c r="FD61" i="1"/>
  <c r="FP170" i="1" s="1"/>
  <c r="FD67" i="1"/>
  <c r="FP176" i="1" s="1"/>
  <c r="FC87" i="1"/>
  <c r="FD47" i="1"/>
  <c r="FD99" i="1"/>
  <c r="FD42" i="1"/>
  <c r="FD85" i="1"/>
  <c r="FD151" i="1" s="1"/>
  <c r="FC97" i="1"/>
  <c r="FC46" i="1"/>
  <c r="FD101" i="1"/>
  <c r="FD102" i="1"/>
  <c r="EV50" i="1"/>
  <c r="ET62" i="1"/>
  <c r="EU72" i="1"/>
  <c r="FG181" i="1" s="1"/>
  <c r="EV51" i="1"/>
  <c r="FH160" i="1" s="1"/>
  <c r="ES69" i="1"/>
  <c r="FE178" i="1" s="1"/>
  <c r="ET68" i="1"/>
  <c r="ET72" i="1"/>
  <c r="EU76" i="1"/>
  <c r="FG185" i="1" s="1"/>
  <c r="EU66" i="1"/>
  <c r="FG175" i="1" s="1"/>
  <c r="EV79" i="1"/>
  <c r="FH188" i="1" s="1"/>
  <c r="EU50" i="1"/>
  <c r="FG159" i="1" s="1"/>
  <c r="ET54" i="1"/>
  <c r="ET98" i="1" s="1"/>
  <c r="ET78" i="1"/>
  <c r="EU70" i="1"/>
  <c r="FG179" i="1" s="1"/>
  <c r="EV73" i="1"/>
  <c r="FH182" i="1" s="1"/>
  <c r="ES81" i="1"/>
  <c r="FE190" i="1" s="1"/>
  <c r="ET80" i="1"/>
  <c r="EU63" i="1"/>
  <c r="FG172" i="1" s="1"/>
  <c r="EU64" i="1"/>
  <c r="FG173" i="1" s="1"/>
  <c r="EU54" i="1"/>
  <c r="FG163" i="1" s="1"/>
  <c r="EV67" i="1"/>
  <c r="FH176" i="1" s="1"/>
  <c r="EV70" i="1"/>
  <c r="EU59" i="1"/>
  <c r="FG168" i="1" s="1"/>
  <c r="EU53" i="1"/>
  <c r="FG162" i="1" s="1"/>
  <c r="ES75" i="1"/>
  <c r="FE184" i="1" s="1"/>
  <c r="ET74" i="1"/>
  <c r="EU60" i="1"/>
  <c r="FG169" i="1" s="1"/>
  <c r="EV76" i="1"/>
  <c r="FH185" i="1" s="1"/>
  <c r="ET51" i="1"/>
  <c r="ES49" i="1"/>
  <c r="ES44" i="1" s="1"/>
  <c r="EU80" i="1"/>
  <c r="FG189" i="1" s="1"/>
  <c r="EU58" i="1"/>
  <c r="FG167" i="1" s="1"/>
  <c r="EU79" i="1"/>
  <c r="FG188" i="1" s="1"/>
  <c r="EV61" i="1"/>
  <c r="FH170" i="1" s="1"/>
  <c r="EV64" i="1"/>
  <c r="FH173" i="1" s="1"/>
  <c r="ET81" i="1"/>
  <c r="EU57" i="1"/>
  <c r="FG166" i="1" s="1"/>
  <c r="ES55" i="1"/>
  <c r="EV66" i="1"/>
  <c r="ET50" i="1"/>
  <c r="ET96" i="1" s="1"/>
  <c r="ES63" i="1"/>
  <c r="FE172" i="1" s="1"/>
  <c r="ET57" i="1"/>
  <c r="EU52" i="1"/>
  <c r="FG161" i="1" s="1"/>
  <c r="EV58" i="1"/>
  <c r="ES64" i="1"/>
  <c r="FE173" i="1" s="1"/>
  <c r="ET63" i="1"/>
  <c r="ES61" i="1"/>
  <c r="EU68" i="1"/>
  <c r="FG177" i="1" s="1"/>
  <c r="EU77" i="1"/>
  <c r="FG186" i="1" s="1"/>
  <c r="EV80" i="1"/>
  <c r="FH189" i="1" s="1"/>
  <c r="EV49" i="1"/>
  <c r="EV44" i="1" s="1"/>
  <c r="FH153" i="1" s="1"/>
  <c r="EV52" i="1"/>
  <c r="FH161" i="1" s="1"/>
  <c r="EV65" i="1"/>
  <c r="FH174" i="1" s="1"/>
  <c r="ET66" i="1"/>
  <c r="ES58" i="1"/>
  <c r="FE167" i="1" s="1"/>
  <c r="EU74" i="1"/>
  <c r="FG183" i="1" s="1"/>
  <c r="EV55" i="1"/>
  <c r="FH164" i="1" s="1"/>
  <c r="ES70" i="1"/>
  <c r="FE179" i="1" s="1"/>
  <c r="ET69" i="1"/>
  <c r="ES67" i="1"/>
  <c r="EU62" i="1"/>
  <c r="FG171" i="1" s="1"/>
  <c r="EU71" i="1"/>
  <c r="FG180" i="1" s="1"/>
  <c r="EV77" i="1"/>
  <c r="FH186" i="1" s="1"/>
  <c r="EV81" i="1"/>
  <c r="FH190" i="1" s="1"/>
  <c r="ET75" i="1"/>
  <c r="ES73" i="1"/>
  <c r="EU56" i="1"/>
  <c r="FG165" i="1" s="1"/>
  <c r="EU65" i="1"/>
  <c r="FG174" i="1" s="1"/>
  <c r="EV68" i="1"/>
  <c r="FH177" i="1" s="1"/>
  <c r="EV75" i="1"/>
  <c r="FH184" i="1" s="1"/>
  <c r="EV54" i="1"/>
  <c r="EV69" i="1"/>
  <c r="FH178" i="1" s="1"/>
  <c r="EV63" i="1"/>
  <c r="FH172" i="1" s="1"/>
  <c r="ES79" i="1"/>
  <c r="ES51" i="1"/>
  <c r="ES57" i="1"/>
  <c r="FE166" i="1" s="1"/>
  <c r="ET56" i="1"/>
  <c r="ET101" i="1" s="1"/>
  <c r="ET60" i="1"/>
  <c r="EU51" i="1"/>
  <c r="FG160" i="1" s="1"/>
  <c r="EU78" i="1"/>
  <c r="FG187" i="1" s="1"/>
  <c r="EV60" i="1"/>
  <c r="EV115" i="1" s="1"/>
  <c r="EV57" i="1"/>
  <c r="FH166" i="1" s="1"/>
  <c r="ES76" i="1"/>
  <c r="FE185" i="1" s="1"/>
  <c r="EV56" i="1"/>
  <c r="FH165" i="1" s="1"/>
  <c r="ES97" i="1"/>
  <c r="ES48" i="1"/>
  <c r="ES103" i="1"/>
  <c r="ES115" i="1"/>
  <c r="EX1" i="1"/>
  <c r="ES93" i="1"/>
  <c r="ES45" i="1"/>
  <c r="EU87" i="1"/>
  <c r="ES121" i="1"/>
  <c r="EU5" i="1"/>
  <c r="ET85" i="1"/>
  <c r="ET151" i="1" s="1"/>
  <c r="ET42" i="1"/>
  <c r="ES109" i="1"/>
  <c r="ES111" i="1"/>
  <c r="ET87" i="1"/>
  <c r="K63" i="36"/>
  <c r="L14" i="33"/>
  <c r="C58" i="6"/>
  <c r="C168" i="6" s="1"/>
  <c r="C211" i="6" s="1"/>
  <c r="C256" i="6" s="1"/>
  <c r="EQ42" i="6"/>
  <c r="EQ152" i="6" s="1"/>
  <c r="EQ195" i="6" s="1"/>
  <c r="EQ240" i="6" s="1"/>
  <c r="EQ85" i="6"/>
  <c r="ER5" i="6"/>
  <c r="EQ86" i="6"/>
  <c r="EI5" i="6"/>
  <c r="EH42" i="6"/>
  <c r="EH152" i="6" s="1"/>
  <c r="EH195" i="6" s="1"/>
  <c r="EH240" i="6" s="1"/>
  <c r="EH85" i="6"/>
  <c r="EH86" i="6"/>
  <c r="EI1" i="6"/>
  <c r="ER42" i="1"/>
  <c r="ER85" i="1"/>
  <c r="ER151" i="1" s="1"/>
  <c r="EH5" i="1"/>
  <c r="EG42" i="1"/>
  <c r="EG85" i="1"/>
  <c r="EG151" i="1" s="1"/>
  <c r="EI1" i="1"/>
  <c r="S16" i="33"/>
  <c r="T14" i="33"/>
  <c r="C177" i="1"/>
  <c r="P19" i="33"/>
  <c r="M6" i="23" s="1"/>
  <c r="M63" i="23" s="1"/>
  <c r="K11" i="33"/>
  <c r="W13" i="33"/>
  <c r="N1" i="21"/>
  <c r="N1" i="19" s="1"/>
  <c r="W12" i="33"/>
  <c r="C179" i="1"/>
  <c r="O10" i="33"/>
  <c r="T15" i="33"/>
  <c r="T17" i="33"/>
  <c r="S12" i="33"/>
  <c r="C13" i="14"/>
  <c r="S18" i="33"/>
  <c r="C188" i="1"/>
  <c r="C6" i="14"/>
  <c r="C190" i="1"/>
  <c r="C185" i="1"/>
  <c r="L13" i="33"/>
  <c r="K12" i="33"/>
  <c r="K10" i="33"/>
  <c r="S10" i="33"/>
  <c r="K13" i="33"/>
  <c r="C5" i="34"/>
  <c r="C62" i="34" s="1"/>
  <c r="F5" i="34"/>
  <c r="F62" i="34" s="1"/>
  <c r="AT2" i="21"/>
  <c r="AT2" i="19" s="1"/>
  <c r="AY115" i="21"/>
  <c r="C166" i="1"/>
  <c r="C64" i="6"/>
  <c r="C174" i="6" s="1"/>
  <c r="C217" i="6" s="1"/>
  <c r="C262" i="6" s="1"/>
  <c r="C173" i="1"/>
  <c r="S9" i="33"/>
  <c r="AX115" i="21"/>
  <c r="T16" i="33"/>
  <c r="P14" i="33"/>
  <c r="Q5" i="21" a="1"/>
  <c r="AA5" i="21" s="1"/>
  <c r="V8" i="33"/>
  <c r="E2" i="21"/>
  <c r="D2" i="21" s="1"/>
  <c r="L16" i="33"/>
  <c r="M6" i="20" s="1"/>
  <c r="M63" i="20" s="1"/>
  <c r="O12" i="33"/>
  <c r="C186" i="1"/>
  <c r="C53" i="6"/>
  <c r="C163" i="6" s="1"/>
  <c r="C206" i="6" s="1"/>
  <c r="C251" i="6" s="1"/>
  <c r="C180" i="1"/>
  <c r="C71" i="6"/>
  <c r="C181" i="6" s="1"/>
  <c r="C224" i="6" s="1"/>
  <c r="C269" i="6" s="1"/>
  <c r="B5" i="21" a="1"/>
  <c r="D5" i="21" s="1"/>
  <c r="D49" i="21" s="1"/>
  <c r="N2" i="21"/>
  <c r="O13" i="33"/>
  <c r="O15" i="33"/>
  <c r="AD5" i="21" a="1"/>
  <c r="AK5" i="21" s="1"/>
  <c r="K14" i="33"/>
  <c r="N5" i="35"/>
  <c r="N62" i="35" s="1"/>
  <c r="L12" i="33"/>
  <c r="O16" i="33"/>
  <c r="AA2" i="21"/>
  <c r="Z2" i="21" s="1"/>
  <c r="AT1" i="21"/>
  <c r="AT1" i="19" s="1"/>
  <c r="T11" i="33"/>
  <c r="E1" i="21"/>
  <c r="E1" i="19" s="1"/>
  <c r="S8" i="33"/>
  <c r="H5" i="21" a="1"/>
  <c r="M5" i="21" s="1"/>
  <c r="S14" i="33"/>
  <c r="P13" i="33"/>
  <c r="O8" i="33"/>
  <c r="S17" i="33"/>
  <c r="K17" i="33"/>
  <c r="V13" i="33"/>
  <c r="C6" i="22" s="1"/>
  <c r="C63" i="22" s="1"/>
  <c r="O17" i="33"/>
  <c r="AA1" i="21"/>
  <c r="AB1" i="19"/>
  <c r="K9" i="33"/>
  <c r="V10" i="33"/>
  <c r="W11" i="33"/>
  <c r="P24" i="33"/>
  <c r="O18" i="33"/>
  <c r="C6" i="23" s="1"/>
  <c r="C63" i="23" s="1"/>
  <c r="K8" i="33"/>
  <c r="V9" i="33"/>
  <c r="S15" i="33"/>
  <c r="K15" i="33"/>
  <c r="T18" i="33"/>
  <c r="P16" i="33"/>
  <c r="O11" i="33"/>
  <c r="G85" i="1"/>
  <c r="G151" i="1" s="1"/>
  <c r="G42" i="1"/>
  <c r="H5" i="1"/>
  <c r="C171" i="1"/>
  <c r="C62" i="6"/>
  <c r="C172" i="6" s="1"/>
  <c r="C215" i="6" s="1"/>
  <c r="C260" i="6" s="1"/>
  <c r="G42" i="6"/>
  <c r="G152" i="6" s="1"/>
  <c r="G195" i="6" s="1"/>
  <c r="G240" i="6" s="1"/>
  <c r="G86" i="6"/>
  <c r="G85" i="6"/>
  <c r="H5" i="6"/>
  <c r="BC1" i="39"/>
  <c r="BC5" i="39" s="1"/>
  <c r="AY116" i="19"/>
  <c r="C80" i="6"/>
  <c r="C190" i="6" s="1"/>
  <c r="C233" i="6" s="1"/>
  <c r="C278" i="6" s="1"/>
  <c r="C189" i="1"/>
  <c r="P1" i="39"/>
  <c r="P5" i="39" s="1"/>
  <c r="AC1" i="39"/>
  <c r="AC2" i="39" s="1"/>
  <c r="AP2" i="39" s="1"/>
  <c r="D1" i="39"/>
  <c r="Q1" i="39" s="1"/>
  <c r="C174" i="1"/>
  <c r="C65" i="6"/>
  <c r="C175" i="6" s="1"/>
  <c r="C218" i="6" s="1"/>
  <c r="C263" i="6" s="1"/>
  <c r="C74" i="6"/>
  <c r="C184" i="6" s="1"/>
  <c r="C227" i="6" s="1"/>
  <c r="C272" i="6" s="1"/>
  <c r="C183" i="1"/>
  <c r="C17" i="14"/>
  <c r="C40" i="6" s="1"/>
  <c r="FC82" i="6" s="1"/>
  <c r="FO192" i="6" s="1"/>
  <c r="C63" i="6"/>
  <c r="C173" i="6" s="1"/>
  <c r="C216" i="6" s="1"/>
  <c r="C261" i="6" s="1"/>
  <c r="C172" i="1"/>
  <c r="C163" i="1"/>
  <c r="C46" i="1"/>
  <c r="C54" i="6"/>
  <c r="C164" i="6" s="1"/>
  <c r="C207" i="6" s="1"/>
  <c r="C252" i="6" s="1"/>
  <c r="C50" i="1"/>
  <c r="C52" i="6"/>
  <c r="C162" i="6" s="1"/>
  <c r="C205" i="6" s="1"/>
  <c r="C250" i="6" s="1"/>
  <c r="C161" i="1"/>
  <c r="C61" i="6"/>
  <c r="C171" i="6" s="1"/>
  <c r="C214" i="6" s="1"/>
  <c r="C259" i="6" s="1"/>
  <c r="C170" i="1"/>
  <c r="C60" i="1"/>
  <c r="C73" i="6"/>
  <c r="C183" i="6" s="1"/>
  <c r="C226" i="6" s="1"/>
  <c r="C271" i="6" s="1"/>
  <c r="C182" i="1"/>
  <c r="C178" i="1"/>
  <c r="C69" i="6"/>
  <c r="C179" i="6" s="1"/>
  <c r="C222" i="6" s="1"/>
  <c r="C267" i="6" s="1"/>
  <c r="C72" i="6"/>
  <c r="C182" i="6" s="1"/>
  <c r="C225" i="6" s="1"/>
  <c r="C270" i="6" s="1"/>
  <c r="C181" i="1"/>
  <c r="C175" i="1"/>
  <c r="C66" i="6"/>
  <c r="C176" i="6" s="1"/>
  <c r="C219" i="6" s="1"/>
  <c r="C264" i="6" s="1"/>
  <c r="C176" i="1"/>
  <c r="C67" i="6"/>
  <c r="C177" i="6" s="1"/>
  <c r="C220" i="6" s="1"/>
  <c r="C265" i="6" s="1"/>
  <c r="C78" i="6"/>
  <c r="C188" i="6" s="1"/>
  <c r="C231" i="6" s="1"/>
  <c r="C276" i="6" s="1"/>
  <c r="C187" i="1"/>
  <c r="C59" i="6"/>
  <c r="C169" i="6" s="1"/>
  <c r="C212" i="6" s="1"/>
  <c r="C257" i="6" s="1"/>
  <c r="C56" i="1"/>
  <c r="C168" i="1"/>
  <c r="C184" i="1"/>
  <c r="C75" i="6"/>
  <c r="C185" i="6" s="1"/>
  <c r="C228" i="6" s="1"/>
  <c r="C273" i="6" s="1"/>
  <c r="B5" i="39"/>
  <c r="B116" i="39" s="1"/>
  <c r="O116" i="39"/>
  <c r="O160" i="39"/>
  <c r="AO1" i="39"/>
  <c r="AO5" i="39" s="1"/>
  <c r="AB5" i="39"/>
  <c r="BB5" i="39"/>
  <c r="BB2" i="39"/>
  <c r="M5" i="34"/>
  <c r="M62" i="34" s="1"/>
  <c r="S62" i="34"/>
  <c r="P5" i="34"/>
  <c r="P62" i="34" s="1"/>
  <c r="N59" i="27"/>
  <c r="M4" i="27"/>
  <c r="G10" i="33"/>
  <c r="C5" i="39"/>
  <c r="M4" i="26"/>
  <c r="N59" i="26"/>
  <c r="FK39" i="6"/>
  <c r="FK36" i="6"/>
  <c r="FK9" i="6"/>
  <c r="FG16" i="6"/>
  <c r="FG10" i="6"/>
  <c r="FG13" i="6"/>
  <c r="FJ8" i="1"/>
  <c r="FJ24" i="1"/>
  <c r="FJ40" i="1"/>
  <c r="EV22" i="6"/>
  <c r="DO40" i="6"/>
  <c r="CM40" i="6"/>
  <c r="FD7" i="6"/>
  <c r="G40" i="6"/>
  <c r="BY40" i="6"/>
  <c r="Q40" i="6"/>
  <c r="BS40" i="6"/>
  <c r="BV40" i="6"/>
  <c r="V40" i="6"/>
  <c r="AK40" i="6"/>
  <c r="AT40" i="6"/>
  <c r="BF40" i="6"/>
  <c r="U40" i="6"/>
  <c r="EV35" i="6"/>
  <c r="EV15" i="6"/>
  <c r="FD38" i="6"/>
  <c r="FK17" i="6"/>
  <c r="FJ34" i="1"/>
  <c r="AA40" i="6"/>
  <c r="AC40" i="6"/>
  <c r="AE40" i="6"/>
  <c r="AM40" i="6"/>
  <c r="FK11" i="6"/>
  <c r="FJ12" i="1"/>
  <c r="FD16" i="6"/>
  <c r="CV40" i="6"/>
  <c r="L40" i="6"/>
  <c r="M40" i="6"/>
  <c r="EW32" i="1"/>
  <c r="FD24" i="6"/>
  <c r="FK28" i="6"/>
  <c r="FK25" i="6"/>
  <c r="FK33" i="6"/>
  <c r="FG22" i="6"/>
  <c r="FG17" i="6"/>
  <c r="FG29" i="6"/>
  <c r="FJ33" i="1"/>
  <c r="FJ13" i="1"/>
  <c r="FJ9" i="1"/>
  <c r="AI40" i="6"/>
  <c r="AV40" i="6"/>
  <c r="EW9" i="1"/>
  <c r="EV33" i="6"/>
  <c r="FD35" i="6"/>
  <c r="EV39" i="6"/>
  <c r="BT40" i="6"/>
  <c r="K40" i="6"/>
  <c r="FD20" i="6"/>
  <c r="DT40" i="6"/>
  <c r="FD34" i="6"/>
  <c r="CE40" i="6"/>
  <c r="BD40" i="6"/>
  <c r="EV38" i="6"/>
  <c r="EW35" i="1"/>
  <c r="EW10" i="1"/>
  <c r="DL40" i="6"/>
  <c r="BW40" i="6"/>
  <c r="EV19" i="6"/>
  <c r="FK22" i="6"/>
  <c r="FG21" i="6"/>
  <c r="FG33" i="6"/>
  <c r="FJ18" i="1"/>
  <c r="DH40" i="6"/>
  <c r="AY40" i="6"/>
  <c r="FD11" i="6"/>
  <c r="EV32" i="6"/>
  <c r="FD37" i="6"/>
  <c r="FK38" i="6"/>
  <c r="FG28" i="6"/>
  <c r="FJ28" i="1"/>
  <c r="BX40" i="6"/>
  <c r="AB40" i="6"/>
  <c r="EV12" i="6"/>
  <c r="EW28" i="1"/>
  <c r="E40" i="6"/>
  <c r="EW39" i="1"/>
  <c r="FK14" i="6"/>
  <c r="AP40" i="6"/>
  <c r="FD15" i="6"/>
  <c r="DU40" i="6"/>
  <c r="FD36" i="6"/>
  <c r="EV36" i="6"/>
  <c r="FG7" i="6"/>
  <c r="FJ11" i="1"/>
  <c r="CR40" i="6"/>
  <c r="DI40" i="6"/>
  <c r="FD17" i="6"/>
  <c r="EV26" i="6"/>
  <c r="BM40" i="6"/>
  <c r="EV21" i="6"/>
  <c r="FD27" i="6"/>
  <c r="EH40" i="6"/>
  <c r="FD9" i="6"/>
  <c r="FK30" i="6"/>
  <c r="BN40" i="6"/>
  <c r="CF40" i="6"/>
  <c r="BQ40" i="6"/>
  <c r="BE40" i="6"/>
  <c r="DZ40" i="6"/>
  <c r="CL40" i="6"/>
  <c r="FD33" i="6"/>
  <c r="EV7" i="6"/>
  <c r="AL40" i="6"/>
  <c r="EW11" i="1"/>
  <c r="W40" i="6"/>
  <c r="FK19" i="6"/>
  <c r="FK27" i="6"/>
  <c r="FK35" i="6"/>
  <c r="FG8" i="6"/>
  <c r="FG20" i="6"/>
  <c r="FG32" i="6"/>
  <c r="FJ23" i="1"/>
  <c r="FJ29" i="1"/>
  <c r="FJ25" i="1"/>
  <c r="BJ40" i="6"/>
  <c r="CN40" i="6"/>
  <c r="AD40" i="6"/>
  <c r="FD21" i="6"/>
  <c r="DQ40" i="6"/>
  <c r="FD29" i="6"/>
  <c r="EV18" i="6"/>
  <c r="FD28" i="6"/>
  <c r="FK8" i="6"/>
  <c r="FK16" i="6"/>
  <c r="FK24" i="6"/>
  <c r="FG12" i="6"/>
  <c r="FG24" i="6"/>
  <c r="FG36" i="6"/>
  <c r="FJ37" i="1"/>
  <c r="FJ22" i="1"/>
  <c r="DF40" i="6"/>
  <c r="S40" i="6"/>
  <c r="EW33" i="1"/>
  <c r="Z40" i="6"/>
  <c r="BL40" i="6"/>
  <c r="DJ40" i="6"/>
  <c r="EW23" i="1"/>
  <c r="AF40" i="6"/>
  <c r="BZ40" i="6"/>
  <c r="AH40" i="6"/>
  <c r="EA40" i="6"/>
  <c r="FD10" i="6"/>
  <c r="EW29" i="1"/>
  <c r="DV40" i="6"/>
  <c r="EV23" i="6"/>
  <c r="X40" i="6"/>
  <c r="EW13" i="1"/>
  <c r="CP40" i="6"/>
  <c r="DK40" i="6"/>
  <c r="EV16" i="6"/>
  <c r="AZ40" i="6"/>
  <c r="EW25" i="1"/>
  <c r="EB40" i="6"/>
  <c r="EV27" i="6"/>
  <c r="EW21" i="1"/>
  <c r="N40" i="6"/>
  <c r="J40" i="6"/>
  <c r="I40" i="6"/>
  <c r="AX40" i="6"/>
  <c r="DW40" i="6"/>
  <c r="FK26" i="6"/>
  <c r="FG27" i="6"/>
  <c r="FJ27" i="1"/>
  <c r="FK32" i="6"/>
  <c r="FK40" i="6"/>
  <c r="FK13" i="6"/>
  <c r="FG31" i="6"/>
  <c r="FG38" i="6"/>
  <c r="FG34" i="6"/>
  <c r="FJ16" i="1"/>
  <c r="FJ32" i="1"/>
  <c r="BR40" i="6"/>
  <c r="P40" i="6"/>
  <c r="AU40" i="6"/>
  <c r="EW19" i="1"/>
  <c r="EW30" i="1"/>
  <c r="FD32" i="6"/>
  <c r="CH40" i="6"/>
  <c r="DM40" i="6"/>
  <c r="CD40" i="6"/>
  <c r="AO40" i="6"/>
  <c r="ER40" i="6"/>
  <c r="H40" i="6"/>
  <c r="FD40" i="6"/>
  <c r="CX40" i="6"/>
  <c r="EV25" i="6"/>
  <c r="EV10" i="6"/>
  <c r="EW26" i="1"/>
  <c r="BB40" i="6"/>
  <c r="EV9" i="6"/>
  <c r="ED40" i="6"/>
  <c r="BH40" i="6"/>
  <c r="EV37" i="6"/>
  <c r="CI40" i="6"/>
  <c r="FK18" i="6"/>
  <c r="FG15" i="6"/>
  <c r="FJ10" i="1"/>
  <c r="DY40" i="6"/>
  <c r="DP40" i="6"/>
  <c r="CS40" i="6"/>
  <c r="FD23" i="6"/>
  <c r="FJ20" i="1"/>
  <c r="CZ40" i="6"/>
  <c r="FK21" i="6"/>
  <c r="FK29" i="6"/>
  <c r="FK37" i="6"/>
  <c r="FG11" i="6"/>
  <c r="FG23" i="6"/>
  <c r="FJ38" i="1"/>
  <c r="FJ39" i="1"/>
  <c r="FJ19" i="1"/>
  <c r="EW15" i="1"/>
  <c r="O40" i="6"/>
  <c r="T40" i="6"/>
  <c r="DG40" i="6"/>
  <c r="EW27" i="1"/>
  <c r="EW17" i="1"/>
  <c r="EV17" i="6"/>
  <c r="EV28" i="6"/>
  <c r="DB40" i="6"/>
  <c r="DN40" i="6"/>
  <c r="FD26" i="6"/>
  <c r="EV40" i="6"/>
  <c r="AS40" i="6"/>
  <c r="EV30" i="6"/>
  <c r="DA40" i="6"/>
  <c r="EV13" i="6"/>
  <c r="DR40" i="6"/>
  <c r="R40" i="6"/>
  <c r="BG40" i="6"/>
  <c r="FD30" i="6"/>
  <c r="CJ40" i="6"/>
  <c r="EW24" i="1"/>
  <c r="DX40" i="6"/>
  <c r="EV8" i="6"/>
  <c r="FK10" i="6"/>
  <c r="FJ26" i="1"/>
  <c r="FD18" i="6"/>
  <c r="FJ36" i="1"/>
  <c r="EW14" i="1"/>
  <c r="FK34" i="6"/>
  <c r="FK7" i="6"/>
  <c r="FG35" i="6"/>
  <c r="FG37" i="6"/>
  <c r="FG19" i="6"/>
  <c r="FJ15" i="1"/>
  <c r="FD39" i="6"/>
  <c r="DE40" i="6"/>
  <c r="CO40" i="6"/>
  <c r="CG40" i="6"/>
  <c r="FK23" i="6"/>
  <c r="FK31" i="6"/>
  <c r="FG39" i="6"/>
  <c r="FG14" i="6"/>
  <c r="FG26" i="6"/>
  <c r="FJ17" i="1"/>
  <c r="FJ7" i="1"/>
  <c r="FJ35" i="1"/>
  <c r="DC40" i="6"/>
  <c r="AN40" i="6"/>
  <c r="EV14" i="6"/>
  <c r="EW20" i="1"/>
  <c r="FD19" i="6"/>
  <c r="EW16" i="1"/>
  <c r="EW38" i="1"/>
  <c r="CU40" i="6"/>
  <c r="EV11" i="6"/>
  <c r="AG40" i="6"/>
  <c r="EW12" i="1"/>
  <c r="EW31" i="1"/>
  <c r="EW37" i="1"/>
  <c r="AR40" i="6"/>
  <c r="BK40" i="6"/>
  <c r="FD22" i="6"/>
  <c r="DD40" i="6"/>
  <c r="FD13" i="6"/>
  <c r="FK15" i="6"/>
  <c r="FK12" i="6"/>
  <c r="FK20" i="6"/>
  <c r="FG40" i="6"/>
  <c r="FG18" i="6"/>
  <c r="FG30" i="6"/>
  <c r="FJ31" i="1"/>
  <c r="FJ14" i="1"/>
  <c r="FJ30" i="1"/>
  <c r="BA40" i="6"/>
  <c r="EW34" i="1"/>
  <c r="EV29" i="6"/>
  <c r="EW18" i="1"/>
  <c r="CY40" i="6"/>
  <c r="DS40" i="6"/>
  <c r="EV31" i="6"/>
  <c r="FD31" i="6"/>
  <c r="AJ40" i="6"/>
  <c r="BP40" i="6"/>
  <c r="FD8" i="6"/>
  <c r="CC40" i="6"/>
  <c r="EG40" i="6"/>
  <c r="CW40" i="6"/>
  <c r="Y40" i="6"/>
  <c r="EV24" i="6"/>
  <c r="AW40" i="6"/>
  <c r="FD14" i="6"/>
  <c r="BI40" i="6"/>
  <c r="EC40" i="6"/>
  <c r="BC40" i="6"/>
  <c r="FG9" i="6"/>
  <c r="FJ21" i="1"/>
  <c r="F40" i="6"/>
  <c r="FD12" i="6"/>
  <c r="EW36" i="1"/>
  <c r="CK40" i="6"/>
  <c r="EW8" i="1"/>
  <c r="FG25" i="6"/>
  <c r="CB40" i="6"/>
  <c r="FD25" i="6"/>
  <c r="BO40" i="6"/>
  <c r="EV20" i="6"/>
  <c r="BU40" i="6"/>
  <c r="CA40" i="6"/>
  <c r="EW7" i="1"/>
  <c r="AQ40" i="6"/>
  <c r="EV34" i="6"/>
  <c r="CT40" i="6"/>
  <c r="CQ40" i="6"/>
  <c r="EW22" i="1"/>
  <c r="FI280" i="6" l="1"/>
  <c r="FP129" i="1"/>
  <c r="H63" i="41"/>
  <c r="M63" i="41"/>
  <c r="FF111" i="6"/>
  <c r="FO125" i="6"/>
  <c r="FE102" i="1"/>
  <c r="FE114" i="6"/>
  <c r="FE112" i="6"/>
  <c r="FI256" i="6"/>
  <c r="FI126" i="6"/>
  <c r="FO122" i="6"/>
  <c r="FI271" i="6"/>
  <c r="FI274" i="6"/>
  <c r="FI272" i="6"/>
  <c r="FO113" i="6"/>
  <c r="FO114" i="6"/>
  <c r="FO121" i="6"/>
  <c r="FE97" i="6"/>
  <c r="FF102" i="6"/>
  <c r="FI264" i="6"/>
  <c r="FI249" i="6"/>
  <c r="FO116" i="6"/>
  <c r="FO115" i="6"/>
  <c r="FE103" i="6"/>
  <c r="FI250" i="6"/>
  <c r="FI263" i="6"/>
  <c r="FF104" i="6"/>
  <c r="FF108" i="6"/>
  <c r="FE124" i="6"/>
  <c r="FI277" i="6"/>
  <c r="FI248" i="6"/>
  <c r="FI270" i="6"/>
  <c r="FP205" i="6"/>
  <c r="FP96" i="6"/>
  <c r="FP223" i="6"/>
  <c r="FP114" i="6"/>
  <c r="FO124" i="6"/>
  <c r="FO190" i="6"/>
  <c r="FI275" i="6"/>
  <c r="FI267" i="6"/>
  <c r="FI276" i="6"/>
  <c r="FI253" i="6"/>
  <c r="FI261" i="6"/>
  <c r="FO123" i="6"/>
  <c r="FO189" i="6"/>
  <c r="FO83" i="6"/>
  <c r="FO134" i="6" s="1"/>
  <c r="FO171" i="6"/>
  <c r="FO104" i="6"/>
  <c r="FO105" i="6"/>
  <c r="FP208" i="6"/>
  <c r="FP98" i="6"/>
  <c r="FP99" i="6"/>
  <c r="FP218" i="6"/>
  <c r="FP109" i="6"/>
  <c r="FP207" i="6"/>
  <c r="FP46" i="6"/>
  <c r="FP225" i="6"/>
  <c r="FP116" i="6"/>
  <c r="FP100" i="6"/>
  <c r="FP101" i="6"/>
  <c r="FP210" i="6"/>
  <c r="FP135" i="1"/>
  <c r="FE105" i="6"/>
  <c r="FP226" i="6"/>
  <c r="FP117" i="6"/>
  <c r="FP47" i="6"/>
  <c r="FP209" i="6"/>
  <c r="FP118" i="6"/>
  <c r="FP227" i="6"/>
  <c r="FO118" i="6"/>
  <c r="FO184" i="6"/>
  <c r="FE121" i="6"/>
  <c r="FE104" i="6"/>
  <c r="FI260" i="6"/>
  <c r="FI273" i="6"/>
  <c r="FP119" i="6"/>
  <c r="FP228" i="6"/>
  <c r="FP211" i="6"/>
  <c r="FP102" i="6"/>
  <c r="FP229" i="6"/>
  <c r="FP120" i="6"/>
  <c r="FP206" i="6"/>
  <c r="FP97" i="6"/>
  <c r="FP137" i="1"/>
  <c r="FP139" i="1"/>
  <c r="FE108" i="6"/>
  <c r="FI265" i="6"/>
  <c r="FI254" i="6"/>
  <c r="FI255" i="6"/>
  <c r="FI278" i="6"/>
  <c r="FI258" i="6"/>
  <c r="FO110" i="6"/>
  <c r="FO109" i="6"/>
  <c r="FO166" i="6"/>
  <c r="FO47" i="6"/>
  <c r="FO117" i="6"/>
  <c r="FO183" i="6"/>
  <c r="FO99" i="6"/>
  <c r="FO98" i="6"/>
  <c r="FO165" i="6"/>
  <c r="FP214" i="6"/>
  <c r="FP104" i="6"/>
  <c r="FP105" i="6"/>
  <c r="FE83" i="6"/>
  <c r="FE143" i="6" s="1"/>
  <c r="FI269" i="6"/>
  <c r="FI266" i="6"/>
  <c r="FO107" i="6"/>
  <c r="FP224" i="6"/>
  <c r="FP115" i="6"/>
  <c r="FP213" i="6"/>
  <c r="FP48" i="6"/>
  <c r="FP231" i="6"/>
  <c r="FP122" i="6"/>
  <c r="FP107" i="6"/>
  <c r="FP216" i="6"/>
  <c r="FP138" i="1"/>
  <c r="FI259" i="6"/>
  <c r="FI251" i="6"/>
  <c r="FP232" i="6"/>
  <c r="FP83" i="6"/>
  <c r="FP138" i="6" s="1"/>
  <c r="FP123" i="6"/>
  <c r="FP106" i="6"/>
  <c r="FP215" i="6"/>
  <c r="FP124" i="6"/>
  <c r="FP233" i="6"/>
  <c r="FO112" i="6"/>
  <c r="FO178" i="6"/>
  <c r="FI262" i="6"/>
  <c r="FP125" i="6"/>
  <c r="FP234" i="6"/>
  <c r="FP217" i="6"/>
  <c r="FP108" i="6"/>
  <c r="FP235" i="6"/>
  <c r="FP212" i="6"/>
  <c r="FP103" i="6"/>
  <c r="FP133" i="1"/>
  <c r="FP127" i="1"/>
  <c r="FE115" i="6"/>
  <c r="FI279" i="6"/>
  <c r="FI268" i="6"/>
  <c r="FI247" i="6"/>
  <c r="FO160" i="6"/>
  <c r="FO45" i="6"/>
  <c r="FO111" i="6"/>
  <c r="FO177" i="6"/>
  <c r="FO44" i="6"/>
  <c r="FO244" i="6" s="1"/>
  <c r="FP220" i="6"/>
  <c r="FP111" i="6"/>
  <c r="FP147" i="1"/>
  <c r="FP230" i="6"/>
  <c r="FP121" i="6"/>
  <c r="FP219" i="6"/>
  <c r="FP110" i="6"/>
  <c r="FP44" i="6"/>
  <c r="FP254" i="6" s="1"/>
  <c r="FP202" i="6"/>
  <c r="FP113" i="6"/>
  <c r="FP222" i="6"/>
  <c r="FI252" i="6"/>
  <c r="FO119" i="6"/>
  <c r="FO108" i="6"/>
  <c r="FO120" i="6"/>
  <c r="FP45" i="6"/>
  <c r="FP203" i="6"/>
  <c r="FP112" i="6"/>
  <c r="FP221" i="6"/>
  <c r="FP94" i="6"/>
  <c r="FP95" i="6"/>
  <c r="FP204" i="6"/>
  <c r="FO106" i="6"/>
  <c r="FO172" i="6"/>
  <c r="FK68" i="6"/>
  <c r="FK79" i="6"/>
  <c r="FK55" i="6"/>
  <c r="FK66" i="6"/>
  <c r="FK77" i="6"/>
  <c r="FK53" i="6"/>
  <c r="FK64" i="6"/>
  <c r="FK75" i="6"/>
  <c r="FK51" i="6"/>
  <c r="FK62" i="6"/>
  <c r="FK73" i="6"/>
  <c r="FK49" i="6"/>
  <c r="FK60" i="6"/>
  <c r="FK71" i="6"/>
  <c r="FK82" i="6"/>
  <c r="FK58" i="6"/>
  <c r="FK69" i="6"/>
  <c r="FK80" i="6"/>
  <c r="FK56" i="6"/>
  <c r="FK67" i="6"/>
  <c r="FK78" i="6"/>
  <c r="FK54" i="6"/>
  <c r="FK65" i="6"/>
  <c r="FK76" i="6"/>
  <c r="FK52" i="6"/>
  <c r="FK63" i="6"/>
  <c r="FK74" i="6"/>
  <c r="FK50" i="6"/>
  <c r="FK61" i="6"/>
  <c r="FK72" i="6"/>
  <c r="FK59" i="6"/>
  <c r="FK70" i="6"/>
  <c r="FK81" i="6"/>
  <c r="FK57" i="6"/>
  <c r="FE106" i="6"/>
  <c r="FE118" i="6"/>
  <c r="FL42" i="6"/>
  <c r="FL152" i="6" s="1"/>
  <c r="FL195" i="6" s="1"/>
  <c r="FL240" i="6" s="1"/>
  <c r="FM5" i="6"/>
  <c r="FL86" i="6"/>
  <c r="FL85" i="6"/>
  <c r="FI137" i="6"/>
  <c r="FJ217" i="6"/>
  <c r="FJ108" i="6"/>
  <c r="FJ104" i="6"/>
  <c r="FJ105" i="6"/>
  <c r="FJ214" i="6"/>
  <c r="FI244" i="6"/>
  <c r="FI90" i="6"/>
  <c r="FI139" i="6"/>
  <c r="FI246" i="6"/>
  <c r="FI92" i="6"/>
  <c r="FJ97" i="6"/>
  <c r="FJ206" i="6"/>
  <c r="FJ45" i="6"/>
  <c r="FJ203" i="6"/>
  <c r="FI130" i="6"/>
  <c r="FJ113" i="6"/>
  <c r="FJ222" i="6"/>
  <c r="FJ121" i="6"/>
  <c r="FJ230" i="6"/>
  <c r="FJ227" i="6"/>
  <c r="FJ118" i="6"/>
  <c r="FJ211" i="6"/>
  <c r="FJ102" i="6"/>
  <c r="FJ219" i="6"/>
  <c r="FJ110" i="6"/>
  <c r="FJ216" i="6"/>
  <c r="FJ107" i="6"/>
  <c r="FI134" i="6"/>
  <c r="FI148" i="6"/>
  <c r="FI129" i="6"/>
  <c r="FI131" i="6"/>
  <c r="FJ235" i="6"/>
  <c r="FJ98" i="6"/>
  <c r="FJ208" i="6"/>
  <c r="FJ99" i="6"/>
  <c r="FJ96" i="6"/>
  <c r="FJ205" i="6"/>
  <c r="FF83" i="6"/>
  <c r="FF134" i="6" s="1"/>
  <c r="FI138" i="6"/>
  <c r="FI89" i="6"/>
  <c r="FI88" i="6"/>
  <c r="FI243" i="6"/>
  <c r="FI143" i="6"/>
  <c r="FI142" i="6"/>
  <c r="FJ224" i="6"/>
  <c r="FJ115" i="6"/>
  <c r="FJ83" i="6"/>
  <c r="FJ136" i="6" s="1"/>
  <c r="FJ232" i="6"/>
  <c r="FJ123" i="6"/>
  <c r="FJ120" i="6"/>
  <c r="FJ229" i="6"/>
  <c r="FE117" i="6"/>
  <c r="FI144" i="6"/>
  <c r="FI140" i="6"/>
  <c r="FI242" i="6"/>
  <c r="FJ48" i="6"/>
  <c r="FJ213" i="6"/>
  <c r="FJ112" i="6"/>
  <c r="FJ221" i="6"/>
  <c r="FJ218" i="6"/>
  <c r="FJ109" i="6"/>
  <c r="FF123" i="6"/>
  <c r="FI136" i="6"/>
  <c r="FI135" i="6"/>
  <c r="FJ44" i="6"/>
  <c r="FJ269" i="6" s="1"/>
  <c r="FJ202" i="6"/>
  <c r="FJ210" i="6"/>
  <c r="FJ101" i="6"/>
  <c r="FJ100" i="6"/>
  <c r="FJ46" i="6"/>
  <c r="FJ207" i="6"/>
  <c r="FJ226" i="6"/>
  <c r="FJ117" i="6"/>
  <c r="FJ234" i="6"/>
  <c r="FJ125" i="6"/>
  <c r="FJ231" i="6"/>
  <c r="FJ122" i="6"/>
  <c r="FI132" i="6"/>
  <c r="FJ215" i="6"/>
  <c r="FJ106" i="6"/>
  <c r="FJ223" i="6"/>
  <c r="FJ114" i="6"/>
  <c r="FJ220" i="6"/>
  <c r="FJ111" i="6"/>
  <c r="FI281" i="6"/>
  <c r="FI127" i="6"/>
  <c r="FI91" i="6"/>
  <c r="FI245" i="6"/>
  <c r="FI141" i="6"/>
  <c r="FI128" i="6"/>
  <c r="FI145" i="6"/>
  <c r="FM1" i="6"/>
  <c r="FJ94" i="6"/>
  <c r="FJ204" i="6"/>
  <c r="FJ95" i="6"/>
  <c r="FJ212" i="6"/>
  <c r="FJ103" i="6"/>
  <c r="FJ47" i="6"/>
  <c r="FJ209" i="6"/>
  <c r="FE177" i="6"/>
  <c r="FI133" i="6"/>
  <c r="FJ228" i="6"/>
  <c r="FJ119" i="6"/>
  <c r="FJ225" i="6"/>
  <c r="FJ116" i="6"/>
  <c r="FJ233" i="6"/>
  <c r="FJ124" i="6"/>
  <c r="FG76" i="6"/>
  <c r="FG78" i="6"/>
  <c r="FG74" i="6"/>
  <c r="FG70" i="6"/>
  <c r="FG75" i="6"/>
  <c r="FG71" i="6"/>
  <c r="FG55" i="6"/>
  <c r="FG72" i="6"/>
  <c r="FG68" i="6"/>
  <c r="FG61" i="6"/>
  <c r="FG69" i="6"/>
  <c r="FG65" i="6"/>
  <c r="FG80" i="6"/>
  <c r="FG66" i="6"/>
  <c r="FG62" i="6"/>
  <c r="FG67" i="6"/>
  <c r="FG63" i="6"/>
  <c r="FG59" i="6"/>
  <c r="FG52" i="6"/>
  <c r="FG60" i="6"/>
  <c r="FG56" i="6"/>
  <c r="FG79" i="6"/>
  <c r="FG57" i="6"/>
  <c r="FG53" i="6"/>
  <c r="FG73" i="6"/>
  <c r="FG54" i="6"/>
  <c r="FG50" i="6"/>
  <c r="FG49" i="6"/>
  <c r="FG51" i="6"/>
  <c r="FG64" i="6"/>
  <c r="FG58" i="6"/>
  <c r="FG82" i="6"/>
  <c r="FG81" i="6"/>
  <c r="FG77" i="6"/>
  <c r="FE172" i="6"/>
  <c r="FE178" i="6"/>
  <c r="FE155" i="6"/>
  <c r="FE157" i="6"/>
  <c r="FF218" i="6"/>
  <c r="FF109" i="6"/>
  <c r="FF175" i="6"/>
  <c r="FE110" i="6"/>
  <c r="FE176" i="6"/>
  <c r="FF96" i="6"/>
  <c r="FF162" i="6"/>
  <c r="FF205" i="6"/>
  <c r="FP166" i="1"/>
  <c r="FF110" i="6"/>
  <c r="FF176" i="6"/>
  <c r="FF219" i="6"/>
  <c r="FF230" i="6"/>
  <c r="FF121" i="6"/>
  <c r="FF187" i="6"/>
  <c r="FE164" i="6"/>
  <c r="FE46" i="6"/>
  <c r="FF165" i="6"/>
  <c r="FE119" i="6"/>
  <c r="FE185" i="6"/>
  <c r="FF122" i="6"/>
  <c r="FF188" i="6"/>
  <c r="FF231" i="6"/>
  <c r="FF206" i="6"/>
  <c r="FF97" i="6"/>
  <c r="FF163" i="6"/>
  <c r="FF221" i="6"/>
  <c r="FF112" i="6"/>
  <c r="FF178" i="6"/>
  <c r="FE107" i="6"/>
  <c r="FE173" i="6"/>
  <c r="FF46" i="6"/>
  <c r="FF164" i="6"/>
  <c r="FF207" i="6"/>
  <c r="FE120" i="6"/>
  <c r="FF113" i="6"/>
  <c r="FF179" i="6"/>
  <c r="FF222" i="6"/>
  <c r="FF114" i="6"/>
  <c r="FF180" i="6"/>
  <c r="FF223" i="6"/>
  <c r="FE96" i="6"/>
  <c r="FE162" i="6"/>
  <c r="FE123" i="6"/>
  <c r="FF105" i="6"/>
  <c r="FE116" i="6"/>
  <c r="FE182" i="6"/>
  <c r="FF233" i="6"/>
  <c r="FF124" i="6"/>
  <c r="FF190" i="6"/>
  <c r="FE95" i="6"/>
  <c r="FE161" i="6"/>
  <c r="FE94" i="6"/>
  <c r="FF224" i="6"/>
  <c r="FF115" i="6"/>
  <c r="FF181" i="6"/>
  <c r="FF125" i="6"/>
  <c r="FF191" i="6"/>
  <c r="FF234" i="6"/>
  <c r="FF47" i="6"/>
  <c r="FF209" i="6"/>
  <c r="FF166" i="6"/>
  <c r="FF116" i="6"/>
  <c r="FF182" i="6"/>
  <c r="FF225" i="6"/>
  <c r="FE170" i="6"/>
  <c r="FE48" i="6"/>
  <c r="FF101" i="6"/>
  <c r="FF167" i="6"/>
  <c r="FF100" i="6"/>
  <c r="FF210" i="6"/>
  <c r="FE184" i="6"/>
  <c r="FE113" i="6"/>
  <c r="FE179" i="6"/>
  <c r="FF44" i="6"/>
  <c r="FF276" i="6" s="1"/>
  <c r="FF202" i="6"/>
  <c r="FE44" i="6"/>
  <c r="FE258" i="6" s="1"/>
  <c r="FE168" i="6"/>
  <c r="FH85" i="6"/>
  <c r="FH42" i="6"/>
  <c r="FH152" i="6" s="1"/>
  <c r="FH195" i="6" s="1"/>
  <c r="FH240" i="6" s="1"/>
  <c r="FH86" i="6"/>
  <c r="FE111" i="6"/>
  <c r="FF215" i="6"/>
  <c r="FF106" i="6"/>
  <c r="FF172" i="6"/>
  <c r="FF120" i="6"/>
  <c r="FF186" i="6"/>
  <c r="FF229" i="6"/>
  <c r="FE101" i="6"/>
  <c r="FE167" i="6"/>
  <c r="FE100" i="6"/>
  <c r="FF212" i="6"/>
  <c r="FF103" i="6"/>
  <c r="FF169" i="6"/>
  <c r="FE186" i="1"/>
  <c r="FF107" i="6"/>
  <c r="FF173" i="6"/>
  <c r="FF216" i="6"/>
  <c r="FF227" i="6"/>
  <c r="FF118" i="6"/>
  <c r="FF184" i="6"/>
  <c r="FF203" i="6"/>
  <c r="FF160" i="6"/>
  <c r="FF45" i="6"/>
  <c r="FF170" i="6"/>
  <c r="FF213" i="6"/>
  <c r="FF48" i="6"/>
  <c r="FE109" i="6"/>
  <c r="FF117" i="6"/>
  <c r="FE122" i="6"/>
  <c r="FE188" i="6"/>
  <c r="FF119" i="6"/>
  <c r="FF185" i="6"/>
  <c r="FF228" i="6"/>
  <c r="FF95" i="6"/>
  <c r="FF161" i="6"/>
  <c r="FF94" i="6"/>
  <c r="FF204" i="6"/>
  <c r="FE125" i="6"/>
  <c r="FE191" i="6"/>
  <c r="FP119" i="1"/>
  <c r="FP185" i="1"/>
  <c r="FP142" i="1"/>
  <c r="FP159" i="1"/>
  <c r="FP136" i="1"/>
  <c r="FP113" i="1"/>
  <c r="FP179" i="1"/>
  <c r="FP107" i="1"/>
  <c r="FP173" i="1"/>
  <c r="FP130" i="1"/>
  <c r="FP88" i="1"/>
  <c r="FP101" i="1"/>
  <c r="FP167" i="1"/>
  <c r="FP100" i="1"/>
  <c r="FP95" i="1"/>
  <c r="FP161" i="1"/>
  <c r="FH169" i="1"/>
  <c r="FP146" i="1"/>
  <c r="FP123" i="1"/>
  <c r="FP189" i="1"/>
  <c r="FP140" i="1"/>
  <c r="FP117" i="1"/>
  <c r="FP183" i="1"/>
  <c r="FP97" i="1"/>
  <c r="FP163" i="1"/>
  <c r="FP46" i="1"/>
  <c r="FP134" i="1"/>
  <c r="FP111" i="1"/>
  <c r="FP177" i="1"/>
  <c r="FP91" i="1"/>
  <c r="FP143" i="1"/>
  <c r="FP120" i="1"/>
  <c r="FP186" i="1"/>
  <c r="FP128" i="1"/>
  <c r="FP105" i="1"/>
  <c r="FP171" i="1"/>
  <c r="FP131" i="1"/>
  <c r="FP108" i="1"/>
  <c r="FP174" i="1"/>
  <c r="FP47" i="1"/>
  <c r="FP99" i="1"/>
  <c r="FP165" i="1"/>
  <c r="FP96" i="1"/>
  <c r="FP162" i="1"/>
  <c r="FP144" i="1"/>
  <c r="FP121" i="1"/>
  <c r="FP187" i="1"/>
  <c r="FP125" i="1"/>
  <c r="FP126" i="1"/>
  <c r="FP132" i="1"/>
  <c r="FP109" i="1"/>
  <c r="FP175" i="1"/>
  <c r="FJ67" i="1"/>
  <c r="FJ53" i="1"/>
  <c r="FJ76" i="1"/>
  <c r="FJ51" i="1"/>
  <c r="FJ82" i="1"/>
  <c r="FJ72" i="1"/>
  <c r="FJ77" i="1"/>
  <c r="FJ78" i="1"/>
  <c r="FJ68" i="1"/>
  <c r="FJ61" i="1"/>
  <c r="FJ74" i="1"/>
  <c r="FJ64" i="1"/>
  <c r="FJ71" i="1"/>
  <c r="FJ70" i="1"/>
  <c r="FJ60" i="1"/>
  <c r="FJ55" i="1"/>
  <c r="FJ66" i="1"/>
  <c r="FJ56" i="1"/>
  <c r="FJ49" i="1"/>
  <c r="FJ44" i="1" s="1"/>
  <c r="FJ62" i="1"/>
  <c r="FJ52" i="1"/>
  <c r="FJ81" i="1"/>
  <c r="FJ58" i="1"/>
  <c r="FJ79" i="1"/>
  <c r="FJ65" i="1"/>
  <c r="FJ54" i="1"/>
  <c r="FJ63" i="1"/>
  <c r="FJ75" i="1"/>
  <c r="FJ50" i="1"/>
  <c r="FJ73" i="1"/>
  <c r="FJ59" i="1"/>
  <c r="FJ57" i="1"/>
  <c r="FJ69" i="1"/>
  <c r="FJ80" i="1"/>
  <c r="FI123" i="1"/>
  <c r="FI146" i="1"/>
  <c r="FI113" i="1"/>
  <c r="FI136" i="1"/>
  <c r="FI114" i="1"/>
  <c r="FI137" i="1"/>
  <c r="FI101" i="1"/>
  <c r="FI124" i="1"/>
  <c r="FI147" i="1"/>
  <c r="FI126" i="1"/>
  <c r="FI125" i="1"/>
  <c r="FI112" i="1"/>
  <c r="FI135" i="1"/>
  <c r="FI117" i="1"/>
  <c r="FI140" i="1"/>
  <c r="FI103" i="1"/>
  <c r="FI48" i="1"/>
  <c r="FG89" i="1"/>
  <c r="FH117" i="1"/>
  <c r="FH183" i="1"/>
  <c r="FH140" i="1"/>
  <c r="FI102" i="1"/>
  <c r="FH45" i="1"/>
  <c r="FH159" i="1"/>
  <c r="FH93" i="1"/>
  <c r="FH90" i="1"/>
  <c r="FI94" i="1"/>
  <c r="FH105" i="1"/>
  <c r="FH171" i="1"/>
  <c r="FH128" i="1"/>
  <c r="FI118" i="1"/>
  <c r="FI141" i="1"/>
  <c r="FE183" i="1"/>
  <c r="FH96" i="1"/>
  <c r="FI105" i="1"/>
  <c r="FI128" i="1"/>
  <c r="FI106" i="1"/>
  <c r="FI129" i="1"/>
  <c r="FI87" i="1"/>
  <c r="FE161" i="1"/>
  <c r="FH91" i="1"/>
  <c r="FK5" i="1"/>
  <c r="FJ85" i="1"/>
  <c r="FJ151" i="1" s="1"/>
  <c r="FJ42" i="1"/>
  <c r="FH94" i="1"/>
  <c r="FI116" i="1"/>
  <c r="FI139" i="1"/>
  <c r="FI95" i="1"/>
  <c r="FI107" i="1"/>
  <c r="FI130" i="1"/>
  <c r="FI100" i="1"/>
  <c r="FH113" i="1"/>
  <c r="FH179" i="1"/>
  <c r="FH136" i="1"/>
  <c r="FH101" i="1"/>
  <c r="FH167" i="1"/>
  <c r="FI122" i="1"/>
  <c r="FE174" i="1"/>
  <c r="FG90" i="1"/>
  <c r="FI45" i="1"/>
  <c r="FI93" i="1"/>
  <c r="FI98" i="1"/>
  <c r="FI110" i="1"/>
  <c r="FI133" i="1"/>
  <c r="FI96" i="1"/>
  <c r="FI142" i="1"/>
  <c r="FI119" i="1"/>
  <c r="FI109" i="1"/>
  <c r="FI132" i="1"/>
  <c r="FI121" i="1"/>
  <c r="FI144" i="1"/>
  <c r="FI111" i="1"/>
  <c r="FI134" i="1"/>
  <c r="FG91" i="1"/>
  <c r="FG88" i="1"/>
  <c r="FL1" i="1"/>
  <c r="FI46" i="1"/>
  <c r="FI97" i="1"/>
  <c r="FI120" i="1"/>
  <c r="FI143" i="1"/>
  <c r="FI47" i="1"/>
  <c r="FI99" i="1"/>
  <c r="FI115" i="1"/>
  <c r="FI138" i="1"/>
  <c r="FI108" i="1"/>
  <c r="FI131" i="1"/>
  <c r="FH109" i="1"/>
  <c r="FH175" i="1"/>
  <c r="FH132" i="1"/>
  <c r="FH46" i="1"/>
  <c r="FH163" i="1"/>
  <c r="FH97" i="1"/>
  <c r="FI104" i="1"/>
  <c r="FI127" i="1"/>
  <c r="FF45" i="1"/>
  <c r="FF93" i="1"/>
  <c r="FF159" i="1"/>
  <c r="FF113" i="1"/>
  <c r="FF179" i="1"/>
  <c r="FF136" i="1"/>
  <c r="FE94" i="1"/>
  <c r="FE160" i="1"/>
  <c r="FE189" i="1"/>
  <c r="FE139" i="1"/>
  <c r="FE116" i="1"/>
  <c r="FE182" i="1"/>
  <c r="FF119" i="1"/>
  <c r="FF185" i="1"/>
  <c r="FF142" i="1"/>
  <c r="FF100" i="1"/>
  <c r="FF166" i="1"/>
  <c r="FF95" i="1"/>
  <c r="FF161" i="1"/>
  <c r="FE180" i="1"/>
  <c r="FF102" i="1"/>
  <c r="FF168" i="1"/>
  <c r="FF97" i="1"/>
  <c r="FF163" i="1"/>
  <c r="FF46" i="1"/>
  <c r="FE87" i="1"/>
  <c r="FE153" i="1"/>
  <c r="FE134" i="1"/>
  <c r="FE111" i="1"/>
  <c r="FE177" i="1"/>
  <c r="FF98" i="1"/>
  <c r="FF164" i="1"/>
  <c r="FE89" i="1"/>
  <c r="FE155" i="1"/>
  <c r="FE47" i="1"/>
  <c r="FE99" i="1"/>
  <c r="FE165" i="1"/>
  <c r="FF47" i="1"/>
  <c r="FF99" i="1"/>
  <c r="FF165" i="1"/>
  <c r="FF132" i="1"/>
  <c r="FF109" i="1"/>
  <c r="FF175" i="1"/>
  <c r="FF96" i="1"/>
  <c r="FF162" i="1"/>
  <c r="FF138" i="1"/>
  <c r="FF115" i="1"/>
  <c r="FF181" i="1"/>
  <c r="FE163" i="1"/>
  <c r="FF131" i="1"/>
  <c r="FF108" i="1"/>
  <c r="FF174" i="1"/>
  <c r="FF101" i="1"/>
  <c r="FF167" i="1"/>
  <c r="FE98" i="1"/>
  <c r="FE164" i="1"/>
  <c r="FF127" i="1"/>
  <c r="FF104" i="1"/>
  <c r="FF170" i="1"/>
  <c r="FE45" i="1"/>
  <c r="FE93" i="1"/>
  <c r="FE159" i="1"/>
  <c r="FE133" i="1"/>
  <c r="FE110" i="1"/>
  <c r="FE176" i="1"/>
  <c r="FF140" i="1"/>
  <c r="FF117" i="1"/>
  <c r="FF183" i="1"/>
  <c r="FF129" i="1"/>
  <c r="FF106" i="1"/>
  <c r="FF172" i="1"/>
  <c r="FF137" i="1"/>
  <c r="FF114" i="1"/>
  <c r="FF180" i="1"/>
  <c r="FF103" i="1"/>
  <c r="FF169" i="1"/>
  <c r="FF48" i="1"/>
  <c r="FF144" i="1"/>
  <c r="FF121" i="1"/>
  <c r="FF187" i="1"/>
  <c r="FE128" i="1"/>
  <c r="FE105" i="1"/>
  <c r="FE171" i="1"/>
  <c r="FE100" i="1"/>
  <c r="FF122" i="1"/>
  <c r="FF188" i="1"/>
  <c r="FF128" i="1"/>
  <c r="FF105" i="1"/>
  <c r="FF171" i="1"/>
  <c r="FF146" i="1"/>
  <c r="FF123" i="1"/>
  <c r="FF189" i="1"/>
  <c r="FF133" i="1"/>
  <c r="FF110" i="1"/>
  <c r="FF176" i="1"/>
  <c r="FF147" i="1"/>
  <c r="FF124" i="1"/>
  <c r="FF190" i="1"/>
  <c r="FF107" i="1"/>
  <c r="FF173" i="1"/>
  <c r="FF130" i="1"/>
  <c r="FF125" i="1"/>
  <c r="FF126" i="1"/>
  <c r="FF135" i="1"/>
  <c r="FF112" i="1"/>
  <c r="FF178" i="1"/>
  <c r="FE91" i="1"/>
  <c r="FE157" i="1"/>
  <c r="FE162" i="1"/>
  <c r="FE122" i="1"/>
  <c r="FE188" i="1"/>
  <c r="FE127" i="1"/>
  <c r="FE104" i="1"/>
  <c r="FE170" i="1"/>
  <c r="FF87" i="1"/>
  <c r="FF153" i="1"/>
  <c r="FF139" i="1"/>
  <c r="FF116" i="1"/>
  <c r="FF182" i="1"/>
  <c r="FE96" i="1"/>
  <c r="FF143" i="1"/>
  <c r="FF120" i="1"/>
  <c r="FF186" i="1"/>
  <c r="FF134" i="1"/>
  <c r="FF111" i="1"/>
  <c r="FF177" i="1"/>
  <c r="FF94" i="1"/>
  <c r="FF160" i="1"/>
  <c r="FF141" i="1"/>
  <c r="FF118" i="1"/>
  <c r="FF184" i="1"/>
  <c r="EV96" i="1"/>
  <c r="FC111" i="1"/>
  <c r="ET225" i="6"/>
  <c r="ET98" i="6"/>
  <c r="FC118" i="1"/>
  <c r="ET208" i="6"/>
  <c r="FB103" i="6"/>
  <c r="FC109" i="1"/>
  <c r="ET233" i="6"/>
  <c r="FC113" i="1"/>
  <c r="FC106" i="1"/>
  <c r="FD97" i="1"/>
  <c r="FC48" i="1"/>
  <c r="FC91" i="1" s="1"/>
  <c r="EU98" i="1"/>
  <c r="FC105" i="1"/>
  <c r="FC99" i="1"/>
  <c r="ET229" i="6"/>
  <c r="FC47" i="1"/>
  <c r="FC90" i="1" s="1"/>
  <c r="ET204" i="6"/>
  <c r="FC122" i="1"/>
  <c r="FC100" i="1"/>
  <c r="FC110" i="1"/>
  <c r="FC120" i="1"/>
  <c r="FD123" i="1"/>
  <c r="ET232" i="6"/>
  <c r="FC116" i="1"/>
  <c r="FC104" i="1"/>
  <c r="FC103" i="1"/>
  <c r="ES99" i="6"/>
  <c r="ES98" i="6"/>
  <c r="ET231" i="6"/>
  <c r="FC123" i="1"/>
  <c r="FC115" i="1"/>
  <c r="FC117" i="1"/>
  <c r="FC107" i="1"/>
  <c r="FC102" i="1"/>
  <c r="ET103" i="6"/>
  <c r="FB96" i="6"/>
  <c r="FC112" i="1"/>
  <c r="ES99" i="1"/>
  <c r="FC119" i="1"/>
  <c r="FC93" i="1"/>
  <c r="ES47" i="1"/>
  <c r="ES90" i="1" s="1"/>
  <c r="ES96" i="6"/>
  <c r="EU112" i="1"/>
  <c r="FC114" i="1"/>
  <c r="EU230" i="6"/>
  <c r="FC108" i="1"/>
  <c r="FC96" i="1"/>
  <c r="EU82" i="6"/>
  <c r="ET113" i="1"/>
  <c r="FC95" i="1"/>
  <c r="FC121" i="1"/>
  <c r="FB82" i="6"/>
  <c r="FC235" i="6" s="1"/>
  <c r="ET82" i="6"/>
  <c r="FF192" i="6" s="1"/>
  <c r="FC94" i="1"/>
  <c r="ET94" i="6"/>
  <c r="ES82" i="6"/>
  <c r="FE192" i="6" s="1"/>
  <c r="FB95" i="6"/>
  <c r="FB94" i="6"/>
  <c r="EU116" i="1"/>
  <c r="FB121" i="6"/>
  <c r="FB125" i="6"/>
  <c r="FB102" i="6"/>
  <c r="ET118" i="6"/>
  <c r="ET102" i="6"/>
  <c r="ES95" i="6"/>
  <c r="ET110" i="6"/>
  <c r="ES116" i="6"/>
  <c r="FD50" i="6"/>
  <c r="FE203" i="6" s="1"/>
  <c r="FD81" i="6"/>
  <c r="FE234" i="6" s="1"/>
  <c r="FD68" i="6"/>
  <c r="FE221" i="6" s="1"/>
  <c r="FD51" i="6"/>
  <c r="FE204" i="6" s="1"/>
  <c r="FD77" i="6"/>
  <c r="FE230" i="6" s="1"/>
  <c r="FD64" i="6"/>
  <c r="FE217" i="6" s="1"/>
  <c r="FD55" i="6"/>
  <c r="FE208" i="6" s="1"/>
  <c r="FD73" i="6"/>
  <c r="FE226" i="6" s="1"/>
  <c r="FD60" i="6"/>
  <c r="FE213" i="6" s="1"/>
  <c r="FD76" i="6"/>
  <c r="FE229" i="6" s="1"/>
  <c r="FD82" i="6"/>
  <c r="FE235" i="6" s="1"/>
  <c r="FD69" i="6"/>
  <c r="FD222" i="6" s="1"/>
  <c r="FD56" i="6"/>
  <c r="FE209" i="6" s="1"/>
  <c r="FD54" i="6"/>
  <c r="FE207" i="6" s="1"/>
  <c r="FD78" i="6"/>
  <c r="FE231" i="6" s="1"/>
  <c r="FD65" i="6"/>
  <c r="FE218" i="6" s="1"/>
  <c r="FD52" i="6"/>
  <c r="FE205" i="6" s="1"/>
  <c r="FD74" i="6"/>
  <c r="FE227" i="6" s="1"/>
  <c r="FD61" i="6"/>
  <c r="FE214" i="6" s="1"/>
  <c r="FD79" i="6"/>
  <c r="FE232" i="6" s="1"/>
  <c r="FD70" i="6"/>
  <c r="FE223" i="6" s="1"/>
  <c r="FD57" i="6"/>
  <c r="FE210" i="6" s="1"/>
  <c r="FD75" i="6"/>
  <c r="FE228" i="6" s="1"/>
  <c r="FD66" i="6"/>
  <c r="FE219" i="6" s="1"/>
  <c r="FD53" i="6"/>
  <c r="FE206" i="6" s="1"/>
  <c r="FD71" i="6"/>
  <c r="FE224" i="6" s="1"/>
  <c r="FD59" i="6"/>
  <c r="FE212" i="6" s="1"/>
  <c r="FD72" i="6"/>
  <c r="FE225" i="6" s="1"/>
  <c r="FD62" i="6"/>
  <c r="FE215" i="6" s="1"/>
  <c r="FD49" i="6"/>
  <c r="FE202" i="6" s="1"/>
  <c r="FD67" i="6"/>
  <c r="FE220" i="6" s="1"/>
  <c r="FD58" i="6"/>
  <c r="FE211" i="6" s="1"/>
  <c r="FD80" i="6"/>
  <c r="FE233" i="6" s="1"/>
  <c r="FD63" i="6"/>
  <c r="FE216" i="6" s="1"/>
  <c r="FC120" i="6"/>
  <c r="FC229" i="6"/>
  <c r="FB91" i="6"/>
  <c r="FC96" i="6"/>
  <c r="FC205" i="6"/>
  <c r="FC108" i="6"/>
  <c r="FC217" i="6"/>
  <c r="FC230" i="6"/>
  <c r="FC121" i="6"/>
  <c r="FB113" i="6"/>
  <c r="ES94" i="6"/>
  <c r="ET95" i="6"/>
  <c r="FB118" i="6"/>
  <c r="FB90" i="6"/>
  <c r="FC97" i="6"/>
  <c r="FC206" i="6"/>
  <c r="FC107" i="6"/>
  <c r="FC216" i="6"/>
  <c r="FB97" i="6"/>
  <c r="FC115" i="6"/>
  <c r="FC224" i="6"/>
  <c r="FB109" i="6"/>
  <c r="FB110" i="6"/>
  <c r="FC103" i="6"/>
  <c r="FC212" i="6"/>
  <c r="FC112" i="6"/>
  <c r="FC221" i="6"/>
  <c r="FC207" i="6"/>
  <c r="FC46" i="6"/>
  <c r="FO156" i="6" s="1"/>
  <c r="FB120" i="6"/>
  <c r="FB115" i="6"/>
  <c r="FB124" i="6"/>
  <c r="FC94" i="6"/>
  <c r="FC95" i="6"/>
  <c r="FC204" i="6"/>
  <c r="FC222" i="6"/>
  <c r="FC113" i="6"/>
  <c r="FC119" i="6"/>
  <c r="FC228" i="6"/>
  <c r="EU121" i="6"/>
  <c r="ET123" i="6"/>
  <c r="FB114" i="6"/>
  <c r="FC47" i="6"/>
  <c r="FC209" i="6"/>
  <c r="FB104" i="6"/>
  <c r="FB105" i="6"/>
  <c r="FC124" i="6"/>
  <c r="FC233" i="6"/>
  <c r="ET83" i="6"/>
  <c r="ET142" i="6" s="1"/>
  <c r="ES112" i="6"/>
  <c r="FB122" i="6"/>
  <c r="FB112" i="6"/>
  <c r="FB119" i="6"/>
  <c r="FC122" i="6"/>
  <c r="FC231" i="6"/>
  <c r="FC210" i="6"/>
  <c r="FC101" i="6"/>
  <c r="FC100" i="6"/>
  <c r="FC111" i="6"/>
  <c r="FC220" i="6"/>
  <c r="FC125" i="6"/>
  <c r="FC234" i="6"/>
  <c r="FB89" i="6"/>
  <c r="FB88" i="6"/>
  <c r="FB92" i="6"/>
  <c r="FB111" i="6"/>
  <c r="FC106" i="6"/>
  <c r="FC215" i="6"/>
  <c r="FB117" i="6"/>
  <c r="FC116" i="6"/>
  <c r="FC225" i="6"/>
  <c r="FB44" i="6"/>
  <c r="FB245" i="6" s="1"/>
  <c r="ES120" i="6"/>
  <c r="FC203" i="6"/>
  <c r="FC45" i="6"/>
  <c r="FC109" i="6"/>
  <c r="FC218" i="6"/>
  <c r="FC117" i="6"/>
  <c r="FC226" i="6"/>
  <c r="FC83" i="6"/>
  <c r="FC134" i="6" s="1"/>
  <c r="FC123" i="6"/>
  <c r="FC232" i="6"/>
  <c r="ES115" i="6"/>
  <c r="ET116" i="6"/>
  <c r="FB106" i="6"/>
  <c r="FB108" i="6"/>
  <c r="FB123" i="6"/>
  <c r="FB107" i="6"/>
  <c r="FC114" i="6"/>
  <c r="FC223" i="6"/>
  <c r="FC98" i="6"/>
  <c r="FC99" i="6"/>
  <c r="FC208" i="6"/>
  <c r="FB100" i="6"/>
  <c r="FB101" i="6"/>
  <c r="FC118" i="6"/>
  <c r="FC227" i="6"/>
  <c r="FC214" i="6"/>
  <c r="FC104" i="6"/>
  <c r="FC105" i="6"/>
  <c r="ET120" i="6"/>
  <c r="FB116" i="6"/>
  <c r="FB83" i="6"/>
  <c r="FB128" i="6" s="1"/>
  <c r="FD42" i="6"/>
  <c r="FD152" i="6" s="1"/>
  <c r="FD195" i="6" s="1"/>
  <c r="FD240" i="6" s="1"/>
  <c r="FD85" i="6"/>
  <c r="FD86" i="6"/>
  <c r="FC202" i="6"/>
  <c r="FC44" i="6"/>
  <c r="FC262" i="6" s="1"/>
  <c r="FC48" i="6"/>
  <c r="FO158" i="6" s="1"/>
  <c r="FC213" i="6"/>
  <c r="FC110" i="6"/>
  <c r="FC219" i="6"/>
  <c r="FC102" i="6"/>
  <c r="FC211" i="6"/>
  <c r="EV49" i="6"/>
  <c r="EV58" i="6"/>
  <c r="EV80" i="6"/>
  <c r="EV72" i="6"/>
  <c r="EV61" i="6"/>
  <c r="EV68" i="6"/>
  <c r="EV57" i="6"/>
  <c r="EV79" i="6"/>
  <c r="EV64" i="6"/>
  <c r="EV81" i="6"/>
  <c r="EV75" i="6"/>
  <c r="EV60" i="6"/>
  <c r="EV82" i="6"/>
  <c r="EV71" i="6"/>
  <c r="EV56" i="6"/>
  <c r="EV50" i="6"/>
  <c r="EV78" i="6"/>
  <c r="EV67" i="6"/>
  <c r="EV52" i="6"/>
  <c r="EV54" i="6"/>
  <c r="EV74" i="6"/>
  <c r="EV63" i="6"/>
  <c r="EV69" i="6"/>
  <c r="EV77" i="6"/>
  <c r="EV70" i="6"/>
  <c r="EV59" i="6"/>
  <c r="EV65" i="6"/>
  <c r="EV53" i="6"/>
  <c r="EV66" i="6"/>
  <c r="EV55" i="6"/>
  <c r="EV76" i="6"/>
  <c r="EV73" i="6"/>
  <c r="EV62" i="6"/>
  <c r="EV51" i="6"/>
  <c r="ET96" i="6"/>
  <c r="ET219" i="6"/>
  <c r="ET112" i="6"/>
  <c r="ET90" i="6"/>
  <c r="EU101" i="6"/>
  <c r="EU100" i="6"/>
  <c r="EU210" i="6"/>
  <c r="ET113" i="6"/>
  <c r="ET222" i="6"/>
  <c r="ES106" i="6"/>
  <c r="EU110" i="6"/>
  <c r="EU219" i="6"/>
  <c r="ES114" i="6"/>
  <c r="ES117" i="6"/>
  <c r="ES113" i="6"/>
  <c r="EX1" i="6"/>
  <c r="ES109" i="6"/>
  <c r="EV85" i="6"/>
  <c r="EW5" i="6"/>
  <c r="EV42" i="6"/>
  <c r="EV152" i="6" s="1"/>
  <c r="EV195" i="6" s="1"/>
  <c r="EV240" i="6" s="1"/>
  <c r="EV86" i="6"/>
  <c r="ES107" i="6"/>
  <c r="ES121" i="6"/>
  <c r="EU45" i="6"/>
  <c r="EU203" i="6"/>
  <c r="EU48" i="6"/>
  <c r="EU213" i="6"/>
  <c r="EU114" i="6"/>
  <c r="EU223" i="6"/>
  <c r="ES101" i="6"/>
  <c r="ES100" i="6"/>
  <c r="EU105" i="6"/>
  <c r="EU104" i="6"/>
  <c r="EU214" i="6"/>
  <c r="EU94" i="6"/>
  <c r="EU95" i="6"/>
  <c r="EU204" i="6"/>
  <c r="EU107" i="6"/>
  <c r="EU216" i="6"/>
  <c r="EU116" i="6"/>
  <c r="EU225" i="6"/>
  <c r="EU125" i="6"/>
  <c r="EU234" i="6"/>
  <c r="ET117" i="6"/>
  <c r="ET226" i="6"/>
  <c r="ET108" i="6"/>
  <c r="ET91" i="6"/>
  <c r="ET200" i="6"/>
  <c r="ES124" i="6"/>
  <c r="ES97" i="6"/>
  <c r="EU106" i="6"/>
  <c r="EU215" i="6"/>
  <c r="EU118" i="6"/>
  <c r="EU227" i="6"/>
  <c r="ET100" i="6"/>
  <c r="ET101" i="6"/>
  <c r="ET210" i="6"/>
  <c r="EU98" i="6"/>
  <c r="EU99" i="6"/>
  <c r="EU208" i="6"/>
  <c r="EU115" i="6"/>
  <c r="EU224" i="6"/>
  <c r="ET106" i="6"/>
  <c r="ES123" i="6"/>
  <c r="EU46" i="6"/>
  <c r="EU207" i="6"/>
  <c r="EU96" i="6"/>
  <c r="EU205" i="6"/>
  <c r="EU108" i="6"/>
  <c r="EU217" i="6"/>
  <c r="ES102" i="6"/>
  <c r="EU226" i="6"/>
  <c r="ET124" i="6"/>
  <c r="ET122" i="6"/>
  <c r="ES83" i="6"/>
  <c r="ES145" i="6" s="1"/>
  <c r="ES108" i="6"/>
  <c r="ES103" i="6"/>
  <c r="EU109" i="6"/>
  <c r="EU218" i="6"/>
  <c r="ET230" i="6"/>
  <c r="ET121" i="6"/>
  <c r="ET218" i="6"/>
  <c r="ET109" i="6"/>
  <c r="EU119" i="6"/>
  <c r="EU228" i="6"/>
  <c r="ET115" i="6"/>
  <c r="ET111" i="6"/>
  <c r="ET107" i="6"/>
  <c r="EU117" i="6"/>
  <c r="ET92" i="6"/>
  <c r="ET201" i="6"/>
  <c r="EU83" i="6"/>
  <c r="EU129" i="6" s="1"/>
  <c r="EU123" i="6"/>
  <c r="EU232" i="6"/>
  <c r="ES44" i="6"/>
  <c r="ES280" i="6" s="1"/>
  <c r="ES122" i="6"/>
  <c r="ES110" i="6"/>
  <c r="EU44" i="6"/>
  <c r="EU264" i="6" s="1"/>
  <c r="EU202" i="6"/>
  <c r="EU112" i="6"/>
  <c r="EU221" i="6"/>
  <c r="ES104" i="6"/>
  <c r="ET223" i="6"/>
  <c r="ES111" i="6"/>
  <c r="EU97" i="6"/>
  <c r="EU206" i="6"/>
  <c r="EU102" i="6"/>
  <c r="EU211" i="6"/>
  <c r="EU47" i="6"/>
  <c r="EU209" i="6"/>
  <c r="EU111" i="6"/>
  <c r="EU220" i="6"/>
  <c r="EU120" i="6"/>
  <c r="EU229" i="6"/>
  <c r="ET119" i="6"/>
  <c r="ET114" i="6"/>
  <c r="ES119" i="6"/>
  <c r="ES125" i="6"/>
  <c r="ET88" i="6"/>
  <c r="ET89" i="6"/>
  <c r="ET198" i="6"/>
  <c r="EU233" i="6"/>
  <c r="EU124" i="6"/>
  <c r="EU113" i="6"/>
  <c r="EU222" i="6"/>
  <c r="ES118" i="6"/>
  <c r="EU122" i="6"/>
  <c r="EU231" i="6"/>
  <c r="ET97" i="6"/>
  <c r="ET206" i="6"/>
  <c r="ES105" i="6"/>
  <c r="ET44" i="6"/>
  <c r="ET267" i="6" s="1"/>
  <c r="ET202" i="6"/>
  <c r="ET125" i="6"/>
  <c r="ET234" i="6"/>
  <c r="EU103" i="6"/>
  <c r="EU212" i="6"/>
  <c r="ET104" i="6"/>
  <c r="ET105" i="6"/>
  <c r="ET214" i="6"/>
  <c r="ES46" i="6"/>
  <c r="ES92" i="6" s="1"/>
  <c r="FD89" i="1"/>
  <c r="ET102" i="1"/>
  <c r="FD112" i="1"/>
  <c r="EV114" i="1"/>
  <c r="EV105" i="1"/>
  <c r="ET119" i="1"/>
  <c r="FD114" i="1"/>
  <c r="FD117" i="1"/>
  <c r="FD96" i="1"/>
  <c r="EV117" i="1"/>
  <c r="FD118" i="1"/>
  <c r="FD113" i="1"/>
  <c r="FD94" i="1"/>
  <c r="EU104" i="1"/>
  <c r="ET95" i="1"/>
  <c r="FD111" i="1"/>
  <c r="FD107" i="1"/>
  <c r="FD108" i="1"/>
  <c r="EU118" i="1"/>
  <c r="FD105" i="1"/>
  <c r="FD120" i="1"/>
  <c r="FD124" i="1"/>
  <c r="FD119" i="1"/>
  <c r="FD110" i="1"/>
  <c r="FD104" i="1"/>
  <c r="FD98" i="1"/>
  <c r="ET108" i="1"/>
  <c r="FD106" i="1"/>
  <c r="FD90" i="1"/>
  <c r="FD87" i="1"/>
  <c r="FD121" i="1"/>
  <c r="FD115" i="1"/>
  <c r="FD93" i="1"/>
  <c r="FD45" i="1"/>
  <c r="FP154" i="1" s="1"/>
  <c r="FD109" i="1"/>
  <c r="FC89" i="1"/>
  <c r="FD103" i="1"/>
  <c r="FD48" i="1"/>
  <c r="FP157" i="1" s="1"/>
  <c r="FD122" i="1"/>
  <c r="FC88" i="1"/>
  <c r="FD116" i="1"/>
  <c r="EW62" i="1"/>
  <c r="FI171" i="1" s="1"/>
  <c r="EW76" i="1"/>
  <c r="FI185" i="1" s="1"/>
  <c r="EW77" i="1"/>
  <c r="FI186" i="1" s="1"/>
  <c r="EW67" i="1"/>
  <c r="FI176" i="1" s="1"/>
  <c r="EW71" i="1"/>
  <c r="FI180" i="1" s="1"/>
  <c r="EW80" i="1"/>
  <c r="FI189" i="1" s="1"/>
  <c r="EW65" i="1"/>
  <c r="FI174" i="1" s="1"/>
  <c r="EW55" i="1"/>
  <c r="FI164" i="1" s="1"/>
  <c r="EW81" i="1"/>
  <c r="FI190" i="1" s="1"/>
  <c r="EW49" i="1"/>
  <c r="EW44" i="1" s="1"/>
  <c r="FI153" i="1" s="1"/>
  <c r="EW75" i="1"/>
  <c r="FI184" i="1" s="1"/>
  <c r="EW53" i="1"/>
  <c r="FI162" i="1" s="1"/>
  <c r="EW56" i="1"/>
  <c r="FI165" i="1" s="1"/>
  <c r="EW59" i="1"/>
  <c r="FI168" i="1" s="1"/>
  <c r="EW64" i="1"/>
  <c r="FI173" i="1" s="1"/>
  <c r="EW69" i="1"/>
  <c r="FI178" i="1" s="1"/>
  <c r="EW78" i="1"/>
  <c r="FI187" i="1" s="1"/>
  <c r="EW61" i="1"/>
  <c r="FI170" i="1" s="1"/>
  <c r="EW68" i="1"/>
  <c r="FI177" i="1" s="1"/>
  <c r="EW63" i="1"/>
  <c r="FI172" i="1" s="1"/>
  <c r="EW72" i="1"/>
  <c r="FI181" i="1" s="1"/>
  <c r="EW50" i="1"/>
  <c r="FI159" i="1" s="1"/>
  <c r="EW57" i="1"/>
  <c r="FI166" i="1" s="1"/>
  <c r="EW66" i="1"/>
  <c r="FI175" i="1" s="1"/>
  <c r="EW51" i="1"/>
  <c r="FI160" i="1" s="1"/>
  <c r="EW60" i="1"/>
  <c r="FI169" i="1" s="1"/>
  <c r="EW70" i="1"/>
  <c r="FI179" i="1" s="1"/>
  <c r="EW58" i="1"/>
  <c r="FI167" i="1" s="1"/>
  <c r="EW54" i="1"/>
  <c r="FI163" i="1" s="1"/>
  <c r="EW74" i="1"/>
  <c r="FI183" i="1" s="1"/>
  <c r="EW52" i="1"/>
  <c r="FI161" i="1" s="1"/>
  <c r="EW79" i="1"/>
  <c r="FI188" i="1" s="1"/>
  <c r="EW73" i="1"/>
  <c r="FI182" i="1" s="1"/>
  <c r="EY1" i="1"/>
  <c r="EU102" i="1"/>
  <c r="EU124" i="1"/>
  <c r="ES91" i="1"/>
  <c r="EV48" i="1"/>
  <c r="FH157" i="1" s="1"/>
  <c r="EV103" i="1"/>
  <c r="EV111" i="1"/>
  <c r="EV98" i="1"/>
  <c r="ES107" i="1"/>
  <c r="EV104" i="1"/>
  <c r="EV113" i="1"/>
  <c r="EU121" i="1"/>
  <c r="EU108" i="1"/>
  <c r="EU117" i="1"/>
  <c r="EV101" i="1"/>
  <c r="EU122" i="1"/>
  <c r="EV110" i="1"/>
  <c r="EV122" i="1"/>
  <c r="EU94" i="1"/>
  <c r="EU99" i="1"/>
  <c r="EU47" i="1"/>
  <c r="FG156" i="1" s="1"/>
  <c r="ES101" i="1"/>
  <c r="EU95" i="1"/>
  <c r="EU101" i="1"/>
  <c r="EU46" i="1"/>
  <c r="FG155" i="1" s="1"/>
  <c r="EU97" i="1"/>
  <c r="EU109" i="1"/>
  <c r="ET48" i="1"/>
  <c r="ET103" i="1"/>
  <c r="ES116" i="1"/>
  <c r="ET109" i="1"/>
  <c r="EU107" i="1"/>
  <c r="EU119" i="1"/>
  <c r="ES88" i="1"/>
  <c r="EU123" i="1"/>
  <c r="ET122" i="1"/>
  <c r="ET104" i="1"/>
  <c r="ET116" i="1"/>
  <c r="ET107" i="1"/>
  <c r="ET47" i="1"/>
  <c r="ET99" i="1"/>
  <c r="ET118" i="1"/>
  <c r="EV108" i="1"/>
  <c r="ES106" i="1"/>
  <c r="ES87" i="1"/>
  <c r="EU106" i="1"/>
  <c r="ET115" i="1"/>
  <c r="ET100" i="1"/>
  <c r="EV121" i="1"/>
  <c r="ES89" i="1"/>
  <c r="ES100" i="1"/>
  <c r="EV124" i="1"/>
  <c r="EV95" i="1"/>
  <c r="ET93" i="1"/>
  <c r="ET45" i="1"/>
  <c r="ET94" i="1"/>
  <c r="ET123" i="1"/>
  <c r="ET111" i="1"/>
  <c r="EV5" i="1"/>
  <c r="EU42" i="1"/>
  <c r="EU85" i="1"/>
  <c r="EU151" i="1" s="1"/>
  <c r="ES94" i="1"/>
  <c r="EV120" i="1"/>
  <c r="EV87" i="1"/>
  <c r="EV119" i="1"/>
  <c r="ES124" i="1"/>
  <c r="ES112" i="1"/>
  <c r="ES122" i="1"/>
  <c r="EV123" i="1"/>
  <c r="EV109" i="1"/>
  <c r="EU48" i="1"/>
  <c r="FG157" i="1" s="1"/>
  <c r="EU103" i="1"/>
  <c r="EV94" i="1"/>
  <c r="EU114" i="1"/>
  <c r="EV116" i="1"/>
  <c r="EU110" i="1"/>
  <c r="ET110" i="1"/>
  <c r="EV106" i="1"/>
  <c r="EU105" i="1"/>
  <c r="EU120" i="1"/>
  <c r="ES98" i="1"/>
  <c r="ET117" i="1"/>
  <c r="EU113" i="1"/>
  <c r="EU115" i="1"/>
  <c r="EV112" i="1"/>
  <c r="ES110" i="1"/>
  <c r="EU111" i="1"/>
  <c r="EU100" i="1"/>
  <c r="ES118" i="1"/>
  <c r="EV47" i="1"/>
  <c r="FH156" i="1" s="1"/>
  <c r="EV99" i="1"/>
  <c r="ET121" i="1"/>
  <c r="ET114" i="1"/>
  <c r="ET120" i="1"/>
  <c r="ES119" i="1"/>
  <c r="EV97" i="1"/>
  <c r="EV46" i="1"/>
  <c r="ET112" i="1"/>
  <c r="ES104" i="1"/>
  <c r="ET124" i="1"/>
  <c r="EU96" i="1"/>
  <c r="ET46" i="1"/>
  <c r="ET97" i="1"/>
  <c r="ET105" i="1"/>
  <c r="EV102" i="1"/>
  <c r="EV100" i="1"/>
  <c r="EV118" i="1"/>
  <c r="ES113" i="1"/>
  <c r="ET106" i="1"/>
  <c r="EV107" i="1"/>
  <c r="EU93" i="1"/>
  <c r="EU45" i="1"/>
  <c r="FG154" i="1" s="1"/>
  <c r="EV45" i="1"/>
  <c r="EV93" i="1"/>
  <c r="M1" i="21"/>
  <c r="M1" i="19" s="1"/>
  <c r="M6" i="22"/>
  <c r="M63" i="22" s="1"/>
  <c r="H6" i="23"/>
  <c r="H63" i="23" s="1"/>
  <c r="H6" i="22"/>
  <c r="H63" i="22" s="1"/>
  <c r="R15" i="40"/>
  <c r="C6" i="40" s="1"/>
  <c r="C63" i="40" s="1"/>
  <c r="EQ82" i="6"/>
  <c r="FC192" i="6" s="1"/>
  <c r="EE82" i="6"/>
  <c r="EP82" i="6"/>
  <c r="EF82" i="6"/>
  <c r="EG82" i="6"/>
  <c r="ER82" i="6"/>
  <c r="ER42" i="6"/>
  <c r="ER152" i="6" s="1"/>
  <c r="ER195" i="6" s="1"/>
  <c r="ER240" i="6" s="1"/>
  <c r="ER85" i="6"/>
  <c r="ER86" i="6"/>
  <c r="EH82" i="6"/>
  <c r="EJ5" i="6"/>
  <c r="EI42" i="6"/>
  <c r="EI152" i="6" s="1"/>
  <c r="EI195" i="6" s="1"/>
  <c r="EI240" i="6" s="1"/>
  <c r="EI86" i="6"/>
  <c r="EI85" i="6"/>
  <c r="EJ1" i="6"/>
  <c r="EJ1" i="1"/>
  <c r="EI5" i="1"/>
  <c r="EH42" i="1"/>
  <c r="EH85" i="1"/>
  <c r="EH151" i="1" s="1"/>
  <c r="C6" i="20"/>
  <c r="C63" i="20" s="1"/>
  <c r="R16" i="40"/>
  <c r="M6" i="40" s="1"/>
  <c r="M63" i="40" s="1"/>
  <c r="B1" i="35"/>
  <c r="B58" i="35" s="1"/>
  <c r="AS2" i="21"/>
  <c r="AR2" i="21" s="1"/>
  <c r="AQ2" i="21" s="1"/>
  <c r="AS1" i="21"/>
  <c r="AS1" i="19" s="1"/>
  <c r="E2" i="19"/>
  <c r="W5" i="21"/>
  <c r="W5" i="19" s="1"/>
  <c r="AF5" i="21"/>
  <c r="AF5" i="19" s="1"/>
  <c r="Z5" i="21"/>
  <c r="Z49" i="21" s="1"/>
  <c r="AU5" i="21"/>
  <c r="AU5" i="19" s="1"/>
  <c r="AB5" i="21"/>
  <c r="AB49" i="21" s="1"/>
  <c r="V5" i="21"/>
  <c r="V115" i="21" s="1"/>
  <c r="AS5" i="21"/>
  <c r="AS115" i="21" s="1"/>
  <c r="Q5" i="21"/>
  <c r="Q5" i="19" s="1"/>
  <c r="AN5" i="21"/>
  <c r="AN5" i="19" s="1"/>
  <c r="T5" i="21"/>
  <c r="T115" i="21" s="1"/>
  <c r="AR5" i="21"/>
  <c r="AR49" i="21" s="1"/>
  <c r="L5" i="21"/>
  <c r="L5" i="19" s="1"/>
  <c r="U5" i="21"/>
  <c r="U49" i="21" s="1"/>
  <c r="AO5" i="21"/>
  <c r="AO49" i="21" s="1"/>
  <c r="S5" i="21"/>
  <c r="S115" i="21" s="1"/>
  <c r="AD5" i="21"/>
  <c r="AD49" i="21" s="1"/>
  <c r="R5" i="21"/>
  <c r="R115" i="21" s="1"/>
  <c r="AI5" i="21"/>
  <c r="AI115" i="21" s="1"/>
  <c r="X5" i="21"/>
  <c r="X115" i="21" s="1"/>
  <c r="AP5" i="21"/>
  <c r="AP115" i="21" s="1"/>
  <c r="B5" i="21"/>
  <c r="B115" i="21" s="1"/>
  <c r="Y5" i="21"/>
  <c r="Y49" i="21" s="1"/>
  <c r="AL5" i="21"/>
  <c r="AL5" i="19" s="1"/>
  <c r="AE5" i="21"/>
  <c r="AE49" i="21" s="1"/>
  <c r="AQ5" i="21"/>
  <c r="AQ115" i="21" s="1"/>
  <c r="D5" i="19"/>
  <c r="D160" i="19" s="1"/>
  <c r="AH5" i="21"/>
  <c r="AH5" i="19" s="1"/>
  <c r="AT5" i="21"/>
  <c r="AT49" i="21" s="1"/>
  <c r="AM5" i="21"/>
  <c r="AM5" i="19" s="1"/>
  <c r="AJ5" i="21"/>
  <c r="AJ5" i="19" s="1"/>
  <c r="D115" i="21"/>
  <c r="H6" i="20"/>
  <c r="H63" i="20" s="1"/>
  <c r="AG5" i="21"/>
  <c r="AG5" i="19" s="1"/>
  <c r="C40" i="1"/>
  <c r="C5" i="14"/>
  <c r="M5" i="35"/>
  <c r="M62" i="35" s="1"/>
  <c r="AA2" i="19"/>
  <c r="C5" i="21"/>
  <c r="C5" i="19" s="1"/>
  <c r="C116" i="19" s="1"/>
  <c r="F5" i="21"/>
  <c r="Y2" i="21"/>
  <c r="Z2" i="19"/>
  <c r="E5" i="21"/>
  <c r="E5" i="19" s="1"/>
  <c r="E50" i="19" s="1"/>
  <c r="I5" i="35"/>
  <c r="I62" i="35" s="1"/>
  <c r="N2" i="19"/>
  <c r="M2" i="21"/>
  <c r="H5" i="21"/>
  <c r="H115" i="21" s="1"/>
  <c r="N5" i="21"/>
  <c r="N115" i="21" s="1"/>
  <c r="J5" i="21"/>
  <c r="J5" i="19" s="1"/>
  <c r="O5" i="21"/>
  <c r="O5" i="19" s="1"/>
  <c r="I5" i="21"/>
  <c r="I5" i="19" s="1"/>
  <c r="K5" i="21"/>
  <c r="K5" i="19" s="1"/>
  <c r="D1" i="21"/>
  <c r="C1" i="21" s="1"/>
  <c r="S5" i="35"/>
  <c r="Z1" i="21"/>
  <c r="AA1" i="19"/>
  <c r="I5" i="6"/>
  <c r="H42" i="6"/>
  <c r="H152" i="6" s="1"/>
  <c r="H195" i="6" s="1"/>
  <c r="H240" i="6" s="1"/>
  <c r="H86" i="6"/>
  <c r="H85" i="6"/>
  <c r="BD1" i="39"/>
  <c r="BD2" i="39" s="1"/>
  <c r="BC2" i="39"/>
  <c r="C82" i="1"/>
  <c r="C191" i="1" s="1"/>
  <c r="H42" i="1"/>
  <c r="H85" i="1"/>
  <c r="H151" i="1" s="1"/>
  <c r="I5" i="1"/>
  <c r="D2" i="39"/>
  <c r="Q2" i="39" s="1"/>
  <c r="Q5" i="39" s="1"/>
  <c r="AD1" i="39"/>
  <c r="AQ1" i="39" s="1"/>
  <c r="AC5" i="39"/>
  <c r="AC50" i="39" s="1"/>
  <c r="AP1" i="39"/>
  <c r="AP5" i="39" s="1"/>
  <c r="AP160" i="39" s="1"/>
  <c r="E1" i="39"/>
  <c r="E2" i="39" s="1"/>
  <c r="C50" i="6"/>
  <c r="C160" i="6" s="1"/>
  <c r="C203" i="6" s="1"/>
  <c r="C248" i="6" s="1"/>
  <c r="C159" i="1"/>
  <c r="C49" i="1"/>
  <c r="C45" i="1"/>
  <c r="C56" i="6"/>
  <c r="C166" i="6" s="1"/>
  <c r="C209" i="6" s="1"/>
  <c r="C254" i="6" s="1"/>
  <c r="C165" i="1"/>
  <c r="C47" i="1"/>
  <c r="C46" i="6"/>
  <c r="C156" i="6" s="1"/>
  <c r="C199" i="6" s="1"/>
  <c r="C244" i="6" s="1"/>
  <c r="C155" i="1"/>
  <c r="C60" i="6"/>
  <c r="C170" i="6" s="1"/>
  <c r="C213" i="6" s="1"/>
  <c r="C258" i="6" s="1"/>
  <c r="C169" i="1"/>
  <c r="C48" i="1"/>
  <c r="B50" i="39"/>
  <c r="AB50" i="39"/>
  <c r="AB116" i="39"/>
  <c r="AO50" i="39"/>
  <c r="AO116" i="39"/>
  <c r="AO160" i="39"/>
  <c r="M115" i="21"/>
  <c r="M5" i="19"/>
  <c r="M49" i="21"/>
  <c r="AA49" i="21"/>
  <c r="AA5" i="19"/>
  <c r="AA115" i="21"/>
  <c r="AK5" i="19"/>
  <c r="AK115" i="21"/>
  <c r="AK49" i="21"/>
  <c r="P50" i="39"/>
  <c r="P160" i="39"/>
  <c r="P116" i="39"/>
  <c r="V5" i="19"/>
  <c r="V49" i="21"/>
  <c r="L4" i="26"/>
  <c r="M59" i="26"/>
  <c r="G11" i="33"/>
  <c r="D2" i="19"/>
  <c r="C2" i="21"/>
  <c r="M59" i="27"/>
  <c r="L4" i="27"/>
  <c r="BC160" i="39"/>
  <c r="BC50" i="39"/>
  <c r="BC116" i="39"/>
  <c r="BB160" i="39"/>
  <c r="BB116" i="39"/>
  <c r="BB50" i="39"/>
  <c r="C116" i="39"/>
  <c r="C50" i="39"/>
  <c r="FL13" i="6"/>
  <c r="FL10" i="6"/>
  <c r="FL18" i="6"/>
  <c r="FH9" i="6"/>
  <c r="FH40" i="6"/>
  <c r="FK29" i="1"/>
  <c r="FK39" i="1"/>
  <c r="FK35" i="1"/>
  <c r="EX29" i="1"/>
  <c r="EX35" i="1"/>
  <c r="EX20" i="1"/>
  <c r="EX13" i="1"/>
  <c r="EW23" i="6"/>
  <c r="FL37" i="6"/>
  <c r="FH22" i="6"/>
  <c r="FK40" i="1"/>
  <c r="FK17" i="1"/>
  <c r="EW32" i="6"/>
  <c r="EW20" i="6"/>
  <c r="FH34" i="6"/>
  <c r="EX15" i="1"/>
  <c r="FL7" i="6"/>
  <c r="EW26" i="6"/>
  <c r="EX16" i="1"/>
  <c r="FH10" i="6"/>
  <c r="EW22" i="6"/>
  <c r="FK12" i="1"/>
  <c r="EX12" i="1"/>
  <c r="EX27" i="1"/>
  <c r="EX32" i="1"/>
  <c r="FL15" i="6"/>
  <c r="FH12" i="6"/>
  <c r="FH36" i="6"/>
  <c r="FK33" i="1"/>
  <c r="FK15" i="1"/>
  <c r="EX9" i="1"/>
  <c r="EW40" i="6"/>
  <c r="EX34" i="1"/>
  <c r="FL26" i="6"/>
  <c r="FL23" i="6"/>
  <c r="FH17" i="6"/>
  <c r="FH33" i="6"/>
  <c r="FK18" i="1"/>
  <c r="EW7" i="6"/>
  <c r="FH35" i="6"/>
  <c r="FK7" i="1"/>
  <c r="FL12" i="6"/>
  <c r="FL31" i="6"/>
  <c r="FL39" i="6"/>
  <c r="FL36" i="6"/>
  <c r="FH13" i="6"/>
  <c r="FH25" i="6"/>
  <c r="FH24" i="6"/>
  <c r="FK11" i="1"/>
  <c r="FK38" i="1"/>
  <c r="FK21" i="1"/>
  <c r="EX10" i="1"/>
  <c r="EI40" i="6"/>
  <c r="EW35" i="6"/>
  <c r="FL20" i="6"/>
  <c r="FL28" i="6"/>
  <c r="FL25" i="6"/>
  <c r="FH32" i="6"/>
  <c r="FH38" i="6"/>
  <c r="FH37" i="6"/>
  <c r="FK22" i="1"/>
  <c r="FK16" i="1"/>
  <c r="FK32" i="1"/>
  <c r="EX23" i="1"/>
  <c r="EW38" i="6"/>
  <c r="EX17" i="1"/>
  <c r="EW39" i="6"/>
  <c r="EW16" i="6"/>
  <c r="FH30" i="6"/>
  <c r="FK31" i="1"/>
  <c r="EW34" i="6"/>
  <c r="EX25" i="1"/>
  <c r="EW18" i="6"/>
  <c r="FL30" i="6"/>
  <c r="FH28" i="6"/>
  <c r="FK27" i="1"/>
  <c r="FK25" i="1"/>
  <c r="EX24" i="1"/>
  <c r="EX19" i="1"/>
  <c r="FL22" i="6"/>
  <c r="FH27" i="6"/>
  <c r="FH7" i="6"/>
  <c r="FK20" i="1"/>
  <c r="EX30" i="1"/>
  <c r="EW27" i="6"/>
  <c r="FL9" i="6"/>
  <c r="FL17" i="6"/>
  <c r="FL14" i="6"/>
  <c r="FH16" i="6"/>
  <c r="FH15" i="6"/>
  <c r="FK37" i="1"/>
  <c r="FK10" i="1"/>
  <c r="EW19" i="6"/>
  <c r="EW30" i="6"/>
  <c r="FL38" i="6"/>
  <c r="FH11" i="6"/>
  <c r="FH14" i="6"/>
  <c r="FK9" i="1"/>
  <c r="EX18" i="1"/>
  <c r="EW15" i="6"/>
  <c r="FL27" i="6"/>
  <c r="EX33" i="1"/>
  <c r="EX31" i="1"/>
  <c r="EW8" i="6"/>
  <c r="EW37" i="6"/>
  <c r="FL33" i="6"/>
  <c r="EX8" i="1"/>
  <c r="FL19" i="6"/>
  <c r="FK26" i="1"/>
  <c r="FK36" i="1"/>
  <c r="EW24" i="6"/>
  <c r="EW25" i="6"/>
  <c r="FK19" i="1"/>
  <c r="FH39" i="6"/>
  <c r="EW33" i="6"/>
  <c r="EX36" i="1"/>
  <c r="EX28" i="1"/>
  <c r="FL11" i="6"/>
  <c r="FL8" i="6"/>
  <c r="FL16" i="6"/>
  <c r="FH8" i="6"/>
  <c r="FH18" i="6"/>
  <c r="FH23" i="6"/>
  <c r="FK23" i="1"/>
  <c r="EW31" i="6"/>
  <c r="FL35" i="6"/>
  <c r="FL32" i="6"/>
  <c r="FL40" i="6"/>
  <c r="FH19" i="6"/>
  <c r="FH31" i="6"/>
  <c r="FH29" i="6"/>
  <c r="FK30" i="1"/>
  <c r="FK13" i="1"/>
  <c r="EX22" i="1"/>
  <c r="EW11" i="6"/>
  <c r="EX21" i="1"/>
  <c r="EX37" i="1"/>
  <c r="EX38" i="1"/>
  <c r="EW17" i="6"/>
  <c r="EW36" i="6"/>
  <c r="EW14" i="6"/>
  <c r="EX26" i="1"/>
  <c r="FL24" i="6"/>
  <c r="FL21" i="6"/>
  <c r="FL29" i="6"/>
  <c r="FH26" i="6"/>
  <c r="FH20" i="6"/>
  <c r="FK14" i="1"/>
  <c r="FK8" i="1"/>
  <c r="FK24" i="1"/>
  <c r="EW28" i="6"/>
  <c r="EW29" i="6"/>
  <c r="EX11" i="1"/>
  <c r="EW13" i="6"/>
  <c r="EW10" i="6"/>
  <c r="EX14" i="1"/>
  <c r="EW12" i="6"/>
  <c r="FL34" i="6"/>
  <c r="FH21" i="6"/>
  <c r="FK34" i="1"/>
  <c r="EX7" i="1"/>
  <c r="EX39" i="1"/>
  <c r="EW21" i="6"/>
  <c r="FK28" i="1"/>
  <c r="EW9" i="6"/>
  <c r="FE126" i="6" l="1"/>
  <c r="FE130" i="6"/>
  <c r="FJ278" i="6"/>
  <c r="FE127" i="6"/>
  <c r="FP135" i="6"/>
  <c r="FP136" i="6"/>
  <c r="FF126" i="6"/>
  <c r="FJ139" i="6"/>
  <c r="FO129" i="6"/>
  <c r="FO141" i="6"/>
  <c r="FO126" i="6"/>
  <c r="FP133" i="6"/>
  <c r="FJ254" i="6"/>
  <c r="FF127" i="6"/>
  <c r="FF130" i="6"/>
  <c r="FE144" i="6"/>
  <c r="FF143" i="6"/>
  <c r="FF139" i="6"/>
  <c r="FF144" i="6"/>
  <c r="FF129" i="6"/>
  <c r="FE138" i="6"/>
  <c r="FF145" i="6"/>
  <c r="FF132" i="6"/>
  <c r="FF248" i="6"/>
  <c r="FF260" i="6"/>
  <c r="FP248" i="6"/>
  <c r="FF142" i="6"/>
  <c r="FF128" i="6"/>
  <c r="FF141" i="6"/>
  <c r="FF140" i="6"/>
  <c r="FE134" i="6"/>
  <c r="FF147" i="6"/>
  <c r="FF136" i="6"/>
  <c r="FF135" i="6"/>
  <c r="FF131" i="6"/>
  <c r="FO247" i="6"/>
  <c r="FF279" i="6"/>
  <c r="FE131" i="6"/>
  <c r="FO140" i="6"/>
  <c r="FO147" i="6"/>
  <c r="FE147" i="6"/>
  <c r="FE129" i="6"/>
  <c r="FF247" i="6"/>
  <c r="FE135" i="6"/>
  <c r="FE132" i="6"/>
  <c r="FF272" i="6"/>
  <c r="FE141" i="6"/>
  <c r="FE128" i="6"/>
  <c r="FJ279" i="6"/>
  <c r="FJ137" i="6"/>
  <c r="FJ132" i="6"/>
  <c r="FO265" i="6"/>
  <c r="FP144" i="6"/>
  <c r="FF268" i="6"/>
  <c r="FP267" i="6"/>
  <c r="FO246" i="6"/>
  <c r="FJ276" i="6"/>
  <c r="FP266" i="6"/>
  <c r="FO277" i="6"/>
  <c r="FE145" i="6"/>
  <c r="FE136" i="6"/>
  <c r="FE139" i="6"/>
  <c r="FE142" i="6"/>
  <c r="FJ147" i="6"/>
  <c r="FO271" i="6"/>
  <c r="FE148" i="6"/>
  <c r="FP247" i="6"/>
  <c r="FP265" i="6"/>
  <c r="FO135" i="6"/>
  <c r="FO254" i="6"/>
  <c r="FF267" i="6"/>
  <c r="FO272" i="6"/>
  <c r="FJ249" i="6"/>
  <c r="FO128" i="6"/>
  <c r="FE137" i="6"/>
  <c r="FE133" i="6"/>
  <c r="FJ142" i="6"/>
  <c r="FJ271" i="6"/>
  <c r="FE140" i="6"/>
  <c r="FP249" i="6"/>
  <c r="FP275" i="6"/>
  <c r="FP280" i="6"/>
  <c r="FP129" i="6"/>
  <c r="FO259" i="6"/>
  <c r="FF270" i="6"/>
  <c r="FF148" i="6"/>
  <c r="FO260" i="6"/>
  <c r="FP189" i="6"/>
  <c r="FP130" i="6"/>
  <c r="FP259" i="6"/>
  <c r="FO245" i="6"/>
  <c r="FO91" i="6"/>
  <c r="FO157" i="6"/>
  <c r="FP137" i="6"/>
  <c r="FP131" i="6"/>
  <c r="FP188" i="6"/>
  <c r="FP251" i="6"/>
  <c r="FP255" i="6"/>
  <c r="FP252" i="6"/>
  <c r="FP127" i="6"/>
  <c r="FP281" i="6"/>
  <c r="FP163" i="6"/>
  <c r="FP200" i="6"/>
  <c r="FP91" i="6"/>
  <c r="FP245" i="6"/>
  <c r="FP167" i="6"/>
  <c r="FP263" i="6"/>
  <c r="FP250" i="6"/>
  <c r="FP88" i="6"/>
  <c r="FP89" i="6"/>
  <c r="FP243" i="6"/>
  <c r="FP198" i="6"/>
  <c r="FP257" i="6"/>
  <c r="FP147" i="6"/>
  <c r="FP145" i="6"/>
  <c r="FP273" i="6"/>
  <c r="FP175" i="6"/>
  <c r="FP162" i="6"/>
  <c r="FJ260" i="6"/>
  <c r="FP160" i="6"/>
  <c r="FP242" i="6"/>
  <c r="FP197" i="6"/>
  <c r="FP177" i="6"/>
  <c r="FP169" i="6"/>
  <c r="FP148" i="6"/>
  <c r="FP278" i="6"/>
  <c r="FP277" i="6"/>
  <c r="FP185" i="6"/>
  <c r="FP166" i="6"/>
  <c r="FF137" i="6"/>
  <c r="FP161" i="6"/>
  <c r="FP176" i="6"/>
  <c r="FP279" i="6"/>
  <c r="FP190" i="6"/>
  <c r="FP276" i="6"/>
  <c r="FO253" i="6"/>
  <c r="FP274" i="6"/>
  <c r="FP183" i="6"/>
  <c r="FP182" i="6"/>
  <c r="FP132" i="6"/>
  <c r="FF255" i="6"/>
  <c r="FJ257" i="6"/>
  <c r="FP134" i="6"/>
  <c r="FO248" i="6"/>
  <c r="FP191" i="6"/>
  <c r="FP246" i="6"/>
  <c r="FP201" i="6"/>
  <c r="FP92" i="6"/>
  <c r="FP186" i="6"/>
  <c r="FP142" i="6"/>
  <c r="FO127" i="6"/>
  <c r="FO281" i="6"/>
  <c r="FO148" i="6"/>
  <c r="FO145" i="6"/>
  <c r="FO144" i="6"/>
  <c r="FO136" i="6"/>
  <c r="FO137" i="6"/>
  <c r="FO138" i="6"/>
  <c r="FO139" i="6"/>
  <c r="FO132" i="6"/>
  <c r="FO130" i="6"/>
  <c r="FO133" i="6"/>
  <c r="FO142" i="6"/>
  <c r="FO143" i="6"/>
  <c r="FO131" i="6"/>
  <c r="FO278" i="6"/>
  <c r="FO88" i="6"/>
  <c r="FO89" i="6"/>
  <c r="FO155" i="6"/>
  <c r="FO243" i="6"/>
  <c r="FP170" i="6"/>
  <c r="FP171" i="6"/>
  <c r="FO92" i="6"/>
  <c r="FP140" i="6"/>
  <c r="FP139" i="6"/>
  <c r="FP165" i="6"/>
  <c r="FP192" i="6"/>
  <c r="FP143" i="6"/>
  <c r="FP141" i="6"/>
  <c r="FO90" i="6"/>
  <c r="FJ265" i="6"/>
  <c r="FP264" i="6"/>
  <c r="FP260" i="6"/>
  <c r="FP261" i="6"/>
  <c r="FP258" i="6"/>
  <c r="FP128" i="6"/>
  <c r="FP271" i="6"/>
  <c r="FP270" i="6"/>
  <c r="FP268" i="6"/>
  <c r="FP262" i="6"/>
  <c r="FP172" i="6"/>
  <c r="FP173" i="6"/>
  <c r="FP269" i="6"/>
  <c r="FP126" i="6"/>
  <c r="FP256" i="6"/>
  <c r="FP272" i="6"/>
  <c r="FP164" i="6"/>
  <c r="FP180" i="6"/>
  <c r="FF278" i="6"/>
  <c r="FP178" i="6"/>
  <c r="FP179" i="6"/>
  <c r="FP187" i="6"/>
  <c r="FO154" i="6"/>
  <c r="FO242" i="6"/>
  <c r="FO280" i="6"/>
  <c r="FO275" i="6"/>
  <c r="FO270" i="6"/>
  <c r="FO274" i="6"/>
  <c r="FO262" i="6"/>
  <c r="FO273" i="6"/>
  <c r="FO264" i="6"/>
  <c r="FO267" i="6"/>
  <c r="FO268" i="6"/>
  <c r="FO263" i="6"/>
  <c r="FO269" i="6"/>
  <c r="FO258" i="6"/>
  <c r="FO250" i="6"/>
  <c r="FO251" i="6"/>
  <c r="FO261" i="6"/>
  <c r="FO257" i="6"/>
  <c r="FO255" i="6"/>
  <c r="FO252" i="6"/>
  <c r="FO256" i="6"/>
  <c r="FO276" i="6"/>
  <c r="FO249" i="6"/>
  <c r="FO279" i="6"/>
  <c r="FP174" i="6"/>
  <c r="FO266" i="6"/>
  <c r="FP181" i="6"/>
  <c r="FP168" i="6"/>
  <c r="FP184" i="6"/>
  <c r="FP199" i="6"/>
  <c r="FP90" i="6"/>
  <c r="FP244" i="6"/>
  <c r="FP253" i="6"/>
  <c r="FL60" i="6"/>
  <c r="FL71" i="6"/>
  <c r="FL82" i="6"/>
  <c r="FL58" i="6"/>
  <c r="FL69" i="6"/>
  <c r="FL80" i="6"/>
  <c r="FL56" i="6"/>
  <c r="FL67" i="6"/>
  <c r="FL78" i="6"/>
  <c r="FL54" i="6"/>
  <c r="FL65" i="6"/>
  <c r="FL76" i="6"/>
  <c r="FL52" i="6"/>
  <c r="FL63" i="6"/>
  <c r="FL74" i="6"/>
  <c r="FL50" i="6"/>
  <c r="FL61" i="6"/>
  <c r="FL72" i="6"/>
  <c r="FL59" i="6"/>
  <c r="FL70" i="6"/>
  <c r="FL81" i="6"/>
  <c r="FL57" i="6"/>
  <c r="FL68" i="6"/>
  <c r="FL79" i="6"/>
  <c r="FL55" i="6"/>
  <c r="FL66" i="6"/>
  <c r="FL77" i="6"/>
  <c r="FL53" i="6"/>
  <c r="FL64" i="6"/>
  <c r="FL75" i="6"/>
  <c r="FL51" i="6"/>
  <c r="FL62" i="6"/>
  <c r="FL73" i="6"/>
  <c r="FL49" i="6"/>
  <c r="FE88" i="6"/>
  <c r="FJ270" i="6"/>
  <c r="FJ134" i="6"/>
  <c r="FJ129" i="6"/>
  <c r="FJ140" i="6"/>
  <c r="FJ130" i="6"/>
  <c r="FJ141" i="6"/>
  <c r="FJ128" i="6"/>
  <c r="FK120" i="6"/>
  <c r="FK229" i="6"/>
  <c r="FK44" i="6"/>
  <c r="FK255" i="6" s="1"/>
  <c r="FK202" i="6"/>
  <c r="FJ126" i="6"/>
  <c r="FK218" i="6"/>
  <c r="FK109" i="6"/>
  <c r="FK226" i="6"/>
  <c r="FK117" i="6"/>
  <c r="FJ247" i="6"/>
  <c r="FJ281" i="6"/>
  <c r="FJ127" i="6"/>
  <c r="FJ280" i="6"/>
  <c r="FJ133" i="6"/>
  <c r="FJ131" i="6"/>
  <c r="FK210" i="6"/>
  <c r="FK101" i="6"/>
  <c r="FK100" i="6"/>
  <c r="FK46" i="6"/>
  <c r="FK207" i="6"/>
  <c r="FK106" i="6"/>
  <c r="FK215" i="6"/>
  <c r="FJ91" i="6"/>
  <c r="FJ200" i="6"/>
  <c r="FJ245" i="6"/>
  <c r="FJ268" i="6"/>
  <c r="FJ135" i="6"/>
  <c r="FK234" i="6"/>
  <c r="FK125" i="6"/>
  <c r="FK231" i="6"/>
  <c r="FK122" i="6"/>
  <c r="FK204" i="6"/>
  <c r="FK94" i="6"/>
  <c r="FK95" i="6"/>
  <c r="FJ197" i="6"/>
  <c r="FJ242" i="6"/>
  <c r="FJ266" i="6"/>
  <c r="FJ275" i="6"/>
  <c r="FJ248" i="6"/>
  <c r="FJ262" i="6"/>
  <c r="FK223" i="6"/>
  <c r="FK114" i="6"/>
  <c r="FK220" i="6"/>
  <c r="FK111" i="6"/>
  <c r="FK228" i="6"/>
  <c r="FK119" i="6"/>
  <c r="FJ274" i="6"/>
  <c r="FJ264" i="6"/>
  <c r="FK212" i="6"/>
  <c r="FK103" i="6"/>
  <c r="FK47" i="6"/>
  <c r="FK209" i="6"/>
  <c r="FK217" i="6"/>
  <c r="FK108" i="6"/>
  <c r="FF138" i="6"/>
  <c r="FF133" i="6"/>
  <c r="FJ273" i="6"/>
  <c r="FN1" i="6"/>
  <c r="FJ145" i="6"/>
  <c r="FJ252" i="6"/>
  <c r="FJ143" i="6"/>
  <c r="FJ138" i="6"/>
  <c r="FJ250" i="6"/>
  <c r="FJ89" i="6"/>
  <c r="FJ198" i="6"/>
  <c r="FJ243" i="6"/>
  <c r="FJ88" i="6"/>
  <c r="FK116" i="6"/>
  <c r="FK225" i="6"/>
  <c r="FK124" i="6"/>
  <c r="FK233" i="6"/>
  <c r="FK206" i="6"/>
  <c r="FK97" i="6"/>
  <c r="FK214" i="6"/>
  <c r="FK105" i="6"/>
  <c r="FK104" i="6"/>
  <c r="FK222" i="6"/>
  <c r="FK113" i="6"/>
  <c r="FK230" i="6"/>
  <c r="FK121" i="6"/>
  <c r="FJ90" i="6"/>
  <c r="FJ199" i="6"/>
  <c r="FJ244" i="6"/>
  <c r="FJ258" i="6"/>
  <c r="FJ144" i="6"/>
  <c r="FJ251" i="6"/>
  <c r="FJ259" i="6"/>
  <c r="FK45" i="6"/>
  <c r="FK203" i="6"/>
  <c r="FK102" i="6"/>
  <c r="FK211" i="6"/>
  <c r="FK110" i="6"/>
  <c r="FK219" i="6"/>
  <c r="FJ148" i="6"/>
  <c r="FJ255" i="6"/>
  <c r="FJ263" i="6"/>
  <c r="FJ256" i="6"/>
  <c r="FJ267" i="6"/>
  <c r="FK118" i="6"/>
  <c r="FK227" i="6"/>
  <c r="FK235" i="6"/>
  <c r="FK208" i="6"/>
  <c r="FK98" i="6"/>
  <c r="FK99" i="6"/>
  <c r="FJ92" i="6"/>
  <c r="FJ201" i="6"/>
  <c r="FJ246" i="6"/>
  <c r="FJ261" i="6"/>
  <c r="FM42" i="6"/>
  <c r="FM152" i="6" s="1"/>
  <c r="FM195" i="6" s="1"/>
  <c r="FM240" i="6" s="1"/>
  <c r="FM86" i="6"/>
  <c r="FN5" i="6"/>
  <c r="FM85" i="6"/>
  <c r="FK216" i="6"/>
  <c r="FK107" i="6"/>
  <c r="FK224" i="6"/>
  <c r="FK115" i="6"/>
  <c r="FK232" i="6"/>
  <c r="FK83" i="6"/>
  <c r="FK137" i="6" s="1"/>
  <c r="FK123" i="6"/>
  <c r="FJ277" i="6"/>
  <c r="FJ253" i="6"/>
  <c r="FJ272" i="6"/>
  <c r="FK205" i="6"/>
  <c r="FK96" i="6"/>
  <c r="FK48" i="6"/>
  <c r="FK213" i="6"/>
  <c r="FK221" i="6"/>
  <c r="FK112" i="6"/>
  <c r="FH71" i="6"/>
  <c r="FI224" i="6" s="1"/>
  <c r="FH65" i="6"/>
  <c r="FI218" i="6" s="1"/>
  <c r="FH49" i="6"/>
  <c r="FI202" i="6" s="1"/>
  <c r="FH56" i="6"/>
  <c r="FI209" i="6" s="1"/>
  <c r="FH72" i="6"/>
  <c r="FI225" i="6" s="1"/>
  <c r="FH79" i="6"/>
  <c r="FI232" i="6" s="1"/>
  <c r="FH66" i="6"/>
  <c r="FI219" i="6" s="1"/>
  <c r="FH78" i="6"/>
  <c r="FI231" i="6" s="1"/>
  <c r="FH76" i="6"/>
  <c r="FI229" i="6" s="1"/>
  <c r="FH63" i="6"/>
  <c r="FI216" i="6" s="1"/>
  <c r="FH82" i="6"/>
  <c r="FI235" i="6" s="1"/>
  <c r="FH62" i="6"/>
  <c r="FI215" i="6" s="1"/>
  <c r="FH73" i="6"/>
  <c r="FI226" i="6" s="1"/>
  <c r="FH60" i="6"/>
  <c r="FI213" i="6" s="1"/>
  <c r="FH81" i="6"/>
  <c r="FI234" i="6" s="1"/>
  <c r="FH70" i="6"/>
  <c r="FI223" i="6" s="1"/>
  <c r="FH57" i="6"/>
  <c r="FI210" i="6" s="1"/>
  <c r="FH80" i="6"/>
  <c r="FI233" i="6" s="1"/>
  <c r="FH67" i="6"/>
  <c r="FI220" i="6" s="1"/>
  <c r="FH54" i="6"/>
  <c r="FI207" i="6" s="1"/>
  <c r="FH75" i="6"/>
  <c r="FI228" i="6" s="1"/>
  <c r="FH64" i="6"/>
  <c r="FI217" i="6" s="1"/>
  <c r="FH51" i="6"/>
  <c r="FI204" i="6" s="1"/>
  <c r="FH68" i="6"/>
  <c r="FI221" i="6" s="1"/>
  <c r="FH61" i="6"/>
  <c r="FI214" i="6" s="1"/>
  <c r="FH50" i="6"/>
  <c r="FI203" i="6" s="1"/>
  <c r="FH69" i="6"/>
  <c r="FI222" i="6" s="1"/>
  <c r="FH53" i="6"/>
  <c r="FI206" i="6" s="1"/>
  <c r="FH58" i="6"/>
  <c r="FI211" i="6" s="1"/>
  <c r="FH74" i="6"/>
  <c r="FI227" i="6" s="1"/>
  <c r="FH55" i="6"/>
  <c r="FI208" i="6" s="1"/>
  <c r="FH77" i="6"/>
  <c r="FI230" i="6" s="1"/>
  <c r="FH59" i="6"/>
  <c r="FI212" i="6" s="1"/>
  <c r="FH52" i="6"/>
  <c r="FI205" i="6" s="1"/>
  <c r="FE247" i="6"/>
  <c r="FE243" i="6"/>
  <c r="FF281" i="6"/>
  <c r="FG97" i="6"/>
  <c r="FG163" i="6"/>
  <c r="FG206" i="6"/>
  <c r="FG109" i="6"/>
  <c r="FG175" i="6"/>
  <c r="FG218" i="6"/>
  <c r="FG222" i="6"/>
  <c r="FG113" i="6"/>
  <c r="FG179" i="6"/>
  <c r="FE252" i="6"/>
  <c r="FG121" i="6"/>
  <c r="FG187" i="6"/>
  <c r="FG230" i="6"/>
  <c r="FG83" i="6"/>
  <c r="FG136" i="6" s="1"/>
  <c r="FG123" i="6"/>
  <c r="FG189" i="6"/>
  <c r="FG232" i="6"/>
  <c r="FG171" i="6"/>
  <c r="FG105" i="6"/>
  <c r="FG104" i="6"/>
  <c r="FG214" i="6"/>
  <c r="FG210" i="6"/>
  <c r="FG100" i="6"/>
  <c r="FG101" i="6"/>
  <c r="FG167" i="6"/>
  <c r="FE281" i="6"/>
  <c r="FE89" i="6"/>
  <c r="FG125" i="6"/>
  <c r="FG191" i="6"/>
  <c r="FG234" i="6"/>
  <c r="FG47" i="6"/>
  <c r="FG209" i="6"/>
  <c r="FG166" i="6"/>
  <c r="FG221" i="6"/>
  <c r="FG112" i="6"/>
  <c r="FG178" i="6"/>
  <c r="FF154" i="6"/>
  <c r="FF197" i="6"/>
  <c r="FF242" i="6"/>
  <c r="FF280" i="6"/>
  <c r="FF259" i="6"/>
  <c r="FF256" i="6"/>
  <c r="FF277" i="6"/>
  <c r="FF262" i="6"/>
  <c r="FF265" i="6"/>
  <c r="FF253" i="6"/>
  <c r="FF271" i="6"/>
  <c r="FE246" i="6"/>
  <c r="FE92" i="6"/>
  <c r="FE158" i="6"/>
  <c r="FF269" i="6"/>
  <c r="FF250" i="6"/>
  <c r="FF263" i="6"/>
  <c r="FG192" i="6"/>
  <c r="FG235" i="6"/>
  <c r="FG48" i="6"/>
  <c r="FG170" i="6"/>
  <c r="FG213" i="6"/>
  <c r="FG116" i="6"/>
  <c r="FG182" i="6"/>
  <c r="FG225" i="6"/>
  <c r="FF273" i="6"/>
  <c r="FF201" i="6"/>
  <c r="FF246" i="6"/>
  <c r="FF92" i="6"/>
  <c r="FF158" i="6"/>
  <c r="FE255" i="6"/>
  <c r="FE222" i="6"/>
  <c r="FF254" i="6"/>
  <c r="FG102" i="6"/>
  <c r="FG168" i="6"/>
  <c r="FG211" i="6"/>
  <c r="FG96" i="6"/>
  <c r="FG162" i="6"/>
  <c r="FG205" i="6"/>
  <c r="FG98" i="6"/>
  <c r="FG99" i="6"/>
  <c r="FG165" i="6"/>
  <c r="FG208" i="6"/>
  <c r="FE154" i="6"/>
  <c r="FE242" i="6"/>
  <c r="FE262" i="6"/>
  <c r="FE248" i="6"/>
  <c r="FE256" i="6"/>
  <c r="FE260" i="6"/>
  <c r="FE265" i="6"/>
  <c r="FE254" i="6"/>
  <c r="FE251" i="6"/>
  <c r="FE278" i="6"/>
  <c r="FE271" i="6"/>
  <c r="FE280" i="6"/>
  <c r="FE272" i="6"/>
  <c r="FE277" i="6"/>
  <c r="FE257" i="6"/>
  <c r="FE274" i="6"/>
  <c r="FE259" i="6"/>
  <c r="FE269" i="6"/>
  <c r="FE275" i="6"/>
  <c r="FE268" i="6"/>
  <c r="FE266" i="6"/>
  <c r="FE263" i="6"/>
  <c r="FE253" i="6"/>
  <c r="FE244" i="6"/>
  <c r="FE90" i="6"/>
  <c r="FE156" i="6"/>
  <c r="FE279" i="6"/>
  <c r="FF261" i="6"/>
  <c r="FE245" i="6"/>
  <c r="FG108" i="6"/>
  <c r="FG174" i="6"/>
  <c r="FG217" i="6"/>
  <c r="FG212" i="6"/>
  <c r="FG103" i="6"/>
  <c r="FG169" i="6"/>
  <c r="FG224" i="6"/>
  <c r="FG115" i="6"/>
  <c r="FG181" i="6"/>
  <c r="FF258" i="6"/>
  <c r="FE267" i="6"/>
  <c r="FE250" i="6"/>
  <c r="FF252" i="6"/>
  <c r="FF266" i="6"/>
  <c r="FE273" i="6"/>
  <c r="FF275" i="6"/>
  <c r="FG94" i="6"/>
  <c r="FG95" i="6"/>
  <c r="FG161" i="6"/>
  <c r="FG204" i="6"/>
  <c r="FG107" i="6"/>
  <c r="FG173" i="6"/>
  <c r="FG216" i="6"/>
  <c r="FG119" i="6"/>
  <c r="FG185" i="6"/>
  <c r="FG228" i="6"/>
  <c r="FF91" i="6"/>
  <c r="FF157" i="6"/>
  <c r="FF200" i="6"/>
  <c r="FF245" i="6"/>
  <c r="FE270" i="6"/>
  <c r="FG44" i="6"/>
  <c r="FG254" i="6" s="1"/>
  <c r="FG202" i="6"/>
  <c r="FG111" i="6"/>
  <c r="FG177" i="6"/>
  <c r="FG220" i="6"/>
  <c r="FG114" i="6"/>
  <c r="FG180" i="6"/>
  <c r="FG223" i="6"/>
  <c r="FE249" i="6"/>
  <c r="FE264" i="6"/>
  <c r="FE91" i="6"/>
  <c r="FG203" i="6"/>
  <c r="FG160" i="6"/>
  <c r="FG45" i="6"/>
  <c r="FG215" i="6"/>
  <c r="FG106" i="6"/>
  <c r="FG172" i="6"/>
  <c r="FG227" i="6"/>
  <c r="FG118" i="6"/>
  <c r="FG184" i="6"/>
  <c r="FE276" i="6"/>
  <c r="FF88" i="6"/>
  <c r="FF89" i="6"/>
  <c r="FF155" i="6"/>
  <c r="FF198" i="6"/>
  <c r="FF243" i="6"/>
  <c r="FF199" i="6"/>
  <c r="FF244" i="6"/>
  <c r="FF90" i="6"/>
  <c r="FF156" i="6"/>
  <c r="FG164" i="6"/>
  <c r="FG207" i="6"/>
  <c r="FG46" i="6"/>
  <c r="FG110" i="6"/>
  <c r="FG176" i="6"/>
  <c r="FG219" i="6"/>
  <c r="FG122" i="6"/>
  <c r="FG188" i="6"/>
  <c r="FG231" i="6"/>
  <c r="FF249" i="6"/>
  <c r="FF257" i="6"/>
  <c r="FF274" i="6"/>
  <c r="FE261" i="6"/>
  <c r="FF251" i="6"/>
  <c r="FF264" i="6"/>
  <c r="FG117" i="6"/>
  <c r="FG183" i="6"/>
  <c r="FG226" i="6"/>
  <c r="FG233" i="6"/>
  <c r="FG124" i="6"/>
  <c r="FG190" i="6"/>
  <c r="FG120" i="6"/>
  <c r="FG186" i="6"/>
  <c r="FG229" i="6"/>
  <c r="FP90" i="1"/>
  <c r="FP156" i="1"/>
  <c r="FP89" i="1"/>
  <c r="FP155" i="1"/>
  <c r="FK78" i="1"/>
  <c r="FK67" i="1"/>
  <c r="FK52" i="1"/>
  <c r="FK74" i="1"/>
  <c r="FK63" i="1"/>
  <c r="FK57" i="1"/>
  <c r="FK70" i="1"/>
  <c r="FK59" i="1"/>
  <c r="FK77" i="1"/>
  <c r="FK66" i="1"/>
  <c r="FK55" i="1"/>
  <c r="FK61" i="1"/>
  <c r="FK62" i="1"/>
  <c r="FK51" i="1"/>
  <c r="FK73" i="1"/>
  <c r="FK58" i="1"/>
  <c r="FK80" i="1"/>
  <c r="FK49" i="1"/>
  <c r="FK44" i="1" s="1"/>
  <c r="FK54" i="1"/>
  <c r="FK76" i="1"/>
  <c r="FK81" i="1"/>
  <c r="FK50" i="1"/>
  <c r="FK72" i="1"/>
  <c r="FK65" i="1"/>
  <c r="FK68" i="1"/>
  <c r="FK69" i="1"/>
  <c r="FK79" i="1"/>
  <c r="FK64" i="1"/>
  <c r="FK53" i="1"/>
  <c r="FK75" i="1"/>
  <c r="FK60" i="1"/>
  <c r="FK82" i="1"/>
  <c r="FK71" i="1"/>
  <c r="FK56" i="1"/>
  <c r="FJ122" i="1"/>
  <c r="FJ130" i="1"/>
  <c r="FJ107" i="1"/>
  <c r="FI89" i="1"/>
  <c r="FI91" i="1"/>
  <c r="FJ101" i="1"/>
  <c r="FJ140" i="1"/>
  <c r="FJ117" i="1"/>
  <c r="FI88" i="1"/>
  <c r="FL5" i="1"/>
  <c r="FK42" i="1"/>
  <c r="FK85" i="1"/>
  <c r="FK151" i="1" s="1"/>
  <c r="FJ146" i="1"/>
  <c r="FJ123" i="1"/>
  <c r="FJ124" i="1"/>
  <c r="FJ147" i="1"/>
  <c r="FJ104" i="1"/>
  <c r="FJ127" i="1"/>
  <c r="FJ112" i="1"/>
  <c r="FJ135" i="1"/>
  <c r="FJ95" i="1"/>
  <c r="FJ111" i="1"/>
  <c r="FJ134" i="1"/>
  <c r="FH154" i="1"/>
  <c r="FH88" i="1"/>
  <c r="FJ100" i="1"/>
  <c r="FJ128" i="1"/>
  <c r="FJ105" i="1"/>
  <c r="FJ144" i="1"/>
  <c r="FJ121" i="1"/>
  <c r="FJ102" i="1"/>
  <c r="FJ87" i="1"/>
  <c r="FJ120" i="1"/>
  <c r="FJ143" i="1"/>
  <c r="FJ116" i="1"/>
  <c r="FJ139" i="1"/>
  <c r="FJ47" i="1"/>
  <c r="FJ99" i="1"/>
  <c r="FJ115" i="1"/>
  <c r="FJ138" i="1"/>
  <c r="FH89" i="1"/>
  <c r="FH155" i="1"/>
  <c r="FI90" i="1"/>
  <c r="FJ45" i="1"/>
  <c r="FJ93" i="1"/>
  <c r="FJ132" i="1"/>
  <c r="FJ109" i="1"/>
  <c r="FJ125" i="1"/>
  <c r="FJ126" i="1"/>
  <c r="FM1" i="1"/>
  <c r="FJ118" i="1"/>
  <c r="FJ141" i="1"/>
  <c r="FJ98" i="1"/>
  <c r="FJ94" i="1"/>
  <c r="FJ129" i="1"/>
  <c r="FJ106" i="1"/>
  <c r="FJ48" i="1"/>
  <c r="FJ103" i="1"/>
  <c r="FJ142" i="1"/>
  <c r="FJ119" i="1"/>
  <c r="FJ46" i="1"/>
  <c r="FJ97" i="1"/>
  <c r="FJ136" i="1"/>
  <c r="FJ113" i="1"/>
  <c r="FJ96" i="1"/>
  <c r="FJ108" i="1"/>
  <c r="FJ131" i="1"/>
  <c r="FJ137" i="1"/>
  <c r="FJ114" i="1"/>
  <c r="FJ110" i="1"/>
  <c r="FJ133" i="1"/>
  <c r="FE88" i="1"/>
  <c r="FE154" i="1"/>
  <c r="FE90" i="1"/>
  <c r="FE156" i="1"/>
  <c r="FF91" i="1"/>
  <c r="FF157" i="1"/>
  <c r="FF90" i="1"/>
  <c r="FF156" i="1"/>
  <c r="FF89" i="1"/>
  <c r="FF155" i="1"/>
  <c r="FF88" i="1"/>
  <c r="FF154" i="1"/>
  <c r="AI49" i="21"/>
  <c r="ES192" i="6"/>
  <c r="AI5" i="19"/>
  <c r="AI50" i="19" s="1"/>
  <c r="ET235" i="6"/>
  <c r="ES235" i="6"/>
  <c r="EU235" i="6"/>
  <c r="FB192" i="6"/>
  <c r="FC82" i="1"/>
  <c r="FD82" i="1"/>
  <c r="FP191" i="1" s="1"/>
  <c r="ET192" i="6"/>
  <c r="AH115" i="21"/>
  <c r="ET138" i="6"/>
  <c r="FD109" i="6"/>
  <c r="ET131" i="6"/>
  <c r="ET128" i="6"/>
  <c r="ET132" i="6"/>
  <c r="ET137" i="6"/>
  <c r="ET143" i="6"/>
  <c r="FC137" i="6"/>
  <c r="ET147" i="6"/>
  <c r="ET144" i="6"/>
  <c r="FC128" i="6"/>
  <c r="ET141" i="6"/>
  <c r="ET140" i="6"/>
  <c r="FC256" i="6"/>
  <c r="FC270" i="6"/>
  <c r="ET148" i="6"/>
  <c r="EU278" i="6"/>
  <c r="ET130" i="6"/>
  <c r="ET129" i="6"/>
  <c r="ET136" i="6"/>
  <c r="FC267" i="6"/>
  <c r="ET134" i="6"/>
  <c r="FC258" i="6"/>
  <c r="FC268" i="6"/>
  <c r="ET127" i="6"/>
  <c r="ET135" i="6"/>
  <c r="ET145" i="6"/>
  <c r="FC263" i="6"/>
  <c r="FB243" i="6"/>
  <c r="FB255" i="6"/>
  <c r="FC133" i="6"/>
  <c r="FB247" i="6"/>
  <c r="FB246" i="6"/>
  <c r="FB259" i="6"/>
  <c r="FC136" i="6"/>
  <c r="FC145" i="6"/>
  <c r="ET126" i="6"/>
  <c r="EU256" i="6"/>
  <c r="FC247" i="6"/>
  <c r="FC272" i="6"/>
  <c r="FC271" i="6"/>
  <c r="FC132" i="6"/>
  <c r="FC139" i="6"/>
  <c r="FC148" i="6"/>
  <c r="FB263" i="6"/>
  <c r="FB271" i="6"/>
  <c r="FB267" i="6"/>
  <c r="FC129" i="6"/>
  <c r="EU134" i="6"/>
  <c r="ES126" i="6"/>
  <c r="FC144" i="6"/>
  <c r="FC278" i="6"/>
  <c r="FC252" i="6"/>
  <c r="FD110" i="6"/>
  <c r="FD219" i="6"/>
  <c r="FD113" i="6"/>
  <c r="FD192" i="6"/>
  <c r="FD235" i="6"/>
  <c r="FC127" i="6"/>
  <c r="FC281" i="6"/>
  <c r="FC248" i="6"/>
  <c r="FC276" i="6"/>
  <c r="FB244" i="6"/>
  <c r="FD107" i="6"/>
  <c r="FD216" i="6"/>
  <c r="FD100" i="6"/>
  <c r="FD101" i="6"/>
  <c r="FD210" i="6"/>
  <c r="FD120" i="6"/>
  <c r="FD229" i="6"/>
  <c r="FD119" i="6"/>
  <c r="FD228" i="6"/>
  <c r="ES260" i="6"/>
  <c r="FC140" i="6"/>
  <c r="FC265" i="6"/>
  <c r="FC147" i="6"/>
  <c r="FC249" i="6"/>
  <c r="FC266" i="6"/>
  <c r="FC261" i="6"/>
  <c r="FC275" i="6"/>
  <c r="FD124" i="6"/>
  <c r="FD233" i="6"/>
  <c r="FD114" i="6"/>
  <c r="FD223" i="6"/>
  <c r="FD48" i="6"/>
  <c r="FE201" i="6" s="1"/>
  <c r="FD213" i="6"/>
  <c r="FC201" i="6"/>
  <c r="FC246" i="6"/>
  <c r="FC92" i="6"/>
  <c r="FD102" i="6"/>
  <c r="FD211" i="6"/>
  <c r="FD83" i="6"/>
  <c r="FD142" i="6" s="1"/>
  <c r="FD123" i="6"/>
  <c r="FD232" i="6"/>
  <c r="FD117" i="6"/>
  <c r="FD226" i="6"/>
  <c r="FC200" i="6"/>
  <c r="FC245" i="6"/>
  <c r="FC91" i="6"/>
  <c r="ET263" i="6"/>
  <c r="FC126" i="6"/>
  <c r="FC273" i="6"/>
  <c r="FB132" i="6"/>
  <c r="FD111" i="6"/>
  <c r="FD220" i="6"/>
  <c r="FD104" i="6"/>
  <c r="FD105" i="6"/>
  <c r="FD214" i="6"/>
  <c r="FD98" i="6"/>
  <c r="FD99" i="6"/>
  <c r="FD208" i="6"/>
  <c r="EU145" i="6"/>
  <c r="FC197" i="6"/>
  <c r="FC242" i="6"/>
  <c r="FC259" i="6"/>
  <c r="FC253" i="6"/>
  <c r="FB140" i="6"/>
  <c r="FC269" i="6"/>
  <c r="FC274" i="6"/>
  <c r="FD44" i="6"/>
  <c r="FD271" i="6" s="1"/>
  <c r="FD202" i="6"/>
  <c r="FD118" i="6"/>
  <c r="FD227" i="6"/>
  <c r="FD108" i="6"/>
  <c r="FD217" i="6"/>
  <c r="FC89" i="6"/>
  <c r="FC198" i="6"/>
  <c r="FC88" i="6"/>
  <c r="FC243" i="6"/>
  <c r="ET279" i="6"/>
  <c r="FC135" i="6"/>
  <c r="FC130" i="6"/>
  <c r="FD106" i="6"/>
  <c r="FD215" i="6"/>
  <c r="FD96" i="6"/>
  <c r="FD205" i="6"/>
  <c r="FD121" i="6"/>
  <c r="FD230" i="6"/>
  <c r="FC264" i="6"/>
  <c r="FC141" i="6"/>
  <c r="FB242" i="6"/>
  <c r="FB254" i="6"/>
  <c r="FB280" i="6"/>
  <c r="FB248" i="6"/>
  <c r="FB279" i="6"/>
  <c r="FB256" i="6"/>
  <c r="FB249" i="6"/>
  <c r="FB275" i="6"/>
  <c r="FB270" i="6"/>
  <c r="FB261" i="6"/>
  <c r="FB277" i="6"/>
  <c r="FB262" i="6"/>
  <c r="FB260" i="6"/>
  <c r="FB257" i="6"/>
  <c r="FB265" i="6"/>
  <c r="FB258" i="6"/>
  <c r="FB273" i="6"/>
  <c r="FB252" i="6"/>
  <c r="FB266" i="6"/>
  <c r="FB276" i="6"/>
  <c r="FB253" i="6"/>
  <c r="FB268" i="6"/>
  <c r="FB250" i="6"/>
  <c r="FB264" i="6"/>
  <c r="FB272" i="6"/>
  <c r="FB278" i="6"/>
  <c r="FB269" i="6"/>
  <c r="FB274" i="6"/>
  <c r="FC260" i="6"/>
  <c r="FC255" i="6"/>
  <c r="FC257" i="6"/>
  <c r="FC251" i="6"/>
  <c r="FD116" i="6"/>
  <c r="FD225" i="6"/>
  <c r="FD218" i="6"/>
  <c r="FD94" i="6"/>
  <c r="FD95" i="6"/>
  <c r="FD204" i="6"/>
  <c r="EU255" i="6"/>
  <c r="FB126" i="6"/>
  <c r="FC142" i="6"/>
  <c r="FC131" i="6"/>
  <c r="FD103" i="6"/>
  <c r="FD212" i="6"/>
  <c r="FD122" i="6"/>
  <c r="FD231" i="6"/>
  <c r="FD112" i="6"/>
  <c r="FD221" i="6"/>
  <c r="ES252" i="6"/>
  <c r="ET247" i="6"/>
  <c r="EU136" i="6"/>
  <c r="EU251" i="6"/>
  <c r="ES264" i="6"/>
  <c r="ET245" i="6"/>
  <c r="FC277" i="6"/>
  <c r="FC279" i="6"/>
  <c r="ET139" i="6"/>
  <c r="ET133" i="6"/>
  <c r="FC254" i="6"/>
  <c r="FC138" i="6"/>
  <c r="FC250" i="6"/>
  <c r="FC143" i="6"/>
  <c r="FD115" i="6"/>
  <c r="FD224" i="6"/>
  <c r="FD207" i="6"/>
  <c r="FD46" i="6"/>
  <c r="FE199" i="6" s="1"/>
  <c r="FD125" i="6"/>
  <c r="FD234" i="6"/>
  <c r="FB127" i="6"/>
  <c r="FB281" i="6"/>
  <c r="FB130" i="6"/>
  <c r="FB131" i="6"/>
  <c r="FB141" i="6"/>
  <c r="FB134" i="6"/>
  <c r="FB142" i="6"/>
  <c r="FB135" i="6"/>
  <c r="FB148" i="6"/>
  <c r="FB147" i="6"/>
  <c r="FB138" i="6"/>
  <c r="FB129" i="6"/>
  <c r="FB143" i="6"/>
  <c r="FB144" i="6"/>
  <c r="FB133" i="6"/>
  <c r="FB145" i="6"/>
  <c r="FB137" i="6"/>
  <c r="FB139" i="6"/>
  <c r="FC199" i="6"/>
  <c r="FC244" i="6"/>
  <c r="FC90" i="6"/>
  <c r="FB251" i="6"/>
  <c r="FB136" i="6"/>
  <c r="FC280" i="6"/>
  <c r="FD97" i="6"/>
  <c r="FD206" i="6"/>
  <c r="FD47" i="6"/>
  <c r="FE200" i="6" s="1"/>
  <c r="FD209" i="6"/>
  <c r="FD203" i="6"/>
  <c r="FD45" i="6"/>
  <c r="FE198" i="6" s="1"/>
  <c r="EW63" i="6"/>
  <c r="FI173" i="6" s="1"/>
  <c r="EW76" i="6"/>
  <c r="FI186" i="6" s="1"/>
  <c r="EW82" i="6"/>
  <c r="FI192" i="6" s="1"/>
  <c r="EW79" i="6"/>
  <c r="FI189" i="6" s="1"/>
  <c r="EW78" i="6"/>
  <c r="FI188" i="6" s="1"/>
  <c r="EW71" i="6"/>
  <c r="FI181" i="6" s="1"/>
  <c r="EW75" i="6"/>
  <c r="FI185" i="6" s="1"/>
  <c r="EW74" i="6"/>
  <c r="FI184" i="6" s="1"/>
  <c r="EW81" i="6"/>
  <c r="FI191" i="6" s="1"/>
  <c r="EW68" i="6"/>
  <c r="FI178" i="6" s="1"/>
  <c r="EW70" i="6"/>
  <c r="FI180" i="6" s="1"/>
  <c r="EW67" i="6"/>
  <c r="FI177" i="6" s="1"/>
  <c r="EW64" i="6"/>
  <c r="FI174" i="6" s="1"/>
  <c r="EW66" i="6"/>
  <c r="FI176" i="6" s="1"/>
  <c r="EW65" i="6"/>
  <c r="FI175" i="6" s="1"/>
  <c r="EW60" i="6"/>
  <c r="FI170" i="6" s="1"/>
  <c r="EW62" i="6"/>
  <c r="FI172" i="6" s="1"/>
  <c r="EW80" i="6"/>
  <c r="FI190" i="6" s="1"/>
  <c r="EW56" i="6"/>
  <c r="FI166" i="6" s="1"/>
  <c r="EW58" i="6"/>
  <c r="FI168" i="6" s="1"/>
  <c r="EW69" i="6"/>
  <c r="FI179" i="6" s="1"/>
  <c r="EW51" i="6"/>
  <c r="FI161" i="6" s="1"/>
  <c r="EW54" i="6"/>
  <c r="FI164" i="6" s="1"/>
  <c r="EW57" i="6"/>
  <c r="FI167" i="6" s="1"/>
  <c r="EW55" i="6"/>
  <c r="FI165" i="6" s="1"/>
  <c r="EW77" i="6"/>
  <c r="FI187" i="6" s="1"/>
  <c r="EW50" i="6"/>
  <c r="FI160" i="6" s="1"/>
  <c r="EW61" i="6"/>
  <c r="FI171" i="6" s="1"/>
  <c r="EW49" i="6"/>
  <c r="EW59" i="6"/>
  <c r="FI169" i="6" s="1"/>
  <c r="EW73" i="6"/>
  <c r="FI183" i="6" s="1"/>
  <c r="EW52" i="6"/>
  <c r="FI162" i="6" s="1"/>
  <c r="EW72" i="6"/>
  <c r="FI182" i="6" s="1"/>
  <c r="EW53" i="6"/>
  <c r="FI163" i="6" s="1"/>
  <c r="ET259" i="6"/>
  <c r="EU276" i="6"/>
  <c r="EU277" i="6"/>
  <c r="EU262" i="6"/>
  <c r="ES91" i="6"/>
  <c r="EU130" i="6"/>
  <c r="EU126" i="6"/>
  <c r="EU92" i="6"/>
  <c r="EU246" i="6"/>
  <c r="EU201" i="6"/>
  <c r="EV121" i="6"/>
  <c r="EV230" i="6"/>
  <c r="EV48" i="6"/>
  <c r="EV213" i="6"/>
  <c r="EV119" i="6"/>
  <c r="EV228" i="6"/>
  <c r="ES133" i="6"/>
  <c r="ET275" i="6"/>
  <c r="EU269" i="6"/>
  <c r="ET255" i="6"/>
  <c r="EU279" i="6"/>
  <c r="ES243" i="6"/>
  <c r="EU280" i="6"/>
  <c r="EU248" i="6"/>
  <c r="ES268" i="6"/>
  <c r="EV94" i="6"/>
  <c r="EV95" i="6"/>
  <c r="EV204" i="6"/>
  <c r="EV107" i="6"/>
  <c r="EV216" i="6"/>
  <c r="EV234" i="6"/>
  <c r="EV125" i="6"/>
  <c r="EU266" i="6"/>
  <c r="EU127" i="6"/>
  <c r="EU281" i="6"/>
  <c r="EU144" i="6"/>
  <c r="EU140" i="6"/>
  <c r="EU273" i="6"/>
  <c r="EU148" i="6"/>
  <c r="EU249" i="6"/>
  <c r="ES129" i="6"/>
  <c r="EV106" i="6"/>
  <c r="EV215" i="6"/>
  <c r="EV118" i="6"/>
  <c r="EV227" i="6"/>
  <c r="EV108" i="6"/>
  <c r="EV217" i="6"/>
  <c r="EU135" i="6"/>
  <c r="ES276" i="6"/>
  <c r="ET246" i="6"/>
  <c r="EU250" i="6"/>
  <c r="EU138" i="6"/>
  <c r="EU268" i="6"/>
  <c r="EU89" i="6"/>
  <c r="EU88" i="6"/>
  <c r="EU243" i="6"/>
  <c r="EU198" i="6"/>
  <c r="EV226" i="6"/>
  <c r="EV117" i="6"/>
  <c r="EV46" i="6"/>
  <c r="EV207" i="6"/>
  <c r="EV83" i="6"/>
  <c r="EV148" i="6" s="1"/>
  <c r="EV123" i="6"/>
  <c r="EV232" i="6"/>
  <c r="EV113" i="6"/>
  <c r="EV222" i="6"/>
  <c r="ET197" i="6"/>
  <c r="ET242" i="6"/>
  <c r="ET252" i="6"/>
  <c r="ET272" i="6"/>
  <c r="ET273" i="6"/>
  <c r="ET264" i="6"/>
  <c r="ET270" i="6"/>
  <c r="ET250" i="6"/>
  <c r="ET266" i="6"/>
  <c r="ET274" i="6"/>
  <c r="ET256" i="6"/>
  <c r="ET248" i="6"/>
  <c r="ET268" i="6"/>
  <c r="ET253" i="6"/>
  <c r="ET261" i="6"/>
  <c r="ET269" i="6"/>
  <c r="ET265" i="6"/>
  <c r="ET258" i="6"/>
  <c r="ET276" i="6"/>
  <c r="ET280" i="6"/>
  <c r="ET260" i="6"/>
  <c r="ET278" i="6"/>
  <c r="ET254" i="6"/>
  <c r="ET262" i="6"/>
  <c r="ET257" i="6"/>
  <c r="ET277" i="6"/>
  <c r="ET249" i="6"/>
  <c r="ES272" i="6"/>
  <c r="EU254" i="6"/>
  <c r="ES246" i="6"/>
  <c r="ES251" i="6"/>
  <c r="ES88" i="6"/>
  <c r="ES137" i="6"/>
  <c r="ET244" i="6"/>
  <c r="EV229" i="6"/>
  <c r="EV120" i="6"/>
  <c r="EV96" i="6"/>
  <c r="EV205" i="6"/>
  <c r="EV100" i="6"/>
  <c r="EV210" i="6"/>
  <c r="EV101" i="6"/>
  <c r="EU257" i="6"/>
  <c r="EU147" i="6"/>
  <c r="EU274" i="6"/>
  <c r="EU142" i="6"/>
  <c r="EU263" i="6"/>
  <c r="ES256" i="6"/>
  <c r="ET281" i="6"/>
  <c r="EU270" i="6"/>
  <c r="ES89" i="6"/>
  <c r="ET199" i="6"/>
  <c r="EV98" i="6"/>
  <c r="EV99" i="6"/>
  <c r="EV208" i="6"/>
  <c r="EV111" i="6"/>
  <c r="EV220" i="6"/>
  <c r="EV221" i="6"/>
  <c r="EV112" i="6"/>
  <c r="EU200" i="6"/>
  <c r="EU91" i="6"/>
  <c r="EU245" i="6"/>
  <c r="EU247" i="6"/>
  <c r="EU252" i="6"/>
  <c r="EU139" i="6"/>
  <c r="EU137" i="6"/>
  <c r="EV110" i="6"/>
  <c r="EV219" i="6"/>
  <c r="EV122" i="6"/>
  <c r="EV231" i="6"/>
  <c r="EV105" i="6"/>
  <c r="EV104" i="6"/>
  <c r="EV214" i="6"/>
  <c r="ES281" i="6"/>
  <c r="ES127" i="6"/>
  <c r="ES130" i="6"/>
  <c r="ES132" i="6"/>
  <c r="ES144" i="6"/>
  <c r="ES143" i="6"/>
  <c r="ES139" i="6"/>
  <c r="ES140" i="6"/>
  <c r="ES128" i="6"/>
  <c r="ES142" i="6"/>
  <c r="ES148" i="6"/>
  <c r="ES134" i="6"/>
  <c r="ES136" i="6"/>
  <c r="ES147" i="6"/>
  <c r="ES135" i="6"/>
  <c r="ES131" i="6"/>
  <c r="ES138" i="6"/>
  <c r="ET251" i="6"/>
  <c r="ET243" i="6"/>
  <c r="EU143" i="6"/>
  <c r="ES247" i="6"/>
  <c r="EU253" i="6"/>
  <c r="EU272" i="6"/>
  <c r="ET271" i="6"/>
  <c r="ES255" i="6"/>
  <c r="EV97" i="6"/>
  <c r="EV206" i="6"/>
  <c r="EV45" i="6"/>
  <c r="EV203" i="6"/>
  <c r="EV225" i="6"/>
  <c r="EV116" i="6"/>
  <c r="ES141" i="6"/>
  <c r="EU197" i="6"/>
  <c r="EU242" i="6"/>
  <c r="EU275" i="6"/>
  <c r="EU271" i="6"/>
  <c r="EU132" i="6"/>
  <c r="EU141" i="6"/>
  <c r="ES245" i="6"/>
  <c r="EU259" i="6"/>
  <c r="EU258" i="6"/>
  <c r="EX5" i="6"/>
  <c r="EW86" i="6"/>
  <c r="EW85" i="6"/>
  <c r="EW42" i="6"/>
  <c r="EW152" i="6" s="1"/>
  <c r="EW195" i="6" s="1"/>
  <c r="EW240" i="6" s="1"/>
  <c r="EY1" i="6"/>
  <c r="EU133" i="6"/>
  <c r="EV109" i="6"/>
  <c r="EV218" i="6"/>
  <c r="EV47" i="6"/>
  <c r="EV209" i="6"/>
  <c r="EV233" i="6"/>
  <c r="EV124" i="6"/>
  <c r="ES242" i="6"/>
  <c r="ES275" i="6"/>
  <c r="ES258" i="6"/>
  <c r="ES274" i="6"/>
  <c r="ES267" i="6"/>
  <c r="ES271" i="6"/>
  <c r="ES270" i="6"/>
  <c r="ES248" i="6"/>
  <c r="ES273" i="6"/>
  <c r="ES261" i="6"/>
  <c r="ES279" i="6"/>
  <c r="ES265" i="6"/>
  <c r="ES259" i="6"/>
  <c r="ES253" i="6"/>
  <c r="ES257" i="6"/>
  <c r="ES262" i="6"/>
  <c r="ES249" i="6"/>
  <c r="ES277" i="6"/>
  <c r="ES254" i="6"/>
  <c r="ES269" i="6"/>
  <c r="ES278" i="6"/>
  <c r="ES266" i="6"/>
  <c r="ES250" i="6"/>
  <c r="ES263" i="6"/>
  <c r="EU90" i="6"/>
  <c r="EU199" i="6"/>
  <c r="EU244" i="6"/>
  <c r="EV103" i="6"/>
  <c r="EV212" i="6"/>
  <c r="EV224" i="6"/>
  <c r="EV115" i="6"/>
  <c r="EV102" i="6"/>
  <c r="EV211" i="6"/>
  <c r="ES244" i="6"/>
  <c r="ES90" i="6"/>
  <c r="EU267" i="6"/>
  <c r="EU265" i="6"/>
  <c r="EU131" i="6"/>
  <c r="EU260" i="6"/>
  <c r="EU261" i="6"/>
  <c r="EU128" i="6"/>
  <c r="EV114" i="6"/>
  <c r="EV223" i="6"/>
  <c r="EV235" i="6"/>
  <c r="EV44" i="6"/>
  <c r="EV279" i="6" s="1"/>
  <c r="EV202" i="6"/>
  <c r="FD88" i="1"/>
  <c r="FD91" i="1"/>
  <c r="EX79" i="1"/>
  <c r="FJ188" i="1" s="1"/>
  <c r="EX56" i="1"/>
  <c r="FJ165" i="1" s="1"/>
  <c r="EX66" i="1"/>
  <c r="FJ175" i="1" s="1"/>
  <c r="EX55" i="1"/>
  <c r="FJ164" i="1" s="1"/>
  <c r="EX76" i="1"/>
  <c r="FJ185" i="1" s="1"/>
  <c r="EX54" i="1"/>
  <c r="FJ163" i="1" s="1"/>
  <c r="EX78" i="1"/>
  <c r="FJ187" i="1" s="1"/>
  <c r="EX64" i="1"/>
  <c r="FJ173" i="1" s="1"/>
  <c r="EX69" i="1"/>
  <c r="FJ178" i="1" s="1"/>
  <c r="EX60" i="1"/>
  <c r="FJ169" i="1" s="1"/>
  <c r="EX58" i="1"/>
  <c r="FJ167" i="1" s="1"/>
  <c r="EX70" i="1"/>
  <c r="FJ179" i="1" s="1"/>
  <c r="EX81" i="1"/>
  <c r="FJ190" i="1" s="1"/>
  <c r="EX51" i="1"/>
  <c r="FJ160" i="1" s="1"/>
  <c r="EX52" i="1"/>
  <c r="FJ161" i="1" s="1"/>
  <c r="EX73" i="1"/>
  <c r="FJ182" i="1" s="1"/>
  <c r="EX72" i="1"/>
  <c r="FJ181" i="1" s="1"/>
  <c r="EX80" i="1"/>
  <c r="FJ189" i="1" s="1"/>
  <c r="EX49" i="1"/>
  <c r="EX44" i="1" s="1"/>
  <c r="FJ153" i="1" s="1"/>
  <c r="EX67" i="1"/>
  <c r="FJ176" i="1" s="1"/>
  <c r="EX74" i="1"/>
  <c r="FJ183" i="1" s="1"/>
  <c r="EX77" i="1"/>
  <c r="FJ186" i="1" s="1"/>
  <c r="EX63" i="1"/>
  <c r="FJ172" i="1" s="1"/>
  <c r="EX68" i="1"/>
  <c r="FJ177" i="1" s="1"/>
  <c r="EX71" i="1"/>
  <c r="FJ180" i="1" s="1"/>
  <c r="EX57" i="1"/>
  <c r="FJ166" i="1" s="1"/>
  <c r="EX62" i="1"/>
  <c r="FJ171" i="1" s="1"/>
  <c r="EX65" i="1"/>
  <c r="FJ174" i="1" s="1"/>
  <c r="EX61" i="1"/>
  <c r="FJ170" i="1" s="1"/>
  <c r="EX59" i="1"/>
  <c r="FJ168" i="1" s="1"/>
  <c r="EX75" i="1"/>
  <c r="FJ184" i="1" s="1"/>
  <c r="EX50" i="1"/>
  <c r="FJ159" i="1" s="1"/>
  <c r="EX53" i="1"/>
  <c r="FJ162" i="1" s="1"/>
  <c r="EW100" i="1"/>
  <c r="EU91" i="1"/>
  <c r="EW102" i="1"/>
  <c r="ET90" i="1"/>
  <c r="EW109" i="1"/>
  <c r="EW96" i="1"/>
  <c r="ET88" i="1"/>
  <c r="EW124" i="1"/>
  <c r="EU90" i="1"/>
  <c r="EW5" i="1"/>
  <c r="EV85" i="1"/>
  <c r="EV151" i="1" s="1"/>
  <c r="EV42" i="1"/>
  <c r="EW122" i="1"/>
  <c r="EW95" i="1"/>
  <c r="EW106" i="1"/>
  <c r="EW98" i="1"/>
  <c r="EW117" i="1"/>
  <c r="EW111" i="1"/>
  <c r="EW108" i="1"/>
  <c r="EW116" i="1"/>
  <c r="EW115" i="1"/>
  <c r="EV88" i="1"/>
  <c r="ET89" i="1"/>
  <c r="EU89" i="1"/>
  <c r="EZ1" i="1"/>
  <c r="EW46" i="1"/>
  <c r="FI155" i="1" s="1"/>
  <c r="EW97" i="1"/>
  <c r="EW104" i="1"/>
  <c r="EW123" i="1"/>
  <c r="EW87" i="1"/>
  <c r="EV90" i="1"/>
  <c r="EW101" i="1"/>
  <c r="EW45" i="1"/>
  <c r="FI154" i="1" s="1"/>
  <c r="EW93" i="1"/>
  <c r="EV89" i="1"/>
  <c r="EW121" i="1"/>
  <c r="EW114" i="1"/>
  <c r="EU88" i="1"/>
  <c r="EW113" i="1"/>
  <c r="EW112" i="1"/>
  <c r="EW110" i="1"/>
  <c r="EW118" i="1"/>
  <c r="EV91" i="1"/>
  <c r="EW48" i="1"/>
  <c r="FI157" i="1" s="1"/>
  <c r="EW103" i="1"/>
  <c r="EW107" i="1"/>
  <c r="EW120" i="1"/>
  <c r="EW94" i="1"/>
  <c r="EW119" i="1"/>
  <c r="ET91" i="1"/>
  <c r="EW47" i="1"/>
  <c r="FI156" i="1" s="1"/>
  <c r="EW99" i="1"/>
  <c r="EW105" i="1"/>
  <c r="K115" i="21"/>
  <c r="L1" i="21"/>
  <c r="L1" i="19" s="1"/>
  <c r="AH49" i="21"/>
  <c r="AS5" i="19"/>
  <c r="AS50" i="19" s="1"/>
  <c r="AR2" i="19"/>
  <c r="R49" i="21"/>
  <c r="ER235" i="6"/>
  <c r="H6" i="40"/>
  <c r="H63" i="40" s="1"/>
  <c r="EF235" i="6"/>
  <c r="EG235" i="6"/>
  <c r="ER192" i="6"/>
  <c r="EQ192" i="6"/>
  <c r="EQ235" i="6"/>
  <c r="EI82" i="6"/>
  <c r="EU192" i="6" s="1"/>
  <c r="EH235" i="6"/>
  <c r="EJ85" i="6"/>
  <c r="EK5" i="6"/>
  <c r="EJ42" i="6"/>
  <c r="EJ152" i="6" s="1"/>
  <c r="EJ195" i="6" s="1"/>
  <c r="EJ240" i="6" s="1"/>
  <c r="EJ86" i="6"/>
  <c r="EK1" i="6"/>
  <c r="EK1" i="1"/>
  <c r="EJ5" i="1"/>
  <c r="EI42" i="1"/>
  <c r="EI85" i="1"/>
  <c r="EI151" i="1" s="1"/>
  <c r="AR1" i="21"/>
  <c r="AQ1" i="21" s="1"/>
  <c r="AR115" i="21"/>
  <c r="I115" i="21"/>
  <c r="X49" i="21"/>
  <c r="AS2" i="19"/>
  <c r="X5" i="19"/>
  <c r="X50" i="19" s="1"/>
  <c r="AL49" i="21"/>
  <c r="AR5" i="19"/>
  <c r="AR116" i="19" s="1"/>
  <c r="AL115" i="21"/>
  <c r="AS49" i="21"/>
  <c r="D5" i="39"/>
  <c r="D50" i="39" s="1"/>
  <c r="S5" i="19"/>
  <c r="S160" i="19" s="1"/>
  <c r="W115" i="21"/>
  <c r="AF115" i="21"/>
  <c r="AO5" i="19"/>
  <c r="AO50" i="19" s="1"/>
  <c r="W49" i="21"/>
  <c r="AU49" i="21"/>
  <c r="AG115" i="21"/>
  <c r="L49" i="21"/>
  <c r="S49" i="21"/>
  <c r="AG49" i="21"/>
  <c r="L115" i="21"/>
  <c r="AM49" i="21"/>
  <c r="AF49" i="21"/>
  <c r="B49" i="21"/>
  <c r="U115" i="21"/>
  <c r="AE5" i="19"/>
  <c r="AE116" i="19" s="1"/>
  <c r="AN115" i="21"/>
  <c r="AN49" i="21"/>
  <c r="U5" i="19"/>
  <c r="U116" i="19" s="1"/>
  <c r="Q49" i="21"/>
  <c r="Q115" i="21"/>
  <c r="Z115" i="21"/>
  <c r="B5" i="19"/>
  <c r="B160" i="19" s="1"/>
  <c r="AP5" i="19"/>
  <c r="AP50" i="19" s="1"/>
  <c r="AM115" i="21"/>
  <c r="Y5" i="19"/>
  <c r="Y160" i="19" s="1"/>
  <c r="Z5" i="19"/>
  <c r="Z50" i="19" s="1"/>
  <c r="O49" i="21"/>
  <c r="R5" i="19"/>
  <c r="R116" i="19" s="1"/>
  <c r="Y115" i="21"/>
  <c r="AJ49" i="21"/>
  <c r="AE115" i="21"/>
  <c r="AO115" i="21"/>
  <c r="AJ115" i="21"/>
  <c r="AD115" i="21"/>
  <c r="D50" i="19"/>
  <c r="AB5" i="19"/>
  <c r="AB160" i="19" s="1"/>
  <c r="T49" i="21"/>
  <c r="AD5" i="19"/>
  <c r="AD50" i="19" s="1"/>
  <c r="D116" i="19"/>
  <c r="AB115" i="21"/>
  <c r="AP49" i="21"/>
  <c r="AU115" i="21"/>
  <c r="T5" i="19"/>
  <c r="T160" i="19" s="1"/>
  <c r="AT115" i="21"/>
  <c r="E160" i="19"/>
  <c r="AE1" i="39"/>
  <c r="AR1" i="39" s="1"/>
  <c r="AQ5" i="19"/>
  <c r="AQ160" i="19" s="1"/>
  <c r="E116" i="19"/>
  <c r="BD5" i="39"/>
  <c r="BD116" i="39" s="1"/>
  <c r="H5" i="19"/>
  <c r="H50" i="19" s="1"/>
  <c r="AT5" i="19"/>
  <c r="AT160" i="19" s="1"/>
  <c r="O115" i="21"/>
  <c r="H49" i="21"/>
  <c r="AQ49" i="21"/>
  <c r="F1" i="39"/>
  <c r="F2" i="39" s="1"/>
  <c r="F5" i="39" s="1"/>
  <c r="C82" i="6"/>
  <c r="C192" i="6" s="1"/>
  <c r="C235" i="6" s="1"/>
  <c r="C280" i="6" s="1"/>
  <c r="C281" i="6" s="1"/>
  <c r="F115" i="21"/>
  <c r="F5" i="19"/>
  <c r="F5" i="35"/>
  <c r="C49" i="21"/>
  <c r="C115" i="21"/>
  <c r="N49" i="21"/>
  <c r="N5" i="19"/>
  <c r="N160" i="19" s="1"/>
  <c r="K49" i="21"/>
  <c r="C50" i="19"/>
  <c r="E115" i="21"/>
  <c r="L2" i="21"/>
  <c r="M2" i="19"/>
  <c r="F49" i="21"/>
  <c r="E49" i="21"/>
  <c r="X2" i="21"/>
  <c r="Y2" i="19"/>
  <c r="Z1" i="19"/>
  <c r="Y1" i="21"/>
  <c r="BE1" i="39"/>
  <c r="BE2" i="39" s="1"/>
  <c r="S62" i="35"/>
  <c r="P5" i="35"/>
  <c r="P62" i="35" s="1"/>
  <c r="D1" i="19"/>
  <c r="J49" i="21"/>
  <c r="J115" i="21"/>
  <c r="I49" i="21"/>
  <c r="C160" i="19"/>
  <c r="AC116" i="39"/>
  <c r="I85" i="1"/>
  <c r="I42" i="1"/>
  <c r="J5" i="1"/>
  <c r="I85" i="6"/>
  <c r="J5" i="6"/>
  <c r="I42" i="6"/>
  <c r="I152" i="6" s="1"/>
  <c r="I195" i="6" s="1"/>
  <c r="I240" i="6" s="1"/>
  <c r="I86" i="6"/>
  <c r="AP50" i="39"/>
  <c r="E5" i="39"/>
  <c r="E116" i="39" s="1"/>
  <c r="R1" i="39"/>
  <c r="AD2" i="39"/>
  <c r="AQ2" i="39" s="1"/>
  <c r="AD5" i="39"/>
  <c r="AD116" i="39" s="1"/>
  <c r="AP116" i="39"/>
  <c r="C45" i="6"/>
  <c r="C155" i="6" s="1"/>
  <c r="C198" i="6" s="1"/>
  <c r="C243" i="6" s="1"/>
  <c r="C154" i="1"/>
  <c r="C49" i="6"/>
  <c r="C159" i="6" s="1"/>
  <c r="C202" i="6" s="1"/>
  <c r="C247" i="6" s="1"/>
  <c r="C158" i="1"/>
  <c r="C44" i="1"/>
  <c r="C157" i="1"/>
  <c r="C48" i="6"/>
  <c r="C158" i="6" s="1"/>
  <c r="C201" i="6" s="1"/>
  <c r="C246" i="6" s="1"/>
  <c r="C47" i="6"/>
  <c r="C157" i="6" s="1"/>
  <c r="C200" i="6" s="1"/>
  <c r="C245" i="6" s="1"/>
  <c r="C156" i="1"/>
  <c r="M50" i="19"/>
  <c r="M160" i="19"/>
  <c r="M116" i="19"/>
  <c r="I116" i="19"/>
  <c r="I160" i="19"/>
  <c r="I50" i="19"/>
  <c r="K116" i="19"/>
  <c r="K50" i="19"/>
  <c r="K160" i="19"/>
  <c r="B1" i="21"/>
  <c r="B1" i="19" s="1"/>
  <c r="C1" i="19"/>
  <c r="L160" i="19"/>
  <c r="L116" i="19"/>
  <c r="L50" i="19"/>
  <c r="O160" i="19"/>
  <c r="O116" i="19"/>
  <c r="O50" i="19"/>
  <c r="J160" i="19"/>
  <c r="J116" i="19"/>
  <c r="J50" i="19"/>
  <c r="AK50" i="19"/>
  <c r="AK116" i="19"/>
  <c r="AK160" i="19"/>
  <c r="AF116" i="19"/>
  <c r="AF160" i="19"/>
  <c r="AF50" i="19"/>
  <c r="Q160" i="19"/>
  <c r="Q116" i="19"/>
  <c r="Q50" i="19"/>
  <c r="AQ5" i="39"/>
  <c r="AU160" i="19"/>
  <c r="AU116" i="19"/>
  <c r="AU50" i="19"/>
  <c r="AH160" i="19"/>
  <c r="AH116" i="19"/>
  <c r="AH50" i="19"/>
  <c r="AA160" i="19"/>
  <c r="AA116" i="19"/>
  <c r="AA50" i="19"/>
  <c r="R2" i="39"/>
  <c r="L59" i="27"/>
  <c r="K4" i="27"/>
  <c r="V160" i="19"/>
  <c r="V116" i="19"/>
  <c r="V50" i="19"/>
  <c r="AN160" i="19"/>
  <c r="AN116" i="19"/>
  <c r="AN50" i="19"/>
  <c r="AJ50" i="19"/>
  <c r="AJ160" i="19"/>
  <c r="AJ116" i="19"/>
  <c r="G12" i="33"/>
  <c r="G13" i="33" s="1"/>
  <c r="G14" i="33" s="1"/>
  <c r="G15" i="33" s="1"/>
  <c r="G16" i="33" s="1"/>
  <c r="G17" i="33" s="1"/>
  <c r="G18" i="33" s="1"/>
  <c r="G19" i="33" s="1"/>
  <c r="G20" i="33" s="1"/>
  <c r="G21" i="33" s="1"/>
  <c r="G22" i="33" s="1"/>
  <c r="G23" i="33" s="1"/>
  <c r="G24" i="33" s="1"/>
  <c r="G25" i="33" s="1"/>
  <c r="G26" i="33" s="1"/>
  <c r="G27" i="33" s="1"/>
  <c r="G28" i="33" s="1"/>
  <c r="G29" i="33" s="1"/>
  <c r="G30" i="33" s="1"/>
  <c r="G31" i="33" s="1"/>
  <c r="G32" i="33" s="1"/>
  <c r="G33" i="33" s="1"/>
  <c r="G34" i="33" s="1"/>
  <c r="G35" i="33" s="1"/>
  <c r="G36" i="33" s="1"/>
  <c r="G37" i="33" s="1"/>
  <c r="G38" i="33" s="1"/>
  <c r="G39" i="33" s="1"/>
  <c r="G40" i="33" s="1"/>
  <c r="G41" i="33" s="1"/>
  <c r="AP2" i="21"/>
  <c r="AQ2" i="19"/>
  <c r="Q50" i="39"/>
  <c r="Q160" i="39"/>
  <c r="Q116" i="39"/>
  <c r="U50" i="19"/>
  <c r="K4" i="26"/>
  <c r="L59" i="26"/>
  <c r="AG160" i="19"/>
  <c r="AG116" i="19"/>
  <c r="AG50" i="19"/>
  <c r="AL160" i="19"/>
  <c r="AL50" i="19"/>
  <c r="AL116" i="19"/>
  <c r="AM116" i="19"/>
  <c r="AM160" i="19"/>
  <c r="AM50" i="19"/>
  <c r="AI116" i="19"/>
  <c r="AI160" i="19"/>
  <c r="B2" i="21"/>
  <c r="C2" i="19"/>
  <c r="W160" i="19"/>
  <c r="W116" i="19"/>
  <c r="W50" i="19"/>
  <c r="FM13" i="6"/>
  <c r="FM28" i="6"/>
  <c r="FM30" i="6"/>
  <c r="FL14" i="1"/>
  <c r="FL13" i="1"/>
  <c r="FL20" i="1"/>
  <c r="EY30" i="1"/>
  <c r="EX34" i="6"/>
  <c r="EY8" i="1"/>
  <c r="EX10" i="6"/>
  <c r="EY17" i="1"/>
  <c r="EY23" i="1"/>
  <c r="FL8" i="1"/>
  <c r="EX27" i="6"/>
  <c r="FM15" i="6"/>
  <c r="EX7" i="6"/>
  <c r="EX13" i="6"/>
  <c r="FM9" i="6"/>
  <c r="EJ40" i="6"/>
  <c r="FM24" i="6"/>
  <c r="FM37" i="6"/>
  <c r="FM16" i="6"/>
  <c r="FM7" i="6"/>
  <c r="FL29" i="1"/>
  <c r="FL30" i="1"/>
  <c r="FL31" i="1"/>
  <c r="EY12" i="1"/>
  <c r="EX26" i="6"/>
  <c r="EX23" i="6"/>
  <c r="EX40" i="6"/>
  <c r="EY10" i="1"/>
  <c r="FM23" i="6"/>
  <c r="EY33" i="1"/>
  <c r="FM38" i="6"/>
  <c r="EY13" i="1"/>
  <c r="EY21" i="1"/>
  <c r="EY29" i="1"/>
  <c r="FL12" i="1"/>
  <c r="FM31" i="6"/>
  <c r="FL19" i="1"/>
  <c r="FL39" i="1"/>
  <c r="EY16" i="1"/>
  <c r="EX37" i="6"/>
  <c r="FM25" i="6"/>
  <c r="FM39" i="6"/>
  <c r="FM18" i="6"/>
  <c r="FL34" i="1"/>
  <c r="EY39" i="1"/>
  <c r="EX30" i="6"/>
  <c r="FM17" i="6"/>
  <c r="FM8" i="6"/>
  <c r="FM10" i="6"/>
  <c r="FL24" i="1"/>
  <c r="FL23" i="1"/>
  <c r="EY35" i="1"/>
  <c r="EX29" i="6"/>
  <c r="EX21" i="6"/>
  <c r="EY27" i="1"/>
  <c r="EY11" i="1"/>
  <c r="EX8" i="6"/>
  <c r="FM27" i="6"/>
  <c r="EX33" i="6"/>
  <c r="EX18" i="6"/>
  <c r="EX24" i="6"/>
  <c r="FM22" i="6"/>
  <c r="FL27" i="1"/>
  <c r="EY24" i="1"/>
  <c r="EX28" i="6"/>
  <c r="FM32" i="6"/>
  <c r="FM26" i="6"/>
  <c r="FL21" i="1"/>
  <c r="FL22" i="1"/>
  <c r="FL38" i="1"/>
  <c r="EY31" i="1"/>
  <c r="EY25" i="1"/>
  <c r="EY22" i="1"/>
  <c r="EX19" i="6"/>
  <c r="EY20" i="1"/>
  <c r="EX16" i="6"/>
  <c r="FM19" i="6"/>
  <c r="FL37" i="1"/>
  <c r="EY38" i="1"/>
  <c r="EY37" i="1"/>
  <c r="FM20" i="6"/>
  <c r="EX15" i="6"/>
  <c r="EX32" i="6"/>
  <c r="FM33" i="6"/>
  <c r="FL32" i="1"/>
  <c r="FL16" i="1"/>
  <c r="EY18" i="1"/>
  <c r="FL11" i="1"/>
  <c r="EX25" i="6"/>
  <c r="EX12" i="6"/>
  <c r="FM11" i="6"/>
  <c r="FL10" i="1"/>
  <c r="EY36" i="1"/>
  <c r="FL7" i="1"/>
  <c r="FM35" i="6"/>
  <c r="FM40" i="6"/>
  <c r="FM34" i="6"/>
  <c r="FL25" i="1"/>
  <c r="FL26" i="1"/>
  <c r="FL35" i="1"/>
  <c r="EY15" i="1"/>
  <c r="EY14" i="1"/>
  <c r="EX17" i="6"/>
  <c r="EX35" i="6"/>
  <c r="EY32" i="1"/>
  <c r="EX36" i="6"/>
  <c r="FM14" i="6"/>
  <c r="FL17" i="1"/>
  <c r="EX20" i="6"/>
  <c r="FM36" i="6"/>
  <c r="FL28" i="1"/>
  <c r="EX31" i="6"/>
  <c r="EX14" i="6"/>
  <c r="FM12" i="6"/>
  <c r="FM21" i="6"/>
  <c r="FM29" i="6"/>
  <c r="FL36" i="1"/>
  <c r="FL15" i="1"/>
  <c r="FL9" i="1"/>
  <c r="EY28" i="1"/>
  <c r="EY26" i="1"/>
  <c r="EX38" i="6"/>
  <c r="EX39" i="6"/>
  <c r="EX22" i="6"/>
  <c r="EX11" i="6"/>
  <c r="FL40" i="1"/>
  <c r="EY9" i="1"/>
  <c r="EY7" i="1"/>
  <c r="FL18" i="1"/>
  <c r="EY34" i="1"/>
  <c r="FL33" i="1"/>
  <c r="EY19" i="1"/>
  <c r="EX9" i="6"/>
  <c r="FK254" i="6" l="1"/>
  <c r="FK278" i="6"/>
  <c r="FG140" i="6"/>
  <c r="FG141" i="6"/>
  <c r="FG142" i="6"/>
  <c r="FG145" i="6"/>
  <c r="FG252" i="6"/>
  <c r="FG268" i="6"/>
  <c r="FG130" i="6"/>
  <c r="FG135" i="6"/>
  <c r="FK256" i="6"/>
  <c r="FK260" i="6"/>
  <c r="FK250" i="6"/>
  <c r="FK265" i="6"/>
  <c r="FK272" i="6"/>
  <c r="FG264" i="6"/>
  <c r="FK277" i="6"/>
  <c r="FG278" i="6"/>
  <c r="FK259" i="6"/>
  <c r="FK249" i="6"/>
  <c r="FK251" i="6"/>
  <c r="FG267" i="6"/>
  <c r="FK261" i="6"/>
  <c r="FK253" i="6"/>
  <c r="FG256" i="6"/>
  <c r="FG277" i="6"/>
  <c r="FK273" i="6"/>
  <c r="FK280" i="6"/>
  <c r="FK275" i="6"/>
  <c r="FK279" i="6"/>
  <c r="FK263" i="6"/>
  <c r="FK266" i="6"/>
  <c r="FK270" i="6"/>
  <c r="FG147" i="6"/>
  <c r="FK269" i="6"/>
  <c r="FK247" i="6"/>
  <c r="FK274" i="6"/>
  <c r="FK252" i="6"/>
  <c r="FK271" i="6"/>
  <c r="FG129" i="6"/>
  <c r="FK258" i="6"/>
  <c r="FK248" i="6"/>
  <c r="FK267" i="6"/>
  <c r="FK257" i="6"/>
  <c r="FK268" i="6"/>
  <c r="FK276" i="6"/>
  <c r="FP157" i="6"/>
  <c r="FP158" i="6"/>
  <c r="FK264" i="6"/>
  <c r="FK262" i="6"/>
  <c r="FP155" i="6"/>
  <c r="FP154" i="6"/>
  <c r="FP156" i="6"/>
  <c r="FM52" i="6"/>
  <c r="FM75" i="6"/>
  <c r="FM51" i="6"/>
  <c r="FM80" i="6"/>
  <c r="FM73" i="6"/>
  <c r="FM49" i="6"/>
  <c r="FM72" i="6"/>
  <c r="FM71" i="6"/>
  <c r="FM76" i="6"/>
  <c r="FM64" i="6"/>
  <c r="FM69" i="6"/>
  <c r="FM68" i="6"/>
  <c r="FM50" i="6"/>
  <c r="FM67" i="6"/>
  <c r="FM60" i="6"/>
  <c r="FM78" i="6"/>
  <c r="FM65" i="6"/>
  <c r="FM58" i="6"/>
  <c r="FM70" i="6"/>
  <c r="FM63" i="6"/>
  <c r="FM82" i="6"/>
  <c r="FM62" i="6"/>
  <c r="FM61" i="6"/>
  <c r="FM74" i="6"/>
  <c r="FM59" i="6"/>
  <c r="FM66" i="6"/>
  <c r="FM81" i="6"/>
  <c r="FM57" i="6"/>
  <c r="FM56" i="6"/>
  <c r="FM79" i="6"/>
  <c r="FM55" i="6"/>
  <c r="FM54" i="6"/>
  <c r="FM77" i="6"/>
  <c r="FM53" i="6"/>
  <c r="FK92" i="6"/>
  <c r="FK201" i="6"/>
  <c r="FK246" i="6"/>
  <c r="FN42" i="6"/>
  <c r="FN152" i="6" s="1"/>
  <c r="FN195" i="6" s="1"/>
  <c r="FN240" i="6" s="1"/>
  <c r="FN86" i="6"/>
  <c r="FN85" i="6"/>
  <c r="FK144" i="6"/>
  <c r="FK197" i="6"/>
  <c r="FK242" i="6"/>
  <c r="FL83" i="6"/>
  <c r="FL137" i="6" s="1"/>
  <c r="FL232" i="6"/>
  <c r="FL123" i="6"/>
  <c r="FL120" i="6"/>
  <c r="FL229" i="6"/>
  <c r="FK200" i="6"/>
  <c r="FK245" i="6"/>
  <c r="FK91" i="6"/>
  <c r="FL221" i="6"/>
  <c r="FL112" i="6"/>
  <c r="FL109" i="6"/>
  <c r="FL218" i="6"/>
  <c r="FE197" i="6"/>
  <c r="FK138" i="6"/>
  <c r="FK198" i="6"/>
  <c r="FK243" i="6"/>
  <c r="FK88" i="6"/>
  <c r="FK89" i="6"/>
  <c r="FK139" i="6"/>
  <c r="FL44" i="6"/>
  <c r="FL247" i="6" s="1"/>
  <c r="FL202" i="6"/>
  <c r="FL101" i="6"/>
  <c r="FL210" i="6"/>
  <c r="FL100" i="6"/>
  <c r="FL46" i="6"/>
  <c r="FL207" i="6"/>
  <c r="FK145" i="6"/>
  <c r="FL117" i="6"/>
  <c r="FL226" i="6"/>
  <c r="FL125" i="6"/>
  <c r="FL234" i="6"/>
  <c r="FL122" i="6"/>
  <c r="FL231" i="6"/>
  <c r="FK133" i="6"/>
  <c r="FK136" i="6"/>
  <c r="FK134" i="6"/>
  <c r="FK143" i="6"/>
  <c r="FL106" i="6"/>
  <c r="FL215" i="6"/>
  <c r="FL114" i="6"/>
  <c r="FL223" i="6"/>
  <c r="FL111" i="6"/>
  <c r="FL220" i="6"/>
  <c r="FG126" i="6"/>
  <c r="FK135" i="6"/>
  <c r="FK148" i="6"/>
  <c r="FK132" i="6"/>
  <c r="FL204" i="6"/>
  <c r="FL94" i="6"/>
  <c r="FL95" i="6"/>
  <c r="FL103" i="6"/>
  <c r="FL212" i="6"/>
  <c r="FL47" i="6"/>
  <c r="FL209" i="6"/>
  <c r="FK131" i="6"/>
  <c r="FL119" i="6"/>
  <c r="FL228" i="6"/>
  <c r="FL116" i="6"/>
  <c r="FL225" i="6"/>
  <c r="FL233" i="6"/>
  <c r="FL124" i="6"/>
  <c r="FK130" i="6"/>
  <c r="FK141" i="6"/>
  <c r="FK147" i="6"/>
  <c r="FK129" i="6"/>
  <c r="FL217" i="6"/>
  <c r="FL108" i="6"/>
  <c r="FL214" i="6"/>
  <c r="FL104" i="6"/>
  <c r="FL105" i="6"/>
  <c r="FL222" i="6"/>
  <c r="FL113" i="6"/>
  <c r="FL97" i="6"/>
  <c r="FL206" i="6"/>
  <c r="FL45" i="6"/>
  <c r="FL203" i="6"/>
  <c r="FL102" i="6"/>
  <c r="FL211" i="6"/>
  <c r="FK128" i="6"/>
  <c r="FL230" i="6"/>
  <c r="FL121" i="6"/>
  <c r="FL118" i="6"/>
  <c r="FL227" i="6"/>
  <c r="FL235" i="6"/>
  <c r="FK281" i="6"/>
  <c r="FK127" i="6"/>
  <c r="FK126" i="6"/>
  <c r="FL110" i="6"/>
  <c r="FL219" i="6"/>
  <c r="FL107" i="6"/>
  <c r="FL216" i="6"/>
  <c r="FL224" i="6"/>
  <c r="FL115" i="6"/>
  <c r="FK142" i="6"/>
  <c r="FK90" i="6"/>
  <c r="FK244" i="6"/>
  <c r="FK199" i="6"/>
  <c r="FK140" i="6"/>
  <c r="FL98" i="6"/>
  <c r="FL208" i="6"/>
  <c r="FL99" i="6"/>
  <c r="FL96" i="6"/>
  <c r="FL205" i="6"/>
  <c r="FL48" i="6"/>
  <c r="FL213" i="6"/>
  <c r="FG276" i="6"/>
  <c r="FG265" i="6"/>
  <c r="FG273" i="6"/>
  <c r="FG257" i="6"/>
  <c r="FH221" i="6"/>
  <c r="FH112" i="6"/>
  <c r="FH178" i="6"/>
  <c r="FH215" i="6"/>
  <c r="FH106" i="6"/>
  <c r="FH172" i="6"/>
  <c r="FG272" i="6"/>
  <c r="FG247" i="6"/>
  <c r="FG261" i="6"/>
  <c r="FG127" i="6"/>
  <c r="FG281" i="6"/>
  <c r="FH96" i="6"/>
  <c r="FH162" i="6"/>
  <c r="FH205" i="6"/>
  <c r="FH108" i="6"/>
  <c r="FH174" i="6"/>
  <c r="FH217" i="6"/>
  <c r="FH216" i="6"/>
  <c r="FH107" i="6"/>
  <c r="FH173" i="6"/>
  <c r="FG197" i="6"/>
  <c r="FG242" i="6"/>
  <c r="FG154" i="6"/>
  <c r="FG200" i="6"/>
  <c r="FG245" i="6"/>
  <c r="FG91" i="6"/>
  <c r="FG157" i="6"/>
  <c r="FG255" i="6"/>
  <c r="FG275" i="6"/>
  <c r="FG132" i="6"/>
  <c r="FH212" i="6"/>
  <c r="FH103" i="6"/>
  <c r="FH169" i="6"/>
  <c r="FH228" i="6"/>
  <c r="FH119" i="6"/>
  <c r="FH185" i="6"/>
  <c r="FH120" i="6"/>
  <c r="FH186" i="6"/>
  <c r="FH229" i="6"/>
  <c r="FH192" i="6"/>
  <c r="FH235" i="6"/>
  <c r="FG274" i="6"/>
  <c r="FG133" i="6"/>
  <c r="FG260" i="6"/>
  <c r="FG137" i="6"/>
  <c r="FG253" i="6"/>
  <c r="FG270" i="6"/>
  <c r="FH121" i="6"/>
  <c r="FH187" i="6"/>
  <c r="FH230" i="6"/>
  <c r="FH207" i="6"/>
  <c r="FH164" i="6"/>
  <c r="FH46" i="6"/>
  <c r="FI199" i="6" s="1"/>
  <c r="FH231" i="6"/>
  <c r="FH122" i="6"/>
  <c r="FH188" i="6"/>
  <c r="FG143" i="6"/>
  <c r="FG139" i="6"/>
  <c r="FG128" i="6"/>
  <c r="FG263" i="6"/>
  <c r="FH99" i="6"/>
  <c r="FH165" i="6"/>
  <c r="FH98" i="6"/>
  <c r="FH208" i="6"/>
  <c r="FH111" i="6"/>
  <c r="FH177" i="6"/>
  <c r="FH220" i="6"/>
  <c r="FH219" i="6"/>
  <c r="FH110" i="6"/>
  <c r="FH176" i="6"/>
  <c r="FH204" i="6"/>
  <c r="FH94" i="6"/>
  <c r="FH95" i="6"/>
  <c r="FH161" i="6"/>
  <c r="FG144" i="6"/>
  <c r="FH227" i="6"/>
  <c r="FH118" i="6"/>
  <c r="FH184" i="6"/>
  <c r="FH233" i="6"/>
  <c r="FH124" i="6"/>
  <c r="FH190" i="6"/>
  <c r="FH123" i="6"/>
  <c r="FH189" i="6"/>
  <c r="FH83" i="6"/>
  <c r="FH133" i="6" s="1"/>
  <c r="FH232" i="6"/>
  <c r="FG249" i="6"/>
  <c r="FG131" i="6"/>
  <c r="FG279" i="6"/>
  <c r="FH102" i="6"/>
  <c r="FH168" i="6"/>
  <c r="FH211" i="6"/>
  <c r="FH210" i="6"/>
  <c r="FH167" i="6"/>
  <c r="FH101" i="6"/>
  <c r="FH100" i="6"/>
  <c r="FH225" i="6"/>
  <c r="FH116" i="6"/>
  <c r="FH182" i="6"/>
  <c r="FG199" i="6"/>
  <c r="FG244" i="6"/>
  <c r="FG90" i="6"/>
  <c r="FG156" i="6"/>
  <c r="FG248" i="6"/>
  <c r="FG262" i="6"/>
  <c r="FG158" i="6"/>
  <c r="FG201" i="6"/>
  <c r="FG246" i="6"/>
  <c r="FG92" i="6"/>
  <c r="FG148" i="6"/>
  <c r="FG259" i="6"/>
  <c r="FH97" i="6"/>
  <c r="FH163" i="6"/>
  <c r="FH206" i="6"/>
  <c r="FH114" i="6"/>
  <c r="FH180" i="6"/>
  <c r="FH223" i="6"/>
  <c r="FH47" i="6"/>
  <c r="FI200" i="6" s="1"/>
  <c r="FH209" i="6"/>
  <c r="FH166" i="6"/>
  <c r="FG89" i="6"/>
  <c r="FG155" i="6"/>
  <c r="FG243" i="6"/>
  <c r="FG88" i="6"/>
  <c r="FG198" i="6"/>
  <c r="FG250" i="6"/>
  <c r="FG258" i="6"/>
  <c r="FH222" i="6"/>
  <c r="FH113" i="6"/>
  <c r="FH179" i="6"/>
  <c r="FH234" i="6"/>
  <c r="FH191" i="6"/>
  <c r="FH125" i="6"/>
  <c r="FH202" i="6"/>
  <c r="FH44" i="6"/>
  <c r="FH261" i="6" s="1"/>
  <c r="FG269" i="6"/>
  <c r="FG280" i="6"/>
  <c r="FG251" i="6"/>
  <c r="FH45" i="6"/>
  <c r="FI198" i="6" s="1"/>
  <c r="FH203" i="6"/>
  <c r="FH160" i="6"/>
  <c r="FH48" i="6"/>
  <c r="FI201" i="6" s="1"/>
  <c r="FH213" i="6"/>
  <c r="FH170" i="6"/>
  <c r="FH109" i="6"/>
  <c r="FH175" i="6"/>
  <c r="FH218" i="6"/>
  <c r="FG271" i="6"/>
  <c r="FG134" i="6"/>
  <c r="FG138" i="6"/>
  <c r="FG266" i="6"/>
  <c r="FH105" i="6"/>
  <c r="FH171" i="6"/>
  <c r="FH214" i="6"/>
  <c r="FH104" i="6"/>
  <c r="FH117" i="6"/>
  <c r="FH183" i="6"/>
  <c r="FH226" i="6"/>
  <c r="FH224" i="6"/>
  <c r="FH115" i="6"/>
  <c r="FH181" i="6"/>
  <c r="FL81" i="1"/>
  <c r="FL70" i="1"/>
  <c r="FL59" i="1"/>
  <c r="FL73" i="1"/>
  <c r="FL62" i="1"/>
  <c r="FL51" i="1"/>
  <c r="FL77" i="1"/>
  <c r="FL69" i="1"/>
  <c r="FL58" i="1"/>
  <c r="FL80" i="1"/>
  <c r="FL65" i="1"/>
  <c r="FL54" i="1"/>
  <c r="FL76" i="1"/>
  <c r="FL61" i="1"/>
  <c r="FL50" i="1"/>
  <c r="FL72" i="1"/>
  <c r="FL55" i="1"/>
  <c r="FL57" i="1"/>
  <c r="FL68" i="1"/>
  <c r="FL53" i="1"/>
  <c r="FL79" i="1"/>
  <c r="FL64" i="1"/>
  <c r="FL66" i="1"/>
  <c r="FL49" i="1"/>
  <c r="FL44" i="1" s="1"/>
  <c r="FL75" i="1"/>
  <c r="FL60" i="1"/>
  <c r="FL82" i="1"/>
  <c r="FL71" i="1"/>
  <c r="FL56" i="1"/>
  <c r="FL78" i="1"/>
  <c r="FL67" i="1"/>
  <c r="FL52" i="1"/>
  <c r="FL74" i="1"/>
  <c r="FL63" i="1"/>
  <c r="FK108" i="1"/>
  <c r="FK131" i="1"/>
  <c r="FK127" i="1"/>
  <c r="FK104" i="1"/>
  <c r="FK47" i="1"/>
  <c r="FK99" i="1"/>
  <c r="FK45" i="1"/>
  <c r="FK93" i="1"/>
  <c r="FK132" i="1"/>
  <c r="FK109" i="1"/>
  <c r="FK114" i="1"/>
  <c r="FK137" i="1"/>
  <c r="FK124" i="1"/>
  <c r="FK147" i="1"/>
  <c r="FK120" i="1"/>
  <c r="FK143" i="1"/>
  <c r="FK115" i="1"/>
  <c r="FK138" i="1"/>
  <c r="FJ90" i="1"/>
  <c r="FK126" i="1"/>
  <c r="FK125" i="1"/>
  <c r="FK119" i="1"/>
  <c r="FK142" i="1"/>
  <c r="FK102" i="1"/>
  <c r="FK98" i="1"/>
  <c r="FK48" i="1"/>
  <c r="FK103" i="1"/>
  <c r="FK46" i="1"/>
  <c r="FK97" i="1"/>
  <c r="FK136" i="1"/>
  <c r="FK113" i="1"/>
  <c r="FN1" i="1"/>
  <c r="FK118" i="1"/>
  <c r="FK141" i="1"/>
  <c r="FK87" i="1"/>
  <c r="FK100" i="1"/>
  <c r="FJ89" i="1"/>
  <c r="FJ88" i="1"/>
  <c r="FK96" i="1"/>
  <c r="FK123" i="1"/>
  <c r="FK146" i="1"/>
  <c r="FK106" i="1"/>
  <c r="FK129" i="1"/>
  <c r="FK107" i="1"/>
  <c r="FK130" i="1"/>
  <c r="FK101" i="1"/>
  <c r="FK117" i="1"/>
  <c r="FK140" i="1"/>
  <c r="FJ91" i="1"/>
  <c r="FM5" i="1"/>
  <c r="FL42" i="1"/>
  <c r="FL85" i="1"/>
  <c r="FL151" i="1" s="1"/>
  <c r="FK122" i="1"/>
  <c r="FK139" i="1"/>
  <c r="FK116" i="1"/>
  <c r="FK95" i="1"/>
  <c r="FK135" i="1"/>
  <c r="FK112" i="1"/>
  <c r="FK94" i="1"/>
  <c r="FK110" i="1"/>
  <c r="FK133" i="1"/>
  <c r="FK111" i="1"/>
  <c r="FK134" i="1"/>
  <c r="FK105" i="1"/>
  <c r="FK128" i="1"/>
  <c r="FK144" i="1"/>
  <c r="FK121" i="1"/>
  <c r="FD126" i="1"/>
  <c r="FD131" i="1"/>
  <c r="FD137" i="1"/>
  <c r="FD140" i="1"/>
  <c r="FD142" i="1"/>
  <c r="FD141" i="1"/>
  <c r="FD135" i="1"/>
  <c r="FD136" i="1"/>
  <c r="FD129" i="1"/>
  <c r="FD134" i="1"/>
  <c r="FD130" i="1"/>
  <c r="FD146" i="1"/>
  <c r="FD128" i="1"/>
  <c r="FD125" i="1"/>
  <c r="FD132" i="1"/>
  <c r="FD147" i="1"/>
  <c r="FD138" i="1"/>
  <c r="FD143" i="1"/>
  <c r="FD144" i="1"/>
  <c r="FD133" i="1"/>
  <c r="FD127" i="1"/>
  <c r="FD139" i="1"/>
  <c r="FC132" i="1"/>
  <c r="FC133" i="1"/>
  <c r="FC136" i="1"/>
  <c r="FC135" i="1"/>
  <c r="FC125" i="1"/>
  <c r="FC137" i="1"/>
  <c r="FC131" i="1"/>
  <c r="FC134" i="1"/>
  <c r="FC126" i="1"/>
  <c r="FC138" i="1"/>
  <c r="FC127" i="1"/>
  <c r="FC130" i="1"/>
  <c r="FC147" i="1"/>
  <c r="FC129" i="1"/>
  <c r="FC146" i="1"/>
  <c r="FC128" i="1"/>
  <c r="FC143" i="1"/>
  <c r="FC141" i="1"/>
  <c r="FC139" i="1"/>
  <c r="FC142" i="1"/>
  <c r="FC140" i="1"/>
  <c r="FC144" i="1"/>
  <c r="EV137" i="6"/>
  <c r="FD134" i="6"/>
  <c r="FD263" i="6"/>
  <c r="FD141" i="6"/>
  <c r="FD137" i="6"/>
  <c r="EV139" i="6"/>
  <c r="EV132" i="6"/>
  <c r="FD139" i="6"/>
  <c r="EV140" i="6"/>
  <c r="EV128" i="6"/>
  <c r="FD144" i="6"/>
  <c r="EV126" i="6"/>
  <c r="FD252" i="6"/>
  <c r="FD260" i="6"/>
  <c r="FD248" i="6"/>
  <c r="FD272" i="6"/>
  <c r="FD257" i="6"/>
  <c r="FD251" i="6"/>
  <c r="FD138" i="6"/>
  <c r="FD279" i="6"/>
  <c r="FD266" i="6"/>
  <c r="FD128" i="6"/>
  <c r="EV147" i="6"/>
  <c r="EV133" i="6"/>
  <c r="EV135" i="6"/>
  <c r="EV249" i="6"/>
  <c r="FD249" i="6"/>
  <c r="FD126" i="6"/>
  <c r="FD250" i="6"/>
  <c r="FD262" i="6"/>
  <c r="FD148" i="6"/>
  <c r="FD276" i="6"/>
  <c r="FD129" i="6"/>
  <c r="FD147" i="6"/>
  <c r="FD132" i="6"/>
  <c r="FD261" i="6"/>
  <c r="EV268" i="6"/>
  <c r="EV256" i="6"/>
  <c r="EV265" i="6"/>
  <c r="EV143" i="6"/>
  <c r="EV130" i="6"/>
  <c r="FD254" i="6"/>
  <c r="FD131" i="6"/>
  <c r="FD258" i="6"/>
  <c r="EV278" i="6"/>
  <c r="EV259" i="6"/>
  <c r="EV274" i="6"/>
  <c r="EV267" i="6"/>
  <c r="EV271" i="6"/>
  <c r="EV273" i="6"/>
  <c r="FD199" i="6"/>
  <c r="FD244" i="6"/>
  <c r="FD90" i="6"/>
  <c r="FD267" i="6"/>
  <c r="EV269" i="6"/>
  <c r="EV253" i="6"/>
  <c r="FD200" i="6"/>
  <c r="FD245" i="6"/>
  <c r="FD91" i="6"/>
  <c r="FD127" i="6"/>
  <c r="FD281" i="6"/>
  <c r="FD201" i="6"/>
  <c r="FD246" i="6"/>
  <c r="FD92" i="6"/>
  <c r="FD274" i="6"/>
  <c r="EV272" i="6"/>
  <c r="FD256" i="6"/>
  <c r="EV254" i="6"/>
  <c r="EV270" i="6"/>
  <c r="EV258" i="6"/>
  <c r="FD135" i="6"/>
  <c r="FD270" i="6"/>
  <c r="FD265" i="6"/>
  <c r="FD268" i="6"/>
  <c r="FD130" i="6"/>
  <c r="EV138" i="6"/>
  <c r="EV276" i="6"/>
  <c r="EV255" i="6"/>
  <c r="EV277" i="6"/>
  <c r="EV141" i="6"/>
  <c r="FD269" i="6"/>
  <c r="FD145" i="6"/>
  <c r="FD247" i="6"/>
  <c r="FD253" i="6"/>
  <c r="FD136" i="6"/>
  <c r="EV247" i="6"/>
  <c r="EV257" i="6"/>
  <c r="FD143" i="6"/>
  <c r="FD133" i="6"/>
  <c r="EV260" i="6"/>
  <c r="EV144" i="6"/>
  <c r="FD89" i="6"/>
  <c r="FD88" i="6"/>
  <c r="FD198" i="6"/>
  <c r="FD243" i="6"/>
  <c r="FD197" i="6"/>
  <c r="FD242" i="6"/>
  <c r="FD255" i="6"/>
  <c r="FD264" i="6"/>
  <c r="EV251" i="6"/>
  <c r="EV266" i="6"/>
  <c r="EV250" i="6"/>
  <c r="EV252" i="6"/>
  <c r="EV275" i="6"/>
  <c r="FD278" i="6"/>
  <c r="EV280" i="6"/>
  <c r="EV264" i="6"/>
  <c r="FD275" i="6"/>
  <c r="FD140" i="6"/>
  <c r="FD273" i="6"/>
  <c r="FD259" i="6"/>
  <c r="FD277" i="6"/>
  <c r="FD280" i="6"/>
  <c r="EX63" i="6"/>
  <c r="FJ173" i="6" s="1"/>
  <c r="EX78" i="6"/>
  <c r="FJ188" i="6" s="1"/>
  <c r="EX70" i="6"/>
  <c r="FJ180" i="6" s="1"/>
  <c r="EX59" i="6"/>
  <c r="FJ169" i="6" s="1"/>
  <c r="EX82" i="6"/>
  <c r="FJ192" i="6" s="1"/>
  <c r="EX66" i="6"/>
  <c r="FJ176" i="6" s="1"/>
  <c r="EX55" i="6"/>
  <c r="FJ165" i="6" s="1"/>
  <c r="EX74" i="6"/>
  <c r="FJ184" i="6" s="1"/>
  <c r="EX62" i="6"/>
  <c r="FJ172" i="6" s="1"/>
  <c r="EX51" i="6"/>
  <c r="FJ161" i="6" s="1"/>
  <c r="EX81" i="6"/>
  <c r="FJ191" i="6" s="1"/>
  <c r="EX58" i="6"/>
  <c r="FJ168" i="6" s="1"/>
  <c r="EX80" i="6"/>
  <c r="FJ190" i="6" s="1"/>
  <c r="EX77" i="6"/>
  <c r="FJ187" i="6" s="1"/>
  <c r="EX54" i="6"/>
  <c r="FJ164" i="6" s="1"/>
  <c r="EX76" i="6"/>
  <c r="FJ186" i="6" s="1"/>
  <c r="EX73" i="6"/>
  <c r="FJ183" i="6" s="1"/>
  <c r="EX50" i="6"/>
  <c r="FJ160" i="6" s="1"/>
  <c r="EX72" i="6"/>
  <c r="FJ182" i="6" s="1"/>
  <c r="EX68" i="6"/>
  <c r="FJ178" i="6" s="1"/>
  <c r="EX69" i="6"/>
  <c r="FJ179" i="6" s="1"/>
  <c r="EX65" i="6"/>
  <c r="FJ175" i="6" s="1"/>
  <c r="EX79" i="6"/>
  <c r="FJ189" i="6" s="1"/>
  <c r="EX64" i="6"/>
  <c r="FJ174" i="6" s="1"/>
  <c r="EX61" i="6"/>
  <c r="FJ171" i="6" s="1"/>
  <c r="EX75" i="6"/>
  <c r="FJ185" i="6" s="1"/>
  <c r="EX60" i="6"/>
  <c r="FJ170" i="6" s="1"/>
  <c r="EX49" i="6"/>
  <c r="EX57" i="6"/>
  <c r="FJ167" i="6" s="1"/>
  <c r="EX71" i="6"/>
  <c r="FJ181" i="6" s="1"/>
  <c r="EX56" i="6"/>
  <c r="FJ166" i="6" s="1"/>
  <c r="EX53" i="6"/>
  <c r="FJ163" i="6" s="1"/>
  <c r="EX67" i="6"/>
  <c r="FJ177" i="6" s="1"/>
  <c r="EX52" i="6"/>
  <c r="FJ162" i="6" s="1"/>
  <c r="EW46" i="6"/>
  <c r="FI156" i="6" s="1"/>
  <c r="EW207" i="6"/>
  <c r="EW114" i="6"/>
  <c r="EW223" i="6"/>
  <c r="EV145" i="6"/>
  <c r="EV134" i="6"/>
  <c r="EV262" i="6"/>
  <c r="EV129" i="6"/>
  <c r="EW97" i="6"/>
  <c r="EW206" i="6"/>
  <c r="EW95" i="6"/>
  <c r="EW94" i="6"/>
  <c r="EW204" i="6"/>
  <c r="EW112" i="6"/>
  <c r="EW221" i="6"/>
  <c r="EX85" i="6"/>
  <c r="EY5" i="6"/>
  <c r="EX42" i="6"/>
  <c r="EX86" i="6"/>
  <c r="EW116" i="6"/>
  <c r="EW225" i="6"/>
  <c r="EW113" i="6"/>
  <c r="EW222" i="6"/>
  <c r="EW125" i="6"/>
  <c r="EW234" i="6"/>
  <c r="EV127" i="6"/>
  <c r="EV281" i="6"/>
  <c r="EV131" i="6"/>
  <c r="EV142" i="6"/>
  <c r="EW96" i="6"/>
  <c r="EW205" i="6"/>
  <c r="EW102" i="6"/>
  <c r="EW211" i="6"/>
  <c r="EW118" i="6"/>
  <c r="EW227" i="6"/>
  <c r="EW111" i="6"/>
  <c r="EW220" i="6"/>
  <c r="EW117" i="6"/>
  <c r="EW226" i="6"/>
  <c r="EW47" i="6"/>
  <c r="FI157" i="6" s="1"/>
  <c r="EW209" i="6"/>
  <c r="EW228" i="6"/>
  <c r="EW119" i="6"/>
  <c r="EV91" i="6"/>
  <c r="EV245" i="6"/>
  <c r="EV200" i="6"/>
  <c r="EW212" i="6"/>
  <c r="EW103" i="6"/>
  <c r="EW124" i="6"/>
  <c r="EW233" i="6"/>
  <c r="EW115" i="6"/>
  <c r="EW224" i="6"/>
  <c r="EW101" i="6"/>
  <c r="EW100" i="6"/>
  <c r="EW210" i="6"/>
  <c r="EW44" i="6"/>
  <c r="EW202" i="6"/>
  <c r="EW106" i="6"/>
  <c r="EW215" i="6"/>
  <c r="EW122" i="6"/>
  <c r="EW231" i="6"/>
  <c r="EZ1" i="6"/>
  <c r="EV197" i="6"/>
  <c r="EV242" i="6"/>
  <c r="EV263" i="6"/>
  <c r="EV248" i="6"/>
  <c r="EV136" i="6"/>
  <c r="EV90" i="6"/>
  <c r="EV199" i="6"/>
  <c r="EV244" i="6"/>
  <c r="EV261" i="6"/>
  <c r="EW105" i="6"/>
  <c r="EW104" i="6"/>
  <c r="EW214" i="6"/>
  <c r="EW213" i="6"/>
  <c r="EW48" i="6"/>
  <c r="FI158" i="6" s="1"/>
  <c r="EW123" i="6"/>
  <c r="EW83" i="6"/>
  <c r="EW140" i="6" s="1"/>
  <c r="EW232" i="6"/>
  <c r="EV92" i="6"/>
  <c r="EV201" i="6"/>
  <c r="EV246" i="6"/>
  <c r="EW45" i="6"/>
  <c r="FI155" i="6" s="1"/>
  <c r="EW203" i="6"/>
  <c r="EW109" i="6"/>
  <c r="EW218" i="6"/>
  <c r="EW235" i="6"/>
  <c r="EV89" i="6"/>
  <c r="EV88" i="6"/>
  <c r="EV198" i="6"/>
  <c r="EV243" i="6"/>
  <c r="EW121" i="6"/>
  <c r="EW230" i="6"/>
  <c r="EW110" i="6"/>
  <c r="EW219" i="6"/>
  <c r="EW120" i="6"/>
  <c r="EW229" i="6"/>
  <c r="EW98" i="6"/>
  <c r="EW99" i="6"/>
  <c r="EW208" i="6"/>
  <c r="EW217" i="6"/>
  <c r="EW108" i="6"/>
  <c r="EW107" i="6"/>
  <c r="EW216" i="6"/>
  <c r="EY69" i="1"/>
  <c r="FK178" i="1" s="1"/>
  <c r="EY55" i="1"/>
  <c r="FK164" i="1" s="1"/>
  <c r="EY57" i="1"/>
  <c r="FK166" i="1" s="1"/>
  <c r="EY58" i="1"/>
  <c r="FK167" i="1" s="1"/>
  <c r="EY75" i="1"/>
  <c r="FK184" i="1" s="1"/>
  <c r="EY53" i="1"/>
  <c r="FK162" i="1" s="1"/>
  <c r="EY80" i="1"/>
  <c r="FK189" i="1" s="1"/>
  <c r="EY71" i="1"/>
  <c r="FK180" i="1" s="1"/>
  <c r="EY78" i="1"/>
  <c r="FK187" i="1" s="1"/>
  <c r="EY74" i="1"/>
  <c r="FK183" i="1" s="1"/>
  <c r="EY61" i="1"/>
  <c r="FK170" i="1" s="1"/>
  <c r="EY63" i="1"/>
  <c r="FK172" i="1" s="1"/>
  <c r="EY49" i="1"/>
  <c r="EY44" i="1" s="1"/>
  <c r="FK153" i="1" s="1"/>
  <c r="EY59" i="1"/>
  <c r="FK168" i="1" s="1"/>
  <c r="EY72" i="1"/>
  <c r="FK181" i="1" s="1"/>
  <c r="EY68" i="1"/>
  <c r="FK177" i="1" s="1"/>
  <c r="EY52" i="1"/>
  <c r="FK161" i="1" s="1"/>
  <c r="EY51" i="1"/>
  <c r="FK160" i="1" s="1"/>
  <c r="EY66" i="1"/>
  <c r="FK175" i="1" s="1"/>
  <c r="EY62" i="1"/>
  <c r="FK171" i="1" s="1"/>
  <c r="EY77" i="1"/>
  <c r="FK186" i="1" s="1"/>
  <c r="EY60" i="1"/>
  <c r="FK169" i="1" s="1"/>
  <c r="EY56" i="1"/>
  <c r="FK165" i="1" s="1"/>
  <c r="EY54" i="1"/>
  <c r="FK163" i="1" s="1"/>
  <c r="EY50" i="1"/>
  <c r="FK159" i="1" s="1"/>
  <c r="EY76" i="1"/>
  <c r="FK185" i="1" s="1"/>
  <c r="EY79" i="1"/>
  <c r="FK188" i="1" s="1"/>
  <c r="EY70" i="1"/>
  <c r="FK179" i="1" s="1"/>
  <c r="EY65" i="1"/>
  <c r="FK174" i="1" s="1"/>
  <c r="EY73" i="1"/>
  <c r="FK182" i="1" s="1"/>
  <c r="EY81" i="1"/>
  <c r="FK190" i="1" s="1"/>
  <c r="EY64" i="1"/>
  <c r="FK173" i="1" s="1"/>
  <c r="EY67" i="1"/>
  <c r="FK176" i="1" s="1"/>
  <c r="EX106" i="1"/>
  <c r="EX96" i="1"/>
  <c r="EX117" i="1"/>
  <c r="EX112" i="1"/>
  <c r="EX120" i="1"/>
  <c r="EW91" i="1"/>
  <c r="EX45" i="1"/>
  <c r="FJ154" i="1" s="1"/>
  <c r="EX93" i="1"/>
  <c r="EX110" i="1"/>
  <c r="EX107" i="1"/>
  <c r="EX118" i="1"/>
  <c r="EX87" i="1"/>
  <c r="EX121" i="1"/>
  <c r="EX101" i="1"/>
  <c r="EX48" i="1"/>
  <c r="FJ157" i="1" s="1"/>
  <c r="EX103" i="1"/>
  <c r="EW42" i="1"/>
  <c r="EW85" i="1"/>
  <c r="EW151" i="1" s="1"/>
  <c r="EX5" i="1"/>
  <c r="EX102" i="1"/>
  <c r="EX123" i="1"/>
  <c r="EX46" i="1"/>
  <c r="FJ155" i="1" s="1"/>
  <c r="EX97" i="1"/>
  <c r="FA1" i="1"/>
  <c r="EW88" i="1"/>
  <c r="EX104" i="1"/>
  <c r="EX115" i="1"/>
  <c r="EX119" i="1"/>
  <c r="EX108" i="1"/>
  <c r="EX116" i="1"/>
  <c r="EX98" i="1"/>
  <c r="EX105" i="1"/>
  <c r="EX95" i="1"/>
  <c r="EX100" i="1"/>
  <c r="EX94" i="1"/>
  <c r="EX109" i="1"/>
  <c r="EX114" i="1"/>
  <c r="EW90" i="1"/>
  <c r="EW89" i="1"/>
  <c r="EX124" i="1"/>
  <c r="EX47" i="1"/>
  <c r="FJ156" i="1" s="1"/>
  <c r="EX99" i="1"/>
  <c r="EX111" i="1"/>
  <c r="EX113" i="1"/>
  <c r="EX122" i="1"/>
  <c r="K1" i="21"/>
  <c r="K1" i="19" s="1"/>
  <c r="AS160" i="19"/>
  <c r="AS116" i="19"/>
  <c r="AR50" i="19"/>
  <c r="U160" i="19"/>
  <c r="AR1" i="19"/>
  <c r="AR160" i="19"/>
  <c r="EJ82" i="6"/>
  <c r="EV192" i="6" s="1"/>
  <c r="EI235" i="6"/>
  <c r="EK86" i="6"/>
  <c r="EL5" i="6"/>
  <c r="EK42" i="6"/>
  <c r="EK152" i="6" s="1"/>
  <c r="EK195" i="6" s="1"/>
  <c r="EK240" i="6" s="1"/>
  <c r="EK85" i="6"/>
  <c r="EL1" i="6"/>
  <c r="EL1" i="1"/>
  <c r="EK5" i="1"/>
  <c r="EJ42" i="1"/>
  <c r="EJ85" i="1"/>
  <c r="EJ151" i="1" s="1"/>
  <c r="X116" i="19"/>
  <c r="X160" i="19"/>
  <c r="D116" i="39"/>
  <c r="BD50" i="39"/>
  <c r="BD160" i="39"/>
  <c r="G1" i="39"/>
  <c r="H1" i="39" s="1"/>
  <c r="AE50" i="19"/>
  <c r="AO116" i="19"/>
  <c r="AO160" i="19"/>
  <c r="AP160" i="19"/>
  <c r="T116" i="19"/>
  <c r="AD160" i="19"/>
  <c r="AP116" i="19"/>
  <c r="T50" i="19"/>
  <c r="S50" i="19"/>
  <c r="AT116" i="19"/>
  <c r="H116" i="19"/>
  <c r="Y50" i="19"/>
  <c r="AE160" i="19"/>
  <c r="N50" i="19"/>
  <c r="B50" i="19"/>
  <c r="AT50" i="19"/>
  <c r="S116" i="19"/>
  <c r="Z160" i="19"/>
  <c r="AB50" i="19"/>
  <c r="AB116" i="19"/>
  <c r="H160" i="19"/>
  <c r="Y116" i="19"/>
  <c r="Z116" i="19"/>
  <c r="B116" i="19"/>
  <c r="R160" i="19"/>
  <c r="R50" i="19"/>
  <c r="AD116" i="19"/>
  <c r="AQ50" i="19"/>
  <c r="AQ116" i="19"/>
  <c r="S1" i="39"/>
  <c r="AE5" i="39"/>
  <c r="AE50" i="39" s="1"/>
  <c r="BF1" i="39"/>
  <c r="BF2" i="39" s="1"/>
  <c r="AF1" i="39"/>
  <c r="AS1" i="39" s="1"/>
  <c r="AE2" i="39"/>
  <c r="AR2" i="39" s="1"/>
  <c r="D5" i="35"/>
  <c r="F62" i="35"/>
  <c r="L2" i="19"/>
  <c r="K2" i="21"/>
  <c r="N116" i="19"/>
  <c r="W2" i="21"/>
  <c r="X2" i="19"/>
  <c r="F116" i="19"/>
  <c r="F160" i="19"/>
  <c r="F50" i="19"/>
  <c r="BE5" i="39"/>
  <c r="BE116" i="39" s="1"/>
  <c r="Y1" i="19"/>
  <c r="X1" i="21"/>
  <c r="J86" i="6"/>
  <c r="J85" i="6"/>
  <c r="K5" i="6"/>
  <c r="J42" i="6"/>
  <c r="J152" i="6" s="1"/>
  <c r="J195" i="6" s="1"/>
  <c r="J240" i="6" s="1"/>
  <c r="K5" i="1"/>
  <c r="J85" i="1"/>
  <c r="J42" i="1"/>
  <c r="I151" i="1"/>
  <c r="E50" i="39"/>
  <c r="AD50" i="39"/>
  <c r="AP1" i="21"/>
  <c r="AQ1" i="19"/>
  <c r="C44" i="6"/>
  <c r="C154" i="6" s="1"/>
  <c r="C197" i="6" s="1"/>
  <c r="C242" i="6" s="1"/>
  <c r="C153" i="1"/>
  <c r="F116" i="39"/>
  <c r="F50" i="39"/>
  <c r="B59" i="12"/>
  <c r="B1" i="28" s="1"/>
  <c r="B2" i="12"/>
  <c r="K59" i="27"/>
  <c r="J4" i="27"/>
  <c r="AQ160" i="39"/>
  <c r="AQ50" i="39"/>
  <c r="AQ116" i="39"/>
  <c r="J4" i="26"/>
  <c r="K59" i="26"/>
  <c r="AO2" i="21"/>
  <c r="AP2" i="19"/>
  <c r="S2" i="39"/>
  <c r="AR5" i="39"/>
  <c r="R5" i="39"/>
  <c r="B2" i="19"/>
  <c r="B1" i="34"/>
  <c r="B58" i="34" s="1"/>
  <c r="FN25" i="6"/>
  <c r="EY7" i="6"/>
  <c r="FN16" i="6"/>
  <c r="FN9" i="6"/>
  <c r="FM27" i="1"/>
  <c r="EZ30" i="1"/>
  <c r="EY33" i="6"/>
  <c r="EK40" i="6"/>
  <c r="EZ35" i="1"/>
  <c r="FN33" i="6"/>
  <c r="FM10" i="1"/>
  <c r="EY39" i="6"/>
  <c r="EY22" i="6"/>
  <c r="EY14" i="6"/>
  <c r="EZ19" i="1"/>
  <c r="FM38" i="1"/>
  <c r="EZ16" i="1"/>
  <c r="EY31" i="6"/>
  <c r="EY20" i="6"/>
  <c r="EY13" i="6"/>
  <c r="FN40" i="6"/>
  <c r="EZ25" i="1"/>
  <c r="EZ36" i="1"/>
  <c r="EZ34" i="1"/>
  <c r="EY40" i="6"/>
  <c r="EZ14" i="1"/>
  <c r="FN8" i="6"/>
  <c r="FN27" i="6"/>
  <c r="FN24" i="6"/>
  <c r="FM31" i="1"/>
  <c r="FM13" i="1"/>
  <c r="EZ22" i="1"/>
  <c r="EZ11" i="1"/>
  <c r="EY17" i="6"/>
  <c r="FN32" i="6"/>
  <c r="FN18" i="6"/>
  <c r="FM15" i="1"/>
  <c r="FM16" i="1"/>
  <c r="FM12" i="1"/>
  <c r="EZ38" i="1"/>
  <c r="EY32" i="6"/>
  <c r="FN34" i="6"/>
  <c r="FN35" i="6"/>
  <c r="FM29" i="1"/>
  <c r="FM30" i="1"/>
  <c r="FM26" i="1"/>
  <c r="EY23" i="6"/>
  <c r="FN13" i="6"/>
  <c r="FN21" i="6"/>
  <c r="FN29" i="6"/>
  <c r="FM8" i="1"/>
  <c r="FM35" i="1"/>
  <c r="FM17" i="1"/>
  <c r="EZ37" i="1"/>
  <c r="EZ27" i="1"/>
  <c r="EY37" i="6"/>
  <c r="EZ8" i="1"/>
  <c r="EZ13" i="1"/>
  <c r="EZ23" i="1"/>
  <c r="FN36" i="6"/>
  <c r="FM33" i="1"/>
  <c r="EZ12" i="1"/>
  <c r="EY11" i="6"/>
  <c r="FN10" i="6"/>
  <c r="EY38" i="6"/>
  <c r="EZ21" i="1"/>
  <c r="FN14" i="6"/>
  <c r="EY34" i="6"/>
  <c r="EY30" i="6"/>
  <c r="EY29" i="6"/>
  <c r="EY19" i="6"/>
  <c r="EY9" i="6"/>
  <c r="FN37" i="6"/>
  <c r="FN12" i="6"/>
  <c r="FN20" i="6"/>
  <c r="FM19" i="1"/>
  <c r="FM32" i="1"/>
  <c r="FM28" i="1"/>
  <c r="EY35" i="6"/>
  <c r="EY28" i="6"/>
  <c r="EY10" i="6"/>
  <c r="EZ10" i="1"/>
  <c r="EZ18" i="1"/>
  <c r="EY16" i="6"/>
  <c r="FN28" i="6"/>
  <c r="FN11" i="6"/>
  <c r="FM20" i="1"/>
  <c r="EZ15" i="1"/>
  <c r="EZ31" i="1"/>
  <c r="EY21" i="6"/>
  <c r="EZ28" i="1"/>
  <c r="FN7" i="6"/>
  <c r="EZ9" i="1"/>
  <c r="FN31" i="6"/>
  <c r="FM7" i="1"/>
  <c r="FM24" i="1"/>
  <c r="FM39" i="1"/>
  <c r="FM21" i="1"/>
  <c r="EZ39" i="1"/>
  <c r="EY15" i="6"/>
  <c r="EY8" i="6"/>
  <c r="EY18" i="6"/>
  <c r="EZ7" i="1"/>
  <c r="FN23" i="6"/>
  <c r="EZ32" i="1"/>
  <c r="FM23" i="1"/>
  <c r="FM22" i="1"/>
  <c r="FM18" i="1"/>
  <c r="EY26" i="6"/>
  <c r="EZ26" i="1"/>
  <c r="FN15" i="6"/>
  <c r="FN39" i="6"/>
  <c r="FN38" i="6"/>
  <c r="FN22" i="6"/>
  <c r="FM37" i="1"/>
  <c r="FM36" i="1"/>
  <c r="FM11" i="1"/>
  <c r="EZ33" i="1"/>
  <c r="EY24" i="6"/>
  <c r="EY27" i="6"/>
  <c r="EZ24" i="1"/>
  <c r="EZ20" i="1"/>
  <c r="FN30" i="6"/>
  <c r="FN26" i="6"/>
  <c r="FM40" i="1"/>
  <c r="FM9" i="1"/>
  <c r="FM25" i="1"/>
  <c r="EY36" i="6"/>
  <c r="EZ29" i="1"/>
  <c r="EZ17" i="1"/>
  <c r="EY25" i="6"/>
  <c r="FN19" i="6"/>
  <c r="FM34" i="1"/>
  <c r="EY12" i="6"/>
  <c r="FN17" i="6"/>
  <c r="FM14" i="1"/>
  <c r="FL258" i="6" l="1"/>
  <c r="FL126" i="6"/>
  <c r="FL259" i="6"/>
  <c r="FH263" i="6"/>
  <c r="FH259" i="6"/>
  <c r="FL133" i="6"/>
  <c r="FH267" i="6"/>
  <c r="FH254" i="6"/>
  <c r="FL251" i="6"/>
  <c r="FH138" i="6"/>
  <c r="FL138" i="6"/>
  <c r="FL253" i="6"/>
  <c r="FL278" i="6"/>
  <c r="FL260" i="6"/>
  <c r="FL140" i="6"/>
  <c r="FH255" i="6"/>
  <c r="FL256" i="6"/>
  <c r="FH271" i="6"/>
  <c r="FL273" i="6"/>
  <c r="FL262" i="6"/>
  <c r="FL272" i="6"/>
  <c r="FH251" i="6"/>
  <c r="FH252" i="6"/>
  <c r="FL275" i="6"/>
  <c r="FL257" i="6"/>
  <c r="FL280" i="6"/>
  <c r="FL270" i="6"/>
  <c r="FL264" i="6"/>
  <c r="FL144" i="6"/>
  <c r="FL136" i="6"/>
  <c r="FH128" i="6"/>
  <c r="FH247" i="6"/>
  <c r="FH273" i="6"/>
  <c r="FL254" i="6"/>
  <c r="FH258" i="6"/>
  <c r="FH280" i="6"/>
  <c r="FH279" i="6"/>
  <c r="FL129" i="6"/>
  <c r="FL250" i="6"/>
  <c r="FL271" i="6"/>
  <c r="FL265" i="6"/>
  <c r="FL266" i="6"/>
  <c r="FH126" i="6"/>
  <c r="FL261" i="6"/>
  <c r="FL248" i="6"/>
  <c r="FL147" i="6"/>
  <c r="FL135" i="6"/>
  <c r="FH132" i="6"/>
  <c r="FL130" i="6"/>
  <c r="FL131" i="6"/>
  <c r="FL134" i="6"/>
  <c r="FL145" i="6"/>
  <c r="FL252" i="6"/>
  <c r="FL141" i="6"/>
  <c r="FL249" i="6"/>
  <c r="FL268" i="6"/>
  <c r="FL276" i="6"/>
  <c r="FL255" i="6"/>
  <c r="FL279" i="6"/>
  <c r="FL132" i="6"/>
  <c r="FL269" i="6"/>
  <c r="FL267" i="6"/>
  <c r="FL263" i="6"/>
  <c r="FL274" i="6"/>
  <c r="FN66" i="6"/>
  <c r="FO219" i="6" s="1"/>
  <c r="FN75" i="6"/>
  <c r="FO228" i="6" s="1"/>
  <c r="FN51" i="6"/>
  <c r="FO204" i="6" s="1"/>
  <c r="FN68" i="6"/>
  <c r="FO221" i="6" s="1"/>
  <c r="FN64" i="6"/>
  <c r="FO217" i="6" s="1"/>
  <c r="FN73" i="6"/>
  <c r="FO226" i="6" s="1"/>
  <c r="FN49" i="6"/>
  <c r="FO202" i="6" s="1"/>
  <c r="FN53" i="6"/>
  <c r="FO206" i="6" s="1"/>
  <c r="FN62" i="6"/>
  <c r="FO215" i="6" s="1"/>
  <c r="FN71" i="6"/>
  <c r="FO224" i="6" s="1"/>
  <c r="FN77" i="6"/>
  <c r="FO230" i="6" s="1"/>
  <c r="FN60" i="6"/>
  <c r="FO213" i="6" s="1"/>
  <c r="FN69" i="6"/>
  <c r="FO222" i="6" s="1"/>
  <c r="FN82" i="6"/>
  <c r="FO235" i="6" s="1"/>
  <c r="FN58" i="6"/>
  <c r="FO211" i="6" s="1"/>
  <c r="FN67" i="6"/>
  <c r="FO220" i="6" s="1"/>
  <c r="FN80" i="6"/>
  <c r="FO233" i="6" s="1"/>
  <c r="FN56" i="6"/>
  <c r="FO209" i="6" s="1"/>
  <c r="FN65" i="6"/>
  <c r="FO218" i="6" s="1"/>
  <c r="FN78" i="6"/>
  <c r="FO231" i="6" s="1"/>
  <c r="FN54" i="6"/>
  <c r="FO207" i="6" s="1"/>
  <c r="FN63" i="6"/>
  <c r="FO216" i="6" s="1"/>
  <c r="FN76" i="6"/>
  <c r="FO229" i="6" s="1"/>
  <c r="FN74" i="6"/>
  <c r="FO227" i="6" s="1"/>
  <c r="FN50" i="6"/>
  <c r="FO203" i="6" s="1"/>
  <c r="FN59" i="6"/>
  <c r="FO212" i="6" s="1"/>
  <c r="FN61" i="6"/>
  <c r="FO214" i="6" s="1"/>
  <c r="FN72" i="6"/>
  <c r="FO225" i="6" s="1"/>
  <c r="FN81" i="6"/>
  <c r="FO234" i="6" s="1"/>
  <c r="FN57" i="6"/>
  <c r="FO210" i="6" s="1"/>
  <c r="FN52" i="6"/>
  <c r="FO205" i="6" s="1"/>
  <c r="FN70" i="6"/>
  <c r="FO223" i="6" s="1"/>
  <c r="FN79" i="6"/>
  <c r="FO232" i="6" s="1"/>
  <c r="FN55" i="6"/>
  <c r="FO208" i="6" s="1"/>
  <c r="FM112" i="6"/>
  <c r="FM221" i="6"/>
  <c r="FH268" i="6"/>
  <c r="FL142" i="6"/>
  <c r="FL277" i="6"/>
  <c r="FM104" i="6"/>
  <c r="FM214" i="6"/>
  <c r="FM105" i="6"/>
  <c r="FM222" i="6"/>
  <c r="FM113" i="6"/>
  <c r="FL127" i="6"/>
  <c r="FL281" i="6"/>
  <c r="FM97" i="6"/>
  <c r="FM206" i="6"/>
  <c r="FM106" i="6"/>
  <c r="FM215" i="6"/>
  <c r="FM108" i="6"/>
  <c r="FM217" i="6"/>
  <c r="FM118" i="6"/>
  <c r="FM227" i="6"/>
  <c r="FM230" i="6"/>
  <c r="FM121" i="6"/>
  <c r="FM235" i="6"/>
  <c r="FM120" i="6"/>
  <c r="FM229" i="6"/>
  <c r="FH253" i="6"/>
  <c r="FI197" i="6"/>
  <c r="FH264" i="6"/>
  <c r="FH262" i="6"/>
  <c r="FM46" i="6"/>
  <c r="FM207" i="6"/>
  <c r="FM107" i="6"/>
  <c r="FM216" i="6"/>
  <c r="FM115" i="6"/>
  <c r="FM224" i="6"/>
  <c r="FL198" i="6"/>
  <c r="FL88" i="6"/>
  <c r="FL243" i="6"/>
  <c r="FL89" i="6"/>
  <c r="EW278" i="6"/>
  <c r="FI154" i="6"/>
  <c r="FL92" i="6"/>
  <c r="FL201" i="6"/>
  <c r="FL246" i="6"/>
  <c r="FL139" i="6"/>
  <c r="FM98" i="6"/>
  <c r="FM99" i="6"/>
  <c r="FM208" i="6"/>
  <c r="FM114" i="6"/>
  <c r="FM223" i="6"/>
  <c r="FM116" i="6"/>
  <c r="FM225" i="6"/>
  <c r="FL200" i="6"/>
  <c r="FL91" i="6"/>
  <c r="FL245" i="6"/>
  <c r="FL197" i="6"/>
  <c r="FL242" i="6"/>
  <c r="FM83" i="6"/>
  <c r="FM130" i="6" s="1"/>
  <c r="FM123" i="6"/>
  <c r="FM232" i="6"/>
  <c r="FM102" i="6"/>
  <c r="FM211" i="6"/>
  <c r="FM44" i="6"/>
  <c r="FM275" i="6" s="1"/>
  <c r="FM202" i="6"/>
  <c r="FH278" i="6"/>
  <c r="FM47" i="6"/>
  <c r="FM209" i="6"/>
  <c r="FM218" i="6"/>
  <c r="FM109" i="6"/>
  <c r="FM117" i="6"/>
  <c r="FM226" i="6"/>
  <c r="FM100" i="6"/>
  <c r="FM101" i="6"/>
  <c r="FM210" i="6"/>
  <c r="FM122" i="6"/>
  <c r="FM231" i="6"/>
  <c r="FM124" i="6"/>
  <c r="FM233" i="6"/>
  <c r="FH266" i="6"/>
  <c r="FL143" i="6"/>
  <c r="FM125" i="6"/>
  <c r="FM234" i="6"/>
  <c r="FM48" i="6"/>
  <c r="FM213" i="6"/>
  <c r="FM94" i="6"/>
  <c r="FM95" i="6"/>
  <c r="FM204" i="6"/>
  <c r="FL90" i="6"/>
  <c r="FL244" i="6"/>
  <c r="FL199" i="6"/>
  <c r="FM110" i="6"/>
  <c r="FM219" i="6"/>
  <c r="FM220" i="6"/>
  <c r="FM111" i="6"/>
  <c r="FM119" i="6"/>
  <c r="FM228" i="6"/>
  <c r="FH270" i="6"/>
  <c r="FL128" i="6"/>
  <c r="FL148" i="6"/>
  <c r="FM103" i="6"/>
  <c r="FM212" i="6"/>
  <c r="FM45" i="6"/>
  <c r="FM203" i="6"/>
  <c r="FM96" i="6"/>
  <c r="FM205" i="6"/>
  <c r="FH269" i="6"/>
  <c r="FH277" i="6"/>
  <c r="FH272" i="6"/>
  <c r="FH250" i="6"/>
  <c r="FH260" i="6"/>
  <c r="FH92" i="6"/>
  <c r="FH158" i="6"/>
  <c r="FH201" i="6"/>
  <c r="FH246" i="6"/>
  <c r="FH127" i="6"/>
  <c r="FH281" i="6"/>
  <c r="FH141" i="6"/>
  <c r="FH129" i="6"/>
  <c r="FH134" i="6"/>
  <c r="FH140" i="6"/>
  <c r="FH249" i="6"/>
  <c r="FH265" i="6"/>
  <c r="FH276" i="6"/>
  <c r="FH275" i="6"/>
  <c r="FH274" i="6"/>
  <c r="FH257" i="6"/>
  <c r="FH248" i="6"/>
  <c r="FH148" i="6"/>
  <c r="FH256" i="6"/>
  <c r="FH144" i="6"/>
  <c r="FH143" i="6"/>
  <c r="FH130" i="6"/>
  <c r="FH89" i="6"/>
  <c r="FH155" i="6"/>
  <c r="FH198" i="6"/>
  <c r="FH243" i="6"/>
  <c r="FH88" i="6"/>
  <c r="FH136" i="6"/>
  <c r="FH145" i="6"/>
  <c r="FH135" i="6"/>
  <c r="FH245" i="6"/>
  <c r="FH200" i="6"/>
  <c r="FH91" i="6"/>
  <c r="FH157" i="6"/>
  <c r="FH147" i="6"/>
  <c r="FH199" i="6"/>
  <c r="FH244" i="6"/>
  <c r="FH90" i="6"/>
  <c r="FH156" i="6"/>
  <c r="FH131" i="6"/>
  <c r="FH139" i="6"/>
  <c r="FH242" i="6"/>
  <c r="FH154" i="6"/>
  <c r="FH197" i="6"/>
  <c r="FH137" i="6"/>
  <c r="FH142" i="6"/>
  <c r="FM76" i="1"/>
  <c r="FM67" i="1"/>
  <c r="FM53" i="1"/>
  <c r="FM60" i="1"/>
  <c r="FM63" i="1"/>
  <c r="FM49" i="1"/>
  <c r="FM44" i="1" s="1"/>
  <c r="FM70" i="1"/>
  <c r="FM59" i="1"/>
  <c r="FM68" i="1"/>
  <c r="FM54" i="1"/>
  <c r="FM55" i="1"/>
  <c r="FM52" i="1"/>
  <c r="FM80" i="1"/>
  <c r="FM51" i="1"/>
  <c r="FM78" i="1"/>
  <c r="FM64" i="1"/>
  <c r="FM81" i="1"/>
  <c r="FM62" i="1"/>
  <c r="FM74" i="1"/>
  <c r="FM77" i="1"/>
  <c r="FM72" i="1"/>
  <c r="FM58" i="1"/>
  <c r="FM73" i="1"/>
  <c r="FM56" i="1"/>
  <c r="FM69" i="1"/>
  <c r="FM82" i="1"/>
  <c r="FM79" i="1"/>
  <c r="FM65" i="1"/>
  <c r="FM66" i="1"/>
  <c r="FM75" i="1"/>
  <c r="FM61" i="1"/>
  <c r="FM50" i="1"/>
  <c r="FM71" i="1"/>
  <c r="FM57" i="1"/>
  <c r="FL87" i="1"/>
  <c r="FL46" i="1"/>
  <c r="FL97" i="1"/>
  <c r="FL109" i="1"/>
  <c r="FL132" i="1"/>
  <c r="FL108" i="1"/>
  <c r="FL131" i="1"/>
  <c r="FL106" i="1"/>
  <c r="FL129" i="1"/>
  <c r="FL107" i="1"/>
  <c r="FL130" i="1"/>
  <c r="FL123" i="1"/>
  <c r="FL146" i="1"/>
  <c r="FL117" i="1"/>
  <c r="FL140" i="1"/>
  <c r="FL122" i="1"/>
  <c r="FL101" i="1"/>
  <c r="FK88" i="1"/>
  <c r="FL95" i="1"/>
  <c r="FL96" i="1"/>
  <c r="FL135" i="1"/>
  <c r="FL112" i="1"/>
  <c r="FL110" i="1"/>
  <c r="FL133" i="1"/>
  <c r="FL111" i="1"/>
  <c r="FL134" i="1"/>
  <c r="FL120" i="1"/>
  <c r="FL143" i="1"/>
  <c r="FL121" i="1"/>
  <c r="FL144" i="1"/>
  <c r="FL100" i="1"/>
  <c r="FL94" i="1"/>
  <c r="FK89" i="1"/>
  <c r="FK90" i="1"/>
  <c r="FL47" i="1"/>
  <c r="FL99" i="1"/>
  <c r="FL98" i="1"/>
  <c r="FL105" i="1"/>
  <c r="FL128" i="1"/>
  <c r="FO1" i="1"/>
  <c r="FL114" i="1"/>
  <c r="FL137" i="1"/>
  <c r="FL115" i="1"/>
  <c r="FL138" i="1"/>
  <c r="FL139" i="1"/>
  <c r="FL116" i="1"/>
  <c r="FN5" i="1"/>
  <c r="FM42" i="1"/>
  <c r="FM85" i="1"/>
  <c r="FM151" i="1" s="1"/>
  <c r="FL125" i="1"/>
  <c r="FL126" i="1"/>
  <c r="FL45" i="1"/>
  <c r="FL93" i="1"/>
  <c r="FL102" i="1"/>
  <c r="FK91" i="1"/>
  <c r="FL48" i="1"/>
  <c r="FL103" i="1"/>
  <c r="FL104" i="1"/>
  <c r="FL127" i="1"/>
  <c r="FL113" i="1"/>
  <c r="FL136" i="1"/>
  <c r="FL118" i="1"/>
  <c r="FL141" i="1"/>
  <c r="FL119" i="1"/>
  <c r="FL142" i="1"/>
  <c r="FL124" i="1"/>
  <c r="FL147" i="1"/>
  <c r="EW261" i="6"/>
  <c r="EW275" i="6"/>
  <c r="EW269" i="6"/>
  <c r="EW280" i="6"/>
  <c r="EW253" i="6"/>
  <c r="EW272" i="6"/>
  <c r="EW259" i="6"/>
  <c r="EW145" i="6"/>
  <c r="EW251" i="6"/>
  <c r="EW138" i="6"/>
  <c r="EW274" i="6"/>
  <c r="EW277" i="6"/>
  <c r="EW129" i="6"/>
  <c r="EW279" i="6"/>
  <c r="EW266" i="6"/>
  <c r="EW264" i="6"/>
  <c r="EW262" i="6"/>
  <c r="EW133" i="6"/>
  <c r="EW248" i="6"/>
  <c r="EW255" i="6"/>
  <c r="EW136" i="6"/>
  <c r="EW276" i="6"/>
  <c r="EW273" i="6"/>
  <c r="EW267" i="6"/>
  <c r="EW252" i="6"/>
  <c r="EY78" i="6"/>
  <c r="FK188" i="6" s="1"/>
  <c r="EY72" i="6"/>
  <c r="FK182" i="6" s="1"/>
  <c r="EY68" i="6"/>
  <c r="FK178" i="6" s="1"/>
  <c r="EY53" i="6"/>
  <c r="FK163" i="6" s="1"/>
  <c r="EY79" i="6"/>
  <c r="FK189" i="6" s="1"/>
  <c r="EY64" i="6"/>
  <c r="FK174" i="6" s="1"/>
  <c r="EY49" i="6"/>
  <c r="EY75" i="6"/>
  <c r="FK185" i="6" s="1"/>
  <c r="EY60" i="6"/>
  <c r="FK170" i="6" s="1"/>
  <c r="EY61" i="6"/>
  <c r="FK171" i="6" s="1"/>
  <c r="EY57" i="6"/>
  <c r="FK167" i="6" s="1"/>
  <c r="EY74" i="6"/>
  <c r="FK184" i="6" s="1"/>
  <c r="EY56" i="6"/>
  <c r="FK166" i="6" s="1"/>
  <c r="EY50" i="6"/>
  <c r="FK160" i="6" s="1"/>
  <c r="EY71" i="6"/>
  <c r="FK181" i="6" s="1"/>
  <c r="EY58" i="6"/>
  <c r="FK168" i="6" s="1"/>
  <c r="EY67" i="6"/>
  <c r="FK177" i="6" s="1"/>
  <c r="EY52" i="6"/>
  <c r="FK162" i="6" s="1"/>
  <c r="EY76" i="6"/>
  <c r="FK186" i="6" s="1"/>
  <c r="EY54" i="6"/>
  <c r="FK164" i="6" s="1"/>
  <c r="EY63" i="6"/>
  <c r="FK173" i="6" s="1"/>
  <c r="EY70" i="6"/>
  <c r="FK180" i="6" s="1"/>
  <c r="EY59" i="6"/>
  <c r="FK169" i="6" s="1"/>
  <c r="EY77" i="6"/>
  <c r="FK187" i="6" s="1"/>
  <c r="EY81" i="6"/>
  <c r="FK191" i="6" s="1"/>
  <c r="EY82" i="6"/>
  <c r="FK192" i="6" s="1"/>
  <c r="EY55" i="6"/>
  <c r="FK165" i="6" s="1"/>
  <c r="EY73" i="6"/>
  <c r="FK183" i="6" s="1"/>
  <c r="EY62" i="6"/>
  <c r="FK172" i="6" s="1"/>
  <c r="EY51" i="6"/>
  <c r="FK161" i="6" s="1"/>
  <c r="EY69" i="6"/>
  <c r="FK179" i="6" s="1"/>
  <c r="EY66" i="6"/>
  <c r="FK176" i="6" s="1"/>
  <c r="EY80" i="6"/>
  <c r="FK190" i="6" s="1"/>
  <c r="EY65" i="6"/>
  <c r="FK175" i="6" s="1"/>
  <c r="EX108" i="6"/>
  <c r="EX217" i="6"/>
  <c r="EW90" i="6"/>
  <c r="EW199" i="6"/>
  <c r="EW244" i="6"/>
  <c r="EX83" i="6"/>
  <c r="EX148" i="6" s="1"/>
  <c r="EX123" i="6"/>
  <c r="EX232" i="6"/>
  <c r="EX234" i="6"/>
  <c r="EX125" i="6"/>
  <c r="EW130" i="6"/>
  <c r="EW263" i="6"/>
  <c r="EW126" i="6"/>
  <c r="FA1" i="6"/>
  <c r="EW247" i="6"/>
  <c r="EW271" i="6"/>
  <c r="EW141" i="6"/>
  <c r="EW270" i="6"/>
  <c r="EW135" i="6"/>
  <c r="EX96" i="6"/>
  <c r="EX205" i="6"/>
  <c r="EX218" i="6"/>
  <c r="EX109" i="6"/>
  <c r="EX95" i="6"/>
  <c r="EX94" i="6"/>
  <c r="EX204" i="6"/>
  <c r="EX111" i="6"/>
  <c r="EX220" i="6"/>
  <c r="EX113" i="6"/>
  <c r="EX222" i="6"/>
  <c r="EX106" i="6"/>
  <c r="EX215" i="6"/>
  <c r="EW144" i="6"/>
  <c r="EW128" i="6"/>
  <c r="EW197" i="6"/>
  <c r="EW242" i="6"/>
  <c r="EW142" i="6"/>
  <c r="EW249" i="6"/>
  <c r="EX206" i="6"/>
  <c r="EX97" i="6"/>
  <c r="EX112" i="6"/>
  <c r="EX221" i="6"/>
  <c r="EX118" i="6"/>
  <c r="EX227" i="6"/>
  <c r="EW127" i="6"/>
  <c r="EW281" i="6"/>
  <c r="EW139" i="6"/>
  <c r="EW268" i="6"/>
  <c r="EX47" i="6"/>
  <c r="FJ157" i="6" s="1"/>
  <c r="EX209" i="6"/>
  <c r="EX116" i="6"/>
  <c r="EX225" i="6"/>
  <c r="EX99" i="6"/>
  <c r="EX98" i="6"/>
  <c r="EX208" i="6"/>
  <c r="EW132" i="6"/>
  <c r="EW143" i="6"/>
  <c r="EW147" i="6"/>
  <c r="EW265" i="6"/>
  <c r="EW256" i="6"/>
  <c r="EX115" i="6"/>
  <c r="EX224" i="6"/>
  <c r="EX45" i="6"/>
  <c r="FJ155" i="6" s="1"/>
  <c r="EX203" i="6"/>
  <c r="EX110" i="6"/>
  <c r="EX219" i="6"/>
  <c r="EX100" i="6"/>
  <c r="EX101" i="6"/>
  <c r="EX210" i="6"/>
  <c r="EX235" i="6"/>
  <c r="EX102" i="6"/>
  <c r="EX211" i="6"/>
  <c r="EW131" i="6"/>
  <c r="EW92" i="6"/>
  <c r="EW201" i="6"/>
  <c r="EW246" i="6"/>
  <c r="EW257" i="6"/>
  <c r="EW134" i="6"/>
  <c r="EW148" i="6"/>
  <c r="EX152" i="6"/>
  <c r="EX195" i="6" s="1"/>
  <c r="EX240" i="6" s="1"/>
  <c r="EW137" i="6"/>
  <c r="EX44" i="6"/>
  <c r="EX202" i="6"/>
  <c r="EX120" i="6"/>
  <c r="EX229" i="6"/>
  <c r="EX103" i="6"/>
  <c r="EX212" i="6"/>
  <c r="EX117" i="6"/>
  <c r="EX226" i="6"/>
  <c r="EW258" i="6"/>
  <c r="EW260" i="6"/>
  <c r="EW254" i="6"/>
  <c r="EW250" i="6"/>
  <c r="EY86" i="6"/>
  <c r="EY85" i="6"/>
  <c r="EZ5" i="6"/>
  <c r="EY42" i="6"/>
  <c r="EY152" i="6" s="1"/>
  <c r="EY195" i="6" s="1"/>
  <c r="EY240" i="6" s="1"/>
  <c r="EX48" i="6"/>
  <c r="FJ158" i="6" s="1"/>
  <c r="EX213" i="6"/>
  <c r="EX46" i="6"/>
  <c r="FJ156" i="6" s="1"/>
  <c r="EX207" i="6"/>
  <c r="EX114" i="6"/>
  <c r="EX223" i="6"/>
  <c r="EW88" i="6"/>
  <c r="EW89" i="6"/>
  <c r="EW243" i="6"/>
  <c r="EW198" i="6"/>
  <c r="EX119" i="6"/>
  <c r="EX228" i="6"/>
  <c r="EX121" i="6"/>
  <c r="EX230" i="6"/>
  <c r="EX122" i="6"/>
  <c r="EX231" i="6"/>
  <c r="EW91" i="6"/>
  <c r="EW200" i="6"/>
  <c r="EW245" i="6"/>
  <c r="EX104" i="6"/>
  <c r="EX105" i="6"/>
  <c r="EX214" i="6"/>
  <c r="EX124" i="6"/>
  <c r="EX233" i="6"/>
  <c r="EX107" i="6"/>
  <c r="EX216" i="6"/>
  <c r="EZ61" i="1"/>
  <c r="FL170" i="1" s="1"/>
  <c r="EZ68" i="1"/>
  <c r="FL177" i="1" s="1"/>
  <c r="EZ51" i="1"/>
  <c r="FL160" i="1" s="1"/>
  <c r="EZ55" i="1"/>
  <c r="FL164" i="1" s="1"/>
  <c r="EZ50" i="1"/>
  <c r="FL159" i="1" s="1"/>
  <c r="EZ70" i="1"/>
  <c r="FL179" i="1" s="1"/>
  <c r="EZ71" i="1"/>
  <c r="FL180" i="1" s="1"/>
  <c r="EZ52" i="1"/>
  <c r="FL161" i="1" s="1"/>
  <c r="EZ76" i="1"/>
  <c r="FL185" i="1" s="1"/>
  <c r="EZ67" i="1"/>
  <c r="FL176" i="1" s="1"/>
  <c r="EZ59" i="1"/>
  <c r="FL168" i="1" s="1"/>
  <c r="EZ79" i="1"/>
  <c r="FL188" i="1" s="1"/>
  <c r="EZ65" i="1"/>
  <c r="FL174" i="1" s="1"/>
  <c r="EZ53" i="1"/>
  <c r="FL162" i="1" s="1"/>
  <c r="EZ77" i="1"/>
  <c r="FL186" i="1" s="1"/>
  <c r="EZ64" i="1"/>
  <c r="FL173" i="1" s="1"/>
  <c r="EZ58" i="1"/>
  <c r="FL167" i="1" s="1"/>
  <c r="EZ74" i="1"/>
  <c r="FL183" i="1" s="1"/>
  <c r="EZ73" i="1"/>
  <c r="FL182" i="1" s="1"/>
  <c r="EZ81" i="1"/>
  <c r="FL190" i="1" s="1"/>
  <c r="EZ78" i="1"/>
  <c r="FL187" i="1" s="1"/>
  <c r="EZ49" i="1"/>
  <c r="EZ44" i="1" s="1"/>
  <c r="FL153" i="1" s="1"/>
  <c r="EZ75" i="1"/>
  <c r="FL184" i="1" s="1"/>
  <c r="EZ72" i="1"/>
  <c r="FL181" i="1" s="1"/>
  <c r="EZ80" i="1"/>
  <c r="FL189" i="1" s="1"/>
  <c r="EZ69" i="1"/>
  <c r="FL178" i="1" s="1"/>
  <c r="EZ66" i="1"/>
  <c r="FL175" i="1" s="1"/>
  <c r="EZ62" i="1"/>
  <c r="FL171" i="1" s="1"/>
  <c r="EZ57" i="1"/>
  <c r="FL166" i="1" s="1"/>
  <c r="EZ63" i="1"/>
  <c r="FL172" i="1" s="1"/>
  <c r="EZ60" i="1"/>
  <c r="FL169" i="1" s="1"/>
  <c r="EZ54" i="1"/>
  <c r="FL163" i="1" s="1"/>
  <c r="EZ56" i="1"/>
  <c r="FL165" i="1" s="1"/>
  <c r="EY5" i="1"/>
  <c r="EX42" i="1"/>
  <c r="EX85" i="1"/>
  <c r="EX151" i="1" s="1"/>
  <c r="EY119" i="1"/>
  <c r="EY45" i="1"/>
  <c r="FK154" i="1" s="1"/>
  <c r="EY93" i="1"/>
  <c r="EY98" i="1"/>
  <c r="FB1" i="1"/>
  <c r="EY106" i="1"/>
  <c r="EY47" i="1"/>
  <c r="FK156" i="1" s="1"/>
  <c r="EY99" i="1"/>
  <c r="EX91" i="1"/>
  <c r="EY110" i="1"/>
  <c r="EY107" i="1"/>
  <c r="EY124" i="1"/>
  <c r="EY105" i="1"/>
  <c r="EY114" i="1"/>
  <c r="EY117" i="1"/>
  <c r="EY120" i="1"/>
  <c r="EY116" i="1"/>
  <c r="EY109" i="1"/>
  <c r="EY123" i="1"/>
  <c r="EY104" i="1"/>
  <c r="EX90" i="1"/>
  <c r="EY103" i="1"/>
  <c r="EY48" i="1"/>
  <c r="FK157" i="1" s="1"/>
  <c r="EX89" i="1"/>
  <c r="EY121" i="1"/>
  <c r="EY108" i="1"/>
  <c r="EY94" i="1"/>
  <c r="EY96" i="1"/>
  <c r="EY113" i="1"/>
  <c r="EY95" i="1"/>
  <c r="EY118" i="1"/>
  <c r="EY122" i="1"/>
  <c r="EY111" i="1"/>
  <c r="EY101" i="1"/>
  <c r="EX88" i="1"/>
  <c r="EY115" i="1"/>
  <c r="EY100" i="1"/>
  <c r="EY102" i="1"/>
  <c r="EY46" i="1"/>
  <c r="FK155" i="1" s="1"/>
  <c r="EY97" i="1"/>
  <c r="EY87" i="1"/>
  <c r="EY112" i="1"/>
  <c r="J1" i="21"/>
  <c r="J1" i="19" s="1"/>
  <c r="BF5" i="39"/>
  <c r="BF116" i="39" s="1"/>
  <c r="EK82" i="6"/>
  <c r="EW192" i="6" s="1"/>
  <c r="EM1" i="6"/>
  <c r="EJ235" i="6"/>
  <c r="EM5" i="6"/>
  <c r="EL86" i="6"/>
  <c r="EL85" i="6"/>
  <c r="EL42" i="6"/>
  <c r="EL152" i="6" s="1"/>
  <c r="EL195" i="6" s="1"/>
  <c r="EL240" i="6" s="1"/>
  <c r="EM1" i="1"/>
  <c r="EL5" i="1"/>
  <c r="EK42" i="1"/>
  <c r="EK85" i="1"/>
  <c r="EK151" i="1" s="1"/>
  <c r="G2" i="39"/>
  <c r="T2" i="39" s="1"/>
  <c r="AF2" i="39"/>
  <c r="AS2" i="39" s="1"/>
  <c r="AE116" i="39"/>
  <c r="AF5" i="39"/>
  <c r="AF116" i="39" s="1"/>
  <c r="AG1" i="39"/>
  <c r="AG2" i="39" s="1"/>
  <c r="AT2" i="39" s="1"/>
  <c r="BG1" i="39"/>
  <c r="BG5" i="39" s="1"/>
  <c r="T1" i="39"/>
  <c r="C5" i="35"/>
  <c r="C62" i="35" s="1"/>
  <c r="D62" i="35"/>
  <c r="V2" i="21"/>
  <c r="W2" i="19"/>
  <c r="J2" i="21"/>
  <c r="K2" i="19"/>
  <c r="BE160" i="39"/>
  <c r="BE50" i="39"/>
  <c r="W1" i="21"/>
  <c r="X1" i="19"/>
  <c r="J151" i="1"/>
  <c r="K85" i="1"/>
  <c r="L5" i="1"/>
  <c r="K42" i="1"/>
  <c r="K86" i="6"/>
  <c r="K85" i="6"/>
  <c r="L5" i="6"/>
  <c r="K42" i="6"/>
  <c r="K152" i="6" s="1"/>
  <c r="K195" i="6" s="1"/>
  <c r="K240" i="6" s="1"/>
  <c r="AO1" i="21"/>
  <c r="AP1" i="19"/>
  <c r="S5" i="39"/>
  <c r="S116" i="39" s="1"/>
  <c r="AS5" i="39"/>
  <c r="AN2" i="21"/>
  <c r="AO2" i="19"/>
  <c r="H2" i="39"/>
  <c r="U2" i="39" s="1"/>
  <c r="I1" i="39"/>
  <c r="U1" i="39"/>
  <c r="BH1" i="39"/>
  <c r="AH1" i="39"/>
  <c r="J59" i="27"/>
  <c r="I4" i="27"/>
  <c r="AR50" i="39"/>
  <c r="AR160" i="39"/>
  <c r="AR116" i="39"/>
  <c r="R160" i="39"/>
  <c r="R116" i="39"/>
  <c r="R50" i="39"/>
  <c r="J59" i="26"/>
  <c r="I4" i="26"/>
  <c r="FN11" i="1"/>
  <c r="FN32" i="1"/>
  <c r="FA8" i="1"/>
  <c r="FA14" i="1"/>
  <c r="EZ19" i="6"/>
  <c r="FA38" i="1"/>
  <c r="FA23" i="1"/>
  <c r="FA17" i="1"/>
  <c r="FN26" i="1"/>
  <c r="EZ29" i="6"/>
  <c r="FA16" i="1"/>
  <c r="FA30" i="1"/>
  <c r="FA11" i="1"/>
  <c r="FA28" i="1"/>
  <c r="EZ22" i="6"/>
  <c r="EZ13" i="6"/>
  <c r="FA34" i="1"/>
  <c r="FN27" i="1"/>
  <c r="FA33" i="1"/>
  <c r="FA24" i="1"/>
  <c r="EZ30" i="6"/>
  <c r="FN14" i="1"/>
  <c r="FN28" i="1"/>
  <c r="FN9" i="1"/>
  <c r="EZ20" i="6"/>
  <c r="EZ7" i="6"/>
  <c r="FN37" i="1"/>
  <c r="FA15" i="1"/>
  <c r="FN29" i="1"/>
  <c r="FN39" i="1"/>
  <c r="FN12" i="1"/>
  <c r="EZ35" i="6"/>
  <c r="EZ26" i="6"/>
  <c r="EZ31" i="6"/>
  <c r="FA22" i="1"/>
  <c r="FA39" i="1"/>
  <c r="EZ34" i="6"/>
  <c r="EZ18" i="6"/>
  <c r="FA10" i="1"/>
  <c r="FN30" i="1"/>
  <c r="FN17" i="1"/>
  <c r="EZ36" i="6"/>
  <c r="EZ16" i="6"/>
  <c r="EZ14" i="6"/>
  <c r="EZ32" i="6"/>
  <c r="FN31" i="1"/>
  <c r="EZ15" i="6"/>
  <c r="FA32" i="1"/>
  <c r="FN40" i="1"/>
  <c r="FN15" i="1"/>
  <c r="FN35" i="1"/>
  <c r="FA13" i="1"/>
  <c r="EZ40" i="6"/>
  <c r="EZ25" i="6"/>
  <c r="FA31" i="1"/>
  <c r="FN13" i="1"/>
  <c r="EZ37" i="6"/>
  <c r="EZ11" i="6"/>
  <c r="FA27" i="1"/>
  <c r="FA7" i="1"/>
  <c r="EZ24" i="6"/>
  <c r="FA40" i="1"/>
  <c r="EZ39" i="6"/>
  <c r="FN21" i="1"/>
  <c r="FN36" i="1"/>
  <c r="FN20" i="1"/>
  <c r="FA18" i="1"/>
  <c r="FA36" i="1"/>
  <c r="EZ28" i="6"/>
  <c r="FA25" i="1"/>
  <c r="EZ12" i="6"/>
  <c r="EZ9" i="6"/>
  <c r="EZ17" i="6"/>
  <c r="FN33" i="1"/>
  <c r="FN25" i="1"/>
  <c r="FA29" i="1"/>
  <c r="EZ10" i="6"/>
  <c r="FA21" i="1"/>
  <c r="EZ33" i="6"/>
  <c r="FN18" i="1"/>
  <c r="FN19" i="1"/>
  <c r="FN10" i="1"/>
  <c r="EL40" i="6"/>
  <c r="FA37" i="1"/>
  <c r="FA12" i="1"/>
  <c r="FA35" i="1"/>
  <c r="EZ23" i="6"/>
  <c r="FN34" i="1"/>
  <c r="EZ27" i="6"/>
  <c r="FN23" i="1"/>
  <c r="EZ8" i="6"/>
  <c r="FN38" i="1"/>
  <c r="FN7" i="1"/>
  <c r="FN16" i="1"/>
  <c r="FN24" i="1"/>
  <c r="FA19" i="1"/>
  <c r="FA9" i="1"/>
  <c r="FA26" i="1"/>
  <c r="FA20" i="1"/>
  <c r="EZ21" i="6"/>
  <c r="FN22" i="1"/>
  <c r="EZ38" i="6"/>
  <c r="FN8" i="1"/>
  <c r="FM249" i="6" l="1"/>
  <c r="FM264" i="6"/>
  <c r="FM279" i="6"/>
  <c r="FM133" i="6"/>
  <c r="FM142" i="6"/>
  <c r="FM132" i="6"/>
  <c r="FM257" i="6"/>
  <c r="FM134" i="6"/>
  <c r="FM141" i="6"/>
  <c r="FM139" i="6"/>
  <c r="FM148" i="6"/>
  <c r="FM271" i="6"/>
  <c r="FM129" i="6"/>
  <c r="FM140" i="6"/>
  <c r="FM135" i="6"/>
  <c r="FM248" i="6"/>
  <c r="FM265" i="6"/>
  <c r="FM147" i="6"/>
  <c r="FM144" i="6"/>
  <c r="FM259" i="6"/>
  <c r="FM278" i="6"/>
  <c r="FM274" i="6"/>
  <c r="FM260" i="6"/>
  <c r="FM247" i="6"/>
  <c r="FM261" i="6"/>
  <c r="FM258" i="6"/>
  <c r="FM145" i="6"/>
  <c r="FM256" i="6"/>
  <c r="FM270" i="6"/>
  <c r="FM251" i="6"/>
  <c r="FM276" i="6"/>
  <c r="FM263" i="6"/>
  <c r="FM277" i="6"/>
  <c r="FM273" i="6"/>
  <c r="FM255" i="6"/>
  <c r="FM268" i="6"/>
  <c r="FM250" i="6"/>
  <c r="FM254" i="6"/>
  <c r="FM262" i="6"/>
  <c r="FN48" i="6"/>
  <c r="FO201" i="6" s="1"/>
  <c r="FN170" i="6"/>
  <c r="FN213" i="6"/>
  <c r="FM252" i="6"/>
  <c r="FN120" i="6"/>
  <c r="FN186" i="6"/>
  <c r="FN229" i="6"/>
  <c r="FN121" i="6"/>
  <c r="FN230" i="6"/>
  <c r="FN187" i="6"/>
  <c r="FM92" i="6"/>
  <c r="FM201" i="6"/>
  <c r="FM246" i="6"/>
  <c r="FN98" i="6"/>
  <c r="FN99" i="6"/>
  <c r="FN165" i="6"/>
  <c r="FN208" i="6"/>
  <c r="FN107" i="6"/>
  <c r="FN173" i="6"/>
  <c r="FN216" i="6"/>
  <c r="FN115" i="6"/>
  <c r="FN181" i="6"/>
  <c r="FN224" i="6"/>
  <c r="EX269" i="6"/>
  <c r="FJ154" i="6"/>
  <c r="FM91" i="6"/>
  <c r="FM200" i="6"/>
  <c r="FM245" i="6"/>
  <c r="FM90" i="6"/>
  <c r="FM244" i="6"/>
  <c r="FM199" i="6"/>
  <c r="FN83" i="6"/>
  <c r="FN144" i="6" s="1"/>
  <c r="FN123" i="6"/>
  <c r="FN189" i="6"/>
  <c r="FN232" i="6"/>
  <c r="FN46" i="6"/>
  <c r="FO199" i="6" s="1"/>
  <c r="FN207" i="6"/>
  <c r="FN164" i="6"/>
  <c r="FN106" i="6"/>
  <c r="FN215" i="6"/>
  <c r="FN172" i="6"/>
  <c r="FN118" i="6"/>
  <c r="FN227" i="6"/>
  <c r="FN184" i="6"/>
  <c r="FM89" i="6"/>
  <c r="FM88" i="6"/>
  <c r="FM198" i="6"/>
  <c r="FM243" i="6"/>
  <c r="FM281" i="6"/>
  <c r="FM127" i="6"/>
  <c r="FM269" i="6"/>
  <c r="FM280" i="6"/>
  <c r="FM128" i="6"/>
  <c r="FN114" i="6"/>
  <c r="FN223" i="6"/>
  <c r="FN180" i="6"/>
  <c r="FN122" i="6"/>
  <c r="FN188" i="6"/>
  <c r="FN231" i="6"/>
  <c r="FN97" i="6"/>
  <c r="FN163" i="6"/>
  <c r="FN206" i="6"/>
  <c r="FM131" i="6"/>
  <c r="FM126" i="6"/>
  <c r="FN96" i="6"/>
  <c r="FN162" i="6"/>
  <c r="FN205" i="6"/>
  <c r="FN109" i="6"/>
  <c r="FN175" i="6"/>
  <c r="FN218" i="6"/>
  <c r="FN44" i="6"/>
  <c r="FN258" i="6" s="1"/>
  <c r="FN202" i="6"/>
  <c r="FN100" i="6"/>
  <c r="FN101" i="6"/>
  <c r="FN167" i="6"/>
  <c r="FN210" i="6"/>
  <c r="FN47" i="6"/>
  <c r="FO200" i="6" s="1"/>
  <c r="FN166" i="6"/>
  <c r="FN209" i="6"/>
  <c r="FN117" i="6"/>
  <c r="FN183" i="6"/>
  <c r="FN226" i="6"/>
  <c r="FM197" i="6"/>
  <c r="FM242" i="6"/>
  <c r="FM137" i="6"/>
  <c r="FM138" i="6"/>
  <c r="FM267" i="6"/>
  <c r="FN125" i="6"/>
  <c r="FN191" i="6"/>
  <c r="FN234" i="6"/>
  <c r="FN124" i="6"/>
  <c r="FN190" i="6"/>
  <c r="FN233" i="6"/>
  <c r="FN108" i="6"/>
  <c r="FN217" i="6"/>
  <c r="FN174" i="6"/>
  <c r="FN116" i="6"/>
  <c r="FN182" i="6"/>
  <c r="FN225" i="6"/>
  <c r="FN111" i="6"/>
  <c r="FN177" i="6"/>
  <c r="FN220" i="6"/>
  <c r="FN112" i="6"/>
  <c r="FN178" i="6"/>
  <c r="FN221" i="6"/>
  <c r="FN104" i="6"/>
  <c r="FN105" i="6"/>
  <c r="FN171" i="6"/>
  <c r="FN214" i="6"/>
  <c r="FN102" i="6"/>
  <c r="FN211" i="6"/>
  <c r="FN168" i="6"/>
  <c r="FN94" i="6"/>
  <c r="FN95" i="6"/>
  <c r="FN161" i="6"/>
  <c r="FN204" i="6"/>
  <c r="FN103" i="6"/>
  <c r="FN169" i="6"/>
  <c r="FN212" i="6"/>
  <c r="FN192" i="6"/>
  <c r="FN235" i="6"/>
  <c r="FN119" i="6"/>
  <c r="FN185" i="6"/>
  <c r="FN228" i="6"/>
  <c r="FM253" i="6"/>
  <c r="FM143" i="6"/>
  <c r="FM272" i="6"/>
  <c r="FM136" i="6"/>
  <c r="FM266" i="6"/>
  <c r="FN45" i="6"/>
  <c r="FO198" i="6" s="1"/>
  <c r="FN160" i="6"/>
  <c r="FN203" i="6"/>
  <c r="FN113" i="6"/>
  <c r="FN179" i="6"/>
  <c r="FN222" i="6"/>
  <c r="FN110" i="6"/>
  <c r="FN219" i="6"/>
  <c r="FN176" i="6"/>
  <c r="FN50" i="1"/>
  <c r="FN73" i="1"/>
  <c r="FN66" i="1"/>
  <c r="FN67" i="1"/>
  <c r="FN52" i="1"/>
  <c r="FN62" i="1"/>
  <c r="FN59" i="1"/>
  <c r="FN77" i="1"/>
  <c r="FN54" i="1"/>
  <c r="FN51" i="1"/>
  <c r="FN69" i="1"/>
  <c r="FN74" i="1"/>
  <c r="FN80" i="1"/>
  <c r="FN65" i="1"/>
  <c r="FN58" i="1"/>
  <c r="FN76" i="1"/>
  <c r="FN61" i="1"/>
  <c r="FN78" i="1"/>
  <c r="FN72" i="1"/>
  <c r="FN57" i="1"/>
  <c r="FN81" i="1"/>
  <c r="FN70" i="1"/>
  <c r="FN68" i="1"/>
  <c r="FN53" i="1"/>
  <c r="FN79" i="1"/>
  <c r="FN64" i="1"/>
  <c r="FN49" i="1"/>
  <c r="FN44" i="1" s="1"/>
  <c r="FN75" i="1"/>
  <c r="FN60" i="1"/>
  <c r="FN63" i="1"/>
  <c r="FN55" i="1"/>
  <c r="FN82" i="1"/>
  <c r="FN71" i="1"/>
  <c r="FN56" i="1"/>
  <c r="FM139" i="1"/>
  <c r="FM116" i="1"/>
  <c r="FL91" i="1"/>
  <c r="FM47" i="1"/>
  <c r="FM99" i="1"/>
  <c r="FM95" i="1"/>
  <c r="FM100" i="1"/>
  <c r="FM101" i="1"/>
  <c r="FM97" i="1"/>
  <c r="FM46" i="1"/>
  <c r="FM137" i="1"/>
  <c r="FM114" i="1"/>
  <c r="FM115" i="1"/>
  <c r="FM138" i="1"/>
  <c r="FM111" i="1"/>
  <c r="FM134" i="1"/>
  <c r="FO5" i="1"/>
  <c r="FN42" i="1"/>
  <c r="FN85" i="1"/>
  <c r="FN151" i="1" s="1"/>
  <c r="FM45" i="1"/>
  <c r="FM93" i="1"/>
  <c r="FM120" i="1"/>
  <c r="FM143" i="1"/>
  <c r="FM102" i="1"/>
  <c r="FL90" i="1"/>
  <c r="FM127" i="1"/>
  <c r="FM104" i="1"/>
  <c r="FM117" i="1"/>
  <c r="FM140" i="1"/>
  <c r="FM113" i="1"/>
  <c r="FM136" i="1"/>
  <c r="FM141" i="1"/>
  <c r="FM118" i="1"/>
  <c r="FM105" i="1"/>
  <c r="FM128" i="1"/>
  <c r="FM87" i="1"/>
  <c r="FL88" i="1"/>
  <c r="FM109" i="1"/>
  <c r="FM132" i="1"/>
  <c r="FM147" i="1"/>
  <c r="FM124" i="1"/>
  <c r="FM129" i="1"/>
  <c r="FM106" i="1"/>
  <c r="FM98" i="1"/>
  <c r="FM108" i="1"/>
  <c r="FM131" i="1"/>
  <c r="FM130" i="1"/>
  <c r="FM107" i="1"/>
  <c r="FM103" i="1"/>
  <c r="FM48" i="1"/>
  <c r="FM122" i="1"/>
  <c r="FM144" i="1"/>
  <c r="FM121" i="1"/>
  <c r="FM96" i="1"/>
  <c r="FM125" i="1"/>
  <c r="FM126" i="1"/>
  <c r="FM94" i="1"/>
  <c r="FM110" i="1"/>
  <c r="FM133" i="1"/>
  <c r="FL89" i="1"/>
  <c r="FM135" i="1"/>
  <c r="FM112" i="1"/>
  <c r="FM146" i="1"/>
  <c r="FM123" i="1"/>
  <c r="FM142" i="1"/>
  <c r="FM119" i="1"/>
  <c r="I1" i="21"/>
  <c r="H1" i="21" s="1"/>
  <c r="H1" i="19" s="1"/>
  <c r="EX140" i="6"/>
  <c r="EX130" i="6"/>
  <c r="EX272" i="6"/>
  <c r="EX142" i="6"/>
  <c r="EX143" i="6"/>
  <c r="EX132" i="6"/>
  <c r="EX144" i="6"/>
  <c r="EX135" i="6"/>
  <c r="EX258" i="6"/>
  <c r="EX138" i="6"/>
  <c r="EX139" i="6"/>
  <c r="EX255" i="6"/>
  <c r="EX266" i="6"/>
  <c r="EX277" i="6"/>
  <c r="EX254" i="6"/>
  <c r="EX260" i="6"/>
  <c r="EX278" i="6"/>
  <c r="EX276" i="6"/>
  <c r="EX257" i="6"/>
  <c r="EX145" i="6"/>
  <c r="EX129" i="6"/>
  <c r="EX263" i="6"/>
  <c r="EX147" i="6"/>
  <c r="EX261" i="6"/>
  <c r="EX280" i="6"/>
  <c r="EX137" i="6"/>
  <c r="EX274" i="6"/>
  <c r="EX133" i="6"/>
  <c r="EX136" i="6"/>
  <c r="EX268" i="6"/>
  <c r="EX253" i="6"/>
  <c r="EX251" i="6"/>
  <c r="EX279" i="6"/>
  <c r="EX131" i="6"/>
  <c r="EX259" i="6"/>
  <c r="EX267" i="6"/>
  <c r="EX271" i="6"/>
  <c r="EX128" i="6"/>
  <c r="EX273" i="6"/>
  <c r="EX248" i="6"/>
  <c r="EX126" i="6"/>
  <c r="EX252" i="6"/>
  <c r="EX141" i="6"/>
  <c r="EX265" i="6"/>
  <c r="EZ68" i="6"/>
  <c r="FL178" i="6" s="1"/>
  <c r="EZ78" i="6"/>
  <c r="FL188" i="6" s="1"/>
  <c r="EZ74" i="6"/>
  <c r="FL184" i="6" s="1"/>
  <c r="EZ51" i="6"/>
  <c r="FL161" i="6" s="1"/>
  <c r="EZ66" i="6"/>
  <c r="FL176" i="6" s="1"/>
  <c r="EZ80" i="6"/>
  <c r="FL190" i="6" s="1"/>
  <c r="EZ53" i="6"/>
  <c r="FL163" i="6" s="1"/>
  <c r="EZ52" i="6"/>
  <c r="FL162" i="6" s="1"/>
  <c r="EZ54" i="6"/>
  <c r="FL164" i="6" s="1"/>
  <c r="EZ49" i="6"/>
  <c r="EZ77" i="6"/>
  <c r="FL187" i="6" s="1"/>
  <c r="EZ76" i="6"/>
  <c r="FL186" i="6" s="1"/>
  <c r="EZ61" i="6"/>
  <c r="FL171" i="6" s="1"/>
  <c r="EZ65" i="6"/>
  <c r="FL175" i="6" s="1"/>
  <c r="EZ60" i="6"/>
  <c r="FL170" i="6" s="1"/>
  <c r="EZ58" i="6"/>
  <c r="FL168" i="6" s="1"/>
  <c r="EZ79" i="6"/>
  <c r="FL189" i="6" s="1"/>
  <c r="EZ55" i="6"/>
  <c r="FL165" i="6" s="1"/>
  <c r="EZ50" i="6"/>
  <c r="FL160" i="6" s="1"/>
  <c r="EZ81" i="6"/>
  <c r="FL191" i="6" s="1"/>
  <c r="EZ73" i="6"/>
  <c r="FL183" i="6" s="1"/>
  <c r="EZ75" i="6"/>
  <c r="FL185" i="6" s="1"/>
  <c r="EZ57" i="6"/>
  <c r="FL167" i="6" s="1"/>
  <c r="EZ70" i="6"/>
  <c r="FL180" i="6" s="1"/>
  <c r="EZ71" i="6"/>
  <c r="FL181" i="6" s="1"/>
  <c r="EZ56" i="6"/>
  <c r="FL166" i="6" s="1"/>
  <c r="EZ69" i="6"/>
  <c r="FL179" i="6" s="1"/>
  <c r="EZ67" i="6"/>
  <c r="FL177" i="6" s="1"/>
  <c r="EZ82" i="6"/>
  <c r="FL192" i="6" s="1"/>
  <c r="EZ62" i="6"/>
  <c r="FL172" i="6" s="1"/>
  <c r="EZ63" i="6"/>
  <c r="FL173" i="6" s="1"/>
  <c r="EZ64" i="6"/>
  <c r="FL174" i="6" s="1"/>
  <c r="EZ72" i="6"/>
  <c r="FL182" i="6" s="1"/>
  <c r="EZ59" i="6"/>
  <c r="FL169" i="6" s="1"/>
  <c r="EY227" i="6"/>
  <c r="EY118" i="6"/>
  <c r="EY103" i="6"/>
  <c r="EY212" i="6"/>
  <c r="EY100" i="6"/>
  <c r="EY210" i="6"/>
  <c r="EY101" i="6"/>
  <c r="EY109" i="6"/>
  <c r="EY218" i="6"/>
  <c r="EY223" i="6"/>
  <c r="EY114" i="6"/>
  <c r="EY104" i="6"/>
  <c r="EY105" i="6"/>
  <c r="EY214" i="6"/>
  <c r="EX90" i="6"/>
  <c r="EX199" i="6"/>
  <c r="EX244" i="6"/>
  <c r="EY124" i="6"/>
  <c r="EY233" i="6"/>
  <c r="EY107" i="6"/>
  <c r="EY216" i="6"/>
  <c r="EY48" i="6"/>
  <c r="FK158" i="6" s="1"/>
  <c r="EY213" i="6"/>
  <c r="EX127" i="6"/>
  <c r="EX281" i="6"/>
  <c r="EY110" i="6"/>
  <c r="EY219" i="6"/>
  <c r="EY46" i="6"/>
  <c r="FK156" i="6" s="1"/>
  <c r="EY207" i="6"/>
  <c r="EY119" i="6"/>
  <c r="EY228" i="6"/>
  <c r="EY113" i="6"/>
  <c r="EY222" i="6"/>
  <c r="EY120" i="6"/>
  <c r="EY229" i="6"/>
  <c r="EY44" i="6"/>
  <c r="EY202" i="6"/>
  <c r="EY121" i="6"/>
  <c r="EY230" i="6"/>
  <c r="EX89" i="6"/>
  <c r="EX243" i="6"/>
  <c r="EX88" i="6"/>
  <c r="EX198" i="6"/>
  <c r="EX91" i="6"/>
  <c r="EX245" i="6"/>
  <c r="EX200" i="6"/>
  <c r="EX275" i="6"/>
  <c r="EX247" i="6"/>
  <c r="EY95" i="6"/>
  <c r="EY94" i="6"/>
  <c r="EY204" i="6"/>
  <c r="EY96" i="6"/>
  <c r="EY205" i="6"/>
  <c r="EY108" i="6"/>
  <c r="EY217" i="6"/>
  <c r="EX201" i="6"/>
  <c r="EX246" i="6"/>
  <c r="EX92" i="6"/>
  <c r="EY215" i="6"/>
  <c r="EY106" i="6"/>
  <c r="EY83" i="6"/>
  <c r="EY136" i="6" s="1"/>
  <c r="EY123" i="6"/>
  <c r="EY232" i="6"/>
  <c r="EY111" i="6"/>
  <c r="EY220" i="6"/>
  <c r="EX197" i="6"/>
  <c r="EX242" i="6"/>
  <c r="EX134" i="6"/>
  <c r="EX250" i="6"/>
  <c r="EY117" i="6"/>
  <c r="EY226" i="6"/>
  <c r="EY211" i="6"/>
  <c r="EY102" i="6"/>
  <c r="EY206" i="6"/>
  <c r="EY97" i="6"/>
  <c r="FA5" i="6"/>
  <c r="EZ42" i="6"/>
  <c r="EZ85" i="6"/>
  <c r="EZ86" i="6"/>
  <c r="EY99" i="6"/>
  <c r="EY98" i="6"/>
  <c r="EY208" i="6"/>
  <c r="EY115" i="6"/>
  <c r="EY224" i="6"/>
  <c r="EY112" i="6"/>
  <c r="EY221" i="6"/>
  <c r="EX256" i="6"/>
  <c r="EX264" i="6"/>
  <c r="EX270" i="6"/>
  <c r="EX249" i="6"/>
  <c r="EX262" i="6"/>
  <c r="EY235" i="6"/>
  <c r="EY45" i="6"/>
  <c r="FK155" i="6" s="1"/>
  <c r="EY203" i="6"/>
  <c r="EY116" i="6"/>
  <c r="EY225" i="6"/>
  <c r="EY234" i="6"/>
  <c r="EY125" i="6"/>
  <c r="EY47" i="6"/>
  <c r="FK157" i="6" s="1"/>
  <c r="EY209" i="6"/>
  <c r="EY231" i="6"/>
  <c r="EY122" i="6"/>
  <c r="FA70" i="1"/>
  <c r="FM179" i="1" s="1"/>
  <c r="FA73" i="1"/>
  <c r="FM182" i="1" s="1"/>
  <c r="FA76" i="1"/>
  <c r="FM185" i="1" s="1"/>
  <c r="FA61" i="1"/>
  <c r="FM170" i="1" s="1"/>
  <c r="FA63" i="1"/>
  <c r="FM172" i="1" s="1"/>
  <c r="FA82" i="1"/>
  <c r="FM191" i="1" s="1"/>
  <c r="FA71" i="1"/>
  <c r="FM180" i="1" s="1"/>
  <c r="FA74" i="1"/>
  <c r="FM183" i="1" s="1"/>
  <c r="FA57" i="1"/>
  <c r="FM166" i="1" s="1"/>
  <c r="FA49" i="1"/>
  <c r="FA44" i="1" s="1"/>
  <c r="FM153" i="1" s="1"/>
  <c r="FA80" i="1"/>
  <c r="FM189" i="1" s="1"/>
  <c r="FA68" i="1"/>
  <c r="FM177" i="1" s="1"/>
  <c r="FA58" i="1"/>
  <c r="FM167" i="1" s="1"/>
  <c r="FA77" i="1"/>
  <c r="FM186" i="1" s="1"/>
  <c r="FA60" i="1"/>
  <c r="FM169" i="1" s="1"/>
  <c r="FA65" i="1"/>
  <c r="FM174" i="1" s="1"/>
  <c r="FA52" i="1"/>
  <c r="FM161" i="1" s="1"/>
  <c r="FA59" i="1"/>
  <c r="FM168" i="1" s="1"/>
  <c r="FA62" i="1"/>
  <c r="FM171" i="1" s="1"/>
  <c r="FA55" i="1"/>
  <c r="FM164" i="1" s="1"/>
  <c r="FA51" i="1"/>
  <c r="FM160" i="1" s="1"/>
  <c r="FA72" i="1"/>
  <c r="FM181" i="1" s="1"/>
  <c r="FA53" i="1"/>
  <c r="FM162" i="1" s="1"/>
  <c r="FA56" i="1"/>
  <c r="FM165" i="1" s="1"/>
  <c r="FA54" i="1"/>
  <c r="FM163" i="1" s="1"/>
  <c r="FA50" i="1"/>
  <c r="FM159" i="1" s="1"/>
  <c r="FA79" i="1"/>
  <c r="FM188" i="1" s="1"/>
  <c r="FA66" i="1"/>
  <c r="FM175" i="1" s="1"/>
  <c r="FA64" i="1"/>
  <c r="FM173" i="1" s="1"/>
  <c r="FA81" i="1"/>
  <c r="FM190" i="1" s="1"/>
  <c r="FA75" i="1"/>
  <c r="FM184" i="1" s="1"/>
  <c r="FA78" i="1"/>
  <c r="FM187" i="1" s="1"/>
  <c r="FA67" i="1"/>
  <c r="FM176" i="1" s="1"/>
  <c r="FA69" i="1"/>
  <c r="FM178" i="1" s="1"/>
  <c r="EZ123" i="1"/>
  <c r="EZ111" i="1"/>
  <c r="EZ118" i="1"/>
  <c r="EZ102" i="1"/>
  <c r="EZ110" i="1"/>
  <c r="EY91" i="1"/>
  <c r="EZ103" i="1"/>
  <c r="EZ48" i="1"/>
  <c r="FL157" i="1" s="1"/>
  <c r="EZ116" i="1"/>
  <c r="EZ114" i="1"/>
  <c r="EZ47" i="1"/>
  <c r="FL156" i="1" s="1"/>
  <c r="EZ99" i="1"/>
  <c r="EZ124" i="1"/>
  <c r="EZ106" i="1"/>
  <c r="EZ117" i="1"/>
  <c r="EZ87" i="1"/>
  <c r="EZ121" i="1"/>
  <c r="EZ95" i="1"/>
  <c r="EZ100" i="1"/>
  <c r="EZ101" i="1"/>
  <c r="EZ113" i="1"/>
  <c r="EZ5" i="1"/>
  <c r="EY42" i="1"/>
  <c r="EY85" i="1"/>
  <c r="EY151" i="1" s="1"/>
  <c r="EZ119" i="1"/>
  <c r="EZ46" i="1"/>
  <c r="FL155" i="1" s="1"/>
  <c r="EZ97" i="1"/>
  <c r="EY88" i="1"/>
  <c r="EZ105" i="1"/>
  <c r="EZ107" i="1"/>
  <c r="EZ93" i="1"/>
  <c r="EZ45" i="1"/>
  <c r="FL154" i="1" s="1"/>
  <c r="EZ109" i="1"/>
  <c r="EZ120" i="1"/>
  <c r="EZ98" i="1"/>
  <c r="EY89" i="1"/>
  <c r="EZ112" i="1"/>
  <c r="EZ94" i="1"/>
  <c r="EY90" i="1"/>
  <c r="EZ96" i="1"/>
  <c r="EZ108" i="1"/>
  <c r="EZ115" i="1"/>
  <c r="EZ122" i="1"/>
  <c r="EZ104" i="1"/>
  <c r="BF160" i="39"/>
  <c r="BF50" i="39"/>
  <c r="EL82" i="6"/>
  <c r="EM85" i="6"/>
  <c r="EN5" i="6"/>
  <c r="EM42" i="6"/>
  <c r="EM152" i="6" s="1"/>
  <c r="EM195" i="6" s="1"/>
  <c r="EM240" i="6" s="1"/>
  <c r="EM86" i="6"/>
  <c r="EN1" i="6"/>
  <c r="EK235" i="6"/>
  <c r="EM5" i="1"/>
  <c r="EL42" i="1"/>
  <c r="EL85" i="1"/>
  <c r="EL151" i="1" s="1"/>
  <c r="EN1" i="1"/>
  <c r="T5" i="39"/>
  <c r="T116" i="39" s="1"/>
  <c r="G5" i="39"/>
  <c r="G50" i="39" s="1"/>
  <c r="AF50" i="39"/>
  <c r="AG5" i="39"/>
  <c r="AG116" i="39" s="1"/>
  <c r="AT1" i="39"/>
  <c r="AT5" i="39" s="1"/>
  <c r="BG2" i="39"/>
  <c r="I2" i="21"/>
  <c r="J2" i="19"/>
  <c r="U2" i="21"/>
  <c r="V2" i="19"/>
  <c r="W1" i="19"/>
  <c r="V1" i="21"/>
  <c r="M5" i="6"/>
  <c r="L86" i="6"/>
  <c r="L42" i="6"/>
  <c r="L152" i="6" s="1"/>
  <c r="L195" i="6" s="1"/>
  <c r="L240" i="6" s="1"/>
  <c r="L85" i="6"/>
  <c r="M5" i="1"/>
  <c r="L42" i="1"/>
  <c r="L85" i="1"/>
  <c r="K151" i="1"/>
  <c r="AN1" i="21"/>
  <c r="AO1" i="19"/>
  <c r="S160" i="39"/>
  <c r="S50" i="39"/>
  <c r="H4" i="26"/>
  <c r="I59" i="26"/>
  <c r="AH2" i="39"/>
  <c r="AU2" i="39" s="1"/>
  <c r="AU1" i="39"/>
  <c r="AH5" i="39"/>
  <c r="AS50" i="39"/>
  <c r="AS160" i="39"/>
  <c r="AS116" i="39"/>
  <c r="BH2" i="39"/>
  <c r="BH5" i="39"/>
  <c r="H5" i="39"/>
  <c r="BG116" i="39"/>
  <c r="BG160" i="39"/>
  <c r="BG50" i="39"/>
  <c r="U5" i="39"/>
  <c r="AI1" i="39"/>
  <c r="I2" i="39"/>
  <c r="V2" i="39" s="1"/>
  <c r="J1" i="39"/>
  <c r="V1" i="39"/>
  <c r="BI1" i="39"/>
  <c r="I59" i="27"/>
  <c r="H4" i="27"/>
  <c r="AM2" i="21"/>
  <c r="AN2" i="19"/>
  <c r="FO31" i="1"/>
  <c r="FO14" i="1"/>
  <c r="FO12" i="1"/>
  <c r="FB31" i="1"/>
  <c r="FB9" i="1"/>
  <c r="FB13" i="1"/>
  <c r="FA10" i="6"/>
  <c r="FA9" i="6"/>
  <c r="FA28" i="6"/>
  <c r="FO13" i="1"/>
  <c r="FO19" i="1"/>
  <c r="FA27" i="6"/>
  <c r="FA7" i="6"/>
  <c r="FB8" i="1"/>
  <c r="FB22" i="1"/>
  <c r="FB32" i="1"/>
  <c r="FO29" i="1"/>
  <c r="FA23" i="6"/>
  <c r="FB12" i="1"/>
  <c r="FB19" i="1"/>
  <c r="FO28" i="1"/>
  <c r="FO26" i="1"/>
  <c r="FO34" i="1"/>
  <c r="FB10" i="1"/>
  <c r="FB21" i="1"/>
  <c r="FA31" i="6"/>
  <c r="FA32" i="6"/>
  <c r="FB35" i="1"/>
  <c r="FA11" i="6"/>
  <c r="FA26" i="6"/>
  <c r="FB14" i="1"/>
  <c r="FA16" i="6"/>
  <c r="FO30" i="1"/>
  <c r="FO39" i="1"/>
  <c r="FO18" i="1"/>
  <c r="FO16" i="1"/>
  <c r="FB28" i="1"/>
  <c r="FA21" i="6"/>
  <c r="FA38" i="6"/>
  <c r="FB20" i="1"/>
  <c r="FB15" i="1"/>
  <c r="FO21" i="1"/>
  <c r="FO33" i="1"/>
  <c r="FO23" i="1"/>
  <c r="EM40" i="6"/>
  <c r="FB25" i="1"/>
  <c r="FA30" i="6"/>
  <c r="FB27" i="1"/>
  <c r="FA12" i="6"/>
  <c r="FO36" i="1"/>
  <c r="FO11" i="1"/>
  <c r="FO38" i="1"/>
  <c r="FB24" i="1"/>
  <c r="FB7" i="1"/>
  <c r="FB29" i="1"/>
  <c r="FA24" i="6"/>
  <c r="FA8" i="6"/>
  <c r="FB36" i="1"/>
  <c r="FO40" i="1"/>
  <c r="FO7" i="1"/>
  <c r="FO20" i="1"/>
  <c r="FA40" i="6"/>
  <c r="FA36" i="6"/>
  <c r="FB38" i="1"/>
  <c r="FA17" i="6"/>
  <c r="FA15" i="6"/>
  <c r="FB37" i="1"/>
  <c r="FB26" i="1"/>
  <c r="FA22" i="6"/>
  <c r="FO35" i="1"/>
  <c r="FO22" i="1"/>
  <c r="FB33" i="1"/>
  <c r="FA20" i="6"/>
  <c r="FB39" i="1"/>
  <c r="FA39" i="6"/>
  <c r="FB18" i="1"/>
  <c r="FA25" i="6"/>
  <c r="FO17" i="1"/>
  <c r="FO37" i="1"/>
  <c r="FB23" i="1"/>
  <c r="FB16" i="1"/>
  <c r="FA13" i="6"/>
  <c r="FA18" i="6"/>
  <c r="FA19" i="6"/>
  <c r="FA34" i="6"/>
  <c r="FO27" i="1"/>
  <c r="FO8" i="1"/>
  <c r="FB30" i="1"/>
  <c r="FB11" i="1"/>
  <c r="FO25" i="1"/>
  <c r="FO32" i="1"/>
  <c r="FA29" i="6"/>
  <c r="FO24" i="1"/>
  <c r="FO9" i="1"/>
  <c r="FO10" i="1"/>
  <c r="FO15" i="1"/>
  <c r="FA33" i="6"/>
  <c r="FB17" i="1"/>
  <c r="FA35" i="6"/>
  <c r="FA14" i="6"/>
  <c r="FB40" i="1"/>
  <c r="FA37" i="6"/>
  <c r="FB34" i="1"/>
  <c r="FN132" i="6" l="1"/>
  <c r="FN267" i="6"/>
  <c r="FN273" i="6"/>
  <c r="FN133" i="6"/>
  <c r="FN139" i="6"/>
  <c r="FN128" i="6"/>
  <c r="FN271" i="6"/>
  <c r="FN256" i="6"/>
  <c r="FN280" i="6"/>
  <c r="FN148" i="6"/>
  <c r="FN247" i="6"/>
  <c r="FN279" i="6"/>
  <c r="FN257" i="6"/>
  <c r="FN249" i="6"/>
  <c r="FN262" i="6"/>
  <c r="FN140" i="6"/>
  <c r="FN136" i="6"/>
  <c r="FN134" i="6"/>
  <c r="FN137" i="6"/>
  <c r="FN261" i="6"/>
  <c r="FN138" i="6"/>
  <c r="FN142" i="6"/>
  <c r="FN135" i="6"/>
  <c r="FN141" i="6"/>
  <c r="FN252" i="6"/>
  <c r="FO197" i="6"/>
  <c r="FN278" i="6"/>
  <c r="FN91" i="6"/>
  <c r="FN157" i="6"/>
  <c r="FN200" i="6"/>
  <c r="FN245" i="6"/>
  <c r="FN277" i="6"/>
  <c r="FN253" i="6"/>
  <c r="FN276" i="6"/>
  <c r="FN260" i="6"/>
  <c r="FN269" i="6"/>
  <c r="FN255" i="6"/>
  <c r="FN250" i="6"/>
  <c r="FN127" i="6"/>
  <c r="FN281" i="6"/>
  <c r="FN274" i="6"/>
  <c r="FN126" i="6"/>
  <c r="FN270" i="6"/>
  <c r="FN147" i="6"/>
  <c r="FN145" i="6"/>
  <c r="EY276" i="6"/>
  <c r="FK154" i="6"/>
  <c r="FN248" i="6"/>
  <c r="FN266" i="6"/>
  <c r="FN129" i="6"/>
  <c r="FN143" i="6"/>
  <c r="FN264" i="6"/>
  <c r="FN268" i="6"/>
  <c r="FN89" i="6"/>
  <c r="FN155" i="6"/>
  <c r="FN88" i="6"/>
  <c r="FN198" i="6"/>
  <c r="FN243" i="6"/>
  <c r="FN154" i="6"/>
  <c r="FN197" i="6"/>
  <c r="FN242" i="6"/>
  <c r="FN251" i="6"/>
  <c r="FN275" i="6"/>
  <c r="FN265" i="6"/>
  <c r="FN254" i="6"/>
  <c r="FN272" i="6"/>
  <c r="FN90" i="6"/>
  <c r="FN156" i="6"/>
  <c r="FN199" i="6"/>
  <c r="FN244" i="6"/>
  <c r="FN259" i="6"/>
  <c r="FN131" i="6"/>
  <c r="FN263" i="6"/>
  <c r="FN130" i="6"/>
  <c r="FN92" i="6"/>
  <c r="FN158" i="6"/>
  <c r="FN201" i="6"/>
  <c r="FN246" i="6"/>
  <c r="FO62" i="1"/>
  <c r="FO80" i="1"/>
  <c r="FO65" i="1"/>
  <c r="FO58" i="1"/>
  <c r="FO76" i="1"/>
  <c r="FO61" i="1"/>
  <c r="FO54" i="1"/>
  <c r="FO72" i="1"/>
  <c r="FO57" i="1"/>
  <c r="FO50" i="1"/>
  <c r="FO79" i="1"/>
  <c r="FO64" i="1"/>
  <c r="FO49" i="1"/>
  <c r="FO44" i="1" s="1"/>
  <c r="FO53" i="1"/>
  <c r="FO75" i="1"/>
  <c r="FO60" i="1"/>
  <c r="FO68" i="1"/>
  <c r="FO71" i="1"/>
  <c r="FO56" i="1"/>
  <c r="FO67" i="1"/>
  <c r="FO52" i="1"/>
  <c r="FO74" i="1"/>
  <c r="FO59" i="1"/>
  <c r="FO77" i="1"/>
  <c r="FO82" i="1"/>
  <c r="FO78" i="1"/>
  <c r="FO63" i="1"/>
  <c r="FO81" i="1"/>
  <c r="FO70" i="1"/>
  <c r="FO55" i="1"/>
  <c r="FO73" i="1"/>
  <c r="FO66" i="1"/>
  <c r="FO51" i="1"/>
  <c r="FO69" i="1"/>
  <c r="FN96" i="1"/>
  <c r="FN117" i="1"/>
  <c r="FN140" i="1"/>
  <c r="FN111" i="1"/>
  <c r="FN134" i="1"/>
  <c r="FN112" i="1"/>
  <c r="FN135" i="1"/>
  <c r="FN47" i="1"/>
  <c r="FN99" i="1"/>
  <c r="FN113" i="1"/>
  <c r="FN136" i="1"/>
  <c r="FN94" i="1"/>
  <c r="FN137" i="1"/>
  <c r="FN114" i="1"/>
  <c r="FN125" i="1"/>
  <c r="FN126" i="1"/>
  <c r="FN100" i="1"/>
  <c r="FN120" i="1"/>
  <c r="FN143" i="1"/>
  <c r="FN124" i="1"/>
  <c r="FN147" i="1"/>
  <c r="FN98" i="1"/>
  <c r="FN115" i="1"/>
  <c r="FN138" i="1"/>
  <c r="FN102" i="1"/>
  <c r="FN97" i="1"/>
  <c r="FN46" i="1"/>
  <c r="FN129" i="1"/>
  <c r="FN106" i="1"/>
  <c r="FN144" i="1"/>
  <c r="FN121" i="1"/>
  <c r="FN105" i="1"/>
  <c r="FN128" i="1"/>
  <c r="FN48" i="1"/>
  <c r="FN103" i="1"/>
  <c r="FN104" i="1"/>
  <c r="FN127" i="1"/>
  <c r="FN95" i="1"/>
  <c r="FN110" i="1"/>
  <c r="FN133" i="1"/>
  <c r="FM89" i="1"/>
  <c r="FN87" i="1"/>
  <c r="FN101" i="1"/>
  <c r="FN132" i="1"/>
  <c r="FN109" i="1"/>
  <c r="FM88" i="1"/>
  <c r="FM90" i="1"/>
  <c r="FN141" i="1"/>
  <c r="FN118" i="1"/>
  <c r="FN119" i="1"/>
  <c r="FN142" i="1"/>
  <c r="FM91" i="1"/>
  <c r="FN107" i="1"/>
  <c r="FN130" i="1"/>
  <c r="FN108" i="1"/>
  <c r="FN131" i="1"/>
  <c r="FN116" i="1"/>
  <c r="FN139" i="1"/>
  <c r="FO42" i="1"/>
  <c r="FO85" i="1"/>
  <c r="FO151" i="1" s="1"/>
  <c r="FN122" i="1"/>
  <c r="FN146" i="1"/>
  <c r="FN123" i="1"/>
  <c r="FN45" i="1"/>
  <c r="FN93" i="1"/>
  <c r="I1" i="19"/>
  <c r="EY148" i="6"/>
  <c r="EY249" i="6"/>
  <c r="EY270" i="6"/>
  <c r="EY142" i="6"/>
  <c r="EY132" i="6"/>
  <c r="EY271" i="6"/>
  <c r="EY254" i="6"/>
  <c r="EY263" i="6"/>
  <c r="EY129" i="6"/>
  <c r="EY144" i="6"/>
  <c r="EY252" i="6"/>
  <c r="EY147" i="6"/>
  <c r="EY135" i="6"/>
  <c r="EY134" i="6"/>
  <c r="EY274" i="6"/>
  <c r="EY251" i="6"/>
  <c r="EY145" i="6"/>
  <c r="EY269" i="6"/>
  <c r="EY262" i="6"/>
  <c r="EY280" i="6"/>
  <c r="EY138" i="6"/>
  <c r="EY277" i="6"/>
  <c r="EY139" i="6"/>
  <c r="EY255" i="6"/>
  <c r="EY248" i="6"/>
  <c r="EY272" i="6"/>
  <c r="EY264" i="6"/>
  <c r="EY279" i="6"/>
  <c r="EY140" i="6"/>
  <c r="EY131" i="6"/>
  <c r="EY143" i="6"/>
  <c r="EY258" i="6"/>
  <c r="EY275" i="6"/>
  <c r="EY126" i="6"/>
  <c r="FA75" i="6"/>
  <c r="FA63" i="6"/>
  <c r="FA81" i="6"/>
  <c r="FA71" i="6"/>
  <c r="FA82" i="6"/>
  <c r="FA55" i="6"/>
  <c r="FA73" i="6"/>
  <c r="FA78" i="6"/>
  <c r="FA51" i="6"/>
  <c r="FA69" i="6"/>
  <c r="FA59" i="6"/>
  <c r="FA74" i="6"/>
  <c r="FA80" i="6"/>
  <c r="FA65" i="6"/>
  <c r="FA77" i="6"/>
  <c r="FA70" i="6"/>
  <c r="FA76" i="6"/>
  <c r="FA61" i="6"/>
  <c r="FA66" i="6"/>
  <c r="FA72" i="6"/>
  <c r="FA57" i="6"/>
  <c r="FA58" i="6"/>
  <c r="FA64" i="6"/>
  <c r="FA49" i="6"/>
  <c r="FB202" i="6" s="1"/>
  <c r="FA53" i="6"/>
  <c r="FA68" i="6"/>
  <c r="FA54" i="6"/>
  <c r="FA60" i="6"/>
  <c r="FA50" i="6"/>
  <c r="FA56" i="6"/>
  <c r="FA62" i="6"/>
  <c r="FA79" i="6"/>
  <c r="FA67" i="6"/>
  <c r="FA52" i="6"/>
  <c r="EY197" i="6"/>
  <c r="EY242" i="6"/>
  <c r="EY278" i="6"/>
  <c r="EZ114" i="6"/>
  <c r="EZ223" i="6"/>
  <c r="EZ229" i="6"/>
  <c r="EZ120" i="6"/>
  <c r="EZ121" i="6"/>
  <c r="EZ230" i="6"/>
  <c r="FA86" i="6"/>
  <c r="FA85" i="6"/>
  <c r="FA42" i="6"/>
  <c r="EZ103" i="6"/>
  <c r="EZ212" i="6"/>
  <c r="EZ119" i="6"/>
  <c r="EZ228" i="6"/>
  <c r="EZ44" i="6"/>
  <c r="EZ202" i="6"/>
  <c r="EZ225" i="6"/>
  <c r="EZ116" i="6"/>
  <c r="EZ117" i="6"/>
  <c r="EZ226" i="6"/>
  <c r="EZ46" i="6"/>
  <c r="FL156" i="6" s="1"/>
  <c r="EZ207" i="6"/>
  <c r="EZ101" i="6"/>
  <c r="EZ100" i="6"/>
  <c r="EZ210" i="6"/>
  <c r="EY92" i="6"/>
  <c r="EY201" i="6"/>
  <c r="EY246" i="6"/>
  <c r="EY268" i="6"/>
  <c r="EZ108" i="6"/>
  <c r="EZ217" i="6"/>
  <c r="EZ125" i="6"/>
  <c r="EZ234" i="6"/>
  <c r="EZ96" i="6"/>
  <c r="EZ205" i="6"/>
  <c r="EY90" i="6"/>
  <c r="EY199" i="6"/>
  <c r="EY244" i="6"/>
  <c r="EY261" i="6"/>
  <c r="EY257" i="6"/>
  <c r="EZ107" i="6"/>
  <c r="EZ216" i="6"/>
  <c r="EZ203" i="6"/>
  <c r="EZ45" i="6"/>
  <c r="FL155" i="6" s="1"/>
  <c r="EZ97" i="6"/>
  <c r="EZ206" i="6"/>
  <c r="EZ152" i="6"/>
  <c r="EZ195" i="6" s="1"/>
  <c r="EZ240" i="6" s="1"/>
  <c r="AU45" i="19"/>
  <c r="AB45" i="19"/>
  <c r="Y45" i="19"/>
  <c r="AQ45" i="19"/>
  <c r="AR45" i="19"/>
  <c r="EX192" i="6"/>
  <c r="EY253" i="6"/>
  <c r="EY127" i="6"/>
  <c r="EY281" i="6"/>
  <c r="EY133" i="6"/>
  <c r="EY130" i="6"/>
  <c r="EY137" i="6"/>
  <c r="EZ106" i="6"/>
  <c r="EZ215" i="6"/>
  <c r="EZ98" i="6"/>
  <c r="EZ208" i="6"/>
  <c r="EZ99" i="6"/>
  <c r="EZ124" i="6"/>
  <c r="EZ233" i="6"/>
  <c r="EZ235" i="6"/>
  <c r="EZ83" i="6"/>
  <c r="EZ137" i="6" s="1"/>
  <c r="EZ123" i="6"/>
  <c r="EZ232" i="6"/>
  <c r="EZ110" i="6"/>
  <c r="EZ219" i="6"/>
  <c r="AO45" i="19"/>
  <c r="EY266" i="6"/>
  <c r="EY256" i="6"/>
  <c r="EY267" i="6"/>
  <c r="EY128" i="6"/>
  <c r="EZ111" i="6"/>
  <c r="EZ220" i="6"/>
  <c r="EZ102" i="6"/>
  <c r="EZ211" i="6"/>
  <c r="EZ94" i="6"/>
  <c r="EZ95" i="6"/>
  <c r="EZ204" i="6"/>
  <c r="EY91" i="6"/>
  <c r="EY200" i="6"/>
  <c r="EY245" i="6"/>
  <c r="EZ113" i="6"/>
  <c r="EZ222" i="6"/>
  <c r="EZ48" i="6"/>
  <c r="FL158" i="6" s="1"/>
  <c r="EZ213" i="6"/>
  <c r="EZ118" i="6"/>
  <c r="EZ227" i="6"/>
  <c r="EY265" i="6"/>
  <c r="EY260" i="6"/>
  <c r="EY250" i="6"/>
  <c r="EY247" i="6"/>
  <c r="EY273" i="6"/>
  <c r="EY259" i="6"/>
  <c r="EY141" i="6"/>
  <c r="EZ47" i="6"/>
  <c r="FL157" i="6" s="1"/>
  <c r="EZ209" i="6"/>
  <c r="EZ109" i="6"/>
  <c r="EZ218" i="6"/>
  <c r="EZ122" i="6"/>
  <c r="EZ231" i="6"/>
  <c r="EY88" i="6"/>
  <c r="EY198" i="6"/>
  <c r="EY243" i="6"/>
  <c r="EY89" i="6"/>
  <c r="EZ115" i="6"/>
  <c r="EZ224" i="6"/>
  <c r="EZ104" i="6"/>
  <c r="EZ105" i="6"/>
  <c r="EZ214" i="6"/>
  <c r="EZ112" i="6"/>
  <c r="EZ221" i="6"/>
  <c r="FB78" i="1"/>
  <c r="FN187" i="1" s="1"/>
  <c r="FB65" i="1"/>
  <c r="FN174" i="1" s="1"/>
  <c r="FB66" i="1"/>
  <c r="FN175" i="1" s="1"/>
  <c r="FB69" i="1"/>
  <c r="FN178" i="1" s="1"/>
  <c r="FB60" i="1"/>
  <c r="FN169" i="1" s="1"/>
  <c r="FB53" i="1"/>
  <c r="FN162" i="1" s="1"/>
  <c r="FB71" i="1"/>
  <c r="FN180" i="1" s="1"/>
  <c r="FB54" i="1"/>
  <c r="FN163" i="1" s="1"/>
  <c r="FB82" i="1"/>
  <c r="FN191" i="1" s="1"/>
  <c r="FB59" i="1"/>
  <c r="FN168" i="1" s="1"/>
  <c r="FB61" i="1"/>
  <c r="FN170" i="1" s="1"/>
  <c r="FB63" i="1"/>
  <c r="FN172" i="1" s="1"/>
  <c r="FB80" i="1"/>
  <c r="FN189" i="1" s="1"/>
  <c r="FB55" i="1"/>
  <c r="FN164" i="1" s="1"/>
  <c r="FB75" i="1"/>
  <c r="FN184" i="1" s="1"/>
  <c r="FB49" i="1"/>
  <c r="FB44" i="1" s="1"/>
  <c r="FN153" i="1" s="1"/>
  <c r="FB81" i="1"/>
  <c r="FN190" i="1" s="1"/>
  <c r="FB77" i="1"/>
  <c r="FN186" i="1" s="1"/>
  <c r="FB67" i="1"/>
  <c r="FN176" i="1" s="1"/>
  <c r="FB70" i="1"/>
  <c r="FN179" i="1" s="1"/>
  <c r="FB64" i="1"/>
  <c r="FN173" i="1" s="1"/>
  <c r="FB58" i="1"/>
  <c r="FN167" i="1" s="1"/>
  <c r="FB56" i="1"/>
  <c r="FN165" i="1" s="1"/>
  <c r="FB52" i="1"/>
  <c r="FN161" i="1" s="1"/>
  <c r="FB57" i="1"/>
  <c r="FN166" i="1" s="1"/>
  <c r="FB79" i="1"/>
  <c r="FN188" i="1" s="1"/>
  <c r="FB76" i="1"/>
  <c r="FN185" i="1" s="1"/>
  <c r="FB74" i="1"/>
  <c r="FN183" i="1" s="1"/>
  <c r="FB68" i="1"/>
  <c r="FN177" i="1" s="1"/>
  <c r="FB73" i="1"/>
  <c r="FN182" i="1" s="1"/>
  <c r="FB51" i="1"/>
  <c r="FN160" i="1" s="1"/>
  <c r="FB72" i="1"/>
  <c r="FN181" i="1" s="1"/>
  <c r="FB62" i="1"/>
  <c r="FN171" i="1" s="1"/>
  <c r="FB50" i="1"/>
  <c r="FN159" i="1" s="1"/>
  <c r="EZ90" i="1"/>
  <c r="FA142" i="1"/>
  <c r="FA119" i="1"/>
  <c r="EZ89" i="1"/>
  <c r="FA45" i="1"/>
  <c r="FM154" i="1" s="1"/>
  <c r="FA93" i="1"/>
  <c r="FA120" i="1"/>
  <c r="FA143" i="1"/>
  <c r="FA116" i="1"/>
  <c r="FA139" i="1"/>
  <c r="FA46" i="1"/>
  <c r="FM155" i="1" s="1"/>
  <c r="FA97" i="1"/>
  <c r="FA47" i="1"/>
  <c r="FM156" i="1" s="1"/>
  <c r="FA99" i="1"/>
  <c r="FA134" i="1"/>
  <c r="FA111" i="1"/>
  <c r="FA135" i="1"/>
  <c r="FA112" i="1"/>
  <c r="FA138" i="1"/>
  <c r="FA115" i="1"/>
  <c r="FA87" i="1"/>
  <c r="FA123" i="1"/>
  <c r="FA146" i="1"/>
  <c r="FA110" i="1"/>
  <c r="FA133" i="1"/>
  <c r="FA94" i="1"/>
  <c r="FA100" i="1"/>
  <c r="FA5" i="1"/>
  <c r="EZ42" i="1"/>
  <c r="EZ85" i="1"/>
  <c r="EZ151" i="1" s="1"/>
  <c r="EZ91" i="1"/>
  <c r="FA121" i="1"/>
  <c r="FA144" i="1"/>
  <c r="FA98" i="1"/>
  <c r="FA117" i="1"/>
  <c r="FA140" i="1"/>
  <c r="FA118" i="1"/>
  <c r="FA141" i="1"/>
  <c r="FA105" i="1"/>
  <c r="FA128" i="1"/>
  <c r="FA114" i="1"/>
  <c r="FA137" i="1"/>
  <c r="FA124" i="1"/>
  <c r="FA147" i="1"/>
  <c r="FA102" i="1"/>
  <c r="FA126" i="1"/>
  <c r="FA125" i="1"/>
  <c r="FA107" i="1"/>
  <c r="FA130" i="1"/>
  <c r="FA95" i="1"/>
  <c r="FA106" i="1"/>
  <c r="FA129" i="1"/>
  <c r="FA131" i="1"/>
  <c r="FA108" i="1"/>
  <c r="FA104" i="1"/>
  <c r="FA127" i="1"/>
  <c r="FA122" i="1"/>
  <c r="FA96" i="1"/>
  <c r="FA109" i="1"/>
  <c r="FA132" i="1"/>
  <c r="EZ88" i="1"/>
  <c r="FA103" i="1"/>
  <c r="FA48" i="1"/>
  <c r="FM157" i="1" s="1"/>
  <c r="FA101" i="1"/>
  <c r="FA136" i="1"/>
  <c r="FA113" i="1"/>
  <c r="AG50" i="39"/>
  <c r="Z45" i="19"/>
  <c r="EM82" i="6"/>
  <c r="EY192" i="6" s="1"/>
  <c r="EL235" i="6"/>
  <c r="EO1" i="6"/>
  <c r="EN86" i="6"/>
  <c r="EN85" i="6"/>
  <c r="EO5" i="6"/>
  <c r="EN42" i="6"/>
  <c r="EN152" i="6" s="1"/>
  <c r="EN195" i="6" s="1"/>
  <c r="EN240" i="6" s="1"/>
  <c r="EO1" i="1"/>
  <c r="EN5" i="1"/>
  <c r="EM42" i="1"/>
  <c r="EM85" i="1"/>
  <c r="EM151" i="1" s="1"/>
  <c r="G116" i="39"/>
  <c r="T160" i="39"/>
  <c r="T50" i="39"/>
  <c r="T2" i="21"/>
  <c r="U2" i="19"/>
  <c r="I2" i="19"/>
  <c r="H2" i="21"/>
  <c r="H2" i="19" s="1"/>
  <c r="V1" i="19"/>
  <c r="U1" i="21"/>
  <c r="L151" i="1"/>
  <c r="M85" i="1"/>
  <c r="N5" i="1"/>
  <c r="M42" i="1"/>
  <c r="M86" i="6"/>
  <c r="M85" i="6"/>
  <c r="N5" i="6"/>
  <c r="M42" i="6"/>
  <c r="M152" i="6" s="1"/>
  <c r="M195" i="6" s="1"/>
  <c r="M240" i="6" s="1"/>
  <c r="AN1" i="19"/>
  <c r="AM1" i="21"/>
  <c r="I5" i="39"/>
  <c r="I50" i="39" s="1"/>
  <c r="V5" i="39"/>
  <c r="G4" i="26"/>
  <c r="H59" i="26"/>
  <c r="W1" i="39"/>
  <c r="BJ1" i="39"/>
  <c r="AJ1" i="39"/>
  <c r="K1" i="39"/>
  <c r="J2" i="39"/>
  <c r="W2" i="39" s="1"/>
  <c r="BH116" i="39"/>
  <c r="BH160" i="39"/>
  <c r="BH50" i="39"/>
  <c r="AL2" i="21"/>
  <c r="AM2" i="19"/>
  <c r="AV1" i="39"/>
  <c r="AI5" i="39"/>
  <c r="AI2" i="39"/>
  <c r="AV2" i="39" s="1"/>
  <c r="H59" i="27"/>
  <c r="G4" i="27"/>
  <c r="AH116" i="39"/>
  <c r="AH50" i="39"/>
  <c r="U116" i="39"/>
  <c r="U160" i="39"/>
  <c r="U50" i="39"/>
  <c r="H50" i="39"/>
  <c r="H116" i="39"/>
  <c r="AU5" i="39"/>
  <c r="AT50" i="39"/>
  <c r="AT160" i="39"/>
  <c r="AT116" i="39"/>
  <c r="BI2" i="39"/>
  <c r="BI5" i="39"/>
  <c r="EN40" i="6"/>
  <c r="FB209" i="6" l="1"/>
  <c r="FM166" i="6"/>
  <c r="FB214" i="6"/>
  <c r="FM171" i="6"/>
  <c r="FB208" i="6"/>
  <c r="FM165" i="6"/>
  <c r="FB203" i="6"/>
  <c r="FM160" i="6"/>
  <c r="FB229" i="6"/>
  <c r="FM186" i="6"/>
  <c r="FB235" i="6"/>
  <c r="FM192" i="6"/>
  <c r="FB213" i="6"/>
  <c r="FM170" i="6"/>
  <c r="FB223" i="6"/>
  <c r="FM180" i="6"/>
  <c r="FB224" i="6"/>
  <c r="FM181" i="6"/>
  <c r="EZ267" i="6"/>
  <c r="FL154" i="6"/>
  <c r="FB207" i="6"/>
  <c r="FM164" i="6"/>
  <c r="FB230" i="6"/>
  <c r="FM187" i="6"/>
  <c r="FB234" i="6"/>
  <c r="FM191" i="6"/>
  <c r="FB221" i="6"/>
  <c r="FM178" i="6"/>
  <c r="FB218" i="6"/>
  <c r="FM175" i="6"/>
  <c r="FB216" i="6"/>
  <c r="FM173" i="6"/>
  <c r="FB206" i="6"/>
  <c r="FM163" i="6"/>
  <c r="FB233" i="6"/>
  <c r="FM190" i="6"/>
  <c r="FB228" i="6"/>
  <c r="FM185" i="6"/>
  <c r="FB227" i="6"/>
  <c r="FM184" i="6"/>
  <c r="FB217" i="6"/>
  <c r="FM174" i="6"/>
  <c r="FB212" i="6"/>
  <c r="FM169" i="6"/>
  <c r="FB205" i="6"/>
  <c r="FM162" i="6"/>
  <c r="FB211" i="6"/>
  <c r="FM168" i="6"/>
  <c r="FB220" i="6"/>
  <c r="FM177" i="6"/>
  <c r="FB210" i="6"/>
  <c r="FM167" i="6"/>
  <c r="FB204" i="6"/>
  <c r="FM161" i="6"/>
  <c r="FB232" i="6"/>
  <c r="FM189" i="6"/>
  <c r="FB225" i="6"/>
  <c r="FM182" i="6"/>
  <c r="FB231" i="6"/>
  <c r="FM188" i="6"/>
  <c r="FB222" i="6"/>
  <c r="FM179" i="6"/>
  <c r="FB215" i="6"/>
  <c r="FM172" i="6"/>
  <c r="FB219" i="6"/>
  <c r="FM176" i="6"/>
  <c r="FB226" i="6"/>
  <c r="FM183" i="6"/>
  <c r="FO126" i="1"/>
  <c r="FO125" i="1"/>
  <c r="FO191" i="1"/>
  <c r="FO87" i="1"/>
  <c r="FO153" i="1"/>
  <c r="FO105" i="1"/>
  <c r="FO171" i="1"/>
  <c r="FO128" i="1"/>
  <c r="FO120" i="1"/>
  <c r="FO186" i="1"/>
  <c r="FO143" i="1"/>
  <c r="FO107" i="1"/>
  <c r="FO130" i="1"/>
  <c r="FO173" i="1"/>
  <c r="FN90" i="1"/>
  <c r="FO112" i="1"/>
  <c r="FO178" i="1"/>
  <c r="FO135" i="1"/>
  <c r="FO117" i="1"/>
  <c r="FO183" i="1"/>
  <c r="FO140" i="1"/>
  <c r="FO45" i="1"/>
  <c r="FO93" i="1"/>
  <c r="FO159" i="1"/>
  <c r="FO94" i="1"/>
  <c r="FO160" i="1"/>
  <c r="FO95" i="1"/>
  <c r="FO161" i="1"/>
  <c r="FO100" i="1"/>
  <c r="FO166" i="1"/>
  <c r="FO175" i="1"/>
  <c r="FO132" i="1"/>
  <c r="FO109" i="1"/>
  <c r="FO110" i="1"/>
  <c r="FO176" i="1"/>
  <c r="FO133" i="1"/>
  <c r="FO115" i="1"/>
  <c r="FO138" i="1"/>
  <c r="FO181" i="1"/>
  <c r="FO116" i="1"/>
  <c r="FO182" i="1"/>
  <c r="FO139" i="1"/>
  <c r="FO97" i="1"/>
  <c r="FO46" i="1"/>
  <c r="FO163" i="1"/>
  <c r="FO98" i="1"/>
  <c r="FO164" i="1"/>
  <c r="FO114" i="1"/>
  <c r="FO180" i="1"/>
  <c r="FO137" i="1"/>
  <c r="FO104" i="1"/>
  <c r="FO170" i="1"/>
  <c r="FO127" i="1"/>
  <c r="FN89" i="1"/>
  <c r="FO179" i="1"/>
  <c r="FO113" i="1"/>
  <c r="FO136" i="1"/>
  <c r="FO111" i="1"/>
  <c r="FO134" i="1"/>
  <c r="FO177" i="1"/>
  <c r="FO119" i="1"/>
  <c r="FO142" i="1"/>
  <c r="FO185" i="1"/>
  <c r="FO102" i="1"/>
  <c r="FO168" i="1"/>
  <c r="FO47" i="1"/>
  <c r="FO99" i="1"/>
  <c r="FO165" i="1"/>
  <c r="FO147" i="1"/>
  <c r="FO124" i="1"/>
  <c r="FO190" i="1"/>
  <c r="FO48" i="1"/>
  <c r="FO103" i="1"/>
  <c r="FO169" i="1"/>
  <c r="FO101" i="1"/>
  <c r="FO167" i="1"/>
  <c r="FN88" i="1"/>
  <c r="FN91" i="1"/>
  <c r="FO106" i="1"/>
  <c r="FO172" i="1"/>
  <c r="FO129" i="1"/>
  <c r="FO118" i="1"/>
  <c r="FO184" i="1"/>
  <c r="FO141" i="1"/>
  <c r="FO108" i="1"/>
  <c r="FO174" i="1"/>
  <c r="FO131" i="1"/>
  <c r="FO121" i="1"/>
  <c r="FO187" i="1"/>
  <c r="FO144" i="1"/>
  <c r="FO96" i="1"/>
  <c r="FO162" i="1"/>
  <c r="FO123" i="1"/>
  <c r="FO146" i="1"/>
  <c r="FO189" i="1"/>
  <c r="FO122" i="1"/>
  <c r="FO188" i="1"/>
  <c r="EZ259" i="6"/>
  <c r="EZ253" i="6"/>
  <c r="EZ266" i="6"/>
  <c r="EZ260" i="6"/>
  <c r="EZ263" i="6"/>
  <c r="EZ128" i="6"/>
  <c r="EZ248" i="6"/>
  <c r="EZ249" i="6"/>
  <c r="EZ247" i="6"/>
  <c r="EZ277" i="6"/>
  <c r="EZ256" i="6"/>
  <c r="EZ250" i="6"/>
  <c r="EZ278" i="6"/>
  <c r="EZ262" i="6"/>
  <c r="EZ254" i="6"/>
  <c r="EZ261" i="6"/>
  <c r="EZ265" i="6"/>
  <c r="EZ280" i="6"/>
  <c r="EZ139" i="6"/>
  <c r="EZ276" i="6"/>
  <c r="EZ269" i="6"/>
  <c r="EZ272" i="6"/>
  <c r="EZ279" i="6"/>
  <c r="EZ252" i="6"/>
  <c r="EZ255" i="6"/>
  <c r="EZ270" i="6"/>
  <c r="EZ148" i="6"/>
  <c r="EZ130" i="6"/>
  <c r="EZ132" i="6"/>
  <c r="EZ141" i="6"/>
  <c r="EZ144" i="6"/>
  <c r="EZ131" i="6"/>
  <c r="EZ274" i="6"/>
  <c r="EZ138" i="6"/>
  <c r="EZ258" i="6"/>
  <c r="EZ264" i="6"/>
  <c r="EZ147" i="6"/>
  <c r="EZ251" i="6"/>
  <c r="EZ271" i="6"/>
  <c r="EZ142" i="6"/>
  <c r="EZ143" i="6"/>
  <c r="EZ129" i="6"/>
  <c r="EZ133" i="6"/>
  <c r="EZ140" i="6"/>
  <c r="EZ257" i="6"/>
  <c r="EZ268" i="6"/>
  <c r="EZ126" i="6"/>
  <c r="EZ145" i="6"/>
  <c r="EZ136" i="6"/>
  <c r="EZ89" i="6"/>
  <c r="EZ88" i="6"/>
  <c r="EZ243" i="6"/>
  <c r="EZ198" i="6"/>
  <c r="FA44" i="6"/>
  <c r="FA202" i="6"/>
  <c r="FA118" i="6"/>
  <c r="FA227" i="6"/>
  <c r="FA96" i="6"/>
  <c r="FA205" i="6"/>
  <c r="FA211" i="6"/>
  <c r="FA102" i="6"/>
  <c r="FA113" i="6"/>
  <c r="FA222" i="6"/>
  <c r="FA111" i="6"/>
  <c r="FA220" i="6"/>
  <c r="FA100" i="6"/>
  <c r="FA101" i="6"/>
  <c r="FA210" i="6"/>
  <c r="FA95" i="6"/>
  <c r="FA94" i="6"/>
  <c r="FA204" i="6"/>
  <c r="FA108" i="6"/>
  <c r="FA217" i="6"/>
  <c r="EZ199" i="6"/>
  <c r="EZ90" i="6"/>
  <c r="EZ244" i="6"/>
  <c r="FA152" i="6"/>
  <c r="FA195" i="6" s="1"/>
  <c r="FA240" i="6" s="1"/>
  <c r="AP45" i="19"/>
  <c r="FA123" i="6"/>
  <c r="FA83" i="6"/>
  <c r="FA141" i="6" s="1"/>
  <c r="FA232" i="6"/>
  <c r="FA116" i="6"/>
  <c r="FA225" i="6"/>
  <c r="FA122" i="6"/>
  <c r="FA231" i="6"/>
  <c r="FA106" i="6"/>
  <c r="FA215" i="6"/>
  <c r="FA219" i="6"/>
  <c r="FA110" i="6"/>
  <c r="FA117" i="6"/>
  <c r="FA226" i="6"/>
  <c r="EZ91" i="6"/>
  <c r="EZ245" i="6"/>
  <c r="EZ200" i="6"/>
  <c r="EZ197" i="6"/>
  <c r="EZ242" i="6"/>
  <c r="FA47" i="6"/>
  <c r="FA209" i="6"/>
  <c r="FA104" i="6"/>
  <c r="FA105" i="6"/>
  <c r="FA214" i="6"/>
  <c r="FA99" i="6"/>
  <c r="FA98" i="6"/>
  <c r="FA208" i="6"/>
  <c r="FA120" i="6"/>
  <c r="FA229" i="6"/>
  <c r="FA103" i="6"/>
  <c r="FA212" i="6"/>
  <c r="FA45" i="6"/>
  <c r="FA203" i="6"/>
  <c r="FA235" i="6"/>
  <c r="EZ135" i="6"/>
  <c r="EZ92" i="6"/>
  <c r="EZ201" i="6"/>
  <c r="EZ246" i="6"/>
  <c r="EZ134" i="6"/>
  <c r="EZ273" i="6"/>
  <c r="EZ275" i="6"/>
  <c r="FA48" i="6"/>
  <c r="FA213" i="6"/>
  <c r="FA114" i="6"/>
  <c r="FA223" i="6"/>
  <c r="FA115" i="6"/>
  <c r="FA224" i="6"/>
  <c r="FA46" i="6"/>
  <c r="FA207" i="6"/>
  <c r="FA121" i="6"/>
  <c r="FA230" i="6"/>
  <c r="FA112" i="6"/>
  <c r="FA221" i="6"/>
  <c r="FA109" i="6"/>
  <c r="FA218" i="6"/>
  <c r="FA107" i="6"/>
  <c r="FA216" i="6"/>
  <c r="FA125" i="6"/>
  <c r="FA234" i="6"/>
  <c r="EZ281" i="6"/>
  <c r="EZ127" i="6"/>
  <c r="FA97" i="6"/>
  <c r="FA206" i="6"/>
  <c r="FA124" i="6"/>
  <c r="FA233" i="6"/>
  <c r="FA119" i="6"/>
  <c r="FA228" i="6"/>
  <c r="FB47" i="1"/>
  <c r="FN156" i="1" s="1"/>
  <c r="FB99" i="1"/>
  <c r="FB104" i="1"/>
  <c r="FB127" i="1"/>
  <c r="FB45" i="1"/>
  <c r="FN154" i="1" s="1"/>
  <c r="FB93" i="1"/>
  <c r="FB101" i="1"/>
  <c r="FB102" i="1"/>
  <c r="FB95" i="1"/>
  <c r="FB106" i="1"/>
  <c r="FB129" i="1"/>
  <c r="FB5" i="1"/>
  <c r="FA42" i="1"/>
  <c r="FA85" i="1"/>
  <c r="FA151" i="1" s="1"/>
  <c r="FB105" i="1"/>
  <c r="FB128" i="1"/>
  <c r="FB130" i="1"/>
  <c r="FB107" i="1"/>
  <c r="FB125" i="1"/>
  <c r="FB126" i="1"/>
  <c r="FB115" i="1"/>
  <c r="FB138" i="1"/>
  <c r="FB113" i="1"/>
  <c r="FB136" i="1"/>
  <c r="FB97" i="1"/>
  <c r="FB46" i="1"/>
  <c r="FN155" i="1" s="1"/>
  <c r="FB94" i="1"/>
  <c r="FB110" i="1"/>
  <c r="FB133" i="1"/>
  <c r="FB137" i="1"/>
  <c r="FB114" i="1"/>
  <c r="FA91" i="1"/>
  <c r="FA90" i="1"/>
  <c r="FA88" i="1"/>
  <c r="FB116" i="1"/>
  <c r="FB139" i="1"/>
  <c r="FB143" i="1"/>
  <c r="FB120" i="1"/>
  <c r="FB96" i="1"/>
  <c r="FB134" i="1"/>
  <c r="FB111" i="1"/>
  <c r="FB124" i="1"/>
  <c r="FB147" i="1"/>
  <c r="FB48" i="1"/>
  <c r="FN157" i="1" s="1"/>
  <c r="FB103" i="1"/>
  <c r="FB117" i="1"/>
  <c r="FB140" i="1"/>
  <c r="FB87" i="1"/>
  <c r="FB112" i="1"/>
  <c r="FB135" i="1"/>
  <c r="FA89" i="1"/>
  <c r="FB119" i="1"/>
  <c r="FB142" i="1"/>
  <c r="FB118" i="1"/>
  <c r="FB141" i="1"/>
  <c r="FB109" i="1"/>
  <c r="FB132" i="1"/>
  <c r="FB122" i="1"/>
  <c r="FB98" i="1"/>
  <c r="FB131" i="1"/>
  <c r="FB108" i="1"/>
  <c r="FB100" i="1"/>
  <c r="FB123" i="1"/>
  <c r="FB146" i="1"/>
  <c r="FB121" i="1"/>
  <c r="FB144" i="1"/>
  <c r="W45" i="39"/>
  <c r="EN82" i="6"/>
  <c r="EZ192" i="6" s="1"/>
  <c r="EM235" i="6"/>
  <c r="EO86" i="6"/>
  <c r="EO85" i="6"/>
  <c r="EO42" i="6"/>
  <c r="EO152" i="6" s="1"/>
  <c r="EO195" i="6" s="1"/>
  <c r="EO240" i="6" s="1"/>
  <c r="EN85" i="1"/>
  <c r="EN151" i="1" s="1"/>
  <c r="EO5" i="1"/>
  <c r="EN42" i="1"/>
  <c r="S2" i="21"/>
  <c r="T2" i="19"/>
  <c r="T1" i="21"/>
  <c r="U1" i="19"/>
  <c r="N86" i="6"/>
  <c r="N42" i="6"/>
  <c r="O5" i="6"/>
  <c r="N85" i="6"/>
  <c r="O5" i="1"/>
  <c r="N85" i="1"/>
  <c r="N151" i="1" s="1"/>
  <c r="N42" i="1"/>
  <c r="M151" i="1"/>
  <c r="I116" i="39"/>
  <c r="AM1" i="19"/>
  <c r="AL1" i="21"/>
  <c r="J5" i="39"/>
  <c r="J116" i="39" s="1"/>
  <c r="F4" i="26"/>
  <c r="G59" i="26"/>
  <c r="AU116" i="39"/>
  <c r="AU50" i="39"/>
  <c r="AU160" i="39"/>
  <c r="AL2" i="19"/>
  <c r="AK2" i="21"/>
  <c r="L1" i="39"/>
  <c r="K2" i="39"/>
  <c r="X2" i="39" s="1"/>
  <c r="X1" i="39"/>
  <c r="BK1" i="39"/>
  <c r="AK1" i="39"/>
  <c r="AI116" i="39"/>
  <c r="AI50" i="39"/>
  <c r="AJ5" i="39"/>
  <c r="AJ2" i="39"/>
  <c r="AW2" i="39" s="1"/>
  <c r="AW1" i="39"/>
  <c r="AV5" i="39"/>
  <c r="BJ2" i="39"/>
  <c r="BJ5" i="39"/>
  <c r="W5" i="39"/>
  <c r="V116" i="39"/>
  <c r="V160" i="39"/>
  <c r="V50" i="39"/>
  <c r="BI50" i="39"/>
  <c r="BI160" i="39"/>
  <c r="BI116" i="39"/>
  <c r="G59" i="27"/>
  <c r="F4" i="27"/>
  <c r="EO40" i="6"/>
  <c r="FB201" i="6" l="1"/>
  <c r="FM158" i="6"/>
  <c r="FB198" i="6"/>
  <c r="FM155" i="6"/>
  <c r="FB200" i="6"/>
  <c r="FM157" i="6"/>
  <c r="FB197" i="6"/>
  <c r="FM154" i="6"/>
  <c r="FB199" i="6"/>
  <c r="FM156" i="6"/>
  <c r="FO91" i="1"/>
  <c r="FO157" i="1"/>
  <c r="FO88" i="1"/>
  <c r="FO154" i="1"/>
  <c r="FO89" i="1"/>
  <c r="FO155" i="1"/>
  <c r="FO90" i="1"/>
  <c r="FO156" i="1"/>
  <c r="FA254" i="6"/>
  <c r="FA275" i="6"/>
  <c r="FA278" i="6"/>
  <c r="FA248" i="6"/>
  <c r="FA270" i="6"/>
  <c r="FA130" i="6"/>
  <c r="FA274" i="6"/>
  <c r="FA267" i="6"/>
  <c r="FA145" i="6"/>
  <c r="FA269" i="6"/>
  <c r="FA258" i="6"/>
  <c r="FA264" i="6"/>
  <c r="FA132" i="6"/>
  <c r="FA144" i="6"/>
  <c r="FA129" i="6"/>
  <c r="FA138" i="6"/>
  <c r="FA147" i="6"/>
  <c r="FA142" i="6"/>
  <c r="FA148" i="6"/>
  <c r="FA273" i="6"/>
  <c r="FA277" i="6"/>
  <c r="FA279" i="6"/>
  <c r="FA266" i="6"/>
  <c r="FA253" i="6"/>
  <c r="FA280" i="6"/>
  <c r="FA260" i="6"/>
  <c r="FA255" i="6"/>
  <c r="FA256" i="6"/>
  <c r="FA261" i="6"/>
  <c r="FA259" i="6"/>
  <c r="FA271" i="6"/>
  <c r="FA276" i="6"/>
  <c r="FA272" i="6"/>
  <c r="FA251" i="6"/>
  <c r="FA257" i="6"/>
  <c r="FA140" i="6"/>
  <c r="FA265" i="6"/>
  <c r="FA263" i="6"/>
  <c r="FA252" i="6"/>
  <c r="FA126" i="6"/>
  <c r="FA262" i="6"/>
  <c r="FA247" i="6"/>
  <c r="FA139" i="6"/>
  <c r="FA131" i="6"/>
  <c r="FA143" i="6"/>
  <c r="FA135" i="6"/>
  <c r="FA90" i="6"/>
  <c r="FA244" i="6"/>
  <c r="FA199" i="6"/>
  <c r="FA92" i="6"/>
  <c r="FA201" i="6"/>
  <c r="FA246" i="6"/>
  <c r="FA127" i="6"/>
  <c r="FA281" i="6"/>
  <c r="FA197" i="6"/>
  <c r="FA242" i="6"/>
  <c r="FA88" i="6"/>
  <c r="FA89" i="6"/>
  <c r="FA198" i="6"/>
  <c r="FA243" i="6"/>
  <c r="FA91" i="6"/>
  <c r="FA245" i="6"/>
  <c r="FA200" i="6"/>
  <c r="FA137" i="6"/>
  <c r="FA134" i="6"/>
  <c r="FA249" i="6"/>
  <c r="FA250" i="6"/>
  <c r="FA268" i="6"/>
  <c r="FA128" i="6"/>
  <c r="FA133" i="6"/>
  <c r="FA136" i="6"/>
  <c r="FB42" i="1"/>
  <c r="AB45" i="21" s="1"/>
  <c r="FB85" i="1"/>
  <c r="FB151" i="1" s="1"/>
  <c r="FB88" i="1"/>
  <c r="FB91" i="1"/>
  <c r="FB89" i="1"/>
  <c r="FB90" i="1"/>
  <c r="AS45" i="19"/>
  <c r="X45" i="39"/>
  <c r="EO82" i="6"/>
  <c r="EN235" i="6"/>
  <c r="EO85" i="1"/>
  <c r="EO151" i="1" s="1"/>
  <c r="EO42" i="1"/>
  <c r="R2" i="21"/>
  <c r="S2" i="19"/>
  <c r="S1" i="21"/>
  <c r="T1" i="19"/>
  <c r="O85" i="1"/>
  <c r="O151" i="1" s="1"/>
  <c r="O42" i="1"/>
  <c r="P5" i="1"/>
  <c r="O85" i="6"/>
  <c r="P5" i="6"/>
  <c r="O42" i="6"/>
  <c r="O86" i="6"/>
  <c r="N152" i="6"/>
  <c r="N195" i="6" s="1"/>
  <c r="N240" i="6" s="1"/>
  <c r="J50" i="39"/>
  <c r="AL1" i="19"/>
  <c r="AK1" i="21"/>
  <c r="X5" i="39"/>
  <c r="K5" i="39"/>
  <c r="W116" i="39"/>
  <c r="W50" i="39"/>
  <c r="W160" i="39"/>
  <c r="BJ160" i="39"/>
  <c r="BJ50" i="39"/>
  <c r="BJ116" i="39"/>
  <c r="Y1" i="39"/>
  <c r="BL1" i="39"/>
  <c r="AL1" i="39"/>
  <c r="L2" i="39"/>
  <c r="Y2" i="39" s="1"/>
  <c r="M1" i="39"/>
  <c r="AM1" i="39" s="1"/>
  <c r="AJ2" i="21"/>
  <c r="AK2" i="19"/>
  <c r="F59" i="26"/>
  <c r="E4" i="26"/>
  <c r="AV116" i="39"/>
  <c r="AV50" i="39"/>
  <c r="AV160" i="39"/>
  <c r="AW5" i="39"/>
  <c r="F59" i="27"/>
  <c r="E4" i="27"/>
  <c r="AK2" i="39"/>
  <c r="AX2" i="39" s="1"/>
  <c r="AX1" i="39"/>
  <c r="AK5" i="39"/>
  <c r="AJ50" i="39"/>
  <c r="AJ116" i="39"/>
  <c r="BK2" i="39"/>
  <c r="BK45" i="39" s="1"/>
  <c r="BK5" i="39"/>
  <c r="AX46" i="39" l="1"/>
  <c r="AZ45" i="19"/>
  <c r="FA192" i="6"/>
  <c r="AU45" i="21"/>
  <c r="Y45" i="39"/>
  <c r="O45" i="19"/>
  <c r="AT45" i="19"/>
  <c r="N45" i="19"/>
  <c r="AA45" i="19"/>
  <c r="EP235" i="6"/>
  <c r="F45" i="19"/>
  <c r="AT45" i="21"/>
  <c r="EO235" i="6"/>
  <c r="E53" i="18" s="1"/>
  <c r="R2" i="19"/>
  <c r="Q2" i="21"/>
  <c r="Q2" i="19" s="1"/>
  <c r="S1" i="19"/>
  <c r="R1" i="21"/>
  <c r="O152" i="6"/>
  <c r="O195" i="6" s="1"/>
  <c r="O240" i="6" s="1"/>
  <c r="Q5" i="6"/>
  <c r="P42" i="6"/>
  <c r="P86" i="6"/>
  <c r="P85" i="6"/>
  <c r="P42" i="1"/>
  <c r="P85" i="1"/>
  <c r="P151" i="1" s="1"/>
  <c r="Q5" i="1"/>
  <c r="AK1" i="19"/>
  <c r="AJ1" i="21"/>
  <c r="AL2" i="39"/>
  <c r="AY2" i="39" s="1"/>
  <c r="AY1" i="39"/>
  <c r="AL5" i="39"/>
  <c r="AW50" i="39"/>
  <c r="AW160" i="39"/>
  <c r="AW116" i="39"/>
  <c r="BL2" i="39"/>
  <c r="BL45" i="39" s="1"/>
  <c r="BL5" i="39"/>
  <c r="X160" i="39"/>
  <c r="X116" i="39"/>
  <c r="X50" i="39"/>
  <c r="AK50" i="39"/>
  <c r="AK116" i="39"/>
  <c r="Y5" i="39"/>
  <c r="AX5" i="39"/>
  <c r="D4" i="26"/>
  <c r="E59" i="26"/>
  <c r="BK160" i="39"/>
  <c r="BK50" i="39"/>
  <c r="BK116" i="39"/>
  <c r="D4" i="27"/>
  <c r="E59" i="27"/>
  <c r="AI2" i="21"/>
  <c r="AJ2" i="19"/>
  <c r="K50" i="39"/>
  <c r="K116" i="39"/>
  <c r="L5" i="39"/>
  <c r="BM1" i="39"/>
  <c r="M2" i="39"/>
  <c r="Z2" i="39" s="1"/>
  <c r="Z1" i="39"/>
  <c r="F52" i="34" l="1"/>
  <c r="G52" i="34"/>
  <c r="M45" i="39"/>
  <c r="Z45" i="39"/>
  <c r="R1" i="19"/>
  <c r="Q1" i="21"/>
  <c r="Q1" i="19" s="1"/>
  <c r="P152" i="6"/>
  <c r="P195" i="6" s="1"/>
  <c r="P240" i="6" s="1"/>
  <c r="Q42" i="6"/>
  <c r="Q85" i="6"/>
  <c r="R5" i="6"/>
  <c r="Q86" i="6"/>
  <c r="Q42" i="1"/>
  <c r="Q85" i="1"/>
  <c r="Q151" i="1" s="1"/>
  <c r="R5" i="1"/>
  <c r="AI1" i="21"/>
  <c r="AJ1" i="19"/>
  <c r="M5" i="39"/>
  <c r="M116" i="39" s="1"/>
  <c r="AZ1" i="39"/>
  <c r="AM2" i="39"/>
  <c r="AZ2" i="39" s="1"/>
  <c r="AM5" i="39"/>
  <c r="AX116" i="39"/>
  <c r="AX50" i="39"/>
  <c r="AX160" i="39"/>
  <c r="BM2" i="39"/>
  <c r="BM45" i="39" s="1"/>
  <c r="BM5" i="39"/>
  <c r="C4" i="26"/>
  <c r="D59" i="26"/>
  <c r="BL160" i="39"/>
  <c r="BL116" i="39"/>
  <c r="BL50" i="39"/>
  <c r="Z5" i="39"/>
  <c r="AL116" i="39"/>
  <c r="AL50" i="39"/>
  <c r="AY5" i="39"/>
  <c r="AH2" i="21"/>
  <c r="AI2" i="19"/>
  <c r="D59" i="27"/>
  <c r="C4" i="27"/>
  <c r="L50" i="39"/>
  <c r="L116" i="39"/>
  <c r="Y50" i="39"/>
  <c r="Y160" i="39"/>
  <c r="Y116" i="39"/>
  <c r="R86" i="6" l="1"/>
  <c r="R85" i="6"/>
  <c r="S5" i="6"/>
  <c r="R42" i="6"/>
  <c r="Q152" i="6"/>
  <c r="Q195" i="6" s="1"/>
  <c r="Q240" i="6" s="1"/>
  <c r="R85" i="1"/>
  <c r="R151" i="1" s="1"/>
  <c r="S5" i="1"/>
  <c r="R42" i="1"/>
  <c r="M50" i="39"/>
  <c r="AH1" i="21"/>
  <c r="AI1" i="19"/>
  <c r="AG2" i="21"/>
  <c r="AH2" i="19"/>
  <c r="Z160" i="39"/>
  <c r="Z50" i="39"/>
  <c r="Z116" i="39"/>
  <c r="BM160" i="39"/>
  <c r="BM116" i="39"/>
  <c r="BM50" i="39"/>
  <c r="AM50" i="39"/>
  <c r="AM116" i="39"/>
  <c r="AZ5" i="39"/>
  <c r="AY160" i="39"/>
  <c r="AY116" i="39"/>
  <c r="AY50" i="39"/>
  <c r="R2" i="40" s="1"/>
  <c r="C59" i="26"/>
  <c r="C59" i="27"/>
  <c r="S85" i="1" l="1"/>
  <c r="S151" i="1" s="1"/>
  <c r="T5" i="1"/>
  <c r="S42" i="1"/>
  <c r="R152" i="6"/>
  <c r="R195" i="6" s="1"/>
  <c r="R240" i="6" s="1"/>
  <c r="S86" i="6"/>
  <c r="T5" i="6"/>
  <c r="S85" i="6"/>
  <c r="S42" i="6"/>
  <c r="AH1" i="19"/>
  <c r="AG1" i="21"/>
  <c r="AZ116" i="39"/>
  <c r="AZ50" i="39"/>
  <c r="AZ160" i="39"/>
  <c r="AF2" i="21"/>
  <c r="AG2" i="19"/>
  <c r="U5" i="6" l="1"/>
  <c r="T42" i="6"/>
  <c r="T86" i="6"/>
  <c r="T85" i="6"/>
  <c r="T42" i="1"/>
  <c r="U5" i="1"/>
  <c r="T85" i="1"/>
  <c r="T151" i="1" s="1"/>
  <c r="S152" i="6"/>
  <c r="S195" i="6" s="1"/>
  <c r="S240" i="6" s="1"/>
  <c r="AG1" i="19"/>
  <c r="AF1" i="21"/>
  <c r="AE2" i="21"/>
  <c r="AF2" i="19"/>
  <c r="U85" i="1" l="1"/>
  <c r="U151" i="1" s="1"/>
  <c r="U42" i="1"/>
  <c r="V5" i="1"/>
  <c r="T152" i="6"/>
  <c r="T195" i="6" s="1"/>
  <c r="T240" i="6" s="1"/>
  <c r="U85" i="6"/>
  <c r="V5" i="6"/>
  <c r="U42" i="6"/>
  <c r="U86" i="6"/>
  <c r="AF1" i="19"/>
  <c r="AE1" i="21"/>
  <c r="AD2" i="21"/>
  <c r="AE2" i="19"/>
  <c r="U152" i="6" l="1"/>
  <c r="U195" i="6" s="1"/>
  <c r="U240" i="6" s="1"/>
  <c r="V86" i="6"/>
  <c r="V85" i="6"/>
  <c r="W5" i="6"/>
  <c r="V42" i="6"/>
  <c r="W5" i="1"/>
  <c r="V85" i="1"/>
  <c r="V151" i="1" s="1"/>
  <c r="V42" i="1"/>
  <c r="AE1" i="19"/>
  <c r="AD1" i="21"/>
  <c r="AD1" i="19" s="1"/>
  <c r="AD2" i="19"/>
  <c r="X5" i="1" l="1"/>
  <c r="W85" i="1"/>
  <c r="W42" i="1"/>
  <c r="V152" i="6"/>
  <c r="W86" i="6"/>
  <c r="W85" i="6"/>
  <c r="X5" i="6"/>
  <c r="W42" i="6"/>
  <c r="Y5" i="1" l="1"/>
  <c r="X85" i="1"/>
  <c r="X151" i="1" s="1"/>
  <c r="X42" i="1"/>
  <c r="W152" i="6"/>
  <c r="W195" i="6" s="1"/>
  <c r="W240" i="6" s="1"/>
  <c r="X86" i="6"/>
  <c r="X85" i="6"/>
  <c r="Y5" i="6"/>
  <c r="X42" i="6"/>
  <c r="V195" i="6"/>
  <c r="W151" i="1"/>
  <c r="Z5" i="1" l="1"/>
  <c r="Y85" i="1"/>
  <c r="Y42" i="1"/>
  <c r="V240" i="6"/>
  <c r="X152" i="6"/>
  <c r="Y86" i="6"/>
  <c r="Y85" i="6"/>
  <c r="Z5" i="6"/>
  <c r="Y42" i="6"/>
  <c r="DW82" i="6" l="1"/>
  <c r="BD82" i="6"/>
  <c r="EA82" i="6"/>
  <c r="DI82" i="6"/>
  <c r="DC82" i="6"/>
  <c r="CM82" i="6"/>
  <c r="CQ82" i="6"/>
  <c r="DN82" i="6"/>
  <c r="BA82" i="6"/>
  <c r="DR82" i="6"/>
  <c r="CY82" i="6"/>
  <c r="DQ82" i="6"/>
  <c r="BH82" i="6"/>
  <c r="CP82" i="6"/>
  <c r="EB82" i="6"/>
  <c r="EN192" i="6" s="1"/>
  <c r="DE82" i="6"/>
  <c r="CA82" i="6"/>
  <c r="CT82" i="6"/>
  <c r="ED82" i="6"/>
  <c r="DJ82" i="6"/>
  <c r="BC82" i="6"/>
  <c r="CG82" i="6"/>
  <c r="DX82" i="6"/>
  <c r="AF82" i="6"/>
  <c r="CZ82" i="6"/>
  <c r="DU82" i="6"/>
  <c r="CU82" i="6"/>
  <c r="CW82" i="6"/>
  <c r="BJ82" i="6"/>
  <c r="CH82" i="6"/>
  <c r="CR82" i="6"/>
  <c r="CS82" i="6"/>
  <c r="BS82" i="6"/>
  <c r="W82" i="6"/>
  <c r="CE82" i="6"/>
  <c r="AQ82" i="6"/>
  <c r="Z82" i="6"/>
  <c r="N82" i="6"/>
  <c r="AU82" i="6"/>
  <c r="AZ82" i="6"/>
  <c r="DG82" i="6"/>
  <c r="H82" i="6"/>
  <c r="BX82" i="6"/>
  <c r="DH82" i="6"/>
  <c r="BV82" i="6"/>
  <c r="BN82" i="6"/>
  <c r="O82" i="6"/>
  <c r="BG82" i="6"/>
  <c r="DV82" i="6"/>
  <c r="EH192" i="6" s="1"/>
  <c r="BR82" i="6"/>
  <c r="EC82" i="6"/>
  <c r="DF82" i="6"/>
  <c r="AP82" i="6"/>
  <c r="DO82" i="6"/>
  <c r="CV82" i="6"/>
  <c r="CL82" i="6"/>
  <c r="CI82" i="6"/>
  <c r="DD82" i="6"/>
  <c r="X82" i="6"/>
  <c r="CN82" i="6"/>
  <c r="DY82" i="6"/>
  <c r="BY82" i="6"/>
  <c r="AN82" i="6"/>
  <c r="AW82" i="6"/>
  <c r="BO82" i="6"/>
  <c r="BK82" i="6"/>
  <c r="BL82" i="6"/>
  <c r="AY82" i="6"/>
  <c r="BF82" i="6"/>
  <c r="DS82" i="6"/>
  <c r="DZ82" i="6"/>
  <c r="AX82" i="6"/>
  <c r="BW82" i="6"/>
  <c r="CK82" i="6"/>
  <c r="CF82" i="6"/>
  <c r="DL82" i="6"/>
  <c r="CX82" i="6"/>
  <c r="BM82" i="6"/>
  <c r="BT82" i="6"/>
  <c r="BZ82" i="6"/>
  <c r="AA82" i="6"/>
  <c r="DT82" i="6"/>
  <c r="EF192" i="6" s="1"/>
  <c r="BP82" i="6"/>
  <c r="CC82" i="6"/>
  <c r="BI82" i="6"/>
  <c r="CD82" i="6"/>
  <c r="G82" i="6"/>
  <c r="Y82" i="6"/>
  <c r="BB82" i="6"/>
  <c r="M82" i="6"/>
  <c r="P82" i="6"/>
  <c r="AC82" i="6"/>
  <c r="AT82" i="6"/>
  <c r="DP82" i="6"/>
  <c r="DB82" i="6"/>
  <c r="L82" i="6"/>
  <c r="R82" i="6"/>
  <c r="AK82" i="6"/>
  <c r="BQ82" i="6"/>
  <c r="K82" i="6"/>
  <c r="AS82" i="6"/>
  <c r="E82" i="6"/>
  <c r="AI82" i="6"/>
  <c r="Q82" i="6"/>
  <c r="AH82" i="6"/>
  <c r="CO82" i="6"/>
  <c r="DK82" i="6"/>
  <c r="AO82" i="6"/>
  <c r="AD82" i="6"/>
  <c r="AB82" i="6"/>
  <c r="BE82" i="6"/>
  <c r="BU82" i="6"/>
  <c r="DM82" i="6"/>
  <c r="T82" i="6"/>
  <c r="AL82" i="6"/>
  <c r="AM82" i="6"/>
  <c r="V82" i="6"/>
  <c r="AJ82" i="6"/>
  <c r="AG82" i="6"/>
  <c r="S82" i="6"/>
  <c r="AR82" i="6"/>
  <c r="DA82" i="6"/>
  <c r="CB82" i="6"/>
  <c r="AE82" i="6"/>
  <c r="F82" i="6"/>
  <c r="CJ82" i="6"/>
  <c r="AV82" i="6"/>
  <c r="J82" i="6"/>
  <c r="I82" i="6"/>
  <c r="U82" i="6"/>
  <c r="X195" i="6"/>
  <c r="Y151" i="1"/>
  <c r="Z42" i="1"/>
  <c r="AA5" i="1"/>
  <c r="Z85" i="1"/>
  <c r="Y152" i="6"/>
  <c r="Z86" i="6"/>
  <c r="AA5" i="6"/>
  <c r="Z42" i="6"/>
  <c r="Z85" i="6"/>
  <c r="AE45" i="19" l="1"/>
  <c r="B45" i="19"/>
  <c r="BH45" i="39"/>
  <c r="BE45" i="39"/>
  <c r="AF45" i="19"/>
  <c r="AR45" i="39"/>
  <c r="BB45" i="39"/>
  <c r="AZ45" i="39"/>
  <c r="BJ45" i="39"/>
  <c r="BC45" i="39"/>
  <c r="AW45" i="39"/>
  <c r="BG45" i="39"/>
  <c r="BI45" i="39"/>
  <c r="AV45" i="39"/>
  <c r="BF45" i="39"/>
  <c r="BD45" i="39"/>
  <c r="AO45" i="39"/>
  <c r="Q45" i="39"/>
  <c r="AU45" i="39"/>
  <c r="T45" i="39"/>
  <c r="AX45" i="39"/>
  <c r="AQ45" i="39"/>
  <c r="AS45" i="39"/>
  <c r="AY45" i="39"/>
  <c r="AP45" i="39"/>
  <c r="AH45" i="19"/>
  <c r="P45" i="39"/>
  <c r="AT45" i="39"/>
  <c r="X45" i="19"/>
  <c r="V45" i="39"/>
  <c r="O45" i="39"/>
  <c r="AY45" i="19"/>
  <c r="S45" i="39"/>
  <c r="U45" i="39"/>
  <c r="R45" i="39"/>
  <c r="AG45" i="19"/>
  <c r="AM45" i="19"/>
  <c r="BB45" i="19"/>
  <c r="I45" i="19"/>
  <c r="H45" i="19"/>
  <c r="EO192" i="6"/>
  <c r="AN45" i="19"/>
  <c r="EK192" i="6"/>
  <c r="AL45" i="19"/>
  <c r="AD45" i="19"/>
  <c r="EE192" i="6"/>
  <c r="AI45" i="19"/>
  <c r="U45" i="19"/>
  <c r="AJ45" i="19"/>
  <c r="EI192" i="6"/>
  <c r="AK45" i="19"/>
  <c r="K45" i="19"/>
  <c r="S45" i="19"/>
  <c r="EJ192" i="6"/>
  <c r="V45" i="19"/>
  <c r="Q45" i="19"/>
  <c r="W45" i="19"/>
  <c r="T45" i="19"/>
  <c r="R45" i="19"/>
  <c r="J45" i="19"/>
  <c r="L45" i="19"/>
  <c r="EM192" i="6"/>
  <c r="M45" i="19"/>
  <c r="C45" i="19"/>
  <c r="D45" i="19"/>
  <c r="EG192" i="6"/>
  <c r="E45" i="19"/>
  <c r="EE235" i="6"/>
  <c r="EP192" i="6"/>
  <c r="EA235" i="6"/>
  <c r="EL192" i="6"/>
  <c r="DA235" i="6"/>
  <c r="DJ235" i="6"/>
  <c r="CW192" i="6"/>
  <c r="BT235" i="6"/>
  <c r="CX235" i="6"/>
  <c r="CY192" i="6"/>
  <c r="CZ235" i="6"/>
  <c r="AR192" i="6"/>
  <c r="BA192" i="6"/>
  <c r="AB192" i="6"/>
  <c r="AD192" i="6"/>
  <c r="BM192" i="6"/>
  <c r="I235" i="6"/>
  <c r="AE192" i="6"/>
  <c r="DI235" i="6"/>
  <c r="DI192" i="6"/>
  <c r="DU192" i="6"/>
  <c r="DF235" i="6"/>
  <c r="DE192" i="6"/>
  <c r="CM192" i="6"/>
  <c r="DG235" i="6"/>
  <c r="DD235" i="6"/>
  <c r="DO192" i="6"/>
  <c r="DA192" i="6"/>
  <c r="CD192" i="6"/>
  <c r="DV235" i="6"/>
  <c r="BK235" i="6"/>
  <c r="CS192" i="6"/>
  <c r="DV192" i="6"/>
  <c r="BC192" i="6"/>
  <c r="DX235" i="6"/>
  <c r="DE235" i="6"/>
  <c r="V192" i="6"/>
  <c r="BC235" i="6"/>
  <c r="DJ192" i="6"/>
  <c r="CL235" i="6"/>
  <c r="BR192" i="6"/>
  <c r="BG192" i="6"/>
  <c r="EA192" i="6"/>
  <c r="CK235" i="6"/>
  <c r="CA192" i="6"/>
  <c r="S235" i="6"/>
  <c r="AO235" i="6"/>
  <c r="K235" i="6"/>
  <c r="L235" i="6"/>
  <c r="BN192" i="6"/>
  <c r="BB235" i="6"/>
  <c r="Q235" i="6"/>
  <c r="S192" i="6"/>
  <c r="CX192" i="6"/>
  <c r="BS235" i="6"/>
  <c r="BJ235" i="6"/>
  <c r="DC192" i="6"/>
  <c r="R192" i="6"/>
  <c r="N235" i="6"/>
  <c r="BM235" i="6"/>
  <c r="H235" i="6"/>
  <c r="DQ235" i="6"/>
  <c r="CM235" i="6"/>
  <c r="AS235" i="6"/>
  <c r="CY235" i="6"/>
  <c r="BJ192" i="6"/>
  <c r="DQ192" i="6"/>
  <c r="BL235" i="6"/>
  <c r="BS192" i="6"/>
  <c r="EC192" i="6"/>
  <c r="CS235" i="6"/>
  <c r="DW235" i="6"/>
  <c r="AQ192" i="6"/>
  <c r="AT192" i="6"/>
  <c r="Z192" i="6"/>
  <c r="CT192" i="6"/>
  <c r="BH235" i="6"/>
  <c r="AB235" i="6"/>
  <c r="AK235" i="6"/>
  <c r="G235" i="6"/>
  <c r="DS192" i="6"/>
  <c r="BN235" i="6"/>
  <c r="CE192" i="6"/>
  <c r="AH192" i="6"/>
  <c r="BG235" i="6"/>
  <c r="J235" i="6"/>
  <c r="AE235" i="6"/>
  <c r="Q192" i="6"/>
  <c r="DG192" i="6"/>
  <c r="CE235" i="6"/>
  <c r="CW235" i="6"/>
  <c r="DU235" i="6"/>
  <c r="U235" i="6"/>
  <c r="U192" i="6"/>
  <c r="CB192" i="6"/>
  <c r="CB235" i="6"/>
  <c r="AX192" i="6"/>
  <c r="AL235" i="6"/>
  <c r="AL192" i="6"/>
  <c r="DK192" i="6"/>
  <c r="DK235" i="6"/>
  <c r="BQ235" i="6"/>
  <c r="BQ192" i="6"/>
  <c r="AC235" i="6"/>
  <c r="AC192" i="6"/>
  <c r="AD235" i="6"/>
  <c r="AO192" i="6"/>
  <c r="CC192" i="6"/>
  <c r="CC235" i="6"/>
  <c r="CD235" i="6"/>
  <c r="DL235" i="6"/>
  <c r="DL192" i="6"/>
  <c r="AY235" i="6"/>
  <c r="AY192" i="6"/>
  <c r="BK192" i="6"/>
  <c r="CN192" i="6"/>
  <c r="CN235" i="6"/>
  <c r="BB192" i="6"/>
  <c r="AQ235" i="6"/>
  <c r="AP192" i="6"/>
  <c r="AP235" i="6"/>
  <c r="P235" i="6"/>
  <c r="O235" i="6"/>
  <c r="BL192" i="6"/>
  <c r="AZ235" i="6"/>
  <c r="AZ192" i="6"/>
  <c r="BA235" i="6"/>
  <c r="W235" i="6"/>
  <c r="W192" i="6"/>
  <c r="BD192" i="6"/>
  <c r="BD235" i="6"/>
  <c r="AV235" i="6"/>
  <c r="AV192" i="6"/>
  <c r="AG235" i="6"/>
  <c r="AG192" i="6"/>
  <c r="BE192" i="6"/>
  <c r="BE235" i="6"/>
  <c r="AI235" i="6"/>
  <c r="AU192" i="6"/>
  <c r="AI192" i="6"/>
  <c r="DN192" i="6"/>
  <c r="DB235" i="6"/>
  <c r="DB192" i="6"/>
  <c r="DC235" i="6"/>
  <c r="Z235" i="6"/>
  <c r="Y235" i="6"/>
  <c r="Y192" i="6"/>
  <c r="AK192" i="6"/>
  <c r="BZ192" i="6"/>
  <c r="BZ235" i="6"/>
  <c r="BW192" i="6"/>
  <c r="BW235" i="6"/>
  <c r="AW235" i="6"/>
  <c r="AW192" i="6"/>
  <c r="BX235" i="6"/>
  <c r="BX192" i="6"/>
  <c r="ED192" i="6"/>
  <c r="ED235" i="6"/>
  <c r="EB235" i="6"/>
  <c r="EB192" i="6"/>
  <c r="DR192" i="6"/>
  <c r="DS235" i="6"/>
  <c r="DR235" i="6"/>
  <c r="DN235" i="6"/>
  <c r="DO235" i="6"/>
  <c r="BH192" i="6"/>
  <c r="BR235" i="6"/>
  <c r="CA235" i="6"/>
  <c r="CU235" i="6"/>
  <c r="CJ235" i="6"/>
  <c r="CJ192" i="6"/>
  <c r="AJ235" i="6"/>
  <c r="AJ192" i="6"/>
  <c r="T192" i="6"/>
  <c r="T235" i="6"/>
  <c r="CO192" i="6"/>
  <c r="CO235" i="6"/>
  <c r="BP235" i="6"/>
  <c r="BP192" i="6"/>
  <c r="BT192" i="6"/>
  <c r="CF192" i="6"/>
  <c r="CF235" i="6"/>
  <c r="AX235" i="6"/>
  <c r="AN235" i="6"/>
  <c r="AN192" i="6"/>
  <c r="X192" i="6"/>
  <c r="X235" i="6"/>
  <c r="CL192" i="6"/>
  <c r="DF192" i="6"/>
  <c r="CR235" i="6"/>
  <c r="CR192" i="6"/>
  <c r="CU192" i="6"/>
  <c r="CZ192" i="6"/>
  <c r="DX192" i="6"/>
  <c r="F235" i="6"/>
  <c r="AR235" i="6"/>
  <c r="V235" i="6"/>
  <c r="DM192" i="6"/>
  <c r="DM235" i="6"/>
  <c r="AH235" i="6"/>
  <c r="AS192" i="6"/>
  <c r="R235" i="6"/>
  <c r="DP192" i="6"/>
  <c r="DP235" i="6"/>
  <c r="M235" i="6"/>
  <c r="DT235" i="6"/>
  <c r="DT192" i="6"/>
  <c r="BF192" i="6"/>
  <c r="BF235" i="6"/>
  <c r="BY192" i="6"/>
  <c r="BY235" i="6"/>
  <c r="DD192" i="6"/>
  <c r="CV192" i="6"/>
  <c r="CV235" i="6"/>
  <c r="EC235" i="6"/>
  <c r="BV192" i="6"/>
  <c r="BV235" i="6"/>
  <c r="AU235" i="6"/>
  <c r="CT235" i="6"/>
  <c r="AF235" i="6"/>
  <c r="AF192" i="6"/>
  <c r="CP235" i="6"/>
  <c r="CP192" i="6"/>
  <c r="DW192" i="6"/>
  <c r="AM235" i="6"/>
  <c r="AM192" i="6"/>
  <c r="BU235" i="6"/>
  <c r="BU192" i="6"/>
  <c r="AT235" i="6"/>
  <c r="BI235" i="6"/>
  <c r="BI192" i="6"/>
  <c r="AA192" i="6"/>
  <c r="AA235" i="6"/>
  <c r="CK192" i="6"/>
  <c r="DZ192" i="6"/>
  <c r="DZ235" i="6"/>
  <c r="BO235" i="6"/>
  <c r="BO192" i="6"/>
  <c r="DY192" i="6"/>
  <c r="DY235" i="6"/>
  <c r="CI192" i="6"/>
  <c r="CI235" i="6"/>
  <c r="DH235" i="6"/>
  <c r="DH192" i="6"/>
  <c r="CH235" i="6"/>
  <c r="CH192" i="6"/>
  <c r="CG235" i="6"/>
  <c r="CG192" i="6"/>
  <c r="CQ192" i="6"/>
  <c r="CQ235" i="6"/>
  <c r="Y195" i="6"/>
  <c r="Z152" i="6"/>
  <c r="Z151" i="1"/>
  <c r="AA42" i="6"/>
  <c r="AA85" i="6"/>
  <c r="AB5" i="6"/>
  <c r="AA86" i="6"/>
  <c r="AA42" i="1"/>
  <c r="AA85" i="1"/>
  <c r="AB5" i="1"/>
  <c r="X240" i="6"/>
  <c r="J53" i="18" l="1"/>
  <c r="Y240" i="6"/>
  <c r="Z195" i="6"/>
  <c r="AB42" i="1"/>
  <c r="AC5" i="1"/>
  <c r="AB85" i="1"/>
  <c r="AB86" i="6"/>
  <c r="AB42" i="6"/>
  <c r="AB85" i="6"/>
  <c r="AC5" i="6"/>
  <c r="AA151" i="1"/>
  <c r="AA152" i="6"/>
  <c r="AC85" i="6" l="1"/>
  <c r="AD5" i="6"/>
  <c r="AC42" i="6"/>
  <c r="AC86" i="6"/>
  <c r="Z240" i="6"/>
  <c r="AB152" i="6"/>
  <c r="AB151" i="1"/>
  <c r="AC85" i="1"/>
  <c r="AC42" i="1"/>
  <c r="AD5" i="1"/>
  <c r="AA195" i="6"/>
  <c r="AC151" i="1" l="1"/>
  <c r="AB195" i="6"/>
  <c r="AC152" i="6"/>
  <c r="AD86" i="6"/>
  <c r="AD85" i="6"/>
  <c r="AE5" i="6"/>
  <c r="AD42" i="6"/>
  <c r="AA240" i="6"/>
  <c r="AE5" i="1"/>
  <c r="AD42" i="1"/>
  <c r="AD85" i="1"/>
  <c r="AD151" i="1" l="1"/>
  <c r="AC195" i="6"/>
  <c r="AB240" i="6"/>
  <c r="AD152" i="6"/>
  <c r="AD195" i="6" s="1"/>
  <c r="AD240" i="6" s="1"/>
  <c r="AE42" i="1"/>
  <c r="AE85" i="1"/>
  <c r="AF5" i="1"/>
  <c r="AE86" i="6"/>
  <c r="AE85" i="6"/>
  <c r="AE42" i="6"/>
  <c r="AF5" i="6"/>
  <c r="AF85" i="1" l="1"/>
  <c r="AF42" i="1"/>
  <c r="AG5" i="1"/>
  <c r="AE151" i="1"/>
  <c r="AF86" i="6"/>
  <c r="AF85" i="6"/>
  <c r="AG5" i="6"/>
  <c r="AF42" i="6"/>
  <c r="AF152" i="6" s="1"/>
  <c r="AF195" i="6" s="1"/>
  <c r="AF240" i="6" s="1"/>
  <c r="AE152" i="6"/>
  <c r="AE195" i="6" s="1"/>
  <c r="AE240" i="6" s="1"/>
  <c r="AC240" i="6"/>
  <c r="AG85" i="1" l="1"/>
  <c r="AG42" i="1"/>
  <c r="AH5" i="1"/>
  <c r="AF151" i="1"/>
  <c r="AG85" i="6"/>
  <c r="AG86" i="6"/>
  <c r="AH5" i="6"/>
  <c r="AG42" i="6"/>
  <c r="AH86" i="6" l="1"/>
  <c r="AH85" i="6"/>
  <c r="AI5" i="6"/>
  <c r="AH42" i="6"/>
  <c r="AH152" i="6" s="1"/>
  <c r="AH195" i="6" s="1"/>
  <c r="AH240" i="6" s="1"/>
  <c r="AI5" i="1"/>
  <c r="AH42" i="1"/>
  <c r="AH85" i="1"/>
  <c r="AG151" i="1"/>
  <c r="AG152" i="6"/>
  <c r="AG195" i="6" s="1"/>
  <c r="AG240" i="6" l="1"/>
  <c r="AI86" i="6"/>
  <c r="AI85" i="6"/>
  <c r="AI42" i="6"/>
  <c r="AI152" i="6" s="1"/>
  <c r="AI195" i="6" s="1"/>
  <c r="AI240" i="6" s="1"/>
  <c r="AJ5" i="6"/>
  <c r="AH151" i="1"/>
  <c r="AJ5" i="1"/>
  <c r="AI42" i="1"/>
  <c r="AI85" i="1"/>
  <c r="AK5" i="1" l="1"/>
  <c r="AJ42" i="1"/>
  <c r="AJ85" i="1"/>
  <c r="AJ151" i="1" s="1"/>
  <c r="AJ86" i="6"/>
  <c r="AJ85" i="6"/>
  <c r="AK5" i="6"/>
  <c r="AJ42" i="6"/>
  <c r="AJ152" i="6" s="1"/>
  <c r="AJ195" i="6" s="1"/>
  <c r="AJ240" i="6" s="1"/>
  <c r="AI151" i="1"/>
  <c r="AK86" i="6" l="1"/>
  <c r="AK85" i="6"/>
  <c r="AL5" i="6"/>
  <c r="AK42" i="6"/>
  <c r="AK152" i="6" s="1"/>
  <c r="AK195" i="6" s="1"/>
  <c r="AK240" i="6" s="1"/>
  <c r="AL5" i="1"/>
  <c r="AK42" i="1"/>
  <c r="AK85" i="1"/>
  <c r="AK151" i="1" s="1"/>
  <c r="AL86" i="6" l="1"/>
  <c r="AL85" i="6"/>
  <c r="AL42" i="6"/>
  <c r="AL152" i="6" s="1"/>
  <c r="AL195" i="6" s="1"/>
  <c r="AL240" i="6" s="1"/>
  <c r="AM5" i="6"/>
  <c r="AL42" i="1"/>
  <c r="AL85" i="1"/>
  <c r="AL151" i="1" s="1"/>
  <c r="AM5" i="1"/>
  <c r="AM85" i="6" l="1"/>
  <c r="AN5" i="6"/>
  <c r="AM86" i="6"/>
  <c r="AM42" i="6"/>
  <c r="AM152" i="6" s="1"/>
  <c r="AM195" i="6" s="1"/>
  <c r="AM240" i="6" s="1"/>
  <c r="AN5" i="1"/>
  <c r="AM42" i="1"/>
  <c r="AM85" i="1"/>
  <c r="AM151" i="1" s="1"/>
  <c r="AN86" i="6" l="1"/>
  <c r="AN85" i="6"/>
  <c r="AO5" i="6"/>
  <c r="AN42" i="6"/>
  <c r="AN152" i="6" s="1"/>
  <c r="AN195" i="6" s="1"/>
  <c r="AN240" i="6" s="1"/>
  <c r="AN42" i="1"/>
  <c r="AO5" i="1"/>
  <c r="AN85" i="1"/>
  <c r="AN151" i="1" s="1"/>
  <c r="AO85" i="1" l="1"/>
  <c r="AO151" i="1" s="1"/>
  <c r="AO42" i="1"/>
  <c r="AP5" i="1"/>
  <c r="AO85" i="6"/>
  <c r="AO86" i="6"/>
  <c r="AP5" i="6"/>
  <c r="AO42" i="6"/>
  <c r="AO152" i="6" s="1"/>
  <c r="AO195" i="6" s="1"/>
  <c r="AO240" i="6" s="1"/>
  <c r="AP86" i="6" l="1"/>
  <c r="AP85" i="6"/>
  <c r="AQ5" i="6"/>
  <c r="AP42" i="6"/>
  <c r="AP152" i="6" s="1"/>
  <c r="AP195" i="6" s="1"/>
  <c r="AP240" i="6" s="1"/>
  <c r="AP42" i="1"/>
  <c r="AP85" i="1"/>
  <c r="AP151" i="1" s="1"/>
  <c r="AQ5" i="1"/>
  <c r="AQ86" i="6" l="1"/>
  <c r="AQ85" i="6"/>
  <c r="AQ42" i="6"/>
  <c r="AQ152" i="6" s="1"/>
  <c r="AQ195" i="6" s="1"/>
  <c r="AQ240" i="6" s="1"/>
  <c r="AR5" i="6"/>
  <c r="AR5" i="1"/>
  <c r="AQ42" i="1"/>
  <c r="AQ85" i="1"/>
  <c r="AQ151" i="1" s="1"/>
  <c r="AR86" i="6" l="1"/>
  <c r="AR85" i="6"/>
  <c r="AS5" i="6"/>
  <c r="AR42" i="6"/>
  <c r="AR152" i="6" s="1"/>
  <c r="AR195" i="6" s="1"/>
  <c r="AR240" i="6" s="1"/>
  <c r="AR42" i="1"/>
  <c r="AR85" i="1"/>
  <c r="AR151" i="1" s="1"/>
  <c r="AS5" i="1"/>
  <c r="AS85" i="6" l="1"/>
  <c r="AS86" i="6"/>
  <c r="AS42" i="6"/>
  <c r="AS152" i="6" s="1"/>
  <c r="AS195" i="6" s="1"/>
  <c r="AS240" i="6" s="1"/>
  <c r="AT5" i="6"/>
  <c r="AS85" i="1"/>
  <c r="AS151" i="1" s="1"/>
  <c r="AS42" i="1"/>
  <c r="AT5" i="1"/>
  <c r="AT86" i="6" l="1"/>
  <c r="AT85" i="6"/>
  <c r="AU5" i="6"/>
  <c r="AT42" i="6"/>
  <c r="AT152" i="6" s="1"/>
  <c r="AT195" i="6" s="1"/>
  <c r="AT240" i="6" s="1"/>
  <c r="AU5" i="1"/>
  <c r="AT85" i="1"/>
  <c r="AT151" i="1" s="1"/>
  <c r="AT42" i="1"/>
  <c r="AU86" i="6" l="1"/>
  <c r="AU85" i="6"/>
  <c r="AU42" i="6"/>
  <c r="AU152" i="6" s="1"/>
  <c r="AU195" i="6" s="1"/>
  <c r="AU240" i="6" s="1"/>
  <c r="AV5" i="6"/>
  <c r="AV5" i="1"/>
  <c r="AU85" i="1"/>
  <c r="AU151" i="1" s="1"/>
  <c r="AU42" i="1"/>
  <c r="AV42" i="1" l="1"/>
  <c r="AV85" i="1"/>
  <c r="AV151" i="1" s="1"/>
  <c r="AW5" i="1"/>
  <c r="AV86" i="6"/>
  <c r="AV85" i="6"/>
  <c r="AW5" i="6"/>
  <c r="AV42" i="6"/>
  <c r="AV152" i="6" s="1"/>
  <c r="AV195" i="6" s="1"/>
  <c r="AV240" i="6" s="1"/>
  <c r="AW86" i="6" l="1"/>
  <c r="AW85" i="6"/>
  <c r="AX5" i="6"/>
  <c r="AW42" i="6"/>
  <c r="AW152" i="6" s="1"/>
  <c r="AW195" i="6" s="1"/>
  <c r="AW240" i="6" s="1"/>
  <c r="AX5" i="1"/>
  <c r="AW85" i="1"/>
  <c r="AW151" i="1" s="1"/>
  <c r="AW42" i="1"/>
  <c r="AX42" i="1" l="1"/>
  <c r="AX85" i="1"/>
  <c r="AX151" i="1" s="1"/>
  <c r="AY5" i="1"/>
  <c r="AX86" i="6"/>
  <c r="AX85" i="6"/>
  <c r="AY5" i="6"/>
  <c r="AX42" i="6"/>
  <c r="AX152" i="6" s="1"/>
  <c r="AX195" i="6" s="1"/>
  <c r="AX240" i="6" s="1"/>
  <c r="AY85" i="6" l="1"/>
  <c r="AY86" i="6"/>
  <c r="AZ5" i="6"/>
  <c r="AY42" i="6"/>
  <c r="AY152" i="6" s="1"/>
  <c r="AY195" i="6" s="1"/>
  <c r="AY240" i="6" s="1"/>
  <c r="AY42" i="1"/>
  <c r="AY85" i="1"/>
  <c r="AY151" i="1" s="1"/>
  <c r="AZ5" i="1"/>
  <c r="AZ42" i="1" l="1"/>
  <c r="BA5" i="1"/>
  <c r="AZ85" i="1"/>
  <c r="AZ151" i="1" s="1"/>
  <c r="AZ86" i="6"/>
  <c r="BA5" i="6"/>
  <c r="AZ42" i="6"/>
  <c r="AZ152" i="6" s="1"/>
  <c r="AZ195" i="6" s="1"/>
  <c r="AZ240" i="6" s="1"/>
  <c r="AZ85" i="6"/>
  <c r="BA85" i="6" l="1"/>
  <c r="BA86" i="6"/>
  <c r="BB5" i="6"/>
  <c r="BA42" i="6"/>
  <c r="BA152" i="6" s="1"/>
  <c r="BA195" i="6" s="1"/>
  <c r="BA240" i="6" s="1"/>
  <c r="BA42" i="1"/>
  <c r="BA85" i="1"/>
  <c r="BA151" i="1" s="1"/>
  <c r="BB5" i="1"/>
  <c r="BC5" i="1" l="1"/>
  <c r="BB85" i="1"/>
  <c r="BB151" i="1" s="1"/>
  <c r="BB42" i="1"/>
  <c r="BB86" i="6"/>
  <c r="BB85" i="6"/>
  <c r="BC5" i="6"/>
  <c r="BB42" i="6"/>
  <c r="BB152" i="6" s="1"/>
  <c r="BB195" i="6" s="1"/>
  <c r="BB240" i="6" s="1"/>
  <c r="BC86" i="6" l="1"/>
  <c r="BC85" i="6"/>
  <c r="BD5" i="6"/>
  <c r="BC42" i="6"/>
  <c r="BC152" i="6" s="1"/>
  <c r="BC195" i="6" s="1"/>
  <c r="BC240" i="6" s="1"/>
  <c r="BC85" i="1"/>
  <c r="BC151" i="1" s="1"/>
  <c r="BD5" i="1"/>
  <c r="BC42" i="1"/>
  <c r="BE5" i="1" l="1"/>
  <c r="BD85" i="1"/>
  <c r="BD151" i="1" s="1"/>
  <c r="BD42" i="1"/>
  <c r="BD86" i="6"/>
  <c r="BD85" i="6"/>
  <c r="BE5" i="6"/>
  <c r="BD42" i="6"/>
  <c r="BD152" i="6" s="1"/>
  <c r="BD195" i="6" s="1"/>
  <c r="BD240" i="6" s="1"/>
  <c r="BE85" i="6" l="1"/>
  <c r="BE86" i="6"/>
  <c r="BF5" i="6"/>
  <c r="BE42" i="6"/>
  <c r="BE152" i="6" s="1"/>
  <c r="BE195" i="6" s="1"/>
  <c r="BE240" i="6" s="1"/>
  <c r="BE85" i="1"/>
  <c r="BE151" i="1" s="1"/>
  <c r="BE42" i="1"/>
  <c r="BF5" i="1"/>
  <c r="BG5" i="1" l="1"/>
  <c r="BF42" i="1"/>
  <c r="BF85" i="1"/>
  <c r="BF151" i="1" s="1"/>
  <c r="BF86" i="6"/>
  <c r="BF85" i="6"/>
  <c r="BG5" i="6"/>
  <c r="BF42" i="6"/>
  <c r="BF152" i="6" s="1"/>
  <c r="BF195" i="6" s="1"/>
  <c r="BF240" i="6" s="1"/>
  <c r="BG86" i="6" l="1"/>
  <c r="BG85" i="6"/>
  <c r="BH5" i="6"/>
  <c r="BG42" i="6"/>
  <c r="BG152" i="6" s="1"/>
  <c r="BG195" i="6" s="1"/>
  <c r="BG240" i="6" s="1"/>
  <c r="BH5" i="1"/>
  <c r="BG42" i="1"/>
  <c r="BG85" i="1"/>
  <c r="BG151" i="1" s="1"/>
  <c r="BH42" i="1" l="1"/>
  <c r="BI5" i="1"/>
  <c r="BH85" i="1"/>
  <c r="BH151" i="1" s="1"/>
  <c r="BH86" i="6"/>
  <c r="BH85" i="6"/>
  <c r="BH42" i="6"/>
  <c r="BH152" i="6" s="1"/>
  <c r="BH195" i="6" s="1"/>
  <c r="BH240" i="6" s="1"/>
  <c r="BI5" i="6"/>
  <c r="BI86" i="6" l="1"/>
  <c r="BI85" i="6"/>
  <c r="BJ5" i="6"/>
  <c r="BI42" i="6"/>
  <c r="BI152" i="6" s="1"/>
  <c r="BI195" i="6" s="1"/>
  <c r="BI240" i="6" s="1"/>
  <c r="BJ5" i="1"/>
  <c r="BI42" i="1"/>
  <c r="BI85" i="1"/>
  <c r="BI151" i="1" s="1"/>
  <c r="BJ42" i="1" l="1"/>
  <c r="BK5" i="1"/>
  <c r="BJ85" i="1"/>
  <c r="BJ151" i="1" s="1"/>
  <c r="BJ86" i="6"/>
  <c r="BK5" i="6"/>
  <c r="BJ42" i="6"/>
  <c r="BJ152" i="6" s="1"/>
  <c r="BJ195" i="6" s="1"/>
  <c r="BJ240" i="6" s="1"/>
  <c r="BJ85" i="6"/>
  <c r="BK85" i="6" l="1"/>
  <c r="BK86" i="6"/>
  <c r="BL5" i="6"/>
  <c r="BK42" i="6"/>
  <c r="BK152" i="6" s="1"/>
  <c r="BK195" i="6" s="1"/>
  <c r="BK240" i="6" s="1"/>
  <c r="BK42" i="1"/>
  <c r="BK85" i="1"/>
  <c r="BK151" i="1" s="1"/>
  <c r="BL5" i="1"/>
  <c r="BL42" i="1" l="1"/>
  <c r="BM5" i="1"/>
  <c r="BL85" i="1"/>
  <c r="BL151" i="1" s="1"/>
  <c r="BL86" i="6"/>
  <c r="BM5" i="6"/>
  <c r="BL42" i="6"/>
  <c r="BL152" i="6" s="1"/>
  <c r="BL195" i="6" s="1"/>
  <c r="BL240" i="6" s="1"/>
  <c r="BL85" i="6"/>
  <c r="BM85" i="6" l="1"/>
  <c r="BM86" i="6"/>
  <c r="BM42" i="6"/>
  <c r="BM152" i="6" s="1"/>
  <c r="BM195" i="6" s="1"/>
  <c r="BM240" i="6" s="1"/>
  <c r="BN5" i="6"/>
  <c r="BM42" i="1"/>
  <c r="BM85" i="1"/>
  <c r="BM151" i="1" s="1"/>
  <c r="BN5" i="1"/>
  <c r="BN42" i="1" l="1"/>
  <c r="BO5" i="1"/>
  <c r="BN85" i="1"/>
  <c r="BN151" i="1" s="1"/>
  <c r="BN86" i="6"/>
  <c r="BN85" i="6"/>
  <c r="BO5" i="6"/>
  <c r="BN42" i="6"/>
  <c r="BN152" i="6" s="1"/>
  <c r="BN195" i="6" s="1"/>
  <c r="BN240" i="6" s="1"/>
  <c r="BO86" i="6" l="1"/>
  <c r="BO85" i="6"/>
  <c r="BO42" i="6"/>
  <c r="BO152" i="6" s="1"/>
  <c r="BO195" i="6" s="1"/>
  <c r="BO240" i="6" s="1"/>
  <c r="BP5" i="6"/>
  <c r="BO85" i="1"/>
  <c r="BO151" i="1" s="1"/>
  <c r="BP5" i="1"/>
  <c r="BO42" i="1"/>
  <c r="BP42" i="1" l="1"/>
  <c r="BQ5" i="1"/>
  <c r="BP85" i="1"/>
  <c r="BP151" i="1" s="1"/>
  <c r="BP86" i="6"/>
  <c r="BP85" i="6"/>
  <c r="BQ5" i="6"/>
  <c r="BP42" i="6"/>
  <c r="BP152" i="6" s="1"/>
  <c r="BP195" i="6" s="1"/>
  <c r="BP240" i="6" s="1"/>
  <c r="BQ85" i="6" l="1"/>
  <c r="BQ86" i="6"/>
  <c r="BR5" i="6"/>
  <c r="BQ42" i="6"/>
  <c r="BQ152" i="6" s="1"/>
  <c r="BQ195" i="6" s="1"/>
  <c r="BQ240" i="6" s="1"/>
  <c r="BQ85" i="1"/>
  <c r="BQ151" i="1" s="1"/>
  <c r="BR5" i="1"/>
  <c r="BQ42" i="1"/>
  <c r="BS5" i="1" l="1"/>
  <c r="BR85" i="1"/>
  <c r="BR151" i="1" s="1"/>
  <c r="BR42" i="1"/>
  <c r="BR86" i="6"/>
  <c r="BR85" i="6"/>
  <c r="BR42" i="6"/>
  <c r="BR152" i="6" s="1"/>
  <c r="BR195" i="6" s="1"/>
  <c r="BR240" i="6" s="1"/>
  <c r="BS5" i="6"/>
  <c r="BS86" i="6" l="1"/>
  <c r="BS85" i="6"/>
  <c r="BT5" i="6"/>
  <c r="BS42" i="6"/>
  <c r="BS152" i="6" s="1"/>
  <c r="BS195" i="6" s="1"/>
  <c r="BS240" i="6" s="1"/>
  <c r="BT5" i="1"/>
  <c r="BS85" i="1"/>
  <c r="BS151" i="1" s="1"/>
  <c r="BS42" i="1"/>
  <c r="BU5" i="1" l="1"/>
  <c r="BT42" i="1"/>
  <c r="BT85" i="1"/>
  <c r="BT151" i="1" s="1"/>
  <c r="BT86" i="6"/>
  <c r="BT85" i="6"/>
  <c r="BU5" i="6"/>
  <c r="BT42" i="6"/>
  <c r="BT152" i="6" s="1"/>
  <c r="BT195" i="6" s="1"/>
  <c r="BT240" i="6" s="1"/>
  <c r="BU86" i="6" l="1"/>
  <c r="BU85" i="6"/>
  <c r="BV5" i="6"/>
  <c r="BU42" i="6"/>
  <c r="BU152" i="6" s="1"/>
  <c r="BU195" i="6" s="1"/>
  <c r="BU240" i="6" s="1"/>
  <c r="BU85" i="1"/>
  <c r="BU151" i="1" s="1"/>
  <c r="BV5" i="1"/>
  <c r="BU42" i="1"/>
  <c r="BW5" i="1" l="1"/>
  <c r="BV42" i="1"/>
  <c r="BV85" i="1"/>
  <c r="BV151" i="1" s="1"/>
  <c r="BV86" i="6"/>
  <c r="BW5" i="6"/>
  <c r="BV42" i="6"/>
  <c r="BV152" i="6" s="1"/>
  <c r="BV195" i="6" s="1"/>
  <c r="BV240" i="6" s="1"/>
  <c r="BV85" i="6"/>
  <c r="BW85" i="6" l="1"/>
  <c r="BW86" i="6"/>
  <c r="BW42" i="6"/>
  <c r="BW152" i="6" s="1"/>
  <c r="BW195" i="6" s="1"/>
  <c r="BW240" i="6" s="1"/>
  <c r="BX5" i="6"/>
  <c r="BW85" i="1"/>
  <c r="BW151" i="1" s="1"/>
  <c r="BW42" i="1"/>
  <c r="BX5" i="1"/>
  <c r="BX42" i="1" l="1"/>
  <c r="BY5" i="1"/>
  <c r="BX85" i="1"/>
  <c r="BX151" i="1" s="1"/>
  <c r="BX86" i="6"/>
  <c r="BY5" i="6"/>
  <c r="BX42" i="6"/>
  <c r="BX152" i="6" s="1"/>
  <c r="BX195" i="6" s="1"/>
  <c r="BX240" i="6" s="1"/>
  <c r="BX85" i="6"/>
  <c r="BY85" i="6" l="1"/>
  <c r="BY42" i="6"/>
  <c r="BY152" i="6" s="1"/>
  <c r="BY195" i="6" s="1"/>
  <c r="BY240" i="6" s="1"/>
  <c r="BY86" i="6"/>
  <c r="BZ5" i="6"/>
  <c r="BY85" i="1"/>
  <c r="BY151" i="1" s="1"/>
  <c r="BY42" i="1"/>
  <c r="BZ5" i="1"/>
  <c r="BZ85" i="1" l="1"/>
  <c r="BZ151" i="1" s="1"/>
  <c r="BZ42" i="1"/>
  <c r="CA5" i="1"/>
  <c r="BZ86" i="6"/>
  <c r="BZ85" i="6"/>
  <c r="CA5" i="6"/>
  <c r="BZ42" i="6"/>
  <c r="BZ152" i="6" s="1"/>
  <c r="BZ195" i="6" s="1"/>
  <c r="BZ240" i="6" s="1"/>
  <c r="CA86" i="6" l="1"/>
  <c r="CA85" i="6"/>
  <c r="CB5" i="6"/>
  <c r="CA42" i="6"/>
  <c r="CA152" i="6" s="1"/>
  <c r="CA195" i="6" s="1"/>
  <c r="CA240" i="6" s="1"/>
  <c r="CA42" i="1"/>
  <c r="CA85" i="1"/>
  <c r="CA151" i="1" s="1"/>
  <c r="CB5" i="1"/>
  <c r="CB85" i="1" l="1"/>
  <c r="CB151" i="1" s="1"/>
  <c r="CC5" i="1"/>
  <c r="CB42" i="1"/>
  <c r="CB86" i="6"/>
  <c r="CB85" i="6"/>
  <c r="CB42" i="6"/>
  <c r="CB152" i="6" s="1"/>
  <c r="CB195" i="6" s="1"/>
  <c r="CB240" i="6" s="1"/>
  <c r="CC5" i="6"/>
  <c r="CC85" i="6" l="1"/>
  <c r="CC86" i="6"/>
  <c r="CD5" i="6"/>
  <c r="CC42" i="6"/>
  <c r="CC152" i="6" s="1"/>
  <c r="CC195" i="6" s="1"/>
  <c r="CC240" i="6" s="1"/>
  <c r="CC85" i="1"/>
  <c r="CC151" i="1" s="1"/>
  <c r="CC42" i="1"/>
  <c r="CD5" i="1"/>
  <c r="CE5" i="1" l="1"/>
  <c r="CD85" i="1"/>
  <c r="CD151" i="1" s="1"/>
  <c r="CD42" i="1"/>
  <c r="CD86" i="6"/>
  <c r="CD85" i="6"/>
  <c r="CD42" i="6"/>
  <c r="CD152" i="6" s="1"/>
  <c r="CD195" i="6" s="1"/>
  <c r="CD240" i="6" s="1"/>
  <c r="CE5" i="6"/>
  <c r="CE86" i="6" l="1"/>
  <c r="CE85" i="6"/>
  <c r="CF5" i="6"/>
  <c r="CE42" i="6"/>
  <c r="CE152" i="6" s="1"/>
  <c r="CE195" i="6" s="1"/>
  <c r="CE240" i="6" s="1"/>
  <c r="CE85" i="1"/>
  <c r="CE151" i="1" s="1"/>
  <c r="CF5" i="1"/>
  <c r="CE42" i="1"/>
  <c r="CG5" i="1" l="1"/>
  <c r="CF42" i="1"/>
  <c r="CF85" i="1"/>
  <c r="CF151" i="1" s="1"/>
  <c r="CF86" i="6"/>
  <c r="CF85" i="6"/>
  <c r="CG5" i="6"/>
  <c r="CF42" i="6"/>
  <c r="CF152" i="6" s="1"/>
  <c r="CF195" i="6" s="1"/>
  <c r="CF240" i="6" s="1"/>
  <c r="CG86" i="6" l="1"/>
  <c r="CG85" i="6"/>
  <c r="CH5" i="6"/>
  <c r="CG42" i="6"/>
  <c r="CG152" i="6" s="1"/>
  <c r="CG195" i="6" s="1"/>
  <c r="CG240" i="6" s="1"/>
  <c r="CG85" i="1"/>
  <c r="CG151" i="1" s="1"/>
  <c r="CH5" i="1"/>
  <c r="CG42" i="1"/>
  <c r="CI5" i="1" l="1"/>
  <c r="CH85" i="1"/>
  <c r="CH151" i="1" s="1"/>
  <c r="CH42" i="1"/>
  <c r="CH86" i="6"/>
  <c r="CI5" i="6"/>
  <c r="CH42" i="6"/>
  <c r="CH152" i="6" s="1"/>
  <c r="CH195" i="6" s="1"/>
  <c r="CH240" i="6" s="1"/>
  <c r="CH85" i="6"/>
  <c r="CI85" i="6" l="1"/>
  <c r="CI86" i="6"/>
  <c r="CI42" i="6"/>
  <c r="CI152" i="6" s="1"/>
  <c r="CI195" i="6" s="1"/>
  <c r="CI240" i="6" s="1"/>
  <c r="CJ5" i="6"/>
  <c r="CI85" i="1"/>
  <c r="CI151" i="1" s="1"/>
  <c r="CI42" i="1"/>
  <c r="CJ5" i="1"/>
  <c r="CK5" i="1" l="1"/>
  <c r="CJ85" i="1"/>
  <c r="CJ151" i="1" s="1"/>
  <c r="CJ42" i="1"/>
  <c r="CJ86" i="6"/>
  <c r="CK5" i="6"/>
  <c r="CJ42" i="6"/>
  <c r="CJ152" i="6" s="1"/>
  <c r="CJ195" i="6" s="1"/>
  <c r="CJ240" i="6" s="1"/>
  <c r="CJ85" i="6"/>
  <c r="CK85" i="6" l="1"/>
  <c r="CL5" i="6"/>
  <c r="CK42" i="6"/>
  <c r="CK152" i="6" s="1"/>
  <c r="CK195" i="6" s="1"/>
  <c r="CK240" i="6" s="1"/>
  <c r="CK86" i="6"/>
  <c r="CK42" i="1"/>
  <c r="CK85" i="1"/>
  <c r="CK151" i="1" s="1"/>
  <c r="CL5" i="1"/>
  <c r="CL85" i="1" l="1"/>
  <c r="CL151" i="1" s="1"/>
  <c r="CM5" i="1"/>
  <c r="CL42" i="1"/>
  <c r="CL86" i="6"/>
  <c r="CL85" i="6"/>
  <c r="CL42" i="6"/>
  <c r="CL152" i="6" s="1"/>
  <c r="CL195" i="6" s="1"/>
  <c r="CL240" i="6" s="1"/>
  <c r="CM5" i="6"/>
  <c r="CM86" i="6" l="1"/>
  <c r="CM85" i="6"/>
  <c r="CN5" i="6"/>
  <c r="CM42" i="6"/>
  <c r="CM152" i="6" s="1"/>
  <c r="CM195" i="6" s="1"/>
  <c r="CM240" i="6" s="1"/>
  <c r="CM42" i="1"/>
  <c r="CM85" i="1"/>
  <c r="CM151" i="1" s="1"/>
  <c r="CN5" i="1"/>
  <c r="CN42" i="1" l="1"/>
  <c r="CO5" i="1"/>
  <c r="CN85" i="1"/>
  <c r="CN151" i="1" s="1"/>
  <c r="CN86" i="6"/>
  <c r="CN85" i="6"/>
  <c r="CO5" i="6"/>
  <c r="CN42" i="6"/>
  <c r="CN152" i="6" s="1"/>
  <c r="CN195" i="6" s="1"/>
  <c r="CN240" i="6" s="1"/>
  <c r="CO85" i="6" l="1"/>
  <c r="CO86" i="6"/>
  <c r="CP5" i="6"/>
  <c r="CO42" i="6"/>
  <c r="CO152" i="6" s="1"/>
  <c r="CO195" i="6" s="1"/>
  <c r="CO240" i="6" s="1"/>
  <c r="CO42" i="1"/>
  <c r="CO85" i="1"/>
  <c r="CO151" i="1" s="1"/>
  <c r="CP5" i="1"/>
  <c r="CQ5" i="1" l="1"/>
  <c r="CP85" i="1"/>
  <c r="CP151" i="1" s="1"/>
  <c r="CP42" i="1"/>
  <c r="CP86" i="6"/>
  <c r="CP85" i="6"/>
  <c r="CQ5" i="6"/>
  <c r="CP42" i="6"/>
  <c r="CP152" i="6" s="1"/>
  <c r="CP195" i="6" s="1"/>
  <c r="CP240" i="6" s="1"/>
  <c r="CQ86" i="6" l="1"/>
  <c r="CQ85" i="6"/>
  <c r="CQ42" i="6"/>
  <c r="CQ152" i="6" s="1"/>
  <c r="CQ195" i="6" s="1"/>
  <c r="CQ240" i="6" s="1"/>
  <c r="CR5" i="6"/>
  <c r="CR5" i="1"/>
  <c r="CQ85" i="1"/>
  <c r="CQ151" i="1" s="1"/>
  <c r="CQ42" i="1"/>
  <c r="CS5" i="1" l="1"/>
  <c r="CR42" i="1"/>
  <c r="CR85" i="1"/>
  <c r="CR151" i="1" s="1"/>
  <c r="CR86" i="6"/>
  <c r="CR85" i="6"/>
  <c r="CS5" i="6"/>
  <c r="CR42" i="6"/>
  <c r="CR152" i="6" s="1"/>
  <c r="CR195" i="6" s="1"/>
  <c r="CR240" i="6" s="1"/>
  <c r="CS86" i="6" l="1"/>
  <c r="CS85" i="6"/>
  <c r="CT5" i="6"/>
  <c r="CS42" i="6"/>
  <c r="CS152" i="6" s="1"/>
  <c r="CS195" i="6" s="1"/>
  <c r="CS240" i="6" s="1"/>
  <c r="CT5" i="1"/>
  <c r="CS85" i="1"/>
  <c r="CS151" i="1" s="1"/>
  <c r="CS42" i="1"/>
  <c r="CU5" i="1" l="1"/>
  <c r="CT42" i="1"/>
  <c r="CT85" i="1"/>
  <c r="CT151" i="1" s="1"/>
  <c r="CT86" i="6"/>
  <c r="CU5" i="6"/>
  <c r="CT42" i="6"/>
  <c r="CT152" i="6" s="1"/>
  <c r="CT195" i="6" s="1"/>
  <c r="CT240" i="6" s="1"/>
  <c r="CT85" i="6"/>
  <c r="CU85" i="6" l="1"/>
  <c r="CU86" i="6"/>
  <c r="CU42" i="6"/>
  <c r="CU152" i="6" s="1"/>
  <c r="CU195" i="6" s="1"/>
  <c r="CU240" i="6" s="1"/>
  <c r="CV5" i="6"/>
  <c r="CU42" i="1"/>
  <c r="CU85" i="1"/>
  <c r="CU151" i="1" s="1"/>
  <c r="CV5" i="1"/>
  <c r="CV85" i="1" l="1"/>
  <c r="CV151" i="1" s="1"/>
  <c r="CV42" i="1"/>
  <c r="CW5" i="1"/>
  <c r="CV86" i="6"/>
  <c r="CV85" i="6"/>
  <c r="CW5" i="6"/>
  <c r="CV42" i="6"/>
  <c r="CV152" i="6" s="1"/>
  <c r="CV195" i="6" s="1"/>
  <c r="CV240" i="6" s="1"/>
  <c r="CW85" i="6" l="1"/>
  <c r="CW42" i="6"/>
  <c r="CW152" i="6" s="1"/>
  <c r="CW195" i="6" s="1"/>
  <c r="CW240" i="6" s="1"/>
  <c r="CW86" i="6"/>
  <c r="CX5" i="6"/>
  <c r="CW85" i="1"/>
  <c r="CW151" i="1" s="1"/>
  <c r="CW42" i="1"/>
  <c r="CX5" i="1"/>
  <c r="CX85" i="1" l="1"/>
  <c r="CX151" i="1" s="1"/>
  <c r="CY5" i="1"/>
  <c r="CX42" i="1"/>
  <c r="CX86" i="6"/>
  <c r="CX85" i="6"/>
  <c r="CX42" i="6"/>
  <c r="CX152" i="6" s="1"/>
  <c r="CX195" i="6" s="1"/>
  <c r="CX240" i="6" s="1"/>
  <c r="CY5" i="6"/>
  <c r="CY86" i="6" l="1"/>
  <c r="CY85" i="6"/>
  <c r="CY42" i="6"/>
  <c r="CY152" i="6" s="1"/>
  <c r="CY195" i="6" s="1"/>
  <c r="CY240" i="6" s="1"/>
  <c r="CZ5" i="6"/>
  <c r="CY42" i="1"/>
  <c r="CY85" i="1"/>
  <c r="CY151" i="1" s="1"/>
  <c r="CZ5" i="1"/>
  <c r="CZ85" i="1" l="1"/>
  <c r="CZ151" i="1" s="1"/>
  <c r="DA5" i="1"/>
  <c r="CZ42" i="1"/>
  <c r="CZ86" i="6"/>
  <c r="CZ85" i="6"/>
  <c r="DA5" i="6"/>
  <c r="CZ42" i="6"/>
  <c r="CZ152" i="6" s="1"/>
  <c r="CZ195" i="6" s="1"/>
  <c r="CZ240" i="6" s="1"/>
  <c r="DA85" i="6" l="1"/>
  <c r="DA86" i="6"/>
  <c r="DB5" i="6"/>
  <c r="DA42" i="6"/>
  <c r="DA152" i="6" s="1"/>
  <c r="DA195" i="6" s="1"/>
  <c r="DA240" i="6" s="1"/>
  <c r="DA85" i="1"/>
  <c r="DA151" i="1" s="1"/>
  <c r="DB5" i="1"/>
  <c r="DA42" i="1"/>
  <c r="DC5" i="1" l="1"/>
  <c r="DB85" i="1"/>
  <c r="DB151" i="1" s="1"/>
  <c r="DB42" i="1"/>
  <c r="DB86" i="6"/>
  <c r="DB85" i="6"/>
  <c r="DC5" i="6"/>
  <c r="DB42" i="6"/>
  <c r="DB152" i="6" s="1"/>
  <c r="DB195" i="6" s="1"/>
  <c r="DB240" i="6" s="1"/>
  <c r="DC86" i="6" l="1"/>
  <c r="DC85" i="6"/>
  <c r="DC42" i="6"/>
  <c r="DC152" i="6" s="1"/>
  <c r="DC195" i="6" s="1"/>
  <c r="DC240" i="6" s="1"/>
  <c r="DD5" i="6"/>
  <c r="DD5" i="1"/>
  <c r="DC85" i="1"/>
  <c r="DC151" i="1" s="1"/>
  <c r="DC42" i="1"/>
  <c r="DE5" i="1" l="1"/>
  <c r="DD85" i="1"/>
  <c r="DD151" i="1" s="1"/>
  <c r="DD42" i="1"/>
  <c r="DD86" i="6"/>
  <c r="DD85" i="6"/>
  <c r="DE5" i="6"/>
  <c r="DD42" i="6"/>
  <c r="DD152" i="6" s="1"/>
  <c r="DD195" i="6" s="1"/>
  <c r="DD240" i="6" s="1"/>
  <c r="DE86" i="6" l="1"/>
  <c r="DE85" i="6"/>
  <c r="DF5" i="6"/>
  <c r="DE42" i="6"/>
  <c r="DE152" i="6" s="1"/>
  <c r="DE195" i="6" s="1"/>
  <c r="DE240" i="6" s="1"/>
  <c r="DE42" i="1"/>
  <c r="DF5" i="1"/>
  <c r="DE85" i="1"/>
  <c r="DE151" i="1" s="1"/>
  <c r="DF85" i="1" l="1"/>
  <c r="DF151" i="1" s="1"/>
  <c r="DG5" i="1"/>
  <c r="DF42" i="1"/>
  <c r="DF86" i="6"/>
  <c r="DF85" i="6"/>
  <c r="DF42" i="6"/>
  <c r="DF152" i="6" s="1"/>
  <c r="DF195" i="6" s="1"/>
  <c r="DF240" i="6" s="1"/>
  <c r="DG5" i="6"/>
  <c r="DG85" i="6" l="1"/>
  <c r="DG86" i="6"/>
  <c r="DG42" i="6"/>
  <c r="DG152" i="6" s="1"/>
  <c r="DG195" i="6" s="1"/>
  <c r="DG240" i="6" s="1"/>
  <c r="DH5" i="6"/>
  <c r="DG42" i="1"/>
  <c r="DH5" i="1"/>
  <c r="DG85" i="1"/>
  <c r="DG151" i="1" s="1"/>
  <c r="DH85" i="1" l="1"/>
  <c r="DH151" i="1" s="1"/>
  <c r="DI5" i="1"/>
  <c r="DH42" i="1"/>
  <c r="DH86" i="6"/>
  <c r="DH85" i="6"/>
  <c r="DI5" i="6"/>
  <c r="DH42" i="6"/>
  <c r="DH152" i="6" l="1"/>
  <c r="DH195" i="6" s="1"/>
  <c r="DH240" i="6" s="1"/>
  <c r="DI85" i="6"/>
  <c r="DI86" i="6"/>
  <c r="DJ5" i="6"/>
  <c r="DI42" i="6"/>
  <c r="DI152" i="6" s="1"/>
  <c r="DI195" i="6" s="1"/>
  <c r="DI240" i="6" s="1"/>
  <c r="DI85" i="1"/>
  <c r="DI151" i="1" s="1"/>
  <c r="DI42" i="1"/>
  <c r="DJ5" i="1"/>
  <c r="DK5" i="1" l="1"/>
  <c r="DJ85" i="1"/>
  <c r="DJ151" i="1" s="1"/>
  <c r="DJ42" i="1"/>
  <c r="DJ86" i="6"/>
  <c r="DJ85" i="6"/>
  <c r="DJ42" i="6"/>
  <c r="DJ152" i="6" s="1"/>
  <c r="DJ195" i="6" s="1"/>
  <c r="DJ240" i="6" s="1"/>
  <c r="DK5" i="6"/>
  <c r="DK86" i="6" l="1"/>
  <c r="DK85" i="6"/>
  <c r="DL5" i="6"/>
  <c r="DK42" i="6"/>
  <c r="DK152" i="6" s="1"/>
  <c r="DK195" i="6" s="1"/>
  <c r="DK240" i="6" s="1"/>
  <c r="DK42" i="1"/>
  <c r="DL5" i="1"/>
  <c r="DK85" i="1"/>
  <c r="DK151" i="1" s="1"/>
  <c r="DL85" i="1" l="1"/>
  <c r="DL151" i="1" s="1"/>
  <c r="DL42" i="1"/>
  <c r="DM5" i="1"/>
  <c r="DL86" i="6"/>
  <c r="DL85" i="6"/>
  <c r="DM5" i="6"/>
  <c r="DL42" i="6"/>
  <c r="DL152" i="6" s="1"/>
  <c r="DL195" i="6" s="1"/>
  <c r="DL240" i="6" s="1"/>
  <c r="DM85" i="6" l="1"/>
  <c r="DM86" i="6"/>
  <c r="DN5" i="6"/>
  <c r="DM42" i="6"/>
  <c r="DM152" i="6" s="1"/>
  <c r="DM195" i="6" s="1"/>
  <c r="DM240" i="6" s="1"/>
  <c r="DM42" i="1"/>
  <c r="DM85" i="1"/>
  <c r="DM151" i="1" s="1"/>
  <c r="DN5" i="1"/>
  <c r="DO5" i="1" l="1"/>
  <c r="DN85" i="1"/>
  <c r="DN151" i="1" s="1"/>
  <c r="DN42" i="1"/>
  <c r="DN86" i="6"/>
  <c r="DN85" i="6"/>
  <c r="DN42" i="6"/>
  <c r="DN152" i="6" s="1"/>
  <c r="DN195" i="6" s="1"/>
  <c r="DN240" i="6" s="1"/>
  <c r="DO5" i="6"/>
  <c r="DO86" i="6" l="1"/>
  <c r="DO85" i="6"/>
  <c r="DO42" i="6"/>
  <c r="DO152" i="6" s="1"/>
  <c r="DO195" i="6" s="1"/>
  <c r="DO240" i="6" s="1"/>
  <c r="DP5" i="6"/>
  <c r="DP5" i="1"/>
  <c r="DO85" i="1"/>
  <c r="DO151" i="1" s="1"/>
  <c r="DO42" i="1"/>
  <c r="DP85" i="1" l="1"/>
  <c r="DP151" i="1" s="1"/>
  <c r="DQ5" i="1"/>
  <c r="DP42" i="1"/>
  <c r="DP86" i="6"/>
  <c r="DP85" i="6"/>
  <c r="DP42" i="6"/>
  <c r="DP152" i="6" s="1"/>
  <c r="DP195" i="6" s="1"/>
  <c r="DP240" i="6" s="1"/>
  <c r="DQ5" i="6"/>
  <c r="DQ86" i="6" l="1"/>
  <c r="DQ85" i="6"/>
  <c r="DR5" i="6"/>
  <c r="DQ42" i="6"/>
  <c r="DQ152" i="6" s="1"/>
  <c r="DQ195" i="6" s="1"/>
  <c r="DQ240" i="6" s="1"/>
  <c r="DQ42" i="1"/>
  <c r="DR5" i="1"/>
  <c r="DQ85" i="1"/>
  <c r="DQ151" i="1" s="1"/>
  <c r="DR85" i="1" l="1"/>
  <c r="DR151" i="1" s="1"/>
  <c r="DS5" i="1"/>
  <c r="DR42" i="1"/>
  <c r="DR86" i="6"/>
  <c r="DR85" i="6"/>
  <c r="DS5" i="6"/>
  <c r="DR42" i="6"/>
  <c r="DR152" i="6" s="1"/>
  <c r="DR195" i="6" s="1"/>
  <c r="DR240" i="6" s="1"/>
  <c r="DS85" i="6" l="1"/>
  <c r="DS86" i="6"/>
  <c r="DS42" i="6"/>
  <c r="DS152" i="6" s="1"/>
  <c r="DS195" i="6" s="1"/>
  <c r="DS240" i="6" s="1"/>
  <c r="DT5" i="6"/>
  <c r="DS42" i="1"/>
  <c r="DS85" i="1"/>
  <c r="DS151" i="1" s="1"/>
  <c r="DT5" i="1"/>
  <c r="DT85" i="1" l="1"/>
  <c r="DT151" i="1" s="1"/>
  <c r="DT42" i="1"/>
  <c r="DU5" i="1"/>
  <c r="DT86" i="6"/>
  <c r="DT85" i="6"/>
  <c r="DU5" i="6"/>
  <c r="DT42" i="6"/>
  <c r="DT152" i="6" s="1"/>
  <c r="DT195" i="6" s="1"/>
  <c r="DT240" i="6" s="1"/>
  <c r="DU85" i="6" l="1"/>
  <c r="DU86" i="6"/>
  <c r="DU42" i="6"/>
  <c r="DU152" i="6" s="1"/>
  <c r="DU195" i="6" s="1"/>
  <c r="DU240" i="6" s="1"/>
  <c r="DV5" i="6"/>
  <c r="DU42" i="1"/>
  <c r="DV5" i="1"/>
  <c r="DU85" i="1"/>
  <c r="DU151" i="1" s="1"/>
  <c r="DW5" i="1" l="1"/>
  <c r="DV42" i="1"/>
  <c r="DV85" i="1"/>
  <c r="DV151" i="1" s="1"/>
  <c r="DV86" i="6"/>
  <c r="DV85" i="6"/>
  <c r="DV42" i="6"/>
  <c r="DV152" i="6" s="1"/>
  <c r="DV195" i="6" s="1"/>
  <c r="DV240" i="6" s="1"/>
  <c r="DW5" i="6"/>
  <c r="DW86" i="6" l="1"/>
  <c r="DW85" i="6"/>
  <c r="DW42" i="6"/>
  <c r="DW152" i="6" s="1"/>
  <c r="DW195" i="6" s="1"/>
  <c r="DW240" i="6" s="1"/>
  <c r="DX5" i="6"/>
  <c r="DW42" i="1"/>
  <c r="DX5" i="1"/>
  <c r="DW85" i="1"/>
  <c r="DW151" i="1" s="1"/>
  <c r="DY5" i="1" l="1"/>
  <c r="DX42" i="1"/>
  <c r="DX85" i="1"/>
  <c r="DX151" i="1" s="1"/>
  <c r="DX86" i="6"/>
  <c r="DX85" i="6"/>
  <c r="DX42" i="6"/>
  <c r="DX152" i="6" s="1"/>
  <c r="DX195" i="6" s="1"/>
  <c r="DX240" i="6" s="1"/>
  <c r="DY5" i="6"/>
  <c r="DY85" i="6" l="1"/>
  <c r="DY86" i="6"/>
  <c r="DY42" i="6"/>
  <c r="DY152" i="6" s="1"/>
  <c r="DY195" i="6" s="1"/>
  <c r="DY240" i="6" s="1"/>
  <c r="DZ5" i="6"/>
  <c r="DY42" i="1"/>
  <c r="DZ5" i="1"/>
  <c r="DY85" i="1"/>
  <c r="DY151" i="1" s="1"/>
  <c r="EA5" i="1" l="1"/>
  <c r="DZ42" i="1"/>
  <c r="DZ85" i="1"/>
  <c r="DZ151" i="1" s="1"/>
  <c r="DZ86" i="6"/>
  <c r="DZ85" i="6"/>
  <c r="DZ42" i="6"/>
  <c r="DZ152" i="6" s="1"/>
  <c r="DZ195" i="6" s="1"/>
  <c r="DZ240" i="6" s="1"/>
  <c r="EA5" i="6"/>
  <c r="EA86" i="6" l="1"/>
  <c r="EA85" i="6"/>
  <c r="EA42" i="6"/>
  <c r="EA152" i="6" s="1"/>
  <c r="EA195" i="6" s="1"/>
  <c r="EA240" i="6" s="1"/>
  <c r="EB5" i="6"/>
  <c r="EA85" i="1"/>
  <c r="EA151" i="1" s="1"/>
  <c r="EA42" i="1"/>
  <c r="EB5" i="1"/>
  <c r="EB42" i="1" l="1"/>
  <c r="EB85" i="1"/>
  <c r="EB151" i="1" s="1"/>
  <c r="EC5" i="1"/>
  <c r="EB86" i="6"/>
  <c r="EB85" i="6"/>
  <c r="EC5" i="6"/>
  <c r="EB42" i="6"/>
  <c r="EB152" i="6" s="1"/>
  <c r="EB195" i="6" s="1"/>
  <c r="EB240" i="6" s="1"/>
  <c r="EC86" i="6" l="1"/>
  <c r="EC85" i="6"/>
  <c r="ED5" i="6"/>
  <c r="EC42" i="6"/>
  <c r="EC152" i="6" s="1"/>
  <c r="EC195" i="6" s="1"/>
  <c r="EC240" i="6" s="1"/>
  <c r="EC42" i="1"/>
  <c r="EC85" i="1"/>
  <c r="EC151" i="1" s="1"/>
  <c r="ED5" i="1"/>
  <c r="ED42" i="1" l="1"/>
  <c r="ED85" i="1"/>
  <c r="ED151" i="1" s="1"/>
  <c r="EE5" i="1"/>
  <c r="ED86" i="6"/>
  <c r="ED42" i="6"/>
  <c r="ED152" i="6" s="1"/>
  <c r="ED195" i="6" s="1"/>
  <c r="ED240" i="6" s="1"/>
  <c r="ED85" i="6"/>
  <c r="EE42" i="1" l="1"/>
  <c r="EE85" i="1"/>
  <c r="EE151" i="1" s="1"/>
  <c r="AJ200" i="19" l="1"/>
  <c r="U156" i="19"/>
  <c r="AG200" i="19"/>
  <c r="S200" i="19"/>
  <c r="BE200" i="39"/>
  <c r="I200" i="19"/>
  <c r="O156" i="39"/>
  <c r="BH200" i="39"/>
  <c r="BH156" i="39"/>
  <c r="O200" i="19"/>
  <c r="O156" i="19"/>
  <c r="BI200" i="39"/>
  <c r="BI156" i="39"/>
  <c r="AZ200" i="39"/>
  <c r="AZ156" i="39"/>
  <c r="K200" i="19"/>
  <c r="K156" i="19"/>
  <c r="AZ156" i="19"/>
  <c r="J53" i="12" s="1"/>
  <c r="W200" i="19"/>
  <c r="W156" i="19"/>
  <c r="AQ200" i="39"/>
  <c r="V200" i="19"/>
  <c r="V156" i="19"/>
  <c r="S200" i="39"/>
  <c r="S156" i="39"/>
  <c r="AJ156" i="19"/>
  <c r="E156" i="19"/>
  <c r="E200" i="19"/>
  <c r="BD200" i="39"/>
  <c r="AM156" i="19"/>
  <c r="AM200" i="19"/>
  <c r="V156" i="39"/>
  <c r="J53" i="41" s="1"/>
  <c r="J64" i="41" s="1"/>
  <c r="V200" i="39"/>
  <c r="E53" i="41" s="1"/>
  <c r="E64" i="41" s="1"/>
  <c r="Z156" i="39"/>
  <c r="Z200" i="39"/>
  <c r="F156" i="19"/>
  <c r="F200" i="19"/>
  <c r="AP156" i="19"/>
  <c r="AP200" i="19"/>
  <c r="AL156" i="19"/>
  <c r="AL200" i="19"/>
  <c r="BC200" i="39"/>
  <c r="AB156" i="19"/>
  <c r="AB200" i="19"/>
  <c r="T200" i="39"/>
  <c r="T156" i="39"/>
  <c r="BK156" i="39"/>
  <c r="BK200" i="39"/>
  <c r="AX156" i="39"/>
  <c r="AX200" i="39"/>
  <c r="R156" i="39"/>
  <c r="R200" i="39"/>
  <c r="AP200" i="39"/>
  <c r="C156" i="19"/>
  <c r="C200" i="19"/>
  <c r="Y156" i="19"/>
  <c r="Y200" i="19"/>
  <c r="X156" i="19"/>
  <c r="X200" i="19"/>
  <c r="M156" i="19"/>
  <c r="M200" i="19"/>
  <c r="R200" i="19"/>
  <c r="AO200" i="19"/>
  <c r="AO156" i="19"/>
  <c r="AF200" i="19"/>
  <c r="AE200" i="19"/>
  <c r="AS200" i="39"/>
  <c r="AS156" i="39"/>
  <c r="N156" i="19"/>
  <c r="N200" i="19"/>
  <c r="AQ200" i="19"/>
  <c r="AQ156" i="19"/>
  <c r="Q156" i="39"/>
  <c r="Q200" i="39"/>
  <c r="P200" i="39"/>
  <c r="P156" i="39"/>
  <c r="BM156" i="39"/>
  <c r="BM200" i="39"/>
  <c r="BF156" i="39"/>
  <c r="BF200" i="39"/>
  <c r="AN156" i="19"/>
  <c r="AN200" i="19"/>
  <c r="J200" i="19"/>
  <c r="J156" i="19"/>
  <c r="BL200" i="39"/>
  <c r="BL156" i="39"/>
  <c r="D200" i="19"/>
  <c r="D156" i="19"/>
  <c r="AK200" i="19"/>
  <c r="AK156" i="19"/>
  <c r="AT200" i="19"/>
  <c r="AT156" i="19"/>
  <c r="U200" i="19"/>
  <c r="T200" i="19"/>
  <c r="AU200" i="19"/>
  <c r="AU156" i="19"/>
  <c r="AH200" i="19"/>
  <c r="Y200" i="39"/>
  <c r="Y156" i="39"/>
  <c r="W156" i="39"/>
  <c r="W200" i="39"/>
  <c r="AV156" i="39"/>
  <c r="AV200" i="39"/>
  <c r="AA200" i="19"/>
  <c r="AA156" i="19"/>
  <c r="AR200" i="39"/>
  <c r="AI200" i="19"/>
  <c r="L156" i="19"/>
  <c r="L200" i="19"/>
  <c r="U200" i="39"/>
  <c r="U156" i="39"/>
  <c r="BG200" i="39"/>
  <c r="BG156" i="39"/>
  <c r="AT156" i="39"/>
  <c r="AT200" i="39"/>
  <c r="AU200" i="39"/>
  <c r="AU156" i="39"/>
  <c r="AW156" i="39"/>
  <c r="AW200" i="39"/>
  <c r="BJ156" i="39"/>
  <c r="BJ200" i="39"/>
  <c r="AS156" i="19"/>
  <c r="AS200" i="19"/>
  <c r="X200" i="39"/>
  <c r="X156" i="39"/>
  <c r="AY156" i="39"/>
  <c r="AY200" i="39"/>
  <c r="AR200" i="19"/>
  <c r="AR156" i="19"/>
  <c r="Z200" i="19"/>
  <c r="Z156" i="19"/>
  <c r="K53" i="36" l="1"/>
  <c r="E53" i="22"/>
  <c r="J53" i="22"/>
  <c r="F52" i="35"/>
  <c r="J53" i="20"/>
  <c r="J53" i="23"/>
  <c r="E53" i="23"/>
  <c r="J64" i="18"/>
  <c r="J64" i="12"/>
  <c r="E53" i="40"/>
  <c r="J53" i="40"/>
  <c r="E53" i="20"/>
  <c r="G52" i="35"/>
  <c r="K64" i="36" l="1"/>
  <c r="E64" i="23"/>
  <c r="J64" i="23"/>
  <c r="E64" i="22"/>
  <c r="J64" i="22"/>
  <c r="J64" i="20"/>
  <c r="F63" i="35"/>
  <c r="E64" i="20"/>
  <c r="J64" i="40"/>
  <c r="E64" i="40"/>
  <c r="Q6" i="28"/>
  <c r="E64" i="18"/>
  <c r="G63" i="35"/>
  <c r="F63" i="34"/>
  <c r="G63" i="34"/>
  <c r="K6" i="28" l="1"/>
  <c r="E6" i="28"/>
  <c r="P145" i="29" l="1"/>
  <c r="V145" i="29"/>
  <c r="E145" i="29"/>
  <c r="D142" i="29"/>
  <c r="AF144" i="29"/>
  <c r="G140" i="29"/>
  <c r="AH136" i="29"/>
  <c r="AH138" i="29"/>
  <c r="AG144" i="29"/>
  <c r="Y143" i="29"/>
  <c r="H139" i="29"/>
  <c r="J145" i="29"/>
  <c r="V136" i="29"/>
  <c r="Y144" i="29"/>
  <c r="AB138" i="29"/>
  <c r="I141" i="29"/>
  <c r="AG142" i="29"/>
  <c r="D139" i="29"/>
  <c r="U136" i="29"/>
  <c r="AD135" i="29"/>
  <c r="C144" i="29"/>
  <c r="X143" i="29"/>
  <c r="P135" i="29"/>
  <c r="R134" i="29"/>
  <c r="AA132" i="29"/>
  <c r="O132" i="29"/>
  <c r="AH137" i="29"/>
  <c r="J141" i="29"/>
  <c r="C133" i="29"/>
  <c r="E132" i="29"/>
  <c r="I138" i="29"/>
  <c r="Z140" i="29"/>
  <c r="R145" i="29"/>
  <c r="S140" i="29"/>
  <c r="AG135" i="29"/>
  <c r="H132" i="29"/>
  <c r="U137" i="29"/>
  <c r="M137" i="29"/>
  <c r="J140" i="29"/>
  <c r="AD132" i="29"/>
  <c r="V132" i="30"/>
  <c r="W129" i="30"/>
  <c r="P136" i="29"/>
  <c r="H137" i="29"/>
  <c r="Y137" i="29"/>
  <c r="R132" i="29"/>
  <c r="M130" i="30"/>
  <c r="G128" i="30"/>
  <c r="AA132" i="30"/>
  <c r="AC130" i="29"/>
  <c r="T128" i="29"/>
  <c r="M132" i="30"/>
  <c r="E131" i="29"/>
  <c r="AG132" i="30"/>
  <c r="L128" i="30"/>
  <c r="G126" i="30"/>
  <c r="T125" i="30"/>
  <c r="AE124" i="30"/>
  <c r="AG124" i="29"/>
  <c r="AC128" i="30"/>
  <c r="K131" i="29"/>
  <c r="AF125" i="29"/>
  <c r="N127" i="29"/>
  <c r="U128" i="29"/>
  <c r="AH131" i="30"/>
  <c r="AA123" i="29"/>
  <c r="O131" i="29"/>
  <c r="U125" i="30"/>
  <c r="C125" i="29"/>
  <c r="V124" i="29"/>
  <c r="H133" i="29"/>
  <c r="T136" i="29"/>
  <c r="W145" i="29"/>
  <c r="V144" i="29"/>
  <c r="L143" i="29"/>
  <c r="T143" i="29"/>
  <c r="I140" i="29"/>
  <c r="AB144" i="29"/>
  <c r="AG139" i="29"/>
  <c r="D145" i="29"/>
  <c r="Z141" i="29"/>
  <c r="AC145" i="29"/>
  <c r="Z143" i="29"/>
  <c r="K143" i="29"/>
  <c r="P140" i="29"/>
  <c r="S143" i="29"/>
  <c r="L141" i="29"/>
  <c r="AB139" i="29"/>
  <c r="AB143" i="29"/>
  <c r="V142" i="29"/>
  <c r="AA138" i="29"/>
  <c r="O143" i="29"/>
  <c r="M136" i="29"/>
  <c r="AA135" i="29"/>
  <c r="W138" i="29"/>
  <c r="S142" i="29"/>
  <c r="K144" i="29"/>
  <c r="AF141" i="29"/>
  <c r="Q143" i="29"/>
  <c r="F145" i="29"/>
  <c r="AG141" i="29"/>
  <c r="N145" i="29"/>
  <c r="U139" i="29"/>
  <c r="F143" i="29"/>
  <c r="I143" i="29"/>
  <c r="V138" i="29"/>
  <c r="S141" i="29"/>
  <c r="Z138" i="29"/>
  <c r="N137" i="29"/>
  <c r="R138" i="29"/>
  <c r="T138" i="29"/>
  <c r="M142" i="29"/>
  <c r="U142" i="29"/>
  <c r="AB142" i="29"/>
  <c r="Q142" i="29"/>
  <c r="AG136" i="29"/>
  <c r="R141" i="29"/>
  <c r="AE142" i="29"/>
  <c r="M139" i="29"/>
  <c r="G142" i="29"/>
  <c r="G139" i="29"/>
  <c r="Q133" i="29"/>
  <c r="S132" i="29"/>
  <c r="U131" i="29"/>
  <c r="AD134" i="29"/>
  <c r="M134" i="29"/>
  <c r="V135" i="29"/>
  <c r="O137" i="29"/>
  <c r="N140" i="29"/>
  <c r="M133" i="29"/>
  <c r="F132" i="29"/>
  <c r="F138" i="29"/>
  <c r="AB136" i="29"/>
  <c r="AH133" i="29"/>
  <c r="AE136" i="29"/>
  <c r="J137" i="29"/>
  <c r="G137" i="29"/>
  <c r="X134" i="29"/>
  <c r="AB132" i="29"/>
  <c r="AD131" i="29"/>
  <c r="O132" i="30"/>
  <c r="Y130" i="30"/>
  <c r="AH139" i="29"/>
  <c r="K133" i="29"/>
  <c r="AD137" i="29"/>
  <c r="Y136" i="29"/>
  <c r="C134" i="29"/>
  <c r="K142" i="29"/>
  <c r="D137" i="29"/>
  <c r="AA144" i="29"/>
  <c r="AA143" i="29"/>
  <c r="G138" i="29"/>
  <c r="O139" i="29"/>
  <c r="H135" i="29"/>
  <c r="F133" i="29"/>
  <c r="AE131" i="29"/>
  <c r="AF135" i="29"/>
  <c r="W133" i="29"/>
  <c r="D136" i="29"/>
  <c r="V132" i="29"/>
  <c r="I142" i="29"/>
  <c r="AD136" i="29"/>
  <c r="K139" i="29"/>
  <c r="R130" i="29"/>
  <c r="F137" i="29"/>
  <c r="T134" i="29"/>
  <c r="J130" i="30"/>
  <c r="H131" i="30"/>
  <c r="D130" i="29"/>
  <c r="Q137" i="29"/>
  <c r="C132" i="29"/>
  <c r="N136" i="29"/>
  <c r="AB129" i="29"/>
  <c r="AB132" i="30"/>
  <c r="Y127" i="30"/>
  <c r="F131" i="29"/>
  <c r="K128" i="29"/>
  <c r="S130" i="30"/>
  <c r="O129" i="29"/>
  <c r="W132" i="30"/>
  <c r="AB127" i="30"/>
  <c r="AD126" i="30"/>
  <c r="AF125" i="30"/>
  <c r="J128" i="30"/>
  <c r="S131" i="30"/>
  <c r="AG126" i="30"/>
  <c r="F136" i="29"/>
  <c r="W124" i="30"/>
  <c r="P128" i="29"/>
  <c r="AG125" i="29"/>
  <c r="L127" i="29"/>
  <c r="AB126" i="29"/>
  <c r="AE126" i="29"/>
  <c r="J124" i="30"/>
  <c r="S125" i="29"/>
  <c r="AA128" i="29"/>
  <c r="C125" i="30"/>
  <c r="AA122" i="30"/>
  <c r="K140" i="29"/>
  <c r="AG131" i="29"/>
  <c r="Q134" i="29"/>
  <c r="N133" i="29"/>
  <c r="O131" i="30"/>
  <c r="N134" i="29"/>
  <c r="L131" i="30"/>
  <c r="H130" i="30"/>
  <c r="D129" i="29"/>
  <c r="U131" i="30"/>
  <c r="AB130" i="30"/>
  <c r="R127" i="30"/>
  <c r="T126" i="30"/>
  <c r="AD130" i="30"/>
  <c r="V129" i="30"/>
  <c r="M124" i="30"/>
  <c r="U129" i="30"/>
  <c r="AG127" i="29"/>
  <c r="M125" i="30"/>
  <c r="U145" i="29"/>
  <c r="W131" i="29"/>
  <c r="AH130" i="30"/>
  <c r="D129" i="30"/>
  <c r="I131" i="30"/>
  <c r="F130" i="29"/>
  <c r="N130" i="29"/>
  <c r="P130" i="30"/>
  <c r="N141" i="29"/>
  <c r="G133" i="29"/>
  <c r="X139" i="29"/>
  <c r="T133" i="29"/>
  <c r="Z134" i="29"/>
  <c r="S133" i="29"/>
  <c r="S137" i="29"/>
  <c r="V130" i="30"/>
  <c r="Q130" i="30"/>
  <c r="H131" i="29"/>
  <c r="AF128" i="29"/>
  <c r="AF133" i="29"/>
  <c r="P131" i="29"/>
  <c r="E130" i="30"/>
  <c r="N127" i="30"/>
  <c r="P126" i="30"/>
  <c r="T128" i="30"/>
  <c r="C126" i="29"/>
  <c r="N130" i="30"/>
  <c r="W127" i="29"/>
  <c r="H125" i="30"/>
  <c r="I124" i="30"/>
  <c r="N129" i="29"/>
  <c r="I125" i="29"/>
  <c r="AF130" i="29"/>
  <c r="X129" i="30"/>
  <c r="P129" i="30"/>
  <c r="J125" i="30"/>
  <c r="S125" i="30"/>
  <c r="R124" i="29"/>
  <c r="S126" i="30"/>
  <c r="E124" i="30"/>
  <c r="O126" i="29"/>
  <c r="D134" i="29"/>
  <c r="AB123" i="30"/>
  <c r="Y129" i="30"/>
  <c r="P127" i="30"/>
  <c r="E129" i="30"/>
  <c r="I125" i="30"/>
  <c r="K125" i="29"/>
  <c r="L130" i="30"/>
  <c r="C130" i="29"/>
  <c r="AC123" i="30"/>
  <c r="X122" i="29"/>
  <c r="L124" i="30"/>
  <c r="Z123" i="30"/>
  <c r="G123" i="30"/>
  <c r="F124" i="29"/>
  <c r="S121" i="30"/>
  <c r="H126" i="29"/>
  <c r="H122" i="30"/>
  <c r="O120" i="30"/>
  <c r="Q119" i="30"/>
  <c r="M126" i="30"/>
  <c r="X122" i="30"/>
  <c r="M126" i="29"/>
  <c r="L122" i="29"/>
  <c r="AD122" i="29"/>
  <c r="AA125" i="29"/>
  <c r="D122" i="29"/>
  <c r="J125" i="29"/>
  <c r="AF120" i="30"/>
  <c r="K115" i="29"/>
  <c r="AG118" i="29"/>
  <c r="U117" i="29"/>
  <c r="Y120" i="29"/>
  <c r="X118" i="29"/>
  <c r="H124" i="29"/>
  <c r="E120" i="29"/>
  <c r="R125" i="30"/>
  <c r="AB121" i="29"/>
  <c r="O125" i="30"/>
  <c r="M120" i="29"/>
  <c r="I118" i="30"/>
  <c r="E119" i="29"/>
  <c r="S116" i="30"/>
  <c r="S120" i="29"/>
  <c r="Q120" i="29"/>
  <c r="AB116" i="30"/>
  <c r="J117" i="30"/>
  <c r="W127" i="30"/>
  <c r="D125" i="29"/>
  <c r="AG129" i="30"/>
  <c r="Y123" i="29"/>
  <c r="R127" i="29"/>
  <c r="V123" i="29"/>
  <c r="Q125" i="30"/>
  <c r="C123" i="29"/>
  <c r="AG123" i="29"/>
  <c r="Q121" i="29"/>
  <c r="AG121" i="30"/>
  <c r="X123" i="30"/>
  <c r="K121" i="30"/>
  <c r="M120" i="30"/>
  <c r="O119" i="30"/>
  <c r="F126" i="29"/>
  <c r="U122" i="29"/>
  <c r="E125" i="29"/>
  <c r="AH121" i="30"/>
  <c r="AB124" i="29"/>
  <c r="AC120" i="29"/>
  <c r="I115" i="29"/>
  <c r="F121" i="29"/>
  <c r="AA118" i="29"/>
  <c r="U118" i="30"/>
  <c r="V122" i="30"/>
  <c r="N122" i="30"/>
  <c r="X120" i="29"/>
  <c r="AH126" i="30"/>
  <c r="E127" i="29"/>
  <c r="AA124" i="30"/>
  <c r="N128" i="30"/>
  <c r="AE128" i="30"/>
  <c r="AE129" i="29"/>
  <c r="L123" i="29"/>
  <c r="AA126" i="29"/>
  <c r="AB130" i="29"/>
  <c r="R132" i="30"/>
  <c r="Y130" i="29"/>
  <c r="AC123" i="29"/>
  <c r="AB121" i="30"/>
  <c r="T123" i="30"/>
  <c r="I121" i="30"/>
  <c r="K120" i="30"/>
  <c r="M119" i="30"/>
  <c r="AH124" i="29"/>
  <c r="I122" i="30"/>
  <c r="E122" i="29"/>
  <c r="D127" i="30"/>
  <c r="W122" i="30"/>
  <c r="I128" i="30"/>
  <c r="I128" i="29"/>
  <c r="AA131" i="30"/>
  <c r="N125" i="30"/>
  <c r="X128" i="29"/>
  <c r="Z123" i="29"/>
  <c r="M122" i="30"/>
  <c r="I129" i="30"/>
  <c r="X126" i="29"/>
  <c r="Y120" i="30"/>
  <c r="AA119" i="30"/>
  <c r="Q128" i="30"/>
  <c r="T123" i="29"/>
  <c r="W129" i="29"/>
  <c r="AH123" i="30"/>
  <c r="O123" i="30"/>
  <c r="N123" i="30"/>
  <c r="O119" i="29"/>
  <c r="Y119" i="29"/>
  <c r="AH117" i="30"/>
  <c r="S121" i="29"/>
  <c r="O117" i="30"/>
  <c r="AB120" i="29"/>
  <c r="AC118" i="30"/>
  <c r="F128" i="29"/>
  <c r="N122" i="29"/>
  <c r="J119" i="29"/>
  <c r="L118" i="30"/>
  <c r="D121" i="29"/>
  <c r="AB118" i="29"/>
  <c r="Z114" i="30"/>
  <c r="S117" i="29"/>
  <c r="O115" i="30"/>
  <c r="AF117" i="30"/>
  <c r="AG115" i="30"/>
  <c r="V123" i="30"/>
  <c r="AB119" i="30"/>
  <c r="R117" i="29"/>
  <c r="AA120" i="29"/>
  <c r="G122" i="29"/>
  <c r="V117" i="29"/>
  <c r="AB115" i="29"/>
  <c r="G116" i="30"/>
  <c r="AG119" i="29"/>
  <c r="AH116" i="29"/>
  <c r="O121" i="30"/>
  <c r="Q117" i="29"/>
  <c r="W115" i="29"/>
  <c r="K114" i="29"/>
  <c r="Z118" i="30"/>
  <c r="S115" i="30"/>
  <c r="O118" i="30"/>
  <c r="E116" i="30"/>
  <c r="AE115" i="30"/>
  <c r="R114" i="30"/>
  <c r="T113" i="30"/>
  <c r="V112" i="30"/>
  <c r="X111" i="30"/>
  <c r="Q110" i="30"/>
  <c r="T108" i="29"/>
  <c r="Y113" i="29"/>
  <c r="J114" i="29"/>
  <c r="U113" i="30"/>
  <c r="AH110" i="30"/>
  <c r="F109" i="29"/>
  <c r="K122" i="29"/>
  <c r="O115" i="29"/>
  <c r="S118" i="30"/>
  <c r="AD115" i="30"/>
  <c r="P120" i="29"/>
  <c r="AH114" i="30"/>
  <c r="J117" i="29"/>
  <c r="G118" i="30"/>
  <c r="T115" i="29"/>
  <c r="V118" i="29"/>
  <c r="AA114" i="30"/>
  <c r="V120" i="30"/>
  <c r="AA116" i="29"/>
  <c r="E115" i="29"/>
  <c r="X121" i="30"/>
  <c r="H115" i="29"/>
  <c r="R120" i="29"/>
  <c r="Q125" i="29"/>
  <c r="G119" i="29"/>
  <c r="X117" i="29"/>
  <c r="L115" i="30"/>
  <c r="C119" i="30"/>
  <c r="AD114" i="29"/>
  <c r="K118" i="30"/>
  <c r="N116" i="30"/>
  <c r="W114" i="29"/>
  <c r="Q116" i="30"/>
  <c r="U120" i="29"/>
  <c r="C117" i="30"/>
  <c r="L119" i="30"/>
  <c r="AF113" i="30"/>
  <c r="AH112" i="30"/>
  <c r="C112" i="30"/>
  <c r="P117" i="29"/>
  <c r="H111" i="30"/>
  <c r="J109" i="29"/>
  <c r="Y115" i="30"/>
  <c r="W115" i="30"/>
  <c r="W111" i="30"/>
  <c r="AC109" i="29"/>
  <c r="K109" i="30"/>
  <c r="N107" i="29"/>
  <c r="D113" i="29"/>
  <c r="H112" i="29"/>
  <c r="Z109" i="30"/>
  <c r="AC117" i="30"/>
  <c r="I112" i="30"/>
  <c r="C117" i="29"/>
  <c r="F113" i="29"/>
  <c r="Q109" i="29"/>
  <c r="D112" i="30"/>
  <c r="AD109" i="29"/>
  <c r="H107" i="30"/>
  <c r="Q105" i="30"/>
  <c r="E122" i="30"/>
  <c r="O120" i="29"/>
  <c r="AH117" i="29"/>
  <c r="T124" i="29"/>
  <c r="J116" i="29"/>
  <c r="P116" i="29"/>
  <c r="AH119" i="30"/>
  <c r="G117" i="30"/>
  <c r="AF121" i="29"/>
  <c r="T114" i="30"/>
  <c r="X112" i="30"/>
  <c r="N115" i="30"/>
  <c r="X108" i="30"/>
  <c r="AF114" i="29"/>
  <c r="I114" i="30"/>
  <c r="R109" i="29"/>
  <c r="C115" i="30"/>
  <c r="E111" i="29"/>
  <c r="U116" i="30"/>
  <c r="L112" i="29"/>
  <c r="X110" i="30"/>
  <c r="I108" i="30"/>
  <c r="F110" i="29"/>
  <c r="D104" i="30"/>
  <c r="J110" i="29"/>
  <c r="N106" i="30"/>
  <c r="AH112" i="29"/>
  <c r="T107" i="29"/>
  <c r="S110" i="30"/>
  <c r="AF106" i="29"/>
  <c r="AH104" i="29"/>
  <c r="S105" i="29"/>
  <c r="E106" i="29"/>
  <c r="AF107" i="29"/>
  <c r="AG105" i="29"/>
  <c r="AE106" i="29"/>
  <c r="E105" i="29"/>
  <c r="W108" i="29"/>
  <c r="U111" i="30"/>
  <c r="K107" i="30"/>
  <c r="G105" i="29"/>
  <c r="G103" i="30"/>
  <c r="J101" i="30"/>
  <c r="L100" i="30"/>
  <c r="AA102" i="30"/>
  <c r="AE100" i="30"/>
  <c r="C105" i="29"/>
  <c r="AC101" i="29"/>
  <c r="S105" i="30"/>
  <c r="AE99" i="29"/>
  <c r="J97" i="30"/>
  <c r="L96" i="30"/>
  <c r="R113" i="30"/>
  <c r="V111" i="30"/>
  <c r="M110" i="29"/>
  <c r="V113" i="29"/>
  <c r="O113" i="30"/>
  <c r="U110" i="29"/>
  <c r="E108" i="29"/>
  <c r="G113" i="29"/>
  <c r="C111" i="29"/>
  <c r="U108" i="29"/>
  <c r="O112" i="30"/>
  <c r="X109" i="29"/>
  <c r="AD113" i="29"/>
  <c r="Z113" i="29"/>
  <c r="J109" i="30"/>
  <c r="K112" i="30"/>
  <c r="Q107" i="29"/>
  <c r="L105" i="30"/>
  <c r="AG109" i="29"/>
  <c r="P108" i="30"/>
  <c r="Z105" i="30"/>
  <c r="AF103" i="29"/>
  <c r="AC108" i="30"/>
  <c r="K106" i="30"/>
  <c r="Q104" i="29"/>
  <c r="K111" i="29"/>
  <c r="S107" i="29"/>
  <c r="C110" i="30"/>
  <c r="AE104" i="29"/>
  <c r="AC112" i="29"/>
  <c r="AD105" i="30"/>
  <c r="C104" i="29"/>
  <c r="E111" i="30"/>
  <c r="AF105" i="30"/>
  <c r="E104" i="29"/>
  <c r="D109" i="29"/>
  <c r="AF105" i="29"/>
  <c r="V102" i="30"/>
  <c r="X101" i="30"/>
  <c r="G117" i="29"/>
  <c r="AC114" i="30"/>
  <c r="AE114" i="29"/>
  <c r="AF112" i="30"/>
  <c r="AE116" i="29"/>
  <c r="L117" i="29"/>
  <c r="U111" i="29"/>
  <c r="AC107" i="30"/>
  <c r="AE109" i="29"/>
  <c r="AG115" i="29"/>
  <c r="L110" i="29"/>
  <c r="E117" i="29"/>
  <c r="M111" i="29"/>
  <c r="AH108" i="29"/>
  <c r="V119" i="29"/>
  <c r="U112" i="29"/>
  <c r="Q107" i="30"/>
  <c r="D111" i="30"/>
  <c r="T108" i="30"/>
  <c r="Z110" i="29"/>
  <c r="V106" i="29"/>
  <c r="M104" i="29"/>
  <c r="T110" i="30"/>
  <c r="AA106" i="29"/>
  <c r="D108" i="30"/>
  <c r="W107" i="29"/>
  <c r="J103" i="30"/>
  <c r="AF111" i="29"/>
  <c r="AC107" i="29"/>
  <c r="AC103" i="30"/>
  <c r="X108" i="29"/>
  <c r="I104" i="30"/>
  <c r="AG110" i="30"/>
  <c r="N103" i="30"/>
  <c r="T109" i="29"/>
  <c r="O106" i="30"/>
  <c r="U104" i="29"/>
  <c r="R107" i="29"/>
  <c r="P103" i="30"/>
  <c r="C112" i="29"/>
  <c r="J105" i="30"/>
  <c r="P103" i="29"/>
  <c r="L102" i="30"/>
  <c r="N101" i="30"/>
  <c r="P100" i="30"/>
  <c r="F101" i="30"/>
  <c r="D102" i="29"/>
  <c r="R108" i="29"/>
  <c r="F107" i="29"/>
  <c r="N97" i="30"/>
  <c r="P96" i="30"/>
  <c r="R95" i="30"/>
  <c r="H106" i="29"/>
  <c r="J102" i="29"/>
  <c r="AB99" i="30"/>
  <c r="AF97" i="30"/>
  <c r="AG102" i="30"/>
  <c r="D101" i="30"/>
  <c r="AC97" i="29"/>
  <c r="J100" i="29"/>
  <c r="P98" i="30"/>
  <c r="D103" i="30"/>
  <c r="AF98" i="29"/>
  <c r="W97" i="30"/>
  <c r="Y96" i="30"/>
  <c r="AA95" i="30"/>
  <c r="AC94" i="30"/>
  <c r="T102" i="29"/>
  <c r="U100" i="30"/>
  <c r="R98" i="30"/>
  <c r="M98" i="30"/>
  <c r="AD92" i="30"/>
  <c r="X116" i="29"/>
  <c r="N121" i="30"/>
  <c r="X114" i="30"/>
  <c r="AB112" i="30"/>
  <c r="F116" i="30"/>
  <c r="AG108" i="29"/>
  <c r="X115" i="29"/>
  <c r="K111" i="30"/>
  <c r="Y107" i="29"/>
  <c r="X114" i="29"/>
  <c r="V109" i="30"/>
  <c r="T120" i="30"/>
  <c r="T115" i="30"/>
  <c r="F110" i="30"/>
  <c r="W116" i="30"/>
  <c r="AA108" i="30"/>
  <c r="R112" i="29"/>
  <c r="AB109" i="29"/>
  <c r="M107" i="29"/>
  <c r="AG110" i="29"/>
  <c r="O110" i="30"/>
  <c r="S106" i="30"/>
  <c r="O110" i="29"/>
  <c r="X106" i="30"/>
  <c r="V104" i="30"/>
  <c r="AG107" i="29"/>
  <c r="J107" i="29"/>
  <c r="C105" i="30"/>
  <c r="Q111" i="29"/>
  <c r="P107" i="29"/>
  <c r="U105" i="30"/>
  <c r="AA103" i="29"/>
  <c r="U109" i="29"/>
  <c r="G106" i="30"/>
  <c r="H104" i="29"/>
  <c r="W110" i="29"/>
  <c r="O107" i="30"/>
  <c r="G105" i="30"/>
  <c r="L103" i="29"/>
  <c r="M106" i="29"/>
  <c r="M113" i="30"/>
  <c r="N103" i="29"/>
  <c r="AB111" i="29"/>
  <c r="AA107" i="30"/>
  <c r="J102" i="30"/>
  <c r="L101" i="30"/>
  <c r="N100" i="30"/>
  <c r="AE102" i="30"/>
  <c r="AG101" i="29"/>
  <c r="AC105" i="29"/>
  <c r="F100" i="29"/>
  <c r="L97" i="30"/>
  <c r="N96" i="30"/>
  <c r="P95" i="30"/>
  <c r="AB105" i="30"/>
  <c r="G102" i="29"/>
  <c r="AC102" i="30"/>
  <c r="AG100" i="30"/>
  <c r="D106" i="29"/>
  <c r="AE101" i="29"/>
  <c r="H100" i="29"/>
  <c r="E100" i="29"/>
  <c r="AC98" i="30"/>
  <c r="U97" i="30"/>
  <c r="W96" i="30"/>
  <c r="Y95" i="30"/>
  <c r="AA94" i="30"/>
  <c r="P102" i="29"/>
  <c r="O100" i="30"/>
  <c r="W92" i="30"/>
  <c r="W92" i="29"/>
  <c r="X100" i="29"/>
  <c r="K97" i="29"/>
  <c r="U100" i="29"/>
  <c r="Z93" i="29"/>
  <c r="X98" i="29"/>
  <c r="D92" i="30"/>
  <c r="AB96" i="29"/>
  <c r="AF94" i="29"/>
  <c r="D94" i="30"/>
  <c r="J92" i="29"/>
  <c r="L99" i="29"/>
  <c r="D94" i="29"/>
  <c r="O98" i="29"/>
  <c r="W100" i="29"/>
  <c r="T95" i="30"/>
  <c r="N102" i="29"/>
  <c r="E103" i="29"/>
  <c r="D98" i="29"/>
  <c r="M100" i="29"/>
  <c r="AA96" i="30"/>
  <c r="AE94" i="30"/>
  <c r="AB100" i="29"/>
  <c r="T98" i="29"/>
  <c r="G100" i="29"/>
  <c r="E91" i="30"/>
  <c r="AG96" i="29"/>
  <c r="L98" i="29"/>
  <c r="O93" i="29"/>
  <c r="R100" i="29"/>
  <c r="Y91" i="30"/>
  <c r="P96" i="29"/>
  <c r="AB93" i="30"/>
  <c r="I94" i="29"/>
  <c r="Y97" i="30"/>
  <c r="AC95" i="29"/>
  <c r="C98" i="29"/>
  <c r="AE92" i="29"/>
  <c r="L95" i="29"/>
  <c r="AA93" i="29"/>
  <c r="AE91" i="29"/>
  <c r="N89" i="29"/>
  <c r="W86" i="30"/>
  <c r="K85" i="30"/>
  <c r="S92" i="30"/>
  <c r="T89" i="30"/>
  <c r="AE87" i="29"/>
  <c r="M89" i="29"/>
  <c r="V86" i="30"/>
  <c r="W90" i="30"/>
  <c r="K88" i="30"/>
  <c r="V91" i="29"/>
  <c r="I89" i="29"/>
  <c r="E93" i="29"/>
  <c r="V89" i="30"/>
  <c r="J85" i="29"/>
  <c r="U86" i="30"/>
  <c r="Y88" i="29"/>
  <c r="K87" i="29"/>
  <c r="AG85" i="30"/>
  <c r="U92" i="30"/>
  <c r="U89" i="30"/>
  <c r="R90" i="29"/>
  <c r="F83" i="29"/>
  <c r="O81" i="29"/>
  <c r="AH80" i="30"/>
  <c r="Y84" i="29"/>
  <c r="I82" i="30"/>
  <c r="S86" i="29"/>
  <c r="J79" i="30"/>
  <c r="U84" i="29"/>
  <c r="H80" i="30"/>
  <c r="X88" i="30"/>
  <c r="Q84" i="29"/>
  <c r="I80" i="30"/>
  <c r="I87" i="29"/>
  <c r="AB80" i="30"/>
  <c r="AH78" i="29"/>
  <c r="W84" i="30"/>
  <c r="M82" i="29"/>
  <c r="AF85" i="30"/>
  <c r="AF82" i="29"/>
  <c r="I101" i="30"/>
  <c r="AD95" i="30"/>
  <c r="AH102" i="29"/>
  <c r="V98" i="30"/>
  <c r="H105" i="30"/>
  <c r="I99" i="29"/>
  <c r="AC100" i="29"/>
  <c r="O105" i="30"/>
  <c r="N104" i="30"/>
  <c r="D97" i="30"/>
  <c r="H95" i="30"/>
  <c r="N101" i="29"/>
  <c r="X99" i="29"/>
  <c r="U91" i="30"/>
  <c r="U91" i="29"/>
  <c r="O97" i="29"/>
  <c r="AC93" i="29"/>
  <c r="K91" i="29"/>
  <c r="AF96" i="29"/>
  <c r="G94" i="30"/>
  <c r="AA91" i="30"/>
  <c r="U94" i="29"/>
  <c r="Q92" i="29"/>
  <c r="I98" i="30"/>
  <c r="H96" i="29"/>
  <c r="AB98" i="30"/>
  <c r="I93" i="29"/>
  <c r="T97" i="29"/>
  <c r="X95" i="29"/>
  <c r="C94" i="29"/>
  <c r="I92" i="29"/>
  <c r="AE89" i="29"/>
  <c r="H87" i="30"/>
  <c r="S85" i="30"/>
  <c r="W93" i="30"/>
  <c r="G88" i="29"/>
  <c r="AE91" i="30"/>
  <c r="G89" i="30"/>
  <c r="W89" i="30"/>
  <c r="G87" i="30"/>
  <c r="AG88" i="29"/>
  <c r="X92" i="29"/>
  <c r="S89" i="30"/>
  <c r="R85" i="29"/>
  <c r="D93" i="30"/>
  <c r="AD86" i="30"/>
  <c r="V89" i="29"/>
  <c r="F87" i="30"/>
  <c r="T87" i="29"/>
  <c r="H86" i="30"/>
  <c r="Z93" i="30"/>
  <c r="E90" i="30"/>
  <c r="V83" i="29"/>
  <c r="AA81" i="29"/>
  <c r="T86" i="29"/>
  <c r="K83" i="30"/>
  <c r="L81" i="30"/>
  <c r="O85" i="29"/>
  <c r="U82" i="30"/>
  <c r="U83" i="29"/>
  <c r="V79" i="30"/>
  <c r="AF84" i="29"/>
  <c r="S80" i="30"/>
  <c r="AH87" i="30"/>
  <c r="E81" i="30"/>
  <c r="W102" i="30"/>
  <c r="J96" i="30"/>
  <c r="X104" i="29"/>
  <c r="Y100" i="30"/>
  <c r="W101" i="29"/>
  <c r="X107" i="30"/>
  <c r="Q97" i="30"/>
  <c r="U95" i="30"/>
  <c r="R92" i="30"/>
  <c r="AG97" i="30"/>
  <c r="H94" i="29"/>
  <c r="AD91" i="30"/>
  <c r="T92" i="29"/>
  <c r="N97" i="29"/>
  <c r="AB94" i="29"/>
  <c r="R94" i="30"/>
  <c r="D98" i="30"/>
  <c r="C93" i="30"/>
  <c r="S96" i="29"/>
  <c r="R99" i="30"/>
  <c r="C96" i="29"/>
  <c r="K94" i="29"/>
  <c r="U92" i="29"/>
  <c r="N94" i="30"/>
  <c r="H90" i="30"/>
  <c r="Y87" i="30"/>
  <c r="AA85" i="30"/>
  <c r="Y94" i="30"/>
  <c r="N90" i="29"/>
  <c r="O88" i="29"/>
  <c r="AG92" i="30"/>
  <c r="K94" i="30"/>
  <c r="G90" i="30"/>
  <c r="X87" i="30"/>
  <c r="J92" i="30"/>
  <c r="I89" i="30"/>
  <c r="S86" i="30"/>
  <c r="H95" i="29"/>
  <c r="C90" i="30"/>
  <c r="F88" i="29"/>
  <c r="P90" i="29"/>
  <c r="Z85" i="29"/>
  <c r="H94" i="30"/>
  <c r="C90" i="29"/>
  <c r="N87" i="30"/>
  <c r="F90" i="29"/>
  <c r="G103" i="29"/>
  <c r="Y98" i="29"/>
  <c r="G95" i="30"/>
  <c r="T101" i="29"/>
  <c r="F106" i="30"/>
  <c r="I102" i="30"/>
  <c r="T103" i="30"/>
  <c r="V99" i="30"/>
  <c r="M96" i="30"/>
  <c r="E105" i="30"/>
  <c r="X99" i="30"/>
  <c r="S98" i="30"/>
  <c r="AE99" i="30"/>
  <c r="Q96" i="29"/>
  <c r="M99" i="30"/>
  <c r="G91" i="29"/>
  <c r="AH95" i="29"/>
  <c r="E98" i="29"/>
  <c r="L93" i="29"/>
  <c r="C100" i="29"/>
  <c r="AE93" i="29"/>
  <c r="V91" i="30"/>
  <c r="M97" i="29"/>
  <c r="Q95" i="29"/>
  <c r="S92" i="29"/>
  <c r="Q99" i="30"/>
  <c r="AD96" i="29"/>
  <c r="AH94" i="29"/>
  <c r="R93" i="30"/>
  <c r="S91" i="29"/>
  <c r="L86" i="29"/>
  <c r="E85" i="30"/>
  <c r="Q91" i="30"/>
  <c r="D89" i="30"/>
  <c r="V87" i="29"/>
  <c r="T90" i="30"/>
  <c r="D91" i="30"/>
  <c r="AD88" i="29"/>
  <c r="K86" i="30"/>
  <c r="V94" i="30"/>
  <c r="M90" i="29"/>
  <c r="AA87" i="30"/>
  <c r="R85" i="30"/>
  <c r="AG90" i="30"/>
  <c r="Z88" i="29"/>
  <c r="C92" i="29"/>
  <c r="F89" i="30"/>
  <c r="D85" i="30"/>
  <c r="V88" i="30"/>
  <c r="C86" i="30"/>
  <c r="C91" i="29"/>
  <c r="AB88" i="30"/>
  <c r="AE85" i="29"/>
  <c r="V90" i="29"/>
  <c r="P88" i="29"/>
  <c r="C87" i="29"/>
  <c r="Y85" i="30"/>
  <c r="S91" i="30"/>
  <c r="K89" i="29"/>
  <c r="E86" i="30"/>
  <c r="AE82" i="30"/>
  <c r="D81" i="29"/>
  <c r="E85" i="29"/>
  <c r="V80" i="30"/>
  <c r="E84" i="30"/>
  <c r="AE81" i="30"/>
  <c r="AC85" i="29"/>
  <c r="Z82" i="29"/>
  <c r="AH83" i="30"/>
  <c r="AC79" i="30"/>
  <c r="Q84" i="30"/>
  <c r="AD83" i="30"/>
  <c r="AE79" i="30"/>
  <c r="S85" i="29"/>
  <c r="P80" i="30"/>
  <c r="AB78" i="29"/>
  <c r="M84" i="29"/>
  <c r="Z84" i="30"/>
  <c r="T82" i="29"/>
  <c r="AC83" i="29"/>
  <c r="V81" i="30"/>
  <c r="AB79" i="29"/>
  <c r="O78" i="30"/>
  <c r="Q77" i="30"/>
  <c r="R89" i="30"/>
  <c r="Q87" i="29"/>
  <c r="S82" i="29"/>
  <c r="T79" i="29"/>
  <c r="K82" i="30"/>
  <c r="C81" i="29"/>
  <c r="AG81" i="29"/>
  <c r="Y86" i="29"/>
  <c r="P84" i="30"/>
  <c r="I80" i="29"/>
  <c r="V82" i="30"/>
  <c r="U90" i="30"/>
  <c r="M78" i="30"/>
  <c r="F77" i="30"/>
  <c r="D76" i="30"/>
  <c r="I74" i="29"/>
  <c r="AB72" i="29"/>
  <c r="AD77" i="30"/>
  <c r="E75" i="29"/>
  <c r="AA82" i="29"/>
  <c r="Z77" i="29"/>
  <c r="F76" i="29"/>
  <c r="K74" i="30"/>
  <c r="U73" i="29"/>
  <c r="AG78" i="29"/>
  <c r="AF74" i="29"/>
  <c r="S72" i="30"/>
  <c r="U71" i="30"/>
  <c r="K78" i="29"/>
  <c r="J76" i="30"/>
  <c r="O79" i="30"/>
  <c r="X75" i="30"/>
  <c r="O82" i="29"/>
  <c r="C78" i="30"/>
  <c r="Z74" i="29"/>
  <c r="AA79" i="30"/>
  <c r="E77" i="29"/>
  <c r="M75" i="30"/>
  <c r="Q73" i="30"/>
  <c r="AH75" i="30"/>
  <c r="Q73" i="29"/>
  <c r="R72" i="30"/>
  <c r="H70" i="29"/>
  <c r="AF88" i="29"/>
  <c r="F87" i="29"/>
  <c r="G88" i="30"/>
  <c r="I85" i="29"/>
  <c r="AE81" i="29"/>
  <c r="U81" i="29"/>
  <c r="M84" i="30"/>
  <c r="AD83" i="29"/>
  <c r="AE79" i="29"/>
  <c r="J82" i="30"/>
  <c r="AB79" i="30"/>
  <c r="AB87" i="30"/>
  <c r="X82" i="30"/>
  <c r="G80" i="29"/>
  <c r="K78" i="30"/>
  <c r="D77" i="30"/>
  <c r="AE77" i="29"/>
  <c r="AG74" i="30"/>
  <c r="O75" i="29"/>
  <c r="G74" i="30"/>
  <c r="K85" i="29"/>
  <c r="Z77" i="30"/>
  <c r="AD74" i="29"/>
  <c r="V77" i="29"/>
  <c r="C76" i="29"/>
  <c r="AF76" i="29"/>
  <c r="AA74" i="29"/>
  <c r="R73" i="30"/>
  <c r="AB78" i="30"/>
  <c r="X74" i="29"/>
  <c r="Q72" i="30"/>
  <c r="S71" i="30"/>
  <c r="H78" i="29"/>
  <c r="E76" i="30"/>
  <c r="I79" i="30"/>
  <c r="D81" i="30"/>
  <c r="AF77" i="30"/>
  <c r="R74" i="29"/>
  <c r="AH76" i="29"/>
  <c r="L84" i="30"/>
  <c r="W74" i="29"/>
  <c r="N73" i="30"/>
  <c r="O72" i="29"/>
  <c r="AH68" i="29"/>
  <c r="C68" i="29"/>
  <c r="AB73" i="30"/>
  <c r="D71" i="29"/>
  <c r="G70" i="30"/>
  <c r="D69" i="30"/>
  <c r="T72" i="30"/>
  <c r="H69" i="29"/>
  <c r="I68" i="29"/>
  <c r="K71" i="29"/>
  <c r="F74" i="30"/>
  <c r="U74" i="29"/>
  <c r="O67" i="29"/>
  <c r="V65" i="30"/>
  <c r="X67" i="30"/>
  <c r="Y65" i="30"/>
  <c r="AG63" i="30"/>
  <c r="S62" i="30"/>
  <c r="T61" i="30"/>
  <c r="V60" i="30"/>
  <c r="H88" i="29"/>
  <c r="AB88" i="29"/>
  <c r="N90" i="30"/>
  <c r="R83" i="29"/>
  <c r="N83" i="29"/>
  <c r="M82" i="30"/>
  <c r="AG87" i="29"/>
  <c r="E81" i="29"/>
  <c r="G85" i="29"/>
  <c r="W80" i="30"/>
  <c r="D83" i="29"/>
  <c r="T80" i="30"/>
  <c r="S78" i="30"/>
  <c r="K77" i="30"/>
  <c r="H76" i="30"/>
  <c r="I78" i="29"/>
  <c r="Y78" i="29"/>
  <c r="W75" i="29"/>
  <c r="N74" i="30"/>
  <c r="E78" i="30"/>
  <c r="T75" i="29"/>
  <c r="F85" i="29"/>
  <c r="AH77" i="29"/>
  <c r="K76" i="29"/>
  <c r="S74" i="30"/>
  <c r="AD79" i="29"/>
  <c r="Z73" i="30"/>
  <c r="D80" i="29"/>
  <c r="N75" i="29"/>
  <c r="W72" i="30"/>
  <c r="Y71" i="30"/>
  <c r="S78" i="29"/>
  <c r="V76" i="30"/>
  <c r="J78" i="30"/>
  <c r="L77" i="29"/>
  <c r="U75" i="30"/>
  <c r="Y73" i="30"/>
  <c r="L76" i="30"/>
  <c r="AE74" i="29"/>
  <c r="V73" i="30"/>
  <c r="G69" i="29"/>
  <c r="R74" i="30"/>
  <c r="S73" i="30"/>
  <c r="N71" i="29"/>
  <c r="C73" i="30"/>
  <c r="S70" i="30"/>
  <c r="I69" i="30"/>
  <c r="AE72" i="30"/>
  <c r="M69" i="29"/>
  <c r="O68" i="29"/>
  <c r="AD76" i="29"/>
  <c r="C72" i="30"/>
  <c r="AG79" i="29"/>
  <c r="F72" i="29"/>
  <c r="AD67" i="30"/>
  <c r="F66" i="29"/>
  <c r="AB62" i="30"/>
  <c r="Z61" i="30"/>
  <c r="AB60" i="30"/>
  <c r="X76" i="29"/>
  <c r="C67" i="30"/>
  <c r="R66" i="30"/>
  <c r="U64" i="29"/>
  <c r="J62" i="29"/>
  <c r="L61" i="29"/>
  <c r="N60" i="29"/>
  <c r="P59" i="29"/>
  <c r="AB67" i="30"/>
  <c r="AB65" i="29"/>
  <c r="E66" i="29"/>
  <c r="J64" i="30"/>
  <c r="AD62" i="30"/>
  <c r="Q66" i="30"/>
  <c r="F63" i="29"/>
  <c r="AE61" i="30"/>
  <c r="Z67" i="30"/>
  <c r="AD65" i="30"/>
  <c r="AD65" i="29"/>
  <c r="D64" i="30"/>
  <c r="W87" i="30"/>
  <c r="O86" i="30"/>
  <c r="AF83" i="29"/>
  <c r="AH88" i="30"/>
  <c r="AE80" i="30"/>
  <c r="AA85" i="29"/>
  <c r="W83" i="30"/>
  <c r="Z79" i="30"/>
  <c r="G83" i="29"/>
  <c r="AF81" i="30"/>
  <c r="P79" i="30"/>
  <c r="AE86" i="29"/>
  <c r="L82" i="30"/>
  <c r="AD79" i="30"/>
  <c r="F78" i="30"/>
  <c r="AE76" i="30"/>
  <c r="F82" i="30"/>
  <c r="W77" i="29"/>
  <c r="R77" i="30"/>
  <c r="N74" i="29"/>
  <c r="N77" i="29"/>
  <c r="AD75" i="30"/>
  <c r="K73" i="29"/>
  <c r="M72" i="30"/>
  <c r="O71" i="30"/>
  <c r="AG77" i="29"/>
  <c r="AA75" i="30"/>
  <c r="AB76" i="29"/>
  <c r="P75" i="30"/>
  <c r="Q80" i="30"/>
  <c r="X77" i="30"/>
  <c r="C74" i="29"/>
  <c r="V78" i="29"/>
  <c r="Z75" i="30"/>
  <c r="AB69" i="29"/>
  <c r="AD68" i="29"/>
  <c r="AF67" i="29"/>
  <c r="Y72" i="29"/>
  <c r="AG70" i="29"/>
  <c r="K70" i="29"/>
  <c r="U72" i="29"/>
  <c r="AB70" i="30"/>
  <c r="J72" i="30"/>
  <c r="AG68" i="30"/>
  <c r="Q70" i="29"/>
  <c r="G72" i="30"/>
  <c r="G70" i="29"/>
  <c r="D69" i="29"/>
  <c r="F68" i="29"/>
  <c r="J73" i="30"/>
  <c r="C71" i="30"/>
  <c r="W73" i="30"/>
  <c r="F74" i="29"/>
  <c r="T71" i="29"/>
  <c r="U76" i="29"/>
  <c r="V71" i="29"/>
  <c r="H67" i="29"/>
  <c r="E68" i="29"/>
  <c r="V70" i="29"/>
  <c r="AB70" i="29"/>
  <c r="K68" i="29"/>
  <c r="AD71" i="29"/>
  <c r="AC71" i="29"/>
  <c r="AF64" i="30"/>
  <c r="O63" i="30"/>
  <c r="X69" i="30"/>
  <c r="R61" i="29"/>
  <c r="J60" i="29"/>
  <c r="AA70" i="29"/>
  <c r="F67" i="30"/>
  <c r="X62" i="30"/>
  <c r="Q68" i="30"/>
  <c r="X65" i="29"/>
  <c r="N63" i="29"/>
  <c r="AD64" i="30"/>
  <c r="D62" i="30"/>
  <c r="AG64" i="30"/>
  <c r="W65" i="29"/>
  <c r="P63" i="30"/>
  <c r="D62" i="29"/>
  <c r="F61" i="29"/>
  <c r="C72" i="29"/>
  <c r="I65" i="29"/>
  <c r="V63" i="29"/>
  <c r="R63" i="29"/>
  <c r="H58" i="29"/>
  <c r="Y67" i="29"/>
  <c r="M55" i="29"/>
  <c r="D54" i="29"/>
  <c r="F53" i="29"/>
  <c r="H52" i="29"/>
  <c r="I51" i="29"/>
  <c r="T59" i="30"/>
  <c r="AA57" i="30"/>
  <c r="AE55" i="30"/>
  <c r="K57" i="29"/>
  <c r="C56" i="30"/>
  <c r="P57" i="29"/>
  <c r="T55" i="29"/>
  <c r="I63" i="29"/>
  <c r="AF58" i="30"/>
  <c r="O56" i="29"/>
  <c r="C55" i="30"/>
  <c r="J53" i="29"/>
  <c r="F61" i="30"/>
  <c r="L56" i="29"/>
  <c r="Z66" i="30"/>
  <c r="AC58" i="29"/>
  <c r="T57" i="30"/>
  <c r="AG54" i="30"/>
  <c r="K59" i="30"/>
  <c r="I60" i="30"/>
  <c r="C58" i="29"/>
  <c r="G56" i="29"/>
  <c r="Q54" i="30"/>
  <c r="S53" i="30"/>
  <c r="U52" i="30"/>
  <c r="W51" i="30"/>
  <c r="N51" i="29"/>
  <c r="P54" i="30"/>
  <c r="L50" i="29"/>
  <c r="M47" i="29"/>
  <c r="O46" i="29"/>
  <c r="Q45" i="29"/>
  <c r="P48" i="30"/>
  <c r="X49" i="30"/>
  <c r="Z52" i="30"/>
  <c r="H49" i="29"/>
  <c r="R53" i="30"/>
  <c r="AD49" i="29"/>
  <c r="K48" i="29"/>
  <c r="G47" i="30"/>
  <c r="P51" i="29"/>
  <c r="AC69" i="30"/>
  <c r="D72" i="29"/>
  <c r="AE73" i="29"/>
  <c r="AF65" i="30"/>
  <c r="V62" i="30"/>
  <c r="X60" i="30"/>
  <c r="K65" i="30"/>
  <c r="N62" i="29"/>
  <c r="G61" i="29"/>
  <c r="AD59" i="29"/>
  <c r="I76" i="29"/>
  <c r="U69" i="30"/>
  <c r="T72" i="29"/>
  <c r="AD72" i="30"/>
  <c r="N62" i="30"/>
  <c r="R60" i="30"/>
  <c r="AC67" i="30"/>
  <c r="K65" i="29"/>
  <c r="L62" i="29"/>
  <c r="C61" i="29"/>
  <c r="AB59" i="29"/>
  <c r="AH67" i="30"/>
  <c r="H65" i="30"/>
  <c r="V69" i="30"/>
  <c r="H66" i="30"/>
  <c r="AC63" i="30"/>
  <c r="I67" i="29"/>
  <c r="AA64" i="29"/>
  <c r="AD73" i="29"/>
  <c r="T66" i="30"/>
  <c r="Z64" i="30"/>
  <c r="Z62" i="30"/>
  <c r="Y61" i="29"/>
  <c r="AA60" i="29"/>
  <c r="U68" i="30"/>
  <c r="P66" i="30"/>
  <c r="S64" i="29"/>
  <c r="E63" i="29"/>
  <c r="Y57" i="29"/>
  <c r="P56" i="30"/>
  <c r="W54" i="29"/>
  <c r="Y53" i="29"/>
  <c r="AA52" i="29"/>
  <c r="AC51" i="29"/>
  <c r="C65" i="29"/>
  <c r="AG58" i="30"/>
  <c r="D57" i="30"/>
  <c r="J55" i="30"/>
  <c r="W59" i="30"/>
  <c r="AC56" i="29"/>
  <c r="T55" i="30"/>
  <c r="W59" i="29"/>
  <c r="AA62" i="29"/>
  <c r="V58" i="29"/>
  <c r="Z56" i="29"/>
  <c r="AC54" i="30"/>
  <c r="H60" i="29"/>
  <c r="P58" i="30"/>
  <c r="AG55" i="29"/>
  <c r="Y62" i="29"/>
  <c r="AD53" i="29"/>
  <c r="O64" i="30"/>
  <c r="R57" i="29"/>
  <c r="V55" i="29"/>
  <c r="M58" i="29"/>
  <c r="E57" i="30"/>
  <c r="U63" i="29"/>
  <c r="AB54" i="30"/>
  <c r="K59" i="29"/>
  <c r="L57" i="29"/>
  <c r="P55" i="29"/>
  <c r="F54" i="30"/>
  <c r="H53" i="30"/>
  <c r="I52" i="30"/>
  <c r="K51" i="30"/>
  <c r="T52" i="29"/>
  <c r="X48" i="29"/>
  <c r="AB49" i="29"/>
  <c r="D46" i="29"/>
  <c r="F45" i="29"/>
  <c r="R55" i="30"/>
  <c r="T50" i="30"/>
  <c r="C52" i="30"/>
  <c r="R48" i="30"/>
  <c r="Z50" i="29"/>
  <c r="L49" i="29"/>
  <c r="Z47" i="30"/>
  <c r="AB46" i="30"/>
  <c r="AD45" i="30"/>
  <c r="V52" i="29"/>
  <c r="V53" i="30"/>
  <c r="M48" i="29"/>
  <c r="G47" i="29"/>
  <c r="J45" i="29"/>
  <c r="L44" i="29"/>
  <c r="V50" i="29"/>
  <c r="AH48" i="30"/>
  <c r="L68" i="29"/>
  <c r="F71" i="30"/>
  <c r="G76" i="29"/>
  <c r="K71" i="30"/>
  <c r="S68" i="29"/>
  <c r="L72" i="29"/>
  <c r="X63" i="30"/>
  <c r="N61" i="30"/>
  <c r="AE70" i="30"/>
  <c r="Z72" i="29"/>
  <c r="K66" i="30"/>
  <c r="V61" i="29"/>
  <c r="L60" i="29"/>
  <c r="I67" i="30"/>
  <c r="AA64" i="30"/>
  <c r="AA62" i="30"/>
  <c r="AA65" i="30"/>
  <c r="T63" i="29"/>
  <c r="Q67" i="29"/>
  <c r="H62" i="30"/>
  <c r="U67" i="30"/>
  <c r="G65" i="30"/>
  <c r="S63" i="30"/>
  <c r="F62" i="29"/>
  <c r="H61" i="29"/>
  <c r="Y63" i="29"/>
  <c r="P66" i="29"/>
  <c r="X59" i="30"/>
  <c r="Q59" i="29"/>
  <c r="F54" i="29"/>
  <c r="H53" i="29"/>
  <c r="I52" i="29"/>
  <c r="K51" i="29"/>
  <c r="AA59" i="29"/>
  <c r="AD57" i="29"/>
  <c r="AH55" i="29"/>
  <c r="R62" i="29"/>
  <c r="V58" i="30"/>
  <c r="F56" i="29"/>
  <c r="AF54" i="29"/>
  <c r="Z59" i="30"/>
  <c r="U57" i="30"/>
  <c r="Y55" i="30"/>
  <c r="AA63" i="29"/>
  <c r="Z57" i="30"/>
  <c r="V59" i="30"/>
  <c r="J54" i="29"/>
  <c r="L53" i="29"/>
  <c r="M58" i="30"/>
  <c r="Q56" i="30"/>
  <c r="W57" i="29"/>
  <c r="N56" i="30"/>
  <c r="U59" i="30"/>
  <c r="H58" i="30"/>
  <c r="K56" i="30"/>
  <c r="S54" i="30"/>
  <c r="U53" i="30"/>
  <c r="W52" i="30"/>
  <c r="Y51" i="30"/>
  <c r="T53" i="30"/>
  <c r="R51" i="29"/>
  <c r="AB54" i="29"/>
  <c r="O50" i="29"/>
  <c r="AE48" i="29"/>
  <c r="O47" i="29"/>
  <c r="Q46" i="29"/>
  <c r="S45" i="29"/>
  <c r="U55" i="29"/>
  <c r="AA49" i="30"/>
  <c r="AD52" i="30"/>
  <c r="AG49" i="29"/>
  <c r="M48" i="30"/>
  <c r="J46" i="30"/>
  <c r="T51" i="29"/>
  <c r="G48" i="29"/>
  <c r="V50" i="30"/>
  <c r="I49" i="29"/>
  <c r="T47" i="29"/>
  <c r="V46" i="29"/>
  <c r="X45" i="29"/>
  <c r="Z44" i="29"/>
  <c r="AC49" i="29"/>
  <c r="G54" i="30"/>
  <c r="AD51" i="30"/>
  <c r="V48" i="29"/>
  <c r="AG50" i="30"/>
  <c r="S49" i="30"/>
  <c r="AG46" i="30"/>
  <c r="C45" i="30"/>
  <c r="C41" i="30"/>
  <c r="H39" i="29"/>
  <c r="M37" i="30"/>
  <c r="P35" i="29"/>
  <c r="S33" i="29"/>
  <c r="Z63" i="29"/>
  <c r="E68" i="30"/>
  <c r="AB63" i="30"/>
  <c r="M52" i="29"/>
  <c r="J56" i="30"/>
  <c r="AC65" i="30"/>
  <c r="N55" i="30"/>
  <c r="P53" i="29"/>
  <c r="Z54" i="30"/>
  <c r="K55" i="30"/>
  <c r="O58" i="30"/>
  <c r="AA52" i="30"/>
  <c r="S47" i="29"/>
  <c r="AG49" i="30"/>
  <c r="F50" i="29"/>
  <c r="Z49" i="30"/>
  <c r="AH46" i="29"/>
  <c r="E45" i="29"/>
  <c r="X52" i="30"/>
  <c r="J48" i="29"/>
  <c r="G50" i="30"/>
  <c r="H48" i="30"/>
  <c r="AA46" i="30"/>
  <c r="Q45" i="30"/>
  <c r="G43" i="30"/>
  <c r="X40" i="30"/>
  <c r="W35" i="29"/>
  <c r="X42" i="29"/>
  <c r="AB40" i="29"/>
  <c r="AD38" i="30"/>
  <c r="G33" i="30"/>
  <c r="M39" i="30"/>
  <c r="P37" i="29"/>
  <c r="S35" i="29"/>
  <c r="Y33" i="30"/>
  <c r="H32" i="30"/>
  <c r="G40" i="30"/>
  <c r="R34" i="30"/>
  <c r="M32" i="29"/>
  <c r="M44" i="29"/>
  <c r="K42" i="30"/>
  <c r="M40" i="29"/>
  <c r="S38" i="30"/>
  <c r="V36" i="29"/>
  <c r="Y34" i="29"/>
  <c r="Q30" i="29"/>
  <c r="S29" i="29"/>
  <c r="U28" i="29"/>
  <c r="L44" i="30"/>
  <c r="O42" i="29"/>
  <c r="V38" i="30"/>
  <c r="AD32" i="30"/>
  <c r="H44" i="30"/>
  <c r="J42" i="30"/>
  <c r="L40" i="30"/>
  <c r="X34" i="30"/>
  <c r="C33" i="29"/>
  <c r="P43" i="29"/>
  <c r="T41" i="29"/>
  <c r="AB37" i="30"/>
  <c r="S31" i="29"/>
  <c r="AH35" i="30"/>
  <c r="J29" i="30"/>
  <c r="L28" i="30"/>
  <c r="N27" i="30"/>
  <c r="J36" i="30"/>
  <c r="C32" i="30"/>
  <c r="F42" i="30"/>
  <c r="K40" i="30"/>
  <c r="AE44" i="30"/>
  <c r="Y42" i="29"/>
  <c r="AC40" i="29"/>
  <c r="K63" i="29"/>
  <c r="L67" i="30"/>
  <c r="J63" i="30"/>
  <c r="Q59" i="30"/>
  <c r="F52" i="29"/>
  <c r="Z55" i="29"/>
  <c r="P69" i="30"/>
  <c r="AH54" i="29"/>
  <c r="S65" i="29"/>
  <c r="AE54" i="29"/>
  <c r="AG57" i="30"/>
  <c r="S52" i="30"/>
  <c r="J54" i="30"/>
  <c r="K47" i="29"/>
  <c r="U49" i="30"/>
  <c r="AA49" i="29"/>
  <c r="Q49" i="30"/>
  <c r="AB46" i="29"/>
  <c r="AF44" i="29"/>
  <c r="T52" i="30"/>
  <c r="AH47" i="30"/>
  <c r="D50" i="30"/>
  <c r="F48" i="29"/>
  <c r="W46" i="30"/>
  <c r="O45" i="30"/>
  <c r="C43" i="30"/>
  <c r="D38" i="30"/>
  <c r="N45" i="30"/>
  <c r="T42" i="29"/>
  <c r="X40" i="29"/>
  <c r="AA38" i="29"/>
  <c r="AG36" i="30"/>
  <c r="C35" i="29"/>
  <c r="AH32" i="30"/>
  <c r="G39" i="30"/>
  <c r="R33" i="30"/>
  <c r="E32" i="29"/>
  <c r="D40" i="29"/>
  <c r="I38" i="30"/>
  <c r="L36" i="29"/>
  <c r="O34" i="29"/>
  <c r="H32" i="29"/>
  <c r="D44" i="30"/>
  <c r="H42" i="30"/>
  <c r="L38" i="30"/>
  <c r="O30" i="29"/>
  <c r="Q29" i="29"/>
  <c r="S28" i="29"/>
  <c r="K42" i="29"/>
  <c r="P40" i="29"/>
  <c r="S38" i="29"/>
  <c r="Y36" i="30"/>
  <c r="AB34" i="29"/>
  <c r="X32" i="30"/>
  <c r="C44" i="30"/>
  <c r="G42" i="30"/>
  <c r="I40" i="29"/>
  <c r="O38" i="30"/>
  <c r="R36" i="29"/>
  <c r="U34" i="29"/>
  <c r="AG32" i="30"/>
  <c r="L43" i="29"/>
  <c r="P41" i="29"/>
  <c r="V39" i="29"/>
  <c r="Y37" i="29"/>
  <c r="AE35" i="30"/>
  <c r="AH33" i="29"/>
  <c r="AD47" i="29"/>
  <c r="Y39" i="30"/>
  <c r="AB37" i="29"/>
  <c r="AE35" i="29"/>
  <c r="D34" i="30"/>
  <c r="E31" i="30"/>
  <c r="G30" i="30"/>
  <c r="J28" i="30"/>
  <c r="L27" i="30"/>
  <c r="E38" i="29"/>
  <c r="H36" i="29"/>
  <c r="M34" i="30"/>
  <c r="AD31" i="30"/>
  <c r="AE43" i="30"/>
  <c r="E40" i="30"/>
  <c r="Y44" i="30"/>
  <c r="U42" i="29"/>
  <c r="Y40" i="29"/>
  <c r="N66" i="30"/>
  <c r="Q66" i="29"/>
  <c r="AA61" i="29"/>
  <c r="Y54" i="30"/>
  <c r="I66" i="29"/>
  <c r="AA58" i="30"/>
  <c r="S58" i="29"/>
  <c r="O59" i="29"/>
  <c r="U55" i="30"/>
  <c r="M51" i="30"/>
  <c r="F46" i="29"/>
  <c r="G52" i="30"/>
  <c r="AB47" i="30"/>
  <c r="O48" i="30"/>
  <c r="J46" i="29"/>
  <c r="N44" i="29"/>
  <c r="Y50" i="29"/>
  <c r="Z51" i="30"/>
  <c r="AD53" i="30"/>
  <c r="P49" i="30"/>
  <c r="S47" i="30"/>
  <c r="K46" i="30"/>
  <c r="AD44" i="30"/>
  <c r="G37" i="30"/>
  <c r="Z34" i="29"/>
  <c r="AD43" i="29"/>
  <c r="AH41" i="29"/>
  <c r="G38" i="30"/>
  <c r="E32" i="30"/>
  <c r="Q40" i="29"/>
  <c r="W38" i="30"/>
  <c r="Z36" i="29"/>
  <c r="AC34" i="29"/>
  <c r="D33" i="30"/>
  <c r="P39" i="30"/>
  <c r="AB33" i="30"/>
  <c r="K31" i="29"/>
  <c r="Q43" i="30"/>
  <c r="U41" i="30"/>
  <c r="W39" i="29"/>
  <c r="AC37" i="30"/>
  <c r="AF35" i="29"/>
  <c r="D31" i="29"/>
  <c r="F30" i="29"/>
  <c r="H29" i="29"/>
  <c r="I28" i="29"/>
  <c r="U43" i="29"/>
  <c r="Y41" i="29"/>
  <c r="AC62" i="29"/>
  <c r="V54" i="29"/>
  <c r="AG53" i="30"/>
  <c r="V46" i="30"/>
  <c r="V45" i="29"/>
  <c r="AH48" i="29"/>
  <c r="N41" i="30"/>
  <c r="Q39" i="29"/>
  <c r="I33" i="29"/>
  <c r="C39" i="30"/>
  <c r="O37" i="30"/>
  <c r="L32" i="30"/>
  <c r="AF41" i="30"/>
  <c r="F38" i="29"/>
  <c r="N34" i="29"/>
  <c r="K45" i="30"/>
  <c r="R37" i="29"/>
  <c r="AA33" i="30"/>
  <c r="O39" i="29"/>
  <c r="X35" i="29"/>
  <c r="C30" i="30"/>
  <c r="G28" i="30"/>
  <c r="Y39" i="29"/>
  <c r="AH35" i="29"/>
  <c r="R31" i="30"/>
  <c r="AA41" i="30"/>
  <c r="O44" i="29"/>
  <c r="N40" i="30"/>
  <c r="AH37" i="29"/>
  <c r="D36" i="29"/>
  <c r="I34" i="30"/>
  <c r="AA31" i="29"/>
  <c r="E30" i="29"/>
  <c r="AF16" i="29"/>
  <c r="P31" i="29"/>
  <c r="P25" i="29"/>
  <c r="H24" i="30"/>
  <c r="X21" i="29"/>
  <c r="O20" i="30"/>
  <c r="AF17" i="29"/>
  <c r="Q30" i="30"/>
  <c r="J28" i="29"/>
  <c r="AE24" i="29"/>
  <c r="F21" i="29"/>
  <c r="I28" i="30"/>
  <c r="Z30" i="29"/>
  <c r="W25" i="29"/>
  <c r="AE21" i="29"/>
  <c r="F18" i="29"/>
  <c r="AB25" i="30"/>
  <c r="C22" i="30"/>
  <c r="G20" i="30"/>
  <c r="J18" i="30"/>
  <c r="AG16" i="29"/>
  <c r="K32" i="30"/>
  <c r="T25" i="29"/>
  <c r="K24" i="30"/>
  <c r="AB21" i="29"/>
  <c r="S20" i="30"/>
  <c r="V29" i="29"/>
  <c r="AA27" i="29"/>
  <c r="K24" i="29"/>
  <c r="S20" i="29"/>
  <c r="J30" i="29"/>
  <c r="V25" i="30"/>
  <c r="Z23" i="30"/>
  <c r="AD21" i="30"/>
  <c r="AH19" i="30"/>
  <c r="E18" i="30"/>
  <c r="I30" i="30"/>
  <c r="K28" i="30"/>
  <c r="Q26" i="30"/>
  <c r="AH23" i="29"/>
  <c r="Y22" i="30"/>
  <c r="AC22" i="30"/>
  <c r="AG17" i="30"/>
  <c r="L15" i="29"/>
  <c r="L13" i="30"/>
  <c r="R11" i="29"/>
  <c r="V15" i="30"/>
  <c r="AA12" i="29"/>
  <c r="K9" i="29"/>
  <c r="M8" i="29"/>
  <c r="O7" i="29"/>
  <c r="K15" i="30"/>
  <c r="X12" i="30"/>
  <c r="AD10" i="29"/>
  <c r="F24" i="29"/>
  <c r="U18" i="30"/>
  <c r="AC11" i="30"/>
  <c r="AF20" i="29"/>
  <c r="J16" i="30"/>
  <c r="AH14" i="30"/>
  <c r="Z13" i="29"/>
  <c r="U13" i="29"/>
  <c r="AA9" i="30"/>
  <c r="N11" i="30"/>
  <c r="J31" i="29"/>
  <c r="U15" i="29"/>
  <c r="L14" i="30"/>
  <c r="W12" i="30"/>
  <c r="AC10" i="29"/>
  <c r="J9" i="29"/>
  <c r="L8" i="29"/>
  <c r="T13" i="30"/>
  <c r="Z11" i="29"/>
  <c r="Q20" i="30"/>
  <c r="T14" i="29"/>
  <c r="Y12" i="30"/>
  <c r="AE10" i="29"/>
  <c r="D21" i="29"/>
  <c r="L16" i="29"/>
  <c r="Q13" i="30"/>
  <c r="W11" i="29"/>
  <c r="Y8" i="30"/>
  <c r="AA7" i="30"/>
  <c r="AC6" i="30"/>
  <c r="AE5" i="30"/>
  <c r="N14" i="30"/>
  <c r="D5" i="30"/>
  <c r="E6" i="30"/>
  <c r="G4" i="29"/>
  <c r="C2" i="29"/>
  <c r="O10" i="30"/>
  <c r="I4" i="29"/>
  <c r="Y2" i="29"/>
  <c r="N10" i="29"/>
  <c r="O6" i="29"/>
  <c r="E2" i="29"/>
  <c r="T9" i="30"/>
  <c r="R4" i="30"/>
  <c r="X5" i="30"/>
  <c r="AF3" i="29"/>
  <c r="R2" i="29"/>
  <c r="X5" i="29"/>
  <c r="D68" i="30"/>
  <c r="X56" i="29"/>
  <c r="Y55" i="29"/>
  <c r="AE58" i="30"/>
  <c r="Q50" i="29"/>
  <c r="C47" i="29"/>
  <c r="L50" i="30"/>
  <c r="J43" i="30"/>
  <c r="AF40" i="29"/>
  <c r="L33" i="30"/>
  <c r="V35" i="30"/>
  <c r="Y34" i="30"/>
  <c r="P40" i="30"/>
  <c r="W28" i="29"/>
  <c r="AC38" i="30"/>
  <c r="R42" i="30"/>
  <c r="AB31" i="29"/>
  <c r="AB41" i="29"/>
  <c r="J34" i="30"/>
  <c r="L30" i="30"/>
  <c r="P28" i="30"/>
  <c r="K44" i="29"/>
  <c r="N32" i="30"/>
  <c r="M42" i="30"/>
  <c r="I45" i="30"/>
  <c r="D41" i="29"/>
  <c r="J38" i="30"/>
  <c r="K32" i="29"/>
  <c r="AB30" i="29"/>
  <c r="G26" i="30"/>
  <c r="J24" i="30"/>
  <c r="N22" i="30"/>
  <c r="R20" i="30"/>
  <c r="V18" i="30"/>
  <c r="E17" i="29"/>
  <c r="AG33" i="30"/>
  <c r="X25" i="29"/>
  <c r="O24" i="30"/>
  <c r="W20" i="30"/>
  <c r="G18" i="29"/>
  <c r="V28" i="29"/>
  <c r="U25" i="29"/>
  <c r="AC21" i="29"/>
  <c r="D18" i="29"/>
  <c r="Z25" i="30"/>
  <c r="AD23" i="30"/>
  <c r="AH21" i="30"/>
  <c r="E20" i="30"/>
  <c r="H31" i="30"/>
  <c r="U28" i="30"/>
  <c r="P26" i="29"/>
  <c r="H31" i="29"/>
  <c r="M26" i="29"/>
  <c r="U22" i="29"/>
  <c r="AC18" i="29"/>
  <c r="Y30" i="30"/>
  <c r="F17" i="29"/>
  <c r="AH36" i="29"/>
  <c r="D27" i="30"/>
  <c r="AB25" i="29"/>
  <c r="S24" i="30"/>
  <c r="C22" i="29"/>
  <c r="AA20" i="30"/>
  <c r="E28" i="29"/>
  <c r="I21" i="29"/>
  <c r="Q17" i="29"/>
  <c r="AH30" i="29"/>
  <c r="AG30" i="30"/>
  <c r="W28" i="30"/>
  <c r="Y26" i="30"/>
  <c r="AG22" i="30"/>
  <c r="I24" i="30"/>
  <c r="W18" i="30"/>
  <c r="X13" i="30"/>
  <c r="AD11" i="29"/>
  <c r="O19" i="30"/>
  <c r="AD15" i="30"/>
  <c r="F13" i="29"/>
  <c r="Q9" i="29"/>
  <c r="S8" i="29"/>
  <c r="U7" i="29"/>
  <c r="C16" i="29"/>
  <c r="C13" i="30"/>
  <c r="S25" i="29"/>
  <c r="N19" i="29"/>
  <c r="H12" i="30"/>
  <c r="AD21" i="29"/>
  <c r="J10" i="30"/>
  <c r="V17" i="29"/>
  <c r="H14" i="30"/>
  <c r="F10" i="30"/>
  <c r="Z11" i="30"/>
  <c r="AF9" i="29"/>
  <c r="AC15" i="29"/>
  <c r="T14" i="30"/>
  <c r="H11" i="29"/>
  <c r="P9" i="29"/>
  <c r="R8" i="29"/>
  <c r="T17" i="29"/>
  <c r="I14" i="30"/>
  <c r="E12" i="29"/>
  <c r="O21" i="30"/>
  <c r="G17" i="30"/>
  <c r="D13" i="30"/>
  <c r="I11" i="29"/>
  <c r="AC16" i="30"/>
  <c r="AC13" i="30"/>
  <c r="Y60" i="30"/>
  <c r="H49" i="30"/>
  <c r="E49" i="29"/>
  <c r="T46" i="29"/>
  <c r="AB49" i="30"/>
  <c r="X42" i="30"/>
  <c r="Q40" i="30"/>
  <c r="V32" i="30"/>
  <c r="O28" i="29"/>
  <c r="L38" i="29"/>
  <c r="C33" i="30"/>
  <c r="N42" i="30"/>
  <c r="V38" i="29"/>
  <c r="AE34" i="30"/>
  <c r="Y31" i="30"/>
  <c r="X41" i="29"/>
  <c r="H34" i="29"/>
  <c r="AF39" i="29"/>
  <c r="H36" i="30"/>
  <c r="J30" i="30"/>
  <c r="N28" i="30"/>
  <c r="Q36" i="30"/>
  <c r="I42" i="30"/>
  <c r="D45" i="30"/>
  <c r="AG40" i="29"/>
  <c r="H38" i="29"/>
  <c r="M36" i="30"/>
  <c r="P34" i="29"/>
  <c r="F32" i="29"/>
  <c r="M30" i="30"/>
  <c r="C17" i="29"/>
  <c r="AC32" i="30"/>
  <c r="AD26" i="29"/>
  <c r="U25" i="30"/>
  <c r="E23" i="29"/>
  <c r="AC21" i="30"/>
  <c r="L19" i="29"/>
  <c r="D18" i="30"/>
  <c r="R28" i="29"/>
  <c r="M25" i="29"/>
  <c r="U21" i="29"/>
  <c r="AC17" i="29"/>
  <c r="Y27" i="29"/>
  <c r="C31" i="29"/>
  <c r="Q28" i="30"/>
  <c r="M26" i="30"/>
  <c r="F26" i="29"/>
  <c r="M22" i="29"/>
  <c r="U18" i="29"/>
  <c r="C26" i="30"/>
  <c r="G24" i="30"/>
  <c r="J22" i="30"/>
  <c r="N20" i="30"/>
  <c r="R18" i="30"/>
  <c r="D17" i="29"/>
  <c r="AA35" i="29"/>
  <c r="AH26" i="29"/>
  <c r="Y25" i="30"/>
  <c r="AG21" i="30"/>
  <c r="P19" i="29"/>
  <c r="AD29" i="29"/>
  <c r="AH27" i="29"/>
  <c r="AA24" i="29"/>
  <c r="S30" i="30"/>
  <c r="AD25" i="30"/>
  <c r="AH23" i="30"/>
  <c r="E22" i="30"/>
  <c r="L18" i="30"/>
  <c r="S28" i="30"/>
  <c r="N25" i="29"/>
  <c r="F24" i="30"/>
  <c r="AA23" i="30"/>
  <c r="O18" i="30"/>
  <c r="T15" i="29"/>
  <c r="V13" i="29"/>
  <c r="AB9" i="30"/>
  <c r="S14" i="29"/>
  <c r="D11" i="30"/>
  <c r="O9" i="29"/>
  <c r="Q8" i="29"/>
  <c r="S7" i="29"/>
  <c r="AA15" i="30"/>
  <c r="AH12" i="29"/>
  <c r="D25" i="29"/>
  <c r="D19" i="30"/>
  <c r="F12" i="29"/>
  <c r="S21" i="30"/>
  <c r="AA16" i="30"/>
  <c r="AE13" i="29"/>
  <c r="C12" i="30"/>
  <c r="N17" i="30"/>
  <c r="AG13" i="30"/>
  <c r="AE11" i="30"/>
  <c r="D10" i="29"/>
  <c r="T20" i="29"/>
  <c r="P15" i="29"/>
  <c r="R13" i="30"/>
  <c r="X11" i="29"/>
  <c r="Z15" i="30"/>
  <c r="AG12" i="29"/>
  <c r="N9" i="29"/>
  <c r="P8" i="29"/>
  <c r="C10" i="30"/>
  <c r="AD16" i="30"/>
  <c r="AB14" i="29"/>
  <c r="W30" i="30"/>
  <c r="AA13" i="29"/>
  <c r="AG9" i="30"/>
  <c r="AC8" i="30"/>
  <c r="AE7" i="30"/>
  <c r="AG6" i="30"/>
  <c r="Q18" i="29"/>
  <c r="I18" i="29"/>
  <c r="L6" i="30"/>
  <c r="P4" i="30"/>
  <c r="W9" i="29"/>
  <c r="P6" i="29"/>
  <c r="W4" i="29"/>
  <c r="H2" i="30"/>
  <c r="AE2" i="29"/>
  <c r="S4" i="29"/>
  <c r="AA10" i="30"/>
  <c r="AB6" i="30"/>
  <c r="AC4" i="29"/>
  <c r="L2" i="30"/>
  <c r="Z10" i="29"/>
  <c r="W6" i="29"/>
  <c r="Y4" i="30"/>
  <c r="I2" i="30"/>
  <c r="L24" i="29"/>
  <c r="E4" i="30"/>
  <c r="X2" i="29"/>
  <c r="AF5" i="29"/>
  <c r="V14" i="30"/>
  <c r="E7" i="30"/>
  <c r="E5" i="29"/>
  <c r="J7" i="29"/>
  <c r="M3" i="30"/>
  <c r="AE62" i="29"/>
  <c r="X51" i="30"/>
  <c r="X44" i="30"/>
  <c r="L34" i="29"/>
  <c r="Q41" i="30"/>
  <c r="X33" i="30"/>
  <c r="G32" i="29"/>
  <c r="X28" i="30"/>
  <c r="E33" i="30"/>
  <c r="D31" i="30"/>
  <c r="V22" i="30"/>
  <c r="L23" i="29"/>
  <c r="K18" i="30"/>
  <c r="K22" i="29"/>
  <c r="AH25" i="30"/>
  <c r="P18" i="30"/>
  <c r="Q32" i="30"/>
  <c r="M31" i="30"/>
  <c r="K16" i="29"/>
  <c r="P23" i="29"/>
  <c r="T30" i="29"/>
  <c r="AG17" i="29"/>
  <c r="AE28" i="30"/>
  <c r="F16" i="29"/>
  <c r="U9" i="29"/>
  <c r="X22" i="29"/>
  <c r="N12" i="30"/>
  <c r="I12" i="30"/>
  <c r="T9" i="29"/>
  <c r="Y14" i="30"/>
  <c r="S17" i="30"/>
  <c r="F17" i="30"/>
  <c r="U10" i="29"/>
  <c r="H8" i="30"/>
  <c r="K6" i="30"/>
  <c r="Z8" i="30"/>
  <c r="D4" i="29"/>
  <c r="C7" i="30"/>
  <c r="V2" i="30"/>
  <c r="D3" i="30"/>
  <c r="AH7" i="30"/>
  <c r="L3" i="29"/>
  <c r="C5" i="29"/>
  <c r="P20" i="29"/>
  <c r="M5" i="29"/>
  <c r="AB15" i="30"/>
  <c r="Y4" i="29"/>
  <c r="U4" i="30"/>
  <c r="E8" i="30"/>
  <c r="P11" i="29"/>
  <c r="H3" i="30"/>
  <c r="J4" i="29"/>
  <c r="Y18" i="29"/>
  <c r="Y3" i="29"/>
  <c r="E46" i="29"/>
  <c r="C42" i="30"/>
  <c r="L41" i="29"/>
  <c r="AE41" i="30"/>
  <c r="G36" i="30"/>
  <c r="J20" i="30"/>
  <c r="AA26" i="30"/>
  <c r="AF30" i="29"/>
  <c r="U17" i="29"/>
  <c r="V23" i="30"/>
  <c r="U30" i="30"/>
  <c r="AE25" i="29"/>
  <c r="AE26" i="30"/>
  <c r="T26" i="29"/>
  <c r="K23" i="30"/>
  <c r="T11" i="30"/>
  <c r="P14" i="30"/>
  <c r="O8" i="29"/>
  <c r="AD15" i="29"/>
  <c r="O14" i="29"/>
  <c r="N8" i="29"/>
  <c r="AB11" i="30"/>
  <c r="Q9" i="30"/>
  <c r="U7" i="30"/>
  <c r="Y5" i="30"/>
  <c r="Z5" i="30"/>
  <c r="AD5" i="29"/>
  <c r="P2" i="29"/>
  <c r="AD8" i="30"/>
  <c r="W3" i="29"/>
  <c r="N23" i="29"/>
  <c r="AF6" i="29"/>
  <c r="D2" i="29"/>
  <c r="K5" i="29"/>
  <c r="AH4" i="29"/>
  <c r="N2" i="29"/>
  <c r="Q4" i="29"/>
  <c r="M3" i="29"/>
  <c r="Q57" i="29"/>
  <c r="Q47" i="30"/>
  <c r="D38" i="29"/>
  <c r="C54" i="30"/>
  <c r="U32" i="29"/>
  <c r="V29" i="30"/>
  <c r="AE39" i="30"/>
  <c r="I31" i="29"/>
  <c r="T23" i="30"/>
  <c r="Z16" i="29"/>
  <c r="AG23" i="30"/>
  <c r="H24" i="29"/>
  <c r="N19" i="30"/>
  <c r="AH25" i="29"/>
  <c r="O17" i="30"/>
  <c r="AA16" i="29"/>
  <c r="D24" i="30"/>
  <c r="AC19" i="29"/>
  <c r="AC29" i="30"/>
  <c r="Z23" i="29"/>
  <c r="Y22" i="29"/>
  <c r="I27" i="29"/>
  <c r="N13" i="29"/>
  <c r="I13" i="29"/>
  <c r="Q10" i="29"/>
  <c r="G16" i="30"/>
  <c r="S19" i="30"/>
  <c r="S10" i="29"/>
  <c r="AF18" i="29"/>
  <c r="O8" i="30"/>
  <c r="S6" i="30"/>
  <c r="Y9" i="29"/>
  <c r="X9" i="29"/>
  <c r="L3" i="30"/>
  <c r="AA3" i="30"/>
  <c r="X3" i="29"/>
  <c r="AC5" i="29"/>
  <c r="E5" i="30"/>
  <c r="T8" i="30"/>
  <c r="N2" i="30"/>
  <c r="V13" i="30"/>
  <c r="Y3" i="30"/>
  <c r="Y9" i="30"/>
  <c r="AH3" i="29"/>
  <c r="AE3" i="29"/>
  <c r="I6" i="29"/>
  <c r="Q2" i="29"/>
  <c r="AG50" i="29"/>
  <c r="Z43" i="29"/>
  <c r="S37" i="30"/>
  <c r="U41" i="29"/>
  <c r="X35" i="30"/>
  <c r="C31" i="30"/>
  <c r="Q42" i="29"/>
  <c r="M33" i="29"/>
  <c r="AH24" i="30"/>
  <c r="P17" i="30"/>
  <c r="AE24" i="30"/>
  <c r="AB20" i="30"/>
  <c r="AF26" i="29"/>
  <c r="I20" i="29"/>
  <c r="W22" i="29"/>
  <c r="X24" i="29"/>
  <c r="K21" i="30"/>
  <c r="AE12" i="30"/>
  <c r="U15" i="30"/>
  <c r="M16" i="30"/>
  <c r="AC20" i="30"/>
  <c r="AE11" i="29"/>
  <c r="AH18" i="29"/>
  <c r="AE23" i="29"/>
  <c r="AG11" i="29"/>
  <c r="Y11" i="30"/>
  <c r="AA8" i="30"/>
  <c r="AE6" i="30"/>
  <c r="L15" i="30"/>
  <c r="C2" i="30"/>
  <c r="M4" i="29"/>
  <c r="P4" i="29"/>
  <c r="L4" i="30"/>
  <c r="AB10" i="30"/>
  <c r="S6" i="29"/>
  <c r="G2" i="30"/>
  <c r="AB5" i="30"/>
  <c r="U2" i="29"/>
  <c r="AB5" i="29"/>
  <c r="R9" i="30"/>
  <c r="E3" i="30"/>
  <c r="AG18" i="29"/>
  <c r="Q14" i="29"/>
  <c r="AE143" i="29"/>
  <c r="N139" i="29"/>
  <c r="E139" i="29"/>
  <c r="C145" i="29"/>
  <c r="K145" i="29"/>
  <c r="E143" i="29"/>
  <c r="Z145" i="29"/>
  <c r="L145" i="29"/>
  <c r="H141" i="29"/>
  <c r="H142" i="29"/>
  <c r="U141" i="29"/>
  <c r="E144" i="29"/>
  <c r="AG145" i="29"/>
  <c r="I144" i="29"/>
  <c r="O145" i="29"/>
  <c r="P142" i="29"/>
  <c r="AH143" i="29"/>
  <c r="E142" i="29"/>
  <c r="Y142" i="29"/>
  <c r="G136" i="29"/>
  <c r="L144" i="29"/>
  <c r="L136" i="29"/>
  <c r="P137" i="29"/>
  <c r="X135" i="29"/>
  <c r="D133" i="29"/>
  <c r="AA131" i="29"/>
  <c r="H136" i="29"/>
  <c r="AC135" i="29"/>
  <c r="AH140" i="29"/>
  <c r="O136" i="29"/>
  <c r="AG138" i="29"/>
  <c r="R133" i="29"/>
  <c r="T132" i="29"/>
  <c r="AA136" i="29"/>
  <c r="J134" i="29"/>
  <c r="Y135" i="29"/>
  <c r="V133" i="29"/>
  <c r="T131" i="30"/>
  <c r="AF139" i="29"/>
  <c r="V141" i="29"/>
  <c r="O138" i="29"/>
  <c r="AG134" i="29"/>
  <c r="AG132" i="29"/>
  <c r="Y131" i="29"/>
  <c r="AC140" i="29"/>
  <c r="Z135" i="29"/>
  <c r="C141" i="29"/>
  <c r="G134" i="29"/>
  <c r="X136" i="29"/>
  <c r="J135" i="29"/>
  <c r="AC132" i="29"/>
  <c r="S131" i="29"/>
  <c r="AA139" i="29"/>
  <c r="F140" i="29"/>
  <c r="L139" i="29"/>
  <c r="D138" i="29"/>
  <c r="L133" i="29"/>
  <c r="N132" i="29"/>
  <c r="Q140" i="29"/>
  <c r="AE133" i="29"/>
  <c r="L138" i="29"/>
  <c r="T135" i="29"/>
  <c r="M131" i="29"/>
  <c r="AD128" i="30"/>
  <c r="AA129" i="30"/>
  <c r="AG140" i="29"/>
  <c r="I132" i="29"/>
  <c r="AF134" i="29"/>
  <c r="P133" i="29"/>
  <c r="T141" i="29"/>
  <c r="S135" i="29"/>
  <c r="V131" i="30"/>
  <c r="AA130" i="29"/>
  <c r="N131" i="29"/>
  <c r="F129" i="30"/>
  <c r="O135" i="29"/>
  <c r="S130" i="29"/>
  <c r="AE134" i="29"/>
  <c r="G131" i="30"/>
  <c r="T127" i="30"/>
  <c r="V126" i="30"/>
  <c r="S127" i="29"/>
  <c r="N126" i="29"/>
  <c r="Z132" i="30"/>
  <c r="R125" i="29"/>
  <c r="O124" i="30"/>
  <c r="C128" i="29"/>
  <c r="V128" i="30"/>
  <c r="C131" i="30"/>
  <c r="Q127" i="30"/>
  <c r="AG130" i="29"/>
  <c r="AG125" i="30"/>
  <c r="K128" i="30"/>
  <c r="AB122" i="30"/>
  <c r="D127" i="29"/>
  <c r="G127" i="29"/>
  <c r="AC126" i="29"/>
  <c r="AA125" i="30"/>
  <c r="V137" i="29"/>
  <c r="R139" i="29"/>
  <c r="AF132" i="29"/>
  <c r="L134" i="29"/>
  <c r="AD130" i="29"/>
  <c r="J136" i="29"/>
  <c r="T129" i="30"/>
  <c r="J130" i="29"/>
  <c r="C131" i="29"/>
  <c r="AA128" i="30"/>
  <c r="K131" i="30"/>
  <c r="H130" i="29"/>
  <c r="N129" i="30"/>
  <c r="J127" i="30"/>
  <c r="L126" i="30"/>
  <c r="P129" i="29"/>
  <c r="W139" i="29"/>
  <c r="AE127" i="29"/>
  <c r="AE125" i="30"/>
  <c r="AD129" i="30"/>
  <c r="K127" i="29"/>
  <c r="D125" i="30"/>
  <c r="F124" i="30"/>
  <c r="H129" i="29"/>
  <c r="F125" i="29"/>
  <c r="E138" i="29"/>
  <c r="L140" i="29"/>
  <c r="Z132" i="29"/>
  <c r="I137" i="29"/>
  <c r="AD139" i="29"/>
  <c r="AG133" i="29"/>
  <c r="W130" i="29"/>
  <c r="Y132" i="30"/>
  <c r="H132" i="30"/>
  <c r="Y128" i="30"/>
  <c r="AC129" i="30"/>
  <c r="Y128" i="29"/>
  <c r="I131" i="29"/>
  <c r="C129" i="30"/>
  <c r="AF136" i="29"/>
  <c r="X132" i="29"/>
  <c r="R128" i="30"/>
  <c r="F130" i="30"/>
  <c r="W128" i="29"/>
  <c r="AH132" i="30"/>
  <c r="AE130" i="30"/>
  <c r="AA129" i="29"/>
  <c r="T132" i="30"/>
  <c r="E134" i="29"/>
  <c r="X128" i="30"/>
  <c r="G127" i="30"/>
  <c r="I129" i="29"/>
  <c r="P127" i="29"/>
  <c r="AG126" i="29"/>
  <c r="AG124" i="30"/>
  <c r="M130" i="29"/>
  <c r="O127" i="29"/>
  <c r="AF127" i="29"/>
  <c r="F126" i="30"/>
  <c r="T127" i="29"/>
  <c r="X124" i="30"/>
  <c r="AC128" i="29"/>
  <c r="F123" i="30"/>
  <c r="X132" i="30"/>
  <c r="P126" i="29"/>
  <c r="AE123" i="30"/>
  <c r="F131" i="30"/>
  <c r="Y125" i="29"/>
  <c r="AB131" i="30"/>
  <c r="X125" i="30"/>
  <c r="M123" i="29"/>
  <c r="U127" i="29"/>
  <c r="R126" i="30"/>
  <c r="I126" i="30"/>
  <c r="K124" i="30"/>
  <c r="D131" i="29"/>
  <c r="V128" i="29"/>
  <c r="X127" i="29"/>
  <c r="I127" i="29"/>
  <c r="D128" i="30"/>
  <c r="AB129" i="30"/>
  <c r="P128" i="30"/>
  <c r="E123" i="30"/>
  <c r="AD124" i="29"/>
  <c r="Y122" i="29"/>
  <c r="U123" i="30"/>
  <c r="J123" i="30"/>
  <c r="F121" i="30"/>
  <c r="H120" i="30"/>
  <c r="I119" i="30"/>
  <c r="U124" i="29"/>
  <c r="Y121" i="30"/>
  <c r="AD121" i="29"/>
  <c r="K122" i="30"/>
  <c r="Y122" i="30"/>
  <c r="D115" i="29"/>
  <c r="S118" i="29"/>
  <c r="U123" i="29"/>
  <c r="E120" i="30"/>
  <c r="C122" i="30"/>
  <c r="H120" i="29"/>
  <c r="AD120" i="30"/>
  <c r="AE118" i="30"/>
  <c r="L122" i="30"/>
  <c r="Z119" i="30"/>
  <c r="AA117" i="30"/>
  <c r="N118" i="30"/>
  <c r="AH115" i="30"/>
  <c r="D119" i="29"/>
  <c r="I116" i="29"/>
  <c r="AG120" i="29"/>
  <c r="AB116" i="29"/>
  <c r="J126" i="30"/>
  <c r="AC125" i="29"/>
  <c r="D124" i="30"/>
  <c r="O128" i="29"/>
  <c r="F127" i="29"/>
  <c r="Z122" i="30"/>
  <c r="S129" i="29"/>
  <c r="C130" i="30"/>
  <c r="H128" i="30"/>
  <c r="AH122" i="29"/>
  <c r="R123" i="29"/>
  <c r="M129" i="30"/>
  <c r="P124" i="29"/>
  <c r="P121" i="30"/>
  <c r="H123" i="29"/>
  <c r="D121" i="30"/>
  <c r="F120" i="30"/>
  <c r="T131" i="29"/>
  <c r="W121" i="29"/>
  <c r="AB125" i="30"/>
  <c r="D122" i="30"/>
  <c r="L121" i="30"/>
  <c r="R120" i="30"/>
  <c r="P118" i="30"/>
  <c r="F118" i="30"/>
  <c r="X121" i="29"/>
  <c r="N119" i="29"/>
  <c r="C126" i="30"/>
  <c r="AC129" i="29"/>
  <c r="AA127" i="29"/>
  <c r="AA126" i="30"/>
  <c r="Q128" i="29"/>
  <c r="U127" i="30"/>
  <c r="W122" i="29"/>
  <c r="AF130" i="30"/>
  <c r="Z128" i="30"/>
  <c r="D124" i="29"/>
  <c r="N121" i="29"/>
  <c r="AB122" i="29"/>
  <c r="D120" i="30"/>
  <c r="T130" i="29"/>
  <c r="T121" i="30"/>
  <c r="X130" i="30"/>
  <c r="Z125" i="30"/>
  <c r="C132" i="30"/>
  <c r="P130" i="29"/>
  <c r="AC132" i="30"/>
  <c r="C124" i="30"/>
  <c r="AB128" i="30"/>
  <c r="D123" i="29"/>
  <c r="Q124" i="29"/>
  <c r="AH125" i="29"/>
  <c r="K124" i="29"/>
  <c r="O122" i="30"/>
  <c r="P125" i="30"/>
  <c r="U121" i="29"/>
  <c r="Q120" i="30"/>
  <c r="S119" i="30"/>
  <c r="AE126" i="30"/>
  <c r="AD126" i="29"/>
  <c r="I123" i="29"/>
  <c r="AD118" i="29"/>
  <c r="M115" i="29"/>
  <c r="F119" i="29"/>
  <c r="AB120" i="30"/>
  <c r="W124" i="29"/>
  <c r="S123" i="29"/>
  <c r="AE120" i="29"/>
  <c r="D126" i="30"/>
  <c r="AH121" i="29"/>
  <c r="M119" i="29"/>
  <c r="P120" i="30"/>
  <c r="L118" i="29"/>
  <c r="L119" i="29"/>
  <c r="Z116" i="29"/>
  <c r="Z120" i="30"/>
  <c r="AC116" i="29"/>
  <c r="Z120" i="29"/>
  <c r="AB114" i="29"/>
  <c r="R119" i="30"/>
  <c r="D118" i="29"/>
  <c r="AD120" i="29"/>
  <c r="AC119" i="29"/>
  <c r="U121" i="30"/>
  <c r="N117" i="30"/>
  <c r="K116" i="30"/>
  <c r="N120" i="29"/>
  <c r="D117" i="29"/>
  <c r="D114" i="29"/>
  <c r="F118" i="29"/>
  <c r="Y114" i="29"/>
  <c r="Y117" i="29"/>
  <c r="S115" i="29"/>
  <c r="J114" i="30"/>
  <c r="L113" i="30"/>
  <c r="N112" i="30"/>
  <c r="P111" i="30"/>
  <c r="D112" i="29"/>
  <c r="AH109" i="29"/>
  <c r="M113" i="29"/>
  <c r="AE112" i="30"/>
  <c r="S110" i="29"/>
  <c r="R122" i="29"/>
  <c r="Y121" i="29"/>
  <c r="G122" i="30"/>
  <c r="E118" i="30"/>
  <c r="Q118" i="30"/>
  <c r="AF116" i="30"/>
  <c r="AF116" i="29"/>
  <c r="F122" i="29"/>
  <c r="AF114" i="30"/>
  <c r="V117" i="30"/>
  <c r="AG121" i="29"/>
  <c r="AF121" i="30"/>
  <c r="M117" i="30"/>
  <c r="Y114" i="30"/>
  <c r="AD117" i="30"/>
  <c r="Q114" i="29"/>
  <c r="V119" i="30"/>
  <c r="T116" i="30"/>
  <c r="H116" i="29"/>
  <c r="W123" i="29"/>
  <c r="P118" i="29"/>
  <c r="E118" i="29"/>
  <c r="P116" i="30"/>
  <c r="V116" i="30"/>
  <c r="I120" i="29"/>
  <c r="G121" i="29"/>
  <c r="W120" i="29"/>
  <c r="Y117" i="30"/>
  <c r="AF115" i="30"/>
  <c r="O114" i="29"/>
  <c r="AF115" i="29"/>
  <c r="AG118" i="30"/>
  <c r="Q116" i="29"/>
  <c r="AB117" i="30"/>
  <c r="V114" i="30"/>
  <c r="X113" i="30"/>
  <c r="Z112" i="30"/>
  <c r="AB111" i="30"/>
  <c r="X110" i="29"/>
  <c r="O114" i="30"/>
  <c r="AE113" i="30"/>
  <c r="I111" i="29"/>
  <c r="P107" i="30"/>
  <c r="V115" i="29"/>
  <c r="Y110" i="30"/>
  <c r="AB108" i="29"/>
  <c r="H117" i="30"/>
  <c r="G111" i="30"/>
  <c r="K109" i="29"/>
  <c r="AB109" i="30"/>
  <c r="AA112" i="29"/>
  <c r="AE110" i="29"/>
  <c r="J111" i="29"/>
  <c r="S107" i="30"/>
  <c r="AD106" i="29"/>
  <c r="D105" i="29"/>
  <c r="F120" i="29"/>
  <c r="R121" i="30"/>
  <c r="AH119" i="29"/>
  <c r="D120" i="29"/>
  <c r="G121" i="30"/>
  <c r="C121" i="29"/>
  <c r="R115" i="29"/>
  <c r="AF117" i="29"/>
  <c r="R116" i="29"/>
  <c r="U114" i="29"/>
  <c r="AG116" i="29"/>
  <c r="F119" i="30"/>
  <c r="E114" i="30"/>
  <c r="G110" i="29"/>
  <c r="P111" i="29"/>
  <c r="AF108" i="30"/>
  <c r="X113" i="29"/>
  <c r="AH113" i="29"/>
  <c r="O109" i="30"/>
  <c r="Q113" i="30"/>
  <c r="R110" i="30"/>
  <c r="AG113" i="29"/>
  <c r="Q111" i="30"/>
  <c r="E109" i="29"/>
  <c r="H116" i="30"/>
  <c r="M108" i="29"/>
  <c r="AA105" i="29"/>
  <c r="W103" i="29"/>
  <c r="C109" i="29"/>
  <c r="AH105" i="29"/>
  <c r="Z111" i="29"/>
  <c r="E107" i="29"/>
  <c r="G109" i="30"/>
  <c r="N106" i="29"/>
  <c r="D110" i="30"/>
  <c r="AH106" i="30"/>
  <c r="AA115" i="30"/>
  <c r="K108" i="29"/>
  <c r="G112" i="29"/>
  <c r="L107" i="30"/>
  <c r="S103" i="30"/>
  <c r="O109" i="29"/>
  <c r="R106" i="29"/>
  <c r="AG114" i="30"/>
  <c r="Y105" i="30"/>
  <c r="Q110" i="29"/>
  <c r="T106" i="29"/>
  <c r="P110" i="29"/>
  <c r="T104" i="30"/>
  <c r="AF102" i="30"/>
  <c r="AH101" i="30"/>
  <c r="C101" i="30"/>
  <c r="K102" i="30"/>
  <c r="U99" i="29"/>
  <c r="W103" i="30"/>
  <c r="M101" i="29"/>
  <c r="L104" i="29"/>
  <c r="AG98" i="29"/>
  <c r="C97" i="30"/>
  <c r="U117" i="30"/>
  <c r="AC115" i="29"/>
  <c r="C113" i="30"/>
  <c r="AF118" i="29"/>
  <c r="N109" i="30"/>
  <c r="L121" i="29"/>
  <c r="AE111" i="29"/>
  <c r="C108" i="29"/>
  <c r="D115" i="30"/>
  <c r="R107" i="30"/>
  <c r="P110" i="30"/>
  <c r="O111" i="30"/>
  <c r="E109" i="30"/>
  <c r="T111" i="29"/>
  <c r="X112" i="29"/>
  <c r="H110" i="29"/>
  <c r="X107" i="29"/>
  <c r="O104" i="30"/>
  <c r="AF106" i="30"/>
  <c r="AF104" i="29"/>
  <c r="Y111" i="30"/>
  <c r="Z107" i="30"/>
  <c r="L105" i="29"/>
  <c r="T112" i="29"/>
  <c r="AF107" i="30"/>
  <c r="AE105" i="29"/>
  <c r="P106" i="29"/>
  <c r="K106" i="29"/>
  <c r="W111" i="29"/>
  <c r="V107" i="29"/>
  <c r="P105" i="29"/>
  <c r="Y109" i="29"/>
  <c r="Y106" i="30"/>
  <c r="W104" i="30"/>
  <c r="AE107" i="29"/>
  <c r="R105" i="29"/>
  <c r="M112" i="29"/>
  <c r="R103" i="30"/>
  <c r="N102" i="30"/>
  <c r="P101" i="30"/>
  <c r="N115" i="29"/>
  <c r="L114" i="30"/>
  <c r="P112" i="30"/>
  <c r="Y113" i="30"/>
  <c r="I108" i="29"/>
  <c r="W110" i="30"/>
  <c r="H112" i="30"/>
  <c r="H109" i="29"/>
  <c r="U115" i="29"/>
  <c r="R114" i="29"/>
  <c r="V109" i="29"/>
  <c r="AC114" i="29"/>
  <c r="AE110" i="30"/>
  <c r="V116" i="29"/>
  <c r="Q115" i="29"/>
  <c r="AD107" i="30"/>
  <c r="F106" i="29"/>
  <c r="L109" i="30"/>
  <c r="J112" i="29"/>
  <c r="M107" i="30"/>
  <c r="E110" i="29"/>
  <c r="X106" i="29"/>
  <c r="X104" i="30"/>
  <c r="G107" i="30"/>
  <c r="I105" i="30"/>
  <c r="O103" i="29"/>
  <c r="AH108" i="30"/>
  <c r="AC112" i="30"/>
  <c r="Y107" i="30"/>
  <c r="W105" i="30"/>
  <c r="AC103" i="29"/>
  <c r="C110" i="29"/>
  <c r="W106" i="29"/>
  <c r="AB104" i="30"/>
  <c r="D103" i="29"/>
  <c r="N108" i="30"/>
  <c r="AA110" i="30"/>
  <c r="AB106" i="29"/>
  <c r="AD104" i="30"/>
  <c r="Z110" i="30"/>
  <c r="K107" i="29"/>
  <c r="AD104" i="29"/>
  <c r="C103" i="30"/>
  <c r="E102" i="30"/>
  <c r="G101" i="30"/>
  <c r="S102" i="30"/>
  <c r="D100" i="29"/>
  <c r="U101" i="29"/>
  <c r="Y104" i="30"/>
  <c r="Q104" i="30"/>
  <c r="O99" i="29"/>
  <c r="G97" i="30"/>
  <c r="J95" i="30"/>
  <c r="K104" i="29"/>
  <c r="AB101" i="29"/>
  <c r="L99" i="30"/>
  <c r="AC109" i="30"/>
  <c r="Q102" i="30"/>
  <c r="S100" i="30"/>
  <c r="S101" i="29"/>
  <c r="AD99" i="30"/>
  <c r="AH97" i="30"/>
  <c r="AD99" i="29"/>
  <c r="V106" i="30"/>
  <c r="O97" i="30"/>
  <c r="Q96" i="30"/>
  <c r="S95" i="30"/>
  <c r="E102" i="29"/>
  <c r="AF99" i="30"/>
  <c r="C98" i="30"/>
  <c r="K92" i="30"/>
  <c r="K92" i="29"/>
  <c r="C115" i="29"/>
  <c r="L117" i="30"/>
  <c r="L112" i="30"/>
  <c r="AC111" i="29"/>
  <c r="AH107" i="30"/>
  <c r="AD114" i="30"/>
  <c r="E114" i="29"/>
  <c r="I116" i="30"/>
  <c r="L114" i="29"/>
  <c r="I110" i="29"/>
  <c r="Z107" i="29"/>
  <c r="AE108" i="29"/>
  <c r="AC105" i="30"/>
  <c r="Y103" i="30"/>
  <c r="H109" i="30"/>
  <c r="C106" i="30"/>
  <c r="AH111" i="29"/>
  <c r="H107" i="29"/>
  <c r="P106" i="30"/>
  <c r="V104" i="29"/>
  <c r="D107" i="30"/>
  <c r="H105" i="29"/>
  <c r="O108" i="30"/>
  <c r="Q112" i="30"/>
  <c r="U105" i="29"/>
  <c r="Y109" i="30"/>
  <c r="T106" i="30"/>
  <c r="Z104" i="29"/>
  <c r="J108" i="29"/>
  <c r="V110" i="29"/>
  <c r="AB104" i="29"/>
  <c r="U110" i="30"/>
  <c r="AA106" i="30"/>
  <c r="AH102" i="30"/>
  <c r="C102" i="30"/>
  <c r="E101" i="30"/>
  <c r="G100" i="30"/>
  <c r="O102" i="30"/>
  <c r="AC99" i="29"/>
  <c r="Q101" i="29"/>
  <c r="K104" i="30"/>
  <c r="H99" i="29"/>
  <c r="E97" i="30"/>
  <c r="G96" i="30"/>
  <c r="F104" i="30"/>
  <c r="X101" i="29"/>
  <c r="AG106" i="29"/>
  <c r="X109" i="30"/>
  <c r="M102" i="30"/>
  <c r="M100" i="30"/>
  <c r="O101" i="29"/>
  <c r="AA99" i="30"/>
  <c r="M97" i="30"/>
  <c r="O96" i="30"/>
  <c r="Q95" i="30"/>
  <c r="N105" i="29"/>
  <c r="AH101" i="29"/>
  <c r="E92" i="29"/>
  <c r="O99" i="30"/>
  <c r="AC96" i="29"/>
  <c r="R91" i="30"/>
  <c r="Q93" i="30"/>
  <c r="R91" i="29"/>
  <c r="Q98" i="30"/>
  <c r="L96" i="29"/>
  <c r="O100" i="29"/>
  <c r="Y93" i="30"/>
  <c r="P98" i="29"/>
  <c r="Y93" i="29"/>
  <c r="AH91" i="30"/>
  <c r="Z100" i="30"/>
  <c r="W102" i="29"/>
  <c r="AA97" i="29"/>
  <c r="E95" i="30"/>
  <c r="P101" i="29"/>
  <c r="AA105" i="30"/>
  <c r="F102" i="30"/>
  <c r="I103" i="29"/>
  <c r="V99" i="29"/>
  <c r="AA99" i="29"/>
  <c r="K96" i="30"/>
  <c r="W99" i="30"/>
  <c r="I96" i="29"/>
  <c r="Y92" i="29"/>
  <c r="F99" i="30"/>
  <c r="W98" i="30"/>
  <c r="Z95" i="29"/>
  <c r="H93" i="30"/>
  <c r="AB99" i="29"/>
  <c r="AB93" i="29"/>
  <c r="I97" i="29"/>
  <c r="M95" i="29"/>
  <c r="I99" i="30"/>
  <c r="Z96" i="29"/>
  <c r="AD94" i="29"/>
  <c r="K93" i="29"/>
  <c r="AA88" i="30"/>
  <c r="I86" i="30"/>
  <c r="C85" i="30"/>
  <c r="J91" i="29"/>
  <c r="AH88" i="29"/>
  <c r="S87" i="29"/>
  <c r="Q90" i="29"/>
  <c r="AH90" i="29"/>
  <c r="Z88" i="30"/>
  <c r="J94" i="30"/>
  <c r="U87" i="30"/>
  <c r="AD90" i="29"/>
  <c r="W88" i="29"/>
  <c r="C89" i="29"/>
  <c r="AC90" i="30"/>
  <c r="P88" i="30"/>
  <c r="Y88" i="30"/>
  <c r="W85" i="29"/>
  <c r="R90" i="30"/>
  <c r="M88" i="29"/>
  <c r="AG86" i="29"/>
  <c r="L91" i="29"/>
  <c r="AC82" i="29"/>
  <c r="AG84" i="29"/>
  <c r="N82" i="30"/>
  <c r="T80" i="29"/>
  <c r="AC81" i="29"/>
  <c r="U85" i="29"/>
  <c r="X80" i="30"/>
  <c r="AE83" i="29"/>
  <c r="U81" i="30"/>
  <c r="AA79" i="29"/>
  <c r="N84" i="29"/>
  <c r="G82" i="30"/>
  <c r="AA83" i="29"/>
  <c r="W81" i="30"/>
  <c r="AC79" i="29"/>
  <c r="AA84" i="29"/>
  <c r="N80" i="29"/>
  <c r="Z78" i="29"/>
  <c r="AG83" i="30"/>
  <c r="AG79" i="30"/>
  <c r="W84" i="29"/>
  <c r="V108" i="30"/>
  <c r="K100" i="29"/>
  <c r="N95" i="30"/>
  <c r="C102" i="29"/>
  <c r="X97" i="30"/>
  <c r="Y102" i="30"/>
  <c r="Z105" i="29"/>
  <c r="E100" i="30"/>
  <c r="U96" i="30"/>
  <c r="AF110" i="30"/>
  <c r="I100" i="30"/>
  <c r="X103" i="30"/>
  <c r="Y96" i="29"/>
  <c r="F98" i="30"/>
  <c r="J93" i="30"/>
  <c r="D100" i="30"/>
  <c r="V93" i="30"/>
  <c r="G94" i="29"/>
  <c r="AA91" i="29"/>
  <c r="U97" i="29"/>
  <c r="Y95" i="29"/>
  <c r="AD97" i="30"/>
  <c r="AG99" i="30"/>
  <c r="E97" i="29"/>
  <c r="X93" i="29"/>
  <c r="AF91" i="30"/>
  <c r="J89" i="30"/>
  <c r="Q86" i="30"/>
  <c r="L92" i="29"/>
  <c r="Q89" i="29"/>
  <c r="AB87" i="29"/>
  <c r="AA90" i="30"/>
  <c r="W91" i="30"/>
  <c r="T90" i="29"/>
  <c r="F88" i="30"/>
  <c r="Z85" i="30"/>
  <c r="S89" i="29"/>
  <c r="P86" i="29"/>
  <c r="H85" i="30"/>
  <c r="AB91" i="29"/>
  <c r="F89" i="29"/>
  <c r="J86" i="30"/>
  <c r="T91" i="30"/>
  <c r="M86" i="29"/>
  <c r="V88" i="29"/>
  <c r="N92" i="29"/>
  <c r="R89" i="29"/>
  <c r="L86" i="30"/>
  <c r="C83" i="30"/>
  <c r="M79" i="30"/>
  <c r="Z82" i="30"/>
  <c r="AF80" i="29"/>
  <c r="K84" i="30"/>
  <c r="H82" i="29"/>
  <c r="K86" i="29"/>
  <c r="C81" i="30"/>
  <c r="H84" i="30"/>
  <c r="AG81" i="30"/>
  <c r="F80" i="29"/>
  <c r="Z86" i="29"/>
  <c r="R82" i="30"/>
  <c r="AA100" i="30"/>
  <c r="AB95" i="30"/>
  <c r="AD102" i="29"/>
  <c r="AF103" i="30"/>
  <c r="Y100" i="29"/>
  <c r="F95" i="30"/>
  <c r="J101" i="29"/>
  <c r="P99" i="29"/>
  <c r="N91" i="29"/>
  <c r="H97" i="29"/>
  <c r="W93" i="29"/>
  <c r="AD91" i="29"/>
  <c r="X96" i="29"/>
  <c r="AH93" i="30"/>
  <c r="T91" i="29"/>
  <c r="R94" i="29"/>
  <c r="L92" i="30"/>
  <c r="D96" i="29"/>
  <c r="U98" i="30"/>
  <c r="L91" i="30"/>
  <c r="P97" i="29"/>
  <c r="T95" i="29"/>
  <c r="AG93" i="29"/>
  <c r="AH92" i="30"/>
  <c r="N93" i="29"/>
  <c r="AA89" i="30"/>
  <c r="D88" i="29"/>
  <c r="X91" i="29"/>
  <c r="D89" i="29"/>
  <c r="Y92" i="30"/>
  <c r="T89" i="29"/>
  <c r="AH86" i="30"/>
  <c r="P85" i="29"/>
  <c r="D91" i="29"/>
  <c r="W88" i="30"/>
  <c r="P89" i="29"/>
  <c r="AD93" i="30"/>
  <c r="AC89" i="30"/>
  <c r="O85" i="30"/>
  <c r="AD92" i="29"/>
  <c r="O89" i="30"/>
  <c r="X86" i="30"/>
  <c r="V92" i="30"/>
  <c r="I101" i="29"/>
  <c r="AH96" i="30"/>
  <c r="C100" i="30"/>
  <c r="K101" i="30"/>
  <c r="I102" i="29"/>
  <c r="X98" i="30"/>
  <c r="D99" i="30"/>
  <c r="F98" i="29"/>
  <c r="AE95" i="30"/>
  <c r="AB102" i="29"/>
  <c r="Z98" i="30"/>
  <c r="Y98" i="30"/>
  <c r="AA95" i="29"/>
  <c r="S94" i="29"/>
  <c r="K98" i="30"/>
  <c r="F93" i="30"/>
  <c r="AF97" i="29"/>
  <c r="J95" i="29"/>
  <c r="V92" i="29"/>
  <c r="AD98" i="29"/>
  <c r="AE96" i="29"/>
  <c r="T98" i="30"/>
  <c r="N96" i="29"/>
  <c r="T94" i="29"/>
  <c r="AG92" i="29"/>
  <c r="X90" i="30"/>
  <c r="I88" i="30"/>
  <c r="AD84" i="30"/>
  <c r="AE90" i="29"/>
  <c r="X88" i="29"/>
  <c r="J87" i="29"/>
  <c r="AH89" i="29"/>
  <c r="L93" i="30"/>
  <c r="Z89" i="30"/>
  <c r="D87" i="30"/>
  <c r="N88" i="29"/>
  <c r="AG90" i="29"/>
  <c r="AH85" i="29"/>
  <c r="J99" i="29"/>
  <c r="S90" i="29"/>
  <c r="AF87" i="30"/>
  <c r="T85" i="30"/>
  <c r="O90" i="30"/>
  <c r="H88" i="30"/>
  <c r="AG94" i="29"/>
  <c r="E88" i="29"/>
  <c r="X86" i="29"/>
  <c r="AF90" i="29"/>
  <c r="V85" i="30"/>
  <c r="AC84" i="29"/>
  <c r="Q82" i="29"/>
  <c r="H89" i="30"/>
  <c r="R84" i="30"/>
  <c r="C82" i="30"/>
  <c r="S95" i="29"/>
  <c r="N83" i="30"/>
  <c r="Q81" i="29"/>
  <c r="R84" i="29"/>
  <c r="L80" i="30"/>
  <c r="AE88" i="29"/>
  <c r="J83" i="30"/>
  <c r="I81" i="30"/>
  <c r="O79" i="29"/>
  <c r="AA83" i="30"/>
  <c r="AB81" i="30"/>
  <c r="I86" i="29"/>
  <c r="G83" i="30"/>
  <c r="K81" i="30"/>
  <c r="Q79" i="29"/>
  <c r="G84" i="30"/>
  <c r="AD81" i="30"/>
  <c r="C80" i="29"/>
  <c r="X89" i="30"/>
  <c r="W83" i="29"/>
  <c r="U79" i="30"/>
  <c r="C84" i="30"/>
  <c r="G80" i="30"/>
  <c r="G87" i="29"/>
  <c r="F83" i="30"/>
  <c r="H78" i="30"/>
  <c r="I77" i="30"/>
  <c r="AG86" i="30"/>
  <c r="R83" i="30"/>
  <c r="D87" i="29"/>
  <c r="Q80" i="29"/>
  <c r="M85" i="29"/>
  <c r="AG80" i="30"/>
  <c r="T83" i="29"/>
  <c r="X79" i="29"/>
  <c r="D83" i="30"/>
  <c r="AD81" i="29"/>
  <c r="N79" i="29"/>
  <c r="V86" i="29"/>
  <c r="J82" i="29"/>
  <c r="D78" i="30"/>
  <c r="AC76" i="30"/>
  <c r="M81" i="29"/>
  <c r="S77" i="29"/>
  <c r="Q85" i="29"/>
  <c r="H75" i="29"/>
  <c r="N77" i="30"/>
  <c r="G74" i="29"/>
  <c r="W79" i="30"/>
  <c r="J77" i="29"/>
  <c r="Y75" i="30"/>
  <c r="AC73" i="30"/>
  <c r="S74" i="29"/>
  <c r="AH73" i="29"/>
  <c r="K72" i="30"/>
  <c r="AC77" i="29"/>
  <c r="Y76" i="29"/>
  <c r="T77" i="30"/>
  <c r="AB73" i="29"/>
  <c r="R78" i="29"/>
  <c r="AE74" i="30"/>
  <c r="Y80" i="30"/>
  <c r="O74" i="29"/>
  <c r="D73" i="30"/>
  <c r="AF71" i="29"/>
  <c r="Z69" i="29"/>
  <c r="F86" i="29"/>
  <c r="AB85" i="29"/>
  <c r="X82" i="29"/>
  <c r="D86" i="29"/>
  <c r="AA84" i="30"/>
  <c r="U80" i="30"/>
  <c r="L79" i="29"/>
  <c r="Y82" i="29"/>
  <c r="W86" i="29"/>
  <c r="E79" i="30"/>
  <c r="P85" i="30"/>
  <c r="AH81" i="30"/>
  <c r="R79" i="30"/>
  <c r="Y76" i="30"/>
  <c r="X80" i="29"/>
  <c r="O77" i="29"/>
  <c r="E75" i="30"/>
  <c r="X79" i="30"/>
  <c r="J77" i="30"/>
  <c r="AF73" i="29"/>
  <c r="K79" i="30"/>
  <c r="G77" i="29"/>
  <c r="Y75" i="29"/>
  <c r="P74" i="30"/>
  <c r="E73" i="30"/>
  <c r="Z73" i="29"/>
  <c r="I72" i="30"/>
  <c r="S83" i="29"/>
  <c r="Y77" i="29"/>
  <c r="S75" i="30"/>
  <c r="V76" i="29"/>
  <c r="K75" i="29"/>
  <c r="P77" i="30"/>
  <c r="T73" i="29"/>
  <c r="N78" i="29"/>
  <c r="U75" i="29"/>
  <c r="L74" i="30"/>
  <c r="AG72" i="29"/>
  <c r="X69" i="29"/>
  <c r="Z68" i="29"/>
  <c r="AB67" i="29"/>
  <c r="X70" i="30"/>
  <c r="N72" i="30"/>
  <c r="C70" i="30"/>
  <c r="AA69" i="30"/>
  <c r="AC68" i="30"/>
  <c r="AH71" i="29"/>
  <c r="AG69" i="30"/>
  <c r="AG68" i="29"/>
  <c r="J73" i="29"/>
  <c r="AH70" i="29"/>
  <c r="W73" i="29"/>
  <c r="N73" i="29"/>
  <c r="AG66" i="29"/>
  <c r="F65" i="29"/>
  <c r="U63" i="30"/>
  <c r="J62" i="30"/>
  <c r="L61" i="30"/>
  <c r="M88" i="30"/>
  <c r="AA86" i="29"/>
  <c r="T86" i="30"/>
  <c r="V84" i="29"/>
  <c r="S81" i="30"/>
  <c r="Q86" i="29"/>
  <c r="J84" i="29"/>
  <c r="E80" i="30"/>
  <c r="Z83" i="30"/>
  <c r="P87" i="30"/>
  <c r="I78" i="30"/>
  <c r="AG76" i="30"/>
  <c r="AA77" i="29"/>
  <c r="L75" i="30"/>
  <c r="AC82" i="30"/>
  <c r="V77" i="30"/>
  <c r="V74" i="29"/>
  <c r="L80" i="29"/>
  <c r="R77" i="29"/>
  <c r="AG75" i="30"/>
  <c r="D74" i="30"/>
  <c r="AG75" i="29"/>
  <c r="X74" i="30"/>
  <c r="P74" i="29"/>
  <c r="O72" i="30"/>
  <c r="Q71" i="30"/>
  <c r="D78" i="29"/>
  <c r="AF78" i="30"/>
  <c r="S75" i="29"/>
  <c r="AA80" i="29"/>
  <c r="AB77" i="30"/>
  <c r="J74" i="29"/>
  <c r="F75" i="30"/>
  <c r="O81" i="30"/>
  <c r="AC75" i="29"/>
  <c r="T74" i="30"/>
  <c r="L73" i="29"/>
  <c r="AF68" i="29"/>
  <c r="AH67" i="29"/>
  <c r="T73" i="30"/>
  <c r="D71" i="30"/>
  <c r="AB72" i="30"/>
  <c r="O70" i="30"/>
  <c r="X72" i="30"/>
  <c r="N72" i="29"/>
  <c r="C70" i="29"/>
  <c r="Q72" i="29"/>
  <c r="U70" i="30"/>
  <c r="J72" i="29"/>
  <c r="J70" i="30"/>
  <c r="F69" i="29"/>
  <c r="H68" i="29"/>
  <c r="AE73" i="30"/>
  <c r="M71" i="29"/>
  <c r="M74" i="29"/>
  <c r="V71" i="30"/>
  <c r="S79" i="29"/>
  <c r="X71" i="30"/>
  <c r="AD69" i="30"/>
  <c r="K67" i="29"/>
  <c r="O65" i="30"/>
  <c r="S67" i="30"/>
  <c r="V65" i="29"/>
  <c r="AD63" i="30"/>
  <c r="P62" i="30"/>
  <c r="R61" i="30"/>
  <c r="T60" i="30"/>
  <c r="U64" i="30"/>
  <c r="C62" i="29"/>
  <c r="E61" i="29"/>
  <c r="G60" i="29"/>
  <c r="N65" i="30"/>
  <c r="X65" i="30"/>
  <c r="R62" i="30"/>
  <c r="F68" i="30"/>
  <c r="H64" i="29"/>
  <c r="E74" i="29"/>
  <c r="W61" i="30"/>
  <c r="M65" i="29"/>
  <c r="L67" i="29"/>
  <c r="P65" i="30"/>
  <c r="Y63" i="30"/>
  <c r="AA93" i="30"/>
  <c r="F82" i="29"/>
  <c r="X81" i="30"/>
  <c r="AE83" i="30"/>
  <c r="D79" i="29"/>
  <c r="D84" i="30"/>
  <c r="H80" i="29"/>
  <c r="T82" i="30"/>
  <c r="AF78" i="29"/>
  <c r="X85" i="30"/>
  <c r="Z84" i="29"/>
  <c r="G79" i="30"/>
  <c r="AC77" i="30"/>
  <c r="U76" i="30"/>
  <c r="H77" i="29"/>
  <c r="W80" i="29"/>
  <c r="AG74" i="29"/>
  <c r="X73" i="30"/>
  <c r="C77" i="30"/>
  <c r="P73" i="29"/>
  <c r="AC78" i="29"/>
  <c r="AF76" i="30"/>
  <c r="K74" i="29"/>
  <c r="M73" i="29"/>
  <c r="F72" i="30"/>
  <c r="Y81" i="29"/>
  <c r="Q77" i="29"/>
  <c r="K75" i="30"/>
  <c r="P76" i="29"/>
  <c r="G78" i="29"/>
  <c r="H74" i="29"/>
  <c r="R76" i="29"/>
  <c r="T69" i="29"/>
  <c r="V68" i="29"/>
  <c r="X67" i="29"/>
  <c r="E72" i="30"/>
  <c r="AH71" i="30"/>
  <c r="M70" i="29"/>
  <c r="W69" i="30"/>
  <c r="Y68" i="30"/>
  <c r="AB71" i="29"/>
  <c r="AA69" i="29"/>
  <c r="AC68" i="29"/>
  <c r="AE67" i="29"/>
  <c r="U70" i="29"/>
  <c r="AA70" i="30"/>
  <c r="C71" i="29"/>
  <c r="E73" i="29"/>
  <c r="G71" i="29"/>
  <c r="Z66" i="29"/>
  <c r="C74" i="30"/>
  <c r="Z75" i="29"/>
  <c r="F70" i="29"/>
  <c r="Y62" i="30"/>
  <c r="Z60" i="30"/>
  <c r="M68" i="30"/>
  <c r="R65" i="30"/>
  <c r="U65" i="30"/>
  <c r="P62" i="29"/>
  <c r="AH59" i="29"/>
  <c r="L68" i="30"/>
  <c r="U65" i="29"/>
  <c r="E64" i="30"/>
  <c r="V67" i="30"/>
  <c r="AH64" i="29"/>
  <c r="AG62" i="29"/>
  <c r="X66" i="29"/>
  <c r="AA61" i="30"/>
  <c r="U67" i="29"/>
  <c r="AF62" i="30"/>
  <c r="AC61" i="29"/>
  <c r="AE60" i="29"/>
  <c r="W66" i="29"/>
  <c r="Z64" i="29"/>
  <c r="J63" i="29"/>
  <c r="F59" i="29"/>
  <c r="AD57" i="30"/>
  <c r="AC53" i="29"/>
  <c r="AE52" i="29"/>
  <c r="AG51" i="29"/>
  <c r="T67" i="30"/>
  <c r="H59" i="30"/>
  <c r="K57" i="30"/>
  <c r="O55" i="30"/>
  <c r="AD59" i="30"/>
  <c r="I58" i="29"/>
  <c r="AH56" i="30"/>
  <c r="AE60" i="30"/>
  <c r="AD58" i="29"/>
  <c r="AH56" i="29"/>
  <c r="F55" i="29"/>
  <c r="M57" i="29"/>
  <c r="E56" i="30"/>
  <c r="AG66" i="30"/>
  <c r="I55" i="30"/>
  <c r="AH53" i="29"/>
  <c r="Y59" i="30"/>
  <c r="Z57" i="29"/>
  <c r="AD55" i="29"/>
  <c r="R58" i="30"/>
  <c r="E55" i="29"/>
  <c r="U59" i="29"/>
  <c r="T57" i="29"/>
  <c r="X55" i="29"/>
  <c r="I54" i="30"/>
  <c r="K53" i="30"/>
  <c r="M52" i="30"/>
  <c r="O51" i="30"/>
  <c r="AB52" i="29"/>
  <c r="C49" i="30"/>
  <c r="AH49" i="29"/>
  <c r="I48" i="30"/>
  <c r="F47" i="29"/>
  <c r="H46" i="29"/>
  <c r="I45" i="29"/>
  <c r="C48" i="29"/>
  <c r="Z50" i="30"/>
  <c r="L49" i="30"/>
  <c r="J52" i="30"/>
  <c r="AB48" i="29"/>
  <c r="AF50" i="29"/>
  <c r="R49" i="29"/>
  <c r="AH45" i="30"/>
  <c r="AD52" i="29"/>
  <c r="AE68" i="30"/>
  <c r="AF70" i="29"/>
  <c r="O71" i="29"/>
  <c r="D67" i="29"/>
  <c r="Z69" i="30"/>
  <c r="AF64" i="29"/>
  <c r="E62" i="30"/>
  <c r="J60" i="30"/>
  <c r="J67" i="30"/>
  <c r="AB64" i="30"/>
  <c r="J67" i="29"/>
  <c r="AB64" i="29"/>
  <c r="E62" i="29"/>
  <c r="AB60" i="29"/>
  <c r="T59" i="29"/>
  <c r="M70" i="30"/>
  <c r="AE71" i="29"/>
  <c r="W68" i="30"/>
  <c r="Y69" i="29"/>
  <c r="G67" i="30"/>
  <c r="R64" i="29"/>
  <c r="G67" i="29"/>
  <c r="AH61" i="29"/>
  <c r="Z60" i="29"/>
  <c r="R59" i="29"/>
  <c r="X64" i="30"/>
  <c r="Q65" i="30"/>
  <c r="N63" i="30"/>
  <c r="L74" i="29"/>
  <c r="X66" i="30"/>
  <c r="E64" i="29"/>
  <c r="AA65" i="29"/>
  <c r="AD68" i="30"/>
  <c r="T66" i="29"/>
  <c r="G64" i="30"/>
  <c r="O62" i="29"/>
  <c r="Q61" i="29"/>
  <c r="S60" i="29"/>
  <c r="AE67" i="30"/>
  <c r="AG65" i="29"/>
  <c r="G64" i="29"/>
  <c r="Z62" i="29"/>
  <c r="W60" i="30"/>
  <c r="W58" i="29"/>
  <c r="N57" i="30"/>
  <c r="O54" i="29"/>
  <c r="Q53" i="29"/>
  <c r="S52" i="29"/>
  <c r="U51" i="29"/>
  <c r="S62" i="29"/>
  <c r="Q58" i="30"/>
  <c r="U56" i="30"/>
  <c r="AD54" i="29"/>
  <c r="AA57" i="29"/>
  <c r="R56" i="30"/>
  <c r="F55" i="30"/>
  <c r="AC64" i="29"/>
  <c r="G58" i="29"/>
  <c r="J56" i="29"/>
  <c r="R54" i="30"/>
  <c r="S59" i="29"/>
  <c r="AE56" i="29"/>
  <c r="V55" i="30"/>
  <c r="T54" i="29"/>
  <c r="V53" i="29"/>
  <c r="AF58" i="29"/>
  <c r="C57" i="29"/>
  <c r="E55" i="30"/>
  <c r="R59" i="30"/>
  <c r="C58" i="30"/>
  <c r="S55" i="29"/>
  <c r="I61" i="30"/>
  <c r="L65" i="30"/>
  <c r="Z58" i="29"/>
  <c r="AD56" i="29"/>
  <c r="AE53" i="30"/>
  <c r="AG52" i="30"/>
  <c r="D51" i="30"/>
  <c r="E52" i="29"/>
  <c r="AD50" i="29"/>
  <c r="P49" i="29"/>
  <c r="Y47" i="29"/>
  <c r="AA46" i="29"/>
  <c r="AC45" i="29"/>
  <c r="AE44" i="29"/>
  <c r="E54" i="30"/>
  <c r="K48" i="30"/>
  <c r="AB53" i="30"/>
  <c r="T51" i="30"/>
  <c r="E48" i="29"/>
  <c r="N50" i="29"/>
  <c r="R47" i="30"/>
  <c r="T46" i="30"/>
  <c r="V45" i="30"/>
  <c r="G52" i="29"/>
  <c r="W49" i="30"/>
  <c r="AF46" i="29"/>
  <c r="AH45" i="29"/>
  <c r="C45" i="29"/>
  <c r="E44" i="29"/>
  <c r="J50" i="29"/>
  <c r="Q48" i="30"/>
  <c r="I84" i="29"/>
  <c r="Z70" i="29"/>
  <c r="G73" i="29"/>
  <c r="T70" i="30"/>
  <c r="L66" i="29"/>
  <c r="AH62" i="30"/>
  <c r="S68" i="30"/>
  <c r="Y65" i="29"/>
  <c r="AB65" i="30"/>
  <c r="J61" i="29"/>
  <c r="C60" i="29"/>
  <c r="H64" i="30"/>
  <c r="AA67" i="30"/>
  <c r="J65" i="30"/>
  <c r="C63" i="29"/>
  <c r="AA66" i="30"/>
  <c r="M64" i="29"/>
  <c r="AC61" i="30"/>
  <c r="AH66" i="30"/>
  <c r="G65" i="29"/>
  <c r="E63" i="30"/>
  <c r="AE61" i="29"/>
  <c r="AG60" i="29"/>
  <c r="AC64" i="30"/>
  <c r="M63" i="29"/>
  <c r="AG57" i="29"/>
  <c r="X56" i="30"/>
  <c r="AE53" i="29"/>
  <c r="AG52" i="29"/>
  <c r="E71" i="29"/>
  <c r="J59" i="30"/>
  <c r="N57" i="29"/>
  <c r="R55" i="29"/>
  <c r="Q60" i="30"/>
  <c r="D57" i="29"/>
  <c r="AB55" i="30"/>
  <c r="F57" i="30"/>
  <c r="H55" i="30"/>
  <c r="X58" i="30"/>
  <c r="H56" i="29"/>
  <c r="AB68" i="30"/>
  <c r="C54" i="29"/>
  <c r="AE57" i="30"/>
  <c r="U58" i="29"/>
  <c r="L57" i="30"/>
  <c r="G55" i="30"/>
  <c r="AE59" i="30"/>
  <c r="Y57" i="30"/>
  <c r="AC55" i="30"/>
  <c r="K54" i="30"/>
  <c r="M53" i="30"/>
  <c r="O52" i="30"/>
  <c r="Q51" i="30"/>
  <c r="AF52" i="29"/>
  <c r="J49" i="30"/>
  <c r="D50" i="29"/>
  <c r="H47" i="29"/>
  <c r="I46" i="29"/>
  <c r="K45" i="29"/>
  <c r="E48" i="30"/>
  <c r="AC50" i="30"/>
  <c r="O49" i="30"/>
  <c r="N52" i="30"/>
  <c r="AD48" i="30"/>
  <c r="U49" i="29"/>
  <c r="AG47" i="29"/>
  <c r="AH46" i="30"/>
  <c r="C46" i="30"/>
  <c r="AH52" i="29"/>
  <c r="E51" i="29"/>
  <c r="J50" i="30"/>
  <c r="Y48" i="29"/>
  <c r="L47" i="29"/>
  <c r="N46" i="29"/>
  <c r="P45" i="29"/>
  <c r="R44" i="29"/>
  <c r="AE50" i="29"/>
  <c r="Q49" i="29"/>
  <c r="N51" i="30"/>
  <c r="U50" i="30"/>
  <c r="W47" i="30"/>
  <c r="Y46" i="30"/>
  <c r="AA45" i="30"/>
  <c r="N44" i="30"/>
  <c r="P42" i="30"/>
  <c r="U40" i="29"/>
  <c r="AA38" i="30"/>
  <c r="AD36" i="29"/>
  <c r="AG34" i="29"/>
  <c r="I62" i="29"/>
  <c r="S65" i="30"/>
  <c r="O58" i="29"/>
  <c r="O51" i="29"/>
  <c r="AA54" i="30"/>
  <c r="D60" i="30"/>
  <c r="G59" i="30"/>
  <c r="D59" i="29"/>
  <c r="AB59" i="30"/>
  <c r="S56" i="30"/>
  <c r="AC51" i="30"/>
  <c r="U46" i="29"/>
  <c r="AB48" i="30"/>
  <c r="AG47" i="30"/>
  <c r="E53" i="30"/>
  <c r="W48" i="29"/>
  <c r="AB51" i="29"/>
  <c r="R46" i="29"/>
  <c r="V44" i="29"/>
  <c r="D51" i="29"/>
  <c r="E52" i="30"/>
  <c r="Y49" i="30"/>
  <c r="Y47" i="30"/>
  <c r="O46" i="30"/>
  <c r="T42" i="30"/>
  <c r="AH39" i="30"/>
  <c r="T37" i="29"/>
  <c r="C35" i="30"/>
  <c r="E44" i="30"/>
  <c r="J40" i="30"/>
  <c r="V34" i="30"/>
  <c r="P32" i="30"/>
  <c r="I44" i="29"/>
  <c r="AD38" i="29"/>
  <c r="AG36" i="29"/>
  <c r="F35" i="30"/>
  <c r="I33" i="30"/>
  <c r="AC31" i="30"/>
  <c r="AF35" i="30"/>
  <c r="W31" i="29"/>
  <c r="Y43" i="30"/>
  <c r="AC41" i="30"/>
  <c r="AG39" i="30"/>
  <c r="C38" i="29"/>
  <c r="F36" i="29"/>
  <c r="K34" i="30"/>
  <c r="I30" i="29"/>
  <c r="K29" i="29"/>
  <c r="M28" i="29"/>
  <c r="AC43" i="29"/>
  <c r="AG41" i="29"/>
  <c r="C40" i="30"/>
  <c r="N34" i="30"/>
  <c r="G32" i="30"/>
  <c r="X43" i="30"/>
  <c r="AB41" i="30"/>
  <c r="E36" i="30"/>
  <c r="X32" i="29"/>
  <c r="F45" i="30"/>
  <c r="AH42" i="29"/>
  <c r="E41" i="29"/>
  <c r="T33" i="30"/>
  <c r="N37" i="30"/>
  <c r="AF30" i="30"/>
  <c r="AH29" i="30"/>
  <c r="C29" i="30"/>
  <c r="E28" i="30"/>
  <c r="G27" i="30"/>
  <c r="X37" i="30"/>
  <c r="L31" i="30"/>
  <c r="S43" i="30"/>
  <c r="W41" i="30"/>
  <c r="AB39" i="29"/>
  <c r="F44" i="30"/>
  <c r="I42" i="29"/>
  <c r="K40" i="29"/>
  <c r="AE66" i="30"/>
  <c r="E58" i="30"/>
  <c r="H51" i="29"/>
  <c r="H61" i="30"/>
  <c r="S59" i="30"/>
  <c r="O59" i="30"/>
  <c r="Z58" i="30"/>
  <c r="D56" i="30"/>
  <c r="U51" i="30"/>
  <c r="M46" i="29"/>
  <c r="N48" i="29"/>
  <c r="V52" i="30"/>
  <c r="L51" i="29"/>
  <c r="L46" i="29"/>
  <c r="P44" i="29"/>
  <c r="AB50" i="29"/>
  <c r="AH51" i="30"/>
  <c r="V49" i="30"/>
  <c r="U47" i="30"/>
  <c r="M46" i="30"/>
  <c r="L42" i="30"/>
  <c r="AE39" i="29"/>
  <c r="AH43" i="29"/>
  <c r="E42" i="29"/>
  <c r="H40" i="29"/>
  <c r="M38" i="30"/>
  <c r="P36" i="29"/>
  <c r="S34" i="29"/>
  <c r="J32" i="30"/>
  <c r="T40" i="30"/>
  <c r="G33" i="29"/>
  <c r="D49" i="30"/>
  <c r="W39" i="30"/>
  <c r="Z37" i="29"/>
  <c r="AC35" i="29"/>
  <c r="Q31" i="29"/>
  <c r="U43" i="30"/>
  <c r="Y41" i="30"/>
  <c r="Z39" i="30"/>
  <c r="E34" i="30"/>
  <c r="F31" i="29"/>
  <c r="H30" i="29"/>
  <c r="I29" i="29"/>
  <c r="K28" i="29"/>
  <c r="Y43" i="29"/>
  <c r="AC41" i="29"/>
  <c r="AG39" i="29"/>
  <c r="F38" i="30"/>
  <c r="K34" i="29"/>
  <c r="AH31" i="30"/>
  <c r="T43" i="30"/>
  <c r="X41" i="30"/>
  <c r="AC39" i="30"/>
  <c r="AF37" i="29"/>
  <c r="H34" i="30"/>
  <c r="U32" i="30"/>
  <c r="AG44" i="30"/>
  <c r="AD42" i="29"/>
  <c r="AH40" i="29"/>
  <c r="F39" i="29"/>
  <c r="K37" i="30"/>
  <c r="N35" i="29"/>
  <c r="Q33" i="29"/>
  <c r="Z44" i="30"/>
  <c r="K37" i="29"/>
  <c r="Q35" i="30"/>
  <c r="T33" i="29"/>
  <c r="AD30" i="30"/>
  <c r="AF29" i="30"/>
  <c r="AH28" i="30"/>
  <c r="C28" i="30"/>
  <c r="E27" i="30"/>
  <c r="R39" i="29"/>
  <c r="U37" i="29"/>
  <c r="AA35" i="30"/>
  <c r="AD33" i="29"/>
  <c r="G31" i="30"/>
  <c r="O43" i="30"/>
  <c r="S41" i="30"/>
  <c r="F42" i="29"/>
  <c r="G68" i="30"/>
  <c r="M67" i="29"/>
  <c r="P67" i="30"/>
  <c r="AC60" i="29"/>
  <c r="H63" i="29"/>
  <c r="S56" i="29"/>
  <c r="AA53" i="29"/>
  <c r="C59" i="29"/>
  <c r="G58" i="30"/>
  <c r="AE56" i="30"/>
  <c r="J57" i="30"/>
  <c r="H55" i="29"/>
  <c r="W57" i="30"/>
  <c r="H57" i="29"/>
  <c r="H54" i="30"/>
  <c r="X52" i="29"/>
  <c r="AE49" i="29"/>
  <c r="H45" i="29"/>
  <c r="AD46" i="30"/>
  <c r="AB50" i="30"/>
  <c r="X47" i="29"/>
  <c r="AB45" i="29"/>
  <c r="Z53" i="30"/>
  <c r="G51" i="30"/>
  <c r="K49" i="29"/>
  <c r="AD50" i="30"/>
  <c r="I47" i="30"/>
  <c r="AG45" i="30"/>
  <c r="F44" i="29"/>
  <c r="V41" i="30"/>
  <c r="W36" i="30"/>
  <c r="N43" i="29"/>
  <c r="R41" i="29"/>
  <c r="T39" i="30"/>
  <c r="AF33" i="30"/>
  <c r="N31" i="30"/>
  <c r="D40" i="30"/>
  <c r="G38" i="29"/>
  <c r="I36" i="29"/>
  <c r="O34" i="30"/>
  <c r="Y32" i="30"/>
  <c r="O33" i="29"/>
  <c r="L45" i="30"/>
  <c r="F41" i="30"/>
  <c r="I39" i="30"/>
  <c r="L37" i="29"/>
  <c r="O35" i="29"/>
  <c r="U33" i="30"/>
  <c r="AC30" i="29"/>
  <c r="AE29" i="29"/>
  <c r="AG28" i="29"/>
  <c r="F43" i="29"/>
  <c r="I41" i="29"/>
  <c r="L39" i="30"/>
  <c r="H57" i="30"/>
  <c r="AD48" i="29"/>
  <c r="F47" i="30"/>
  <c r="AH38" i="29"/>
  <c r="W37" i="30"/>
  <c r="AD39" i="30"/>
  <c r="V32" i="29"/>
  <c r="AG38" i="30"/>
  <c r="G45" i="30"/>
  <c r="AA30" i="29"/>
  <c r="R35" i="29"/>
  <c r="AH40" i="30"/>
  <c r="Q33" i="30"/>
  <c r="C44" i="29"/>
  <c r="L40" i="29"/>
  <c r="U36" i="30"/>
  <c r="O32" i="29"/>
  <c r="R38" i="29"/>
  <c r="AA34" i="30"/>
  <c r="T29" i="30"/>
  <c r="X27" i="30"/>
  <c r="AB38" i="29"/>
  <c r="D35" i="30"/>
  <c r="AC40" i="30"/>
  <c r="K43" i="29"/>
  <c r="U39" i="29"/>
  <c r="Q37" i="29"/>
  <c r="W35" i="30"/>
  <c r="Z33" i="29"/>
  <c r="AE38" i="30"/>
  <c r="S27" i="29"/>
  <c r="X16" i="29"/>
  <c r="R30" i="29"/>
  <c r="N26" i="29"/>
  <c r="F25" i="30"/>
  <c r="V22" i="29"/>
  <c r="M21" i="30"/>
  <c r="AD18" i="29"/>
  <c r="U17" i="30"/>
  <c r="X29" i="29"/>
  <c r="V27" i="29"/>
  <c r="AG23" i="29"/>
  <c r="H20" i="29"/>
  <c r="X31" i="29"/>
  <c r="W29" i="30"/>
  <c r="R27" i="29"/>
  <c r="AE25" i="30"/>
  <c r="AE27" i="30"/>
  <c r="Y24" i="29"/>
  <c r="AG20" i="29"/>
  <c r="N27" i="29"/>
  <c r="L25" i="30"/>
  <c r="P23" i="30"/>
  <c r="T21" i="30"/>
  <c r="X19" i="30"/>
  <c r="AB17" i="30"/>
  <c r="Y16" i="29"/>
  <c r="R26" i="29"/>
  <c r="I25" i="30"/>
  <c r="Z22" i="29"/>
  <c r="Q21" i="30"/>
  <c r="G29" i="29"/>
  <c r="D27" i="29"/>
  <c r="M23" i="29"/>
  <c r="U19" i="29"/>
  <c r="AH37" i="30"/>
  <c r="M27" i="29"/>
  <c r="G25" i="30"/>
  <c r="J23" i="30"/>
  <c r="N21" i="30"/>
  <c r="R19" i="30"/>
  <c r="V17" i="30"/>
  <c r="Y29" i="30"/>
  <c r="AD27" i="29"/>
  <c r="AF24" i="29"/>
  <c r="W23" i="30"/>
  <c r="S16" i="30"/>
  <c r="AD14" i="29"/>
  <c r="AF12" i="29"/>
  <c r="Q26" i="29"/>
  <c r="D14" i="29"/>
  <c r="M10" i="30"/>
  <c r="D9" i="29"/>
  <c r="F8" i="29"/>
  <c r="H7" i="29"/>
  <c r="M14" i="30"/>
  <c r="J12" i="29"/>
  <c r="I22" i="29"/>
  <c r="W17" i="30"/>
  <c r="I13" i="30"/>
  <c r="I26" i="29"/>
  <c r="W19" i="30"/>
  <c r="L11" i="30"/>
  <c r="S21" i="29"/>
  <c r="H16" i="29"/>
  <c r="H11" i="30"/>
  <c r="Q24" i="30"/>
  <c r="AE16" i="30"/>
  <c r="Z14" i="29"/>
  <c r="AB12" i="30"/>
  <c r="AH10" i="29"/>
  <c r="AA21" i="30"/>
  <c r="M17" i="30"/>
  <c r="J15" i="30"/>
  <c r="I12" i="29"/>
  <c r="C9" i="29"/>
  <c r="E8" i="29"/>
  <c r="AA21" i="29"/>
  <c r="D16" i="30"/>
  <c r="G13" i="29"/>
  <c r="K25" i="29"/>
  <c r="D16" i="29"/>
  <c r="E14" i="29"/>
  <c r="K12" i="29"/>
  <c r="X18" i="29"/>
  <c r="D13" i="29"/>
  <c r="O9" i="30"/>
  <c r="Q8" i="30"/>
  <c r="S7" i="30"/>
  <c r="U6" i="30"/>
  <c r="W5" i="30"/>
  <c r="E10" i="30"/>
  <c r="T4" i="29"/>
  <c r="D10" i="30"/>
  <c r="V5" i="30"/>
  <c r="R3" i="30"/>
  <c r="Z5" i="29"/>
  <c r="AG3" i="30"/>
  <c r="G9" i="30"/>
  <c r="AA3" i="29"/>
  <c r="M2" i="29"/>
  <c r="AG5" i="29"/>
  <c r="F4" i="29"/>
  <c r="V8" i="30"/>
  <c r="G12" i="29"/>
  <c r="T3" i="29"/>
  <c r="Y14" i="29"/>
  <c r="D2" i="30"/>
  <c r="J64" i="29"/>
  <c r="U56" i="29"/>
  <c r="X53" i="29"/>
  <c r="K50" i="30"/>
  <c r="X45" i="30"/>
  <c r="G45" i="29"/>
  <c r="AB40" i="30"/>
  <c r="D39" i="30"/>
  <c r="M40" i="30"/>
  <c r="S32" i="29"/>
  <c r="Q44" i="30"/>
  <c r="AF36" i="29"/>
  <c r="AB31" i="30"/>
  <c r="T41" i="30"/>
  <c r="AH33" i="30"/>
  <c r="AA44" i="30"/>
  <c r="AD40" i="29"/>
  <c r="E37" i="30"/>
  <c r="K33" i="29"/>
  <c r="J35" i="30"/>
  <c r="AD29" i="30"/>
  <c r="AH27" i="30"/>
  <c r="T35" i="30"/>
  <c r="O41" i="30"/>
  <c r="AE43" i="29"/>
  <c r="E40" i="29"/>
  <c r="C34" i="30"/>
  <c r="U31" i="29"/>
  <c r="AC27" i="30"/>
  <c r="X25" i="30"/>
  <c r="AB23" i="30"/>
  <c r="AF21" i="30"/>
  <c r="C20" i="30"/>
  <c r="G18" i="30"/>
  <c r="AD16" i="29"/>
  <c r="I31" i="30"/>
  <c r="V26" i="29"/>
  <c r="M25" i="30"/>
  <c r="AD22" i="29"/>
  <c r="U21" i="30"/>
  <c r="E19" i="29"/>
  <c r="AC17" i="30"/>
  <c r="G28" i="29"/>
  <c r="W24" i="29"/>
  <c r="AE20" i="29"/>
  <c r="J25" i="30"/>
  <c r="N23" i="30"/>
  <c r="R21" i="30"/>
  <c r="V19" i="30"/>
  <c r="Z17" i="30"/>
  <c r="L30" i="29"/>
  <c r="F28" i="30"/>
  <c r="F26" i="30"/>
  <c r="K30" i="30"/>
  <c r="O25" i="29"/>
  <c r="W21" i="29"/>
  <c r="AE17" i="29"/>
  <c r="AE16" i="29"/>
  <c r="T31" i="29"/>
  <c r="Z26" i="29"/>
  <c r="Q25" i="30"/>
  <c r="AH22" i="29"/>
  <c r="Y21" i="30"/>
  <c r="R29" i="29"/>
  <c r="M27" i="30"/>
  <c r="D24" i="29"/>
  <c r="K20" i="29"/>
  <c r="W27" i="30"/>
  <c r="H28" i="30"/>
  <c r="G25" i="29"/>
  <c r="AE23" i="30"/>
  <c r="M22" i="30"/>
  <c r="Y17" i="30"/>
  <c r="J13" i="29"/>
  <c r="T36" i="30"/>
  <c r="K14" i="29"/>
  <c r="Y10" i="30"/>
  <c r="I9" i="29"/>
  <c r="K8" i="29"/>
  <c r="M7" i="29"/>
  <c r="D15" i="30"/>
  <c r="V12" i="29"/>
  <c r="W23" i="29"/>
  <c r="M18" i="30"/>
  <c r="V15" i="29"/>
  <c r="U13" i="30"/>
  <c r="U20" i="30"/>
  <c r="H16" i="30"/>
  <c r="X11" i="30"/>
  <c r="AD9" i="29"/>
  <c r="V16" i="30"/>
  <c r="S11" i="30"/>
  <c r="Q31" i="30"/>
  <c r="V19" i="29"/>
  <c r="G13" i="30"/>
  <c r="L11" i="29"/>
  <c r="AG26" i="29"/>
  <c r="R15" i="30"/>
  <c r="U12" i="29"/>
  <c r="J8" i="29"/>
  <c r="R13" i="29"/>
  <c r="X9" i="30"/>
  <c r="P16" i="30"/>
  <c r="W12" i="29"/>
  <c r="F20" i="29"/>
  <c r="O13" i="29"/>
  <c r="X62" i="29"/>
  <c r="D52" i="30"/>
  <c r="J52" i="29"/>
  <c r="X44" i="29"/>
  <c r="AA47" i="30"/>
  <c r="T38" i="29"/>
  <c r="L33" i="29"/>
  <c r="AD39" i="29"/>
  <c r="AC31" i="29"/>
  <c r="AG43" i="29"/>
  <c r="O36" i="29"/>
  <c r="V31" i="30"/>
  <c r="P41" i="30"/>
  <c r="Y37" i="30"/>
  <c r="AE33" i="29"/>
  <c r="U44" i="30"/>
  <c r="Z40" i="29"/>
  <c r="F33" i="29"/>
  <c r="H35" i="29"/>
  <c r="AB29" i="30"/>
  <c r="K39" i="30"/>
  <c r="Q35" i="29"/>
  <c r="T48" i="29"/>
  <c r="K41" i="30"/>
  <c r="AA43" i="29"/>
  <c r="AA37" i="30"/>
  <c r="AD35" i="29"/>
  <c r="AG33" i="29"/>
  <c r="O31" i="29"/>
  <c r="Z27" i="29"/>
  <c r="AB16" i="29"/>
  <c r="AA30" i="30"/>
  <c r="S26" i="30"/>
  <c r="C24" i="29"/>
  <c r="AA22" i="30"/>
  <c r="J20" i="29"/>
  <c r="C28" i="29"/>
  <c r="O24" i="29"/>
  <c r="W20" i="29"/>
  <c r="Z33" i="30"/>
  <c r="AE29" i="30"/>
  <c r="H25" i="29"/>
  <c r="O21" i="29"/>
  <c r="W17" i="29"/>
  <c r="AE27" i="29"/>
  <c r="T25" i="30"/>
  <c r="X23" i="30"/>
  <c r="AB21" i="30"/>
  <c r="C18" i="30"/>
  <c r="AC16" i="29"/>
  <c r="M31" i="29"/>
  <c r="W26" i="30"/>
  <c r="G24" i="29"/>
  <c r="AE22" i="30"/>
  <c r="N20" i="29"/>
  <c r="F19" i="30"/>
  <c r="N29" i="29"/>
  <c r="J27" i="29"/>
  <c r="AC23" i="29"/>
  <c r="D20" i="29"/>
  <c r="T27" i="29"/>
  <c r="N25" i="30"/>
  <c r="R23" i="30"/>
  <c r="V21" i="30"/>
  <c r="Z19" i="30"/>
  <c r="AD17" i="30"/>
  <c r="AH29" i="29"/>
  <c r="D28" i="30"/>
  <c r="L26" i="29"/>
  <c r="D25" i="30"/>
  <c r="T22" i="29"/>
  <c r="AH21" i="29"/>
  <c r="Q17" i="30"/>
  <c r="E15" i="29"/>
  <c r="N30" i="29"/>
  <c r="Q15" i="29"/>
  <c r="Q12" i="30"/>
  <c r="W10" i="29"/>
  <c r="H9" i="29"/>
  <c r="I8" i="29"/>
  <c r="K7" i="29"/>
  <c r="AC14" i="30"/>
  <c r="T10" i="30"/>
  <c r="H23" i="29"/>
  <c r="F18" i="30"/>
  <c r="S13" i="29"/>
  <c r="AG29" i="30"/>
  <c r="E16" i="30"/>
  <c r="AC14" i="29"/>
  <c r="P13" i="30"/>
  <c r="V11" i="29"/>
  <c r="K13" i="30"/>
  <c r="Q11" i="29"/>
  <c r="O25" i="30"/>
  <c r="K19" i="30"/>
  <c r="AH14" i="29"/>
  <c r="E13" i="29"/>
  <c r="H14" i="29"/>
  <c r="S10" i="30"/>
  <c r="G9" i="29"/>
  <c r="I16" i="30"/>
  <c r="P11" i="30"/>
  <c r="V9" i="29"/>
  <c r="AD19" i="29"/>
  <c r="L16" i="30"/>
  <c r="L14" i="29"/>
  <c r="U10" i="30"/>
  <c r="H19" i="29"/>
  <c r="M11" i="30"/>
  <c r="S9" i="30"/>
  <c r="U8" i="30"/>
  <c r="W7" i="30"/>
  <c r="Y6" i="30"/>
  <c r="AA5" i="30"/>
  <c r="AB11" i="29"/>
  <c r="AD4" i="30"/>
  <c r="AA11" i="29"/>
  <c r="AD5" i="30"/>
  <c r="AD3" i="30"/>
  <c r="AH5" i="29"/>
  <c r="AG3" i="29"/>
  <c r="S2" i="29"/>
  <c r="H6" i="29"/>
  <c r="E9" i="30"/>
  <c r="P5" i="30"/>
  <c r="Z3" i="29"/>
  <c r="L2" i="29"/>
  <c r="R19" i="29"/>
  <c r="P5" i="29"/>
  <c r="X4" i="30"/>
  <c r="AF22" i="29"/>
  <c r="W2" i="30"/>
  <c r="D48" i="30"/>
  <c r="AH42" i="30"/>
  <c r="J42" i="29"/>
  <c r="X36" i="30"/>
  <c r="AC42" i="30"/>
  <c r="Z20" i="30"/>
  <c r="D22" i="30"/>
  <c r="Z32" i="29"/>
  <c r="S18" i="29"/>
  <c r="E24" i="30"/>
  <c r="W31" i="30"/>
  <c r="AC26" i="29"/>
  <c r="H22" i="30"/>
  <c r="L28" i="29"/>
  <c r="K31" i="30"/>
  <c r="H25" i="30"/>
  <c r="AA14" i="29"/>
  <c r="W8" i="29"/>
  <c r="L13" i="29"/>
  <c r="T10" i="29"/>
  <c r="O10" i="29"/>
  <c r="C12" i="29"/>
  <c r="V8" i="29"/>
  <c r="K14" i="30"/>
  <c r="U9" i="30"/>
  <c r="Y7" i="30"/>
  <c r="AC5" i="30"/>
  <c r="AH5" i="30"/>
  <c r="E6" i="29"/>
  <c r="V2" i="29"/>
  <c r="F4" i="30"/>
  <c r="O4" i="30"/>
  <c r="L9" i="30"/>
  <c r="O4" i="29"/>
  <c r="AC3" i="29"/>
  <c r="AF6" i="30"/>
  <c r="N4" i="29"/>
  <c r="E7" i="29"/>
  <c r="K2" i="30"/>
  <c r="Z6" i="29"/>
  <c r="M6" i="29"/>
  <c r="AD11" i="30"/>
  <c r="P3" i="29"/>
  <c r="H28" i="29"/>
  <c r="AB39" i="30"/>
  <c r="AF25" i="30"/>
  <c r="N18" i="30"/>
  <c r="R20" i="29"/>
  <c r="N28" i="29"/>
  <c r="U38" i="29"/>
  <c r="Z21" i="30"/>
  <c r="M28" i="30"/>
  <c r="F22" i="29"/>
  <c r="V20" i="29"/>
  <c r="S24" i="29"/>
  <c r="K25" i="30"/>
  <c r="H18" i="30"/>
  <c r="Z9" i="29"/>
  <c r="AC12" i="30"/>
  <c r="Q7" i="29"/>
  <c r="AH13" i="29"/>
  <c r="D15" i="29"/>
  <c r="I20" i="30"/>
  <c r="V9" i="30"/>
  <c r="AH9" i="29"/>
  <c r="F7" i="30"/>
  <c r="I5" i="30"/>
  <c r="AG4" i="30"/>
  <c r="E15" i="30"/>
  <c r="Z4" i="29"/>
  <c r="AH15" i="29"/>
  <c r="L7" i="30"/>
  <c r="AD2" i="30"/>
  <c r="G7" i="29"/>
  <c r="AA2" i="30"/>
  <c r="J6" i="30"/>
  <c r="AG2" i="29"/>
  <c r="J6" i="29"/>
  <c r="Q11" i="30"/>
  <c r="P3" i="30"/>
  <c r="X4" i="29"/>
  <c r="T2" i="29"/>
  <c r="O11" i="29"/>
  <c r="W5" i="29"/>
  <c r="C66" i="30"/>
  <c r="V37" i="30"/>
  <c r="H44" i="29"/>
  <c r="Z27" i="30"/>
  <c r="T37" i="30"/>
  <c r="X21" i="30"/>
  <c r="X17" i="29"/>
  <c r="O20" i="29"/>
  <c r="C25" i="30"/>
  <c r="R17" i="30"/>
  <c r="C30" i="29"/>
  <c r="F31" i="30"/>
  <c r="J29" i="29"/>
  <c r="AG27" i="30"/>
  <c r="Q22" i="30"/>
  <c r="AH12" i="30"/>
  <c r="N15" i="30"/>
  <c r="F9" i="29"/>
  <c r="U14" i="30"/>
  <c r="AE17" i="30"/>
  <c r="AH19" i="29"/>
  <c r="M15" i="29"/>
  <c r="E9" i="29"/>
  <c r="I16" i="29"/>
  <c r="AG7" i="30"/>
  <c r="D6" i="30"/>
  <c r="AB7" i="30"/>
  <c r="P6" i="30"/>
  <c r="T6" i="29"/>
  <c r="M2" i="30"/>
  <c r="AH2" i="29"/>
  <c r="V4" i="30"/>
  <c r="AF4" i="30"/>
  <c r="G11" i="30"/>
  <c r="E4" i="29"/>
  <c r="P7" i="30"/>
  <c r="V7" i="29"/>
  <c r="AC2" i="30"/>
  <c r="T13" i="29"/>
  <c r="AE5" i="29"/>
  <c r="AA5" i="29"/>
  <c r="Q54" i="29"/>
  <c r="H46" i="30"/>
  <c r="I36" i="30"/>
  <c r="M43" i="30"/>
  <c r="AD32" i="29"/>
  <c r="J45" i="30"/>
  <c r="G29" i="30"/>
  <c r="G34" i="30"/>
  <c r="H39" i="30"/>
  <c r="E23" i="30"/>
  <c r="R16" i="29"/>
  <c r="V18" i="29"/>
  <c r="I23" i="29"/>
  <c r="P26" i="30"/>
  <c r="N38" i="29"/>
  <c r="W34" i="30"/>
  <c r="S16" i="29"/>
  <c r="AE18" i="29"/>
  <c r="M29" i="30"/>
  <c r="O23" i="30"/>
  <c r="E17" i="30"/>
  <c r="O19" i="29"/>
  <c r="J21" i="29"/>
  <c r="T24" i="29"/>
  <c r="U16" i="30"/>
  <c r="W15" i="30"/>
  <c r="Q18" i="30"/>
  <c r="AH17" i="29"/>
  <c r="K8" i="30"/>
  <c r="O6" i="30"/>
  <c r="N7" i="30"/>
  <c r="AH2" i="30"/>
  <c r="T7" i="29"/>
  <c r="O3" i="30"/>
  <c r="P8" i="30"/>
  <c r="R3" i="29"/>
  <c r="H2" i="29"/>
  <c r="U5" i="29"/>
  <c r="AB24" i="29"/>
  <c r="R11" i="30"/>
  <c r="AB4" i="29"/>
  <c r="L8" i="30"/>
  <c r="S3" i="30"/>
  <c r="S5" i="29"/>
  <c r="AF2" i="29"/>
  <c r="AC2" i="29"/>
  <c r="K2" i="29"/>
  <c r="Z144" i="29"/>
  <c r="AH142" i="29"/>
  <c r="AA142" i="29"/>
  <c r="AC141" i="29"/>
  <c r="AF145" i="29"/>
  <c r="R144" i="29"/>
  <c r="N144" i="29"/>
  <c r="E141" i="29"/>
  <c r="AC138" i="29"/>
  <c r="F144" i="29"/>
  <c r="Q144" i="29"/>
  <c r="D141" i="29"/>
  <c r="H145" i="29"/>
  <c r="X141" i="29"/>
  <c r="E140" i="29"/>
  <c r="AC144" i="29"/>
  <c r="Z142" i="29"/>
  <c r="P139" i="29"/>
  <c r="G141" i="29"/>
  <c r="J138" i="29"/>
  <c r="AF143" i="29"/>
  <c r="N138" i="29"/>
  <c r="X144" i="29"/>
  <c r="O140" i="29"/>
  <c r="AA145" i="29"/>
  <c r="U143" i="29"/>
  <c r="J143" i="29"/>
  <c r="W143" i="29"/>
  <c r="R143" i="29"/>
  <c r="O144" i="29"/>
  <c r="AB141" i="29"/>
  <c r="H144" i="29"/>
  <c r="AD143" i="29"/>
  <c r="AE139" i="29"/>
  <c r="I139" i="29"/>
  <c r="AF140" i="29"/>
  <c r="AF137" i="29"/>
  <c r="D143" i="29"/>
  <c r="C138" i="29"/>
  <c r="W135" i="29"/>
  <c r="P144" i="29"/>
  <c r="AD142" i="29"/>
  <c r="AC142" i="29"/>
  <c r="Q139" i="29"/>
  <c r="AE138" i="29"/>
  <c r="AB137" i="29"/>
  <c r="Y139" i="29"/>
  <c r="C135" i="29"/>
  <c r="AH145" i="29"/>
  <c r="M141" i="29"/>
  <c r="W140" i="29"/>
  <c r="C142" i="29"/>
  <c r="P138" i="29"/>
  <c r="Q141" i="29"/>
  <c r="X142" i="29"/>
  <c r="AE140" i="29"/>
  <c r="M138" i="29"/>
  <c r="T142" i="29"/>
  <c r="U140" i="29"/>
  <c r="AG143" i="29"/>
  <c r="C136" i="29"/>
  <c r="Z137" i="29"/>
  <c r="AA140" i="29"/>
  <c r="V140" i="29"/>
  <c r="AD138" i="29"/>
  <c r="I133" i="29"/>
  <c r="K132" i="29"/>
  <c r="M140" i="29"/>
  <c r="K134" i="29"/>
  <c r="S138" i="29"/>
  <c r="X145" i="29"/>
  <c r="Y145" i="29"/>
  <c r="W144" i="29"/>
  <c r="AD145" i="29"/>
  <c r="AE145" i="29"/>
  <c r="S145" i="29"/>
  <c r="N142" i="29"/>
  <c r="G145" i="29"/>
  <c r="G144" i="29"/>
  <c r="AB140" i="29"/>
  <c r="S144" i="29"/>
  <c r="R140" i="29"/>
  <c r="N143" i="29"/>
  <c r="AB145" i="29"/>
  <c r="Z139" i="29"/>
  <c r="J142" i="29"/>
  <c r="O141" i="29"/>
  <c r="R142" i="29"/>
  <c r="Y140" i="29"/>
  <c r="D140" i="29"/>
  <c r="T137" i="29"/>
  <c r="X140" i="29"/>
  <c r="X137" i="29"/>
  <c r="AC139" i="29"/>
  <c r="AE141" i="29"/>
  <c r="AE144" i="29"/>
  <c r="AD140" i="29"/>
  <c r="L142" i="29"/>
  <c r="T145" i="29"/>
  <c r="AH144" i="29"/>
  <c r="K141" i="29"/>
  <c r="U144" i="29"/>
  <c r="S139" i="29"/>
  <c r="M145" i="29"/>
  <c r="T140" i="29"/>
  <c r="D144" i="29"/>
  <c r="C140" i="29"/>
  <c r="L137" i="29"/>
  <c r="Q136" i="29"/>
  <c r="Q145" i="29"/>
  <c r="T144" i="29"/>
  <c r="M143" i="29"/>
  <c r="V143" i="29"/>
  <c r="V139" i="29"/>
  <c r="AC136" i="29"/>
  <c r="C137" i="29"/>
  <c r="C139" i="29"/>
  <c r="P143" i="29"/>
  <c r="C143" i="29"/>
  <c r="W137" i="29"/>
  <c r="H140" i="29"/>
  <c r="D132" i="29"/>
  <c r="E136" i="29"/>
  <c r="I135" i="29"/>
  <c r="AF142" i="29"/>
  <c r="Y132" i="29"/>
  <c r="O142" i="29"/>
  <c r="T139" i="29"/>
  <c r="AA133" i="29"/>
  <c r="D135" i="29"/>
  <c r="J133" i="29"/>
  <c r="L132" i="29"/>
  <c r="AH135" i="29"/>
  <c r="AH134" i="29"/>
  <c r="O134" i="29"/>
  <c r="G130" i="29"/>
  <c r="AD144" i="29"/>
  <c r="Y138" i="29"/>
  <c r="AB134" i="29"/>
  <c r="R137" i="29"/>
  <c r="W132" i="29"/>
  <c r="E135" i="29"/>
  <c r="Q135" i="29"/>
  <c r="F141" i="29"/>
  <c r="F134" i="29"/>
  <c r="Q132" i="29"/>
  <c r="X138" i="29"/>
  <c r="AC137" i="29"/>
  <c r="S134" i="29"/>
  <c r="E133" i="29"/>
  <c r="G132" i="29"/>
  <c r="F139" i="29"/>
  <c r="U134" i="29"/>
  <c r="D131" i="30"/>
  <c r="AG129" i="29"/>
  <c r="J139" i="29"/>
  <c r="AE127" i="30"/>
  <c r="N132" i="30"/>
  <c r="V130" i="29"/>
  <c r="Y141" i="29"/>
  <c r="F142" i="29"/>
  <c r="AH132" i="29"/>
  <c r="Q138" i="29"/>
  <c r="E137" i="29"/>
  <c r="AF129" i="30"/>
  <c r="AE132" i="30"/>
  <c r="O130" i="29"/>
  <c r="AD128" i="29"/>
  <c r="Z133" i="29"/>
  <c r="AH129" i="29"/>
  <c r="I130" i="30"/>
  <c r="Y133" i="29"/>
  <c r="Z129" i="30"/>
  <c r="L127" i="30"/>
  <c r="N126" i="30"/>
  <c r="D128" i="29"/>
  <c r="AH129" i="30"/>
  <c r="F125" i="30"/>
  <c r="H124" i="30"/>
  <c r="K129" i="29"/>
  <c r="M127" i="29"/>
  <c r="H125" i="29"/>
  <c r="AA130" i="30"/>
  <c r="Q129" i="29"/>
  <c r="AF128" i="30"/>
  <c r="Q126" i="30"/>
  <c r="G129" i="29"/>
  <c r="E125" i="30"/>
  <c r="P123" i="30"/>
  <c r="L126" i="29"/>
  <c r="K126" i="30"/>
  <c r="M131" i="30"/>
  <c r="X123" i="29"/>
  <c r="H129" i="30"/>
  <c r="R135" i="29"/>
  <c r="I136" i="29"/>
  <c r="P132" i="29"/>
  <c r="K130" i="29"/>
  <c r="AG127" i="30"/>
  <c r="AF129" i="29"/>
  <c r="R128" i="29"/>
  <c r="V129" i="29"/>
  <c r="AH127" i="30"/>
  <c r="C127" i="30"/>
  <c r="E126" i="30"/>
  <c r="Q132" i="30"/>
  <c r="K127" i="30"/>
  <c r="P125" i="29"/>
  <c r="E129" i="29"/>
  <c r="U126" i="29"/>
  <c r="AC124" i="30"/>
  <c r="U138" i="29"/>
  <c r="AA137" i="29"/>
  <c r="D130" i="30"/>
  <c r="Y134" i="29"/>
  <c r="K135" i="29"/>
  <c r="J132" i="29"/>
  <c r="AE135" i="29"/>
  <c r="AC127" i="30"/>
  <c r="L131" i="29"/>
  <c r="J132" i="30"/>
  <c r="X130" i="29"/>
  <c r="O128" i="30"/>
  <c r="AD131" i="30"/>
  <c r="AG130" i="30"/>
  <c r="P132" i="30"/>
  <c r="AF127" i="30"/>
  <c r="H134" i="29"/>
  <c r="AG137" i="29"/>
  <c r="AC134" i="29"/>
  <c r="AB135" i="29"/>
  <c r="AA127" i="30"/>
  <c r="Y129" i="29"/>
  <c r="M128" i="30"/>
  <c r="D132" i="30"/>
  <c r="Q129" i="30"/>
  <c r="M128" i="29"/>
  <c r="X131" i="29"/>
  <c r="AD132" i="30"/>
  <c r="AE130" i="29"/>
  <c r="W136" i="29"/>
  <c r="I132" i="30"/>
  <c r="AD127" i="30"/>
  <c r="AF126" i="30"/>
  <c r="AH125" i="30"/>
  <c r="N128" i="29"/>
  <c r="Y131" i="30"/>
  <c r="AE128" i="29"/>
  <c r="I126" i="29"/>
  <c r="Y124" i="30"/>
  <c r="P134" i="29"/>
  <c r="S128" i="30"/>
  <c r="U129" i="29"/>
  <c r="I134" i="29"/>
  <c r="S127" i="30"/>
  <c r="U125" i="29"/>
  <c r="V122" i="29"/>
  <c r="AD129" i="29"/>
  <c r="N123" i="29"/>
  <c r="J129" i="30"/>
  <c r="AH128" i="29"/>
  <c r="AH127" i="29"/>
  <c r="V124" i="30"/>
  <c r="G130" i="30"/>
  <c r="E131" i="30"/>
  <c r="R129" i="29"/>
  <c r="S128" i="29"/>
  <c r="J127" i="29"/>
  <c r="AC126" i="30"/>
  <c r="AD125" i="29"/>
  <c r="AC125" i="30"/>
  <c r="Z124" i="29"/>
  <c r="Y126" i="30"/>
  <c r="K132" i="30"/>
  <c r="AB123" i="29"/>
  <c r="T130" i="30"/>
  <c r="U122" i="30"/>
  <c r="AE120" i="30"/>
  <c r="AG119" i="30"/>
  <c r="AE123" i="29"/>
  <c r="K121" i="29"/>
  <c r="P123" i="29"/>
  <c r="S124" i="29"/>
  <c r="T121" i="29"/>
  <c r="Q126" i="29"/>
  <c r="AB125" i="29"/>
  <c r="AF119" i="29"/>
  <c r="M123" i="30"/>
  <c r="Z117" i="29"/>
  <c r="E121" i="30"/>
  <c r="E119" i="30"/>
  <c r="T119" i="30"/>
  <c r="H122" i="29"/>
  <c r="T118" i="30"/>
  <c r="P121" i="29"/>
  <c r="K117" i="30"/>
  <c r="AB117" i="29"/>
  <c r="D118" i="30"/>
  <c r="M118" i="29"/>
  <c r="H118" i="30"/>
  <c r="I119" i="29"/>
  <c r="L116" i="29"/>
  <c r="L129" i="30"/>
  <c r="Z129" i="29"/>
  <c r="V126" i="29"/>
  <c r="T125" i="29"/>
  <c r="R126" i="29"/>
  <c r="W130" i="30"/>
  <c r="G124" i="29"/>
  <c r="AF122" i="30"/>
  <c r="E128" i="30"/>
  <c r="Q123" i="29"/>
  <c r="AC120" i="30"/>
  <c r="AE119" i="30"/>
  <c r="X129" i="29"/>
  <c r="AA123" i="30"/>
  <c r="I121" i="29"/>
  <c r="J131" i="29"/>
  <c r="M124" i="29"/>
  <c r="F123" i="29"/>
  <c r="AF123" i="30"/>
  <c r="AD121" i="30"/>
  <c r="N119" i="30"/>
  <c r="W117" i="30"/>
  <c r="K123" i="29"/>
  <c r="Q119" i="29"/>
  <c r="U128" i="30"/>
  <c r="AH128" i="30"/>
  <c r="W128" i="30"/>
  <c r="AD127" i="29"/>
  <c r="J126" i="29"/>
  <c r="AF124" i="30"/>
  <c r="J124" i="29"/>
  <c r="E126" i="29"/>
  <c r="X125" i="29"/>
  <c r="AG128" i="29"/>
  <c r="AD123" i="30"/>
  <c r="AC122" i="29"/>
  <c r="AE129" i="30"/>
  <c r="E123" i="29"/>
  <c r="AF126" i="29"/>
  <c r="J122" i="29"/>
  <c r="AA120" i="30"/>
  <c r="AC119" i="30"/>
  <c r="W123" i="30"/>
  <c r="O130" i="30"/>
  <c r="I123" i="30"/>
  <c r="Z126" i="30"/>
  <c r="S124" i="30"/>
  <c r="G129" i="30"/>
  <c r="E128" i="29"/>
  <c r="Z127" i="29"/>
  <c r="L129" i="29"/>
  <c r="W126" i="30"/>
  <c r="P131" i="30"/>
  <c r="AC131" i="30"/>
  <c r="Q123" i="30"/>
  <c r="AC122" i="30"/>
  <c r="Y123" i="30"/>
  <c r="J121" i="29"/>
  <c r="AC124" i="29"/>
  <c r="Z121" i="29"/>
  <c r="H121" i="30"/>
  <c r="I120" i="30"/>
  <c r="K119" i="30"/>
  <c r="AA124" i="29"/>
  <c r="N125" i="29"/>
  <c r="Q122" i="29"/>
  <c r="L124" i="29"/>
  <c r="V121" i="29"/>
  <c r="AG122" i="29"/>
  <c r="V120" i="29"/>
  <c r="F115" i="29"/>
  <c r="AF120" i="29"/>
  <c r="G125" i="29"/>
  <c r="M118" i="30"/>
  <c r="U119" i="29"/>
  <c r="AC121" i="30"/>
  <c r="J120" i="30"/>
  <c r="E124" i="29"/>
  <c r="AH118" i="30"/>
  <c r="S122" i="29"/>
  <c r="AD117" i="29"/>
  <c r="D116" i="30"/>
  <c r="M116" i="29"/>
  <c r="J119" i="30"/>
  <c r="Z119" i="29"/>
  <c r="L116" i="30"/>
  <c r="H121" i="29"/>
  <c r="AE116" i="30"/>
  <c r="Z122" i="29"/>
  <c r="AF118" i="30"/>
  <c r="C123" i="30"/>
  <c r="AB118" i="30"/>
  <c r="W119" i="29"/>
  <c r="I118" i="29"/>
  <c r="AD118" i="30"/>
  <c r="X120" i="30"/>
  <c r="Z115" i="30"/>
  <c r="AA118" i="30"/>
  <c r="U116" i="29"/>
  <c r="E121" i="29"/>
  <c r="AD116" i="29"/>
  <c r="I117" i="29"/>
  <c r="G115" i="30"/>
  <c r="L120" i="29"/>
  <c r="W116" i="29"/>
  <c r="G115" i="29"/>
  <c r="C114" i="30"/>
  <c r="E113" i="30"/>
  <c r="G112" i="30"/>
  <c r="AH122" i="30"/>
  <c r="L111" i="29"/>
  <c r="O116" i="29"/>
  <c r="F112" i="29"/>
  <c r="G108" i="30"/>
  <c r="W125" i="29"/>
  <c r="AH120" i="30"/>
  <c r="AA121" i="30"/>
  <c r="S117" i="30"/>
  <c r="U115" i="30"/>
  <c r="AH115" i="29"/>
  <c r="W118" i="30"/>
  <c r="AA116" i="30"/>
  <c r="M117" i="29"/>
  <c r="I114" i="29"/>
  <c r="U118" i="29"/>
  <c r="J118" i="29"/>
  <c r="AB115" i="30"/>
  <c r="X118" i="30"/>
  <c r="O122" i="29"/>
  <c r="G120" i="30"/>
  <c r="J121" i="30"/>
  <c r="M127" i="30"/>
  <c r="AG114" i="29"/>
  <c r="X115" i="30"/>
  <c r="C118" i="29"/>
  <c r="X119" i="29"/>
  <c r="X116" i="30"/>
  <c r="I117" i="30"/>
  <c r="P115" i="30"/>
  <c r="H114" i="29"/>
  <c r="Y115" i="29"/>
  <c r="N114" i="30"/>
  <c r="P113" i="30"/>
  <c r="R112" i="30"/>
  <c r="T111" i="30"/>
  <c r="C114" i="29"/>
  <c r="M108" i="30"/>
  <c r="S113" i="29"/>
  <c r="I113" i="30"/>
  <c r="AD108" i="30"/>
  <c r="N114" i="29"/>
  <c r="AA113" i="30"/>
  <c r="Y110" i="29"/>
  <c r="W113" i="30"/>
  <c r="M109" i="29"/>
  <c r="D114" i="30"/>
  <c r="H114" i="30"/>
  <c r="O112" i="29"/>
  <c r="R108" i="30"/>
  <c r="T116" i="29"/>
  <c r="AG108" i="30"/>
  <c r="K114" i="30"/>
  <c r="Q108" i="30"/>
  <c r="Q106" i="29"/>
  <c r="AE122" i="29"/>
  <c r="D119" i="30"/>
  <c r="G120" i="29"/>
  <c r="Y118" i="29"/>
  <c r="C120" i="29"/>
  <c r="S119" i="29"/>
  <c r="Q117" i="30"/>
  <c r="Q118" i="29"/>
  <c r="AC115" i="30"/>
  <c r="AE114" i="30"/>
  <c r="M116" i="30"/>
  <c r="V113" i="30"/>
  <c r="Z111" i="30"/>
  <c r="AF113" i="29"/>
  <c r="AB113" i="29"/>
  <c r="I109" i="30"/>
  <c r="I113" i="29"/>
  <c r="Y108" i="30"/>
  <c r="U112" i="30"/>
  <c r="AG113" i="30"/>
  <c r="K113" i="29"/>
  <c r="N108" i="29"/>
  <c r="AC113" i="30"/>
  <c r="S109" i="29"/>
  <c r="W112" i="30"/>
  <c r="T107" i="30"/>
  <c r="F105" i="30"/>
  <c r="AD107" i="29"/>
  <c r="I110" i="30"/>
  <c r="S106" i="29"/>
  <c r="AH103" i="30"/>
  <c r="P109" i="30"/>
  <c r="S104" i="30"/>
  <c r="V107" i="30"/>
  <c r="AH106" i="29"/>
  <c r="AG104" i="30"/>
  <c r="S113" i="30"/>
  <c r="S108" i="29"/>
  <c r="E104" i="30"/>
  <c r="I111" i="30"/>
  <c r="K105" i="29"/>
  <c r="I109" i="29"/>
  <c r="G104" i="30"/>
  <c r="AH105" i="30"/>
  <c r="G104" i="29"/>
  <c r="X102" i="30"/>
  <c r="Z101" i="30"/>
  <c r="AB100" i="30"/>
  <c r="AC101" i="30"/>
  <c r="W98" i="29"/>
  <c r="AA102" i="29"/>
  <c r="AE100" i="29"/>
  <c r="W100" i="30"/>
  <c r="F103" i="30"/>
  <c r="AB96" i="30"/>
  <c r="Z115" i="29"/>
  <c r="Z118" i="29"/>
  <c r="P114" i="30"/>
  <c r="T112" i="30"/>
  <c r="G114" i="29"/>
  <c r="F114" i="30"/>
  <c r="AD110" i="29"/>
  <c r="L107" i="29"/>
  <c r="AE113" i="29"/>
  <c r="Y116" i="30"/>
  <c r="W114" i="30"/>
  <c r="I112" i="29"/>
  <c r="U109" i="30"/>
  <c r="T110" i="29"/>
  <c r="F108" i="29"/>
  <c r="R109" i="30"/>
  <c r="H106" i="30"/>
  <c r="L106" i="29"/>
  <c r="V112" i="29"/>
  <c r="N110" i="30"/>
  <c r="G111" i="29"/>
  <c r="I107" i="30"/>
  <c r="Q103" i="30"/>
  <c r="F109" i="30"/>
  <c r="AE103" i="30"/>
  <c r="AB106" i="30"/>
  <c r="F103" i="29"/>
  <c r="D106" i="30"/>
  <c r="N111" i="29"/>
  <c r="N107" i="30"/>
  <c r="AF104" i="30"/>
  <c r="E103" i="30"/>
  <c r="G102" i="30"/>
  <c r="F114" i="29"/>
  <c r="V115" i="30"/>
  <c r="F117" i="29"/>
  <c r="AD113" i="30"/>
  <c r="AH111" i="30"/>
  <c r="D111" i="29"/>
  <c r="L115" i="29"/>
  <c r="C111" i="30"/>
  <c r="U108" i="30"/>
  <c r="R113" i="29"/>
  <c r="AG111" i="29"/>
  <c r="C109" i="30"/>
  <c r="F113" i="30"/>
  <c r="H110" i="30"/>
  <c r="V114" i="29"/>
  <c r="T113" i="29"/>
  <c r="AA108" i="29"/>
  <c r="H115" i="30"/>
  <c r="E108" i="30"/>
  <c r="O105" i="29"/>
  <c r="M103" i="30"/>
  <c r="X105" i="30"/>
  <c r="AC106" i="30"/>
  <c r="AD108" i="29"/>
  <c r="E106" i="30"/>
  <c r="J104" i="29"/>
  <c r="AA109" i="29"/>
  <c r="Z106" i="30"/>
  <c r="AC104" i="29"/>
  <c r="S112" i="29"/>
  <c r="C108" i="30"/>
  <c r="F111" i="29"/>
  <c r="G107" i="29"/>
  <c r="I105" i="29"/>
  <c r="AB108" i="30"/>
  <c r="N104" i="29"/>
  <c r="P112" i="29"/>
  <c r="G110" i="30"/>
  <c r="J106" i="30"/>
  <c r="P104" i="29"/>
  <c r="J106" i="29"/>
  <c r="AB102" i="30"/>
  <c r="AD101" i="30"/>
  <c r="AF100" i="30"/>
  <c r="O106" i="29"/>
  <c r="D102" i="30"/>
  <c r="F99" i="29"/>
  <c r="F101" i="29"/>
  <c r="Q98" i="29"/>
  <c r="AH95" i="30"/>
  <c r="C95" i="30"/>
  <c r="V103" i="29"/>
  <c r="L101" i="29"/>
  <c r="AD98" i="30"/>
  <c r="Y99" i="29"/>
  <c r="AG102" i="29"/>
  <c r="D101" i="29"/>
  <c r="N99" i="30"/>
  <c r="Y106" i="29"/>
  <c r="S99" i="30"/>
  <c r="AC104" i="30"/>
  <c r="S99" i="29"/>
  <c r="H97" i="30"/>
  <c r="I96" i="30"/>
  <c r="K95" i="30"/>
  <c r="C104" i="30"/>
  <c r="V101" i="29"/>
  <c r="P99" i="30"/>
  <c r="Z91" i="29"/>
  <c r="O121" i="29"/>
  <c r="K115" i="30"/>
  <c r="Z116" i="30"/>
  <c r="Z113" i="30"/>
  <c r="AD111" i="30"/>
  <c r="AB110" i="30"/>
  <c r="T114" i="29"/>
  <c r="S114" i="30"/>
  <c r="P109" i="29"/>
  <c r="AF110" i="29"/>
  <c r="Q108" i="29"/>
  <c r="L113" i="29"/>
  <c r="R111" i="29"/>
  <c r="AF108" i="29"/>
  <c r="AA112" i="30"/>
  <c r="D110" i="29"/>
  <c r="Q114" i="30"/>
  <c r="N113" i="29"/>
  <c r="U114" i="30"/>
  <c r="W109" i="30"/>
  <c r="K103" i="29"/>
  <c r="AG107" i="30"/>
  <c r="V105" i="29"/>
  <c r="AD110" i="30"/>
  <c r="U106" i="30"/>
  <c r="Y108" i="29"/>
  <c r="C106" i="29"/>
  <c r="U106" i="29"/>
  <c r="AE111" i="30"/>
  <c r="AH110" i="29"/>
  <c r="D107" i="29"/>
  <c r="H103" i="30"/>
  <c r="W108" i="30"/>
  <c r="G106" i="29"/>
  <c r="U107" i="30"/>
  <c r="M105" i="30"/>
  <c r="S109" i="30"/>
  <c r="M109" i="30"/>
  <c r="Z102" i="30"/>
  <c r="AB101" i="30"/>
  <c r="AD100" i="30"/>
  <c r="AE105" i="30"/>
  <c r="AG101" i="30"/>
  <c r="AE98" i="29"/>
  <c r="AE102" i="29"/>
  <c r="K103" i="30"/>
  <c r="I98" i="29"/>
  <c r="AD96" i="30"/>
  <c r="AH94" i="30"/>
  <c r="W104" i="29"/>
  <c r="Q105" i="29"/>
  <c r="AE101" i="30"/>
  <c r="Q99" i="29"/>
  <c r="AC102" i="29"/>
  <c r="AG100" i="29"/>
  <c r="Y105" i="29"/>
  <c r="T104" i="29"/>
  <c r="K99" i="29"/>
  <c r="F97" i="30"/>
  <c r="H96" i="30"/>
  <c r="I95" i="30"/>
  <c r="R101" i="29"/>
  <c r="AF99" i="29"/>
  <c r="R93" i="29"/>
  <c r="AH97" i="29"/>
  <c r="AB91" i="30"/>
  <c r="M96" i="29"/>
  <c r="R98" i="29"/>
  <c r="P94" i="29"/>
  <c r="M103" i="29"/>
  <c r="AF92" i="29"/>
  <c r="AD95" i="29"/>
  <c r="O91" i="30"/>
  <c r="Z97" i="29"/>
  <c r="N93" i="30"/>
  <c r="O91" i="29"/>
  <c r="AA104" i="29"/>
  <c r="AA100" i="29"/>
  <c r="Z96" i="30"/>
  <c r="C107" i="29"/>
  <c r="J103" i="29"/>
  <c r="H101" i="30"/>
  <c r="F102" i="29"/>
  <c r="AE97" i="29"/>
  <c r="AC95" i="30"/>
  <c r="X102" i="29"/>
  <c r="AB92" i="29"/>
  <c r="L98" i="30"/>
  <c r="Q106" i="30"/>
  <c r="M94" i="29"/>
  <c r="V97" i="29"/>
  <c r="G95" i="29"/>
  <c r="X94" i="30"/>
  <c r="H93" i="29"/>
  <c r="AA96" i="29"/>
  <c r="AE94" i="29"/>
  <c r="AH99" i="30"/>
  <c r="C92" i="30"/>
  <c r="N98" i="29"/>
  <c r="J96" i="29"/>
  <c r="Q94" i="29"/>
  <c r="M104" i="30"/>
  <c r="U90" i="29"/>
  <c r="D88" i="30"/>
  <c r="U88" i="29"/>
  <c r="AD97" i="29"/>
  <c r="AD89" i="30"/>
  <c r="K95" i="29"/>
  <c r="M90" i="30"/>
  <c r="C88" i="30"/>
  <c r="AF85" i="29"/>
  <c r="F93" i="29"/>
  <c r="W89" i="29"/>
  <c r="AE86" i="30"/>
  <c r="I90" i="30"/>
  <c r="K88" i="29"/>
  <c r="AE85" i="30"/>
  <c r="D95" i="29"/>
  <c r="Z87" i="30"/>
  <c r="L90" i="29"/>
  <c r="Q94" i="30"/>
  <c r="AF89" i="29"/>
  <c r="U86" i="29"/>
  <c r="L85" i="29"/>
  <c r="AB90" i="30"/>
  <c r="O84" i="30"/>
  <c r="O80" i="30"/>
  <c r="O84" i="29"/>
  <c r="AH81" i="29"/>
  <c r="K90" i="29"/>
  <c r="K83" i="29"/>
  <c r="AC94" i="29"/>
  <c r="N84" i="30"/>
  <c r="E82" i="30"/>
  <c r="J80" i="29"/>
  <c r="C88" i="29"/>
  <c r="H83" i="29"/>
  <c r="H81" i="29"/>
  <c r="X83" i="29"/>
  <c r="Z81" i="29"/>
  <c r="I81" i="29"/>
  <c r="D84" i="29"/>
  <c r="AB81" i="29"/>
  <c r="R88" i="30"/>
  <c r="I83" i="30"/>
  <c r="M81" i="30"/>
  <c r="U89" i="29"/>
  <c r="AG83" i="29"/>
  <c r="R100" i="30"/>
  <c r="H102" i="29"/>
  <c r="P97" i="30"/>
  <c r="E101" i="29"/>
  <c r="J104" i="30"/>
  <c r="AA101" i="30"/>
  <c r="Y102" i="29"/>
  <c r="G99" i="30"/>
  <c r="N99" i="29"/>
  <c r="D99" i="29"/>
  <c r="F96" i="30"/>
  <c r="Y103" i="29"/>
  <c r="H99" i="30"/>
  <c r="F96" i="29"/>
  <c r="Y94" i="29"/>
  <c r="AE98" i="30"/>
  <c r="J93" i="29"/>
  <c r="V95" i="29"/>
  <c r="Z97" i="30"/>
  <c r="AH92" i="29"/>
  <c r="T99" i="29"/>
  <c r="V93" i="29"/>
  <c r="J91" i="30"/>
  <c r="F97" i="29"/>
  <c r="I95" i="29"/>
  <c r="N92" i="30"/>
  <c r="V96" i="29"/>
  <c r="Z94" i="29"/>
  <c r="N91" i="30"/>
  <c r="AE90" i="30"/>
  <c r="U88" i="30"/>
  <c r="AH84" i="30"/>
  <c r="E91" i="29"/>
  <c r="AD88" i="30"/>
  <c r="P87" i="29"/>
  <c r="AD90" i="30"/>
  <c r="T88" i="30"/>
  <c r="G86" i="29"/>
  <c r="AG89" i="30"/>
  <c r="O87" i="30"/>
  <c r="J85" i="30"/>
  <c r="Z90" i="30"/>
  <c r="T88" i="29"/>
  <c r="H91" i="30"/>
  <c r="F86" i="30"/>
  <c r="AG84" i="30"/>
  <c r="Z90" i="29"/>
  <c r="J88" i="30"/>
  <c r="AB85" i="30"/>
  <c r="AC90" i="29"/>
  <c r="S88" i="30"/>
  <c r="AB98" i="29"/>
  <c r="O90" i="29"/>
  <c r="J88" i="29"/>
  <c r="AD86" i="29"/>
  <c r="T85" i="29"/>
  <c r="F91" i="30"/>
  <c r="AE88" i="30"/>
  <c r="AD85" i="30"/>
  <c r="E87" i="30"/>
  <c r="AA80" i="30"/>
  <c r="G92" i="29"/>
  <c r="Y84" i="30"/>
  <c r="L82" i="29"/>
  <c r="U83" i="30"/>
  <c r="D85" i="29"/>
  <c r="P82" i="30"/>
  <c r="V80" i="29"/>
  <c r="Q83" i="30"/>
  <c r="S81" i="29"/>
  <c r="J84" i="30"/>
  <c r="E82" i="29"/>
  <c r="Z104" i="30"/>
  <c r="W99" i="29"/>
  <c r="L95" i="30"/>
  <c r="AF101" i="29"/>
  <c r="U102" i="30"/>
  <c r="P105" i="30"/>
  <c r="S96" i="30"/>
  <c r="U107" i="29"/>
  <c r="U96" i="29"/>
  <c r="D93" i="29"/>
  <c r="AC99" i="30"/>
  <c r="M91" i="30"/>
  <c r="H103" i="29"/>
  <c r="E96" i="29"/>
  <c r="S93" i="30"/>
  <c r="D105" i="30"/>
  <c r="AH93" i="29"/>
  <c r="Q97" i="29"/>
  <c r="U95" i="29"/>
  <c r="Z92" i="30"/>
  <c r="Y99" i="30"/>
  <c r="AH96" i="29"/>
  <c r="E95" i="29"/>
  <c r="U93" i="29"/>
  <c r="Z91" i="30"/>
  <c r="Y91" i="29"/>
  <c r="H89" i="29"/>
  <c r="G85" i="30"/>
  <c r="Y87" i="29"/>
  <c r="X90" i="29"/>
  <c r="P91" i="29"/>
  <c r="AG88" i="30"/>
  <c r="N86" i="29"/>
  <c r="AH99" i="29"/>
  <c r="P90" i="30"/>
  <c r="AG87" i="30"/>
  <c r="AC88" i="30"/>
  <c r="I92" i="30"/>
  <c r="M86" i="30"/>
  <c r="F85" i="30"/>
  <c r="M91" i="29"/>
  <c r="H102" i="30"/>
  <c r="E96" i="30"/>
  <c r="AG103" i="30"/>
  <c r="E99" i="30"/>
  <c r="AD106" i="30"/>
  <c r="H100" i="30"/>
  <c r="K101" i="29"/>
  <c r="N109" i="29"/>
  <c r="K97" i="30"/>
  <c r="O95" i="30"/>
  <c r="AD101" i="29"/>
  <c r="AB97" i="30"/>
  <c r="G92" i="30"/>
  <c r="W97" i="29"/>
  <c r="W91" i="29"/>
  <c r="O92" i="30"/>
  <c r="G97" i="29"/>
  <c r="M105" i="29"/>
  <c r="L94" i="30"/>
  <c r="F92" i="30"/>
  <c r="AE97" i="30"/>
  <c r="V98" i="29"/>
  <c r="O96" i="29"/>
  <c r="J99" i="30"/>
  <c r="X91" i="30"/>
  <c r="AC97" i="30"/>
  <c r="AF95" i="29"/>
  <c r="C94" i="30"/>
  <c r="E90" i="29"/>
  <c r="S87" i="30"/>
  <c r="M94" i="30"/>
  <c r="J90" i="30"/>
  <c r="L88" i="29"/>
  <c r="Z92" i="29"/>
  <c r="M89" i="30"/>
  <c r="AG93" i="30"/>
  <c r="D90" i="29"/>
  <c r="R87" i="30"/>
  <c r="X85" i="29"/>
  <c r="D92" i="29"/>
  <c r="G89" i="29"/>
  <c r="P86" i="30"/>
  <c r="AG89" i="29"/>
  <c r="R99" i="29"/>
  <c r="L90" i="30"/>
  <c r="W85" i="30"/>
  <c r="AC93" i="30"/>
  <c r="C99" i="29"/>
  <c r="Q87" i="30"/>
  <c r="I93" i="30"/>
  <c r="Z87" i="29"/>
  <c r="P94" i="30"/>
  <c r="K90" i="30"/>
  <c r="F84" i="29"/>
  <c r="D80" i="30"/>
  <c r="E87" i="29"/>
  <c r="AB83" i="30"/>
  <c r="V81" i="29"/>
  <c r="AE82" i="29"/>
  <c r="AB83" i="29"/>
  <c r="Z81" i="30"/>
  <c r="AF79" i="29"/>
  <c r="Z86" i="30"/>
  <c r="W82" i="30"/>
  <c r="AC80" i="29"/>
  <c r="K91" i="30"/>
  <c r="E83" i="29"/>
  <c r="N81" i="29"/>
  <c r="C85" i="29"/>
  <c r="Y82" i="30"/>
  <c r="AE80" i="29"/>
  <c r="O93" i="30"/>
  <c r="P83" i="30"/>
  <c r="P81" i="29"/>
  <c r="H86" i="29"/>
  <c r="H87" i="29"/>
  <c r="L83" i="30"/>
  <c r="T81" i="30"/>
  <c r="Z79" i="29"/>
  <c r="AH84" i="29"/>
  <c r="V82" i="29"/>
  <c r="AE78" i="30"/>
  <c r="AG77" i="30"/>
  <c r="H92" i="30"/>
  <c r="P93" i="29"/>
  <c r="J81" i="29"/>
  <c r="H83" i="30"/>
  <c r="V87" i="30"/>
  <c r="AH83" i="29"/>
  <c r="R82" i="29"/>
  <c r="AD78" i="29"/>
  <c r="D82" i="30"/>
  <c r="AD84" i="29"/>
  <c r="V84" i="30"/>
  <c r="T81" i="29"/>
  <c r="E79" i="29"/>
  <c r="AA77" i="30"/>
  <c r="S76" i="30"/>
  <c r="M79" i="29"/>
  <c r="D77" i="29"/>
  <c r="M80" i="30"/>
  <c r="AD74" i="30"/>
  <c r="G79" i="29"/>
  <c r="Z76" i="30"/>
  <c r="K73" i="30"/>
  <c r="X78" i="30"/>
  <c r="AC76" i="29"/>
  <c r="I75" i="30"/>
  <c r="M73" i="30"/>
  <c r="Q75" i="29"/>
  <c r="R87" i="29"/>
  <c r="D72" i="30"/>
  <c r="M77" i="29"/>
  <c r="M76" i="29"/>
  <c r="D75" i="29"/>
  <c r="I79" i="29"/>
  <c r="E77" i="30"/>
  <c r="C78" i="29"/>
  <c r="O74" i="30"/>
  <c r="M75" i="29"/>
  <c r="E74" i="30"/>
  <c r="R75" i="29"/>
  <c r="R69" i="29"/>
  <c r="Y90" i="30"/>
  <c r="F81" i="30"/>
  <c r="AB82" i="30"/>
  <c r="H85" i="29"/>
  <c r="M83" i="30"/>
  <c r="G82" i="29"/>
  <c r="X78" i="29"/>
  <c r="Y81" i="30"/>
  <c r="I84" i="30"/>
  <c r="F84" i="30"/>
  <c r="AG78" i="30"/>
  <c r="W77" i="30"/>
  <c r="Q76" i="30"/>
  <c r="H79" i="29"/>
  <c r="AE75" i="30"/>
  <c r="F80" i="30"/>
  <c r="S73" i="29"/>
  <c r="AH78" i="30"/>
  <c r="T76" i="30"/>
  <c r="H73" i="29"/>
  <c r="T78" i="29"/>
  <c r="Z76" i="29"/>
  <c r="I73" i="29"/>
  <c r="N75" i="30"/>
  <c r="V83" i="30"/>
  <c r="G73" i="30"/>
  <c r="I77" i="29"/>
  <c r="D75" i="30"/>
  <c r="J76" i="29"/>
  <c r="AH74" i="30"/>
  <c r="D79" i="30"/>
  <c r="AH76" i="30"/>
  <c r="AG72" i="30"/>
  <c r="AF77" i="29"/>
  <c r="AE78" i="29"/>
  <c r="J75" i="30"/>
  <c r="AB74" i="29"/>
  <c r="P69" i="29"/>
  <c r="R68" i="29"/>
  <c r="T67" i="29"/>
  <c r="I70" i="29"/>
  <c r="J75" i="29"/>
  <c r="AB71" i="30"/>
  <c r="E70" i="30"/>
  <c r="F71" i="29"/>
  <c r="S69" i="30"/>
  <c r="D76" i="29"/>
  <c r="AH75" i="29"/>
  <c r="M71" i="30"/>
  <c r="W69" i="29"/>
  <c r="Y68" i="29"/>
  <c r="AA67" i="29"/>
  <c r="P72" i="30"/>
  <c r="L70" i="30"/>
  <c r="Z72" i="30"/>
  <c r="AC70" i="30"/>
  <c r="AC72" i="30"/>
  <c r="AG70" i="30"/>
  <c r="S66" i="29"/>
  <c r="V64" i="29"/>
  <c r="N69" i="30"/>
  <c r="I63" i="30"/>
  <c r="C62" i="30"/>
  <c r="E61" i="30"/>
  <c r="W95" i="29"/>
  <c r="Q85" i="30"/>
  <c r="S82" i="30"/>
  <c r="U84" i="30"/>
  <c r="Q79" i="30"/>
  <c r="X84" i="29"/>
  <c r="S80" i="29"/>
  <c r="N86" i="30"/>
  <c r="R81" i="29"/>
  <c r="C79" i="29"/>
  <c r="AC84" i="30"/>
  <c r="AF81" i="29"/>
  <c r="P79" i="29"/>
  <c r="AE77" i="30"/>
  <c r="W76" i="30"/>
  <c r="N80" i="30"/>
  <c r="K77" i="29"/>
  <c r="D82" i="29"/>
  <c r="AA73" i="29"/>
  <c r="G77" i="30"/>
  <c r="X73" i="29"/>
  <c r="C77" i="29"/>
  <c r="Q75" i="30"/>
  <c r="U73" i="30"/>
  <c r="V75" i="30"/>
  <c r="AH72" i="29"/>
  <c r="R73" i="29"/>
  <c r="H72" i="30"/>
  <c r="U77" i="29"/>
  <c r="S76" i="29"/>
  <c r="T79" i="30"/>
  <c r="L77" i="30"/>
  <c r="L73" i="30"/>
  <c r="J78" i="29"/>
  <c r="W74" i="30"/>
  <c r="AH79" i="29"/>
  <c r="R75" i="30"/>
  <c r="L71" i="30"/>
  <c r="V69" i="29"/>
  <c r="X68" i="29"/>
  <c r="Z67" i="29"/>
  <c r="T70" i="29"/>
  <c r="K72" i="29"/>
  <c r="AF69" i="29"/>
  <c r="E72" i="29"/>
  <c r="Q70" i="30"/>
  <c r="Y69" i="30"/>
  <c r="AA68" i="30"/>
  <c r="E70" i="29"/>
  <c r="AD71" i="30"/>
  <c r="AC69" i="29"/>
  <c r="AE68" i="29"/>
  <c r="AG67" i="29"/>
  <c r="AE72" i="29"/>
  <c r="Y70" i="30"/>
  <c r="F73" i="30"/>
  <c r="O73" i="29"/>
  <c r="G71" i="30"/>
  <c r="J71" i="30"/>
  <c r="AC66" i="30"/>
  <c r="R63" i="30"/>
  <c r="J61" i="30"/>
  <c r="L60" i="30"/>
  <c r="H68" i="30"/>
  <c r="N67" i="29"/>
  <c r="R65" i="29"/>
  <c r="AB61" i="29"/>
  <c r="AD60" i="29"/>
  <c r="AF59" i="29"/>
  <c r="AB66" i="30"/>
  <c r="AE64" i="29"/>
  <c r="T74" i="29"/>
  <c r="H65" i="29"/>
  <c r="T63" i="30"/>
  <c r="Q67" i="30"/>
  <c r="AC63" i="29"/>
  <c r="W64" i="30"/>
  <c r="M62" i="30"/>
  <c r="AA66" i="29"/>
  <c r="AD64" i="29"/>
  <c r="AD66" i="30"/>
  <c r="AG64" i="29"/>
  <c r="M63" i="30"/>
  <c r="Y89" i="29"/>
  <c r="L87" i="29"/>
  <c r="Q83" i="29"/>
  <c r="H79" i="30"/>
  <c r="K81" i="29"/>
  <c r="S83" i="30"/>
  <c r="AB80" i="29"/>
  <c r="AA78" i="30"/>
  <c r="S77" i="30"/>
  <c r="M76" i="30"/>
  <c r="U78" i="29"/>
  <c r="W75" i="30"/>
  <c r="R79" i="29"/>
  <c r="AE75" i="29"/>
  <c r="V74" i="30"/>
  <c r="P78" i="30"/>
  <c r="AH72" i="30"/>
  <c r="L78" i="29"/>
  <c r="T76" i="29"/>
  <c r="Z83" i="29"/>
  <c r="I75" i="29"/>
  <c r="AH73" i="30"/>
  <c r="H81" i="30"/>
  <c r="AE71" i="30"/>
  <c r="V79" i="29"/>
  <c r="Q82" i="30"/>
  <c r="E76" i="29"/>
  <c r="AC74" i="29"/>
  <c r="V78" i="30"/>
  <c r="AF75" i="29"/>
  <c r="P84" i="29"/>
  <c r="X77" i="29"/>
  <c r="AD76" i="30"/>
  <c r="F75" i="29"/>
  <c r="AD73" i="30"/>
  <c r="L69" i="29"/>
  <c r="N68" i="29"/>
  <c r="P67" i="29"/>
  <c r="Z71" i="30"/>
  <c r="AH69" i="30"/>
  <c r="I74" i="30"/>
  <c r="U71" i="29"/>
  <c r="AD70" i="30"/>
  <c r="O69" i="30"/>
  <c r="P71" i="29"/>
  <c r="S69" i="29"/>
  <c r="U68" i="29"/>
  <c r="J70" i="29"/>
  <c r="L72" i="30"/>
  <c r="N68" i="30"/>
  <c r="L66" i="30"/>
  <c r="J71" i="29"/>
  <c r="D73" i="29"/>
  <c r="F69" i="30"/>
  <c r="S70" i="29"/>
  <c r="R71" i="29"/>
  <c r="AA71" i="29"/>
  <c r="H70" i="30"/>
  <c r="G62" i="30"/>
  <c r="N60" i="30"/>
  <c r="N67" i="30"/>
  <c r="AE64" i="30"/>
  <c r="G62" i="29"/>
  <c r="AF60" i="29"/>
  <c r="V59" i="29"/>
  <c r="R67" i="30"/>
  <c r="X68" i="30"/>
  <c r="AE65" i="29"/>
  <c r="W63" i="30"/>
  <c r="AE66" i="29"/>
  <c r="M64" i="30"/>
  <c r="T69" i="30"/>
  <c r="AH65" i="29"/>
  <c r="R70" i="30"/>
  <c r="AH66" i="29"/>
  <c r="T62" i="30"/>
  <c r="U61" i="29"/>
  <c r="W60" i="29"/>
  <c r="I68" i="30"/>
  <c r="G66" i="29"/>
  <c r="L64" i="30"/>
  <c r="AF62" i="29"/>
  <c r="M61" i="30"/>
  <c r="AB58" i="30"/>
  <c r="K56" i="29"/>
  <c r="S54" i="29"/>
  <c r="U53" i="29"/>
  <c r="W52" i="29"/>
  <c r="Y51" i="29"/>
  <c r="O63" i="29"/>
  <c r="Y58" i="30"/>
  <c r="AC56" i="30"/>
  <c r="H59" i="29"/>
  <c r="AF57" i="30"/>
  <c r="O55" i="29"/>
  <c r="K67" i="30"/>
  <c r="N58" i="29"/>
  <c r="R56" i="29"/>
  <c r="V54" i="30"/>
  <c r="AG59" i="29"/>
  <c r="K58" i="29"/>
  <c r="C57" i="30"/>
  <c r="AC54" i="29"/>
  <c r="Z53" i="29"/>
  <c r="G63" i="29"/>
  <c r="G59" i="29"/>
  <c r="J57" i="29"/>
  <c r="N55" i="29"/>
  <c r="AG56" i="29"/>
  <c r="X55" i="30"/>
  <c r="V62" i="29"/>
  <c r="AH58" i="29"/>
  <c r="E57" i="29"/>
  <c r="K55" i="29"/>
  <c r="D53" i="30"/>
  <c r="F52" i="30"/>
  <c r="H51" i="30"/>
  <c r="L52" i="29"/>
  <c r="N48" i="30"/>
  <c r="C51" i="29"/>
  <c r="V49" i="29"/>
  <c r="AC47" i="29"/>
  <c r="AE46" i="29"/>
  <c r="AG45" i="29"/>
  <c r="J49" i="29"/>
  <c r="N50" i="30"/>
  <c r="U48" i="29"/>
  <c r="AB51" i="30"/>
  <c r="T50" i="29"/>
  <c r="V47" i="30"/>
  <c r="X46" i="30"/>
  <c r="Z45" i="30"/>
  <c r="N52" i="29"/>
  <c r="AB68" i="29"/>
  <c r="R72" i="29"/>
  <c r="X70" i="29"/>
  <c r="O73" i="30"/>
  <c r="AC74" i="30"/>
  <c r="C64" i="30"/>
  <c r="V61" i="30"/>
  <c r="AH59" i="30"/>
  <c r="V66" i="29"/>
  <c r="F64" i="29"/>
  <c r="Y66" i="29"/>
  <c r="Z61" i="29"/>
  <c r="R60" i="29"/>
  <c r="T68" i="29"/>
  <c r="W71" i="29"/>
  <c r="AA68" i="29"/>
  <c r="L65" i="29"/>
  <c r="AA63" i="30"/>
  <c r="P61" i="30"/>
  <c r="O66" i="29"/>
  <c r="C64" i="29"/>
  <c r="X61" i="29"/>
  <c r="P60" i="29"/>
  <c r="V72" i="30"/>
  <c r="R66" i="29"/>
  <c r="AH64" i="30"/>
  <c r="AG62" i="30"/>
  <c r="AH65" i="30"/>
  <c r="W63" i="29"/>
  <c r="D65" i="29"/>
  <c r="I62" i="30"/>
  <c r="G69" i="30"/>
  <c r="AG65" i="30"/>
  <c r="V63" i="30"/>
  <c r="H62" i="29"/>
  <c r="I61" i="29"/>
  <c r="K60" i="29"/>
  <c r="P65" i="29"/>
  <c r="AB63" i="29"/>
  <c r="AE59" i="29"/>
  <c r="L58" i="30"/>
  <c r="AC55" i="29"/>
  <c r="AA59" i="30"/>
  <c r="H54" i="29"/>
  <c r="I53" i="29"/>
  <c r="K52" i="29"/>
  <c r="M51" i="29"/>
  <c r="F56" i="30"/>
  <c r="Y58" i="29"/>
  <c r="P57" i="30"/>
  <c r="Y54" i="29"/>
  <c r="AH54" i="30"/>
  <c r="AG59" i="30"/>
  <c r="X57" i="29"/>
  <c r="AB55" i="29"/>
  <c r="V64" i="30"/>
  <c r="AC57" i="29"/>
  <c r="T56" i="30"/>
  <c r="L55" i="29"/>
  <c r="AC59" i="29"/>
  <c r="L54" i="29"/>
  <c r="N53" i="29"/>
  <c r="P58" i="29"/>
  <c r="T56" i="29"/>
  <c r="X54" i="29"/>
  <c r="AH58" i="30"/>
  <c r="Q56" i="29"/>
  <c r="I55" i="29"/>
  <c r="AG60" i="30"/>
  <c r="J58" i="29"/>
  <c r="N56" i="29"/>
  <c r="U54" i="30"/>
  <c r="W53" i="30"/>
  <c r="Y52" i="30"/>
  <c r="AA51" i="30"/>
  <c r="V51" i="29"/>
  <c r="R50" i="29"/>
  <c r="Q47" i="29"/>
  <c r="S46" i="29"/>
  <c r="U45" i="29"/>
  <c r="W44" i="29"/>
  <c r="Z48" i="29"/>
  <c r="AD49" i="30"/>
  <c r="AE47" i="29"/>
  <c r="AH52" i="30"/>
  <c r="E51" i="30"/>
  <c r="C50" i="29"/>
  <c r="J47" i="30"/>
  <c r="L46" i="30"/>
  <c r="X51" i="29"/>
  <c r="Y50" i="30"/>
  <c r="V47" i="29"/>
  <c r="X46" i="29"/>
  <c r="Z45" i="29"/>
  <c r="AB44" i="29"/>
  <c r="AF49" i="29"/>
  <c r="D48" i="29"/>
  <c r="X71" i="29"/>
  <c r="M69" i="30"/>
  <c r="AH70" i="30"/>
  <c r="I72" i="29"/>
  <c r="O65" i="29"/>
  <c r="L62" i="30"/>
  <c r="P60" i="30"/>
  <c r="W67" i="30"/>
  <c r="AH60" i="29"/>
  <c r="Z59" i="29"/>
  <c r="W67" i="29"/>
  <c r="E65" i="29"/>
  <c r="J69" i="30"/>
  <c r="Z63" i="30"/>
  <c r="F67" i="29"/>
  <c r="T64" i="30"/>
  <c r="J66" i="30"/>
  <c r="M66" i="30"/>
  <c r="E67" i="29"/>
  <c r="S64" i="30"/>
  <c r="W62" i="30"/>
  <c r="W61" i="29"/>
  <c r="Y60" i="29"/>
  <c r="O68" i="30"/>
  <c r="I66" i="30"/>
  <c r="AE58" i="29"/>
  <c r="V57" i="30"/>
  <c r="D61" i="30"/>
  <c r="U54" i="29"/>
  <c r="W53" i="29"/>
  <c r="Y52" i="29"/>
  <c r="AA51" i="29"/>
  <c r="AG63" i="29"/>
  <c r="AB58" i="29"/>
  <c r="AF56" i="29"/>
  <c r="M59" i="29"/>
  <c r="Z56" i="30"/>
  <c r="AB69" i="30"/>
  <c r="P59" i="30"/>
  <c r="S58" i="30"/>
  <c r="W56" i="30"/>
  <c r="AA54" i="29"/>
  <c r="D60" i="29"/>
  <c r="F57" i="29"/>
  <c r="AD55" i="30"/>
  <c r="O61" i="30"/>
  <c r="AE54" i="30"/>
  <c r="AB53" i="29"/>
  <c r="X63" i="29"/>
  <c r="O57" i="30"/>
  <c r="S55" i="30"/>
  <c r="AC60" i="30"/>
  <c r="J58" i="30"/>
  <c r="AA55" i="29"/>
  <c r="D63" i="29"/>
  <c r="Z54" i="29"/>
  <c r="F59" i="30"/>
  <c r="I57" i="30"/>
  <c r="M55" i="30"/>
  <c r="D54" i="30"/>
  <c r="F53" i="30"/>
  <c r="H52" i="30"/>
  <c r="I51" i="30"/>
  <c r="P52" i="29"/>
  <c r="Y49" i="29"/>
  <c r="AE47" i="30"/>
  <c r="AG46" i="29"/>
  <c r="D45" i="29"/>
  <c r="X54" i="30"/>
  <c r="Q50" i="30"/>
  <c r="W48" i="30"/>
  <c r="P48" i="29"/>
  <c r="W50" i="29"/>
  <c r="I49" i="30"/>
  <c r="X47" i="30"/>
  <c r="Z46" i="30"/>
  <c r="AB45" i="30"/>
  <c r="R52" i="29"/>
  <c r="G49" i="30"/>
  <c r="E47" i="29"/>
  <c r="G46" i="29"/>
  <c r="J44" i="29"/>
  <c r="S50" i="29"/>
  <c r="AC48" i="30"/>
  <c r="AB52" i="30"/>
  <c r="I50" i="30"/>
  <c r="AE48" i="30"/>
  <c r="O47" i="30"/>
  <c r="Q46" i="30"/>
  <c r="S45" i="30"/>
  <c r="AD43" i="30"/>
  <c r="AH41" i="30"/>
  <c r="H40" i="30"/>
  <c r="J38" i="29"/>
  <c r="M36" i="29"/>
  <c r="S34" i="30"/>
  <c r="J59" i="29"/>
  <c r="J65" i="29"/>
  <c r="R69" i="30"/>
  <c r="K61" i="29"/>
  <c r="AE63" i="29"/>
  <c r="G57" i="30"/>
  <c r="I54" i="29"/>
  <c r="AA60" i="30"/>
  <c r="AB62" i="29"/>
  <c r="AC57" i="30"/>
  <c r="U58" i="30"/>
  <c r="AB57" i="30"/>
  <c r="W54" i="30"/>
  <c r="U50" i="29"/>
  <c r="W45" i="29"/>
  <c r="N53" i="30"/>
  <c r="L47" i="30"/>
  <c r="C46" i="29"/>
  <c r="G44" i="29"/>
  <c r="M50" i="29"/>
  <c r="R51" i="30"/>
  <c r="G53" i="30"/>
  <c r="M47" i="30"/>
  <c r="F46" i="30"/>
  <c r="S44" i="30"/>
  <c r="AD41" i="30"/>
  <c r="Q39" i="30"/>
  <c r="L34" i="30"/>
  <c r="V43" i="29"/>
  <c r="Z41" i="29"/>
  <c r="C36" i="30"/>
  <c r="Z31" i="30"/>
  <c r="J40" i="29"/>
  <c r="M38" i="29"/>
  <c r="S36" i="30"/>
  <c r="V34" i="29"/>
  <c r="AE32" i="30"/>
  <c r="L37" i="30"/>
  <c r="I43" i="30"/>
  <c r="M41" i="30"/>
  <c r="P39" i="29"/>
  <c r="S37" i="29"/>
  <c r="Y35" i="30"/>
  <c r="AB33" i="29"/>
  <c r="AG30" i="29"/>
  <c r="D29" i="29"/>
  <c r="F28" i="29"/>
  <c r="M43" i="29"/>
  <c r="Q41" i="29"/>
  <c r="AB35" i="30"/>
  <c r="L41" i="30"/>
  <c r="R37" i="30"/>
  <c r="L32" i="29"/>
  <c r="P44" i="30"/>
  <c r="R42" i="29"/>
  <c r="V40" i="30"/>
  <c r="AH34" i="30"/>
  <c r="AG32" i="29"/>
  <c r="G44" i="30"/>
  <c r="AB38" i="30"/>
  <c r="X30" i="30"/>
  <c r="Z29" i="30"/>
  <c r="AB28" i="30"/>
  <c r="AD27" i="30"/>
  <c r="L53" i="30"/>
  <c r="E39" i="30"/>
  <c r="P33" i="30"/>
  <c r="P45" i="30"/>
  <c r="D43" i="30"/>
  <c r="H41" i="30"/>
  <c r="K39" i="29"/>
  <c r="W43" i="29"/>
  <c r="AA41" i="29"/>
  <c r="Q64" i="29"/>
  <c r="K68" i="30"/>
  <c r="T64" i="29"/>
  <c r="D61" i="29"/>
  <c r="S63" i="29"/>
  <c r="Q58" i="29"/>
  <c r="M57" i="30"/>
  <c r="U57" i="29"/>
  <c r="F58" i="30"/>
  <c r="O54" i="30"/>
  <c r="I50" i="29"/>
  <c r="O45" i="29"/>
  <c r="E47" i="30"/>
  <c r="AE50" i="30"/>
  <c r="Z47" i="29"/>
  <c r="AD45" i="29"/>
  <c r="E50" i="29"/>
  <c r="J51" i="30"/>
  <c r="C51" i="30"/>
  <c r="F49" i="30"/>
  <c r="K47" i="30"/>
  <c r="D46" i="30"/>
  <c r="Z41" i="30"/>
  <c r="J39" i="30"/>
  <c r="I34" i="29"/>
  <c r="R43" i="29"/>
  <c r="V41" i="29"/>
  <c r="AA39" i="30"/>
  <c r="AD37" i="29"/>
  <c r="AG35" i="29"/>
  <c r="F34" i="30"/>
  <c r="T31" i="30"/>
  <c r="L36" i="30"/>
  <c r="AB32" i="29"/>
  <c r="H45" i="30"/>
  <c r="G39" i="29"/>
  <c r="I37" i="29"/>
  <c r="O35" i="30"/>
  <c r="R33" i="29"/>
  <c r="F43" i="30"/>
  <c r="I41" i="30"/>
  <c r="R35" i="30"/>
  <c r="AE30" i="29"/>
  <c r="AG29" i="29"/>
  <c r="D28" i="29"/>
  <c r="I43" i="29"/>
  <c r="M41" i="29"/>
  <c r="S39" i="30"/>
  <c r="V37" i="29"/>
  <c r="Y35" i="29"/>
  <c r="AE33" i="30"/>
  <c r="E43" i="30"/>
  <c r="L39" i="29"/>
  <c r="O37" i="29"/>
  <c r="U35" i="30"/>
  <c r="X33" i="29"/>
  <c r="I32" i="30"/>
  <c r="N42" i="29"/>
  <c r="S40" i="29"/>
  <c r="Y38" i="30"/>
  <c r="AB36" i="29"/>
  <c r="AE34" i="29"/>
  <c r="AA32" i="29"/>
  <c r="V40" i="29"/>
  <c r="Y38" i="29"/>
  <c r="AE36" i="30"/>
  <c r="AH34" i="29"/>
  <c r="V30" i="30"/>
  <c r="X29" i="30"/>
  <c r="Z28" i="30"/>
  <c r="AB27" i="30"/>
  <c r="V48" i="30"/>
  <c r="H37" i="30"/>
  <c r="J35" i="29"/>
  <c r="J33" i="30"/>
  <c r="AG42" i="30"/>
  <c r="D41" i="30"/>
  <c r="S43" i="29"/>
  <c r="W41" i="29"/>
  <c r="X39" i="30"/>
  <c r="Y61" i="30"/>
  <c r="AC52" i="29"/>
  <c r="G57" i="29"/>
  <c r="AF53" i="29"/>
  <c r="AA55" i="30"/>
  <c r="N59" i="30"/>
  <c r="I53" i="30"/>
  <c r="Z48" i="30"/>
  <c r="H48" i="29"/>
  <c r="W50" i="30"/>
  <c r="AC50" i="29"/>
  <c r="E50" i="30"/>
  <c r="L45" i="29"/>
  <c r="C53" i="30"/>
  <c r="O50" i="30"/>
  <c r="S48" i="30"/>
  <c r="AE46" i="30"/>
  <c r="W45" i="30"/>
  <c r="R43" i="30"/>
  <c r="Q38" i="29"/>
  <c r="AF42" i="29"/>
  <c r="C41" i="29"/>
  <c r="L35" i="30"/>
  <c r="T39" i="29"/>
  <c r="W37" i="29"/>
  <c r="AC35" i="30"/>
  <c r="AF33" i="29"/>
  <c r="M32" i="30"/>
  <c r="V36" i="30"/>
  <c r="Y32" i="29"/>
  <c r="V44" i="30"/>
  <c r="S42" i="30"/>
  <c r="W40" i="30"/>
  <c r="Z38" i="29"/>
  <c r="AC36" i="29"/>
  <c r="U30" i="29"/>
  <c r="W29" i="29"/>
  <c r="Y28" i="29"/>
  <c r="W42" i="29"/>
  <c r="AA40" i="29"/>
  <c r="W66" i="30"/>
  <c r="S53" i="29"/>
  <c r="O56" i="30"/>
  <c r="AD56" i="30"/>
  <c r="S49" i="29"/>
  <c r="S50" i="30"/>
  <c r="Z49" i="29"/>
  <c r="D49" i="29"/>
  <c r="AE45" i="30"/>
  <c r="P36" i="30"/>
  <c r="J43" i="29"/>
  <c r="Z35" i="29"/>
  <c r="AC44" i="30"/>
  <c r="C37" i="29"/>
  <c r="AE42" i="30"/>
  <c r="AC29" i="29"/>
  <c r="F41" i="29"/>
  <c r="U34" i="30"/>
  <c r="AB43" i="30"/>
  <c r="C40" i="29"/>
  <c r="K36" i="30"/>
  <c r="AA32" i="30"/>
  <c r="E43" i="29"/>
  <c r="O39" i="30"/>
  <c r="U35" i="29"/>
  <c r="E45" i="30"/>
  <c r="U37" i="30"/>
  <c r="AA33" i="29"/>
  <c r="AH30" i="30"/>
  <c r="E29" i="30"/>
  <c r="AE37" i="30"/>
  <c r="D34" i="29"/>
  <c r="W43" i="30"/>
  <c r="M42" i="29"/>
  <c r="AH38" i="30"/>
  <c r="D37" i="30"/>
  <c r="G35" i="29"/>
  <c r="H33" i="29"/>
  <c r="AF32" i="29"/>
  <c r="N17" i="29"/>
  <c r="P16" i="29"/>
  <c r="AC27" i="29"/>
  <c r="D26" i="30"/>
  <c r="T23" i="29"/>
  <c r="K22" i="30"/>
  <c r="AB19" i="29"/>
  <c r="S18" i="30"/>
  <c r="Q37" i="30"/>
  <c r="AA26" i="29"/>
  <c r="I19" i="29"/>
  <c r="V30" i="29"/>
  <c r="AD34" i="29"/>
  <c r="H29" i="30"/>
  <c r="AC26" i="30"/>
  <c r="H37" i="29"/>
  <c r="H27" i="30"/>
  <c r="AA23" i="29"/>
  <c r="P33" i="29"/>
  <c r="Z26" i="30"/>
  <c r="AD24" i="30"/>
  <c r="AH22" i="30"/>
  <c r="E21" i="30"/>
  <c r="O17" i="29"/>
  <c r="Q16" i="29"/>
  <c r="G30" i="29"/>
  <c r="H26" i="30"/>
  <c r="X23" i="29"/>
  <c r="O22" i="30"/>
  <c r="AF19" i="29"/>
  <c r="L31" i="29"/>
  <c r="X28" i="29"/>
  <c r="H26" i="29"/>
  <c r="O22" i="29"/>
  <c r="W18" i="29"/>
  <c r="H33" i="30"/>
  <c r="T26" i="30"/>
  <c r="X24" i="30"/>
  <c r="AB22" i="30"/>
  <c r="C19" i="30"/>
  <c r="I29" i="30"/>
  <c r="G27" i="29"/>
  <c r="AD25" i="29"/>
  <c r="U24" i="30"/>
  <c r="E20" i="29"/>
  <c r="F16" i="30"/>
  <c r="N14" i="29"/>
  <c r="R10" i="30"/>
  <c r="AG16" i="30"/>
  <c r="AA11" i="30"/>
  <c r="AG9" i="29"/>
  <c r="AC8" i="29"/>
  <c r="AE7" i="29"/>
  <c r="AG6" i="29"/>
  <c r="AB16" i="30"/>
  <c r="X13" i="29"/>
  <c r="AD9" i="30"/>
  <c r="AG20" i="30"/>
  <c r="R16" i="30"/>
  <c r="AC12" i="29"/>
  <c r="E24" i="29"/>
  <c r="M14" i="29"/>
  <c r="Z12" i="30"/>
  <c r="AF10" i="29"/>
  <c r="AB18" i="29"/>
  <c r="M15" i="30"/>
  <c r="U12" i="30"/>
  <c r="AA10" i="29"/>
  <c r="U22" i="30"/>
  <c r="J16" i="29"/>
  <c r="J14" i="29"/>
  <c r="N12" i="29"/>
  <c r="W13" i="29"/>
  <c r="AC9" i="30"/>
  <c r="AB8" i="29"/>
  <c r="AD7" i="29"/>
  <c r="Z18" i="29"/>
  <c r="O15" i="30"/>
  <c r="Z10" i="30"/>
  <c r="O23" i="29"/>
  <c r="I18" i="30"/>
  <c r="R15" i="29"/>
  <c r="Y13" i="29"/>
  <c r="AE9" i="30"/>
  <c r="Z17" i="29"/>
  <c r="W10" i="30"/>
  <c r="H9" i="30"/>
  <c r="I8" i="30"/>
  <c r="K7" i="30"/>
  <c r="M6" i="30"/>
  <c r="O5" i="30"/>
  <c r="AH8" i="30"/>
  <c r="G4" i="30"/>
  <c r="G5" i="30"/>
  <c r="AB2" i="30"/>
  <c r="H15" i="29"/>
  <c r="N7" i="29"/>
  <c r="J5" i="29"/>
  <c r="I3" i="30"/>
  <c r="Y26" i="29"/>
  <c r="O3" i="29"/>
  <c r="AA25" i="29"/>
  <c r="X6" i="29"/>
  <c r="J25" i="29"/>
  <c r="Q5" i="29"/>
  <c r="N3" i="30"/>
  <c r="F20" i="30"/>
  <c r="X7" i="30"/>
  <c r="K3" i="30"/>
  <c r="AB4" i="30"/>
  <c r="E11" i="29"/>
  <c r="V6" i="30"/>
  <c r="M60" i="30"/>
  <c r="L48" i="29"/>
  <c r="AC46" i="30"/>
  <c r="G37" i="29"/>
  <c r="J32" i="29"/>
  <c r="P38" i="29"/>
  <c r="S30" i="29"/>
  <c r="S42" i="29"/>
  <c r="E35" i="30"/>
  <c r="AB36" i="30"/>
  <c r="X43" i="29"/>
  <c r="AE31" i="29"/>
  <c r="E38" i="30"/>
  <c r="N29" i="30"/>
  <c r="R27" i="30"/>
  <c r="N38" i="30"/>
  <c r="J44" i="30"/>
  <c r="R40" i="29"/>
  <c r="AG42" i="29"/>
  <c r="P35" i="30"/>
  <c r="X37" i="29"/>
  <c r="F27" i="30"/>
  <c r="L23" i="30"/>
  <c r="P21" i="30"/>
  <c r="T19" i="30"/>
  <c r="X17" i="30"/>
  <c r="V16" i="29"/>
  <c r="D30" i="30"/>
  <c r="K26" i="30"/>
  <c r="AB23" i="29"/>
  <c r="S22" i="30"/>
  <c r="C20" i="29"/>
  <c r="AA18" i="30"/>
  <c r="T29" i="29"/>
  <c r="Y23" i="29"/>
  <c r="AG19" i="29"/>
  <c r="O31" i="30"/>
  <c r="X26" i="30"/>
  <c r="AB24" i="30"/>
  <c r="C21" i="30"/>
  <c r="G19" i="30"/>
  <c r="S29" i="30"/>
  <c r="AB27" i="29"/>
  <c r="Q24" i="29"/>
  <c r="Y20" i="29"/>
  <c r="W16" i="29"/>
  <c r="AD30" i="29"/>
  <c r="O26" i="30"/>
  <c r="AF23" i="29"/>
  <c r="W22" i="30"/>
  <c r="G20" i="29"/>
  <c r="P34" i="30"/>
  <c r="C29" i="29"/>
  <c r="AE26" i="29"/>
  <c r="F23" i="29"/>
  <c r="M19" i="29"/>
  <c r="AA36" i="30"/>
  <c r="U29" i="30"/>
  <c r="E26" i="29"/>
  <c r="AC24" i="30"/>
  <c r="L22" i="29"/>
  <c r="C21" i="29"/>
  <c r="O16" i="30"/>
  <c r="AD10" i="30"/>
  <c r="I15" i="29"/>
  <c r="AH13" i="30"/>
  <c r="F12" i="30"/>
  <c r="K10" i="29"/>
  <c r="D8" i="29"/>
  <c r="F7" i="29"/>
  <c r="K21" i="29"/>
  <c r="F14" i="30"/>
  <c r="AE21" i="30"/>
  <c r="I17" i="30"/>
  <c r="G15" i="29"/>
  <c r="H13" i="29"/>
  <c r="R25" i="29"/>
  <c r="U14" i="29"/>
  <c r="E13" i="30"/>
  <c r="J11" i="29"/>
  <c r="U20" i="29"/>
  <c r="AG12" i="30"/>
  <c r="F11" i="29"/>
  <c r="Z12" i="29"/>
  <c r="H17" i="30"/>
  <c r="AG13" i="29"/>
  <c r="H10" i="30"/>
  <c r="AH8" i="29"/>
  <c r="C8" i="29"/>
  <c r="AC20" i="29"/>
  <c r="AH15" i="30"/>
  <c r="E11" i="30"/>
  <c r="AC24" i="29"/>
  <c r="AG18" i="30"/>
  <c r="I10" i="30"/>
  <c r="P18" i="29"/>
  <c r="Y15" i="30"/>
  <c r="D66" i="29"/>
  <c r="K61" i="30"/>
  <c r="Y59" i="29"/>
  <c r="S46" i="30"/>
  <c r="I44" i="30"/>
  <c r="W36" i="29"/>
  <c r="AG37" i="29"/>
  <c r="AC43" i="30"/>
  <c r="K30" i="29"/>
  <c r="D42" i="29"/>
  <c r="Q44" i="29"/>
  <c r="S40" i="30"/>
  <c r="Y36" i="29"/>
  <c r="F33" i="30"/>
  <c r="T43" i="29"/>
  <c r="AC39" i="29"/>
  <c r="E36" i="29"/>
  <c r="Y31" i="29"/>
  <c r="J34" i="29"/>
  <c r="L29" i="30"/>
  <c r="P27" i="30"/>
  <c r="K38" i="29"/>
  <c r="T34" i="29"/>
  <c r="AC42" i="29"/>
  <c r="N39" i="29"/>
  <c r="J37" i="29"/>
  <c r="M35" i="29"/>
  <c r="S33" i="30"/>
  <c r="Q36" i="29"/>
  <c r="C27" i="29"/>
  <c r="T16" i="29"/>
  <c r="AH24" i="29"/>
  <c r="Y23" i="30"/>
  <c r="AG19" i="30"/>
  <c r="P17" i="29"/>
  <c r="P29" i="29"/>
  <c r="O27" i="29"/>
  <c r="Q23" i="29"/>
  <c r="Y19" i="29"/>
  <c r="AE30" i="30"/>
  <c r="J37" i="30"/>
  <c r="O29" i="30"/>
  <c r="K27" i="29"/>
  <c r="Z25" i="29"/>
  <c r="I24" i="29"/>
  <c r="Q20" i="29"/>
  <c r="AD35" i="30"/>
  <c r="H27" i="29"/>
  <c r="E25" i="30"/>
  <c r="L21" i="30"/>
  <c r="P19" i="30"/>
  <c r="T17" i="30"/>
  <c r="U16" i="29"/>
  <c r="O30" i="30"/>
  <c r="E25" i="29"/>
  <c r="AC23" i="30"/>
  <c r="L21" i="29"/>
  <c r="D20" i="30"/>
  <c r="J33" i="29"/>
  <c r="AF28" i="29"/>
  <c r="W26" i="29"/>
  <c r="AE22" i="29"/>
  <c r="F19" i="29"/>
  <c r="T35" i="29"/>
  <c r="AB26" i="30"/>
  <c r="AF24" i="30"/>
  <c r="C23" i="30"/>
  <c r="G21" i="30"/>
  <c r="J19" i="30"/>
  <c r="AE37" i="29"/>
  <c r="Q29" i="30"/>
  <c r="W27" i="29"/>
  <c r="R23" i="29"/>
  <c r="I22" i="30"/>
  <c r="Y20" i="30"/>
  <c r="V14" i="29"/>
  <c r="V12" i="30"/>
  <c r="AB10" i="29"/>
  <c r="V21" i="29"/>
  <c r="J17" i="30"/>
  <c r="G15" i="30"/>
  <c r="D12" i="29"/>
  <c r="AG8" i="29"/>
  <c r="D7" i="29"/>
  <c r="M20" i="29"/>
  <c r="AE13" i="30"/>
  <c r="AH11" i="30"/>
  <c r="G10" i="29"/>
  <c r="D17" i="30"/>
  <c r="C25" i="29"/>
  <c r="AA15" i="29"/>
  <c r="R14" i="30"/>
  <c r="C13" i="29"/>
  <c r="W19" i="29"/>
  <c r="AC15" i="30"/>
  <c r="AE12" i="29"/>
  <c r="S23" i="30"/>
  <c r="Q16" i="30"/>
  <c r="R14" i="29"/>
  <c r="X10" i="30"/>
  <c r="G21" i="29"/>
  <c r="Z16" i="30"/>
  <c r="F15" i="29"/>
  <c r="AD13" i="30"/>
  <c r="AG11" i="30"/>
  <c r="F10" i="29"/>
  <c r="AF8" i="29"/>
  <c r="AH7" i="29"/>
  <c r="AE19" i="29"/>
  <c r="AE15" i="30"/>
  <c r="AD12" i="30"/>
  <c r="C11" i="29"/>
  <c r="M24" i="29"/>
  <c r="Y18" i="30"/>
  <c r="Z15" i="29"/>
  <c r="AD13" i="29"/>
  <c r="H10" i="29"/>
  <c r="Q15" i="30"/>
  <c r="AA12" i="30"/>
  <c r="AG10" i="29"/>
  <c r="K9" i="30"/>
  <c r="M8" i="30"/>
  <c r="O7" i="30"/>
  <c r="Q6" i="30"/>
  <c r="S5" i="30"/>
  <c r="P9" i="30"/>
  <c r="M4" i="30"/>
  <c r="T7" i="30"/>
  <c r="N5" i="30"/>
  <c r="G3" i="30"/>
  <c r="R5" i="29"/>
  <c r="U3" i="30"/>
  <c r="X8" i="30"/>
  <c r="U3" i="29"/>
  <c r="E2" i="30"/>
  <c r="Y5" i="29"/>
  <c r="Z3" i="30"/>
  <c r="G8" i="30"/>
  <c r="W3" i="30"/>
  <c r="Y10" i="29"/>
  <c r="N3" i="29"/>
  <c r="AB8" i="30"/>
  <c r="H4" i="30"/>
  <c r="P22" i="29"/>
  <c r="O5" i="29"/>
  <c r="F29" i="29"/>
  <c r="R38" i="30"/>
  <c r="E39" i="29"/>
  <c r="Z34" i="30"/>
  <c r="N26" i="30"/>
  <c r="AD18" i="30"/>
  <c r="AC25" i="30"/>
  <c r="AD28" i="29"/>
  <c r="AC28" i="30"/>
  <c r="D23" i="29"/>
  <c r="AG25" i="30"/>
  <c r="Q25" i="29"/>
  <c r="V25" i="29"/>
  <c r="G19" i="29"/>
  <c r="G10" i="30"/>
  <c r="Y7" i="29"/>
  <c r="P14" i="29"/>
  <c r="E18" i="29"/>
  <c r="R21" i="29"/>
  <c r="K13" i="29"/>
  <c r="X7" i="29"/>
  <c r="N10" i="30"/>
  <c r="M13" i="29"/>
  <c r="O12" i="30"/>
  <c r="F9" i="30"/>
  <c r="I7" i="30"/>
  <c r="M5" i="30"/>
  <c r="D5" i="29"/>
  <c r="I14" i="29"/>
  <c r="G5" i="29"/>
  <c r="D21" i="30"/>
  <c r="C5" i="30"/>
  <c r="R7" i="29"/>
  <c r="F3" i="30"/>
  <c r="R6" i="30"/>
  <c r="F3" i="29"/>
  <c r="R6" i="29"/>
  <c r="AD12" i="29"/>
  <c r="AB3" i="30"/>
  <c r="AE4" i="29"/>
  <c r="V3" i="29"/>
  <c r="I64" i="29"/>
  <c r="M49" i="30"/>
  <c r="AH39" i="29"/>
  <c r="Y33" i="29"/>
  <c r="AC37" i="29"/>
  <c r="E30" i="30"/>
  <c r="U40" i="30"/>
  <c r="AG31" i="29"/>
  <c r="C24" i="30"/>
  <c r="AH16" i="29"/>
  <c r="J24" i="29"/>
  <c r="I19" i="30"/>
  <c r="F25" i="29"/>
  <c r="K27" i="30"/>
  <c r="AD19" i="30"/>
  <c r="M18" i="29"/>
  <c r="N24" i="29"/>
  <c r="M19" i="30"/>
  <c r="AA20" i="29"/>
  <c r="X30" i="29"/>
  <c r="U24" i="29"/>
  <c r="AB13" i="30"/>
  <c r="W13" i="30"/>
  <c r="AE10" i="30"/>
  <c r="AB20" i="29"/>
  <c r="AG10" i="30"/>
  <c r="K11" i="29"/>
  <c r="S8" i="30"/>
  <c r="W6" i="30"/>
  <c r="AA4" i="29"/>
  <c r="X3" i="30"/>
  <c r="C4" i="30"/>
  <c r="N9" i="30"/>
  <c r="AD3" i="29"/>
  <c r="D6" i="29"/>
  <c r="L5" i="30"/>
  <c r="I2" i="29"/>
  <c r="W15" i="29"/>
  <c r="L5" i="29"/>
  <c r="G2" i="29"/>
  <c r="C9" i="30"/>
  <c r="T2" i="30"/>
  <c r="AE3" i="30"/>
  <c r="H5" i="29"/>
  <c r="Q6" i="29"/>
  <c r="S3" i="29"/>
  <c r="D59" i="30"/>
  <c r="AH32" i="29"/>
  <c r="E41" i="30"/>
  <c r="AG40" i="30"/>
  <c r="AB19" i="30"/>
  <c r="P21" i="29"/>
  <c r="AB29" i="29"/>
  <c r="G23" i="30"/>
  <c r="AA29" i="30"/>
  <c r="AG24" i="29"/>
  <c r="Q27" i="30"/>
  <c r="T21" i="29"/>
  <c r="I26" i="30"/>
  <c r="W21" i="30"/>
  <c r="G11" i="29"/>
  <c r="H8" i="29"/>
  <c r="L12" i="30"/>
  <c r="N15" i="29"/>
  <c r="AG31" i="30"/>
  <c r="AG24" i="30"/>
  <c r="C11" i="30"/>
  <c r="E14" i="30"/>
  <c r="G8" i="29"/>
  <c r="N11" i="29"/>
  <c r="F13" i="30"/>
  <c r="M9" i="30"/>
  <c r="Q7" i="30"/>
  <c r="U5" i="30"/>
  <c r="R5" i="30"/>
  <c r="N21" i="29"/>
  <c r="V5" i="29"/>
  <c r="J2" i="29"/>
  <c r="N8" i="30"/>
  <c r="AC3" i="30"/>
  <c r="F11" i="30"/>
  <c r="Q3" i="29"/>
  <c r="H19" i="30"/>
  <c r="V6" i="29"/>
  <c r="Z6" i="30"/>
  <c r="D4" i="30"/>
  <c r="AB3" i="29"/>
  <c r="F6" i="29"/>
  <c r="K58" i="30"/>
  <c r="D37" i="29"/>
  <c r="P38" i="30"/>
  <c r="J27" i="30"/>
  <c r="AA43" i="30"/>
  <c r="N22" i="29"/>
  <c r="X38" i="30"/>
  <c r="Q19" i="29"/>
  <c r="T24" i="30"/>
  <c r="D36" i="30"/>
  <c r="U27" i="29"/>
  <c r="R22" i="29"/>
  <c r="AB28" i="29"/>
  <c r="M34" i="29"/>
  <c r="I27" i="30"/>
  <c r="T12" i="29"/>
  <c r="AE8" i="29"/>
  <c r="Z13" i="30"/>
  <c r="AH10" i="30"/>
  <c r="AC10" i="30"/>
  <c r="P12" i="30"/>
  <c r="C15" i="30"/>
  <c r="AD8" i="29"/>
  <c r="AB12" i="29"/>
  <c r="I15" i="30"/>
  <c r="AE9" i="29"/>
  <c r="AC7" i="30"/>
  <c r="AG5" i="30"/>
  <c r="L6" i="29"/>
  <c r="AB2" i="29"/>
  <c r="L4" i="29"/>
  <c r="M10" i="29"/>
  <c r="V4" i="29"/>
  <c r="J7" i="30"/>
  <c r="U4" i="29"/>
  <c r="P7" i="29"/>
  <c r="Q2" i="30"/>
  <c r="E3" i="29"/>
  <c r="T4" i="30"/>
  <c r="AC143" i="29"/>
  <c r="J144" i="29"/>
  <c r="G143" i="29"/>
  <c r="W141" i="29"/>
  <c r="AD141" i="29"/>
  <c r="AA141" i="29"/>
  <c r="I145" i="29"/>
  <c r="K138" i="29"/>
  <c r="AC131" i="29"/>
  <c r="L135" i="29"/>
  <c r="AA134" i="29"/>
  <c r="M144" i="29"/>
  <c r="K137" i="29"/>
  <c r="AB133" i="29"/>
  <c r="AD133" i="29"/>
  <c r="V134" i="29"/>
  <c r="G135" i="29"/>
  <c r="S136" i="29"/>
  <c r="M132" i="29"/>
  <c r="AE137" i="29"/>
  <c r="O133" i="29"/>
  <c r="AF131" i="29"/>
  <c r="Q131" i="29"/>
  <c r="AH141" i="29"/>
  <c r="AF138" i="29"/>
  <c r="V131" i="29"/>
  <c r="U133" i="29"/>
  <c r="E127" i="30"/>
  <c r="K129" i="30"/>
  <c r="AG123" i="30"/>
  <c r="W126" i="29"/>
  <c r="Z124" i="30"/>
  <c r="E130" i="29"/>
  <c r="O127" i="30"/>
  <c r="H143" i="29"/>
  <c r="AH131" i="29"/>
  <c r="K136" i="29"/>
  <c r="U132" i="30"/>
  <c r="H138" i="29"/>
  <c r="T129" i="29"/>
  <c r="Z136" i="29"/>
  <c r="X131" i="30"/>
  <c r="Q130" i="29"/>
  <c r="Z130" i="29"/>
  <c r="Z131" i="30"/>
  <c r="Z127" i="30"/>
  <c r="AB126" i="30"/>
  <c r="H128" i="29"/>
  <c r="N131" i="30"/>
  <c r="Z126" i="29"/>
  <c r="W134" i="29"/>
  <c r="AE125" i="29"/>
  <c r="U124" i="30"/>
  <c r="W131" i="30"/>
  <c r="L128" i="29"/>
  <c r="AE132" i="29"/>
  <c r="AC133" i="29"/>
  <c r="AB131" i="29"/>
  <c r="E132" i="30"/>
  <c r="AH130" i="29"/>
  <c r="O129" i="30"/>
  <c r="G128" i="29"/>
  <c r="J129" i="29"/>
  <c r="G132" i="30"/>
  <c r="M135" i="29"/>
  <c r="X127" i="30"/>
  <c r="P141" i="29"/>
  <c r="U132" i="29"/>
  <c r="N135" i="29"/>
  <c r="W142" i="29"/>
  <c r="AF131" i="30"/>
  <c r="AE131" i="30"/>
  <c r="R136" i="29"/>
  <c r="AC130" i="30"/>
  <c r="M129" i="29"/>
  <c r="L130" i="29"/>
  <c r="AG131" i="30"/>
  <c r="U130" i="30"/>
  <c r="F135" i="29"/>
  <c r="R131" i="30"/>
  <c r="V127" i="30"/>
  <c r="X126" i="30"/>
  <c r="Z131" i="29"/>
  <c r="AC127" i="29"/>
  <c r="U126" i="30"/>
  <c r="V125" i="30"/>
  <c r="Q124" i="30"/>
  <c r="R130" i="30"/>
  <c r="F128" i="30"/>
  <c r="V125" i="29"/>
  <c r="Q131" i="30"/>
  <c r="Z128" i="29"/>
  <c r="K130" i="30"/>
  <c r="AH126" i="29"/>
  <c r="J131" i="30"/>
  <c r="D126" i="29"/>
  <c r="F132" i="30"/>
  <c r="AH123" i="29"/>
  <c r="AH124" i="30"/>
  <c r="Q127" i="29"/>
  <c r="T124" i="30"/>
  <c r="AB127" i="29"/>
  <c r="I124" i="29"/>
  <c r="G124" i="30"/>
  <c r="AD125" i="30"/>
  <c r="H127" i="29"/>
  <c r="Y127" i="29"/>
  <c r="G131" i="29"/>
  <c r="P124" i="30"/>
  <c r="R131" i="29"/>
  <c r="O125" i="29"/>
  <c r="AD124" i="30"/>
  <c r="C127" i="29"/>
  <c r="F122" i="30"/>
  <c r="AE122" i="30"/>
  <c r="O126" i="30"/>
  <c r="C122" i="29"/>
  <c r="W120" i="30"/>
  <c r="Y119" i="30"/>
  <c r="J123" i="29"/>
  <c r="C129" i="29"/>
  <c r="AD122" i="30"/>
  <c r="AD123" i="29"/>
  <c r="S122" i="30"/>
  <c r="AG122" i="30"/>
  <c r="G123" i="29"/>
  <c r="P122" i="29"/>
  <c r="M121" i="29"/>
  <c r="J128" i="29"/>
  <c r="H119" i="29"/>
  <c r="T122" i="29"/>
  <c r="AD119" i="29"/>
  <c r="Y118" i="30"/>
  <c r="C120" i="30"/>
  <c r="J115" i="30"/>
  <c r="R117" i="30"/>
  <c r="F115" i="30"/>
  <c r="AE117" i="29"/>
  <c r="AD115" i="29"/>
  <c r="U135" i="29"/>
  <c r="W125" i="30"/>
  <c r="R124" i="30"/>
  <c r="R123" i="30"/>
  <c r="L125" i="29"/>
  <c r="K125" i="30"/>
  <c r="Y126" i="29"/>
  <c r="S123" i="30"/>
  <c r="AE121" i="30"/>
  <c r="C128" i="30"/>
  <c r="G126" i="29"/>
  <c r="U120" i="30"/>
  <c r="W119" i="30"/>
  <c r="AA122" i="29"/>
  <c r="I130" i="29"/>
  <c r="P122" i="30"/>
  <c r="J122" i="30"/>
  <c r="AE121" i="29"/>
  <c r="R119" i="29"/>
  <c r="AC117" i="29"/>
  <c r="N120" i="30"/>
  <c r="Q121" i="30"/>
  <c r="K126" i="29"/>
  <c r="L132" i="30"/>
  <c r="U130" i="29"/>
  <c r="L125" i="30"/>
  <c r="H123" i="30"/>
  <c r="AB124" i="30"/>
  <c r="Y124" i="29"/>
  <c r="N124" i="30"/>
  <c r="H126" i="30"/>
  <c r="O123" i="29"/>
  <c r="X124" i="29"/>
  <c r="AC121" i="29"/>
  <c r="R122" i="30"/>
  <c r="W121" i="30"/>
  <c r="S120" i="30"/>
  <c r="U119" i="30"/>
  <c r="F127" i="30"/>
  <c r="D123" i="30"/>
  <c r="Q122" i="30"/>
  <c r="S129" i="30"/>
  <c r="L123" i="30"/>
  <c r="S132" i="30"/>
  <c r="X133" i="29"/>
  <c r="AG128" i="30"/>
  <c r="V127" i="29"/>
  <c r="H127" i="30"/>
  <c r="T126" i="29"/>
  <c r="G125" i="30"/>
  <c r="N124" i="29"/>
  <c r="AB128" i="29"/>
  <c r="K123" i="30"/>
  <c r="Z130" i="30"/>
  <c r="AF123" i="29"/>
  <c r="AG120" i="30"/>
  <c r="F129" i="29"/>
  <c r="C124" i="29"/>
  <c r="M121" i="30"/>
  <c r="R121" i="29"/>
  <c r="AF124" i="29"/>
  <c r="V121" i="30"/>
  <c r="I127" i="30"/>
  <c r="R129" i="30"/>
  <c r="K118" i="29"/>
  <c r="I122" i="29"/>
  <c r="AB119" i="29"/>
  <c r="AE117" i="30"/>
  <c r="H119" i="30"/>
  <c r="T122" i="30"/>
  <c r="T120" i="29"/>
  <c r="W118" i="29"/>
  <c r="P119" i="29"/>
  <c r="N117" i="29"/>
  <c r="AG117" i="29"/>
  <c r="R115" i="30"/>
  <c r="N118" i="29"/>
  <c r="AE115" i="29"/>
  <c r="R118" i="30"/>
  <c r="R118" i="29"/>
  <c r="AA115" i="29"/>
  <c r="O116" i="30"/>
  <c r="AF122" i="29"/>
  <c r="K119" i="29"/>
  <c r="M122" i="29"/>
  <c r="H118" i="29"/>
  <c r="T118" i="29"/>
  <c r="E117" i="30"/>
  <c r="M125" i="29"/>
  <c r="AA117" i="29"/>
  <c r="O124" i="29"/>
  <c r="AH116" i="30"/>
  <c r="F116" i="29"/>
  <c r="S114" i="29"/>
  <c r="AE119" i="29"/>
  <c r="K116" i="29"/>
  <c r="AD119" i="30"/>
  <c r="AA114" i="29"/>
  <c r="J116" i="30"/>
  <c r="AB113" i="30"/>
  <c r="AD112" i="30"/>
  <c r="AF111" i="30"/>
  <c r="R116" i="30"/>
  <c r="D109" i="30"/>
  <c r="Z114" i="29"/>
  <c r="D116" i="29"/>
  <c r="T109" i="30"/>
  <c r="S126" i="29"/>
  <c r="C119" i="29"/>
  <c r="Z117" i="30"/>
  <c r="K120" i="29"/>
  <c r="AC118" i="29"/>
  <c r="P119" i="30"/>
  <c r="T119" i="29"/>
  <c r="AH120" i="29"/>
  <c r="H117" i="29"/>
  <c r="AF119" i="30"/>
  <c r="I115" i="30"/>
  <c r="T117" i="30"/>
  <c r="T117" i="29"/>
  <c r="P115" i="29"/>
  <c r="AE124" i="29"/>
  <c r="Y125" i="30"/>
  <c r="X119" i="30"/>
  <c r="G119" i="30"/>
  <c r="AE118" i="29"/>
  <c r="J120" i="29"/>
  <c r="AA119" i="29"/>
  <c r="Y116" i="29"/>
  <c r="Q115" i="30"/>
  <c r="V118" i="30"/>
  <c r="C116" i="29"/>
  <c r="AD116" i="30"/>
  <c r="E115" i="30"/>
  <c r="AA121" i="29"/>
  <c r="P117" i="30"/>
  <c r="C121" i="30"/>
  <c r="AC116" i="30"/>
  <c r="M115" i="30"/>
  <c r="G114" i="30"/>
  <c r="J112" i="30"/>
  <c r="L111" i="30"/>
  <c r="X111" i="29"/>
  <c r="AA109" i="30"/>
  <c r="Z121" i="30"/>
  <c r="H113" i="29"/>
  <c r="K117" i="29"/>
  <c r="S112" i="30"/>
  <c r="J110" i="30"/>
  <c r="O108" i="29"/>
  <c r="AG111" i="30"/>
  <c r="AE107" i="30"/>
  <c r="O113" i="29"/>
  <c r="M114" i="30"/>
  <c r="L108" i="30"/>
  <c r="AG112" i="30"/>
  <c r="AA110" i="29"/>
  <c r="E112" i="29"/>
  <c r="Q113" i="29"/>
  <c r="AA111" i="29"/>
  <c r="AF109" i="30"/>
  <c r="D108" i="29"/>
  <c r="M110" i="30"/>
  <c r="P108" i="29"/>
  <c r="AH107" i="29"/>
  <c r="Z125" i="29"/>
  <c r="O118" i="29"/>
  <c r="AH118" i="29"/>
  <c r="O117" i="29"/>
  <c r="W117" i="29"/>
  <c r="C118" i="30"/>
  <c r="J115" i="29"/>
  <c r="D117" i="30"/>
  <c r="AH114" i="29"/>
  <c r="G118" i="29"/>
  <c r="N116" i="29"/>
  <c r="G113" i="30"/>
  <c r="J111" i="30"/>
  <c r="W109" i="29"/>
  <c r="E113" i="29"/>
  <c r="M112" i="30"/>
  <c r="F117" i="30"/>
  <c r="Y111" i="29"/>
  <c r="AD111" i="29"/>
  <c r="AD112" i="29"/>
  <c r="K110" i="30"/>
  <c r="AB107" i="30"/>
  <c r="AC108" i="29"/>
  <c r="M111" i="30"/>
  <c r="S111" i="29"/>
  <c r="J107" i="30"/>
  <c r="AH104" i="30"/>
  <c r="L109" i="29"/>
  <c r="N105" i="30"/>
  <c r="T103" i="29"/>
  <c r="AF112" i="29"/>
  <c r="AG105" i="30"/>
  <c r="F104" i="29"/>
  <c r="R106" i="30"/>
  <c r="M106" i="30"/>
  <c r="S104" i="29"/>
  <c r="R105" i="30"/>
  <c r="X103" i="29"/>
  <c r="AD109" i="30"/>
  <c r="AG106" i="30"/>
  <c r="T105" i="30"/>
  <c r="Z103" i="29"/>
  <c r="Y112" i="29"/>
  <c r="V108" i="29"/>
  <c r="T105" i="29"/>
  <c r="P102" i="30"/>
  <c r="R101" i="30"/>
  <c r="T100" i="30"/>
  <c r="R103" i="29"/>
  <c r="M101" i="30"/>
  <c r="Y97" i="29"/>
  <c r="K102" i="29"/>
  <c r="Z112" i="29"/>
  <c r="N112" i="29"/>
  <c r="N100" i="29"/>
  <c r="R97" i="30"/>
  <c r="T96" i="30"/>
  <c r="M114" i="29"/>
  <c r="X117" i="30"/>
  <c r="AH113" i="30"/>
  <c r="E112" i="30"/>
  <c r="E116" i="29"/>
  <c r="C116" i="30"/>
  <c r="AG109" i="30"/>
  <c r="U113" i="29"/>
  <c r="AA113" i="29"/>
  <c r="K113" i="30"/>
  <c r="N110" i="29"/>
  <c r="AB114" i="30"/>
  <c r="W113" i="29"/>
  <c r="O111" i="29"/>
  <c r="AE108" i="30"/>
  <c r="AH109" i="30"/>
  <c r="O107" i="29"/>
  <c r="H111" i="29"/>
  <c r="L104" i="30"/>
  <c r="AF109" i="29"/>
  <c r="AC106" i="29"/>
  <c r="AE104" i="30"/>
  <c r="AE112" i="29"/>
  <c r="I107" i="29"/>
  <c r="K105" i="30"/>
  <c r="Q103" i="29"/>
  <c r="P104" i="30"/>
  <c r="AB112" i="29"/>
  <c r="AB107" i="29"/>
  <c r="W105" i="29"/>
  <c r="R104" i="30"/>
  <c r="L106" i="30"/>
  <c r="R104" i="29"/>
  <c r="AD102" i="30"/>
  <c r="AF101" i="30"/>
  <c r="AH100" i="30"/>
  <c r="J118" i="30"/>
  <c r="N113" i="30"/>
  <c r="R111" i="30"/>
  <c r="E110" i="30"/>
  <c r="P113" i="29"/>
  <c r="D113" i="30"/>
  <c r="Z108" i="29"/>
  <c r="L120" i="30"/>
  <c r="C113" i="29"/>
  <c r="V110" i="30"/>
  <c r="H108" i="30"/>
  <c r="AC111" i="30"/>
  <c r="G109" i="29"/>
  <c r="E107" i="30"/>
  <c r="AA104" i="30"/>
  <c r="W112" i="29"/>
  <c r="W107" i="30"/>
  <c r="J105" i="29"/>
  <c r="I106" i="30"/>
  <c r="L108" i="29"/>
  <c r="X105" i="29"/>
  <c r="G116" i="29"/>
  <c r="K108" i="30"/>
  <c r="I106" i="29"/>
  <c r="F111" i="30"/>
  <c r="AE106" i="30"/>
  <c r="AE109" i="30"/>
  <c r="Z106" i="29"/>
  <c r="Q112" i="29"/>
  <c r="J108" i="30"/>
  <c r="AB105" i="29"/>
  <c r="AB110" i="29"/>
  <c r="F107" i="30"/>
  <c r="AD105" i="29"/>
  <c r="P114" i="29"/>
  <c r="AD103" i="30"/>
  <c r="T102" i="30"/>
  <c r="V101" i="30"/>
  <c r="X100" i="30"/>
  <c r="U101" i="30"/>
  <c r="H98" i="29"/>
  <c r="S102" i="29"/>
  <c r="K100" i="30"/>
  <c r="T100" i="29"/>
  <c r="V97" i="30"/>
  <c r="X96" i="30"/>
  <c r="Z95" i="30"/>
  <c r="AB94" i="30"/>
  <c r="Z102" i="29"/>
  <c r="AD100" i="29"/>
  <c r="N98" i="30"/>
  <c r="AA103" i="30"/>
  <c r="U103" i="29"/>
  <c r="S101" i="30"/>
  <c r="AA98" i="29"/>
  <c r="Q102" i="29"/>
  <c r="V100" i="29"/>
  <c r="AF98" i="30"/>
  <c r="O104" i="29"/>
  <c r="D104" i="29"/>
  <c r="U98" i="29"/>
  <c r="AG96" i="30"/>
  <c r="D95" i="30"/>
  <c r="G101" i="29"/>
  <c r="AH98" i="30"/>
  <c r="G93" i="29"/>
  <c r="P91" i="30"/>
  <c r="AG116" i="30"/>
  <c r="J113" i="30"/>
  <c r="N111" i="30"/>
  <c r="J113" i="29"/>
  <c r="Y112" i="30"/>
  <c r="S108" i="30"/>
  <c r="L110" i="30"/>
  <c r="AA107" i="29"/>
  <c r="AG117" i="30"/>
  <c r="AC110" i="30"/>
  <c r="AA111" i="30"/>
  <c r="Q109" i="30"/>
  <c r="AG112" i="29"/>
  <c r="R110" i="29"/>
  <c r="V111" i="29"/>
  <c r="S111" i="30"/>
  <c r="Y104" i="29"/>
  <c r="K112" i="29"/>
  <c r="S116" i="29"/>
  <c r="V103" i="30"/>
  <c r="AC113" i="29"/>
  <c r="H108" i="29"/>
  <c r="H104" i="30"/>
  <c r="AC110" i="29"/>
  <c r="W106" i="30"/>
  <c r="Z109" i="29"/>
  <c r="U104" i="30"/>
  <c r="F112" i="30"/>
  <c r="G108" i="29"/>
  <c r="Z103" i="30"/>
  <c r="C107" i="30"/>
  <c r="AG104" i="29"/>
  <c r="F108" i="30"/>
  <c r="AB103" i="30"/>
  <c r="H113" i="30"/>
  <c r="Z108" i="30"/>
  <c r="V105" i="30"/>
  <c r="AB103" i="29"/>
  <c r="R102" i="30"/>
  <c r="T101" i="30"/>
  <c r="V100" i="30"/>
  <c r="Q101" i="30"/>
  <c r="AG97" i="29"/>
  <c r="O102" i="29"/>
  <c r="F100" i="30"/>
  <c r="Q100" i="29"/>
  <c r="T97" i="30"/>
  <c r="V96" i="30"/>
  <c r="X95" i="30"/>
  <c r="Z94" i="30"/>
  <c r="V102" i="29"/>
  <c r="Z100" i="29"/>
  <c r="U103" i="30"/>
  <c r="O103" i="30"/>
  <c r="O101" i="30"/>
  <c r="S98" i="29"/>
  <c r="M102" i="29"/>
  <c r="S100" i="29"/>
  <c r="I104" i="29"/>
  <c r="G99" i="29"/>
  <c r="AE103" i="29"/>
  <c r="M98" i="29"/>
  <c r="AE96" i="30"/>
  <c r="AG95" i="30"/>
  <c r="AF102" i="29"/>
  <c r="C101" i="29"/>
  <c r="AH98" i="29"/>
  <c r="I91" i="30"/>
  <c r="I91" i="29"/>
  <c r="AB97" i="29"/>
  <c r="AE95" i="29"/>
  <c r="E94" i="29"/>
  <c r="M92" i="29"/>
  <c r="U99" i="30"/>
  <c r="J97" i="29"/>
  <c r="N95" i="29"/>
  <c r="J98" i="29"/>
  <c r="O94" i="30"/>
  <c r="AC92" i="30"/>
  <c r="O94" i="29"/>
  <c r="AC92" i="29"/>
  <c r="Y101" i="30"/>
  <c r="Q100" i="30"/>
  <c r="C96" i="30"/>
  <c r="AG99" i="29"/>
  <c r="H101" i="29"/>
  <c r="F105" i="29"/>
  <c r="I97" i="30"/>
  <c r="M95" i="30"/>
  <c r="Z101" i="29"/>
  <c r="AG91" i="30"/>
  <c r="AG91" i="29"/>
  <c r="S97" i="29"/>
  <c r="AF93" i="29"/>
  <c r="C97" i="29"/>
  <c r="C103" i="29"/>
  <c r="I94" i="30"/>
  <c r="AF91" i="29"/>
  <c r="X94" i="29"/>
  <c r="X92" i="30"/>
  <c r="O98" i="30"/>
  <c r="K96" i="29"/>
  <c r="C99" i="30"/>
  <c r="P93" i="30"/>
  <c r="Q91" i="29"/>
  <c r="X97" i="29"/>
  <c r="AB95" i="29"/>
  <c r="F94" i="29"/>
  <c r="P92" i="30"/>
  <c r="X93" i="30"/>
  <c r="AH89" i="30"/>
  <c r="M87" i="30"/>
  <c r="V85" i="29"/>
  <c r="H90" i="29"/>
  <c r="I88" i="29"/>
  <c r="J89" i="29"/>
  <c r="U93" i="30"/>
  <c r="L87" i="30"/>
  <c r="U85" i="30"/>
  <c r="C89" i="30"/>
  <c r="AE92" i="30"/>
  <c r="T94" i="30"/>
  <c r="I90" i="29"/>
  <c r="AC89" i="29"/>
  <c r="C87" i="30"/>
  <c r="Q93" i="29"/>
  <c r="Y89" i="30"/>
  <c r="K87" i="30"/>
  <c r="C93" i="29"/>
  <c r="K89" i="30"/>
  <c r="W87" i="29"/>
  <c r="J86" i="29"/>
  <c r="E94" i="30"/>
  <c r="Y83" i="30"/>
  <c r="AC81" i="30"/>
  <c r="AC86" i="29"/>
  <c r="Y83" i="29"/>
  <c r="X83" i="30"/>
  <c r="X81" i="29"/>
  <c r="U82" i="29"/>
  <c r="AE84" i="29"/>
  <c r="W82" i="29"/>
  <c r="M83" i="29"/>
  <c r="N79" i="30"/>
  <c r="AG85" i="29"/>
  <c r="AA82" i="30"/>
  <c r="AG80" i="29"/>
  <c r="AF86" i="29"/>
  <c r="I83" i="29"/>
  <c r="L103" i="30"/>
  <c r="K110" i="29"/>
  <c r="R96" i="30"/>
  <c r="T99" i="30"/>
  <c r="AC100" i="30"/>
  <c r="AA101" i="29"/>
  <c r="S97" i="30"/>
  <c r="W95" i="30"/>
  <c r="L102" i="29"/>
  <c r="J98" i="30"/>
  <c r="P92" i="29"/>
  <c r="G98" i="29"/>
  <c r="J94" i="29"/>
  <c r="AA97" i="30"/>
  <c r="AA92" i="30"/>
  <c r="R97" i="29"/>
  <c r="C95" i="29"/>
  <c r="U94" i="30"/>
  <c r="Q92" i="30"/>
  <c r="W96" i="29"/>
  <c r="AA94" i="29"/>
  <c r="Z99" i="30"/>
  <c r="AC91" i="29"/>
  <c r="H98" i="30"/>
  <c r="G96" i="29"/>
  <c r="N94" i="29"/>
  <c r="AB92" i="30"/>
  <c r="AE87" i="30"/>
  <c r="AD85" i="29"/>
  <c r="O95" i="29"/>
  <c r="Q90" i="30"/>
  <c r="R88" i="29"/>
  <c r="AA89" i="29"/>
  <c r="W94" i="30"/>
  <c r="J90" i="29"/>
  <c r="AD87" i="30"/>
  <c r="AC85" i="30"/>
  <c r="Y86" i="30"/>
  <c r="Z99" i="29"/>
  <c r="G90" i="29"/>
  <c r="S90" i="30"/>
  <c r="S94" i="30"/>
  <c r="F90" i="30"/>
  <c r="T87" i="30"/>
  <c r="L85" i="30"/>
  <c r="AC87" i="30"/>
  <c r="F94" i="30"/>
  <c r="AB89" i="30"/>
  <c r="AF87" i="29"/>
  <c r="R86" i="29"/>
  <c r="I85" i="30"/>
  <c r="Y90" i="29"/>
  <c r="N85" i="30"/>
  <c r="L84" i="29"/>
  <c r="H82" i="30"/>
  <c r="M80" i="29"/>
  <c r="AA87" i="29"/>
  <c r="E89" i="29"/>
  <c r="C83" i="29"/>
  <c r="K84" i="29"/>
  <c r="C82" i="29"/>
  <c r="X87" i="29"/>
  <c r="AG82" i="29"/>
  <c r="F79" i="30"/>
  <c r="T83" i="30"/>
  <c r="J100" i="30"/>
  <c r="Y101" i="29"/>
  <c r="AD94" i="30"/>
  <c r="AH100" i="29"/>
  <c r="AG103" i="29"/>
  <c r="W101" i="30"/>
  <c r="U102" i="29"/>
  <c r="K99" i="30"/>
  <c r="AC98" i="29"/>
  <c r="D96" i="30"/>
  <c r="S103" i="29"/>
  <c r="M93" i="30"/>
  <c r="M93" i="29"/>
  <c r="AG98" i="30"/>
  <c r="V94" i="29"/>
  <c r="T92" i="30"/>
  <c r="E98" i="30"/>
  <c r="R95" i="29"/>
  <c r="E99" i="29"/>
  <c r="S93" i="29"/>
  <c r="L100" i="29"/>
  <c r="F95" i="29"/>
  <c r="H92" i="29"/>
  <c r="AA98" i="30"/>
  <c r="R96" i="29"/>
  <c r="W94" i="29"/>
  <c r="G93" i="30"/>
  <c r="H91" i="29"/>
  <c r="AB90" i="29"/>
  <c r="O88" i="30"/>
  <c r="E86" i="29"/>
  <c r="AH90" i="30"/>
  <c r="AA88" i="29"/>
  <c r="M87" i="29"/>
  <c r="D90" i="30"/>
  <c r="I100" i="29"/>
  <c r="AA90" i="29"/>
  <c r="N88" i="30"/>
  <c r="D86" i="30"/>
  <c r="T93" i="30"/>
  <c r="AD89" i="29"/>
  <c r="I87" i="30"/>
  <c r="W90" i="29"/>
  <c r="Q88" i="29"/>
  <c r="C91" i="30"/>
  <c r="AC88" i="29"/>
  <c r="AE84" i="30"/>
  <c r="V90" i="30"/>
  <c r="E88" i="30"/>
  <c r="M99" i="29"/>
  <c r="AH103" i="29"/>
  <c r="V95" i="30"/>
  <c r="R102" i="29"/>
  <c r="G98" i="30"/>
  <c r="I103" i="30"/>
  <c r="K98" i="29"/>
  <c r="P100" i="29"/>
  <c r="AC96" i="30"/>
  <c r="AG94" i="30"/>
  <c r="AF100" i="29"/>
  <c r="Z98" i="29"/>
  <c r="AD103" i="29"/>
  <c r="D97" i="29"/>
  <c r="T93" i="29"/>
  <c r="G91" i="30"/>
  <c r="T96" i="29"/>
  <c r="AE93" i="30"/>
  <c r="L94" i="29"/>
  <c r="F92" i="29"/>
  <c r="AG95" i="29"/>
  <c r="E93" i="30"/>
  <c r="F91" i="29"/>
  <c r="L97" i="29"/>
  <c r="P95" i="29"/>
  <c r="AD93" i="29"/>
  <c r="E92" i="30"/>
  <c r="AA92" i="29"/>
  <c r="Q89" i="30"/>
  <c r="AC86" i="30"/>
  <c r="N85" i="29"/>
  <c r="X89" i="29"/>
  <c r="AH87" i="29"/>
  <c r="R92" i="29"/>
  <c r="P89" i="30"/>
  <c r="AB86" i="30"/>
  <c r="M85" i="30"/>
  <c r="Q88" i="30"/>
  <c r="AH85" i="30"/>
  <c r="AC91" i="30"/>
  <c r="L89" i="30"/>
  <c r="K93" i="30"/>
  <c r="Z89" i="29"/>
  <c r="L89" i="29"/>
  <c r="R86" i="30"/>
  <c r="O92" i="29"/>
  <c r="O89" i="29"/>
  <c r="AA86" i="30"/>
  <c r="AH91" i="29"/>
  <c r="N87" i="29"/>
  <c r="C86" i="29"/>
  <c r="M92" i="30"/>
  <c r="O83" i="29"/>
  <c r="Q81" i="30"/>
  <c r="W79" i="29"/>
  <c r="AB84" i="30"/>
  <c r="AB86" i="29"/>
  <c r="E83" i="30"/>
  <c r="L81" i="29"/>
  <c r="X84" i="30"/>
  <c r="I82" i="29"/>
  <c r="J87" i="30"/>
  <c r="AB82" i="29"/>
  <c r="AE89" i="30"/>
  <c r="T84" i="30"/>
  <c r="K82" i="29"/>
  <c r="U87" i="29"/>
  <c r="AD82" i="29"/>
  <c r="C79" i="30"/>
  <c r="O82" i="30"/>
  <c r="U80" i="29"/>
  <c r="G86" i="30"/>
  <c r="AH82" i="30"/>
  <c r="G81" i="29"/>
  <c r="S84" i="29"/>
  <c r="W78" i="30"/>
  <c r="Y77" i="30"/>
  <c r="AA76" i="30"/>
  <c r="E89" i="30"/>
  <c r="Y79" i="30"/>
  <c r="N81" i="30"/>
  <c r="AB84" i="29"/>
  <c r="AD82" i="30"/>
  <c r="F79" i="29"/>
  <c r="R81" i="30"/>
  <c r="O86" i="29"/>
  <c r="P83" i="29"/>
  <c r="R80" i="30"/>
  <c r="O83" i="30"/>
  <c r="AF80" i="30"/>
  <c r="Y78" i="30"/>
  <c r="O77" i="30"/>
  <c r="K76" i="30"/>
  <c r="Q78" i="29"/>
  <c r="L79" i="30"/>
  <c r="AB75" i="30"/>
  <c r="I73" i="30"/>
  <c r="L78" i="30"/>
  <c r="C76" i="30"/>
  <c r="AD72" i="29"/>
  <c r="Q76" i="29"/>
  <c r="AA74" i="30"/>
  <c r="G75" i="30"/>
  <c r="AC80" i="30"/>
  <c r="AD75" i="29"/>
  <c r="AA72" i="30"/>
  <c r="AC71" i="30"/>
  <c r="J79" i="29"/>
  <c r="F81" i="29"/>
  <c r="Z74" i="30"/>
  <c r="R78" i="30"/>
  <c r="X75" i="29"/>
  <c r="T77" i="29"/>
  <c r="AC75" i="30"/>
  <c r="AG73" i="30"/>
  <c r="X76" i="30"/>
  <c r="C75" i="30"/>
  <c r="V70" i="30"/>
  <c r="J69" i="29"/>
  <c r="S88" i="29"/>
  <c r="N89" i="30"/>
  <c r="K79" i="29"/>
  <c r="AH80" i="29"/>
  <c r="E84" i="29"/>
  <c r="P82" i="29"/>
  <c r="AB89" i="29"/>
  <c r="G81" i="30"/>
  <c r="Y85" i="29"/>
  <c r="P80" i="29"/>
  <c r="L83" i="29"/>
  <c r="AD80" i="29"/>
  <c r="U78" i="30"/>
  <c r="M77" i="30"/>
  <c r="I76" i="30"/>
  <c r="M78" i="29"/>
  <c r="O75" i="30"/>
  <c r="Q74" i="29"/>
  <c r="F73" i="29"/>
  <c r="AB75" i="29"/>
  <c r="L88" i="30"/>
  <c r="E78" i="29"/>
  <c r="N76" i="29"/>
  <c r="K80" i="29"/>
  <c r="AC73" i="29"/>
  <c r="V75" i="29"/>
  <c r="Y72" i="30"/>
  <c r="AA71" i="30"/>
  <c r="W78" i="29"/>
  <c r="AB76" i="30"/>
  <c r="AF75" i="30"/>
  <c r="N78" i="30"/>
  <c r="P75" i="29"/>
  <c r="Z80" i="30"/>
  <c r="P77" i="29"/>
  <c r="R76" i="30"/>
  <c r="Y73" i="29"/>
  <c r="R70" i="29"/>
  <c r="J68" i="29"/>
  <c r="O76" i="29"/>
  <c r="S71" i="29"/>
  <c r="AA73" i="30"/>
  <c r="P71" i="30"/>
  <c r="Y74" i="30"/>
  <c r="K69" i="30"/>
  <c r="H71" i="29"/>
  <c r="AD70" i="29"/>
  <c r="O69" i="29"/>
  <c r="Q68" i="29"/>
  <c r="Y71" i="29"/>
  <c r="AE69" i="29"/>
  <c r="G72" i="29"/>
  <c r="D70" i="30"/>
  <c r="L70" i="29"/>
  <c r="P70" i="29"/>
  <c r="C68" i="30"/>
  <c r="C66" i="29"/>
  <c r="K64" i="30"/>
  <c r="AE62" i="30"/>
  <c r="AB61" i="30"/>
  <c r="AD60" i="30"/>
  <c r="Y80" i="29"/>
  <c r="J80" i="30"/>
  <c r="N82" i="29"/>
  <c r="H84" i="29"/>
  <c r="J83" i="29"/>
  <c r="S79" i="30"/>
  <c r="W81" i="29"/>
  <c r="G84" i="29"/>
  <c r="AD80" i="30"/>
  <c r="C84" i="29"/>
  <c r="J81" i="30"/>
  <c r="AC78" i="30"/>
  <c r="U77" i="30"/>
  <c r="O76" i="30"/>
  <c r="AD78" i="30"/>
  <c r="Y79" i="29"/>
  <c r="Y74" i="29"/>
  <c r="P73" i="30"/>
  <c r="T78" i="30"/>
  <c r="N76" i="30"/>
  <c r="P78" i="29"/>
  <c r="W76" i="29"/>
  <c r="AD87" i="29"/>
  <c r="D74" i="29"/>
  <c r="AA81" i="30"/>
  <c r="C73" i="29"/>
  <c r="AG71" i="30"/>
  <c r="C80" i="30"/>
  <c r="F77" i="29"/>
  <c r="H76" i="29"/>
  <c r="AA78" i="29"/>
  <c r="AE76" i="29"/>
  <c r="AC72" i="29"/>
  <c r="AB77" i="29"/>
  <c r="H74" i="30"/>
  <c r="Z78" i="30"/>
  <c r="AG73" i="29"/>
  <c r="AE70" i="29"/>
  <c r="N69" i="29"/>
  <c r="P68" i="29"/>
  <c r="R67" i="29"/>
  <c r="L71" i="29"/>
  <c r="Q74" i="30"/>
  <c r="Z71" i="29"/>
  <c r="AH69" i="29"/>
  <c r="Q69" i="30"/>
  <c r="R71" i="30"/>
  <c r="C75" i="29"/>
  <c r="I71" i="29"/>
  <c r="U69" i="29"/>
  <c r="W68" i="29"/>
  <c r="O80" i="29"/>
  <c r="M72" i="29"/>
  <c r="W72" i="29"/>
  <c r="N70" i="30"/>
  <c r="P72" i="29"/>
  <c r="Y70" i="29"/>
  <c r="AC70" i="29"/>
  <c r="T68" i="30"/>
  <c r="C69" i="30"/>
  <c r="V66" i="30"/>
  <c r="Y64" i="29"/>
  <c r="G63" i="30"/>
  <c r="AH61" i="30"/>
  <c r="C61" i="30"/>
  <c r="E60" i="30"/>
  <c r="S67" i="29"/>
  <c r="D70" i="29"/>
  <c r="AF66" i="29"/>
  <c r="E65" i="30"/>
  <c r="T61" i="29"/>
  <c r="V60" i="29"/>
  <c r="X59" i="29"/>
  <c r="R68" i="30"/>
  <c r="K66" i="29"/>
  <c r="N64" i="29"/>
  <c r="U66" i="29"/>
  <c r="X64" i="29"/>
  <c r="D65" i="30"/>
  <c r="Q63" i="29"/>
  <c r="D66" i="30"/>
  <c r="F62" i="30"/>
  <c r="P68" i="30"/>
  <c r="J66" i="29"/>
  <c r="P64" i="30"/>
  <c r="M66" i="29"/>
  <c r="P64" i="29"/>
  <c r="AC87" i="29"/>
  <c r="O87" i="29"/>
  <c r="AG82" i="30"/>
  <c r="AH79" i="30"/>
  <c r="P81" i="30"/>
  <c r="AH86" i="29"/>
  <c r="Z80" i="29"/>
  <c r="T84" i="29"/>
  <c r="K80" i="30"/>
  <c r="E80" i="29"/>
  <c r="AH82" i="29"/>
  <c r="R80" i="29"/>
  <c r="Q78" i="30"/>
  <c r="H77" i="30"/>
  <c r="F76" i="30"/>
  <c r="F78" i="29"/>
  <c r="H75" i="30"/>
  <c r="AG76" i="29"/>
  <c r="T75" i="30"/>
  <c r="AH77" i="30"/>
  <c r="L75" i="29"/>
  <c r="AC83" i="30"/>
  <c r="AD77" i="29"/>
  <c r="G75" i="29"/>
  <c r="U72" i="30"/>
  <c r="W71" i="30"/>
  <c r="O78" i="29"/>
  <c r="P76" i="30"/>
  <c r="U79" i="29"/>
  <c r="AA75" i="29"/>
  <c r="S84" i="30"/>
  <c r="G78" i="30"/>
  <c r="AH74" i="29"/>
  <c r="G76" i="30"/>
  <c r="AB74" i="30"/>
  <c r="V72" i="29"/>
  <c r="K70" i="30"/>
  <c r="E69" i="29"/>
  <c r="G68" i="29"/>
  <c r="J74" i="30"/>
  <c r="N71" i="30"/>
  <c r="L76" i="29"/>
  <c r="Z70" i="30"/>
  <c r="H73" i="30"/>
  <c r="AF72" i="29"/>
  <c r="O70" i="29"/>
  <c r="H69" i="30"/>
  <c r="AA72" i="29"/>
  <c r="W70" i="30"/>
  <c r="K69" i="29"/>
  <c r="M68" i="29"/>
  <c r="T71" i="30"/>
  <c r="U74" i="30"/>
  <c r="AG71" i="29"/>
  <c r="AA76" i="29"/>
  <c r="F70" i="30"/>
  <c r="I70" i="30"/>
  <c r="C69" i="29"/>
  <c r="H71" i="30"/>
  <c r="X72" i="29"/>
  <c r="I69" i="29"/>
  <c r="M74" i="30"/>
  <c r="AC65" i="29"/>
  <c r="F64" i="30"/>
  <c r="X61" i="30"/>
  <c r="C60" i="30"/>
  <c r="Y66" i="30"/>
  <c r="K64" i="29"/>
  <c r="N64" i="30"/>
  <c r="AD61" i="29"/>
  <c r="T60" i="29"/>
  <c r="L59" i="29"/>
  <c r="F63" i="30"/>
  <c r="AG69" i="29"/>
  <c r="AF63" i="29"/>
  <c r="M65" i="30"/>
  <c r="O62" i="30"/>
  <c r="J68" i="30"/>
  <c r="T65" i="29"/>
  <c r="V73" i="29"/>
  <c r="AE63" i="30"/>
  <c r="K62" i="29"/>
  <c r="M61" i="29"/>
  <c r="O60" i="29"/>
  <c r="Z65" i="30"/>
  <c r="AH63" i="29"/>
  <c r="T62" i="29"/>
  <c r="F60" i="29"/>
  <c r="I57" i="29"/>
  <c r="AH55" i="30"/>
  <c r="K54" i="29"/>
  <c r="M53" i="29"/>
  <c r="O52" i="29"/>
  <c r="Q51" i="29"/>
  <c r="I58" i="30"/>
  <c r="M56" i="30"/>
  <c r="O67" i="30"/>
  <c r="AD58" i="30"/>
  <c r="M56" i="29"/>
  <c r="L63" i="29"/>
  <c r="J55" i="29"/>
  <c r="H60" i="30"/>
  <c r="AF57" i="29"/>
  <c r="C56" i="29"/>
  <c r="D67" i="30"/>
  <c r="I59" i="30"/>
  <c r="AH57" i="30"/>
  <c r="Q55" i="29"/>
  <c r="P54" i="29"/>
  <c r="R53" i="29"/>
  <c r="X58" i="29"/>
  <c r="AB56" i="29"/>
  <c r="AE57" i="29"/>
  <c r="V56" i="30"/>
  <c r="S60" i="30"/>
  <c r="U62" i="29"/>
  <c r="R58" i="29"/>
  <c r="V56" i="29"/>
  <c r="AA53" i="30"/>
  <c r="AC52" i="30"/>
  <c r="AE51" i="30"/>
  <c r="AD54" i="30"/>
  <c r="AD51" i="29"/>
  <c r="AH47" i="29"/>
  <c r="X50" i="29"/>
  <c r="U47" i="29"/>
  <c r="W46" i="29"/>
  <c r="Y45" i="29"/>
  <c r="AA44" i="29"/>
  <c r="AG48" i="30"/>
  <c r="C50" i="30"/>
  <c r="L51" i="30"/>
  <c r="N54" i="30"/>
  <c r="Y48" i="30"/>
  <c r="N47" i="30"/>
  <c r="P46" i="30"/>
  <c r="R45" i="30"/>
  <c r="AF51" i="29"/>
  <c r="R48" i="29"/>
  <c r="AD67" i="29"/>
  <c r="H72" i="29"/>
  <c r="D68" i="29"/>
  <c r="E71" i="30"/>
  <c r="Q71" i="29"/>
  <c r="Y64" i="30"/>
  <c r="AC66" i="29"/>
  <c r="L63" i="30"/>
  <c r="G61" i="30"/>
  <c r="AF65" i="29"/>
  <c r="L69" i="30"/>
  <c r="P61" i="29"/>
  <c r="V67" i="29"/>
  <c r="I71" i="30"/>
  <c r="AE69" i="30"/>
  <c r="AC67" i="29"/>
  <c r="W70" i="29"/>
  <c r="O64" i="29"/>
  <c r="O66" i="30"/>
  <c r="D63" i="30"/>
  <c r="AH60" i="30"/>
  <c r="Z68" i="30"/>
  <c r="AH68" i="30"/>
  <c r="N61" i="29"/>
  <c r="E60" i="29"/>
  <c r="AE65" i="30"/>
  <c r="AB66" i="29"/>
  <c r="AG67" i="30"/>
  <c r="AG61" i="30"/>
  <c r="E67" i="30"/>
  <c r="W64" i="29"/>
  <c r="I65" i="30"/>
  <c r="H63" i="30"/>
  <c r="AG61" i="29"/>
  <c r="AD66" i="29"/>
  <c r="C65" i="30"/>
  <c r="P63" i="29"/>
  <c r="AA56" i="29"/>
  <c r="F65" i="30"/>
  <c r="D55" i="30"/>
  <c r="AG53" i="29"/>
  <c r="D52" i="29"/>
  <c r="F51" i="29"/>
  <c r="M59" i="30"/>
  <c r="S57" i="30"/>
  <c r="W55" i="30"/>
  <c r="N58" i="30"/>
  <c r="AE55" i="29"/>
  <c r="U61" i="30"/>
  <c r="H67" i="30"/>
  <c r="E59" i="29"/>
  <c r="AA58" i="29"/>
  <c r="R57" i="30"/>
  <c r="I59" i="29"/>
  <c r="E54" i="29"/>
  <c r="G53" i="29"/>
  <c r="O60" i="30"/>
  <c r="AH57" i="29"/>
  <c r="E56" i="29"/>
  <c r="L64" i="29"/>
  <c r="O57" i="29"/>
  <c r="G56" i="30"/>
  <c r="AB57" i="29"/>
  <c r="AF55" i="29"/>
  <c r="M54" i="30"/>
  <c r="O53" i="30"/>
  <c r="Q52" i="30"/>
  <c r="S51" i="30"/>
  <c r="C53" i="29"/>
  <c r="G51" i="29"/>
  <c r="AH53" i="30"/>
  <c r="G50" i="29"/>
  <c r="S48" i="29"/>
  <c r="I47" i="29"/>
  <c r="K46" i="29"/>
  <c r="M45" i="29"/>
  <c r="R49" i="30"/>
  <c r="R52" i="30"/>
  <c r="AG48" i="29"/>
  <c r="X49" i="29"/>
  <c r="C47" i="30"/>
  <c r="E46" i="30"/>
  <c r="E53" i="29"/>
  <c r="M50" i="30"/>
  <c r="AA48" i="30"/>
  <c r="N47" i="29"/>
  <c r="P46" i="29"/>
  <c r="R45" i="29"/>
  <c r="T44" i="29"/>
  <c r="AH50" i="29"/>
  <c r="T49" i="29"/>
  <c r="AD69" i="29"/>
  <c r="Q69" i="29"/>
  <c r="P70" i="30"/>
  <c r="F66" i="30"/>
  <c r="R64" i="30"/>
  <c r="AD61" i="30"/>
  <c r="G60" i="30"/>
  <c r="C67" i="29"/>
  <c r="AF61" i="29"/>
  <c r="X60" i="29"/>
  <c r="N59" i="29"/>
  <c r="Q64" i="30"/>
  <c r="N65" i="29"/>
  <c r="K63" i="30"/>
  <c r="N66" i="29"/>
  <c r="T65" i="30"/>
  <c r="V68" i="30"/>
  <c r="W65" i="30"/>
  <c r="AH63" i="30"/>
  <c r="M62" i="29"/>
  <c r="O61" i="29"/>
  <c r="Q60" i="29"/>
  <c r="Y67" i="30"/>
  <c r="D64" i="29"/>
  <c r="W62" i="29"/>
  <c r="I60" i="29"/>
  <c r="T58" i="30"/>
  <c r="D56" i="29"/>
  <c r="M54" i="29"/>
  <c r="O53" i="29"/>
  <c r="Q52" i="29"/>
  <c r="S51" i="29"/>
  <c r="Q61" i="30"/>
  <c r="L58" i="29"/>
  <c r="P56" i="29"/>
  <c r="AG58" i="29"/>
  <c r="X57" i="30"/>
  <c r="D55" i="29"/>
  <c r="AD63" i="29"/>
  <c r="L55" i="30"/>
  <c r="U60" i="30"/>
  <c r="D58" i="30"/>
  <c r="H56" i="30"/>
  <c r="E69" i="30"/>
  <c r="L59" i="30"/>
  <c r="D58" i="29"/>
  <c r="AB56" i="30"/>
  <c r="R54" i="29"/>
  <c r="T53" i="29"/>
  <c r="AC58" i="30"/>
  <c r="AG56" i="30"/>
  <c r="C55" i="29"/>
  <c r="Y56" i="29"/>
  <c r="P55" i="30"/>
  <c r="W58" i="30"/>
  <c r="AA56" i="30"/>
  <c r="AG54" i="29"/>
  <c r="AC53" i="30"/>
  <c r="AE52" i="30"/>
  <c r="AG51" i="30"/>
  <c r="Z55" i="30"/>
  <c r="AH51" i="29"/>
  <c r="C48" i="30"/>
  <c r="AA50" i="29"/>
  <c r="M49" i="29"/>
  <c r="W47" i="29"/>
  <c r="Y46" i="29"/>
  <c r="AA45" i="29"/>
  <c r="AC44" i="29"/>
  <c r="C49" i="29"/>
  <c r="F50" i="30"/>
  <c r="I48" i="29"/>
  <c r="P51" i="30"/>
  <c r="K50" i="29"/>
  <c r="P47" i="30"/>
  <c r="R46" i="30"/>
  <c r="T45" i="30"/>
  <c r="C52" i="29"/>
  <c r="T48" i="30"/>
  <c r="AH50" i="30"/>
  <c r="T49" i="30"/>
  <c r="AB47" i="29"/>
  <c r="AD46" i="29"/>
  <c r="AF45" i="29"/>
  <c r="AH44" i="29"/>
  <c r="L54" i="30"/>
  <c r="H50" i="29"/>
  <c r="O48" i="29"/>
  <c r="L52" i="30"/>
  <c r="AE49" i="30"/>
  <c r="Q48" i="29"/>
  <c r="H47" i="30"/>
  <c r="I46" i="30"/>
  <c r="G55" i="29"/>
  <c r="N43" i="30"/>
  <c r="R41" i="30"/>
  <c r="X39" i="29"/>
  <c r="AA37" i="29"/>
  <c r="AG35" i="30"/>
  <c r="C34" i="29"/>
  <c r="U66" i="30"/>
  <c r="C63" i="30"/>
  <c r="H66" i="29"/>
  <c r="K62" i="30"/>
  <c r="G66" i="30"/>
  <c r="M60" i="29"/>
  <c r="Q62" i="29"/>
  <c r="K53" i="29"/>
  <c r="E58" i="29"/>
  <c r="S57" i="29"/>
  <c r="AG55" i="30"/>
  <c r="W56" i="29"/>
  <c r="N54" i="29"/>
  <c r="Y56" i="30"/>
  <c r="Y53" i="30"/>
  <c r="Z51" i="29"/>
  <c r="F49" i="29"/>
  <c r="Y44" i="29"/>
  <c r="N46" i="30"/>
  <c r="P50" i="30"/>
  <c r="P47" i="29"/>
  <c r="T45" i="29"/>
  <c r="W49" i="29"/>
  <c r="P53" i="30"/>
  <c r="X50" i="30"/>
  <c r="AC48" i="29"/>
  <c r="D47" i="30"/>
  <c r="AC45" i="30"/>
  <c r="Z43" i="30"/>
  <c r="J41" i="30"/>
  <c r="AC33" i="30"/>
  <c r="G43" i="29"/>
  <c r="J41" i="29"/>
  <c r="P37" i="30"/>
  <c r="G49" i="29"/>
  <c r="AA39" i="29"/>
  <c r="AG37" i="30"/>
  <c r="C36" i="29"/>
  <c r="F34" i="29"/>
  <c r="S32" i="30"/>
  <c r="W44" i="30"/>
  <c r="Z38" i="30"/>
  <c r="D33" i="29"/>
  <c r="AH44" i="30"/>
  <c r="AA42" i="30"/>
  <c r="AE40" i="30"/>
  <c r="AG38" i="29"/>
  <c r="F37" i="30"/>
  <c r="Y30" i="29"/>
  <c r="AA29" i="29"/>
  <c r="AC28" i="29"/>
  <c r="AF48" i="29"/>
  <c r="AE42" i="29"/>
  <c r="Z42" i="30"/>
  <c r="AD40" i="30"/>
  <c r="N33" i="29"/>
  <c r="AH31" i="29"/>
  <c r="AF43" i="29"/>
  <c r="C42" i="29"/>
  <c r="N36" i="30"/>
  <c r="I32" i="29"/>
  <c r="T34" i="30"/>
  <c r="P30" i="30"/>
  <c r="R29" i="30"/>
  <c r="T28" i="30"/>
  <c r="V27" i="30"/>
  <c r="T44" i="30"/>
  <c r="R40" i="30"/>
  <c r="AD34" i="30"/>
  <c r="Z32" i="30"/>
  <c r="U42" i="30"/>
  <c r="Y40" i="30"/>
  <c r="H43" i="29"/>
  <c r="K41" i="29"/>
  <c r="E66" i="30"/>
  <c r="U62" i="30"/>
  <c r="Q65" i="29"/>
  <c r="N70" i="29"/>
  <c r="AH62" i="29"/>
  <c r="D53" i="29"/>
  <c r="V57" i="29"/>
  <c r="Q55" i="30"/>
  <c r="L56" i="30"/>
  <c r="G54" i="29"/>
  <c r="I56" i="30"/>
  <c r="I56" i="29"/>
  <c r="F60" i="30"/>
  <c r="Q53" i="30"/>
  <c r="J51" i="29"/>
  <c r="U48" i="30"/>
  <c r="X53" i="30"/>
  <c r="G46" i="30"/>
  <c r="AD47" i="30"/>
  <c r="H50" i="30"/>
  <c r="J47" i="29"/>
  <c r="N45" i="29"/>
  <c r="N49" i="29"/>
  <c r="X48" i="30"/>
  <c r="R50" i="30"/>
  <c r="Y45" i="30"/>
  <c r="V43" i="30"/>
  <c r="G41" i="30"/>
  <c r="T38" i="30"/>
  <c r="G36" i="29"/>
  <c r="V33" i="30"/>
  <c r="C43" i="29"/>
  <c r="G41" i="29"/>
  <c r="J39" i="29"/>
  <c r="M37" i="29"/>
  <c r="S35" i="30"/>
  <c r="V33" i="29"/>
  <c r="J48" i="30"/>
  <c r="Z37" i="30"/>
  <c r="P32" i="29"/>
  <c r="M44" i="30"/>
  <c r="T40" i="29"/>
  <c r="W38" i="29"/>
  <c r="AC36" i="30"/>
  <c r="AF34" i="29"/>
  <c r="AE32" i="29"/>
  <c r="AB44" i="30"/>
  <c r="W42" i="30"/>
  <c r="AA40" i="30"/>
  <c r="W30" i="29"/>
  <c r="Y29" i="29"/>
  <c r="AA28" i="29"/>
  <c r="AA42" i="29"/>
  <c r="AE40" i="29"/>
  <c r="C39" i="29"/>
  <c r="F37" i="29"/>
  <c r="K35" i="30"/>
  <c r="N33" i="30"/>
  <c r="V42" i="30"/>
  <c r="Z40" i="30"/>
  <c r="AC38" i="29"/>
  <c r="E35" i="29"/>
  <c r="K33" i="30"/>
  <c r="AE31" i="30"/>
  <c r="AB43" i="29"/>
  <c r="AF41" i="29"/>
  <c r="F40" i="30"/>
  <c r="K36" i="29"/>
  <c r="Q34" i="30"/>
  <c r="D32" i="29"/>
  <c r="F40" i="29"/>
  <c r="K38" i="30"/>
  <c r="N36" i="29"/>
  <c r="Q34" i="29"/>
  <c r="N30" i="30"/>
  <c r="P29" i="30"/>
  <c r="R28" i="30"/>
  <c r="T27" i="30"/>
  <c r="O40" i="29"/>
  <c r="U38" i="30"/>
  <c r="X36" i="29"/>
  <c r="AA34" i="29"/>
  <c r="T32" i="30"/>
  <c r="O44" i="30"/>
  <c r="Q42" i="30"/>
  <c r="D43" i="29"/>
  <c r="H41" i="29"/>
  <c r="S72" i="29"/>
  <c r="AD62" i="29"/>
  <c r="AC62" i="30"/>
  <c r="C59" i="30"/>
  <c r="AE51" i="29"/>
  <c r="W55" i="29"/>
  <c r="K60" i="30"/>
  <c r="Z65" i="29"/>
  <c r="S61" i="30"/>
  <c r="Q57" i="30"/>
  <c r="K52" i="30"/>
  <c r="J53" i="30"/>
  <c r="D47" i="29"/>
  <c r="E49" i="30"/>
  <c r="O49" i="29"/>
  <c r="Z52" i="29"/>
  <c r="N49" i="30"/>
  <c r="Z46" i="29"/>
  <c r="AD44" i="29"/>
  <c r="F48" i="30"/>
  <c r="P52" i="30"/>
  <c r="AF47" i="29"/>
  <c r="AH49" i="30"/>
  <c r="AC47" i="30"/>
  <c r="U46" i="30"/>
  <c r="M45" i="30"/>
  <c r="AB42" i="30"/>
  <c r="N40" i="29"/>
  <c r="AD37" i="30"/>
  <c r="S44" i="29"/>
  <c r="P42" i="29"/>
  <c r="Z36" i="30"/>
  <c r="AB32" i="30"/>
  <c r="R44" i="30"/>
  <c r="D39" i="29"/>
  <c r="I37" i="30"/>
  <c r="L35" i="29"/>
  <c r="O33" i="30"/>
  <c r="C38" i="30"/>
  <c r="AG43" i="30"/>
  <c r="D42" i="30"/>
  <c r="G40" i="29"/>
  <c r="I38" i="29"/>
  <c r="O36" i="30"/>
  <c r="R34" i="29"/>
  <c r="M30" i="29"/>
  <c r="O29" i="29"/>
  <c r="Q28" i="29"/>
  <c r="D44" i="29"/>
  <c r="H42" i="29"/>
  <c r="R36" i="30"/>
  <c r="Q63" i="30"/>
  <c r="U60" i="29"/>
  <c r="T58" i="29"/>
  <c r="S66" i="30"/>
  <c r="AG44" i="29"/>
  <c r="G48" i="30"/>
  <c r="R47" i="29"/>
  <c r="AA50" i="30"/>
  <c r="AH43" i="30"/>
  <c r="N41" i="29"/>
  <c r="AC33" i="29"/>
  <c r="F35" i="29"/>
  <c r="AE28" i="29"/>
  <c r="I39" i="29"/>
  <c r="U33" i="29"/>
  <c r="AD42" i="30"/>
  <c r="F39" i="30"/>
  <c r="K35" i="29"/>
  <c r="D32" i="30"/>
  <c r="G42" i="29"/>
  <c r="O38" i="29"/>
  <c r="X34" i="29"/>
  <c r="O40" i="30"/>
  <c r="U36" i="29"/>
  <c r="R30" i="30"/>
  <c r="V28" i="30"/>
  <c r="AE36" i="29"/>
  <c r="Y42" i="30"/>
  <c r="O41" i="29"/>
  <c r="Q38" i="30"/>
  <c r="T36" i="29"/>
  <c r="W34" i="29"/>
  <c r="Q32" i="29"/>
  <c r="G17" i="29"/>
  <c r="G35" i="30"/>
  <c r="F27" i="29"/>
  <c r="R24" i="29"/>
  <c r="I23" i="30"/>
  <c r="Z20" i="29"/>
  <c r="Q19" i="30"/>
  <c r="Z31" i="29"/>
  <c r="Z28" i="29"/>
  <c r="AC25" i="29"/>
  <c r="D22" i="29"/>
  <c r="K18" i="29"/>
  <c r="AF27" i="29"/>
  <c r="N31" i="29"/>
  <c r="Y28" i="30"/>
  <c r="V31" i="29"/>
  <c r="U26" i="29"/>
  <c r="AC22" i="29"/>
  <c r="D19" i="29"/>
  <c r="G31" i="29"/>
  <c r="J26" i="30"/>
  <c r="N24" i="30"/>
  <c r="R22" i="30"/>
  <c r="V20" i="30"/>
  <c r="Z18" i="30"/>
  <c r="H17" i="29"/>
  <c r="H38" i="30"/>
  <c r="Q27" i="29"/>
  <c r="V24" i="29"/>
  <c r="M23" i="30"/>
  <c r="AD20" i="29"/>
  <c r="U19" i="30"/>
  <c r="F30" i="30"/>
  <c r="I25" i="29"/>
  <c r="Q21" i="29"/>
  <c r="Y17" i="29"/>
  <c r="E26" i="30"/>
  <c r="L22" i="30"/>
  <c r="P20" i="30"/>
  <c r="T18" i="30"/>
  <c r="J31" i="30"/>
  <c r="AA28" i="30"/>
  <c r="AB26" i="29"/>
  <c r="S25" i="30"/>
  <c r="C23" i="29"/>
  <c r="Y24" i="30"/>
  <c r="AE18" i="30"/>
  <c r="AB15" i="29"/>
  <c r="AF13" i="29"/>
  <c r="E10" i="29"/>
  <c r="Z19" i="29"/>
  <c r="AG15" i="29"/>
  <c r="X14" i="30"/>
  <c r="H13" i="30"/>
  <c r="M11" i="29"/>
  <c r="S9" i="29"/>
  <c r="U8" i="29"/>
  <c r="W7" i="29"/>
  <c r="P27" i="29"/>
  <c r="J11" i="30"/>
  <c r="K15" i="29"/>
  <c r="C14" i="30"/>
  <c r="L12" i="29"/>
  <c r="AD17" i="29"/>
  <c r="O14" i="30"/>
  <c r="H12" i="29"/>
  <c r="H21" i="30"/>
  <c r="X15" i="29"/>
  <c r="AB13" i="29"/>
  <c r="AH9" i="30"/>
  <c r="J19" i="29"/>
  <c r="W14" i="29"/>
  <c r="I11" i="30"/>
  <c r="R9" i="29"/>
  <c r="T8" i="29"/>
  <c r="E31" i="29"/>
  <c r="AB17" i="29"/>
  <c r="Q14" i="30"/>
  <c r="G12" i="30"/>
  <c r="L10" i="29"/>
  <c r="Z21" i="29"/>
  <c r="L17" i="30"/>
  <c r="C15" i="29"/>
  <c r="K11" i="30"/>
  <c r="AH16" i="30"/>
  <c r="D14" i="30"/>
  <c r="D12" i="30"/>
  <c r="I10" i="29"/>
  <c r="AG8" i="30"/>
  <c r="D7" i="30"/>
  <c r="F6" i="30"/>
  <c r="H5" i="30"/>
  <c r="C8" i="30"/>
  <c r="T6" i="30"/>
  <c r="W4" i="30"/>
  <c r="F2" i="29"/>
  <c r="P10" i="30"/>
  <c r="S2" i="30"/>
  <c r="G14" i="30"/>
  <c r="D3" i="29"/>
  <c r="G7" i="30"/>
  <c r="X2" i="30"/>
  <c r="AH6" i="29"/>
  <c r="AF4" i="29"/>
  <c r="U2" i="30"/>
  <c r="G6" i="30"/>
  <c r="K4" i="30"/>
  <c r="AD2" i="29"/>
  <c r="G6" i="29"/>
  <c r="K4" i="29"/>
  <c r="I64" i="30"/>
  <c r="U52" i="29"/>
  <c r="T54" i="30"/>
  <c r="AA47" i="29"/>
  <c r="AC49" i="30"/>
  <c r="AA48" i="29"/>
  <c r="L48" i="30"/>
  <c r="U45" i="30"/>
  <c r="Z35" i="30"/>
  <c r="AB42" i="29"/>
  <c r="I35" i="29"/>
  <c r="S36" i="29"/>
  <c r="O42" i="30"/>
  <c r="AB34" i="30"/>
  <c r="U29" i="29"/>
  <c r="W40" i="29"/>
  <c r="P43" i="30"/>
  <c r="V39" i="30"/>
  <c r="R32" i="29"/>
  <c r="Z42" i="29"/>
  <c r="U44" i="29"/>
  <c r="AB30" i="30"/>
  <c r="C27" i="30"/>
  <c r="K43" i="30"/>
  <c r="U39" i="30"/>
  <c r="AE38" i="29"/>
  <c r="AD36" i="30"/>
  <c r="AD31" i="29"/>
  <c r="V26" i="30"/>
  <c r="Z24" i="30"/>
  <c r="AD22" i="30"/>
  <c r="AH20" i="30"/>
  <c r="E19" i="30"/>
  <c r="L17" i="29"/>
  <c r="N16" i="29"/>
  <c r="O27" i="30"/>
  <c r="Z24" i="29"/>
  <c r="Q23" i="30"/>
  <c r="AH20" i="29"/>
  <c r="Y19" i="30"/>
  <c r="J36" i="29"/>
  <c r="E29" i="29"/>
  <c r="S26" i="29"/>
  <c r="AA22" i="29"/>
  <c r="H30" i="30"/>
  <c r="L24" i="30"/>
  <c r="P22" i="30"/>
  <c r="T20" i="30"/>
  <c r="X18" i="30"/>
  <c r="W33" i="29"/>
  <c r="D29" i="30"/>
  <c r="E27" i="29"/>
  <c r="S23" i="29"/>
  <c r="AA19" i="29"/>
  <c r="N32" i="29"/>
  <c r="M17" i="29"/>
  <c r="O16" i="29"/>
  <c r="AA27" i="30"/>
  <c r="AD24" i="29"/>
  <c r="U23" i="30"/>
  <c r="E21" i="29"/>
  <c r="AC19" i="30"/>
  <c r="AC30" i="30"/>
  <c r="T28" i="29"/>
  <c r="AG25" i="29"/>
  <c r="H22" i="29"/>
  <c r="O18" i="29"/>
  <c r="F32" i="30"/>
  <c r="E33" i="29"/>
  <c r="F29" i="30"/>
  <c r="AA25" i="30"/>
  <c r="J23" i="29"/>
  <c r="AA19" i="30"/>
  <c r="C16" i="30"/>
  <c r="J12" i="30"/>
  <c r="P10" i="29"/>
  <c r="X20" i="29"/>
  <c r="S13" i="30"/>
  <c r="Y11" i="29"/>
  <c r="AA8" i="29"/>
  <c r="AC7" i="29"/>
  <c r="AE6" i="29"/>
  <c r="W16" i="30"/>
  <c r="V11" i="30"/>
  <c r="AB9" i="29"/>
  <c r="N16" i="30"/>
  <c r="X14" i="29"/>
  <c r="V23" i="29"/>
  <c r="S15" i="29"/>
  <c r="J14" i="30"/>
  <c r="X12" i="29"/>
  <c r="T18" i="29"/>
  <c r="F15" i="30"/>
  <c r="S12" i="29"/>
  <c r="F22" i="30"/>
  <c r="E16" i="29"/>
  <c r="L10" i="30"/>
  <c r="AE14" i="29"/>
  <c r="U11" i="30"/>
  <c r="AA9" i="29"/>
  <c r="Z8" i="29"/>
  <c r="AB7" i="29"/>
  <c r="R18" i="29"/>
  <c r="H15" i="30"/>
  <c r="R12" i="30"/>
  <c r="X10" i="29"/>
  <c r="AG22" i="29"/>
  <c r="W11" i="30"/>
  <c r="AC9" i="29"/>
  <c r="R17" i="29"/>
  <c r="AA14" i="30"/>
  <c r="Q62" i="30"/>
  <c r="W51" i="29"/>
  <c r="AC59" i="30"/>
  <c r="AC46" i="29"/>
  <c r="K49" i="30"/>
  <c r="I35" i="30"/>
  <c r="L42" i="29"/>
  <c r="AC34" i="30"/>
  <c r="C37" i="30"/>
  <c r="F36" i="30"/>
  <c r="AG41" i="30"/>
  <c r="M29" i="29"/>
  <c r="I40" i="30"/>
  <c r="E34" i="29"/>
  <c r="L43" i="30"/>
  <c r="S39" i="29"/>
  <c r="AB35" i="29"/>
  <c r="O32" i="30"/>
  <c r="V42" i="29"/>
  <c r="AF38" i="29"/>
  <c r="H35" i="30"/>
  <c r="K44" i="30"/>
  <c r="E37" i="29"/>
  <c r="Z30" i="30"/>
  <c r="AD28" i="30"/>
  <c r="AH26" i="30"/>
  <c r="N37" i="29"/>
  <c r="W33" i="30"/>
  <c r="H43" i="30"/>
  <c r="N39" i="30"/>
  <c r="AE41" i="29"/>
  <c r="X38" i="29"/>
  <c r="AA36" i="29"/>
  <c r="AG34" i="30"/>
  <c r="AC32" i="29"/>
  <c r="P31" i="30"/>
  <c r="J17" i="29"/>
  <c r="L27" i="29"/>
  <c r="AF25" i="29"/>
  <c r="W24" i="30"/>
  <c r="G22" i="29"/>
  <c r="AE20" i="30"/>
  <c r="N18" i="29"/>
  <c r="D35" i="29"/>
  <c r="AH28" i="29"/>
  <c r="K26" i="29"/>
  <c r="S22" i="29"/>
  <c r="AA18" i="29"/>
  <c r="T32" i="29"/>
  <c r="AG28" i="30"/>
  <c r="X26" i="29"/>
  <c r="K23" i="29"/>
  <c r="S19" i="29"/>
  <c r="U31" i="30"/>
  <c r="R26" i="30"/>
  <c r="V24" i="30"/>
  <c r="Z22" i="30"/>
  <c r="AD20" i="30"/>
  <c r="AH18" i="30"/>
  <c r="K17" i="29"/>
  <c r="M16" i="29"/>
  <c r="X27" i="29"/>
  <c r="C26" i="29"/>
  <c r="AA24" i="30"/>
  <c r="J22" i="29"/>
  <c r="P28" i="29"/>
  <c r="Y25" i="29"/>
  <c r="AG21" i="29"/>
  <c r="H18" i="29"/>
  <c r="S31" i="30"/>
  <c r="L26" i="30"/>
  <c r="P24" i="30"/>
  <c r="T22" i="30"/>
  <c r="X20" i="30"/>
  <c r="AB18" i="30"/>
  <c r="C32" i="29"/>
  <c r="AG26" i="30"/>
  <c r="P24" i="29"/>
  <c r="H23" i="30"/>
  <c r="W25" i="30"/>
  <c r="AG15" i="30"/>
  <c r="G14" i="29"/>
  <c r="M20" i="30"/>
  <c r="K16" i="30"/>
  <c r="Q13" i="29"/>
  <c r="W9" i="30"/>
  <c r="Y8" i="29"/>
  <c r="AA7" i="29"/>
  <c r="AC6" i="29"/>
  <c r="N13" i="30"/>
  <c r="T11" i="29"/>
  <c r="L20" i="29"/>
  <c r="S12" i="30"/>
  <c r="G23" i="29"/>
  <c r="P15" i="30"/>
  <c r="V10" i="30"/>
  <c r="L18" i="29"/>
  <c r="AE14" i="30"/>
  <c r="Q10" i="30"/>
  <c r="AF15" i="29"/>
  <c r="C14" i="29"/>
  <c r="E12" i="30"/>
  <c r="J10" i="29"/>
  <c r="AE19" i="30"/>
  <c r="AB14" i="30"/>
  <c r="M13" i="30"/>
  <c r="S11" i="29"/>
  <c r="X8" i="29"/>
  <c r="Z7" i="29"/>
  <c r="J18" i="29"/>
  <c r="AG14" i="30"/>
  <c r="P12" i="29"/>
  <c r="Q22" i="29"/>
  <c r="AA17" i="30"/>
  <c r="J15" i="29"/>
  <c r="O13" i="30"/>
  <c r="U11" i="29"/>
  <c r="K17" i="30"/>
  <c r="S14" i="30"/>
  <c r="M12" i="29"/>
  <c r="D9" i="30"/>
  <c r="F8" i="30"/>
  <c r="H7" i="30"/>
  <c r="I6" i="30"/>
  <c r="K5" i="30"/>
  <c r="R8" i="30"/>
  <c r="AD6" i="30"/>
  <c r="AD4" i="29"/>
  <c r="P2" i="30"/>
  <c r="R12" i="29"/>
  <c r="C7" i="29"/>
  <c r="AE2" i="30"/>
  <c r="AA17" i="29"/>
  <c r="Z7" i="30"/>
  <c r="AG4" i="29"/>
  <c r="I3" i="29"/>
  <c r="S17" i="29"/>
  <c r="AE15" i="29"/>
  <c r="R7" i="30"/>
  <c r="I5" i="29"/>
  <c r="C3" i="30"/>
  <c r="AD14" i="30"/>
  <c r="L7" i="29"/>
  <c r="AG2" i="30"/>
  <c r="N6" i="30"/>
  <c r="R4" i="29"/>
  <c r="C3" i="29"/>
  <c r="N6" i="29"/>
  <c r="AD7" i="30"/>
  <c r="V3" i="30"/>
  <c r="H4" i="29"/>
  <c r="H3" i="29"/>
  <c r="S61" i="29"/>
  <c r="AE45" i="29"/>
  <c r="AD41" i="29"/>
  <c r="V35" i="29"/>
  <c r="Z39" i="29"/>
  <c r="N35" i="30"/>
  <c r="T30" i="30"/>
  <c r="AH36" i="30"/>
  <c r="S41" i="29"/>
  <c r="W32" i="29"/>
  <c r="R24" i="30"/>
  <c r="T19" i="29"/>
  <c r="D26" i="29"/>
  <c r="AF29" i="29"/>
  <c r="L20" i="30"/>
  <c r="U26" i="30"/>
  <c r="K19" i="29"/>
  <c r="I17" i="29"/>
  <c r="X19" i="29"/>
  <c r="Y21" i="29"/>
  <c r="R31" i="29"/>
  <c r="M24" i="30"/>
  <c r="O11" i="30"/>
  <c r="M35" i="30"/>
  <c r="G34" i="29"/>
  <c r="Q12" i="29"/>
  <c r="F14" i="29"/>
  <c r="W14" i="30"/>
  <c r="C18" i="29"/>
  <c r="W8" i="30"/>
  <c r="AA6" i="30"/>
  <c r="T12" i="30"/>
  <c r="I4" i="30"/>
  <c r="C4" i="29"/>
  <c r="K6" i="29"/>
  <c r="T5" i="30"/>
  <c r="O2" i="29"/>
  <c r="AD23" i="29"/>
  <c r="T5" i="29"/>
  <c r="J9" i="30"/>
  <c r="Z2" i="30"/>
  <c r="T16" i="30"/>
  <c r="J4" i="30"/>
  <c r="U6" i="29"/>
  <c r="E59" i="30"/>
  <c r="T47" i="30"/>
  <c r="E42" i="30"/>
  <c r="R32" i="30"/>
  <c r="R39" i="30"/>
  <c r="X31" i="30"/>
  <c r="G22" i="30"/>
  <c r="AA31" i="30"/>
  <c r="M21" i="29"/>
  <c r="R25" i="30"/>
  <c r="AH17" i="30"/>
  <c r="P30" i="29"/>
  <c r="M33" i="30"/>
  <c r="F23" i="30"/>
  <c r="Z29" i="29"/>
  <c r="O28" i="30"/>
  <c r="AB22" i="29"/>
  <c r="Y15" i="29"/>
  <c r="M9" i="29"/>
  <c r="S15" i="30"/>
  <c r="AC18" i="30"/>
  <c r="AH11" i="29"/>
  <c r="AC11" i="29"/>
  <c r="P13" i="29"/>
  <c r="L9" i="29"/>
  <c r="Y16" i="30"/>
  <c r="K10" i="30"/>
  <c r="D8" i="30"/>
  <c r="H6" i="30"/>
  <c r="J8" i="30"/>
  <c r="Y6" i="29"/>
  <c r="J2" i="30"/>
  <c r="AD6" i="29"/>
  <c r="Y2" i="30"/>
  <c r="X6" i="30"/>
  <c r="G3" i="29"/>
  <c r="AC4" i="30"/>
  <c r="AG14" i="29"/>
  <c r="F5" i="30"/>
  <c r="F5" i="29"/>
  <c r="N4" i="30"/>
  <c r="V7" i="30"/>
  <c r="AE4" i="30"/>
  <c r="Z9" i="30"/>
  <c r="F2" i="30"/>
  <c r="W2" i="29"/>
  <c r="F51" i="30"/>
  <c r="V51" i="30"/>
  <c r="M39" i="29"/>
  <c r="Q43" i="29"/>
  <c r="O43" i="29"/>
  <c r="P25" i="30"/>
  <c r="H20" i="30"/>
  <c r="Y27" i="30"/>
  <c r="W32" i="30"/>
  <c r="J21" i="30"/>
  <c r="U27" i="30"/>
  <c r="H21" i="29"/>
  <c r="L25" i="29"/>
  <c r="K20" i="30"/>
  <c r="U23" i="29"/>
  <c r="X16" i="30"/>
  <c r="S27" i="30"/>
  <c r="O12" i="29"/>
  <c r="I7" i="29"/>
  <c r="R10" i="29"/>
  <c r="Z14" i="30"/>
  <c r="C17" i="30"/>
  <c r="E22" i="29"/>
  <c r="K12" i="30"/>
  <c r="AG27" i="29"/>
  <c r="M12" i="30"/>
  <c r="AE8" i="30"/>
  <c r="C10" i="29"/>
  <c r="Z4" i="30"/>
  <c r="J13" i="30"/>
  <c r="S4" i="30"/>
  <c r="AH6" i="30"/>
  <c r="R2" i="30"/>
  <c r="AB6" i="29"/>
  <c r="O2" i="30"/>
  <c r="C6" i="30"/>
  <c r="AA2" i="29"/>
  <c r="C6" i="29"/>
  <c r="D11" i="29"/>
  <c r="J3" i="30"/>
  <c r="Q4" i="30"/>
  <c r="O15" i="29"/>
  <c r="J3" i="29"/>
  <c r="F58" i="29"/>
  <c r="P50" i="29"/>
  <c r="D30" i="29"/>
  <c r="AD33" i="30"/>
  <c r="AD26" i="30"/>
  <c r="L19" i="30"/>
  <c r="G26" i="29"/>
  <c r="F21" i="30"/>
  <c r="L29" i="29"/>
  <c r="X22" i="30"/>
  <c r="K29" i="30"/>
  <c r="J26" i="29"/>
  <c r="I21" i="30"/>
  <c r="O26" i="29"/>
  <c r="AC13" i="29"/>
  <c r="AG7" i="29"/>
  <c r="AF11" i="29"/>
  <c r="AF14" i="29"/>
  <c r="X15" i="30"/>
  <c r="C19" i="29"/>
  <c r="D23" i="30"/>
  <c r="V10" i="29"/>
  <c r="Y13" i="30"/>
  <c r="AF7" i="29"/>
  <c r="AA13" i="30"/>
  <c r="Y12" i="29"/>
  <c r="I9" i="30"/>
  <c r="M7" i="30"/>
  <c r="Q5" i="30"/>
  <c r="J5" i="30"/>
  <c r="G16" i="29"/>
  <c r="N5" i="29"/>
  <c r="T3" i="30"/>
  <c r="Q3" i="30"/>
  <c r="K3" i="29"/>
  <c r="AA6" i="29"/>
  <c r="T15" i="30"/>
  <c r="AH3" i="30"/>
  <c r="AH4" i="30"/>
  <c r="Z2" i="29"/>
  <c r="AA4" i="30"/>
  <c r="B144" i="29"/>
  <c r="B143" i="29"/>
  <c r="B130" i="30"/>
  <c r="B111" i="30"/>
  <c r="B104" i="29"/>
  <c r="B102" i="30"/>
  <c r="B101" i="29"/>
  <c r="B86" i="29"/>
  <c r="B45" i="29"/>
  <c r="B74" i="30"/>
  <c r="B65" i="29"/>
  <c r="B63" i="29"/>
  <c r="B58" i="29"/>
  <c r="B46" i="29"/>
  <c r="B48" i="29"/>
  <c r="B30" i="29"/>
  <c r="B54" i="29"/>
  <c r="B29" i="29"/>
  <c r="B39" i="29"/>
  <c r="B35" i="30"/>
  <c r="B20" i="29"/>
  <c r="B15" i="29"/>
  <c r="B15" i="30"/>
  <c r="B9" i="29"/>
  <c r="B16" i="29"/>
  <c r="B35" i="29"/>
  <c r="B38" i="29"/>
  <c r="B26" i="30"/>
  <c r="B12" i="30"/>
  <c r="B18" i="29"/>
  <c r="B5" i="30"/>
  <c r="B5" i="29"/>
  <c r="B17" i="29"/>
  <c r="B11" i="29"/>
  <c r="B22" i="29"/>
  <c r="B31" i="29"/>
  <c r="B16" i="30"/>
  <c r="B4" i="29"/>
  <c r="B128" i="29"/>
  <c r="B119" i="30"/>
  <c r="B132" i="30"/>
  <c r="B126" i="29"/>
  <c r="B114" i="30"/>
  <c r="B103" i="30"/>
  <c r="B88" i="29"/>
  <c r="B99" i="30"/>
  <c r="B94" i="29"/>
  <c r="B66" i="30"/>
  <c r="B83" i="29"/>
  <c r="B77" i="29"/>
  <c r="B65" i="30"/>
  <c r="B58" i="30"/>
  <c r="B142" i="29"/>
  <c r="B131" i="29"/>
  <c r="B131" i="30"/>
  <c r="B119" i="29"/>
  <c r="B114" i="29"/>
  <c r="B108" i="29"/>
  <c r="B96" i="30"/>
  <c r="B107" i="30"/>
  <c r="B104" i="30"/>
  <c r="B95" i="30"/>
  <c r="B94" i="30"/>
  <c r="B80" i="29"/>
  <c r="B83" i="30"/>
  <c r="B91" i="29"/>
  <c r="B92" i="29"/>
  <c r="B84" i="30"/>
  <c r="B96" i="29"/>
  <c r="B97" i="29"/>
  <c r="B89" i="29"/>
  <c r="B85" i="29"/>
  <c r="B90" i="29"/>
  <c r="B76" i="29"/>
  <c r="B79" i="29"/>
  <c r="B71" i="29"/>
  <c r="B91" i="30"/>
  <c r="B75" i="30"/>
  <c r="B67" i="29"/>
  <c r="B63" i="30"/>
  <c r="B82" i="30"/>
  <c r="B70" i="29"/>
  <c r="B61" i="29"/>
  <c r="B53" i="29"/>
  <c r="B60" i="30"/>
  <c r="B48" i="30"/>
  <c r="B70" i="30"/>
  <c r="B64" i="29"/>
  <c r="B62" i="30"/>
  <c r="B51" i="30"/>
  <c r="B47" i="30"/>
  <c r="B37" i="30"/>
  <c r="B32" i="29"/>
  <c r="B41" i="30"/>
  <c r="B8" i="30"/>
  <c r="B42" i="29"/>
  <c r="B33" i="29"/>
  <c r="B19" i="29"/>
  <c r="B18" i="30"/>
  <c r="B21" i="30"/>
  <c r="B29" i="30"/>
  <c r="B10" i="29"/>
  <c r="B2" i="30"/>
  <c r="B23" i="30"/>
  <c r="B3" i="30"/>
  <c r="B12" i="29"/>
  <c r="B22" i="30"/>
  <c r="B40" i="29"/>
  <c r="B24" i="29"/>
  <c r="B3" i="29"/>
  <c r="B127" i="30"/>
  <c r="B121" i="29"/>
  <c r="B122" i="30"/>
  <c r="B98" i="29"/>
  <c r="B81" i="30"/>
  <c r="B141" i="29"/>
  <c r="B123" i="29"/>
  <c r="B130" i="29"/>
  <c r="B118" i="29"/>
  <c r="B132" i="29"/>
  <c r="B134" i="29"/>
  <c r="B135" i="29"/>
  <c r="B129" i="29"/>
  <c r="B125" i="30"/>
  <c r="B129" i="30"/>
  <c r="B123" i="30"/>
  <c r="B115" i="30"/>
  <c r="B118" i="30"/>
  <c r="B110" i="29"/>
  <c r="B113" i="30"/>
  <c r="B111" i="29"/>
  <c r="B102" i="29"/>
  <c r="B117" i="29"/>
  <c r="B106" i="30"/>
  <c r="B101" i="30"/>
  <c r="B92" i="30"/>
  <c r="B87" i="29"/>
  <c r="B105" i="29"/>
  <c r="B98" i="30"/>
  <c r="B100" i="29"/>
  <c r="B82" i="29"/>
  <c r="B78" i="29"/>
  <c r="B76" i="30"/>
  <c r="B75" i="29"/>
  <c r="B80" i="30"/>
  <c r="B74" i="29"/>
  <c r="B81" i="29"/>
  <c r="B68" i="30"/>
  <c r="B72" i="29"/>
  <c r="B47" i="29"/>
  <c r="B50" i="30"/>
  <c r="B57" i="29"/>
  <c r="B59" i="29"/>
  <c r="B46" i="30"/>
  <c r="B60" i="29"/>
  <c r="B44" i="30"/>
  <c r="B40" i="30"/>
  <c r="B42" i="30"/>
  <c r="B34" i="29"/>
  <c r="B30" i="30"/>
  <c r="B25" i="29"/>
  <c r="B13" i="30"/>
  <c r="B57" i="30"/>
  <c r="B38" i="30"/>
  <c r="B31" i="30"/>
  <c r="B21" i="29"/>
  <c r="B17" i="30"/>
  <c r="B14" i="30"/>
  <c r="B13" i="29"/>
  <c r="B6" i="30"/>
  <c r="B20" i="30"/>
  <c r="B36" i="30"/>
  <c r="B11" i="30"/>
  <c r="B27" i="30"/>
  <c r="B25" i="30"/>
  <c r="B7" i="29"/>
  <c r="B6" i="29"/>
  <c r="B133" i="29"/>
  <c r="B139" i="29"/>
  <c r="B116" i="29"/>
  <c r="B77" i="30"/>
  <c r="B72" i="30"/>
  <c r="B71" i="30"/>
  <c r="B54" i="30"/>
  <c r="B69" i="29"/>
  <c r="B127" i="29"/>
  <c r="B120" i="30"/>
  <c r="B117" i="30"/>
  <c r="B107" i="29"/>
  <c r="B112" i="30"/>
  <c r="B105" i="30"/>
  <c r="B138" i="29"/>
  <c r="B124" i="29"/>
  <c r="B140" i="29"/>
  <c r="B137" i="29"/>
  <c r="B136" i="29"/>
  <c r="B128" i="30"/>
  <c r="B124" i="30"/>
  <c r="B125" i="29"/>
  <c r="B120" i="29"/>
  <c r="B126" i="30"/>
  <c r="B116" i="30"/>
  <c r="B115" i="29"/>
  <c r="B108" i="30"/>
  <c r="B109" i="30"/>
  <c r="B112" i="29"/>
  <c r="B106" i="29"/>
  <c r="B103" i="29"/>
  <c r="B85" i="30"/>
  <c r="B84" i="29"/>
  <c r="B100" i="30"/>
  <c r="B89" i="30"/>
  <c r="B99" i="29"/>
  <c r="B97" i="30"/>
  <c r="B87" i="30"/>
  <c r="B93" i="30"/>
  <c r="B93" i="29"/>
  <c r="B95" i="29"/>
  <c r="B86" i="30"/>
  <c r="B90" i="30"/>
  <c r="B73" i="30"/>
  <c r="B69" i="30"/>
  <c r="B66" i="29"/>
  <c r="B73" i="29"/>
  <c r="B56" i="29"/>
  <c r="B55" i="30"/>
  <c r="B52" i="30"/>
  <c r="B49" i="30"/>
  <c r="B55" i="29"/>
  <c r="B59" i="30"/>
  <c r="B61" i="30"/>
  <c r="B56" i="30"/>
  <c r="B51" i="29"/>
  <c r="B49" i="29"/>
  <c r="B62" i="29"/>
  <c r="B34" i="30"/>
  <c r="B44" i="29"/>
  <c r="B64" i="30"/>
  <c r="B50" i="29"/>
  <c r="B45" i="30"/>
  <c r="B43" i="30"/>
  <c r="B28" i="29"/>
  <c r="B43" i="29"/>
  <c r="B53" i="30"/>
  <c r="B33" i="30"/>
  <c r="B37" i="29"/>
  <c r="B39" i="30"/>
  <c r="B19" i="30"/>
  <c r="B27" i="29"/>
  <c r="B28" i="30"/>
  <c r="B26" i="29"/>
  <c r="B9" i="30"/>
  <c r="B10" i="30"/>
  <c r="AF13" i="30" l="1"/>
  <c r="AF70" i="30"/>
  <c r="AF84" i="30"/>
  <c r="AF43" i="30"/>
  <c r="AF39" i="30"/>
  <c r="AF49" i="30"/>
  <c r="M67" i="30"/>
  <c r="AF82" i="30"/>
  <c r="AF94" i="30"/>
  <c r="AF52" i="30"/>
  <c r="AF90" i="30"/>
  <c r="AF7" i="30"/>
  <c r="AF17" i="30"/>
  <c r="AF31" i="30"/>
  <c r="AF28" i="30"/>
  <c r="AF32" i="30"/>
  <c r="AF36" i="30"/>
  <c r="AF38" i="30"/>
  <c r="AF66" i="30"/>
  <c r="AF50" i="30"/>
  <c r="AF74" i="30"/>
  <c r="AF68" i="30"/>
  <c r="AF31" i="29"/>
  <c r="AF22" i="30"/>
  <c r="AF20" i="30"/>
  <c r="AF40" i="30"/>
  <c r="AF55" i="30"/>
  <c r="AF51" i="30"/>
  <c r="AF67" i="30"/>
  <c r="AF59" i="30"/>
  <c r="AF83" i="30"/>
  <c r="AF89" i="30"/>
  <c r="AF93" i="30"/>
  <c r="AF95" i="30"/>
  <c r="AF132" i="30"/>
  <c r="AF27" i="30"/>
  <c r="AF15" i="30"/>
  <c r="AF34" i="30"/>
  <c r="AF44" i="30"/>
  <c r="AF60" i="30"/>
  <c r="AF61" i="30"/>
  <c r="AF79" i="30"/>
  <c r="AF69" i="30"/>
  <c r="AF12" i="30"/>
  <c r="AF26" i="30"/>
  <c r="AF5" i="30"/>
  <c r="AF16" i="30"/>
  <c r="AF9" i="30"/>
  <c r="AF23" i="30"/>
  <c r="AF47" i="30"/>
  <c r="AF71" i="30"/>
  <c r="AF14" i="30"/>
  <c r="AF72" i="30"/>
  <c r="AF3" i="30"/>
  <c r="AF48" i="30"/>
  <c r="AF92" i="30"/>
  <c r="AF10" i="30"/>
  <c r="AF19" i="30"/>
  <c r="AF46" i="30"/>
  <c r="AF73" i="30"/>
  <c r="AF8" i="30"/>
  <c r="AF21" i="29"/>
  <c r="AF42" i="30"/>
  <c r="AF11" i="30"/>
  <c r="AF45" i="30"/>
  <c r="AF53" i="30"/>
  <c r="AF86" i="30"/>
  <c r="AF88" i="30"/>
  <c r="AF96" i="30"/>
  <c r="AF18" i="30"/>
  <c r="AF63" i="30"/>
  <c r="AF2" i="30"/>
  <c r="AF54" i="30"/>
  <c r="AF37" i="30"/>
  <c r="AF56" i="30"/>
  <c r="B7" i="30"/>
  <c r="B14" i="29"/>
  <c r="B32" i="30"/>
  <c r="B122" i="29"/>
  <c r="B8" i="29"/>
  <c r="B24" i="30"/>
  <c r="B23" i="29"/>
  <c r="B4" i="30"/>
  <c r="B36" i="29"/>
  <c r="B52" i="29"/>
  <c r="B68" i="29"/>
  <c r="B110" i="30"/>
  <c r="B41" i="29"/>
  <c r="B109" i="29"/>
  <c r="B67" i="30"/>
  <c r="B88" i="30"/>
  <c r="B113" i="29"/>
  <c r="B2" i="29"/>
  <c r="B78" i="30"/>
  <c r="B79" i="30"/>
  <c r="B121" i="30"/>
  <c r="X46" i="39" l="1"/>
  <c r="BL46" i="39"/>
  <c r="BM46" i="39"/>
  <c r="Y46" i="39"/>
  <c r="Z46" i="39"/>
  <c r="F21" i="21" l="1"/>
  <c r="AY21" i="21"/>
  <c r="Y21" i="21"/>
  <c r="N21" i="21"/>
  <c r="AP21" i="21"/>
  <c r="J21" i="39"/>
  <c r="AT33" i="19"/>
  <c r="AU16" i="19"/>
  <c r="AU25" i="21"/>
  <c r="L16" i="39"/>
  <c r="O16" i="21"/>
  <c r="AA16" i="21"/>
  <c r="AS16" i="21"/>
  <c r="AB35" i="19"/>
  <c r="Z35" i="39"/>
  <c r="O27" i="19"/>
  <c r="BM27" i="39"/>
  <c r="AA27" i="19"/>
  <c r="AS27" i="19"/>
  <c r="Y27" i="39"/>
  <c r="AU41" i="21"/>
  <c r="AP28" i="19"/>
  <c r="BK28" i="39"/>
  <c r="Y28" i="19"/>
  <c r="N28" i="19"/>
  <c r="W28" i="39"/>
  <c r="AZ28" i="19"/>
  <c r="F28" i="19"/>
  <c r="AU33" i="21"/>
  <c r="AT20" i="19"/>
  <c r="AT17" i="19"/>
  <c r="AA26" i="21"/>
  <c r="AS26" i="21"/>
  <c r="L26" i="39"/>
  <c r="O26" i="21"/>
  <c r="BK17" i="39"/>
  <c r="N17" i="19"/>
  <c r="Y17" i="19"/>
  <c r="AZ17" i="19"/>
  <c r="W17" i="39"/>
  <c r="AP17" i="19"/>
  <c r="F17" i="19"/>
  <c r="AR31" i="19"/>
  <c r="AU23" i="19"/>
  <c r="AQ17" i="19"/>
  <c r="AS24" i="21"/>
  <c r="O24" i="21"/>
  <c r="AA24" i="21"/>
  <c r="L24" i="39"/>
  <c r="Z41" i="39"/>
  <c r="AB41" i="19"/>
  <c r="M18" i="39"/>
  <c r="AB18" i="21"/>
  <c r="AT30" i="19"/>
  <c r="AR42" i="19"/>
  <c r="AB22" i="19"/>
  <c r="Z22" i="39"/>
  <c r="AQ35" i="21"/>
  <c r="AQ17" i="21"/>
  <c r="AU30" i="19"/>
  <c r="AS14" i="19"/>
  <c r="AA14" i="19"/>
  <c r="O14" i="19"/>
  <c r="BM14" i="39"/>
  <c r="Y14" i="39"/>
  <c r="AQ32" i="21"/>
  <c r="AB29" i="19"/>
  <c r="Z29" i="39"/>
  <c r="O32" i="19"/>
  <c r="AS32" i="19"/>
  <c r="AA32" i="19"/>
  <c r="Y32" i="39"/>
  <c r="BM32" i="39"/>
  <c r="BL17" i="39"/>
  <c r="X17" i="39"/>
  <c r="Z17" i="19"/>
  <c r="Y17" i="39"/>
  <c r="AA17" i="19"/>
  <c r="BM17" i="39"/>
  <c r="AS17" i="19"/>
  <c r="O17" i="19"/>
  <c r="J38" i="39"/>
  <c r="F38" i="21"/>
  <c r="N38" i="21"/>
  <c r="AP38" i="21"/>
  <c r="Y38" i="21"/>
  <c r="AY38" i="21"/>
  <c r="AU29" i="19"/>
  <c r="AT15" i="19"/>
  <c r="AQ21" i="19"/>
  <c r="AR18" i="21"/>
  <c r="AS35" i="21"/>
  <c r="AA35" i="21"/>
  <c r="O35" i="21"/>
  <c r="L35" i="39"/>
  <c r="AT42" i="21"/>
  <c r="AQ20" i="19"/>
  <c r="AQ25" i="19"/>
  <c r="AT19" i="21"/>
  <c r="AR29" i="19"/>
  <c r="AQ22" i="19"/>
  <c r="AQ27" i="21"/>
  <c r="Y15" i="39"/>
  <c r="AA15" i="19"/>
  <c r="O15" i="19"/>
  <c r="AS15" i="19"/>
  <c r="BM15" i="39"/>
  <c r="AR28" i="21"/>
  <c r="AT23" i="21"/>
  <c r="AR23" i="21"/>
  <c r="Y29" i="19"/>
  <c r="AZ29" i="19"/>
  <c r="BK29" i="39"/>
  <c r="F29" i="19"/>
  <c r="W29" i="39"/>
  <c r="N29" i="19"/>
  <c r="AP29" i="19"/>
  <c r="AS44" i="19"/>
  <c r="Y44" i="39"/>
  <c r="BM44" i="39"/>
  <c r="O44" i="19"/>
  <c r="AA44" i="19"/>
  <c r="AR28" i="19"/>
  <c r="AA18" i="21"/>
  <c r="O18" i="21"/>
  <c r="L18" i="39"/>
  <c r="AS18" i="21"/>
  <c r="AB15" i="21"/>
  <c r="M15" i="39"/>
  <c r="AT15" i="21"/>
  <c r="N28" i="21"/>
  <c r="F28" i="21"/>
  <c r="J28" i="39"/>
  <c r="Y28" i="21"/>
  <c r="AP28" i="21"/>
  <c r="AY28" i="21"/>
  <c r="F32" i="19"/>
  <c r="N32" i="19"/>
  <c r="W32" i="39"/>
  <c r="BK32" i="39"/>
  <c r="Y32" i="19"/>
  <c r="AZ32" i="19"/>
  <c r="AP32" i="19"/>
  <c r="AA26" i="19"/>
  <c r="BM26" i="39"/>
  <c r="Y26" i="39"/>
  <c r="O26" i="19"/>
  <c r="AS26" i="19"/>
  <c r="O33" i="21"/>
  <c r="L33" i="39"/>
  <c r="AA33" i="21"/>
  <c r="AS33" i="21"/>
  <c r="AS43" i="21"/>
  <c r="L43" i="39"/>
  <c r="O43" i="21"/>
  <c r="AA43" i="21"/>
  <c r="AY29" i="21"/>
  <c r="J29" i="39"/>
  <c r="AP29" i="21"/>
  <c r="N29" i="21"/>
  <c r="Y29" i="21"/>
  <c r="F29" i="21"/>
  <c r="AB17" i="19"/>
  <c r="Z17" i="39"/>
  <c r="AQ37" i="21"/>
  <c r="AR37" i="19"/>
  <c r="AB32" i="19"/>
  <c r="Z32" i="39"/>
  <c r="AQ29" i="21"/>
  <c r="K18" i="39"/>
  <c r="Z18" i="21"/>
  <c r="Z41" i="21"/>
  <c r="K41" i="39"/>
  <c r="BM33" i="39"/>
  <c r="Y33" i="39"/>
  <c r="O33" i="19"/>
  <c r="AA33" i="19"/>
  <c r="AS33" i="19"/>
  <c r="AB15" i="19"/>
  <c r="Z15" i="39"/>
  <c r="AU14" i="21"/>
  <c r="AU23" i="21"/>
  <c r="AQ41" i="19"/>
  <c r="AR35" i="19"/>
  <c r="AR17" i="19"/>
  <c r="AU37" i="21"/>
  <c r="BL28" i="39"/>
  <c r="X28" i="39"/>
  <c r="Z28" i="19"/>
  <c r="O44" i="21"/>
  <c r="L44" i="39"/>
  <c r="AA44" i="21"/>
  <c r="AS44" i="21"/>
  <c r="AR15" i="19"/>
  <c r="AU20" i="21"/>
  <c r="AR23" i="19"/>
  <c r="AR25" i="21"/>
  <c r="AQ35" i="19"/>
  <c r="AB16" i="21"/>
  <c r="M16" i="39"/>
  <c r="AU19" i="21"/>
  <c r="AT35" i="21"/>
  <c r="AQ16" i="21"/>
  <c r="K32" i="39"/>
  <c r="Z32" i="21"/>
  <c r="AA40" i="21"/>
  <c r="AS40" i="21"/>
  <c r="O40" i="21"/>
  <c r="L40" i="39"/>
  <c r="Z38" i="21"/>
  <c r="K38" i="39"/>
  <c r="X27" i="39"/>
  <c r="BL27" i="39"/>
  <c r="Z27" i="19"/>
  <c r="AT14" i="21"/>
  <c r="AQ42" i="19"/>
  <c r="AT25" i="19"/>
  <c r="AP40" i="19"/>
  <c r="N40" i="19"/>
  <c r="AZ40" i="19"/>
  <c r="F40" i="19"/>
  <c r="W40" i="39"/>
  <c r="Y40" i="19"/>
  <c r="BK40" i="39"/>
  <c r="N32" i="21"/>
  <c r="Y32" i="21"/>
  <c r="AY32" i="21"/>
  <c r="AP32" i="21"/>
  <c r="J32" i="39"/>
  <c r="F32" i="21"/>
  <c r="AU31" i="21"/>
  <c r="L37" i="39"/>
  <c r="O37" i="21"/>
  <c r="AS37" i="21"/>
  <c r="AA37" i="21"/>
  <c r="K33" i="39"/>
  <c r="Z33" i="21"/>
  <c r="AA42" i="19"/>
  <c r="O42" i="19"/>
  <c r="Y42" i="39"/>
  <c r="BM42" i="39"/>
  <c r="AS42" i="19"/>
  <c r="AA28" i="19"/>
  <c r="AS28" i="19"/>
  <c r="Y28" i="39"/>
  <c r="BM28" i="39"/>
  <c r="O28" i="19"/>
  <c r="N27" i="19"/>
  <c r="F27" i="19"/>
  <c r="AZ27" i="19"/>
  <c r="AP27" i="19"/>
  <c r="W27" i="39"/>
  <c r="Y27" i="19"/>
  <c r="BK27" i="39"/>
  <c r="AU27" i="19"/>
  <c r="AS32" i="21"/>
  <c r="O32" i="21"/>
  <c r="L32" i="39"/>
  <c r="AA32" i="21"/>
  <c r="AQ41" i="21"/>
  <c r="J26" i="39"/>
  <c r="Y26" i="21"/>
  <c r="AY26" i="21"/>
  <c r="N26" i="21"/>
  <c r="F26" i="21"/>
  <c r="AP26" i="21"/>
  <c r="AR39" i="21"/>
  <c r="AU31" i="19"/>
  <c r="M32" i="39"/>
  <c r="AB32" i="21"/>
  <c r="AT44" i="19"/>
  <c r="AS19" i="21"/>
  <c r="O19" i="21"/>
  <c r="AA19" i="21"/>
  <c r="L19" i="39"/>
  <c r="AB28" i="21"/>
  <c r="M28" i="39"/>
  <c r="BK18" i="39"/>
  <c r="AP18" i="19"/>
  <c r="AZ18" i="19"/>
  <c r="F18" i="19"/>
  <c r="W18" i="39"/>
  <c r="N18" i="19"/>
  <c r="Y18" i="19"/>
  <c r="AU29" i="21"/>
  <c r="O22" i="21"/>
  <c r="AA22" i="21"/>
  <c r="L22" i="39"/>
  <c r="AS22" i="21"/>
  <c r="AQ34" i="19"/>
  <c r="AQ30" i="19"/>
  <c r="Z34" i="19"/>
  <c r="BL34" i="39"/>
  <c r="X34" i="39"/>
  <c r="AT29" i="21"/>
  <c r="X29" i="39"/>
  <c r="BL29" i="39"/>
  <c r="Z29" i="19"/>
  <c r="AQ19" i="21"/>
  <c r="AT34" i="21"/>
  <c r="AB13" i="19"/>
  <c r="Z13" i="39"/>
  <c r="AT13" i="19"/>
  <c r="AQ14" i="21"/>
  <c r="BL26" i="39"/>
  <c r="X26" i="39"/>
  <c r="Z26" i="19"/>
  <c r="AU21" i="21"/>
  <c r="AP13" i="21"/>
  <c r="N13" i="21"/>
  <c r="Y13" i="21"/>
  <c r="F13" i="21"/>
  <c r="AY13" i="21"/>
  <c r="J13" i="39"/>
  <c r="AT35" i="19"/>
  <c r="AT21" i="21"/>
  <c r="AU35" i="21"/>
  <c r="Z31" i="21"/>
  <c r="K31" i="39"/>
  <c r="AT38" i="21"/>
  <c r="AA36" i="19"/>
  <c r="AS36" i="19"/>
  <c r="O36" i="19"/>
  <c r="Y36" i="39"/>
  <c r="BM36" i="39"/>
  <c r="AY14" i="21"/>
  <c r="J14" i="39"/>
  <c r="F14" i="21"/>
  <c r="AP14" i="21"/>
  <c r="N14" i="21"/>
  <c r="Y14" i="21"/>
  <c r="Y34" i="39"/>
  <c r="AS34" i="19"/>
  <c r="BM34" i="39"/>
  <c r="O34" i="19"/>
  <c r="AA34" i="19"/>
  <c r="AQ28" i="19"/>
  <c r="AQ33" i="21"/>
  <c r="AA41" i="19"/>
  <c r="AS41" i="19"/>
  <c r="BM41" i="39"/>
  <c r="Y41" i="39"/>
  <c r="O41" i="19"/>
  <c r="AU37" i="19"/>
  <c r="M31" i="39"/>
  <c r="AB31" i="21"/>
  <c r="AU26" i="21"/>
  <c r="Z16" i="21"/>
  <c r="K16" i="39"/>
  <c r="AR41" i="19"/>
  <c r="AU22" i="19"/>
  <c r="AQ31" i="19"/>
  <c r="F44" i="21"/>
  <c r="N44" i="21"/>
  <c r="AP44" i="21"/>
  <c r="J44" i="39"/>
  <c r="Y44" i="21"/>
  <c r="AY44" i="21"/>
  <c r="AR37" i="21"/>
  <c r="Z14" i="21"/>
  <c r="K14" i="39"/>
  <c r="X35" i="39"/>
  <c r="BL35" i="39"/>
  <c r="Z35" i="19"/>
  <c r="W15" i="39"/>
  <c r="AP15" i="19"/>
  <c r="Y15" i="19"/>
  <c r="BK15" i="39"/>
  <c r="N15" i="19"/>
  <c r="AZ15" i="19"/>
  <c r="F15" i="19"/>
  <c r="J25" i="39"/>
  <c r="AP25" i="21"/>
  <c r="F25" i="21"/>
  <c r="Y25" i="21"/>
  <c r="AY25" i="21"/>
  <c r="N25" i="21"/>
  <c r="AB23" i="21"/>
  <c r="M23" i="39"/>
  <c r="AT17" i="21"/>
  <c r="AT23" i="19"/>
  <c r="AR43" i="21"/>
  <c r="AA23" i="21"/>
  <c r="O23" i="21"/>
  <c r="AS23" i="21"/>
  <c r="L23" i="39"/>
  <c r="AA14" i="21"/>
  <c r="L14" i="39"/>
  <c r="AS14" i="21"/>
  <c r="O14" i="21"/>
  <c r="AS28" i="21"/>
  <c r="O28" i="21"/>
  <c r="AA28" i="21"/>
  <c r="L28" i="39"/>
  <c r="AR22" i="19"/>
  <c r="M43" i="39"/>
  <c r="AB43" i="21"/>
  <c r="L41" i="39"/>
  <c r="AS41" i="21"/>
  <c r="O41" i="21"/>
  <c r="AA41" i="21"/>
  <c r="AB40" i="19"/>
  <c r="Z40" i="39"/>
  <c r="AB21" i="19"/>
  <c r="Z21" i="39"/>
  <c r="AU38" i="21"/>
  <c r="AZ26" i="19"/>
  <c r="N26" i="19"/>
  <c r="AP26" i="19"/>
  <c r="BK26" i="39"/>
  <c r="Y26" i="19"/>
  <c r="W26" i="39"/>
  <c r="F26" i="19"/>
  <c r="M33" i="39"/>
  <c r="AB33" i="21"/>
  <c r="AR14" i="21"/>
  <c r="AT26" i="21"/>
  <c r="AQ44" i="19"/>
  <c r="J27" i="39"/>
  <c r="Y27" i="21"/>
  <c r="N27" i="21"/>
  <c r="AY27" i="21"/>
  <c r="F27" i="21"/>
  <c r="AP27" i="21"/>
  <c r="Z36" i="21"/>
  <c r="K36" i="39"/>
  <c r="AR13" i="19"/>
  <c r="K28" i="39"/>
  <c r="Z28" i="21"/>
  <c r="AU32" i="21"/>
  <c r="M22" i="39"/>
  <c r="AB22" i="21"/>
  <c r="AT13" i="21"/>
  <c r="AP43" i="21"/>
  <c r="Y43" i="21"/>
  <c r="F43" i="21"/>
  <c r="N43" i="21"/>
  <c r="J43" i="39"/>
  <c r="AY43" i="21"/>
  <c r="AB17" i="21"/>
  <c r="M17" i="39"/>
  <c r="AT40" i="19"/>
  <c r="AB44" i="19"/>
  <c r="Z44" i="39"/>
  <c r="Z34" i="39"/>
  <c r="AB34" i="19"/>
  <c r="X24" i="39"/>
  <c r="Z24" i="19"/>
  <c r="BL24" i="39"/>
  <c r="BM31" i="39"/>
  <c r="Y31" i="39"/>
  <c r="AA31" i="19"/>
  <c r="O31" i="19"/>
  <c r="AS31" i="19"/>
  <c r="AB26" i="21"/>
  <c r="M26" i="39"/>
  <c r="X20" i="39"/>
  <c r="Z20" i="19"/>
  <c r="BL20" i="39"/>
  <c r="AQ27" i="19"/>
  <c r="N24" i="19"/>
  <c r="F24" i="19"/>
  <c r="AZ24" i="19"/>
  <c r="W24" i="39"/>
  <c r="AP24" i="19"/>
  <c r="BK24" i="39"/>
  <c r="Y24" i="19"/>
  <c r="N17" i="21"/>
  <c r="F17" i="21"/>
  <c r="Y17" i="21"/>
  <c r="AY17" i="21"/>
  <c r="J17" i="39"/>
  <c r="AP17" i="21"/>
  <c r="AT21" i="19"/>
  <c r="AT36" i="21"/>
  <c r="AB35" i="21"/>
  <c r="M35" i="39"/>
  <c r="AR32" i="19"/>
  <c r="AR29" i="21"/>
  <c r="Z27" i="21"/>
  <c r="K27" i="39"/>
  <c r="AT22" i="21"/>
  <c r="AU28" i="19"/>
  <c r="X19" i="39"/>
  <c r="Z19" i="19"/>
  <c r="BL19" i="39"/>
  <c r="AR24" i="19"/>
  <c r="AU21" i="19"/>
  <c r="AR27" i="19"/>
  <c r="M30" i="39"/>
  <c r="AB30" i="21"/>
  <c r="AQ28" i="21"/>
  <c r="Z44" i="21"/>
  <c r="K44" i="39"/>
  <c r="M38" i="39"/>
  <c r="AB38" i="21"/>
  <c r="AR39" i="19"/>
  <c r="J23" i="39"/>
  <c r="AY23" i="21"/>
  <c r="F23" i="21"/>
  <c r="Y23" i="21"/>
  <c r="AP23" i="21"/>
  <c r="N23" i="21"/>
  <c r="AR33" i="21"/>
  <c r="AU7" i="21"/>
  <c r="M24" i="39"/>
  <c r="AB24" i="21"/>
  <c r="AT14" i="19"/>
  <c r="AQ18" i="19"/>
  <c r="AU36" i="21"/>
  <c r="AR44" i="21"/>
  <c r="O13" i="21"/>
  <c r="L13" i="39"/>
  <c r="AA13" i="21"/>
  <c r="AS13" i="21"/>
  <c r="K43" i="39"/>
  <c r="Z43" i="21"/>
  <c r="AT44" i="21"/>
  <c r="AR15" i="21"/>
  <c r="AB39" i="19"/>
  <c r="Z39" i="39"/>
  <c r="AT43" i="19"/>
  <c r="X43" i="39"/>
  <c r="Z43" i="19"/>
  <c r="BL43" i="39"/>
  <c r="M44" i="39"/>
  <c r="AB44" i="21"/>
  <c r="X14" i="39"/>
  <c r="BL14" i="39"/>
  <c r="Z14" i="19"/>
  <c r="Y19" i="21"/>
  <c r="J19" i="39"/>
  <c r="N19" i="21"/>
  <c r="AY19" i="21"/>
  <c r="F19" i="21"/>
  <c r="AP19" i="21"/>
  <c r="AT32" i="19"/>
  <c r="AU39" i="19"/>
  <c r="AU40" i="21"/>
  <c r="AT28" i="21"/>
  <c r="AT16" i="21"/>
  <c r="AZ14" i="19"/>
  <c r="N14" i="19"/>
  <c r="Y14" i="19"/>
  <c r="AP14" i="19"/>
  <c r="W14" i="39"/>
  <c r="BK14" i="39"/>
  <c r="F14" i="19"/>
  <c r="AS20" i="21"/>
  <c r="O20" i="21"/>
  <c r="L20" i="39"/>
  <c r="AA20" i="21"/>
  <c r="AQ20" i="21"/>
  <c r="AT24" i="19"/>
  <c r="Z44" i="19"/>
  <c r="X44" i="39"/>
  <c r="BL44" i="39"/>
  <c r="AT22" i="19"/>
  <c r="L25" i="39"/>
  <c r="O25" i="21"/>
  <c r="AA25" i="21"/>
  <c r="AS25" i="21"/>
  <c r="AS39" i="21"/>
  <c r="AA39" i="21"/>
  <c r="O39" i="21"/>
  <c r="L39" i="39"/>
  <c r="AR30" i="21"/>
  <c r="AT31" i="19"/>
  <c r="AU42" i="21"/>
  <c r="AU44" i="21"/>
  <c r="AR27" i="21"/>
  <c r="L12" i="39"/>
  <c r="K12" i="39"/>
  <c r="AR20" i="19"/>
  <c r="AT29" i="19"/>
  <c r="AQ36" i="21"/>
  <c r="J18" i="39"/>
  <c r="AP18" i="21"/>
  <c r="AY18" i="21"/>
  <c r="Y18" i="21"/>
  <c r="N18" i="21"/>
  <c r="F18" i="21"/>
  <c r="AB19" i="19"/>
  <c r="Z19" i="39"/>
  <c r="AR19" i="21"/>
  <c r="AQ30" i="21"/>
  <c r="O30" i="19"/>
  <c r="BM30" i="39"/>
  <c r="AA30" i="19"/>
  <c r="Y30" i="39"/>
  <c r="AS30" i="19"/>
  <c r="AP30" i="19"/>
  <c r="F30" i="19"/>
  <c r="AZ30" i="19"/>
  <c r="Y30" i="19"/>
  <c r="BK30" i="39"/>
  <c r="N30" i="19"/>
  <c r="W30" i="39"/>
  <c r="AR20" i="21"/>
  <c r="AT38" i="19"/>
  <c r="AT18" i="21"/>
  <c r="AQ40" i="21"/>
  <c r="O38" i="21"/>
  <c r="L38" i="39"/>
  <c r="AS38" i="21"/>
  <c r="AA38" i="21"/>
  <c r="AU13" i="21"/>
  <c r="AB20" i="19"/>
  <c r="Z20" i="39"/>
  <c r="O13" i="19"/>
  <c r="BM13" i="39"/>
  <c r="Y13" i="39"/>
  <c r="AS13" i="19"/>
  <c r="AA13" i="19"/>
  <c r="AQ40" i="19"/>
  <c r="AQ42" i="21"/>
  <c r="AT39" i="19"/>
  <c r="AU25" i="19"/>
  <c r="N22" i="19"/>
  <c r="W22" i="39"/>
  <c r="AZ22" i="19"/>
  <c r="AP22" i="19"/>
  <c r="BK22" i="39"/>
  <c r="Y22" i="19"/>
  <c r="F22" i="19"/>
  <c r="O16" i="19"/>
  <c r="AA16" i="19"/>
  <c r="Y16" i="39"/>
  <c r="BM16" i="39"/>
  <c r="AS16" i="19"/>
  <c r="AQ38" i="19"/>
  <c r="AU38" i="19"/>
  <c r="F37" i="19"/>
  <c r="AP37" i="19"/>
  <c r="AZ37" i="19"/>
  <c r="BK37" i="39"/>
  <c r="W37" i="39"/>
  <c r="N37" i="19"/>
  <c r="Y37" i="19"/>
  <c r="F41" i="21"/>
  <c r="AP41" i="21"/>
  <c r="N41" i="21"/>
  <c r="AY41" i="21"/>
  <c r="Y41" i="21"/>
  <c r="J41" i="39"/>
  <c r="AQ34" i="21"/>
  <c r="AQ14" i="19"/>
  <c r="O25" i="19"/>
  <c r="BM25" i="39"/>
  <c r="Y25" i="39"/>
  <c r="AA25" i="19"/>
  <c r="AS25" i="19"/>
  <c r="F31" i="19"/>
  <c r="W31" i="39"/>
  <c r="N31" i="19"/>
  <c r="AZ31" i="19"/>
  <c r="AP31" i="19"/>
  <c r="BK31" i="39"/>
  <c r="Y31" i="19"/>
  <c r="Z25" i="39"/>
  <c r="AB25" i="19"/>
  <c r="AU13" i="19"/>
  <c r="AU42" i="19"/>
  <c r="AB28" i="19"/>
  <c r="Z28" i="39"/>
  <c r="Z31" i="39"/>
  <c r="AB31" i="19"/>
  <c r="AR38" i="21"/>
  <c r="AR13" i="21"/>
  <c r="AT37" i="21"/>
  <c r="AB14" i="21"/>
  <c r="M14" i="39"/>
  <c r="Z36" i="39"/>
  <c r="AB36" i="19"/>
  <c r="AT43" i="21"/>
  <c r="AT42" i="19"/>
  <c r="X37" i="39"/>
  <c r="BL37" i="39"/>
  <c r="Z37" i="19"/>
  <c r="AU35" i="19"/>
  <c r="AP43" i="19"/>
  <c r="AZ43" i="19"/>
  <c r="BK43" i="39"/>
  <c r="N43" i="19"/>
  <c r="W43" i="39"/>
  <c r="Y43" i="19"/>
  <c r="F43" i="19"/>
  <c r="AU30" i="21"/>
  <c r="AU18" i="19"/>
  <c r="AQ29" i="19"/>
  <c r="AU33" i="19"/>
  <c r="AQ24" i="21"/>
  <c r="Z16" i="19"/>
  <c r="BL16" i="39"/>
  <c r="X16" i="39"/>
  <c r="Z38" i="19"/>
  <c r="X38" i="39"/>
  <c r="BL38" i="39"/>
  <c r="AP42" i="19"/>
  <c r="AZ42" i="19"/>
  <c r="F42" i="19"/>
  <c r="W42" i="39"/>
  <c r="BK42" i="39"/>
  <c r="Y42" i="19"/>
  <c r="N42" i="19"/>
  <c r="AR36" i="21"/>
  <c r="AQ43" i="19"/>
  <c r="AR41" i="21"/>
  <c r="AQ31" i="21"/>
  <c r="AU43" i="19"/>
  <c r="Z31" i="19"/>
  <c r="BL31" i="39"/>
  <c r="X31" i="39"/>
  <c r="AP34" i="21"/>
  <c r="AY34" i="21"/>
  <c r="F34" i="21"/>
  <c r="J34" i="39"/>
  <c r="N34" i="21"/>
  <c r="Y34" i="21"/>
  <c r="AR17" i="21"/>
  <c r="AT41" i="19"/>
  <c r="AT40" i="21"/>
  <c r="M37" i="39"/>
  <c r="AB37" i="21"/>
  <c r="AU41" i="19"/>
  <c r="AZ21" i="19"/>
  <c r="AP21" i="19"/>
  <c r="Y21" i="19"/>
  <c r="W21" i="39"/>
  <c r="F21" i="19"/>
  <c r="BK21" i="39"/>
  <c r="N21" i="19"/>
  <c r="AP41" i="19"/>
  <c r="AZ41" i="19"/>
  <c r="W41" i="39"/>
  <c r="BK41" i="39"/>
  <c r="N41" i="19"/>
  <c r="F41" i="19"/>
  <c r="Y41" i="19"/>
  <c r="Z20" i="21"/>
  <c r="K20" i="39"/>
  <c r="Y24" i="21"/>
  <c r="N24" i="21"/>
  <c r="AY24" i="21"/>
  <c r="F24" i="21"/>
  <c r="AP24" i="21"/>
  <c r="J24" i="39"/>
  <c r="Y34" i="19"/>
  <c r="AZ34" i="19"/>
  <c r="AP34" i="19"/>
  <c r="W34" i="39"/>
  <c r="N34" i="19"/>
  <c r="F34" i="19"/>
  <c r="BK34" i="39"/>
  <c r="AP44" i="19"/>
  <c r="F44" i="19"/>
  <c r="BK44" i="39"/>
  <c r="W44" i="39"/>
  <c r="Y44" i="19"/>
  <c r="AZ44" i="19"/>
  <c r="N44" i="19"/>
  <c r="AS42" i="21"/>
  <c r="O42" i="21"/>
  <c r="L42" i="39"/>
  <c r="AA42" i="21"/>
  <c r="AQ23" i="19"/>
  <c r="Z17" i="21"/>
  <c r="K17" i="39"/>
  <c r="AU34" i="19"/>
  <c r="AQ23" i="21"/>
  <c r="AP16" i="21"/>
  <c r="J16" i="39"/>
  <c r="Y16" i="21"/>
  <c r="F16" i="21"/>
  <c r="N16" i="21"/>
  <c r="AY16" i="21"/>
  <c r="Z43" i="39"/>
  <c r="AB43" i="19"/>
  <c r="AT41" i="21"/>
  <c r="AQ39" i="19"/>
  <c r="AR21" i="19"/>
  <c r="BM39" i="39"/>
  <c r="Y39" i="39"/>
  <c r="AA39" i="19"/>
  <c r="O39" i="19"/>
  <c r="AS39" i="19"/>
  <c r="AU19" i="19"/>
  <c r="AR30" i="19"/>
  <c r="AQ26" i="19"/>
  <c r="AU36" i="19"/>
  <c r="AS21" i="19"/>
  <c r="O21" i="19"/>
  <c r="BM21" i="39"/>
  <c r="Y21" i="39"/>
  <c r="AA21" i="19"/>
  <c r="Y15" i="21"/>
  <c r="F15" i="21"/>
  <c r="N15" i="21"/>
  <c r="AY15" i="21"/>
  <c r="J15" i="39"/>
  <c r="AP15" i="21"/>
  <c r="Z22" i="21"/>
  <c r="K22" i="39"/>
  <c r="AA22" i="19"/>
  <c r="Y22" i="39"/>
  <c r="BM22" i="39"/>
  <c r="O22" i="19"/>
  <c r="AS22" i="19"/>
  <c r="Z29" i="21"/>
  <c r="K29" i="39"/>
  <c r="AQ24" i="19"/>
  <c r="AQ39" i="21"/>
  <c r="AR16" i="19"/>
  <c r="AQ25" i="21"/>
  <c r="AT34" i="19"/>
  <c r="AR22" i="21"/>
  <c r="AA24" i="19"/>
  <c r="AS24" i="19"/>
  <c r="BM24" i="39"/>
  <c r="O24" i="19"/>
  <c r="Y24" i="39"/>
  <c r="N16" i="19"/>
  <c r="AZ16" i="19"/>
  <c r="W16" i="39"/>
  <c r="BK16" i="39"/>
  <c r="F16" i="19"/>
  <c r="Y16" i="19"/>
  <c r="AP16" i="19"/>
  <c r="X32" i="39"/>
  <c r="BL32" i="39"/>
  <c r="Z32" i="19"/>
  <c r="F37" i="21"/>
  <c r="N37" i="21"/>
  <c r="AY37" i="21"/>
  <c r="J37" i="39"/>
  <c r="AP37" i="21"/>
  <c r="Y37" i="21"/>
  <c r="O30" i="21"/>
  <c r="L30" i="39"/>
  <c r="AS30" i="21"/>
  <c r="AA30" i="21"/>
  <c r="AR7" i="21"/>
  <c r="AT18" i="19"/>
  <c r="K42" i="39"/>
  <c r="Z42" i="21"/>
  <c r="AR44" i="19"/>
  <c r="AQ22" i="21"/>
  <c r="K21" i="39"/>
  <c r="Z21" i="21"/>
  <c r="K37" i="39"/>
  <c r="Z37" i="21"/>
  <c r="AQ32" i="19"/>
  <c r="X30" i="39"/>
  <c r="Z30" i="19"/>
  <c r="BL30" i="39"/>
  <c r="AR38" i="19"/>
  <c r="AQ19" i="19"/>
  <c r="AP20" i="19"/>
  <c r="BK20" i="39"/>
  <c r="F20" i="19"/>
  <c r="W20" i="39"/>
  <c r="AZ20" i="19"/>
  <c r="Y20" i="19"/>
  <c r="N20" i="19"/>
  <c r="AR33" i="19"/>
  <c r="AB39" i="21"/>
  <c r="M39" i="39"/>
  <c r="AT30" i="21"/>
  <c r="AT39" i="21"/>
  <c r="AA43" i="19"/>
  <c r="Y43" i="39"/>
  <c r="AS43" i="19"/>
  <c r="BM43" i="39"/>
  <c r="O43" i="19"/>
  <c r="BL12" i="39"/>
  <c r="X12" i="39"/>
  <c r="AT28" i="19"/>
  <c r="AQ13" i="19"/>
  <c r="AU14" i="19"/>
  <c r="AA23" i="19"/>
  <c r="BM23" i="39"/>
  <c r="Y23" i="39"/>
  <c r="AS23" i="19"/>
  <c r="O23" i="19"/>
  <c r="K13" i="39"/>
  <c r="Z13" i="21"/>
  <c r="N20" i="21"/>
  <c r="F20" i="21"/>
  <c r="AY20" i="21"/>
  <c r="J20" i="39"/>
  <c r="Y20" i="21"/>
  <c r="AP20" i="21"/>
  <c r="X41" i="39"/>
  <c r="Z41" i="19"/>
  <c r="BL41" i="39"/>
  <c r="M29" i="39"/>
  <c r="AB29" i="21"/>
  <c r="AR18" i="19"/>
  <c r="AT25" i="21"/>
  <c r="X36" i="39"/>
  <c r="Z36" i="19"/>
  <c r="BL36" i="39"/>
  <c r="M19" i="39"/>
  <c r="AB19" i="21"/>
  <c r="AU15" i="19"/>
  <c r="AQ18" i="21"/>
  <c r="AT36" i="19"/>
  <c r="AU32" i="19"/>
  <c r="AR34" i="19"/>
  <c r="M42" i="39"/>
  <c r="AB42" i="21"/>
  <c r="O21" i="21"/>
  <c r="L21" i="39"/>
  <c r="AS21" i="21"/>
  <c r="AA21" i="21"/>
  <c r="AT19" i="19"/>
  <c r="Y37" i="39"/>
  <c r="O37" i="19"/>
  <c r="AS37" i="19"/>
  <c r="AA37" i="19"/>
  <c r="BM37" i="39"/>
  <c r="AA36" i="21"/>
  <c r="AS36" i="21"/>
  <c r="O36" i="21"/>
  <c r="L36" i="39"/>
  <c r="AR36" i="19"/>
  <c r="Z18" i="19"/>
  <c r="X18" i="39"/>
  <c r="BL18" i="39"/>
  <c r="Z40" i="19"/>
  <c r="X40" i="39"/>
  <c r="BL40" i="39"/>
  <c r="F39" i="21"/>
  <c r="J39" i="39"/>
  <c r="AP39" i="21"/>
  <c r="Y39" i="21"/>
  <c r="AY39" i="21"/>
  <c r="N39" i="21"/>
  <c r="AU39" i="21"/>
  <c r="BL33" i="39"/>
  <c r="X33" i="39"/>
  <c r="Z33" i="19"/>
  <c r="Z37" i="39"/>
  <c r="AB37" i="19"/>
  <c r="Z12" i="39"/>
  <c r="AR40" i="19"/>
  <c r="AB34" i="21"/>
  <c r="M34" i="39"/>
  <c r="BM20" i="39"/>
  <c r="Y20" i="39"/>
  <c r="AS20" i="19"/>
  <c r="O20" i="19"/>
  <c r="AA20" i="19"/>
  <c r="Z42" i="19"/>
  <c r="BL42" i="39"/>
  <c r="X42" i="39"/>
  <c r="AP40" i="21"/>
  <c r="N40" i="21"/>
  <c r="AY40" i="21"/>
  <c r="F40" i="21"/>
  <c r="Y40" i="21"/>
  <c r="J40" i="39"/>
  <c r="Y33" i="19"/>
  <c r="AZ33" i="19"/>
  <c r="N33" i="19"/>
  <c r="F33" i="19"/>
  <c r="W33" i="39"/>
  <c r="AP33" i="19"/>
  <c r="BK33" i="39"/>
  <c r="AR24" i="21"/>
  <c r="AT31" i="21"/>
  <c r="Y35" i="19"/>
  <c r="N35" i="19"/>
  <c r="AZ35" i="19"/>
  <c r="BK35" i="39"/>
  <c r="F35" i="19"/>
  <c r="W35" i="39"/>
  <c r="AP35" i="19"/>
  <c r="BM38" i="39"/>
  <c r="Y38" i="39"/>
  <c r="O38" i="19"/>
  <c r="AA38" i="19"/>
  <c r="AS38" i="19"/>
  <c r="AT26" i="19"/>
  <c r="AB41" i="21"/>
  <c r="M41" i="39"/>
  <c r="AT20" i="21"/>
  <c r="AQ21" i="21"/>
  <c r="AB25" i="21"/>
  <c r="M25" i="39"/>
  <c r="AU17" i="19"/>
  <c r="AQ15" i="21"/>
  <c r="AA17" i="21"/>
  <c r="O17" i="21"/>
  <c r="L17" i="39"/>
  <c r="AS17" i="21"/>
  <c r="AU43" i="21"/>
  <c r="AY22" i="21"/>
  <c r="J22" i="39"/>
  <c r="AP22" i="21"/>
  <c r="Y22" i="21"/>
  <c r="F22" i="21"/>
  <c r="N22" i="21"/>
  <c r="Z13" i="19"/>
  <c r="X13" i="39"/>
  <c r="BL13" i="39"/>
  <c r="AR26" i="19"/>
  <c r="AB38" i="19"/>
  <c r="Z38" i="39"/>
  <c r="W12" i="39"/>
  <c r="AZ12" i="19"/>
  <c r="BK12" i="39"/>
  <c r="AA27" i="21"/>
  <c r="AS27" i="21"/>
  <c r="O27" i="21"/>
  <c r="L27" i="39"/>
  <c r="AT33" i="21"/>
  <c r="Y19" i="19"/>
  <c r="W19" i="39"/>
  <c r="N19" i="19"/>
  <c r="F19" i="19"/>
  <c r="AZ19" i="19"/>
  <c r="BK19" i="39"/>
  <c r="AP19" i="19"/>
  <c r="M27" i="39"/>
  <c r="AB27" i="21"/>
  <c r="BL23" i="39"/>
  <c r="X23" i="39"/>
  <c r="Z23" i="19"/>
  <c r="AQ36" i="19"/>
  <c r="AU26" i="19"/>
  <c r="Z26" i="21"/>
  <c r="K26" i="39"/>
  <c r="K19" i="39"/>
  <c r="Z19" i="21"/>
  <c r="AR25" i="19"/>
  <c r="AU27" i="21"/>
  <c r="AU44" i="19"/>
  <c r="AB14" i="19"/>
  <c r="Z14" i="39"/>
  <c r="AT27" i="21"/>
  <c r="AB26" i="19"/>
  <c r="Z26" i="39"/>
  <c r="Z34" i="21"/>
  <c r="K34" i="39"/>
  <c r="AY33" i="21"/>
  <c r="N33" i="21"/>
  <c r="Y33" i="21"/>
  <c r="J33" i="39"/>
  <c r="F33" i="21"/>
  <c r="AP33" i="21"/>
  <c r="AR14" i="19"/>
  <c r="AT32" i="21"/>
  <c r="AR40" i="21"/>
  <c r="Z39" i="21"/>
  <c r="K39" i="39"/>
  <c r="AQ26" i="21"/>
  <c r="AB20" i="21"/>
  <c r="M20" i="39"/>
  <c r="AQ16" i="19"/>
  <c r="F25" i="19"/>
  <c r="AP25" i="19"/>
  <c r="BK25" i="39"/>
  <c r="W25" i="39"/>
  <c r="Y25" i="19"/>
  <c r="N25" i="19"/>
  <c r="AZ25" i="19"/>
  <c r="M12" i="39"/>
  <c r="AQ33" i="19"/>
  <c r="AR26" i="21"/>
  <c r="Y13" i="19"/>
  <c r="AZ13" i="19"/>
  <c r="W13" i="39"/>
  <c r="N13" i="19"/>
  <c r="AP13" i="19"/>
  <c r="F13" i="19"/>
  <c r="BK13" i="39"/>
  <c r="N36" i="19"/>
  <c r="AZ36" i="19"/>
  <c r="F36" i="19"/>
  <c r="AP36" i="19"/>
  <c r="BK36" i="39"/>
  <c r="Y36" i="19"/>
  <c r="W36" i="39"/>
  <c r="K30" i="39"/>
  <c r="Z30" i="21"/>
  <c r="AU17" i="21"/>
  <c r="AA31" i="21"/>
  <c r="O31" i="21"/>
  <c r="L31" i="39"/>
  <c r="AS31" i="21"/>
  <c r="Z42" i="39"/>
  <c r="AB42" i="19"/>
  <c r="BL25" i="39"/>
  <c r="X25" i="39"/>
  <c r="Z25" i="19"/>
  <c r="AU20" i="19"/>
  <c r="Z27" i="39"/>
  <c r="AB27" i="19"/>
  <c r="AU22" i="21"/>
  <c r="F35" i="21"/>
  <c r="AY35" i="21"/>
  <c r="Y35" i="21"/>
  <c r="J35" i="39"/>
  <c r="N35" i="21"/>
  <c r="AP35" i="21"/>
  <c r="Z40" i="21"/>
  <c r="K40" i="39"/>
  <c r="AR19" i="19"/>
  <c r="L29" i="39"/>
  <c r="O29" i="21"/>
  <c r="AS29" i="21"/>
  <c r="AA29" i="21"/>
  <c r="X21" i="39"/>
  <c r="BL21" i="39"/>
  <c r="Z21" i="19"/>
  <c r="AT37" i="19"/>
  <c r="Z33" i="39"/>
  <c r="AB33" i="19"/>
  <c r="K25" i="39"/>
  <c r="Z25" i="21"/>
  <c r="AU15" i="21"/>
  <c r="AQ15" i="19"/>
  <c r="Z22" i="19"/>
  <c r="BL22" i="39"/>
  <c r="X22" i="39"/>
  <c r="BK38" i="39"/>
  <c r="N38" i="19"/>
  <c r="W38" i="39"/>
  <c r="Y38" i="19"/>
  <c r="AZ38" i="19"/>
  <c r="AP38" i="19"/>
  <c r="F38" i="19"/>
  <c r="AR35" i="21"/>
  <c r="Y36" i="21"/>
  <c r="AY36" i="21"/>
  <c r="AP36" i="21"/>
  <c r="N36" i="21"/>
  <c r="J36" i="39"/>
  <c r="F36" i="21"/>
  <c r="O18" i="19"/>
  <c r="BM18" i="39"/>
  <c r="AA18" i="19"/>
  <c r="Y18" i="39"/>
  <c r="AS18" i="19"/>
  <c r="AQ43" i="21"/>
  <c r="AR31" i="21"/>
  <c r="AQ13" i="21"/>
  <c r="AT16" i="19"/>
  <c r="BM29" i="39"/>
  <c r="Y29" i="39"/>
  <c r="AS29" i="19"/>
  <c r="AA29" i="19"/>
  <c r="O29" i="19"/>
  <c r="F31" i="21"/>
  <c r="Y31" i="21"/>
  <c r="AP31" i="21"/>
  <c r="N31" i="21"/>
  <c r="J31" i="39"/>
  <c r="AY31" i="21"/>
  <c r="AU16" i="21"/>
  <c r="AU18" i="21"/>
  <c r="AT27" i="19"/>
  <c r="AU24" i="19"/>
  <c r="Z30" i="39"/>
  <c r="AB30" i="19"/>
  <c r="Z23" i="21"/>
  <c r="K23" i="39"/>
  <c r="Y42" i="21"/>
  <c r="J42" i="39"/>
  <c r="N42" i="21"/>
  <c r="AY42" i="21"/>
  <c r="AP42" i="21"/>
  <c r="F42" i="21"/>
  <c r="AT24" i="21"/>
  <c r="AR21" i="21"/>
  <c r="Z18" i="39"/>
  <c r="AB18" i="19"/>
  <c r="M40" i="39"/>
  <c r="AB40" i="21"/>
  <c r="AR32" i="21"/>
  <c r="BM12" i="39"/>
  <c r="Y12" i="39"/>
  <c r="K35" i="39"/>
  <c r="Z35" i="21"/>
  <c r="Z39" i="19"/>
  <c r="X39" i="39"/>
  <c r="BL39" i="39"/>
  <c r="L15" i="39"/>
  <c r="AS15" i="21"/>
  <c r="AA15" i="21"/>
  <c r="O15" i="21"/>
  <c r="X15" i="39"/>
  <c r="BL15" i="39"/>
  <c r="Z15" i="19"/>
  <c r="AS35" i="19"/>
  <c r="Y35" i="39"/>
  <c r="BM35" i="39"/>
  <c r="O35" i="19"/>
  <c r="AA35" i="19"/>
  <c r="AS19" i="19"/>
  <c r="O19" i="19"/>
  <c r="AA19" i="19"/>
  <c r="Y19" i="39"/>
  <c r="BM19" i="39"/>
  <c r="Z24" i="21"/>
  <c r="K24" i="39"/>
  <c r="AR42" i="21"/>
  <c r="AU24" i="21"/>
  <c r="AQ37" i="19"/>
  <c r="W39" i="39"/>
  <c r="N39" i="19"/>
  <c r="AP39" i="19"/>
  <c r="Y39" i="19"/>
  <c r="BK39" i="39"/>
  <c r="F39" i="19"/>
  <c r="AZ39" i="19"/>
  <c r="K15" i="39"/>
  <c r="Z15" i="21"/>
  <c r="O40" i="19"/>
  <c r="Y40" i="39"/>
  <c r="BM40" i="39"/>
  <c r="AS40" i="19"/>
  <c r="AA40" i="19"/>
  <c r="AR16" i="21"/>
  <c r="AB13" i="21"/>
  <c r="M13" i="39"/>
  <c r="AS34" i="21"/>
  <c r="O34" i="21"/>
  <c r="AA34" i="21"/>
  <c r="L34" i="39"/>
  <c r="F23" i="19"/>
  <c r="N23" i="19"/>
  <c r="W23" i="39"/>
  <c r="AZ23" i="19"/>
  <c r="AP23" i="19"/>
  <c r="BK23" i="39"/>
  <c r="Y23" i="19"/>
  <c r="AU28" i="21"/>
  <c r="AR43" i="19"/>
  <c r="AQ38" i="21"/>
  <c r="AB16" i="19"/>
  <c r="Z16" i="39"/>
  <c r="F30" i="21"/>
  <c r="N30" i="21"/>
  <c r="AY30" i="21"/>
  <c r="J30" i="39"/>
  <c r="Y30" i="21"/>
  <c r="AP30" i="21"/>
  <c r="J12" i="39"/>
  <c r="AB36" i="21"/>
  <c r="M36" i="39"/>
  <c r="AQ44" i="21"/>
  <c r="AU40" i="19"/>
  <c r="AR34" i="21"/>
  <c r="AU34" i="21"/>
  <c r="AB24" i="19"/>
  <c r="Z24" i="39"/>
  <c r="AB21" i="21"/>
  <c r="M21" i="39"/>
  <c r="Z23" i="39"/>
  <c r="AB23" i="19"/>
  <c r="AB80" i="21" l="1"/>
  <c r="AB103" i="21"/>
  <c r="AR88" i="19"/>
  <c r="AR111" i="19"/>
  <c r="AR198" i="19"/>
  <c r="BM108" i="39"/>
  <c r="BM195" i="39"/>
  <c r="BM85" i="39"/>
  <c r="BM190" i="39"/>
  <c r="BM80" i="39"/>
  <c r="BM103" i="39"/>
  <c r="O59" i="21"/>
  <c r="X84" i="39"/>
  <c r="X107" i="39"/>
  <c r="X194" i="39"/>
  <c r="K80" i="39"/>
  <c r="K103" i="39"/>
  <c r="AR65" i="21"/>
  <c r="AY86" i="21"/>
  <c r="AB98" i="19"/>
  <c r="AB75" i="19"/>
  <c r="AB185" i="19"/>
  <c r="AY98" i="21"/>
  <c r="AY75" i="21"/>
  <c r="AS74" i="19"/>
  <c r="AS184" i="19"/>
  <c r="AS97" i="19"/>
  <c r="Y103" i="21"/>
  <c r="Y80" i="21"/>
  <c r="Y106" i="19"/>
  <c r="Y83" i="19"/>
  <c r="AS73" i="21"/>
  <c r="AS96" i="21"/>
  <c r="F81" i="19"/>
  <c r="F104" i="19"/>
  <c r="Y93" i="19"/>
  <c r="Y70" i="19"/>
  <c r="AB64" i="21"/>
  <c r="N100" i="21"/>
  <c r="N77" i="21"/>
  <c r="Z178" i="19"/>
  <c r="AB71" i="21"/>
  <c r="AB94" i="21"/>
  <c r="T46" i="39"/>
  <c r="X157" i="39"/>
  <c r="BH46" i="39"/>
  <c r="J67" i="39"/>
  <c r="W103" i="39"/>
  <c r="W80" i="39"/>
  <c r="AS175" i="19"/>
  <c r="AS65" i="19"/>
  <c r="AU106" i="21"/>
  <c r="AU83" i="21"/>
  <c r="AR104" i="19"/>
  <c r="AR81" i="19"/>
  <c r="AR191" i="19"/>
  <c r="AS80" i="21"/>
  <c r="AS103" i="21"/>
  <c r="Y192" i="39"/>
  <c r="Y105" i="39"/>
  <c r="Y82" i="39"/>
  <c r="M97" i="39"/>
  <c r="M74" i="39"/>
  <c r="AB83" i="21"/>
  <c r="AB106" i="21"/>
  <c r="BK65" i="39"/>
  <c r="Z98" i="19"/>
  <c r="Z75" i="19"/>
  <c r="Z185" i="19"/>
  <c r="L98" i="39"/>
  <c r="L75" i="39"/>
  <c r="F81" i="21"/>
  <c r="F104" i="21"/>
  <c r="N61" i="19"/>
  <c r="AQ83" i="21"/>
  <c r="AQ106" i="21"/>
  <c r="Z66" i="21"/>
  <c r="F59" i="21"/>
  <c r="O66" i="19"/>
  <c r="O176" i="19"/>
  <c r="Y60" i="21"/>
  <c r="AU189" i="19"/>
  <c r="AU79" i="19"/>
  <c r="AU102" i="19"/>
  <c r="AQ11" i="19"/>
  <c r="BK112" i="39"/>
  <c r="BK89" i="39"/>
  <c r="BK79" i="39"/>
  <c r="BK102" i="39"/>
  <c r="AZ86" i="19"/>
  <c r="AZ109" i="19"/>
  <c r="AP78" i="21"/>
  <c r="AP101" i="21"/>
  <c r="AR80" i="21"/>
  <c r="AR103" i="21"/>
  <c r="Y99" i="19"/>
  <c r="Y76" i="19"/>
  <c r="AQ169" i="19"/>
  <c r="AQ59" i="19"/>
  <c r="AZ82" i="19"/>
  <c r="AZ105" i="19"/>
  <c r="AA171" i="19"/>
  <c r="AA61" i="19"/>
  <c r="AA168" i="19"/>
  <c r="L106" i="39"/>
  <c r="L83" i="39"/>
  <c r="Y98" i="19"/>
  <c r="Y75" i="19"/>
  <c r="O185" i="19"/>
  <c r="O75" i="19"/>
  <c r="O98" i="19"/>
  <c r="AY62" i="21"/>
  <c r="AY61" i="21" s="1"/>
  <c r="L7" i="39"/>
  <c r="AS7" i="21"/>
  <c r="AA7" i="21"/>
  <c r="O7" i="21"/>
  <c r="AU88" i="21"/>
  <c r="AU111" i="21"/>
  <c r="AS69" i="21"/>
  <c r="AS92" i="21"/>
  <c r="L79" i="39"/>
  <c r="L102" i="39"/>
  <c r="AR60" i="21"/>
  <c r="Y195" i="39"/>
  <c r="Y108" i="39"/>
  <c r="Y85" i="39"/>
  <c r="AZ107" i="19"/>
  <c r="AZ84" i="19"/>
  <c r="Y103" i="39"/>
  <c r="Y190" i="39"/>
  <c r="Y80" i="39"/>
  <c r="AA59" i="21"/>
  <c r="Z84" i="19"/>
  <c r="Z194" i="19"/>
  <c r="Z107" i="19"/>
  <c r="AB107" i="21"/>
  <c r="AB84" i="21"/>
  <c r="J99" i="39"/>
  <c r="J76" i="39"/>
  <c r="Y74" i="39"/>
  <c r="Y184" i="39"/>
  <c r="Y97" i="39"/>
  <c r="W106" i="39"/>
  <c r="W83" i="39"/>
  <c r="AR174" i="19"/>
  <c r="F102" i="21"/>
  <c r="F79" i="21"/>
  <c r="AZ81" i="19"/>
  <c r="AZ104" i="19"/>
  <c r="W70" i="39"/>
  <c r="W93" i="39"/>
  <c r="AR169" i="19"/>
  <c r="AR59" i="19"/>
  <c r="AY100" i="21"/>
  <c r="AY77" i="21"/>
  <c r="Z101" i="21"/>
  <c r="Z78" i="21"/>
  <c r="AT94" i="21"/>
  <c r="AT71" i="21"/>
  <c r="X178" i="39"/>
  <c r="AY66" i="21"/>
  <c r="AS83" i="19"/>
  <c r="AS106" i="19"/>
  <c r="AS193" i="19"/>
  <c r="F80" i="19"/>
  <c r="F103" i="19"/>
  <c r="AZ78" i="19"/>
  <c r="AZ101" i="19"/>
  <c r="N83" i="21"/>
  <c r="N106" i="21"/>
  <c r="AA65" i="21"/>
  <c r="AB10" i="21"/>
  <c r="M10" i="39"/>
  <c r="AR173" i="19"/>
  <c r="AR63" i="19"/>
  <c r="AR62" i="19" s="1"/>
  <c r="AA11" i="19"/>
  <c r="AS11" i="19"/>
  <c r="BM11" i="39"/>
  <c r="Y11" i="39"/>
  <c r="O11" i="19"/>
  <c r="AT96" i="19"/>
  <c r="AT183" i="19"/>
  <c r="AT73" i="19"/>
  <c r="AP65" i="19"/>
  <c r="AR106" i="19"/>
  <c r="AR83" i="19"/>
  <c r="AR193" i="19"/>
  <c r="Z65" i="21"/>
  <c r="Z86" i="21"/>
  <c r="AR171" i="19"/>
  <c r="AR61" i="19"/>
  <c r="O67" i="19"/>
  <c r="O177" i="19"/>
  <c r="Y59" i="21"/>
  <c r="F89" i="19"/>
  <c r="F112" i="19"/>
  <c r="F102" i="19"/>
  <c r="F79" i="19"/>
  <c r="AP109" i="19"/>
  <c r="AP86" i="19"/>
  <c r="BK66" i="39"/>
  <c r="W87" i="39"/>
  <c r="AU63" i="19"/>
  <c r="AU62" i="19" s="1"/>
  <c r="AU173" i="19"/>
  <c r="N88" i="19"/>
  <c r="N111" i="19"/>
  <c r="Z105" i="19"/>
  <c r="Z192" i="19"/>
  <c r="Z82" i="19"/>
  <c r="BK99" i="39"/>
  <c r="BK76" i="39"/>
  <c r="N85" i="21"/>
  <c r="N108" i="21"/>
  <c r="AP105" i="19"/>
  <c r="AP82" i="19"/>
  <c r="O61" i="19"/>
  <c r="O171" i="19"/>
  <c r="AZ67" i="19"/>
  <c r="AU70" i="19"/>
  <c r="AU180" i="19"/>
  <c r="AU93" i="19"/>
  <c r="AS168" i="19"/>
  <c r="AR64" i="21"/>
  <c r="AA92" i="21"/>
  <c r="AA69" i="21"/>
  <c r="AB92" i="19"/>
  <c r="AB179" i="19"/>
  <c r="AB69" i="19"/>
  <c r="Z178" i="39"/>
  <c r="Z61" i="39"/>
  <c r="Z171" i="39"/>
  <c r="AA78" i="21"/>
  <c r="AA101" i="21"/>
  <c r="O195" i="19"/>
  <c r="O85" i="19"/>
  <c r="O108" i="19"/>
  <c r="F107" i="19"/>
  <c r="F84" i="19"/>
  <c r="AU68" i="21"/>
  <c r="AU91" i="21"/>
  <c r="AS10" i="19"/>
  <c r="AA10" i="19"/>
  <c r="BM10" i="39"/>
  <c r="Y10" i="39"/>
  <c r="O10" i="19"/>
  <c r="AS190" i="19"/>
  <c r="AS80" i="19"/>
  <c r="AS103" i="19"/>
  <c r="AS59" i="21"/>
  <c r="M85" i="39"/>
  <c r="M108" i="39"/>
  <c r="N98" i="21"/>
  <c r="N75" i="21"/>
  <c r="BM97" i="39"/>
  <c r="BM74" i="39"/>
  <c r="BM184" i="39"/>
  <c r="O73" i="21"/>
  <c r="O96" i="21"/>
  <c r="Z180" i="19"/>
  <c r="Z70" i="19"/>
  <c r="Z93" i="19"/>
  <c r="N81" i="19"/>
  <c r="N104" i="19"/>
  <c r="AR70" i="21"/>
  <c r="AR93" i="21"/>
  <c r="AQ101" i="19"/>
  <c r="AQ78" i="19"/>
  <c r="AQ188" i="19"/>
  <c r="M7" i="39"/>
  <c r="AB7" i="21"/>
  <c r="Z59" i="39"/>
  <c r="Z169" i="39"/>
  <c r="M95" i="39"/>
  <c r="M72" i="39"/>
  <c r="BK10" i="39"/>
  <c r="Y10" i="19"/>
  <c r="F10" i="19"/>
  <c r="W10" i="39"/>
  <c r="N10" i="19"/>
  <c r="AP10" i="19"/>
  <c r="AZ10" i="19"/>
  <c r="O71" i="21"/>
  <c r="O94" i="21"/>
  <c r="AB69" i="21"/>
  <c r="AB92" i="21"/>
  <c r="M86" i="39"/>
  <c r="M109" i="39"/>
  <c r="BK103" i="39"/>
  <c r="BK80" i="39"/>
  <c r="AR68" i="21"/>
  <c r="AR91" i="21"/>
  <c r="Z46" i="19"/>
  <c r="Y175" i="39"/>
  <c r="Y65" i="39"/>
  <c r="AY83" i="21"/>
  <c r="AY106" i="21"/>
  <c r="AA80" i="21"/>
  <c r="AA103" i="21"/>
  <c r="AS65" i="21"/>
  <c r="AU60" i="19"/>
  <c r="AU170" i="19"/>
  <c r="AP64" i="21"/>
  <c r="AA178" i="19"/>
  <c r="AQ168" i="19"/>
  <c r="O198" i="19"/>
  <c r="O111" i="19"/>
  <c r="O88" i="19"/>
  <c r="Z77" i="19"/>
  <c r="Z187" i="19"/>
  <c r="Z100" i="19"/>
  <c r="BM177" i="39"/>
  <c r="BM67" i="39"/>
  <c r="AS66" i="19"/>
  <c r="AS176" i="19"/>
  <c r="AP112" i="19"/>
  <c r="AP89" i="19"/>
  <c r="N79" i="19"/>
  <c r="N102" i="19"/>
  <c r="AP91" i="21"/>
  <c r="AP68" i="21"/>
  <c r="F66" i="19"/>
  <c r="AU7" i="19"/>
  <c r="F87" i="19"/>
  <c r="BK88" i="39"/>
  <c r="BK111" i="39"/>
  <c r="AT46" i="19"/>
  <c r="AB58" i="21"/>
  <c r="W67" i="39"/>
  <c r="Y168" i="39"/>
  <c r="AU8" i="21"/>
  <c r="AT179" i="19"/>
  <c r="AT92" i="19"/>
  <c r="AT69" i="19"/>
  <c r="AB178" i="19"/>
  <c r="AP97" i="21"/>
  <c r="AP74" i="21"/>
  <c r="O78" i="21"/>
  <c r="O101" i="21"/>
  <c r="Z59" i="21"/>
  <c r="N86" i="21"/>
  <c r="Z98" i="39"/>
  <c r="Z185" i="39"/>
  <c r="Z75" i="39"/>
  <c r="N106" i="19"/>
  <c r="N83" i="19"/>
  <c r="X177" i="39"/>
  <c r="X67" i="39"/>
  <c r="K70" i="39"/>
  <c r="K93" i="39"/>
  <c r="AB101" i="19"/>
  <c r="AB188" i="19"/>
  <c r="AB78" i="19"/>
  <c r="L97" i="39"/>
  <c r="L74" i="39"/>
  <c r="X70" i="39"/>
  <c r="X180" i="39"/>
  <c r="X93" i="39"/>
  <c r="Z74" i="21"/>
  <c r="Z97" i="21"/>
  <c r="AU94" i="21"/>
  <c r="AU71" i="21"/>
  <c r="Z11" i="19"/>
  <c r="X11" i="39"/>
  <c r="BL11" i="39"/>
  <c r="AS94" i="21"/>
  <c r="AS71" i="21"/>
  <c r="AQ59" i="21"/>
  <c r="AZ80" i="19"/>
  <c r="AZ103" i="19"/>
  <c r="Y101" i="19"/>
  <c r="Y78" i="19"/>
  <c r="J108" i="39"/>
  <c r="J85" i="39"/>
  <c r="X87" i="39"/>
  <c r="X197" i="39"/>
  <c r="M79" i="39"/>
  <c r="M102" i="39"/>
  <c r="Y106" i="21"/>
  <c r="Y83" i="21"/>
  <c r="L66" i="39"/>
  <c r="AB86" i="21"/>
  <c r="AR79" i="19"/>
  <c r="AR189" i="19"/>
  <c r="AR102" i="19"/>
  <c r="AU187" i="19"/>
  <c r="AU77" i="19"/>
  <c r="AU100" i="19"/>
  <c r="Y64" i="21"/>
  <c r="K8" i="39"/>
  <c r="Z8" i="21"/>
  <c r="AQ8" i="19"/>
  <c r="AT106" i="21"/>
  <c r="AT83" i="21"/>
  <c r="AR101" i="19"/>
  <c r="AR78" i="19"/>
  <c r="AR188" i="19"/>
  <c r="N65" i="19"/>
  <c r="AQ100" i="19"/>
  <c r="AQ187" i="19"/>
  <c r="AQ77" i="19"/>
  <c r="K87" i="39"/>
  <c r="AT173" i="19"/>
  <c r="AT63" i="19"/>
  <c r="AT62" i="19" s="1"/>
  <c r="O97" i="21"/>
  <c r="O74" i="21"/>
  <c r="AP61" i="19"/>
  <c r="O92" i="19"/>
  <c r="O69" i="19"/>
  <c r="O179" i="19"/>
  <c r="Y177" i="39"/>
  <c r="Y67" i="39"/>
  <c r="AR75" i="19"/>
  <c r="AR185" i="19"/>
  <c r="AR98" i="19"/>
  <c r="O107" i="19"/>
  <c r="O194" i="19"/>
  <c r="O84" i="19"/>
  <c r="AQ194" i="19"/>
  <c r="AQ107" i="19"/>
  <c r="AQ84" i="19"/>
  <c r="AT85" i="21"/>
  <c r="AT108" i="21"/>
  <c r="J61" i="39"/>
  <c r="AQ11" i="21"/>
  <c r="F91" i="21"/>
  <c r="F68" i="21"/>
  <c r="W66" i="39"/>
  <c r="AZ87" i="19"/>
  <c r="X61" i="39"/>
  <c r="X171" i="39"/>
  <c r="AZ88" i="19"/>
  <c r="AZ111" i="19"/>
  <c r="AR8" i="21"/>
  <c r="AB183" i="19"/>
  <c r="AB96" i="19"/>
  <c r="AB73" i="19"/>
  <c r="AU46" i="19"/>
  <c r="AP99" i="19"/>
  <c r="AP76" i="19"/>
  <c r="AS70" i="19"/>
  <c r="AS93" i="19"/>
  <c r="AS180" i="19"/>
  <c r="F108" i="21"/>
  <c r="F85" i="21"/>
  <c r="F82" i="19"/>
  <c r="F105" i="19"/>
  <c r="N67" i="19"/>
  <c r="BM168" i="39"/>
  <c r="AT62" i="21"/>
  <c r="AT61" i="21" s="1"/>
  <c r="AZ75" i="19"/>
  <c r="AZ98" i="19"/>
  <c r="L107" i="39"/>
  <c r="L84" i="39"/>
  <c r="O69" i="21"/>
  <c r="O92" i="21"/>
  <c r="AQ64" i="21"/>
  <c r="AR101" i="21"/>
  <c r="AR78" i="21"/>
  <c r="AU108" i="19"/>
  <c r="AU195" i="19"/>
  <c r="AU85" i="19"/>
  <c r="Y74" i="21"/>
  <c r="Y97" i="21"/>
  <c r="AB171" i="19"/>
  <c r="AB61" i="19"/>
  <c r="K60" i="39"/>
  <c r="BK107" i="39"/>
  <c r="BK84" i="39"/>
  <c r="K92" i="39"/>
  <c r="K69" i="39"/>
  <c r="BM174" i="39"/>
  <c r="L60" i="39"/>
  <c r="AR99" i="21"/>
  <c r="AR76" i="21"/>
  <c r="J87" i="39"/>
  <c r="AU60" i="21"/>
  <c r="AP98" i="21"/>
  <c r="AP75" i="21"/>
  <c r="F103" i="21"/>
  <c r="F80" i="21"/>
  <c r="BK83" i="39"/>
  <c r="BK106" i="39"/>
  <c r="AU66" i="21"/>
  <c r="AB95" i="19"/>
  <c r="AB182" i="19"/>
  <c r="AB72" i="19"/>
  <c r="BL70" i="39"/>
  <c r="BL180" i="39"/>
  <c r="BL93" i="39"/>
  <c r="AS98" i="21"/>
  <c r="AS75" i="21"/>
  <c r="AZ8" i="19"/>
  <c r="N8" i="19"/>
  <c r="AP8" i="19"/>
  <c r="Y8" i="19"/>
  <c r="BK8" i="39"/>
  <c r="W8" i="39"/>
  <c r="F8" i="19"/>
  <c r="BK93" i="39"/>
  <c r="BK70" i="39"/>
  <c r="K107" i="39"/>
  <c r="K84" i="39"/>
  <c r="AU199" i="19"/>
  <c r="AU112" i="19"/>
  <c r="AU89" i="19"/>
  <c r="BL178" i="39"/>
  <c r="AA71" i="21"/>
  <c r="AA94" i="21"/>
  <c r="AU110" i="21"/>
  <c r="AU87" i="21"/>
  <c r="AT64" i="21"/>
  <c r="AA193" i="19"/>
  <c r="AA83" i="19"/>
  <c r="AA106" i="19"/>
  <c r="BL197" i="39"/>
  <c r="BL87" i="39"/>
  <c r="BM65" i="39"/>
  <c r="BM175" i="39"/>
  <c r="O65" i="21"/>
  <c r="AT191" i="19"/>
  <c r="AT81" i="19"/>
  <c r="AT104" i="19"/>
  <c r="J65" i="39"/>
  <c r="Y65" i="19"/>
  <c r="X98" i="39"/>
  <c r="X75" i="39"/>
  <c r="X185" i="39"/>
  <c r="K66" i="39"/>
  <c r="AT7" i="19"/>
  <c r="BM179" i="39"/>
  <c r="BM69" i="39"/>
  <c r="BM92" i="39"/>
  <c r="K74" i="39"/>
  <c r="K97" i="39"/>
  <c r="AA177" i="19"/>
  <c r="AA67" i="19"/>
  <c r="AA107" i="19"/>
  <c r="AA84" i="19"/>
  <c r="AA194" i="19"/>
  <c r="AB111" i="19"/>
  <c r="AB198" i="19"/>
  <c r="AB88" i="19"/>
  <c r="AP60" i="21"/>
  <c r="W79" i="39"/>
  <c r="W102" i="39"/>
  <c r="AY68" i="21"/>
  <c r="AY91" i="21"/>
  <c r="Y86" i="19"/>
  <c r="Y109" i="19"/>
  <c r="Y66" i="19"/>
  <c r="Y78" i="21"/>
  <c r="Y101" i="21"/>
  <c r="AQ98" i="21"/>
  <c r="AQ75" i="21"/>
  <c r="AP87" i="19"/>
  <c r="AP88" i="19"/>
  <c r="AP111" i="19"/>
  <c r="BL192" i="39"/>
  <c r="BL105" i="39"/>
  <c r="BL82" i="39"/>
  <c r="AU87" i="19"/>
  <c r="AU197" i="19"/>
  <c r="AZ76" i="19"/>
  <c r="AZ99" i="19"/>
  <c r="AU193" i="19"/>
  <c r="AU106" i="19"/>
  <c r="AU83" i="19"/>
  <c r="AQ107" i="21"/>
  <c r="AQ84" i="21"/>
  <c r="F75" i="19"/>
  <c r="F98" i="19"/>
  <c r="Z174" i="39"/>
  <c r="O106" i="21"/>
  <c r="O83" i="21"/>
  <c r="Y107" i="19"/>
  <c r="Y84" i="19"/>
  <c r="Y174" i="39"/>
  <c r="Y86" i="21"/>
  <c r="Z11" i="21"/>
  <c r="K11" i="39"/>
  <c r="Y75" i="21"/>
  <c r="Y98" i="21"/>
  <c r="AQ87" i="21"/>
  <c r="AQ110" i="21"/>
  <c r="J104" i="39"/>
  <c r="J81" i="39"/>
  <c r="BL177" i="39"/>
  <c r="BL67" i="39"/>
  <c r="AP79" i="21"/>
  <c r="AP102" i="21"/>
  <c r="Z72" i="39"/>
  <c r="Z182" i="39"/>
  <c r="Z95" i="39"/>
  <c r="AU65" i="19"/>
  <c r="AU175" i="19"/>
  <c r="L76" i="39"/>
  <c r="L99" i="39"/>
  <c r="K75" i="39"/>
  <c r="K98" i="39"/>
  <c r="AP70" i="19"/>
  <c r="AP93" i="19"/>
  <c r="AP100" i="21"/>
  <c r="AP77" i="21"/>
  <c r="Z94" i="39"/>
  <c r="Z181" i="39"/>
  <c r="Z71" i="39"/>
  <c r="K71" i="39"/>
  <c r="K94" i="39"/>
  <c r="AU71" i="19"/>
  <c r="AU181" i="19"/>
  <c r="AU94" i="19"/>
  <c r="AQ65" i="21"/>
  <c r="AT71" i="19"/>
  <c r="AT181" i="19"/>
  <c r="AT94" i="19"/>
  <c r="O193" i="19"/>
  <c r="O83" i="19"/>
  <c r="O106" i="19"/>
  <c r="N80" i="19"/>
  <c r="N103" i="19"/>
  <c r="AR195" i="19"/>
  <c r="AR85" i="19"/>
  <c r="AR108" i="19"/>
  <c r="AP106" i="21"/>
  <c r="AP83" i="21"/>
  <c r="BL108" i="39"/>
  <c r="BL85" i="39"/>
  <c r="BL195" i="39"/>
  <c r="BL173" i="39"/>
  <c r="BL63" i="39"/>
  <c r="BL62" i="39" s="1"/>
  <c r="M87" i="39"/>
  <c r="BL196" i="39"/>
  <c r="BL109" i="39"/>
  <c r="BL86" i="39"/>
  <c r="Y81" i="21"/>
  <c r="Y104" i="21"/>
  <c r="BL77" i="39"/>
  <c r="BL187" i="39"/>
  <c r="BL100" i="39"/>
  <c r="Y61" i="19"/>
  <c r="AS179" i="19"/>
  <c r="AS92" i="19"/>
  <c r="AS69" i="19"/>
  <c r="Y84" i="39"/>
  <c r="Y194" i="39"/>
  <c r="Y107" i="39"/>
  <c r="AR176" i="19"/>
  <c r="AR66" i="19"/>
  <c r="Z111" i="39"/>
  <c r="Z198" i="39"/>
  <c r="Z88" i="39"/>
  <c r="AP66" i="19"/>
  <c r="N101" i="21"/>
  <c r="N78" i="21"/>
  <c r="AU88" i="19"/>
  <c r="AU198" i="19"/>
  <c r="AU111" i="19"/>
  <c r="AR108" i="21"/>
  <c r="AR85" i="21"/>
  <c r="BL171" i="39"/>
  <c r="BL61" i="39"/>
  <c r="AQ68" i="21"/>
  <c r="AQ91" i="21"/>
  <c r="AQ97" i="19"/>
  <c r="AQ184" i="19"/>
  <c r="AQ74" i="19"/>
  <c r="AA93" i="19"/>
  <c r="AA70" i="19"/>
  <c r="AA180" i="19"/>
  <c r="AB174" i="19"/>
  <c r="M66" i="39"/>
  <c r="J98" i="39"/>
  <c r="J75" i="39"/>
  <c r="AS101" i="21"/>
  <c r="AS78" i="21"/>
  <c r="AQ82" i="19"/>
  <c r="AQ192" i="19"/>
  <c r="AQ105" i="19"/>
  <c r="Z60" i="19"/>
  <c r="Z170" i="19"/>
  <c r="AU62" i="21"/>
  <c r="AU61" i="21" s="1"/>
  <c r="O97" i="19"/>
  <c r="O184" i="19"/>
  <c r="O74" i="19"/>
  <c r="AR98" i="21"/>
  <c r="AR75" i="21"/>
  <c r="AS173" i="19"/>
  <c r="AS63" i="19"/>
  <c r="AS62" i="19" s="1"/>
  <c r="Z177" i="19"/>
  <c r="Z67" i="19"/>
  <c r="Z188" i="39"/>
  <c r="Z101" i="39"/>
  <c r="Z78" i="39"/>
  <c r="Z66" i="19"/>
  <c r="Z176" i="19"/>
  <c r="N102" i="21"/>
  <c r="N79" i="21"/>
  <c r="O75" i="21"/>
  <c r="O98" i="21"/>
  <c r="F70" i="19"/>
  <c r="F93" i="19"/>
  <c r="AQ171" i="19"/>
  <c r="AQ61" i="19"/>
  <c r="AQ93" i="21"/>
  <c r="AQ70" i="21"/>
  <c r="Z106" i="21"/>
  <c r="Z83" i="21"/>
  <c r="AT76" i="21"/>
  <c r="AT99" i="21"/>
  <c r="F100" i="21"/>
  <c r="F77" i="21"/>
  <c r="AB59" i="19"/>
  <c r="AB169" i="19"/>
  <c r="AR70" i="19"/>
  <c r="AR93" i="19"/>
  <c r="AR180" i="19"/>
  <c r="Z70" i="21"/>
  <c r="Z93" i="21"/>
  <c r="Z83" i="39"/>
  <c r="Z106" i="39"/>
  <c r="Z193" i="39"/>
  <c r="Z8" i="19"/>
  <c r="BL8" i="39"/>
  <c r="X8" i="39"/>
  <c r="N66" i="21"/>
  <c r="AB108" i="21"/>
  <c r="AB85" i="21"/>
  <c r="Y193" i="39"/>
  <c r="Y83" i="39"/>
  <c r="Y106" i="39"/>
  <c r="Y80" i="19"/>
  <c r="Y103" i="19"/>
  <c r="BK101" i="39"/>
  <c r="BK78" i="39"/>
  <c r="Y84" i="21"/>
  <c r="Y107" i="21"/>
  <c r="Z101" i="19"/>
  <c r="Z78" i="19"/>
  <c r="Z188" i="19"/>
  <c r="J84" i="39"/>
  <c r="J107" i="39"/>
  <c r="X108" i="39"/>
  <c r="X195" i="39"/>
  <c r="X85" i="39"/>
  <c r="AT174" i="19"/>
  <c r="Z109" i="19"/>
  <c r="Z196" i="19"/>
  <c r="Z86" i="19"/>
  <c r="O178" i="19"/>
  <c r="BM111" i="39"/>
  <c r="BM88" i="39"/>
  <c r="BM198" i="39"/>
  <c r="AT97" i="21"/>
  <c r="AT74" i="21"/>
  <c r="AZ65" i="19"/>
  <c r="AQ10" i="19"/>
  <c r="AP104" i="21"/>
  <c r="AP81" i="21"/>
  <c r="F61" i="19"/>
  <c r="Z73" i="21"/>
  <c r="Z96" i="21"/>
  <c r="AP59" i="21"/>
  <c r="AA176" i="19"/>
  <c r="AA66" i="19"/>
  <c r="AU104" i="19"/>
  <c r="AU191" i="19"/>
  <c r="AU81" i="19"/>
  <c r="AU10" i="19"/>
  <c r="K9" i="39"/>
  <c r="Z9" i="21"/>
  <c r="AA86" i="21"/>
  <c r="N68" i="21"/>
  <c r="N91" i="21"/>
  <c r="F86" i="19"/>
  <c r="F109" i="19"/>
  <c r="AZ66" i="19"/>
  <c r="J102" i="39"/>
  <c r="J79" i="39"/>
  <c r="AB93" i="19"/>
  <c r="AB70" i="19"/>
  <c r="AB180" i="19"/>
  <c r="Y70" i="39"/>
  <c r="Y180" i="39"/>
  <c r="Y93" i="39"/>
  <c r="Y105" i="19"/>
  <c r="Y82" i="19"/>
  <c r="AB65" i="19"/>
  <c r="AB175" i="19"/>
  <c r="AT193" i="19"/>
  <c r="AT83" i="19"/>
  <c r="AT106" i="19"/>
  <c r="AP98" i="19"/>
  <c r="AP75" i="19"/>
  <c r="AS75" i="19"/>
  <c r="AS98" i="19"/>
  <c r="AS185" i="19"/>
  <c r="AA83" i="21"/>
  <c r="AA106" i="21"/>
  <c r="AB65" i="21"/>
  <c r="AP7" i="21"/>
  <c r="J7" i="39"/>
  <c r="F7" i="21"/>
  <c r="AY7" i="21"/>
  <c r="Y7" i="21"/>
  <c r="N7" i="21"/>
  <c r="AY74" i="21"/>
  <c r="AY97" i="21"/>
  <c r="AU72" i="21"/>
  <c r="AU95" i="21"/>
  <c r="AA108" i="19"/>
  <c r="AA85" i="19"/>
  <c r="AA195" i="19"/>
  <c r="AP107" i="19"/>
  <c r="AP84" i="19"/>
  <c r="AR86" i="21"/>
  <c r="Z91" i="21"/>
  <c r="Z68" i="21"/>
  <c r="AA174" i="19"/>
  <c r="Y167" i="39"/>
  <c r="AB173" i="19"/>
  <c r="AB63" i="19"/>
  <c r="AB62" i="19" s="1"/>
  <c r="AU92" i="19"/>
  <c r="AU69" i="19"/>
  <c r="AU179" i="19"/>
  <c r="F98" i="21"/>
  <c r="F75" i="21"/>
  <c r="AA97" i="19"/>
  <c r="AA74" i="19"/>
  <c r="AA184" i="19"/>
  <c r="Y63" i="39"/>
  <c r="Y62" i="39" s="1"/>
  <c r="Y173" i="39"/>
  <c r="N103" i="21"/>
  <c r="N80" i="21"/>
  <c r="AR79" i="21"/>
  <c r="AR102" i="21"/>
  <c r="F83" i="19"/>
  <c r="F106" i="19"/>
  <c r="AT105" i="19"/>
  <c r="AT192" i="19"/>
  <c r="AT82" i="19"/>
  <c r="J103" i="39"/>
  <c r="J80" i="39"/>
  <c r="AA75" i="21"/>
  <c r="AA98" i="21"/>
  <c r="W81" i="39"/>
  <c r="W104" i="39"/>
  <c r="AB71" i="19"/>
  <c r="AB94" i="19"/>
  <c r="AB181" i="19"/>
  <c r="AT100" i="21"/>
  <c r="AT77" i="21"/>
  <c r="BL168" i="39"/>
  <c r="BM106" i="39"/>
  <c r="BM193" i="39"/>
  <c r="BM83" i="39"/>
  <c r="AT75" i="21"/>
  <c r="AT98" i="21"/>
  <c r="AP78" i="19"/>
  <c r="AP101" i="19"/>
  <c r="F84" i="21"/>
  <c r="F107" i="21"/>
  <c r="Z197" i="19"/>
  <c r="Z87" i="19"/>
  <c r="AB101" i="21"/>
  <c r="AB78" i="21"/>
  <c r="AT10" i="19"/>
  <c r="BL104" i="39"/>
  <c r="BL81" i="39"/>
  <c r="BL191" i="39"/>
  <c r="AT69" i="21"/>
  <c r="AT92" i="21"/>
  <c r="AY64" i="21"/>
  <c r="AS178" i="19"/>
  <c r="X167" i="39"/>
  <c r="AS88" i="19"/>
  <c r="AS111" i="19"/>
  <c r="AS198" i="19"/>
  <c r="W65" i="39"/>
  <c r="AQ174" i="19"/>
  <c r="J82" i="39"/>
  <c r="J105" i="39"/>
  <c r="X100" i="39"/>
  <c r="X187" i="39"/>
  <c r="X77" i="39"/>
  <c r="AU174" i="19"/>
  <c r="BM84" i="39"/>
  <c r="BM194" i="39"/>
  <c r="BM107" i="39"/>
  <c r="L87" i="39"/>
  <c r="N89" i="19"/>
  <c r="N112" i="19"/>
  <c r="AP79" i="19"/>
  <c r="AP102" i="19"/>
  <c r="Y91" i="21"/>
  <c r="Y68" i="21"/>
  <c r="N86" i="19"/>
  <c r="N109" i="19"/>
  <c r="AU86" i="19"/>
  <c r="AU196" i="19"/>
  <c r="AU109" i="19"/>
  <c r="AQ88" i="19"/>
  <c r="AQ111" i="19"/>
  <c r="AQ198" i="19"/>
  <c r="BL193" i="39"/>
  <c r="BL106" i="39"/>
  <c r="BL83" i="39"/>
  <c r="F111" i="19"/>
  <c r="F88" i="19"/>
  <c r="X105" i="39"/>
  <c r="X82" i="39"/>
  <c r="X192" i="39"/>
  <c r="AU168" i="19"/>
  <c r="Z70" i="39"/>
  <c r="Z93" i="39"/>
  <c r="Z180" i="39"/>
  <c r="N76" i="19"/>
  <c r="N99" i="19"/>
  <c r="J86" i="39"/>
  <c r="J109" i="39"/>
  <c r="N82" i="19"/>
  <c r="N105" i="19"/>
  <c r="F67" i="19"/>
  <c r="O168" i="19"/>
  <c r="O64" i="21"/>
  <c r="M8" i="39"/>
  <c r="AB8" i="21"/>
  <c r="O174" i="19"/>
  <c r="BL170" i="39"/>
  <c r="BL60" i="39"/>
  <c r="AQ8" i="21"/>
  <c r="AA173" i="19"/>
  <c r="AA63" i="19"/>
  <c r="AA62" i="19" s="1"/>
  <c r="AP83" i="19"/>
  <c r="AP106" i="19"/>
  <c r="AU59" i="21"/>
  <c r="BL176" i="39"/>
  <c r="BL66" i="39"/>
  <c r="K108" i="39"/>
  <c r="K85" i="39"/>
  <c r="Y102" i="21"/>
  <c r="Y79" i="21"/>
  <c r="AZ93" i="19"/>
  <c r="AZ70" i="19"/>
  <c r="J101" i="39"/>
  <c r="J78" i="39"/>
  <c r="X168" i="39"/>
  <c r="O9" i="21"/>
  <c r="AS9" i="21"/>
  <c r="L9" i="39"/>
  <c r="AA9" i="21"/>
  <c r="AU9" i="19"/>
  <c r="W78" i="39"/>
  <c r="W101" i="39"/>
  <c r="AY84" i="21"/>
  <c r="AY107" i="21"/>
  <c r="F106" i="21"/>
  <c r="F83" i="21"/>
  <c r="Z195" i="19"/>
  <c r="Z85" i="19"/>
  <c r="Z108" i="19"/>
  <c r="X173" i="39"/>
  <c r="X63" i="39"/>
  <c r="X62" i="39" s="1"/>
  <c r="BM105" i="39"/>
  <c r="BM82" i="39"/>
  <c r="BM192" i="39"/>
  <c r="Z81" i="19"/>
  <c r="Z104" i="19"/>
  <c r="Z191" i="19"/>
  <c r="F64" i="21"/>
  <c r="Y178" i="39"/>
  <c r="Y88" i="39"/>
  <c r="Y111" i="39"/>
  <c r="Y198" i="39"/>
  <c r="M84" i="39"/>
  <c r="M107" i="39"/>
  <c r="F65" i="19"/>
  <c r="BK61" i="39"/>
  <c r="AA179" i="19"/>
  <c r="AA69" i="19"/>
  <c r="AA92" i="19"/>
  <c r="J60" i="39"/>
  <c r="Y66" i="39"/>
  <c r="Y176" i="39"/>
  <c r="AZ112" i="19"/>
  <c r="AZ89" i="19"/>
  <c r="AZ79" i="19"/>
  <c r="AZ102" i="19"/>
  <c r="AB104" i="21"/>
  <c r="AB81" i="21"/>
  <c r="AT86" i="19"/>
  <c r="AT109" i="19"/>
  <c r="AT196" i="19"/>
  <c r="F78" i="21"/>
  <c r="F101" i="21"/>
  <c r="X99" i="39"/>
  <c r="X76" i="39"/>
  <c r="X186" i="39"/>
  <c r="N87" i="19"/>
  <c r="Z61" i="19"/>
  <c r="Z171" i="19"/>
  <c r="AU74" i="21"/>
  <c r="AU97" i="21"/>
  <c r="AT7" i="21"/>
  <c r="AU8" i="19"/>
  <c r="Y108" i="21"/>
  <c r="Y85" i="21"/>
  <c r="F62" i="21"/>
  <c r="F61" i="21" s="1"/>
  <c r="AT97" i="19"/>
  <c r="AT184" i="19"/>
  <c r="AT74" i="19"/>
  <c r="AR175" i="19"/>
  <c r="AR65" i="19"/>
  <c r="AU86" i="21"/>
  <c r="BL112" i="39"/>
  <c r="BL199" i="39"/>
  <c r="BL89" i="39"/>
  <c r="AU78" i="21"/>
  <c r="AU101" i="21"/>
  <c r="AQ88" i="21"/>
  <c r="AQ111" i="21"/>
  <c r="N97" i="21"/>
  <c r="N74" i="21"/>
  <c r="AQ105" i="21"/>
  <c r="AQ82" i="21"/>
  <c r="Z173" i="39"/>
  <c r="Z63" i="39"/>
  <c r="Z62" i="39" s="1"/>
  <c r="AT91" i="21"/>
  <c r="AT68" i="21"/>
  <c r="BM63" i="39"/>
  <c r="BM62" i="39" s="1"/>
  <c r="BM173" i="39"/>
  <c r="X176" i="39"/>
  <c r="X66" i="39"/>
  <c r="Z107" i="21"/>
  <c r="Z84" i="21"/>
  <c r="AB197" i="19"/>
  <c r="AB87" i="19"/>
  <c r="Y81" i="19"/>
  <c r="Y104" i="19"/>
  <c r="W7" i="39"/>
  <c r="F7" i="19"/>
  <c r="AP7" i="19"/>
  <c r="AZ7" i="19"/>
  <c r="N7" i="19"/>
  <c r="Y7" i="19"/>
  <c r="BK7" i="39"/>
  <c r="AB193" i="19"/>
  <c r="AB106" i="19"/>
  <c r="AB83" i="19"/>
  <c r="F66" i="21"/>
  <c r="F78" i="19"/>
  <c r="F101" i="19"/>
  <c r="N84" i="21"/>
  <c r="N107" i="21"/>
  <c r="AA175" i="19"/>
  <c r="AA65" i="19"/>
  <c r="Z167" i="39"/>
  <c r="AB192" i="19"/>
  <c r="AB105" i="19"/>
  <c r="AB82" i="19"/>
  <c r="Z63" i="19"/>
  <c r="Z62" i="19" s="1"/>
  <c r="Z173" i="19"/>
  <c r="AA192" i="19"/>
  <c r="AA105" i="19"/>
  <c r="AA82" i="19"/>
  <c r="X86" i="39"/>
  <c r="X109" i="39"/>
  <c r="X196" i="39"/>
  <c r="N64" i="21"/>
  <c r="AU59" i="19"/>
  <c r="AU169" i="19"/>
  <c r="AA88" i="19"/>
  <c r="AA198" i="19"/>
  <c r="AA111" i="19"/>
  <c r="Z81" i="21"/>
  <c r="Z104" i="21"/>
  <c r="AY81" i="21"/>
  <c r="AY104" i="21"/>
  <c r="W61" i="39"/>
  <c r="AY60" i="21"/>
  <c r="AQ178" i="19"/>
  <c r="O86" i="21"/>
  <c r="Y79" i="19"/>
  <c r="Y102" i="19"/>
  <c r="BK86" i="39"/>
  <c r="BK109" i="39"/>
  <c r="AY101" i="21"/>
  <c r="AY78" i="21"/>
  <c r="BL186" i="39"/>
  <c r="BL76" i="39"/>
  <c r="BL99" i="39"/>
  <c r="AP46" i="19"/>
  <c r="Y46" i="19"/>
  <c r="W46" i="39"/>
  <c r="AZ46" i="19"/>
  <c r="BK46" i="39"/>
  <c r="N46" i="19"/>
  <c r="F46" i="19"/>
  <c r="X106" i="39"/>
  <c r="X83" i="39"/>
  <c r="X193" i="39"/>
  <c r="AU103" i="19"/>
  <c r="AU80" i="19"/>
  <c r="AU190" i="19"/>
  <c r="AB81" i="19"/>
  <c r="AB104" i="19"/>
  <c r="AB191" i="19"/>
  <c r="AB186" i="19"/>
  <c r="AB76" i="19"/>
  <c r="AB99" i="19"/>
  <c r="W76" i="39"/>
  <c r="W99" i="39"/>
  <c r="BM93" i="39"/>
  <c r="BM180" i="39"/>
  <c r="BM70" i="39"/>
  <c r="W82" i="39"/>
  <c r="W105" i="39"/>
  <c r="AS61" i="19"/>
  <c r="AS171" i="19"/>
  <c r="Y67" i="19"/>
  <c r="N62" i="21"/>
  <c r="N61" i="21" s="1"/>
  <c r="Z7" i="21"/>
  <c r="K7" i="39"/>
  <c r="AQ7" i="21"/>
  <c r="W11" i="39"/>
  <c r="BK11" i="39"/>
  <c r="AZ11" i="19"/>
  <c r="N11" i="19"/>
  <c r="F11" i="19"/>
  <c r="Y11" i="19"/>
  <c r="AP11" i="19"/>
  <c r="AS108" i="19"/>
  <c r="AS85" i="19"/>
  <c r="AS195" i="19"/>
  <c r="N107" i="19"/>
  <c r="N84" i="19"/>
  <c r="AS174" i="19"/>
  <c r="AA103" i="19"/>
  <c r="AA80" i="19"/>
  <c r="AA190" i="19"/>
  <c r="X60" i="39"/>
  <c r="X170" i="39"/>
  <c r="Y7" i="39"/>
  <c r="BM7" i="39"/>
  <c r="AS7" i="19"/>
  <c r="AA7" i="19"/>
  <c r="O7" i="19"/>
  <c r="F86" i="21"/>
  <c r="AT182" i="19"/>
  <c r="AT72" i="19"/>
  <c r="AT95" i="19"/>
  <c r="AP80" i="21"/>
  <c r="AP103" i="21"/>
  <c r="AQ170" i="19"/>
  <c r="AQ60" i="19"/>
  <c r="Z197" i="39"/>
  <c r="Z87" i="39"/>
  <c r="BK81" i="39"/>
  <c r="BK104" i="39"/>
  <c r="N93" i="19"/>
  <c r="N70" i="19"/>
  <c r="M65" i="39"/>
  <c r="Y100" i="21"/>
  <c r="Y77" i="21"/>
  <c r="K102" i="39"/>
  <c r="K79" i="39"/>
  <c r="K10" i="39"/>
  <c r="Z10" i="21"/>
  <c r="AQ191" i="19"/>
  <c r="AQ81" i="19"/>
  <c r="AQ104" i="19"/>
  <c r="AR181" i="19"/>
  <c r="AR94" i="19"/>
  <c r="AR71" i="19"/>
  <c r="Y66" i="21"/>
  <c r="AU172" i="19"/>
  <c r="AP80" i="19"/>
  <c r="AP103" i="19"/>
  <c r="AP84" i="21"/>
  <c r="AP107" i="21"/>
  <c r="O175" i="19"/>
  <c r="O65" i="19"/>
  <c r="X188" i="39"/>
  <c r="X78" i="39"/>
  <c r="X101" i="39"/>
  <c r="L104" i="39"/>
  <c r="L81" i="39"/>
  <c r="AS82" i="19"/>
  <c r="AS192" i="19"/>
  <c r="AS105" i="19"/>
  <c r="AQ62" i="21"/>
  <c r="AQ61" i="21" s="1"/>
  <c r="AQ66" i="21"/>
  <c r="AR89" i="19"/>
  <c r="AR199" i="19"/>
  <c r="AR112" i="19"/>
  <c r="AA74" i="21"/>
  <c r="AA97" i="21"/>
  <c r="AZ61" i="19"/>
  <c r="AQ69" i="19"/>
  <c r="AQ92" i="19"/>
  <c r="AQ179" i="19"/>
  <c r="K67" i="39"/>
  <c r="AY59" i="21"/>
  <c r="BM66" i="39"/>
  <c r="BM176" i="39"/>
  <c r="AQ181" i="19"/>
  <c r="AQ94" i="19"/>
  <c r="AQ71" i="19"/>
  <c r="AS107" i="19"/>
  <c r="AS84" i="19"/>
  <c r="AS194" i="19"/>
  <c r="N60" i="21"/>
  <c r="AS86" i="21"/>
  <c r="Y112" i="19"/>
  <c r="Y89" i="19"/>
  <c r="K65" i="39"/>
  <c r="W86" i="39"/>
  <c r="W109" i="39"/>
  <c r="M105" i="39"/>
  <c r="M82" i="39"/>
  <c r="AT107" i="21"/>
  <c r="AT84" i="21"/>
  <c r="AR9" i="21"/>
  <c r="Z99" i="19"/>
  <c r="Z76" i="19"/>
  <c r="Z186" i="19"/>
  <c r="Y87" i="19"/>
  <c r="Z106" i="19"/>
  <c r="Z193" i="19"/>
  <c r="Z83" i="19"/>
  <c r="Y88" i="19"/>
  <c r="Y111" i="19"/>
  <c r="AT87" i="19"/>
  <c r="AT197" i="19"/>
  <c r="AT110" i="21"/>
  <c r="AT87" i="21"/>
  <c r="Z104" i="39"/>
  <c r="Z191" i="39"/>
  <c r="Z81" i="39"/>
  <c r="AT81" i="21"/>
  <c r="AT104" i="21"/>
  <c r="Z99" i="39"/>
  <c r="Z76" i="39"/>
  <c r="Z186" i="39"/>
  <c r="F99" i="19"/>
  <c r="F76" i="19"/>
  <c r="O70" i="19"/>
  <c r="O93" i="19"/>
  <c r="O180" i="19"/>
  <c r="AQ78" i="21"/>
  <c r="AQ101" i="21"/>
  <c r="BK82" i="39"/>
  <c r="BK105" i="39"/>
  <c r="BM171" i="39"/>
  <c r="BM61" i="39"/>
  <c r="AT84" i="19"/>
  <c r="AT194" i="19"/>
  <c r="AT107" i="19"/>
  <c r="AQ85" i="19"/>
  <c r="AQ108" i="19"/>
  <c r="AQ195" i="19"/>
  <c r="AA105" i="21"/>
  <c r="AA82" i="21"/>
  <c r="AA98" i="19"/>
  <c r="AA75" i="19"/>
  <c r="AA185" i="19"/>
  <c r="Y62" i="21"/>
  <c r="Y61" i="21" s="1"/>
  <c r="F74" i="21"/>
  <c r="F97" i="21"/>
  <c r="AB11" i="19"/>
  <c r="Z11" i="39"/>
  <c r="Z69" i="39"/>
  <c r="Z92" i="39"/>
  <c r="Z179" i="39"/>
  <c r="M104" i="39"/>
  <c r="M81" i="39"/>
  <c r="W107" i="39"/>
  <c r="W84" i="39"/>
  <c r="O103" i="19"/>
  <c r="O190" i="19"/>
  <c r="O80" i="19"/>
  <c r="BL194" i="39"/>
  <c r="BL107" i="39"/>
  <c r="BL84" i="39"/>
  <c r="Z102" i="21"/>
  <c r="Z79" i="21"/>
  <c r="AP86" i="21"/>
  <c r="AT61" i="19"/>
  <c r="AT171" i="19"/>
  <c r="O173" i="19"/>
  <c r="O63" i="19"/>
  <c r="O62" i="19" s="1"/>
  <c r="AY103" i="21"/>
  <c r="AY80" i="21"/>
  <c r="AZ83" i="19"/>
  <c r="AZ106" i="19"/>
  <c r="Z69" i="21"/>
  <c r="Z92" i="21"/>
  <c r="AA96" i="21"/>
  <c r="AA73" i="21"/>
  <c r="AR10" i="19"/>
  <c r="AY79" i="21"/>
  <c r="AY102" i="21"/>
  <c r="AB46" i="19"/>
  <c r="AU9" i="21"/>
  <c r="AP81" i="19"/>
  <c r="AP104" i="19"/>
  <c r="AR84" i="21"/>
  <c r="AR107" i="21"/>
  <c r="L72" i="39"/>
  <c r="L95" i="39"/>
  <c r="Z168" i="19"/>
  <c r="AP66" i="21"/>
  <c r="M70" i="39"/>
  <c r="M93" i="39"/>
  <c r="N101" i="19"/>
  <c r="N78" i="19"/>
  <c r="Z7" i="39"/>
  <c r="AB7" i="19"/>
  <c r="Z105" i="39"/>
  <c r="Z82" i="39"/>
  <c r="Z192" i="39"/>
  <c r="BL78" i="39"/>
  <c r="BL188" i="39"/>
  <c r="BL101" i="39"/>
  <c r="O80" i="21"/>
  <c r="O103" i="21"/>
  <c r="O192" i="19"/>
  <c r="O105" i="19"/>
  <c r="O82" i="19"/>
  <c r="X104" i="39"/>
  <c r="X191" i="39"/>
  <c r="X81" i="39"/>
  <c r="AB96" i="21"/>
  <c r="AB73" i="21"/>
  <c r="BM178" i="39"/>
  <c r="X7" i="39"/>
  <c r="Z7" i="19"/>
  <c r="BL7" i="39"/>
  <c r="BL98" i="39"/>
  <c r="BL185" i="39"/>
  <c r="BL75" i="39"/>
  <c r="K82" i="39"/>
  <c r="K105" i="39"/>
  <c r="AS74" i="21"/>
  <c r="AS97" i="21"/>
  <c r="N104" i="21"/>
  <c r="N81" i="21"/>
  <c r="Y69" i="39"/>
  <c r="Y179" i="39"/>
  <c r="Y92" i="39"/>
  <c r="AR66" i="21"/>
  <c r="AT79" i="19"/>
  <c r="AT189" i="19"/>
  <c r="AT102" i="19"/>
  <c r="AQ69" i="21"/>
  <c r="AQ92" i="21"/>
  <c r="AS67" i="19"/>
  <c r="AS177" i="19"/>
  <c r="N59" i="21"/>
  <c r="F60" i="21"/>
  <c r="W89" i="39"/>
  <c r="W112" i="39"/>
  <c r="J69" i="39"/>
  <c r="J92" i="39"/>
  <c r="Z64" i="21"/>
  <c r="N66" i="19"/>
  <c r="BK87" i="39"/>
  <c r="AU188" i="19"/>
  <c r="AU101" i="19"/>
  <c r="AU78" i="19"/>
  <c r="W111" i="39"/>
  <c r="W88" i="39"/>
  <c r="M59" i="39"/>
  <c r="AR105" i="21"/>
  <c r="AR82" i="21"/>
  <c r="Z73" i="39"/>
  <c r="Z183" i="39"/>
  <c r="Z96" i="39"/>
  <c r="AY108" i="21"/>
  <c r="AY85" i="21"/>
  <c r="BK67" i="39"/>
  <c r="AS82" i="21"/>
  <c r="AS105" i="21"/>
  <c r="BK75" i="39"/>
  <c r="BK98" i="39"/>
  <c r="BM98" i="39"/>
  <c r="BM185" i="39"/>
  <c r="BM75" i="39"/>
  <c r="AR10" i="21"/>
  <c r="AP59" i="19"/>
  <c r="AT59" i="19"/>
  <c r="AT169" i="19"/>
  <c r="AB105" i="21"/>
  <c r="AB82" i="21"/>
  <c r="AR179" i="19"/>
  <c r="AR92" i="19"/>
  <c r="AR69" i="19"/>
  <c r="Z65" i="19"/>
  <c r="Z175" i="19"/>
  <c r="M94" i="39"/>
  <c r="M71" i="39"/>
  <c r="Y76" i="39"/>
  <c r="Y99" i="39"/>
  <c r="Y186" i="39"/>
  <c r="AY110" i="21"/>
  <c r="AY87" i="21"/>
  <c r="AB66" i="21"/>
  <c r="AR8" i="19"/>
  <c r="F94" i="19"/>
  <c r="F71" i="19"/>
  <c r="AB85" i="19"/>
  <c r="AB195" i="19"/>
  <c r="AB108" i="19"/>
  <c r="M111" i="39"/>
  <c r="M88" i="39"/>
  <c r="AS72" i="21"/>
  <c r="AS95" i="21"/>
  <c r="AY92" i="21"/>
  <c r="AY69" i="21"/>
  <c r="N88" i="21"/>
  <c r="N111" i="21"/>
  <c r="AS189" i="19"/>
  <c r="AS79" i="19"/>
  <c r="AS102" i="19"/>
  <c r="AP58" i="21"/>
  <c r="AQ98" i="19"/>
  <c r="AQ185" i="19"/>
  <c r="AQ75" i="19"/>
  <c r="BK63" i="39"/>
  <c r="BK62" i="39" s="1"/>
  <c r="AU186" i="19"/>
  <c r="AU99" i="19"/>
  <c r="AU76" i="19"/>
  <c r="O99" i="21"/>
  <c r="O76" i="21"/>
  <c r="O183" i="19"/>
  <c r="O73" i="19"/>
  <c r="O96" i="19"/>
  <c r="AS87" i="19"/>
  <c r="AS197" i="19"/>
  <c r="AS111" i="21"/>
  <c r="AS88" i="21"/>
  <c r="AQ86" i="19"/>
  <c r="AQ109" i="19"/>
  <c r="AQ196" i="19"/>
  <c r="O71" i="19"/>
  <c r="O181" i="19"/>
  <c r="O94" i="19"/>
  <c r="AY95" i="21"/>
  <c r="AY72" i="21"/>
  <c r="Y97" i="19"/>
  <c r="Y74" i="19"/>
  <c r="BJ46" i="39"/>
  <c r="V46" i="39"/>
  <c r="AZ46" i="39"/>
  <c r="Z157" i="39" s="1"/>
  <c r="O100" i="19"/>
  <c r="O187" i="19"/>
  <c r="O77" i="19"/>
  <c r="M63" i="39"/>
  <c r="M62" i="39" s="1"/>
  <c r="AA93" i="21"/>
  <c r="AA70" i="21"/>
  <c r="AU171" i="19"/>
  <c r="AU61" i="19"/>
  <c r="AT101" i="19"/>
  <c r="AT188" i="19"/>
  <c r="AT78" i="19"/>
  <c r="AP65" i="21"/>
  <c r="AR71" i="21"/>
  <c r="AR94" i="21"/>
  <c r="AT186" i="19"/>
  <c r="AT76" i="19"/>
  <c r="AT99" i="19"/>
  <c r="AT67" i="19"/>
  <c r="AT177" i="19"/>
  <c r="AS64" i="21"/>
  <c r="Y59" i="19"/>
  <c r="AU107" i="19"/>
  <c r="AU194" i="19"/>
  <c r="AU84" i="19"/>
  <c r="Z87" i="21"/>
  <c r="Z110" i="21"/>
  <c r="AR111" i="21"/>
  <c r="AR88" i="21"/>
  <c r="AQ63" i="19"/>
  <c r="AQ62" i="19" s="1"/>
  <c r="AQ173" i="19"/>
  <c r="AB68" i="21"/>
  <c r="AB91" i="21"/>
  <c r="F11" i="21"/>
  <c r="Y11" i="21"/>
  <c r="J11" i="39"/>
  <c r="N11" i="21"/>
  <c r="AY11" i="21"/>
  <c r="AP11" i="21"/>
  <c r="X175" i="39"/>
  <c r="X65" i="39"/>
  <c r="BL69" i="39"/>
  <c r="BL179" i="39"/>
  <c r="BL92" i="39"/>
  <c r="J88" i="39"/>
  <c r="J111" i="39"/>
  <c r="M67" i="39"/>
  <c r="AR168" i="19"/>
  <c r="K81" i="39"/>
  <c r="K104" i="39"/>
  <c r="O108" i="21"/>
  <c r="O85" i="21"/>
  <c r="AA11" i="21"/>
  <c r="L11" i="39"/>
  <c r="AS11" i="21"/>
  <c r="O11" i="21"/>
  <c r="AT11" i="19"/>
  <c r="BK60" i="39"/>
  <c r="AB98" i="21"/>
  <c r="AB75" i="21"/>
  <c r="AU82" i="19"/>
  <c r="AU105" i="19"/>
  <c r="AU192" i="19"/>
  <c r="AQ100" i="21"/>
  <c r="AQ77" i="21"/>
  <c r="AQ183" i="19"/>
  <c r="AQ96" i="19"/>
  <c r="AQ73" i="19"/>
  <c r="Y79" i="39"/>
  <c r="Y189" i="39"/>
  <c r="Y102" i="39"/>
  <c r="F58" i="21"/>
  <c r="AT105" i="21"/>
  <c r="AT82" i="21"/>
  <c r="Z71" i="19"/>
  <c r="Z181" i="19"/>
  <c r="Z94" i="19"/>
  <c r="M73" i="39"/>
  <c r="M96" i="39"/>
  <c r="AT112" i="19"/>
  <c r="AT89" i="19"/>
  <c r="AT199" i="19"/>
  <c r="AR106" i="21"/>
  <c r="AR83" i="21"/>
  <c r="AS76" i="21"/>
  <c r="AS99" i="21"/>
  <c r="BM96" i="39"/>
  <c r="BM73" i="39"/>
  <c r="BM183" i="39"/>
  <c r="K78" i="39"/>
  <c r="K101" i="39"/>
  <c r="AU98" i="21"/>
  <c r="AU75" i="21"/>
  <c r="AQ46" i="19"/>
  <c r="K83" i="39"/>
  <c r="K106" i="39"/>
  <c r="AT102" i="21"/>
  <c r="AT79" i="21"/>
  <c r="AA88" i="21"/>
  <c r="AA111" i="21"/>
  <c r="Z62" i="21"/>
  <c r="Z61" i="21" s="1"/>
  <c r="J97" i="39"/>
  <c r="J74" i="39"/>
  <c r="BK100" i="39"/>
  <c r="BK77" i="39"/>
  <c r="AT59" i="21"/>
  <c r="O89" i="19"/>
  <c r="O112" i="19"/>
  <c r="O199" i="19"/>
  <c r="AS102" i="21"/>
  <c r="AS79" i="21"/>
  <c r="AY105" i="21"/>
  <c r="AY82" i="21"/>
  <c r="Z172" i="19"/>
  <c r="AT75" i="19"/>
  <c r="AT185" i="19"/>
  <c r="AT98" i="19"/>
  <c r="AZ9" i="19"/>
  <c r="AP9" i="19"/>
  <c r="N9" i="19"/>
  <c r="W9" i="39"/>
  <c r="Y9" i="19"/>
  <c r="F9" i="19"/>
  <c r="BK9" i="39"/>
  <c r="BK96" i="39"/>
  <c r="BK73" i="39"/>
  <c r="N65" i="21"/>
  <c r="AT60" i="21"/>
  <c r="Z194" i="39"/>
  <c r="Z84" i="39"/>
  <c r="Z107" i="39"/>
  <c r="AR73" i="21"/>
  <c r="AR96" i="21"/>
  <c r="BM76" i="39"/>
  <c r="BM99" i="39"/>
  <c r="BM186" i="39"/>
  <c r="AB89" i="19"/>
  <c r="AB112" i="19"/>
  <c r="AB199" i="19"/>
  <c r="AT85" i="19"/>
  <c r="AT108" i="19"/>
  <c r="AT195" i="19"/>
  <c r="N87" i="21"/>
  <c r="N110" i="21"/>
  <c r="AQ89" i="19"/>
  <c r="AQ199" i="19"/>
  <c r="AQ112" i="19"/>
  <c r="AR58" i="21"/>
  <c r="W94" i="39"/>
  <c r="W71" i="39"/>
  <c r="Z176" i="39"/>
  <c r="Z66" i="39"/>
  <c r="O58" i="21"/>
  <c r="AT178" i="19"/>
  <c r="Y69" i="21"/>
  <c r="Y92" i="21"/>
  <c r="Y60" i="19"/>
  <c r="F111" i="21"/>
  <c r="F88" i="21"/>
  <c r="AR86" i="19"/>
  <c r="AR109" i="19"/>
  <c r="AR196" i="19"/>
  <c r="AU70" i="21"/>
  <c r="AU93" i="21"/>
  <c r="O196" i="19"/>
  <c r="O109" i="19"/>
  <c r="O86" i="19"/>
  <c r="J59" i="39"/>
  <c r="AQ189" i="19"/>
  <c r="AQ79" i="19"/>
  <c r="AQ102" i="19"/>
  <c r="AQ85" i="21"/>
  <c r="AQ108" i="21"/>
  <c r="BM87" i="39"/>
  <c r="BM197" i="39"/>
  <c r="F76" i="21"/>
  <c r="F99" i="21"/>
  <c r="BK108" i="39"/>
  <c r="BK85" i="39"/>
  <c r="AT93" i="19"/>
  <c r="AT180" i="19"/>
  <c r="AT70" i="19"/>
  <c r="Z72" i="19"/>
  <c r="Z182" i="19"/>
  <c r="Z95" i="19"/>
  <c r="L112" i="39"/>
  <c r="L89" i="39"/>
  <c r="AS188" i="19"/>
  <c r="AS101" i="19"/>
  <c r="AS78" i="19"/>
  <c r="Z187" i="39"/>
  <c r="Z77" i="39"/>
  <c r="Z100" i="39"/>
  <c r="AY96" i="21"/>
  <c r="AY73" i="21"/>
  <c r="AS77" i="21"/>
  <c r="AS100" i="21"/>
  <c r="AP72" i="21"/>
  <c r="AP95" i="21"/>
  <c r="AP74" i="19"/>
  <c r="AP97" i="19"/>
  <c r="AR95" i="21"/>
  <c r="AR72" i="21"/>
  <c r="AR62" i="21"/>
  <c r="AR61" i="21" s="1"/>
  <c r="X172" i="39"/>
  <c r="Y59" i="39"/>
  <c r="Y169" i="39"/>
  <c r="AQ102" i="21"/>
  <c r="AQ79" i="21"/>
  <c r="Y65" i="21"/>
  <c r="BL88" i="39"/>
  <c r="BL198" i="39"/>
  <c r="BL111" i="39"/>
  <c r="AU103" i="21"/>
  <c r="AU80" i="21"/>
  <c r="M106" i="39"/>
  <c r="M83" i="39"/>
  <c r="AR95" i="19"/>
  <c r="AR182" i="19"/>
  <c r="AR72" i="19"/>
  <c r="AT66" i="21"/>
  <c r="F92" i="19"/>
  <c r="F69" i="19"/>
  <c r="Z69" i="19"/>
  <c r="Z92" i="19"/>
  <c r="Z179" i="19"/>
  <c r="Z103" i="21"/>
  <c r="Z80" i="21"/>
  <c r="Y94" i="19"/>
  <c r="Y71" i="19"/>
  <c r="AB176" i="19"/>
  <c r="AB66" i="19"/>
  <c r="AS85" i="21"/>
  <c r="AS108" i="21"/>
  <c r="Z80" i="19"/>
  <c r="Z103" i="19"/>
  <c r="Z190" i="19"/>
  <c r="M99" i="39"/>
  <c r="M76" i="39"/>
  <c r="Y196" i="39"/>
  <c r="Y109" i="39"/>
  <c r="Y86" i="39"/>
  <c r="AY58" i="21"/>
  <c r="BM104" i="39"/>
  <c r="BM81" i="39"/>
  <c r="BM191" i="39"/>
  <c r="Y8" i="21"/>
  <c r="AY8" i="21"/>
  <c r="J8" i="39"/>
  <c r="F8" i="21"/>
  <c r="AP8" i="21"/>
  <c r="N8" i="21"/>
  <c r="AQ10" i="21"/>
  <c r="Z74" i="19"/>
  <c r="Z97" i="19"/>
  <c r="Z184" i="19"/>
  <c r="X102" i="39"/>
  <c r="X79" i="39"/>
  <c r="X189" i="39"/>
  <c r="Y63" i="19"/>
  <c r="Y62" i="19" s="1"/>
  <c r="AB72" i="21"/>
  <c r="AB95" i="21"/>
  <c r="BK95" i="39"/>
  <c r="BK72" i="39"/>
  <c r="Y96" i="39"/>
  <c r="Y183" i="39"/>
  <c r="Y73" i="39"/>
  <c r="Y197" i="39"/>
  <c r="Y87" i="39"/>
  <c r="Y108" i="19"/>
  <c r="Y85" i="19"/>
  <c r="AR80" i="19"/>
  <c r="AR103" i="19"/>
  <c r="AR190" i="19"/>
  <c r="K63" i="39"/>
  <c r="K62" i="39" s="1"/>
  <c r="AA87" i="21"/>
  <c r="AA110" i="21"/>
  <c r="Y95" i="21"/>
  <c r="Y72" i="21"/>
  <c r="AS62" i="21"/>
  <c r="AS61" i="21" s="1"/>
  <c r="BM112" i="39"/>
  <c r="BM89" i="39"/>
  <c r="BM199" i="39"/>
  <c r="N74" i="19"/>
  <c r="N97" i="19"/>
  <c r="BM60" i="39"/>
  <c r="BM170" i="39"/>
  <c r="Y105" i="21"/>
  <c r="Y82" i="21"/>
  <c r="BL172" i="39"/>
  <c r="BM169" i="39"/>
  <c r="BM59" i="39"/>
  <c r="AR76" i="19"/>
  <c r="AR99" i="19"/>
  <c r="AR186" i="19"/>
  <c r="AP73" i="19"/>
  <c r="AP96" i="19"/>
  <c r="Y182" i="39"/>
  <c r="Y72" i="39"/>
  <c r="Y95" i="39"/>
  <c r="AY65" i="21"/>
  <c r="AQ7" i="19"/>
  <c r="N59" i="19"/>
  <c r="AT95" i="21"/>
  <c r="AT72" i="21"/>
  <c r="AB88" i="21"/>
  <c r="AB111" i="21"/>
  <c r="Z88" i="19"/>
  <c r="Z198" i="19"/>
  <c r="Z111" i="19"/>
  <c r="AB84" i="19"/>
  <c r="AB107" i="19"/>
  <c r="AB194" i="19"/>
  <c r="K88" i="39"/>
  <c r="K111" i="39"/>
  <c r="M92" i="39"/>
  <c r="M69" i="39"/>
  <c r="M80" i="39"/>
  <c r="M103" i="39"/>
  <c r="N69" i="19"/>
  <c r="N92" i="19"/>
  <c r="AQ182" i="19"/>
  <c r="AQ95" i="19"/>
  <c r="AQ72" i="19"/>
  <c r="AB93" i="21"/>
  <c r="AB70" i="21"/>
  <c r="F87" i="21"/>
  <c r="F110" i="21"/>
  <c r="Z72" i="21"/>
  <c r="Z95" i="21"/>
  <c r="L109" i="39"/>
  <c r="L86" i="39"/>
  <c r="AR177" i="19"/>
  <c r="AR67" i="19"/>
  <c r="AS58" i="21"/>
  <c r="F69" i="21"/>
  <c r="F92" i="21"/>
  <c r="AP60" i="19"/>
  <c r="AU67" i="19"/>
  <c r="AU177" i="19"/>
  <c r="Y191" i="39"/>
  <c r="Y104" i="39"/>
  <c r="Y81" i="39"/>
  <c r="X71" i="39"/>
  <c r="X181" i="39"/>
  <c r="X94" i="39"/>
  <c r="Z168" i="39"/>
  <c r="AA10" i="21"/>
  <c r="L10" i="39"/>
  <c r="O10" i="21"/>
  <c r="AS10" i="21"/>
  <c r="AP70" i="21"/>
  <c r="AP93" i="21"/>
  <c r="Y72" i="19"/>
  <c r="Y95" i="19"/>
  <c r="AS96" i="19"/>
  <c r="AS183" i="19"/>
  <c r="AS73" i="19"/>
  <c r="AS46" i="19"/>
  <c r="O46" i="19"/>
  <c r="AA46" i="19"/>
  <c r="AA104" i="21"/>
  <c r="AA81" i="21"/>
  <c r="J100" i="39"/>
  <c r="J77" i="39"/>
  <c r="BL95" i="39"/>
  <c r="BL72" i="39"/>
  <c r="BL182" i="39"/>
  <c r="Z105" i="21"/>
  <c r="Z82" i="21"/>
  <c r="L85" i="39"/>
  <c r="L108" i="39"/>
  <c r="Z76" i="21"/>
  <c r="Z99" i="21"/>
  <c r="AQ60" i="21"/>
  <c r="Z170" i="39"/>
  <c r="Z60" i="39"/>
  <c r="AA101" i="19"/>
  <c r="AA78" i="19"/>
  <c r="AA188" i="19"/>
  <c r="AB77" i="19"/>
  <c r="AB100" i="19"/>
  <c r="AB187" i="19"/>
  <c r="O110" i="21"/>
  <c r="O87" i="21"/>
  <c r="AA77" i="21"/>
  <c r="AA100" i="21"/>
  <c r="Y94" i="39"/>
  <c r="Y181" i="39"/>
  <c r="Y71" i="39"/>
  <c r="W100" i="39"/>
  <c r="W77" i="39"/>
  <c r="J96" i="39"/>
  <c r="J73" i="39"/>
  <c r="M60" i="39"/>
  <c r="L63" i="39"/>
  <c r="L62" i="39" s="1"/>
  <c r="Y89" i="39"/>
  <c r="Y112" i="39"/>
  <c r="Y199" i="39"/>
  <c r="W97" i="39"/>
  <c r="W74" i="39"/>
  <c r="AT10" i="21"/>
  <c r="AT86" i="21"/>
  <c r="AP105" i="21"/>
  <c r="AP82" i="21"/>
  <c r="AT9" i="19"/>
  <c r="AS182" i="19"/>
  <c r="AS72" i="19"/>
  <c r="AS95" i="19"/>
  <c r="F65" i="21"/>
  <c r="AZ59" i="19"/>
  <c r="M112" i="39"/>
  <c r="M89" i="39"/>
  <c r="AT111" i="21"/>
  <c r="AT88" i="21"/>
  <c r="AR107" i="19"/>
  <c r="AR194" i="19"/>
  <c r="AR84" i="19"/>
  <c r="K89" i="39"/>
  <c r="K112" i="39"/>
  <c r="AB97" i="21"/>
  <c r="AB74" i="21"/>
  <c r="BL174" i="39"/>
  <c r="AS76" i="19"/>
  <c r="AS186" i="19"/>
  <c r="AS99" i="19"/>
  <c r="M9" i="39"/>
  <c r="AB9" i="21"/>
  <c r="Y110" i="21"/>
  <c r="Y87" i="21"/>
  <c r="K96" i="39"/>
  <c r="K73" i="39"/>
  <c r="AP94" i="21"/>
  <c r="AP71" i="21"/>
  <c r="BK94" i="39"/>
  <c r="BK71" i="39"/>
  <c r="AU82" i="21"/>
  <c r="AU105" i="21"/>
  <c r="W60" i="39"/>
  <c r="AQ99" i="19"/>
  <c r="AQ76" i="19"/>
  <c r="AQ186" i="19"/>
  <c r="K61" i="39"/>
  <c r="AT190" i="19"/>
  <c r="AT103" i="19"/>
  <c r="AT80" i="19"/>
  <c r="AU65" i="21"/>
  <c r="AS66" i="21"/>
  <c r="N63" i="19"/>
  <c r="N62" i="19" s="1"/>
  <c r="F93" i="21"/>
  <c r="F70" i="21"/>
  <c r="AA73" i="19"/>
  <c r="AA96" i="19"/>
  <c r="AA183" i="19"/>
  <c r="AS81" i="21"/>
  <c r="AS104" i="21"/>
  <c r="W108" i="39"/>
  <c r="W85" i="39"/>
  <c r="AQ197" i="19"/>
  <c r="AQ87" i="19"/>
  <c r="X72" i="39"/>
  <c r="X182" i="39"/>
  <c r="X95" i="39"/>
  <c r="O107" i="21"/>
  <c r="O84" i="21"/>
  <c r="AU64" i="21"/>
  <c r="Z183" i="19"/>
  <c r="Z96" i="19"/>
  <c r="Z73" i="19"/>
  <c r="AQ73" i="21"/>
  <c r="AQ96" i="21"/>
  <c r="AR7" i="19"/>
  <c r="N100" i="19"/>
  <c r="N77" i="19"/>
  <c r="F95" i="21"/>
  <c r="F72" i="21"/>
  <c r="O62" i="21"/>
  <c r="O61" i="21" s="1"/>
  <c r="F97" i="19"/>
  <c r="F74" i="19"/>
  <c r="N105" i="21"/>
  <c r="N82" i="21"/>
  <c r="O172" i="19"/>
  <c r="BM187" i="39"/>
  <c r="BM77" i="39"/>
  <c r="BM100" i="39"/>
  <c r="Z184" i="39"/>
  <c r="Z97" i="39"/>
  <c r="Z74" i="39"/>
  <c r="O59" i="19"/>
  <c r="O169" i="19"/>
  <c r="AR87" i="19"/>
  <c r="AR197" i="19"/>
  <c r="Z80" i="39"/>
  <c r="Z103" i="39"/>
  <c r="Z190" i="39"/>
  <c r="F59" i="19"/>
  <c r="Z59" i="19"/>
  <c r="Z169" i="19"/>
  <c r="M98" i="39"/>
  <c r="M75" i="39"/>
  <c r="AU176" i="19"/>
  <c r="AU66" i="19"/>
  <c r="AU73" i="19"/>
  <c r="AU96" i="19"/>
  <c r="AU183" i="19"/>
  <c r="Y69" i="19"/>
  <c r="Y92" i="19"/>
  <c r="X179" i="39"/>
  <c r="X69" i="39"/>
  <c r="X92" i="39"/>
  <c r="F71" i="21"/>
  <c r="F94" i="21"/>
  <c r="AB100" i="21"/>
  <c r="AB77" i="21"/>
  <c r="AP94" i="19"/>
  <c r="AP71" i="19"/>
  <c r="L59" i="39"/>
  <c r="AT9" i="21"/>
  <c r="AP92" i="21"/>
  <c r="AP69" i="21"/>
  <c r="BL103" i="39"/>
  <c r="BL190" i="39"/>
  <c r="BL80" i="39"/>
  <c r="AY111" i="21"/>
  <c r="AY88" i="21"/>
  <c r="Z60" i="21"/>
  <c r="O104" i="19"/>
  <c r="O81" i="19"/>
  <c r="O191" i="19"/>
  <c r="AT65" i="21"/>
  <c r="BL94" i="39"/>
  <c r="BL71" i="39"/>
  <c r="BL181" i="39"/>
  <c r="AQ58" i="21"/>
  <c r="AT168" i="19"/>
  <c r="AB168" i="19"/>
  <c r="AT96" i="21"/>
  <c r="AT73" i="21"/>
  <c r="BL189" i="39"/>
  <c r="BL102" i="39"/>
  <c r="BL79" i="39"/>
  <c r="L67" i="39"/>
  <c r="N93" i="21"/>
  <c r="N70" i="21"/>
  <c r="W95" i="39"/>
  <c r="W72" i="39"/>
  <c r="O87" i="19"/>
  <c r="O197" i="19"/>
  <c r="AS107" i="21"/>
  <c r="AS84" i="21"/>
  <c r="K77" i="39"/>
  <c r="K100" i="39"/>
  <c r="M61" i="39"/>
  <c r="AR11" i="19"/>
  <c r="O111" i="21"/>
  <c r="O88" i="21"/>
  <c r="AB60" i="19"/>
  <c r="AB170" i="19"/>
  <c r="AB9" i="19"/>
  <c r="Z9" i="39"/>
  <c r="L111" i="39"/>
  <c r="L88" i="39"/>
  <c r="BM94" i="39"/>
  <c r="BM71" i="39"/>
  <c r="BM181" i="39"/>
  <c r="F77" i="19"/>
  <c r="F100" i="19"/>
  <c r="N95" i="21"/>
  <c r="N72" i="21"/>
  <c r="AB59" i="21"/>
  <c r="AA62" i="21"/>
  <c r="AA61" i="21" s="1"/>
  <c r="AS112" i="19"/>
  <c r="AS199" i="19"/>
  <c r="AS89" i="19"/>
  <c r="AS60" i="19"/>
  <c r="AS170" i="19"/>
  <c r="AQ71" i="21"/>
  <c r="AQ94" i="21"/>
  <c r="F82" i="21"/>
  <c r="F105" i="21"/>
  <c r="AS172" i="19"/>
  <c r="Y77" i="39"/>
  <c r="Y100" i="39"/>
  <c r="Y187" i="39"/>
  <c r="AR46" i="19"/>
  <c r="L69" i="39"/>
  <c r="L92" i="39"/>
  <c r="AU85" i="21"/>
  <c r="AU108" i="21"/>
  <c r="AS60" i="21"/>
  <c r="BK59" i="39"/>
  <c r="AT100" i="19"/>
  <c r="AT187" i="19"/>
  <c r="AT77" i="19"/>
  <c r="F10" i="21"/>
  <c r="N10" i="21"/>
  <c r="AP10" i="21"/>
  <c r="AY10" i="21"/>
  <c r="J10" i="39"/>
  <c r="Y10" i="21"/>
  <c r="X198" i="39"/>
  <c r="X111" i="39"/>
  <c r="X88" i="39"/>
  <c r="AQ95" i="21"/>
  <c r="AQ72" i="21"/>
  <c r="Z174" i="19"/>
  <c r="K72" i="39"/>
  <c r="K95" i="39"/>
  <c r="AT103" i="21"/>
  <c r="AT80" i="21"/>
  <c r="AT66" i="19"/>
  <c r="AT176" i="19"/>
  <c r="BK69" i="39"/>
  <c r="BK92" i="39"/>
  <c r="AP110" i="21"/>
  <c r="AP87" i="21"/>
  <c r="AU99" i="21"/>
  <c r="AU76" i="21"/>
  <c r="AY94" i="21"/>
  <c r="AY71" i="21"/>
  <c r="M78" i="39"/>
  <c r="M101" i="39"/>
  <c r="N71" i="19"/>
  <c r="N94" i="19"/>
  <c r="L73" i="39"/>
  <c r="L96" i="39"/>
  <c r="AA58" i="21"/>
  <c r="AR87" i="21"/>
  <c r="AR110" i="21"/>
  <c r="J70" i="39"/>
  <c r="J93" i="39"/>
  <c r="F60" i="19"/>
  <c r="K59" i="39"/>
  <c r="BM196" i="39"/>
  <c r="BM109" i="39"/>
  <c r="BM86" i="39"/>
  <c r="AA189" i="19"/>
  <c r="AA79" i="19"/>
  <c r="AA102" i="19"/>
  <c r="AB8" i="19"/>
  <c r="Z8" i="39"/>
  <c r="BL74" i="39"/>
  <c r="BL184" i="39"/>
  <c r="BL97" i="39"/>
  <c r="AA66" i="21"/>
  <c r="W63" i="39"/>
  <c r="W62" i="39" s="1"/>
  <c r="AB76" i="21"/>
  <c r="AB99" i="21"/>
  <c r="AY93" i="21"/>
  <c r="AY70" i="21"/>
  <c r="AP72" i="19"/>
  <c r="AP95" i="19"/>
  <c r="AA197" i="19"/>
  <c r="AA87" i="19"/>
  <c r="O104" i="21"/>
  <c r="O81" i="21"/>
  <c r="AP99" i="21"/>
  <c r="AP76" i="21"/>
  <c r="F85" i="19"/>
  <c r="F108" i="19"/>
  <c r="AT58" i="21"/>
  <c r="AQ80" i="19"/>
  <c r="AQ190" i="19"/>
  <c r="AQ103" i="19"/>
  <c r="X96" i="39"/>
  <c r="X183" i="39"/>
  <c r="X73" i="39"/>
  <c r="O188" i="19"/>
  <c r="O101" i="19"/>
  <c r="O78" i="19"/>
  <c r="AR105" i="19"/>
  <c r="AR192" i="19"/>
  <c r="AR82" i="19"/>
  <c r="AQ104" i="21"/>
  <c r="AQ81" i="21"/>
  <c r="Z172" i="39"/>
  <c r="F73" i="21"/>
  <c r="F96" i="21"/>
  <c r="AS87" i="21"/>
  <c r="AS110" i="21"/>
  <c r="L101" i="39"/>
  <c r="L78" i="39"/>
  <c r="AA71" i="19"/>
  <c r="AA181" i="19"/>
  <c r="AA94" i="19"/>
  <c r="AR96" i="19"/>
  <c r="AR183" i="19"/>
  <c r="AR73" i="19"/>
  <c r="BK97" i="39"/>
  <c r="BK74" i="39"/>
  <c r="O60" i="19"/>
  <c r="O170" i="19"/>
  <c r="AR74" i="19"/>
  <c r="AR184" i="19"/>
  <c r="AR97" i="19"/>
  <c r="J106" i="39"/>
  <c r="J83" i="39"/>
  <c r="AA187" i="19"/>
  <c r="AA100" i="19"/>
  <c r="AA77" i="19"/>
  <c r="AB97" i="19"/>
  <c r="AB74" i="19"/>
  <c r="AB184" i="19"/>
  <c r="AA169" i="19"/>
  <c r="AA59" i="19"/>
  <c r="Z177" i="39"/>
  <c r="Z67" i="39"/>
  <c r="AA91" i="21"/>
  <c r="AA68" i="21"/>
  <c r="AU178" i="19"/>
  <c r="O70" i="21"/>
  <c r="O93" i="21"/>
  <c r="AT172" i="19"/>
  <c r="AT65" i="19"/>
  <c r="AT175" i="19"/>
  <c r="AU100" i="21"/>
  <c r="AU77" i="21"/>
  <c r="F73" i="19"/>
  <c r="F96" i="19"/>
  <c r="AA95" i="19"/>
  <c r="AA182" i="19"/>
  <c r="AA72" i="19"/>
  <c r="AB103" i="19"/>
  <c r="AB80" i="19"/>
  <c r="AB190" i="19"/>
  <c r="AR77" i="21"/>
  <c r="AR100" i="21"/>
  <c r="Z111" i="21"/>
  <c r="Z88" i="21"/>
  <c r="X174" i="39"/>
  <c r="Z94" i="21"/>
  <c r="Z71" i="21"/>
  <c r="AB102" i="21"/>
  <c r="AB79" i="21"/>
  <c r="O76" i="19"/>
  <c r="O99" i="19"/>
  <c r="O186" i="19"/>
  <c r="AT8" i="21"/>
  <c r="N71" i="21"/>
  <c r="N94" i="21"/>
  <c r="AZ94" i="19"/>
  <c r="AZ71" i="19"/>
  <c r="AB110" i="21"/>
  <c r="AB87" i="21"/>
  <c r="AA95" i="21"/>
  <c r="AA72" i="21"/>
  <c r="X80" i="39"/>
  <c r="X103" i="39"/>
  <c r="X190" i="39"/>
  <c r="AR104" i="21"/>
  <c r="AR81" i="21"/>
  <c r="Y111" i="21"/>
  <c r="Y88" i="21"/>
  <c r="AS109" i="19"/>
  <c r="AS86" i="19"/>
  <c r="AS196" i="19"/>
  <c r="AS104" i="19"/>
  <c r="AS191" i="19"/>
  <c r="AS81" i="19"/>
  <c r="K99" i="39"/>
  <c r="K76" i="39"/>
  <c r="AU102" i="21"/>
  <c r="AU79" i="21"/>
  <c r="X184" i="39"/>
  <c r="X74" i="39"/>
  <c r="X97" i="39"/>
  <c r="Z189" i="19"/>
  <c r="Z79" i="19"/>
  <c r="Z102" i="19"/>
  <c r="O66" i="21"/>
  <c r="F63" i="19"/>
  <c r="F62" i="19" s="1"/>
  <c r="M77" i="39"/>
  <c r="M100" i="39"/>
  <c r="Y93" i="21"/>
  <c r="Y70" i="21"/>
  <c r="AA76" i="21"/>
  <c r="AA99" i="21"/>
  <c r="AZ95" i="19"/>
  <c r="AZ72" i="19"/>
  <c r="L82" i="39"/>
  <c r="L105" i="39"/>
  <c r="AY76" i="21"/>
  <c r="AY99" i="21"/>
  <c r="AZ108" i="19"/>
  <c r="AZ85" i="19"/>
  <c r="AA107" i="21"/>
  <c r="AA84" i="21"/>
  <c r="AB60" i="21"/>
  <c r="AR178" i="19"/>
  <c r="AU81" i="21"/>
  <c r="AU104" i="21"/>
  <c r="AR172" i="19"/>
  <c r="Y73" i="21"/>
  <c r="Y96" i="21"/>
  <c r="O77" i="21"/>
  <c r="O100" i="21"/>
  <c r="AP77" i="19"/>
  <c r="AP100" i="19"/>
  <c r="AZ74" i="19"/>
  <c r="AZ97" i="19"/>
  <c r="AR11" i="21"/>
  <c r="AQ180" i="19"/>
  <c r="AQ93" i="19"/>
  <c r="AQ70" i="19"/>
  <c r="L80" i="39"/>
  <c r="L103" i="39"/>
  <c r="AT60" i="19"/>
  <c r="AT170" i="19"/>
  <c r="BM172" i="39"/>
  <c r="AS77" i="19"/>
  <c r="AS100" i="19"/>
  <c r="AS187" i="19"/>
  <c r="AS169" i="19"/>
  <c r="AS59" i="19"/>
  <c r="AU185" i="19"/>
  <c r="AU75" i="19"/>
  <c r="AU98" i="19"/>
  <c r="AB67" i="19"/>
  <c r="AB177" i="19"/>
  <c r="AU11" i="19"/>
  <c r="L71" i="39"/>
  <c r="L94" i="39"/>
  <c r="AZ73" i="19"/>
  <c r="AZ96" i="19"/>
  <c r="BM72" i="39"/>
  <c r="BM95" i="39"/>
  <c r="BM182" i="39"/>
  <c r="AA60" i="21"/>
  <c r="AQ193" i="19"/>
  <c r="AQ106" i="19"/>
  <c r="AQ83" i="19"/>
  <c r="Y61" i="39"/>
  <c r="Y171" i="39"/>
  <c r="AQ86" i="21"/>
  <c r="O8" i="19"/>
  <c r="Y8" i="39"/>
  <c r="AS8" i="19"/>
  <c r="AA8" i="19"/>
  <c r="BM8" i="39"/>
  <c r="Y75" i="39"/>
  <c r="Y98" i="39"/>
  <c r="Y185" i="39"/>
  <c r="AQ97" i="21"/>
  <c r="AQ74" i="21"/>
  <c r="AP62" i="21"/>
  <c r="AP61" i="21" s="1"/>
  <c r="AQ103" i="21"/>
  <c r="AQ80" i="21"/>
  <c r="X112" i="39"/>
  <c r="X89" i="39"/>
  <c r="X199" i="39"/>
  <c r="AA64" i="21"/>
  <c r="AU107" i="21"/>
  <c r="AU84" i="21"/>
  <c r="BL169" i="39"/>
  <c r="BL59" i="39"/>
  <c r="Z10" i="19"/>
  <c r="X10" i="39"/>
  <c r="BL10" i="39"/>
  <c r="N9" i="21"/>
  <c r="Y9" i="21"/>
  <c r="J9" i="39"/>
  <c r="AP9" i="21"/>
  <c r="F9" i="21"/>
  <c r="AY9" i="21"/>
  <c r="AP69" i="19"/>
  <c r="AP92" i="19"/>
  <c r="AB79" i="19"/>
  <c r="AB102" i="19"/>
  <c r="AB189" i="19"/>
  <c r="Y94" i="21"/>
  <c r="Y71" i="21"/>
  <c r="AZ60" i="19"/>
  <c r="Z58" i="21"/>
  <c r="J112" i="39"/>
  <c r="J89" i="39"/>
  <c r="Y58" i="21"/>
  <c r="AT8" i="19"/>
  <c r="AZ63" i="19"/>
  <c r="AZ62" i="19" s="1"/>
  <c r="L100" i="39"/>
  <c r="L77" i="39"/>
  <c r="AU182" i="19"/>
  <c r="AU95" i="19"/>
  <c r="AU72" i="19"/>
  <c r="Y99" i="21"/>
  <c r="Y76" i="21"/>
  <c r="N108" i="19"/>
  <c r="N85" i="19"/>
  <c r="AR170" i="19"/>
  <c r="AR60" i="19"/>
  <c r="BL96" i="39"/>
  <c r="BL73" i="39"/>
  <c r="BL183" i="39"/>
  <c r="AU11" i="21"/>
  <c r="AU58" i="21"/>
  <c r="Y188" i="39"/>
  <c r="Y101" i="39"/>
  <c r="Y78" i="39"/>
  <c r="AB172" i="19"/>
  <c r="AA60" i="19"/>
  <c r="AA170" i="19"/>
  <c r="AQ67" i="19"/>
  <c r="AQ177" i="19"/>
  <c r="AQ175" i="19"/>
  <c r="AQ65" i="19"/>
  <c r="AU74" i="19"/>
  <c r="AU184" i="19"/>
  <c r="AU97" i="19"/>
  <c r="AA172" i="19"/>
  <c r="AB109" i="19"/>
  <c r="AB86" i="19"/>
  <c r="AB196" i="19"/>
  <c r="AQ172" i="19"/>
  <c r="W73" i="39"/>
  <c r="W96" i="39"/>
  <c r="O72" i="19"/>
  <c r="O95" i="19"/>
  <c r="O182" i="19"/>
  <c r="O60" i="21"/>
  <c r="AU69" i="21"/>
  <c r="AU92" i="21"/>
  <c r="O82" i="21"/>
  <c r="O105" i="21"/>
  <c r="W98" i="39"/>
  <c r="W75" i="39"/>
  <c r="J63" i="39"/>
  <c r="J62" i="39" s="1"/>
  <c r="AR97" i="21"/>
  <c r="AR74" i="21"/>
  <c r="AS106" i="21"/>
  <c r="AS83" i="21"/>
  <c r="L70" i="39"/>
  <c r="L93" i="39"/>
  <c r="L65" i="39"/>
  <c r="W59" i="39"/>
  <c r="X59" i="39"/>
  <c r="X169" i="39"/>
  <c r="AT198" i="19"/>
  <c r="AT111" i="19"/>
  <c r="AT88" i="19"/>
  <c r="AR59" i="21"/>
  <c r="L8" i="39"/>
  <c r="O8" i="21"/>
  <c r="AA8" i="21"/>
  <c r="AS8" i="21"/>
  <c r="AR187" i="19"/>
  <c r="AR100" i="19"/>
  <c r="AR77" i="19"/>
  <c r="W69" i="39"/>
  <c r="W92" i="39"/>
  <c r="Z89" i="39"/>
  <c r="Z112" i="39"/>
  <c r="Z199" i="39"/>
  <c r="J72" i="39"/>
  <c r="J95" i="39"/>
  <c r="AT93" i="21"/>
  <c r="AT70" i="21"/>
  <c r="Z108" i="39"/>
  <c r="Z195" i="39"/>
  <c r="Z85" i="39"/>
  <c r="AA85" i="21"/>
  <c r="AA108" i="21"/>
  <c r="AP88" i="21"/>
  <c r="AP111" i="21"/>
  <c r="O79" i="19"/>
  <c r="O189" i="19"/>
  <c r="O102" i="19"/>
  <c r="N58" i="21"/>
  <c r="AA191" i="19"/>
  <c r="AA104" i="19"/>
  <c r="AA81" i="19"/>
  <c r="Z75" i="21"/>
  <c r="Z98" i="21"/>
  <c r="AT78" i="21"/>
  <c r="AT101" i="21"/>
  <c r="AU73" i="21"/>
  <c r="AU96" i="21"/>
  <c r="AP63" i="19"/>
  <c r="AP62" i="19" s="1"/>
  <c r="F95" i="19"/>
  <c r="F72" i="19"/>
  <c r="N99" i="21"/>
  <c r="N76" i="21"/>
  <c r="AP85" i="19"/>
  <c r="AP108" i="19"/>
  <c r="AR9" i="19"/>
  <c r="BM188" i="39"/>
  <c r="BM101" i="39"/>
  <c r="BM78" i="39"/>
  <c r="K86" i="39"/>
  <c r="K109" i="39"/>
  <c r="N73" i="21"/>
  <c r="N96" i="21"/>
  <c r="AZ77" i="19"/>
  <c r="AZ100" i="19"/>
  <c r="AA199" i="19"/>
  <c r="AA112" i="19"/>
  <c r="AA89" i="19"/>
  <c r="AT11" i="21"/>
  <c r="O79" i="21"/>
  <c r="O102" i="21"/>
  <c r="AQ66" i="19"/>
  <c r="AQ176" i="19"/>
  <c r="Y172" i="39"/>
  <c r="AQ76" i="21"/>
  <c r="AQ99" i="21"/>
  <c r="Z196" i="39"/>
  <c r="Z86" i="39"/>
  <c r="Z109" i="39"/>
  <c r="O91" i="21"/>
  <c r="O68" i="21"/>
  <c r="AQ9" i="19"/>
  <c r="AS70" i="21"/>
  <c r="AS93" i="21"/>
  <c r="N73" i="19"/>
  <c r="N96" i="19"/>
  <c r="J66" i="39"/>
  <c r="AP108" i="21"/>
  <c r="AP85" i="21"/>
  <c r="AP67" i="19"/>
  <c r="Z65" i="39"/>
  <c r="Z175" i="39"/>
  <c r="N98" i="19"/>
  <c r="N75" i="19"/>
  <c r="Z10" i="39"/>
  <c r="AB10" i="19"/>
  <c r="Z112" i="19"/>
  <c r="Z199" i="19"/>
  <c r="Z89" i="19"/>
  <c r="AZ69" i="19"/>
  <c r="AZ92" i="19"/>
  <c r="BL65" i="39"/>
  <c r="BL175" i="39"/>
  <c r="AA99" i="19"/>
  <c r="AA186" i="19"/>
  <c r="AA76" i="19"/>
  <c r="Z79" i="39"/>
  <c r="Z189" i="39"/>
  <c r="Z102" i="39"/>
  <c r="BI46" i="39"/>
  <c r="U46" i="39"/>
  <c r="AY46" i="39"/>
  <c r="Y157" i="39" s="1"/>
  <c r="O72" i="21"/>
  <c r="O95" i="21"/>
  <c r="AB11" i="21"/>
  <c r="M11" i="39"/>
  <c r="N92" i="21"/>
  <c r="N69" i="21"/>
  <c r="N60" i="19"/>
  <c r="AA86" i="19"/>
  <c r="AA196" i="19"/>
  <c r="AA109" i="19"/>
  <c r="BM102" i="39"/>
  <c r="BM79" i="39"/>
  <c r="BM189" i="39"/>
  <c r="J94" i="39"/>
  <c r="J71" i="39"/>
  <c r="N95" i="19"/>
  <c r="N72" i="19"/>
  <c r="Z100" i="21"/>
  <c r="Z77" i="21"/>
  <c r="AU10" i="21"/>
  <c r="AR69" i="21"/>
  <c r="AR92" i="21"/>
  <c r="Z108" i="21"/>
  <c r="Z85" i="21"/>
  <c r="AP96" i="21"/>
  <c r="AP73" i="21"/>
  <c r="AS181" i="19"/>
  <c r="AS94" i="19"/>
  <c r="AS71" i="19"/>
  <c r="Y77" i="19"/>
  <c r="Y100" i="19"/>
  <c r="Y60" i="39"/>
  <c r="Y170" i="39"/>
  <c r="AA79" i="21"/>
  <c r="AA102" i="21"/>
  <c r="BM9" i="39"/>
  <c r="O9" i="19"/>
  <c r="AS9" i="19"/>
  <c r="AA9" i="19"/>
  <c r="Y9" i="39"/>
  <c r="BL9" i="39"/>
  <c r="X9" i="39"/>
  <c r="Z9" i="19"/>
  <c r="AQ9" i="21"/>
  <c r="AB62" i="21"/>
  <c r="AB61" i="21" s="1"/>
  <c r="AS91" i="21"/>
  <c r="AS68" i="21"/>
  <c r="Y96" i="19"/>
  <c r="Y73" i="19"/>
  <c r="L61" i="39"/>
  <c r="W64" i="39" l="1"/>
  <c r="AU57" i="21"/>
  <c r="Z64" i="39"/>
  <c r="AB63" i="21"/>
  <c r="AT57" i="21"/>
  <c r="O64" i="19"/>
  <c r="AA63" i="21"/>
  <c r="Z63" i="21"/>
  <c r="AS58" i="19"/>
  <c r="O67" i="21"/>
  <c r="O89" i="21" s="1"/>
  <c r="L64" i="39"/>
  <c r="AS67" i="21"/>
  <c r="AS89" i="21" s="1"/>
  <c r="X58" i="39"/>
  <c r="BL64" i="39"/>
  <c r="Z57" i="21"/>
  <c r="X64" i="39"/>
  <c r="Y57" i="21"/>
  <c r="F57" i="21"/>
  <c r="AP57" i="21"/>
  <c r="BK58" i="39"/>
  <c r="Y58" i="19"/>
  <c r="AY57" i="21"/>
  <c r="J58" i="39"/>
  <c r="AZ64" i="19"/>
  <c r="F64" i="19"/>
  <c r="Y90" i="21"/>
  <c r="AP90" i="21"/>
  <c r="L53" i="39"/>
  <c r="Z54" i="19"/>
  <c r="Z164" i="19"/>
  <c r="Z165" i="39"/>
  <c r="Z55" i="39"/>
  <c r="W68" i="39"/>
  <c r="W90" i="39" s="1"/>
  <c r="AS52" i="21"/>
  <c r="AS163" i="19"/>
  <c r="AS53" i="19"/>
  <c r="AT64" i="19"/>
  <c r="O58" i="19"/>
  <c r="AT54" i="21"/>
  <c r="AQ54" i="21"/>
  <c r="N52" i="21"/>
  <c r="F54" i="19"/>
  <c r="AR163" i="19"/>
  <c r="AR53" i="19"/>
  <c r="AR54" i="21"/>
  <c r="Y91" i="39"/>
  <c r="BL162" i="39"/>
  <c r="Z166" i="39"/>
  <c r="Z56" i="39"/>
  <c r="M64" i="39"/>
  <c r="Y162" i="39"/>
  <c r="W56" i="39"/>
  <c r="L54" i="39"/>
  <c r="Y67" i="21"/>
  <c r="Y89" i="21" s="1"/>
  <c r="AT55" i="19"/>
  <c r="AT165" i="19"/>
  <c r="AU68" i="19"/>
  <c r="AU90" i="19" s="1"/>
  <c r="AB64" i="19"/>
  <c r="AY90" i="21"/>
  <c r="AT63" i="21"/>
  <c r="AP67" i="21"/>
  <c r="AP89" i="21" s="1"/>
  <c r="F55" i="19"/>
  <c r="AA165" i="19"/>
  <c r="AA55" i="19"/>
  <c r="Y56" i="39"/>
  <c r="Y166" i="39"/>
  <c r="AP53" i="21"/>
  <c r="AB52" i="21"/>
  <c r="Y164" i="39"/>
  <c r="Y54" i="39"/>
  <c r="M56" i="39"/>
  <c r="J54" i="39"/>
  <c r="O163" i="19"/>
  <c r="O53" i="19"/>
  <c r="Z54" i="39"/>
  <c r="Z164" i="39"/>
  <c r="Z58" i="19"/>
  <c r="AU63" i="21"/>
  <c r="L55" i="39"/>
  <c r="J56" i="39"/>
  <c r="N63" i="21"/>
  <c r="AS53" i="21"/>
  <c r="AU64" i="19"/>
  <c r="AY67" i="21"/>
  <c r="AY89" i="21" s="1"/>
  <c r="BK55" i="39"/>
  <c r="BM56" i="39"/>
  <c r="BM166" i="39"/>
  <c r="Y54" i="19"/>
  <c r="K56" i="39"/>
  <c r="AU52" i="21"/>
  <c r="BL164" i="39"/>
  <c r="BL54" i="39"/>
  <c r="AU55" i="21"/>
  <c r="Y53" i="21"/>
  <c r="BL165" i="39"/>
  <c r="BL55" i="39"/>
  <c r="Z53" i="39"/>
  <c r="Z163" i="39"/>
  <c r="Y54" i="21"/>
  <c r="AB164" i="19"/>
  <c r="AB54" i="19"/>
  <c r="AR56" i="19"/>
  <c r="AR166" i="19"/>
  <c r="AZ58" i="19"/>
  <c r="AA54" i="21"/>
  <c r="N91" i="19"/>
  <c r="AP52" i="21"/>
  <c r="F91" i="19"/>
  <c r="AR57" i="21"/>
  <c r="W54" i="39"/>
  <c r="Y55" i="21"/>
  <c r="J91" i="39"/>
  <c r="Y68" i="39"/>
  <c r="Y90" i="39" s="1"/>
  <c r="Z162" i="19"/>
  <c r="AU53" i="21"/>
  <c r="M53" i="39"/>
  <c r="AQ165" i="19"/>
  <c r="AQ55" i="19"/>
  <c r="BL163" i="39"/>
  <c r="BL53" i="39"/>
  <c r="Z55" i="21"/>
  <c r="AR90" i="21"/>
  <c r="AS165" i="19"/>
  <c r="AS55" i="19"/>
  <c r="AB68" i="19"/>
  <c r="AB90" i="19" s="1"/>
  <c r="AR63" i="21"/>
  <c r="AS166" i="19"/>
  <c r="AS56" i="19"/>
  <c r="AR58" i="19"/>
  <c r="AA52" i="21"/>
  <c r="AU91" i="19"/>
  <c r="Y55" i="19"/>
  <c r="AB55" i="21"/>
  <c r="O90" i="21"/>
  <c r="AA54" i="19"/>
  <c r="AA164" i="19"/>
  <c r="O52" i="21"/>
  <c r="N53" i="21"/>
  <c r="AR55" i="21"/>
  <c r="AA58" i="19"/>
  <c r="K58" i="39"/>
  <c r="J55" i="39"/>
  <c r="N68" i="19"/>
  <c r="BM58" i="39"/>
  <c r="F52" i="21"/>
  <c r="Z91" i="19"/>
  <c r="N54" i="19"/>
  <c r="F55" i="21"/>
  <c r="J68" i="39"/>
  <c r="J90" i="39" s="1"/>
  <c r="X162" i="39"/>
  <c r="AB162" i="19"/>
  <c r="AP56" i="19"/>
  <c r="O53" i="21"/>
  <c r="O63" i="21"/>
  <c r="K54" i="39"/>
  <c r="AB58" i="19"/>
  <c r="BM91" i="39"/>
  <c r="Y64" i="19"/>
  <c r="AR52" i="21"/>
  <c r="N64" i="19"/>
  <c r="AR67" i="21"/>
  <c r="AR89" i="21" s="1"/>
  <c r="AZ55" i="19"/>
  <c r="AU90" i="21"/>
  <c r="Z68" i="19"/>
  <c r="Y58" i="39"/>
  <c r="AP54" i="19"/>
  <c r="AT56" i="19"/>
  <c r="AT166" i="19"/>
  <c r="BL91" i="39"/>
  <c r="AB90" i="21"/>
  <c r="Z91" i="39"/>
  <c r="AB56" i="19"/>
  <c r="AB166" i="19"/>
  <c r="Z54" i="21"/>
  <c r="Y56" i="19"/>
  <c r="AT67" i="21"/>
  <c r="AT89" i="21" s="1"/>
  <c r="N90" i="21"/>
  <c r="AZ53" i="19"/>
  <c r="K68" i="39"/>
  <c r="K90" i="39" s="1"/>
  <c r="AT68" i="19"/>
  <c r="AU162" i="19"/>
  <c r="AP63" i="21"/>
  <c r="AP55" i="19"/>
  <c r="AU67" i="21"/>
  <c r="AU89" i="21" s="1"/>
  <c r="AB91" i="19"/>
  <c r="X164" i="39"/>
  <c r="X54" i="39"/>
  <c r="F68" i="19"/>
  <c r="F90" i="19" s="1"/>
  <c r="AU54" i="21"/>
  <c r="AT55" i="21"/>
  <c r="W58" i="39"/>
  <c r="AP68" i="19"/>
  <c r="AP90" i="19" s="1"/>
  <c r="Z55" i="19"/>
  <c r="Z165" i="19"/>
  <c r="AP54" i="21"/>
  <c r="Y91" i="19"/>
  <c r="AR162" i="19"/>
  <c r="N58" i="19"/>
  <c r="AY52" i="21"/>
  <c r="AZ54" i="19"/>
  <c r="AP58" i="19"/>
  <c r="Z162" i="39"/>
  <c r="Z68" i="39"/>
  <c r="Z90" i="39" s="1"/>
  <c r="K55" i="39"/>
  <c r="F56" i="19"/>
  <c r="AU58" i="19"/>
  <c r="F63" i="21"/>
  <c r="AY63" i="21"/>
  <c r="N67" i="21"/>
  <c r="N89" i="21" s="1"/>
  <c r="Z53" i="19"/>
  <c r="Z163" i="19"/>
  <c r="BM68" i="39"/>
  <c r="AT162" i="19"/>
  <c r="F53" i="19"/>
  <c r="K91" i="39"/>
  <c r="O68" i="19"/>
  <c r="O90" i="19" s="1"/>
  <c r="AT91" i="19"/>
  <c r="AA166" i="19"/>
  <c r="AA56" i="19"/>
  <c r="AQ166" i="19"/>
  <c r="AQ56" i="19"/>
  <c r="N55" i="21"/>
  <c r="X53" i="39"/>
  <c r="X163" i="39"/>
  <c r="N53" i="19"/>
  <c r="AB163" i="19"/>
  <c r="AB53" i="19"/>
  <c r="AS54" i="19"/>
  <c r="AS164" i="19"/>
  <c r="AZ91" i="19"/>
  <c r="AB165" i="19"/>
  <c r="AB55" i="19"/>
  <c r="AR54" i="19"/>
  <c r="AR164" i="19"/>
  <c r="AU166" i="19"/>
  <c r="AU56" i="19"/>
  <c r="N54" i="21"/>
  <c r="X91" i="39"/>
  <c r="Y68" i="19"/>
  <c r="Y90" i="19" s="1"/>
  <c r="AB53" i="21"/>
  <c r="AS57" i="21"/>
  <c r="Y52" i="21"/>
  <c r="O55" i="21"/>
  <c r="BL68" i="39"/>
  <c r="BL90" i="39" s="1"/>
  <c r="AB67" i="21"/>
  <c r="AB89" i="21" s="1"/>
  <c r="AR68" i="19"/>
  <c r="AR90" i="19" s="1"/>
  <c r="AQ91" i="19"/>
  <c r="O162" i="19"/>
  <c r="AT90" i="21"/>
  <c r="AR64" i="19"/>
  <c r="F67" i="21"/>
  <c r="F89" i="21" s="1"/>
  <c r="O91" i="19"/>
  <c r="Z52" i="21"/>
  <c r="BL56" i="39"/>
  <c r="BL166" i="39"/>
  <c r="Y64" i="39"/>
  <c r="N55" i="19"/>
  <c r="M55" i="39"/>
  <c r="AQ53" i="19"/>
  <c r="AQ163" i="19"/>
  <c r="J53" i="39"/>
  <c r="O54" i="19"/>
  <c r="O164" i="19"/>
  <c r="AQ53" i="21"/>
  <c r="F54" i="21"/>
  <c r="X68" i="39"/>
  <c r="X90" i="39" s="1"/>
  <c r="AT58" i="19"/>
  <c r="K64" i="39"/>
  <c r="AQ68" i="19"/>
  <c r="AQ90" i="19" s="1"/>
  <c r="AA64" i="19"/>
  <c r="AQ52" i="21"/>
  <c r="Z67" i="21"/>
  <c r="Z89" i="21" s="1"/>
  <c r="AU165" i="19"/>
  <c r="AU55" i="19"/>
  <c r="AQ90" i="21"/>
  <c r="W53" i="39"/>
  <c r="F90" i="21"/>
  <c r="AQ55" i="21"/>
  <c r="K53" i="39"/>
  <c r="X166" i="39"/>
  <c r="X56" i="39"/>
  <c r="W55" i="39"/>
  <c r="O165" i="19"/>
  <c r="O55" i="19"/>
  <c r="BK64" i="39"/>
  <c r="Y53" i="39"/>
  <c r="Y163" i="39"/>
  <c r="AY54" i="21"/>
  <c r="AS90" i="21"/>
  <c r="AZ68" i="19"/>
  <c r="AZ90" i="19" s="1"/>
  <c r="N57" i="21"/>
  <c r="BM53" i="39"/>
  <c r="BM163" i="39"/>
  <c r="AA67" i="21"/>
  <c r="AA89" i="21" s="1"/>
  <c r="AA57" i="21"/>
  <c r="AT53" i="21"/>
  <c r="M54" i="39"/>
  <c r="M68" i="39"/>
  <c r="M90" i="39" s="1"/>
  <c r="AS55" i="21"/>
  <c r="Z64" i="19"/>
  <c r="AR91" i="19"/>
  <c r="M58" i="39"/>
  <c r="AR55" i="19"/>
  <c r="AR165" i="19"/>
  <c r="AA162" i="19"/>
  <c r="N56" i="19"/>
  <c r="AU53" i="19"/>
  <c r="AU163" i="19"/>
  <c r="AA91" i="19"/>
  <c r="AU164" i="19"/>
  <c r="AU54" i="19"/>
  <c r="AQ67" i="21"/>
  <c r="AQ89" i="21" s="1"/>
  <c r="J64" i="39"/>
  <c r="BK53" i="39"/>
  <c r="AQ63" i="21"/>
  <c r="AB57" i="21"/>
  <c r="Y165" i="39"/>
  <c r="Y55" i="39"/>
  <c r="AB54" i="21"/>
  <c r="AS64" i="19"/>
  <c r="Z53" i="21"/>
  <c r="X165" i="39"/>
  <c r="X55" i="39"/>
  <c r="AQ164" i="19"/>
  <c r="AQ54" i="19"/>
  <c r="AY53" i="21"/>
  <c r="BL58" i="39"/>
  <c r="AA90" i="21"/>
  <c r="BK91" i="39"/>
  <c r="L91" i="39"/>
  <c r="AT54" i="19"/>
  <c r="AT164" i="19"/>
  <c r="M91" i="39"/>
  <c r="L56" i="39"/>
  <c r="AP55" i="21"/>
  <c r="AS63" i="21"/>
  <c r="AR53" i="21"/>
  <c r="AS162" i="19"/>
  <c r="AZ56" i="19"/>
  <c r="AA68" i="19"/>
  <c r="Z90" i="21"/>
  <c r="AS68" i="19"/>
  <c r="AS90" i="19" s="1"/>
  <c r="Y53" i="19"/>
  <c r="Y63" i="21"/>
  <c r="Z56" i="19"/>
  <c r="Z166" i="19"/>
  <c r="Z58" i="39"/>
  <c r="AQ58" i="19"/>
  <c r="O54" i="21"/>
  <c r="AP91" i="19"/>
  <c r="F58" i="19"/>
  <c r="BM54" i="39"/>
  <c r="BM164" i="39"/>
  <c r="W91" i="39"/>
  <c r="AQ64" i="19"/>
  <c r="AT163" i="19"/>
  <c r="AT53" i="19"/>
  <c r="F53" i="21"/>
  <c r="AA163" i="19"/>
  <c r="AA53" i="19"/>
  <c r="AT52" i="21"/>
  <c r="BK68" i="39"/>
  <c r="BK90" i="39" s="1"/>
  <c r="L68" i="39"/>
  <c r="L90" i="39" s="1"/>
  <c r="L58" i="39"/>
  <c r="AS54" i="21"/>
  <c r="AQ162" i="19"/>
  <c r="O57" i="21"/>
  <c r="BK54" i="39"/>
  <c r="AA55" i="21"/>
  <c r="AY55" i="21"/>
  <c r="BM162" i="39"/>
  <c r="BK56" i="39"/>
  <c r="AA53" i="21"/>
  <c r="AS91" i="19"/>
  <c r="BM64" i="39"/>
  <c r="AP53" i="19"/>
  <c r="BM55" i="39"/>
  <c r="BM165" i="39"/>
  <c r="AP64" i="19"/>
  <c r="O166" i="19"/>
  <c r="O56" i="19"/>
  <c r="AU51" i="21" l="1"/>
  <c r="Z52" i="39"/>
  <c r="AT51" i="21"/>
  <c r="Y52" i="39"/>
  <c r="Z51" i="21"/>
  <c r="K52" i="39"/>
  <c r="AQ57" i="21"/>
  <c r="C35" i="34"/>
  <c r="C37" i="34"/>
  <c r="C44" i="34"/>
  <c r="C21" i="34"/>
  <c r="C14" i="34"/>
  <c r="AP52" i="19"/>
  <c r="C27" i="34"/>
  <c r="C43" i="34"/>
  <c r="C13" i="34"/>
  <c r="C28" i="34"/>
  <c r="C32" i="34"/>
  <c r="C38" i="34"/>
  <c r="C34" i="34"/>
  <c r="C29" i="34"/>
  <c r="C47" i="34"/>
  <c r="C20" i="34"/>
  <c r="C31" i="34"/>
  <c r="C39" i="34"/>
  <c r="D31" i="34"/>
  <c r="C32" i="18"/>
  <c r="D20" i="34"/>
  <c r="C21" i="18"/>
  <c r="F75" i="34"/>
  <c r="F38" i="34"/>
  <c r="N37" i="26"/>
  <c r="F74" i="34"/>
  <c r="F37" i="34"/>
  <c r="N36" i="26"/>
  <c r="O31" i="26"/>
  <c r="G69" i="34"/>
  <c r="E33" i="18"/>
  <c r="G32" i="34"/>
  <c r="E70" i="18"/>
  <c r="Y52" i="19"/>
  <c r="G19" i="34"/>
  <c r="E20" i="18"/>
  <c r="O18" i="26"/>
  <c r="D27" i="34"/>
  <c r="C28" i="18"/>
  <c r="F80" i="34"/>
  <c r="F43" i="34"/>
  <c r="N42" i="26"/>
  <c r="G38" i="34"/>
  <c r="O37" i="26"/>
  <c r="E76" i="18"/>
  <c r="G75" i="34"/>
  <c r="E39" i="18"/>
  <c r="C24" i="18"/>
  <c r="D23" i="34"/>
  <c r="O50" i="26"/>
  <c r="E52" i="18"/>
  <c r="G45" i="34"/>
  <c r="E46" i="18"/>
  <c r="O44" i="26"/>
  <c r="G51" i="34"/>
  <c r="D22" i="34"/>
  <c r="C23" i="18"/>
  <c r="G23" i="34"/>
  <c r="E24" i="18"/>
  <c r="O22" i="26"/>
  <c r="F40" i="34"/>
  <c r="F77" i="34"/>
  <c r="N39" i="26"/>
  <c r="G22" i="34"/>
  <c r="O21" i="26"/>
  <c r="E23" i="18"/>
  <c r="N19" i="26"/>
  <c r="F20" i="34"/>
  <c r="W52" i="39"/>
  <c r="J52" i="39"/>
  <c r="N33" i="26"/>
  <c r="F34" i="34"/>
  <c r="F71" i="34"/>
  <c r="F50" i="34"/>
  <c r="N49" i="26"/>
  <c r="F26" i="34"/>
  <c r="N25" i="26"/>
  <c r="N12" i="26"/>
  <c r="F13" i="34"/>
  <c r="E65" i="18"/>
  <c r="E28" i="18"/>
  <c r="G64" i="34"/>
  <c r="O26" i="26"/>
  <c r="G27" i="34"/>
  <c r="G68" i="34"/>
  <c r="G31" i="34"/>
  <c r="E69" i="18"/>
  <c r="E32" i="18"/>
  <c r="O30" i="26"/>
  <c r="G43" i="34"/>
  <c r="E81" i="18"/>
  <c r="G80" i="34"/>
  <c r="O42" i="26"/>
  <c r="E44" i="18"/>
  <c r="D37" i="34"/>
  <c r="C38" i="18"/>
  <c r="F78" i="34"/>
  <c r="F41" i="34"/>
  <c r="N40" i="26"/>
  <c r="O41" i="26"/>
  <c r="G42" i="34"/>
  <c r="G79" i="34"/>
  <c r="E43" i="18"/>
  <c r="E80" i="18"/>
  <c r="C41" i="18"/>
  <c r="D40" i="34"/>
  <c r="C26" i="34"/>
  <c r="C50" i="34"/>
  <c r="O20" i="26"/>
  <c r="E22" i="18"/>
  <c r="G21" i="34"/>
  <c r="F52" i="19"/>
  <c r="C35" i="18"/>
  <c r="D34" i="34"/>
  <c r="D46" i="34"/>
  <c r="C47" i="18"/>
  <c r="F76" i="34"/>
  <c r="N38" i="26"/>
  <c r="F39" i="34"/>
  <c r="D28" i="34"/>
  <c r="C29" i="18"/>
  <c r="C19" i="34"/>
  <c r="D16" i="34"/>
  <c r="C17" i="18"/>
  <c r="E51" i="18"/>
  <c r="O49" i="26"/>
  <c r="O25" i="26"/>
  <c r="E27" i="18"/>
  <c r="G26" i="34"/>
  <c r="G50" i="34"/>
  <c r="D47" i="34"/>
  <c r="C48" i="18"/>
  <c r="G13" i="34"/>
  <c r="O12" i="26"/>
  <c r="E14" i="18"/>
  <c r="O36" i="26"/>
  <c r="G37" i="34"/>
  <c r="G74" i="34"/>
  <c r="E75" i="18"/>
  <c r="E38" i="18"/>
  <c r="D41" i="34"/>
  <c r="C42" i="18"/>
  <c r="C40" i="18"/>
  <c r="D39" i="34"/>
  <c r="F16" i="34"/>
  <c r="N15" i="26"/>
  <c r="G71" i="34"/>
  <c r="O33" i="26"/>
  <c r="G34" i="34"/>
  <c r="E72" i="18"/>
  <c r="E35" i="18"/>
  <c r="F84" i="34"/>
  <c r="F47" i="34"/>
  <c r="N46" i="26"/>
  <c r="F46" i="34"/>
  <c r="F83" i="34"/>
  <c r="N45" i="26"/>
  <c r="N27" i="26"/>
  <c r="F65" i="34"/>
  <c r="F28" i="34"/>
  <c r="C43" i="18"/>
  <c r="D42" i="34"/>
  <c r="G77" i="34"/>
  <c r="E78" i="18"/>
  <c r="E41" i="18"/>
  <c r="O39" i="26"/>
  <c r="G40" i="34"/>
  <c r="D14" i="34"/>
  <c r="C15" i="18"/>
  <c r="G20" i="34"/>
  <c r="E21" i="18"/>
  <c r="O19" i="26"/>
  <c r="D35" i="34"/>
  <c r="C36" i="18"/>
  <c r="F33" i="34"/>
  <c r="F70" i="34"/>
  <c r="C30" i="18"/>
  <c r="D29" i="34"/>
  <c r="E79" i="18"/>
  <c r="O40" i="26"/>
  <c r="G78" i="34"/>
  <c r="E42" i="18"/>
  <c r="G41" i="34"/>
  <c r="D15" i="34"/>
  <c r="C16" i="18"/>
  <c r="C37" i="18"/>
  <c r="D36" i="34"/>
  <c r="F42" i="34"/>
  <c r="F79" i="34"/>
  <c r="N41" i="26"/>
  <c r="F45" i="34"/>
  <c r="F51" i="34"/>
  <c r="C14" i="18"/>
  <c r="D13" i="34"/>
  <c r="D30" i="34"/>
  <c r="C31" i="18"/>
  <c r="O15" i="26"/>
  <c r="G16" i="34"/>
  <c r="E17" i="18"/>
  <c r="D33" i="34"/>
  <c r="C34" i="18"/>
  <c r="O46" i="26"/>
  <c r="G47" i="34"/>
  <c r="G84" i="34"/>
  <c r="E85" i="18"/>
  <c r="E48" i="18"/>
  <c r="O45" i="26"/>
  <c r="E84" i="18"/>
  <c r="G46" i="34"/>
  <c r="E47" i="18"/>
  <c r="G83" i="34"/>
  <c r="N28" i="26"/>
  <c r="F66" i="34"/>
  <c r="F29" i="34"/>
  <c r="O38" i="26"/>
  <c r="G39" i="34"/>
  <c r="G76" i="34"/>
  <c r="E40" i="18"/>
  <c r="E77" i="18"/>
  <c r="E66" i="18"/>
  <c r="O27" i="26"/>
  <c r="E29" i="18"/>
  <c r="G65" i="34"/>
  <c r="G28" i="34"/>
  <c r="N14" i="26"/>
  <c r="F15" i="34"/>
  <c r="F81" i="34"/>
  <c r="N43" i="26"/>
  <c r="F44" i="34"/>
  <c r="C51" i="34"/>
  <c r="C45" i="34"/>
  <c r="D19" i="34"/>
  <c r="C20" i="18"/>
  <c r="F19" i="34"/>
  <c r="N18" i="26"/>
  <c r="F35" i="34"/>
  <c r="N34" i="26"/>
  <c r="F72" i="34"/>
  <c r="G70" i="34"/>
  <c r="E71" i="18"/>
  <c r="E34" i="18"/>
  <c r="G33" i="34"/>
  <c r="O32" i="26"/>
  <c r="F69" i="34"/>
  <c r="F32" i="34"/>
  <c r="N31" i="26"/>
  <c r="C45" i="18"/>
  <c r="D44" i="34"/>
  <c r="F36" i="34"/>
  <c r="F73" i="34"/>
  <c r="N35" i="26"/>
  <c r="C52" i="18"/>
  <c r="D45" i="34"/>
  <c r="C46" i="18"/>
  <c r="D51" i="34"/>
  <c r="F14" i="34"/>
  <c r="N13" i="26"/>
  <c r="F67" i="34"/>
  <c r="N29" i="26"/>
  <c r="F30" i="34"/>
  <c r="F64" i="34"/>
  <c r="N26" i="26"/>
  <c r="F27" i="34"/>
  <c r="E30" i="18"/>
  <c r="O28" i="26"/>
  <c r="G66" i="34"/>
  <c r="G29" i="34"/>
  <c r="E67" i="18"/>
  <c r="D38" i="34"/>
  <c r="C39" i="18"/>
  <c r="E16" i="18"/>
  <c r="O14" i="26"/>
  <c r="G15" i="34"/>
  <c r="C33" i="18"/>
  <c r="D32" i="34"/>
  <c r="C30" i="34"/>
  <c r="N20" i="26"/>
  <c r="F21" i="34"/>
  <c r="G30" i="34"/>
  <c r="G67" i="34"/>
  <c r="E68" i="18"/>
  <c r="O29" i="26"/>
  <c r="E31" i="18"/>
  <c r="O34" i="26"/>
  <c r="G35" i="34"/>
  <c r="O69" i="26"/>
  <c r="E73" i="18"/>
  <c r="E36" i="18"/>
  <c r="G72" i="34"/>
  <c r="C27" i="18"/>
  <c r="D26" i="34"/>
  <c r="D50" i="34"/>
  <c r="C51" i="18"/>
  <c r="F51" i="18" s="1"/>
  <c r="N30" i="26"/>
  <c r="F31" i="34"/>
  <c r="F68" i="34"/>
  <c r="D43" i="34"/>
  <c r="C44" i="18"/>
  <c r="E82" i="18"/>
  <c r="G44" i="34"/>
  <c r="G81" i="34"/>
  <c r="E45" i="18"/>
  <c r="O43" i="26"/>
  <c r="O35" i="26"/>
  <c r="G73" i="34"/>
  <c r="E37" i="18"/>
  <c r="E74" i="18"/>
  <c r="G36" i="34"/>
  <c r="N22" i="26"/>
  <c r="F23" i="34"/>
  <c r="O13" i="26"/>
  <c r="G14" i="34"/>
  <c r="E15" i="18"/>
  <c r="C22" i="18"/>
  <c r="F22" i="18" s="1"/>
  <c r="D21" i="34"/>
  <c r="N21" i="26"/>
  <c r="F22" i="34"/>
  <c r="AT90" i="19"/>
  <c r="L52" i="39"/>
  <c r="AA52" i="19"/>
  <c r="AA90" i="19"/>
  <c r="M52" i="39"/>
  <c r="AR52" i="19"/>
  <c r="AS51" i="21"/>
  <c r="N52" i="19"/>
  <c r="BM90" i="39"/>
  <c r="Z90" i="19"/>
  <c r="AS52" i="19"/>
  <c r="AU52" i="19"/>
  <c r="AB52" i="19"/>
  <c r="N90" i="19"/>
  <c r="AQ51" i="21"/>
  <c r="AZ52" i="19"/>
  <c r="F51" i="21"/>
  <c r="AT52" i="19"/>
  <c r="X52" i="39"/>
  <c r="N51" i="21"/>
  <c r="BM52" i="39"/>
  <c r="Y51" i="21"/>
  <c r="Z52" i="19"/>
  <c r="AY51" i="21"/>
  <c r="AP51" i="21"/>
  <c r="AQ52" i="19"/>
  <c r="O52" i="19"/>
  <c r="BK52" i="39"/>
  <c r="AR51" i="21"/>
  <c r="O51" i="21"/>
  <c r="AA51" i="21"/>
  <c r="BL52" i="39"/>
  <c r="AB51" i="21"/>
  <c r="I35" i="34" l="1"/>
  <c r="F39" i="18"/>
  <c r="I21" i="34"/>
  <c r="I31" i="34"/>
  <c r="F52" i="18"/>
  <c r="I32" i="34"/>
  <c r="I14" i="34"/>
  <c r="I27" i="34"/>
  <c r="I47" i="34"/>
  <c r="F33" i="18"/>
  <c r="J28" i="34"/>
  <c r="I19" i="34"/>
  <c r="J46" i="34"/>
  <c r="I34" i="34"/>
  <c r="F14" i="18"/>
  <c r="I44" i="34"/>
  <c r="J34" i="34"/>
  <c r="I20" i="34"/>
  <c r="F44" i="18"/>
  <c r="I28" i="34"/>
  <c r="J35" i="34"/>
  <c r="M36" i="26"/>
  <c r="M40" i="26"/>
  <c r="F43" i="18"/>
  <c r="C46" i="34"/>
  <c r="I46" i="34" s="1"/>
  <c r="J14" i="34"/>
  <c r="J31" i="34"/>
  <c r="J47" i="34"/>
  <c r="F27" i="18"/>
  <c r="N17" i="26"/>
  <c r="N16" i="26" s="1"/>
  <c r="M27" i="26"/>
  <c r="J27" i="34"/>
  <c r="J16" i="34"/>
  <c r="J29" i="34"/>
  <c r="I13" i="34"/>
  <c r="J22" i="34"/>
  <c r="J37" i="34"/>
  <c r="I43" i="34"/>
  <c r="M14" i="26"/>
  <c r="M19" i="26"/>
  <c r="O24" i="26"/>
  <c r="O23" i="26" s="1"/>
  <c r="J33" i="34"/>
  <c r="J41" i="34"/>
  <c r="I37" i="34"/>
  <c r="C33" i="34"/>
  <c r="I33" i="34" s="1"/>
  <c r="N32" i="26"/>
  <c r="N44" i="26"/>
  <c r="N50" i="26"/>
  <c r="O17" i="26"/>
  <c r="O16" i="26" s="1"/>
  <c r="J15" i="34"/>
  <c r="I39" i="34"/>
  <c r="J40" i="34"/>
  <c r="I38" i="34"/>
  <c r="J30" i="34"/>
  <c r="J39" i="34"/>
  <c r="C68" i="34"/>
  <c r="I68" i="34" s="1"/>
  <c r="F46" i="18"/>
  <c r="J23" i="34"/>
  <c r="I29" i="34"/>
  <c r="N73" i="26"/>
  <c r="N72" i="26"/>
  <c r="C66" i="34"/>
  <c r="I66" i="34" s="1"/>
  <c r="J44" i="34"/>
  <c r="N61" i="26"/>
  <c r="C78" i="34"/>
  <c r="I78" i="34" s="1"/>
  <c r="N74" i="26"/>
  <c r="N77" i="26"/>
  <c r="C69" i="34"/>
  <c r="I69" i="34" s="1"/>
  <c r="N75" i="26"/>
  <c r="C64" i="34"/>
  <c r="I64" i="34" s="1"/>
  <c r="I26" i="34"/>
  <c r="N24" i="26"/>
  <c r="N23" i="26" s="1"/>
  <c r="J32" i="34"/>
  <c r="F38" i="18"/>
  <c r="I51" i="34"/>
  <c r="J21" i="34"/>
  <c r="J36" i="34"/>
  <c r="D84" i="34"/>
  <c r="J84" i="34" s="1"/>
  <c r="C85" i="18"/>
  <c r="F85" i="18" s="1"/>
  <c r="D74" i="34"/>
  <c r="J74" i="34" s="1"/>
  <c r="C75" i="18"/>
  <c r="F75" i="18" s="1"/>
  <c r="N60" i="26"/>
  <c r="C63" i="34"/>
  <c r="I63" i="34" s="1"/>
  <c r="N51" i="26"/>
  <c r="C52" i="34"/>
  <c r="I52" i="34" s="1"/>
  <c r="D7" i="34"/>
  <c r="C8" i="18"/>
  <c r="G10" i="34"/>
  <c r="O9" i="26"/>
  <c r="E11" i="18"/>
  <c r="F21" i="18"/>
  <c r="D72" i="34"/>
  <c r="J72" i="34" s="1"/>
  <c r="C73" i="18"/>
  <c r="F73" i="18" s="1"/>
  <c r="F37" i="18"/>
  <c r="C84" i="34"/>
  <c r="I84" i="34" s="1"/>
  <c r="J19" i="34"/>
  <c r="O6" i="26"/>
  <c r="G7" i="34"/>
  <c r="E8" i="18"/>
  <c r="F34" i="18"/>
  <c r="C77" i="34"/>
  <c r="I77" i="34" s="1"/>
  <c r="I50" i="34"/>
  <c r="C81" i="18"/>
  <c r="F81" i="18" s="1"/>
  <c r="D80" i="34"/>
  <c r="J80" i="34" s="1"/>
  <c r="O77" i="26"/>
  <c r="C70" i="34"/>
  <c r="I70" i="34" s="1"/>
  <c r="N67" i="26"/>
  <c r="I30" i="34"/>
  <c r="F20" i="18"/>
  <c r="O81" i="26"/>
  <c r="F15" i="18"/>
  <c r="C73" i="34"/>
  <c r="I73" i="34" s="1"/>
  <c r="N70" i="26"/>
  <c r="F48" i="18"/>
  <c r="N8" i="26"/>
  <c r="F9" i="34"/>
  <c r="F23" i="18"/>
  <c r="C53" i="18"/>
  <c r="F53" i="18" s="1"/>
  <c r="D52" i="34"/>
  <c r="J52" i="34" s="1"/>
  <c r="O51" i="26"/>
  <c r="O53" i="26" s="1"/>
  <c r="O52" i="26" s="1"/>
  <c r="O76" i="26"/>
  <c r="C80" i="18"/>
  <c r="F80" i="18" s="1"/>
  <c r="D79" i="34"/>
  <c r="J79" i="34" s="1"/>
  <c r="D66" i="34"/>
  <c r="J66" i="34" s="1"/>
  <c r="C67" i="18"/>
  <c r="F67" i="18" s="1"/>
  <c r="E9" i="18"/>
  <c r="G8" i="34"/>
  <c r="O7" i="26"/>
  <c r="I45" i="34"/>
  <c r="J42" i="34"/>
  <c r="D9" i="34"/>
  <c r="C10" i="18"/>
  <c r="C64" i="18"/>
  <c r="F64" i="18" s="1"/>
  <c r="O60" i="26"/>
  <c r="D63" i="34"/>
  <c r="J63" i="34" s="1"/>
  <c r="D71" i="34"/>
  <c r="J71" i="34" s="1"/>
  <c r="C72" i="18"/>
  <c r="F72" i="18" s="1"/>
  <c r="J20" i="34"/>
  <c r="C72" i="34"/>
  <c r="I72" i="34" s="1"/>
  <c r="J13" i="34"/>
  <c r="F29" i="18"/>
  <c r="J43" i="34"/>
  <c r="C66" i="18"/>
  <c r="F66" i="18" s="1"/>
  <c r="O62" i="26"/>
  <c r="D65" i="34"/>
  <c r="J65" i="34" s="1"/>
  <c r="C9" i="18"/>
  <c r="D8" i="34"/>
  <c r="C79" i="34"/>
  <c r="I79" i="34" s="1"/>
  <c r="E10" i="18"/>
  <c r="O8" i="26"/>
  <c r="G9" i="34"/>
  <c r="F41" i="18"/>
  <c r="J51" i="34"/>
  <c r="D83" i="34"/>
  <c r="J83" i="34" s="1"/>
  <c r="C84" i="18"/>
  <c r="F84" i="18" s="1"/>
  <c r="O80" i="26"/>
  <c r="O74" i="26"/>
  <c r="D77" i="34"/>
  <c r="J77" i="34" s="1"/>
  <c r="C78" i="18"/>
  <c r="F78" i="18" s="1"/>
  <c r="F30" i="18"/>
  <c r="N78" i="26"/>
  <c r="C81" i="34"/>
  <c r="I81" i="34" s="1"/>
  <c r="J50" i="34"/>
  <c r="F47" i="18"/>
  <c r="C9" i="34"/>
  <c r="C68" i="18"/>
  <c r="F68" i="18" s="1"/>
  <c r="D67" i="34"/>
  <c r="J67" i="34" s="1"/>
  <c r="N65" i="26"/>
  <c r="O66" i="26"/>
  <c r="C70" i="18"/>
  <c r="F70" i="18" s="1"/>
  <c r="D69" i="34"/>
  <c r="J69" i="34" s="1"/>
  <c r="O65" i="26"/>
  <c r="C69" i="18"/>
  <c r="F69" i="18" s="1"/>
  <c r="D68" i="34"/>
  <c r="J68" i="34" s="1"/>
  <c r="N7" i="26"/>
  <c r="F8" i="34"/>
  <c r="F36" i="18"/>
  <c r="C75" i="34"/>
  <c r="I75" i="34" s="1"/>
  <c r="C76" i="34"/>
  <c r="I76" i="34" s="1"/>
  <c r="N62" i="26"/>
  <c r="C65" i="34"/>
  <c r="I65" i="34" s="1"/>
  <c r="N71" i="26"/>
  <c r="C74" i="34"/>
  <c r="I74" i="34" s="1"/>
  <c r="J26" i="34"/>
  <c r="D78" i="34"/>
  <c r="J78" i="34" s="1"/>
  <c r="C79" i="18"/>
  <c r="F79" i="18" s="1"/>
  <c r="C80" i="34"/>
  <c r="I80" i="34" s="1"/>
  <c r="O64" i="26"/>
  <c r="O73" i="26"/>
  <c r="C77" i="18"/>
  <c r="F77" i="18" s="1"/>
  <c r="D76" i="34"/>
  <c r="J76" i="34" s="1"/>
  <c r="O67" i="26"/>
  <c r="D70" i="34"/>
  <c r="J70" i="34" s="1"/>
  <c r="C71" i="18"/>
  <c r="F71" i="18" s="1"/>
  <c r="F40" i="18"/>
  <c r="J45" i="34"/>
  <c r="F24" i="18"/>
  <c r="F28" i="18"/>
  <c r="C7" i="18"/>
  <c r="D6" i="34"/>
  <c r="C11" i="18"/>
  <c r="D10" i="34"/>
  <c r="C83" i="34"/>
  <c r="I83" i="34" s="1"/>
  <c r="N80" i="26"/>
  <c r="D75" i="34"/>
  <c r="J75" i="34" s="1"/>
  <c r="O72" i="26"/>
  <c r="C76" i="18"/>
  <c r="F76" i="18" s="1"/>
  <c r="C74" i="18"/>
  <c r="F74" i="18" s="1"/>
  <c r="D73" i="34"/>
  <c r="J73" i="34" s="1"/>
  <c r="O63" i="26"/>
  <c r="F45" i="18"/>
  <c r="F31" i="18"/>
  <c r="F16" i="18"/>
  <c r="N64" i="26"/>
  <c r="C67" i="34"/>
  <c r="I67" i="34" s="1"/>
  <c r="E7" i="18"/>
  <c r="G6" i="34"/>
  <c r="O5" i="26"/>
  <c r="F42" i="18"/>
  <c r="O71" i="26"/>
  <c r="F17" i="18"/>
  <c r="C8" i="34"/>
  <c r="O48" i="26"/>
  <c r="O47" i="26" s="1"/>
  <c r="J38" i="34"/>
  <c r="N9" i="26"/>
  <c r="F10" i="34"/>
  <c r="F32" i="18"/>
  <c r="O78" i="26"/>
  <c r="C82" i="18"/>
  <c r="F82" i="18" s="1"/>
  <c r="D81" i="34"/>
  <c r="J81" i="34" s="1"/>
  <c r="D64" i="34"/>
  <c r="J64" i="34" s="1"/>
  <c r="C65" i="18"/>
  <c r="F65" i="18" s="1"/>
  <c r="C71" i="34"/>
  <c r="I71" i="34" s="1"/>
  <c r="N68" i="26"/>
  <c r="F6" i="34"/>
  <c r="N5" i="26"/>
  <c r="F35" i="18"/>
  <c r="F7" i="34"/>
  <c r="N6" i="26"/>
  <c r="K27" i="34" l="1"/>
  <c r="K35" i="34"/>
  <c r="K19" i="34"/>
  <c r="K21" i="34"/>
  <c r="K31" i="34"/>
  <c r="K32" i="34"/>
  <c r="K46" i="34"/>
  <c r="K14" i="34"/>
  <c r="K47" i="34"/>
  <c r="K28" i="34"/>
  <c r="K44" i="34"/>
  <c r="K34" i="34"/>
  <c r="K39" i="34"/>
  <c r="F11" i="18"/>
  <c r="N48" i="26"/>
  <c r="N47" i="26" s="1"/>
  <c r="K13" i="34"/>
  <c r="K52" i="34"/>
  <c r="M13" i="26"/>
  <c r="K75" i="34"/>
  <c r="K69" i="34"/>
  <c r="K38" i="34"/>
  <c r="K81" i="34"/>
  <c r="M22" i="26"/>
  <c r="J18" i="34"/>
  <c r="K78" i="34"/>
  <c r="M32" i="26"/>
  <c r="L50" i="26"/>
  <c r="L44" i="26"/>
  <c r="M38" i="26"/>
  <c r="M44" i="26"/>
  <c r="M50" i="26"/>
  <c r="M15" i="26"/>
  <c r="C23" i="34"/>
  <c r="I23" i="34" s="1"/>
  <c r="M12" i="26"/>
  <c r="K26" i="34"/>
  <c r="M25" i="26"/>
  <c r="M49" i="26"/>
  <c r="K37" i="34"/>
  <c r="N53" i="26"/>
  <c r="N52" i="26" s="1"/>
  <c r="J25" i="34"/>
  <c r="K29" i="34"/>
  <c r="K33" i="34"/>
  <c r="J9" i="34"/>
  <c r="K72" i="34"/>
  <c r="K68" i="34"/>
  <c r="K43" i="34"/>
  <c r="M69" i="26"/>
  <c r="M61" i="26"/>
  <c r="K74" i="34"/>
  <c r="K50" i="34"/>
  <c r="K77" i="34"/>
  <c r="J7" i="34"/>
  <c r="N11" i="26"/>
  <c r="N10" i="26" s="1"/>
  <c r="K84" i="34"/>
  <c r="K66" i="34"/>
  <c r="I54" i="34"/>
  <c r="I53" i="34" s="1"/>
  <c r="F26" i="18"/>
  <c r="K73" i="34"/>
  <c r="J10" i="34"/>
  <c r="J86" i="34"/>
  <c r="J85" i="34" s="1"/>
  <c r="K64" i="34"/>
  <c r="K63" i="34"/>
  <c r="J8" i="34"/>
  <c r="F87" i="18"/>
  <c r="F7" i="18"/>
  <c r="F86" i="18"/>
  <c r="F8" i="18"/>
  <c r="K79" i="34"/>
  <c r="K80" i="34"/>
  <c r="F49" i="18"/>
  <c r="F50" i="18"/>
  <c r="I86" i="34"/>
  <c r="I85" i="34" s="1"/>
  <c r="K30" i="34"/>
  <c r="F9" i="18"/>
  <c r="I9" i="34"/>
  <c r="O11" i="26"/>
  <c r="O10" i="26" s="1"/>
  <c r="I8" i="34"/>
  <c r="K67" i="34"/>
  <c r="K51" i="34"/>
  <c r="J54" i="34"/>
  <c r="F18" i="18"/>
  <c r="F19" i="18"/>
  <c r="K70" i="34"/>
  <c r="J6" i="34"/>
  <c r="F54" i="18"/>
  <c r="F55" i="18"/>
  <c r="J49" i="34"/>
  <c r="K76" i="34"/>
  <c r="K65" i="34"/>
  <c r="K83" i="34"/>
  <c r="F25" i="18"/>
  <c r="K71" i="34"/>
  <c r="F10" i="18"/>
  <c r="K45" i="34"/>
  <c r="M17" i="26" l="1"/>
  <c r="M16" i="26" s="1"/>
  <c r="K20" i="34"/>
  <c r="L29" i="26"/>
  <c r="L30" i="26"/>
  <c r="L36" i="26"/>
  <c r="L31" i="26"/>
  <c r="L15" i="26"/>
  <c r="L40" i="26"/>
  <c r="L65" i="26"/>
  <c r="L78" i="26"/>
  <c r="J17" i="34"/>
  <c r="C36" i="34"/>
  <c r="I36" i="34" s="1"/>
  <c r="L64" i="26"/>
  <c r="C41" i="34"/>
  <c r="I41" i="34" s="1"/>
  <c r="K41" i="34" s="1"/>
  <c r="L80" i="26"/>
  <c r="L74" i="26"/>
  <c r="L68" i="26"/>
  <c r="L70" i="26"/>
  <c r="L67" i="26"/>
  <c r="L76" i="26"/>
  <c r="L71" i="26"/>
  <c r="L62" i="26"/>
  <c r="L75" i="26"/>
  <c r="L77" i="26"/>
  <c r="L39" i="26"/>
  <c r="M72" i="26"/>
  <c r="L72" i="26"/>
  <c r="L60" i="26"/>
  <c r="L51" i="26"/>
  <c r="L53" i="26" s="1"/>
  <c r="L66" i="26"/>
  <c r="L35" i="26"/>
  <c r="M8" i="26"/>
  <c r="L14" i="26"/>
  <c r="M41" i="26"/>
  <c r="J24" i="34"/>
  <c r="M7" i="26"/>
  <c r="M9" i="26"/>
  <c r="N63" i="26"/>
  <c r="M63" i="26"/>
  <c r="N76" i="26"/>
  <c r="M76" i="26"/>
  <c r="O68" i="26"/>
  <c r="M68" i="26"/>
  <c r="O70" i="26"/>
  <c r="M70" i="26"/>
  <c r="N81" i="26"/>
  <c r="M81" i="26"/>
  <c r="N66" i="26"/>
  <c r="M66" i="26"/>
  <c r="O75" i="26"/>
  <c r="M75" i="26"/>
  <c r="C6" i="34"/>
  <c r="I6" i="34" s="1"/>
  <c r="K6" i="34" s="1"/>
  <c r="M6" i="26"/>
  <c r="K23" i="34"/>
  <c r="K9" i="34"/>
  <c r="K8" i="34"/>
  <c r="J12" i="34"/>
  <c r="J53" i="34"/>
  <c r="K53" i="34" s="1"/>
  <c r="K54" i="34"/>
  <c r="J48" i="34"/>
  <c r="F13" i="18"/>
  <c r="F12" i="18" s="1"/>
  <c r="K86" i="34"/>
  <c r="K85" i="34" s="1"/>
  <c r="K22" i="26" l="1"/>
  <c r="J42" i="26"/>
  <c r="K37" i="26"/>
  <c r="C42" i="34"/>
  <c r="I42" i="34" s="1"/>
  <c r="K42" i="34" s="1"/>
  <c r="L38" i="26"/>
  <c r="K38" i="26"/>
  <c r="K33" i="26"/>
  <c r="J25" i="26"/>
  <c r="K13" i="26"/>
  <c r="K18" i="26"/>
  <c r="K46" i="26"/>
  <c r="K14" i="26"/>
  <c r="K27" i="26"/>
  <c r="K42" i="26"/>
  <c r="K43" i="26"/>
  <c r="K36" i="26"/>
  <c r="K30" i="26"/>
  <c r="M37" i="26"/>
  <c r="L37" i="26"/>
  <c r="M26" i="26"/>
  <c r="L26" i="26"/>
  <c r="L61" i="26"/>
  <c r="L33" i="26"/>
  <c r="M20" i="26"/>
  <c r="L20" i="26"/>
  <c r="L73" i="26"/>
  <c r="J14" i="26"/>
  <c r="J12" i="26"/>
  <c r="M18" i="26"/>
  <c r="L18" i="26"/>
  <c r="M43" i="26"/>
  <c r="L43" i="26"/>
  <c r="M42" i="26"/>
  <c r="L42" i="26"/>
  <c r="M34" i="26"/>
  <c r="L34" i="26"/>
  <c r="L69" i="26"/>
  <c r="M21" i="26"/>
  <c r="L21" i="26"/>
  <c r="M45" i="26"/>
  <c r="L45" i="26"/>
  <c r="K25" i="26"/>
  <c r="K49" i="26"/>
  <c r="M46" i="26"/>
  <c r="L46" i="26"/>
  <c r="L25" i="26"/>
  <c r="L49" i="26"/>
  <c r="L52" i="26" s="1"/>
  <c r="K36" i="34"/>
  <c r="L9" i="26"/>
  <c r="M11" i="26"/>
  <c r="C7" i="34"/>
  <c r="I7" i="34" s="1"/>
  <c r="L6" i="26"/>
  <c r="J11" i="34"/>
  <c r="J33" i="26" l="1"/>
  <c r="J43" i="26"/>
  <c r="J60" i="26"/>
  <c r="J40" i="26"/>
  <c r="J28" i="26"/>
  <c r="J26" i="26"/>
  <c r="J35" i="26"/>
  <c r="J74" i="26"/>
  <c r="K21" i="26"/>
  <c r="J21" i="26"/>
  <c r="J31" i="26"/>
  <c r="J49" i="26"/>
  <c r="J67" i="26"/>
  <c r="J29" i="26"/>
  <c r="J20" i="26"/>
  <c r="J36" i="26"/>
  <c r="J71" i="26"/>
  <c r="K7" i="26"/>
  <c r="K44" i="26"/>
  <c r="K50" i="26"/>
  <c r="J44" i="26"/>
  <c r="J50" i="26"/>
  <c r="M35" i="26"/>
  <c r="K35" i="26"/>
  <c r="J15" i="26"/>
  <c r="J37" i="26"/>
  <c r="M28" i="26"/>
  <c r="K28" i="26"/>
  <c r="K67" i="26"/>
  <c r="K61" i="26"/>
  <c r="M51" i="26"/>
  <c r="M53" i="26" s="1"/>
  <c r="M52" i="26" s="1"/>
  <c r="K51" i="26"/>
  <c r="J9" i="26"/>
  <c r="M74" i="26"/>
  <c r="K74" i="26"/>
  <c r="M71" i="26"/>
  <c r="K71" i="26"/>
  <c r="M60" i="26"/>
  <c r="K60" i="26"/>
  <c r="K9" i="26"/>
  <c r="K5" i="26"/>
  <c r="L7" i="26"/>
  <c r="M24" i="26"/>
  <c r="M23" i="26" s="1"/>
  <c r="M5" i="26"/>
  <c r="M10" i="26" s="1"/>
  <c r="L5" i="26"/>
  <c r="K7" i="34"/>
  <c r="K53" i="26" l="1"/>
  <c r="K52" i="26" s="1"/>
  <c r="M30" i="26"/>
  <c r="J30" i="26"/>
  <c r="J19" i="26"/>
  <c r="L32" i="26"/>
  <c r="J32" i="26"/>
  <c r="L81" i="26"/>
  <c r="J46" i="26"/>
  <c r="J41" i="26"/>
  <c r="J5" i="26"/>
  <c r="L27" i="26"/>
  <c r="J27" i="26"/>
  <c r="J22" i="26"/>
  <c r="J24" i="26" s="1"/>
  <c r="J13" i="26"/>
  <c r="J17" i="26" s="1"/>
  <c r="J16" i="26" s="1"/>
  <c r="J8" i="26"/>
  <c r="J64" i="26"/>
  <c r="J66" i="26"/>
  <c r="J68" i="26"/>
  <c r="J72" i="26"/>
  <c r="J75" i="26"/>
  <c r="J70" i="26"/>
  <c r="J76" i="26"/>
  <c r="J6" i="26"/>
  <c r="K69" i="26"/>
  <c r="J69" i="26"/>
  <c r="M62" i="26"/>
  <c r="K62" i="26"/>
  <c r="M80" i="26"/>
  <c r="K80" i="26"/>
  <c r="I51" i="26"/>
  <c r="M77" i="26"/>
  <c r="K77" i="26"/>
  <c r="M65" i="26"/>
  <c r="K65" i="26"/>
  <c r="K63" i="26"/>
  <c r="J63" i="26"/>
  <c r="M64" i="26"/>
  <c r="K64" i="26"/>
  <c r="M73" i="26"/>
  <c r="K73" i="26"/>
  <c r="M78" i="26"/>
  <c r="K78" i="26"/>
  <c r="J23" i="26" l="1"/>
  <c r="I21" i="26"/>
  <c r="I14" i="26"/>
  <c r="I26" i="26"/>
  <c r="K40" i="26"/>
  <c r="I40" i="26"/>
  <c r="K29" i="26"/>
  <c r="I29" i="26"/>
  <c r="I42" i="26"/>
  <c r="M33" i="26"/>
  <c r="I33" i="26"/>
  <c r="K12" i="26"/>
  <c r="I12" i="26"/>
  <c r="I36" i="26"/>
  <c r="M39" i="26"/>
  <c r="I39" i="26"/>
  <c r="I44" i="26"/>
  <c r="I50" i="26"/>
  <c r="I53" i="26" s="1"/>
  <c r="K45" i="26"/>
  <c r="I45" i="26"/>
  <c r="I28" i="26"/>
  <c r="I49" i="26"/>
  <c r="I25" i="26"/>
  <c r="K20" i="26"/>
  <c r="K24" i="26" s="1"/>
  <c r="I20" i="26"/>
  <c r="I15" i="26"/>
  <c r="I43" i="26"/>
  <c r="I37" i="26"/>
  <c r="K19" i="26"/>
  <c r="I19" i="26"/>
  <c r="H19" i="26" l="1"/>
  <c r="J51" i="26"/>
  <c r="J53" i="26" s="1"/>
  <c r="J52" i="26" s="1"/>
  <c r="C10" i="34"/>
  <c r="I10" i="34" s="1"/>
  <c r="K10" i="34" s="1"/>
  <c r="J34" i="26"/>
  <c r="I34" i="26"/>
  <c r="J18" i="26"/>
  <c r="I18" i="26"/>
  <c r="L41" i="26"/>
  <c r="I41" i="26"/>
  <c r="I5" i="26"/>
  <c r="M31" i="26"/>
  <c r="I31" i="26"/>
  <c r="I22" i="26"/>
  <c r="I24" i="26" s="1"/>
  <c r="I23" i="26" s="1"/>
  <c r="H21" i="26"/>
  <c r="I13" i="26"/>
  <c r="I17" i="26" s="1"/>
  <c r="I16" i="26" s="1"/>
  <c r="I9" i="26"/>
  <c r="I52" i="26"/>
  <c r="J80" i="26"/>
  <c r="I80" i="26"/>
  <c r="O61" i="26"/>
  <c r="O83" i="26" s="1"/>
  <c r="O82" i="26" s="1"/>
  <c r="I61" i="26"/>
  <c r="J77" i="26"/>
  <c r="I77" i="26"/>
  <c r="K66" i="26"/>
  <c r="I66" i="26"/>
  <c r="J65" i="26"/>
  <c r="I65" i="26"/>
  <c r="N69" i="26"/>
  <c r="N83" i="26" s="1"/>
  <c r="N82" i="26" s="1"/>
  <c r="I69" i="26"/>
  <c r="K76" i="26"/>
  <c r="I76" i="26"/>
  <c r="M67" i="26"/>
  <c r="M83" i="26" s="1"/>
  <c r="M82" i="26" s="1"/>
  <c r="I67" i="26"/>
  <c r="J78" i="26"/>
  <c r="I78" i="26"/>
  <c r="K81" i="26"/>
  <c r="I81" i="26"/>
  <c r="K68" i="26"/>
  <c r="I68" i="26"/>
  <c r="I6" i="26"/>
  <c r="K23" i="26"/>
  <c r="K72" i="26"/>
  <c r="I72" i="26"/>
  <c r="I63" i="26"/>
  <c r="J62" i="26"/>
  <c r="I62" i="26"/>
  <c r="J81" i="26"/>
  <c r="J61" i="26"/>
  <c r="K75" i="26"/>
  <c r="I75" i="26"/>
  <c r="K8" i="26"/>
  <c r="I8" i="26"/>
  <c r="J73" i="26"/>
  <c r="I73" i="26"/>
  <c r="K70" i="26"/>
  <c r="I70" i="26"/>
  <c r="I12" i="34" l="1"/>
  <c r="K12" i="34" s="1"/>
  <c r="H27" i="26"/>
  <c r="H20" i="26"/>
  <c r="K15" i="26"/>
  <c r="K17" i="26" s="1"/>
  <c r="K16" i="26" s="1"/>
  <c r="H15" i="26"/>
  <c r="H42" i="26"/>
  <c r="H14" i="26"/>
  <c r="H39" i="26"/>
  <c r="H26" i="26"/>
  <c r="H43" i="26"/>
  <c r="J38" i="26"/>
  <c r="H38" i="26"/>
  <c r="K32" i="26"/>
  <c r="H32" i="26"/>
  <c r="H49" i="26"/>
  <c r="H25" i="26"/>
  <c r="H36" i="26"/>
  <c r="H73" i="26"/>
  <c r="H37" i="26"/>
  <c r="H28" i="26"/>
  <c r="H62" i="26"/>
  <c r="H29" i="26"/>
  <c r="H70" i="26"/>
  <c r="H50" i="26"/>
  <c r="H44" i="26"/>
  <c r="J7" i="26"/>
  <c r="J11" i="26" s="1"/>
  <c r="J10" i="26" s="1"/>
  <c r="I7" i="26"/>
  <c r="I11" i="26" s="1"/>
  <c r="I10" i="26" s="1"/>
  <c r="J83" i="26"/>
  <c r="J82" i="26" s="1"/>
  <c r="K83" i="26"/>
  <c r="K82" i="26" s="1"/>
  <c r="I11" i="34" l="1"/>
  <c r="K11" i="34" s="1"/>
  <c r="G43" i="26"/>
  <c r="H46" i="26"/>
  <c r="H64" i="26"/>
  <c r="J45" i="26"/>
  <c r="H45" i="26"/>
  <c r="I30" i="26"/>
  <c r="H30" i="26"/>
  <c r="I35" i="26"/>
  <c r="H35" i="26"/>
  <c r="L22" i="26"/>
  <c r="L24" i="26" s="1"/>
  <c r="H22" i="26"/>
  <c r="H24" i="26" s="1"/>
  <c r="H23" i="26" s="1"/>
  <c r="L13" i="26"/>
  <c r="L17" i="26" s="1"/>
  <c r="H13" i="26"/>
  <c r="H17" i="26" s="1"/>
  <c r="H12" i="26"/>
  <c r="K6" i="26"/>
  <c r="K11" i="26" s="1"/>
  <c r="K10" i="26" s="1"/>
  <c r="H6" i="26"/>
  <c r="H9" i="26"/>
  <c r="L63" i="26"/>
  <c r="L83" i="26" s="1"/>
  <c r="L82" i="26" s="1"/>
  <c r="H63" i="26"/>
  <c r="I74" i="26"/>
  <c r="H74" i="26"/>
  <c r="I60" i="26"/>
  <c r="H60" i="26"/>
  <c r="H71" i="26"/>
  <c r="G37" i="26" l="1"/>
  <c r="G38" i="26"/>
  <c r="G42" i="26"/>
  <c r="G26" i="26"/>
  <c r="G14" i="26"/>
  <c r="G39" i="26"/>
  <c r="G51" i="26"/>
  <c r="G20" i="26"/>
  <c r="C40" i="34"/>
  <c r="I40" i="34" s="1"/>
  <c r="C16" i="34"/>
  <c r="I16" i="34" s="1"/>
  <c r="K16" i="34" s="1"/>
  <c r="G44" i="26"/>
  <c r="G50" i="26"/>
  <c r="G29" i="26"/>
  <c r="G64" i="26"/>
  <c r="G19" i="26"/>
  <c r="G73" i="26"/>
  <c r="G33" i="26"/>
  <c r="G68" i="26"/>
  <c r="G69" i="26"/>
  <c r="G75" i="26"/>
  <c r="G71" i="26"/>
  <c r="G65" i="26"/>
  <c r="G36" i="26"/>
  <c r="G25" i="26"/>
  <c r="G49" i="26"/>
  <c r="G66" i="26"/>
  <c r="G74" i="26"/>
  <c r="H16" i="26"/>
  <c r="G53" i="26" l="1"/>
  <c r="G52" i="26" s="1"/>
  <c r="L28" i="26"/>
  <c r="L48" i="26" s="1"/>
  <c r="L47" i="26" s="1"/>
  <c r="G28" i="26"/>
  <c r="G76" i="26"/>
  <c r="G80" i="26"/>
  <c r="C22" i="34"/>
  <c r="I22" i="34" s="1"/>
  <c r="G27" i="26"/>
  <c r="G13" i="26"/>
  <c r="H18" i="26"/>
  <c r="G18" i="26"/>
  <c r="H34" i="26"/>
  <c r="G34" i="26"/>
  <c r="G30" i="26"/>
  <c r="L12" i="26"/>
  <c r="L16" i="26" s="1"/>
  <c r="G12" i="26"/>
  <c r="I32" i="26"/>
  <c r="G32" i="26"/>
  <c r="H41" i="26"/>
  <c r="G41" i="26"/>
  <c r="G40" i="26"/>
  <c r="I46" i="26"/>
  <c r="G46" i="26"/>
  <c r="H31" i="26"/>
  <c r="G31" i="26"/>
  <c r="G67" i="26"/>
  <c r="G81" i="26"/>
  <c r="G9" i="26"/>
  <c r="L8" i="26"/>
  <c r="L11" i="26" s="1"/>
  <c r="L10" i="26" s="1"/>
  <c r="G8" i="26"/>
  <c r="G6" i="26"/>
  <c r="H72" i="26"/>
  <c r="G72" i="26"/>
  <c r="G78" i="26"/>
  <c r="H61" i="26"/>
  <c r="G61" i="26"/>
  <c r="H77" i="26"/>
  <c r="G77" i="26"/>
  <c r="K40" i="34"/>
  <c r="I49" i="34"/>
  <c r="H5" i="26" l="1"/>
  <c r="G5" i="26"/>
  <c r="H7" i="26"/>
  <c r="G7" i="26"/>
  <c r="G11" i="26" s="1"/>
  <c r="K22" i="34"/>
  <c r="I25" i="34"/>
  <c r="I48" i="34"/>
  <c r="K48" i="34" s="1"/>
  <c r="K49" i="34"/>
  <c r="F27" i="26" l="1"/>
  <c r="H40" i="26"/>
  <c r="F40" i="26"/>
  <c r="G22" i="26"/>
  <c r="F22" i="26"/>
  <c r="G35" i="26"/>
  <c r="F35" i="26"/>
  <c r="G45" i="26"/>
  <c r="F45" i="26"/>
  <c r="F30" i="26"/>
  <c r="G21" i="26"/>
  <c r="F21" i="26"/>
  <c r="F13" i="26"/>
  <c r="I38" i="26"/>
  <c r="F38" i="26"/>
  <c r="F15" i="26"/>
  <c r="G10" i="26"/>
  <c r="I24" i="34"/>
  <c r="K24" i="34" s="1"/>
  <c r="K25" i="34"/>
  <c r="G24" i="26" l="1"/>
  <c r="G23" i="26" s="1"/>
  <c r="F29" i="26"/>
  <c r="F36" i="26"/>
  <c r="F20" i="26"/>
  <c r="F24" i="26" s="1"/>
  <c r="F42" i="26"/>
  <c r="F39" i="26"/>
  <c r="F44" i="26"/>
  <c r="F50" i="26"/>
  <c r="F34" i="26"/>
  <c r="F25" i="26"/>
  <c r="F49" i="26"/>
  <c r="F43" i="26"/>
  <c r="F73" i="26"/>
  <c r="F26" i="26"/>
  <c r="K41" i="26"/>
  <c r="F41" i="26"/>
  <c r="F37" i="26"/>
  <c r="F72" i="26"/>
  <c r="H33" i="26"/>
  <c r="H48" i="26" s="1"/>
  <c r="H47" i="26" s="1"/>
  <c r="F33" i="26"/>
  <c r="F68" i="26"/>
  <c r="F7" i="26"/>
  <c r="G48" i="26"/>
  <c r="G47" i="26" s="1"/>
  <c r="F5" i="26"/>
  <c r="E15" i="26" l="1"/>
  <c r="E13" i="26"/>
  <c r="F31" i="26"/>
  <c r="E31" i="26"/>
  <c r="F32" i="26"/>
  <c r="E32" i="26"/>
  <c r="G60" i="26"/>
  <c r="F60" i="26"/>
  <c r="H78" i="26"/>
  <c r="F78" i="26"/>
  <c r="F8" i="26"/>
  <c r="H80" i="26"/>
  <c r="F80" i="26"/>
  <c r="H69" i="26"/>
  <c r="F69" i="26"/>
  <c r="H81" i="26"/>
  <c r="F81" i="26"/>
  <c r="I64" i="26"/>
  <c r="F64" i="26"/>
  <c r="H65" i="26"/>
  <c r="F65" i="26"/>
  <c r="H51" i="26"/>
  <c r="H53" i="26" s="1"/>
  <c r="H52" i="26" s="1"/>
  <c r="F51" i="26"/>
  <c r="F53" i="26" s="1"/>
  <c r="F52" i="26" s="1"/>
  <c r="H67" i="26"/>
  <c r="F67" i="26"/>
  <c r="H76" i="26"/>
  <c r="F76" i="26"/>
  <c r="G62" i="26"/>
  <c r="F62" i="26"/>
  <c r="G70" i="26"/>
  <c r="F70" i="26"/>
  <c r="G63" i="26"/>
  <c r="F63" i="26"/>
  <c r="H75" i="26"/>
  <c r="F75" i="26"/>
  <c r="H66" i="26"/>
  <c r="F66" i="26"/>
  <c r="I71" i="26"/>
  <c r="F71" i="26"/>
  <c r="X34" i="19" l="1"/>
  <c r="Y189" i="19" s="1"/>
  <c r="AL31" i="19"/>
  <c r="AJ25" i="19"/>
  <c r="S25" i="39"/>
  <c r="X39" i="19"/>
  <c r="I22" i="39"/>
  <c r="AK43" i="19"/>
  <c r="AO7" i="21"/>
  <c r="AL15" i="19"/>
  <c r="F35" i="39"/>
  <c r="AJ35" i="21"/>
  <c r="G32" i="39"/>
  <c r="AW20" i="39"/>
  <c r="V25" i="39"/>
  <c r="AK37" i="19"/>
  <c r="AL39" i="19"/>
  <c r="AK14" i="21"/>
  <c r="AK17" i="19"/>
  <c r="AN17" i="21"/>
  <c r="AO20" i="19"/>
  <c r="BJ24" i="39"/>
  <c r="AZ24" i="39"/>
  <c r="Z135" i="39" s="1"/>
  <c r="AO24" i="19"/>
  <c r="S29" i="39"/>
  <c r="BG29" i="39"/>
  <c r="AW29" i="39"/>
  <c r="AJ29" i="19"/>
  <c r="G41" i="39"/>
  <c r="AO38" i="19"/>
  <c r="AN37" i="19"/>
  <c r="AK29" i="21"/>
  <c r="AJ29" i="21"/>
  <c r="AW27" i="39"/>
  <c r="W138" i="39" s="1"/>
  <c r="BG27" i="39"/>
  <c r="U14" i="39"/>
  <c r="AZ26" i="39"/>
  <c r="T24" i="39"/>
  <c r="AL25" i="39"/>
  <c r="W25" i="21"/>
  <c r="AM25" i="21"/>
  <c r="H25" i="39"/>
  <c r="AL19" i="19"/>
  <c r="F31" i="39"/>
  <c r="AJ31" i="21"/>
  <c r="AP141" i="21" s="1"/>
  <c r="F26" i="39"/>
  <c r="U41" i="21"/>
  <c r="W19" i="19"/>
  <c r="BI19" i="39"/>
  <c r="AM19" i="19"/>
  <c r="AY19" i="39"/>
  <c r="U19" i="39"/>
  <c r="AO38" i="21"/>
  <c r="AK27" i="19"/>
  <c r="AQ138" i="19" s="1"/>
  <c r="AN21" i="21"/>
  <c r="I40" i="39"/>
  <c r="V35" i="21"/>
  <c r="AK35" i="39"/>
  <c r="K146" i="39" s="1"/>
  <c r="G35" i="39"/>
  <c r="AM31" i="19"/>
  <c r="U31" i="39"/>
  <c r="AO33" i="19"/>
  <c r="AJ19" i="39"/>
  <c r="J130" i="39" s="1"/>
  <c r="AK24" i="19"/>
  <c r="U21" i="39"/>
  <c r="AM21" i="19"/>
  <c r="AJ19" i="19"/>
  <c r="AW19" i="39"/>
  <c r="BG19" i="39"/>
  <c r="U19" i="19"/>
  <c r="S19" i="39"/>
  <c r="AO21" i="19"/>
  <c r="AN32" i="21"/>
  <c r="AM43" i="21"/>
  <c r="H43" i="39"/>
  <c r="U23" i="19"/>
  <c r="AL35" i="21"/>
  <c r="AN32" i="19"/>
  <c r="AZ34" i="39"/>
  <c r="AK14" i="19"/>
  <c r="AK40" i="19"/>
  <c r="AJ32" i="19"/>
  <c r="S32" i="39"/>
  <c r="T39" i="39"/>
  <c r="V39" i="19"/>
  <c r="BH39" i="39"/>
  <c r="AX39" i="39"/>
  <c r="AK43" i="39"/>
  <c r="V43" i="21"/>
  <c r="G43" i="39"/>
  <c r="AN25" i="19"/>
  <c r="AO40" i="19"/>
  <c r="T44" i="39"/>
  <c r="AK33" i="21"/>
  <c r="AM15" i="19"/>
  <c r="U15" i="39"/>
  <c r="AL16" i="19"/>
  <c r="T14" i="39"/>
  <c r="AL27" i="19"/>
  <c r="AN13" i="19"/>
  <c r="AJ34" i="39"/>
  <c r="J145" i="39" s="1"/>
  <c r="U34" i="21"/>
  <c r="Y144" i="21" s="1"/>
  <c r="G21" i="39"/>
  <c r="AK37" i="21"/>
  <c r="AQ147" i="21" s="1"/>
  <c r="AO31" i="21"/>
  <c r="AJ15" i="21"/>
  <c r="U15" i="21"/>
  <c r="Y125" i="21" s="1"/>
  <c r="AL32" i="19"/>
  <c r="I16" i="39"/>
  <c r="AL20" i="39"/>
  <c r="L131" i="39" s="1"/>
  <c r="AN36" i="21"/>
  <c r="AT146" i="21" s="1"/>
  <c r="AK21" i="21"/>
  <c r="I25" i="39"/>
  <c r="AN39" i="21"/>
  <c r="AT149" i="21" s="1"/>
  <c r="BH41" i="39"/>
  <c r="V22" i="39"/>
  <c r="S34" i="39"/>
  <c r="W33" i="19"/>
  <c r="BI33" i="39"/>
  <c r="U33" i="39"/>
  <c r="AK16" i="19"/>
  <c r="AO18" i="21"/>
  <c r="AM27" i="19"/>
  <c r="W27" i="19"/>
  <c r="BI27" i="39"/>
  <c r="T33" i="39"/>
  <c r="AX33" i="39"/>
  <c r="V33" i="19"/>
  <c r="BH33" i="39"/>
  <c r="BJ34" i="39"/>
  <c r="V34" i="39"/>
  <c r="AK20" i="19"/>
  <c r="V14" i="39"/>
  <c r="AL38" i="39"/>
  <c r="L149" i="39" s="1"/>
  <c r="W38" i="21"/>
  <c r="AM38" i="21"/>
  <c r="AS148" i="21" s="1"/>
  <c r="H38" i="39"/>
  <c r="AK16" i="21"/>
  <c r="AJ28" i="39"/>
  <c r="J139" i="39" s="1"/>
  <c r="F42" i="39"/>
  <c r="AY17" i="39"/>
  <c r="Y128" i="39" s="1"/>
  <c r="AO32" i="19"/>
  <c r="AL34" i="39"/>
  <c r="L145" i="39" s="1"/>
  <c r="S39" i="39"/>
  <c r="AJ39" i="19"/>
  <c r="U39" i="19"/>
  <c r="Y150" i="19" s="1"/>
  <c r="G8" i="39"/>
  <c r="K34" i="26"/>
  <c r="E43" i="26"/>
  <c r="E29" i="26"/>
  <c r="E37" i="26"/>
  <c r="E39" i="26"/>
  <c r="E36" i="26"/>
  <c r="O75" i="18"/>
  <c r="O38" i="18"/>
  <c r="Q74" i="34"/>
  <c r="Q37" i="34"/>
  <c r="J84" i="18"/>
  <c r="J47" i="18"/>
  <c r="F46" i="26"/>
  <c r="E46" i="26"/>
  <c r="E34" i="26"/>
  <c r="J80" i="18"/>
  <c r="J43" i="18"/>
  <c r="F14" i="26"/>
  <c r="F17" i="26" s="1"/>
  <c r="E14" i="26"/>
  <c r="E17" i="26" s="1"/>
  <c r="E42" i="26"/>
  <c r="Q46" i="34"/>
  <c r="C15" i="34"/>
  <c r="I15" i="34" s="1"/>
  <c r="F12" i="26"/>
  <c r="E12" i="26"/>
  <c r="E50" i="26"/>
  <c r="E44" i="26"/>
  <c r="F28" i="26"/>
  <c r="E28" i="26"/>
  <c r="E18" i="26"/>
  <c r="E25" i="26"/>
  <c r="E49" i="26"/>
  <c r="K26" i="26"/>
  <c r="E26" i="26"/>
  <c r="J48" i="18"/>
  <c r="J85" i="18"/>
  <c r="O32" i="18"/>
  <c r="Q31" i="34"/>
  <c r="O69" i="18"/>
  <c r="F19" i="26"/>
  <c r="F23" i="26" s="1"/>
  <c r="E19" i="26"/>
  <c r="E5" i="26"/>
  <c r="E7" i="26"/>
  <c r="G83" i="26"/>
  <c r="G82" i="26" s="1"/>
  <c r="I83" i="26"/>
  <c r="I82" i="26" s="1"/>
  <c r="AI152" i="29"/>
  <c r="AI153" i="29"/>
  <c r="AI113" i="29"/>
  <c r="AI70" i="29"/>
  <c r="AI118" i="29"/>
  <c r="AI22" i="29"/>
  <c r="AI90" i="29"/>
  <c r="AI129" i="29"/>
  <c r="AI32" i="29"/>
  <c r="AI61" i="29"/>
  <c r="AI26" i="29"/>
  <c r="AI46" i="29"/>
  <c r="AI37" i="29"/>
  <c r="AI94" i="29"/>
  <c r="AI85" i="29"/>
  <c r="AI145" i="29"/>
  <c r="AI4" i="29"/>
  <c r="AI56" i="29"/>
  <c r="AI114" i="29"/>
  <c r="AI50" i="29"/>
  <c r="AI80" i="29"/>
  <c r="AI109" i="29"/>
  <c r="AI18" i="29"/>
  <c r="AI66" i="29"/>
  <c r="AI8" i="29"/>
  <c r="AI135" i="29"/>
  <c r="AI121" i="29"/>
  <c r="AI84" i="29"/>
  <c r="AI142" i="29"/>
  <c r="AI17" i="29"/>
  <c r="AI72" i="29"/>
  <c r="AI110" i="29"/>
  <c r="AI42" i="29"/>
  <c r="AI33" i="29"/>
  <c r="AI87" i="29"/>
  <c r="AI69" i="29"/>
  <c r="AI38" i="29"/>
  <c r="AI57" i="29"/>
  <c r="AI9" i="29"/>
  <c r="AI43" i="29"/>
  <c r="AI51" i="29"/>
  <c r="AI112" i="29"/>
  <c r="AI107" i="29"/>
  <c r="AI119" i="29"/>
  <c r="AI30" i="29"/>
  <c r="AI126" i="29"/>
  <c r="AI68" i="29"/>
  <c r="AI23" i="29"/>
  <c r="AI96" i="29"/>
  <c r="AI19" i="29"/>
  <c r="AI93" i="29"/>
  <c r="AI106" i="29"/>
  <c r="AI140" i="29"/>
  <c r="AI146" i="29"/>
  <c r="AI141" i="29"/>
  <c r="AI12" i="29"/>
  <c r="AI47" i="29"/>
  <c r="AI117" i="29"/>
  <c r="AI102" i="29"/>
  <c r="AI76" i="29"/>
  <c r="AI97" i="29"/>
  <c r="AI81" i="29"/>
  <c r="AI16" i="29"/>
  <c r="AI116" i="29"/>
  <c r="AI100" i="29"/>
  <c r="AI62" i="29"/>
  <c r="AI133" i="29"/>
  <c r="AI86" i="29"/>
  <c r="AI131" i="29"/>
  <c r="AI27" i="29"/>
  <c r="AI139" i="29"/>
  <c r="AI78" i="29"/>
  <c r="AI2" i="29"/>
  <c r="AI29" i="29"/>
  <c r="AI24" i="29"/>
  <c r="AI71" i="29"/>
  <c r="AI54" i="29"/>
  <c r="AI88" i="29"/>
  <c r="AI98" i="29"/>
  <c r="AI73" i="29"/>
  <c r="AI122" i="29"/>
  <c r="AI83" i="29"/>
  <c r="AI130" i="29"/>
  <c r="AI132" i="29"/>
  <c r="AI7" i="29"/>
  <c r="AI79" i="29"/>
  <c r="AI55" i="29"/>
  <c r="AI58" i="29"/>
  <c r="AI150" i="29"/>
  <c r="AI74" i="29"/>
  <c r="AI63" i="29"/>
  <c r="AI15" i="29"/>
  <c r="AI28" i="29"/>
  <c r="AI125" i="29"/>
  <c r="AI144" i="29"/>
  <c r="AI101" i="29"/>
  <c r="AI77" i="29"/>
  <c r="AI92" i="29"/>
  <c r="AI64" i="29"/>
  <c r="AI21" i="29"/>
  <c r="AI44" i="29"/>
  <c r="AI95" i="29"/>
  <c r="AI40" i="29"/>
  <c r="AI53" i="29"/>
  <c r="AI134" i="29"/>
  <c r="AI5" i="29"/>
  <c r="AI14" i="29"/>
  <c r="AI115" i="29"/>
  <c r="AI123" i="29"/>
  <c r="AI10" i="29"/>
  <c r="AI99" i="29"/>
  <c r="AI108" i="29"/>
  <c r="AI59" i="29"/>
  <c r="AI148" i="29"/>
  <c r="AI34" i="29"/>
  <c r="AI41" i="29"/>
  <c r="AI48" i="29"/>
  <c r="AI104" i="29"/>
  <c r="AI31" i="29"/>
  <c r="AI147" i="29"/>
  <c r="AI105" i="29"/>
  <c r="AI136" i="29"/>
  <c r="AI3" i="29"/>
  <c r="AI149" i="29"/>
  <c r="AI49" i="29"/>
  <c r="AI65" i="29"/>
  <c r="AI143" i="29"/>
  <c r="AI20" i="29"/>
  <c r="AI13" i="29"/>
  <c r="AI39" i="29"/>
  <c r="AI111" i="29"/>
  <c r="AI128" i="29"/>
  <c r="AI35" i="29"/>
  <c r="AI36" i="29"/>
  <c r="AI137" i="29"/>
  <c r="AI11" i="29"/>
  <c r="AI124" i="29"/>
  <c r="AI67" i="29"/>
  <c r="AI89" i="29"/>
  <c r="AI25" i="29"/>
  <c r="AI138" i="29"/>
  <c r="AI91" i="29"/>
  <c r="AI45" i="29"/>
  <c r="AI6" i="29"/>
  <c r="AI127" i="29"/>
  <c r="AI75" i="29"/>
  <c r="AI103" i="29"/>
  <c r="AI60" i="29"/>
  <c r="AI82" i="29"/>
  <c r="AI120" i="29"/>
  <c r="AI52" i="29"/>
  <c r="AI151" i="29"/>
  <c r="DK24" i="6"/>
  <c r="DM25" i="1"/>
  <c r="DU8" i="6"/>
  <c r="N22" i="1"/>
  <c r="AP16" i="1"/>
  <c r="BS20" i="1"/>
  <c r="AJ23" i="6"/>
  <c r="EG37" i="1"/>
  <c r="BV33" i="6"/>
  <c r="CX22" i="6"/>
  <c r="BE11" i="6"/>
  <c r="EN20" i="1"/>
  <c r="X27" i="6"/>
  <c r="DE24" i="1"/>
  <c r="CF27" i="6"/>
  <c r="CG26" i="1"/>
  <c r="X29" i="6"/>
  <c r="BM17" i="1"/>
  <c r="EA16" i="1"/>
  <c r="DB20" i="6"/>
  <c r="CI7" i="6"/>
  <c r="EP27" i="6"/>
  <c r="P27" i="6"/>
  <c r="ED22" i="1"/>
  <c r="J14" i="6"/>
  <c r="BG20" i="6"/>
  <c r="AT21" i="1"/>
  <c r="BM30" i="1"/>
  <c r="L24" i="6"/>
  <c r="Y21" i="6"/>
  <c r="EQ14" i="6"/>
  <c r="DM39" i="1"/>
  <c r="CS31" i="1"/>
  <c r="BL29" i="1"/>
  <c r="AU7" i="6"/>
  <c r="AW32" i="6"/>
  <c r="P8" i="6"/>
  <c r="EC7" i="6"/>
  <c r="EH29" i="6"/>
  <c r="EQ33" i="1"/>
  <c r="BF13" i="6"/>
  <c r="DT10" i="6"/>
  <c r="M11" i="6"/>
  <c r="CW8" i="1"/>
  <c r="DT35" i="1"/>
  <c r="EB11" i="6"/>
  <c r="BK28" i="1"/>
  <c r="AU37" i="1"/>
  <c r="BY21" i="1"/>
  <c r="DR18" i="1"/>
  <c r="BS14" i="1"/>
  <c r="DX22" i="6"/>
  <c r="CG27" i="6"/>
  <c r="H18" i="1"/>
  <c r="U19" i="6"/>
  <c r="CX32" i="6"/>
  <c r="BL22" i="6"/>
  <c r="BJ19" i="1"/>
  <c r="EI16" i="6"/>
  <c r="BP14" i="6"/>
  <c r="CM20" i="1"/>
  <c r="EN24" i="1"/>
  <c r="EB33" i="1"/>
  <c r="DX38" i="6"/>
  <c r="X37" i="1"/>
  <c r="BF15" i="6"/>
  <c r="EC8" i="1"/>
  <c r="EH17" i="1"/>
  <c r="DF35" i="6"/>
  <c r="DY33" i="6"/>
  <c r="DY36" i="1"/>
  <c r="BM19" i="6"/>
  <c r="DK23" i="6"/>
  <c r="DJ14" i="6"/>
  <c r="EH27" i="1"/>
  <c r="AC28" i="1"/>
  <c r="AD30" i="1"/>
  <c r="EF16" i="1"/>
  <c r="BO11" i="1"/>
  <c r="DC21" i="1"/>
  <c r="E14" i="1"/>
  <c r="AQ23" i="1"/>
  <c r="BG33" i="6"/>
  <c r="AP29" i="6"/>
  <c r="CR17" i="1"/>
  <c r="EM22" i="6"/>
  <c r="DH26" i="1"/>
  <c r="DS8" i="1"/>
  <c r="BZ7" i="6"/>
  <c r="EE33" i="1"/>
  <c r="BS11" i="6"/>
  <c r="BT21" i="1"/>
  <c r="EB13" i="6"/>
  <c r="AK12" i="1"/>
  <c r="AX33" i="1"/>
  <c r="N16" i="1"/>
  <c r="BZ31" i="1"/>
  <c r="DG34" i="6"/>
  <c r="AY11" i="1"/>
  <c r="EH15" i="6"/>
  <c r="EE17" i="6"/>
  <c r="S10" i="6"/>
  <c r="CT27" i="6"/>
  <c r="EI36" i="6"/>
  <c r="AO7" i="6"/>
  <c r="CP24" i="6"/>
  <c r="DE35" i="6"/>
  <c r="R8" i="6"/>
  <c r="CF23" i="6"/>
  <c r="DR25" i="1"/>
  <c r="CQ32" i="1"/>
  <c r="BY36" i="1"/>
  <c r="Q11" i="1"/>
  <c r="DN22" i="6"/>
  <c r="P34" i="6"/>
  <c r="DH21" i="1"/>
  <c r="EO19" i="1"/>
  <c r="EK33" i="6"/>
  <c r="EA19" i="1"/>
  <c r="CN20" i="1"/>
  <c r="CK29" i="6"/>
  <c r="EM27" i="1"/>
  <c r="EH23" i="6"/>
  <c r="AI32" i="6"/>
  <c r="CD18" i="6"/>
  <c r="EP24" i="6"/>
  <c r="ER11" i="1"/>
  <c r="M19" i="1"/>
  <c r="BN26" i="6"/>
  <c r="DA31" i="1"/>
  <c r="K35" i="6"/>
  <c r="DY30" i="6"/>
  <c r="EM30" i="6"/>
  <c r="EA29" i="1"/>
  <c r="DI36" i="1"/>
  <c r="DK37" i="6"/>
  <c r="BM26" i="6"/>
  <c r="CV18" i="1"/>
  <c r="DJ17" i="1"/>
  <c r="DK26" i="6"/>
  <c r="DL29" i="1"/>
  <c r="EM26" i="1"/>
  <c r="EF37" i="1"/>
  <c r="F8" i="1"/>
  <c r="I38" i="6"/>
  <c r="CE25" i="1"/>
  <c r="EI31" i="6"/>
  <c r="DI20" i="1"/>
  <c r="CH39" i="1"/>
  <c r="BS9" i="6"/>
  <c r="DH11" i="1"/>
  <c r="BL20" i="6"/>
  <c r="DG37" i="1"/>
  <c r="BF11" i="1"/>
  <c r="M37" i="1"/>
  <c r="DH38" i="6"/>
  <c r="EM22" i="1"/>
  <c r="BY25" i="6"/>
  <c r="AB9" i="1"/>
  <c r="AJ37" i="1"/>
  <c r="CX23" i="6"/>
  <c r="CV23" i="6"/>
  <c r="DN29" i="1"/>
  <c r="CA29" i="1"/>
  <c r="BX31" i="6"/>
  <c r="CT23" i="6"/>
  <c r="CY13" i="6"/>
  <c r="AN32" i="1"/>
  <c r="DG24" i="6"/>
  <c r="CD23" i="6"/>
  <c r="CR31" i="1"/>
  <c r="AE37" i="6"/>
  <c r="CO39" i="1"/>
  <c r="DO14" i="6"/>
  <c r="EM32" i="1"/>
  <c r="EM27" i="6"/>
  <c r="DF30" i="6"/>
  <c r="CZ14" i="1"/>
  <c r="BO33" i="1"/>
  <c r="BI15" i="1"/>
  <c r="I20" i="1"/>
  <c r="AP8" i="1"/>
  <c r="P30" i="6"/>
  <c r="BD17" i="6"/>
  <c r="AD35" i="1"/>
  <c r="AJ12" i="6"/>
  <c r="DP31" i="6"/>
  <c r="DX39" i="6"/>
  <c r="EK17" i="6"/>
  <c r="DP33" i="6"/>
  <c r="CP9" i="6"/>
  <c r="DR36" i="6"/>
  <c r="DQ34" i="1"/>
  <c r="DX13" i="6"/>
  <c r="CN8" i="6"/>
  <c r="EI13" i="1"/>
  <c r="EC29" i="6"/>
  <c r="J20" i="1"/>
  <c r="CF25" i="6"/>
  <c r="BY24" i="1"/>
  <c r="DD25" i="1"/>
  <c r="BL38" i="1"/>
  <c r="J29" i="1"/>
  <c r="AJ25" i="6"/>
  <c r="BU32" i="6"/>
  <c r="EI33" i="6"/>
  <c r="EN36" i="6"/>
  <c r="EF37" i="6"/>
  <c r="CC29" i="6"/>
  <c r="CZ25" i="1"/>
  <c r="DI18" i="6"/>
  <c r="DB7" i="6"/>
  <c r="AU13" i="6"/>
  <c r="CK12" i="1"/>
  <c r="DS19" i="6"/>
  <c r="EQ29" i="1"/>
  <c r="EG29" i="6"/>
  <c r="EB28" i="6"/>
  <c r="BX26" i="1"/>
  <c r="BP23" i="1"/>
  <c r="CD9" i="1"/>
  <c r="BI31" i="6"/>
  <c r="DM14" i="6"/>
  <c r="DF37" i="6"/>
  <c r="CQ37" i="1"/>
  <c r="CE15" i="1"/>
  <c r="CG39" i="1"/>
  <c r="DO14" i="1"/>
  <c r="AB36" i="6"/>
  <c r="EQ16" i="1"/>
  <c r="EJ15" i="6"/>
  <c r="CQ17" i="6"/>
  <c r="EI13" i="6"/>
  <c r="DW11" i="1"/>
  <c r="DG38" i="1"/>
  <c r="DS34" i="6"/>
  <c r="EM21" i="1"/>
  <c r="BX19" i="6"/>
  <c r="BE30" i="1"/>
  <c r="BT15" i="1"/>
  <c r="BE39" i="6"/>
  <c r="CR21" i="6"/>
  <c r="U18" i="1"/>
  <c r="AX36" i="1"/>
  <c r="AK20" i="6"/>
  <c r="BZ12" i="6"/>
  <c r="BV17" i="6"/>
  <c r="DK22" i="1"/>
  <c r="EK23" i="1"/>
  <c r="CH30" i="6"/>
  <c r="DA39" i="1"/>
  <c r="CO37" i="6"/>
  <c r="ER16" i="1"/>
  <c r="BO21" i="6"/>
  <c r="DS21" i="6"/>
  <c r="DH29" i="1"/>
  <c r="EB15" i="6"/>
  <c r="EC19" i="6"/>
  <c r="BF34" i="6"/>
  <c r="AK8" i="6"/>
  <c r="DM31" i="6"/>
  <c r="EC26" i="1"/>
  <c r="DR33" i="6"/>
  <c r="BS15" i="6"/>
  <c r="CC33" i="6"/>
  <c r="BB14" i="1"/>
  <c r="DO33" i="6"/>
  <c r="CW34" i="6"/>
  <c r="AW18" i="6"/>
  <c r="AK7" i="6"/>
  <c r="ED12" i="6"/>
  <c r="EB32" i="6"/>
  <c r="M18" i="1"/>
  <c r="EG20" i="1"/>
  <c r="BQ26" i="1"/>
  <c r="BK10" i="1"/>
  <c r="CY18" i="1"/>
  <c r="BT29" i="6"/>
  <c r="BL36" i="1"/>
  <c r="DU35" i="1"/>
  <c r="EQ34" i="1"/>
  <c r="EN16" i="1"/>
  <c r="EN9" i="6"/>
  <c r="DK35" i="6"/>
  <c r="BA25" i="6"/>
  <c r="S20" i="6"/>
  <c r="DF34" i="1"/>
  <c r="ER31" i="1"/>
  <c r="EA35" i="6"/>
  <c r="BJ37" i="1"/>
  <c r="BT12" i="1"/>
  <c r="EB35" i="6"/>
  <c r="BH7" i="1"/>
  <c r="AA22" i="1"/>
  <c r="EB23" i="6"/>
  <c r="CA23" i="6"/>
  <c r="CM35" i="1"/>
  <c r="DB34" i="6"/>
  <c r="G19" i="6"/>
  <c r="BF27" i="6"/>
  <c r="BD38" i="1"/>
  <c r="BO13" i="1"/>
  <c r="BN13" i="1"/>
  <c r="AA37" i="6"/>
  <c r="DS33" i="6"/>
  <c r="AP8" i="6"/>
  <c r="AJ27" i="1"/>
  <c r="W15" i="6"/>
  <c r="AD7" i="1"/>
  <c r="BG31" i="6"/>
  <c r="DG14" i="6"/>
  <c r="BF31" i="6"/>
  <c r="ED39" i="6"/>
  <c r="DG13" i="6"/>
  <c r="CW29" i="1"/>
  <c r="DZ8" i="1"/>
  <c r="DD24" i="6"/>
  <c r="DY33" i="1"/>
  <c r="CV16" i="1"/>
  <c r="BE25" i="6"/>
  <c r="AW22" i="6"/>
  <c r="BH30" i="6"/>
  <c r="AK26" i="1"/>
  <c r="BZ7" i="1"/>
  <c r="DC25" i="6"/>
  <c r="DL14" i="6"/>
  <c r="AJ33" i="6"/>
  <c r="DZ38" i="6"/>
  <c r="DA27" i="6"/>
  <c r="AO31" i="1"/>
  <c r="J12" i="1"/>
  <c r="AH8" i="6"/>
  <c r="AJ15" i="6"/>
  <c r="CT8" i="6"/>
  <c r="AV14" i="6"/>
  <c r="DN23" i="6"/>
  <c r="CV29" i="1"/>
  <c r="V30" i="6"/>
  <c r="M12" i="1"/>
  <c r="DV38" i="1"/>
  <c r="AU8" i="1"/>
  <c r="BB16" i="1"/>
  <c r="EP38" i="6"/>
  <c r="CS25" i="6"/>
  <c r="DV12" i="6"/>
  <c r="EK31" i="6"/>
  <c r="DL18" i="6"/>
  <c r="AM38" i="6"/>
  <c r="DY11" i="6"/>
  <c r="CK18" i="1"/>
  <c r="AZ19" i="1"/>
  <c r="BL32" i="1"/>
  <c r="CI12" i="1"/>
  <c r="CT21" i="1"/>
  <c r="DR11" i="1"/>
  <c r="AH13" i="1"/>
  <c r="CD19" i="1"/>
  <c r="CT35" i="6"/>
  <c r="CA14" i="6"/>
  <c r="DQ32" i="1"/>
  <c r="DR31" i="1"/>
  <c r="EF9" i="1"/>
  <c r="CT37" i="6"/>
  <c r="BT13" i="6"/>
  <c r="EA32" i="1"/>
  <c r="N39" i="6"/>
  <c r="CS11" i="6"/>
  <c r="CJ37" i="1"/>
  <c r="CS31" i="6"/>
  <c r="BD12" i="6"/>
  <c r="T15" i="1"/>
  <c r="CM10" i="6"/>
  <c r="AL38" i="6"/>
  <c r="DJ32" i="6"/>
  <c r="DS36" i="1"/>
  <c r="H36" i="1"/>
  <c r="DC31" i="1"/>
  <c r="DG23" i="1"/>
  <c r="BP39" i="1"/>
  <c r="CC23" i="6"/>
  <c r="EG28" i="6"/>
  <c r="EM16" i="6"/>
  <c r="BC19" i="1"/>
  <c r="L11" i="1"/>
  <c r="BV13" i="6"/>
  <c r="AR9" i="1"/>
  <c r="AJ8" i="1"/>
  <c r="EH11" i="1"/>
  <c r="BY18" i="1"/>
  <c r="EO14" i="6"/>
  <c r="W23" i="1"/>
  <c r="AY15" i="1"/>
  <c r="AN29" i="6"/>
  <c r="CV13" i="1"/>
  <c r="BG22" i="6"/>
  <c r="CO22" i="6"/>
  <c r="BR23" i="6"/>
  <c r="DX21" i="6"/>
  <c r="AW12" i="6"/>
  <c r="EO9" i="1"/>
  <c r="EF28" i="1"/>
  <c r="DW31" i="6"/>
  <c r="AN14" i="1"/>
  <c r="CW22" i="1"/>
  <c r="AD31" i="1"/>
  <c r="CK15" i="1"/>
  <c r="EO39" i="1"/>
  <c r="AR30" i="1"/>
  <c r="DE20" i="1"/>
  <c r="BU18" i="1"/>
  <c r="EI32" i="1"/>
  <c r="DZ9" i="1"/>
  <c r="BG35" i="6"/>
  <c r="BO16" i="1"/>
  <c r="DO29" i="6"/>
  <c r="EE25" i="1"/>
  <c r="AZ32" i="1"/>
  <c r="BK16" i="1"/>
  <c r="CM38" i="1"/>
  <c r="EO14" i="1"/>
  <c r="X33" i="1"/>
  <c r="AM24" i="1"/>
  <c r="DW28" i="6"/>
  <c r="BN22" i="1"/>
  <c r="CZ37" i="6"/>
  <c r="AI10" i="1"/>
  <c r="BV34" i="6"/>
  <c r="DW38" i="6"/>
  <c r="DC10" i="6"/>
  <c r="T10" i="6"/>
  <c r="AR18" i="6"/>
  <c r="AP21" i="6"/>
  <c r="DF26" i="6"/>
  <c r="EM11" i="6"/>
  <c r="DC8" i="6"/>
  <c r="CU12" i="1"/>
  <c r="EO29" i="6"/>
  <c r="R26" i="1"/>
  <c r="Y34" i="6"/>
  <c r="CM24" i="6"/>
  <c r="BG18" i="6"/>
  <c r="CJ21" i="1"/>
  <c r="EQ13" i="6"/>
  <c r="DT8" i="6"/>
  <c r="AM21" i="6"/>
  <c r="EF27" i="6"/>
  <c r="DV16" i="1"/>
  <c r="EF15" i="1"/>
  <c r="CU7" i="1"/>
  <c r="K30" i="6"/>
  <c r="DB28" i="1"/>
  <c r="EL27" i="1"/>
  <c r="CH8" i="6"/>
  <c r="AV12" i="6"/>
  <c r="O14" i="6"/>
  <c r="EB30" i="6"/>
  <c r="EE26" i="1"/>
  <c r="AY36" i="6"/>
  <c r="CG22" i="6"/>
  <c r="AB12" i="6"/>
  <c r="CC33" i="1"/>
  <c r="DU24" i="6"/>
  <c r="I35" i="1"/>
  <c r="DT7" i="6"/>
  <c r="AW38" i="6"/>
  <c r="W17" i="6"/>
  <c r="S36" i="1"/>
  <c r="DJ9" i="6"/>
  <c r="AI16" i="6"/>
  <c r="I10" i="1"/>
  <c r="DW12" i="1"/>
  <c r="ER37" i="6"/>
  <c r="BI18" i="6"/>
  <c r="EQ26" i="6"/>
  <c r="AV24" i="1"/>
  <c r="CR32" i="1"/>
  <c r="DN21" i="6"/>
  <c r="EI20" i="1"/>
  <c r="DZ19" i="1"/>
  <c r="DL17" i="1"/>
  <c r="DJ26" i="1"/>
  <c r="CX20" i="6"/>
  <c r="DS33" i="1"/>
  <c r="EE31" i="1"/>
  <c r="EQ31" i="1"/>
  <c r="CI15" i="1"/>
  <c r="CH14" i="6"/>
  <c r="DJ19" i="6"/>
  <c r="BK15" i="1"/>
  <c r="CN32" i="1"/>
  <c r="CQ11" i="6"/>
  <c r="AU31" i="6"/>
  <c r="P32" i="6"/>
  <c r="AG14" i="1"/>
  <c r="T24" i="6"/>
  <c r="BM14" i="6"/>
  <c r="P24" i="1"/>
  <c r="BD32" i="6"/>
  <c r="AY28" i="6"/>
  <c r="DU34" i="6"/>
  <c r="BF31" i="1"/>
  <c r="E33" i="6"/>
  <c r="EH34" i="1"/>
  <c r="T16" i="1"/>
  <c r="DR32" i="1"/>
  <c r="DU37" i="6"/>
  <c r="AL8" i="1"/>
  <c r="BU26" i="6"/>
  <c r="EA24" i="6"/>
  <c r="CO21" i="6"/>
  <c r="W25" i="6"/>
  <c r="CW18" i="1"/>
  <c r="DA8" i="6"/>
  <c r="AT34" i="6"/>
  <c r="BZ19" i="6"/>
  <c r="V31" i="1"/>
  <c r="BM23" i="6"/>
  <c r="EH9" i="6"/>
  <c r="BU22" i="6"/>
  <c r="EQ36" i="6"/>
  <c r="EP33" i="1"/>
  <c r="W39" i="1"/>
  <c r="CB28" i="6"/>
  <c r="EK29" i="6"/>
  <c r="DU30" i="6"/>
  <c r="EI35" i="1"/>
  <c r="AT37" i="6"/>
  <c r="CN18" i="6"/>
  <c r="CB38" i="1"/>
  <c r="EB33" i="6"/>
  <c r="ED8" i="1"/>
  <c r="Y33" i="6"/>
  <c r="H38" i="6"/>
  <c r="E32" i="1"/>
  <c r="AL27" i="1"/>
  <c r="CC11" i="6"/>
  <c r="N33" i="6"/>
  <c r="CM38" i="6"/>
  <c r="CN38" i="6"/>
  <c r="DC13" i="6"/>
  <c r="EG21" i="1"/>
  <c r="S39" i="1"/>
  <c r="CZ36" i="6"/>
  <c r="DS28" i="1"/>
  <c r="DO25" i="1"/>
  <c r="BK25" i="6"/>
  <c r="CL13" i="1"/>
  <c r="DQ27" i="1"/>
  <c r="AM20" i="1"/>
  <c r="EJ13" i="6"/>
  <c r="AE16" i="1"/>
  <c r="DN24" i="6"/>
  <c r="AJ19" i="6"/>
  <c r="DA17" i="6"/>
  <c r="DE23" i="1"/>
  <c r="DL23" i="6"/>
  <c r="DR11" i="6"/>
  <c r="DV39" i="1"/>
  <c r="CS28" i="6"/>
  <c r="CK19" i="6"/>
  <c r="EI14" i="6"/>
  <c r="I36" i="6"/>
  <c r="S11" i="6"/>
  <c r="DE25" i="6"/>
  <c r="CM16" i="6"/>
  <c r="W11" i="1"/>
  <c r="BV16" i="6"/>
  <c r="DY18" i="1"/>
  <c r="BP15" i="1"/>
  <c r="CJ31" i="1"/>
  <c r="CH32" i="6"/>
  <c r="EB27" i="6"/>
  <c r="DX10" i="1"/>
  <c r="BX9" i="1"/>
  <c r="EQ22" i="6"/>
  <c r="EE16" i="1"/>
  <c r="AC15" i="1"/>
  <c r="BN30" i="6"/>
  <c r="CY12" i="1"/>
  <c r="BF25" i="6"/>
  <c r="CA30" i="6"/>
  <c r="EN10" i="6"/>
  <c r="DW39" i="6"/>
  <c r="U37" i="1"/>
  <c r="AS11" i="1"/>
  <c r="DN38" i="6"/>
  <c r="K12" i="6"/>
  <c r="BI27" i="6"/>
  <c r="BE28" i="1"/>
  <c r="AN39" i="6"/>
  <c r="DO26" i="1"/>
  <c r="DW32" i="1"/>
  <c r="AD28" i="6"/>
  <c r="DU31" i="1"/>
  <c r="DP8" i="1"/>
  <c r="DU10" i="6"/>
  <c r="DZ36" i="6"/>
  <c r="EL33" i="1"/>
  <c r="CM19" i="6"/>
  <c r="AH12" i="1"/>
  <c r="BP35" i="1"/>
  <c r="EJ8" i="1"/>
  <c r="EL7" i="1"/>
  <c r="EA36" i="6"/>
  <c r="EQ9" i="1"/>
  <c r="EH18" i="1"/>
  <c r="DQ35" i="6"/>
  <c r="EE20" i="6"/>
  <c r="EL18" i="6"/>
  <c r="BJ23" i="6"/>
  <c r="EG23" i="1"/>
  <c r="BT8" i="1"/>
  <c r="DD9" i="1"/>
  <c r="CE13" i="1"/>
  <c r="AD24" i="1"/>
  <c r="E34" i="6"/>
  <c r="DH28" i="1"/>
  <c r="Y36" i="1"/>
  <c r="AQ31" i="6"/>
  <c r="DQ28" i="6"/>
  <c r="BD10" i="6"/>
  <c r="DN10" i="6"/>
  <c r="AJ7" i="1"/>
  <c r="EM31" i="1"/>
  <c r="BQ13" i="6"/>
  <c r="BN25" i="6"/>
  <c r="ER8" i="1"/>
  <c r="AJ31" i="6"/>
  <c r="DP21" i="1"/>
  <c r="BS12" i="1"/>
  <c r="EG35" i="1"/>
  <c r="EH33" i="1"/>
  <c r="AE15" i="6"/>
  <c r="DR26" i="1"/>
  <c r="DM10" i="1"/>
  <c r="CL34" i="1"/>
  <c r="CS35" i="1"/>
  <c r="EG23" i="6"/>
  <c r="DW33" i="6"/>
  <c r="EN35" i="6"/>
  <c r="EL19" i="6"/>
  <c r="EO10" i="1"/>
  <c r="EC26" i="6"/>
  <c r="BZ33" i="1"/>
  <c r="CL7" i="6"/>
  <c r="M38" i="6"/>
  <c r="DE25" i="1"/>
  <c r="CL32" i="1"/>
  <c r="AW9" i="1"/>
  <c r="CI34" i="6"/>
  <c r="CI21" i="1"/>
  <c r="EG33" i="6"/>
  <c r="DO30" i="1"/>
  <c r="EO17" i="6"/>
  <c r="EM31" i="6"/>
  <c r="EI34" i="1"/>
  <c r="N19" i="6"/>
  <c r="Z16" i="1"/>
  <c r="ER35" i="6"/>
  <c r="EE27" i="1"/>
  <c r="CL7" i="1"/>
  <c r="P21" i="1"/>
  <c r="AF18" i="6"/>
  <c r="AY35" i="6"/>
  <c r="AN22" i="6"/>
  <c r="AM15" i="1"/>
  <c r="BT31" i="6"/>
  <c r="BP11" i="6"/>
  <c r="Y8" i="6"/>
  <c r="BA38" i="6"/>
  <c r="BN28" i="6"/>
  <c r="DM13" i="6"/>
  <c r="EL23" i="1"/>
  <c r="BC27" i="6"/>
  <c r="BH26" i="1"/>
  <c r="BI36" i="6"/>
  <c r="I22" i="1"/>
  <c r="EM39" i="6"/>
  <c r="BC19" i="6"/>
  <c r="DD16" i="1"/>
  <c r="DK39" i="1"/>
  <c r="AD39" i="6"/>
  <c r="EO30" i="1"/>
  <c r="EO26" i="6"/>
  <c r="BB17" i="6"/>
  <c r="U10" i="6"/>
  <c r="EC11" i="1"/>
  <c r="I13" i="1"/>
  <c r="DH28" i="6"/>
  <c r="DN18" i="1"/>
  <c r="U36" i="6"/>
  <c r="AJ32" i="6"/>
  <c r="CR19" i="1"/>
  <c r="BV37" i="1"/>
  <c r="CK17" i="1"/>
  <c r="DV29" i="1"/>
  <c r="CT31" i="6"/>
  <c r="EK32" i="1"/>
  <c r="CA16" i="1"/>
  <c r="BH11" i="6"/>
  <c r="BA20" i="6"/>
  <c r="M30" i="1"/>
  <c r="AH39" i="1"/>
  <c r="AJ30" i="6"/>
  <c r="EN12" i="1"/>
  <c r="DY18" i="6"/>
  <c r="DA31" i="6"/>
  <c r="EH24" i="1"/>
  <c r="CN10" i="1"/>
  <c r="ER34" i="1"/>
  <c r="DJ10" i="6"/>
  <c r="CP24" i="1"/>
  <c r="DA25" i="1"/>
  <c r="CM36" i="1"/>
  <c r="CS38" i="1"/>
  <c r="BN22" i="6"/>
  <c r="DU32" i="6"/>
  <c r="EJ33" i="1"/>
  <c r="CL29" i="6"/>
  <c r="BG13" i="1"/>
  <c r="ER36" i="6"/>
  <c r="EM23" i="6"/>
  <c r="AJ8" i="6"/>
  <c r="DB39" i="1"/>
  <c r="DU12" i="6"/>
  <c r="DW37" i="6"/>
  <c r="DV35" i="6"/>
  <c r="EH27" i="6"/>
  <c r="BP20" i="1"/>
  <c r="DE12" i="6"/>
  <c r="AI26" i="6"/>
  <c r="EC11" i="6"/>
  <c r="BV26" i="6"/>
  <c r="EN27" i="1"/>
  <c r="BF10" i="6"/>
  <c r="EN37" i="6"/>
  <c r="CE14" i="1"/>
  <c r="H29" i="6"/>
  <c r="U13" i="6"/>
  <c r="CH23" i="1"/>
  <c r="EO25" i="6"/>
  <c r="CP33" i="1"/>
  <c r="G20" i="6"/>
  <c r="BJ26" i="6"/>
  <c r="ER39" i="6"/>
  <c r="V16" i="6"/>
  <c r="N25" i="1"/>
  <c r="BV27" i="1"/>
  <c r="E18" i="6"/>
  <c r="BN38" i="6"/>
  <c r="CS34" i="1"/>
  <c r="AE30" i="1"/>
  <c r="P29" i="6"/>
  <c r="BO14" i="1"/>
  <c r="BP23" i="6"/>
  <c r="DT39" i="1"/>
  <c r="CB19" i="1"/>
  <c r="AA16" i="6"/>
  <c r="CY28" i="6"/>
  <c r="DE19" i="6"/>
  <c r="BS39" i="6"/>
  <c r="BN26" i="1"/>
  <c r="DT36" i="1"/>
  <c r="EF32" i="1"/>
  <c r="CI27" i="1"/>
  <c r="W28" i="1"/>
  <c r="CX39" i="1"/>
  <c r="BR31" i="1"/>
  <c r="N12" i="6"/>
  <c r="AY13" i="1"/>
  <c r="CH35" i="1"/>
  <c r="CY29" i="1"/>
  <c r="BH8" i="1"/>
  <c r="EE33" i="6"/>
  <c r="J29" i="6"/>
  <c r="CN19" i="6"/>
  <c r="CF39" i="1"/>
  <c r="CH15" i="6"/>
  <c r="DL28" i="6"/>
  <c r="EM15" i="6"/>
  <c r="BS32" i="6"/>
  <c r="BO34" i="1"/>
  <c r="DE33" i="6"/>
  <c r="AB21" i="1"/>
  <c r="CX31" i="1"/>
  <c r="DW11" i="6"/>
  <c r="DB37" i="6"/>
  <c r="EK21" i="6"/>
  <c r="O21" i="6"/>
  <c r="EM9" i="1"/>
  <c r="DJ12" i="6"/>
  <c r="CI18" i="1"/>
  <c r="EM12" i="6"/>
  <c r="DQ12" i="6"/>
  <c r="CD29" i="1"/>
  <c r="EQ10" i="6"/>
  <c r="AW24" i="6"/>
  <c r="DG9" i="6"/>
  <c r="DU39" i="1"/>
  <c r="BG19" i="1"/>
  <c r="DN26" i="6"/>
  <c r="CC13" i="1"/>
  <c r="L21" i="1"/>
  <c r="DV25" i="6"/>
  <c r="CU18" i="6"/>
  <c r="EQ39" i="6"/>
  <c r="AO7" i="1"/>
  <c r="BI33" i="6"/>
  <c r="BT10" i="1"/>
  <c r="CA34" i="1"/>
  <c r="CD27" i="6"/>
  <c r="CP17" i="6"/>
  <c r="EG39" i="6"/>
  <c r="EO21" i="6"/>
  <c r="AV36" i="6"/>
  <c r="DS26" i="6"/>
  <c r="EQ38" i="1"/>
  <c r="M32" i="1"/>
  <c r="CL11" i="6"/>
  <c r="AT34" i="1"/>
  <c r="EP36" i="1"/>
  <c r="ED11" i="1"/>
  <c r="AX25" i="1"/>
  <c r="AV23" i="6"/>
  <c r="DE24" i="6"/>
  <c r="DD20" i="1"/>
  <c r="EM19" i="6"/>
  <c r="CF32" i="6"/>
  <c r="CE12" i="1"/>
  <c r="EC35" i="1"/>
  <c r="CE22" i="1"/>
  <c r="BS34" i="6"/>
  <c r="DW18" i="6"/>
  <c r="BF27" i="1"/>
  <c r="BF21" i="1"/>
  <c r="AK13" i="1"/>
  <c r="EM14" i="6"/>
  <c r="BN7" i="6"/>
  <c r="CE18" i="1"/>
  <c r="BE21" i="1"/>
  <c r="BL38" i="6"/>
  <c r="BA25" i="1"/>
  <c r="CI24" i="6"/>
  <c r="DG36" i="6"/>
  <c r="AT22" i="1"/>
  <c r="DA35" i="1"/>
  <c r="BB12" i="6"/>
  <c r="DA36" i="6"/>
  <c r="EF12" i="6"/>
  <c r="CN39" i="1"/>
  <c r="Q16" i="6"/>
  <c r="CS17" i="1"/>
  <c r="CC23" i="1"/>
  <c r="AR7" i="1"/>
  <c r="EH22" i="1"/>
  <c r="EP13" i="6"/>
  <c r="U39" i="1"/>
  <c r="AG9" i="6"/>
  <c r="H32" i="1"/>
  <c r="BI34" i="6"/>
  <c r="BM26" i="1"/>
  <c r="CZ23" i="6"/>
  <c r="CD31" i="6"/>
  <c r="Z24" i="6"/>
  <c r="BU33" i="1"/>
  <c r="AL20" i="1"/>
  <c r="AZ34" i="1"/>
  <c r="BP32" i="6"/>
  <c r="AK25" i="1"/>
  <c r="EE9" i="1"/>
  <c r="AS10" i="1"/>
  <c r="EO28" i="1"/>
  <c r="CV20" i="6"/>
  <c r="W16" i="6"/>
  <c r="EJ17" i="1"/>
  <c r="DP27" i="6"/>
  <c r="F31" i="1"/>
  <c r="G32" i="1"/>
  <c r="CO23" i="1"/>
  <c r="EK10" i="1"/>
  <c r="AC28" i="6"/>
  <c r="CG21" i="1"/>
  <c r="CE16" i="6"/>
  <c r="DQ20" i="6"/>
  <c r="EN33" i="6"/>
  <c r="BA37" i="1"/>
  <c r="W32" i="1"/>
  <c r="Q34" i="6"/>
  <c r="BT11" i="6"/>
  <c r="CY28" i="1"/>
  <c r="DN34" i="6"/>
  <c r="EF21" i="6"/>
  <c r="EG37" i="6"/>
  <c r="DW16" i="6"/>
  <c r="CW22" i="6"/>
  <c r="CE9" i="1"/>
  <c r="EI20" i="6"/>
  <c r="DA24" i="6"/>
  <c r="EL9" i="6"/>
  <c r="AB37" i="1"/>
  <c r="DO25" i="6"/>
  <c r="P10" i="1"/>
  <c r="AE39" i="1"/>
  <c r="BV29" i="6"/>
  <c r="AJ10" i="1"/>
  <c r="CG20" i="1"/>
  <c r="AT33" i="6"/>
  <c r="AQ9" i="1"/>
  <c r="BE22" i="6"/>
  <c r="DJ33" i="6"/>
  <c r="BB7" i="6"/>
  <c r="ER24" i="1"/>
  <c r="AD10" i="6"/>
  <c r="BD24" i="1"/>
  <c r="EG14" i="6"/>
  <c r="AK31" i="6"/>
  <c r="BM19" i="1"/>
  <c r="ER18" i="6"/>
  <c r="EJ36" i="1"/>
  <c r="CX11" i="6"/>
  <c r="EG11" i="1"/>
  <c r="Y18" i="6"/>
  <c r="AW20" i="6"/>
  <c r="EO34" i="6"/>
  <c r="AG8" i="6"/>
  <c r="EF34" i="1"/>
  <c r="M35" i="1"/>
  <c r="DZ11" i="6"/>
  <c r="DH20" i="6"/>
  <c r="BK34" i="1"/>
  <c r="DX20" i="6"/>
  <c r="EO18" i="1"/>
  <c r="BA34" i="6"/>
  <c r="AI28" i="1"/>
  <c r="DP25" i="1"/>
  <c r="DM30" i="6"/>
  <c r="DW18" i="1"/>
  <c r="BP12" i="1"/>
  <c r="EO22" i="1"/>
  <c r="DL27" i="1"/>
  <c r="ER14" i="6"/>
  <c r="CH21" i="1"/>
  <c r="EF39" i="6"/>
  <c r="AJ31" i="1"/>
  <c r="CD31" i="1"/>
  <c r="DF29" i="1"/>
  <c r="ER10" i="6"/>
  <c r="AP22" i="1"/>
  <c r="AV7" i="6"/>
  <c r="CZ36" i="1"/>
  <c r="EH8" i="6"/>
  <c r="CN28" i="1"/>
  <c r="CD32" i="1"/>
  <c r="BE20" i="6"/>
  <c r="DM32" i="6"/>
  <c r="DU34" i="1"/>
  <c r="BG14" i="1"/>
  <c r="CC20" i="1"/>
  <c r="EL26" i="1"/>
  <c r="EK15" i="6"/>
  <c r="DL30" i="6"/>
  <c r="EN23" i="1"/>
  <c r="DS31" i="1"/>
  <c r="DK25" i="1"/>
  <c r="BH29" i="1"/>
  <c r="DZ30" i="6"/>
  <c r="AO32" i="1"/>
  <c r="AJ28" i="6"/>
  <c r="BC35" i="6"/>
  <c r="CF10" i="1"/>
  <c r="EI12" i="6"/>
  <c r="AM11" i="1"/>
  <c r="DI31" i="1"/>
  <c r="CK27" i="6"/>
  <c r="DN8" i="6"/>
  <c r="BL14" i="1"/>
  <c r="CZ13" i="6"/>
  <c r="EO36" i="1"/>
  <c r="CO19" i="1"/>
  <c r="CU25" i="6"/>
  <c r="BP17" i="1"/>
  <c r="W10" i="6"/>
  <c r="EI19" i="6"/>
  <c r="DD30" i="1"/>
  <c r="CX13" i="1"/>
  <c r="DE15" i="6"/>
  <c r="CH19" i="1"/>
  <c r="AC16" i="6"/>
  <c r="DE20" i="6"/>
  <c r="K24" i="6"/>
  <c r="CO16" i="6"/>
  <c r="DF35" i="1"/>
  <c r="CD39" i="6"/>
  <c r="J19" i="1"/>
  <c r="V26" i="1"/>
  <c r="AO23" i="1"/>
  <c r="EJ16" i="6"/>
  <c r="CK31" i="1"/>
  <c r="S19" i="6"/>
  <c r="CK29" i="1"/>
  <c r="Z15" i="1"/>
  <c r="EI14" i="1"/>
  <c r="EL36" i="6"/>
  <c r="DO17" i="1"/>
  <c r="DH34" i="6"/>
  <c r="DT29" i="1"/>
  <c r="BY11" i="1"/>
  <c r="BJ17" i="6"/>
  <c r="DA9" i="1"/>
  <c r="AQ31" i="1"/>
  <c r="BI13" i="1"/>
  <c r="BS25" i="6"/>
  <c r="DY20" i="1"/>
  <c r="EQ26" i="1"/>
  <c r="CL8" i="6"/>
  <c r="AP36" i="1"/>
  <c r="AI24" i="6"/>
  <c r="EI11" i="1"/>
  <c r="ED8" i="6"/>
  <c r="DR36" i="1"/>
  <c r="AQ37" i="1"/>
  <c r="CK16" i="6"/>
  <c r="BE29" i="1"/>
  <c r="AG27" i="6"/>
  <c r="EP22" i="1"/>
  <c r="DK19" i="6"/>
  <c r="DN20" i="1"/>
  <c r="AB35" i="6"/>
  <c r="CH19" i="6"/>
  <c r="N29" i="1"/>
  <c r="DU21" i="6"/>
  <c r="AB36" i="1"/>
  <c r="CT14" i="6"/>
  <c r="Z25" i="6"/>
  <c r="W10" i="1"/>
  <c r="DI14" i="6"/>
  <c r="BM39" i="6"/>
  <c r="DD35" i="6"/>
  <c r="J14" i="1"/>
  <c r="DS22" i="6"/>
  <c r="EN13" i="6"/>
  <c r="AZ29" i="1"/>
  <c r="DV36" i="6"/>
  <c r="AP29" i="1"/>
  <c r="EG17" i="6"/>
  <c r="Y38" i="1"/>
  <c r="EK11" i="1"/>
  <c r="EO26" i="1"/>
  <c r="DV19" i="1"/>
  <c r="M21" i="6"/>
  <c r="CO38" i="1"/>
  <c r="EK8" i="6"/>
  <c r="AC21" i="1"/>
  <c r="EP38" i="1"/>
  <c r="EP15" i="6"/>
  <c r="BF9" i="6"/>
  <c r="G13" i="1"/>
  <c r="AF19" i="1"/>
  <c r="AS29" i="1"/>
  <c r="CC31" i="1"/>
  <c r="BE35" i="6"/>
  <c r="BG28" i="1"/>
  <c r="DN19" i="6"/>
  <c r="DS28" i="6"/>
  <c r="BW26" i="1"/>
  <c r="R33" i="6"/>
  <c r="BB32" i="6"/>
  <c r="CE16" i="1"/>
  <c r="EP15" i="1"/>
  <c r="AX30" i="1"/>
  <c r="BC36" i="1"/>
  <c r="AQ38" i="6"/>
  <c r="EG22" i="6"/>
  <c r="BI30" i="6"/>
  <c r="AZ14" i="6"/>
  <c r="EQ18" i="6"/>
  <c r="CU12" i="6"/>
  <c r="AB31" i="1"/>
  <c r="AO17" i="6"/>
  <c r="EF13" i="1"/>
  <c r="BZ36" i="6"/>
  <c r="ER10" i="1"/>
  <c r="CX38" i="1"/>
  <c r="BD16" i="6"/>
  <c r="AA24" i="6"/>
  <c r="DY8" i="1"/>
  <c r="EC22" i="6"/>
  <c r="DQ29" i="1"/>
  <c r="EF7" i="1"/>
  <c r="EQ13" i="1"/>
  <c r="DR19" i="1"/>
  <c r="EH34" i="6"/>
  <c r="AZ15" i="6"/>
  <c r="AG17" i="6"/>
  <c r="EH36" i="1"/>
  <c r="BA36" i="1"/>
  <c r="CT8" i="1"/>
  <c r="BU20" i="6"/>
  <c r="CR36" i="1"/>
  <c r="BB25" i="1"/>
  <c r="CN21" i="6"/>
  <c r="AT28" i="6"/>
  <c r="DA23" i="1"/>
  <c r="AM29" i="1"/>
  <c r="DM33" i="6"/>
  <c r="AJ15" i="1"/>
  <c r="EG18" i="1"/>
  <c r="BY32" i="1"/>
  <c r="DX8" i="6"/>
  <c r="EL18" i="1"/>
  <c r="CO37" i="1"/>
  <c r="BO31" i="1"/>
  <c r="S23" i="6"/>
  <c r="AL23" i="1"/>
  <c r="CV26" i="6"/>
  <c r="DU23" i="1"/>
  <c r="EK36" i="6"/>
  <c r="X18" i="6"/>
  <c r="L37" i="1"/>
  <c r="BL10" i="6"/>
  <c r="AC34" i="1"/>
  <c r="EI8" i="1"/>
  <c r="DN24" i="1"/>
  <c r="EK38" i="6"/>
  <c r="EB12" i="1"/>
  <c r="J9" i="1"/>
  <c r="CE33" i="6"/>
  <c r="CD36" i="6"/>
  <c r="AY23" i="6"/>
  <c r="EN17" i="1"/>
  <c r="AR36" i="1"/>
  <c r="AY36" i="1"/>
  <c r="Y16" i="1"/>
  <c r="CE39" i="6"/>
  <c r="BH10" i="6"/>
  <c r="BD20" i="1"/>
  <c r="BX36" i="1"/>
  <c r="BA16" i="6"/>
  <c r="BJ24" i="6"/>
  <c r="W9" i="1"/>
  <c r="H9" i="6"/>
  <c r="BG15" i="1"/>
  <c r="AG29" i="1"/>
  <c r="CM19" i="1"/>
  <c r="I28" i="1"/>
  <c r="DH14" i="1"/>
  <c r="CI30" i="1"/>
  <c r="CO11" i="1"/>
  <c r="BJ28" i="6"/>
  <c r="BD11" i="1"/>
  <c r="DN20" i="6"/>
  <c r="CA13" i="6"/>
  <c r="DV35" i="1"/>
  <c r="CA7" i="6"/>
  <c r="AW31" i="6"/>
  <c r="AS7" i="6"/>
  <c r="EF16" i="6"/>
  <c r="F11" i="1"/>
  <c r="DV32" i="6"/>
  <c r="EM23" i="1"/>
  <c r="EH32" i="6"/>
  <c r="BY26" i="1"/>
  <c r="AF36" i="6"/>
  <c r="AB37" i="6"/>
  <c r="AI23" i="1"/>
  <c r="EL16" i="1"/>
  <c r="BL21" i="6"/>
  <c r="Z27" i="6"/>
  <c r="AB22" i="1"/>
  <c r="DB14" i="1"/>
  <c r="Z35" i="6"/>
  <c r="P17" i="1"/>
  <c r="DE27" i="6"/>
  <c r="DK29" i="1"/>
  <c r="CX16" i="6"/>
  <c r="AZ8" i="6"/>
  <c r="EK31" i="1"/>
  <c r="AO20" i="6"/>
  <c r="AN11" i="1"/>
  <c r="DF14" i="6"/>
  <c r="DC33" i="1"/>
  <c r="BU30" i="1"/>
  <c r="AS20" i="1"/>
  <c r="DX38" i="1"/>
  <c r="CJ30" i="6"/>
  <c r="M39" i="6"/>
  <c r="DL36" i="6"/>
  <c r="ER33" i="1"/>
  <c r="BF15" i="1"/>
  <c r="CX29" i="6"/>
  <c r="DY24" i="1"/>
  <c r="N15" i="1"/>
  <c r="ER23" i="6"/>
  <c r="DP27" i="1"/>
  <c r="AR34" i="1"/>
  <c r="DQ21" i="6"/>
  <c r="CJ7" i="1"/>
  <c r="BZ20" i="6"/>
  <c r="DB10" i="6"/>
  <c r="CU36" i="1"/>
  <c r="ER30" i="1"/>
  <c r="DI17" i="1"/>
  <c r="EH31" i="1"/>
  <c r="BP34" i="6"/>
  <c r="AE9" i="6"/>
  <c r="U22" i="1"/>
  <c r="ER17" i="6"/>
  <c r="BM13" i="1"/>
  <c r="BA15" i="1"/>
  <c r="DB13" i="6"/>
  <c r="EL17" i="1"/>
  <c r="DJ25" i="1"/>
  <c r="EL23" i="6"/>
  <c r="E19" i="6"/>
  <c r="DI12" i="1"/>
  <c r="S17" i="1"/>
  <c r="AR21" i="1"/>
  <c r="DT19" i="1"/>
  <c r="DP13" i="1"/>
  <c r="K15" i="1"/>
  <c r="EE7" i="6"/>
  <c r="DG16" i="1"/>
  <c r="DD15" i="6"/>
  <c r="AW25" i="6"/>
  <c r="ER12" i="1"/>
  <c r="Q39" i="6"/>
  <c r="BF23" i="6"/>
  <c r="AU11" i="1"/>
  <c r="CT9" i="6"/>
  <c r="BN14" i="1"/>
  <c r="CZ19" i="6"/>
  <c r="E21" i="1"/>
  <c r="DF8" i="6"/>
  <c r="AU17" i="1"/>
  <c r="G10" i="1"/>
  <c r="CL20" i="1"/>
  <c r="CX35" i="1"/>
  <c r="DZ32" i="6"/>
  <c r="G24" i="1"/>
  <c r="AW28" i="6"/>
  <c r="BL19" i="1"/>
  <c r="CX15" i="6"/>
  <c r="CR10" i="1"/>
  <c r="AP13" i="6"/>
  <c r="CC22" i="1"/>
  <c r="DH19" i="1"/>
  <c r="BU33" i="6"/>
  <c r="EE24" i="6"/>
  <c r="BU31" i="6"/>
  <c r="CR20" i="1"/>
  <c r="CC18" i="6"/>
  <c r="AN34" i="6"/>
  <c r="BZ18" i="6"/>
  <c r="R27" i="1"/>
  <c r="U16" i="6"/>
  <c r="AO29" i="1"/>
  <c r="EM37" i="6"/>
  <c r="EC14" i="1"/>
  <c r="O29" i="6"/>
  <c r="DU33" i="1"/>
  <c r="BO12" i="6"/>
  <c r="CI16" i="6"/>
  <c r="DG9" i="1"/>
  <c r="CK22" i="6"/>
  <c r="W14" i="1"/>
  <c r="AR17" i="6"/>
  <c r="CE7" i="1"/>
  <c r="CG8" i="1"/>
  <c r="DP10" i="1"/>
  <c r="V34" i="6"/>
  <c r="DC39" i="1"/>
  <c r="AO18" i="6"/>
  <c r="DG35" i="6"/>
  <c r="AK11" i="1"/>
  <c r="BV28" i="6"/>
  <c r="BX22" i="6"/>
  <c r="EN15" i="6"/>
  <c r="BH25" i="6"/>
  <c r="CW20" i="1"/>
  <c r="EE21" i="1"/>
  <c r="CB15" i="1"/>
  <c r="EC23" i="6"/>
  <c r="S31" i="1"/>
  <c r="DX16" i="6"/>
  <c r="CT22" i="6"/>
  <c r="J26" i="1"/>
  <c r="BQ11" i="1"/>
  <c r="BD18" i="6"/>
  <c r="CK38" i="1"/>
  <c r="DU10" i="1"/>
  <c r="AI9" i="1"/>
  <c r="DH29" i="6"/>
  <c r="EH25" i="6"/>
  <c r="BH28" i="6"/>
  <c r="BN24" i="1"/>
  <c r="BL22" i="1"/>
  <c r="EI15" i="1"/>
  <c r="BL32" i="6"/>
  <c r="DF15" i="6"/>
  <c r="EC36" i="1"/>
  <c r="AA20" i="6"/>
  <c r="DA32" i="1"/>
  <c r="ER15" i="1"/>
  <c r="DB16" i="6"/>
  <c r="EP37" i="6"/>
  <c r="CM31" i="6"/>
  <c r="AX38" i="1"/>
  <c r="AM25" i="1"/>
  <c r="DM39" i="6"/>
  <c r="AL35" i="1"/>
  <c r="CF15" i="1"/>
  <c r="BL18" i="6"/>
  <c r="BA30" i="1"/>
  <c r="AB16" i="1"/>
  <c r="EN38" i="6"/>
  <c r="EE38" i="1"/>
  <c r="AN37" i="1"/>
  <c r="BH19" i="6"/>
  <c r="H35" i="6"/>
  <c r="CS12" i="6"/>
  <c r="AE20" i="1"/>
  <c r="DT22" i="1"/>
  <c r="CQ15" i="6"/>
  <c r="DD37" i="1"/>
  <c r="BX36" i="6"/>
  <c r="DT16" i="1"/>
  <c r="DB36" i="1"/>
  <c r="BP11" i="1"/>
  <c r="AN8" i="1"/>
  <c r="AH31" i="6"/>
  <c r="DE8" i="1"/>
  <c r="BG17" i="6"/>
  <c r="EN31" i="1"/>
  <c r="BW29" i="6"/>
  <c r="EI27" i="6"/>
  <c r="EM37" i="1"/>
  <c r="DB31" i="6"/>
  <c r="CI34" i="1"/>
  <c r="T11" i="6"/>
  <c r="AB8" i="1"/>
  <c r="CR36" i="6"/>
  <c r="EN14" i="1"/>
  <c r="EI32" i="6"/>
  <c r="DL24" i="6"/>
  <c r="CY8" i="6"/>
  <c r="DJ29" i="6"/>
  <c r="EM10" i="6"/>
  <c r="CR8" i="6"/>
  <c r="EP23" i="1"/>
  <c r="AJ21" i="1"/>
  <c r="EL34" i="1"/>
  <c r="CI39" i="1"/>
  <c r="EH7" i="6"/>
  <c r="CF7" i="6"/>
  <c r="BB22" i="6"/>
  <c r="BP22" i="1"/>
  <c r="AW36" i="6"/>
  <c r="Y13" i="1"/>
  <c r="K20" i="1"/>
  <c r="BR14" i="1"/>
  <c r="AN12" i="1"/>
  <c r="T18" i="6"/>
  <c r="AI13" i="6"/>
  <c r="BC7" i="1"/>
  <c r="AS27" i="6"/>
  <c r="AW37" i="6"/>
  <c r="AM32" i="6"/>
  <c r="EF31" i="1"/>
  <c r="AP35" i="6"/>
  <c r="EJ23" i="1"/>
  <c r="BQ32" i="1"/>
  <c r="CR28" i="6"/>
  <c r="Z7" i="1"/>
  <c r="E27" i="1"/>
  <c r="EL32" i="1"/>
  <c r="T29" i="6"/>
  <c r="J18" i="1"/>
  <c r="BK9" i="1"/>
  <c r="AR16" i="6"/>
  <c r="BB9" i="1"/>
  <c r="AP15" i="6"/>
  <c r="CV21" i="6"/>
  <c r="CH36" i="6"/>
  <c r="BB7" i="1"/>
  <c r="BB8" i="6"/>
  <c r="AJ13" i="1"/>
  <c r="P36" i="1"/>
  <c r="DV19" i="6"/>
  <c r="X35" i="6"/>
  <c r="BD35" i="6"/>
  <c r="BJ30" i="1"/>
  <c r="L20" i="6"/>
  <c r="CW13" i="6"/>
  <c r="CW39" i="1"/>
  <c r="DB11" i="1"/>
  <c r="BO33" i="6"/>
  <c r="DD31" i="1"/>
  <c r="E22" i="6"/>
  <c r="CO36" i="1"/>
  <c r="EC36" i="6"/>
  <c r="CL39" i="6"/>
  <c r="DG37" i="6"/>
  <c r="EG9" i="1"/>
  <c r="EQ21" i="1"/>
  <c r="CM17" i="1"/>
  <c r="EF36" i="6"/>
  <c r="CK17" i="6"/>
  <c r="EE25" i="6"/>
  <c r="DS23" i="1"/>
  <c r="BE39" i="1"/>
  <c r="ED14" i="1"/>
  <c r="EQ12" i="1"/>
  <c r="BL31" i="6"/>
  <c r="AU16" i="1"/>
  <c r="DP8" i="6"/>
  <c r="DX33" i="1"/>
  <c r="AB15" i="1"/>
  <c r="BN29" i="1"/>
  <c r="CW11" i="1"/>
  <c r="EO11" i="1"/>
  <c r="CI11" i="1"/>
  <c r="AD33" i="1"/>
  <c r="DV14" i="1"/>
  <c r="BI31" i="1"/>
  <c r="CZ16" i="6"/>
  <c r="AS33" i="6"/>
  <c r="AL28" i="1"/>
  <c r="CM14" i="1"/>
  <c r="BC28" i="6"/>
  <c r="AZ21" i="6"/>
  <c r="DO30" i="6"/>
  <c r="CQ19" i="1"/>
  <c r="W18" i="1"/>
  <c r="BW24" i="1"/>
  <c r="CK14" i="6"/>
  <c r="K14" i="6"/>
  <c r="BX32" i="1"/>
  <c r="AZ9" i="1"/>
  <c r="CA15" i="6"/>
  <c r="EC38" i="6"/>
  <c r="EM28" i="6"/>
  <c r="DS38" i="1"/>
  <c r="AN33" i="1"/>
  <c r="BT32" i="6"/>
  <c r="AG34" i="6"/>
  <c r="N18" i="6"/>
  <c r="J27" i="6"/>
  <c r="CG7" i="1"/>
  <c r="EL32" i="6"/>
  <c r="BP15" i="6"/>
  <c r="AW23" i="6"/>
  <c r="AB32" i="6"/>
  <c r="DD20" i="6"/>
  <c r="CM9" i="1"/>
  <c r="X21" i="6"/>
  <c r="CQ32" i="6"/>
  <c r="CU15" i="1"/>
  <c r="CG30" i="6"/>
  <c r="DF12" i="6"/>
  <c r="AD16" i="1"/>
  <c r="BW39" i="1"/>
  <c r="EE35" i="6"/>
  <c r="F18" i="1"/>
  <c r="CN12" i="1"/>
  <c r="BX17" i="1"/>
  <c r="EE16" i="6"/>
  <c r="CI35" i="1"/>
  <c r="CM15" i="1"/>
  <c r="AG37" i="6"/>
  <c r="DT29" i="6"/>
  <c r="CG35" i="6"/>
  <c r="CQ26" i="6"/>
  <c r="X39" i="1"/>
  <c r="BN20" i="6"/>
  <c r="EH10" i="6"/>
  <c r="CC36" i="6"/>
  <c r="DY26" i="6"/>
  <c r="AM34" i="6"/>
  <c r="BX27" i="6"/>
  <c r="V36" i="1"/>
  <c r="BS37" i="1"/>
  <c r="Y39" i="1"/>
  <c r="CN35" i="6"/>
  <c r="EQ12" i="6"/>
  <c r="W15" i="1"/>
  <c r="EC23" i="1"/>
  <c r="BN21" i="1"/>
  <c r="CA33" i="1"/>
  <c r="BR25" i="1"/>
  <c r="AP27" i="6"/>
  <c r="BW16" i="6"/>
  <c r="EK11" i="6"/>
  <c r="AX23" i="1"/>
  <c r="CG13" i="1"/>
  <c r="EH32" i="1"/>
  <c r="CF21" i="6"/>
  <c r="CN9" i="6"/>
  <c r="CO34" i="6"/>
  <c r="I26" i="1"/>
  <c r="DH13" i="6"/>
  <c r="AY25" i="1"/>
  <c r="BR35" i="1"/>
  <c r="DP14" i="1"/>
  <c r="DX12" i="1"/>
  <c r="EF8" i="6"/>
  <c r="BF20" i="1"/>
  <c r="EF28" i="6"/>
  <c r="CX8" i="1"/>
  <c r="CQ8" i="6"/>
  <c r="AP38" i="1"/>
  <c r="BM35" i="6"/>
  <c r="DJ21" i="6"/>
  <c r="BS31" i="6"/>
  <c r="BL23" i="6"/>
  <c r="DI15" i="1"/>
  <c r="BR39" i="1"/>
  <c r="BE23" i="6"/>
  <c r="EO13" i="1"/>
  <c r="CE31" i="6"/>
  <c r="BQ27" i="1"/>
  <c r="AM33" i="6"/>
  <c r="BB35" i="1"/>
  <c r="Z18" i="6"/>
  <c r="CO8" i="6"/>
  <c r="EP28" i="1"/>
  <c r="O32" i="1"/>
  <c r="AG20" i="6"/>
  <c r="DQ22" i="1"/>
  <c r="AG10" i="6"/>
  <c r="Q18" i="6"/>
  <c r="CD35" i="6"/>
  <c r="DU14" i="1"/>
  <c r="DB25" i="1"/>
  <c r="AQ13" i="1"/>
  <c r="BX35" i="1"/>
  <c r="AY14" i="6"/>
  <c r="AX24" i="1"/>
  <c r="G17" i="6"/>
  <c r="AV22" i="6"/>
  <c r="AC26" i="6"/>
  <c r="O25" i="6"/>
  <c r="CC39" i="1"/>
  <c r="E8" i="1"/>
  <c r="EH16" i="1"/>
  <c r="AV19" i="6"/>
  <c r="L23" i="6"/>
  <c r="R39" i="1"/>
  <c r="CZ9" i="6"/>
  <c r="BT23" i="1"/>
  <c r="Q14" i="1"/>
  <c r="DI37" i="6"/>
  <c r="CK7" i="6"/>
  <c r="V12" i="6"/>
  <c r="CA22" i="1"/>
  <c r="EJ17" i="6"/>
  <c r="AA39" i="6"/>
  <c r="BM32" i="6"/>
  <c r="CM16" i="1"/>
  <c r="BM23" i="1"/>
  <c r="EP12" i="6"/>
  <c r="E22" i="1"/>
  <c r="CU30" i="1"/>
  <c r="EQ28" i="1"/>
  <c r="R11" i="1"/>
  <c r="AA10" i="6"/>
  <c r="AT7" i="6"/>
  <c r="CB34" i="1"/>
  <c r="BO14" i="6"/>
  <c r="BQ39" i="6"/>
  <c r="EA20" i="1"/>
  <c r="BS36" i="1"/>
  <c r="DA25" i="6"/>
  <c r="CT14" i="1"/>
  <c r="EP12" i="1"/>
  <c r="BM38" i="1"/>
  <c r="BE15" i="1"/>
  <c r="AD32" i="1"/>
  <c r="AH17" i="6"/>
  <c r="BB8" i="1"/>
  <c r="AI11" i="1"/>
  <c r="EJ25" i="6"/>
  <c r="BK31" i="1"/>
  <c r="BG20" i="1"/>
  <c r="DH33" i="1"/>
  <c r="T32" i="1"/>
  <c r="EQ21" i="6"/>
  <c r="EH35" i="6"/>
  <c r="DZ23" i="6"/>
  <c r="DH39" i="6"/>
  <c r="DM31" i="1"/>
  <c r="BM18" i="6"/>
  <c r="AY24" i="1"/>
  <c r="CH31" i="6"/>
  <c r="DY32" i="6"/>
  <c r="BE12" i="1"/>
  <c r="AC19" i="6"/>
  <c r="DZ24" i="1"/>
  <c r="DV22" i="6"/>
  <c r="DZ10" i="6"/>
  <c r="I25" i="6"/>
  <c r="V37" i="1"/>
  <c r="AC23" i="1"/>
  <c r="DM20" i="1"/>
  <c r="E34" i="1"/>
  <c r="AQ25" i="6"/>
  <c r="BI27" i="1"/>
  <c r="BS33" i="6"/>
  <c r="BO26" i="1"/>
  <c r="AJ24" i="1"/>
  <c r="L19" i="1"/>
  <c r="EE10" i="6"/>
  <c r="DO31" i="6"/>
  <c r="CC32" i="1"/>
  <c r="DO24" i="6"/>
  <c r="BI35" i="1"/>
  <c r="EG12" i="6"/>
  <c r="CK10" i="6"/>
  <c r="AV34" i="1"/>
  <c r="J33" i="6"/>
  <c r="E14" i="6"/>
  <c r="S39" i="6"/>
  <c r="AC29" i="1"/>
  <c r="Z22" i="6"/>
  <c r="AL39" i="1"/>
  <c r="BF30" i="6"/>
  <c r="U21" i="6"/>
  <c r="BH16" i="1"/>
  <c r="AZ27" i="1"/>
  <c r="AS28" i="6"/>
  <c r="AS18" i="6"/>
  <c r="DU19" i="6"/>
  <c r="BT39" i="1"/>
  <c r="EB19" i="6"/>
  <c r="DL29" i="6"/>
  <c r="CK15" i="6"/>
  <c r="CL36" i="1"/>
  <c r="Z12" i="1"/>
  <c r="EL10" i="1"/>
  <c r="BQ10" i="6"/>
  <c r="AB10" i="1"/>
  <c r="O19" i="1"/>
  <c r="U14" i="6"/>
  <c r="K39" i="6"/>
  <c r="EE34" i="1"/>
  <c r="AK33" i="6"/>
  <c r="AV27" i="6"/>
  <c r="AS16" i="6"/>
  <c r="DB16" i="1"/>
  <c r="DC23" i="6"/>
  <c r="BH14" i="6"/>
  <c r="DN19" i="1"/>
  <c r="DL26" i="1"/>
  <c r="BR10" i="6"/>
  <c r="CI10" i="6"/>
  <c r="EL14" i="6"/>
  <c r="M26" i="6"/>
  <c r="EG7" i="1"/>
  <c r="AN30" i="1"/>
  <c r="DT9" i="6"/>
  <c r="EK39" i="6"/>
  <c r="R18" i="6"/>
  <c r="T30" i="1"/>
  <c r="T33" i="6"/>
  <c r="BL13" i="1"/>
  <c r="DS18" i="1"/>
  <c r="AO27" i="6"/>
  <c r="CP16" i="1"/>
  <c r="CD37" i="1"/>
  <c r="DA16" i="6"/>
  <c r="CP30" i="6"/>
  <c r="BI35" i="6"/>
  <c r="DW38" i="1"/>
  <c r="DX19" i="6"/>
  <c r="DS16" i="1"/>
  <c r="BW35" i="1"/>
  <c r="EM17" i="1"/>
  <c r="EI15" i="6"/>
  <c r="BT25" i="6"/>
  <c r="DD14" i="6"/>
  <c r="M27" i="6"/>
  <c r="DJ7" i="6"/>
  <c r="AH32" i="1"/>
  <c r="EM17" i="6"/>
  <c r="CG17" i="6"/>
  <c r="CD32" i="6"/>
  <c r="CL32" i="6"/>
  <c r="DR34" i="1"/>
  <c r="O39" i="6"/>
  <c r="EE31" i="6"/>
  <c r="AR11" i="6"/>
  <c r="AN25" i="1"/>
  <c r="DW14" i="6"/>
  <c r="AW10" i="6"/>
  <c r="AZ13" i="6"/>
  <c r="CN14" i="6"/>
  <c r="DB17" i="1"/>
  <c r="AR18" i="1"/>
  <c r="BY29" i="6"/>
  <c r="AX13" i="1"/>
  <c r="EM34" i="6"/>
  <c r="AD18" i="1"/>
  <c r="DK29" i="6"/>
  <c r="DW9" i="6"/>
  <c r="AV21" i="6"/>
  <c r="DA22" i="1"/>
  <c r="BU25" i="6"/>
  <c r="CH16" i="6"/>
  <c r="CT9" i="1"/>
  <c r="CZ7" i="1"/>
  <c r="BL28" i="6"/>
  <c r="AJ27" i="6"/>
  <c r="BV36" i="1"/>
  <c r="CJ20" i="6"/>
  <c r="CD33" i="6"/>
  <c r="CP21" i="6"/>
  <c r="EF22" i="1"/>
  <c r="BA11" i="6"/>
  <c r="V7" i="6"/>
  <c r="EQ30" i="1"/>
  <c r="CV27" i="1"/>
  <c r="DH16" i="1"/>
  <c r="AE26" i="6"/>
  <c r="BH22" i="1"/>
  <c r="CE17" i="1"/>
  <c r="BS21" i="1"/>
  <c r="BI28" i="1"/>
  <c r="BZ13" i="6"/>
  <c r="EO16" i="6"/>
  <c r="CS27" i="6"/>
  <c r="AI27" i="1"/>
  <c r="CJ26" i="6"/>
  <c r="CX33" i="6"/>
  <c r="DY9" i="6"/>
  <c r="DU38" i="1"/>
  <c r="DA36" i="1"/>
  <c r="Y34" i="1"/>
  <c r="DX34" i="1"/>
  <c r="CK26" i="6"/>
  <c r="DF11" i="1"/>
  <c r="AD13" i="6"/>
  <c r="EM9" i="6"/>
  <c r="CI37" i="6"/>
  <c r="DK24" i="1"/>
  <c r="EQ39" i="1"/>
  <c r="V21" i="6"/>
  <c r="BY7" i="6"/>
  <c r="AW13" i="6"/>
  <c r="BZ35" i="6"/>
  <c r="CU13" i="1"/>
  <c r="BC28" i="1"/>
  <c r="BZ26" i="6"/>
  <c r="AR27" i="1"/>
  <c r="CA32" i="6"/>
  <c r="BQ8" i="1"/>
  <c r="CP35" i="1"/>
  <c r="EG24" i="1"/>
  <c r="CA33" i="6"/>
  <c r="EE18" i="6"/>
  <c r="BZ39" i="6"/>
  <c r="X16" i="1"/>
  <c r="BK33" i="6"/>
  <c r="BG32" i="6"/>
  <c r="AX32" i="6"/>
  <c r="J34" i="6"/>
  <c r="BS23" i="6"/>
  <c r="CK21" i="1"/>
  <c r="ER22" i="6"/>
  <c r="CV21" i="1"/>
  <c r="EE15" i="6"/>
  <c r="H21" i="1"/>
  <c r="EI9" i="6"/>
  <c r="EK25" i="6"/>
  <c r="U15" i="1"/>
  <c r="AF13" i="6"/>
  <c r="DF23" i="6"/>
  <c r="CC32" i="6"/>
  <c r="AD21" i="6"/>
  <c r="BV11" i="6"/>
  <c r="EO28" i="6"/>
  <c r="R13" i="1"/>
  <c r="BS15" i="1"/>
  <c r="AG14" i="6"/>
  <c r="BQ29" i="1"/>
  <c r="BJ32" i="6"/>
  <c r="BD26" i="6"/>
  <c r="EO12" i="1"/>
  <c r="EM36" i="6"/>
  <c r="Q10" i="1"/>
  <c r="EI28" i="1"/>
  <c r="EM35" i="6"/>
  <c r="DW20" i="1"/>
  <c r="AK18" i="6"/>
  <c r="DI25" i="1"/>
  <c r="BB24" i="1"/>
  <c r="ED27" i="1"/>
  <c r="BE23" i="1"/>
  <c r="CX30" i="1"/>
  <c r="EG28" i="1"/>
  <c r="Q38" i="1"/>
  <c r="EO31" i="6"/>
  <c r="DT28" i="1"/>
  <c r="J19" i="6"/>
  <c r="L22" i="6"/>
  <c r="AI19" i="6"/>
  <c r="AA11" i="1"/>
  <c r="CX34" i="6"/>
  <c r="AH23" i="1"/>
  <c r="CV30" i="6"/>
  <c r="DL24" i="1"/>
  <c r="AM25" i="6"/>
  <c r="CY17" i="1"/>
  <c r="AU37" i="6"/>
  <c r="DX19" i="1"/>
  <c r="EF32" i="6"/>
  <c r="Z9" i="6"/>
  <c r="CX7" i="6"/>
  <c r="O28" i="6"/>
  <c r="EI8" i="6"/>
  <c r="BF14" i="6"/>
  <c r="BP9" i="1"/>
  <c r="DV21" i="1"/>
  <c r="BT37" i="1"/>
  <c r="CR11" i="6"/>
  <c r="AY8" i="6"/>
  <c r="EK32" i="6"/>
  <c r="CY23" i="6"/>
  <c r="DX31" i="1"/>
  <c r="EN26" i="6"/>
  <c r="DL34" i="6"/>
  <c r="CZ38" i="6"/>
  <c r="CX17" i="6"/>
  <c r="K22" i="6"/>
  <c r="EQ19" i="1"/>
  <c r="F22" i="6"/>
  <c r="AY33" i="1"/>
  <c r="DI14" i="1"/>
  <c r="AI15" i="6"/>
  <c r="DG23" i="6"/>
  <c r="CR31" i="6"/>
  <c r="EI24" i="1"/>
  <c r="DZ28" i="6"/>
  <c r="BS38" i="6"/>
  <c r="EO22" i="6"/>
  <c r="V10" i="1"/>
  <c r="AQ29" i="1"/>
  <c r="AU23" i="6"/>
  <c r="O30" i="6"/>
  <c r="AW11" i="1"/>
  <c r="DN39" i="6"/>
  <c r="EK21" i="1"/>
  <c r="EH16" i="6"/>
  <c r="CQ29" i="1"/>
  <c r="AN23" i="1"/>
  <c r="EE8" i="6"/>
  <c r="BY37" i="1"/>
  <c r="CI22" i="6"/>
  <c r="DC14" i="1"/>
  <c r="BJ33" i="6"/>
  <c r="EF18" i="1"/>
  <c r="DR37" i="6"/>
  <c r="CD9" i="6"/>
  <c r="DF22" i="6"/>
  <c r="X19" i="1"/>
  <c r="BF22" i="1"/>
  <c r="EI17" i="1"/>
  <c r="AD22" i="1"/>
  <c r="EO10" i="6"/>
  <c r="CY38" i="6"/>
  <c r="BL28" i="1"/>
  <c r="BY32" i="6"/>
  <c r="Z28" i="6"/>
  <c r="Z38" i="6"/>
  <c r="U33" i="6"/>
  <c r="BA27" i="6"/>
  <c r="CP37" i="1"/>
  <c r="CW26" i="1"/>
  <c r="CW37" i="6"/>
  <c r="AH9" i="6"/>
  <c r="CD13" i="6"/>
  <c r="BQ21" i="6"/>
  <c r="CC27" i="6"/>
  <c r="BQ20" i="6"/>
  <c r="Y37" i="1"/>
  <c r="EB18" i="6"/>
  <c r="DH27" i="6"/>
  <c r="W8" i="1"/>
  <c r="DB30" i="1"/>
  <c r="DV30" i="1"/>
  <c r="EQ25" i="1"/>
  <c r="CM34" i="6"/>
  <c r="DS37" i="6"/>
  <c r="AI30" i="1"/>
  <c r="AV19" i="1"/>
  <c r="CE26" i="6"/>
  <c r="W21" i="1"/>
  <c r="BF29" i="6"/>
  <c r="AE28" i="1"/>
  <c r="AA21" i="6"/>
  <c r="K19" i="1"/>
  <c r="EP33" i="6"/>
  <c r="F37" i="1"/>
  <c r="DX27" i="6"/>
  <c r="CW34" i="1"/>
  <c r="CP14" i="1"/>
  <c r="AN32" i="6"/>
  <c r="CG26" i="6"/>
  <c r="DS29" i="6"/>
  <c r="G30" i="1"/>
  <c r="EE23" i="6"/>
  <c r="P35" i="1"/>
  <c r="AZ11" i="6"/>
  <c r="O30" i="1"/>
  <c r="AR9" i="6"/>
  <c r="EM7" i="6"/>
  <c r="BM33" i="6"/>
  <c r="AF16" i="1"/>
  <c r="DM16" i="6"/>
  <c r="DL17" i="6"/>
  <c r="BS34" i="1"/>
  <c r="EI11" i="6"/>
  <c r="BR34" i="1"/>
  <c r="CG11" i="6"/>
  <c r="DO29" i="1"/>
  <c r="BC38" i="1"/>
  <c r="EB23" i="1"/>
  <c r="BX16" i="6"/>
  <c r="Z7" i="6"/>
  <c r="EI38" i="6"/>
  <c r="CG23" i="6"/>
  <c r="ER9" i="1"/>
  <c r="DB18" i="1"/>
  <c r="AA19" i="1"/>
  <c r="EQ30" i="6"/>
  <c r="CG14" i="1"/>
  <c r="EE26" i="6"/>
  <c r="CX11" i="1"/>
  <c r="BA22" i="6"/>
  <c r="AR26" i="6"/>
  <c r="DC38" i="1"/>
  <c r="CO13" i="1"/>
  <c r="AG28" i="6"/>
  <c r="X19" i="6"/>
  <c r="BT7" i="6"/>
  <c r="BD29" i="1"/>
  <c r="EJ14" i="1"/>
  <c r="CW26" i="6"/>
  <c r="N13" i="1"/>
  <c r="BW12" i="6"/>
  <c r="L34" i="6"/>
  <c r="EL24" i="6"/>
  <c r="U28" i="1"/>
  <c r="EL19" i="1"/>
  <c r="EF14" i="6"/>
  <c r="BS14" i="6"/>
  <c r="CJ28" i="1"/>
  <c r="EO17" i="1"/>
  <c r="R10" i="1"/>
  <c r="DK34" i="1"/>
  <c r="BU38" i="1"/>
  <c r="EI7" i="6"/>
  <c r="AA36" i="1"/>
  <c r="DM35" i="1"/>
  <c r="Q30" i="1"/>
  <c r="BP25" i="1"/>
  <c r="CM23" i="6"/>
  <c r="BW33" i="6"/>
  <c r="BY30" i="1"/>
  <c r="BI7" i="1"/>
  <c r="CF17" i="6"/>
  <c r="EO24" i="6"/>
  <c r="F13" i="6"/>
  <c r="BJ12" i="1"/>
  <c r="CU34" i="6"/>
  <c r="EE39" i="1"/>
  <c r="EJ28" i="1"/>
  <c r="CZ33" i="6"/>
  <c r="CN31" i="1"/>
  <c r="EO27" i="1"/>
  <c r="AM24" i="6"/>
  <c r="AW10" i="1"/>
  <c r="BS29" i="6"/>
  <c r="DF18" i="6"/>
  <c r="BR29" i="1"/>
  <c r="BR22" i="1"/>
  <c r="EE37" i="6"/>
  <c r="AL19" i="1"/>
  <c r="H11" i="6"/>
  <c r="BR19" i="6"/>
  <c r="AL26" i="6"/>
  <c r="EA39" i="1"/>
  <c r="EP22" i="6"/>
  <c r="DV24" i="6"/>
  <c r="BX25" i="1"/>
  <c r="DI18" i="1"/>
  <c r="AB24" i="6"/>
  <c r="EE36" i="1"/>
  <c r="EA8" i="6"/>
  <c r="EK16" i="6"/>
  <c r="DR30" i="6"/>
  <c r="DP39" i="1"/>
  <c r="AA10" i="1"/>
  <c r="DZ20" i="6"/>
  <c r="BZ8" i="1"/>
  <c r="BJ22" i="1"/>
  <c r="AD29" i="6"/>
  <c r="ER23" i="1"/>
  <c r="AV13" i="6"/>
  <c r="CL12" i="6"/>
  <c r="P16" i="1"/>
  <c r="CL14" i="1"/>
  <c r="EK26" i="6"/>
  <c r="K29" i="1"/>
  <c r="DM22" i="6"/>
  <c r="CR26" i="1"/>
  <c r="CE28" i="6"/>
  <c r="EN7" i="6"/>
  <c r="AR19" i="6"/>
  <c r="BD22" i="1"/>
  <c r="DK26" i="1"/>
  <c r="EJ31" i="1"/>
  <c r="EM18" i="6"/>
  <c r="DT14" i="6"/>
  <c r="R13" i="6"/>
  <c r="U9" i="1"/>
  <c r="CU22" i="6"/>
  <c r="BC16" i="6"/>
  <c r="DO26" i="6"/>
  <c r="EP21" i="6"/>
  <c r="DI39" i="1"/>
  <c r="BG36" i="6"/>
  <c r="BQ25" i="6"/>
  <c r="DS9" i="6"/>
  <c r="EI30" i="1"/>
  <c r="CA35" i="1"/>
  <c r="CV16" i="6"/>
  <c r="CM20" i="6"/>
  <c r="CK28" i="1"/>
  <c r="CG35" i="1"/>
  <c r="DC9" i="1"/>
  <c r="DR39" i="6"/>
  <c r="EM24" i="6"/>
  <c r="CC8" i="6"/>
  <c r="ED30" i="1"/>
  <c r="AN23" i="6"/>
  <c r="DQ31" i="6"/>
  <c r="BS24" i="6"/>
  <c r="I18" i="6"/>
  <c r="BA32" i="6"/>
  <c r="DW9" i="1"/>
  <c r="CN30" i="1"/>
  <c r="BL14" i="6"/>
  <c r="CI36" i="6"/>
  <c r="BW25" i="6"/>
  <c r="AE38" i="6"/>
  <c r="AV30" i="1"/>
  <c r="BS8" i="6"/>
  <c r="AV8" i="1"/>
  <c r="E30" i="1"/>
  <c r="BU15" i="1"/>
  <c r="BU34" i="6"/>
  <c r="EP39" i="6"/>
  <c r="DO37" i="6"/>
  <c r="CE26" i="1"/>
  <c r="S18" i="1"/>
  <c r="DE29" i="6"/>
  <c r="BE9" i="1"/>
  <c r="Z15" i="6"/>
  <c r="EC22" i="1"/>
  <c r="DZ26" i="1"/>
  <c r="EG15" i="1"/>
  <c r="DJ11" i="1"/>
  <c r="CS16" i="1"/>
  <c r="DG19" i="6"/>
  <c r="AZ38" i="1"/>
  <c r="EL24" i="1"/>
  <c r="BA37" i="6"/>
  <c r="J32" i="6"/>
  <c r="BI21" i="1"/>
  <c r="CB18" i="6"/>
  <c r="DO23" i="6"/>
  <c r="DF32" i="6"/>
  <c r="BZ38" i="6"/>
  <c r="U23" i="1"/>
  <c r="CA10" i="6"/>
  <c r="BJ13" i="1"/>
  <c r="G31" i="1"/>
  <c r="AB34" i="6"/>
  <c r="N9" i="6"/>
  <c r="AX28" i="1"/>
  <c r="K24" i="1"/>
  <c r="EK34" i="1"/>
  <c r="BV21" i="1"/>
  <c r="BC39" i="1"/>
  <c r="L29" i="6"/>
  <c r="AX22" i="1"/>
  <c r="EP10" i="6"/>
  <c r="AD23" i="6"/>
  <c r="I33" i="1"/>
  <c r="AR35" i="6"/>
  <c r="AI17" i="1"/>
  <c r="BA14" i="6"/>
  <c r="EP19" i="6"/>
  <c r="CF21" i="1"/>
  <c r="CL26" i="1"/>
  <c r="BT17" i="1"/>
  <c r="M23" i="6"/>
  <c r="Q22" i="1"/>
  <c r="BF10" i="1"/>
  <c r="DF11" i="6"/>
  <c r="CG37" i="1"/>
  <c r="DS37" i="1"/>
  <c r="BD23" i="1"/>
  <c r="DE11" i="6"/>
  <c r="EG10" i="1"/>
  <c r="BQ17" i="6"/>
  <c r="AD7" i="6"/>
  <c r="DM19" i="1"/>
  <c r="BK19" i="1"/>
  <c r="BA24" i="6"/>
  <c r="BG17" i="1"/>
  <c r="CB33" i="6"/>
  <c r="CY19" i="6"/>
  <c r="F28" i="1"/>
  <c r="CS11" i="1"/>
  <c r="W27" i="1"/>
  <c r="DL18" i="1"/>
  <c r="DB21" i="1"/>
  <c r="EP25" i="6"/>
  <c r="AR33" i="1"/>
  <c r="DG17" i="1"/>
  <c r="O20" i="1"/>
  <c r="BW35" i="6"/>
  <c r="O10" i="6"/>
  <c r="DZ16" i="6"/>
  <c r="CX27" i="6"/>
  <c r="DF24" i="6"/>
  <c r="BI14" i="6"/>
  <c r="BU36" i="1"/>
  <c r="BB21" i="1"/>
  <c r="U24" i="6"/>
  <c r="CD21" i="6"/>
  <c r="CJ17" i="1"/>
  <c r="CD36" i="1"/>
  <c r="Z13" i="1"/>
  <c r="DJ37" i="1"/>
  <c r="AL38" i="1"/>
  <c r="CV8" i="6"/>
  <c r="F19" i="6"/>
  <c r="EE29" i="1"/>
  <c r="AI26" i="1"/>
  <c r="DB21" i="6"/>
  <c r="EB24" i="1"/>
  <c r="BR29" i="6"/>
  <c r="X38" i="6"/>
  <c r="EN30" i="1"/>
  <c r="AZ32" i="6"/>
  <c r="DQ10" i="1"/>
  <c r="CA27" i="1"/>
  <c r="EH28" i="1"/>
  <c r="AG21" i="6"/>
  <c r="P18" i="6"/>
  <c r="U31" i="6"/>
  <c r="CG16" i="6"/>
  <c r="DN11" i="6"/>
  <c r="BL16" i="6"/>
  <c r="DU16" i="6"/>
  <c r="DH24" i="6"/>
  <c r="O13" i="1"/>
  <c r="DI15" i="6"/>
  <c r="DC27" i="6"/>
  <c r="CY7" i="1"/>
  <c r="EG25" i="1"/>
  <c r="BE32" i="6"/>
  <c r="EK25" i="1"/>
  <c r="R32" i="6"/>
  <c r="BE31" i="6"/>
  <c r="DJ16" i="1"/>
  <c r="BY28" i="6"/>
  <c r="CH30" i="1"/>
  <c r="X28" i="1"/>
  <c r="CU24" i="6"/>
  <c r="BA12" i="6"/>
  <c r="CP26" i="6"/>
  <c r="DD21" i="6"/>
  <c r="E11" i="1"/>
  <c r="BI24" i="1"/>
  <c r="V37" i="6"/>
  <c r="BG30" i="1"/>
  <c r="BE38" i="1"/>
  <c r="AM23" i="6"/>
  <c r="CS13" i="1"/>
  <c r="EQ16" i="6"/>
  <c r="S35" i="1"/>
  <c r="DL37" i="6"/>
  <c r="DE11" i="1"/>
  <c r="BV19" i="1"/>
  <c r="EM35" i="1"/>
  <c r="S14" i="1"/>
  <c r="R25" i="1"/>
  <c r="EN15" i="1"/>
  <c r="CI26" i="6"/>
  <c r="BA23" i="6"/>
  <c r="CW20" i="6"/>
  <c r="J13" i="1"/>
  <c r="EG12" i="1"/>
  <c r="BL30" i="1"/>
  <c r="CX31" i="6"/>
  <c r="DZ35" i="6"/>
  <c r="DQ24" i="1"/>
  <c r="DI36" i="6"/>
  <c r="P13" i="1"/>
  <c r="AJ13" i="6"/>
  <c r="AF30" i="6"/>
  <c r="EM21" i="6"/>
  <c r="EG19" i="1"/>
  <c r="CU32" i="6"/>
  <c r="BC29" i="1"/>
  <c r="DL32" i="6"/>
  <c r="AL35" i="6"/>
  <c r="EQ37" i="1"/>
  <c r="CF38" i="6"/>
  <c r="DD13" i="1"/>
  <c r="DW22" i="1"/>
  <c r="CG36" i="6"/>
  <c r="EJ28" i="6"/>
  <c r="O10" i="1"/>
  <c r="E23" i="1"/>
  <c r="BQ13" i="1"/>
  <c r="CD37" i="6"/>
  <c r="BN39" i="6"/>
  <c r="EJ36" i="6"/>
  <c r="BT30" i="6"/>
  <c r="P23" i="1"/>
  <c r="J30" i="6"/>
  <c r="BP31" i="6"/>
  <c r="DY38" i="1"/>
  <c r="DZ27" i="1"/>
  <c r="EM16" i="1"/>
  <c r="AR16" i="1"/>
  <c r="EC33" i="1"/>
  <c r="AS21" i="1"/>
  <c r="AB25" i="1"/>
  <c r="BP33" i="1"/>
  <c r="AZ27" i="6"/>
  <c r="DD29" i="1"/>
  <c r="CD20" i="6"/>
  <c r="EM38" i="1"/>
  <c r="W35" i="1"/>
  <c r="DN23" i="1"/>
  <c r="BN12" i="6"/>
  <c r="EG8" i="1"/>
  <c r="EH21" i="6"/>
  <c r="AG30" i="6"/>
  <c r="BE36" i="6"/>
  <c r="AB22" i="6"/>
  <c r="W26" i="1"/>
  <c r="DY16" i="6"/>
  <c r="DQ7" i="1"/>
  <c r="CZ11" i="1"/>
  <c r="CB9" i="6"/>
  <c r="AT26" i="1"/>
  <c r="AT31" i="1"/>
  <c r="Z20" i="1"/>
  <c r="BW27" i="6"/>
  <c r="BT30" i="1"/>
  <c r="CF22" i="1"/>
  <c r="AP26" i="1"/>
  <c r="DT33" i="1"/>
  <c r="EI10" i="6"/>
  <c r="BK11" i="6"/>
  <c r="R28" i="6"/>
  <c r="DE18" i="6"/>
  <c r="CT17" i="6"/>
  <c r="DS19" i="1"/>
  <c r="P31" i="6"/>
  <c r="J7" i="6"/>
  <c r="EO12" i="6"/>
  <c r="BW37" i="1"/>
  <c r="BK18" i="1"/>
  <c r="L22" i="1"/>
  <c r="AE36" i="1"/>
  <c r="Y9" i="6"/>
  <c r="DJ36" i="6"/>
  <c r="EF22" i="6"/>
  <c r="EK22" i="6"/>
  <c r="G39" i="6"/>
  <c r="AO23" i="6"/>
  <c r="AO10" i="6"/>
  <c r="EB28" i="1"/>
  <c r="DX8" i="1"/>
  <c r="T10" i="1"/>
  <c r="L29" i="1"/>
  <c r="ER28" i="1"/>
  <c r="X34" i="1"/>
  <c r="EB7" i="1"/>
  <c r="I17" i="6"/>
  <c r="AG35" i="1"/>
  <c r="DT20" i="6"/>
  <c r="CK26" i="1"/>
  <c r="BM37" i="6"/>
  <c r="DK20" i="1"/>
  <c r="E28" i="6"/>
  <c r="BQ16" i="6"/>
  <c r="AD38" i="6"/>
  <c r="M26" i="1"/>
  <c r="AU10" i="6"/>
  <c r="EB7" i="6"/>
  <c r="EP17" i="6"/>
  <c r="AD27" i="1"/>
  <c r="BD36" i="1"/>
  <c r="CM8" i="6"/>
  <c r="AO10" i="1"/>
  <c r="AT25" i="1"/>
  <c r="AN26" i="1"/>
  <c r="EH30" i="6"/>
  <c r="EH12" i="1"/>
  <c r="AH8" i="1"/>
  <c r="DT17" i="6"/>
  <c r="R8" i="1"/>
  <c r="DN25" i="6"/>
  <c r="CD22" i="1"/>
  <c r="P12" i="1"/>
  <c r="AF18" i="1"/>
  <c r="AL15" i="6"/>
  <c r="BJ39" i="1"/>
  <c r="AI25" i="6"/>
  <c r="CB12" i="6"/>
  <c r="EJ27" i="6"/>
  <c r="DT20" i="1"/>
  <c r="CW16" i="6"/>
  <c r="EH25" i="1"/>
  <c r="CN29" i="1"/>
  <c r="BZ34" i="6"/>
  <c r="BT24" i="6"/>
  <c r="Q8" i="6"/>
  <c r="X29" i="1"/>
  <c r="DL28" i="1"/>
  <c r="AY39" i="6"/>
  <c r="BL9" i="1"/>
  <c r="Y22" i="6"/>
  <c r="EC39" i="1"/>
  <c r="AE22" i="1"/>
  <c r="R30" i="1"/>
  <c r="BR16" i="6"/>
  <c r="BM12" i="6"/>
  <c r="ER27" i="1"/>
  <c r="DI10" i="1"/>
  <c r="AQ34" i="1"/>
  <c r="DQ37" i="1"/>
  <c r="AF38" i="6"/>
  <c r="EP19" i="1"/>
  <c r="BO38" i="6"/>
  <c r="G14" i="6"/>
  <c r="BW15" i="1"/>
  <c r="AD24" i="6"/>
  <c r="Y9" i="1"/>
  <c r="O8" i="1"/>
  <c r="CP27" i="6"/>
  <c r="EP24" i="1"/>
  <c r="DH36" i="6"/>
  <c r="T31" i="1"/>
  <c r="CM30" i="6"/>
  <c r="BP19" i="6"/>
  <c r="CJ16" i="1"/>
  <c r="DB12" i="6"/>
  <c r="EQ7" i="6"/>
  <c r="EA37" i="6"/>
  <c r="CQ25" i="1"/>
  <c r="AL22" i="1"/>
  <c r="EC32" i="6"/>
  <c r="ED24" i="6"/>
  <c r="F14" i="6"/>
  <c r="EJ11" i="1"/>
  <c r="CY17" i="6"/>
  <c r="S32" i="6"/>
  <c r="ER26" i="1"/>
  <c r="AA20" i="1"/>
  <c r="EQ11" i="6"/>
  <c r="I36" i="1"/>
  <c r="BE19" i="6"/>
  <c r="J24" i="1"/>
  <c r="BD39" i="1"/>
  <c r="P20" i="1"/>
  <c r="J15" i="1"/>
  <c r="CH7" i="6"/>
  <c r="EG11" i="6"/>
  <c r="EK23" i="6"/>
  <c r="EH20" i="1"/>
  <c r="CL37" i="1"/>
  <c r="CS12" i="1"/>
  <c r="DM17" i="1"/>
  <c r="CT32" i="1"/>
  <c r="U38" i="6"/>
  <c r="BZ16" i="1"/>
  <c r="AK27" i="6"/>
  <c r="CL9" i="6"/>
  <c r="AU18" i="1"/>
  <c r="AT20" i="6"/>
  <c r="EL11" i="1"/>
  <c r="AA16" i="1"/>
  <c r="Q14" i="6"/>
  <c r="BR37" i="1"/>
  <c r="DS24" i="1"/>
  <c r="DS32" i="6"/>
  <c r="AG32" i="6"/>
  <c r="CD29" i="6"/>
  <c r="CU11" i="6"/>
  <c r="DH14" i="6"/>
  <c r="AJ35" i="6"/>
  <c r="EE28" i="6"/>
  <c r="EK35" i="1"/>
  <c r="EN25" i="6"/>
  <c r="BK10" i="6"/>
  <c r="CL13" i="6"/>
  <c r="O12" i="1"/>
  <c r="EE13" i="1"/>
  <c r="BG15" i="6"/>
  <c r="DH21" i="6"/>
  <c r="R15" i="1"/>
  <c r="CF35" i="6"/>
  <c r="DJ36" i="1"/>
  <c r="CP15" i="1"/>
  <c r="BD7" i="1"/>
  <c r="CK20" i="6"/>
  <c r="CK23" i="6"/>
  <c r="AO18" i="1"/>
  <c r="CA36" i="1"/>
  <c r="L36" i="6"/>
  <c r="DV9" i="6"/>
  <c r="AZ26" i="1"/>
  <c r="BP22" i="6"/>
  <c r="BX9" i="6"/>
  <c r="CC21" i="6"/>
  <c r="DR20" i="6"/>
  <c r="AW13" i="1"/>
  <c r="EH13" i="6"/>
  <c r="CN33" i="6"/>
  <c r="AT7" i="1"/>
  <c r="CM27" i="1"/>
  <c r="DT37" i="1"/>
  <c r="AU35" i="6"/>
  <c r="DZ9" i="6"/>
  <c r="BE14" i="6"/>
  <c r="CZ13" i="1"/>
  <c r="AC39" i="6"/>
  <c r="CN18" i="1"/>
  <c r="EH10" i="1"/>
  <c r="AP7" i="1"/>
  <c r="BW22" i="6"/>
  <c r="Y30" i="6"/>
  <c r="CL22" i="1"/>
  <c r="EL21" i="6"/>
  <c r="AQ10" i="1"/>
  <c r="T38" i="6"/>
  <c r="CN22" i="6"/>
  <c r="CL22" i="6"/>
  <c r="CW38" i="6"/>
  <c r="EE22" i="6"/>
  <c r="BQ9" i="6"/>
  <c r="AQ12" i="6"/>
  <c r="DN21" i="1"/>
  <c r="AB29" i="1"/>
  <c r="EI29" i="1"/>
  <c r="CU15" i="6"/>
  <c r="EA17" i="1"/>
  <c r="EP29" i="6"/>
  <c r="J16" i="1"/>
  <c r="CC25" i="1"/>
  <c r="CL24" i="6"/>
  <c r="Z16" i="6"/>
  <c r="EI26" i="6"/>
  <c r="AP14" i="1"/>
  <c r="AH37" i="1"/>
  <c r="CQ15" i="1"/>
  <c r="BX28" i="6"/>
  <c r="EF38" i="1"/>
  <c r="AN13" i="1"/>
  <c r="EH17" i="6"/>
  <c r="EK38" i="1"/>
  <c r="DY30" i="1"/>
  <c r="AE28" i="6"/>
  <c r="CE24" i="1"/>
  <c r="DM36" i="6"/>
  <c r="BG11" i="1"/>
  <c r="EE30" i="6"/>
  <c r="DF39" i="6"/>
  <c r="CZ28" i="1"/>
  <c r="CT21" i="6"/>
  <c r="BS28" i="6"/>
  <c r="BD23" i="6"/>
  <c r="H34" i="6"/>
  <c r="CG14" i="6"/>
  <c r="EL35" i="1"/>
  <c r="DL9" i="1"/>
  <c r="DD8" i="6"/>
  <c r="CI21" i="6"/>
  <c r="O16" i="1"/>
  <c r="BQ19" i="1"/>
  <c r="EN21" i="1"/>
  <c r="BO29" i="6"/>
  <c r="BD9" i="1"/>
  <c r="EH29" i="1"/>
  <c r="BG29" i="6"/>
  <c r="ER7" i="1"/>
  <c r="ER37" i="1"/>
  <c r="AD38" i="1"/>
  <c r="AF38" i="1"/>
  <c r="EJ10" i="1"/>
  <c r="CL38" i="1"/>
  <c r="BI32" i="1"/>
  <c r="AH19" i="1"/>
  <c r="CM26" i="6"/>
  <c r="F29" i="6"/>
  <c r="M16" i="1"/>
  <c r="AG19" i="6"/>
  <c r="BO23" i="1"/>
  <c r="DN12" i="6"/>
  <c r="AI18" i="6"/>
  <c r="BZ29" i="6"/>
  <c r="DH25" i="1"/>
  <c r="DB38" i="1"/>
  <c r="EH20" i="6"/>
  <c r="BV15" i="6"/>
  <c r="DZ33" i="1"/>
  <c r="BE34" i="1"/>
  <c r="EK15" i="1"/>
  <c r="AM35" i="1"/>
  <c r="AV27" i="1"/>
  <c r="DV8" i="1"/>
  <c r="EJ35" i="6"/>
  <c r="BU17" i="6"/>
  <c r="BQ12" i="6"/>
  <c r="AZ21" i="1"/>
  <c r="BH33" i="1"/>
  <c r="E36" i="1"/>
  <c r="CU22" i="1"/>
  <c r="BF22" i="6"/>
  <c r="CE38" i="1"/>
  <c r="CD21" i="1"/>
  <c r="X21" i="1"/>
  <c r="CY11" i="1"/>
  <c r="CC17" i="1"/>
  <c r="AT39" i="1"/>
  <c r="BR11" i="6"/>
  <c r="DE32" i="1"/>
  <c r="ER20" i="6"/>
  <c r="CD34" i="6"/>
  <c r="CG30" i="1"/>
  <c r="CP10" i="6"/>
  <c r="DP7" i="6"/>
  <c r="EL10" i="6"/>
  <c r="Z29" i="1"/>
  <c r="CN30" i="6"/>
  <c r="DZ21" i="6"/>
  <c r="CF9" i="6"/>
  <c r="F7" i="6"/>
  <c r="BY23" i="1"/>
  <c r="AH26" i="1"/>
  <c r="BC20" i="6"/>
  <c r="L8" i="6"/>
  <c r="T23" i="1"/>
  <c r="CD33" i="1"/>
  <c r="DI35" i="1"/>
  <c r="CC27" i="1"/>
  <c r="AW7" i="1"/>
  <c r="BQ30" i="6"/>
  <c r="BX38" i="1"/>
  <c r="DG20" i="6"/>
  <c r="EL33" i="6"/>
  <c r="CP39" i="6"/>
  <c r="AZ33" i="6"/>
  <c r="G20" i="1"/>
  <c r="EK17" i="1"/>
  <c r="AA17" i="1"/>
  <c r="AD26" i="1"/>
  <c r="BX26" i="6"/>
  <c r="DU30" i="1"/>
  <c r="EC19" i="1"/>
  <c r="BX19" i="1"/>
  <c r="BC22" i="1"/>
  <c r="EC15" i="6"/>
  <c r="BP33" i="6"/>
  <c r="BT35" i="1"/>
  <c r="BI9" i="6"/>
  <c r="CE20" i="6"/>
  <c r="BE37" i="1"/>
  <c r="CX20" i="1"/>
  <c r="EL25" i="6"/>
  <c r="EN17" i="6"/>
  <c r="BE10" i="1"/>
  <c r="DJ28" i="6"/>
  <c r="AX10" i="1"/>
  <c r="EQ31" i="6"/>
  <c r="AE27" i="1"/>
  <c r="AW11" i="6"/>
  <c r="AE7" i="1"/>
  <c r="BA39" i="6"/>
  <c r="DS13" i="6"/>
  <c r="BS11" i="1"/>
  <c r="G23" i="1"/>
  <c r="AQ35" i="6"/>
  <c r="CB22" i="6"/>
  <c r="CC17" i="6"/>
  <c r="AP35" i="1"/>
  <c r="EE11" i="1"/>
  <c r="AG16" i="6"/>
  <c r="BY28" i="1"/>
  <c r="DR15" i="6"/>
  <c r="BR36" i="6"/>
  <c r="EE12" i="6"/>
  <c r="CC20" i="6"/>
  <c r="N14" i="6"/>
  <c r="AV11" i="6"/>
  <c r="BN35" i="1"/>
  <c r="EB14" i="1"/>
  <c r="DD11" i="6"/>
  <c r="AL33" i="1"/>
  <c r="DT22" i="6"/>
  <c r="EP14" i="6"/>
  <c r="Y21" i="1"/>
  <c r="AJ9" i="6"/>
  <c r="BN8" i="6"/>
  <c r="AE35" i="6"/>
  <c r="AX26" i="1"/>
  <c r="EC38" i="1"/>
  <c r="CD35" i="1"/>
  <c r="DN13" i="6"/>
  <c r="DM37" i="1"/>
  <c r="BG25" i="6"/>
  <c r="O34" i="1"/>
  <c r="G21" i="1"/>
  <c r="AX18" i="1"/>
  <c r="EN34" i="6"/>
  <c r="EB17" i="1"/>
  <c r="CV10" i="1"/>
  <c r="BX12" i="6"/>
  <c r="AG32" i="1"/>
  <c r="EN36" i="1"/>
  <c r="BN34" i="1"/>
  <c r="EH9" i="1"/>
  <c r="BK36" i="6"/>
  <c r="CX27" i="1"/>
  <c r="AQ16" i="1"/>
  <c r="CQ20" i="6"/>
  <c r="BP30" i="6"/>
  <c r="CP36" i="1"/>
  <c r="L33" i="6"/>
  <c r="DT25" i="6"/>
  <c r="DC18" i="1"/>
  <c r="CB17" i="6"/>
  <c r="CF19" i="1"/>
  <c r="G19" i="1"/>
  <c r="AA18" i="6"/>
  <c r="AW21" i="6"/>
  <c r="EE39" i="6"/>
  <c r="BY26" i="6"/>
  <c r="DG11" i="6"/>
  <c r="O21" i="1"/>
  <c r="W13" i="1"/>
  <c r="EP29" i="1"/>
  <c r="CU23" i="6"/>
  <c r="BJ35" i="6"/>
  <c r="CZ17" i="1"/>
  <c r="BH38" i="1"/>
  <c r="DN12" i="1"/>
  <c r="CZ25" i="6"/>
  <c r="AV17" i="1"/>
  <c r="DR12" i="1"/>
  <c r="EM25" i="6"/>
  <c r="CG29" i="1"/>
  <c r="EN8" i="6"/>
  <c r="CY13" i="1"/>
  <c r="DG14" i="1"/>
  <c r="G29" i="6"/>
  <c r="EJ30" i="6"/>
  <c r="BY36" i="6"/>
  <c r="ED21" i="6"/>
  <c r="CM12" i="1"/>
  <c r="EL8" i="6"/>
  <c r="AO25" i="1"/>
  <c r="DB38" i="6"/>
  <c r="AS38" i="6"/>
  <c r="DM21" i="6"/>
  <c r="N37" i="1"/>
  <c r="BC37" i="6"/>
  <c r="BT13" i="1"/>
  <c r="DK37" i="1"/>
  <c r="AJ38" i="1"/>
  <c r="CJ15" i="6"/>
  <c r="ER14" i="1"/>
  <c r="DW12" i="6"/>
  <c r="CU21" i="1"/>
  <c r="DK15" i="6"/>
  <c r="BB31" i="6"/>
  <c r="CJ39" i="6"/>
  <c r="BX33" i="6"/>
  <c r="AQ36" i="6"/>
  <c r="BZ34" i="1"/>
  <c r="CZ18" i="6"/>
  <c r="AP25" i="1"/>
  <c r="E9" i="6"/>
  <c r="EI22" i="6"/>
  <c r="CS10" i="6"/>
  <c r="AL39" i="6"/>
  <c r="X22" i="6"/>
  <c r="AJ18" i="1"/>
  <c r="BT26" i="6"/>
  <c r="DL26" i="6"/>
  <c r="BS13" i="6"/>
  <c r="DP29" i="6"/>
  <c r="BK25" i="1"/>
  <c r="T23" i="6"/>
  <c r="CT30" i="1"/>
  <c r="DH10" i="1"/>
  <c r="BX30" i="6"/>
  <c r="U9" i="6"/>
  <c r="O18" i="6"/>
  <c r="EB21" i="1"/>
  <c r="CX7" i="1"/>
  <c r="J15" i="6"/>
  <c r="BB39" i="6"/>
  <c r="BP20" i="6"/>
  <c r="V30" i="1"/>
  <c r="EJ24" i="6"/>
  <c r="EA18" i="6"/>
  <c r="BX30" i="1"/>
  <c r="AY18" i="1"/>
  <c r="AP11" i="1"/>
  <c r="AX14" i="6"/>
  <c r="AV16" i="6"/>
  <c r="AC27" i="6"/>
  <c r="G36" i="6"/>
  <c r="V17" i="6"/>
  <c r="K13" i="1"/>
  <c r="ER33" i="6"/>
  <c r="S17" i="6"/>
  <c r="CQ10" i="6"/>
  <c r="EG19" i="6"/>
  <c r="CO11" i="6"/>
  <c r="DI21" i="1"/>
  <c r="CC24" i="1"/>
  <c r="BB36" i="1"/>
  <c r="BP10" i="6"/>
  <c r="CK13" i="6"/>
  <c r="BR26" i="6"/>
  <c r="AT15" i="6"/>
  <c r="AR35" i="1"/>
  <c r="CM31" i="1"/>
  <c r="ER21" i="6"/>
  <c r="ER25" i="1"/>
  <c r="EN26" i="1"/>
  <c r="X28" i="6"/>
  <c r="DH22" i="6"/>
  <c r="DK8" i="6"/>
  <c r="EE14" i="1"/>
  <c r="CN7" i="6"/>
  <c r="DV26" i="6"/>
  <c r="BK20" i="6"/>
  <c r="BS9" i="1"/>
  <c r="AY8" i="1"/>
  <c r="AA24" i="1"/>
  <c r="AV38" i="1"/>
  <c r="DD19" i="1"/>
  <c r="DC21" i="6"/>
  <c r="BC15" i="1"/>
  <c r="CB32" i="1"/>
  <c r="DQ27" i="6"/>
  <c r="EC16" i="1"/>
  <c r="CE31" i="1"/>
  <c r="CB24" i="6"/>
  <c r="DA33" i="6"/>
  <c r="CT39" i="6"/>
  <c r="CW23" i="1"/>
  <c r="J35" i="1"/>
  <c r="BB34" i="6"/>
  <c r="V9" i="1"/>
  <c r="BX10" i="1"/>
  <c r="K7" i="1"/>
  <c r="AF25" i="1"/>
  <c r="DB27" i="1"/>
  <c r="R36" i="1"/>
  <c r="CO9" i="6"/>
  <c r="BN10" i="6"/>
  <c r="DF13" i="1"/>
  <c r="EA23" i="6"/>
  <c r="BF36" i="1"/>
  <c r="BK12" i="6"/>
  <c r="AK39" i="1"/>
  <c r="DG31" i="6"/>
  <c r="AA32" i="6"/>
  <c r="Y7" i="1"/>
  <c r="DD19" i="6"/>
  <c r="CB25" i="6"/>
  <c r="AQ18" i="1"/>
  <c r="DH38" i="1"/>
  <c r="K18" i="6"/>
  <c r="EL7" i="6"/>
  <c r="BD27" i="6"/>
  <c r="AK39" i="6"/>
  <c r="EO7" i="1"/>
  <c r="CR37" i="6"/>
  <c r="AQ33" i="1"/>
  <c r="L14" i="6"/>
  <c r="AA26" i="1"/>
  <c r="EH28" i="6"/>
  <c r="O27" i="1"/>
  <c r="EA26" i="1"/>
  <c r="CC38" i="6"/>
  <c r="BF17" i="1"/>
  <c r="BF32" i="6"/>
  <c r="CV11" i="1"/>
  <c r="ER24" i="6"/>
  <c r="EP20" i="6"/>
  <c r="DU28" i="6"/>
  <c r="AK36" i="1"/>
  <c r="CN22" i="1"/>
  <c r="ER25" i="6"/>
  <c r="DY7" i="6"/>
  <c r="AS28" i="1"/>
  <c r="DM33" i="1"/>
  <c r="CR21" i="1"/>
  <c r="EK22" i="1"/>
  <c r="Z27" i="1"/>
  <c r="AW18" i="1"/>
  <c r="EC34" i="6"/>
  <c r="CE21" i="6"/>
  <c r="BD15" i="6"/>
  <c r="BQ18" i="1"/>
  <c r="CP27" i="1"/>
  <c r="DO9" i="1"/>
  <c r="J17" i="1"/>
  <c r="CC14" i="6"/>
  <c r="AS22" i="6"/>
  <c r="H31" i="1"/>
  <c r="CP30" i="1"/>
  <c r="K25" i="6"/>
  <c r="BY25" i="1"/>
  <c r="EI17" i="6"/>
  <c r="DU9" i="1"/>
  <c r="AY11" i="6"/>
  <c r="J23" i="1"/>
  <c r="DE15" i="1"/>
  <c r="BG34" i="1"/>
  <c r="DD33" i="1"/>
  <c r="EL27" i="6"/>
  <c r="DW16" i="1"/>
  <c r="BF12" i="6"/>
  <c r="N35" i="6"/>
  <c r="J17" i="6"/>
  <c r="EJ26" i="6"/>
  <c r="EJ39" i="1"/>
  <c r="BY19" i="6"/>
  <c r="CN39" i="6"/>
  <c r="BZ15" i="6"/>
  <c r="DW33" i="1"/>
  <c r="AX8" i="6"/>
  <c r="CZ32" i="6"/>
  <c r="EJ18" i="1"/>
  <c r="BR12" i="6"/>
  <c r="H34" i="1"/>
  <c r="ER34" i="6"/>
  <c r="AR21" i="6"/>
  <c r="BD28" i="1"/>
  <c r="BF16" i="6"/>
  <c r="V15" i="1"/>
  <c r="AF37" i="1"/>
  <c r="DX13" i="1"/>
  <c r="AN36" i="1"/>
  <c r="EF30" i="6"/>
  <c r="DS39" i="1"/>
  <c r="DD22" i="6"/>
  <c r="AN24" i="6"/>
  <c r="DI16" i="6"/>
  <c r="ER18" i="1"/>
  <c r="CM37" i="1"/>
  <c r="T13" i="6"/>
  <c r="EG32" i="1"/>
  <c r="DT24" i="1"/>
  <c r="Y23" i="6"/>
  <c r="CS36" i="6"/>
  <c r="BR16" i="1"/>
  <c r="AR13" i="6"/>
  <c r="EI24" i="6"/>
  <c r="X35" i="1"/>
  <c r="AF8" i="6"/>
  <c r="F36" i="1"/>
  <c r="DQ7" i="6"/>
  <c r="BV25" i="1"/>
  <c r="BU13" i="6"/>
  <c r="AQ22" i="1"/>
  <c r="CC28" i="6"/>
  <c r="EF10" i="1"/>
  <c r="EB31" i="1"/>
  <c r="AQ22" i="6"/>
  <c r="CY35" i="6"/>
  <c r="DT24" i="6"/>
  <c r="BJ31" i="6"/>
  <c r="EC31" i="6"/>
  <c r="DG15" i="1"/>
  <c r="BC13" i="1"/>
  <c r="BK27" i="6"/>
  <c r="R23" i="6"/>
  <c r="CN35" i="1"/>
  <c r="BD15" i="1"/>
  <c r="EP39" i="1"/>
  <c r="CC9" i="1"/>
  <c r="CL33" i="6"/>
  <c r="AK10" i="6"/>
  <c r="CQ9" i="6"/>
  <c r="EF15" i="6"/>
  <c r="Y35" i="6"/>
  <c r="EJ10" i="6"/>
  <c r="CX21" i="6"/>
  <c r="O35" i="1"/>
  <c r="CP19" i="6"/>
  <c r="DF32" i="1"/>
  <c r="DR10" i="1"/>
  <c r="AS17" i="1"/>
  <c r="CG32" i="1"/>
  <c r="AX16" i="1"/>
  <c r="CW31" i="6"/>
  <c r="AY27" i="6"/>
  <c r="J12" i="6"/>
  <c r="CS38" i="6"/>
  <c r="AU25" i="1"/>
  <c r="P30" i="1"/>
  <c r="EL12" i="1"/>
  <c r="EN33" i="1"/>
  <c r="AU15" i="6"/>
  <c r="ED39" i="1"/>
  <c r="DQ25" i="6"/>
  <c r="EG21" i="6"/>
  <c r="CD14" i="6"/>
  <c r="F10" i="6"/>
  <c r="EN13" i="1"/>
  <c r="Y38" i="6"/>
  <c r="CT28" i="6"/>
  <c r="Q7" i="6"/>
  <c r="EB8" i="1"/>
  <c r="AS15" i="6"/>
  <c r="AR29" i="6"/>
  <c r="EQ8" i="1"/>
  <c r="DI7" i="1"/>
  <c r="BF33" i="1"/>
  <c r="AA34" i="6"/>
  <c r="CH14" i="1"/>
  <c r="ED18" i="6"/>
  <c r="CV34" i="1"/>
  <c r="CI23" i="6"/>
  <c r="H37" i="1"/>
  <c r="CU27" i="1"/>
  <c r="EJ26" i="1"/>
  <c r="DB19" i="6"/>
  <c r="Q36" i="6"/>
  <c r="BK37" i="6"/>
  <c r="Z25" i="1"/>
  <c r="EA16" i="6"/>
  <c r="DT38" i="1"/>
  <c r="L10" i="1"/>
  <c r="DN38" i="1"/>
  <c r="BT22" i="6"/>
  <c r="BE19" i="1"/>
  <c r="BD7" i="6"/>
  <c r="DR32" i="6"/>
  <c r="AV28" i="6"/>
  <c r="CP29" i="6"/>
  <c r="DO24" i="1"/>
  <c r="BT28" i="1"/>
  <c r="EP31" i="6"/>
  <c r="CU32" i="1"/>
  <c r="CU11" i="1"/>
  <c r="I10" i="6"/>
  <c r="DX21" i="1"/>
  <c r="DB13" i="1"/>
  <c r="CB27" i="1"/>
  <c r="EE7" i="1"/>
  <c r="CL35" i="1"/>
  <c r="DN32" i="1"/>
  <c r="EN19" i="6"/>
  <c r="EO7" i="6"/>
  <c r="EH36" i="6"/>
  <c r="BE27" i="1"/>
  <c r="DW20" i="6"/>
  <c r="DX12" i="6"/>
  <c r="BE22" i="1"/>
  <c r="EQ18" i="1"/>
  <c r="CR26" i="6"/>
  <c r="BP9" i="6"/>
  <c r="CF11" i="1"/>
  <c r="J16" i="6"/>
  <c r="AY24" i="6"/>
  <c r="EJ34" i="1"/>
  <c r="BK29" i="6"/>
  <c r="BR10" i="1"/>
  <c r="CQ39" i="6"/>
  <c r="AF32" i="1"/>
  <c r="AP16" i="6"/>
  <c r="EK37" i="6"/>
  <c r="BA27" i="1"/>
  <c r="EE27" i="6"/>
  <c r="AF23" i="6"/>
  <c r="AW15" i="6"/>
  <c r="AE23" i="6"/>
  <c r="CN29" i="6"/>
  <c r="AC31" i="6"/>
  <c r="AU39" i="1"/>
  <c r="Z30" i="6"/>
  <c r="BC33" i="6"/>
  <c r="P12" i="6"/>
  <c r="DY15" i="1"/>
  <c r="L25" i="6"/>
  <c r="CA28" i="1"/>
  <c r="CB12" i="1"/>
  <c r="CW27" i="1"/>
  <c r="K33" i="1"/>
  <c r="CE11" i="6"/>
  <c r="EL25" i="1"/>
  <c r="DJ22" i="1"/>
  <c r="DR31" i="6"/>
  <c r="DT34" i="6"/>
  <c r="BX38" i="6"/>
  <c r="DC10" i="1"/>
  <c r="AZ20" i="6"/>
  <c r="DQ23" i="1"/>
  <c r="DJ11" i="6"/>
  <c r="Z39" i="6"/>
  <c r="AI38" i="1"/>
  <c r="DU17" i="6"/>
  <c r="J22" i="6"/>
  <c r="BX27" i="1"/>
  <c r="BU39" i="1"/>
  <c r="EC25" i="6"/>
  <c r="AQ21" i="1"/>
  <c r="AI12" i="1"/>
  <c r="CZ27" i="6"/>
  <c r="BQ36" i="1"/>
  <c r="AY13" i="6"/>
  <c r="DT26" i="6"/>
  <c r="EG27" i="6"/>
  <c r="BQ15" i="1"/>
  <c r="DO18" i="1"/>
  <c r="BD26" i="1"/>
  <c r="CJ35" i="6"/>
  <c r="BV19" i="6"/>
  <c r="EC15" i="1"/>
  <c r="EF35" i="6"/>
  <c r="CG10" i="6"/>
  <c r="BM7" i="1"/>
  <c r="ER26" i="6"/>
  <c r="ER21" i="1"/>
  <c r="CR17" i="6"/>
  <c r="ER19" i="1"/>
  <c r="DM18" i="6"/>
  <c r="DT7" i="1"/>
  <c r="BV34" i="1"/>
  <c r="DS23" i="6"/>
  <c r="CM18" i="6"/>
  <c r="BL18" i="1"/>
  <c r="BX35" i="6"/>
  <c r="CN37" i="1"/>
  <c r="BD38" i="6"/>
  <c r="BW30" i="1"/>
  <c r="AX27" i="1"/>
  <c r="EP8" i="1"/>
  <c r="BE20" i="1"/>
  <c r="EA35" i="1"/>
  <c r="BU24" i="6"/>
  <c r="CH10" i="1"/>
  <c r="BP7" i="6"/>
  <c r="BC26" i="1"/>
  <c r="BU38" i="6"/>
  <c r="CI19" i="6"/>
  <c r="DH30" i="6"/>
  <c r="CN36" i="6"/>
  <c r="BU32" i="1"/>
  <c r="EE21" i="6"/>
  <c r="T14" i="1"/>
  <c r="DN29" i="6"/>
  <c r="EF35" i="1"/>
  <c r="DK13" i="1"/>
  <c r="DD32" i="1"/>
  <c r="N10" i="1"/>
  <c r="AQ12" i="1"/>
  <c r="BO18" i="1"/>
  <c r="EA33" i="6"/>
  <c r="BN38" i="1"/>
  <c r="CW24" i="6"/>
  <c r="BK19" i="6"/>
  <c r="EP37" i="1"/>
  <c r="AV39" i="1"/>
  <c r="N39" i="1"/>
  <c r="AI12" i="6"/>
  <c r="DA33" i="1"/>
  <c r="BN8" i="1"/>
  <c r="Y26" i="6"/>
  <c r="EK18" i="1"/>
  <c r="DI24" i="1"/>
  <c r="CT16" i="1"/>
  <c r="EJ12" i="1"/>
  <c r="CB24" i="1"/>
  <c r="CM11" i="6"/>
  <c r="EN29" i="1"/>
  <c r="BG26" i="1"/>
  <c r="BB35" i="6"/>
  <c r="DN28" i="6"/>
  <c r="BF36" i="6"/>
  <c r="AL31" i="1"/>
  <c r="BK27" i="1"/>
  <c r="DM37" i="6"/>
  <c r="EE10" i="1"/>
  <c r="AD39" i="1"/>
  <c r="BF8" i="6"/>
  <c r="DB33" i="6"/>
  <c r="CN16" i="6"/>
  <c r="ED29" i="1"/>
  <c r="CC26" i="6"/>
  <c r="AH30" i="6"/>
  <c r="EH26" i="6"/>
  <c r="O39" i="1"/>
  <c r="AW17" i="1"/>
  <c r="DF28" i="1"/>
  <c r="DR23" i="1"/>
  <c r="BX8" i="6"/>
  <c r="E32" i="6"/>
  <c r="U26" i="1"/>
  <c r="CK35" i="1"/>
  <c r="AK14" i="1"/>
  <c r="N26" i="1"/>
  <c r="DC28" i="6"/>
  <c r="DA26" i="1"/>
  <c r="BN28" i="1"/>
  <c r="CT25" i="1"/>
  <c r="CH25" i="1"/>
  <c r="I9" i="1"/>
  <c r="DU23" i="6"/>
  <c r="AC36" i="6"/>
  <c r="DG12" i="1"/>
  <c r="AY10" i="1"/>
  <c r="DN33" i="6"/>
  <c r="F8" i="6"/>
  <c r="AO14" i="1"/>
  <c r="AZ12" i="6"/>
  <c r="AY7" i="6"/>
  <c r="BU10" i="6"/>
  <c r="DL11" i="1"/>
  <c r="P15" i="1"/>
  <c r="EH38" i="1"/>
  <c r="AD19" i="6"/>
  <c r="DF9" i="1"/>
  <c r="BU9" i="6"/>
  <c r="W38" i="6"/>
  <c r="DP11" i="6"/>
  <c r="AC22" i="6"/>
  <c r="DT39" i="6"/>
  <c r="R33" i="1"/>
  <c r="BU30" i="6"/>
  <c r="EL36" i="1"/>
  <c r="BV37" i="6"/>
  <c r="BT16" i="1"/>
  <c r="DX37" i="1"/>
  <c r="BG24" i="1"/>
  <c r="CK30" i="6"/>
  <c r="BT18" i="6"/>
  <c r="BZ26" i="1"/>
  <c r="EE9" i="6"/>
  <c r="CZ34" i="1"/>
  <c r="EB10" i="6"/>
  <c r="CZ10" i="6"/>
  <c r="CI19" i="1"/>
  <c r="AA23" i="6"/>
  <c r="AT37" i="1"/>
  <c r="AH27" i="1"/>
  <c r="AK36" i="6"/>
  <c r="CH18" i="1"/>
  <c r="AW34" i="6"/>
  <c r="AS7" i="1"/>
  <c r="CC18" i="1"/>
  <c r="CR16" i="1"/>
  <c r="DM15" i="1"/>
  <c r="BZ27" i="6"/>
  <c r="DX17" i="1"/>
  <c r="EO11" i="6"/>
  <c r="BI32" i="6"/>
  <c r="CA19" i="6"/>
  <c r="AY21" i="6"/>
  <c r="AD34" i="1"/>
  <c r="EC35" i="6"/>
  <c r="DL25" i="6"/>
  <c r="EA22" i="6"/>
  <c r="M17" i="6"/>
  <c r="E10" i="1"/>
  <c r="H31" i="6"/>
  <c r="BC26" i="6"/>
  <c r="DK12" i="1"/>
  <c r="CD7" i="6"/>
  <c r="AU35" i="1"/>
  <c r="AR25" i="1"/>
  <c r="AJ11" i="6"/>
  <c r="DN36" i="6"/>
  <c r="EN32" i="1"/>
  <c r="BV9" i="6"/>
  <c r="ER32" i="6"/>
  <c r="BY24" i="6"/>
  <c r="CV28" i="6"/>
  <c r="CR22" i="1"/>
  <c r="CL30" i="1"/>
  <c r="EB26" i="1"/>
  <c r="BM28" i="1"/>
  <c r="M31" i="1"/>
  <c r="R29" i="6"/>
  <c r="CJ32" i="1"/>
  <c r="EG13" i="1"/>
  <c r="L17" i="6"/>
  <c r="AD23" i="1"/>
  <c r="BL11" i="6"/>
  <c r="CC31" i="6"/>
  <c r="DX17" i="6"/>
  <c r="DM26" i="1"/>
  <c r="DI11" i="6"/>
  <c r="AG12" i="1"/>
  <c r="AP21" i="1"/>
  <c r="AM27" i="6"/>
  <c r="EJ20" i="1"/>
  <c r="EF17" i="1"/>
  <c r="EI33" i="1"/>
  <c r="CB38" i="6"/>
  <c r="EO13" i="6"/>
  <c r="CH11" i="6"/>
  <c r="CR33" i="1"/>
  <c r="CM32" i="6"/>
  <c r="BT9" i="6"/>
  <c r="CO21" i="1"/>
  <c r="CL8" i="1"/>
  <c r="DZ29" i="1"/>
  <c r="CX28" i="6"/>
  <c r="BV25" i="6"/>
  <c r="DN16" i="1"/>
  <c r="AO12" i="1"/>
  <c r="V28" i="6"/>
  <c r="EG39" i="1"/>
  <c r="BZ35" i="1"/>
  <c r="DH24" i="1"/>
  <c r="CU16" i="1"/>
  <c r="AL31" i="6"/>
  <c r="DZ39" i="1"/>
  <c r="EQ24" i="6"/>
  <c r="F23" i="6"/>
  <c r="R27" i="6"/>
  <c r="DU25" i="6"/>
  <c r="ER27" i="6"/>
  <c r="BO17" i="1"/>
  <c r="DO22" i="1"/>
  <c r="ED7" i="6"/>
  <c r="BC29" i="6"/>
  <c r="EI37" i="6"/>
  <c r="AI34" i="6"/>
  <c r="BT14" i="6"/>
  <c r="BG12" i="6"/>
  <c r="AO26" i="1"/>
  <c r="EO36" i="6"/>
  <c r="DG39" i="1"/>
  <c r="DC11" i="1"/>
  <c r="CU10" i="6"/>
  <c r="DC35" i="1"/>
  <c r="CK25" i="6"/>
  <c r="AD8" i="1"/>
  <c r="ED12" i="1"/>
  <c r="EF11" i="1"/>
  <c r="AJ29" i="6"/>
  <c r="AZ10" i="1"/>
  <c r="BM20" i="1"/>
  <c r="DY19" i="6"/>
  <c r="CP9" i="1"/>
  <c r="DD24" i="1"/>
  <c r="EO23" i="1"/>
  <c r="BO37" i="1"/>
  <c r="CQ10" i="1"/>
  <c r="EP16" i="1"/>
  <c r="DI34" i="6"/>
  <c r="K22" i="1"/>
  <c r="DW36" i="1"/>
  <c r="AU20" i="6"/>
  <c r="BP28" i="1"/>
  <c r="BW9" i="6"/>
  <c r="G11" i="1"/>
  <c r="Q23" i="6"/>
  <c r="BR9" i="1"/>
  <c r="BJ36" i="1"/>
  <c r="DL32" i="1"/>
  <c r="BL9" i="6"/>
  <c r="AT10" i="1"/>
  <c r="DG25" i="6"/>
  <c r="EN29" i="6"/>
  <c r="AK21" i="6"/>
  <c r="BI37" i="1"/>
  <c r="BT36" i="1"/>
  <c r="AU29" i="6"/>
  <c r="Z36" i="1"/>
  <c r="DF25" i="1"/>
  <c r="AP12" i="1"/>
  <c r="Q15" i="1"/>
  <c r="DS16" i="6"/>
  <c r="DT17" i="1"/>
  <c r="BO15" i="1"/>
  <c r="BE38" i="6"/>
  <c r="CJ19" i="6"/>
  <c r="DP35" i="1"/>
  <c r="CO8" i="1"/>
  <c r="AA33" i="1"/>
  <c r="BR25" i="6"/>
  <c r="CI8" i="1"/>
  <c r="DV34" i="6"/>
  <c r="CX15" i="1"/>
  <c r="CJ8" i="6"/>
  <c r="AT39" i="6"/>
  <c r="EJ19" i="1"/>
  <c r="DH36" i="1"/>
  <c r="AY12" i="1"/>
  <c r="DH27" i="1"/>
  <c r="AH35" i="6"/>
  <c r="DY37" i="1"/>
  <c r="BV9" i="1"/>
  <c r="EA24" i="1"/>
  <c r="CL25" i="6"/>
  <c r="T28" i="1"/>
  <c r="EH35" i="1"/>
  <c r="CC38" i="1"/>
  <c r="CI38" i="6"/>
  <c r="DM38" i="6"/>
  <c r="T25" i="1"/>
  <c r="E30" i="6"/>
  <c r="CS34" i="6"/>
  <c r="CN21" i="1"/>
  <c r="CX25" i="1"/>
  <c r="X26" i="1"/>
  <c r="U28" i="6"/>
  <c r="AF26" i="6"/>
  <c r="BN9" i="6"/>
  <c r="BJ18" i="6"/>
  <c r="DH7" i="1"/>
  <c r="DA20" i="6"/>
  <c r="DY12" i="1"/>
  <c r="AP14" i="6"/>
  <c r="X15" i="1"/>
  <c r="DL16" i="1"/>
  <c r="BK22" i="6"/>
  <c r="AG22" i="1"/>
  <c r="EH8" i="1"/>
  <c r="AI22" i="1"/>
  <c r="ER17" i="1"/>
  <c r="EL20" i="1"/>
  <c r="BO18" i="6"/>
  <c r="DG28" i="6"/>
  <c r="CL23" i="6"/>
  <c r="AF19" i="6"/>
  <c r="BW15" i="6"/>
  <c r="E28" i="1"/>
  <c r="AP30" i="1"/>
  <c r="EP7" i="1"/>
  <c r="BI22" i="6"/>
  <c r="CL26" i="6"/>
  <c r="AH15" i="6"/>
  <c r="AI33" i="6"/>
  <c r="CP39" i="1"/>
  <c r="AB18" i="6"/>
  <c r="AX17" i="6"/>
  <c r="CM39" i="6"/>
  <c r="EQ7" i="1"/>
  <c r="BQ38" i="1"/>
  <c r="CV38" i="6"/>
  <c r="AG38" i="6"/>
  <c r="AV35" i="6"/>
  <c r="BI38" i="1"/>
  <c r="BJ27" i="1"/>
  <c r="CW35" i="1"/>
  <c r="DX24" i="1"/>
  <c r="I19" i="6"/>
  <c r="EC12" i="1"/>
  <c r="AS25" i="1"/>
  <c r="BW18" i="1"/>
  <c r="BU16" i="1"/>
  <c r="Z19" i="6"/>
  <c r="AF31" i="1"/>
  <c r="DW10" i="6"/>
  <c r="EG16" i="1"/>
  <c r="DU32" i="1"/>
  <c r="AR14" i="1"/>
  <c r="AB34" i="1"/>
  <c r="EN7" i="1"/>
  <c r="DB18" i="6"/>
  <c r="EA34" i="1"/>
  <c r="EJ30" i="1"/>
  <c r="DU14" i="6"/>
  <c r="AD34" i="6"/>
  <c r="U21" i="1"/>
  <c r="BE10" i="6"/>
  <c r="M39" i="1"/>
  <c r="EA31" i="6"/>
  <c r="EG17" i="1"/>
  <c r="EM18" i="1"/>
  <c r="CN34" i="6"/>
  <c r="AO35" i="1"/>
  <c r="S34" i="1"/>
  <c r="EL37" i="1"/>
  <c r="CN16" i="1"/>
  <c r="EQ23" i="6"/>
  <c r="T21" i="1"/>
  <c r="DV26" i="1"/>
  <c r="CD20" i="1"/>
  <c r="DO31" i="1"/>
  <c r="EB11" i="1"/>
  <c r="CO19" i="6"/>
  <c r="EL29" i="6"/>
  <c r="AX15" i="6"/>
  <c r="BT34" i="6"/>
  <c r="AF9" i="6"/>
  <c r="CZ30" i="1"/>
  <c r="AW32" i="1"/>
  <c r="DA18" i="6"/>
  <c r="J39" i="1"/>
  <c r="DJ23" i="1"/>
  <c r="DL20" i="6"/>
  <c r="DU8" i="1"/>
  <c r="EE11" i="6"/>
  <c r="DQ30" i="1"/>
  <c r="CN14" i="1"/>
  <c r="U24" i="1"/>
  <c r="DX36" i="6"/>
  <c r="CA28" i="6"/>
  <c r="DP28" i="6"/>
  <c r="AS20" i="6"/>
  <c r="DG30" i="1"/>
  <c r="EB29" i="6"/>
  <c r="CN13" i="6"/>
  <c r="AL34" i="6"/>
  <c r="ER35" i="1"/>
  <c r="AW35" i="1"/>
  <c r="DT25" i="1"/>
  <c r="BM27" i="6"/>
  <c r="DR9" i="1"/>
  <c r="AQ37" i="6"/>
  <c r="DQ38" i="1"/>
  <c r="BR36" i="1"/>
  <c r="AC18" i="6"/>
  <c r="EI18" i="6"/>
  <c r="AV34" i="6"/>
  <c r="V19" i="1"/>
  <c r="EP9" i="6"/>
  <c r="AE18" i="1"/>
  <c r="DO10" i="1"/>
  <c r="AE35" i="1"/>
  <c r="S30" i="6"/>
  <c r="EP11" i="6"/>
  <c r="DI27" i="6"/>
  <c r="EN37" i="1"/>
  <c r="AX20" i="6"/>
  <c r="V11" i="1"/>
  <c r="AJ14" i="6"/>
  <c r="ED13" i="6"/>
  <c r="EK26" i="1"/>
  <c r="BJ32" i="1"/>
  <c r="BY34" i="1"/>
  <c r="EH26" i="1"/>
  <c r="CS15" i="6"/>
  <c r="W36" i="6"/>
  <c r="Z23" i="1"/>
  <c r="T38" i="1"/>
  <c r="L38" i="1"/>
  <c r="AR33" i="6"/>
  <c r="AG19" i="1"/>
  <c r="AV14" i="1"/>
  <c r="BM15" i="1"/>
  <c r="BV10" i="6"/>
  <c r="W9" i="6"/>
  <c r="DW14" i="1"/>
  <c r="AM16" i="1"/>
  <c r="BL19" i="6"/>
  <c r="CM29" i="6"/>
  <c r="BD8" i="6"/>
  <c r="DE30" i="1"/>
  <c r="V20" i="1"/>
  <c r="F7" i="1"/>
  <c r="DV14" i="6"/>
  <c r="L31" i="6"/>
  <c r="BA38" i="1"/>
  <c r="EN32" i="6"/>
  <c r="DJ24" i="1"/>
  <c r="CN15" i="6"/>
  <c r="CI7" i="1"/>
  <c r="CE10" i="1"/>
  <c r="R17" i="1"/>
  <c r="DV8" i="6"/>
  <c r="BS33" i="1"/>
  <c r="EQ19" i="6"/>
  <c r="BC38" i="6"/>
  <c r="Q38" i="6"/>
  <c r="AP13" i="1"/>
  <c r="EF19" i="1"/>
  <c r="BJ16" i="1"/>
  <c r="CY24" i="6"/>
  <c r="AC9" i="6"/>
  <c r="E23" i="6"/>
  <c r="DG10" i="6"/>
  <c r="CI31" i="1"/>
  <c r="ED34" i="1"/>
  <c r="DU39" i="6"/>
  <c r="BE28" i="6"/>
  <c r="AB18" i="1"/>
  <c r="CK22" i="1"/>
  <c r="BT20" i="1"/>
  <c r="CM27" i="6"/>
  <c r="AL23" i="6"/>
  <c r="S28" i="6"/>
  <c r="CQ20" i="1"/>
  <c r="AS30" i="6"/>
  <c r="EK9" i="6"/>
  <c r="EK33" i="1"/>
  <c r="L20" i="1"/>
  <c r="ED29" i="6"/>
  <c r="BW31" i="6"/>
  <c r="DA12" i="1"/>
  <c r="N20" i="6"/>
  <c r="EI35" i="6"/>
  <c r="BW10" i="1"/>
  <c r="EJ38" i="1"/>
  <c r="Q19" i="1"/>
  <c r="BU14" i="1"/>
  <c r="AL9" i="1"/>
  <c r="AF35" i="1"/>
  <c r="DJ38" i="6"/>
  <c r="AZ35" i="1"/>
  <c r="AT38" i="1"/>
  <c r="L27" i="6"/>
  <c r="ED18" i="1"/>
  <c r="DX28" i="1"/>
  <c r="S37" i="1"/>
  <c r="EH19" i="1"/>
  <c r="DO7" i="1"/>
  <c r="I14" i="1"/>
  <c r="BD30" i="6"/>
  <c r="G17" i="1"/>
  <c r="AV16" i="1"/>
  <c r="DP13" i="6"/>
  <c r="AG18" i="6"/>
  <c r="R38" i="1"/>
  <c r="AN27" i="1"/>
  <c r="AE32" i="1"/>
  <c r="BB27" i="6"/>
  <c r="R18" i="1"/>
  <c r="AF31" i="6"/>
  <c r="DQ23" i="6"/>
  <c r="BM15" i="6"/>
  <c r="X39" i="6"/>
  <c r="CW15" i="6"/>
  <c r="AC30" i="1"/>
  <c r="DW28" i="1"/>
  <c r="BF19" i="6"/>
  <c r="CZ9" i="1"/>
  <c r="AA22" i="6"/>
  <c r="DT18" i="1"/>
  <c r="AW19" i="6"/>
  <c r="BQ25" i="1"/>
  <c r="EL9" i="1"/>
  <c r="BW20" i="1"/>
  <c r="CD12" i="6"/>
  <c r="DH26" i="6"/>
  <c r="AJ36" i="1"/>
  <c r="AM36" i="1"/>
  <c r="DN39" i="1"/>
  <c r="BP21" i="6"/>
  <c r="DC38" i="6"/>
  <c r="AY16" i="6"/>
  <c r="BN37" i="1"/>
  <c r="AX31" i="1"/>
  <c r="Z10" i="1"/>
  <c r="V25" i="1"/>
  <c r="BW18" i="6"/>
  <c r="DC36" i="6"/>
  <c r="AN27" i="6"/>
  <c r="AR39" i="6"/>
  <c r="AB14" i="6"/>
  <c r="BY9" i="1"/>
  <c r="BP24" i="1"/>
  <c r="AM22" i="6"/>
  <c r="CW13" i="1"/>
  <c r="DW25" i="1"/>
  <c r="BI37" i="6"/>
  <c r="EM34" i="1"/>
  <c r="EM28" i="1"/>
  <c r="EJ19" i="6"/>
  <c r="BL24" i="1"/>
  <c r="CP26" i="1"/>
  <c r="EM25" i="1"/>
  <c r="DE7" i="1"/>
  <c r="AT14" i="6"/>
  <c r="EL15" i="6"/>
  <c r="AY18" i="6"/>
  <c r="E25" i="1"/>
  <c r="EP11" i="1"/>
  <c r="AJ34" i="6"/>
  <c r="EK29" i="1"/>
  <c r="AA8" i="6"/>
  <c r="S33" i="1"/>
  <c r="AE12" i="1"/>
  <c r="AS38" i="1"/>
  <c r="EF20" i="1"/>
  <c r="CA12" i="1"/>
  <c r="AN15" i="1"/>
  <c r="CQ26" i="1"/>
  <c r="AQ39" i="1"/>
  <c r="AF39" i="6"/>
  <c r="CZ21" i="6"/>
  <c r="Z20" i="6"/>
  <c r="DZ24" i="6"/>
  <c r="CA38" i="6"/>
  <c r="CS19" i="6"/>
  <c r="BU13" i="1"/>
  <c r="AI7" i="6"/>
  <c r="EM29" i="1"/>
  <c r="EQ25" i="6"/>
  <c r="CU9" i="6"/>
  <c r="DV13" i="6"/>
  <c r="BV18" i="6"/>
  <c r="CO24" i="6"/>
  <c r="DG36" i="1"/>
  <c r="BD8" i="1"/>
  <c r="BI36" i="1"/>
  <c r="CR13" i="6"/>
  <c r="AV25" i="1"/>
  <c r="BR17" i="6"/>
  <c r="BI39" i="1"/>
  <c r="CS25" i="1"/>
  <c r="T36" i="6"/>
  <c r="K21" i="1"/>
  <c r="EM36" i="1"/>
  <c r="BW20" i="6"/>
  <c r="BC8" i="6"/>
  <c r="AR20" i="6"/>
  <c r="EO9" i="6"/>
  <c r="BP18" i="1"/>
  <c r="CY27" i="6"/>
  <c r="U11" i="6"/>
  <c r="Q7" i="1"/>
  <c r="CN38" i="1"/>
  <c r="BD24" i="6"/>
  <c r="P29" i="1"/>
  <c r="EH31" i="6"/>
  <c r="DK36" i="6"/>
  <c r="CS29" i="1"/>
  <c r="EB14" i="6"/>
  <c r="DN17" i="6"/>
  <c r="EE22" i="1"/>
  <c r="CP8" i="1"/>
  <c r="AI29" i="6"/>
  <c r="BA29" i="6"/>
  <c r="DY29" i="1"/>
  <c r="BS10" i="1"/>
  <c r="CD11" i="6"/>
  <c r="DE38" i="6"/>
  <c r="CE37" i="1"/>
  <c r="M16" i="6"/>
  <c r="CO17" i="1"/>
  <c r="CM33" i="1"/>
  <c r="CJ26" i="1"/>
  <c r="EN18" i="1"/>
  <c r="X20" i="1"/>
  <c r="CZ35" i="1"/>
  <c r="BL12" i="1"/>
  <c r="DN9" i="1"/>
  <c r="DW13" i="6"/>
  <c r="DX30" i="6"/>
  <c r="CJ23" i="6"/>
  <c r="AG25" i="6"/>
  <c r="CX37" i="1"/>
  <c r="BH20" i="1"/>
  <c r="AS32" i="6"/>
  <c r="CU17" i="1"/>
  <c r="CS26" i="6"/>
  <c r="EB30" i="1"/>
  <c r="BO35" i="6"/>
  <c r="DO21" i="6"/>
  <c r="AG26" i="1"/>
  <c r="AF8" i="1"/>
  <c r="CF13" i="6"/>
  <c r="CD10" i="6"/>
  <c r="AE20" i="6"/>
  <c r="Q13" i="6"/>
  <c r="BM35" i="1"/>
  <c r="EA30" i="6"/>
  <c r="BD25" i="1"/>
  <c r="EO16" i="1"/>
  <c r="Z38" i="1"/>
  <c r="EK27" i="1"/>
  <c r="CM25" i="6"/>
  <c r="CO33" i="6"/>
  <c r="BA7" i="6"/>
  <c r="CV33" i="1"/>
  <c r="CD16" i="6"/>
  <c r="EA32" i="6"/>
  <c r="BG11" i="6"/>
  <c r="DE28" i="1"/>
  <c r="AV23" i="1"/>
  <c r="AJ12" i="1"/>
  <c r="EQ32" i="1"/>
  <c r="W17" i="1"/>
  <c r="BP13" i="6"/>
  <c r="CL38" i="6"/>
  <c r="BJ29" i="6"/>
  <c r="AK30" i="6"/>
  <c r="AV15" i="1"/>
  <c r="EK19" i="1"/>
  <c r="EO20" i="6"/>
  <c r="DX15" i="6"/>
  <c r="DV28" i="1"/>
  <c r="AF34" i="1"/>
  <c r="P28" i="1"/>
  <c r="DP38" i="1"/>
  <c r="CT31" i="1"/>
  <c r="AV18" i="1"/>
  <c r="AJ20" i="1"/>
  <c r="BY8" i="1"/>
  <c r="N28" i="1"/>
  <c r="AU34" i="6"/>
  <c r="BT32" i="1"/>
  <c r="J20" i="6"/>
  <c r="J11" i="6"/>
  <c r="CC30" i="1"/>
  <c r="AM28" i="6"/>
  <c r="BH36" i="6"/>
  <c r="AC13" i="6"/>
  <c r="Z8" i="1"/>
  <c r="CU20" i="6"/>
  <c r="BK20" i="1"/>
  <c r="AU25" i="6"/>
  <c r="EQ37" i="6"/>
  <c r="BQ20" i="1"/>
  <c r="CI29" i="1"/>
  <c r="I38" i="1"/>
  <c r="F31" i="6"/>
  <c r="AQ18" i="6"/>
  <c r="CJ8" i="1"/>
  <c r="AT26" i="6"/>
  <c r="CM14" i="6"/>
  <c r="DG7" i="6"/>
  <c r="CM32" i="1"/>
  <c r="BA10" i="6"/>
  <c r="U30" i="6"/>
  <c r="BM33" i="1"/>
  <c r="CS9" i="6"/>
  <c r="S35" i="6"/>
  <c r="DD29" i="6"/>
  <c r="BI13" i="6"/>
  <c r="CK30" i="1"/>
  <c r="AE16" i="6"/>
  <c r="EN22" i="6"/>
  <c r="EP27" i="1"/>
  <c r="BU39" i="6"/>
  <c r="Q18" i="1"/>
  <c r="X16" i="6"/>
  <c r="AA27" i="1"/>
  <c r="AR7" i="6"/>
  <c r="BW32" i="1"/>
  <c r="AZ9" i="6"/>
  <c r="ED20" i="6"/>
  <c r="BD32" i="1"/>
  <c r="CW12" i="1"/>
  <c r="BH18" i="1"/>
  <c r="DO13" i="6"/>
  <c r="S7" i="1"/>
  <c r="BS31" i="1"/>
  <c r="EQ15" i="6"/>
  <c r="L32" i="1"/>
  <c r="H18" i="6"/>
  <c r="BM38" i="6"/>
  <c r="CY35" i="1"/>
  <c r="BC20" i="1"/>
  <c r="CY26" i="6"/>
  <c r="DQ13" i="1"/>
  <c r="DX18" i="6"/>
  <c r="BK24" i="6"/>
  <c r="AQ29" i="6"/>
  <c r="AQ30" i="6"/>
  <c r="AY22" i="6"/>
  <c r="T37" i="1"/>
  <c r="AU38" i="1"/>
  <c r="AW23" i="1"/>
  <c r="N17" i="1"/>
  <c r="DM7" i="1"/>
  <c r="AQ26" i="6"/>
  <c r="AD36" i="6"/>
  <c r="BT16" i="6"/>
  <c r="AW37" i="1"/>
  <c r="DF29" i="6"/>
  <c r="AI21" i="1"/>
  <c r="BB14" i="6"/>
  <c r="AC38" i="1"/>
  <c r="CV17" i="1"/>
  <c r="DG21" i="6"/>
  <c r="CK19" i="1"/>
  <c r="AX12" i="1"/>
  <c r="DZ22" i="6"/>
  <c r="Q12" i="1"/>
  <c r="EE15" i="1"/>
  <c r="BO20" i="6"/>
  <c r="EH37" i="6"/>
  <c r="T9" i="6"/>
  <c r="DW24" i="6"/>
  <c r="BX25" i="6"/>
  <c r="AD12" i="1"/>
  <c r="AE39" i="6"/>
  <c r="K30" i="1"/>
  <c r="EP21" i="1"/>
  <c r="EA14" i="6"/>
  <c r="DC17" i="1"/>
  <c r="BO10" i="6"/>
  <c r="EC37" i="1"/>
  <c r="AF10" i="1"/>
  <c r="DX35" i="6"/>
  <c r="BY35" i="1"/>
  <c r="Z37" i="6"/>
  <c r="F32" i="6"/>
  <c r="R22" i="1"/>
  <c r="AA37" i="1"/>
  <c r="EJ33" i="6"/>
  <c r="AJ25" i="1"/>
  <c r="BJ34" i="1"/>
  <c r="AF10" i="6"/>
  <c r="EJ15" i="1"/>
  <c r="F22" i="1"/>
  <c r="S12" i="6"/>
  <c r="AM33" i="1"/>
  <c r="BB38" i="6"/>
  <c r="F21" i="1"/>
  <c r="EQ20" i="6"/>
  <c r="AA14" i="6"/>
  <c r="CA31" i="6"/>
  <c r="EF29" i="1"/>
  <c r="EG20" i="6"/>
  <c r="CJ39" i="1"/>
  <c r="DR33" i="1"/>
  <c r="BO34" i="6"/>
  <c r="AF16" i="6"/>
  <c r="DL8" i="1"/>
  <c r="EM12" i="1"/>
  <c r="DZ15" i="6"/>
  <c r="EH11" i="6"/>
  <c r="DB23" i="6"/>
  <c r="CA8" i="6"/>
  <c r="BU34" i="1"/>
  <c r="W29" i="1"/>
  <c r="W36" i="1"/>
  <c r="DU26" i="6"/>
  <c r="BE27" i="6"/>
  <c r="DC24" i="6"/>
  <c r="DA30" i="1"/>
  <c r="DI33" i="1"/>
  <c r="I9" i="6"/>
  <c r="AC25" i="1"/>
  <c r="AC30" i="6"/>
  <c r="EC24" i="1"/>
  <c r="X31" i="6"/>
  <c r="F27" i="6"/>
  <c r="DX29" i="6"/>
  <c r="BJ8" i="1"/>
  <c r="DL23" i="1"/>
  <c r="CV28" i="1"/>
  <c r="BU37" i="1"/>
  <c r="N8" i="6"/>
  <c r="O14" i="1"/>
  <c r="ED28" i="1"/>
  <c r="BR23" i="1"/>
  <c r="N35" i="1"/>
  <c r="CT10" i="6"/>
  <c r="BI10" i="6"/>
  <c r="E27" i="6"/>
  <c r="BW23" i="1"/>
  <c r="EC39" i="6"/>
  <c r="BW19" i="6"/>
  <c r="CA39" i="1"/>
  <c r="CD27" i="1"/>
  <c r="DT13" i="1"/>
  <c r="BW25" i="1"/>
  <c r="S10" i="1"/>
  <c r="CV39" i="6"/>
  <c r="AH9" i="1"/>
  <c r="EI21" i="6"/>
  <c r="EK7" i="6"/>
  <c r="EI34" i="6"/>
  <c r="CG10" i="1"/>
  <c r="P13" i="6"/>
  <c r="CR30" i="1"/>
  <c r="Y15" i="6"/>
  <c r="Y37" i="6"/>
  <c r="DD36" i="1"/>
  <c r="EQ17" i="1"/>
  <c r="X30" i="1"/>
  <c r="O12" i="6"/>
  <c r="AK37" i="1"/>
  <c r="CD26" i="6"/>
  <c r="E36" i="6"/>
  <c r="CS10" i="1"/>
  <c r="EQ36" i="1"/>
  <c r="AF15" i="6"/>
  <c r="EC8" i="6"/>
  <c r="CG25" i="6"/>
  <c r="K29" i="6"/>
  <c r="CR38" i="1"/>
  <c r="EH19" i="6"/>
  <c r="BX39" i="1"/>
  <c r="AY12" i="6"/>
  <c r="DO12" i="6"/>
  <c r="AU38" i="6"/>
  <c r="L13" i="6"/>
  <c r="BQ37" i="1"/>
  <c r="BD34" i="6"/>
  <c r="BG22" i="1"/>
  <c r="CO30" i="1"/>
  <c r="DH35" i="6"/>
  <c r="CE8" i="1"/>
  <c r="BK35" i="6"/>
  <c r="T12" i="1"/>
  <c r="DE21" i="1"/>
  <c r="AV29" i="1"/>
  <c r="CI13" i="6"/>
  <c r="O25" i="1"/>
  <c r="BU14" i="6"/>
  <c r="DC14" i="6"/>
  <c r="EF30" i="1"/>
  <c r="L19" i="6"/>
  <c r="G15" i="6"/>
  <c r="DQ15" i="6"/>
  <c r="EO20" i="1"/>
  <c r="DG16" i="6"/>
  <c r="Q15" i="6"/>
  <c r="AO11" i="6"/>
  <c r="F33" i="6"/>
  <c r="CE15" i="6"/>
  <c r="CA26" i="6"/>
  <c r="EN31" i="6"/>
  <c r="CA34" i="6"/>
  <c r="AS19" i="1"/>
  <c r="BS35" i="6"/>
  <c r="CZ20" i="6"/>
  <c r="BW39" i="6"/>
  <c r="AS12" i="1"/>
  <c r="E16" i="6"/>
  <c r="L39" i="1"/>
  <c r="CT27" i="1"/>
  <c r="BQ30" i="1"/>
  <c r="BD25" i="6"/>
  <c r="P33" i="1"/>
  <c r="AN9" i="6"/>
  <c r="EB20" i="6"/>
  <c r="P23" i="6"/>
  <c r="U39" i="6"/>
  <c r="DV7" i="6"/>
  <c r="BL16" i="1"/>
  <c r="AN19" i="6"/>
  <c r="DK38" i="6"/>
  <c r="DS27" i="1"/>
  <c r="Q22" i="6"/>
  <c r="DC26" i="1"/>
  <c r="AL32" i="6"/>
  <c r="AE19" i="6"/>
  <c r="BS10" i="6"/>
  <c r="Y28" i="1"/>
  <c r="DO9" i="6"/>
  <c r="H35" i="1"/>
  <c r="BW21" i="6"/>
  <c r="DK39" i="6"/>
  <c r="BA11" i="1"/>
  <c r="BA23" i="1"/>
  <c r="AC7" i="1"/>
  <c r="DY10" i="1"/>
  <c r="AJ9" i="1"/>
  <c r="CI16" i="1"/>
  <c r="BQ34" i="1"/>
  <c r="DU22" i="1"/>
  <c r="BN27" i="1"/>
  <c r="ER11" i="6"/>
  <c r="DN10" i="1"/>
  <c r="CQ21" i="1"/>
  <c r="EF33" i="6"/>
  <c r="CH7" i="1"/>
  <c r="DJ39" i="6"/>
  <c r="DW21" i="6"/>
  <c r="AN18" i="1"/>
  <c r="BN14" i="6"/>
  <c r="AU18" i="6"/>
  <c r="EN39" i="6"/>
  <c r="AW39" i="6"/>
  <c r="BK39" i="1"/>
  <c r="ED30" i="6"/>
  <c r="AH20" i="6"/>
  <c r="CI8" i="6"/>
  <c r="EH15" i="1"/>
  <c r="AS13" i="6"/>
  <c r="EN18" i="6"/>
  <c r="CP36" i="6"/>
  <c r="CP18" i="6"/>
  <c r="AF14" i="6"/>
  <c r="BK8" i="6"/>
  <c r="BB10" i="6"/>
  <c r="DI20" i="6"/>
  <c r="BN23" i="6"/>
  <c r="AH22" i="1"/>
  <c r="BH19" i="1"/>
  <c r="K14" i="1"/>
  <c r="DQ13" i="6"/>
  <c r="BX18" i="6"/>
  <c r="CA13" i="1"/>
  <c r="CH32" i="1"/>
  <c r="Y25" i="6"/>
  <c r="AW15" i="1"/>
  <c r="BT39" i="6"/>
  <c r="EN21" i="6"/>
  <c r="CB14" i="6"/>
  <c r="BK29" i="1"/>
  <c r="CB8" i="6"/>
  <c r="BE12" i="6"/>
  <c r="O17" i="1"/>
  <c r="DL14" i="1"/>
  <c r="DV37" i="1"/>
  <c r="DK18" i="6"/>
  <c r="DD18" i="6"/>
  <c r="DR10" i="6"/>
  <c r="CF28" i="6"/>
  <c r="H33" i="6"/>
  <c r="AT31" i="6"/>
  <c r="EC7" i="1"/>
  <c r="EA38" i="6"/>
  <c r="DJ8" i="1"/>
  <c r="CN32" i="6"/>
  <c r="T18" i="1"/>
  <c r="DX15" i="1"/>
  <c r="BB26" i="6"/>
  <c r="BO28" i="6"/>
  <c r="DK13" i="6"/>
  <c r="CH24" i="6"/>
  <c r="U13" i="1"/>
  <c r="Z21" i="6"/>
  <c r="BS16" i="6"/>
  <c r="BL31" i="1"/>
  <c r="O17" i="6"/>
  <c r="AS35" i="6"/>
  <c r="AU12" i="6"/>
  <c r="E25" i="6"/>
  <c r="V13" i="6"/>
  <c r="BK30" i="1"/>
  <c r="DI8" i="6"/>
  <c r="DJ19" i="1"/>
  <c r="AF20" i="6"/>
  <c r="AS29" i="6"/>
  <c r="CE35" i="1"/>
  <c r="DB11" i="6"/>
  <c r="CK16" i="1"/>
  <c r="AG13" i="1"/>
  <c r="BF39" i="6"/>
  <c r="AZ31" i="6"/>
  <c r="AC31" i="1"/>
  <c r="AT18" i="1"/>
  <c r="BK14" i="6"/>
  <c r="DV30" i="6"/>
  <c r="DJ32" i="1"/>
  <c r="CP35" i="6"/>
  <c r="AW19" i="1"/>
  <c r="M29" i="6"/>
  <c r="EL31" i="1"/>
  <c r="CK18" i="6"/>
  <c r="DU33" i="6"/>
  <c r="EC33" i="6"/>
  <c r="EA20" i="6"/>
  <c r="CP28" i="1"/>
  <c r="DI27" i="1"/>
  <c r="CP23" i="1"/>
  <c r="BN32" i="1"/>
  <c r="BI19" i="6"/>
  <c r="U37" i="6"/>
  <c r="I22" i="6"/>
  <c r="H12" i="6"/>
  <c r="AL37" i="1"/>
  <c r="BW31" i="1"/>
  <c r="EC13" i="1"/>
  <c r="V39" i="1"/>
  <c r="BK13" i="6"/>
  <c r="BZ14" i="6"/>
  <c r="BR13" i="6"/>
  <c r="EL15" i="1"/>
  <c r="DI31" i="6"/>
  <c r="CR13" i="1"/>
  <c r="DR35" i="6"/>
  <c r="AW8" i="6"/>
  <c r="BY27" i="6"/>
  <c r="AJ39" i="6"/>
  <c r="E18" i="1"/>
  <c r="CP32" i="6"/>
  <c r="M21" i="1"/>
  <c r="CM8" i="1"/>
  <c r="CQ9" i="1"/>
  <c r="DA13" i="1"/>
  <c r="BJ38" i="6"/>
  <c r="I13" i="6"/>
  <c r="DM11" i="6"/>
  <c r="CA17" i="1"/>
  <c r="EB39" i="6"/>
  <c r="EE12" i="1"/>
  <c r="CB30" i="6"/>
  <c r="CU17" i="6"/>
  <c r="CY36" i="6"/>
  <c r="BI29" i="6"/>
  <c r="EO15" i="6"/>
  <c r="F23" i="1"/>
  <c r="AG33" i="6"/>
  <c r="BS26" i="6"/>
  <c r="H20" i="1"/>
  <c r="J21" i="6"/>
  <c r="BW28" i="6"/>
  <c r="DK15" i="1"/>
  <c r="DF19" i="6"/>
  <c r="AO8" i="6"/>
  <c r="CS20" i="1"/>
  <c r="EJ18" i="6"/>
  <c r="EO18" i="6"/>
  <c r="AL24" i="6"/>
  <c r="BH38" i="6"/>
  <c r="BM39" i="1"/>
  <c r="DW39" i="1"/>
  <c r="CR16" i="6"/>
  <c r="CG31" i="1"/>
  <c r="W34" i="6"/>
  <c r="DE9" i="1"/>
  <c r="BA20" i="1"/>
  <c r="CN20" i="6"/>
  <c r="AA13" i="6"/>
  <c r="BI26" i="1"/>
  <c r="AK17" i="6"/>
  <c r="EG16" i="6"/>
  <c r="AK37" i="6"/>
  <c r="EQ22" i="1"/>
  <c r="AO37" i="1"/>
  <c r="DU19" i="1"/>
  <c r="G7" i="1"/>
  <c r="CK28" i="6"/>
  <c r="DA17" i="1"/>
  <c r="AE30" i="6"/>
  <c r="CX34" i="1"/>
  <c r="CI20" i="1"/>
  <c r="AO26" i="6"/>
  <c r="BH34" i="6"/>
  <c r="AB10" i="6"/>
  <c r="R9" i="6"/>
  <c r="CQ35" i="6"/>
  <c r="AF36" i="1"/>
  <c r="EO25" i="1"/>
  <c r="CJ35" i="1"/>
  <c r="EJ29" i="1"/>
  <c r="BI26" i="6"/>
  <c r="BW27" i="1"/>
  <c r="I29" i="1"/>
  <c r="I26" i="6"/>
  <c r="F26" i="6"/>
  <c r="Q9" i="1"/>
  <c r="F24" i="6"/>
  <c r="G16" i="6"/>
  <c r="K37" i="1"/>
  <c r="DW22" i="6"/>
  <c r="J37" i="1"/>
  <c r="EJ24" i="1"/>
  <c r="AJ26" i="6"/>
  <c r="AJ23" i="1"/>
  <c r="EC37" i="6"/>
  <c r="W30" i="6"/>
  <c r="CU28" i="1"/>
  <c r="AP39" i="6"/>
  <c r="AY32" i="1"/>
  <c r="CO26" i="6"/>
  <c r="L18" i="6"/>
  <c r="BC7" i="6"/>
  <c r="BS19" i="6"/>
  <c r="AF37" i="6"/>
  <c r="BY20" i="6"/>
  <c r="EM11" i="1"/>
  <c r="DC17" i="6"/>
  <c r="EQ11" i="1"/>
  <c r="R20" i="6"/>
  <c r="BC9" i="1"/>
  <c r="W38" i="1"/>
  <c r="AP26" i="6"/>
  <c r="CH18" i="6"/>
  <c r="U22" i="6"/>
  <c r="ER38" i="6"/>
  <c r="EA13" i="6"/>
  <c r="BA19" i="1"/>
  <c r="EG14" i="1"/>
  <c r="BM22" i="1"/>
  <c r="CD25" i="1"/>
  <c r="DD8" i="1"/>
  <c r="BN29" i="6"/>
  <c r="EG34" i="1"/>
  <c r="DX11" i="6"/>
  <c r="EA36" i="1"/>
  <c r="DZ35" i="1"/>
  <c r="Q16" i="1"/>
  <c r="CP11" i="6"/>
  <c r="CU35" i="1"/>
  <c r="EB21" i="6"/>
  <c r="AQ23" i="6"/>
  <c r="CD39" i="1"/>
  <c r="EF8" i="1"/>
  <c r="CZ30" i="6"/>
  <c r="BI34" i="1"/>
  <c r="EQ29" i="6"/>
  <c r="DT9" i="1"/>
  <c r="DM17" i="6"/>
  <c r="BZ22" i="1"/>
  <c r="BZ9" i="1"/>
  <c r="AP10" i="1"/>
  <c r="BK35" i="1"/>
  <c r="AQ28" i="1"/>
  <c r="AL29" i="6"/>
  <c r="G25" i="6"/>
  <c r="EP34" i="1"/>
  <c r="BV12" i="1"/>
  <c r="E13" i="1"/>
  <c r="CS35" i="6"/>
  <c r="DI28" i="6"/>
  <c r="AD32" i="6"/>
  <c r="CJ38" i="1"/>
  <c r="DE38" i="1"/>
  <c r="J28" i="6"/>
  <c r="EF39" i="1"/>
  <c r="AR24" i="6"/>
  <c r="BH29" i="6"/>
  <c r="DM16" i="1"/>
  <c r="DR22" i="6"/>
  <c r="CY21" i="1"/>
  <c r="DQ15" i="1"/>
  <c r="AE10" i="1"/>
  <c r="BM10" i="6"/>
  <c r="BX13" i="1"/>
  <c r="BS12" i="6"/>
  <c r="DT32" i="1"/>
  <c r="AX19" i="6"/>
  <c r="EI23" i="6"/>
  <c r="EM20" i="1"/>
  <c r="DD32" i="6"/>
  <c r="AN19" i="1"/>
  <c r="BO37" i="6"/>
  <c r="CD8" i="6"/>
  <c r="ED25" i="1"/>
  <c r="O33" i="6"/>
  <c r="DB12" i="1"/>
  <c r="BN19" i="1"/>
  <c r="BE7" i="6"/>
  <c r="CM13" i="1"/>
  <c r="DZ39" i="6"/>
  <c r="EM38" i="6"/>
  <c r="T22" i="6"/>
  <c r="AO35" i="6"/>
  <c r="AQ7" i="1"/>
  <c r="BV18" i="1"/>
  <c r="AU21" i="1"/>
  <c r="AT20" i="1"/>
  <c r="L15" i="6"/>
  <c r="BG19" i="6"/>
  <c r="Q30" i="6"/>
  <c r="T31" i="6"/>
  <c r="BG21" i="6"/>
  <c r="U16" i="1"/>
  <c r="AT19" i="1"/>
  <c r="AA7" i="1"/>
  <c r="BY18" i="6"/>
  <c r="AG39" i="6"/>
  <c r="EH7" i="1"/>
  <c r="DU27" i="1"/>
  <c r="AD9" i="1"/>
  <c r="AC33" i="6"/>
  <c r="BK24" i="1"/>
  <c r="BG10" i="6"/>
  <c r="CV32" i="6"/>
  <c r="DU21" i="1"/>
  <c r="CO27" i="1"/>
  <c r="DJ16" i="6"/>
  <c r="AZ11" i="1"/>
  <c r="EP14" i="1"/>
  <c r="F30" i="6"/>
  <c r="BT36" i="6"/>
  <c r="CG33" i="1"/>
  <c r="DE8" i="6"/>
  <c r="AN11" i="6"/>
  <c r="BQ28" i="1"/>
  <c r="EH39" i="1"/>
  <c r="H30" i="1"/>
  <c r="DG29" i="1"/>
  <c r="CB22" i="1"/>
  <c r="AN35" i="1"/>
  <c r="AL26" i="1"/>
  <c r="AE11" i="1"/>
  <c r="EK28" i="1"/>
  <c r="AV31" i="6"/>
  <c r="DX9" i="6"/>
  <c r="BI7" i="6"/>
  <c r="G22" i="6"/>
  <c r="DQ10" i="6"/>
  <c r="AE25" i="1"/>
  <c r="AY20" i="6"/>
  <c r="BV24" i="6"/>
  <c r="EP35" i="6"/>
  <c r="AU13" i="1"/>
  <c r="EP36" i="6"/>
  <c r="DL10" i="6"/>
  <c r="BZ10" i="1"/>
  <c r="DI28" i="1"/>
  <c r="E19" i="1"/>
  <c r="AL36" i="6"/>
  <c r="BS35" i="1"/>
  <c r="AX13" i="6"/>
  <c r="BL12" i="6"/>
  <c r="L15" i="1"/>
  <c r="BV22" i="6"/>
  <c r="EK27" i="6"/>
  <c r="AF21" i="1"/>
  <c r="EI12" i="1"/>
  <c r="CQ30" i="6"/>
  <c r="DR16" i="6"/>
  <c r="BI18" i="1"/>
  <c r="CJ9" i="6"/>
  <c r="EJ9" i="6"/>
  <c r="S33" i="6"/>
  <c r="EK8" i="1"/>
  <c r="EO8" i="1"/>
  <c r="CN27" i="1"/>
  <c r="CG25" i="1"/>
  <c r="AO34" i="6"/>
  <c r="CR29" i="6"/>
  <c r="AJ10" i="6"/>
  <c r="CC16" i="6"/>
  <c r="EN23" i="6"/>
  <c r="EG38" i="6"/>
  <c r="AN38" i="1"/>
  <c r="BL35" i="1"/>
  <c r="AR15" i="6"/>
  <c r="EL16" i="6"/>
  <c r="CI29" i="6"/>
  <c r="CJ34" i="6"/>
  <c r="AN28" i="6"/>
  <c r="AP30" i="6"/>
  <c r="EP9" i="1"/>
  <c r="BX23" i="1"/>
  <c r="F10" i="1"/>
  <c r="DA26" i="6"/>
  <c r="EK20" i="6"/>
  <c r="EF18" i="6"/>
  <c r="CL20" i="6"/>
  <c r="CH33" i="1"/>
  <c r="EK30" i="6"/>
  <c r="CU36" i="6"/>
  <c r="AQ17" i="6"/>
  <c r="CN23" i="6"/>
  <c r="CQ31" i="1"/>
  <c r="DU27" i="6"/>
  <c r="BY11" i="6"/>
  <c r="BZ25" i="6"/>
  <c r="DP24" i="6"/>
  <c r="AZ16" i="1"/>
  <c r="BW7" i="1"/>
  <c r="DH31" i="6"/>
  <c r="DP34" i="6"/>
  <c r="CZ29" i="1"/>
  <c r="BC24" i="6"/>
  <c r="AO27" i="1"/>
  <c r="AV20" i="1"/>
  <c r="CB23" i="6"/>
  <c r="DW8" i="1"/>
  <c r="AQ38" i="1"/>
  <c r="BC33" i="1"/>
  <c r="BC10" i="6"/>
  <c r="BF28" i="6"/>
  <c r="DI38" i="6"/>
  <c r="AO22" i="6"/>
  <c r="T39" i="1"/>
  <c r="DC27" i="1"/>
  <c r="F9" i="1"/>
  <c r="CN10" i="6"/>
  <c r="BA26" i="1"/>
  <c r="BC39" i="6"/>
  <c r="O23" i="6"/>
  <c r="AH15" i="1"/>
  <c r="AA36" i="6"/>
  <c r="CW17" i="6"/>
  <c r="CO29" i="6"/>
  <c r="BT38" i="1"/>
  <c r="AO17" i="1"/>
  <c r="AP15" i="1"/>
  <c r="I32" i="1"/>
  <c r="AW17" i="6"/>
  <c r="EH33" i="6"/>
  <c r="EB36" i="1"/>
  <c r="CA18" i="6"/>
  <c r="W20" i="1"/>
  <c r="BM21" i="6"/>
  <c r="EL30" i="6"/>
  <c r="AX26" i="6"/>
  <c r="CL15" i="1"/>
  <c r="EK36" i="1"/>
  <c r="CH26" i="1"/>
  <c r="EB9" i="6"/>
  <c r="AB30" i="6"/>
  <c r="DB20" i="1"/>
  <c r="DQ20" i="1"/>
  <c r="U29" i="1"/>
  <c r="N7" i="6"/>
  <c r="DT12" i="6"/>
  <c r="DG26" i="1"/>
  <c r="R20" i="1"/>
  <c r="CT10" i="1"/>
  <c r="BZ37" i="6"/>
  <c r="DG19" i="1"/>
  <c r="AH11" i="1"/>
  <c r="CT23" i="1"/>
  <c r="EI10" i="1"/>
  <c r="CC15" i="1"/>
  <c r="DP7" i="1"/>
  <c r="CU14" i="1"/>
  <c r="AC21" i="6"/>
  <c r="AR13" i="1"/>
  <c r="DU15" i="1"/>
  <c r="AO15" i="1"/>
  <c r="DB17" i="6"/>
  <c r="Z32" i="1"/>
  <c r="CY16" i="1"/>
  <c r="P15" i="6"/>
  <c r="BC18" i="6"/>
  <c r="DL9" i="6"/>
  <c r="X38" i="1"/>
  <c r="CI25" i="1"/>
  <c r="AJ17" i="1"/>
  <c r="EP32" i="6"/>
  <c r="DS14" i="1"/>
  <c r="AH36" i="6"/>
  <c r="AU14" i="6"/>
  <c r="L21" i="6"/>
  <c r="AA9" i="1"/>
  <c r="O7" i="1"/>
  <c r="EJ34" i="6"/>
  <c r="BQ33" i="6"/>
  <c r="EA7" i="1"/>
  <c r="EJ9" i="1"/>
  <c r="DW27" i="1"/>
  <c r="EL22" i="6"/>
  <c r="DY19" i="1"/>
  <c r="AP31" i="1"/>
  <c r="CP17" i="1"/>
  <c r="CE14" i="6"/>
  <c r="EE23" i="1"/>
  <c r="CT19" i="6"/>
  <c r="K32" i="1"/>
  <c r="DL39" i="1"/>
  <c r="BJ10" i="1"/>
  <c r="EQ38" i="6"/>
  <c r="DW35" i="1"/>
  <c r="CB30" i="1"/>
  <c r="CY19" i="1"/>
  <c r="CO33" i="1"/>
  <c r="CA16" i="6"/>
  <c r="AB33" i="1"/>
  <c r="CD17" i="1"/>
  <c r="AC16" i="1"/>
  <c r="CY16" i="6"/>
  <c r="CO15" i="1"/>
  <c r="AM14" i="1"/>
  <c r="R29" i="1"/>
  <c r="DK11" i="1"/>
  <c r="L33" i="1"/>
  <c r="Y27" i="6"/>
  <c r="W12" i="1"/>
  <c r="DH17" i="6"/>
  <c r="H13" i="1"/>
  <c r="DM23" i="6"/>
  <c r="EI21" i="1"/>
  <c r="S13" i="6"/>
  <c r="EP20" i="1"/>
  <c r="CF24" i="6"/>
  <c r="BF17" i="6"/>
  <c r="AD16" i="6"/>
  <c r="CA37" i="6"/>
  <c r="F34" i="6"/>
  <c r="EL39" i="6"/>
  <c r="EF11" i="6"/>
  <c r="DE26" i="6"/>
  <c r="AU19" i="1"/>
  <c r="EL20" i="6"/>
  <c r="H10" i="1"/>
  <c r="EM33" i="6"/>
  <c r="EH12" i="6"/>
  <c r="EN8" i="1"/>
  <c r="ED32" i="1"/>
  <c r="CA38" i="1"/>
  <c r="DC22" i="6"/>
  <c r="BW11" i="6"/>
  <c r="CT13" i="6"/>
  <c r="AY21" i="1"/>
  <c r="EL22" i="1"/>
  <c r="AO20" i="1"/>
  <c r="DD21" i="1"/>
  <c r="EC28" i="6"/>
  <c r="CP38" i="1"/>
  <c r="AZ8" i="1"/>
  <c r="DV27" i="1"/>
  <c r="EQ34" i="6"/>
  <c r="BF16" i="1"/>
  <c r="CJ25" i="1"/>
  <c r="DA37" i="1"/>
  <c r="CZ15" i="1"/>
  <c r="DL12" i="6"/>
  <c r="EE35" i="1"/>
  <c r="DF24" i="1"/>
  <c r="CV30" i="1"/>
  <c r="DF36" i="6"/>
  <c r="BM11" i="1"/>
  <c r="BL30" i="6"/>
  <c r="BY12" i="1"/>
  <c r="BX11" i="1"/>
  <c r="DQ26" i="1"/>
  <c r="Z12" i="6"/>
  <c r="DP9" i="6"/>
  <c r="AL32" i="1"/>
  <c r="CB37" i="1"/>
  <c r="V32" i="6"/>
  <c r="DV17" i="1"/>
  <c r="R21" i="6"/>
  <c r="ED36" i="6"/>
  <c r="X25" i="1"/>
  <c r="AM30" i="6"/>
  <c r="AP37" i="6"/>
  <c r="CA10" i="1"/>
  <c r="BQ37" i="6"/>
  <c r="DH8" i="1"/>
  <c r="AI34" i="1"/>
  <c r="EG29" i="1"/>
  <c r="AS27" i="1"/>
  <c r="V39" i="6"/>
  <c r="W18" i="6"/>
  <c r="BP10" i="1"/>
  <c r="DS29" i="1"/>
  <c r="AY19" i="6"/>
  <c r="ED17" i="6"/>
  <c r="BS28" i="1"/>
  <c r="EP35" i="1"/>
  <c r="M19" i="6"/>
  <c r="EA12" i="6"/>
  <c r="S26" i="1"/>
  <c r="K36" i="1"/>
  <c r="BU12" i="1"/>
  <c r="EB26" i="6"/>
  <c r="BP27" i="6"/>
  <c r="EH39" i="6"/>
  <c r="EN35" i="1"/>
  <c r="AF28" i="6"/>
  <c r="G28" i="1"/>
  <c r="CH27" i="1"/>
  <c r="EQ9" i="6"/>
  <c r="CM34" i="1"/>
  <c r="P11" i="1"/>
  <c r="H9" i="1"/>
  <c r="BD10" i="1"/>
  <c r="DJ21" i="1"/>
  <c r="I31" i="6"/>
  <c r="CO12" i="6"/>
  <c r="EC30" i="1"/>
  <c r="DE31" i="1"/>
  <c r="BA7" i="1"/>
  <c r="CC29" i="1"/>
  <c r="EE38" i="6"/>
  <c r="DD25" i="6"/>
  <c r="BO39" i="1"/>
  <c r="J32" i="1"/>
  <c r="CO23" i="6"/>
  <c r="DC13" i="1"/>
  <c r="CZ14" i="6"/>
  <c r="AH10" i="6"/>
  <c r="AL17" i="6"/>
  <c r="CC36" i="1"/>
  <c r="AX37" i="6"/>
  <c r="CB21" i="1"/>
  <c r="CJ34" i="1"/>
  <c r="CZ26" i="6"/>
  <c r="AB12" i="1"/>
  <c r="BL11" i="1"/>
  <c r="DI21" i="6"/>
  <c r="EJ21" i="1"/>
  <c r="CV17" i="6"/>
  <c r="CO7" i="6"/>
  <c r="EE32" i="6"/>
  <c r="CK27" i="1"/>
  <c r="AB27" i="6"/>
  <c r="DM36" i="1"/>
  <c r="DH9" i="6"/>
  <c r="DM13" i="1"/>
  <c r="O36" i="6"/>
  <c r="EM26" i="6"/>
  <c r="CD38" i="1"/>
  <c r="EJ13" i="1"/>
  <c r="DA30" i="6"/>
  <c r="DM28" i="6"/>
  <c r="EO30" i="6"/>
  <c r="CO18" i="1"/>
  <c r="DI13" i="6"/>
  <c r="CX35" i="6"/>
  <c r="BK26" i="6"/>
  <c r="BJ13" i="6"/>
  <c r="BP19" i="1"/>
  <c r="EH38" i="6"/>
  <c r="DN30" i="6"/>
  <c r="H22" i="6"/>
  <c r="ER19" i="6"/>
  <c r="AQ27" i="1"/>
  <c r="AC17" i="1"/>
  <c r="O11" i="6"/>
  <c r="CU21" i="6"/>
  <c r="AT32" i="1"/>
  <c r="BT12" i="6"/>
  <c r="BU25" i="1"/>
  <c r="EP18" i="1"/>
  <c r="M15" i="1"/>
  <c r="CY25" i="6"/>
  <c r="DV23" i="1"/>
  <c r="N24" i="1"/>
  <c r="BC35" i="1"/>
  <c r="DJ25" i="6"/>
  <c r="BW34" i="6"/>
  <c r="AP11" i="6"/>
  <c r="DQ30" i="6"/>
  <c r="N19" i="1"/>
  <c r="ED25" i="6"/>
  <c r="CX36" i="6"/>
  <c r="DO20" i="6"/>
  <c r="EJ7" i="6"/>
  <c r="BV33" i="1"/>
  <c r="CJ10" i="6"/>
  <c r="BC21" i="6"/>
  <c r="EC14" i="6"/>
  <c r="EA8" i="1"/>
  <c r="EA21" i="1"/>
  <c r="DX23" i="1"/>
  <c r="DW26" i="1"/>
  <c r="BB23" i="1"/>
  <c r="CE11" i="1"/>
  <c r="Y13" i="6"/>
  <c r="BO25" i="6"/>
  <c r="DY28" i="1"/>
  <c r="DG38" i="6"/>
  <c r="BC9" i="6"/>
  <c r="K36" i="6"/>
  <c r="CS33" i="6"/>
  <c r="DO11" i="1"/>
  <c r="CR11" i="1"/>
  <c r="EB31" i="6"/>
  <c r="AX34" i="6"/>
  <c r="EI27" i="1"/>
  <c r="ER9" i="6"/>
  <c r="CV36" i="6"/>
  <c r="AR10" i="1"/>
  <c r="CE30" i="1"/>
  <c r="EO32" i="1"/>
  <c r="AK8" i="1"/>
  <c r="EQ14" i="1"/>
  <c r="CP10" i="1"/>
  <c r="DW17" i="1"/>
  <c r="I31" i="1"/>
  <c r="ER8" i="6"/>
  <c r="AH10" i="1"/>
  <c r="DO16" i="1"/>
  <c r="BO35" i="1"/>
  <c r="CF27" i="1"/>
  <c r="AP12" i="6"/>
  <c r="CW12" i="6"/>
  <c r="BF38" i="1"/>
  <c r="Q28" i="6"/>
  <c r="H22" i="1"/>
  <c r="S31" i="6"/>
  <c r="EA7" i="6"/>
  <c r="DC8" i="1"/>
  <c r="EG27" i="1"/>
  <c r="CJ11" i="1"/>
  <c r="DJ27" i="1"/>
  <c r="S8" i="1"/>
  <c r="CZ22" i="1"/>
  <c r="AV13" i="1"/>
  <c r="BH18" i="6"/>
  <c r="CD30" i="6"/>
  <c r="DK19" i="1"/>
  <c r="CK11" i="6"/>
  <c r="BP25" i="6"/>
  <c r="DD18" i="1"/>
  <c r="H7" i="1"/>
  <c r="DW32" i="6"/>
  <c r="V24" i="6"/>
  <c r="DR21" i="1"/>
  <c r="N11" i="1"/>
  <c r="CQ33" i="1"/>
  <c r="CV14" i="6"/>
  <c r="AJ24" i="6"/>
  <c r="AE36" i="6"/>
  <c r="EM32" i="6"/>
  <c r="BO7" i="6"/>
  <c r="DV15" i="1"/>
  <c r="BE26" i="1"/>
  <c r="EN19" i="1"/>
  <c r="CJ29" i="6"/>
  <c r="AF27" i="6"/>
  <c r="EA18" i="1"/>
  <c r="K33" i="6"/>
  <c r="BZ20" i="1"/>
  <c r="EC10" i="1"/>
  <c r="J10" i="6"/>
  <c r="AS10" i="6"/>
  <c r="DO21" i="1"/>
  <c r="BY34" i="6"/>
  <c r="AK29" i="1"/>
  <c r="DI22" i="1"/>
  <c r="AZ13" i="1"/>
  <c r="DC7" i="1"/>
  <c r="I39" i="1"/>
  <c r="AO14" i="6"/>
  <c r="CF38" i="1"/>
  <c r="W24" i="6"/>
  <c r="AE34" i="1"/>
  <c r="DO39" i="1"/>
  <c r="DS34" i="1"/>
  <c r="M38" i="1"/>
  <c r="BY31" i="6"/>
  <c r="BG14" i="6"/>
  <c r="Z9" i="1"/>
  <c r="BB29" i="6"/>
  <c r="DT27" i="6"/>
  <c r="DW23" i="6"/>
  <c r="BQ8" i="6"/>
  <c r="Y39" i="6"/>
  <c r="BW21" i="1"/>
  <c r="I15" i="6"/>
  <c r="AF12" i="6"/>
  <c r="DZ28" i="1"/>
  <c r="CE34" i="6"/>
  <c r="EM7" i="1"/>
  <c r="CG24" i="1"/>
  <c r="EA9" i="1"/>
  <c r="BW28" i="1"/>
  <c r="BI8" i="6"/>
  <c r="DO36" i="6"/>
  <c r="BL20" i="1"/>
  <c r="Y23" i="1"/>
  <c r="EK30" i="1"/>
  <c r="BC11" i="6"/>
  <c r="CT29" i="1"/>
  <c r="E24" i="6"/>
  <c r="S23" i="1"/>
  <c r="W21" i="6"/>
  <c r="EF14" i="1"/>
  <c r="DS17" i="1"/>
  <c r="Y16" i="6"/>
  <c r="BT14" i="1"/>
  <c r="AU10" i="1"/>
  <c r="AR30" i="6"/>
  <c r="DE33" i="1"/>
  <c r="AR37" i="6"/>
  <c r="DB26" i="1"/>
  <c r="BN31" i="1"/>
  <c r="CW33" i="1"/>
  <c r="W35" i="6"/>
  <c r="CV7" i="1"/>
  <c r="DP23" i="6"/>
  <c r="Z23" i="6"/>
  <c r="DD13" i="6"/>
  <c r="P24" i="6"/>
  <c r="AN12" i="6"/>
  <c r="BK30" i="6"/>
  <c r="CU19" i="1"/>
  <c r="BX37" i="1"/>
  <c r="BP29" i="1"/>
  <c r="DS11" i="6"/>
  <c r="DI32" i="1"/>
  <c r="ED36" i="1"/>
  <c r="S25" i="1"/>
  <c r="EG32" i="6"/>
  <c r="DE27" i="1"/>
  <c r="BF18" i="6"/>
  <c r="DY35" i="6"/>
  <c r="AI39" i="6"/>
  <c r="CE18" i="6"/>
  <c r="BW22" i="1"/>
  <c r="BD37" i="6"/>
  <c r="W20" i="6"/>
  <c r="CZ35" i="6"/>
  <c r="DR30" i="1"/>
  <c r="Q20" i="1"/>
  <c r="DO23" i="1"/>
  <c r="BW37" i="6"/>
  <c r="R7" i="6"/>
  <c r="CP21" i="1"/>
  <c r="DP26" i="1"/>
  <c r="DB35" i="6"/>
  <c r="EQ32" i="6"/>
  <c r="CQ29" i="6"/>
  <c r="CS37" i="1"/>
  <c r="M25" i="1"/>
  <c r="M34" i="1"/>
  <c r="BZ19" i="1"/>
  <c r="H27" i="1"/>
  <c r="EO35" i="1"/>
  <c r="CB20" i="6"/>
  <c r="AB39" i="1"/>
  <c r="AS34" i="6"/>
  <c r="DP15" i="1"/>
  <c r="AE22" i="6"/>
  <c r="DC37" i="1"/>
  <c r="EF19" i="6"/>
  <c r="L32" i="6"/>
  <c r="X10" i="6"/>
  <c r="DO15" i="1"/>
  <c r="H15" i="6"/>
  <c r="CR9" i="6"/>
  <c r="BE16" i="6"/>
  <c r="W23" i="6"/>
  <c r="EA25" i="6"/>
  <c r="W31" i="6"/>
  <c r="F16" i="1"/>
  <c r="CX38" i="6"/>
  <c r="BC11" i="1"/>
  <c r="AY29" i="6"/>
  <c r="CN15" i="1"/>
  <c r="BB9" i="6"/>
  <c r="CD12" i="1"/>
  <c r="AC13" i="1"/>
  <c r="K13" i="6"/>
  <c r="DL8" i="6"/>
  <c r="EK13" i="6"/>
  <c r="BA19" i="6"/>
  <c r="ED10" i="6"/>
  <c r="CW31" i="1"/>
  <c r="X12" i="6"/>
  <c r="CM18" i="1"/>
  <c r="CO32" i="6"/>
  <c r="X36" i="6"/>
  <c r="CE39" i="1"/>
  <c r="H19" i="1"/>
  <c r="CF36" i="6"/>
  <c r="BT7" i="1"/>
  <c r="CN9" i="1"/>
  <c r="DY20" i="6"/>
  <c r="CV15" i="6"/>
  <c r="BY15" i="1"/>
  <c r="AC14" i="1"/>
  <c r="R31" i="6"/>
  <c r="E31" i="6"/>
  <c r="O15" i="1"/>
  <c r="BL25" i="1"/>
  <c r="BY14" i="1"/>
  <c r="BS30" i="6"/>
  <c r="O11" i="1"/>
  <c r="AV8" i="6"/>
  <c r="CT7" i="6"/>
  <c r="DL25" i="1"/>
  <c r="BH8" i="6"/>
  <c r="CU10" i="1"/>
  <c r="BO24" i="6"/>
  <c r="DC34" i="6"/>
  <c r="AK31" i="1"/>
  <c r="L12" i="6"/>
  <c r="EL13" i="1"/>
  <c r="CA18" i="1"/>
  <c r="J27" i="1"/>
  <c r="CS28" i="1"/>
  <c r="H17" i="1"/>
  <c r="EN14" i="6"/>
  <c r="ER15" i="6"/>
  <c r="CV38" i="1"/>
  <c r="BJ37" i="6"/>
  <c r="BT19" i="6"/>
  <c r="EP30" i="1"/>
  <c r="T34" i="1"/>
  <c r="EO31" i="1"/>
  <c r="BD20" i="6"/>
  <c r="DW36" i="6"/>
  <c r="BP29" i="6"/>
  <c r="CZ33" i="1"/>
  <c r="EK14" i="6"/>
  <c r="AX29" i="1"/>
  <c r="DJ7" i="1"/>
  <c r="DI35" i="6"/>
  <c r="Z8" i="6"/>
  <c r="AB26" i="6"/>
  <c r="DB35" i="1"/>
  <c r="K38" i="1"/>
  <c r="BL17" i="6"/>
  <c r="BR11" i="1"/>
  <c r="EH37" i="1"/>
  <c r="EK24" i="1"/>
  <c r="H39" i="1"/>
  <c r="AO29" i="6"/>
  <c r="DF38" i="6"/>
  <c r="AI31" i="1"/>
  <c r="AZ34" i="6"/>
  <c r="DP39" i="6"/>
  <c r="BR9" i="6"/>
  <c r="BC14" i="6"/>
  <c r="AS36" i="6"/>
  <c r="CP8" i="6"/>
  <c r="CS22" i="1"/>
  <c r="BU11" i="1"/>
  <c r="AT17" i="1"/>
  <c r="DG25" i="1"/>
  <c r="CK33" i="6"/>
  <c r="CW23" i="6"/>
  <c r="AI19" i="1"/>
  <c r="DW31" i="1"/>
  <c r="EB27" i="1"/>
  <c r="DO18" i="6"/>
  <c r="BU20" i="1"/>
  <c r="DL38" i="6"/>
  <c r="CZ8" i="6"/>
  <c r="AV32" i="1"/>
  <c r="BJ20" i="1"/>
  <c r="AX30" i="6"/>
  <c r="BU29" i="6"/>
  <c r="AO15" i="6"/>
  <c r="CB35" i="1"/>
  <c r="BY16" i="6"/>
  <c r="CF28" i="1"/>
  <c r="AM22" i="1"/>
  <c r="AH21" i="6"/>
  <c r="CJ12" i="1"/>
  <c r="DM20" i="6"/>
  <c r="J26" i="6"/>
  <c r="CH37" i="1"/>
  <c r="DV25" i="1"/>
  <c r="EE29" i="6"/>
  <c r="CT26" i="1"/>
  <c r="BY35" i="6"/>
  <c r="BP30" i="1"/>
  <c r="AN15" i="6"/>
  <c r="CF10" i="6"/>
  <c r="DR27" i="6"/>
  <c r="DI9" i="6"/>
  <c r="CK39" i="6"/>
  <c r="DW17" i="6"/>
  <c r="BH21" i="6"/>
  <c r="AI27" i="6"/>
  <c r="DG18" i="6"/>
  <c r="BM24" i="6"/>
  <c r="CJ13" i="1"/>
  <c r="Z14" i="6"/>
  <c r="AI24" i="1"/>
  <c r="DD38" i="1"/>
  <c r="BK17" i="6"/>
  <c r="V26" i="6"/>
  <c r="ER13" i="1"/>
  <c r="BA9" i="6"/>
  <c r="EM13" i="1"/>
  <c r="DX32" i="6"/>
  <c r="AO24" i="1"/>
  <c r="AL24" i="1"/>
  <c r="BL26" i="1"/>
  <c r="AC38" i="6"/>
  <c r="EI16" i="1"/>
  <c r="AL25" i="1"/>
  <c r="BQ27" i="6"/>
  <c r="CR7" i="1"/>
  <c r="BC25" i="1"/>
  <c r="AB13" i="1"/>
  <c r="BH16" i="6"/>
  <c r="CL17" i="6"/>
  <c r="AA30" i="6"/>
  <c r="S9" i="6"/>
  <c r="Q8" i="1"/>
  <c r="DF18" i="1"/>
  <c r="BQ23" i="6"/>
  <c r="CZ24" i="6"/>
  <c r="DA37" i="6"/>
  <c r="AE13" i="1"/>
  <c r="AD19" i="1"/>
  <c r="CJ22" i="1"/>
  <c r="EO33" i="6"/>
  <c r="CE36" i="1"/>
  <c r="BA9" i="1"/>
  <c r="EP16" i="6"/>
  <c r="O29" i="1"/>
  <c r="BK32" i="1"/>
  <c r="DL27" i="6"/>
  <c r="BM29" i="6"/>
  <c r="AZ7" i="6"/>
  <c r="R19" i="6"/>
  <c r="CW25" i="6"/>
  <c r="BS18" i="1"/>
  <c r="G27" i="1"/>
  <c r="DG20" i="1"/>
  <c r="U32" i="6"/>
  <c r="AE13" i="6"/>
  <c r="AE31" i="1"/>
  <c r="DL39" i="6"/>
  <c r="EN24" i="6"/>
  <c r="BP35" i="6"/>
  <c r="CN17" i="1"/>
  <c r="BQ28" i="6"/>
  <c r="S28" i="1"/>
  <c r="CQ23" i="1"/>
  <c r="AT11" i="1"/>
  <c r="J23" i="6"/>
  <c r="BU8" i="1"/>
  <c r="AN31" i="6"/>
  <c r="BB37" i="6"/>
  <c r="CL27" i="1"/>
  <c r="CQ23" i="6"/>
  <c r="Z22" i="1"/>
  <c r="AM11" i="6"/>
  <c r="EM29" i="6"/>
  <c r="O28" i="1"/>
  <c r="AE29" i="6"/>
  <c r="U12" i="6"/>
  <c r="X34" i="6"/>
  <c r="CU18" i="1"/>
  <c r="BT28" i="6"/>
  <c r="EK14" i="1"/>
  <c r="DW34" i="6"/>
  <c r="CQ12" i="6"/>
  <c r="CQ19" i="6"/>
  <c r="DJ33" i="1"/>
  <c r="H26" i="1"/>
  <c r="AM26" i="6"/>
  <c r="EO24" i="1"/>
  <c r="AR25" i="6"/>
  <c r="BC30" i="6"/>
  <c r="AD21" i="1"/>
  <c r="BB10" i="1"/>
  <c r="AP24" i="6"/>
  <c r="CG37" i="6"/>
  <c r="L11" i="6"/>
  <c r="M20" i="6"/>
  <c r="EP25" i="1"/>
  <c r="AL33" i="6"/>
  <c r="DF28" i="6"/>
  <c r="DT36" i="6"/>
  <c r="CD10" i="1"/>
  <c r="DH30" i="1"/>
  <c r="CH10" i="6"/>
  <c r="BJ38" i="1"/>
  <c r="CB29" i="6"/>
  <c r="BJ25" i="6"/>
  <c r="CG12" i="1"/>
  <c r="BE32" i="1"/>
  <c r="AR28" i="1"/>
  <c r="AR28" i="6"/>
  <c r="AB20" i="1"/>
  <c r="EN11" i="1"/>
  <c r="EA11" i="6"/>
  <c r="L25" i="1"/>
  <c r="DN13" i="1"/>
  <c r="DJ29" i="1"/>
  <c r="CL10" i="1"/>
  <c r="DS31" i="6"/>
  <c r="CU27" i="6"/>
  <c r="AJ22" i="6"/>
  <c r="CX36" i="1"/>
  <c r="CW18" i="6"/>
  <c r="AZ20" i="1"/>
  <c r="P11" i="6"/>
  <c r="CL9" i="1"/>
  <c r="AY38" i="6"/>
  <c r="BQ34" i="6"/>
  <c r="BK28" i="6"/>
  <c r="G7" i="6"/>
  <c r="EI28" i="6"/>
  <c r="CB11" i="1"/>
  <c r="G35" i="6"/>
  <c r="BP14" i="1"/>
  <c r="DR7" i="6"/>
  <c r="AP20" i="6"/>
  <c r="CR24" i="1"/>
  <c r="BW32" i="6"/>
  <c r="DA10" i="6"/>
  <c r="DO8" i="6"/>
  <c r="BN16" i="6"/>
  <c r="DW30" i="6"/>
  <c r="CP12" i="1"/>
  <c r="BR22" i="6"/>
  <c r="CX33" i="1"/>
  <c r="BV14" i="1"/>
  <c r="CG7" i="6"/>
  <c r="EO29" i="1"/>
  <c r="L30" i="6"/>
  <c r="BH35" i="1"/>
  <c r="DG33" i="6"/>
  <c r="AM7" i="1"/>
  <c r="U34" i="6"/>
  <c r="AU17" i="6"/>
  <c r="BD30" i="1"/>
  <c r="DR12" i="6"/>
  <c r="ED19" i="6"/>
  <c r="DT15" i="6"/>
  <c r="CI26" i="1"/>
  <c r="BC30" i="1"/>
  <c r="CJ18" i="1"/>
  <c r="BG34" i="6"/>
  <c r="CO35" i="6"/>
  <c r="CT11" i="1"/>
  <c r="BR32" i="6"/>
  <c r="BY19" i="1"/>
  <c r="AC19" i="1"/>
  <c r="DR13" i="1"/>
  <c r="T20" i="6"/>
  <c r="DV24" i="1"/>
  <c r="DC12" i="6"/>
  <c r="AR26" i="1"/>
  <c r="DI33" i="6"/>
  <c r="EM13" i="6"/>
  <c r="DP28" i="1"/>
  <c r="AL19" i="6"/>
  <c r="AH29" i="6"/>
  <c r="CB19" i="6"/>
  <c r="CO29" i="1"/>
  <c r="BO22" i="1"/>
  <c r="CS19" i="1"/>
  <c r="CK33" i="1"/>
  <c r="V15" i="6"/>
  <c r="AY10" i="6"/>
  <c r="AI38" i="6"/>
  <c r="AB29" i="6"/>
  <c r="DJ31" i="1"/>
  <c r="CT15" i="6"/>
  <c r="BQ11" i="6"/>
  <c r="AK34" i="1"/>
  <c r="M7" i="1"/>
  <c r="BO9" i="6"/>
  <c r="BM37" i="1"/>
  <c r="BU36" i="6"/>
  <c r="BY33" i="6"/>
  <c r="CQ16" i="1"/>
  <c r="BZ37" i="1"/>
  <c r="DU16" i="1"/>
  <c r="CY34" i="1"/>
  <c r="BZ9" i="6"/>
  <c r="AO28" i="6"/>
  <c r="BA17" i="6"/>
  <c r="CS16" i="6"/>
  <c r="BT34" i="1"/>
  <c r="BF25" i="1"/>
  <c r="CC26" i="1"/>
  <c r="DX25" i="6"/>
  <c r="AA12" i="6"/>
  <c r="CK21" i="6"/>
  <c r="CN36" i="1"/>
  <c r="BO17" i="6"/>
  <c r="AS32" i="1"/>
  <c r="BE14" i="1"/>
  <c r="EH14" i="1"/>
  <c r="BK34" i="6"/>
  <c r="AP9" i="6"/>
  <c r="CU30" i="6"/>
  <c r="DA27" i="1"/>
  <c r="ED15" i="6"/>
  <c r="BD13" i="1"/>
  <c r="DY17" i="6"/>
  <c r="CV14" i="1"/>
  <c r="CW36" i="1"/>
  <c r="CB17" i="1"/>
  <c r="G34" i="1"/>
  <c r="CH8" i="1"/>
  <c r="BM18" i="1"/>
  <c r="ED35" i="6"/>
  <c r="BN11" i="1"/>
  <c r="DI34" i="1"/>
  <c r="DP29" i="1"/>
  <c r="G15" i="1"/>
  <c r="AE26" i="1"/>
  <c r="CK31" i="6"/>
  <c r="CV22" i="6"/>
  <c r="CB14" i="1"/>
  <c r="EQ28" i="6"/>
  <c r="CF34" i="1"/>
  <c r="DR14" i="6"/>
  <c r="AV25" i="6"/>
  <c r="AT33" i="1"/>
  <c r="EQ8" i="6"/>
  <c r="EP34" i="6"/>
  <c r="AM16" i="6"/>
  <c r="EL39" i="1"/>
  <c r="ED9" i="6"/>
  <c r="BM29" i="1"/>
  <c r="CR18" i="1"/>
  <c r="V32" i="1"/>
  <c r="AK15" i="6"/>
  <c r="DR15" i="1"/>
  <c r="CA11" i="1"/>
  <c r="AE8" i="1"/>
  <c r="AW34" i="1"/>
  <c r="AG18" i="1"/>
  <c r="BC16" i="1"/>
  <c r="ER13" i="6"/>
  <c r="AU30" i="1"/>
  <c r="CN12" i="6"/>
  <c r="CH33" i="6"/>
  <c r="BV11" i="1"/>
  <c r="AK22" i="1"/>
  <c r="BF9" i="1"/>
  <c r="CY31" i="1"/>
  <c r="BV26" i="1"/>
  <c r="E31" i="1"/>
  <c r="CA14" i="1"/>
  <c r="DB25" i="6"/>
  <c r="CZ32" i="1"/>
  <c r="CH39" i="6"/>
  <c r="J24" i="6"/>
  <c r="AS14" i="6"/>
  <c r="AZ17" i="6"/>
  <c r="DI39" i="6"/>
  <c r="BH37" i="1"/>
  <c r="CT24" i="6"/>
  <c r="DM23" i="1"/>
  <c r="BM13" i="6"/>
  <c r="AG21" i="1"/>
  <c r="CB34" i="6"/>
  <c r="F12" i="6"/>
  <c r="BX14" i="6"/>
  <c r="CR12" i="6"/>
  <c r="EN22" i="1"/>
  <c r="CQ36" i="6"/>
  <c r="AE38" i="1"/>
  <c r="DD9" i="6"/>
  <c r="DU15" i="6"/>
  <c r="BF13" i="1"/>
  <c r="DG26" i="6"/>
  <c r="CW32" i="1"/>
  <c r="BZ30" i="1"/>
  <c r="CT33" i="1"/>
  <c r="BB34" i="1"/>
  <c r="DQ16" i="6"/>
  <c r="AU29" i="1"/>
  <c r="EL38" i="6"/>
  <c r="L9" i="6"/>
  <c r="Z14" i="1"/>
  <c r="BX23" i="6"/>
  <c r="BT17" i="6"/>
  <c r="EG18" i="6"/>
  <c r="AN39" i="1"/>
  <c r="DT33" i="6"/>
  <c r="AX9" i="6"/>
  <c r="F32" i="1"/>
  <c r="X9" i="1"/>
  <c r="AC23" i="6"/>
  <c r="CZ26" i="1"/>
  <c r="DS9" i="1"/>
  <c r="BB24" i="6"/>
  <c r="U30" i="1"/>
  <c r="AI36" i="1"/>
  <c r="BO29" i="1"/>
  <c r="BC22" i="6"/>
  <c r="BR18" i="6"/>
  <c r="DY29" i="6"/>
  <c r="AJ11" i="1"/>
  <c r="EJ32" i="6"/>
  <c r="BM36" i="1"/>
  <c r="CA8" i="1"/>
  <c r="CD17" i="6"/>
  <c r="DV36" i="1"/>
  <c r="AH36" i="1"/>
  <c r="EM33" i="1"/>
  <c r="BM21" i="1"/>
  <c r="CK23" i="1"/>
  <c r="BE30" i="6"/>
  <c r="K35" i="1"/>
  <c r="AU36" i="6"/>
  <c r="CX9" i="1"/>
  <c r="DG12" i="6"/>
  <c r="CJ24" i="1"/>
  <c r="CV31" i="1"/>
  <c r="EA9" i="6"/>
  <c r="AD17" i="6"/>
  <c r="BX31" i="1"/>
  <c r="CX24" i="6"/>
  <c r="BW14" i="1"/>
  <c r="EE19" i="1"/>
  <c r="AQ27" i="6"/>
  <c r="V21" i="1"/>
  <c r="BL26" i="6"/>
  <c r="T17" i="6"/>
  <c r="BX17" i="6"/>
  <c r="CJ31" i="6"/>
  <c r="AM37" i="6"/>
  <c r="EC29" i="1"/>
  <c r="AG22" i="6"/>
  <c r="AC39" i="1"/>
  <c r="AV33" i="1"/>
  <c r="R30" i="6"/>
  <c r="AR39" i="1"/>
  <c r="AF7" i="1"/>
  <c r="CJ12" i="6"/>
  <c r="DQ14" i="6"/>
  <c r="AY39" i="1"/>
  <c r="BO32" i="6"/>
  <c r="EP13" i="1"/>
  <c r="BR15" i="6"/>
  <c r="AS35" i="1"/>
  <c r="DY13" i="6"/>
  <c r="CB29" i="1"/>
  <c r="AX20" i="1"/>
  <c r="E33" i="1"/>
  <c r="G14" i="1"/>
  <c r="CF9" i="1"/>
  <c r="DE26" i="1"/>
  <c r="CI32" i="1"/>
  <c r="CS20" i="6"/>
  <c r="EA29" i="6"/>
  <c r="DT23" i="1"/>
  <c r="BM12" i="1"/>
  <c r="AY37" i="1"/>
  <c r="DI19" i="6"/>
  <c r="DM10" i="6"/>
  <c r="CC34" i="6"/>
  <c r="EO23" i="6"/>
  <c r="DJ34" i="1"/>
  <c r="EI38" i="1"/>
  <c r="BF37" i="6"/>
  <c r="DX20" i="1"/>
  <c r="CO13" i="6"/>
  <c r="AA38" i="1"/>
  <c r="BE31" i="1"/>
  <c r="O9" i="6"/>
  <c r="CU16" i="6"/>
  <c r="CB39" i="1"/>
  <c r="E20" i="6"/>
  <c r="Z29" i="6"/>
  <c r="CG20" i="6"/>
  <c r="BZ28" i="1"/>
  <c r="E7" i="1"/>
  <c r="CR29" i="1"/>
  <c r="DF20" i="6"/>
  <c r="BA28" i="1"/>
  <c r="AL13" i="6"/>
  <c r="BR7" i="1"/>
  <c r="BE37" i="6"/>
  <c r="AO19" i="6"/>
  <c r="DM19" i="6"/>
  <c r="EI19" i="1"/>
  <c r="CW8" i="6"/>
  <c r="EF12" i="1"/>
  <c r="O15" i="6"/>
  <c r="CO36" i="6"/>
  <c r="AK11" i="6"/>
  <c r="K25" i="1"/>
  <c r="BZ11" i="6"/>
  <c r="G35" i="1"/>
  <c r="AA9" i="6"/>
  <c r="CP34" i="1"/>
  <c r="DA19" i="6"/>
  <c r="DF16" i="6"/>
  <c r="AD31" i="6"/>
  <c r="DD35" i="1"/>
  <c r="EA17" i="6"/>
  <c r="CV9" i="6"/>
  <c r="I32" i="6"/>
  <c r="AP28" i="6"/>
  <c r="CA21" i="1"/>
  <c r="AW36" i="1"/>
  <c r="DR14" i="1"/>
  <c r="EQ10" i="1"/>
  <c r="EQ15" i="1"/>
  <c r="E39" i="6"/>
  <c r="DL15" i="1"/>
  <c r="DR8" i="6"/>
  <c r="CB36" i="1"/>
  <c r="AA18" i="1"/>
  <c r="EK12" i="6"/>
  <c r="AP25" i="6"/>
  <c r="EC30" i="6"/>
  <c r="P26" i="6"/>
  <c r="DB32" i="1"/>
  <c r="BR35" i="6"/>
  <c r="BR31" i="6"/>
  <c r="DB37" i="1"/>
  <c r="CD19" i="6"/>
  <c r="AS12" i="6"/>
  <c r="AQ19" i="6"/>
  <c r="AT16" i="6"/>
  <c r="AA21" i="1"/>
  <c r="AZ23" i="1"/>
  <c r="CE24" i="6"/>
  <c r="BP17" i="6"/>
  <c r="CS24" i="6"/>
  <c r="BC21" i="1"/>
  <c r="M20" i="1"/>
  <c r="AN29" i="1"/>
  <c r="AK23" i="1"/>
  <c r="BP16" i="1"/>
  <c r="DZ37" i="6"/>
  <c r="EJ22" i="1"/>
  <c r="X20" i="6"/>
  <c r="BE26" i="6"/>
  <c r="EA30" i="1"/>
  <c r="BL27" i="1"/>
  <c r="AR10" i="6"/>
  <c r="CH26" i="6"/>
  <c r="CB18" i="1"/>
  <c r="AQ20" i="6"/>
  <c r="DP12" i="1"/>
  <c r="AU31" i="1"/>
  <c r="BN18" i="6"/>
  <c r="DS25" i="6"/>
  <c r="AT15" i="1"/>
  <c r="BD13" i="6"/>
  <c r="W30" i="1"/>
  <c r="DN22" i="1"/>
  <c r="CM23" i="1"/>
  <c r="AM9" i="1"/>
  <c r="AB23" i="1"/>
  <c r="DU18" i="6"/>
  <c r="DZ21" i="1"/>
  <c r="ED32" i="6"/>
  <c r="EI31" i="1"/>
  <c r="BE21" i="6"/>
  <c r="BH28" i="1"/>
  <c r="BX7" i="1"/>
  <c r="CY14" i="6"/>
  <c r="CI14" i="6"/>
  <c r="DA12" i="6"/>
  <c r="CQ36" i="1"/>
  <c r="AX39" i="6"/>
  <c r="EG7" i="6"/>
  <c r="J7" i="1"/>
  <c r="CO18" i="6"/>
  <c r="AP17" i="6"/>
  <c r="CV37" i="1"/>
  <c r="CX39" i="6"/>
  <c r="AU11" i="6"/>
  <c r="EN12" i="6"/>
  <c r="CG19" i="6"/>
  <c r="CU8" i="6"/>
  <c r="W34" i="1"/>
  <c r="EG10" i="6"/>
  <c r="W37" i="6"/>
  <c r="H33" i="1"/>
  <c r="BV7" i="1"/>
  <c r="AW29" i="6"/>
  <c r="CM15" i="6"/>
  <c r="CB7" i="1"/>
  <c r="DX36" i="1"/>
  <c r="P19" i="1"/>
  <c r="BU27" i="6"/>
  <c r="AK15" i="1"/>
  <c r="Z13" i="6"/>
  <c r="DG24" i="1"/>
  <c r="BW14" i="6"/>
  <c r="AF23" i="1"/>
  <c r="AE32" i="6"/>
  <c r="DH9" i="1"/>
  <c r="M24" i="6"/>
  <c r="Y36" i="6"/>
  <c r="DL10" i="1"/>
  <c r="CN37" i="6"/>
  <c r="AS23" i="1"/>
  <c r="CT30" i="6"/>
  <c r="EE13" i="6"/>
  <c r="CV39" i="1"/>
  <c r="H28" i="1"/>
  <c r="AH24" i="6"/>
  <c r="EF23" i="6"/>
  <c r="CW21" i="1"/>
  <c r="DH15" i="1"/>
  <c r="AZ24" i="1"/>
  <c r="AO16" i="6"/>
  <c r="DK21" i="1"/>
  <c r="BB16" i="6"/>
  <c r="R37" i="1"/>
  <c r="BB39" i="1"/>
  <c r="L23" i="1"/>
  <c r="EK28" i="6"/>
  <c r="AN10" i="6"/>
  <c r="M24" i="1"/>
  <c r="BD19" i="6"/>
  <c r="AN20" i="6"/>
  <c r="BX24" i="1"/>
  <c r="CO31" i="1"/>
  <c r="CP31" i="1"/>
  <c r="I8" i="6"/>
  <c r="CJ10" i="1"/>
  <c r="CN34" i="1"/>
  <c r="DK31" i="6"/>
  <c r="H26" i="6"/>
  <c r="CC24" i="6"/>
  <c r="BT10" i="6"/>
  <c r="AJ20" i="6"/>
  <c r="BV39" i="6"/>
  <c r="DP17" i="6"/>
  <c r="W28" i="6"/>
  <c r="BN39" i="1"/>
  <c r="AE17" i="1"/>
  <c r="CY37" i="1"/>
  <c r="X17" i="6"/>
  <c r="DI26" i="6"/>
  <c r="AO33" i="1"/>
  <c r="AY26" i="6"/>
  <c r="H14" i="6"/>
  <c r="DF34" i="6"/>
  <c r="BK18" i="6"/>
  <c r="DN32" i="6"/>
  <c r="DC24" i="1"/>
  <c r="BA17" i="1"/>
  <c r="DD30" i="6"/>
  <c r="BS25" i="1"/>
  <c r="BD14" i="6"/>
  <c r="DQ35" i="1"/>
  <c r="BY21" i="6"/>
  <c r="AB15" i="6"/>
  <c r="G31" i="6"/>
  <c r="CE10" i="6"/>
  <c r="DO33" i="1"/>
  <c r="EK9" i="1"/>
  <c r="Z18" i="1"/>
  <c r="CB35" i="6"/>
  <c r="AT8" i="6"/>
  <c r="BP7" i="1"/>
  <c r="BF18" i="1"/>
  <c r="BR17" i="1"/>
  <c r="AS31" i="6"/>
  <c r="DY23" i="6"/>
  <c r="BK39" i="6"/>
  <c r="EQ27" i="6"/>
  <c r="DO7" i="6"/>
  <c r="DK17" i="6"/>
  <c r="EJ29" i="6"/>
  <c r="DY12" i="6"/>
  <c r="CC12" i="6"/>
  <c r="BK32" i="6"/>
  <c r="AJ38" i="6"/>
  <c r="EK19" i="6"/>
  <c r="BW38" i="1"/>
  <c r="DZ30" i="1"/>
  <c r="AT17" i="6"/>
  <c r="BU28" i="1"/>
  <c r="EH24" i="6"/>
  <c r="AQ33" i="6"/>
  <c r="Y8" i="1"/>
  <c r="DM24" i="1"/>
  <c r="DO35" i="6"/>
  <c r="CQ28" i="1"/>
  <c r="I28" i="6"/>
  <c r="DS10" i="1"/>
  <c r="AC17" i="6"/>
  <c r="DC29" i="6"/>
  <c r="AS30" i="1"/>
  <c r="CH25" i="6"/>
  <c r="EJ7" i="1"/>
  <c r="BD36" i="6"/>
  <c r="BO31" i="6"/>
  <c r="DC16" i="1"/>
  <c r="CA26" i="1"/>
  <c r="CF16" i="6"/>
  <c r="CO14" i="6"/>
  <c r="AG9" i="1"/>
  <c r="CU33" i="1"/>
  <c r="DA20" i="1"/>
  <c r="CG38" i="1"/>
  <c r="CP32" i="1"/>
  <c r="CU39" i="1"/>
  <c r="CY21" i="6"/>
  <c r="DS18" i="6"/>
  <c r="BT21" i="6"/>
  <c r="BR28" i="1"/>
  <c r="DP18" i="6"/>
  <c r="EG30" i="1"/>
  <c r="DN7" i="6"/>
  <c r="Z33" i="1"/>
  <c r="DY17" i="1"/>
  <c r="AG7" i="1"/>
  <c r="K8" i="1"/>
  <c r="AW14" i="6"/>
  <c r="EO8" i="6"/>
  <c r="DI13" i="1"/>
  <c r="V20" i="6"/>
  <c r="ER16" i="6"/>
  <c r="AC12" i="1"/>
  <c r="I21" i="6"/>
  <c r="DA34" i="1"/>
  <c r="BG29" i="1"/>
  <c r="DK16" i="1"/>
  <c r="AP31" i="6"/>
  <c r="I39" i="6"/>
  <c r="DM29" i="6"/>
  <c r="DP25" i="6"/>
  <c r="AP17" i="1"/>
  <c r="BO25" i="1"/>
  <c r="BH23" i="6"/>
  <c r="BO36" i="6"/>
  <c r="BG39" i="1"/>
  <c r="BZ38" i="1"/>
  <c r="X23" i="6"/>
  <c r="AP10" i="6"/>
  <c r="CA23" i="1"/>
  <c r="CL34" i="6"/>
  <c r="BV36" i="6"/>
  <c r="DZ8" i="6"/>
  <c r="AD27" i="6"/>
  <c r="P9" i="1"/>
  <c r="CP20" i="6"/>
  <c r="DL15" i="6"/>
  <c r="DY35" i="1"/>
  <c r="AM10" i="6"/>
  <c r="EA15" i="1"/>
  <c r="BN35" i="6"/>
  <c r="DJ18" i="1"/>
  <c r="CP12" i="6"/>
  <c r="AA25" i="1"/>
  <c r="DY13" i="1"/>
  <c r="AY15" i="6"/>
  <c r="AD28" i="1"/>
  <c r="N20" i="1"/>
  <c r="M22" i="6"/>
  <c r="AT35" i="6"/>
  <c r="BY31" i="1"/>
  <c r="AR31" i="6"/>
  <c r="EB37" i="1"/>
  <c r="DD26" i="6"/>
  <c r="DW10" i="1"/>
  <c r="BB33" i="1"/>
  <c r="DJ20" i="6"/>
  <c r="AU16" i="6"/>
  <c r="DV22" i="1"/>
  <c r="CM29" i="1"/>
  <c r="BM27" i="1"/>
  <c r="BW17" i="6"/>
  <c r="CI24" i="1"/>
  <c r="AK24" i="6"/>
  <c r="J28" i="1"/>
  <c r="AK28" i="6"/>
  <c r="Q9" i="6"/>
  <c r="CR34" i="1"/>
  <c r="EH22" i="6"/>
  <c r="EK10" i="6"/>
  <c r="EK37" i="1"/>
  <c r="EN11" i="6"/>
  <c r="CI17" i="1"/>
  <c r="DP9" i="1"/>
  <c r="AC37" i="1"/>
  <c r="DF39" i="1"/>
  <c r="DS32" i="1"/>
  <c r="BS17" i="6"/>
  <c r="DU7" i="1"/>
  <c r="V17" i="1"/>
  <c r="ER22" i="1"/>
  <c r="BP38" i="6"/>
  <c r="CP19" i="1"/>
  <c r="M29" i="1"/>
  <c r="CR7" i="6"/>
  <c r="CD8" i="1"/>
  <c r="CY37" i="6"/>
  <c r="AZ38" i="6"/>
  <c r="AO36" i="6"/>
  <c r="EF24" i="6"/>
  <c r="AN21" i="1"/>
  <c r="DJ28" i="1"/>
  <c r="N18" i="1"/>
  <c r="CB11" i="6"/>
  <c r="I17" i="1"/>
  <c r="AX7" i="6"/>
  <c r="DK31" i="1"/>
  <c r="CI25" i="6"/>
  <c r="I16" i="1"/>
  <c r="BR12" i="1"/>
  <c r="CC10" i="6"/>
  <c r="Z11" i="6"/>
  <c r="AT12" i="1"/>
  <c r="BZ18" i="1"/>
  <c r="DG22" i="1"/>
  <c r="AU9" i="6"/>
  <c r="BV16" i="1"/>
  <c r="BF30" i="1"/>
  <c r="DE14" i="6"/>
  <c r="DB15" i="6"/>
  <c r="AG23" i="6"/>
  <c r="DK33" i="1"/>
  <c r="BM11" i="6"/>
  <c r="U34" i="1"/>
  <c r="AX18" i="6"/>
  <c r="AX11" i="1"/>
  <c r="G13" i="6"/>
  <c r="CW29" i="6"/>
  <c r="DM38" i="1"/>
  <c r="I12" i="1"/>
  <c r="AP9" i="1"/>
  <c r="AA19" i="6"/>
  <c r="R34" i="1"/>
  <c r="DV33" i="6"/>
  <c r="S37" i="6"/>
  <c r="AP18" i="1"/>
  <c r="AJ26" i="1"/>
  <c r="CG38" i="6"/>
  <c r="CB10" i="6"/>
  <c r="AZ37" i="1"/>
  <c r="DE18" i="1"/>
  <c r="AD25" i="6"/>
  <c r="CT19" i="1"/>
  <c r="BP13" i="1"/>
  <c r="EJ8" i="6"/>
  <c r="DW37" i="1"/>
  <c r="BO30" i="1"/>
  <c r="G10" i="6"/>
  <c r="DR9" i="6"/>
  <c r="CW17" i="1"/>
  <c r="DW8" i="6"/>
  <c r="EN34" i="1"/>
  <c r="AZ15" i="1"/>
  <c r="EK39" i="1"/>
  <c r="J39" i="6"/>
  <c r="BF23" i="1"/>
  <c r="P38" i="6"/>
  <c r="N16" i="6"/>
  <c r="H16" i="6"/>
  <c r="F19" i="1"/>
  <c r="DO13" i="1"/>
  <c r="J22" i="1"/>
  <c r="Q17" i="1"/>
  <c r="AP38" i="6"/>
  <c r="AN8" i="6"/>
  <c r="BM25" i="1"/>
  <c r="AZ23" i="6"/>
  <c r="BV8" i="1"/>
  <c r="BX29" i="1"/>
  <c r="EL28" i="1"/>
  <c r="CA21" i="6"/>
  <c r="CE17" i="6"/>
  <c r="ED20" i="1"/>
  <c r="DD38" i="6"/>
  <c r="CW30" i="1"/>
  <c r="CK32" i="1"/>
  <c r="L28" i="1"/>
  <c r="AR36" i="6"/>
  <c r="AP34" i="1"/>
  <c r="CL18" i="6"/>
  <c r="CU37" i="6"/>
  <c r="BW30" i="6"/>
  <c r="G26" i="1"/>
  <c r="BH31" i="1"/>
  <c r="CD13" i="1"/>
  <c r="EG26" i="1"/>
  <c r="DW15" i="6"/>
  <c r="DC20" i="6"/>
  <c r="CC12" i="1"/>
  <c r="BB27" i="1"/>
  <c r="AA33" i="6"/>
  <c r="EL21" i="1"/>
  <c r="CT37" i="1"/>
  <c r="AU19" i="6"/>
  <c r="W33" i="6"/>
  <c r="CS30" i="1"/>
  <c r="CI14" i="1"/>
  <c r="CV37" i="6"/>
  <c r="T22" i="1"/>
  <c r="CV26" i="1"/>
  <c r="G24" i="6"/>
  <c r="AZ36" i="6"/>
  <c r="DS21" i="1"/>
  <c r="CK11" i="1"/>
  <c r="DQ29" i="6"/>
  <c r="U20" i="6"/>
  <c r="DK27" i="1"/>
  <c r="DH25" i="6"/>
  <c r="EO15" i="1"/>
  <c r="BJ21" i="1"/>
  <c r="BH33" i="6"/>
  <c r="AH21" i="1"/>
  <c r="DU29" i="1"/>
  <c r="X23" i="1"/>
  <c r="DN35" i="1"/>
  <c r="BA36" i="6"/>
  <c r="EF25" i="6"/>
  <c r="S8" i="6"/>
  <c r="AQ35" i="1"/>
  <c r="AA15" i="1"/>
  <c r="CL21" i="1"/>
  <c r="CG8" i="6"/>
  <c r="EJ37" i="6"/>
  <c r="BP38" i="1"/>
  <c r="CM12" i="6"/>
  <c r="F21" i="6"/>
  <c r="EN28" i="6"/>
  <c r="AZ25" i="1"/>
  <c r="DS14" i="6"/>
  <c r="DS20" i="1"/>
  <c r="V23" i="1"/>
  <c r="CY32" i="1"/>
  <c r="BT22" i="1"/>
  <c r="DM30" i="1"/>
  <c r="DA38" i="6"/>
  <c r="DR21" i="6"/>
  <c r="M14" i="1"/>
  <c r="EE18" i="1"/>
  <c r="W24" i="1"/>
  <c r="DV32" i="1"/>
  <c r="AD35" i="6"/>
  <c r="DW35" i="6"/>
  <c r="CH28" i="6"/>
  <c r="AG7" i="6"/>
  <c r="DX30" i="1"/>
  <c r="CV18" i="6"/>
  <c r="L13" i="1"/>
  <c r="DG17" i="6"/>
  <c r="EI39" i="6"/>
  <c r="N11" i="6"/>
  <c r="T26" i="6"/>
  <c r="DT31" i="6"/>
  <c r="DL13" i="6"/>
  <c r="DC32" i="6"/>
  <c r="CS33" i="1"/>
  <c r="K38" i="6"/>
  <c r="AF29" i="1"/>
  <c r="DP34" i="1"/>
  <c r="AD37" i="6"/>
  <c r="N32" i="1"/>
  <c r="CA32" i="1"/>
  <c r="DT35" i="6"/>
  <c r="G33" i="6"/>
  <c r="O20" i="6"/>
  <c r="M17" i="1"/>
  <c r="CZ34" i="6"/>
  <c r="AW16" i="6"/>
  <c r="AW27" i="1"/>
  <c r="BB20" i="6"/>
  <c r="E37" i="6"/>
  <c r="AR23" i="1"/>
  <c r="DS12" i="1"/>
  <c r="AI22" i="6"/>
  <c r="BE7" i="1"/>
  <c r="CN11" i="1"/>
  <c r="BT15" i="6"/>
  <c r="EM15" i="1"/>
  <c r="CO27" i="6"/>
  <c r="DA16" i="1"/>
  <c r="CW33" i="6"/>
  <c r="G22" i="1"/>
  <c r="AQ26" i="1"/>
  <c r="BH17" i="1"/>
  <c r="DG29" i="6"/>
  <c r="AP19" i="6"/>
  <c r="CV36" i="1"/>
  <c r="AG16" i="1"/>
  <c r="CK34" i="6"/>
  <c r="BJ18" i="1"/>
  <c r="DC31" i="6"/>
  <c r="ER38" i="1"/>
  <c r="EB29" i="1"/>
  <c r="Y24" i="6"/>
  <c r="BR30" i="6"/>
  <c r="BO20" i="1"/>
  <c r="EA28" i="1"/>
  <c r="DI11" i="1"/>
  <c r="DB10" i="1"/>
  <c r="R7" i="1"/>
  <c r="AG25" i="1"/>
  <c r="DJ13" i="1"/>
  <c r="W14" i="6"/>
  <c r="AT9" i="6"/>
  <c r="AD25" i="1"/>
  <c r="CC35" i="1"/>
  <c r="H8" i="6"/>
  <c r="CN19" i="1"/>
  <c r="AK18" i="1"/>
  <c r="AT18" i="6"/>
  <c r="CF25" i="1"/>
  <c r="X8" i="6"/>
  <c r="CV23" i="1"/>
  <c r="DK23" i="1"/>
  <c r="AY34" i="1"/>
  <c r="BD21" i="1"/>
  <c r="AI7" i="1"/>
  <c r="AK26" i="6"/>
  <c r="CQ8" i="1"/>
  <c r="DG13" i="1"/>
  <c r="EF7" i="6"/>
  <c r="DE14" i="1"/>
  <c r="V18" i="1"/>
  <c r="AA11" i="6"/>
  <c r="CE21" i="1"/>
  <c r="EE24" i="1"/>
  <c r="I16" i="6"/>
  <c r="AS8" i="1"/>
  <c r="DO16" i="6"/>
  <c r="DE31" i="6"/>
  <c r="AZ39" i="6"/>
  <c r="BQ24" i="6"/>
  <c r="AT30" i="6"/>
  <c r="S21" i="1"/>
  <c r="AA30" i="1"/>
  <c r="AI31" i="6"/>
  <c r="EJ25" i="1"/>
  <c r="AT28" i="1"/>
  <c r="AO9" i="6"/>
  <c r="AB28" i="6"/>
  <c r="CY22" i="6"/>
  <c r="G29" i="1"/>
  <c r="DX11" i="1"/>
  <c r="N15" i="6"/>
  <c r="BJ31" i="1"/>
  <c r="AQ11" i="1"/>
  <c r="EO27" i="6"/>
  <c r="AK19" i="1"/>
  <c r="BM17" i="6"/>
  <c r="CU31" i="6"/>
  <c r="DN37" i="1"/>
  <c r="Q23" i="1"/>
  <c r="E7" i="6"/>
  <c r="H16" i="1"/>
  <c r="CM13" i="6"/>
  <c r="DB8" i="1"/>
  <c r="DD14" i="1"/>
  <c r="Q33" i="1"/>
  <c r="AY23" i="1"/>
  <c r="BT38" i="6"/>
  <c r="BD29" i="6"/>
  <c r="N32" i="6"/>
  <c r="CW32" i="6"/>
  <c r="AI25" i="1"/>
  <c r="AW33" i="1"/>
  <c r="L9" i="1"/>
  <c r="DE9" i="6"/>
  <c r="DC32" i="1"/>
  <c r="I27" i="1"/>
  <c r="BF19" i="1"/>
  <c r="EL12" i="6"/>
  <c r="CI18" i="6"/>
  <c r="AD20" i="6"/>
  <c r="AM31" i="6"/>
  <c r="BA12" i="1"/>
  <c r="BC32" i="1"/>
  <c r="BH24" i="6"/>
  <c r="AG29" i="6"/>
  <c r="CF30" i="1"/>
  <c r="DK7" i="1"/>
  <c r="DJ30" i="6"/>
  <c r="EE28" i="1"/>
  <c r="CU7" i="6"/>
  <c r="DX26" i="1"/>
  <c r="DT15" i="1"/>
  <c r="S38" i="1"/>
  <c r="AI35" i="1"/>
  <c r="O24" i="6"/>
  <c r="AI8" i="6"/>
  <c r="EL37" i="6"/>
  <c r="BE13" i="1"/>
  <c r="F14" i="1"/>
  <c r="ER30" i="6"/>
  <c r="EG22" i="1"/>
  <c r="CQ7" i="6"/>
  <c r="AT29" i="1"/>
  <c r="K18" i="1"/>
  <c r="DP15" i="6"/>
  <c r="DQ21" i="1"/>
  <c r="BX12" i="1"/>
  <c r="AS9" i="6"/>
  <c r="CD22" i="6"/>
  <c r="AN34" i="1"/>
  <c r="BG9" i="6"/>
  <c r="AL11" i="6"/>
  <c r="BX34" i="1"/>
  <c r="S13" i="1"/>
  <c r="AS39" i="1"/>
  <c r="BB11" i="1"/>
  <c r="DD33" i="6"/>
  <c r="BS7" i="1"/>
  <c r="EB24" i="6"/>
  <c r="J11" i="1"/>
  <c r="I23" i="1"/>
  <c r="EK24" i="6"/>
  <c r="DM25" i="6"/>
  <c r="DR29" i="6"/>
  <c r="I20" i="6"/>
  <c r="ED22" i="6"/>
  <c r="ED34" i="6"/>
  <c r="CZ29" i="6"/>
  <c r="AB11" i="1"/>
  <c r="U38" i="1"/>
  <c r="CL16" i="1"/>
  <c r="CI32" i="6"/>
  <c r="CF18" i="6"/>
  <c r="CH20" i="6"/>
  <c r="AZ26" i="6"/>
  <c r="DV18" i="1"/>
  <c r="DR8" i="1"/>
  <c r="DI19" i="1"/>
  <c r="BM8" i="6"/>
  <c r="U7" i="1"/>
  <c r="AH14" i="1"/>
  <c r="M23" i="1"/>
  <c r="DX27" i="1"/>
  <c r="DF21" i="1"/>
  <c r="EI25" i="6"/>
  <c r="DZ32" i="1"/>
  <c r="Z34" i="6"/>
  <c r="EP7" i="6"/>
  <c r="CG24" i="6"/>
  <c r="AB14" i="1"/>
  <c r="AA28" i="1"/>
  <c r="CJ33" i="6"/>
  <c r="DU13" i="6"/>
  <c r="K32" i="6"/>
  <c r="EM14" i="1"/>
  <c r="AS22" i="1"/>
  <c r="CG15" i="1"/>
  <c r="AM28" i="1"/>
  <c r="N30" i="6"/>
  <c r="BL15" i="1"/>
  <c r="O26" i="1"/>
  <c r="BW29" i="1"/>
  <c r="EA34" i="6"/>
  <c r="AH28" i="1"/>
  <c r="ER20" i="1"/>
  <c r="CA19" i="1"/>
  <c r="DL19" i="1"/>
  <c r="EP10" i="1"/>
  <c r="BU11" i="6"/>
  <c r="DR24" i="6"/>
  <c r="P18" i="1"/>
  <c r="CA22" i="6"/>
  <c r="BZ32" i="6"/>
  <c r="AK14" i="6"/>
  <c r="K9" i="1"/>
  <c r="V33" i="1"/>
  <c r="AC35" i="6"/>
  <c r="BS36" i="6"/>
  <c r="AY14" i="1"/>
  <c r="AC9" i="1"/>
  <c r="BS30" i="1"/>
  <c r="BC18" i="1"/>
  <c r="U23" i="6"/>
  <c r="AX29" i="6"/>
  <c r="EF17" i="6"/>
  <c r="DQ36" i="6"/>
  <c r="DA29" i="6"/>
  <c r="AB25" i="6"/>
  <c r="BB28" i="6"/>
  <c r="AY31" i="1"/>
  <c r="EA11" i="1"/>
  <c r="CQ35" i="1"/>
  <c r="DD31" i="6"/>
  <c r="CK37" i="6"/>
  <c r="CF13" i="1"/>
  <c r="BZ11" i="1"/>
  <c r="CV13" i="6"/>
  <c r="DE16" i="6"/>
  <c r="AX25" i="6"/>
  <c r="H39" i="6"/>
  <c r="CG27" i="1"/>
  <c r="DB34" i="1"/>
  <c r="AQ9" i="6"/>
  <c r="CC10" i="1"/>
  <c r="DI12" i="6"/>
  <c r="AL13" i="1"/>
  <c r="CP15" i="6"/>
  <c r="EK7" i="1"/>
  <c r="DW29" i="6"/>
  <c r="Z28" i="1"/>
  <c r="BG16" i="1"/>
  <c r="S15" i="1"/>
  <c r="BJ7" i="6"/>
  <c r="S19" i="1"/>
  <c r="CI9" i="1"/>
  <c r="DT16" i="6"/>
  <c r="BT26" i="1"/>
  <c r="EG31" i="1"/>
  <c r="DG32" i="1"/>
  <c r="DQ11" i="1"/>
  <c r="DP30" i="6"/>
  <c r="Y25" i="1"/>
  <c r="AG27" i="1"/>
  <c r="CP22" i="1"/>
  <c r="DP24" i="1"/>
  <c r="BC14" i="1"/>
  <c r="AV28" i="1"/>
  <c r="DZ34" i="6"/>
  <c r="DT34" i="1"/>
  <c r="AK32" i="6"/>
  <c r="BK12" i="1"/>
  <c r="CR14" i="1"/>
  <c r="AQ7" i="6"/>
  <c r="BF33" i="6"/>
  <c r="E35" i="1"/>
  <c r="BO30" i="6"/>
  <c r="CK35" i="6"/>
  <c r="BE8" i="1"/>
  <c r="CY15" i="6"/>
  <c r="EI23" i="1"/>
  <c r="BW9" i="1"/>
  <c r="CV33" i="6"/>
  <c r="BL23" i="1"/>
  <c r="BS20" i="6"/>
  <c r="BH35" i="6"/>
  <c r="CI37" i="1"/>
  <c r="DA35" i="6"/>
  <c r="AN31" i="1"/>
  <c r="AX15" i="1"/>
  <c r="U18" i="6"/>
  <c r="F39" i="6"/>
  <c r="AJ17" i="6"/>
  <c r="T35" i="1"/>
  <c r="BP34" i="1"/>
  <c r="CC35" i="6"/>
  <c r="CG29" i="6"/>
  <c r="EG8" i="6"/>
  <c r="CY14" i="1"/>
  <c r="AK9" i="6"/>
  <c r="S14" i="6"/>
  <c r="BZ31" i="6"/>
  <c r="N24" i="6"/>
  <c r="BJ20" i="6"/>
  <c r="AT21" i="6"/>
  <c r="DQ33" i="6"/>
  <c r="EM30" i="1"/>
  <c r="BT18" i="1"/>
  <c r="DO8" i="1"/>
  <c r="DB33" i="1"/>
  <c r="Q21" i="1"/>
  <c r="DK17" i="1"/>
  <c r="AJ37" i="6"/>
  <c r="CE28" i="1"/>
  <c r="DK10" i="6"/>
  <c r="CY29" i="6"/>
  <c r="N36" i="1"/>
  <c r="EA27" i="6"/>
  <c r="CZ39" i="1"/>
  <c r="CS32" i="6"/>
  <c r="DX14" i="1"/>
  <c r="DB24" i="6"/>
  <c r="DW7" i="1"/>
  <c r="CW11" i="6"/>
  <c r="DS30" i="6"/>
  <c r="EG26" i="6"/>
  <c r="P39" i="1"/>
  <c r="EL31" i="6"/>
  <c r="DO28" i="1"/>
  <c r="EQ35" i="1"/>
  <c r="EF21" i="1"/>
  <c r="AT13" i="6"/>
  <c r="CN23" i="1"/>
  <c r="CV35" i="6"/>
  <c r="CR39" i="1"/>
  <c r="CY31" i="6"/>
  <c r="ED33" i="6"/>
  <c r="DC22" i="1"/>
  <c r="O24" i="1"/>
  <c r="CJ9" i="1"/>
  <c r="DK28" i="1"/>
  <c r="DL33" i="1"/>
  <c r="CO9" i="1"/>
  <c r="CN24" i="1"/>
  <c r="AF22" i="6"/>
  <c r="CB9" i="1"/>
  <c r="X24" i="1"/>
  <c r="AA17" i="6"/>
  <c r="AX7" i="1"/>
  <c r="CH38" i="6"/>
  <c r="CZ21" i="1"/>
  <c r="ED14" i="6"/>
  <c r="EB39" i="1"/>
  <c r="K15" i="6"/>
  <c r="CO31" i="6"/>
  <c r="H23" i="1"/>
  <c r="BD34" i="1"/>
  <c r="DM34" i="6"/>
  <c r="U7" i="6"/>
  <c r="T24" i="1"/>
  <c r="EQ17" i="6"/>
  <c r="CR20" i="6"/>
  <c r="BR19" i="1"/>
  <c r="DV12" i="1"/>
  <c r="AW20" i="1"/>
  <c r="DB28" i="6"/>
  <c r="DN31" i="1"/>
  <c r="K12" i="1"/>
  <c r="CC39" i="6"/>
  <c r="CL33" i="1"/>
  <c r="DQ18" i="1"/>
  <c r="AR12" i="6"/>
  <c r="CA27" i="6"/>
  <c r="AW38" i="1"/>
  <c r="AY9" i="6"/>
  <c r="U33" i="1"/>
  <c r="BX21" i="6"/>
  <c r="H25" i="6"/>
  <c r="DV21" i="6"/>
  <c r="BK11" i="1"/>
  <c r="CH12" i="1"/>
  <c r="AX11" i="6"/>
  <c r="DC15" i="1"/>
  <c r="BO24" i="1"/>
  <c r="Q24" i="1"/>
  <c r="BF35" i="1"/>
  <c r="DY14" i="1"/>
  <c r="EJ12" i="6"/>
  <c r="BR39" i="6"/>
  <c r="CJ14" i="1"/>
  <c r="V11" i="6"/>
  <c r="AM29" i="6"/>
  <c r="DC11" i="6"/>
  <c r="AR38" i="1"/>
  <c r="AF24" i="1"/>
  <c r="BA35" i="6"/>
  <c r="AI14" i="1"/>
  <c r="EM19" i="1"/>
  <c r="CN26" i="1"/>
  <c r="AL15" i="1"/>
  <c r="E38" i="1"/>
  <c r="DH11" i="6"/>
  <c r="DL22" i="1"/>
  <c r="AH16" i="1"/>
  <c r="DG31" i="1"/>
  <c r="BZ16" i="6"/>
  <c r="M8" i="1"/>
  <c r="EC17" i="1"/>
  <c r="DV17" i="6"/>
  <c r="E29" i="1"/>
  <c r="AL12" i="1"/>
  <c r="EH14" i="6"/>
  <c r="CF22" i="6"/>
  <c r="CV9" i="1"/>
  <c r="DP19" i="6"/>
  <c r="EA28" i="6"/>
  <c r="CR10" i="6"/>
  <c r="AM32" i="1"/>
  <c r="S18" i="6"/>
  <c r="BT35" i="6"/>
  <c r="DA14" i="1"/>
  <c r="AB33" i="6"/>
  <c r="CC19" i="6"/>
  <c r="AW12" i="1"/>
  <c r="U35" i="1"/>
  <c r="EN9" i="1"/>
  <c r="O34" i="6"/>
  <c r="AV10" i="1"/>
  <c r="BC31" i="1"/>
  <c r="AO34" i="1"/>
  <c r="CB31" i="6"/>
  <c r="AB24" i="1"/>
  <c r="N31" i="1"/>
  <c r="P38" i="1"/>
  <c r="DS12" i="6"/>
  <c r="AH33" i="1"/>
  <c r="Q31" i="1"/>
  <c r="CX12" i="6"/>
  <c r="K27" i="1"/>
  <c r="DQ31" i="1"/>
  <c r="CQ17" i="1"/>
  <c r="AH30" i="1"/>
  <c r="EJ31" i="6"/>
  <c r="Y33" i="1"/>
  <c r="V8" i="6"/>
  <c r="G9" i="6"/>
  <c r="BL39" i="1"/>
  <c r="AS9" i="1"/>
  <c r="DM11" i="1"/>
  <c r="BX15" i="6"/>
  <c r="CE19" i="1"/>
  <c r="AH18" i="6"/>
  <c r="DI25" i="6"/>
  <c r="EF27" i="1"/>
  <c r="EP32" i="1"/>
  <c r="L7" i="1"/>
  <c r="CZ7" i="6"/>
  <c r="CR9" i="1"/>
  <c r="BQ14" i="1"/>
  <c r="AY34" i="6"/>
  <c r="BZ36" i="1"/>
  <c r="AZ14" i="1"/>
  <c r="CV25" i="6"/>
  <c r="DD10" i="6"/>
  <c r="DU18" i="1"/>
  <c r="BG39" i="6"/>
  <c r="J35" i="6"/>
  <c r="DQ17" i="6"/>
  <c r="S16" i="6"/>
  <c r="BI14" i="1"/>
  <c r="U11" i="1"/>
  <c r="N8" i="1"/>
  <c r="CH12" i="6"/>
  <c r="Z37" i="1"/>
  <c r="BW17" i="1"/>
  <c r="DT30" i="6"/>
  <c r="CP23" i="6"/>
  <c r="BS21" i="6"/>
  <c r="BJ11" i="1"/>
  <c r="DE32" i="6"/>
  <c r="DY7" i="1"/>
  <c r="DK34" i="6"/>
  <c r="BK23" i="1"/>
  <c r="BZ12" i="1"/>
  <c r="CW10" i="1"/>
  <c r="EO32" i="6"/>
  <c r="CQ28" i="6"/>
  <c r="AO11" i="1"/>
  <c r="AB9" i="6"/>
  <c r="DP26" i="6"/>
  <c r="CB15" i="6"/>
  <c r="BZ21" i="6"/>
  <c r="CY30" i="1"/>
  <c r="BI23" i="6"/>
  <c r="BC23" i="6"/>
  <c r="EC31" i="1"/>
  <c r="AL20" i="6"/>
  <c r="AC33" i="1"/>
  <c r="P25" i="1"/>
  <c r="N38" i="6"/>
  <c r="AU32" i="1"/>
  <c r="BH39" i="6"/>
  <c r="BG32" i="1"/>
  <c r="G37" i="6"/>
  <c r="W13" i="6"/>
  <c r="DL19" i="6"/>
  <c r="AO38" i="6"/>
  <c r="P27" i="1"/>
  <c r="BJ8" i="6"/>
  <c r="DH33" i="6"/>
  <c r="DO34" i="6"/>
  <c r="AT35" i="1"/>
  <c r="T35" i="6"/>
  <c r="EE32" i="1"/>
  <c r="BE18" i="6"/>
  <c r="BO12" i="1"/>
  <c r="F9" i="6"/>
  <c r="AI36" i="6"/>
  <c r="M31" i="6"/>
  <c r="DY27" i="6"/>
  <c r="DI37" i="1"/>
  <c r="BG24" i="6"/>
  <c r="BF34" i="1"/>
  <c r="M27" i="1"/>
  <c r="AS15" i="1"/>
  <c r="DE13" i="1"/>
  <c r="DV31" i="1"/>
  <c r="BZ33" i="6"/>
  <c r="CC11" i="1"/>
  <c r="N27" i="1"/>
  <c r="AB19" i="6"/>
  <c r="AI28" i="6"/>
  <c r="BA14" i="1"/>
  <c r="BJ21" i="6"/>
  <c r="X17" i="1"/>
  <c r="L7" i="6"/>
  <c r="BU12" i="6"/>
  <c r="BL21" i="1"/>
  <c r="CS9" i="1"/>
  <c r="BD33" i="6"/>
  <c r="DE29" i="1"/>
  <c r="BO15" i="6"/>
  <c r="BG16" i="6"/>
  <c r="EI36" i="1"/>
  <c r="ER29" i="6"/>
  <c r="AE19" i="1"/>
  <c r="BA21" i="6"/>
  <c r="DB32" i="6"/>
  <c r="BM10" i="1"/>
  <c r="CV31" i="6"/>
  <c r="BJ24" i="1"/>
  <c r="AT10" i="6"/>
  <c r="Q29" i="6"/>
  <c r="AE14" i="1"/>
  <c r="AO13" i="1"/>
  <c r="CB23" i="1"/>
  <c r="EF9" i="6"/>
  <c r="DZ17" i="1"/>
  <c r="Y15" i="1"/>
  <c r="DQ33" i="1"/>
  <c r="AH23" i="6"/>
  <c r="AC11" i="6"/>
  <c r="AM18" i="6"/>
  <c r="AP27" i="1"/>
  <c r="ED9" i="1"/>
  <c r="BM34" i="1"/>
  <c r="F28" i="6"/>
  <c r="EK20" i="1"/>
  <c r="EC24" i="6"/>
  <c r="S7" i="6"/>
  <c r="CY25" i="1"/>
  <c r="CK24" i="1"/>
  <c r="CO10" i="1"/>
  <c r="BS27" i="6"/>
  <c r="DD10" i="1"/>
  <c r="EC16" i="6"/>
  <c r="AC32" i="1"/>
  <c r="BW33" i="1"/>
  <c r="AK21" i="1"/>
  <c r="N22" i="6"/>
  <c r="L12" i="1"/>
  <c r="AV18" i="6"/>
  <c r="BO11" i="6"/>
  <c r="DL11" i="6"/>
  <c r="DP21" i="6"/>
  <c r="BZ22" i="6"/>
  <c r="CC19" i="1"/>
  <c r="BW34" i="1"/>
  <c r="AA31" i="6"/>
  <c r="BV23" i="1"/>
  <c r="V13" i="1"/>
  <c r="R16" i="1"/>
  <c r="BX22" i="1"/>
  <c r="DM12" i="6"/>
  <c r="AN16" i="1"/>
  <c r="G16" i="1"/>
  <c r="AD18" i="6"/>
  <c r="DH23" i="1"/>
  <c r="AE17" i="6"/>
  <c r="DD22" i="1"/>
  <c r="DS26" i="1"/>
  <c r="J36" i="6"/>
  <c r="H20" i="6"/>
  <c r="AB7" i="1"/>
  <c r="CS27" i="1"/>
  <c r="DD17" i="1"/>
  <c r="AC18" i="1"/>
  <c r="AH11" i="6"/>
  <c r="L36" i="1"/>
  <c r="BG28" i="6"/>
  <c r="BH15" i="6"/>
  <c r="AN21" i="6"/>
  <c r="BX34" i="6"/>
  <c r="AH29" i="1"/>
  <c r="R38" i="6"/>
  <c r="DI10" i="6"/>
  <c r="BN33" i="6"/>
  <c r="CS24" i="1"/>
  <c r="CJ36" i="1"/>
  <c r="DF15" i="1"/>
  <c r="AL18" i="1"/>
  <c r="AC8" i="6"/>
  <c r="DA23" i="6"/>
  <c r="CX26" i="1"/>
  <c r="CR18" i="6"/>
  <c r="CG18" i="1"/>
  <c r="L34" i="1"/>
  <c r="AS14" i="1"/>
  <c r="S22" i="1"/>
  <c r="DC29" i="1"/>
  <c r="CV22" i="1"/>
  <c r="O33" i="1"/>
  <c r="P16" i="6"/>
  <c r="CG34" i="1"/>
  <c r="BK17" i="1"/>
  <c r="AK28" i="1"/>
  <c r="DF31" i="6"/>
  <c r="P31" i="1"/>
  <c r="BJ12" i="6"/>
  <c r="DU25" i="1"/>
  <c r="DE30" i="6"/>
  <c r="DO39" i="6"/>
  <c r="DJ26" i="6"/>
  <c r="BQ12" i="1"/>
  <c r="P20" i="6"/>
  <c r="DQ38" i="6"/>
  <c r="CD24" i="6"/>
  <c r="BY8" i="6"/>
  <c r="DJ18" i="6"/>
  <c r="BD17" i="1"/>
  <c r="AG26" i="6"/>
  <c r="EA10" i="1"/>
  <c r="DR28" i="1"/>
  <c r="BN32" i="6"/>
  <c r="DF27" i="1"/>
  <c r="BW10" i="6"/>
  <c r="DG35" i="1"/>
  <c r="X33" i="6"/>
  <c r="P35" i="6"/>
  <c r="CR37" i="1"/>
  <c r="Z26" i="1"/>
  <c r="AK38" i="6"/>
  <c r="BJ35" i="1"/>
  <c r="X10" i="1"/>
  <c r="CF34" i="6"/>
  <c r="DZ38" i="1"/>
  <c r="X9" i="6"/>
  <c r="AN37" i="6"/>
  <c r="DG15" i="6"/>
  <c r="EI30" i="6"/>
  <c r="CD28" i="1"/>
  <c r="O8" i="6"/>
  <c r="AC10" i="6"/>
  <c r="Y26" i="1"/>
  <c r="CF20" i="1"/>
  <c r="DC15" i="6"/>
  <c r="BV35" i="1"/>
  <c r="BO9" i="1"/>
  <c r="DB22" i="1"/>
  <c r="BV29" i="1"/>
  <c r="EL38" i="1"/>
  <c r="AN14" i="6"/>
  <c r="DV13" i="1"/>
  <c r="BZ28" i="6"/>
  <c r="DT23" i="6"/>
  <c r="EN30" i="6"/>
  <c r="ER29" i="1"/>
  <c r="DE21" i="6"/>
  <c r="AD14" i="1"/>
  <c r="EO35" i="6"/>
  <c r="AD8" i="6"/>
  <c r="AH24" i="1"/>
  <c r="BI9" i="1"/>
  <c r="DZ16" i="1"/>
  <c r="T34" i="6"/>
  <c r="AU30" i="6"/>
  <c r="EC20" i="6"/>
  <c r="AS26" i="1"/>
  <c r="P32" i="1"/>
  <c r="CF18" i="1"/>
  <c r="BR8" i="6"/>
  <c r="AS17" i="6"/>
  <c r="CD18" i="1"/>
  <c r="BB37" i="1"/>
  <c r="CG13" i="6"/>
  <c r="CA37" i="1"/>
  <c r="DC39" i="6"/>
  <c r="DU13" i="1"/>
  <c r="AF25" i="6"/>
  <c r="EG24" i="6"/>
  <c r="EN16" i="6"/>
  <c r="AS19" i="6"/>
  <c r="CI33" i="6"/>
  <c r="AF20" i="1"/>
  <c r="N27" i="6"/>
  <c r="I37" i="6"/>
  <c r="CL16" i="6"/>
  <c r="Q12" i="6"/>
  <c r="AF11" i="1"/>
  <c r="DN27" i="1"/>
  <c r="DR34" i="6"/>
  <c r="U25" i="6"/>
  <c r="EI26" i="1"/>
  <c r="BE11" i="1"/>
  <c r="DA38" i="1"/>
  <c r="EH21" i="1"/>
  <c r="CJ14" i="6"/>
  <c r="AY27" i="1"/>
  <c r="M22" i="1"/>
  <c r="BU17" i="1"/>
  <c r="BM24" i="1"/>
  <c r="DY38" i="6"/>
  <c r="AV9" i="6"/>
  <c r="AH32" i="6"/>
  <c r="R36" i="6"/>
  <c r="CX16" i="1"/>
  <c r="CZ28" i="6"/>
  <c r="DO34" i="1"/>
  <c r="DU12" i="1"/>
  <c r="BO36" i="1"/>
  <c r="CV11" i="6"/>
  <c r="DP33" i="1"/>
  <c r="DZ37" i="1"/>
  <c r="CZ38" i="1"/>
  <c r="M25" i="6"/>
  <c r="N33" i="1"/>
  <c r="BK37" i="1"/>
  <c r="S27" i="6"/>
  <c r="BH27" i="6"/>
  <c r="U17" i="6"/>
  <c r="CW27" i="6"/>
  <c r="CF23" i="1"/>
  <c r="CH11" i="1"/>
  <c r="BS18" i="6"/>
  <c r="Y30" i="1"/>
  <c r="T7" i="6"/>
  <c r="CX19" i="6"/>
  <c r="AH14" i="6"/>
  <c r="AZ7" i="1"/>
  <c r="BO22" i="6"/>
  <c r="BK36" i="1"/>
  <c r="BR33" i="6"/>
  <c r="Q34" i="1"/>
  <c r="BD31" i="6"/>
  <c r="EA23" i="1"/>
  <c r="BE29" i="6"/>
  <c r="DF38" i="1"/>
  <c r="CQ37" i="6"/>
  <c r="F15" i="1"/>
  <c r="AM39" i="1"/>
  <c r="DH32" i="6"/>
  <c r="BH24" i="1"/>
  <c r="DH37" i="6"/>
  <c r="DY39" i="6"/>
  <c r="BN13" i="6"/>
  <c r="DL34" i="1"/>
  <c r="BL35" i="6"/>
  <c r="DK25" i="6"/>
  <c r="N9" i="1"/>
  <c r="DT38" i="6"/>
  <c r="CB32" i="6"/>
  <c r="S24" i="6"/>
  <c r="I11" i="6"/>
  <c r="EM8" i="6"/>
  <c r="AY30" i="1"/>
  <c r="DE23" i="6"/>
  <c r="CC21" i="1"/>
  <c r="BB17" i="1"/>
  <c r="CK14" i="1"/>
  <c r="BX37" i="6"/>
  <c r="N13" i="6"/>
  <c r="CF26" i="6"/>
  <c r="CB26" i="1"/>
  <c r="AM14" i="6"/>
  <c r="CU19" i="6"/>
  <c r="BY14" i="6"/>
  <c r="EN27" i="6"/>
  <c r="DA14" i="6"/>
  <c r="BF24" i="6"/>
  <c r="EF38" i="6"/>
  <c r="AH35" i="1"/>
  <c r="AU20" i="1"/>
  <c r="BJ33" i="1"/>
  <c r="EI29" i="6"/>
  <c r="L8" i="1"/>
  <c r="BG30" i="6"/>
  <c r="BL8" i="6"/>
  <c r="BO8" i="1"/>
  <c r="K28" i="6"/>
  <c r="BK23" i="6"/>
  <c r="CS39" i="6"/>
  <c r="BH9" i="6"/>
  <c r="X36" i="1"/>
  <c r="BZ24" i="6"/>
  <c r="AW7" i="6"/>
  <c r="DT27" i="1"/>
  <c r="DO10" i="6"/>
  <c r="EL13" i="6"/>
  <c r="AI11" i="6"/>
  <c r="DT21" i="6"/>
  <c r="DQ39" i="6"/>
  <c r="CR33" i="6"/>
  <c r="DC7" i="6"/>
  <c r="DF21" i="6"/>
  <c r="DN7" i="1"/>
  <c r="BG23" i="6"/>
  <c r="DP32" i="6"/>
  <c r="G8" i="1"/>
  <c r="BV31" i="1"/>
  <c r="AM10" i="1"/>
  <c r="DK9" i="6"/>
  <c r="ED21" i="1"/>
  <c r="G38" i="6"/>
  <c r="DP17" i="1"/>
  <c r="BP18" i="6"/>
  <c r="CT7" i="1"/>
  <c r="DA39" i="6"/>
  <c r="BV32" i="6"/>
  <c r="CB13" i="6"/>
  <c r="AY31" i="6"/>
  <c r="R21" i="1"/>
  <c r="AE23" i="1"/>
  <c r="AQ13" i="6"/>
  <c r="EA37" i="1"/>
  <c r="CY10" i="6"/>
  <c r="BL27" i="6"/>
  <c r="O7" i="6"/>
  <c r="R37" i="6"/>
  <c r="Q26" i="6"/>
  <c r="M8" i="6"/>
  <c r="Q17" i="6"/>
  <c r="CK25" i="1"/>
  <c r="U27" i="1"/>
  <c r="BI19" i="1"/>
  <c r="EK34" i="6"/>
  <c r="CO35" i="1"/>
  <c r="DB30" i="6"/>
  <c r="X11" i="6"/>
  <c r="DN15" i="6"/>
  <c r="DF9" i="6"/>
  <c r="AZ18" i="6"/>
  <c r="AC34" i="6"/>
  <c r="AT36" i="1"/>
  <c r="CE19" i="6"/>
  <c r="CB8" i="1"/>
  <c r="CJ23" i="1"/>
  <c r="CJ24" i="6"/>
  <c r="CH34" i="1"/>
  <c r="CG28" i="1"/>
  <c r="EG33" i="1"/>
  <c r="BH9" i="1"/>
  <c r="Q24" i="6"/>
  <c r="DH23" i="6"/>
  <c r="Z26" i="6"/>
  <c r="AH18" i="1"/>
  <c r="AM31" i="1"/>
  <c r="CP29" i="1"/>
  <c r="N21" i="6"/>
  <c r="CL27" i="6"/>
  <c r="EF26" i="1"/>
  <c r="CV15" i="1"/>
  <c r="AO13" i="6"/>
  <c r="AH39" i="6"/>
  <c r="DN18" i="6"/>
  <c r="CG31" i="6"/>
  <c r="BI30" i="1"/>
  <c r="BO28" i="1"/>
  <c r="BV15" i="1"/>
  <c r="AC12" i="6"/>
  <c r="AZ22" i="6"/>
  <c r="BI16" i="6"/>
  <c r="AF12" i="1"/>
  <c r="AJ36" i="6"/>
  <c r="CP13" i="1"/>
  <c r="DY34" i="6"/>
  <c r="AP24" i="1"/>
  <c r="DC30" i="6"/>
  <c r="CZ15" i="6"/>
  <c r="BD28" i="6"/>
  <c r="CI28" i="6"/>
  <c r="E16" i="1"/>
  <c r="AR12" i="1"/>
  <c r="CZ20" i="1"/>
  <c r="W26" i="6"/>
  <c r="CL25" i="1"/>
  <c r="M9" i="6"/>
  <c r="DA21" i="1"/>
  <c r="O23" i="1"/>
  <c r="AV37" i="1"/>
  <c r="EN28" i="1"/>
  <c r="BI15" i="6"/>
  <c r="DN36" i="1"/>
  <c r="DU35" i="6"/>
  <c r="CW38" i="1"/>
  <c r="AC22" i="1"/>
  <c r="AM30" i="1"/>
  <c r="EB18" i="1"/>
  <c r="BB38" i="1"/>
  <c r="CW28" i="6"/>
  <c r="G26" i="6"/>
  <c r="BS38" i="1"/>
  <c r="BR38" i="1"/>
  <c r="AC32" i="6"/>
  <c r="EG9" i="6"/>
  <c r="BQ10" i="1"/>
  <c r="DG10" i="1"/>
  <c r="AO8" i="1"/>
  <c r="BT37" i="6"/>
  <c r="DY8" i="6"/>
  <c r="AH34" i="6"/>
  <c r="E17" i="1"/>
  <c r="O13" i="6"/>
  <c r="AM21" i="1"/>
  <c r="O37" i="1"/>
  <c r="EJ22" i="6"/>
  <c r="AT25" i="6"/>
  <c r="EO21" i="1"/>
  <c r="BF28" i="1"/>
  <c r="EG25" i="6"/>
  <c r="CT26" i="6"/>
  <c r="AH7" i="6"/>
  <c r="V22" i="1"/>
  <c r="AI17" i="6"/>
  <c r="BV24" i="1"/>
  <c r="CV24" i="1"/>
  <c r="O36" i="1"/>
  <c r="X27" i="1"/>
  <c r="DD11" i="1"/>
  <c r="CD11" i="1"/>
  <c r="ED33" i="1"/>
  <c r="DB29" i="1"/>
  <c r="DN14" i="1"/>
  <c r="CT18" i="6"/>
  <c r="BE35" i="1"/>
  <c r="AE15" i="1"/>
  <c r="AH38" i="6"/>
  <c r="BS29" i="1"/>
  <c r="AY19" i="1"/>
  <c r="AK17" i="1"/>
  <c r="X18" i="1"/>
  <c r="EA19" i="6"/>
  <c r="DK32" i="6"/>
  <c r="CU26" i="6"/>
  <c r="EB38" i="1"/>
  <c r="DM28" i="1"/>
  <c r="G18" i="6"/>
  <c r="K34" i="6"/>
  <c r="EF34" i="6"/>
  <c r="AM7" i="6"/>
  <c r="DG34" i="1"/>
  <c r="EP18" i="6"/>
  <c r="DD15" i="1"/>
  <c r="CH20" i="1"/>
  <c r="BA24" i="1"/>
  <c r="DE17" i="1"/>
  <c r="AJ28" i="1"/>
  <c r="DC23" i="1"/>
  <c r="BN31" i="6"/>
  <c r="AG24" i="6"/>
  <c r="BN20" i="1"/>
  <c r="CH29" i="6"/>
  <c r="DD12" i="6"/>
  <c r="AN36" i="6"/>
  <c r="BH30" i="1"/>
  <c r="AX9" i="1"/>
  <c r="BF38" i="6"/>
  <c r="DM9" i="1"/>
  <c r="DC19" i="1"/>
  <c r="BU22" i="1"/>
  <c r="AY22" i="1"/>
  <c r="BX13" i="6"/>
  <c r="CJ16" i="6"/>
  <c r="DO17" i="6"/>
  <c r="BQ15" i="6"/>
  <c r="M13" i="1"/>
  <c r="DB31" i="1"/>
  <c r="BU35" i="1"/>
  <c r="ED23" i="1"/>
  <c r="CH16" i="1"/>
  <c r="AB16" i="6"/>
  <c r="Z30" i="1"/>
  <c r="BH25" i="1"/>
  <c r="AG31" i="6"/>
  <c r="BB18" i="6"/>
  <c r="BA30" i="6"/>
  <c r="BZ27" i="1"/>
  <c r="BU23" i="1"/>
  <c r="DD39" i="6"/>
  <c r="DV28" i="6"/>
  <c r="DR24" i="1"/>
  <c r="AD36" i="1"/>
  <c r="CF29" i="6"/>
  <c r="DA28" i="6"/>
  <c r="DK38" i="1"/>
  <c r="CI30" i="6"/>
  <c r="R24" i="6"/>
  <c r="EF26" i="6"/>
  <c r="EL17" i="6"/>
  <c r="BD18" i="1"/>
  <c r="CT15" i="1"/>
  <c r="AP28" i="1"/>
  <c r="CX22" i="1"/>
  <c r="BV39" i="1"/>
  <c r="I35" i="6"/>
  <c r="DV15" i="6"/>
  <c r="CR8" i="1"/>
  <c r="AG37" i="1"/>
  <c r="DW21" i="1"/>
  <c r="CN31" i="6"/>
  <c r="BB12" i="1"/>
  <c r="AW31" i="1"/>
  <c r="DX33" i="6"/>
  <c r="CB26" i="6"/>
  <c r="BM30" i="6"/>
  <c r="BO26" i="6"/>
  <c r="Y10" i="1"/>
  <c r="CQ27" i="1"/>
  <c r="CR27" i="6"/>
  <c r="BF14" i="1"/>
  <c r="AV33" i="6"/>
  <c r="BS13" i="1"/>
  <c r="G30" i="6"/>
  <c r="BZ15" i="1"/>
  <c r="EB37" i="6"/>
  <c r="BR27" i="6"/>
  <c r="ED35" i="1"/>
  <c r="H36" i="6"/>
  <c r="AM15" i="6"/>
  <c r="EL29" i="1"/>
  <c r="BU8" i="6"/>
  <c r="S20" i="1"/>
  <c r="P10" i="6"/>
  <c r="W19" i="1"/>
  <c r="BZ29" i="1"/>
  <c r="CA9" i="1"/>
  <c r="Y31" i="6"/>
  <c r="BC10" i="1"/>
  <c r="EI7" i="1"/>
  <c r="DJ10" i="1"/>
  <c r="AA12" i="1"/>
  <c r="CN13" i="1"/>
  <c r="CR25" i="1"/>
  <c r="CD26" i="1"/>
  <c r="H17" i="6"/>
  <c r="DE36" i="6"/>
  <c r="BZ14" i="1"/>
  <c r="BC34" i="1"/>
  <c r="S34" i="6"/>
  <c r="AI9" i="6"/>
  <c r="AM20" i="6"/>
  <c r="U14" i="1"/>
  <c r="CT35" i="1"/>
  <c r="AB39" i="6"/>
  <c r="DR37" i="1"/>
  <c r="Z10" i="6"/>
  <c r="S9" i="1"/>
  <c r="CB21" i="6"/>
  <c r="DT28" i="6"/>
  <c r="CM25" i="1"/>
  <c r="CU14" i="6"/>
  <c r="CF17" i="1"/>
  <c r="Y11" i="6"/>
  <c r="AM8" i="1"/>
  <c r="U35" i="6"/>
  <c r="EF29" i="6"/>
  <c r="K16" i="1"/>
  <c r="X30" i="6"/>
  <c r="CJ32" i="6"/>
  <c r="DS7" i="6"/>
  <c r="DA7" i="6"/>
  <c r="DO27" i="1"/>
  <c r="T21" i="6"/>
  <c r="DH35" i="1"/>
  <c r="ED10" i="1"/>
  <c r="AZ33" i="1"/>
  <c r="DS17" i="6"/>
  <c r="CF12" i="1"/>
  <c r="CF26" i="1"/>
  <c r="CX19" i="1"/>
  <c r="AU8" i="6"/>
  <c r="BV23" i="6"/>
  <c r="AK35" i="1"/>
  <c r="DX7" i="1"/>
  <c r="Q36" i="1"/>
  <c r="BU35" i="6"/>
  <c r="CX14" i="6"/>
  <c r="DP37" i="6"/>
  <c r="O9" i="1"/>
  <c r="CG15" i="6"/>
  <c r="CP25" i="1"/>
  <c r="AZ18" i="1"/>
  <c r="F20" i="1"/>
  <c r="CS23" i="6"/>
  <c r="F17" i="6"/>
  <c r="T37" i="6"/>
  <c r="CN27" i="6"/>
  <c r="AF22" i="1"/>
  <c r="EP23" i="6"/>
  <c r="DI30" i="1"/>
  <c r="AS33" i="1"/>
  <c r="CJ27" i="1"/>
  <c r="DF17" i="6"/>
  <c r="CY20" i="6"/>
  <c r="V14" i="6"/>
  <c r="CX24" i="1"/>
  <c r="DC18" i="6"/>
  <c r="AD17" i="1"/>
  <c r="BH7" i="6"/>
  <c r="DA18" i="1"/>
  <c r="AQ8" i="6"/>
  <c r="CS14" i="1"/>
  <c r="BG21" i="1"/>
  <c r="AG36" i="6"/>
  <c r="I19" i="1"/>
  <c r="AA7" i="6"/>
  <c r="Q35" i="6"/>
  <c r="DK27" i="6"/>
  <c r="CN11" i="6"/>
  <c r="CA29" i="6"/>
  <c r="BE8" i="6"/>
  <c r="CS8" i="6"/>
  <c r="BU9" i="1"/>
  <c r="CT33" i="6"/>
  <c r="AG15" i="1"/>
  <c r="AQ20" i="1"/>
  <c r="O22" i="6"/>
  <c r="AN13" i="6"/>
  <c r="CP11" i="1"/>
  <c r="BN19" i="6"/>
  <c r="DW30" i="1"/>
  <c r="BR7" i="6"/>
  <c r="BL15" i="6"/>
  <c r="BR24" i="6"/>
  <c r="I30" i="1"/>
  <c r="I30" i="6"/>
  <c r="EJ11" i="6"/>
  <c r="DX23" i="6"/>
  <c r="ED27" i="6"/>
  <c r="AX8" i="1"/>
  <c r="CS39" i="1"/>
  <c r="EQ33" i="6"/>
  <c r="CV27" i="6"/>
  <c r="DM21" i="1"/>
  <c r="BX11" i="6"/>
  <c r="AF39" i="1"/>
  <c r="DB39" i="6"/>
  <c r="AT14" i="1"/>
  <c r="AJ32" i="1"/>
  <c r="AJ22" i="1"/>
  <c r="BI12" i="1"/>
  <c r="BI22" i="1"/>
  <c r="AM19" i="6"/>
  <c r="DF19" i="1"/>
  <c r="AE33" i="6"/>
  <c r="CI23" i="1"/>
  <c r="BS8" i="1"/>
  <c r="W8" i="6"/>
  <c r="I18" i="1"/>
  <c r="CE27" i="1"/>
  <c r="DB29" i="6"/>
  <c r="BO19" i="6"/>
  <c r="DN27" i="6"/>
  <c r="EB15" i="1"/>
  <c r="CV34" i="6"/>
  <c r="CP28" i="6"/>
  <c r="I8" i="1"/>
  <c r="DD39" i="1"/>
  <c r="AT36" i="6"/>
  <c r="AG30" i="1"/>
  <c r="CN25" i="1"/>
  <c r="AH37" i="6"/>
  <c r="BN33" i="1"/>
  <c r="Y20" i="1"/>
  <c r="AB13" i="6"/>
  <c r="H15" i="1"/>
  <c r="CE22" i="6"/>
  <c r="Q32" i="6"/>
  <c r="BB30" i="1"/>
  <c r="BB21" i="6"/>
  <c r="Q13" i="1"/>
  <c r="DB22" i="6"/>
  <c r="BF20" i="6"/>
  <c r="BY10" i="6"/>
  <c r="BY10" i="1"/>
  <c r="DL20" i="1"/>
  <c r="DO19" i="1"/>
  <c r="G32" i="6"/>
  <c r="Y14" i="6"/>
  <c r="BU23" i="6"/>
  <c r="DV7" i="1"/>
  <c r="DM18" i="1"/>
  <c r="AX36" i="6"/>
  <c r="BT23" i="6"/>
  <c r="CI27" i="6"/>
  <c r="DZ29" i="6"/>
  <c r="DC28" i="1"/>
  <c r="Q37" i="1"/>
  <c r="AS8" i="6"/>
  <c r="DE39" i="6"/>
  <c r="BC17" i="6"/>
  <c r="DC33" i="6"/>
  <c r="R9" i="1"/>
  <c r="CS7" i="6"/>
  <c r="DO20" i="1"/>
  <c r="CU39" i="6"/>
  <c r="EA31" i="1"/>
  <c r="AC24" i="6"/>
  <c r="BL17" i="1"/>
  <c r="AH33" i="6"/>
  <c r="BB20" i="1"/>
  <c r="AO12" i="6"/>
  <c r="CF8" i="6"/>
  <c r="CO17" i="6"/>
  <c r="DZ25" i="6"/>
  <c r="BQ23" i="1"/>
  <c r="S15" i="6"/>
  <c r="Z34" i="1"/>
  <c r="P28" i="6"/>
  <c r="CA15" i="1"/>
  <c r="ED24" i="1"/>
  <c r="DW7" i="6"/>
  <c r="BI38" i="6"/>
  <c r="DT11" i="1"/>
  <c r="EB16" i="1"/>
  <c r="CG34" i="6"/>
  <c r="AW25" i="1"/>
  <c r="DE22" i="1"/>
  <c r="EG36" i="6"/>
  <c r="DZ14" i="1"/>
  <c r="V16" i="1"/>
  <c r="R35" i="6"/>
  <c r="CL18" i="1"/>
  <c r="V38" i="1"/>
  <c r="DF16" i="1"/>
  <c r="J31" i="1"/>
  <c r="BV10" i="1"/>
  <c r="BB13" i="6"/>
  <c r="DX24" i="6"/>
  <c r="DW27" i="6"/>
  <c r="CM17" i="6"/>
  <c r="DR38" i="6"/>
  <c r="AF24" i="6"/>
  <c r="AI21" i="6"/>
  <c r="DM9" i="6"/>
  <c r="BN37" i="6"/>
  <c r="T28" i="6"/>
  <c r="CT36" i="6"/>
  <c r="BM14" i="1"/>
  <c r="DN15" i="1"/>
  <c r="AL34" i="1"/>
  <c r="AZ16" i="6"/>
  <c r="DC34" i="1"/>
  <c r="M14" i="6"/>
  <c r="AM35" i="6"/>
  <c r="H19" i="6"/>
  <c r="L10" i="6"/>
  <c r="AM18" i="1"/>
  <c r="AY16" i="1"/>
  <c r="BW8" i="6"/>
  <c r="CR12" i="1"/>
  <c r="CY34" i="6"/>
  <c r="AE12" i="6"/>
  <c r="I24" i="6"/>
  <c r="DF33" i="6"/>
  <c r="BC31" i="6"/>
  <c r="CO25" i="6"/>
  <c r="BR28" i="6"/>
  <c r="E8" i="6"/>
  <c r="DP18" i="1"/>
  <c r="J18" i="6"/>
  <c r="AZ31" i="1"/>
  <c r="CP22" i="6"/>
  <c r="AD33" i="6"/>
  <c r="CA36" i="6"/>
  <c r="AM17" i="1"/>
  <c r="EJ37" i="1"/>
  <c r="BF39" i="1"/>
  <c r="DJ39" i="1"/>
  <c r="AV24" i="6"/>
  <c r="DK35" i="1"/>
  <c r="ER7" i="6"/>
  <c r="BQ35" i="1"/>
  <c r="AE10" i="6"/>
  <c r="DR18" i="6"/>
  <c r="AB21" i="6"/>
  <c r="CG17" i="1"/>
  <c r="DY39" i="1"/>
  <c r="R12" i="1"/>
  <c r="Z11" i="1"/>
  <c r="DV11" i="1"/>
  <c r="EO38" i="1"/>
  <c r="AQ10" i="6"/>
  <c r="BB18" i="1"/>
  <c r="CR32" i="6"/>
  <c r="H14" i="1"/>
  <c r="CI20" i="6"/>
  <c r="BH13" i="6"/>
  <c r="CY26" i="1"/>
  <c r="L14" i="1"/>
  <c r="BX28" i="1"/>
  <c r="DF10" i="1"/>
  <c r="DX35" i="1"/>
  <c r="CR27" i="1"/>
  <c r="DU36" i="1"/>
  <c r="BS27" i="1"/>
  <c r="EJ16" i="1"/>
  <c r="AL7" i="6"/>
  <c r="AK22" i="6"/>
  <c r="CJ13" i="6"/>
  <c r="F36" i="6"/>
  <c r="AM36" i="6"/>
  <c r="BU7" i="6"/>
  <c r="AK35" i="6"/>
  <c r="DF7" i="6"/>
  <c r="DR39" i="1"/>
  <c r="AC35" i="1"/>
  <c r="BR27" i="1"/>
  <c r="DD27" i="1"/>
  <c r="CQ38" i="1"/>
  <c r="V22" i="6"/>
  <c r="DF37" i="1"/>
  <c r="S27" i="1"/>
  <c r="BC8" i="1"/>
  <c r="DX9" i="1"/>
  <c r="EP8" i="6"/>
  <c r="DS13" i="1"/>
  <c r="CH22" i="1"/>
  <c r="BN30" i="1"/>
  <c r="CU38" i="6"/>
  <c r="DL35" i="1"/>
  <c r="AL37" i="6"/>
  <c r="CI10" i="1"/>
  <c r="ED13" i="1"/>
  <c r="DF36" i="1"/>
  <c r="BO23" i="6"/>
  <c r="CJ20" i="1"/>
  <c r="CL10" i="6"/>
  <c r="EG31" i="6"/>
  <c r="G37" i="1"/>
  <c r="BS23" i="1"/>
  <c r="EA15" i="6"/>
  <c r="AO38" i="1"/>
  <c r="EG36" i="1"/>
  <c r="DJ13" i="6"/>
  <c r="CA9" i="6"/>
  <c r="G21" i="6"/>
  <c r="AY28" i="1"/>
  <c r="AX24" i="6"/>
  <c r="X7" i="1"/>
  <c r="CH15" i="1"/>
  <c r="BG31" i="1"/>
  <c r="AL25" i="6"/>
  <c r="BM22" i="6"/>
  <c r="BR33" i="1"/>
  <c r="CZ10" i="1"/>
  <c r="CX23" i="1"/>
  <c r="ED38" i="1"/>
  <c r="CU25" i="1"/>
  <c r="AN25" i="6"/>
  <c r="AD20" i="1"/>
  <c r="H12" i="1"/>
  <c r="EB20" i="1"/>
  <c r="W7" i="6"/>
  <c r="CZ19" i="1"/>
  <c r="CZ23" i="1"/>
  <c r="AR32" i="6"/>
  <c r="CF37" i="1"/>
  <c r="BK21" i="6"/>
  <c r="AX37" i="1"/>
  <c r="DF23" i="1"/>
  <c r="BH14" i="1"/>
  <c r="K19" i="6"/>
  <c r="EN38" i="1"/>
  <c r="P19" i="6"/>
  <c r="AY17" i="6"/>
  <c r="BJ14" i="6"/>
  <c r="EP28" i="6"/>
  <c r="ED31" i="1"/>
  <c r="AH13" i="6"/>
  <c r="S21" i="6"/>
  <c r="V27" i="1"/>
  <c r="F38" i="1"/>
  <c r="AL17" i="1"/>
  <c r="AW24" i="1"/>
  <c r="AV37" i="6"/>
  <c r="W29" i="6"/>
  <c r="M13" i="6"/>
  <c r="AP32" i="6"/>
  <c r="DV18" i="6"/>
  <c r="AN24" i="1"/>
  <c r="BN27" i="6"/>
  <c r="DB27" i="6"/>
  <c r="DV11" i="6"/>
  <c r="F24" i="1"/>
  <c r="DJ22" i="6"/>
  <c r="CY20" i="1"/>
  <c r="BQ22" i="6"/>
  <c r="BA22" i="1"/>
  <c r="CD28" i="6"/>
  <c r="DP31" i="1"/>
  <c r="V36" i="6"/>
  <c r="AU23" i="1"/>
  <c r="K8" i="6"/>
  <c r="L18" i="1"/>
  <c r="K17" i="1"/>
  <c r="R17" i="6"/>
  <c r="CE29" i="6"/>
  <c r="CG18" i="6"/>
  <c r="J33" i="1"/>
  <c r="AW26" i="1"/>
  <c r="ED37" i="1"/>
  <c r="CN8" i="1"/>
  <c r="AG10" i="1"/>
  <c r="AS23" i="6"/>
  <c r="AT8" i="1"/>
  <c r="BO38" i="1"/>
  <c r="AU14" i="1"/>
  <c r="EH30" i="1"/>
  <c r="AV10" i="6"/>
  <c r="L24" i="1"/>
  <c r="CS7" i="1"/>
  <c r="E38" i="6"/>
  <c r="AL29" i="1"/>
  <c r="Z24" i="1"/>
  <c r="AH31" i="1"/>
  <c r="H24" i="6"/>
  <c r="BY29" i="1"/>
  <c r="AX39" i="1"/>
  <c r="W12" i="6"/>
  <c r="K10" i="6"/>
  <c r="BW13" i="6"/>
  <c r="AQ36" i="1"/>
  <c r="CP33" i="6"/>
  <c r="CX29" i="1"/>
  <c r="AL12" i="6"/>
  <c r="K20" i="6"/>
  <c r="DL7" i="6"/>
  <c r="P37" i="6"/>
  <c r="BE33" i="6"/>
  <c r="CY9" i="6"/>
  <c r="AK16" i="1"/>
  <c r="DV31" i="6"/>
  <c r="BE24" i="6"/>
  <c r="BU16" i="6"/>
  <c r="U8" i="1"/>
  <c r="BG26" i="6"/>
  <c r="DW25" i="6"/>
  <c r="DX39" i="1"/>
  <c r="L37" i="6"/>
  <c r="EF31" i="6"/>
  <c r="CA35" i="6"/>
  <c r="DA11" i="6"/>
  <c r="F26" i="1"/>
  <c r="CC13" i="6"/>
  <c r="M18" i="6"/>
  <c r="U26" i="6"/>
  <c r="EF24" i="1"/>
  <c r="AU9" i="1"/>
  <c r="DQ25" i="1"/>
  <c r="CL29" i="1"/>
  <c r="AW35" i="6"/>
  <c r="BC37" i="1"/>
  <c r="AH26" i="6"/>
  <c r="BV30" i="1"/>
  <c r="EC34" i="1"/>
  <c r="BK16" i="6"/>
  <c r="CQ7" i="1"/>
  <c r="DL35" i="6"/>
  <c r="DT11" i="6"/>
  <c r="DV33" i="1"/>
  <c r="DS35" i="6"/>
  <c r="AX35" i="1"/>
  <c r="R34" i="6"/>
  <c r="EA12" i="1"/>
  <c r="EO37" i="6"/>
  <c r="AX28" i="6"/>
  <c r="CQ12" i="1"/>
  <c r="EE8" i="1"/>
  <c r="BC36" i="6"/>
  <c r="BG10" i="1"/>
  <c r="CG32" i="6"/>
  <c r="AO21" i="1"/>
  <c r="BI33" i="1"/>
  <c r="DZ13" i="1"/>
  <c r="AT11" i="6"/>
  <c r="EC13" i="6"/>
  <c r="R14" i="6"/>
  <c r="DU28" i="1"/>
  <c r="T8" i="6"/>
  <c r="Z19" i="1"/>
  <c r="L27" i="1"/>
  <c r="CC34" i="1"/>
  <c r="EG38" i="1"/>
  <c r="AJ30" i="1"/>
  <c r="AB38" i="6"/>
  <c r="AD12" i="6"/>
  <c r="Q32" i="1"/>
  <c r="BM20" i="6"/>
  <c r="S24" i="1"/>
  <c r="AL10" i="1"/>
  <c r="ED11" i="6"/>
  <c r="CH9" i="6"/>
  <c r="DS15" i="1"/>
  <c r="BG37" i="1"/>
  <c r="AF15" i="1"/>
  <c r="CH27" i="6"/>
  <c r="BY37" i="6"/>
  <c r="CV20" i="1"/>
  <c r="DH12" i="6"/>
  <c r="L35" i="1"/>
  <c r="J21" i="1"/>
  <c r="EC20" i="1"/>
  <c r="DZ12" i="6"/>
  <c r="M34" i="6"/>
  <c r="CZ22" i="6"/>
  <c r="J38" i="6"/>
  <c r="AI30" i="6"/>
  <c r="ER39" i="1"/>
  <c r="DT14" i="1"/>
  <c r="EA21" i="6"/>
  <c r="AR14" i="6"/>
  <c r="BV7" i="6"/>
  <c r="V28" i="1"/>
  <c r="DZ31" i="6"/>
  <c r="BD16" i="1"/>
  <c r="BM16" i="1"/>
  <c r="CA30" i="1"/>
  <c r="DC30" i="1"/>
  <c r="DS35" i="1"/>
  <c r="AG11" i="6"/>
  <c r="BY38" i="6"/>
  <c r="AC24" i="1"/>
  <c r="P14" i="1"/>
  <c r="V34" i="1"/>
  <c r="I11" i="1"/>
  <c r="CK36" i="6"/>
  <c r="AM23" i="1"/>
  <c r="AW9" i="6"/>
  <c r="AA34" i="1"/>
  <c r="I23" i="6"/>
  <c r="Z33" i="6"/>
  <c r="P7" i="1"/>
  <c r="BX14" i="1"/>
  <c r="BT27" i="6"/>
  <c r="DM8" i="1"/>
  <c r="BQ19" i="6"/>
  <c r="EC12" i="6"/>
  <c r="P36" i="6"/>
  <c r="AQ21" i="6"/>
  <c r="AD15" i="6"/>
  <c r="W7" i="1"/>
  <c r="E12" i="6"/>
  <c r="M28" i="1"/>
  <c r="Q35" i="1"/>
  <c r="BR21" i="6"/>
  <c r="DR38" i="1"/>
  <c r="CP37" i="6"/>
  <c r="S29" i="1"/>
  <c r="EM20" i="6"/>
  <c r="DK28" i="6"/>
  <c r="W37" i="1"/>
  <c r="DA24" i="1"/>
  <c r="BA18" i="1"/>
  <c r="DD28" i="6"/>
  <c r="ED26" i="1"/>
  <c r="AX22" i="6"/>
  <c r="AS37" i="6"/>
  <c r="AG12" i="6"/>
  <c r="X22" i="1"/>
  <c r="AT23" i="6"/>
  <c r="BF11" i="6"/>
  <c r="CW19" i="6"/>
  <c r="CU37" i="1"/>
  <c r="BH12" i="1"/>
  <c r="H28" i="6"/>
  <c r="CP25" i="6"/>
  <c r="AZ25" i="6"/>
  <c r="AC7" i="6"/>
  <c r="CG9" i="1"/>
  <c r="AU34" i="1"/>
  <c r="DP10" i="6"/>
  <c r="CW24" i="1"/>
  <c r="AF14" i="1"/>
  <c r="CZ27" i="1"/>
  <c r="CF35" i="1"/>
  <c r="AS34" i="1"/>
  <c r="EP31" i="1"/>
  <c r="AE21" i="1"/>
  <c r="G33" i="1"/>
  <c r="I34" i="6"/>
  <c r="CL19" i="1"/>
  <c r="BU37" i="6"/>
  <c r="AQ24" i="6"/>
  <c r="BP28" i="6"/>
  <c r="CJ33" i="1"/>
  <c r="CD24" i="1"/>
  <c r="CC37" i="1"/>
  <c r="ER31" i="6"/>
  <c r="CX10" i="6"/>
  <c r="BT8" i="6"/>
  <c r="DI17" i="6"/>
  <c r="AX33" i="6"/>
  <c r="EE34" i="6"/>
  <c r="K26" i="1"/>
  <c r="AD10" i="1"/>
  <c r="DY34" i="1"/>
  <c r="AF9" i="1"/>
  <c r="AO36" i="1"/>
  <c r="DA8" i="1"/>
  <c r="BH22" i="6"/>
  <c r="CY32" i="6"/>
  <c r="N12" i="1"/>
  <c r="DZ27" i="6"/>
  <c r="DB8" i="6"/>
  <c r="DG11" i="1"/>
  <c r="F17" i="1"/>
  <c r="AR27" i="6"/>
  <c r="AN35" i="6"/>
  <c r="BY22" i="6"/>
  <c r="AU28" i="6"/>
  <c r="H30" i="6"/>
  <c r="X32" i="6"/>
  <c r="AB35" i="1"/>
  <c r="BI16" i="1"/>
  <c r="F29" i="1"/>
  <c r="EP17" i="1"/>
  <c r="AS24" i="1"/>
  <c r="AY37" i="6"/>
  <c r="BE33" i="1"/>
  <c r="BJ26" i="1"/>
  <c r="EC25" i="1"/>
  <c r="W32" i="6"/>
  <c r="CK7" i="1"/>
  <c r="DI30" i="6"/>
  <c r="BP26" i="1"/>
  <c r="DK8" i="1"/>
  <c r="EE20" i="1"/>
  <c r="AE18" i="6"/>
  <c r="R32" i="1"/>
  <c r="AE31" i="6"/>
  <c r="CE20" i="1"/>
  <c r="AT27" i="1"/>
  <c r="DK32" i="1"/>
  <c r="BA13" i="6"/>
  <c r="CW16" i="1"/>
  <c r="G23" i="6"/>
  <c r="AD30" i="6"/>
  <c r="AX27" i="6"/>
  <c r="AP32" i="1"/>
  <c r="CE32" i="6"/>
  <c r="CF11" i="6"/>
  <c r="DL22" i="6"/>
  <c r="AK24" i="1"/>
  <c r="DO19" i="6"/>
  <c r="N23" i="1"/>
  <c r="BV12" i="6"/>
  <c r="AZ28" i="6"/>
  <c r="AU27" i="6"/>
  <c r="DX26" i="6"/>
  <c r="AU39" i="6"/>
  <c r="EB8" i="6"/>
  <c r="AR32" i="1"/>
  <c r="AB23" i="6"/>
  <c r="DF27" i="6"/>
  <c r="BK38" i="6"/>
  <c r="DB7" i="1"/>
  <c r="BI25" i="1"/>
  <c r="AC26" i="1"/>
  <c r="BG37" i="6"/>
  <c r="EJ35" i="1"/>
  <c r="AC36" i="1"/>
  <c r="H24" i="1"/>
  <c r="BQ36" i="6"/>
  <c r="BY15" i="6"/>
  <c r="AN26" i="6"/>
  <c r="AN17" i="1"/>
  <c r="E17" i="6"/>
  <c r="DK36" i="1"/>
  <c r="DS36" i="6"/>
  <c r="N38" i="1"/>
  <c r="BH17" i="6"/>
  <c r="EJ20" i="6"/>
  <c r="EP26" i="1"/>
  <c r="BD27" i="1"/>
  <c r="AV38" i="6"/>
  <c r="BH37" i="6"/>
  <c r="CH31" i="1"/>
  <c r="BG23" i="1"/>
  <c r="BK31" i="6"/>
  <c r="DX7" i="6"/>
  <c r="BZ23" i="1"/>
  <c r="F37" i="6"/>
  <c r="DX22" i="1"/>
  <c r="AA31" i="1"/>
  <c r="X13" i="1"/>
  <c r="DN9" i="6"/>
  <c r="BZ13" i="1"/>
  <c r="DQ34" i="6"/>
  <c r="DC16" i="6"/>
  <c r="BR26" i="1"/>
  <c r="DY27" i="1"/>
  <c r="Z31" i="6"/>
  <c r="E24" i="1"/>
  <c r="EE17" i="1"/>
  <c r="EN20" i="6"/>
  <c r="CW14" i="1"/>
  <c r="CH13" i="6"/>
  <c r="BM31" i="6"/>
  <c r="R31" i="1"/>
  <c r="DN34" i="1"/>
  <c r="CV25" i="1"/>
  <c r="DH37" i="1"/>
  <c r="DX16" i="1"/>
  <c r="DZ20" i="1"/>
  <c r="DD12" i="1"/>
  <c r="T30" i="6"/>
  <c r="CH29" i="1"/>
  <c r="BA29" i="1"/>
  <c r="DH17" i="1"/>
  <c r="DZ14" i="6"/>
  <c r="CU13" i="6"/>
  <c r="CG39" i="6"/>
  <c r="DM12" i="1"/>
  <c r="Z36" i="6"/>
  <c r="CW39" i="6"/>
  <c r="AR37" i="1"/>
  <c r="AR23" i="6"/>
  <c r="CT12" i="1"/>
  <c r="CW7" i="6"/>
  <c r="E11" i="6"/>
  <c r="CJ27" i="6"/>
  <c r="P14" i="6"/>
  <c r="AK25" i="6"/>
  <c r="AZ24" i="6"/>
  <c r="DG30" i="6"/>
  <c r="K16" i="6"/>
  <c r="BY27" i="1"/>
  <c r="DL21" i="1"/>
  <c r="CI12" i="6"/>
  <c r="BG8" i="6"/>
  <c r="AV26" i="1"/>
  <c r="CH17" i="1"/>
  <c r="CG19" i="1"/>
  <c r="N23" i="6"/>
  <c r="BV13" i="1"/>
  <c r="AQ14" i="6"/>
  <c r="M35" i="6"/>
  <c r="DN8" i="1"/>
  <c r="BF8" i="1"/>
  <c r="U32" i="1"/>
  <c r="AR31" i="1"/>
  <c r="CE35" i="6"/>
  <c r="CI15" i="6"/>
  <c r="BS39" i="1"/>
  <c r="Q39" i="1"/>
  <c r="V29" i="6"/>
  <c r="BH10" i="1"/>
  <c r="T7" i="1"/>
  <c r="AA23" i="1"/>
  <c r="EO19" i="6"/>
  <c r="AA28" i="6"/>
  <c r="AM17" i="6"/>
  <c r="DE10" i="1"/>
  <c r="DM14" i="1"/>
  <c r="BX16" i="1"/>
  <c r="DB14" i="6"/>
  <c r="AQ19" i="1"/>
  <c r="EP30" i="6"/>
  <c r="EJ27" i="1"/>
  <c r="CV7" i="6"/>
  <c r="BK22" i="1"/>
  <c r="AK27" i="1"/>
  <c r="DU24" i="1"/>
  <c r="EI18" i="1"/>
  <c r="BG35" i="1"/>
  <c r="AZ30" i="6"/>
  <c r="AL30" i="6"/>
  <c r="BE25" i="1"/>
  <c r="CE27" i="6"/>
  <c r="CW37" i="1"/>
  <c r="EL14" i="1"/>
  <c r="DQ9" i="1"/>
  <c r="N34" i="1"/>
  <c r="K37" i="6"/>
  <c r="EB19" i="1"/>
  <c r="BK7" i="1"/>
  <c r="L17" i="1"/>
  <c r="DN17" i="1"/>
  <c r="DF14" i="1"/>
  <c r="DL36" i="1"/>
  <c r="CQ34" i="6"/>
  <c r="CW9" i="1"/>
  <c r="DZ12" i="1"/>
  <c r="AZ28" i="1"/>
  <c r="CR15" i="6"/>
  <c r="AN30" i="6"/>
  <c r="V12" i="1"/>
  <c r="CL28" i="1"/>
  <c r="DZ26" i="6"/>
  <c r="BM7" i="6"/>
  <c r="AJ33" i="1"/>
  <c r="S11" i="1"/>
  <c r="AM38" i="1"/>
  <c r="U25" i="1"/>
  <c r="BE9" i="6"/>
  <c r="EB25" i="6"/>
  <c r="DG8" i="6"/>
  <c r="AD15" i="1"/>
  <c r="DC20" i="1"/>
  <c r="CF7" i="1"/>
  <c r="CX32" i="1"/>
  <c r="AL21" i="1"/>
  <c r="DW29" i="1"/>
  <c r="BN24" i="6"/>
  <c r="DG27" i="1"/>
  <c r="AC25" i="6"/>
  <c r="BO8" i="6"/>
  <c r="AR24" i="1"/>
  <c r="EG34" i="6"/>
  <c r="CO28" i="1"/>
  <c r="DY32" i="1"/>
  <c r="E10" i="6"/>
  <c r="DR35" i="1"/>
  <c r="W39" i="6"/>
  <c r="CV24" i="6"/>
  <c r="L26" i="6"/>
  <c r="CI11" i="6"/>
  <c r="DX10" i="6"/>
  <c r="DW13" i="1"/>
  <c r="DV10" i="6"/>
  <c r="CI35" i="6"/>
  <c r="AX19" i="1"/>
  <c r="DS27" i="6"/>
  <c r="BQ31" i="6"/>
  <c r="BT11" i="1"/>
  <c r="CF8" i="1"/>
  <c r="DA22" i="6"/>
  <c r="DU31" i="6"/>
  <c r="AZ39" i="1"/>
  <c r="BB19" i="1"/>
  <c r="DJ17" i="6"/>
  <c r="AF21" i="6"/>
  <c r="CX25" i="6"/>
  <c r="AZ36" i="1"/>
  <c r="I12" i="6"/>
  <c r="DF33" i="1"/>
  <c r="CX18" i="6"/>
  <c r="AJ21" i="6"/>
  <c r="L30" i="1"/>
  <c r="BD9" i="6"/>
  <c r="EB10" i="1"/>
  <c r="AP33" i="6"/>
  <c r="CM35" i="6"/>
  <c r="CP13" i="6"/>
  <c r="AW28" i="1"/>
  <c r="CB7" i="6"/>
  <c r="AB17" i="1"/>
  <c r="AF28" i="1"/>
  <c r="DD16" i="6"/>
  <c r="CT38" i="1"/>
  <c r="EJ38" i="6"/>
  <c r="W31" i="1"/>
  <c r="CM36" i="6"/>
  <c r="CF14" i="1"/>
  <c r="DH31" i="1"/>
  <c r="EF25" i="1"/>
  <c r="DN28" i="1"/>
  <c r="DJ24" i="6"/>
  <c r="DT37" i="6"/>
  <c r="M32" i="6"/>
  <c r="BA34" i="1"/>
  <c r="BW7" i="6"/>
  <c r="J38" i="1"/>
  <c r="Y32" i="6"/>
  <c r="N17" i="6"/>
  <c r="AX32" i="1"/>
  <c r="Y29" i="1"/>
  <c r="DS7" i="1"/>
  <c r="DS39" i="6"/>
  <c r="CX14" i="1"/>
  <c r="CY12" i="6"/>
  <c r="CN7" i="1"/>
  <c r="ER36" i="1"/>
  <c r="AG34" i="1"/>
  <c r="AA39" i="1"/>
  <c r="M28" i="6"/>
  <c r="DX32" i="1"/>
  <c r="CH37" i="6"/>
  <c r="AK12" i="6"/>
  <c r="BR30" i="1"/>
  <c r="CK9" i="6"/>
  <c r="J9" i="6"/>
  <c r="V10" i="6"/>
  <c r="DT13" i="6"/>
  <c r="BL39" i="6"/>
  <c r="BD19" i="1"/>
  <c r="CY11" i="6"/>
  <c r="DT32" i="6"/>
  <c r="AP7" i="6"/>
  <c r="CL17" i="1"/>
  <c r="ED31" i="6"/>
  <c r="AR15" i="1"/>
  <c r="CD25" i="6"/>
  <c r="CF20" i="6"/>
  <c r="BD31" i="1"/>
  <c r="P21" i="6"/>
  <c r="AF13" i="1"/>
  <c r="DU11" i="1"/>
  <c r="BC12" i="1"/>
  <c r="X7" i="6"/>
  <c r="AS36" i="1"/>
  <c r="AW14" i="1"/>
  <c r="J30" i="1"/>
  <c r="U31" i="1"/>
  <c r="BJ14" i="1"/>
  <c r="CQ38" i="6"/>
  <c r="AP23" i="1"/>
  <c r="DP12" i="6"/>
  <c r="CX28" i="1"/>
  <c r="BO13" i="6"/>
  <c r="CX21" i="1"/>
  <c r="CW21" i="6"/>
  <c r="BY12" i="6"/>
  <c r="BS22" i="6"/>
  <c r="BX20" i="1"/>
  <c r="BH27" i="1"/>
  <c r="DP37" i="1"/>
  <c r="DG22" i="6"/>
  <c r="CE12" i="6"/>
  <c r="CO25" i="1"/>
  <c r="AM26" i="1"/>
  <c r="DY15" i="6"/>
  <c r="CU26" i="1"/>
  <c r="AO25" i="6"/>
  <c r="EL26" i="6"/>
  <c r="AW16" i="1"/>
  <c r="AK34" i="6"/>
  <c r="DF12" i="1"/>
  <c r="AH7" i="1"/>
  <c r="P39" i="6"/>
  <c r="H10" i="6"/>
  <c r="CG11" i="1"/>
  <c r="EB25" i="1"/>
  <c r="DQ18" i="6"/>
  <c r="CN17" i="6"/>
  <c r="CS13" i="6"/>
  <c r="BO39" i="6"/>
  <c r="S29" i="6"/>
  <c r="CH28" i="1"/>
  <c r="BZ24" i="1"/>
  <c r="AJ16" i="6"/>
  <c r="BI11" i="6"/>
  <c r="DR29" i="1"/>
  <c r="E26" i="1"/>
  <c r="AK38" i="1"/>
  <c r="BB33" i="6"/>
  <c r="BP37" i="6"/>
  <c r="EL35" i="6"/>
  <c r="Y12" i="6"/>
  <c r="Y7" i="6"/>
  <c r="CS26" i="1"/>
  <c r="CR25" i="6"/>
  <c r="DM29" i="1"/>
  <c r="CT18" i="1"/>
  <c r="EJ14" i="6"/>
  <c r="DP22" i="1"/>
  <c r="U27" i="6"/>
  <c r="DG39" i="6"/>
  <c r="AG31" i="1"/>
  <c r="CX17" i="1"/>
  <c r="CI33" i="1"/>
  <c r="N7" i="1"/>
  <c r="DJ20" i="1"/>
  <c r="BI12" i="6"/>
  <c r="DV37" i="6"/>
  <c r="DE10" i="6"/>
  <c r="T19" i="1"/>
  <c r="AJ7" i="6"/>
  <c r="DZ34" i="1"/>
  <c r="X11" i="1"/>
  <c r="AR11" i="1"/>
  <c r="U36" i="1"/>
  <c r="DZ22" i="1"/>
  <c r="BF29" i="1"/>
  <c r="CA20" i="6"/>
  <c r="CA12" i="6"/>
  <c r="BT31" i="1"/>
  <c r="AM39" i="6"/>
  <c r="F18" i="6"/>
  <c r="CJ19" i="1"/>
  <c r="CO10" i="6"/>
  <c r="CI28" i="1"/>
  <c r="BC34" i="6"/>
  <c r="AL22" i="6"/>
  <c r="AD22" i="6"/>
  <c r="AS37" i="1"/>
  <c r="DP30" i="1"/>
  <c r="BT27" i="1"/>
  <c r="CZ39" i="6"/>
  <c r="AC8" i="1"/>
  <c r="DO22" i="6"/>
  <c r="AQ17" i="1"/>
  <c r="T32" i="6"/>
  <c r="AW30" i="6"/>
  <c r="Y12" i="1"/>
  <c r="AQ11" i="6"/>
  <c r="AR8" i="1"/>
  <c r="BW11" i="1"/>
  <c r="AL7" i="1"/>
  <c r="CB10" i="1"/>
  <c r="AX14" i="1"/>
  <c r="T27" i="1"/>
  <c r="CF30" i="6"/>
  <c r="BA8" i="1"/>
  <c r="G11" i="6"/>
  <c r="AJ19" i="1"/>
  <c r="M10" i="6"/>
  <c r="CV32" i="1"/>
  <c r="DC12" i="1"/>
  <c r="BQ17" i="1"/>
  <c r="BQ24" i="1"/>
  <c r="O22" i="1"/>
  <c r="CW9" i="6"/>
  <c r="E15" i="1"/>
  <c r="AQ32" i="1"/>
  <c r="T19" i="6"/>
  <c r="CJ7" i="6"/>
  <c r="CR39" i="6"/>
  <c r="CS37" i="6"/>
  <c r="DF31" i="1"/>
  <c r="CT32" i="6"/>
  <c r="AW8" i="1"/>
  <c r="AF33" i="6"/>
  <c r="DC37" i="6"/>
  <c r="DN25" i="1"/>
  <c r="CP14" i="6"/>
  <c r="AW33" i="6"/>
  <c r="BR20" i="6"/>
  <c r="DB26" i="6"/>
  <c r="CR35" i="1"/>
  <c r="DU36" i="6"/>
  <c r="ED16" i="1"/>
  <c r="AZ12" i="1"/>
  <c r="EB36" i="6"/>
  <c r="R14" i="1"/>
  <c r="DD28" i="1"/>
  <c r="CQ13" i="6"/>
  <c r="DJ37" i="6"/>
  <c r="N30" i="1"/>
  <c r="CR38" i="6"/>
  <c r="AQ28" i="6"/>
  <c r="BZ25" i="1"/>
  <c r="DA34" i="6"/>
  <c r="CT16" i="6"/>
  <c r="AQ39" i="6"/>
  <c r="DP36" i="6"/>
  <c r="DO11" i="6"/>
  <c r="DL33" i="6"/>
  <c r="AF7" i="6"/>
  <c r="CW25" i="1"/>
  <c r="AY32" i="6"/>
  <c r="ED17" i="1"/>
  <c r="AV22" i="1"/>
  <c r="U8" i="6"/>
  <c r="BQ7" i="6"/>
  <c r="DB36" i="6"/>
  <c r="BA28" i="6"/>
  <c r="CQ18" i="6"/>
  <c r="AW29" i="1"/>
  <c r="CQ39" i="1"/>
  <c r="BL34" i="1"/>
  <c r="CD34" i="1"/>
  <c r="E15" i="6"/>
  <c r="BZ21" i="1"/>
  <c r="EL28" i="6"/>
  <c r="AO16" i="1"/>
  <c r="Y24" i="1"/>
  <c r="T14" i="6"/>
  <c r="BM32" i="1"/>
  <c r="J34" i="1"/>
  <c r="CF16" i="1"/>
  <c r="DE36" i="1"/>
  <c r="AH22" i="6"/>
  <c r="BO27" i="6"/>
  <c r="CC15" i="6"/>
  <c r="M30" i="6"/>
  <c r="AI16" i="1"/>
  <c r="BZ10" i="6"/>
  <c r="BR32" i="1"/>
  <c r="N26" i="6"/>
  <c r="DZ7" i="1"/>
  <c r="BG27" i="6"/>
  <c r="BV35" i="6"/>
  <c r="S12" i="1"/>
  <c r="J25" i="6"/>
  <c r="CF29" i="1"/>
  <c r="ED7" i="1"/>
  <c r="DH34" i="1"/>
  <c r="CA20" i="1"/>
  <c r="CX30" i="6"/>
  <c r="AR34" i="6"/>
  <c r="P34" i="1"/>
  <c r="O27" i="6"/>
  <c r="DV29" i="6"/>
  <c r="V35" i="6"/>
  <c r="CO15" i="6"/>
  <c r="CX9" i="6"/>
  <c r="AO37" i="6"/>
  <c r="Q21" i="6"/>
  <c r="AR38" i="6"/>
  <c r="DI24" i="6"/>
  <c r="CT36" i="1"/>
  <c r="H25" i="1"/>
  <c r="BI10" i="1"/>
  <c r="DJ35" i="6"/>
  <c r="O38" i="1"/>
  <c r="AS13" i="1"/>
  <c r="BJ30" i="6"/>
  <c r="CV12" i="1"/>
  <c r="AR17" i="1"/>
  <c r="DG27" i="6"/>
  <c r="K7" i="6"/>
  <c r="BH26" i="6"/>
  <c r="BD39" i="6"/>
  <c r="CB33" i="1"/>
  <c r="CS18" i="1"/>
  <c r="T26" i="1"/>
  <c r="AF17" i="6"/>
  <c r="DP32" i="1"/>
  <c r="CB25" i="1"/>
  <c r="CC28" i="1"/>
  <c r="AV30" i="6"/>
  <c r="DQ36" i="1"/>
  <c r="BK33" i="1"/>
  <c r="CY33" i="6"/>
  <c r="AF29" i="6"/>
  <c r="DJ30" i="1"/>
  <c r="AM27" i="1"/>
  <c r="AO19" i="1"/>
  <c r="DJ34" i="6"/>
  <c r="BF26" i="1"/>
  <c r="BF21" i="6"/>
  <c r="EG30" i="6"/>
  <c r="BI17" i="1"/>
  <c r="BE18" i="1"/>
  <c r="CS21" i="6"/>
  <c r="DM27" i="1"/>
  <c r="EI25" i="1"/>
  <c r="BK8" i="1"/>
  <c r="AI10" i="6"/>
  <c r="EB35" i="1"/>
  <c r="BA10" i="1"/>
  <c r="DO38" i="6"/>
  <c r="CK39" i="1"/>
  <c r="AI18" i="1"/>
  <c r="AT38" i="6"/>
  <c r="AG36" i="1"/>
  <c r="AZ22" i="1"/>
  <c r="AF35" i="6"/>
  <c r="CK38" i="6"/>
  <c r="BO27" i="1"/>
  <c r="DD23" i="6"/>
  <c r="BN15" i="1"/>
  <c r="DP38" i="6"/>
  <c r="AO32" i="6"/>
  <c r="DX28" i="6"/>
  <c r="AU26" i="1"/>
  <c r="DK20" i="6"/>
  <c r="AT30" i="1"/>
  <c r="BT19" i="1"/>
  <c r="CY23" i="1"/>
  <c r="BX24" i="6"/>
  <c r="DO15" i="6"/>
  <c r="CV19" i="1"/>
  <c r="CK20" i="1"/>
  <c r="BA31" i="1"/>
  <c r="BD33" i="1"/>
  <c r="BU21" i="6"/>
  <c r="CT12" i="6"/>
  <c r="CY8" i="1"/>
  <c r="BS17" i="1"/>
  <c r="CB27" i="6"/>
  <c r="H38" i="1"/>
  <c r="AU21" i="6"/>
  <c r="CK37" i="1"/>
  <c r="CI17" i="6"/>
  <c r="CM39" i="1"/>
  <c r="CT11" i="6"/>
  <c r="EE19" i="6"/>
  <c r="Z21" i="1"/>
  <c r="AO39" i="6"/>
  <c r="P8" i="1"/>
  <c r="CP34" i="6"/>
  <c r="DK30" i="1"/>
  <c r="BQ39" i="1"/>
  <c r="BF7" i="6"/>
  <c r="CV12" i="6"/>
  <c r="AU22" i="1"/>
  <c r="CU34" i="1"/>
  <c r="EC18" i="1"/>
  <c r="BM16" i="6"/>
  <c r="CC25" i="6"/>
  <c r="BE13" i="6"/>
  <c r="CT24" i="1"/>
  <c r="BQ9" i="1"/>
  <c r="AU26" i="6"/>
  <c r="CD23" i="1"/>
  <c r="CE29" i="1"/>
  <c r="CD14" i="1"/>
  <c r="K11" i="1"/>
  <c r="AD9" i="6"/>
  <c r="V38" i="6"/>
  <c r="BW8" i="1"/>
  <c r="T39" i="6"/>
  <c r="AA29" i="6"/>
  <c r="S22" i="6"/>
  <c r="T33" i="1"/>
  <c r="EM8" i="1"/>
  <c r="DB15" i="1"/>
  <c r="CH34" i="6"/>
  <c r="BJ25" i="1"/>
  <c r="BX10" i="6"/>
  <c r="AP23" i="6"/>
  <c r="AY20" i="1"/>
  <c r="DT12" i="1"/>
  <c r="EN39" i="1"/>
  <c r="AE37" i="1"/>
  <c r="BL24" i="6"/>
  <c r="BW26" i="6"/>
  <c r="DP16" i="1"/>
  <c r="CJ11" i="6"/>
  <c r="J37" i="6"/>
  <c r="BY33" i="1"/>
  <c r="CW15" i="1"/>
  <c r="T20" i="1"/>
  <c r="EB16" i="6"/>
  <c r="BM9" i="1"/>
  <c r="CR15" i="1"/>
  <c r="DN30" i="1"/>
  <c r="DQ8" i="6"/>
  <c r="AU33" i="1"/>
  <c r="AQ16" i="6"/>
  <c r="I21" i="1"/>
  <c r="I14" i="6"/>
  <c r="CC22" i="6"/>
  <c r="I34" i="1"/>
  <c r="CJ17" i="6"/>
  <c r="DY24" i="6"/>
  <c r="CP18" i="1"/>
  <c r="AH34" i="1"/>
  <c r="BG38" i="1"/>
  <c r="BH23" i="1"/>
  <c r="DR19" i="6"/>
  <c r="AN7" i="1"/>
  <c r="CR22" i="6"/>
  <c r="BA31" i="6"/>
  <c r="DI8" i="1"/>
  <c r="AG28" i="1"/>
  <c r="DH32" i="1"/>
  <c r="BL33" i="6"/>
  <c r="CG21" i="6"/>
  <c r="K27" i="6"/>
  <c r="U20" i="1"/>
  <c r="AM9" i="6"/>
  <c r="BU19" i="6"/>
  <c r="EB38" i="6"/>
  <c r="DM15" i="6"/>
  <c r="N14" i="1"/>
  <c r="AL28" i="6"/>
  <c r="BX39" i="6"/>
  <c r="BT25" i="1"/>
  <c r="CM7" i="1"/>
  <c r="O26" i="6"/>
  <c r="CE38" i="6"/>
  <c r="BM28" i="6"/>
  <c r="DX31" i="6"/>
  <c r="DM7" i="6"/>
  <c r="DW15" i="1"/>
  <c r="EA25" i="1"/>
  <c r="CI38" i="1"/>
  <c r="DU20" i="1"/>
  <c r="EQ35" i="6"/>
  <c r="AI33" i="1"/>
  <c r="O31" i="1"/>
  <c r="ER28" i="6"/>
  <c r="EF20" i="6"/>
  <c r="BQ32" i="6"/>
  <c r="CF33" i="6"/>
  <c r="DT26" i="1"/>
  <c r="CX8" i="6"/>
  <c r="Z31" i="1"/>
  <c r="AB28" i="1"/>
  <c r="AX38" i="6"/>
  <c r="CM30" i="1"/>
  <c r="AO28" i="1"/>
  <c r="EC17" i="6"/>
  <c r="CI39" i="6"/>
  <c r="DK18" i="1"/>
  <c r="CO39" i="6"/>
  <c r="ED16" i="6"/>
  <c r="BF35" i="6"/>
  <c r="P7" i="6"/>
  <c r="CY18" i="6"/>
  <c r="DN26" i="1"/>
  <c r="Q20" i="6"/>
  <c r="CS14" i="6"/>
  <c r="BK7" i="6"/>
  <c r="DG18" i="1"/>
  <c r="DY16" i="1"/>
  <c r="AB30" i="1"/>
  <c r="EF36" i="1"/>
  <c r="BJ16" i="6"/>
  <c r="DY36" i="6"/>
  <c r="CH22" i="6"/>
  <c r="AL14" i="1"/>
  <c r="CQ31" i="6"/>
  <c r="G12" i="1"/>
  <c r="DW23" i="1"/>
  <c r="DA10" i="1"/>
  <c r="CU31" i="1"/>
  <c r="DK7" i="6"/>
  <c r="AX34" i="1"/>
  <c r="AG33" i="1"/>
  <c r="AT29" i="6"/>
  <c r="DJ23" i="6"/>
  <c r="Y10" i="6"/>
  <c r="AT16" i="1"/>
  <c r="BI28" i="6"/>
  <c r="CS8" i="1"/>
  <c r="DP19" i="1"/>
  <c r="EI22" i="1"/>
  <c r="J10" i="1"/>
  <c r="DC35" i="6"/>
  <c r="AH20" i="1"/>
  <c r="DD36" i="6"/>
  <c r="DA7" i="1"/>
  <c r="DW19" i="1"/>
  <c r="F20" i="6"/>
  <c r="CA24" i="6"/>
  <c r="BY23" i="6"/>
  <c r="DV27" i="6"/>
  <c r="DV34" i="1"/>
  <c r="AS11" i="6"/>
  <c r="AF26" i="1"/>
  <c r="W19" i="6"/>
  <c r="N10" i="6"/>
  <c r="BV30" i="6"/>
  <c r="E35" i="6"/>
  <c r="M37" i="6"/>
  <c r="CF14" i="6"/>
  <c r="CL11" i="1"/>
  <c r="BH21" i="1"/>
  <c r="T8" i="1"/>
  <c r="R23" i="1"/>
  <c r="EC10" i="6"/>
  <c r="BV20" i="1"/>
  <c r="EP26" i="6"/>
  <c r="I7" i="1"/>
  <c r="EB34" i="1"/>
  <c r="P26" i="1"/>
  <c r="S16" i="1"/>
  <c r="EH23" i="1"/>
  <c r="P22" i="6"/>
  <c r="DV9" i="1"/>
  <c r="CB13" i="1"/>
  <c r="BZ17" i="1"/>
  <c r="BG33" i="1"/>
  <c r="CZ31" i="6"/>
  <c r="EC21" i="1"/>
  <c r="P9" i="6"/>
  <c r="EA10" i="6"/>
  <c r="DY14" i="6"/>
  <c r="J8" i="1"/>
  <c r="AE8" i="6"/>
  <c r="DS30" i="1"/>
  <c r="AC37" i="6"/>
  <c r="BN10" i="1"/>
  <c r="CE13" i="6"/>
  <c r="P37" i="1"/>
  <c r="O37" i="6"/>
  <c r="BP12" i="6"/>
  <c r="AY17" i="1"/>
  <c r="DR13" i="6"/>
  <c r="DZ7" i="6"/>
  <c r="AV20" i="6"/>
  <c r="CU29" i="6"/>
  <c r="BY20" i="1"/>
  <c r="BO7" i="1"/>
  <c r="BQ31" i="1"/>
  <c r="BG38" i="6"/>
  <c r="DH18" i="6"/>
  <c r="BB28" i="1"/>
  <c r="BO10" i="1"/>
  <c r="AE7" i="6"/>
  <c r="DZ11" i="1"/>
  <c r="AS31" i="1"/>
  <c r="CD15" i="1"/>
  <c r="DI22" i="6"/>
  <c r="AX17" i="1"/>
  <c r="CE23" i="6"/>
  <c r="BV38" i="6"/>
  <c r="DF17" i="1"/>
  <c r="AK30" i="1"/>
  <c r="DZ18" i="6"/>
  <c r="BZ30" i="6"/>
  <c r="EM24" i="1"/>
  <c r="AV26" i="6"/>
  <c r="CL31" i="6"/>
  <c r="V18" i="6"/>
  <c r="K23" i="6"/>
  <c r="BZ39" i="1"/>
  <c r="H11" i="1"/>
  <c r="DP22" i="6"/>
  <c r="BG8" i="1"/>
  <c r="DV23" i="6"/>
  <c r="DN35" i="6"/>
  <c r="AW26" i="6"/>
  <c r="BE36" i="1"/>
  <c r="BP21" i="1"/>
  <c r="BI24" i="6"/>
  <c r="CO7" i="1"/>
  <c r="DX18" i="1"/>
  <c r="CY10" i="1"/>
  <c r="O35" i="6"/>
  <c r="O16" i="6"/>
  <c r="DM34" i="1"/>
  <c r="EG35" i="6"/>
  <c r="DL12" i="1"/>
  <c r="CG9" i="6"/>
  <c r="DY11" i="1"/>
  <c r="AO30" i="6"/>
  <c r="DN11" i="1"/>
  <c r="AV35" i="1"/>
  <c r="F13" i="1"/>
  <c r="BM36" i="6"/>
  <c r="CB31" i="1"/>
  <c r="AL16" i="6"/>
  <c r="DU11" i="6"/>
  <c r="H13" i="6"/>
  <c r="CE25" i="6"/>
  <c r="AR22" i="6"/>
  <c r="AH25" i="6"/>
  <c r="CH24" i="1"/>
  <c r="CI36" i="1"/>
  <c r="W33" i="1"/>
  <c r="CN24" i="6"/>
  <c r="DS38" i="6"/>
  <c r="CE32" i="1"/>
  <c r="K23" i="1"/>
  <c r="BL29" i="6"/>
  <c r="CY39" i="6"/>
  <c r="DA9" i="6"/>
  <c r="AY26" i="1"/>
  <c r="CR34" i="6"/>
  <c r="DZ36" i="1"/>
  <c r="BV38" i="1"/>
  <c r="DF8" i="1"/>
  <c r="BG7" i="1"/>
  <c r="W25" i="1"/>
  <c r="AA35" i="1"/>
  <c r="AB38" i="1"/>
  <c r="AW30" i="1"/>
  <c r="AC15" i="6"/>
  <c r="AZ29" i="6"/>
  <c r="CG22" i="1"/>
  <c r="Y35" i="1"/>
  <c r="BA15" i="6"/>
  <c r="DC25" i="1"/>
  <c r="AL9" i="6"/>
  <c r="AT24" i="1"/>
  <c r="AK16" i="6"/>
  <c r="AL10" i="6"/>
  <c r="CZ12" i="6"/>
  <c r="CQ14" i="1"/>
  <c r="CY9" i="1"/>
  <c r="F25" i="1"/>
  <c r="N36" i="6"/>
  <c r="BK38" i="1"/>
  <c r="DA19" i="1"/>
  <c r="I29" i="6"/>
  <c r="AE34" i="6"/>
  <c r="T11" i="1"/>
  <c r="BG18" i="1"/>
  <c r="CF19" i="6"/>
  <c r="DK22" i="6"/>
  <c r="BT33" i="1"/>
  <c r="DR27" i="1"/>
  <c r="W11" i="6"/>
  <c r="CC7" i="6"/>
  <c r="X14" i="6"/>
  <c r="BU19" i="1"/>
  <c r="U10" i="1"/>
  <c r="DK30" i="6"/>
  <c r="BG27" i="1"/>
  <c r="AU36" i="1"/>
  <c r="T13" i="1"/>
  <c r="BX8" i="1"/>
  <c r="BL25" i="6"/>
  <c r="AG17" i="1"/>
  <c r="CS32" i="1"/>
  <c r="DO12" i="1"/>
  <c r="M33" i="1"/>
  <c r="F15" i="6"/>
  <c r="DP20" i="1"/>
  <c r="DR23" i="6"/>
  <c r="DK10" i="1"/>
  <c r="O32" i="6"/>
  <c r="AH25" i="1"/>
  <c r="EC21" i="6"/>
  <c r="BQ14" i="6"/>
  <c r="R24" i="1"/>
  <c r="BQ33" i="1"/>
  <c r="DH10" i="6"/>
  <c r="DJ15" i="1"/>
  <c r="EC27" i="1"/>
  <c r="CQ14" i="6"/>
  <c r="CT13" i="1"/>
  <c r="DQ37" i="6"/>
  <c r="AC20" i="1"/>
  <c r="AV32" i="6"/>
  <c r="J13" i="6"/>
  <c r="EO33" i="1"/>
  <c r="ER12" i="6"/>
  <c r="Q28" i="1"/>
  <c r="AY7" i="1"/>
  <c r="DU37" i="1"/>
  <c r="BE24" i="1"/>
  <c r="CT29" i="6"/>
  <c r="EC9" i="1"/>
  <c r="BX21" i="1"/>
  <c r="CK36" i="1"/>
  <c r="CO26" i="1"/>
  <c r="CZ11" i="6"/>
  <c r="ED38" i="6"/>
  <c r="AX23" i="6"/>
  <c r="DU38" i="6"/>
  <c r="BY39" i="1"/>
  <c r="AT23" i="1"/>
  <c r="EI37" i="1"/>
  <c r="AD14" i="6"/>
  <c r="DI7" i="6"/>
  <c r="CO12" i="1"/>
  <c r="CP7" i="1"/>
  <c r="AQ14" i="1"/>
  <c r="BG12" i="1"/>
  <c r="E37" i="1"/>
  <c r="DD34" i="1"/>
  <c r="F12" i="1"/>
  <c r="ED28" i="6"/>
  <c r="BS7" i="6"/>
  <c r="DH8" i="6"/>
  <c r="CY27" i="1"/>
  <c r="X15" i="6"/>
  <c r="AN16" i="6"/>
  <c r="EL8" i="1"/>
  <c r="E20" i="1"/>
  <c r="BW19" i="1"/>
  <c r="X8" i="1"/>
  <c r="BI29" i="1"/>
  <c r="BE17" i="6"/>
  <c r="DL7" i="1"/>
  <c r="O38" i="6"/>
  <c r="Q11" i="6"/>
  <c r="CW36" i="6"/>
  <c r="BC13" i="6"/>
  <c r="DF20" i="1"/>
  <c r="DW24" i="1"/>
  <c r="DF7" i="1"/>
  <c r="AI23" i="6"/>
  <c r="AV7" i="1"/>
  <c r="DT10" i="1"/>
  <c r="M36" i="1"/>
  <c r="BF32" i="1"/>
  <c r="BX15" i="1"/>
  <c r="K11" i="6"/>
  <c r="BH39" i="1"/>
  <c r="BV8" i="6"/>
  <c r="CD7" i="1"/>
  <c r="BA26" i="6"/>
  <c r="AB32" i="1"/>
  <c r="DR25" i="6"/>
  <c r="DM8" i="6"/>
  <c r="Z35" i="1"/>
  <c r="AL18" i="6"/>
  <c r="CU38" i="1"/>
  <c r="CP31" i="6"/>
  <c r="H29" i="1"/>
  <c r="X26" i="6"/>
  <c r="CY24" i="1"/>
  <c r="AJ14" i="1"/>
  <c r="BL8" i="1"/>
  <c r="AL11" i="1"/>
  <c r="AF30" i="1"/>
  <c r="AR20" i="1"/>
  <c r="DR16" i="1"/>
  <c r="CJ25" i="6"/>
  <c r="DU7" i="6"/>
  <c r="BF24" i="1"/>
  <c r="AG8" i="1"/>
  <c r="Q25" i="1"/>
  <c r="DH12" i="1"/>
  <c r="G9" i="1"/>
  <c r="BB25" i="6"/>
  <c r="BV32" i="1"/>
  <c r="BA8" i="6"/>
  <c r="DE37" i="1"/>
  <c r="CR24" i="6"/>
  <c r="CQ34" i="1"/>
  <c r="BX33" i="1"/>
  <c r="DL37" i="1"/>
  <c r="BU21" i="1"/>
  <c r="CC37" i="6"/>
  <c r="BH34" i="1"/>
  <c r="AU33" i="6"/>
  <c r="DW19" i="6"/>
  <c r="CT22" i="1"/>
  <c r="BT9" i="1"/>
  <c r="DD7" i="1"/>
  <c r="K26" i="6"/>
  <c r="CT34" i="1"/>
  <c r="EE14" i="6"/>
  <c r="AM13" i="6"/>
  <c r="F16" i="6"/>
  <c r="F35" i="1"/>
  <c r="CA39" i="6"/>
  <c r="BL13" i="6"/>
  <c r="DF22" i="1"/>
  <c r="CR23" i="6"/>
  <c r="BW12" i="1"/>
  <c r="BW16" i="1"/>
  <c r="X32" i="1"/>
  <c r="DS20" i="6"/>
  <c r="AJ35" i="1"/>
  <c r="CF37" i="6"/>
  <c r="DP23" i="1"/>
  <c r="CY15" i="1"/>
  <c r="CI22" i="1"/>
  <c r="U19" i="1"/>
  <c r="CR28" i="1"/>
  <c r="BU18" i="6"/>
  <c r="I24" i="1"/>
  <c r="AN7" i="6"/>
  <c r="EQ24" i="1"/>
  <c r="DD27" i="6"/>
  <c r="CL15" i="6"/>
  <c r="BV21" i="6"/>
  <c r="EN25" i="1"/>
  <c r="EJ23" i="6"/>
  <c r="BR38" i="6"/>
  <c r="Y19" i="1"/>
  <c r="DJ12" i="1"/>
  <c r="EQ20" i="1"/>
  <c r="S36" i="6"/>
  <c r="BB23" i="6"/>
  <c r="DE34" i="1"/>
  <c r="CT39" i="1"/>
  <c r="DB19" i="1"/>
  <c r="CH21" i="6"/>
  <c r="DU17" i="1"/>
  <c r="CX12" i="1"/>
  <c r="AA13" i="1"/>
  <c r="DA15" i="1"/>
  <c r="AM8" i="6"/>
  <c r="CO16" i="1"/>
  <c r="CV29" i="6"/>
  <c r="AB11" i="6"/>
  <c r="AP19" i="1"/>
  <c r="BR37" i="6"/>
  <c r="CO38" i="6"/>
  <c r="F25" i="6"/>
  <c r="DB9" i="6"/>
  <c r="R15" i="6"/>
  <c r="BL36" i="6"/>
  <c r="CC9" i="6"/>
  <c r="BH32" i="6"/>
  <c r="F11" i="6"/>
  <c r="BB26" i="1"/>
  <c r="DS24" i="6"/>
  <c r="BY13" i="1"/>
  <c r="EK16" i="1"/>
  <c r="DX37" i="6"/>
  <c r="DF30" i="1"/>
  <c r="CU24" i="1"/>
  <c r="AL21" i="6"/>
  <c r="AQ8" i="1"/>
  <c r="BO21" i="1"/>
  <c r="AX10" i="6"/>
  <c r="DU26" i="1"/>
  <c r="AN9" i="1"/>
  <c r="CE8" i="6"/>
  <c r="AT19" i="6"/>
  <c r="CL21" i="6"/>
  <c r="DU9" i="6"/>
  <c r="X25" i="6"/>
  <c r="CL39" i="1"/>
  <c r="AX16" i="6"/>
  <c r="BR34" i="6"/>
  <c r="BS26" i="1"/>
  <c r="BA13" i="1"/>
  <c r="DT19" i="6"/>
  <c r="I25" i="1"/>
  <c r="CO28" i="6"/>
  <c r="BZ17" i="6"/>
  <c r="DV10" i="1"/>
  <c r="DS22" i="1"/>
  <c r="CJ38" i="6"/>
  <c r="CO34" i="1"/>
  <c r="BD12" i="1"/>
  <c r="EB17" i="6"/>
  <c r="AI20" i="6"/>
  <c r="DL13" i="1"/>
  <c r="ER32" i="1"/>
  <c r="DP36" i="1"/>
  <c r="CA31" i="1"/>
  <c r="DQ22" i="6"/>
  <c r="DR26" i="6"/>
  <c r="AT24" i="6"/>
  <c r="U15" i="6"/>
  <c r="BF7" i="1"/>
  <c r="DH13" i="1"/>
  <c r="L26" i="1"/>
  <c r="T17" i="1"/>
  <c r="DS8" i="6"/>
  <c r="M11" i="1"/>
  <c r="CJ21" i="6"/>
  <c r="ED23" i="6"/>
  <c r="BA16" i="1"/>
  <c r="AT9" i="1"/>
  <c r="DJ38" i="1"/>
  <c r="O31" i="6"/>
  <c r="CU29" i="1"/>
  <c r="CJ29" i="1"/>
  <c r="CQ24" i="6"/>
  <c r="AS25" i="6"/>
  <c r="DM32" i="1"/>
  <c r="N37" i="6"/>
  <c r="AL14" i="6"/>
  <c r="N21" i="1"/>
  <c r="EO38" i="6"/>
  <c r="DC19" i="6"/>
  <c r="AK32" i="1"/>
  <c r="BS24" i="1"/>
  <c r="V24" i="1"/>
  <c r="DN14" i="6"/>
  <c r="AI35" i="6"/>
  <c r="M33" i="6"/>
  <c r="DK14" i="6"/>
  <c r="AZ10" i="6"/>
  <c r="EH18" i="6"/>
  <c r="AV39" i="6"/>
  <c r="CU28" i="6"/>
  <c r="F35" i="6"/>
  <c r="AA15" i="6"/>
  <c r="AF27" i="1"/>
  <c r="AK9" i="1"/>
  <c r="CL36" i="6"/>
  <c r="DS11" i="1"/>
  <c r="BJ15" i="6"/>
  <c r="AU32" i="6"/>
  <c r="BY16" i="1"/>
  <c r="DO27" i="6"/>
  <c r="BJ36" i="6"/>
  <c r="DF10" i="6"/>
  <c r="EE37" i="1"/>
  <c r="AW27" i="6"/>
  <c r="CS23" i="1"/>
  <c r="L39" i="6"/>
  <c r="CW7" i="1"/>
  <c r="AO39" i="1"/>
  <c r="BV31" i="6"/>
  <c r="BH13" i="1"/>
  <c r="AI37" i="6"/>
  <c r="CG28" i="6"/>
  <c r="AG39" i="1"/>
  <c r="AV36" i="1"/>
  <c r="DA15" i="6"/>
  <c r="AZ37" i="6"/>
  <c r="DH39" i="1"/>
  <c r="BX18" i="1"/>
  <c r="AA32" i="1"/>
  <c r="J31" i="6"/>
  <c r="BE17" i="1"/>
  <c r="CT38" i="6"/>
  <c r="Y22" i="1"/>
  <c r="T16" i="6"/>
  <c r="BN34" i="6"/>
  <c r="AE11" i="6"/>
  <c r="Q25" i="6"/>
  <c r="BK21" i="1"/>
  <c r="DQ17" i="1"/>
  <c r="DK11" i="6"/>
  <c r="DT8" i="1"/>
  <c r="BC23" i="1"/>
  <c r="CZ12" i="1"/>
  <c r="CE7" i="6"/>
  <c r="BA39" i="1"/>
  <c r="BN18" i="1"/>
  <c r="BL10" i="1"/>
  <c r="DE12" i="1"/>
  <c r="AG20" i="1"/>
  <c r="BS37" i="6"/>
  <c r="CS30" i="6"/>
  <c r="AZ17" i="1"/>
  <c r="DV20" i="6"/>
  <c r="AK19" i="6"/>
  <c r="CS29" i="6"/>
  <c r="EB34" i="6"/>
  <c r="BI20" i="1"/>
  <c r="CE9" i="6"/>
  <c r="V19" i="6"/>
  <c r="BQ22" i="1"/>
  <c r="DE19" i="1"/>
  <c r="AA27" i="6"/>
  <c r="BI39" i="6"/>
  <c r="E26" i="6"/>
  <c r="BY7" i="1"/>
  <c r="U17" i="1"/>
  <c r="AL8" i="6"/>
  <c r="AM19" i="1"/>
  <c r="CB16" i="6"/>
  <c r="AE24" i="6"/>
  <c r="AN20" i="1"/>
  <c r="EA38" i="1"/>
  <c r="AK29" i="6"/>
  <c r="Y32" i="1"/>
  <c r="AY25" i="6"/>
  <c r="DR17" i="1"/>
  <c r="CE23" i="1"/>
  <c r="CR14" i="6"/>
  <c r="AJ39" i="1"/>
  <c r="AT27" i="6"/>
  <c r="CL14" i="6"/>
  <c r="S25" i="6"/>
  <c r="BO19" i="1"/>
  <c r="CZ31" i="1"/>
  <c r="CK10" i="1"/>
  <c r="EC28" i="1"/>
  <c r="BK9" i="6"/>
  <c r="DJ9" i="1"/>
  <c r="BH15" i="1"/>
  <c r="CZ18" i="1"/>
  <c r="CH38" i="1"/>
  <c r="BE34" i="6"/>
  <c r="CC8" i="1"/>
  <c r="R11" i="6"/>
  <c r="DP35" i="6"/>
  <c r="DY23" i="1"/>
  <c r="AP33" i="1"/>
  <c r="BP39" i="6"/>
  <c r="AS39" i="6"/>
  <c r="CU9" i="1"/>
  <c r="CS21" i="1"/>
  <c r="CW28" i="1"/>
  <c r="AK33" i="1"/>
  <c r="CK8" i="1"/>
  <c r="BN17" i="1"/>
  <c r="DU20" i="6"/>
  <c r="CA11" i="6"/>
  <c r="DR22" i="1"/>
  <c r="P17" i="6"/>
  <c r="R22" i="6"/>
  <c r="BI8" i="1"/>
  <c r="AF11" i="6"/>
  <c r="CS36" i="1"/>
  <c r="AT12" i="6"/>
  <c r="X24" i="6"/>
  <c r="K10" i="1"/>
  <c r="BY38" i="1"/>
  <c r="AM37" i="1"/>
  <c r="AM12" i="1"/>
  <c r="AB27" i="1"/>
  <c r="CY30" i="6"/>
  <c r="P25" i="6"/>
  <c r="DJ14" i="1"/>
  <c r="DQ19" i="6"/>
  <c r="BP36" i="6"/>
  <c r="H27" i="6"/>
  <c r="T29" i="1"/>
  <c r="BY39" i="6"/>
  <c r="CF32" i="1"/>
  <c r="DL31" i="6"/>
  <c r="DZ25" i="1"/>
  <c r="DT31" i="1"/>
  <c r="BN7" i="1"/>
  <c r="BI21" i="6"/>
  <c r="CK34" i="1"/>
  <c r="ED15" i="1"/>
  <c r="BP26" i="6"/>
  <c r="BK13" i="1"/>
  <c r="DQ11" i="6"/>
  <c r="EG13" i="6"/>
  <c r="AU22" i="6"/>
  <c r="EN10" i="1"/>
  <c r="BR15" i="1"/>
  <c r="DM35" i="6"/>
  <c r="BV20" i="6"/>
  <c r="CG33" i="6"/>
  <c r="K17" i="6"/>
  <c r="AD26" i="6"/>
  <c r="AR19" i="1"/>
  <c r="AA25" i="6"/>
  <c r="EA14" i="1"/>
  <c r="BB11" i="6"/>
  <c r="CD15" i="6"/>
  <c r="DQ16" i="1"/>
  <c r="AH38" i="1"/>
  <c r="CW10" i="6"/>
  <c r="AY35" i="1"/>
  <c r="DZ33" i="6"/>
  <c r="CQ25" i="6"/>
  <c r="BJ34" i="6"/>
  <c r="CF33" i="1"/>
  <c r="DH16" i="6"/>
  <c r="DA13" i="6"/>
  <c r="CM10" i="1"/>
  <c r="DN33" i="1"/>
  <c r="DY25" i="1"/>
  <c r="CW14" i="6"/>
  <c r="DO32" i="6"/>
  <c r="AG13" i="6"/>
  <c r="G18" i="1"/>
  <c r="BQ38" i="6"/>
  <c r="DL38" i="1"/>
  <c r="DE37" i="6"/>
  <c r="CY39" i="1"/>
  <c r="CJ15" i="1"/>
  <c r="BG7" i="6"/>
  <c r="CJ18" i="6"/>
  <c r="N25" i="6"/>
  <c r="Y19" i="6"/>
  <c r="J8" i="6"/>
  <c r="DI26" i="1"/>
  <c r="AU24" i="6"/>
  <c r="Y27" i="1"/>
  <c r="EB22" i="6"/>
  <c r="AH17" i="1"/>
  <c r="CN25" i="6"/>
  <c r="Y17" i="1"/>
  <c r="CQ11" i="1"/>
  <c r="CN28" i="6"/>
  <c r="L28" i="6"/>
  <c r="BI23" i="1"/>
  <c r="EE36" i="6"/>
  <c r="DZ19" i="6"/>
  <c r="G39" i="1"/>
  <c r="AN38" i="6"/>
  <c r="AO21" i="6"/>
  <c r="BP8" i="6"/>
  <c r="AK7" i="1"/>
  <c r="Y18" i="1"/>
  <c r="Q19" i="6"/>
  <c r="DL31" i="1"/>
  <c r="BQ7" i="1"/>
  <c r="DH20" i="1"/>
  <c r="EL34" i="6"/>
  <c r="Y31" i="1"/>
  <c r="BL34" i="6"/>
  <c r="BC15" i="6"/>
  <c r="BT24" i="1"/>
  <c r="CQ22" i="1"/>
  <c r="DX25" i="1"/>
  <c r="AE14" i="6"/>
  <c r="AI13" i="1"/>
  <c r="CF39" i="6"/>
  <c r="BA32" i="1"/>
  <c r="DF25" i="6"/>
  <c r="K9" i="6"/>
  <c r="AU12" i="1"/>
  <c r="BN36" i="6"/>
  <c r="DO32" i="1"/>
  <c r="EB32" i="1"/>
  <c r="EB13" i="1"/>
  <c r="BP24" i="6"/>
  <c r="DN16" i="6"/>
  <c r="ED19" i="1"/>
  <c r="R28" i="1"/>
  <c r="V9" i="6"/>
  <c r="BN15" i="6"/>
  <c r="R19" i="1"/>
  <c r="CO32" i="1"/>
  <c r="CQ22" i="6"/>
  <c r="S32" i="1"/>
  <c r="AQ30" i="1"/>
  <c r="BV28" i="1"/>
  <c r="CM7" i="6"/>
  <c r="CQ30" i="1"/>
  <c r="M7" i="6"/>
  <c r="Q37" i="6"/>
  <c r="CI9" i="6"/>
  <c r="DQ9" i="6"/>
  <c r="AS26" i="6"/>
  <c r="CW19" i="1"/>
  <c r="DD7" i="6"/>
  <c r="Y20" i="6"/>
  <c r="T36" i="1"/>
  <c r="F39" i="1"/>
  <c r="BC27" i="1"/>
  <c r="DI23" i="1"/>
  <c r="L16" i="1"/>
  <c r="AB7" i="6"/>
  <c r="DD23" i="1"/>
  <c r="M9" i="1"/>
  <c r="DY9" i="1"/>
  <c r="CL30" i="6"/>
  <c r="L16" i="6"/>
  <c r="AC11" i="1"/>
  <c r="Q27" i="1"/>
  <c r="EC27" i="6"/>
  <c r="BL33" i="1"/>
  <c r="DF13" i="6"/>
  <c r="EA26" i="6"/>
  <c r="Q33" i="6"/>
  <c r="CF31" i="1"/>
  <c r="EF13" i="6"/>
  <c r="BT33" i="6"/>
  <c r="EA33" i="1"/>
  <c r="DV20" i="1"/>
  <c r="DM26" i="6"/>
  <c r="EJ32" i="1"/>
  <c r="K34" i="1"/>
  <c r="BF12" i="1"/>
  <c r="CM24" i="1"/>
  <c r="CO20" i="1"/>
  <c r="CW30" i="6"/>
  <c r="AC27" i="1"/>
  <c r="AC10" i="1"/>
  <c r="CF15" i="6"/>
  <c r="CB39" i="6"/>
  <c r="AK13" i="6"/>
  <c r="AE9" i="1"/>
  <c r="CB28" i="1"/>
  <c r="CM28" i="1"/>
  <c r="AH28" i="6"/>
  <c r="BS16" i="1"/>
  <c r="DX34" i="6"/>
  <c r="CL24" i="1"/>
  <c r="CT20" i="6"/>
  <c r="CK12" i="6"/>
  <c r="CK32" i="6"/>
  <c r="AV21" i="1"/>
  <c r="AL27" i="6"/>
  <c r="G36" i="1"/>
  <c r="X37" i="6"/>
  <c r="Y17" i="6"/>
  <c r="DY10" i="6"/>
  <c r="H21" i="6"/>
  <c r="DC26" i="6"/>
  <c r="BG13" i="6"/>
  <c r="V27" i="6"/>
  <c r="DP14" i="6"/>
  <c r="AK23" i="6"/>
  <c r="CP16" i="6"/>
  <c r="BJ19" i="6"/>
  <c r="CA25" i="1"/>
  <c r="CO22" i="1"/>
  <c r="X31" i="1"/>
  <c r="AQ24" i="1"/>
  <c r="DH18" i="1"/>
  <c r="DH15" i="6"/>
  <c r="BP16" i="6"/>
  <c r="AB8" i="6"/>
  <c r="AI29" i="1"/>
  <c r="CV8" i="1"/>
  <c r="EO37" i="1"/>
  <c r="CZ16" i="1"/>
  <c r="BO16" i="6"/>
  <c r="DY22" i="6"/>
  <c r="BR14" i="6"/>
  <c r="DZ15" i="1"/>
  <c r="N31" i="6"/>
  <c r="EF33" i="1"/>
  <c r="BN21" i="6"/>
  <c r="AX12" i="6"/>
  <c r="CL19" i="6"/>
  <c r="DQ8" i="1"/>
  <c r="AN33" i="6"/>
  <c r="EF23" i="1"/>
  <c r="DJ15" i="6"/>
  <c r="AY30" i="6"/>
  <c r="DQ32" i="6"/>
  <c r="DR20" i="1"/>
  <c r="DK9" i="1"/>
  <c r="CN26" i="6"/>
  <c r="BJ28" i="1"/>
  <c r="BJ9" i="6"/>
  <c r="BI17" i="6"/>
  <c r="BJ17" i="1"/>
  <c r="AX35" i="6"/>
  <c r="AW21" i="1"/>
  <c r="BW23" i="6"/>
  <c r="AD11" i="1"/>
  <c r="CL12" i="1"/>
  <c r="CC30" i="6"/>
  <c r="EB9" i="1"/>
  <c r="BQ29" i="6"/>
  <c r="T9" i="1"/>
  <c r="BV22" i="1"/>
  <c r="BR13" i="1"/>
  <c r="AQ32" i="6"/>
  <c r="CQ13" i="1"/>
  <c r="AM13" i="1"/>
  <c r="AU7" i="1"/>
  <c r="BH11" i="1"/>
  <c r="AE33" i="1"/>
  <c r="EC9" i="6"/>
  <c r="BZ23" i="6"/>
  <c r="BP32" i="1"/>
  <c r="AU24" i="1"/>
  <c r="T27" i="6"/>
  <c r="DO28" i="6"/>
  <c r="EB22" i="1"/>
  <c r="V31" i="6"/>
  <c r="AQ15" i="1"/>
  <c r="CX10" i="1"/>
  <c r="AD29" i="1"/>
  <c r="BB31" i="1"/>
  <c r="DG28" i="1"/>
  <c r="BE16" i="1"/>
  <c r="AM34" i="1"/>
  <c r="BP36" i="1"/>
  <c r="CE34" i="1"/>
  <c r="BN12" i="1"/>
  <c r="CJ28" i="6"/>
  <c r="BH12" i="6"/>
  <c r="BQ16" i="1"/>
  <c r="AE29" i="1"/>
  <c r="AY33" i="6"/>
  <c r="AV29" i="6"/>
  <c r="P33" i="6"/>
  <c r="CS22" i="6"/>
  <c r="E21" i="6"/>
  <c r="BJ23" i="1"/>
  <c r="AZ35" i="6"/>
  <c r="EA39" i="6"/>
  <c r="DI38" i="1"/>
  <c r="H8" i="1"/>
  <c r="AF33" i="1"/>
  <c r="BL37" i="1"/>
  <c r="EA13" i="1"/>
  <c r="DY25" i="6"/>
  <c r="AK20" i="1"/>
  <c r="AP34" i="6"/>
  <c r="Q10" i="6"/>
  <c r="AO30" i="1"/>
  <c r="V35" i="1"/>
  <c r="BJ10" i="6"/>
  <c r="M10" i="1"/>
  <c r="DX29" i="1"/>
  <c r="CR30" i="6"/>
  <c r="EQ27" i="1"/>
  <c r="DW26" i="6"/>
  <c r="H7" i="6"/>
  <c r="AS16" i="1"/>
  <c r="CM26" i="1"/>
  <c r="CJ37" i="6"/>
  <c r="CB36" i="6"/>
  <c r="DW34" i="1"/>
  <c r="BH20" i="6"/>
  <c r="AV17" i="6"/>
  <c r="Q29" i="1"/>
  <c r="E39" i="1"/>
  <c r="N34" i="6"/>
  <c r="DM27" i="6"/>
  <c r="DS10" i="6"/>
  <c r="J36" i="1"/>
  <c r="Z39" i="1"/>
  <c r="DG32" i="6"/>
  <c r="AO24" i="6"/>
  <c r="I37" i="1"/>
  <c r="EQ23" i="1"/>
  <c r="CG23" i="1"/>
  <c r="DI23" i="6"/>
  <c r="EC18" i="6"/>
  <c r="E12" i="1"/>
  <c r="DZ23" i="1"/>
  <c r="BQ26" i="6"/>
  <c r="CX18" i="1"/>
  <c r="CG12" i="6"/>
  <c r="CT17" i="1"/>
  <c r="CP20" i="1"/>
  <c r="CM21" i="1"/>
  <c r="AB26" i="1"/>
  <c r="DK14" i="1"/>
  <c r="AB20" i="6"/>
  <c r="AI8" i="1"/>
  <c r="CR23" i="1"/>
  <c r="DQ19" i="1"/>
  <c r="CU23" i="1"/>
  <c r="AO9" i="1"/>
  <c r="BY13" i="6"/>
  <c r="BW36" i="1"/>
  <c r="AP37" i="1"/>
  <c r="DE34" i="6"/>
  <c r="DL30" i="1"/>
  <c r="BI20" i="6"/>
  <c r="F27" i="1"/>
  <c r="EE30" i="1"/>
  <c r="F38" i="6"/>
  <c r="AF17" i="1"/>
  <c r="CQ21" i="6"/>
  <c r="BP31" i="1"/>
  <c r="CZ17" i="6"/>
  <c r="F33" i="1"/>
  <c r="T12" i="6"/>
  <c r="BX29" i="6"/>
  <c r="CJ22" i="6"/>
  <c r="CQ27" i="6"/>
  <c r="BY30" i="6"/>
  <c r="BP27" i="1"/>
  <c r="Z17" i="1"/>
  <c r="BU29" i="1"/>
  <c r="CX37" i="6"/>
  <c r="BR24" i="1"/>
  <c r="G25" i="1"/>
  <c r="CP7" i="6"/>
  <c r="BN36" i="1"/>
  <c r="S30" i="1"/>
  <c r="BX7" i="6"/>
  <c r="CV35" i="1"/>
  <c r="K28" i="1"/>
  <c r="BV17" i="1"/>
  <c r="CM33" i="6"/>
  <c r="AN10" i="1"/>
  <c r="CF24" i="1"/>
  <c r="AG23" i="1"/>
  <c r="EO34" i="1"/>
  <c r="O18" i="1"/>
  <c r="BB30" i="6"/>
  <c r="BT20" i="6"/>
  <c r="H37" i="6"/>
  <c r="AE27" i="6"/>
  <c r="M15" i="6"/>
  <c r="DK12" i="6"/>
  <c r="CQ33" i="6"/>
  <c r="T25" i="6"/>
  <c r="N29" i="6"/>
  <c r="AI20" i="1"/>
  <c r="DN31" i="6"/>
  <c r="BH36" i="1"/>
  <c r="DV39" i="6"/>
  <c r="CZ37" i="1"/>
  <c r="BZ8" i="6"/>
  <c r="BA21" i="1"/>
  <c r="AL16" i="1"/>
  <c r="AV31" i="1"/>
  <c r="AH16" i="6"/>
  <c r="CT20" i="1"/>
  <c r="CH35" i="6"/>
  <c r="AM12" i="6"/>
  <c r="AU28" i="1"/>
  <c r="CM21" i="6"/>
  <c r="BC24" i="1"/>
  <c r="AA14" i="1"/>
  <c r="DA21" i="6"/>
  <c r="BJ29" i="1"/>
  <c r="CG16" i="1"/>
  <c r="I7" i="6"/>
  <c r="DQ39" i="1"/>
  <c r="AA38" i="6"/>
  <c r="CC14" i="1"/>
  <c r="BL7" i="1"/>
  <c r="CY7" i="6"/>
  <c r="CX26" i="6"/>
  <c r="BY9" i="6"/>
  <c r="AE24" i="1"/>
  <c r="AX21" i="6"/>
  <c r="DU29" i="6"/>
  <c r="DY31" i="1"/>
  <c r="V14" i="1"/>
  <c r="BQ18" i="6"/>
  <c r="U29" i="6"/>
  <c r="L35" i="6"/>
  <c r="EC32" i="1"/>
  <c r="BM8" i="1"/>
  <c r="BA35" i="1"/>
  <c r="DQ12" i="1"/>
  <c r="EK35" i="6"/>
  <c r="BJ22" i="6"/>
  <c r="BJ9" i="1"/>
  <c r="R35" i="1"/>
  <c r="BS32" i="1"/>
  <c r="BL7" i="6"/>
  <c r="BT29" i="1"/>
  <c r="AW39" i="1"/>
  <c r="CH9" i="1"/>
  <c r="CR19" i="6"/>
  <c r="CB37" i="6"/>
  <c r="AS21" i="6"/>
  <c r="AA29" i="1"/>
  <c r="AB19" i="1"/>
  <c r="BC25" i="6"/>
  <c r="CU33" i="6"/>
  <c r="AP18" i="6"/>
  <c r="BU24" i="1"/>
  <c r="DM22" i="1"/>
  <c r="AP22" i="6"/>
  <c r="DG33" i="1"/>
  <c r="BC12" i="6"/>
  <c r="H23" i="6"/>
  <c r="CW35" i="6"/>
  <c r="AZ19" i="6"/>
  <c r="BM9" i="6"/>
  <c r="AU15" i="1"/>
  <c r="V8" i="1"/>
  <c r="AB31" i="6"/>
  <c r="CQ16" i="6"/>
  <c r="BN16" i="1"/>
  <c r="DS15" i="6"/>
  <c r="BK15" i="6"/>
  <c r="DP16" i="6"/>
  <c r="BI11" i="1"/>
  <c r="CS17" i="6"/>
  <c r="CH13" i="1"/>
  <c r="BF37" i="1"/>
  <c r="DF26" i="1"/>
  <c r="BQ21" i="1"/>
  <c r="BK14" i="1"/>
  <c r="CT34" i="6"/>
  <c r="AF32" i="6"/>
  <c r="BA33" i="1"/>
  <c r="BS19" i="1"/>
  <c r="L38" i="6"/>
  <c r="BB15" i="1"/>
  <c r="DJ31" i="6"/>
  <c r="CP38" i="6"/>
  <c r="EK13" i="1"/>
  <c r="N28" i="6"/>
  <c r="BG9" i="1"/>
  <c r="AB17" i="6"/>
  <c r="DD34" i="6"/>
  <c r="BC32" i="6"/>
  <c r="DZ31" i="1"/>
  <c r="CB16" i="1"/>
  <c r="CQ24" i="1"/>
  <c r="EI39" i="1"/>
  <c r="BJ39" i="6"/>
  <c r="DU22" i="6"/>
  <c r="DY37" i="6"/>
  <c r="DY26" i="1"/>
  <c r="BB29" i="1"/>
  <c r="CC16" i="1"/>
  <c r="DL16" i="6"/>
  <c r="DA32" i="6"/>
  <c r="W27" i="6"/>
  <c r="DJ35" i="1"/>
  <c r="CD30" i="1"/>
  <c r="AA26" i="6"/>
  <c r="AC20" i="6"/>
  <c r="CK8" i="6"/>
  <c r="G8" i="6"/>
  <c r="BI25" i="6"/>
  <c r="CU35" i="6"/>
  <c r="BY17" i="6"/>
  <c r="CY33" i="1"/>
  <c r="BU27" i="1"/>
  <c r="AT22" i="6"/>
  <c r="BN23" i="1"/>
  <c r="DI29" i="1"/>
  <c r="CE37" i="6"/>
  <c r="DI16" i="1"/>
  <c r="BP8" i="1"/>
  <c r="EM39" i="1"/>
  <c r="BB32" i="1"/>
  <c r="DR17" i="6"/>
  <c r="EL30" i="1"/>
  <c r="BB19" i="6"/>
  <c r="G28" i="6"/>
  <c r="DO35" i="1"/>
  <c r="X14" i="1"/>
  <c r="CY22" i="1"/>
  <c r="BA18" i="6"/>
  <c r="BU28" i="6"/>
  <c r="Y14" i="1"/>
  <c r="G12" i="6"/>
  <c r="DO38" i="1"/>
  <c r="DQ14" i="1"/>
  <c r="CZ8" i="1"/>
  <c r="CV19" i="6"/>
  <c r="R39" i="6"/>
  <c r="J25" i="1"/>
  <c r="DJ27" i="6"/>
  <c r="AY29" i="1"/>
  <c r="BN25" i="1"/>
  <c r="CU20" i="1"/>
  <c r="V25" i="6"/>
  <c r="DG21" i="1"/>
  <c r="BW36" i="6"/>
  <c r="CE33" i="1"/>
  <c r="DO37" i="1"/>
  <c r="AI14" i="6"/>
  <c r="CL28" i="6"/>
  <c r="CY38" i="1"/>
  <c r="AY38" i="1"/>
  <c r="Z17" i="6"/>
  <c r="CJ30" i="1"/>
  <c r="BD37" i="1"/>
  <c r="CL23" i="1"/>
  <c r="EK18" i="6"/>
  <c r="DA11" i="1"/>
  <c r="DT30" i="1"/>
  <c r="AG38" i="1"/>
  <c r="BY17" i="1"/>
  <c r="AV15" i="6"/>
  <c r="AA35" i="6"/>
  <c r="Y28" i="6"/>
  <c r="DY31" i="6"/>
  <c r="Q26" i="1"/>
  <c r="R10" i="6"/>
  <c r="DE17" i="6"/>
  <c r="AS18" i="1"/>
  <c r="BU26" i="1"/>
  <c r="AD11" i="6"/>
  <c r="AL30" i="1"/>
  <c r="CY36" i="1"/>
  <c r="R25" i="6"/>
  <c r="AT32" i="6"/>
  <c r="BC17" i="1"/>
  <c r="EF10" i="6"/>
  <c r="R16" i="6"/>
  <c r="I33" i="6"/>
  <c r="CM22" i="6"/>
  <c r="CM9" i="6"/>
  <c r="DL21" i="6"/>
  <c r="G27" i="6"/>
  <c r="CF31" i="6"/>
  <c r="CA17" i="6"/>
  <c r="BH32" i="1"/>
  <c r="CH17" i="6"/>
  <c r="EJ39" i="6"/>
  <c r="AH27" i="6"/>
  <c r="DE28" i="6"/>
  <c r="O19" i="6"/>
  <c r="V29" i="1"/>
  <c r="BY22" i="1"/>
  <c r="AV9" i="1"/>
  <c r="CO20" i="6"/>
  <c r="E29" i="6"/>
  <c r="AC29" i="6"/>
  <c r="DZ18" i="1"/>
  <c r="G38" i="1"/>
  <c r="BW24" i="6"/>
  <c r="AJ18" i="6"/>
  <c r="BR21" i="1"/>
  <c r="CK24" i="6"/>
  <c r="DE13" i="6"/>
  <c r="AE25" i="6"/>
  <c r="AV11" i="1"/>
  <c r="DQ24" i="6"/>
  <c r="CA24" i="1"/>
  <c r="E13" i="6"/>
  <c r="EM10" i="1"/>
  <c r="AO22" i="1"/>
  <c r="EH13" i="1"/>
  <c r="AG15" i="6"/>
  <c r="F30" i="1"/>
  <c r="DB9" i="1"/>
  <c r="L31" i="1"/>
  <c r="CH23" i="6"/>
  <c r="CR35" i="6"/>
  <c r="BL37" i="6"/>
  <c r="CM22" i="1"/>
  <c r="BO32" i="1"/>
  <c r="AI15" i="1"/>
  <c r="BG36" i="1"/>
  <c r="DY28" i="6"/>
  <c r="EB12" i="6"/>
  <c r="DE22" i="6"/>
  <c r="BE15" i="6"/>
  <c r="AY9" i="1"/>
  <c r="P22" i="1"/>
  <c r="AN22" i="1"/>
  <c r="AQ15" i="6"/>
  <c r="Q27" i="6"/>
  <c r="AT13" i="1"/>
  <c r="AV12" i="1"/>
  <c r="BD11" i="6"/>
  <c r="AI39" i="1"/>
  <c r="Z32" i="6"/>
  <c r="K21" i="6"/>
  <c r="R12" i="6"/>
  <c r="DG8" i="1"/>
  <c r="AI37" i="1"/>
  <c r="CM11" i="1"/>
  <c r="BM25" i="6"/>
  <c r="DR7" i="1"/>
  <c r="CI13" i="1"/>
  <c r="DP20" i="6"/>
  <c r="EI9" i="1"/>
  <c r="CN33" i="1"/>
  <c r="AX21" i="1"/>
  <c r="DY21" i="1"/>
  <c r="EJ21" i="6"/>
  <c r="CF36" i="1"/>
  <c r="BJ7" i="1"/>
  <c r="T15" i="6"/>
  <c r="AE21" i="6"/>
  <c r="DD37" i="6"/>
  <c r="CD16" i="1"/>
  <c r="AJ16" i="1"/>
  <c r="BB36" i="6"/>
  <c r="ED37" i="6"/>
  <c r="BD21" i="6"/>
  <c r="DC9" i="6"/>
  <c r="CL35" i="6"/>
  <c r="DQ26" i="6"/>
  <c r="BW38" i="6"/>
  <c r="DH19" i="6"/>
  <c r="Y29" i="6"/>
  <c r="DZ13" i="6"/>
  <c r="AF34" i="6"/>
  <c r="CI31" i="6"/>
  <c r="Y11" i="1"/>
  <c r="V33" i="6"/>
  <c r="BS22" i="1"/>
  <c r="DG7" i="1"/>
  <c r="DK21" i="6"/>
  <c r="AD13" i="1"/>
  <c r="I15" i="1"/>
  <c r="AS24" i="6"/>
  <c r="AN28" i="1"/>
  <c r="BX32" i="6"/>
  <c r="AU27" i="1"/>
  <c r="DB24" i="1"/>
  <c r="BD35" i="1"/>
  <c r="DY21" i="6"/>
  <c r="DD17" i="6"/>
  <c r="CK9" i="1"/>
  <c r="CB20" i="1"/>
  <c r="EL11" i="6"/>
  <c r="W22" i="1"/>
  <c r="AG24" i="1"/>
  <c r="ED26" i="6"/>
  <c r="DK33" i="6"/>
  <c r="AR29" i="1"/>
  <c r="CM28" i="6"/>
  <c r="V7" i="1"/>
  <c r="BB22" i="1"/>
  <c r="BR8" i="1"/>
  <c r="AP36" i="6"/>
  <c r="EK12" i="1"/>
  <c r="F34" i="1"/>
  <c r="DE39" i="1"/>
  <c r="DB23" i="1"/>
  <c r="AG11" i="1"/>
  <c r="BW13" i="1"/>
  <c r="I27" i="6"/>
  <c r="BF26" i="6"/>
  <c r="DT18" i="6"/>
  <c r="BQ35" i="6"/>
  <c r="DO36" i="1"/>
  <c r="R26" i="6"/>
  <c r="AG35" i="6"/>
  <c r="DI32" i="6"/>
  <c r="AO31" i="6"/>
  <c r="CE30" i="6"/>
  <c r="CU8" i="1"/>
  <c r="DH7" i="6"/>
  <c r="BJ15" i="1"/>
  <c r="DQ28" i="1"/>
  <c r="DC36" i="1"/>
  <c r="X13" i="6"/>
  <c r="AZ30" i="1"/>
  <c r="BU10" i="1"/>
  <c r="AA8" i="1"/>
  <c r="AR8" i="6"/>
  <c r="M36" i="6"/>
  <c r="DE35" i="1"/>
  <c r="BN17" i="6"/>
  <c r="K31" i="6"/>
  <c r="BM31" i="1"/>
  <c r="AH19" i="6"/>
  <c r="CO24" i="1"/>
  <c r="CD38" i="6"/>
  <c r="AJ34" i="1"/>
  <c r="BH31" i="6"/>
  <c r="BU31" i="1"/>
  <c r="BG25" i="1"/>
  <c r="CA25" i="6"/>
  <c r="AH12" i="6"/>
  <c r="BU7" i="1"/>
  <c r="CL37" i="6"/>
  <c r="CE36" i="6"/>
  <c r="DX14" i="6"/>
  <c r="AJ29" i="1"/>
  <c r="DT21" i="1"/>
  <c r="K39" i="1"/>
  <c r="DA28" i="1"/>
  <c r="CJ36" i="6"/>
  <c r="EG15" i="6"/>
  <c r="AL36" i="1"/>
  <c r="DR28" i="6"/>
  <c r="K31" i="1"/>
  <c r="DH22" i="1"/>
  <c r="CO14" i="1"/>
  <c r="CC7" i="1"/>
  <c r="AI32" i="1"/>
  <c r="BM34" i="6"/>
  <c r="CF12" i="6"/>
  <c r="CS18" i="6"/>
  <c r="DE16" i="1"/>
  <c r="BR18" i="1"/>
  <c r="S26" i="6"/>
  <c r="AQ34" i="6"/>
  <c r="U12" i="1"/>
  <c r="CM37" i="6"/>
  <c r="AN18" i="6"/>
  <c r="AN17" i="6"/>
  <c r="DK16" i="6"/>
  <c r="BV14" i="6"/>
  <c r="DD26" i="1"/>
  <c r="CH36" i="1"/>
  <c r="DZ10" i="1"/>
  <c r="Q31" i="6"/>
  <c r="AK10" i="1"/>
  <c r="DJ8" i="6"/>
  <c r="E9" i="1"/>
  <c r="CQ18" i="1"/>
  <c r="BJ11" i="6"/>
  <c r="BN9" i="1"/>
  <c r="BX20" i="6"/>
  <c r="DI9" i="1"/>
  <c r="BZ32" i="1"/>
  <c r="AP20" i="1"/>
  <c r="BA33" i="6"/>
  <c r="AW22" i="1"/>
  <c r="CG36" i="1"/>
  <c r="CT28" i="1"/>
  <c r="DM24" i="6"/>
  <c r="AD37" i="1"/>
  <c r="BP37" i="1"/>
  <c r="G34" i="6"/>
  <c r="H32" i="6"/>
  <c r="EA27" i="1"/>
  <c r="DA29" i="1"/>
  <c r="M12" i="6"/>
  <c r="BB13" i="1"/>
  <c r="DE7" i="6"/>
  <c r="AO33" i="6"/>
  <c r="AC14" i="6"/>
  <c r="DN37" i="6"/>
  <c r="BV27" i="6"/>
  <c r="CX13" i="6"/>
  <c r="AX31" i="6"/>
  <c r="CZ24" i="1"/>
  <c r="DP11" i="1"/>
  <c r="V23" i="6"/>
  <c r="AQ25" i="1"/>
  <c r="BR20" i="1"/>
  <c r="DZ17" i="6"/>
  <c r="AR22" i="1"/>
  <c r="BJ27" i="6"/>
  <c r="AP39" i="1"/>
  <c r="BN11" i="6"/>
  <c r="CT25" i="6"/>
  <c r="DY22" i="1"/>
  <c r="CV10" i="6"/>
  <c r="DV16" i="6"/>
  <c r="CA7" i="1"/>
  <c r="DI29" i="6"/>
  <c r="CO30" i="6"/>
  <c r="DS25" i="1"/>
  <c r="S38" i="6"/>
  <c r="BD14" i="1"/>
  <c r="BU15" i="6"/>
  <c r="X12" i="1"/>
  <c r="EO39" i="6"/>
  <c r="CL31" i="1"/>
  <c r="BD22" i="6"/>
  <c r="CS15" i="1"/>
  <c r="EA22" i="1"/>
  <c r="DV38" i="6"/>
  <c r="CK13" i="1"/>
  <c r="W22" i="6"/>
  <c r="BB15" i="6"/>
  <c r="BK26" i="1"/>
  <c r="W16" i="1"/>
  <c r="EG40" i="1"/>
  <c r="CT40" i="1"/>
  <c r="U40" i="1"/>
  <c r="DW40" i="1"/>
  <c r="DS40" i="1"/>
  <c r="DV40" i="1"/>
  <c r="DE40" i="1"/>
  <c r="BD40" i="1"/>
  <c r="AV40" i="1"/>
  <c r="AE40" i="1"/>
  <c r="ET40" i="1"/>
  <c r="EA40" i="1"/>
  <c r="EH40" i="1"/>
  <c r="DO40" i="1"/>
  <c r="BK40" i="1"/>
  <c r="W40" i="1"/>
  <c r="DF40" i="1"/>
  <c r="ES40" i="1"/>
  <c r="EO40" i="1"/>
  <c r="K40" i="1"/>
  <c r="T40" i="1"/>
  <c r="BS40" i="1"/>
  <c r="BW40" i="1"/>
  <c r="F40" i="1"/>
  <c r="BL40" i="1"/>
  <c r="BA40" i="1"/>
  <c r="DL40" i="1"/>
  <c r="CF40" i="1"/>
  <c r="AF40" i="1"/>
  <c r="N40" i="1"/>
  <c r="Y40" i="1"/>
  <c r="DN40" i="1"/>
  <c r="DC40" i="1"/>
  <c r="BU40" i="1"/>
  <c r="O40" i="1"/>
  <c r="EN40" i="1"/>
  <c r="BB40" i="1"/>
  <c r="CX40" i="1"/>
  <c r="X40" i="1"/>
  <c r="DG40" i="1"/>
  <c r="CG40" i="1"/>
  <c r="CA40" i="1"/>
  <c r="AP40" i="1"/>
  <c r="BI40" i="1"/>
  <c r="AL40" i="1"/>
  <c r="BM40" i="1"/>
  <c r="CY40" i="1"/>
  <c r="EP40" i="1"/>
  <c r="EJ40" i="1"/>
  <c r="AM40" i="1"/>
  <c r="DI40" i="1"/>
  <c r="BQ40" i="1"/>
  <c r="DQ40" i="1"/>
  <c r="AH40" i="1"/>
  <c r="DK40" i="1"/>
  <c r="EF40" i="1"/>
  <c r="AD40" i="1"/>
  <c r="AN40" i="1"/>
  <c r="AO40" i="1"/>
  <c r="AA40" i="1"/>
  <c r="DA40" i="1"/>
  <c r="CK40" i="1"/>
  <c r="CW40" i="1"/>
  <c r="DH40" i="1"/>
  <c r="DM40" i="1"/>
  <c r="AB40" i="1"/>
  <c r="P40" i="1"/>
  <c r="CH40" i="1"/>
  <c r="CP40" i="1"/>
  <c r="EU40" i="1"/>
  <c r="DT40" i="1"/>
  <c r="CZ40" i="1"/>
  <c r="DJ40" i="1"/>
  <c r="CQ40" i="1"/>
  <c r="AW40" i="1"/>
  <c r="EY40" i="1"/>
  <c r="DX40" i="1"/>
  <c r="BP40" i="1"/>
  <c r="H40" i="1"/>
  <c r="AC40" i="1"/>
  <c r="BF40" i="1"/>
  <c r="BT40" i="1"/>
  <c r="CS40" i="1"/>
  <c r="BE40" i="1"/>
  <c r="EI40" i="1"/>
  <c r="V40" i="1"/>
  <c r="BZ40" i="1"/>
  <c r="CI40" i="1"/>
  <c r="CU40" i="1"/>
  <c r="EX40" i="1"/>
  <c r="I40" i="1"/>
  <c r="EL40" i="1"/>
  <c r="CE40" i="1"/>
  <c r="CJ40" i="1"/>
  <c r="AU40" i="1"/>
  <c r="CC40" i="1"/>
  <c r="G40" i="1"/>
  <c r="AR40" i="1"/>
  <c r="ED40" i="1"/>
  <c r="CL40" i="1"/>
  <c r="AK40" i="1"/>
  <c r="AG40" i="1"/>
  <c r="R40" i="1"/>
  <c r="BY40" i="1"/>
  <c r="AX40" i="1"/>
  <c r="DR40" i="1"/>
  <c r="J40" i="1"/>
  <c r="DU40" i="1"/>
  <c r="CM40" i="1"/>
  <c r="M40" i="1"/>
  <c r="AQ40" i="1"/>
  <c r="AZ40" i="1"/>
  <c r="CN40" i="1"/>
  <c r="EB40" i="1"/>
  <c r="EE40" i="1"/>
  <c r="CV40" i="1"/>
  <c r="EQ40" i="1"/>
  <c r="AJ40" i="1"/>
  <c r="EZ40" i="1"/>
  <c r="BJ40" i="1"/>
  <c r="BC40" i="1"/>
  <c r="BO40" i="1"/>
  <c r="ER40" i="1"/>
  <c r="CO40" i="1"/>
  <c r="BX40" i="1"/>
  <c r="Z40" i="1"/>
  <c r="DD40" i="1"/>
  <c r="CB40" i="1"/>
  <c r="DZ40" i="1"/>
  <c r="AY40" i="1"/>
  <c r="BH40" i="1"/>
  <c r="L40" i="1"/>
  <c r="EK40" i="1"/>
  <c r="DB40" i="1"/>
  <c r="Q40" i="1"/>
  <c r="EW40" i="1"/>
  <c r="BG40" i="1"/>
  <c r="AS40" i="1"/>
  <c r="E40" i="1"/>
  <c r="CD40" i="1"/>
  <c r="BN40" i="1"/>
  <c r="DP40" i="1"/>
  <c r="S40" i="1"/>
  <c r="AT40" i="1"/>
  <c r="EC40" i="1"/>
  <c r="AI40" i="1"/>
  <c r="EV40" i="1"/>
  <c r="BV40" i="1"/>
  <c r="DY40" i="1"/>
  <c r="EM40" i="1"/>
  <c r="CR40" i="1"/>
  <c r="BR40" i="1"/>
  <c r="W58" i="1" l="1"/>
  <c r="BK68" i="1"/>
  <c r="BB57" i="6"/>
  <c r="W64" i="6"/>
  <c r="CK55" i="1"/>
  <c r="DV80" i="6"/>
  <c r="EA64" i="1"/>
  <c r="CS57" i="1"/>
  <c r="BD64" i="6"/>
  <c r="CL73" i="1"/>
  <c r="EO81" i="6"/>
  <c r="X54" i="1"/>
  <c r="BU57" i="6"/>
  <c r="BD56" i="1"/>
  <c r="BD99" i="1" s="1"/>
  <c r="S80" i="6"/>
  <c r="DS67" i="1"/>
  <c r="CO72" i="6"/>
  <c r="DI71" i="6"/>
  <c r="CA49" i="1"/>
  <c r="CA44" i="1" s="1"/>
  <c r="DV58" i="6"/>
  <c r="CV52" i="6"/>
  <c r="DY64" i="1"/>
  <c r="CT67" i="6"/>
  <c r="BN53" i="6"/>
  <c r="AP81" i="1"/>
  <c r="BJ69" i="6"/>
  <c r="AR64" i="1"/>
  <c r="DZ59" i="6"/>
  <c r="BR62" i="1"/>
  <c r="AQ67" i="1"/>
  <c r="V65" i="6"/>
  <c r="DP53" i="1"/>
  <c r="CZ66" i="1"/>
  <c r="AX73" i="6"/>
  <c r="CX55" i="6"/>
  <c r="BV69" i="6"/>
  <c r="DN79" i="6"/>
  <c r="AC56" i="6"/>
  <c r="AO75" i="6"/>
  <c r="DE49" i="6"/>
  <c r="BB55" i="1"/>
  <c r="M54" i="6"/>
  <c r="DA71" i="1"/>
  <c r="EA69" i="1"/>
  <c r="H74" i="6"/>
  <c r="G76" i="6"/>
  <c r="BP79" i="1"/>
  <c r="AD79" i="1"/>
  <c r="DM66" i="6"/>
  <c r="CT70" i="1"/>
  <c r="CG78" i="1"/>
  <c r="AW64" i="1"/>
  <c r="BA75" i="6"/>
  <c r="AP62" i="1"/>
  <c r="BZ74" i="1"/>
  <c r="DI51" i="1"/>
  <c r="BX62" i="6"/>
  <c r="BN51" i="1"/>
  <c r="BJ53" i="6"/>
  <c r="CQ60" i="1"/>
  <c r="E51" i="1"/>
  <c r="DJ50" i="6"/>
  <c r="DJ45" i="6" s="1"/>
  <c r="AK52" i="1"/>
  <c r="Q73" i="6"/>
  <c r="DZ52" i="1"/>
  <c r="CH78" i="1"/>
  <c r="DD68" i="1"/>
  <c r="BV56" i="6"/>
  <c r="BV47" i="6" s="1"/>
  <c r="DK58" i="6"/>
  <c r="AN59" i="6"/>
  <c r="AN60" i="6"/>
  <c r="CM79" i="6"/>
  <c r="U54" i="1"/>
  <c r="AQ76" i="6"/>
  <c r="S68" i="6"/>
  <c r="BR60" i="1"/>
  <c r="DE58" i="1"/>
  <c r="CS60" i="6"/>
  <c r="CF54" i="6"/>
  <c r="BM76" i="6"/>
  <c r="AI74" i="1"/>
  <c r="CC49" i="1"/>
  <c r="CC44" i="1" s="1"/>
  <c r="CO56" i="1"/>
  <c r="DH64" i="1"/>
  <c r="K73" i="1"/>
  <c r="DR70" i="6"/>
  <c r="AL78" i="1"/>
  <c r="EG57" i="6"/>
  <c r="CJ78" i="6"/>
  <c r="DA70" i="1"/>
  <c r="K81" i="1"/>
  <c r="DT63" i="1"/>
  <c r="AJ71" i="1"/>
  <c r="DX56" i="6"/>
  <c r="DX47" i="6" s="1"/>
  <c r="CE78" i="6"/>
  <c r="CL79" i="6"/>
  <c r="BU49" i="1"/>
  <c r="BU44" i="1" s="1"/>
  <c r="AH54" i="6"/>
  <c r="AH46" i="6" s="1"/>
  <c r="CA67" i="6"/>
  <c r="BG67" i="1"/>
  <c r="BU73" i="1"/>
  <c r="BH73" i="6"/>
  <c r="AJ76" i="1"/>
  <c r="CD80" i="6"/>
  <c r="CO66" i="1"/>
  <c r="AH61" i="6"/>
  <c r="BM73" i="1"/>
  <c r="K73" i="6"/>
  <c r="BN59" i="6"/>
  <c r="DE77" i="1"/>
  <c r="M78" i="6"/>
  <c r="AR50" i="6"/>
  <c r="AA50" i="1"/>
  <c r="BU52" i="1"/>
  <c r="AZ72" i="1"/>
  <c r="X55" i="6"/>
  <c r="DC78" i="1"/>
  <c r="DQ70" i="1"/>
  <c r="BJ57" i="1"/>
  <c r="DH49" i="6"/>
  <c r="CU50" i="1"/>
  <c r="CE72" i="6"/>
  <c r="AO73" i="6"/>
  <c r="DI74" i="6"/>
  <c r="AG77" i="6"/>
  <c r="R68" i="6"/>
  <c r="DO78" i="1"/>
  <c r="BQ77" i="6"/>
  <c r="DT60" i="6"/>
  <c r="BF68" i="6"/>
  <c r="I69" i="6"/>
  <c r="BW55" i="1"/>
  <c r="AG53" i="1"/>
  <c r="DB65" i="1"/>
  <c r="DE81" i="1"/>
  <c r="F76" i="1"/>
  <c r="EK54" i="1"/>
  <c r="AP78" i="6"/>
  <c r="BR50" i="1"/>
  <c r="BB64" i="1"/>
  <c r="V49" i="1"/>
  <c r="V44" i="1" s="1"/>
  <c r="CM70" i="6"/>
  <c r="AR71" i="1"/>
  <c r="DK75" i="6"/>
  <c r="ED68" i="6"/>
  <c r="AG66" i="1"/>
  <c r="W64" i="1"/>
  <c r="EL53" i="6"/>
  <c r="EX163" i="6" s="1"/>
  <c r="CB62" i="1"/>
  <c r="CK51" i="1"/>
  <c r="DD59" i="6"/>
  <c r="DY63" i="6"/>
  <c r="BD77" i="1"/>
  <c r="DB66" i="1"/>
  <c r="AU69" i="1"/>
  <c r="BX74" i="6"/>
  <c r="AN70" i="1"/>
  <c r="AS66" i="6"/>
  <c r="I57" i="1"/>
  <c r="AD55" i="1"/>
  <c r="DK63" i="6"/>
  <c r="DG49" i="1"/>
  <c r="DG44" i="1" s="1"/>
  <c r="BS64" i="1"/>
  <c r="V75" i="6"/>
  <c r="Y53" i="1"/>
  <c r="CI73" i="6"/>
  <c r="AF76" i="6"/>
  <c r="DZ55" i="6"/>
  <c r="Y71" i="6"/>
  <c r="DH61" i="6"/>
  <c r="BW80" i="6"/>
  <c r="DQ68" i="6"/>
  <c r="CL77" i="6"/>
  <c r="DC51" i="6"/>
  <c r="BD63" i="6"/>
  <c r="ED79" i="6"/>
  <c r="BB78" i="6"/>
  <c r="AJ58" i="1"/>
  <c r="CD58" i="1"/>
  <c r="DD79" i="6"/>
  <c r="AE63" i="6"/>
  <c r="T57" i="6"/>
  <c r="BJ49" i="1"/>
  <c r="BJ44" i="1" s="1"/>
  <c r="CF78" i="1"/>
  <c r="EJ63" i="6"/>
  <c r="DY63" i="1"/>
  <c r="AX63" i="1"/>
  <c r="CN75" i="1"/>
  <c r="EI51" i="1"/>
  <c r="DP62" i="6"/>
  <c r="CI55" i="1"/>
  <c r="DR49" i="1"/>
  <c r="BM67" i="6"/>
  <c r="CM53" i="1"/>
  <c r="AI79" i="1"/>
  <c r="DG50" i="1"/>
  <c r="R54" i="6"/>
  <c r="R46" i="6" s="1"/>
  <c r="K63" i="6"/>
  <c r="Z74" i="6"/>
  <c r="AI81" i="1"/>
  <c r="BD53" i="6"/>
  <c r="AV54" i="1"/>
  <c r="AT55" i="1"/>
  <c r="Q69" i="6"/>
  <c r="AQ57" i="6"/>
  <c r="AN64" i="1"/>
  <c r="P64" i="1"/>
  <c r="AY51" i="1"/>
  <c r="BE57" i="6"/>
  <c r="DE64" i="6"/>
  <c r="EB54" i="6"/>
  <c r="DY70" i="6"/>
  <c r="BG78" i="1"/>
  <c r="AI57" i="1"/>
  <c r="BO74" i="1"/>
  <c r="CM64" i="1"/>
  <c r="BL79" i="6"/>
  <c r="CR77" i="6"/>
  <c r="CH65" i="6"/>
  <c r="L73" i="1"/>
  <c r="DB51" i="1"/>
  <c r="F72" i="1"/>
  <c r="AG57" i="6"/>
  <c r="EH55" i="1"/>
  <c r="ET164" i="1" s="1"/>
  <c r="AO64" i="1"/>
  <c r="EM52" i="1"/>
  <c r="E55" i="6"/>
  <c r="CA66" i="1"/>
  <c r="DQ66" i="6"/>
  <c r="AV53" i="1"/>
  <c r="AE67" i="6"/>
  <c r="DE55" i="6"/>
  <c r="CK66" i="6"/>
  <c r="BR63" i="1"/>
  <c r="AJ60" i="6"/>
  <c r="BW66" i="6"/>
  <c r="G80" i="1"/>
  <c r="DZ60" i="1"/>
  <c r="AC71" i="6"/>
  <c r="E71" i="6"/>
  <c r="CO62" i="6"/>
  <c r="AV51" i="1"/>
  <c r="BY64" i="1"/>
  <c r="V71" i="1"/>
  <c r="O61" i="6"/>
  <c r="DE70" i="6"/>
  <c r="AH69" i="6"/>
  <c r="EJ81" i="6"/>
  <c r="EV191" i="6" s="1"/>
  <c r="CH59" i="6"/>
  <c r="BH74" i="1"/>
  <c r="CA59" i="6"/>
  <c r="CF73" i="6"/>
  <c r="G69" i="6"/>
  <c r="DL63" i="6"/>
  <c r="CM51" i="6"/>
  <c r="CM64" i="6"/>
  <c r="I75" i="6"/>
  <c r="R58" i="6"/>
  <c r="EF52" i="6"/>
  <c r="BC59" i="1"/>
  <c r="AT74" i="6"/>
  <c r="R67" i="6"/>
  <c r="CY78" i="1"/>
  <c r="AL72" i="1"/>
  <c r="AD53" i="6"/>
  <c r="BU68" i="1"/>
  <c r="AS60" i="1"/>
  <c r="DE59" i="6"/>
  <c r="R52" i="6"/>
  <c r="Q68" i="1"/>
  <c r="DY73" i="6"/>
  <c r="Y70" i="6"/>
  <c r="AA77" i="6"/>
  <c r="AV57" i="6"/>
  <c r="BY59" i="1"/>
  <c r="AG80" i="1"/>
  <c r="DT72" i="1"/>
  <c r="DA53" i="1"/>
  <c r="EK60" i="6"/>
  <c r="CL65" i="1"/>
  <c r="BD79" i="1"/>
  <c r="CJ72" i="1"/>
  <c r="Z59" i="6"/>
  <c r="AY80" i="1"/>
  <c r="CY80" i="1"/>
  <c r="CL70" i="6"/>
  <c r="AI56" i="6"/>
  <c r="DO79" i="1"/>
  <c r="CE75" i="1"/>
  <c r="BW78" i="6"/>
  <c r="DG63" i="1"/>
  <c r="V67" i="6"/>
  <c r="CU62" i="1"/>
  <c r="BN67" i="1"/>
  <c r="AY71" i="1"/>
  <c r="DJ69" i="6"/>
  <c r="J67" i="1"/>
  <c r="R81" i="6"/>
  <c r="CV61" i="6"/>
  <c r="CZ50" i="1"/>
  <c r="DQ56" i="1"/>
  <c r="DO80" i="1"/>
  <c r="G54" i="6"/>
  <c r="G46" i="6" s="1"/>
  <c r="Y56" i="1"/>
  <c r="BU70" i="6"/>
  <c r="BA60" i="6"/>
  <c r="CY64" i="1"/>
  <c r="X56" i="1"/>
  <c r="X99" i="1" s="1"/>
  <c r="DO77" i="1"/>
  <c r="G70" i="6"/>
  <c r="BB61" i="6"/>
  <c r="EL72" i="1"/>
  <c r="EX181" i="1" s="1"/>
  <c r="DR59" i="6"/>
  <c r="BB74" i="1"/>
  <c r="EM81" i="1"/>
  <c r="BP50" i="1"/>
  <c r="DI58" i="1"/>
  <c r="CE79" i="6"/>
  <c r="DI71" i="1"/>
  <c r="BN65" i="1"/>
  <c r="AT64" i="6"/>
  <c r="BU69" i="1"/>
  <c r="CY75" i="1"/>
  <c r="BY59" i="6"/>
  <c r="CU77" i="6"/>
  <c r="BI67" i="6"/>
  <c r="G50" i="6"/>
  <c r="G45" i="6" s="1"/>
  <c r="CK50" i="6"/>
  <c r="AC62" i="6"/>
  <c r="AA68" i="6"/>
  <c r="CD72" i="1"/>
  <c r="DJ77" i="1"/>
  <c r="W69" i="6"/>
  <c r="DA74" i="6"/>
  <c r="DL58" i="6"/>
  <c r="CC58" i="1"/>
  <c r="BB71" i="1"/>
  <c r="DY68" i="1"/>
  <c r="DY79" i="6"/>
  <c r="DU64" i="6"/>
  <c r="BJ81" i="6"/>
  <c r="EI81" i="1"/>
  <c r="CQ66" i="1"/>
  <c r="CB58" i="1"/>
  <c r="DZ73" i="1"/>
  <c r="BC74" i="6"/>
  <c r="DD76" i="6"/>
  <c r="AB59" i="6"/>
  <c r="BG51" i="1"/>
  <c r="N70" i="6"/>
  <c r="EK55" i="1"/>
  <c r="CP80" i="6"/>
  <c r="DJ73" i="6"/>
  <c r="BB57" i="1"/>
  <c r="L80" i="6"/>
  <c r="BS61" i="1"/>
  <c r="BA75" i="1"/>
  <c r="AF74" i="6"/>
  <c r="CT76" i="6"/>
  <c r="BK56" i="1"/>
  <c r="BQ63" i="1"/>
  <c r="DF68" i="1"/>
  <c r="BF79" i="1"/>
  <c r="CH55" i="1"/>
  <c r="CS59" i="6"/>
  <c r="BI53" i="1"/>
  <c r="DP58" i="6"/>
  <c r="BK57" i="6"/>
  <c r="DS57" i="6"/>
  <c r="BN58" i="1"/>
  <c r="CQ58" i="6"/>
  <c r="AB73" i="6"/>
  <c r="V50" i="1"/>
  <c r="AU57" i="1"/>
  <c r="BM51" i="6"/>
  <c r="AZ61" i="6"/>
  <c r="CW77" i="6"/>
  <c r="H65" i="6"/>
  <c r="BC54" i="6"/>
  <c r="DG75" i="1"/>
  <c r="AP64" i="6"/>
  <c r="DM64" i="1"/>
  <c r="BU66" i="1"/>
  <c r="AP60" i="6"/>
  <c r="CU75" i="6"/>
  <c r="BC67" i="6"/>
  <c r="AB61" i="1"/>
  <c r="AA71" i="1"/>
  <c r="AS63" i="6"/>
  <c r="CB79" i="6"/>
  <c r="CR61" i="6"/>
  <c r="CH51" i="1"/>
  <c r="AW81" i="1"/>
  <c r="BT71" i="1"/>
  <c r="BL49" i="6"/>
  <c r="BS74" i="1"/>
  <c r="R77" i="1"/>
  <c r="BJ51" i="1"/>
  <c r="BJ64" i="6"/>
  <c r="EK77" i="6"/>
  <c r="EW187" i="6" s="1"/>
  <c r="DQ54" i="1"/>
  <c r="BA77" i="1"/>
  <c r="BM50" i="1"/>
  <c r="EC74" i="1"/>
  <c r="L77" i="6"/>
  <c r="U71" i="6"/>
  <c r="BQ60" i="6"/>
  <c r="V56" i="1"/>
  <c r="DY73" i="1"/>
  <c r="DU71" i="6"/>
  <c r="AX63" i="6"/>
  <c r="AE66" i="1"/>
  <c r="BY51" i="6"/>
  <c r="CX68" i="6"/>
  <c r="CY49" i="6"/>
  <c r="BL49" i="1"/>
  <c r="BL44" i="1" s="1"/>
  <c r="CC56" i="1"/>
  <c r="AA80" i="6"/>
  <c r="DQ81" i="1"/>
  <c r="I49" i="6"/>
  <c r="CG58" i="1"/>
  <c r="BJ71" i="1"/>
  <c r="DA63" i="6"/>
  <c r="AA56" i="1"/>
  <c r="BC66" i="1"/>
  <c r="CM63" i="6"/>
  <c r="AU70" i="1"/>
  <c r="AM54" i="6"/>
  <c r="CH77" i="6"/>
  <c r="CT62" i="1"/>
  <c r="AH58" i="6"/>
  <c r="AV73" i="1"/>
  <c r="AL58" i="1"/>
  <c r="BA63" i="1"/>
  <c r="BZ50" i="6"/>
  <c r="CZ79" i="1"/>
  <c r="DV81" i="6"/>
  <c r="BH78" i="1"/>
  <c r="DN73" i="6"/>
  <c r="AI62" i="1"/>
  <c r="N71" i="6"/>
  <c r="T67" i="6"/>
  <c r="CQ75" i="6"/>
  <c r="DK54" i="6"/>
  <c r="M57" i="6"/>
  <c r="AE69" i="6"/>
  <c r="H79" i="6"/>
  <c r="BT62" i="6"/>
  <c r="BB72" i="6"/>
  <c r="O60" i="1"/>
  <c r="EO76" i="1"/>
  <c r="AG65" i="1"/>
  <c r="CF66" i="1"/>
  <c r="AN52" i="1"/>
  <c r="CM75" i="6"/>
  <c r="BV59" i="1"/>
  <c r="K70" i="1"/>
  <c r="CV77" i="1"/>
  <c r="BX49" i="6"/>
  <c r="S72" i="1"/>
  <c r="BN78" i="1"/>
  <c r="CP49" i="6"/>
  <c r="G67" i="1"/>
  <c r="BR66" i="1"/>
  <c r="CX79" i="6"/>
  <c r="BU71" i="1"/>
  <c r="Z59" i="1"/>
  <c r="BP69" i="1"/>
  <c r="BY72" i="6"/>
  <c r="CQ69" i="6"/>
  <c r="CJ64" i="6"/>
  <c r="BX71" i="6"/>
  <c r="T54" i="6"/>
  <c r="F75" i="1"/>
  <c r="CZ59" i="6"/>
  <c r="BP73" i="1"/>
  <c r="CQ63" i="6"/>
  <c r="AF59" i="1"/>
  <c r="F80" i="6"/>
  <c r="EE72" i="1"/>
  <c r="F69" i="1"/>
  <c r="BI62" i="6"/>
  <c r="DL72" i="1"/>
  <c r="DE76" i="6"/>
  <c r="AP79" i="1"/>
  <c r="BW78" i="1"/>
  <c r="BY55" i="6"/>
  <c r="AO51" i="1"/>
  <c r="CU65" i="1"/>
  <c r="DQ61" i="1"/>
  <c r="CR65" i="1"/>
  <c r="AI50" i="1"/>
  <c r="AB62" i="6"/>
  <c r="DK56" i="1"/>
  <c r="DK47" i="1" s="1"/>
  <c r="AB68" i="1"/>
  <c r="CM63" i="1"/>
  <c r="CP62" i="1"/>
  <c r="CT59" i="1"/>
  <c r="CG54" i="6"/>
  <c r="CG46" i="6" s="1"/>
  <c r="CX60" i="1"/>
  <c r="BQ68" i="6"/>
  <c r="DZ65" i="1"/>
  <c r="E54" i="1"/>
  <c r="EC60" i="6"/>
  <c r="DI65" i="6"/>
  <c r="CG65" i="1"/>
  <c r="EQ65" i="1"/>
  <c r="I79" i="1"/>
  <c r="AO66" i="6"/>
  <c r="DG74" i="6"/>
  <c r="Z81" i="1"/>
  <c r="J78" i="1"/>
  <c r="DS52" i="6"/>
  <c r="DM69" i="6"/>
  <c r="N76" i="6"/>
  <c r="E81" i="1"/>
  <c r="Q71" i="1"/>
  <c r="AV59" i="6"/>
  <c r="BH62" i="6"/>
  <c r="DW76" i="1"/>
  <c r="CB78" i="6"/>
  <c r="CJ79" i="6"/>
  <c r="CM68" i="1"/>
  <c r="AS58" i="1"/>
  <c r="H49" i="6"/>
  <c r="DW68" i="6"/>
  <c r="EQ69" i="1"/>
  <c r="CR72" i="6"/>
  <c r="DX71" i="1"/>
  <c r="M52" i="1"/>
  <c r="BJ52" i="6"/>
  <c r="V77" i="1"/>
  <c r="AO72" i="1"/>
  <c r="Q52" i="6"/>
  <c r="AP76" i="6"/>
  <c r="AK62" i="1"/>
  <c r="DY67" i="6"/>
  <c r="EA55" i="1"/>
  <c r="BL79" i="1"/>
  <c r="AF75" i="1"/>
  <c r="H50" i="1"/>
  <c r="DI80" i="1"/>
  <c r="EA81" i="6"/>
  <c r="AZ77" i="6"/>
  <c r="BJ65" i="1"/>
  <c r="E63" i="6"/>
  <c r="CS64" i="6"/>
  <c r="P75" i="6"/>
  <c r="AV71" i="6"/>
  <c r="AY75" i="6"/>
  <c r="AE71" i="1"/>
  <c r="BQ58" i="1"/>
  <c r="BH54" i="6"/>
  <c r="CJ70" i="6"/>
  <c r="BN54" i="1"/>
  <c r="CE76" i="1"/>
  <c r="BP78" i="1"/>
  <c r="AM76" i="1"/>
  <c r="BE58" i="1"/>
  <c r="DG70" i="1"/>
  <c r="BB73" i="1"/>
  <c r="AD71" i="1"/>
  <c r="CX52" i="1"/>
  <c r="AQ57" i="1"/>
  <c r="V73" i="6"/>
  <c r="EB64" i="1"/>
  <c r="DO70" i="6"/>
  <c r="T69" i="6"/>
  <c r="AU66" i="1"/>
  <c r="BP74" i="1"/>
  <c r="BZ65" i="6"/>
  <c r="EC51" i="6"/>
  <c r="AE75" i="1"/>
  <c r="BH53" i="1"/>
  <c r="AU49" i="1"/>
  <c r="AU44" i="1" s="1"/>
  <c r="AM55" i="1"/>
  <c r="CQ55" i="1"/>
  <c r="AQ74" i="6"/>
  <c r="BR55" i="1"/>
  <c r="BV64" i="1"/>
  <c r="T51" i="1"/>
  <c r="BQ71" i="6"/>
  <c r="EB51" i="1"/>
  <c r="CC72" i="6"/>
  <c r="CL54" i="1"/>
  <c r="AD53" i="1"/>
  <c r="BW65" i="6"/>
  <c r="AW63" i="1"/>
  <c r="AX77" i="6"/>
  <c r="BJ59" i="1"/>
  <c r="BI59" i="6"/>
  <c r="BJ51" i="6"/>
  <c r="BJ70" i="1"/>
  <c r="CN68" i="6"/>
  <c r="DK51" i="1"/>
  <c r="DR62" i="1"/>
  <c r="DQ74" i="6"/>
  <c r="AY72" i="6"/>
  <c r="DJ57" i="6"/>
  <c r="EF65" i="1"/>
  <c r="AN75" i="6"/>
  <c r="DQ50" i="1"/>
  <c r="CL61" i="6"/>
  <c r="AX54" i="6"/>
  <c r="BN63" i="6"/>
  <c r="EF75" i="1"/>
  <c r="N73" i="6"/>
  <c r="DZ57" i="1"/>
  <c r="BR56" i="6"/>
  <c r="BR47" i="6" s="1"/>
  <c r="DY64" i="6"/>
  <c r="BO58" i="6"/>
  <c r="CZ58" i="1"/>
  <c r="EO79" i="1"/>
  <c r="CV50" i="1"/>
  <c r="AI71" i="1"/>
  <c r="AB50" i="6"/>
  <c r="BP58" i="6"/>
  <c r="DH57" i="6"/>
  <c r="DH60" i="1"/>
  <c r="AQ66" i="1"/>
  <c r="X73" i="1"/>
  <c r="CO64" i="1"/>
  <c r="CA67" i="1"/>
  <c r="BJ61" i="6"/>
  <c r="CP58" i="6"/>
  <c r="AK65" i="6"/>
  <c r="DP56" i="6"/>
  <c r="V69" i="6"/>
  <c r="BG55" i="6"/>
  <c r="BG99" i="6" s="1"/>
  <c r="DC68" i="6"/>
  <c r="H63" i="6"/>
  <c r="DY52" i="6"/>
  <c r="Y59" i="6"/>
  <c r="X79" i="6"/>
  <c r="G78" i="1"/>
  <c r="AL69" i="6"/>
  <c r="AV63" i="1"/>
  <c r="CK74" i="6"/>
  <c r="CK54" i="6"/>
  <c r="CK46" i="6" s="1"/>
  <c r="CT62" i="6"/>
  <c r="CL66" i="1"/>
  <c r="DX76" i="6"/>
  <c r="BS58" i="1"/>
  <c r="AH70" i="6"/>
  <c r="CM70" i="1"/>
  <c r="CB70" i="1"/>
  <c r="AE51" i="1"/>
  <c r="AK55" i="6"/>
  <c r="CB81" i="6"/>
  <c r="CF57" i="6"/>
  <c r="AC52" i="1"/>
  <c r="AC69" i="1"/>
  <c r="CW72" i="6"/>
  <c r="CO62" i="1"/>
  <c r="CM66" i="1"/>
  <c r="BF54" i="1"/>
  <c r="K76" i="1"/>
  <c r="EJ74" i="1"/>
  <c r="EV183" i="1" s="1"/>
  <c r="DM68" i="6"/>
  <c r="DV62" i="1"/>
  <c r="EA75" i="1"/>
  <c r="BT75" i="6"/>
  <c r="EF55" i="6"/>
  <c r="CF73" i="1"/>
  <c r="Q75" i="6"/>
  <c r="EA68" i="6"/>
  <c r="DF55" i="6"/>
  <c r="BL75" i="1"/>
  <c r="EC69" i="6"/>
  <c r="Q69" i="1"/>
  <c r="AC53" i="1"/>
  <c r="L58" i="6"/>
  <c r="CL72" i="6"/>
  <c r="DY51" i="1"/>
  <c r="M51" i="1"/>
  <c r="DD65" i="1"/>
  <c r="AB49" i="6"/>
  <c r="L58" i="1"/>
  <c r="DI65" i="1"/>
  <c r="BC69" i="1"/>
  <c r="F81" i="1"/>
  <c r="T78" i="1"/>
  <c r="Y62" i="6"/>
  <c r="DD49" i="6"/>
  <c r="CW61" i="1"/>
  <c r="AS68" i="6"/>
  <c r="DQ51" i="6"/>
  <c r="CI51" i="6"/>
  <c r="Q79" i="6"/>
  <c r="M49" i="6"/>
  <c r="CQ72" i="1"/>
  <c r="CM49" i="6"/>
  <c r="BV70" i="1"/>
  <c r="AQ72" i="1"/>
  <c r="S74" i="1"/>
  <c r="CQ64" i="6"/>
  <c r="CO74" i="1"/>
  <c r="R61" i="1"/>
  <c r="BN57" i="6"/>
  <c r="V51" i="6"/>
  <c r="R70" i="1"/>
  <c r="ED61" i="1"/>
  <c r="DN58" i="6"/>
  <c r="BP66" i="6"/>
  <c r="EB55" i="1"/>
  <c r="EB74" i="1"/>
  <c r="DO74" i="1"/>
  <c r="BN78" i="6"/>
  <c r="AU54" i="1"/>
  <c r="K51" i="6"/>
  <c r="DF67" i="6"/>
  <c r="BA74" i="1"/>
  <c r="CF81" i="6"/>
  <c r="AI55" i="1"/>
  <c r="AE56" i="6"/>
  <c r="AE47" i="6" s="1"/>
  <c r="DX67" i="1"/>
  <c r="CQ64" i="1"/>
  <c r="BT66" i="1"/>
  <c r="BC57" i="6"/>
  <c r="BL76" i="6"/>
  <c r="Y73" i="1"/>
  <c r="EL76" i="6"/>
  <c r="EX186" i="6" s="1"/>
  <c r="DH62" i="1"/>
  <c r="BQ49" i="1"/>
  <c r="BQ44" i="1" s="1"/>
  <c r="BQ87" i="1" s="1"/>
  <c r="DL73" i="1"/>
  <c r="Q61" i="6"/>
  <c r="Y60" i="1"/>
  <c r="AK49" i="1"/>
  <c r="AK44" i="1" s="1"/>
  <c r="BP50" i="6"/>
  <c r="AO63" i="6"/>
  <c r="AN80" i="6"/>
  <c r="G81" i="1"/>
  <c r="DZ61" i="6"/>
  <c r="EE78" i="6"/>
  <c r="BI65" i="1"/>
  <c r="L70" i="6"/>
  <c r="CN70" i="6"/>
  <c r="CQ53" i="1"/>
  <c r="Y59" i="1"/>
  <c r="CN67" i="6"/>
  <c r="AH59" i="1"/>
  <c r="EB64" i="6"/>
  <c r="Y69" i="1"/>
  <c r="Y112" i="1" s="1"/>
  <c r="AU66" i="6"/>
  <c r="DI68" i="1"/>
  <c r="J50" i="6"/>
  <c r="Y61" i="6"/>
  <c r="N67" i="6"/>
  <c r="CJ60" i="6"/>
  <c r="BG49" i="6"/>
  <c r="CJ57" i="1"/>
  <c r="CY81" i="1"/>
  <c r="DE79" i="6"/>
  <c r="DL80" i="1"/>
  <c r="BQ80" i="6"/>
  <c r="G60" i="1"/>
  <c r="G103" i="1" s="1"/>
  <c r="AG55" i="6"/>
  <c r="DO74" i="6"/>
  <c r="CW56" i="6"/>
  <c r="DY67" i="1"/>
  <c r="DN75" i="1"/>
  <c r="CM52" i="1"/>
  <c r="DA55" i="6"/>
  <c r="DA98" i="6" s="1"/>
  <c r="DH58" i="6"/>
  <c r="CF75" i="1"/>
  <c r="BJ76" i="6"/>
  <c r="CQ67" i="6"/>
  <c r="DZ75" i="6"/>
  <c r="AY77" i="1"/>
  <c r="CW52" i="6"/>
  <c r="AH80" i="1"/>
  <c r="DQ58" i="1"/>
  <c r="CD57" i="6"/>
  <c r="BB53" i="6"/>
  <c r="EA56" i="1"/>
  <c r="AA67" i="6"/>
  <c r="AR61" i="1"/>
  <c r="AD68" i="6"/>
  <c r="K59" i="6"/>
  <c r="CG75" i="6"/>
  <c r="BV62" i="6"/>
  <c r="DM77" i="6"/>
  <c r="BR57" i="1"/>
  <c r="EN52" i="1"/>
  <c r="AU64" i="6"/>
  <c r="EG55" i="6"/>
  <c r="DQ53" i="6"/>
  <c r="BK55" i="1"/>
  <c r="BP68" i="6"/>
  <c r="ED57" i="1"/>
  <c r="CK76" i="1"/>
  <c r="BI63" i="6"/>
  <c r="BN49" i="1"/>
  <c r="BN44" i="1" s="1"/>
  <c r="DT73" i="1"/>
  <c r="DZ67" i="1"/>
  <c r="DL73" i="6"/>
  <c r="CF74" i="1"/>
  <c r="BY81" i="6"/>
  <c r="T71" i="1"/>
  <c r="H69" i="6"/>
  <c r="BP78" i="6"/>
  <c r="DQ61" i="6"/>
  <c r="DJ56" i="1"/>
  <c r="P67" i="6"/>
  <c r="CY72" i="6"/>
  <c r="AB69" i="1"/>
  <c r="AM54" i="1"/>
  <c r="AM79" i="1"/>
  <c r="BY80" i="1"/>
  <c r="K52" i="1"/>
  <c r="X66" i="6"/>
  <c r="AT54" i="6"/>
  <c r="CS78" i="1"/>
  <c r="AF53" i="6"/>
  <c r="BI50" i="1"/>
  <c r="R64" i="6"/>
  <c r="P59" i="6"/>
  <c r="DR64" i="1"/>
  <c r="CA53" i="6"/>
  <c r="DU62" i="6"/>
  <c r="BN59" i="1"/>
  <c r="CK50" i="1"/>
  <c r="AK75" i="1"/>
  <c r="CW70" i="1"/>
  <c r="CS63" i="1"/>
  <c r="CU51" i="1"/>
  <c r="AS81" i="6"/>
  <c r="BP81" i="6"/>
  <c r="AP75" i="1"/>
  <c r="DY65" i="1"/>
  <c r="DP77" i="6"/>
  <c r="R53" i="6"/>
  <c r="CC50" i="1"/>
  <c r="BE76" i="6"/>
  <c r="CH80" i="1"/>
  <c r="CZ60" i="1"/>
  <c r="BH57" i="1"/>
  <c r="DJ51" i="1"/>
  <c r="BK51" i="6"/>
  <c r="EC70" i="1"/>
  <c r="CK52" i="1"/>
  <c r="CZ73" i="1"/>
  <c r="BO61" i="1"/>
  <c r="S67" i="6"/>
  <c r="CL56" i="6"/>
  <c r="AT69" i="6"/>
  <c r="AJ81" i="1"/>
  <c r="CR56" i="6"/>
  <c r="CE65" i="1"/>
  <c r="DR59" i="1"/>
  <c r="AY67" i="6"/>
  <c r="Y74" i="1"/>
  <c r="AK71" i="6"/>
  <c r="EA80" i="1"/>
  <c r="AN62" i="1"/>
  <c r="AE66" i="6"/>
  <c r="CB58" i="6"/>
  <c r="CB168" i="6" s="1"/>
  <c r="AM61" i="1"/>
  <c r="AL50" i="6"/>
  <c r="U59" i="1"/>
  <c r="BY49" i="1"/>
  <c r="BY44" i="1" s="1"/>
  <c r="E68" i="6"/>
  <c r="BI81" i="6"/>
  <c r="AA69" i="6"/>
  <c r="DE61" i="1"/>
  <c r="BQ64" i="1"/>
  <c r="V61" i="6"/>
  <c r="CE51" i="6"/>
  <c r="BI62" i="1"/>
  <c r="EB76" i="6"/>
  <c r="CS71" i="6"/>
  <c r="AK61" i="6"/>
  <c r="DV62" i="6"/>
  <c r="AZ59" i="1"/>
  <c r="CS72" i="6"/>
  <c r="CS225" i="6" s="1"/>
  <c r="BS79" i="6"/>
  <c r="AG62" i="1"/>
  <c r="DE54" i="1"/>
  <c r="BL52" i="1"/>
  <c r="BN60" i="1"/>
  <c r="BA81" i="1"/>
  <c r="CE49" i="6"/>
  <c r="CZ54" i="1"/>
  <c r="BC65" i="1"/>
  <c r="DT50" i="1"/>
  <c r="DK53" i="6"/>
  <c r="DQ59" i="1"/>
  <c r="DQ102" i="1" s="1"/>
  <c r="BK63" i="1"/>
  <c r="Q67" i="6"/>
  <c r="AE53" i="6"/>
  <c r="BN76" i="6"/>
  <c r="T58" i="6"/>
  <c r="Y64" i="1"/>
  <c r="CT80" i="6"/>
  <c r="BE59" i="1"/>
  <c r="J73" i="6"/>
  <c r="AA74" i="1"/>
  <c r="BX60" i="1"/>
  <c r="DH81" i="1"/>
  <c r="AZ79" i="6"/>
  <c r="DA57" i="6"/>
  <c r="AV78" i="1"/>
  <c r="AG81" i="1"/>
  <c r="CG70" i="6"/>
  <c r="CG180" i="6" s="1"/>
  <c r="AI79" i="6"/>
  <c r="BH55" i="1"/>
  <c r="BV73" i="6"/>
  <c r="AO81" i="1"/>
  <c r="CW49" i="1"/>
  <c r="CW44" i="1" s="1"/>
  <c r="L81" i="6"/>
  <c r="CS65" i="1"/>
  <c r="AW69" i="6"/>
  <c r="EE79" i="1"/>
  <c r="DF52" i="6"/>
  <c r="BJ78" i="6"/>
  <c r="DO69" i="6"/>
  <c r="BY58" i="1"/>
  <c r="AU74" i="6"/>
  <c r="BJ57" i="6"/>
  <c r="DS53" i="1"/>
  <c r="CL78" i="6"/>
  <c r="AK51" i="1"/>
  <c r="AF69" i="1"/>
  <c r="AA57" i="6"/>
  <c r="F77" i="6"/>
  <c r="CU70" i="6"/>
  <c r="AV81" i="6"/>
  <c r="EH60" i="6"/>
  <c r="AZ52" i="6"/>
  <c r="DK56" i="6"/>
  <c r="M75" i="6"/>
  <c r="AI77" i="6"/>
  <c r="DN56" i="6"/>
  <c r="V66" i="1"/>
  <c r="BS66" i="1"/>
  <c r="AK74" i="1"/>
  <c r="DC61" i="6"/>
  <c r="EO80" i="6"/>
  <c r="N63" i="1"/>
  <c r="AL56" i="6"/>
  <c r="AL47" i="6" s="1"/>
  <c r="N79" i="6"/>
  <c r="DM74" i="1"/>
  <c r="AS67" i="6"/>
  <c r="CQ66" i="6"/>
  <c r="CJ71" i="1"/>
  <c r="CU71" i="1"/>
  <c r="O73" i="6"/>
  <c r="DJ80" i="1"/>
  <c r="AT51" i="1"/>
  <c r="BA58" i="1"/>
  <c r="ED65" i="6"/>
  <c r="CJ63" i="6"/>
  <c r="M53" i="1"/>
  <c r="DS50" i="6"/>
  <c r="T59" i="1"/>
  <c r="L68" i="1"/>
  <c r="DH55" i="1"/>
  <c r="BF49" i="1"/>
  <c r="BF44" i="1" s="1"/>
  <c r="U57" i="6"/>
  <c r="AT66" i="6"/>
  <c r="DR68" i="6"/>
  <c r="DQ64" i="6"/>
  <c r="CA73" i="1"/>
  <c r="DP78" i="1"/>
  <c r="ER74" i="1"/>
  <c r="DL55" i="1"/>
  <c r="AI62" i="6"/>
  <c r="EB59" i="6"/>
  <c r="BD54" i="1"/>
  <c r="CO76" i="1"/>
  <c r="CJ80" i="6"/>
  <c r="DS64" i="1"/>
  <c r="DV52" i="1"/>
  <c r="BZ59" i="6"/>
  <c r="CO70" i="6"/>
  <c r="I67" i="1"/>
  <c r="DT61" i="6"/>
  <c r="DT171" i="6" s="1"/>
  <c r="BA55" i="1"/>
  <c r="BS68" i="1"/>
  <c r="BR76" i="6"/>
  <c r="AX58" i="6"/>
  <c r="CL81" i="1"/>
  <c r="X67" i="6"/>
  <c r="DU51" i="6"/>
  <c r="CL63" i="6"/>
  <c r="AT61" i="6"/>
  <c r="CE50" i="6"/>
  <c r="CE45" i="6" s="1"/>
  <c r="AN51" i="1"/>
  <c r="DU68" i="1"/>
  <c r="AX52" i="6"/>
  <c r="BO63" i="1"/>
  <c r="AQ50" i="1"/>
  <c r="AL63" i="6"/>
  <c r="CU66" i="1"/>
  <c r="DF72" i="1"/>
  <c r="DX79" i="6"/>
  <c r="EK58" i="1"/>
  <c r="BY55" i="1"/>
  <c r="DS66" i="6"/>
  <c r="BB68" i="1"/>
  <c r="F53" i="6"/>
  <c r="BH74" i="6"/>
  <c r="CC51" i="6"/>
  <c r="BL78" i="6"/>
  <c r="R57" i="6"/>
  <c r="DB51" i="6"/>
  <c r="F67" i="6"/>
  <c r="CO80" i="6"/>
  <c r="BR79" i="6"/>
  <c r="AP61" i="1"/>
  <c r="AB53" i="6"/>
  <c r="CV71" i="6"/>
  <c r="CO58" i="1"/>
  <c r="AM50" i="6"/>
  <c r="DA57" i="1"/>
  <c r="AA55" i="1"/>
  <c r="CX54" i="1"/>
  <c r="CX97" i="1" s="1"/>
  <c r="DU59" i="1"/>
  <c r="CH63" i="6"/>
  <c r="DB61" i="1"/>
  <c r="CT81" i="1"/>
  <c r="DE76" i="1"/>
  <c r="BB65" i="6"/>
  <c r="S78" i="6"/>
  <c r="EQ62" i="1"/>
  <c r="DJ54" i="1"/>
  <c r="DJ46" i="1" s="1"/>
  <c r="Y61" i="1"/>
  <c r="BR80" i="6"/>
  <c r="EJ65" i="6"/>
  <c r="EN67" i="1"/>
  <c r="BV63" i="6"/>
  <c r="CL57" i="6"/>
  <c r="DD69" i="6"/>
  <c r="EQ66" i="1"/>
  <c r="AN49" i="6"/>
  <c r="I66" i="1"/>
  <c r="BU60" i="6"/>
  <c r="CR70" i="1"/>
  <c r="U61" i="1"/>
  <c r="CI64" i="1"/>
  <c r="CY57" i="1"/>
  <c r="DP65" i="1"/>
  <c r="CF79" i="6"/>
  <c r="AJ77" i="1"/>
  <c r="DS62" i="6"/>
  <c r="X74" i="1"/>
  <c r="BW58" i="1"/>
  <c r="BW54" i="1"/>
  <c r="BW97" i="1" s="1"/>
  <c r="CR65" i="6"/>
  <c r="DF64" i="1"/>
  <c r="BL55" i="6"/>
  <c r="CA81" i="6"/>
  <c r="F77" i="1"/>
  <c r="F58" i="6"/>
  <c r="AM55" i="6"/>
  <c r="EE56" i="6"/>
  <c r="CT76" i="1"/>
  <c r="K68" i="6"/>
  <c r="DD49" i="1"/>
  <c r="DD44" i="1" s="1"/>
  <c r="BT51" i="1"/>
  <c r="CT64" i="1"/>
  <c r="DW61" i="6"/>
  <c r="AU75" i="6"/>
  <c r="BH76" i="1"/>
  <c r="CC79" i="6"/>
  <c r="BU63" i="1"/>
  <c r="DL79" i="1"/>
  <c r="BX75" i="1"/>
  <c r="CQ76" i="1"/>
  <c r="CR66" i="6"/>
  <c r="DE79" i="1"/>
  <c r="BA50" i="6"/>
  <c r="BV74" i="1"/>
  <c r="BB67" i="6"/>
  <c r="G51" i="1"/>
  <c r="DH54" i="1"/>
  <c r="Q67" i="1"/>
  <c r="AG50" i="1"/>
  <c r="AG45" i="1" s="1"/>
  <c r="BF66" i="1"/>
  <c r="DU49" i="6"/>
  <c r="CJ67" i="6"/>
  <c r="DR58" i="1"/>
  <c r="AR62" i="1"/>
  <c r="AF72" i="1"/>
  <c r="AL53" i="1"/>
  <c r="BL50" i="1"/>
  <c r="BL93" i="1" s="1"/>
  <c r="AJ56" i="1"/>
  <c r="CY66" i="1"/>
  <c r="X68" i="6"/>
  <c r="H71" i="1"/>
  <c r="CP73" i="6"/>
  <c r="CU80" i="1"/>
  <c r="AL60" i="6"/>
  <c r="Z77" i="1"/>
  <c r="DM50" i="6"/>
  <c r="DR67" i="6"/>
  <c r="AB74" i="1"/>
  <c r="BA68" i="6"/>
  <c r="CD49" i="1"/>
  <c r="CD44" i="1" s="1"/>
  <c r="BV50" i="6"/>
  <c r="BH81" i="1"/>
  <c r="K53" i="6"/>
  <c r="BX57" i="1"/>
  <c r="BF74" i="1"/>
  <c r="M78" i="1"/>
  <c r="DT52" i="1"/>
  <c r="AV49" i="1"/>
  <c r="AV44" i="1" s="1"/>
  <c r="AI65" i="6"/>
  <c r="DF49" i="1"/>
  <c r="DF44" i="1" s="1"/>
  <c r="DW66" i="1"/>
  <c r="DF62" i="1"/>
  <c r="BC55" i="6"/>
  <c r="BC98" i="6" s="1"/>
  <c r="CW78" i="6"/>
  <c r="Q53" i="6"/>
  <c r="O80" i="6"/>
  <c r="DL49" i="1"/>
  <c r="DL44" i="1" s="1"/>
  <c r="BE59" i="6"/>
  <c r="BI71" i="1"/>
  <c r="X50" i="1"/>
  <c r="BW61" i="1"/>
  <c r="E62" i="1"/>
  <c r="EL50" i="1"/>
  <c r="AN58" i="6"/>
  <c r="X57" i="6"/>
  <c r="CY69" i="1"/>
  <c r="DH50" i="6"/>
  <c r="BS49" i="6"/>
  <c r="ED70" i="6"/>
  <c r="F54" i="1"/>
  <c r="DD76" i="1"/>
  <c r="E79" i="1"/>
  <c r="BG54" i="1"/>
  <c r="AQ56" i="1"/>
  <c r="CP49" i="1"/>
  <c r="CP44" i="1" s="1"/>
  <c r="CO54" i="1"/>
  <c r="DI49" i="6"/>
  <c r="AD56" i="6"/>
  <c r="EI79" i="1"/>
  <c r="AT65" i="1"/>
  <c r="BY81" i="1"/>
  <c r="DU80" i="6"/>
  <c r="AX65" i="6"/>
  <c r="ED80" i="6"/>
  <c r="CZ53" i="6"/>
  <c r="CO68" i="1"/>
  <c r="CK78" i="1"/>
  <c r="BX63" i="1"/>
  <c r="EC51" i="1"/>
  <c r="CT71" i="6"/>
  <c r="BE66" i="1"/>
  <c r="DU79" i="1"/>
  <c r="AY49" i="1"/>
  <c r="AY44" i="1" s="1"/>
  <c r="Q70" i="1"/>
  <c r="ER54" i="6"/>
  <c r="EO75" i="1"/>
  <c r="J55" i="6"/>
  <c r="AV74" i="6"/>
  <c r="AC62" i="1"/>
  <c r="DQ79" i="6"/>
  <c r="CT55" i="1"/>
  <c r="CQ56" i="6"/>
  <c r="EC69" i="1"/>
  <c r="DJ57" i="1"/>
  <c r="DH52" i="6"/>
  <c r="BQ75" i="1"/>
  <c r="R66" i="1"/>
  <c r="BQ56" i="6"/>
  <c r="EC63" i="6"/>
  <c r="AH67" i="1"/>
  <c r="O74" i="6"/>
  <c r="DK52" i="1"/>
  <c r="DR65" i="6"/>
  <c r="DP62" i="1"/>
  <c r="F57" i="6"/>
  <c r="M75" i="1"/>
  <c r="DO54" i="1"/>
  <c r="CS74" i="1"/>
  <c r="AG59" i="1"/>
  <c r="BL67" i="6"/>
  <c r="BX50" i="1"/>
  <c r="T55" i="1"/>
  <c r="AU78" i="1"/>
  <c r="BG69" i="1"/>
  <c r="DK72" i="6"/>
  <c r="U52" i="1"/>
  <c r="BU61" i="1"/>
  <c r="X56" i="6"/>
  <c r="CC49" i="6"/>
  <c r="W53" i="6"/>
  <c r="DR69" i="1"/>
  <c r="BT75" i="1"/>
  <c r="DK64" i="6"/>
  <c r="CF61" i="6"/>
  <c r="BG60" i="1"/>
  <c r="T53" i="1"/>
  <c r="AE76" i="6"/>
  <c r="I71" i="6"/>
  <c r="DA61" i="1"/>
  <c r="BK80" i="1"/>
  <c r="N78" i="6"/>
  <c r="F67" i="1"/>
  <c r="CY51" i="1"/>
  <c r="CQ56" i="1"/>
  <c r="CZ54" i="6"/>
  <c r="AL52" i="6"/>
  <c r="AK58" i="6"/>
  <c r="AT66" i="1"/>
  <c r="AL51" i="6"/>
  <c r="DC67" i="1"/>
  <c r="BA57" i="6"/>
  <c r="Y77" i="1"/>
  <c r="CG64" i="1"/>
  <c r="AZ71" i="6"/>
  <c r="AC57" i="6"/>
  <c r="AW72" i="1"/>
  <c r="AB80" i="1"/>
  <c r="AA77" i="1"/>
  <c r="W67" i="1"/>
  <c r="BG49" i="1"/>
  <c r="BG44" i="1" s="1"/>
  <c r="DF50" i="1"/>
  <c r="BV80" i="1"/>
  <c r="DZ78" i="1"/>
  <c r="CR76" i="6"/>
  <c r="AY68" i="1"/>
  <c r="DA51" i="6"/>
  <c r="CY81" i="6"/>
  <c r="BL71" i="6"/>
  <c r="K65" i="1"/>
  <c r="CE74" i="1"/>
  <c r="DS80" i="6"/>
  <c r="CN66" i="6"/>
  <c r="W75" i="1"/>
  <c r="CI78" i="1"/>
  <c r="CH66" i="1"/>
  <c r="AH67" i="6"/>
  <c r="AR64" i="6"/>
  <c r="CE67" i="6"/>
  <c r="H55" i="6"/>
  <c r="DU53" i="6"/>
  <c r="AL58" i="6"/>
  <c r="CB73" i="1"/>
  <c r="BM78" i="6"/>
  <c r="F55" i="1"/>
  <c r="AV77" i="1"/>
  <c r="DN53" i="1"/>
  <c r="AO72" i="6"/>
  <c r="DY53" i="1"/>
  <c r="CG51" i="6"/>
  <c r="DL54" i="1"/>
  <c r="DL46" i="1" s="1"/>
  <c r="EG77" i="6"/>
  <c r="DM76" i="1"/>
  <c r="O58" i="6"/>
  <c r="O77" i="6"/>
  <c r="CY52" i="1"/>
  <c r="DX60" i="1"/>
  <c r="CO49" i="1"/>
  <c r="CO44" i="1" s="1"/>
  <c r="BI66" i="6"/>
  <c r="BP63" i="1"/>
  <c r="BE78" i="1"/>
  <c r="AW68" i="6"/>
  <c r="DN77" i="6"/>
  <c r="DV65" i="6"/>
  <c r="BG50" i="1"/>
  <c r="DP64" i="6"/>
  <c r="H53" i="1"/>
  <c r="BZ81" i="1"/>
  <c r="K65" i="6"/>
  <c r="V60" i="6"/>
  <c r="CL73" i="6"/>
  <c r="AV68" i="6"/>
  <c r="EM66" i="1"/>
  <c r="BZ72" i="6"/>
  <c r="DZ60" i="6"/>
  <c r="AK72" i="1"/>
  <c r="DF59" i="1"/>
  <c r="BV80" i="6"/>
  <c r="CE65" i="6"/>
  <c r="AX59" i="1"/>
  <c r="DI64" i="6"/>
  <c r="CD57" i="1"/>
  <c r="AS73" i="1"/>
  <c r="DZ53" i="1"/>
  <c r="AE49" i="6"/>
  <c r="BO52" i="1"/>
  <c r="BB70" i="1"/>
  <c r="DH60" i="6"/>
  <c r="DH48" i="6" s="1"/>
  <c r="BG80" i="6"/>
  <c r="BQ73" i="1"/>
  <c r="BO49" i="1"/>
  <c r="BO44" i="1" s="1"/>
  <c r="BY62" i="1"/>
  <c r="CU71" i="6"/>
  <c r="AV62" i="6"/>
  <c r="DZ49" i="6"/>
  <c r="DR55" i="6"/>
  <c r="AY59" i="1"/>
  <c r="BP54" i="6"/>
  <c r="BP46" i="6" s="1"/>
  <c r="O79" i="6"/>
  <c r="P79" i="1"/>
  <c r="CE55" i="6"/>
  <c r="CE99" i="6" s="1"/>
  <c r="BN52" i="1"/>
  <c r="AC79" i="6"/>
  <c r="DS72" i="1"/>
  <c r="AE50" i="6"/>
  <c r="J50" i="1"/>
  <c r="DY56" i="6"/>
  <c r="DY47" i="6" s="1"/>
  <c r="EA52" i="6"/>
  <c r="P51" i="6"/>
  <c r="EC63" i="1"/>
  <c r="CZ73" i="6"/>
  <c r="BG75" i="1"/>
  <c r="BZ59" i="1"/>
  <c r="CB55" i="1"/>
  <c r="DV51" i="1"/>
  <c r="P64" i="6"/>
  <c r="EH65" i="1"/>
  <c r="S58" i="1"/>
  <c r="P68" i="1"/>
  <c r="EB76" i="1"/>
  <c r="I49" i="1"/>
  <c r="I44" i="1" s="1"/>
  <c r="I87" i="1" s="1"/>
  <c r="EP68" i="6"/>
  <c r="BV62" i="1"/>
  <c r="EC52" i="6"/>
  <c r="R65" i="1"/>
  <c r="T50" i="1"/>
  <c r="BH63" i="1"/>
  <c r="CL53" i="1"/>
  <c r="CF56" i="6"/>
  <c r="M79" i="6"/>
  <c r="E77" i="6"/>
  <c r="BV72" i="6"/>
  <c r="N52" i="6"/>
  <c r="W61" i="6"/>
  <c r="AF68" i="1"/>
  <c r="AS53" i="6"/>
  <c r="DV76" i="1"/>
  <c r="DV69" i="6"/>
  <c r="BY65" i="6"/>
  <c r="CA66" i="6"/>
  <c r="F62" i="6"/>
  <c r="DW61" i="1"/>
  <c r="DA49" i="1"/>
  <c r="DA44" i="1" s="1"/>
  <c r="DA87" i="1" s="1"/>
  <c r="DD78" i="6"/>
  <c r="AH62" i="1"/>
  <c r="DC77" i="6"/>
  <c r="J52" i="1"/>
  <c r="EI64" i="1"/>
  <c r="EU173" i="1" s="1"/>
  <c r="DP61" i="1"/>
  <c r="CS50" i="1"/>
  <c r="BI70" i="6"/>
  <c r="AT58" i="1"/>
  <c r="Y52" i="6"/>
  <c r="DJ65" i="6"/>
  <c r="AT71" i="6"/>
  <c r="AG75" i="1"/>
  <c r="AX76" i="1"/>
  <c r="DK49" i="6"/>
  <c r="CU73" i="1"/>
  <c r="DA52" i="1"/>
  <c r="DW65" i="1"/>
  <c r="G54" i="1"/>
  <c r="CQ73" i="6"/>
  <c r="AL56" i="1"/>
  <c r="CH64" i="6"/>
  <c r="DY78" i="6"/>
  <c r="BJ58" i="6"/>
  <c r="EF78" i="1"/>
  <c r="AB72" i="1"/>
  <c r="DY58" i="1"/>
  <c r="DG60" i="1"/>
  <c r="BK49" i="6"/>
  <c r="CS56" i="6"/>
  <c r="CS47" i="6" s="1"/>
  <c r="Q62" i="6"/>
  <c r="DN68" i="1"/>
  <c r="CY60" i="6"/>
  <c r="P49" i="6"/>
  <c r="BF77" i="6"/>
  <c r="ED58" i="6"/>
  <c r="CO81" i="6"/>
  <c r="DK60" i="1"/>
  <c r="CI81" i="6"/>
  <c r="EC59" i="6"/>
  <c r="EC212" i="6" s="1"/>
  <c r="AO70" i="1"/>
  <c r="CM72" i="1"/>
  <c r="AX80" i="6"/>
  <c r="AB70" i="1"/>
  <c r="Z73" i="1"/>
  <c r="CX50" i="6"/>
  <c r="DT68" i="1"/>
  <c r="CF75" i="6"/>
  <c r="BQ74" i="6"/>
  <c r="EF62" i="6"/>
  <c r="ER70" i="6"/>
  <c r="ES223" i="6" s="1"/>
  <c r="O73" i="1"/>
  <c r="AI75" i="1"/>
  <c r="EQ77" i="6"/>
  <c r="DU62" i="1"/>
  <c r="CI80" i="1"/>
  <c r="EA67" i="1"/>
  <c r="DW57" i="1"/>
  <c r="DM49" i="6"/>
  <c r="DX73" i="6"/>
  <c r="BM70" i="6"/>
  <c r="CE80" i="6"/>
  <c r="O68" i="6"/>
  <c r="CM49" i="1"/>
  <c r="CM44" i="1" s="1"/>
  <c r="BT67" i="1"/>
  <c r="BX81" i="6"/>
  <c r="AL70" i="6"/>
  <c r="N56" i="1"/>
  <c r="N47" i="1" s="1"/>
  <c r="DM57" i="6"/>
  <c r="EB80" i="6"/>
  <c r="BU61" i="6"/>
  <c r="AM51" i="6"/>
  <c r="U62" i="1"/>
  <c r="K69" i="6"/>
  <c r="CG63" i="6"/>
  <c r="BL75" i="6"/>
  <c r="DH74" i="1"/>
  <c r="AG70" i="1"/>
  <c r="DI50" i="1"/>
  <c r="BA73" i="6"/>
  <c r="CR64" i="6"/>
  <c r="AN49" i="1"/>
  <c r="AN44" i="1" s="1"/>
  <c r="DR61" i="6"/>
  <c r="BH65" i="1"/>
  <c r="BG80" i="1"/>
  <c r="AH76" i="1"/>
  <c r="CP60" i="1"/>
  <c r="DY66" i="6"/>
  <c r="CJ59" i="6"/>
  <c r="I76" i="1"/>
  <c r="CC64" i="6"/>
  <c r="I56" i="6"/>
  <c r="I63" i="1"/>
  <c r="AQ58" i="6"/>
  <c r="AU75" i="1"/>
  <c r="DQ50" i="6"/>
  <c r="DQ45" i="6" s="1"/>
  <c r="DN72" i="1"/>
  <c r="CR57" i="1"/>
  <c r="BM51" i="1"/>
  <c r="EB58" i="6"/>
  <c r="T62" i="1"/>
  <c r="CW57" i="1"/>
  <c r="BY75" i="1"/>
  <c r="J79" i="6"/>
  <c r="CJ53" i="6"/>
  <c r="DP58" i="1"/>
  <c r="BW68" i="6"/>
  <c r="BL66" i="6"/>
  <c r="AE79" i="1"/>
  <c r="EN81" i="1"/>
  <c r="DT54" i="1"/>
  <c r="AY62" i="1"/>
  <c r="AP65" i="6"/>
  <c r="BX52" i="6"/>
  <c r="BJ67" i="1"/>
  <c r="CH76" i="6"/>
  <c r="DB57" i="1"/>
  <c r="EM50" i="1"/>
  <c r="EM93" i="1" s="1"/>
  <c r="T75" i="1"/>
  <c r="S64" i="6"/>
  <c r="AA71" i="6"/>
  <c r="T81" i="6"/>
  <c r="BW50" i="1"/>
  <c r="V80" i="6"/>
  <c r="AD51" i="6"/>
  <c r="K53" i="1"/>
  <c r="CD56" i="1"/>
  <c r="CD99" i="1" s="1"/>
  <c r="CE71" i="1"/>
  <c r="CD65" i="1"/>
  <c r="AU68" i="6"/>
  <c r="BQ51" i="1"/>
  <c r="CT66" i="1"/>
  <c r="BE55" i="6"/>
  <c r="CC67" i="6"/>
  <c r="BM58" i="6"/>
  <c r="EC60" i="1"/>
  <c r="CU76" i="1"/>
  <c r="AU64" i="1"/>
  <c r="CV54" i="6"/>
  <c r="BF49" i="6"/>
  <c r="BF44" i="6" s="1"/>
  <c r="BQ81" i="1"/>
  <c r="DK72" i="1"/>
  <c r="CP76" i="6"/>
  <c r="P50" i="1"/>
  <c r="AO81" i="6"/>
  <c r="Z63" i="1"/>
  <c r="EE61" i="6"/>
  <c r="CT53" i="6"/>
  <c r="CM81" i="1"/>
  <c r="CI59" i="6"/>
  <c r="CK79" i="1"/>
  <c r="AU63" i="6"/>
  <c r="H80" i="1"/>
  <c r="CB69" i="6"/>
  <c r="BS59" i="1"/>
  <c r="CY50" i="1"/>
  <c r="CT54" i="6"/>
  <c r="BU63" i="6"/>
  <c r="BD75" i="1"/>
  <c r="BA73" i="1"/>
  <c r="CK62" i="1"/>
  <c r="CV61" i="1"/>
  <c r="DO57" i="6"/>
  <c r="BX66" i="6"/>
  <c r="CY65" i="1"/>
  <c r="BT61" i="1"/>
  <c r="AT72" i="1"/>
  <c r="DK62" i="6"/>
  <c r="AU68" i="1"/>
  <c r="DX70" i="6"/>
  <c r="AO74" i="6"/>
  <c r="DP80" i="6"/>
  <c r="BN57" i="1"/>
  <c r="DD65" i="6"/>
  <c r="BO69" i="1"/>
  <c r="CK80" i="6"/>
  <c r="AF77" i="6"/>
  <c r="AZ64" i="1"/>
  <c r="AG78" i="1"/>
  <c r="AT80" i="6"/>
  <c r="AI60" i="1"/>
  <c r="CK81" i="1"/>
  <c r="DO80" i="6"/>
  <c r="BA52" i="1"/>
  <c r="EB77" i="1"/>
  <c r="AI52" i="6"/>
  <c r="BK50" i="1"/>
  <c r="EI67" i="1"/>
  <c r="DM69" i="1"/>
  <c r="CS63" i="6"/>
  <c r="BE60" i="1"/>
  <c r="BI59" i="1"/>
  <c r="EG72" i="6"/>
  <c r="BF63" i="6"/>
  <c r="BF68" i="1"/>
  <c r="DJ76" i="6"/>
  <c r="AO61" i="1"/>
  <c r="AM69" i="1"/>
  <c r="DJ72" i="1"/>
  <c r="AF71" i="6"/>
  <c r="CY75" i="6"/>
  <c r="BK75" i="1"/>
  <c r="DQ78" i="1"/>
  <c r="AV72" i="6"/>
  <c r="CC70" i="1"/>
  <c r="CB67" i="1"/>
  <c r="DP74" i="1"/>
  <c r="AF59" i="6"/>
  <c r="T68" i="1"/>
  <c r="CS60" i="1"/>
  <c r="CB75" i="1"/>
  <c r="BD81" i="6"/>
  <c r="BH68" i="6"/>
  <c r="K49" i="6"/>
  <c r="DG69" i="6"/>
  <c r="AR59" i="1"/>
  <c r="CV54" i="1"/>
  <c r="BJ72" i="6"/>
  <c r="AS55" i="1"/>
  <c r="O80" i="1"/>
  <c r="DJ77" i="6"/>
  <c r="BI52" i="1"/>
  <c r="H67" i="1"/>
  <c r="CT78" i="1"/>
  <c r="DI66" i="6"/>
  <c r="AR80" i="6"/>
  <c r="Q63" i="6"/>
  <c r="AO79" i="6"/>
  <c r="CX51" i="6"/>
  <c r="CO57" i="6"/>
  <c r="V77" i="6"/>
  <c r="DV71" i="6"/>
  <c r="O69" i="6"/>
  <c r="P76" i="1"/>
  <c r="AR76" i="6"/>
  <c r="CX72" i="6"/>
  <c r="CA62" i="1"/>
  <c r="DH76" i="1"/>
  <c r="ED49" i="1"/>
  <c r="CF71" i="1"/>
  <c r="J67" i="6"/>
  <c r="S54" i="1"/>
  <c r="S46" i="1" s="1"/>
  <c r="BV77" i="6"/>
  <c r="BG69" i="6"/>
  <c r="DZ49" i="1"/>
  <c r="DZ44" i="1" s="1"/>
  <c r="N68" i="6"/>
  <c r="BR74" i="1"/>
  <c r="BZ52" i="6"/>
  <c r="AI58" i="1"/>
  <c r="M72" i="6"/>
  <c r="CC57" i="6"/>
  <c r="BO69" i="6"/>
  <c r="AH64" i="6"/>
  <c r="DE78" i="1"/>
  <c r="CF58" i="1"/>
  <c r="J76" i="1"/>
  <c r="BM74" i="1"/>
  <c r="T56" i="6"/>
  <c r="Y66" i="1"/>
  <c r="AO58" i="1"/>
  <c r="BA167" i="1" s="1"/>
  <c r="EL70" i="6"/>
  <c r="BZ63" i="1"/>
  <c r="E57" i="6"/>
  <c r="CD76" i="1"/>
  <c r="BL76" i="1"/>
  <c r="CQ81" i="1"/>
  <c r="AW71" i="1"/>
  <c r="CQ60" i="6"/>
  <c r="BA70" i="6"/>
  <c r="DB78" i="6"/>
  <c r="BQ49" i="6"/>
  <c r="U50" i="6"/>
  <c r="U45" i="6" s="1"/>
  <c r="AV64" i="1"/>
  <c r="ED59" i="1"/>
  <c r="AY74" i="6"/>
  <c r="CW67" i="1"/>
  <c r="AF49" i="6"/>
  <c r="DL75" i="6"/>
  <c r="DO53" i="6"/>
  <c r="DP78" i="6"/>
  <c r="AQ81" i="6"/>
  <c r="CT58" i="6"/>
  <c r="DA76" i="6"/>
  <c r="BZ67" i="1"/>
  <c r="AQ70" i="6"/>
  <c r="CR80" i="6"/>
  <c r="N72" i="1"/>
  <c r="DJ79" i="6"/>
  <c r="CQ55" i="6"/>
  <c r="CQ99" i="6" s="1"/>
  <c r="DD70" i="1"/>
  <c r="R56" i="1"/>
  <c r="EB78" i="6"/>
  <c r="AZ54" i="1"/>
  <c r="ED58" i="1"/>
  <c r="DU78" i="6"/>
  <c r="CR77" i="1"/>
  <c r="DB68" i="6"/>
  <c r="BR62" i="6"/>
  <c r="AW75" i="6"/>
  <c r="CP56" i="6"/>
  <c r="CP47" i="6" s="1"/>
  <c r="DN67" i="1"/>
  <c r="DC79" i="6"/>
  <c r="AF75" i="6"/>
  <c r="AW50" i="1"/>
  <c r="AW93" i="1" s="1"/>
  <c r="CT74" i="6"/>
  <c r="DF73" i="1"/>
  <c r="CS79" i="6"/>
  <c r="CR81" i="6"/>
  <c r="CJ49" i="6"/>
  <c r="T61" i="6"/>
  <c r="AQ74" i="1"/>
  <c r="E57" i="1"/>
  <c r="CW51" i="6"/>
  <c r="O64" i="1"/>
  <c r="BQ66" i="1"/>
  <c r="BQ59" i="1"/>
  <c r="DC54" i="1"/>
  <c r="DC97" i="1" s="1"/>
  <c r="CV74" i="1"/>
  <c r="M52" i="6"/>
  <c r="AJ61" i="1"/>
  <c r="G53" i="6"/>
  <c r="BA50" i="1"/>
  <c r="CF72" i="6"/>
  <c r="T69" i="1"/>
  <c r="AX56" i="1"/>
  <c r="CB52" i="1"/>
  <c r="AL49" i="1"/>
  <c r="AL44" i="1" s="1"/>
  <c r="BW53" i="1"/>
  <c r="AR50" i="1"/>
  <c r="AQ53" i="6"/>
  <c r="Y54" i="1"/>
  <c r="AW72" i="6"/>
  <c r="T74" i="6"/>
  <c r="AQ59" i="1"/>
  <c r="DO64" i="6"/>
  <c r="AC50" i="1"/>
  <c r="CZ81" i="6"/>
  <c r="BT69" i="1"/>
  <c r="DP72" i="1"/>
  <c r="AS79" i="1"/>
  <c r="AD64" i="6"/>
  <c r="AL64" i="6"/>
  <c r="BC76" i="6"/>
  <c r="CI70" i="1"/>
  <c r="CO52" i="6"/>
  <c r="CJ61" i="1"/>
  <c r="F60" i="6"/>
  <c r="AM81" i="6"/>
  <c r="BT73" i="1"/>
  <c r="CA54" i="6"/>
  <c r="CA62" i="6"/>
  <c r="BF71" i="1"/>
  <c r="DZ64" i="1"/>
  <c r="U78" i="1"/>
  <c r="AR53" i="1"/>
  <c r="X53" i="1"/>
  <c r="DZ76" i="1"/>
  <c r="AJ49" i="6"/>
  <c r="AJ44" i="6" s="1"/>
  <c r="T61" i="1"/>
  <c r="DE52" i="6"/>
  <c r="DV79" i="6"/>
  <c r="BI54" i="6"/>
  <c r="BI46" i="6" s="1"/>
  <c r="DJ62" i="1"/>
  <c r="N49" i="1"/>
  <c r="N44" i="1" s="1"/>
  <c r="N87" i="1" s="1"/>
  <c r="CI75" i="1"/>
  <c r="CX59" i="1"/>
  <c r="AG73" i="1"/>
  <c r="DG81" i="6"/>
  <c r="U69" i="6"/>
  <c r="DP64" i="1"/>
  <c r="EJ56" i="6"/>
  <c r="CT60" i="1"/>
  <c r="DM71" i="1"/>
  <c r="CR67" i="6"/>
  <c r="CS68" i="1"/>
  <c r="Y49" i="6"/>
  <c r="Y54" i="6"/>
  <c r="EL77" i="6"/>
  <c r="BP79" i="6"/>
  <c r="BB75" i="6"/>
  <c r="AK80" i="1"/>
  <c r="E68" i="1"/>
  <c r="DR71" i="1"/>
  <c r="BI53" i="6"/>
  <c r="BJ206" i="6" s="1"/>
  <c r="AJ58" i="6"/>
  <c r="BZ66" i="1"/>
  <c r="CH70" i="1"/>
  <c r="S71" i="6"/>
  <c r="BO81" i="6"/>
  <c r="CS55" i="6"/>
  <c r="CS98" i="6" s="1"/>
  <c r="CN59" i="6"/>
  <c r="DQ60" i="6"/>
  <c r="EB67" i="1"/>
  <c r="CG53" i="1"/>
  <c r="H52" i="6"/>
  <c r="P81" i="6"/>
  <c r="AH49" i="1"/>
  <c r="AH44" i="1" s="1"/>
  <c r="AH87" i="1" s="1"/>
  <c r="DF54" i="1"/>
  <c r="AK76" i="6"/>
  <c r="AW58" i="1"/>
  <c r="EL68" i="6"/>
  <c r="AO67" i="6"/>
  <c r="CU68" i="1"/>
  <c r="DY57" i="6"/>
  <c r="AM68" i="1"/>
  <c r="CO67" i="1"/>
  <c r="CE54" i="6"/>
  <c r="DG64" i="6"/>
  <c r="DP79" i="1"/>
  <c r="BH69" i="1"/>
  <c r="BX62" i="1"/>
  <c r="BS64" i="6"/>
  <c r="BY54" i="6"/>
  <c r="CW63" i="6"/>
  <c r="CX63" i="1"/>
  <c r="BO55" i="6"/>
  <c r="CX70" i="1"/>
  <c r="DP54" i="6"/>
  <c r="AP65" i="1"/>
  <c r="CQ80" i="6"/>
  <c r="BJ56" i="1"/>
  <c r="U73" i="1"/>
  <c r="J72" i="1"/>
  <c r="AW56" i="1"/>
  <c r="AW99" i="1" s="1"/>
  <c r="AS78" i="1"/>
  <c r="X49" i="6"/>
  <c r="X44" i="6" s="1"/>
  <c r="BC54" i="1"/>
  <c r="BC97" i="1" s="1"/>
  <c r="DU53" i="1"/>
  <c r="AF55" i="1"/>
  <c r="P63" i="6"/>
  <c r="BD73" i="1"/>
  <c r="CF62" i="6"/>
  <c r="CD67" i="6"/>
  <c r="AR57" i="1"/>
  <c r="ED73" i="6"/>
  <c r="CL59" i="1"/>
  <c r="AP49" i="6"/>
  <c r="DT74" i="6"/>
  <c r="CY53" i="6"/>
  <c r="BD61" i="1"/>
  <c r="BL81" i="6"/>
  <c r="DT55" i="6"/>
  <c r="V52" i="6"/>
  <c r="J51" i="6"/>
  <c r="CK51" i="6"/>
  <c r="BR72" i="1"/>
  <c r="AK54" i="6"/>
  <c r="AK46" i="6" s="1"/>
  <c r="CH79" i="6"/>
  <c r="DX74" i="1"/>
  <c r="M70" i="6"/>
  <c r="AA81" i="1"/>
  <c r="AG76" i="1"/>
  <c r="ER78" i="1"/>
  <c r="CN49" i="1"/>
  <c r="CN44" i="1" s="1"/>
  <c r="CY54" i="6"/>
  <c r="CX56" i="1"/>
  <c r="DS81" i="6"/>
  <c r="DS49" i="1"/>
  <c r="DS44" i="1" s="1"/>
  <c r="Y71" i="1"/>
  <c r="AX74" i="1"/>
  <c r="N59" i="6"/>
  <c r="Y74" i="6"/>
  <c r="J80" i="1"/>
  <c r="BW49" i="6"/>
  <c r="BW44" i="6" s="1"/>
  <c r="BA76" i="1"/>
  <c r="M74" i="6"/>
  <c r="DT79" i="6"/>
  <c r="DJ66" i="6"/>
  <c r="DN70" i="1"/>
  <c r="EF67" i="1"/>
  <c r="DH73" i="1"/>
  <c r="CF56" i="1"/>
  <c r="CF99" i="1" s="1"/>
  <c r="CM78" i="6"/>
  <c r="W73" i="1"/>
  <c r="W182" i="1" s="1"/>
  <c r="EJ80" i="6"/>
  <c r="CT80" i="1"/>
  <c r="DD58" i="6"/>
  <c r="AF70" i="1"/>
  <c r="AB59" i="1"/>
  <c r="CB49" i="6"/>
  <c r="AW70" i="1"/>
  <c r="CP55" i="6"/>
  <c r="CM77" i="6"/>
  <c r="AP75" i="6"/>
  <c r="EB52" i="1"/>
  <c r="BD51" i="6"/>
  <c r="L72" i="1"/>
  <c r="AJ63" i="6"/>
  <c r="CX60" i="6"/>
  <c r="DF75" i="1"/>
  <c r="I54" i="6"/>
  <c r="I46" i="6" s="1"/>
  <c r="AZ78" i="1"/>
  <c r="CX67" i="6"/>
  <c r="AF63" i="6"/>
  <c r="DJ59" i="6"/>
  <c r="BB61" i="1"/>
  <c r="AZ81" i="1"/>
  <c r="DU73" i="6"/>
  <c r="DA64" i="6"/>
  <c r="CF50" i="1"/>
  <c r="BT53" i="1"/>
  <c r="BQ73" i="6"/>
  <c r="DS69" i="6"/>
  <c r="AX61" i="1"/>
  <c r="CI77" i="6"/>
  <c r="DV52" i="6"/>
  <c r="DW55" i="1"/>
  <c r="DX52" i="6"/>
  <c r="CI53" i="6"/>
  <c r="L68" i="6"/>
  <c r="CV66" i="6"/>
  <c r="W81" i="6"/>
  <c r="DR77" i="1"/>
  <c r="E52" i="6"/>
  <c r="DY74" i="1"/>
  <c r="CO70" i="1"/>
  <c r="EG76" i="6"/>
  <c r="ES186" i="6" s="1"/>
  <c r="AR66" i="1"/>
  <c r="BO50" i="6"/>
  <c r="BO45" i="6" s="1"/>
  <c r="AC67" i="6"/>
  <c r="DG69" i="1"/>
  <c r="BN66" i="6"/>
  <c r="DW71" i="1"/>
  <c r="AL63" i="1"/>
  <c r="CX74" i="1"/>
  <c r="CF49" i="1"/>
  <c r="CF44" i="1" s="1"/>
  <c r="DC62" i="1"/>
  <c r="AD57" i="1"/>
  <c r="DG50" i="6"/>
  <c r="EB67" i="6"/>
  <c r="BE51" i="6"/>
  <c r="U67" i="1"/>
  <c r="AM80" i="1"/>
  <c r="S53" i="1"/>
  <c r="AJ75" i="1"/>
  <c r="BM49" i="6"/>
  <c r="BM202" i="6" s="1"/>
  <c r="DZ68" i="6"/>
  <c r="CL70" i="1"/>
  <c r="V54" i="1"/>
  <c r="AN72" i="6"/>
  <c r="CR57" i="6"/>
  <c r="AZ70" i="1"/>
  <c r="DZ54" i="1"/>
  <c r="CW51" i="1"/>
  <c r="CQ76" i="6"/>
  <c r="DL78" i="1"/>
  <c r="DF56" i="1"/>
  <c r="DN59" i="1"/>
  <c r="L59" i="1"/>
  <c r="BK49" i="1"/>
  <c r="BK44" i="1" s="1"/>
  <c r="EB61" i="1"/>
  <c r="K79" i="6"/>
  <c r="N76" i="1"/>
  <c r="DQ51" i="1"/>
  <c r="EL56" i="1"/>
  <c r="CW79" i="1"/>
  <c r="CE69" i="6"/>
  <c r="BE67" i="1"/>
  <c r="BE110" i="1" s="1"/>
  <c r="AL72" i="6"/>
  <c r="AZ72" i="6"/>
  <c r="BG77" i="1"/>
  <c r="EI60" i="1"/>
  <c r="DU66" i="1"/>
  <c r="AK69" i="1"/>
  <c r="BK64" i="1"/>
  <c r="CV49" i="6"/>
  <c r="EJ69" i="1"/>
  <c r="EP72" i="6"/>
  <c r="AQ61" i="1"/>
  <c r="DB56" i="6"/>
  <c r="DB47" i="6" s="1"/>
  <c r="BX58" i="1"/>
  <c r="DM56" i="1"/>
  <c r="DE52" i="1"/>
  <c r="AM59" i="6"/>
  <c r="AA70" i="6"/>
  <c r="EO61" i="6"/>
  <c r="FA171" i="6" s="1"/>
  <c r="AA65" i="1"/>
  <c r="T49" i="1"/>
  <c r="T44" i="1" s="1"/>
  <c r="BH52" i="1"/>
  <c r="V71" i="6"/>
  <c r="Q81" i="1"/>
  <c r="BS81" i="1"/>
  <c r="CI57" i="6"/>
  <c r="CE77" i="6"/>
  <c r="AR73" i="1"/>
  <c r="U74" i="1"/>
  <c r="BF50" i="1"/>
  <c r="DN50" i="1"/>
  <c r="M77" i="6"/>
  <c r="M230" i="6" s="1"/>
  <c r="AQ56" i="6"/>
  <c r="BV55" i="1"/>
  <c r="N65" i="6"/>
  <c r="CG61" i="1"/>
  <c r="CH59" i="1"/>
  <c r="AV68" i="1"/>
  <c r="BG50" i="6"/>
  <c r="CI54" i="6"/>
  <c r="DL63" i="1"/>
  <c r="BY69" i="1"/>
  <c r="K58" i="6"/>
  <c r="DG72" i="6"/>
  <c r="AZ66" i="6"/>
  <c r="AK67" i="6"/>
  <c r="P56" i="6"/>
  <c r="CJ69" i="6"/>
  <c r="E53" i="6"/>
  <c r="CW49" i="6"/>
  <c r="CW44" i="6" s="1"/>
  <c r="CT54" i="1"/>
  <c r="AR65" i="6"/>
  <c r="AR79" i="1"/>
  <c r="CW81" i="6"/>
  <c r="Z78" i="6"/>
  <c r="DM54" i="1"/>
  <c r="CG81" i="6"/>
  <c r="CU55" i="6"/>
  <c r="DZ56" i="6"/>
  <c r="DH59" i="1"/>
  <c r="BA71" i="1"/>
  <c r="CH71" i="1"/>
  <c r="T72" i="6"/>
  <c r="DD54" i="1"/>
  <c r="DZ62" i="1"/>
  <c r="DX58" i="1"/>
  <c r="DH79" i="1"/>
  <c r="CV67" i="1"/>
  <c r="DN76" i="1"/>
  <c r="R73" i="1"/>
  <c r="BM73" i="6"/>
  <c r="CH55" i="6"/>
  <c r="CW56" i="1"/>
  <c r="EN62" i="6"/>
  <c r="EE59" i="1"/>
  <c r="E66" i="1"/>
  <c r="Z73" i="6"/>
  <c r="DY69" i="1"/>
  <c r="BR68" i="1"/>
  <c r="DC58" i="6"/>
  <c r="DC168" i="6" s="1"/>
  <c r="DQ76" i="6"/>
  <c r="BZ55" i="1"/>
  <c r="DN51" i="6"/>
  <c r="X55" i="1"/>
  <c r="AA73" i="1"/>
  <c r="DX64" i="1"/>
  <c r="F79" i="6"/>
  <c r="BZ65" i="1"/>
  <c r="DX49" i="6"/>
  <c r="DX44" i="6" s="1"/>
  <c r="BK73" i="6"/>
  <c r="BG65" i="1"/>
  <c r="CH73" i="1"/>
  <c r="BH79" i="6"/>
  <c r="AV80" i="6"/>
  <c r="BD69" i="1"/>
  <c r="EP68" i="1"/>
  <c r="EJ62" i="6"/>
  <c r="BH59" i="6"/>
  <c r="N80" i="1"/>
  <c r="DS78" i="6"/>
  <c r="DK78" i="1"/>
  <c r="E59" i="6"/>
  <c r="AN59" i="1"/>
  <c r="AN68" i="6"/>
  <c r="BY57" i="6"/>
  <c r="BQ78" i="6"/>
  <c r="H66" i="1"/>
  <c r="AC78" i="1"/>
  <c r="EJ77" i="1"/>
  <c r="BG79" i="6"/>
  <c r="AC68" i="1"/>
  <c r="BI67" i="1"/>
  <c r="DB49" i="1"/>
  <c r="DB44" i="1" s="1"/>
  <c r="BK80" i="6"/>
  <c r="DF69" i="6"/>
  <c r="AB65" i="6"/>
  <c r="AR74" i="1"/>
  <c r="EB50" i="6"/>
  <c r="AU81" i="6"/>
  <c r="DX68" i="6"/>
  <c r="AU69" i="6"/>
  <c r="AZ70" i="6"/>
  <c r="BV54" i="6"/>
  <c r="N65" i="1"/>
  <c r="DO61" i="6"/>
  <c r="AK66" i="1"/>
  <c r="DL64" i="6"/>
  <c r="CF53" i="6"/>
  <c r="CE74" i="6"/>
  <c r="AP74" i="1"/>
  <c r="AX69" i="6"/>
  <c r="BJ179" i="6" s="1"/>
  <c r="AD72" i="6"/>
  <c r="G65" i="6"/>
  <c r="CW58" i="1"/>
  <c r="BA55" i="6"/>
  <c r="DK74" i="1"/>
  <c r="AT69" i="1"/>
  <c r="CE62" i="1"/>
  <c r="AE73" i="6"/>
  <c r="R74" i="1"/>
  <c r="AE60" i="6"/>
  <c r="EE62" i="1"/>
  <c r="DK50" i="1"/>
  <c r="DK45" i="1" s="1"/>
  <c r="BP68" i="1"/>
  <c r="DI72" i="6"/>
  <c r="CK49" i="1"/>
  <c r="CK44" i="1" s="1"/>
  <c r="W74" i="6"/>
  <c r="EC67" i="1"/>
  <c r="BJ68" i="1"/>
  <c r="BE75" i="1"/>
  <c r="AY79" i="6"/>
  <c r="AS66" i="1"/>
  <c r="EP59" i="1"/>
  <c r="FB168" i="1" s="1"/>
  <c r="F71" i="1"/>
  <c r="BI58" i="1"/>
  <c r="AB77" i="1"/>
  <c r="X74" i="6"/>
  <c r="H72" i="6"/>
  <c r="AU70" i="6"/>
  <c r="BY64" i="6"/>
  <c r="AN77" i="6"/>
  <c r="AR69" i="6"/>
  <c r="F59" i="1"/>
  <c r="DG53" i="1"/>
  <c r="DB50" i="6"/>
  <c r="DZ69" i="6"/>
  <c r="N54" i="1"/>
  <c r="CY74" i="6"/>
  <c r="BH64" i="6"/>
  <c r="DA50" i="1"/>
  <c r="AO78" i="1"/>
  <c r="AF51" i="1"/>
  <c r="DY76" i="1"/>
  <c r="AD52" i="1"/>
  <c r="K68" i="1"/>
  <c r="EE76" i="6"/>
  <c r="AX75" i="6"/>
  <c r="AX228" i="6" s="1"/>
  <c r="DI59" i="6"/>
  <c r="BT50" i="6"/>
  <c r="BT45" i="6" s="1"/>
  <c r="CX52" i="6"/>
  <c r="ER73" i="6"/>
  <c r="CC79" i="1"/>
  <c r="CD66" i="1"/>
  <c r="CJ75" i="1"/>
  <c r="BP70" i="6"/>
  <c r="AQ66" i="6"/>
  <c r="AQ176" i="6" s="1"/>
  <c r="BU79" i="6"/>
  <c r="CL61" i="1"/>
  <c r="I76" i="6"/>
  <c r="G75" i="1"/>
  <c r="AE63" i="1"/>
  <c r="EP73" i="1"/>
  <c r="AS76" i="1"/>
  <c r="CF77" i="1"/>
  <c r="CZ69" i="1"/>
  <c r="AF56" i="1"/>
  <c r="CW66" i="1"/>
  <c r="DP52" i="6"/>
  <c r="AU76" i="1"/>
  <c r="CG51" i="1"/>
  <c r="AC49" i="6"/>
  <c r="AZ67" i="6"/>
  <c r="CP67" i="6"/>
  <c r="H70" i="6"/>
  <c r="BH54" i="1"/>
  <c r="CU79" i="1"/>
  <c r="CW61" i="6"/>
  <c r="BF53" i="6"/>
  <c r="AT65" i="6"/>
  <c r="X64" i="1"/>
  <c r="AG54" i="6"/>
  <c r="AG46" i="6" s="1"/>
  <c r="AS79" i="6"/>
  <c r="AX64" i="6"/>
  <c r="ED68" i="1"/>
  <c r="DD70" i="6"/>
  <c r="BA60" i="1"/>
  <c r="DA66" i="1"/>
  <c r="W79" i="1"/>
  <c r="DK70" i="6"/>
  <c r="EM62" i="6"/>
  <c r="S71" i="1"/>
  <c r="CP79" i="6"/>
  <c r="DR80" i="1"/>
  <c r="BR63" i="6"/>
  <c r="Q77" i="1"/>
  <c r="M70" i="1"/>
  <c r="E54" i="6"/>
  <c r="E46" i="6" s="1"/>
  <c r="W49" i="1"/>
  <c r="W44" i="1" s="1"/>
  <c r="AD57" i="6"/>
  <c r="AQ63" i="6"/>
  <c r="P78" i="6"/>
  <c r="EC54" i="6"/>
  <c r="EC46" i="6" s="1"/>
  <c r="BQ61" i="6"/>
  <c r="DM50" i="1"/>
  <c r="DM93" i="1" s="1"/>
  <c r="BT69" i="6"/>
  <c r="BX56" i="1"/>
  <c r="P49" i="1"/>
  <c r="P44" i="1" s="1"/>
  <c r="P87" i="1" s="1"/>
  <c r="Z75" i="6"/>
  <c r="I65" i="6"/>
  <c r="AA76" i="1"/>
  <c r="AW51" i="6"/>
  <c r="AM65" i="1"/>
  <c r="CK78" i="6"/>
  <c r="I53" i="1"/>
  <c r="V76" i="1"/>
  <c r="P56" i="1"/>
  <c r="AC66" i="1"/>
  <c r="BY80" i="6"/>
  <c r="AG53" i="6"/>
  <c r="DS77" i="1"/>
  <c r="DC72" i="1"/>
  <c r="CA72" i="1"/>
  <c r="BM58" i="1"/>
  <c r="BD58" i="1"/>
  <c r="DZ73" i="6"/>
  <c r="V70" i="1"/>
  <c r="BV49" i="6"/>
  <c r="AR56" i="6"/>
  <c r="EA63" i="6"/>
  <c r="DT56" i="1"/>
  <c r="DT47" i="1" s="1"/>
  <c r="ER81" i="1"/>
  <c r="AI72" i="6"/>
  <c r="J80" i="6"/>
  <c r="CZ64" i="6"/>
  <c r="M76" i="6"/>
  <c r="DZ54" i="6"/>
  <c r="EC62" i="1"/>
  <c r="J63" i="1"/>
  <c r="L77" i="1"/>
  <c r="DH54" i="6"/>
  <c r="CV62" i="1"/>
  <c r="BY79" i="6"/>
  <c r="CH69" i="6"/>
  <c r="AF57" i="1"/>
  <c r="BG79" i="1"/>
  <c r="DS57" i="1"/>
  <c r="CH51" i="6"/>
  <c r="ED53" i="6"/>
  <c r="AL52" i="1"/>
  <c r="S66" i="1"/>
  <c r="BM62" i="6"/>
  <c r="Q74" i="1"/>
  <c r="AD54" i="6"/>
  <c r="AB80" i="6"/>
  <c r="AJ72" i="1"/>
  <c r="EG80" i="1"/>
  <c r="CC76" i="1"/>
  <c r="L69" i="1"/>
  <c r="Z61" i="1"/>
  <c r="T50" i="6"/>
  <c r="DU70" i="1"/>
  <c r="R56" i="6"/>
  <c r="EC55" i="6"/>
  <c r="EC98" i="6" s="1"/>
  <c r="AT53" i="6"/>
  <c r="DZ55" i="1"/>
  <c r="BI75" i="1"/>
  <c r="AO63" i="1"/>
  <c r="CG74" i="6"/>
  <c r="BG52" i="1"/>
  <c r="BC78" i="6"/>
  <c r="EE50" i="1"/>
  <c r="CQ54" i="1"/>
  <c r="AX70" i="6"/>
  <c r="EO79" i="6"/>
  <c r="EA54" i="1"/>
  <c r="EA97" i="1" s="1"/>
  <c r="R76" i="6"/>
  <c r="AX77" i="1"/>
  <c r="DS77" i="6"/>
  <c r="DV75" i="1"/>
  <c r="DT53" i="6"/>
  <c r="DL77" i="6"/>
  <c r="CQ49" i="1"/>
  <c r="CQ44" i="1" s="1"/>
  <c r="BK58" i="6"/>
  <c r="EC76" i="1"/>
  <c r="BV72" i="1"/>
  <c r="AH68" i="6"/>
  <c r="BC79" i="1"/>
  <c r="AW77" i="6"/>
  <c r="CL71" i="1"/>
  <c r="DQ67" i="1"/>
  <c r="AU51" i="1"/>
  <c r="EF66" i="1"/>
  <c r="U68" i="6"/>
  <c r="M60" i="6"/>
  <c r="CC55" i="6"/>
  <c r="CC98" i="6" s="1"/>
  <c r="F68" i="1"/>
  <c r="DA53" i="6"/>
  <c r="CA77" i="6"/>
  <c r="EF73" i="6"/>
  <c r="L79" i="6"/>
  <c r="DX81" i="1"/>
  <c r="DW67" i="6"/>
  <c r="BG68" i="6"/>
  <c r="U50" i="1"/>
  <c r="BU58" i="6"/>
  <c r="BE66" i="6"/>
  <c r="DV73" i="6"/>
  <c r="AK58" i="1"/>
  <c r="CY51" i="6"/>
  <c r="BE75" i="6"/>
  <c r="P79" i="6"/>
  <c r="DL49" i="6"/>
  <c r="K62" i="6"/>
  <c r="AL54" i="6"/>
  <c r="AL46" i="6" s="1"/>
  <c r="CX71" i="1"/>
  <c r="CP75" i="6"/>
  <c r="AQ78" i="1"/>
  <c r="BW55" i="6"/>
  <c r="K52" i="6"/>
  <c r="W54" i="6"/>
  <c r="AX81" i="1"/>
  <c r="BY71" i="1"/>
  <c r="H66" i="6"/>
  <c r="AH73" i="1"/>
  <c r="Z66" i="1"/>
  <c r="AL71" i="1"/>
  <c r="E80" i="6"/>
  <c r="CS49" i="1"/>
  <c r="CS44" i="1" s="1"/>
  <c r="L66" i="1"/>
  <c r="AV52" i="6"/>
  <c r="EH72" i="1"/>
  <c r="ET181" i="1" s="1"/>
  <c r="AU56" i="1"/>
  <c r="BO80" i="1"/>
  <c r="AT50" i="1"/>
  <c r="AT45" i="1" s="1"/>
  <c r="AS65" i="6"/>
  <c r="AG52" i="1"/>
  <c r="CN50" i="1"/>
  <c r="ED79" i="1"/>
  <c r="AW68" i="1"/>
  <c r="J75" i="1"/>
  <c r="CG60" i="6"/>
  <c r="CE71" i="6"/>
  <c r="R59" i="6"/>
  <c r="K59" i="1"/>
  <c r="L60" i="1"/>
  <c r="L111" i="1" s="1"/>
  <c r="K50" i="6"/>
  <c r="AU65" i="1"/>
  <c r="V78" i="6"/>
  <c r="DP73" i="1"/>
  <c r="CD70" i="6"/>
  <c r="BA64" i="1"/>
  <c r="BQ64" i="6"/>
  <c r="CY62" i="1"/>
  <c r="DJ64" i="6"/>
  <c r="F66" i="1"/>
  <c r="DV53" i="6"/>
  <c r="DB69" i="6"/>
  <c r="BN69" i="6"/>
  <c r="AN66" i="1"/>
  <c r="DV60" i="6"/>
  <c r="AP74" i="6"/>
  <c r="M55" i="6"/>
  <c r="M98" i="6" s="1"/>
  <c r="W71" i="6"/>
  <c r="AV79" i="6"/>
  <c r="AW66" i="1"/>
  <c r="AL59" i="1"/>
  <c r="F80" i="1"/>
  <c r="V69" i="1"/>
  <c r="S63" i="6"/>
  <c r="AH55" i="6"/>
  <c r="ED73" i="1"/>
  <c r="EP70" i="6"/>
  <c r="BJ56" i="6"/>
  <c r="AY59" i="6"/>
  <c r="P61" i="6"/>
  <c r="EN80" i="1"/>
  <c r="EZ189" i="1" s="1"/>
  <c r="K61" i="6"/>
  <c r="BH56" i="1"/>
  <c r="DF65" i="1"/>
  <c r="AX79" i="1"/>
  <c r="BK63" i="6"/>
  <c r="CF79" i="1"/>
  <c r="AR74" i="6"/>
  <c r="CZ65" i="1"/>
  <c r="CZ61" i="1"/>
  <c r="W49" i="6"/>
  <c r="EB62" i="1"/>
  <c r="H54" i="1"/>
  <c r="H97" i="1" s="1"/>
  <c r="AD62" i="1"/>
  <c r="AN67" i="6"/>
  <c r="CU67" i="1"/>
  <c r="ED80" i="1"/>
  <c r="CX65" i="1"/>
  <c r="CZ52" i="1"/>
  <c r="BR75" i="1"/>
  <c r="BM64" i="6"/>
  <c r="AL67" i="6"/>
  <c r="BG73" i="1"/>
  <c r="CH57" i="1"/>
  <c r="X49" i="1"/>
  <c r="X44" i="1" s="1"/>
  <c r="AX66" i="6"/>
  <c r="AY70" i="1"/>
  <c r="G63" i="6"/>
  <c r="CA51" i="6"/>
  <c r="DJ55" i="6"/>
  <c r="DJ98" i="6" s="1"/>
  <c r="EG78" i="1"/>
  <c r="AO80" i="1"/>
  <c r="EA57" i="6"/>
  <c r="BS65" i="1"/>
  <c r="G79" i="1"/>
  <c r="EG73" i="6"/>
  <c r="ES183" i="6" s="1"/>
  <c r="CL52" i="6"/>
  <c r="CJ62" i="1"/>
  <c r="BO65" i="6"/>
  <c r="DF78" i="1"/>
  <c r="ED55" i="1"/>
  <c r="CI52" i="1"/>
  <c r="AL79" i="6"/>
  <c r="DL77" i="1"/>
  <c r="CU80" i="6"/>
  <c r="BN72" i="1"/>
  <c r="CH64" i="1"/>
  <c r="CT173" i="1" s="1"/>
  <c r="DS55" i="1"/>
  <c r="EP50" i="6"/>
  <c r="DX51" i="1"/>
  <c r="BC50" i="1"/>
  <c r="S69" i="1"/>
  <c r="DF79" i="1"/>
  <c r="V64" i="6"/>
  <c r="CQ80" i="1"/>
  <c r="DD69" i="1"/>
  <c r="BR69" i="1"/>
  <c r="AC77" i="1"/>
  <c r="DR81" i="1"/>
  <c r="DF49" i="6"/>
  <c r="AK77" i="6"/>
  <c r="BU49" i="6"/>
  <c r="AM78" i="6"/>
  <c r="F78" i="6"/>
  <c r="CJ55" i="6"/>
  <c r="AK64" i="6"/>
  <c r="AL49" i="6"/>
  <c r="EJ58" i="1"/>
  <c r="EV167" i="1" s="1"/>
  <c r="BS69" i="1"/>
  <c r="DU78" i="1"/>
  <c r="CR69" i="1"/>
  <c r="DX77" i="1"/>
  <c r="DF52" i="1"/>
  <c r="BX70" i="1"/>
  <c r="L56" i="1"/>
  <c r="CY68" i="1"/>
  <c r="BH55" i="6"/>
  <c r="CI62" i="6"/>
  <c r="H56" i="1"/>
  <c r="CR74" i="6"/>
  <c r="BB60" i="1"/>
  <c r="BB48" i="1" s="1"/>
  <c r="AQ52" i="6"/>
  <c r="EO80" i="1"/>
  <c r="DV53" i="1"/>
  <c r="Z53" i="1"/>
  <c r="R54" i="1"/>
  <c r="DY81" i="1"/>
  <c r="CG59" i="1"/>
  <c r="AB63" i="6"/>
  <c r="DR60" i="6"/>
  <c r="DR48" i="6" s="1"/>
  <c r="AE52" i="6"/>
  <c r="BQ77" i="1"/>
  <c r="ER49" i="6"/>
  <c r="ER44" i="6" s="1"/>
  <c r="DK77" i="1"/>
  <c r="AV66" i="6"/>
  <c r="DJ81" i="1"/>
  <c r="BF81" i="1"/>
  <c r="EJ79" i="1"/>
  <c r="AM59" i="1"/>
  <c r="CA78" i="6"/>
  <c r="AD75" i="6"/>
  <c r="CP64" i="6"/>
  <c r="CQ217" i="6" s="1"/>
  <c r="AZ73" i="1"/>
  <c r="J60" i="6"/>
  <c r="DP60" i="1"/>
  <c r="E50" i="6"/>
  <c r="E45" i="6" s="1"/>
  <c r="BR70" i="6"/>
  <c r="CO67" i="6"/>
  <c r="BC73" i="6"/>
  <c r="DF75" i="6"/>
  <c r="I66" i="6"/>
  <c r="AE54" i="6"/>
  <c r="CY76" i="6"/>
  <c r="CR54" i="1"/>
  <c r="BW50" i="6"/>
  <c r="AY58" i="1"/>
  <c r="AM60" i="1"/>
  <c r="L52" i="6"/>
  <c r="H61" i="6"/>
  <c r="AM77" i="6"/>
  <c r="M56" i="6"/>
  <c r="DC76" i="1"/>
  <c r="AZ58" i="6"/>
  <c r="AL76" i="1"/>
  <c r="DN57" i="1"/>
  <c r="DN166" i="1" s="1"/>
  <c r="BM56" i="1"/>
  <c r="BM47" i="1" s="1"/>
  <c r="CT78" i="6"/>
  <c r="T70" i="6"/>
  <c r="BN79" i="6"/>
  <c r="DM51" i="6"/>
  <c r="AI63" i="6"/>
  <c r="AF66" i="6"/>
  <c r="DR80" i="6"/>
  <c r="CM59" i="6"/>
  <c r="DW69" i="6"/>
  <c r="DX66" i="6"/>
  <c r="BB55" i="6"/>
  <c r="BB98" i="6" s="1"/>
  <c r="BV52" i="1"/>
  <c r="J73" i="1"/>
  <c r="DF58" i="1"/>
  <c r="V80" i="1"/>
  <c r="CL60" i="1"/>
  <c r="R77" i="6"/>
  <c r="V58" i="1"/>
  <c r="DZ56" i="1"/>
  <c r="DZ99" i="1" s="1"/>
  <c r="EG78" i="6"/>
  <c r="ES188" i="6" s="1"/>
  <c r="DE64" i="1"/>
  <c r="AW67" i="1"/>
  <c r="CG76" i="6"/>
  <c r="EB58" i="1"/>
  <c r="DT53" i="1"/>
  <c r="BI80" i="6"/>
  <c r="DW49" i="6"/>
  <c r="ED66" i="1"/>
  <c r="CA57" i="1"/>
  <c r="P70" i="6"/>
  <c r="Z76" i="1"/>
  <c r="S57" i="6"/>
  <c r="BQ65" i="1"/>
  <c r="DZ67" i="6"/>
  <c r="CO59" i="6"/>
  <c r="CF50" i="6"/>
  <c r="AO54" i="6"/>
  <c r="AO46" i="6" s="1"/>
  <c r="BB62" i="1"/>
  <c r="AH75" i="6"/>
  <c r="BL59" i="1"/>
  <c r="AC66" i="6"/>
  <c r="EA73" i="1"/>
  <c r="CU81" i="6"/>
  <c r="DO62" i="1"/>
  <c r="CS49" i="6"/>
  <c r="R51" i="1"/>
  <c r="DC75" i="6"/>
  <c r="BC59" i="6"/>
  <c r="DE81" i="6"/>
  <c r="AS50" i="6"/>
  <c r="AS45" i="6" s="1"/>
  <c r="Q79" i="1"/>
  <c r="DC70" i="1"/>
  <c r="DZ71" i="6"/>
  <c r="CI69" i="6"/>
  <c r="BT65" i="6"/>
  <c r="AX78" i="6"/>
  <c r="DM60" i="1"/>
  <c r="DV49" i="1"/>
  <c r="DV44" i="1" s="1"/>
  <c r="DV87" i="1" s="1"/>
  <c r="BU65" i="6"/>
  <c r="Y56" i="6"/>
  <c r="G74" i="6"/>
  <c r="DO61" i="1"/>
  <c r="DL62" i="1"/>
  <c r="BY52" i="1"/>
  <c r="BY52" i="6"/>
  <c r="BF62" i="6"/>
  <c r="DB64" i="6"/>
  <c r="Q55" i="1"/>
  <c r="BB63" i="6"/>
  <c r="BB72" i="1"/>
  <c r="Q74" i="6"/>
  <c r="CE64" i="6"/>
  <c r="H57" i="1"/>
  <c r="AB55" i="6"/>
  <c r="Y62" i="1"/>
  <c r="BN75" i="1"/>
  <c r="AH79" i="6"/>
  <c r="CN67" i="1"/>
  <c r="AG72" i="1"/>
  <c r="AT78" i="6"/>
  <c r="DD81" i="1"/>
  <c r="I50" i="1"/>
  <c r="CP70" i="6"/>
  <c r="CV76" i="6"/>
  <c r="EB57" i="1"/>
  <c r="DN69" i="6"/>
  <c r="BO61" i="6"/>
  <c r="DB71" i="6"/>
  <c r="CE69" i="1"/>
  <c r="I60" i="1"/>
  <c r="W50" i="6"/>
  <c r="BS50" i="1"/>
  <c r="CI65" i="1"/>
  <c r="AE75" i="6"/>
  <c r="DF61" i="1"/>
  <c r="AM61" i="6"/>
  <c r="BI64" i="1"/>
  <c r="BI173" i="1" s="1"/>
  <c r="BI54" i="1"/>
  <c r="AJ64" i="1"/>
  <c r="AJ74" i="1"/>
  <c r="AT56" i="1"/>
  <c r="AT99" i="1" s="1"/>
  <c r="DB81" i="6"/>
  <c r="AF81" i="1"/>
  <c r="BX53" i="6"/>
  <c r="DM63" i="1"/>
  <c r="CV69" i="6"/>
  <c r="EQ75" i="6"/>
  <c r="FC185" i="6" s="1"/>
  <c r="CS81" i="1"/>
  <c r="AX50" i="1"/>
  <c r="AX45" i="1" s="1"/>
  <c r="ED69" i="6"/>
  <c r="DX65" i="6"/>
  <c r="EJ53" i="6"/>
  <c r="I72" i="6"/>
  <c r="I72" i="1"/>
  <c r="I115" i="1" s="1"/>
  <c r="BR66" i="6"/>
  <c r="BL57" i="6"/>
  <c r="BR49" i="6"/>
  <c r="BR44" i="6" s="1"/>
  <c r="DW72" i="1"/>
  <c r="BN61" i="6"/>
  <c r="CP53" i="1"/>
  <c r="AN55" i="6"/>
  <c r="O64" i="6"/>
  <c r="AQ62" i="1"/>
  <c r="AG57" i="1"/>
  <c r="CT75" i="6"/>
  <c r="BU51" i="1"/>
  <c r="CS50" i="6"/>
  <c r="BE50" i="6"/>
  <c r="CA71" i="6"/>
  <c r="CN53" i="6"/>
  <c r="DK69" i="6"/>
  <c r="Q77" i="6"/>
  <c r="AA49" i="6"/>
  <c r="I61" i="1"/>
  <c r="AG78" i="6"/>
  <c r="BG63" i="1"/>
  <c r="CS56" i="1"/>
  <c r="AQ50" i="6"/>
  <c r="DA60" i="1"/>
  <c r="BH49" i="6"/>
  <c r="AD59" i="1"/>
  <c r="DC60" i="6"/>
  <c r="CX66" i="1"/>
  <c r="V56" i="6"/>
  <c r="V47" i="6" s="1"/>
  <c r="CY62" i="6"/>
  <c r="DF59" i="6"/>
  <c r="CJ69" i="1"/>
  <c r="AS75" i="1"/>
  <c r="DI72" i="1"/>
  <c r="EP65" i="6"/>
  <c r="AF64" i="1"/>
  <c r="CN69" i="6"/>
  <c r="T79" i="6"/>
  <c r="F59" i="6"/>
  <c r="CS65" i="6"/>
  <c r="F62" i="1"/>
  <c r="AZ60" i="1"/>
  <c r="CP67" i="1"/>
  <c r="CG57" i="6"/>
  <c r="O51" i="1"/>
  <c r="DP79" i="6"/>
  <c r="CX56" i="6"/>
  <c r="CX166" i="6" s="1"/>
  <c r="BU77" i="6"/>
  <c r="Q78" i="1"/>
  <c r="DX49" i="1"/>
  <c r="AK77" i="1"/>
  <c r="BV65" i="6"/>
  <c r="AU50" i="6"/>
  <c r="AU45" i="6" s="1"/>
  <c r="CX61" i="1"/>
  <c r="CF68" i="1"/>
  <c r="CF54" i="1"/>
  <c r="DS59" i="6"/>
  <c r="AZ75" i="1"/>
  <c r="ED52" i="1"/>
  <c r="DH77" i="1"/>
  <c r="DH120" i="1" s="1"/>
  <c r="T63" i="6"/>
  <c r="DO69" i="1"/>
  <c r="DA49" i="6"/>
  <c r="DS49" i="6"/>
  <c r="CJ74" i="6"/>
  <c r="X72" i="6"/>
  <c r="X270" i="6" s="1"/>
  <c r="K58" i="1"/>
  <c r="EF71" i="6"/>
  <c r="U77" i="6"/>
  <c r="AM50" i="1"/>
  <c r="Y53" i="6"/>
  <c r="CF59" i="1"/>
  <c r="CU56" i="6"/>
  <c r="CM67" i="1"/>
  <c r="DT70" i="6"/>
  <c r="CB63" i="6"/>
  <c r="S51" i="1"/>
  <c r="Z52" i="6"/>
  <c r="DR79" i="1"/>
  <c r="AB81" i="6"/>
  <c r="CT77" i="1"/>
  <c r="U56" i="1"/>
  <c r="AM62" i="6"/>
  <c r="AI51" i="6"/>
  <c r="S76" i="6"/>
  <c r="BC76" i="1"/>
  <c r="BZ56" i="1"/>
  <c r="BZ99" i="1" s="1"/>
  <c r="DE78" i="6"/>
  <c r="H59" i="6"/>
  <c r="CD68" i="1"/>
  <c r="CR67" i="1"/>
  <c r="CN55" i="1"/>
  <c r="AA54" i="1"/>
  <c r="DJ52" i="1"/>
  <c r="DV161" i="1" s="1"/>
  <c r="EI49" i="1"/>
  <c r="EI44" i="1" s="1"/>
  <c r="EI87" i="1" s="1"/>
  <c r="BC52" i="1"/>
  <c r="BO161" i="1" s="1"/>
  <c r="Y73" i="6"/>
  <c r="CA51" i="1"/>
  <c r="BZ71" i="1"/>
  <c r="W61" i="1"/>
  <c r="P52" i="6"/>
  <c r="S62" i="1"/>
  <c r="BU50" i="6"/>
  <c r="EL71" i="1"/>
  <c r="AM57" i="6"/>
  <c r="H78" i="6"/>
  <c r="ED77" i="1"/>
  <c r="BR69" i="6"/>
  <c r="EB79" i="6"/>
  <c r="BZ57" i="1"/>
  <c r="G72" i="6"/>
  <c r="BS55" i="1"/>
  <c r="AV75" i="6"/>
  <c r="BF56" i="1"/>
  <c r="BF99" i="1" s="1"/>
  <c r="CR69" i="6"/>
  <c r="CQ69" i="1"/>
  <c r="Y52" i="1"/>
  <c r="BO68" i="6"/>
  <c r="BM72" i="6"/>
  <c r="CB68" i="6"/>
  <c r="DX75" i="6"/>
  <c r="AW73" i="1"/>
  <c r="BB54" i="1"/>
  <c r="BB98" i="1" s="1"/>
  <c r="CN73" i="6"/>
  <c r="DW63" i="1"/>
  <c r="AG79" i="1"/>
  <c r="CR50" i="1"/>
  <c r="DV57" i="6"/>
  <c r="I77" i="6"/>
  <c r="BV81" i="1"/>
  <c r="CX64" i="1"/>
  <c r="AP70" i="1"/>
  <c r="CT57" i="1"/>
  <c r="BD60" i="1"/>
  <c r="EL59" i="6"/>
  <c r="EF68" i="6"/>
  <c r="R66" i="6"/>
  <c r="CI72" i="6"/>
  <c r="DK80" i="1"/>
  <c r="DA70" i="6"/>
  <c r="CF71" i="6"/>
  <c r="AD78" i="1"/>
  <c r="DR66" i="1"/>
  <c r="DV70" i="6"/>
  <c r="DD81" i="6"/>
  <c r="BU65" i="1"/>
  <c r="BZ69" i="1"/>
  <c r="BA72" i="6"/>
  <c r="BB60" i="6"/>
  <c r="AG73" i="6"/>
  <c r="BH67" i="1"/>
  <c r="Z72" i="1"/>
  <c r="AB58" i="6"/>
  <c r="CH58" i="1"/>
  <c r="ED65" i="1"/>
  <c r="BU77" i="1"/>
  <c r="DB73" i="1"/>
  <c r="M55" i="1"/>
  <c r="BQ57" i="6"/>
  <c r="DO59" i="6"/>
  <c r="CJ58" i="6"/>
  <c r="BX55" i="6"/>
  <c r="AY64" i="1"/>
  <c r="BU64" i="1"/>
  <c r="DC61" i="1"/>
  <c r="DM51" i="1"/>
  <c r="BF80" i="6"/>
  <c r="AX51" i="1"/>
  <c r="BH72" i="1"/>
  <c r="AN78" i="6"/>
  <c r="DD54" i="6"/>
  <c r="CH71" i="6"/>
  <c r="BN62" i="1"/>
  <c r="AG66" i="6"/>
  <c r="BN73" i="6"/>
  <c r="DC65" i="1"/>
  <c r="AJ70" i="1"/>
  <c r="DE59" i="1"/>
  <c r="BA66" i="1"/>
  <c r="CH62" i="1"/>
  <c r="CT171" i="1" s="1"/>
  <c r="DD57" i="1"/>
  <c r="EP60" i="6"/>
  <c r="DG76" i="1"/>
  <c r="AM49" i="6"/>
  <c r="EF76" i="6"/>
  <c r="K76" i="6"/>
  <c r="G60" i="6"/>
  <c r="DM70" i="1"/>
  <c r="EB80" i="1"/>
  <c r="CU68" i="6"/>
  <c r="DK74" i="6"/>
  <c r="EA61" i="6"/>
  <c r="X60" i="1"/>
  <c r="X103" i="1" s="1"/>
  <c r="AK59" i="1"/>
  <c r="AY61" i="1"/>
  <c r="BS71" i="1"/>
  <c r="AH80" i="6"/>
  <c r="AE57" i="1"/>
  <c r="BE77" i="1"/>
  <c r="CT60" i="6"/>
  <c r="DN56" i="1"/>
  <c r="DB71" i="1"/>
  <c r="DB180" i="1" s="1"/>
  <c r="ED75" i="1"/>
  <c r="CD53" i="1"/>
  <c r="DD53" i="1"/>
  <c r="X69" i="1"/>
  <c r="O78" i="1"/>
  <c r="CV66" i="1"/>
  <c r="BV66" i="1"/>
  <c r="AI59" i="6"/>
  <c r="V64" i="1"/>
  <c r="AH49" i="6"/>
  <c r="CT68" i="6"/>
  <c r="EG67" i="6"/>
  <c r="ES177" i="6" s="1"/>
  <c r="BF70" i="1"/>
  <c r="EO63" i="1"/>
  <c r="AT67" i="6"/>
  <c r="EJ64" i="6"/>
  <c r="O79" i="1"/>
  <c r="AM63" i="1"/>
  <c r="O55" i="6"/>
  <c r="E59" i="1"/>
  <c r="AH76" i="6"/>
  <c r="DY50" i="6"/>
  <c r="BT79" i="6"/>
  <c r="AO50" i="1"/>
  <c r="AO93" i="1" s="1"/>
  <c r="DG52" i="1"/>
  <c r="BQ52" i="1"/>
  <c r="EG51" i="6"/>
  <c r="AC74" i="6"/>
  <c r="BR80" i="1"/>
  <c r="BS80" i="1"/>
  <c r="G68" i="6"/>
  <c r="CW70" i="6"/>
  <c r="BB80" i="1"/>
  <c r="EB60" i="1"/>
  <c r="EB103" i="1" s="1"/>
  <c r="AM72" i="1"/>
  <c r="AC64" i="1"/>
  <c r="CW80" i="1"/>
  <c r="DU77" i="6"/>
  <c r="DN78" i="1"/>
  <c r="BI57" i="6"/>
  <c r="EN70" i="1"/>
  <c r="AV79" i="1"/>
  <c r="O65" i="1"/>
  <c r="DA63" i="1"/>
  <c r="M51" i="6"/>
  <c r="CL67" i="1"/>
  <c r="W68" i="6"/>
  <c r="CZ62" i="1"/>
  <c r="AR54" i="1"/>
  <c r="E58" i="1"/>
  <c r="CI70" i="6"/>
  <c r="BD70" i="6"/>
  <c r="CZ57" i="6"/>
  <c r="DC72" i="6"/>
  <c r="AP66" i="1"/>
  <c r="DY76" i="6"/>
  <c r="CP55" i="1"/>
  <c r="AJ78" i="6"/>
  <c r="AF54" i="1"/>
  <c r="BI58" i="6"/>
  <c r="AZ64" i="6"/>
  <c r="AC54" i="6"/>
  <c r="BV57" i="1"/>
  <c r="BO70" i="1"/>
  <c r="BI72" i="1"/>
  <c r="CG73" i="6"/>
  <c r="DN60" i="6"/>
  <c r="AH81" i="6"/>
  <c r="AO55" i="6"/>
  <c r="CV57" i="1"/>
  <c r="EF68" i="1"/>
  <c r="CL69" i="6"/>
  <c r="N63" i="6"/>
  <c r="CP71" i="1"/>
  <c r="AM73" i="1"/>
  <c r="AH60" i="1"/>
  <c r="AH103" i="1" s="1"/>
  <c r="Z68" i="6"/>
  <c r="DH65" i="6"/>
  <c r="Q66" i="6"/>
  <c r="BH51" i="1"/>
  <c r="EG75" i="1"/>
  <c r="CG70" i="1"/>
  <c r="CH76" i="1"/>
  <c r="CJ66" i="6"/>
  <c r="CJ65" i="1"/>
  <c r="CB50" i="1"/>
  <c r="CE61" i="6"/>
  <c r="AT78" i="1"/>
  <c r="AC76" i="6"/>
  <c r="AZ60" i="6"/>
  <c r="AZ170" i="6" s="1"/>
  <c r="DF51" i="6"/>
  <c r="DN57" i="6"/>
  <c r="X53" i="6"/>
  <c r="DB72" i="6"/>
  <c r="CO77" i="1"/>
  <c r="EK76" i="6"/>
  <c r="EW186" i="6" s="1"/>
  <c r="BI61" i="1"/>
  <c r="U69" i="1"/>
  <c r="CK67" i="1"/>
  <c r="Q59" i="6"/>
  <c r="M50" i="6"/>
  <c r="Q68" i="6"/>
  <c r="R79" i="6"/>
  <c r="O49" i="6"/>
  <c r="BL69" i="6"/>
  <c r="CY52" i="6"/>
  <c r="EA79" i="1"/>
  <c r="AQ55" i="6"/>
  <c r="AE65" i="1"/>
  <c r="R63" i="1"/>
  <c r="AY73" i="6"/>
  <c r="CB55" i="6"/>
  <c r="BV74" i="6"/>
  <c r="DA81" i="6"/>
  <c r="CT49" i="1"/>
  <c r="CT44" i="1" s="1"/>
  <c r="CT87" i="1" s="1"/>
  <c r="BP60" i="6"/>
  <c r="BP48" i="6" s="1"/>
  <c r="DP59" i="1"/>
  <c r="G80" i="6"/>
  <c r="ED63" i="1"/>
  <c r="DK51" i="6"/>
  <c r="AM52" i="1"/>
  <c r="BV73" i="1"/>
  <c r="G50" i="1"/>
  <c r="DP74" i="6"/>
  <c r="DQ227" i="6" s="1"/>
  <c r="BG65" i="6"/>
  <c r="DN49" i="1"/>
  <c r="DN44" i="1" s="1"/>
  <c r="DF63" i="6"/>
  <c r="DC49" i="6"/>
  <c r="CR75" i="6"/>
  <c r="DQ81" i="6"/>
  <c r="DT63" i="6"/>
  <c r="AI53" i="6"/>
  <c r="EL55" i="6"/>
  <c r="EL98" i="6" s="1"/>
  <c r="DO52" i="6"/>
  <c r="DT69" i="1"/>
  <c r="AW49" i="6"/>
  <c r="BZ66" i="6"/>
  <c r="X78" i="1"/>
  <c r="BH51" i="6"/>
  <c r="CS81" i="6"/>
  <c r="BK65" i="6"/>
  <c r="K70" i="6"/>
  <c r="BO50" i="1"/>
  <c r="BL50" i="6"/>
  <c r="BG72" i="6"/>
  <c r="L50" i="1"/>
  <c r="EI71" i="6"/>
  <c r="BJ75" i="1"/>
  <c r="AU62" i="1"/>
  <c r="AH77" i="1"/>
  <c r="EF80" i="6"/>
  <c r="BF66" i="6"/>
  <c r="DA56" i="6"/>
  <c r="EN69" i="6"/>
  <c r="BY56" i="6"/>
  <c r="CU61" i="6"/>
  <c r="AM56" i="6"/>
  <c r="CB68" i="1"/>
  <c r="CF68" i="6"/>
  <c r="N55" i="6"/>
  <c r="BX79" i="6"/>
  <c r="CK56" i="1"/>
  <c r="BB59" i="1"/>
  <c r="CC63" i="1"/>
  <c r="DE65" i="6"/>
  <c r="AY72" i="1"/>
  <c r="EM50" i="6"/>
  <c r="I53" i="6"/>
  <c r="S66" i="6"/>
  <c r="CB74" i="6"/>
  <c r="DT80" i="6"/>
  <c r="N51" i="1"/>
  <c r="DK67" i="6"/>
  <c r="BL77" i="6"/>
  <c r="DL76" i="1"/>
  <c r="BN55" i="6"/>
  <c r="DY81" i="6"/>
  <c r="DH79" i="6"/>
  <c r="BH66" i="1"/>
  <c r="DH74" i="6"/>
  <c r="AM81" i="1"/>
  <c r="F57" i="1"/>
  <c r="CQ79" i="6"/>
  <c r="DF80" i="1"/>
  <c r="BE71" i="6"/>
  <c r="EA65" i="1"/>
  <c r="BD73" i="6"/>
  <c r="Q76" i="1"/>
  <c r="BR75" i="6"/>
  <c r="BK78" i="1"/>
  <c r="BO64" i="6"/>
  <c r="AZ49" i="1"/>
  <c r="AZ44" i="1" s="1"/>
  <c r="AH56" i="6"/>
  <c r="CX61" i="6"/>
  <c r="T49" i="6"/>
  <c r="Y72" i="1"/>
  <c r="BS60" i="6"/>
  <c r="BS48" i="6" s="1"/>
  <c r="CH53" i="1"/>
  <c r="CF65" i="1"/>
  <c r="CW69" i="6"/>
  <c r="U59" i="6"/>
  <c r="BH69" i="6"/>
  <c r="S69" i="6"/>
  <c r="BK79" i="1"/>
  <c r="N75" i="1"/>
  <c r="M67" i="6"/>
  <c r="CZ80" i="1"/>
  <c r="DZ79" i="1"/>
  <c r="DP75" i="1"/>
  <c r="CV53" i="6"/>
  <c r="BO78" i="1"/>
  <c r="DU54" i="1"/>
  <c r="DO76" i="1"/>
  <c r="CZ70" i="6"/>
  <c r="CX58" i="1"/>
  <c r="R78" i="6"/>
  <c r="AH74" i="6"/>
  <c r="AV51" i="6"/>
  <c r="DY80" i="6"/>
  <c r="BM66" i="1"/>
  <c r="BU59" i="1"/>
  <c r="M64" i="1"/>
  <c r="AY69" i="1"/>
  <c r="CJ56" i="6"/>
  <c r="EH63" i="1"/>
  <c r="DA80" i="1"/>
  <c r="BE53" i="1"/>
  <c r="EI68" i="1"/>
  <c r="U67" i="6"/>
  <c r="DR76" i="6"/>
  <c r="DN69" i="1"/>
  <c r="AF53" i="1"/>
  <c r="Q54" i="6"/>
  <c r="CL58" i="6"/>
  <c r="I79" i="6"/>
  <c r="N69" i="6"/>
  <c r="AF62" i="1"/>
  <c r="CI75" i="6"/>
  <c r="AS61" i="6"/>
  <c r="EN58" i="6"/>
  <c r="EZ168" i="6" s="1"/>
  <c r="EG66" i="6"/>
  <c r="ES176" i="6" s="1"/>
  <c r="AF67" i="6"/>
  <c r="DU55" i="1"/>
  <c r="DC81" i="6"/>
  <c r="CA79" i="1"/>
  <c r="CG55" i="6"/>
  <c r="BB79" i="1"/>
  <c r="CD60" i="1"/>
  <c r="CD103" i="1" s="1"/>
  <c r="AS59" i="6"/>
  <c r="BR50" i="6"/>
  <c r="CF60" i="1"/>
  <c r="P74" i="1"/>
  <c r="AS68" i="1"/>
  <c r="EC62" i="6"/>
  <c r="AU72" i="6"/>
  <c r="T76" i="6"/>
  <c r="DZ58" i="1"/>
  <c r="BI51" i="1"/>
  <c r="AH66" i="1"/>
  <c r="AD50" i="6"/>
  <c r="EO77" i="6"/>
  <c r="AD56" i="1"/>
  <c r="DE63" i="6"/>
  <c r="ER71" i="1"/>
  <c r="FD180" i="1" s="1"/>
  <c r="EN72" i="6"/>
  <c r="EZ182" i="6" s="1"/>
  <c r="DT65" i="6"/>
  <c r="BZ70" i="6"/>
  <c r="DV55" i="1"/>
  <c r="AN56" i="6"/>
  <c r="EL80" i="1"/>
  <c r="BV71" i="1"/>
  <c r="DB64" i="1"/>
  <c r="BO51" i="1"/>
  <c r="BV77" i="1"/>
  <c r="DC57" i="6"/>
  <c r="CF62" i="1"/>
  <c r="Y68" i="1"/>
  <c r="AC52" i="6"/>
  <c r="O50" i="6"/>
  <c r="CD70" i="1"/>
  <c r="EI72" i="6"/>
  <c r="DG57" i="6"/>
  <c r="AN79" i="6"/>
  <c r="X51" i="6"/>
  <c r="X249" i="6" s="1"/>
  <c r="DZ80" i="1"/>
  <c r="CF76" i="6"/>
  <c r="X52" i="1"/>
  <c r="BJ77" i="1"/>
  <c r="AK80" i="6"/>
  <c r="Z68" i="1"/>
  <c r="CR79" i="1"/>
  <c r="P77" i="6"/>
  <c r="X75" i="6"/>
  <c r="DG77" i="1"/>
  <c r="BW52" i="6"/>
  <c r="DF69" i="1"/>
  <c r="BN74" i="6"/>
  <c r="DR70" i="1"/>
  <c r="EA52" i="1"/>
  <c r="AG68" i="6"/>
  <c r="AS178" i="6" s="1"/>
  <c r="BD59" i="1"/>
  <c r="DJ60" i="6"/>
  <c r="DJ48" i="6" s="1"/>
  <c r="BY50" i="6"/>
  <c r="CD66" i="6"/>
  <c r="DQ80" i="6"/>
  <c r="P62" i="6"/>
  <c r="BQ54" i="1"/>
  <c r="BQ46" i="1" s="1"/>
  <c r="DJ68" i="6"/>
  <c r="DO81" i="6"/>
  <c r="DE72" i="6"/>
  <c r="DU67" i="1"/>
  <c r="BJ54" i="6"/>
  <c r="P73" i="1"/>
  <c r="DF73" i="6"/>
  <c r="AK70" i="1"/>
  <c r="BK59" i="1"/>
  <c r="CG76" i="1"/>
  <c r="P58" i="6"/>
  <c r="O75" i="1"/>
  <c r="CV64" i="1"/>
  <c r="DC71" i="1"/>
  <c r="S64" i="1"/>
  <c r="AS56" i="1"/>
  <c r="L76" i="1"/>
  <c r="CG60" i="1"/>
  <c r="CR60" i="6"/>
  <c r="CX68" i="1"/>
  <c r="DA65" i="6"/>
  <c r="AC50" i="6"/>
  <c r="AL60" i="1"/>
  <c r="DF57" i="1"/>
  <c r="CJ78" i="1"/>
  <c r="CS66" i="1"/>
  <c r="BN75" i="6"/>
  <c r="DI52" i="6"/>
  <c r="R80" i="6"/>
  <c r="AH71" i="1"/>
  <c r="BX76" i="6"/>
  <c r="AN63" i="6"/>
  <c r="BH57" i="6"/>
  <c r="BG70" i="6"/>
  <c r="L78" i="1"/>
  <c r="AH53" i="6"/>
  <c r="AC60" i="1"/>
  <c r="DD59" i="1"/>
  <c r="CS69" i="1"/>
  <c r="AB49" i="1"/>
  <c r="AB44" i="1" s="1"/>
  <c r="H62" i="6"/>
  <c r="J78" i="6"/>
  <c r="DS68" i="1"/>
  <c r="DD64" i="1"/>
  <c r="AE59" i="6"/>
  <c r="DH65" i="1"/>
  <c r="AD60" i="6"/>
  <c r="G58" i="1"/>
  <c r="AN58" i="1"/>
  <c r="DM54" i="6"/>
  <c r="BX64" i="1"/>
  <c r="R58" i="1"/>
  <c r="V55" i="1"/>
  <c r="BV65" i="1"/>
  <c r="AA73" i="6"/>
  <c r="BW76" i="1"/>
  <c r="CC61" i="1"/>
  <c r="BZ64" i="6"/>
  <c r="DP63" i="6"/>
  <c r="DL53" i="6"/>
  <c r="BO53" i="6"/>
  <c r="AV60" i="6"/>
  <c r="L54" i="1"/>
  <c r="N64" i="6"/>
  <c r="AK63" i="1"/>
  <c r="BW75" i="1"/>
  <c r="AC74" i="1"/>
  <c r="EC58" i="6"/>
  <c r="DD52" i="1"/>
  <c r="BS69" i="6"/>
  <c r="CO52" i="1"/>
  <c r="CK66" i="1"/>
  <c r="CY67" i="1"/>
  <c r="S49" i="6"/>
  <c r="S44" i="6" s="1"/>
  <c r="EC66" i="6"/>
  <c r="EK62" i="1"/>
  <c r="EW171" i="1" s="1"/>
  <c r="F70" i="6"/>
  <c r="BM76" i="1"/>
  <c r="ED51" i="1"/>
  <c r="AP69" i="1"/>
  <c r="AM60" i="6"/>
  <c r="AC53" i="6"/>
  <c r="AH65" i="6"/>
  <c r="DQ75" i="1"/>
  <c r="Y57" i="1"/>
  <c r="DZ59" i="1"/>
  <c r="EF51" i="6"/>
  <c r="CB65" i="1"/>
  <c r="AO55" i="1"/>
  <c r="AE56" i="1"/>
  <c r="Q71" i="6"/>
  <c r="AT52" i="6"/>
  <c r="BJ66" i="1"/>
  <c r="CV73" i="6"/>
  <c r="BM52" i="1"/>
  <c r="DB74" i="6"/>
  <c r="BA63" i="6"/>
  <c r="AE61" i="1"/>
  <c r="ER71" i="6"/>
  <c r="EI78" i="1"/>
  <c r="BG58" i="6"/>
  <c r="BO57" i="6"/>
  <c r="DE71" i="1"/>
  <c r="BD75" i="6"/>
  <c r="CS51" i="1"/>
  <c r="CS94" i="1" s="1"/>
  <c r="BL63" i="1"/>
  <c r="BU54" i="6"/>
  <c r="BU46" i="6" s="1"/>
  <c r="L49" i="6"/>
  <c r="X59" i="1"/>
  <c r="BJ63" i="6"/>
  <c r="BJ173" i="6" s="1"/>
  <c r="BA56" i="1"/>
  <c r="BA101" i="1" s="1"/>
  <c r="AI70" i="6"/>
  <c r="AB61" i="6"/>
  <c r="N69" i="1"/>
  <c r="CC53" i="1"/>
  <c r="BZ75" i="6"/>
  <c r="DV73" i="1"/>
  <c r="DE55" i="1"/>
  <c r="DE98" i="1" s="1"/>
  <c r="AS57" i="1"/>
  <c r="M69" i="1"/>
  <c r="BF76" i="1"/>
  <c r="BG66" i="6"/>
  <c r="DI79" i="1"/>
  <c r="DY69" i="6"/>
  <c r="M73" i="6"/>
  <c r="AI78" i="6"/>
  <c r="F51" i="6"/>
  <c r="BO54" i="1"/>
  <c r="BE60" i="6"/>
  <c r="BE48" i="6" s="1"/>
  <c r="EE74" i="1"/>
  <c r="T77" i="6"/>
  <c r="AT77" i="1"/>
  <c r="DO76" i="6"/>
  <c r="DH75" i="6"/>
  <c r="BJ50" i="6"/>
  <c r="P69" i="1"/>
  <c r="AO80" i="6"/>
  <c r="DL61" i="6"/>
  <c r="W55" i="6"/>
  <c r="G79" i="6"/>
  <c r="BG74" i="1"/>
  <c r="BH81" i="6"/>
  <c r="AU74" i="1"/>
  <c r="AU183" i="1" s="1"/>
  <c r="N80" i="6"/>
  <c r="P67" i="1"/>
  <c r="AC75" i="1"/>
  <c r="AL62" i="6"/>
  <c r="EC73" i="1"/>
  <c r="BC65" i="6"/>
  <c r="BI65" i="6"/>
  <c r="CY72" i="1"/>
  <c r="BZ63" i="6"/>
  <c r="CB57" i="6"/>
  <c r="DP68" i="6"/>
  <c r="AB51" i="6"/>
  <c r="AO53" i="1"/>
  <c r="CQ70" i="6"/>
  <c r="EO74" i="6"/>
  <c r="FA184" i="6" s="1"/>
  <c r="CW52" i="1"/>
  <c r="CW161" i="1" s="1"/>
  <c r="BZ54" i="1"/>
  <c r="BK65" i="1"/>
  <c r="DK76" i="6"/>
  <c r="DY49" i="1"/>
  <c r="DY44" i="1" s="1"/>
  <c r="DY87" i="1" s="1"/>
  <c r="DE74" i="6"/>
  <c r="BJ53" i="1"/>
  <c r="BS63" i="6"/>
  <c r="CP65" i="6"/>
  <c r="DT72" i="6"/>
  <c r="BW59" i="1"/>
  <c r="Z79" i="1"/>
  <c r="CH54" i="6"/>
  <c r="CH46" i="6" s="1"/>
  <c r="N50" i="1"/>
  <c r="U53" i="1"/>
  <c r="U162" i="1" s="1"/>
  <c r="BI56" i="1"/>
  <c r="S58" i="6"/>
  <c r="DQ59" i="6"/>
  <c r="DQ169" i="6" s="1"/>
  <c r="J77" i="6"/>
  <c r="BG81" i="6"/>
  <c r="DU60" i="1"/>
  <c r="DD52" i="6"/>
  <c r="CV67" i="6"/>
  <c r="AZ56" i="1"/>
  <c r="BZ78" i="1"/>
  <c r="AY76" i="6"/>
  <c r="BQ56" i="1"/>
  <c r="CR51" i="1"/>
  <c r="CZ49" i="6"/>
  <c r="L49" i="1"/>
  <c r="L44" i="1" s="1"/>
  <c r="L87" i="1" s="1"/>
  <c r="EP74" i="1"/>
  <c r="EF69" i="1"/>
  <c r="DI67" i="6"/>
  <c r="AH60" i="6"/>
  <c r="CE61" i="1"/>
  <c r="BX57" i="6"/>
  <c r="DM53" i="1"/>
  <c r="DM162" i="1" s="1"/>
  <c r="AS51" i="1"/>
  <c r="BL81" i="1"/>
  <c r="G51" i="6"/>
  <c r="V50" i="6"/>
  <c r="Y75" i="1"/>
  <c r="EJ73" i="6"/>
  <c r="AH72" i="1"/>
  <c r="CQ59" i="1"/>
  <c r="DQ73" i="1"/>
  <c r="K69" i="1"/>
  <c r="CX54" i="6"/>
  <c r="CX46" i="6" s="1"/>
  <c r="Q73" i="1"/>
  <c r="AH75" i="1"/>
  <c r="DS54" i="6"/>
  <c r="P80" i="1"/>
  <c r="N73" i="1"/>
  <c r="AB66" i="1"/>
  <c r="CB73" i="6"/>
  <c r="AO76" i="1"/>
  <c r="BC73" i="1"/>
  <c r="AV52" i="1"/>
  <c r="O76" i="6"/>
  <c r="EN51" i="1"/>
  <c r="U77" i="1"/>
  <c r="AW54" i="1"/>
  <c r="CC61" i="6"/>
  <c r="AB75" i="6"/>
  <c r="DA56" i="1"/>
  <c r="BT77" i="6"/>
  <c r="S60" i="6"/>
  <c r="AM74" i="1"/>
  <c r="CR52" i="6"/>
  <c r="EA70" i="6"/>
  <c r="DP61" i="6"/>
  <c r="CV51" i="1"/>
  <c r="CF64" i="6"/>
  <c r="EH56" i="6"/>
  <c r="AL54" i="1"/>
  <c r="AL46" i="1" s="1"/>
  <c r="E71" i="1"/>
  <c r="DV59" i="6"/>
  <c r="EC59" i="1"/>
  <c r="EC168" i="1" s="1"/>
  <c r="M50" i="1"/>
  <c r="BZ58" i="6"/>
  <c r="DG73" i="1"/>
  <c r="AH58" i="1"/>
  <c r="DL64" i="1"/>
  <c r="DH53" i="6"/>
  <c r="E80" i="1"/>
  <c r="AL57" i="1"/>
  <c r="CN68" i="1"/>
  <c r="EM61" i="1"/>
  <c r="AI56" i="1"/>
  <c r="BA77" i="6"/>
  <c r="AF66" i="1"/>
  <c r="AR80" i="1"/>
  <c r="DC53" i="6"/>
  <c r="AM71" i="6"/>
  <c r="V53" i="6"/>
  <c r="CJ56" i="1"/>
  <c r="BR81" i="6"/>
  <c r="EJ54" i="6"/>
  <c r="DY56" i="1"/>
  <c r="BF77" i="1"/>
  <c r="Q66" i="1"/>
  <c r="BO66" i="1"/>
  <c r="DC57" i="1"/>
  <c r="AX53" i="6"/>
  <c r="CH54" i="1"/>
  <c r="BK53" i="1"/>
  <c r="DV63" i="6"/>
  <c r="H67" i="6"/>
  <c r="BX63" i="6"/>
  <c r="U75" i="1"/>
  <c r="AY51" i="6"/>
  <c r="AW80" i="1"/>
  <c r="CA69" i="6"/>
  <c r="AR54" i="6"/>
  <c r="AR46" i="6" s="1"/>
  <c r="DQ60" i="1"/>
  <c r="CL75" i="1"/>
  <c r="CC81" i="6"/>
  <c r="K54" i="1"/>
  <c r="DN73" i="1"/>
  <c r="DB70" i="6"/>
  <c r="AW62" i="1"/>
  <c r="DV54" i="1"/>
  <c r="BR61" i="1"/>
  <c r="BR104" i="1" s="1"/>
  <c r="CR62" i="6"/>
  <c r="EQ59" i="6"/>
  <c r="T66" i="1"/>
  <c r="T175" i="1" s="1"/>
  <c r="U49" i="6"/>
  <c r="DM76" i="6"/>
  <c r="BD76" i="1"/>
  <c r="H65" i="1"/>
  <c r="CO73" i="6"/>
  <c r="K57" i="6"/>
  <c r="EB81" i="1"/>
  <c r="ED56" i="6"/>
  <c r="ED47" i="6" s="1"/>
  <c r="CZ63" i="1"/>
  <c r="CH80" i="6"/>
  <c r="AX49" i="1"/>
  <c r="AX44" i="1" s="1"/>
  <c r="AA59" i="6"/>
  <c r="X66" i="1"/>
  <c r="CB51" i="1"/>
  <c r="AF64" i="6"/>
  <c r="CN66" i="1"/>
  <c r="CO51" i="1"/>
  <c r="DL75" i="1"/>
  <c r="DK70" i="1"/>
  <c r="CJ51" i="1"/>
  <c r="O66" i="1"/>
  <c r="DC64" i="1"/>
  <c r="ED75" i="6"/>
  <c r="CY73" i="6"/>
  <c r="CR81" i="1"/>
  <c r="CV77" i="6"/>
  <c r="CN65" i="1"/>
  <c r="AT55" i="6"/>
  <c r="EF63" i="1"/>
  <c r="EQ77" i="1"/>
  <c r="DO70" i="1"/>
  <c r="EL73" i="6"/>
  <c r="P81" i="1"/>
  <c r="EG68" i="6"/>
  <c r="ES178" i="6" s="1"/>
  <c r="DS72" i="6"/>
  <c r="CW53" i="6"/>
  <c r="DW49" i="1"/>
  <c r="DW44" i="1" s="1"/>
  <c r="DB66" i="6"/>
  <c r="DX56" i="1"/>
  <c r="DX99" i="1" s="1"/>
  <c r="CS74" i="6"/>
  <c r="CZ81" i="1"/>
  <c r="EA69" i="6"/>
  <c r="N78" i="1"/>
  <c r="CY71" i="6"/>
  <c r="DK52" i="6"/>
  <c r="CE70" i="1"/>
  <c r="AJ79" i="6"/>
  <c r="DK59" i="1"/>
  <c r="Q63" i="1"/>
  <c r="DB75" i="1"/>
  <c r="DO50" i="1"/>
  <c r="BT60" i="1"/>
  <c r="EM72" i="1"/>
  <c r="DQ75" i="6"/>
  <c r="AT63" i="6"/>
  <c r="BJ62" i="6"/>
  <c r="N66" i="6"/>
  <c r="BZ73" i="6"/>
  <c r="S56" i="6"/>
  <c r="AK51" i="6"/>
  <c r="CY56" i="1"/>
  <c r="EG50" i="6"/>
  <c r="CG71" i="6"/>
  <c r="CC77" i="6"/>
  <c r="BP76" i="1"/>
  <c r="T77" i="1"/>
  <c r="AJ59" i="6"/>
  <c r="F81" i="6"/>
  <c r="U60" i="6"/>
  <c r="AX57" i="1"/>
  <c r="AN73" i="1"/>
  <c r="DA77" i="6"/>
  <c r="CI79" i="1"/>
  <c r="BH77" i="6"/>
  <c r="BS62" i="6"/>
  <c r="BL65" i="1"/>
  <c r="CV75" i="6"/>
  <c r="BW51" i="1"/>
  <c r="EI65" i="1"/>
  <c r="CY57" i="6"/>
  <c r="BE50" i="1"/>
  <c r="BE93" i="1" s="1"/>
  <c r="CK77" i="6"/>
  <c r="BO72" i="6"/>
  <c r="E77" i="1"/>
  <c r="BF75" i="6"/>
  <c r="AQ49" i="6"/>
  <c r="AQ44" i="6" s="1"/>
  <c r="CR56" i="1"/>
  <c r="BK54" i="1"/>
  <c r="AK74" i="6"/>
  <c r="DT76" i="1"/>
  <c r="DZ76" i="6"/>
  <c r="AV70" i="1"/>
  <c r="BC56" i="1"/>
  <c r="DP66" i="1"/>
  <c r="CP64" i="1"/>
  <c r="AG69" i="1"/>
  <c r="Y67" i="1"/>
  <c r="DP72" i="6"/>
  <c r="DQ53" i="1"/>
  <c r="DG74" i="1"/>
  <c r="EG73" i="1"/>
  <c r="BT68" i="1"/>
  <c r="DT58" i="6"/>
  <c r="CI51" i="1"/>
  <c r="S61" i="1"/>
  <c r="BJ49" i="6"/>
  <c r="S57" i="1"/>
  <c r="BG58" i="1"/>
  <c r="Z70" i="1"/>
  <c r="DW71" i="6"/>
  <c r="EK49" i="1"/>
  <c r="EK44" i="1" s="1"/>
  <c r="CP57" i="6"/>
  <c r="AL55" i="1"/>
  <c r="DI54" i="6"/>
  <c r="CC52" i="1"/>
  <c r="AQ51" i="6"/>
  <c r="DB76" i="1"/>
  <c r="CG69" i="1"/>
  <c r="H81" i="6"/>
  <c r="AX67" i="6"/>
  <c r="DE58" i="6"/>
  <c r="CV55" i="6"/>
  <c r="BZ53" i="1"/>
  <c r="CF55" i="1"/>
  <c r="CK79" i="6"/>
  <c r="DD73" i="6"/>
  <c r="CQ77" i="1"/>
  <c r="EA53" i="1"/>
  <c r="AY73" i="1"/>
  <c r="BB70" i="6"/>
  <c r="AB67" i="6"/>
  <c r="DA71" i="6"/>
  <c r="DQ78" i="6"/>
  <c r="EF59" i="6"/>
  <c r="AX71" i="6"/>
  <c r="U65" i="6"/>
  <c r="BC60" i="1"/>
  <c r="BS72" i="1"/>
  <c r="AC51" i="1"/>
  <c r="AY56" i="1"/>
  <c r="BS78" i="6"/>
  <c r="AC77" i="6"/>
  <c r="V75" i="1"/>
  <c r="K51" i="1"/>
  <c r="AK56" i="6"/>
  <c r="BZ74" i="6"/>
  <c r="CA64" i="6"/>
  <c r="P60" i="1"/>
  <c r="DR66" i="6"/>
  <c r="BU53" i="6"/>
  <c r="EP52" i="1"/>
  <c r="DL61" i="1"/>
  <c r="CA61" i="1"/>
  <c r="ER62" i="1"/>
  <c r="AH70" i="1"/>
  <c r="EA76" i="6"/>
  <c r="BW71" i="1"/>
  <c r="O68" i="1"/>
  <c r="BL57" i="1"/>
  <c r="N72" i="6"/>
  <c r="AM70" i="1"/>
  <c r="CG57" i="1"/>
  <c r="AS64" i="1"/>
  <c r="EM56" i="1"/>
  <c r="EM47" i="1" s="1"/>
  <c r="K74" i="6"/>
  <c r="DU55" i="6"/>
  <c r="DU99" i="6" s="1"/>
  <c r="CJ75" i="6"/>
  <c r="AA70" i="1"/>
  <c r="AB56" i="1"/>
  <c r="CG66" i="6"/>
  <c r="EP49" i="6"/>
  <c r="Z76" i="6"/>
  <c r="DZ74" i="1"/>
  <c r="EI67" i="6"/>
  <c r="DF63" i="1"/>
  <c r="DX69" i="1"/>
  <c r="M65" i="1"/>
  <c r="AH56" i="1"/>
  <c r="U49" i="1"/>
  <c r="U44" i="1" s="1"/>
  <c r="BM50" i="6"/>
  <c r="DI61" i="1"/>
  <c r="DR50" i="1"/>
  <c r="DV60" i="1"/>
  <c r="AZ68" i="6"/>
  <c r="CH62" i="6"/>
  <c r="CF60" i="6"/>
  <c r="CI74" i="6"/>
  <c r="CL58" i="1"/>
  <c r="U80" i="1"/>
  <c r="AB53" i="1"/>
  <c r="CZ71" i="6"/>
  <c r="ED76" i="6"/>
  <c r="ED64" i="6"/>
  <c r="I62" i="6"/>
  <c r="DR71" i="6"/>
  <c r="DM67" i="6"/>
  <c r="EK66" i="6"/>
  <c r="I65" i="1"/>
  <c r="J53" i="1"/>
  <c r="J96" i="1" s="1"/>
  <c r="EB66" i="6"/>
  <c r="BS49" i="1"/>
  <c r="BS44" i="1" s="1"/>
  <c r="BS87" i="1" s="1"/>
  <c r="DD75" i="6"/>
  <c r="BB53" i="1"/>
  <c r="AS81" i="1"/>
  <c r="AS124" i="1" s="1"/>
  <c r="S55" i="1"/>
  <c r="BX76" i="1"/>
  <c r="AL53" i="6"/>
  <c r="BG51" i="6"/>
  <c r="AN76" i="1"/>
  <c r="CD64" i="6"/>
  <c r="AS51" i="6"/>
  <c r="BX54" i="1"/>
  <c r="DQ63" i="1"/>
  <c r="DP57" i="6"/>
  <c r="K60" i="1"/>
  <c r="AT71" i="1"/>
  <c r="CQ49" i="6"/>
  <c r="EG64" i="1"/>
  <c r="ER72" i="6"/>
  <c r="F56" i="1"/>
  <c r="BE55" i="1"/>
  <c r="EL79" i="6"/>
  <c r="AI50" i="6"/>
  <c r="O66" i="6"/>
  <c r="AI77" i="1"/>
  <c r="S80" i="1"/>
  <c r="DT57" i="1"/>
  <c r="DX68" i="1"/>
  <c r="CU49" i="6"/>
  <c r="CU44" i="6" s="1"/>
  <c r="EE70" i="1"/>
  <c r="DJ72" i="6"/>
  <c r="DK49" i="1"/>
  <c r="DK44" i="1" s="1"/>
  <c r="CF72" i="1"/>
  <c r="AG71" i="6"/>
  <c r="BH66" i="6"/>
  <c r="BC74" i="1"/>
  <c r="BA54" i="1"/>
  <c r="AM73" i="6"/>
  <c r="AD62" i="6"/>
  <c r="CI60" i="6"/>
  <c r="CI48" i="6" s="1"/>
  <c r="EL54" i="6"/>
  <c r="BF61" i="1"/>
  <c r="I69" i="1"/>
  <c r="DC74" i="1"/>
  <c r="DE51" i="6"/>
  <c r="DQ161" i="6" s="1"/>
  <c r="L51" i="1"/>
  <c r="AW75" i="1"/>
  <c r="AI67" i="1"/>
  <c r="CW74" i="6"/>
  <c r="N74" i="6"/>
  <c r="BD71" i="6"/>
  <c r="BT80" i="6"/>
  <c r="AY65" i="1"/>
  <c r="Q75" i="1"/>
  <c r="DD56" i="1"/>
  <c r="DB50" i="1"/>
  <c r="CM55" i="6"/>
  <c r="H58" i="1"/>
  <c r="E49" i="6"/>
  <c r="E44" i="6" s="1"/>
  <c r="Q65" i="1"/>
  <c r="DN79" i="1"/>
  <c r="CU73" i="6"/>
  <c r="BM59" i="6"/>
  <c r="AK61" i="1"/>
  <c r="EO69" i="6"/>
  <c r="EO179" i="6" s="1"/>
  <c r="AQ53" i="1"/>
  <c r="BJ73" i="1"/>
  <c r="N57" i="6"/>
  <c r="DX53" i="1"/>
  <c r="G71" i="1"/>
  <c r="CY64" i="6"/>
  <c r="AB70" i="6"/>
  <c r="AO51" i="6"/>
  <c r="AT70" i="1"/>
  <c r="EJ67" i="1"/>
  <c r="AI73" i="6"/>
  <c r="AA72" i="1"/>
  <c r="S63" i="1"/>
  <c r="AT72" i="6"/>
  <c r="BQ66" i="6"/>
  <c r="BQ219" i="6" s="1"/>
  <c r="AZ81" i="6"/>
  <c r="DE73" i="6"/>
  <c r="DO58" i="6"/>
  <c r="DO211" i="6" s="1"/>
  <c r="AS50" i="1"/>
  <c r="I58" i="6"/>
  <c r="EE66" i="1"/>
  <c r="CE63" i="1"/>
  <c r="AA53" i="6"/>
  <c r="V60" i="1"/>
  <c r="DE56" i="1"/>
  <c r="EF49" i="6"/>
  <c r="DG55" i="1"/>
  <c r="CQ50" i="1"/>
  <c r="CQ93" i="1" s="1"/>
  <c r="AK68" i="6"/>
  <c r="AI49" i="1"/>
  <c r="AI44" i="1" s="1"/>
  <c r="AI87" i="1" s="1"/>
  <c r="BD63" i="1"/>
  <c r="AY76" i="1"/>
  <c r="DK65" i="1"/>
  <c r="CV65" i="1"/>
  <c r="X50" i="6"/>
  <c r="X248" i="6" s="1"/>
  <c r="CF67" i="1"/>
  <c r="AT60" i="6"/>
  <c r="AK60" i="1"/>
  <c r="CN61" i="1"/>
  <c r="H50" i="6"/>
  <c r="CC77" i="1"/>
  <c r="AD67" i="1"/>
  <c r="AT51" i="6"/>
  <c r="W56" i="6"/>
  <c r="DJ55" i="1"/>
  <c r="AG67" i="1"/>
  <c r="R49" i="1"/>
  <c r="R44" i="1" s="1"/>
  <c r="DB52" i="1"/>
  <c r="DI53" i="1"/>
  <c r="EA70" i="1"/>
  <c r="BO62" i="1"/>
  <c r="BR72" i="6"/>
  <c r="Y66" i="6"/>
  <c r="EB71" i="1"/>
  <c r="ER80" i="1"/>
  <c r="FD189" i="1" s="1"/>
  <c r="DC73" i="6"/>
  <c r="BJ60" i="1"/>
  <c r="CK76" i="6"/>
  <c r="AG58" i="1"/>
  <c r="CV78" i="1"/>
  <c r="AP61" i="6"/>
  <c r="DG71" i="6"/>
  <c r="BH59" i="1"/>
  <c r="AQ68" i="1"/>
  <c r="G64" i="1"/>
  <c r="CW75" i="6"/>
  <c r="DA58" i="1"/>
  <c r="CO69" i="6"/>
  <c r="EM57" i="1"/>
  <c r="BT57" i="6"/>
  <c r="CN53" i="1"/>
  <c r="BE49" i="1"/>
  <c r="BE44" i="1" s="1"/>
  <c r="AI64" i="6"/>
  <c r="DS54" i="1"/>
  <c r="DS97" i="1" s="1"/>
  <c r="AR65" i="1"/>
  <c r="E79" i="6"/>
  <c r="Q189" i="6" s="1"/>
  <c r="BB62" i="6"/>
  <c r="AW69" i="1"/>
  <c r="AW58" i="6"/>
  <c r="CZ76" i="6"/>
  <c r="M59" i="1"/>
  <c r="O62" i="6"/>
  <c r="G75" i="6"/>
  <c r="DT77" i="6"/>
  <c r="CA74" i="1"/>
  <c r="N74" i="1"/>
  <c r="AD79" i="6"/>
  <c r="DP76" i="1"/>
  <c r="AF71" i="1"/>
  <c r="K80" i="6"/>
  <c r="CS75" i="1"/>
  <c r="DC74" i="6"/>
  <c r="DL55" i="6"/>
  <c r="DL99" i="6" s="1"/>
  <c r="DT73" i="6"/>
  <c r="T68" i="6"/>
  <c r="N53" i="6"/>
  <c r="EI81" i="6"/>
  <c r="DG59" i="6"/>
  <c r="L55" i="1"/>
  <c r="CV60" i="6"/>
  <c r="DX72" i="1"/>
  <c r="AG49" i="6"/>
  <c r="CH70" i="6"/>
  <c r="CH223" i="6" s="1"/>
  <c r="DW77" i="6"/>
  <c r="AD77" i="6"/>
  <c r="DV74" i="1"/>
  <c r="W66" i="1"/>
  <c r="EE60" i="1"/>
  <c r="M56" i="1"/>
  <c r="M47" i="1" s="1"/>
  <c r="DR63" i="6"/>
  <c r="DA80" i="6"/>
  <c r="DM72" i="1"/>
  <c r="BT64" i="1"/>
  <c r="CY74" i="1"/>
  <c r="V65" i="1"/>
  <c r="DS62" i="1"/>
  <c r="DS56" i="6"/>
  <c r="DS47" i="6" s="1"/>
  <c r="AZ67" i="1"/>
  <c r="EN70" i="6"/>
  <c r="F63" i="6"/>
  <c r="CM54" i="6"/>
  <c r="BP80" i="1"/>
  <c r="EJ79" i="6"/>
  <c r="CG50" i="6"/>
  <c r="CL63" i="1"/>
  <c r="AA57" i="1"/>
  <c r="AQ77" i="1"/>
  <c r="S50" i="6"/>
  <c r="EF67" i="6"/>
  <c r="BA78" i="6"/>
  <c r="BB231" i="6" s="1"/>
  <c r="DN77" i="1"/>
  <c r="X65" i="1"/>
  <c r="DU71" i="1"/>
  <c r="AH63" i="1"/>
  <c r="BH75" i="6"/>
  <c r="BJ63" i="1"/>
  <c r="EO57" i="1"/>
  <c r="DH67" i="6"/>
  <c r="DK69" i="1"/>
  <c r="U62" i="6"/>
  <c r="DQ71" i="6"/>
  <c r="CK53" i="1"/>
  <c r="DS63" i="1"/>
  <c r="AZ78" i="6"/>
  <c r="G66" i="6"/>
  <c r="CV68" i="1"/>
  <c r="T64" i="1"/>
  <c r="CV79" i="6"/>
  <c r="CI56" i="1"/>
  <c r="CI47" i="1" s="1"/>
  <c r="CS72" i="1"/>
  <c r="W75" i="6"/>
  <c r="W228" i="6" s="1"/>
  <c r="AU61" i="6"/>
  <c r="CT79" i="1"/>
  <c r="EL63" i="1"/>
  <c r="AA75" i="6"/>
  <c r="BB69" i="1"/>
  <c r="CC54" i="1"/>
  <c r="CC97" i="1" s="1"/>
  <c r="DC62" i="6"/>
  <c r="DW57" i="6"/>
  <c r="EG68" i="1"/>
  <c r="CD55" i="1"/>
  <c r="BH73" i="1"/>
  <c r="G68" i="1"/>
  <c r="BW72" i="6"/>
  <c r="CU79" i="6"/>
  <c r="CL60" i="6"/>
  <c r="AP76" i="1"/>
  <c r="AR78" i="6"/>
  <c r="L70" i="1"/>
  <c r="CK74" i="1"/>
  <c r="CW72" i="1"/>
  <c r="DD80" i="6"/>
  <c r="ED62" i="1"/>
  <c r="CE59" i="6"/>
  <c r="CA63" i="6"/>
  <c r="EL70" i="1"/>
  <c r="BX71" i="1"/>
  <c r="BV50" i="1"/>
  <c r="AZ65" i="6"/>
  <c r="BM67" i="1"/>
  <c r="AN50" i="6"/>
  <c r="AN45" i="6" s="1"/>
  <c r="AP80" i="6"/>
  <c r="Q59" i="1"/>
  <c r="J64" i="1"/>
  <c r="DO55" i="1"/>
  <c r="F61" i="1"/>
  <c r="H58" i="6"/>
  <c r="N58" i="6"/>
  <c r="P80" i="6"/>
  <c r="BF65" i="1"/>
  <c r="J81" i="6"/>
  <c r="EK81" i="1"/>
  <c r="AZ57" i="1"/>
  <c r="EN76" i="1"/>
  <c r="DW50" i="6"/>
  <c r="DW45" i="6" s="1"/>
  <c r="CW59" i="1"/>
  <c r="DR51" i="6"/>
  <c r="G52" i="6"/>
  <c r="BO72" i="1"/>
  <c r="DW79" i="1"/>
  <c r="EJ50" i="6"/>
  <c r="EV160" i="6" s="1"/>
  <c r="BP55" i="1"/>
  <c r="CT61" i="1"/>
  <c r="AD67" i="6"/>
  <c r="DE60" i="1"/>
  <c r="AZ79" i="1"/>
  <c r="CB52" i="6"/>
  <c r="CG80" i="6"/>
  <c r="AJ68" i="1"/>
  <c r="AP60" i="1"/>
  <c r="S79" i="6"/>
  <c r="DV75" i="6"/>
  <c r="R76" i="1"/>
  <c r="AA61" i="6"/>
  <c r="AP51" i="1"/>
  <c r="I54" i="1"/>
  <c r="DM80" i="1"/>
  <c r="CW71" i="6"/>
  <c r="G55" i="6"/>
  <c r="AX53" i="1"/>
  <c r="AX60" i="6"/>
  <c r="U76" i="1"/>
  <c r="BM53" i="6"/>
  <c r="DK75" i="1"/>
  <c r="AG65" i="6"/>
  <c r="DB57" i="6"/>
  <c r="DE56" i="6"/>
  <c r="BF72" i="1"/>
  <c r="BV58" i="1"/>
  <c r="AU51" i="6"/>
  <c r="DG64" i="1"/>
  <c r="BZ60" i="1"/>
  <c r="AT54" i="1"/>
  <c r="Z53" i="6"/>
  <c r="CC52" i="6"/>
  <c r="BR54" i="1"/>
  <c r="I58" i="1"/>
  <c r="CI67" i="6"/>
  <c r="DK73" i="1"/>
  <c r="AX49" i="6"/>
  <c r="I59" i="1"/>
  <c r="CB53" i="6"/>
  <c r="N60" i="1"/>
  <c r="DJ70" i="1"/>
  <c r="AN63" i="1"/>
  <c r="EF66" i="6"/>
  <c r="AO78" i="6"/>
  <c r="AZ80" i="6"/>
  <c r="CY79" i="6"/>
  <c r="CD50" i="1"/>
  <c r="CD93" i="1" s="1"/>
  <c r="CR49" i="6"/>
  <c r="M71" i="1"/>
  <c r="CP61" i="1"/>
  <c r="BP80" i="6"/>
  <c r="ER64" i="1"/>
  <c r="V59" i="1"/>
  <c r="DU49" i="1"/>
  <c r="DU44" i="1" s="1"/>
  <c r="BS59" i="6"/>
  <c r="DS74" i="1"/>
  <c r="DF81" i="1"/>
  <c r="AC79" i="1"/>
  <c r="DP51" i="1"/>
  <c r="CI59" i="1"/>
  <c r="EN53" i="6"/>
  <c r="EK79" i="1"/>
  <c r="EK52" i="6"/>
  <c r="EW162" i="6" s="1"/>
  <c r="EH64" i="6"/>
  <c r="CR76" i="1"/>
  <c r="Q51" i="6"/>
  <c r="AK70" i="6"/>
  <c r="J70" i="1"/>
  <c r="AK66" i="6"/>
  <c r="CI66" i="1"/>
  <c r="BW59" i="6"/>
  <c r="BM69" i="1"/>
  <c r="CM71" i="1"/>
  <c r="DV64" i="1"/>
  <c r="AU58" i="6"/>
  <c r="DJ62" i="6"/>
  <c r="BB75" i="1"/>
  <c r="BB184" i="1" s="1"/>
  <c r="DW52" i="1"/>
  <c r="DD68" i="6"/>
  <c r="EB79" i="1"/>
  <c r="AR73" i="6"/>
  <c r="BY73" i="1"/>
  <c r="AT77" i="6"/>
  <c r="M64" i="6"/>
  <c r="N62" i="1"/>
  <c r="AD70" i="1"/>
  <c r="AD179" i="1" s="1"/>
  <c r="AY57" i="6"/>
  <c r="DY55" i="1"/>
  <c r="AA67" i="1"/>
  <c r="CP54" i="6"/>
  <c r="CP46" i="6" s="1"/>
  <c r="DJ60" i="1"/>
  <c r="BN77" i="6"/>
  <c r="EA57" i="1"/>
  <c r="AM52" i="6"/>
  <c r="DY77" i="1"/>
  <c r="DL57" i="6"/>
  <c r="CP62" i="6"/>
  <c r="P51" i="1"/>
  <c r="AD69" i="6"/>
  <c r="DZ50" i="6"/>
  <c r="BV78" i="6"/>
  <c r="BW231" i="6" s="1"/>
  <c r="CL76" i="6"/>
  <c r="CA65" i="1"/>
  <c r="AP52" i="6"/>
  <c r="X65" i="6"/>
  <c r="BZ80" i="1"/>
  <c r="BG81" i="1"/>
  <c r="BO78" i="6"/>
  <c r="BO231" i="6" s="1"/>
  <c r="BH65" i="6"/>
  <c r="BO67" i="1"/>
  <c r="AP59" i="1"/>
  <c r="DP67" i="6"/>
  <c r="DM71" i="6"/>
  <c r="I81" i="6"/>
  <c r="AP73" i="6"/>
  <c r="DK58" i="1"/>
  <c r="BG71" i="1"/>
  <c r="DA76" i="1"/>
  <c r="I63" i="6"/>
  <c r="AC54" i="1"/>
  <c r="ER58" i="6"/>
  <c r="FD168" i="6" s="1"/>
  <c r="J23" i="18" s="1"/>
  <c r="V62" i="6"/>
  <c r="DI55" i="1"/>
  <c r="EO50" i="6"/>
  <c r="EO45" i="6" s="1"/>
  <c r="AW56" i="6"/>
  <c r="AW47" i="6" s="1"/>
  <c r="K50" i="1"/>
  <c r="K45" i="1" s="1"/>
  <c r="AG49" i="1"/>
  <c r="AG44" i="1" s="1"/>
  <c r="DY59" i="1"/>
  <c r="Z75" i="1"/>
  <c r="DN49" i="6"/>
  <c r="DN44" i="6" s="1"/>
  <c r="EG72" i="1"/>
  <c r="ES181" i="1" s="1"/>
  <c r="DP60" i="6"/>
  <c r="BR70" i="1"/>
  <c r="BT63" i="6"/>
  <c r="DS60" i="6"/>
  <c r="CY63" i="6"/>
  <c r="DK173" i="6" s="1"/>
  <c r="CU81" i="1"/>
  <c r="CP74" i="1"/>
  <c r="CG80" i="1"/>
  <c r="DA62" i="1"/>
  <c r="CU75" i="1"/>
  <c r="DG184" i="1" s="1"/>
  <c r="AG51" i="1"/>
  <c r="CO56" i="6"/>
  <c r="CF58" i="6"/>
  <c r="CA68" i="1"/>
  <c r="DC58" i="1"/>
  <c r="BO73" i="6"/>
  <c r="BD78" i="6"/>
  <c r="BP188" i="6" s="1"/>
  <c r="EJ49" i="1"/>
  <c r="CH67" i="6"/>
  <c r="AS72" i="1"/>
  <c r="DC71" i="6"/>
  <c r="AC59" i="6"/>
  <c r="DS52" i="1"/>
  <c r="I70" i="6"/>
  <c r="CQ70" i="1"/>
  <c r="DO77" i="6"/>
  <c r="DM66" i="1"/>
  <c r="Y50" i="1"/>
  <c r="AQ75" i="6"/>
  <c r="EH66" i="6"/>
  <c r="ET176" i="6" s="1"/>
  <c r="BU70" i="1"/>
  <c r="AT59" i="6"/>
  <c r="DZ72" i="1"/>
  <c r="BW80" i="1"/>
  <c r="EK61" i="6"/>
  <c r="EW171" i="6" s="1"/>
  <c r="AJ80" i="6"/>
  <c r="BK74" i="6"/>
  <c r="CC54" i="6"/>
  <c r="DY54" i="6"/>
  <c r="EJ71" i="6"/>
  <c r="DK59" i="6"/>
  <c r="DO49" i="6"/>
  <c r="EQ69" i="6"/>
  <c r="BK81" i="6"/>
  <c r="DY65" i="6"/>
  <c r="AS73" i="6"/>
  <c r="BR59" i="1"/>
  <c r="BF60" i="1"/>
  <c r="BP49" i="1"/>
  <c r="BP44" i="1" s="1"/>
  <c r="AT50" i="6"/>
  <c r="CB77" i="6"/>
  <c r="Z60" i="1"/>
  <c r="EK51" i="1"/>
  <c r="DO75" i="1"/>
  <c r="CE52" i="6"/>
  <c r="G73" i="6"/>
  <c r="AB57" i="6"/>
  <c r="BY63" i="6"/>
  <c r="DQ77" i="1"/>
  <c r="BD56" i="6"/>
  <c r="BS67" i="1"/>
  <c r="DD72" i="6"/>
  <c r="BA59" i="1"/>
  <c r="DC66" i="1"/>
  <c r="DN74" i="6"/>
  <c r="BK60" i="6"/>
  <c r="DF76" i="6"/>
  <c r="H56" i="6"/>
  <c r="AY68" i="6"/>
  <c r="AO75" i="1"/>
  <c r="DI68" i="6"/>
  <c r="X59" i="6"/>
  <c r="CY79" i="1"/>
  <c r="AE59" i="1"/>
  <c r="BN81" i="1"/>
  <c r="W70" i="6"/>
  <c r="DP59" i="6"/>
  <c r="BV81" i="6"/>
  <c r="AJ62" i="6"/>
  <c r="BT52" i="6"/>
  <c r="CC66" i="6"/>
  <c r="H68" i="6"/>
  <c r="DK73" i="6"/>
  <c r="DK226" i="6" s="1"/>
  <c r="CN76" i="1"/>
  <c r="CJ52" i="1"/>
  <c r="I50" i="6"/>
  <c r="CP73" i="1"/>
  <c r="CO73" i="1"/>
  <c r="BX66" i="1"/>
  <c r="BX109" i="1" s="1"/>
  <c r="AN62" i="6"/>
  <c r="BD61" i="6"/>
  <c r="M66" i="1"/>
  <c r="AN52" i="6"/>
  <c r="EK70" i="6"/>
  <c r="L65" i="1"/>
  <c r="BB81" i="1"/>
  <c r="BB190" i="1" s="1"/>
  <c r="R79" i="1"/>
  <c r="BB58" i="6"/>
  <c r="DK63" i="1"/>
  <c r="AO58" i="6"/>
  <c r="AZ66" i="1"/>
  <c r="DH57" i="1"/>
  <c r="CW63" i="1"/>
  <c r="EF65" i="6"/>
  <c r="AH66" i="6"/>
  <c r="H70" i="1"/>
  <c r="CV81" i="1"/>
  <c r="EE55" i="6"/>
  <c r="EE99" i="6" s="1"/>
  <c r="CT72" i="6"/>
  <c r="AS65" i="1"/>
  <c r="CN79" i="6"/>
  <c r="DL52" i="1"/>
  <c r="Y78" i="6"/>
  <c r="M66" i="6"/>
  <c r="DH51" i="1"/>
  <c r="AE74" i="6"/>
  <c r="AF65" i="1"/>
  <c r="BW56" i="6"/>
  <c r="DG66" i="1"/>
  <c r="Z55" i="6"/>
  <c r="AK57" i="1"/>
  <c r="BU69" i="6"/>
  <c r="P61" i="1"/>
  <c r="DX78" i="1"/>
  <c r="CB49" i="1"/>
  <c r="CB44" i="1" s="1"/>
  <c r="CM57" i="6"/>
  <c r="AW71" i="6"/>
  <c r="BV49" i="1"/>
  <c r="BV44" i="1" s="1"/>
  <c r="H75" i="1"/>
  <c r="W79" i="6"/>
  <c r="EG52" i="6"/>
  <c r="W76" i="1"/>
  <c r="CU50" i="6"/>
  <c r="CG61" i="6"/>
  <c r="EN54" i="6"/>
  <c r="EN46" i="6" s="1"/>
  <c r="AU53" i="6"/>
  <c r="CX81" i="6"/>
  <c r="CV79" i="1"/>
  <c r="AP59" i="6"/>
  <c r="CO60" i="6"/>
  <c r="CO48" i="6" s="1"/>
  <c r="J49" i="1"/>
  <c r="J44" i="1" s="1"/>
  <c r="J87" i="1" s="1"/>
  <c r="EG49" i="6"/>
  <c r="AX81" i="6"/>
  <c r="CQ78" i="1"/>
  <c r="DA54" i="6"/>
  <c r="CI56" i="6"/>
  <c r="CY56" i="6"/>
  <c r="BX49" i="1"/>
  <c r="BX44" i="1" s="1"/>
  <c r="BH70" i="1"/>
  <c r="BE63" i="6"/>
  <c r="EI73" i="1"/>
  <c r="ED74" i="6"/>
  <c r="DZ63" i="1"/>
  <c r="DU60" i="6"/>
  <c r="DU48" i="6" s="1"/>
  <c r="AB65" i="1"/>
  <c r="AM51" i="1"/>
  <c r="CM65" i="1"/>
  <c r="DN64" i="1"/>
  <c r="W72" i="1"/>
  <c r="BD55" i="6"/>
  <c r="AT57" i="1"/>
  <c r="DS67" i="6"/>
  <c r="BN60" i="6"/>
  <c r="BN48" i="6" s="1"/>
  <c r="AU73" i="1"/>
  <c r="DP54" i="1"/>
  <c r="AQ62" i="6"/>
  <c r="CB60" i="1"/>
  <c r="CH68" i="6"/>
  <c r="AR52" i="6"/>
  <c r="BL69" i="1"/>
  <c r="EA72" i="1"/>
  <c r="BE68" i="6"/>
  <c r="X62" i="6"/>
  <c r="EJ64" i="1"/>
  <c r="DZ79" i="6"/>
  <c r="BP58" i="1"/>
  <c r="AK65" i="1"/>
  <c r="AN71" i="1"/>
  <c r="M62" i="1"/>
  <c r="BC63" i="1"/>
  <c r="CS66" i="6"/>
  <c r="BP59" i="6"/>
  <c r="CE66" i="6"/>
  <c r="AZ65" i="1"/>
  <c r="AA63" i="1"/>
  <c r="AT58" i="6"/>
  <c r="AQ61" i="6"/>
  <c r="AS54" i="6"/>
  <c r="AS46" i="6" s="1"/>
  <c r="CD61" i="6"/>
  <c r="DB79" i="1"/>
  <c r="BR73" i="6"/>
  <c r="BR77" i="6"/>
  <c r="DB74" i="1"/>
  <c r="P68" i="6"/>
  <c r="EC72" i="6"/>
  <c r="AP67" i="6"/>
  <c r="EK54" i="6"/>
  <c r="AA60" i="1"/>
  <c r="CB78" i="1"/>
  <c r="DR50" i="6"/>
  <c r="DR45" i="6" s="1"/>
  <c r="DL57" i="1"/>
  <c r="E81" i="6"/>
  <c r="EQ57" i="1"/>
  <c r="EQ52" i="1"/>
  <c r="DR56" i="1"/>
  <c r="DR47" i="1" s="1"/>
  <c r="AW78" i="1"/>
  <c r="CA63" i="1"/>
  <c r="AP70" i="6"/>
  <c r="I74" i="6"/>
  <c r="CV51" i="6"/>
  <c r="EA59" i="6"/>
  <c r="EA212" i="6" s="1"/>
  <c r="DD77" i="1"/>
  <c r="AD73" i="6"/>
  <c r="DF58" i="6"/>
  <c r="DA61" i="6"/>
  <c r="CP76" i="1"/>
  <c r="AA51" i="6"/>
  <c r="G77" i="1"/>
  <c r="BZ53" i="6"/>
  <c r="BZ163" i="6" s="1"/>
  <c r="K67" i="1"/>
  <c r="AK53" i="6"/>
  <c r="CO78" i="6"/>
  <c r="O57" i="6"/>
  <c r="EF54" i="1"/>
  <c r="CW50" i="6"/>
  <c r="EI61" i="1"/>
  <c r="DM61" i="6"/>
  <c r="AO61" i="6"/>
  <c r="BE79" i="6"/>
  <c r="BR49" i="1"/>
  <c r="BR44" i="1" s="1"/>
  <c r="BR87" i="1" s="1"/>
  <c r="AL55" i="6"/>
  <c r="BA70" i="1"/>
  <c r="DF62" i="6"/>
  <c r="CR71" i="1"/>
  <c r="E49" i="1"/>
  <c r="E44" i="1" s="1"/>
  <c r="E87" i="1" s="1"/>
  <c r="BZ70" i="1"/>
  <c r="CG62" i="6"/>
  <c r="Z71" i="6"/>
  <c r="E62" i="6"/>
  <c r="CB81" i="1"/>
  <c r="CU58" i="6"/>
  <c r="O51" i="6"/>
  <c r="BE73" i="1"/>
  <c r="AA80" i="1"/>
  <c r="CO55" i="6"/>
  <c r="DA165" i="6" s="1"/>
  <c r="DX62" i="1"/>
  <c r="BF79" i="6"/>
  <c r="EI80" i="1"/>
  <c r="DJ76" i="1"/>
  <c r="EO65" i="6"/>
  <c r="CC76" i="6"/>
  <c r="DM52" i="6"/>
  <c r="DI61" i="6"/>
  <c r="AY79" i="1"/>
  <c r="BM54" i="1"/>
  <c r="BM97" i="1" s="1"/>
  <c r="DT65" i="1"/>
  <c r="EA71" i="6"/>
  <c r="CS62" i="6"/>
  <c r="CI74" i="1"/>
  <c r="DE68" i="1"/>
  <c r="CF51" i="1"/>
  <c r="G56" i="1"/>
  <c r="G47" i="1" s="1"/>
  <c r="E75" i="1"/>
  <c r="AX62" i="1"/>
  <c r="CB71" i="1"/>
  <c r="DY55" i="6"/>
  <c r="AS77" i="1"/>
  <c r="BR57" i="6"/>
  <c r="CD167" i="6" s="1"/>
  <c r="EP55" i="1"/>
  <c r="BO74" i="6"/>
  <c r="AY81" i="1"/>
  <c r="DQ56" i="6"/>
  <c r="CJ54" i="6"/>
  <c r="AF49" i="1"/>
  <c r="AF44" i="1" s="1"/>
  <c r="AR81" i="1"/>
  <c r="R72" i="6"/>
  <c r="AV75" i="1"/>
  <c r="AC81" i="1"/>
  <c r="AG64" i="6"/>
  <c r="EC71" i="1"/>
  <c r="AM79" i="6"/>
  <c r="CJ73" i="6"/>
  <c r="BX59" i="6"/>
  <c r="T59" i="6"/>
  <c r="BL68" i="6"/>
  <c r="V63" i="1"/>
  <c r="AQ69" i="6"/>
  <c r="AQ179" i="6" s="1"/>
  <c r="EE61" i="1"/>
  <c r="BW56" i="1"/>
  <c r="CX66" i="6"/>
  <c r="BX73" i="1"/>
  <c r="AD59" i="6"/>
  <c r="EA51" i="6"/>
  <c r="CV73" i="1"/>
  <c r="CJ66" i="1"/>
  <c r="DG54" i="6"/>
  <c r="CX51" i="1"/>
  <c r="AU78" i="6"/>
  <c r="K77" i="1"/>
  <c r="BE72" i="6"/>
  <c r="CK65" i="1"/>
  <c r="BM63" i="1"/>
  <c r="EM75" i="1"/>
  <c r="AH78" i="1"/>
  <c r="DV78" i="1"/>
  <c r="CD59" i="6"/>
  <c r="CA50" i="1"/>
  <c r="CA93" i="1" s="1"/>
  <c r="BM78" i="1"/>
  <c r="EJ74" i="6"/>
  <c r="EV184" i="6" s="1"/>
  <c r="AJ53" i="1"/>
  <c r="DY71" i="6"/>
  <c r="BR60" i="6"/>
  <c r="BC64" i="6"/>
  <c r="BO71" i="1"/>
  <c r="AI78" i="1"/>
  <c r="U72" i="1"/>
  <c r="BB66" i="6"/>
  <c r="DS51" i="1"/>
  <c r="CZ68" i="1"/>
  <c r="AC65" i="6"/>
  <c r="X51" i="1"/>
  <c r="F74" i="1"/>
  <c r="AX51" i="6"/>
  <c r="DT75" i="6"/>
  <c r="AN81" i="1"/>
  <c r="EG60" i="6"/>
  <c r="BT59" i="6"/>
  <c r="BX65" i="6"/>
  <c r="Z56" i="1"/>
  <c r="L51" i="6"/>
  <c r="EL80" i="6"/>
  <c r="AU71" i="1"/>
  <c r="DQ58" i="6"/>
  <c r="BB76" i="1"/>
  <c r="CT75" i="1"/>
  <c r="DF184" i="1" s="1"/>
  <c r="BZ72" i="1"/>
  <c r="CW74" i="1"/>
  <c r="DG68" i="6"/>
  <c r="BF55" i="1"/>
  <c r="DU57" i="6"/>
  <c r="DD51" i="6"/>
  <c r="AE80" i="1"/>
  <c r="CQ78" i="6"/>
  <c r="EN64" i="1"/>
  <c r="CR54" i="6"/>
  <c r="CR46" i="6" s="1"/>
  <c r="BX56" i="6"/>
  <c r="F54" i="6"/>
  <c r="R164" i="6" s="1"/>
  <c r="CB76" i="6"/>
  <c r="AG63" i="1"/>
  <c r="BM55" i="6"/>
  <c r="DM65" i="1"/>
  <c r="DY174" i="1" s="1"/>
  <c r="CT66" i="6"/>
  <c r="BH79" i="1"/>
  <c r="DI81" i="6"/>
  <c r="AZ59" i="6"/>
  <c r="AS56" i="6"/>
  <c r="J66" i="6"/>
  <c r="CH81" i="6"/>
  <c r="CZ74" i="1"/>
  <c r="DB67" i="6"/>
  <c r="CA56" i="1"/>
  <c r="CA47" i="1" s="1"/>
  <c r="E73" i="1"/>
  <c r="BV68" i="1"/>
  <c r="BV177" i="1" s="1"/>
  <c r="CY73" i="1"/>
  <c r="BF51" i="1"/>
  <c r="AK64" i="1"/>
  <c r="BV53" i="1"/>
  <c r="CH75" i="6"/>
  <c r="CN54" i="6"/>
  <c r="AU72" i="1"/>
  <c r="ER55" i="6"/>
  <c r="BC58" i="1"/>
  <c r="AG60" i="1"/>
  <c r="AW76" i="1"/>
  <c r="AE50" i="1"/>
  <c r="CA53" i="1"/>
  <c r="DR57" i="1"/>
  <c r="AK57" i="6"/>
  <c r="V74" i="1"/>
  <c r="CR60" i="1"/>
  <c r="BM71" i="1"/>
  <c r="ED51" i="6"/>
  <c r="ED204" i="6" s="1"/>
  <c r="EL81" i="1"/>
  <c r="AM58" i="6"/>
  <c r="EP76" i="6"/>
  <c r="FB186" i="6" s="1"/>
  <c r="EQ50" i="6"/>
  <c r="AT75" i="1"/>
  <c r="AV67" i="6"/>
  <c r="DR56" i="6"/>
  <c r="DR47" i="6" s="1"/>
  <c r="CF76" i="1"/>
  <c r="EQ70" i="6"/>
  <c r="FC180" i="6" s="1"/>
  <c r="CB56" i="1"/>
  <c r="CB47" i="1" s="1"/>
  <c r="CV64" i="6"/>
  <c r="CK73" i="6"/>
  <c r="AE68" i="1"/>
  <c r="G57" i="1"/>
  <c r="DP71" i="1"/>
  <c r="DI76" i="1"/>
  <c r="BN53" i="1"/>
  <c r="ED77" i="6"/>
  <c r="BM60" i="1"/>
  <c r="CH50" i="1"/>
  <c r="G76" i="1"/>
  <c r="CB59" i="1"/>
  <c r="CW78" i="1"/>
  <c r="CV56" i="1"/>
  <c r="DY59" i="6"/>
  <c r="DZ212" i="6" s="1"/>
  <c r="BD55" i="1"/>
  <c r="ED57" i="6"/>
  <c r="DA69" i="1"/>
  <c r="CU72" i="6"/>
  <c r="AP51" i="6"/>
  <c r="BK76" i="6"/>
  <c r="EH56" i="1"/>
  <c r="BE56" i="1"/>
  <c r="AS74" i="1"/>
  <c r="BO59" i="6"/>
  <c r="CN78" i="1"/>
  <c r="CK63" i="6"/>
  <c r="AA54" i="6"/>
  <c r="AA46" i="6" s="1"/>
  <c r="DX67" i="6"/>
  <c r="CC68" i="1"/>
  <c r="BF67" i="1"/>
  <c r="BT76" i="1"/>
  <c r="CS58" i="6"/>
  <c r="BA59" i="6"/>
  <c r="AO70" i="6"/>
  <c r="BZ51" i="6"/>
  <c r="CY76" i="1"/>
  <c r="DU58" i="1"/>
  <c r="BZ79" i="1"/>
  <c r="CQ58" i="1"/>
  <c r="BY75" i="6"/>
  <c r="BU78" i="6"/>
  <c r="BM79" i="1"/>
  <c r="BO51" i="6"/>
  <c r="M49" i="1"/>
  <c r="M44" i="1" s="1"/>
  <c r="M87" i="1" s="1"/>
  <c r="AK76" i="1"/>
  <c r="BQ53" i="6"/>
  <c r="CT57" i="6"/>
  <c r="DJ73" i="1"/>
  <c r="AB71" i="6"/>
  <c r="AI80" i="6"/>
  <c r="AY52" i="6"/>
  <c r="V57" i="6"/>
  <c r="CK75" i="1"/>
  <c r="CS61" i="1"/>
  <c r="BO64" i="1"/>
  <c r="CO71" i="1"/>
  <c r="CB61" i="6"/>
  <c r="AH71" i="6"/>
  <c r="AL61" i="6"/>
  <c r="DP70" i="1"/>
  <c r="EM55" i="6"/>
  <c r="EY165" i="6" s="1"/>
  <c r="DI75" i="6"/>
  <c r="AR68" i="1"/>
  <c r="DC54" i="6"/>
  <c r="DV66" i="1"/>
  <c r="T62" i="6"/>
  <c r="DR55" i="1"/>
  <c r="AC61" i="1"/>
  <c r="BY61" i="1"/>
  <c r="BR74" i="6"/>
  <c r="CT53" i="1"/>
  <c r="CO77" i="6"/>
  <c r="BG76" i="6"/>
  <c r="CJ60" i="1"/>
  <c r="BC72" i="1"/>
  <c r="CI68" i="1"/>
  <c r="DT57" i="6"/>
  <c r="ED61" i="6"/>
  <c r="DR54" i="6"/>
  <c r="BD72" i="1"/>
  <c r="AU59" i="6"/>
  <c r="U76" i="6"/>
  <c r="AM49" i="1"/>
  <c r="AM44" i="1" s="1"/>
  <c r="DG75" i="6"/>
  <c r="BH77" i="1"/>
  <c r="L72" i="6"/>
  <c r="EO71" i="1"/>
  <c r="CG49" i="6"/>
  <c r="BV56" i="1"/>
  <c r="CX75" i="1"/>
  <c r="BR64" i="6"/>
  <c r="CP54" i="1"/>
  <c r="CP46" i="1" s="1"/>
  <c r="DW72" i="6"/>
  <c r="BN58" i="6"/>
  <c r="DO50" i="6"/>
  <c r="DA52" i="6"/>
  <c r="BW74" i="6"/>
  <c r="CR66" i="1"/>
  <c r="AP62" i="6"/>
  <c r="DR49" i="6"/>
  <c r="BP56" i="1"/>
  <c r="G77" i="6"/>
  <c r="CB53" i="1"/>
  <c r="EI70" i="6"/>
  <c r="G49" i="6"/>
  <c r="BK70" i="6"/>
  <c r="BQ76" i="6"/>
  <c r="AY80" i="6"/>
  <c r="CL51" i="1"/>
  <c r="P53" i="6"/>
  <c r="AZ62" i="1"/>
  <c r="CW60" i="6"/>
  <c r="CX78" i="1"/>
  <c r="AJ64" i="6"/>
  <c r="CU69" i="6"/>
  <c r="DS73" i="6"/>
  <c r="CL52" i="1"/>
  <c r="DJ71" i="1"/>
  <c r="DN55" i="1"/>
  <c r="L67" i="1"/>
  <c r="EA53" i="6"/>
  <c r="EN53" i="1"/>
  <c r="AB62" i="1"/>
  <c r="AN171" i="1" s="1"/>
  <c r="AR70" i="6"/>
  <c r="AR70" i="1"/>
  <c r="BE74" i="1"/>
  <c r="CG54" i="1"/>
  <c r="BJ67" i="6"/>
  <c r="CB71" i="6"/>
  <c r="BJ80" i="1"/>
  <c r="CH52" i="6"/>
  <c r="DH72" i="1"/>
  <c r="CD52" i="1"/>
  <c r="DT78" i="6"/>
  <c r="DF70" i="6"/>
  <c r="AL75" i="6"/>
  <c r="EP67" i="1"/>
  <c r="M62" i="6"/>
  <c r="Y172" i="6" s="1"/>
  <c r="L53" i="6"/>
  <c r="CG79" i="6"/>
  <c r="AP66" i="6"/>
  <c r="BB52" i="1"/>
  <c r="AD63" i="1"/>
  <c r="BC72" i="6"/>
  <c r="AR67" i="6"/>
  <c r="EO66" i="1"/>
  <c r="AM68" i="6"/>
  <c r="H68" i="1"/>
  <c r="DJ75" i="1"/>
  <c r="CQ61" i="6"/>
  <c r="CQ54" i="6"/>
  <c r="DW76" i="6"/>
  <c r="EK56" i="1"/>
  <c r="BT70" i="6"/>
  <c r="CU60" i="1"/>
  <c r="X76" i="6"/>
  <c r="U54" i="6"/>
  <c r="AE71" i="6"/>
  <c r="O70" i="1"/>
  <c r="O113" i="1" s="1"/>
  <c r="EM71" i="6"/>
  <c r="EY181" i="6" s="1"/>
  <c r="AM53" i="6"/>
  <c r="Z64" i="1"/>
  <c r="CQ65" i="6"/>
  <c r="CL69" i="1"/>
  <c r="BB79" i="6"/>
  <c r="AN73" i="6"/>
  <c r="AN183" i="6" s="1"/>
  <c r="BU50" i="1"/>
  <c r="J65" i="6"/>
  <c r="AT53" i="1"/>
  <c r="CQ65" i="1"/>
  <c r="CQ174" i="1" s="1"/>
  <c r="S70" i="1"/>
  <c r="BQ70" i="6"/>
  <c r="CN59" i="1"/>
  <c r="BP77" i="6"/>
  <c r="EN66" i="6"/>
  <c r="DL81" i="6"/>
  <c r="AE73" i="1"/>
  <c r="AE55" i="6"/>
  <c r="AE98" i="6" s="1"/>
  <c r="U74" i="6"/>
  <c r="DG62" i="1"/>
  <c r="G69" i="1"/>
  <c r="BS60" i="1"/>
  <c r="BS107" i="1" s="1"/>
  <c r="CW67" i="6"/>
  <c r="R61" i="6"/>
  <c r="AZ49" i="6"/>
  <c r="BM71" i="6"/>
  <c r="DL69" i="6"/>
  <c r="BK74" i="1"/>
  <c r="O71" i="1"/>
  <c r="O114" i="1" s="1"/>
  <c r="EP58" i="6"/>
  <c r="BA51" i="1"/>
  <c r="CE78" i="1"/>
  <c r="EO75" i="6"/>
  <c r="CJ64" i="1"/>
  <c r="CV173" i="1" s="1"/>
  <c r="AD61" i="1"/>
  <c r="AE55" i="1"/>
  <c r="DA79" i="6"/>
  <c r="CZ66" i="6"/>
  <c r="BQ65" i="6"/>
  <c r="DF60" i="1"/>
  <c r="Q50" i="1"/>
  <c r="S51" i="6"/>
  <c r="AA72" i="6"/>
  <c r="CL59" i="6"/>
  <c r="CL169" i="6" s="1"/>
  <c r="BH58" i="6"/>
  <c r="AB55" i="1"/>
  <c r="BC67" i="1"/>
  <c r="CR49" i="1"/>
  <c r="CR44" i="1" s="1"/>
  <c r="BQ69" i="6"/>
  <c r="AL67" i="1"/>
  <c r="EI58" i="1"/>
  <c r="EU167" i="1" s="1"/>
  <c r="AC80" i="6"/>
  <c r="BL68" i="1"/>
  <c r="AL66" i="1"/>
  <c r="AO66" i="1"/>
  <c r="DX74" i="6"/>
  <c r="EM55" i="1"/>
  <c r="BA51" i="6"/>
  <c r="ER55" i="1"/>
  <c r="FD164" i="1" s="1"/>
  <c r="V68" i="6"/>
  <c r="BK59" i="6"/>
  <c r="DD80" i="1"/>
  <c r="AI66" i="1"/>
  <c r="Z56" i="6"/>
  <c r="CJ55" i="1"/>
  <c r="BM66" i="6"/>
  <c r="DG60" i="6"/>
  <c r="AI69" i="6"/>
  <c r="BH63" i="6"/>
  <c r="DW59" i="6"/>
  <c r="CK81" i="6"/>
  <c r="DI51" i="6"/>
  <c r="DR69" i="6"/>
  <c r="CF52" i="6"/>
  <c r="CF162" i="6" s="1"/>
  <c r="AN57" i="6"/>
  <c r="AN103" i="6" s="1"/>
  <c r="BP72" i="1"/>
  <c r="BY77" i="6"/>
  <c r="CT68" i="1"/>
  <c r="DF177" i="1" s="1"/>
  <c r="EE71" i="6"/>
  <c r="DV67" i="1"/>
  <c r="CH79" i="1"/>
  <c r="J68" i="6"/>
  <c r="DM62" i="6"/>
  <c r="CJ54" i="1"/>
  <c r="CJ97" i="1" s="1"/>
  <c r="AH63" i="6"/>
  <c r="AM64" i="1"/>
  <c r="CF70" i="1"/>
  <c r="BY58" i="6"/>
  <c r="CB77" i="1"/>
  <c r="AO57" i="6"/>
  <c r="BU71" i="6"/>
  <c r="AX72" i="6"/>
  <c r="BJ62" i="1"/>
  <c r="AV74" i="1"/>
  <c r="AV183" i="1" s="1"/>
  <c r="CZ50" i="6"/>
  <c r="DL80" i="6"/>
  <c r="BU62" i="1"/>
  <c r="DO60" i="6"/>
  <c r="EB69" i="1"/>
  <c r="DW73" i="1"/>
  <c r="AI61" i="1"/>
  <c r="CW65" i="6"/>
  <c r="CK75" i="6"/>
  <c r="DG67" i="1"/>
  <c r="AT59" i="1"/>
  <c r="BU53" i="1"/>
  <c r="CS64" i="1"/>
  <c r="CP50" i="6"/>
  <c r="AS78" i="6"/>
  <c r="BC56" i="6"/>
  <c r="BR51" i="6"/>
  <c r="DP81" i="6"/>
  <c r="AZ76" i="6"/>
  <c r="AI73" i="1"/>
  <c r="DF80" i="6"/>
  <c r="AO71" i="6"/>
  <c r="H81" i="1"/>
  <c r="EK66" i="1"/>
  <c r="EH79" i="1"/>
  <c r="BR53" i="1"/>
  <c r="BL59" i="6"/>
  <c r="K80" i="1"/>
  <c r="DB77" i="1"/>
  <c r="AB68" i="6"/>
  <c r="Z50" i="6"/>
  <c r="DI77" i="6"/>
  <c r="DI187" i="6" s="1"/>
  <c r="DJ49" i="1"/>
  <c r="DJ44" i="1" s="1"/>
  <c r="AX71" i="1"/>
  <c r="EK56" i="6"/>
  <c r="CZ75" i="1"/>
  <c r="BP71" i="6"/>
  <c r="DW78" i="6"/>
  <c r="BD62" i="6"/>
  <c r="EO73" i="1"/>
  <c r="T76" i="1"/>
  <c r="EP72" i="1"/>
  <c r="BT61" i="6"/>
  <c r="BJ79" i="6"/>
  <c r="CV80" i="1"/>
  <c r="ER57" i="6"/>
  <c r="EN56" i="6"/>
  <c r="EZ166" i="6" s="1"/>
  <c r="H59" i="1"/>
  <c r="CS70" i="1"/>
  <c r="J69" i="1"/>
  <c r="CA60" i="1"/>
  <c r="EL55" i="1"/>
  <c r="L54" i="6"/>
  <c r="AK73" i="1"/>
  <c r="DC76" i="6"/>
  <c r="BO66" i="6"/>
  <c r="CU52" i="1"/>
  <c r="BH50" i="6"/>
  <c r="BH203" i="6" s="1"/>
  <c r="DL67" i="1"/>
  <c r="CT49" i="6"/>
  <c r="AV50" i="6"/>
  <c r="O53" i="1"/>
  <c r="BS72" i="6"/>
  <c r="BY56" i="1"/>
  <c r="BL67" i="1"/>
  <c r="O57" i="1"/>
  <c r="E73" i="6"/>
  <c r="R73" i="6"/>
  <c r="R226" i="6" s="1"/>
  <c r="AC56" i="1"/>
  <c r="BY57" i="1"/>
  <c r="CV57" i="6"/>
  <c r="DY62" i="6"/>
  <c r="CN51" i="1"/>
  <c r="BT49" i="1"/>
  <c r="BT44" i="1" s="1"/>
  <c r="CF78" i="6"/>
  <c r="H61" i="1"/>
  <c r="CE81" i="1"/>
  <c r="CE190" i="1" s="1"/>
  <c r="X78" i="6"/>
  <c r="CO74" i="6"/>
  <c r="CM60" i="1"/>
  <c r="X54" i="6"/>
  <c r="CW73" i="1"/>
  <c r="ED52" i="6"/>
  <c r="BA61" i="6"/>
  <c r="EK55" i="6"/>
  <c r="EK99" i="6" s="1"/>
  <c r="DL50" i="6"/>
  <c r="K55" i="6"/>
  <c r="AC55" i="1"/>
  <c r="CD54" i="1"/>
  <c r="CD46" i="1" s="1"/>
  <c r="BB51" i="6"/>
  <c r="CN57" i="1"/>
  <c r="AY71" i="6"/>
  <c r="BC53" i="1"/>
  <c r="CX80" i="6"/>
  <c r="F58" i="1"/>
  <c r="W73" i="6"/>
  <c r="EA67" i="6"/>
  <c r="W65" i="6"/>
  <c r="BE58" i="6"/>
  <c r="CR51" i="6"/>
  <c r="H57" i="6"/>
  <c r="T167" i="6" s="1"/>
  <c r="DO57" i="1"/>
  <c r="X52" i="6"/>
  <c r="L74" i="6"/>
  <c r="EF61" i="6"/>
  <c r="DC79" i="1"/>
  <c r="AE64" i="6"/>
  <c r="DP57" i="1"/>
  <c r="AS76" i="6"/>
  <c r="BE186" i="6" s="1"/>
  <c r="AB81" i="1"/>
  <c r="CB62" i="6"/>
  <c r="EO77" i="1"/>
  <c r="H69" i="1"/>
  <c r="BZ61" i="1"/>
  <c r="M76" i="1"/>
  <c r="M67" i="1"/>
  <c r="CS79" i="1"/>
  <c r="CQ71" i="6"/>
  <c r="EQ74" i="6"/>
  <c r="DB77" i="6"/>
  <c r="DP68" i="1"/>
  <c r="DP177" i="1" s="1"/>
  <c r="CP63" i="1"/>
  <c r="R49" i="6"/>
  <c r="R44" i="6" s="1"/>
  <c r="BW79" i="6"/>
  <c r="DO65" i="1"/>
  <c r="Q62" i="1"/>
  <c r="DR72" i="1"/>
  <c r="CZ77" i="6"/>
  <c r="W62" i="6"/>
  <c r="BD79" i="6"/>
  <c r="BW64" i="1"/>
  <c r="CE60" i="6"/>
  <c r="AI81" i="6"/>
  <c r="DY77" i="6"/>
  <c r="EK187" i="6" s="1"/>
  <c r="BF60" i="6"/>
  <c r="BF48" i="6" s="1"/>
  <c r="DE69" i="1"/>
  <c r="EG74" i="6"/>
  <c r="ES184" i="6" s="1"/>
  <c r="S67" i="1"/>
  <c r="ED78" i="1"/>
  <c r="DI74" i="1"/>
  <c r="DS53" i="6"/>
  <c r="BP71" i="1"/>
  <c r="BX79" i="1"/>
  <c r="CU61" i="1"/>
  <c r="BK72" i="6"/>
  <c r="AN54" i="6"/>
  <c r="P66" i="6"/>
  <c r="DD55" i="6"/>
  <c r="DE208" i="6" s="1"/>
  <c r="Z65" i="6"/>
  <c r="DP65" i="6"/>
  <c r="CV49" i="1"/>
  <c r="CV44" i="1" s="1"/>
  <c r="W77" i="6"/>
  <c r="CW75" i="1"/>
  <c r="BN73" i="1"/>
  <c r="DB68" i="1"/>
  <c r="AR79" i="6"/>
  <c r="DE75" i="1"/>
  <c r="AR72" i="6"/>
  <c r="AU52" i="1"/>
  <c r="BT56" i="1"/>
  <c r="Y58" i="6"/>
  <c r="DS59" i="1"/>
  <c r="EF56" i="1"/>
  <c r="EF47" i="1" s="1"/>
  <c r="W63" i="6"/>
  <c r="S65" i="1"/>
  <c r="E66" i="6"/>
  <c r="CT71" i="1"/>
  <c r="BC53" i="6"/>
  <c r="EK72" i="1"/>
  <c r="Y65" i="1"/>
  <c r="Y108" i="1" s="1"/>
  <c r="BL62" i="1"/>
  <c r="DO78" i="6"/>
  <c r="BI50" i="6"/>
  <c r="BW70" i="1"/>
  <c r="EA51" i="1"/>
  <c r="CG66" i="1"/>
  <c r="EM49" i="1"/>
  <c r="CE76" i="6"/>
  <c r="DZ70" i="1"/>
  <c r="AF54" i="6"/>
  <c r="I57" i="6"/>
  <c r="BW63" i="1"/>
  <c r="Y81" i="6"/>
  <c r="BQ50" i="6"/>
  <c r="DW65" i="6"/>
  <c r="DT69" i="6"/>
  <c r="BB71" i="6"/>
  <c r="Z51" i="1"/>
  <c r="BG56" i="6"/>
  <c r="BY73" i="6"/>
  <c r="M80" i="1"/>
  <c r="DS76" i="1"/>
  <c r="DO81" i="1"/>
  <c r="AE76" i="1"/>
  <c r="W66" i="6"/>
  <c r="CF80" i="1"/>
  <c r="AO56" i="6"/>
  <c r="I81" i="1"/>
  <c r="DC49" i="1"/>
  <c r="DC44" i="1" s="1"/>
  <c r="DC87" i="1" s="1"/>
  <c r="AZ55" i="1"/>
  <c r="DI64" i="1"/>
  <c r="AK71" i="1"/>
  <c r="BY76" i="6"/>
  <c r="DO63" i="1"/>
  <c r="AS52" i="6"/>
  <c r="J52" i="6"/>
  <c r="EC52" i="1"/>
  <c r="BZ62" i="1"/>
  <c r="K75" i="6"/>
  <c r="EA60" i="1"/>
  <c r="AF69" i="6"/>
  <c r="CJ71" i="6"/>
  <c r="EN61" i="1"/>
  <c r="BE68" i="1"/>
  <c r="DV57" i="1"/>
  <c r="BO49" i="6"/>
  <c r="BO44" i="6" s="1"/>
  <c r="EM74" i="6"/>
  <c r="EY184" i="6" s="1"/>
  <c r="AE78" i="6"/>
  <c r="AJ66" i="6"/>
  <c r="CV56" i="6"/>
  <c r="CQ75" i="1"/>
  <c r="N53" i="1"/>
  <c r="DR63" i="1"/>
  <c r="V66" i="6"/>
  <c r="DW74" i="6"/>
  <c r="H49" i="1"/>
  <c r="H44" i="1" s="1"/>
  <c r="H87" i="1" s="1"/>
  <c r="DD60" i="1"/>
  <c r="BP67" i="6"/>
  <c r="CK53" i="6"/>
  <c r="DK61" i="1"/>
  <c r="CD72" i="6"/>
  <c r="BH60" i="6"/>
  <c r="AV55" i="1"/>
  <c r="AV98" i="1" s="1"/>
  <c r="CZ64" i="1"/>
  <c r="CZ107" i="1" s="1"/>
  <c r="S50" i="1"/>
  <c r="S45" i="1" s="1"/>
  <c r="DJ69" i="1"/>
  <c r="DJ112" i="1" s="1"/>
  <c r="CJ53" i="1"/>
  <c r="EG69" i="1"/>
  <c r="DC50" i="1"/>
  <c r="EA49" i="6"/>
  <c r="S73" i="6"/>
  <c r="H64" i="1"/>
  <c r="Q70" i="6"/>
  <c r="BF80" i="1"/>
  <c r="CW54" i="6"/>
  <c r="AP54" i="6"/>
  <c r="AP46" i="6" s="1"/>
  <c r="CF69" i="1"/>
  <c r="CF178" i="1" s="1"/>
  <c r="BO77" i="1"/>
  <c r="DO58" i="1"/>
  <c r="AH52" i="1"/>
  <c r="ER50" i="6"/>
  <c r="I73" i="1"/>
  <c r="DW59" i="1"/>
  <c r="CP52" i="1"/>
  <c r="EQ56" i="1"/>
  <c r="AK50" i="1"/>
  <c r="EO74" i="1"/>
  <c r="CE72" i="1"/>
  <c r="AR52" i="1"/>
  <c r="CV78" i="6"/>
  <c r="ER51" i="6"/>
  <c r="EI69" i="1"/>
  <c r="AX76" i="6"/>
  <c r="EB73" i="6"/>
  <c r="CR53" i="1"/>
  <c r="DO53" i="1"/>
  <c r="CS75" i="6"/>
  <c r="K78" i="6"/>
  <c r="BC51" i="6"/>
  <c r="DG80" i="6"/>
  <c r="DY70" i="1"/>
  <c r="BO67" i="6"/>
  <c r="Y55" i="6"/>
  <c r="CE53" i="1"/>
  <c r="BB65" i="1"/>
  <c r="DW68" i="1"/>
  <c r="DX65" i="1"/>
  <c r="EA63" i="1"/>
  <c r="EA50" i="1"/>
  <c r="EA45" i="1" s="1"/>
  <c r="EC56" i="6"/>
  <c r="EC47" i="6" s="1"/>
  <c r="BC63" i="6"/>
  <c r="BD216" i="6" s="1"/>
  <c r="CJ52" i="6"/>
  <c r="BV75" i="1"/>
  <c r="EJ49" i="6"/>
  <c r="DO62" i="6"/>
  <c r="CX78" i="6"/>
  <c r="ED67" i="6"/>
  <c r="N61" i="1"/>
  <c r="DQ72" i="6"/>
  <c r="AP53" i="6"/>
  <c r="BW76" i="6"/>
  <c r="DJ67" i="6"/>
  <c r="BC77" i="1"/>
  <c r="N66" i="1"/>
  <c r="DV65" i="1"/>
  <c r="CY67" i="6"/>
  <c r="M57" i="1"/>
  <c r="EP60" i="1"/>
  <c r="BU67" i="1"/>
  <c r="BT54" i="6"/>
  <c r="BT46" i="6" s="1"/>
  <c r="AT74" i="1"/>
  <c r="CU63" i="6"/>
  <c r="O53" i="6"/>
  <c r="AC59" i="1"/>
  <c r="AQ69" i="1"/>
  <c r="ER61" i="6"/>
  <c r="ES214" i="6" s="1"/>
  <c r="H64" i="6"/>
  <c r="DN72" i="6"/>
  <c r="EH80" i="6"/>
  <c r="ET190" i="6" s="1"/>
  <c r="BP61" i="1"/>
  <c r="BJ55" i="6"/>
  <c r="BK68" i="6"/>
  <c r="CX77" i="6"/>
  <c r="DI55" i="6"/>
  <c r="DI98" i="6" s="1"/>
  <c r="CO60" i="1"/>
  <c r="EO72" i="6"/>
  <c r="DM70" i="6"/>
  <c r="DA72" i="6"/>
  <c r="EJ55" i="1"/>
  <c r="EV164" i="1" s="1"/>
  <c r="CD80" i="1"/>
  <c r="EM68" i="6"/>
  <c r="O78" i="6"/>
  <c r="DM55" i="1"/>
  <c r="DH51" i="6"/>
  <c r="DM78" i="1"/>
  <c r="AB69" i="6"/>
  <c r="CK69" i="1"/>
  <c r="EE74" i="6"/>
  <c r="CO49" i="6"/>
  <c r="CO44" i="6" s="1"/>
  <c r="CV59" i="6"/>
  <c r="EJ63" i="1"/>
  <c r="DI63" i="6"/>
  <c r="BL53" i="1"/>
  <c r="AB54" i="1"/>
  <c r="CZ68" i="6"/>
  <c r="CJ76" i="1"/>
  <c r="CB63" i="1"/>
  <c r="AX79" i="6"/>
  <c r="CC78" i="1"/>
  <c r="AL59" i="6"/>
  <c r="AH52" i="6"/>
  <c r="CZ56" i="6"/>
  <c r="DC55" i="1"/>
  <c r="CO65" i="6"/>
  <c r="J74" i="1"/>
  <c r="BO81" i="1"/>
  <c r="DD67" i="6"/>
  <c r="EE80" i="6"/>
  <c r="CC71" i="1"/>
  <c r="BA49" i="1"/>
  <c r="BA44" i="1" s="1"/>
  <c r="BA87" i="1" s="1"/>
  <c r="DE73" i="1"/>
  <c r="EC72" i="1"/>
  <c r="CO54" i="6"/>
  <c r="CO164" i="6" s="1"/>
  <c r="I73" i="6"/>
  <c r="DJ63" i="1"/>
  <c r="BD52" i="1"/>
  <c r="H51" i="1"/>
  <c r="P53" i="1"/>
  <c r="P96" i="1" s="1"/>
  <c r="CM76" i="1"/>
  <c r="EQ51" i="6"/>
  <c r="CH69" i="1"/>
  <c r="G70" i="1"/>
  <c r="AF70" i="6"/>
  <c r="EN77" i="1"/>
  <c r="EH81" i="6"/>
  <c r="BP69" i="6"/>
  <c r="EB68" i="6"/>
  <c r="EB178" i="6" s="1"/>
  <c r="BU54" i="1"/>
  <c r="BU97" i="1" s="1"/>
  <c r="K78" i="1"/>
  <c r="S68" i="1"/>
  <c r="EA54" i="6"/>
  <c r="M61" i="6"/>
  <c r="EP77" i="1"/>
  <c r="FB186" i="1" s="1"/>
  <c r="BS70" i="1"/>
  <c r="ED59" i="6"/>
  <c r="AY61" i="6"/>
  <c r="DS71" i="1"/>
  <c r="BP52" i="1"/>
  <c r="W60" i="6"/>
  <c r="V81" i="6"/>
  <c r="AS69" i="1"/>
  <c r="EG71" i="1"/>
  <c r="AI76" i="1"/>
  <c r="DH50" i="1"/>
  <c r="BQ79" i="6"/>
  <c r="CA52" i="1"/>
  <c r="AP79" i="6"/>
  <c r="AM72" i="6"/>
  <c r="X67" i="1"/>
  <c r="ED78" i="6"/>
  <c r="R63" i="6"/>
  <c r="DV59" i="1"/>
  <c r="V74" i="6"/>
  <c r="CB79" i="1"/>
  <c r="AL74" i="1"/>
  <c r="DP51" i="6"/>
  <c r="Z54" i="6"/>
  <c r="DQ68" i="1"/>
  <c r="BX53" i="1"/>
  <c r="BY54" i="1"/>
  <c r="BY46" i="1" s="1"/>
  <c r="BL72" i="6"/>
  <c r="BM53" i="1"/>
  <c r="DF78" i="6"/>
  <c r="CV72" i="1"/>
  <c r="DF66" i="1"/>
  <c r="EE77" i="1"/>
  <c r="DL54" i="6"/>
  <c r="DL46" i="6" s="1"/>
  <c r="CZ57" i="1"/>
  <c r="DA79" i="1"/>
  <c r="CJ67" i="1"/>
  <c r="BF58" i="1"/>
  <c r="EQ76" i="6"/>
  <c r="DV69" i="1"/>
  <c r="AZ50" i="1"/>
  <c r="AZ45" i="1" s="1"/>
  <c r="CP80" i="1"/>
  <c r="EC70" i="6"/>
  <c r="DD63" i="1"/>
  <c r="AO62" i="1"/>
  <c r="EL64" i="1"/>
  <c r="AY63" i="1"/>
  <c r="CT55" i="6"/>
  <c r="BW53" i="6"/>
  <c r="DC64" i="6"/>
  <c r="CA80" i="1"/>
  <c r="ED74" i="1"/>
  <c r="EN50" i="1"/>
  <c r="EZ159" i="1" s="1"/>
  <c r="EH54" i="6"/>
  <c r="EM75" i="6"/>
  <c r="H52" i="1"/>
  <c r="EL62" i="6"/>
  <c r="AL25" i="19" s="1"/>
  <c r="AR136" i="19" s="1"/>
  <c r="AU61" i="1"/>
  <c r="DE68" i="6"/>
  <c r="EF53" i="6"/>
  <c r="EL81" i="6"/>
  <c r="F76" i="6"/>
  <c r="CA79" i="6"/>
  <c r="AD58" i="6"/>
  <c r="BF59" i="6"/>
  <c r="CF66" i="6"/>
  <c r="EP62" i="1"/>
  <c r="FB171" i="1" s="1"/>
  <c r="S55" i="6"/>
  <c r="EI63" i="1"/>
  <c r="DM65" i="6"/>
  <c r="H55" i="1"/>
  <c r="DH59" i="6"/>
  <c r="W54" i="1"/>
  <c r="Y69" i="6"/>
  <c r="L75" i="1"/>
  <c r="DK53" i="1"/>
  <c r="R71" i="1"/>
  <c r="AM56" i="1"/>
  <c r="AM165" i="1" s="1"/>
  <c r="CO57" i="1"/>
  <c r="CY58" i="6"/>
  <c r="AC58" i="1"/>
  <c r="CD59" i="1"/>
  <c r="AB75" i="1"/>
  <c r="CA58" i="6"/>
  <c r="CO75" i="1"/>
  <c r="CY61" i="1"/>
  <c r="CB72" i="1"/>
  <c r="DW77" i="1"/>
  <c r="EQ80" i="6"/>
  <c r="BJ52" i="1"/>
  <c r="DL81" i="1"/>
  <c r="K74" i="1"/>
  <c r="CT61" i="6"/>
  <c r="EE65" i="1"/>
  <c r="CE56" i="6"/>
  <c r="CP59" i="1"/>
  <c r="AP73" i="1"/>
  <c r="DY61" i="1"/>
  <c r="EL64" i="6"/>
  <c r="DW69" i="1"/>
  <c r="EJ51" i="1"/>
  <c r="EA49" i="1"/>
  <c r="EA44" i="1" s="1"/>
  <c r="BQ75" i="6"/>
  <c r="EJ76" i="6"/>
  <c r="EV186" i="6" s="1"/>
  <c r="O49" i="1"/>
  <c r="O44" i="1" s="1"/>
  <c r="O87" i="1" s="1"/>
  <c r="AA51" i="1"/>
  <c r="L63" i="6"/>
  <c r="AU56" i="6"/>
  <c r="AH78" i="6"/>
  <c r="DS56" i="1"/>
  <c r="DS47" i="1" s="1"/>
  <c r="EP74" i="6"/>
  <c r="FB184" i="6" s="1"/>
  <c r="AJ59" i="1"/>
  <c r="CI67" i="1"/>
  <c r="X80" i="1"/>
  <c r="DL51" i="6"/>
  <c r="BC60" i="6"/>
  <c r="P57" i="6"/>
  <c r="CY58" i="1"/>
  <c r="Z74" i="1"/>
  <c r="DB59" i="6"/>
  <c r="AO57" i="1"/>
  <c r="DU57" i="1"/>
  <c r="AR55" i="1"/>
  <c r="AC63" i="6"/>
  <c r="CU56" i="1"/>
  <c r="CU47" i="1" s="1"/>
  <c r="DP49" i="1"/>
  <c r="DP44" i="1" s="1"/>
  <c r="CC57" i="1"/>
  <c r="CC100" i="1" s="1"/>
  <c r="EI52" i="1"/>
  <c r="CT65" i="1"/>
  <c r="AH53" i="1"/>
  <c r="DG61" i="1"/>
  <c r="BZ79" i="6"/>
  <c r="CT52" i="1"/>
  <c r="R62" i="1"/>
  <c r="DG68" i="1"/>
  <c r="DT54" i="6"/>
  <c r="DT46" i="6" s="1"/>
  <c r="N49" i="6"/>
  <c r="U71" i="1"/>
  <c r="DQ62" i="1"/>
  <c r="DB62" i="1"/>
  <c r="AB72" i="6"/>
  <c r="EB51" i="6"/>
  <c r="EC204" i="6" s="1"/>
  <c r="CH68" i="1"/>
  <c r="EK78" i="1"/>
  <c r="CL57" i="1"/>
  <c r="AX68" i="6"/>
  <c r="EL72" i="6"/>
  <c r="BM63" i="6"/>
  <c r="W62" i="1"/>
  <c r="CA60" i="6"/>
  <c r="EB78" i="1"/>
  <c r="EH75" i="6"/>
  <c r="AW59" i="6"/>
  <c r="I74" i="1"/>
  <c r="U183" i="1" s="1"/>
  <c r="AP57" i="1"/>
  <c r="AO59" i="1"/>
  <c r="BT80" i="1"/>
  <c r="CO71" i="6"/>
  <c r="CW59" i="6"/>
  <c r="AA78" i="6"/>
  <c r="AH57" i="1"/>
  <c r="O65" i="6"/>
  <c r="BC81" i="6"/>
  <c r="BA68" i="1"/>
  <c r="CN52" i="6"/>
  <c r="F51" i="1"/>
  <c r="DC69" i="1"/>
  <c r="T81" i="1"/>
  <c r="AO64" i="6"/>
  <c r="DI80" i="6"/>
  <c r="BF70" i="6"/>
  <c r="BC52" i="6"/>
  <c r="BC75" i="1"/>
  <c r="AQ80" i="1"/>
  <c r="DW50" i="1"/>
  <c r="DW45" i="1" s="1"/>
  <c r="CB65" i="6"/>
  <c r="AV62" i="1"/>
  <c r="AO69" i="1"/>
  <c r="BC66" i="6"/>
  <c r="CZ71" i="1"/>
  <c r="DP76" i="6"/>
  <c r="DH73" i="6"/>
  <c r="BW49" i="1"/>
  <c r="BW44" i="1" s="1"/>
  <c r="AZ58" i="1"/>
  <c r="DP66" i="6"/>
  <c r="BZ67" i="6"/>
  <c r="BY53" i="6"/>
  <c r="DU69" i="6"/>
  <c r="CQ73" i="1"/>
  <c r="CN65" i="6"/>
  <c r="AQ59" i="6"/>
  <c r="CU78" i="6"/>
  <c r="EK72" i="6"/>
  <c r="CH75" i="1"/>
  <c r="CL62" i="6"/>
  <c r="EF60" i="6"/>
  <c r="EK62" i="6"/>
  <c r="EW172" i="6" s="1"/>
  <c r="DA68" i="6"/>
  <c r="F52" i="1"/>
  <c r="BX65" i="1"/>
  <c r="EP51" i="1"/>
  <c r="AP72" i="6"/>
  <c r="AN70" i="6"/>
  <c r="CJ76" i="6"/>
  <c r="CI71" i="6"/>
  <c r="EL58" i="6"/>
  <c r="AR57" i="6"/>
  <c r="BL77" i="1"/>
  <c r="AN80" i="1"/>
  <c r="EG80" i="6"/>
  <c r="EN65" i="6"/>
  <c r="CC58" i="6"/>
  <c r="AJ52" i="6"/>
  <c r="CR71" i="6"/>
  <c r="CS224" i="6" s="1"/>
  <c r="AO76" i="6"/>
  <c r="CG67" i="1"/>
  <c r="CN69" i="1"/>
  <c r="EO50" i="1"/>
  <c r="EK50" i="1"/>
  <c r="EK45" i="1" s="1"/>
  <c r="S75" i="6"/>
  <c r="EJ51" i="6"/>
  <c r="EV161" i="6" s="1"/>
  <c r="CJ51" i="6"/>
  <c r="BI60" i="1"/>
  <c r="BI103" i="1" s="1"/>
  <c r="DR58" i="6"/>
  <c r="CQ72" i="6"/>
  <c r="EI54" i="1"/>
  <c r="AF63" i="1"/>
  <c r="EK69" i="6"/>
  <c r="BV64" i="6"/>
  <c r="L57" i="1"/>
  <c r="L100" i="1" s="1"/>
  <c r="BL54" i="6"/>
  <c r="AX55" i="6"/>
  <c r="BS77" i="1"/>
  <c r="AL78" i="6"/>
  <c r="E61" i="1"/>
  <c r="DI70" i="1"/>
  <c r="BZ52" i="1"/>
  <c r="DL52" i="6"/>
  <c r="EP78" i="6"/>
  <c r="AU55" i="1"/>
  <c r="EP77" i="6"/>
  <c r="BV66" i="6"/>
  <c r="AY62" i="6"/>
  <c r="AE67" i="1"/>
  <c r="DQ52" i="6"/>
  <c r="G64" i="6"/>
  <c r="BI49" i="6"/>
  <c r="DX51" i="6"/>
  <c r="AV73" i="6"/>
  <c r="BH183" i="6" s="1"/>
  <c r="EK70" i="1"/>
  <c r="AE53" i="1"/>
  <c r="AL68" i="1"/>
  <c r="AN77" i="1"/>
  <c r="CB64" i="1"/>
  <c r="DG71" i="1"/>
  <c r="H72" i="1"/>
  <c r="EH81" i="1"/>
  <c r="BQ70" i="1"/>
  <c r="AN53" i="6"/>
  <c r="DE50" i="6"/>
  <c r="CG75" i="1"/>
  <c r="BT78" i="6"/>
  <c r="BT231" i="6" s="1"/>
  <c r="F72" i="6"/>
  <c r="EP56" i="1"/>
  <c r="EP102" i="1" s="1"/>
  <c r="AZ53" i="1"/>
  <c r="DJ58" i="6"/>
  <c r="CO69" i="1"/>
  <c r="DU63" i="1"/>
  <c r="CV74" i="6"/>
  <c r="BG52" i="6"/>
  <c r="BK66" i="1"/>
  <c r="AC75" i="6"/>
  <c r="AD51" i="1"/>
  <c r="DU69" i="1"/>
  <c r="EH49" i="1"/>
  <c r="EH44" i="1" s="1"/>
  <c r="AG81" i="6"/>
  <c r="BY60" i="6"/>
  <c r="AA49" i="1"/>
  <c r="AA44" i="1" s="1"/>
  <c r="AT61" i="1"/>
  <c r="U58" i="1"/>
  <c r="BG63" i="6"/>
  <c r="T73" i="6"/>
  <c r="Q72" i="6"/>
  <c r="BG61" i="6"/>
  <c r="L57" i="6"/>
  <c r="AT62" i="1"/>
  <c r="AU63" i="1"/>
  <c r="BV60" i="1"/>
  <c r="AQ49" i="1"/>
  <c r="AQ44" i="1" s="1"/>
  <c r="AO77" i="6"/>
  <c r="T64" i="6"/>
  <c r="EM80" i="6"/>
  <c r="DZ81" i="6"/>
  <c r="CM55" i="1"/>
  <c r="BE49" i="6"/>
  <c r="BN61" i="1"/>
  <c r="DB54" i="1"/>
  <c r="O75" i="6"/>
  <c r="ED67" i="1"/>
  <c r="CD50" i="6"/>
  <c r="BO79" i="6"/>
  <c r="AN61" i="1"/>
  <c r="DD74" i="6"/>
  <c r="EM62" i="1"/>
  <c r="EY171" i="1" s="1"/>
  <c r="EI65" i="6"/>
  <c r="AX61" i="6"/>
  <c r="DT74" i="1"/>
  <c r="BS54" i="6"/>
  <c r="BX55" i="1"/>
  <c r="BM52" i="6"/>
  <c r="AE52" i="1"/>
  <c r="DQ57" i="1"/>
  <c r="CY63" i="1"/>
  <c r="DR64" i="6"/>
  <c r="DM58" i="1"/>
  <c r="BH71" i="6"/>
  <c r="AR66" i="6"/>
  <c r="EF81" i="1"/>
  <c r="J70" i="6"/>
  <c r="DE80" i="1"/>
  <c r="CJ80" i="1"/>
  <c r="AD74" i="6"/>
  <c r="DI70" i="6"/>
  <c r="CS77" i="6"/>
  <c r="E55" i="1"/>
  <c r="BV54" i="1"/>
  <c r="BV46" i="1" s="1"/>
  <c r="EP76" i="1"/>
  <c r="FB185" i="1" s="1"/>
  <c r="G67" i="6"/>
  <c r="AL71" i="6"/>
  <c r="AQ70" i="1"/>
  <c r="BK77" i="1"/>
  <c r="AP52" i="1"/>
  <c r="BZ51" i="1"/>
  <c r="BZ64" i="1"/>
  <c r="DM59" i="6"/>
  <c r="DT51" i="1"/>
  <c r="EQ71" i="6"/>
  <c r="BI76" i="1"/>
  <c r="CZ72" i="6"/>
  <c r="EF50" i="1"/>
  <c r="CD81" i="1"/>
  <c r="AQ65" i="6"/>
  <c r="EB63" i="6"/>
  <c r="CU77" i="1"/>
  <c r="CP53" i="6"/>
  <c r="Q58" i="1"/>
  <c r="DZ77" i="1"/>
  <c r="DZ120" i="1" s="1"/>
  <c r="EA78" i="1"/>
  <c r="DX53" i="6"/>
  <c r="EG76" i="1"/>
  <c r="BN71" i="6"/>
  <c r="DD50" i="1"/>
  <c r="CD67" i="1"/>
  <c r="BM64" i="1"/>
  <c r="EG56" i="1"/>
  <c r="EG47" i="1" s="1"/>
  <c r="BA61" i="1"/>
  <c r="EA55" i="6"/>
  <c r="ER80" i="6"/>
  <c r="ES233" i="6" s="1"/>
  <c r="U64" i="6"/>
  <c r="CH60" i="6"/>
  <c r="AP68" i="6"/>
  <c r="W80" i="1"/>
  <c r="BC51" i="1"/>
  <c r="R62" i="6"/>
  <c r="AD172" i="6" s="1"/>
  <c r="EQ53" i="1"/>
  <c r="FC162" i="1" s="1"/>
  <c r="DC59" i="6"/>
  <c r="EM53" i="1"/>
  <c r="BY62" i="6"/>
  <c r="AF79" i="6"/>
  <c r="BS61" i="6"/>
  <c r="BC49" i="6"/>
  <c r="L60" i="6"/>
  <c r="CO68" i="6"/>
  <c r="AY74" i="1"/>
  <c r="AP81" i="6"/>
  <c r="AP234" i="6" s="1"/>
  <c r="CU70" i="1"/>
  <c r="W72" i="6"/>
  <c r="EC79" i="6"/>
  <c r="AJ65" i="1"/>
  <c r="AJ68" i="6"/>
  <c r="EJ66" i="1"/>
  <c r="EV175" i="1" s="1"/>
  <c r="J79" i="1"/>
  <c r="DW64" i="6"/>
  <c r="K79" i="1"/>
  <c r="G58" i="6"/>
  <c r="F66" i="6"/>
  <c r="Q51" i="1"/>
  <c r="F68" i="6"/>
  <c r="I68" i="6"/>
  <c r="I71" i="1"/>
  <c r="BW69" i="1"/>
  <c r="BI68" i="6"/>
  <c r="EJ71" i="1"/>
  <c r="EV180" i="1" s="1"/>
  <c r="CJ77" i="1"/>
  <c r="EO67" i="1"/>
  <c r="AF78" i="1"/>
  <c r="CQ77" i="6"/>
  <c r="R51" i="6"/>
  <c r="AB52" i="6"/>
  <c r="BH76" i="6"/>
  <c r="AO68" i="6"/>
  <c r="CI62" i="1"/>
  <c r="CX76" i="1"/>
  <c r="AE72" i="6"/>
  <c r="DA59" i="1"/>
  <c r="CK70" i="6"/>
  <c r="G49" i="1"/>
  <c r="G44" i="1" s="1"/>
  <c r="G87" i="1" s="1"/>
  <c r="DU61" i="1"/>
  <c r="AO79" i="1"/>
  <c r="EQ64" i="1"/>
  <c r="AK79" i="6"/>
  <c r="EG58" i="6"/>
  <c r="AK59" i="6"/>
  <c r="BI68" i="1"/>
  <c r="BU177" i="1" s="1"/>
  <c r="AA55" i="6"/>
  <c r="AA98" i="6" s="1"/>
  <c r="CN62" i="6"/>
  <c r="BA62" i="1"/>
  <c r="DE51" i="1"/>
  <c r="W76" i="6"/>
  <c r="CG73" i="1"/>
  <c r="CR58" i="6"/>
  <c r="DW81" i="1"/>
  <c r="BM81" i="1"/>
  <c r="BH80" i="6"/>
  <c r="AL66" i="6"/>
  <c r="AX176" i="6" s="1"/>
  <c r="EO60" i="6"/>
  <c r="FA170" i="6" s="1"/>
  <c r="EJ60" i="6"/>
  <c r="CS62" i="1"/>
  <c r="CS105" i="1" s="1"/>
  <c r="AO50" i="6"/>
  <c r="DF61" i="6"/>
  <c r="DK57" i="1"/>
  <c r="BW70" i="6"/>
  <c r="J63" i="6"/>
  <c r="H62" i="1"/>
  <c r="BS68" i="6"/>
  <c r="AG75" i="6"/>
  <c r="F65" i="1"/>
  <c r="EO57" i="6"/>
  <c r="FA167" i="6" s="1"/>
  <c r="BI71" i="6"/>
  <c r="CY78" i="6"/>
  <c r="CU59" i="6"/>
  <c r="CB72" i="6"/>
  <c r="EE54" i="1"/>
  <c r="EB81" i="6"/>
  <c r="CA59" i="1"/>
  <c r="DM53" i="6"/>
  <c r="I55" i="6"/>
  <c r="BJ80" i="6"/>
  <c r="DA55" i="1"/>
  <c r="CQ51" i="1"/>
  <c r="CM50" i="1"/>
  <c r="M63" i="1"/>
  <c r="CP74" i="6"/>
  <c r="E60" i="1"/>
  <c r="E48" i="1" s="1"/>
  <c r="AJ81" i="6"/>
  <c r="BY69" i="6"/>
  <c r="AW50" i="6"/>
  <c r="DR77" i="6"/>
  <c r="CR55" i="1"/>
  <c r="DI73" i="6"/>
  <c r="DU183" i="6" s="1"/>
  <c r="EL57" i="1"/>
  <c r="BR55" i="6"/>
  <c r="BR98" i="6" s="1"/>
  <c r="BZ56" i="6"/>
  <c r="BK55" i="6"/>
  <c r="V81" i="1"/>
  <c r="EC55" i="1"/>
  <c r="BW73" i="1"/>
  <c r="AL79" i="1"/>
  <c r="H54" i="6"/>
  <c r="H207" i="6" s="1"/>
  <c r="I64" i="6"/>
  <c r="U79" i="6"/>
  <c r="BI61" i="6"/>
  <c r="BN74" i="1"/>
  <c r="BZ183" i="1" s="1"/>
  <c r="CP65" i="1"/>
  <c r="DI69" i="1"/>
  <c r="CP70" i="1"/>
  <c r="EA62" i="6"/>
  <c r="EC75" i="6"/>
  <c r="DU75" i="6"/>
  <c r="CK60" i="6"/>
  <c r="EL73" i="1"/>
  <c r="M71" i="6"/>
  <c r="AW61" i="1"/>
  <c r="CP77" i="6"/>
  <c r="DJ74" i="1"/>
  <c r="DV72" i="6"/>
  <c r="BK56" i="6"/>
  <c r="AT60" i="1"/>
  <c r="AC73" i="1"/>
  <c r="AZ73" i="6"/>
  <c r="BF81" i="6"/>
  <c r="AG55" i="1"/>
  <c r="CK58" i="1"/>
  <c r="DB53" i="6"/>
  <c r="CE77" i="1"/>
  <c r="AS71" i="6"/>
  <c r="AF62" i="6"/>
  <c r="DJ61" i="1"/>
  <c r="DI50" i="6"/>
  <c r="DJ203" i="6" s="1"/>
  <c r="BK72" i="1"/>
  <c r="V55" i="6"/>
  <c r="E67" i="6"/>
  <c r="Q177" i="6" s="1"/>
  <c r="AU54" i="6"/>
  <c r="AS77" i="6"/>
  <c r="O59" i="6"/>
  <c r="BL73" i="1"/>
  <c r="BS58" i="6"/>
  <c r="Z63" i="6"/>
  <c r="U55" i="1"/>
  <c r="CH66" i="6"/>
  <c r="DK55" i="6"/>
  <c r="DK99" i="6" s="1"/>
  <c r="BO70" i="6"/>
  <c r="BB68" i="6"/>
  <c r="DX57" i="1"/>
  <c r="T60" i="1"/>
  <c r="CN74" i="6"/>
  <c r="DJ50" i="1"/>
  <c r="EA80" i="6"/>
  <c r="EC49" i="1"/>
  <c r="EC44" i="1" s="1"/>
  <c r="AT73" i="6"/>
  <c r="H75" i="6"/>
  <c r="CF70" i="6"/>
  <c r="DR52" i="6"/>
  <c r="DD60" i="6"/>
  <c r="DK60" i="6"/>
  <c r="DV79" i="1"/>
  <c r="DL56" i="1"/>
  <c r="O59" i="1"/>
  <c r="BE54" i="6"/>
  <c r="CB50" i="6"/>
  <c r="BK71" i="1"/>
  <c r="CB56" i="6"/>
  <c r="EN63" i="6"/>
  <c r="BT81" i="6"/>
  <c r="AW57" i="1"/>
  <c r="Y67" i="6"/>
  <c r="CH74" i="1"/>
  <c r="CA55" i="1"/>
  <c r="BX60" i="6"/>
  <c r="DQ55" i="6"/>
  <c r="K56" i="1"/>
  <c r="BH61" i="1"/>
  <c r="AH64" i="1"/>
  <c r="BN65" i="6"/>
  <c r="DI62" i="6"/>
  <c r="BB52" i="6"/>
  <c r="BK50" i="6"/>
  <c r="BK45" i="6" s="1"/>
  <c r="AF56" i="6"/>
  <c r="CP60" i="6"/>
  <c r="CP78" i="6"/>
  <c r="EN60" i="6"/>
  <c r="EZ170" i="6" s="1"/>
  <c r="AS55" i="6"/>
  <c r="EH57" i="1"/>
  <c r="CI50" i="6"/>
  <c r="AH62" i="6"/>
  <c r="ED72" i="6"/>
  <c r="BK81" i="1"/>
  <c r="AW81" i="6"/>
  <c r="BI191" i="6" s="1"/>
  <c r="EN81" i="6"/>
  <c r="AU60" i="6"/>
  <c r="BN56" i="6"/>
  <c r="AN60" i="1"/>
  <c r="DW63" i="6"/>
  <c r="DJ81" i="6"/>
  <c r="CH49" i="1"/>
  <c r="CH44" i="1" s="1"/>
  <c r="EF75" i="6"/>
  <c r="CQ63" i="1"/>
  <c r="DN52" i="1"/>
  <c r="ER53" i="6"/>
  <c r="FD163" i="6" s="1"/>
  <c r="J17" i="18" s="1"/>
  <c r="BN69" i="1"/>
  <c r="DU64" i="1"/>
  <c r="BQ76" i="1"/>
  <c r="CI58" i="1"/>
  <c r="AJ51" i="1"/>
  <c r="AV160" i="1" s="1"/>
  <c r="DY52" i="1"/>
  <c r="AC49" i="1"/>
  <c r="AC44" i="1" s="1"/>
  <c r="BA65" i="1"/>
  <c r="BA53" i="1"/>
  <c r="DK81" i="6"/>
  <c r="BW63" i="6"/>
  <c r="H77" i="1"/>
  <c r="DO51" i="6"/>
  <c r="DO161" i="6" s="1"/>
  <c r="Y70" i="1"/>
  <c r="BS52" i="6"/>
  <c r="AE61" i="6"/>
  <c r="AL74" i="6"/>
  <c r="DC68" i="1"/>
  <c r="Q64" i="6"/>
  <c r="DS69" i="1"/>
  <c r="DK80" i="6"/>
  <c r="AN61" i="6"/>
  <c r="BL58" i="1"/>
  <c r="DV49" i="6"/>
  <c r="U81" i="6"/>
  <c r="P65" i="6"/>
  <c r="EB62" i="6"/>
  <c r="AN51" i="6"/>
  <c r="P75" i="1"/>
  <c r="BD67" i="6"/>
  <c r="BQ72" i="1"/>
  <c r="CT69" i="1"/>
  <c r="L81" i="1"/>
  <c r="E58" i="6"/>
  <c r="AS54" i="1"/>
  <c r="BW81" i="6"/>
  <c r="CZ62" i="6"/>
  <c r="BS77" i="6"/>
  <c r="AS61" i="1"/>
  <c r="AS104" i="1" s="1"/>
  <c r="CA76" i="6"/>
  <c r="EN73" i="6"/>
  <c r="CA68" i="6"/>
  <c r="CE57" i="6"/>
  <c r="F75" i="6"/>
  <c r="AO53" i="6"/>
  <c r="Q57" i="6"/>
  <c r="DG58" i="6"/>
  <c r="EO62" i="1"/>
  <c r="FA171" i="1" s="1"/>
  <c r="DQ57" i="6"/>
  <c r="G57" i="6"/>
  <c r="L61" i="6"/>
  <c r="EF72" i="1"/>
  <c r="DC56" i="6"/>
  <c r="BU56" i="6"/>
  <c r="O67" i="1"/>
  <c r="O110" i="1" s="1"/>
  <c r="CI55" i="6"/>
  <c r="AV71" i="1"/>
  <c r="DE63" i="1"/>
  <c r="T54" i="1"/>
  <c r="BK77" i="6"/>
  <c r="CE50" i="1"/>
  <c r="DH77" i="6"/>
  <c r="CO72" i="1"/>
  <c r="BG64" i="1"/>
  <c r="BG173" i="1" s="1"/>
  <c r="BD76" i="6"/>
  <c r="BQ79" i="1"/>
  <c r="CC188" i="1" s="1"/>
  <c r="L55" i="6"/>
  <c r="L99" i="6" s="1"/>
  <c r="AU80" i="6"/>
  <c r="DO54" i="6"/>
  <c r="AY54" i="6"/>
  <c r="BX81" i="1"/>
  <c r="EH61" i="6"/>
  <c r="CR80" i="1"/>
  <c r="K71" i="6"/>
  <c r="CG67" i="6"/>
  <c r="EC50" i="6"/>
  <c r="AF57" i="6"/>
  <c r="EQ78" i="1"/>
  <c r="CS52" i="1"/>
  <c r="E78" i="6"/>
  <c r="CD68" i="6"/>
  <c r="AK79" i="1"/>
  <c r="O54" i="6"/>
  <c r="O46" i="6" s="1"/>
  <c r="X72" i="1"/>
  <c r="EQ59" i="1"/>
  <c r="E22" i="39" s="1"/>
  <c r="DD78" i="1"/>
  <c r="Y79" i="6"/>
  <c r="Y57" i="6"/>
  <c r="CR72" i="1"/>
  <c r="P55" i="6"/>
  <c r="P99" i="6" s="1"/>
  <c r="CG52" i="1"/>
  <c r="EI76" i="6"/>
  <c r="EK49" i="6"/>
  <c r="EI63" i="6"/>
  <c r="AH51" i="1"/>
  <c r="CV81" i="6"/>
  <c r="S52" i="1"/>
  <c r="BW67" i="1"/>
  <c r="DT55" i="1"/>
  <c r="CD69" i="1"/>
  <c r="CA81" i="1"/>
  <c r="BW61" i="6"/>
  <c r="EC81" i="6"/>
  <c r="BW65" i="1"/>
  <c r="E69" i="6"/>
  <c r="BI52" i="6"/>
  <c r="CT52" i="6"/>
  <c r="N77" i="1"/>
  <c r="BR65" i="1"/>
  <c r="ED70" i="1"/>
  <c r="O56" i="1"/>
  <c r="N50" i="6"/>
  <c r="BU79" i="1"/>
  <c r="CV70" i="1"/>
  <c r="DL65" i="1"/>
  <c r="BJ50" i="1"/>
  <c r="BJ93" i="1" s="1"/>
  <c r="DX71" i="6"/>
  <c r="F69" i="6"/>
  <c r="X73" i="6"/>
  <c r="EC66" i="1"/>
  <c r="AC72" i="6"/>
  <c r="AC67" i="1"/>
  <c r="I51" i="6"/>
  <c r="DI75" i="1"/>
  <c r="DA72" i="1"/>
  <c r="DC66" i="6"/>
  <c r="BE69" i="6"/>
  <c r="DU68" i="6"/>
  <c r="W78" i="1"/>
  <c r="W71" i="1"/>
  <c r="BU76" i="1"/>
  <c r="CA50" i="6"/>
  <c r="DB65" i="6"/>
  <c r="EH53" i="6"/>
  <c r="DZ57" i="6"/>
  <c r="EM54" i="1"/>
  <c r="DL50" i="1"/>
  <c r="DL93" i="1" s="1"/>
  <c r="AF58" i="6"/>
  <c r="BO76" i="6"/>
  <c r="BO229" i="6" s="1"/>
  <c r="DR75" i="1"/>
  <c r="CJ81" i="1"/>
  <c r="EG62" i="6"/>
  <c r="EF71" i="1"/>
  <c r="CA73" i="6"/>
  <c r="AA56" i="6"/>
  <c r="EQ62" i="6"/>
  <c r="AZ25" i="39" s="1"/>
  <c r="F63" i="1"/>
  <c r="BB80" i="6"/>
  <c r="AM75" i="1"/>
  <c r="S54" i="6"/>
  <c r="F64" i="1"/>
  <c r="EJ57" i="1"/>
  <c r="AF52" i="6"/>
  <c r="BJ76" i="1"/>
  <c r="AJ67" i="1"/>
  <c r="EJ75" i="6"/>
  <c r="AA79" i="1"/>
  <c r="R64" i="1"/>
  <c r="F74" i="6"/>
  <c r="Z79" i="6"/>
  <c r="AL189" i="6" s="1"/>
  <c r="BY77" i="1"/>
  <c r="DX77" i="6"/>
  <c r="AF52" i="1"/>
  <c r="EC79" i="1"/>
  <c r="BO52" i="6"/>
  <c r="DC59" i="1"/>
  <c r="EA56" i="6"/>
  <c r="EP63" i="1"/>
  <c r="FB172" i="1" s="1"/>
  <c r="K72" i="1"/>
  <c r="K115" i="1" s="1"/>
  <c r="AE81" i="6"/>
  <c r="AD54" i="1"/>
  <c r="AD97" i="1" s="1"/>
  <c r="BX67" i="6"/>
  <c r="DW66" i="6"/>
  <c r="T51" i="6"/>
  <c r="EH79" i="6"/>
  <c r="BO62" i="6"/>
  <c r="EE57" i="1"/>
  <c r="Q54" i="1"/>
  <c r="DZ64" i="6"/>
  <c r="AX54" i="1"/>
  <c r="AX46" i="1" s="1"/>
  <c r="CK61" i="1"/>
  <c r="DG63" i="6"/>
  <c r="CV59" i="1"/>
  <c r="AC80" i="1"/>
  <c r="BB56" i="6"/>
  <c r="AI63" i="1"/>
  <c r="DF71" i="6"/>
  <c r="AW79" i="1"/>
  <c r="BT58" i="6"/>
  <c r="AD78" i="6"/>
  <c r="AQ68" i="6"/>
  <c r="DM49" i="1"/>
  <c r="DM44" i="1" s="1"/>
  <c r="DM87" i="1" s="1"/>
  <c r="N59" i="1"/>
  <c r="N102" i="1" s="1"/>
  <c r="AW65" i="1"/>
  <c r="AU80" i="1"/>
  <c r="T79" i="1"/>
  <c r="AY64" i="6"/>
  <c r="AQ72" i="6"/>
  <c r="AQ71" i="6"/>
  <c r="BK66" i="6"/>
  <c r="DX60" i="6"/>
  <c r="DQ55" i="1"/>
  <c r="CY68" i="6"/>
  <c r="BC62" i="1"/>
  <c r="CY77" i="1"/>
  <c r="BM80" i="6"/>
  <c r="H60" i="6"/>
  <c r="L74" i="1"/>
  <c r="EQ57" i="6"/>
  <c r="FC167" i="6" s="1"/>
  <c r="BS73" i="1"/>
  <c r="S49" i="1"/>
  <c r="S44" i="1" s="1"/>
  <c r="S87" i="1" s="1"/>
  <c r="DO55" i="6"/>
  <c r="BH60" i="1"/>
  <c r="BH119" i="1" s="1"/>
  <c r="CW54" i="1"/>
  <c r="CW97" i="1" s="1"/>
  <c r="BD74" i="1"/>
  <c r="ED62" i="6"/>
  <c r="AZ51" i="6"/>
  <c r="BW74" i="1"/>
  <c r="AR49" i="6"/>
  <c r="AA69" i="1"/>
  <c r="X58" i="6"/>
  <c r="Q60" i="1"/>
  <c r="Q103" i="1" s="1"/>
  <c r="BU81" i="6"/>
  <c r="EP69" i="1"/>
  <c r="FB178" i="1" s="1"/>
  <c r="EN64" i="6"/>
  <c r="EZ174" i="6" s="1"/>
  <c r="AE58" i="6"/>
  <c r="CK72" i="1"/>
  <c r="BI55" i="6"/>
  <c r="BI99" i="6" s="1"/>
  <c r="DD71" i="6"/>
  <c r="S77" i="6"/>
  <c r="CS51" i="6"/>
  <c r="BM75" i="1"/>
  <c r="U72" i="6"/>
  <c r="BA52" i="6"/>
  <c r="CM74" i="1"/>
  <c r="DG49" i="6"/>
  <c r="CM56" i="6"/>
  <c r="AT68" i="6"/>
  <c r="CJ50" i="1"/>
  <c r="AQ60" i="6"/>
  <c r="F73" i="6"/>
  <c r="I80" i="1"/>
  <c r="CI71" i="1"/>
  <c r="BQ62" i="1"/>
  <c r="EQ79" i="6"/>
  <c r="AU67" i="6"/>
  <c r="BK62" i="1"/>
  <c r="CU62" i="6"/>
  <c r="Z50" i="1"/>
  <c r="Z93" i="1" s="1"/>
  <c r="AC55" i="6"/>
  <c r="BH78" i="6"/>
  <c r="AM70" i="6"/>
  <c r="AM180" i="6" s="1"/>
  <c r="CC72" i="1"/>
  <c r="J53" i="6"/>
  <c r="J62" i="6"/>
  <c r="BT74" i="1"/>
  <c r="AU76" i="6"/>
  <c r="N70" i="1"/>
  <c r="BY50" i="1"/>
  <c r="AJ62" i="1"/>
  <c r="AV60" i="1"/>
  <c r="AV103" i="1" s="1"/>
  <c r="CT73" i="1"/>
  <c r="DP80" i="1"/>
  <c r="P70" i="1"/>
  <c r="AF76" i="1"/>
  <c r="DV70" i="1"/>
  <c r="DX57" i="6"/>
  <c r="EO62" i="6"/>
  <c r="EO215" i="6" s="1"/>
  <c r="EK61" i="1"/>
  <c r="AV57" i="1"/>
  <c r="AK72" i="6"/>
  <c r="BJ71" i="6"/>
  <c r="CL80" i="6"/>
  <c r="BP55" i="6"/>
  <c r="W59" i="1"/>
  <c r="EQ74" i="1"/>
  <c r="AJ54" i="1"/>
  <c r="AV65" i="1"/>
  <c r="DE70" i="1"/>
  <c r="BG53" i="6"/>
  <c r="EA74" i="6"/>
  <c r="CD58" i="6"/>
  <c r="CV75" i="1"/>
  <c r="BA49" i="6"/>
  <c r="BA44" i="6" s="1"/>
  <c r="CO75" i="6"/>
  <c r="CM67" i="6"/>
  <c r="EK69" i="1"/>
  <c r="EK178" i="1" s="1"/>
  <c r="Z80" i="1"/>
  <c r="EO58" i="1"/>
  <c r="FA167" i="1" s="1"/>
  <c r="BD67" i="1"/>
  <c r="EA72" i="6"/>
  <c r="BM77" i="1"/>
  <c r="Q55" i="6"/>
  <c r="Q99" i="6" s="1"/>
  <c r="AE62" i="6"/>
  <c r="CD52" i="6"/>
  <c r="CF55" i="6"/>
  <c r="AF50" i="1"/>
  <c r="AG68" i="1"/>
  <c r="DO63" i="6"/>
  <c r="BO77" i="6"/>
  <c r="EB72" i="1"/>
  <c r="CS68" i="6"/>
  <c r="CU59" i="1"/>
  <c r="AS74" i="6"/>
  <c r="BH62" i="1"/>
  <c r="CX79" i="1"/>
  <c r="AG67" i="6"/>
  <c r="CJ65" i="6"/>
  <c r="DX72" i="6"/>
  <c r="DW55" i="6"/>
  <c r="DN51" i="1"/>
  <c r="BL54" i="1"/>
  <c r="CZ77" i="1"/>
  <c r="X62" i="1"/>
  <c r="EN60" i="1"/>
  <c r="CJ68" i="1"/>
  <c r="CM75" i="1"/>
  <c r="CO59" i="1"/>
  <c r="M58" i="6"/>
  <c r="CE79" i="1"/>
  <c r="DE80" i="6"/>
  <c r="CD53" i="6"/>
  <c r="BS52" i="1"/>
  <c r="DY71" i="1"/>
  <c r="BA71" i="6"/>
  <c r="AI71" i="6"/>
  <c r="CP50" i="1"/>
  <c r="EE64" i="1"/>
  <c r="DN59" i="6"/>
  <c r="EB56" i="6"/>
  <c r="EN166" i="6" s="1"/>
  <c r="CS71" i="1"/>
  <c r="DK78" i="6"/>
  <c r="EH73" i="6"/>
  <c r="ET183" i="6" s="1"/>
  <c r="P71" i="1"/>
  <c r="BD66" i="6"/>
  <c r="CN80" i="1"/>
  <c r="Q49" i="1"/>
  <c r="Q44" i="1" s="1"/>
  <c r="U53" i="6"/>
  <c r="CY69" i="6"/>
  <c r="BP60" i="1"/>
  <c r="EO51" i="6"/>
  <c r="AR62" i="6"/>
  <c r="BC50" i="6"/>
  <c r="BW62" i="6"/>
  <c r="EM78" i="1"/>
  <c r="K63" i="1"/>
  <c r="T78" i="6"/>
  <c r="CS67" i="1"/>
  <c r="BI81" i="1"/>
  <c r="BR59" i="6"/>
  <c r="AV67" i="1"/>
  <c r="CR55" i="6"/>
  <c r="BI78" i="1"/>
  <c r="BI187" i="1" s="1"/>
  <c r="BD50" i="1"/>
  <c r="DG78" i="1"/>
  <c r="CO66" i="6"/>
  <c r="BV60" i="6"/>
  <c r="BV48" i="6" s="1"/>
  <c r="DV55" i="6"/>
  <c r="CU51" i="6"/>
  <c r="EQ67" i="6"/>
  <c r="FC177" i="6" s="1"/>
  <c r="EM71" i="1"/>
  <c r="AI49" i="6"/>
  <c r="BU55" i="1"/>
  <c r="CS61" i="6"/>
  <c r="CA80" i="6"/>
  <c r="DZ66" i="6"/>
  <c r="Z62" i="6"/>
  <c r="CZ63" i="6"/>
  <c r="AF81" i="6"/>
  <c r="AQ81" i="1"/>
  <c r="CQ68" i="1"/>
  <c r="AN57" i="1"/>
  <c r="CA54" i="1"/>
  <c r="EF62" i="1"/>
  <c r="AS80" i="1"/>
  <c r="AE54" i="1"/>
  <c r="S75" i="1"/>
  <c r="S184" i="1" s="1"/>
  <c r="AA50" i="6"/>
  <c r="EK71" i="1"/>
  <c r="AJ76" i="6"/>
  <c r="EP53" i="1"/>
  <c r="FB162" i="1" s="1"/>
  <c r="E67" i="1"/>
  <c r="AY60" i="6"/>
  <c r="EL57" i="6"/>
  <c r="AT56" i="6"/>
  <c r="AT47" i="6" s="1"/>
  <c r="DE49" i="1"/>
  <c r="DE44" i="1" s="1"/>
  <c r="DE87" i="1" s="1"/>
  <c r="EM67" i="1"/>
  <c r="CP68" i="1"/>
  <c r="BL66" i="1"/>
  <c r="EJ61" i="6"/>
  <c r="EV171" i="6" s="1"/>
  <c r="EM70" i="1"/>
  <c r="EM76" i="1"/>
  <c r="BI79" i="6"/>
  <c r="DW67" i="1"/>
  <c r="CW55" i="1"/>
  <c r="AM64" i="6"/>
  <c r="BP66" i="1"/>
  <c r="BY51" i="1"/>
  <c r="CK160" i="1" s="1"/>
  <c r="AB56" i="6"/>
  <c r="AR81" i="6"/>
  <c r="AN69" i="6"/>
  <c r="DC78" i="6"/>
  <c r="BW60" i="6"/>
  <c r="BW48" i="6" s="1"/>
  <c r="V67" i="1"/>
  <c r="Z52" i="1"/>
  <c r="AX73" i="1"/>
  <c r="BN79" i="1"/>
  <c r="BN122" i="1" s="1"/>
  <c r="AY58" i="6"/>
  <c r="DC80" i="6"/>
  <c r="BP63" i="6"/>
  <c r="DN81" i="1"/>
  <c r="AM78" i="1"/>
  <c r="AJ78" i="1"/>
  <c r="DH68" i="6"/>
  <c r="CD54" i="6"/>
  <c r="BW62" i="1"/>
  <c r="EL51" i="1"/>
  <c r="EL94" i="1" s="1"/>
  <c r="BQ67" i="1"/>
  <c r="AW61" i="6"/>
  <c r="DT60" i="1"/>
  <c r="DT48" i="1" s="1"/>
  <c r="AA64" i="6"/>
  <c r="CZ51" i="1"/>
  <c r="BF61" i="6"/>
  <c r="DW70" i="1"/>
  <c r="AC72" i="1"/>
  <c r="CW57" i="6"/>
  <c r="X81" i="6"/>
  <c r="X279" i="6" s="1"/>
  <c r="BM57" i="6"/>
  <c r="DQ65" i="6"/>
  <c r="AF73" i="6"/>
  <c r="R60" i="1"/>
  <c r="BB69" i="6"/>
  <c r="AE74" i="1"/>
  <c r="AN69" i="1"/>
  <c r="AN178" i="1" s="1"/>
  <c r="R80" i="1"/>
  <c r="AG60" i="6"/>
  <c r="DP55" i="6"/>
  <c r="AV58" i="1"/>
  <c r="AV167" i="1" s="1"/>
  <c r="G59" i="1"/>
  <c r="BD72" i="6"/>
  <c r="I56" i="1"/>
  <c r="I47" i="1" s="1"/>
  <c r="DO49" i="1"/>
  <c r="DO44" i="1" s="1"/>
  <c r="EH61" i="1"/>
  <c r="S79" i="1"/>
  <c r="DX70" i="1"/>
  <c r="ED60" i="1"/>
  <c r="L69" i="6"/>
  <c r="AT80" i="1"/>
  <c r="AZ77" i="1"/>
  <c r="DJ80" i="6"/>
  <c r="AF77" i="1"/>
  <c r="AL51" i="1"/>
  <c r="BU56" i="1"/>
  <c r="Q61" i="1"/>
  <c r="EJ80" i="1"/>
  <c r="EV189" i="1" s="1"/>
  <c r="BW52" i="1"/>
  <c r="EI77" i="6"/>
  <c r="EU187" i="6" s="1"/>
  <c r="N62" i="6"/>
  <c r="DA54" i="1"/>
  <c r="BW73" i="6"/>
  <c r="CI183" i="6" s="1"/>
  <c r="ED71" i="6"/>
  <c r="L62" i="1"/>
  <c r="EK75" i="1"/>
  <c r="EK51" i="6"/>
  <c r="EW161" i="6" s="1"/>
  <c r="AS72" i="6"/>
  <c r="CQ62" i="1"/>
  <c r="S70" i="6"/>
  <c r="AL65" i="6"/>
  <c r="AL218" i="6" s="1"/>
  <c r="CM69" i="6"/>
  <c r="BT62" i="1"/>
  <c r="CF171" i="1" s="1"/>
  <c r="CK64" i="1"/>
  <c r="CK173" i="1" s="1"/>
  <c r="AB60" i="1"/>
  <c r="BE70" i="6"/>
  <c r="DU81" i="6"/>
  <c r="ED76" i="1"/>
  <c r="CI73" i="1"/>
  <c r="DG52" i="6"/>
  <c r="E65" i="6"/>
  <c r="AC51" i="6"/>
  <c r="CY66" i="6"/>
  <c r="BJ58" i="1"/>
  <c r="EF61" i="1"/>
  <c r="AP55" i="1"/>
  <c r="Q80" i="6"/>
  <c r="BC80" i="6"/>
  <c r="EQ61" i="6"/>
  <c r="EQ171" i="6" s="1"/>
  <c r="BS75" i="1"/>
  <c r="CE184" i="1" s="1"/>
  <c r="DV50" i="6"/>
  <c r="R59" i="1"/>
  <c r="CE52" i="1"/>
  <c r="CI49" i="1"/>
  <c r="CI44" i="1" s="1"/>
  <c r="CN57" i="6"/>
  <c r="CN167" i="6" s="1"/>
  <c r="DJ66" i="1"/>
  <c r="EN74" i="6"/>
  <c r="BA80" i="1"/>
  <c r="BA123" i="1" s="1"/>
  <c r="L73" i="6"/>
  <c r="DV56" i="6"/>
  <c r="F49" i="1"/>
  <c r="F44" i="1" s="1"/>
  <c r="F87" i="1" s="1"/>
  <c r="V62" i="1"/>
  <c r="DE72" i="1"/>
  <c r="BD50" i="6"/>
  <c r="BD45" i="6" s="1"/>
  <c r="CM71" i="6"/>
  <c r="BL61" i="6"/>
  <c r="AM58" i="1"/>
  <c r="DW56" i="1"/>
  <c r="W51" i="6"/>
  <c r="BV52" i="6"/>
  <c r="BM57" i="1"/>
  <c r="AV56" i="1"/>
  <c r="AV47" i="1" s="1"/>
  <c r="AG61" i="1"/>
  <c r="AR75" i="6"/>
  <c r="L80" i="1"/>
  <c r="T80" i="1"/>
  <c r="Z65" i="1"/>
  <c r="W78" i="6"/>
  <c r="CS57" i="6"/>
  <c r="EH68" i="1"/>
  <c r="ET177" i="1" s="1"/>
  <c r="BY76" i="1"/>
  <c r="BJ74" i="1"/>
  <c r="EK68" i="1"/>
  <c r="ED55" i="6"/>
  <c r="ED165" i="6" s="1"/>
  <c r="AJ56" i="6"/>
  <c r="V53" i="1"/>
  <c r="V96" i="1" s="1"/>
  <c r="AX62" i="6"/>
  <c r="EN79" i="1"/>
  <c r="DI69" i="6"/>
  <c r="EP53" i="6"/>
  <c r="S72" i="6"/>
  <c r="AE77" i="1"/>
  <c r="DO52" i="1"/>
  <c r="AE60" i="1"/>
  <c r="AE48" i="1" s="1"/>
  <c r="EP51" i="6"/>
  <c r="FB161" i="6" s="1"/>
  <c r="V61" i="1"/>
  <c r="AV76" i="6"/>
  <c r="EI60" i="6"/>
  <c r="EU170" i="6" s="1"/>
  <c r="AC60" i="6"/>
  <c r="BR78" i="1"/>
  <c r="DQ80" i="1"/>
  <c r="AQ79" i="6"/>
  <c r="DR51" i="1"/>
  <c r="BM69" i="6"/>
  <c r="DT67" i="1"/>
  <c r="AW77" i="1"/>
  <c r="ER77" i="1"/>
  <c r="AL76" i="6"/>
  <c r="CN55" i="6"/>
  <c r="EB71" i="6"/>
  <c r="DG72" i="1"/>
  <c r="AS62" i="6"/>
  <c r="DP70" i="6"/>
  <c r="CA70" i="6"/>
  <c r="DX78" i="6"/>
  <c r="U66" i="1"/>
  <c r="CN56" i="1"/>
  <c r="DQ72" i="1"/>
  <c r="EE53" i="6"/>
  <c r="DU50" i="1"/>
  <c r="DU93" i="1" s="1"/>
  <c r="DL62" i="6"/>
  <c r="DJ65" i="1"/>
  <c r="J81" i="1"/>
  <c r="DA60" i="6"/>
  <c r="AW74" i="1"/>
  <c r="CZ72" i="1"/>
  <c r="AF51" i="6"/>
  <c r="BT76" i="6"/>
  <c r="AX57" i="6"/>
  <c r="EL71" i="6"/>
  <c r="EX181" i="6" s="1"/>
  <c r="CO61" i="6"/>
  <c r="EB53" i="1"/>
  <c r="DO73" i="1"/>
  <c r="CD62" i="1"/>
  <c r="DV68" i="1"/>
  <c r="T63" i="1"/>
  <c r="EQ65" i="6"/>
  <c r="CN58" i="1"/>
  <c r="CN167" i="1" s="1"/>
  <c r="EL79" i="1"/>
  <c r="S76" i="1"/>
  <c r="AO77" i="1"/>
  <c r="CN76" i="6"/>
  <c r="EM60" i="1"/>
  <c r="EG59" i="1"/>
  <c r="EA73" i="6"/>
  <c r="M81" i="1"/>
  <c r="BE52" i="6"/>
  <c r="U63" i="1"/>
  <c r="AD76" i="6"/>
  <c r="DU56" i="6"/>
  <c r="EJ72" i="1"/>
  <c r="EV181" i="1" s="1"/>
  <c r="EA76" i="1"/>
  <c r="DB60" i="6"/>
  <c r="EN49" i="1"/>
  <c r="EN44" i="1" s="1"/>
  <c r="AB76" i="1"/>
  <c r="AR56" i="1"/>
  <c r="DU74" i="1"/>
  <c r="EG58" i="1"/>
  <c r="DW52" i="6"/>
  <c r="AF73" i="1"/>
  <c r="AR182" i="1" s="1"/>
  <c r="Z61" i="6"/>
  <c r="BU58" i="1"/>
  <c r="BW60" i="1"/>
  <c r="AS67" i="1"/>
  <c r="EC54" i="1"/>
  <c r="I61" i="6"/>
  <c r="DX66" i="1"/>
  <c r="CW77" i="1"/>
  <c r="BJ69" i="1"/>
  <c r="BI80" i="1"/>
  <c r="AV77" i="6"/>
  <c r="AG80" i="6"/>
  <c r="CV80" i="6"/>
  <c r="BQ80" i="1"/>
  <c r="EQ49" i="1"/>
  <c r="EQ44" i="1" s="1"/>
  <c r="CM81" i="6"/>
  <c r="AX59" i="6"/>
  <c r="AB60" i="6"/>
  <c r="CP81" i="1"/>
  <c r="AI75" i="6"/>
  <c r="AH57" i="6"/>
  <c r="CL68" i="6"/>
  <c r="BI64" i="6"/>
  <c r="EP49" i="1"/>
  <c r="AP72" i="1"/>
  <c r="E70" i="1"/>
  <c r="BW57" i="6"/>
  <c r="AF61" i="6"/>
  <c r="CL65" i="6"/>
  <c r="DG70" i="6"/>
  <c r="DG180" i="6" s="1"/>
  <c r="BO60" i="6"/>
  <c r="EL62" i="1"/>
  <c r="ER59" i="1"/>
  <c r="AI64" i="1"/>
  <c r="EH50" i="1"/>
  <c r="AG64" i="1"/>
  <c r="BK64" i="6"/>
  <c r="BK217" i="6" s="1"/>
  <c r="DL58" i="1"/>
  <c r="X57" i="1"/>
  <c r="AP56" i="6"/>
  <c r="AQ209" i="6" s="1"/>
  <c r="DY54" i="1"/>
  <c r="DY97" i="1" s="1"/>
  <c r="DA62" i="6"/>
  <c r="DH49" i="1"/>
  <c r="DH44" i="1" s="1"/>
  <c r="BJ60" i="6"/>
  <c r="BN51" i="6"/>
  <c r="AF68" i="6"/>
  <c r="U70" i="6"/>
  <c r="X68" i="1"/>
  <c r="CX67" i="1"/>
  <c r="CN63" i="1"/>
  <c r="CS76" i="6"/>
  <c r="E72" i="6"/>
  <c r="T67" i="1"/>
  <c r="DM80" i="6"/>
  <c r="DM233" i="6" s="1"/>
  <c r="CI80" i="6"/>
  <c r="CC80" i="1"/>
  <c r="EH77" i="1"/>
  <c r="T70" i="1"/>
  <c r="CL67" i="6"/>
  <c r="EA66" i="1"/>
  <c r="BV51" i="1"/>
  <c r="DY79" i="1"/>
  <c r="AH77" i="6"/>
  <c r="DH69" i="1"/>
  <c r="AY54" i="1"/>
  <c r="DH78" i="1"/>
  <c r="EJ61" i="1"/>
  <c r="AT81" i="6"/>
  <c r="CJ50" i="6"/>
  <c r="CX57" i="1"/>
  <c r="DV76" i="6"/>
  <c r="CI50" i="1"/>
  <c r="BR67" i="6"/>
  <c r="AA75" i="1"/>
  <c r="CO50" i="1"/>
  <c r="CO159" i="1" s="1"/>
  <c r="DP77" i="1"/>
  <c r="CJ61" i="6"/>
  <c r="CV171" i="6" s="1"/>
  <c r="BE80" i="6"/>
  <c r="BO57" i="1"/>
  <c r="DT59" i="1"/>
  <c r="DS58" i="6"/>
  <c r="Q57" i="1"/>
  <c r="AP54" i="1"/>
  <c r="DF67" i="1"/>
  <c r="Z78" i="1"/>
  <c r="AU71" i="6"/>
  <c r="BT78" i="1"/>
  <c r="BI79" i="1"/>
  <c r="AK63" i="6"/>
  <c r="EN71" i="6"/>
  <c r="DG67" i="6"/>
  <c r="AT52" i="1"/>
  <c r="BL51" i="6"/>
  <c r="BM204" i="6" s="1"/>
  <c r="DL74" i="1"/>
  <c r="BJ78" i="1"/>
  <c r="BR51" i="1"/>
  <c r="Q65" i="6"/>
  <c r="G53" i="1"/>
  <c r="BW51" i="6"/>
  <c r="BW161" i="6" s="1"/>
  <c r="BP70" i="1"/>
  <c r="AU62" i="6"/>
  <c r="DW78" i="1"/>
  <c r="K64" i="1"/>
  <c r="DI76" i="6"/>
  <c r="EP58" i="1"/>
  <c r="FB167" i="1" s="1"/>
  <c r="CQ52" i="1"/>
  <c r="BO79" i="1"/>
  <c r="EO65" i="1"/>
  <c r="DD66" i="1"/>
  <c r="CP51" i="1"/>
  <c r="DY61" i="6"/>
  <c r="DY171" i="6" s="1"/>
  <c r="BM62" i="1"/>
  <c r="AZ52" i="1"/>
  <c r="AJ71" i="6"/>
  <c r="EF53" i="1"/>
  <c r="ED54" i="1"/>
  <c r="ED97" i="1" s="1"/>
  <c r="AD50" i="1"/>
  <c r="AD45" i="1" s="1"/>
  <c r="CK67" i="6"/>
  <c r="DC77" i="1"/>
  <c r="CU52" i="6"/>
  <c r="DC53" i="1"/>
  <c r="DG81" i="1"/>
  <c r="EO78" i="6"/>
  <c r="AO68" i="1"/>
  <c r="BG54" i="6"/>
  <c r="BT56" i="6"/>
  <c r="AI76" i="6"/>
  <c r="EI79" i="6"/>
  <c r="BC71" i="6"/>
  <c r="ED49" i="6"/>
  <c r="DO64" i="1"/>
  <c r="BO59" i="1"/>
  <c r="ER69" i="6"/>
  <c r="DU67" i="6"/>
  <c r="R69" i="6"/>
  <c r="F65" i="6"/>
  <c r="EQ66" i="6"/>
  <c r="DZ81" i="1"/>
  <c r="AL73" i="6"/>
  <c r="CU58" i="1"/>
  <c r="DH66" i="1"/>
  <c r="BZ77" i="1"/>
  <c r="EG81" i="1"/>
  <c r="V70" i="6"/>
  <c r="AO54" i="1"/>
  <c r="AO97" i="1" s="1"/>
  <c r="DN58" i="1"/>
  <c r="BV67" i="6"/>
  <c r="CX70" i="6"/>
  <c r="DZ71" i="1"/>
  <c r="CL50" i="1"/>
  <c r="CL95" i="1" s="1"/>
  <c r="CO63" i="1"/>
  <c r="BT51" i="6"/>
  <c r="CM74" i="6"/>
  <c r="CR75" i="1"/>
  <c r="CR184" i="1" s="1"/>
  <c r="CH53" i="6"/>
  <c r="EO55" i="6"/>
  <c r="EO98" i="6" s="1"/>
  <c r="CB80" i="6"/>
  <c r="EI75" i="1"/>
  <c r="EF59" i="1"/>
  <c r="EJ62" i="1"/>
  <c r="AM69" i="6"/>
  <c r="AP63" i="1"/>
  <c r="AG54" i="1"/>
  <c r="AG46" i="1" s="1"/>
  <c r="DI53" i="6"/>
  <c r="DM68" i="1"/>
  <c r="DX59" i="6"/>
  <c r="CC73" i="6"/>
  <c r="CC183" i="6" s="1"/>
  <c r="BL53" i="6"/>
  <c r="AD65" i="1"/>
  <c r="L59" i="6"/>
  <c r="EG55" i="1"/>
  <c r="CJ74" i="1"/>
  <c r="R71" i="6"/>
  <c r="M73" i="1"/>
  <c r="BM70" i="1"/>
  <c r="EB68" i="1"/>
  <c r="CL72" i="1"/>
  <c r="CR64" i="1"/>
  <c r="CV70" i="6"/>
  <c r="BY66" i="6"/>
  <c r="ER74" i="6"/>
  <c r="BV51" i="6"/>
  <c r="EN74" i="1"/>
  <c r="DN78" i="6"/>
  <c r="AJ53" i="6"/>
  <c r="AR67" i="1"/>
  <c r="AU77" i="1"/>
  <c r="CD49" i="6"/>
  <c r="DK54" i="1"/>
  <c r="DK46" i="1" s="1"/>
  <c r="BC68" i="6"/>
  <c r="H73" i="6"/>
  <c r="E52" i="1"/>
  <c r="M59" i="6"/>
  <c r="EA64" i="6"/>
  <c r="DL67" i="6"/>
  <c r="EC77" i="6"/>
  <c r="AD76" i="1"/>
  <c r="AY63" i="6"/>
  <c r="CA61" i="6"/>
  <c r="BI74" i="6"/>
  <c r="EO53" i="6"/>
  <c r="DX59" i="1"/>
  <c r="BZ69" i="6"/>
  <c r="DM57" i="1"/>
  <c r="CR58" i="1"/>
  <c r="CC60" i="1"/>
  <c r="AS49" i="1"/>
  <c r="AS44" i="1" s="1"/>
  <c r="AW76" i="6"/>
  <c r="CH60" i="1"/>
  <c r="AK78" i="6"/>
  <c r="AH69" i="1"/>
  <c r="AT79" i="1"/>
  <c r="AA65" i="6"/>
  <c r="CI61" i="1"/>
  <c r="CZ52" i="6"/>
  <c r="EB52" i="6"/>
  <c r="CZ76" i="1"/>
  <c r="CZ119" i="1" s="1"/>
  <c r="EE51" i="6"/>
  <c r="BZ68" i="1"/>
  <c r="BZ111" i="1" s="1"/>
  <c r="BT60" i="6"/>
  <c r="CK72" i="6"/>
  <c r="BG66" i="1"/>
  <c r="DX79" i="1"/>
  <c r="BT58" i="1"/>
  <c r="BV79" i="6"/>
  <c r="EL78" i="1"/>
  <c r="BU72" i="6"/>
  <c r="R75" i="1"/>
  <c r="DT81" i="6"/>
  <c r="AC64" i="6"/>
  <c r="DP53" i="6"/>
  <c r="W80" i="6"/>
  <c r="BU51" i="6"/>
  <c r="DF51" i="1"/>
  <c r="DF94" i="1" s="1"/>
  <c r="AD61" i="6"/>
  <c r="EH80" i="1"/>
  <c r="P57" i="1"/>
  <c r="DL53" i="1"/>
  <c r="BU52" i="6"/>
  <c r="AY49" i="6"/>
  <c r="AZ54" i="6"/>
  <c r="AO56" i="1"/>
  <c r="F50" i="6"/>
  <c r="G203" i="6" s="1"/>
  <c r="DN75" i="6"/>
  <c r="AY52" i="1"/>
  <c r="DG54" i="1"/>
  <c r="AC78" i="6"/>
  <c r="DU65" i="6"/>
  <c r="I51" i="1"/>
  <c r="I94" i="1" s="1"/>
  <c r="CH67" i="1"/>
  <c r="CT67" i="1"/>
  <c r="BN70" i="1"/>
  <c r="DA68" i="1"/>
  <c r="DC70" i="6"/>
  <c r="N68" i="1"/>
  <c r="AK56" i="1"/>
  <c r="AK47" i="1" s="1"/>
  <c r="CK77" i="1"/>
  <c r="U68" i="1"/>
  <c r="E74" i="6"/>
  <c r="BX50" i="6"/>
  <c r="DR65" i="1"/>
  <c r="DF70" i="1"/>
  <c r="AW59" i="1"/>
  <c r="O81" i="1"/>
  <c r="O124" i="1" s="1"/>
  <c r="EH68" i="6"/>
  <c r="AH72" i="6"/>
  <c r="CC68" i="6"/>
  <c r="ED71" i="1"/>
  <c r="CN58" i="6"/>
  <c r="DB75" i="6"/>
  <c r="BF50" i="6"/>
  <c r="AD81" i="1"/>
  <c r="EE52" i="1"/>
  <c r="DM79" i="6"/>
  <c r="BK69" i="1"/>
  <c r="AL73" i="1"/>
  <c r="BF78" i="6"/>
  <c r="DN70" i="6"/>
  <c r="BB77" i="6"/>
  <c r="BG68" i="1"/>
  <c r="BG177" i="1" s="1"/>
  <c r="EN71" i="1"/>
  <c r="CM53" i="6"/>
  <c r="CB66" i="1"/>
  <c r="EJ54" i="1"/>
  <c r="EV163" i="1" s="1"/>
  <c r="CT58" i="1"/>
  <c r="DI66" i="1"/>
  <c r="EK60" i="1"/>
  <c r="Y68" i="6"/>
  <c r="BN50" i="1"/>
  <c r="DA75" i="1"/>
  <c r="AI54" i="6"/>
  <c r="N81" i="1"/>
  <c r="AV81" i="1"/>
  <c r="EP79" i="1"/>
  <c r="BK61" i="6"/>
  <c r="CW66" i="6"/>
  <c r="BN80" i="1"/>
  <c r="EA75" i="6"/>
  <c r="BO60" i="1"/>
  <c r="BO104" i="1" s="1"/>
  <c r="AQ54" i="1"/>
  <c r="N52" i="1"/>
  <c r="DD74" i="1"/>
  <c r="DK55" i="1"/>
  <c r="EF77" i="1"/>
  <c r="DN71" i="6"/>
  <c r="T56" i="1"/>
  <c r="EE63" i="6"/>
  <c r="BU74" i="1"/>
  <c r="CN78" i="6"/>
  <c r="DH72" i="6"/>
  <c r="CI61" i="6"/>
  <c r="BU80" i="6"/>
  <c r="BC68" i="1"/>
  <c r="BP49" i="6"/>
  <c r="BP44" i="6" s="1"/>
  <c r="CH52" i="1"/>
  <c r="BU66" i="6"/>
  <c r="EA77" i="1"/>
  <c r="BE62" i="1"/>
  <c r="EP50" i="1"/>
  <c r="AX69" i="1"/>
  <c r="BW72" i="1"/>
  <c r="BD80" i="6"/>
  <c r="BD190" i="6" s="1"/>
  <c r="CN79" i="1"/>
  <c r="BX77" i="6"/>
  <c r="BL60" i="1"/>
  <c r="BX169" i="1" s="1"/>
  <c r="CM60" i="6"/>
  <c r="DS65" i="6"/>
  <c r="BV76" i="1"/>
  <c r="DT49" i="1"/>
  <c r="DT44" i="1" s="1"/>
  <c r="DM60" i="6"/>
  <c r="ER61" i="1"/>
  <c r="CR59" i="6"/>
  <c r="ER63" i="1"/>
  <c r="ER68" i="6"/>
  <c r="BM49" i="1"/>
  <c r="BM44" i="1" s="1"/>
  <c r="CG52" i="6"/>
  <c r="EF77" i="6"/>
  <c r="EC57" i="1"/>
  <c r="BV61" i="6"/>
  <c r="BV171" i="6" s="1"/>
  <c r="CJ77" i="6"/>
  <c r="BD68" i="1"/>
  <c r="BP177" i="1" s="1"/>
  <c r="DO60" i="1"/>
  <c r="BQ57" i="1"/>
  <c r="EG69" i="6"/>
  <c r="ES179" i="6" s="1"/>
  <c r="DT68" i="6"/>
  <c r="AY55" i="6"/>
  <c r="BQ78" i="1"/>
  <c r="CZ69" i="6"/>
  <c r="AI54" i="1"/>
  <c r="AQ63" i="1"/>
  <c r="EC67" i="6"/>
  <c r="BU81" i="1"/>
  <c r="BX69" i="1"/>
  <c r="J64" i="6"/>
  <c r="DU59" i="6"/>
  <c r="AI80" i="1"/>
  <c r="Z81" i="6"/>
  <c r="DJ53" i="6"/>
  <c r="DQ65" i="1"/>
  <c r="AZ62" i="6"/>
  <c r="DC52" i="1"/>
  <c r="BX80" i="6"/>
  <c r="DT76" i="6"/>
  <c r="DR73" i="6"/>
  <c r="DJ64" i="1"/>
  <c r="EL67" i="1"/>
  <c r="CE53" i="6"/>
  <c r="K75" i="1"/>
  <c r="CW69" i="1"/>
  <c r="CB54" i="1"/>
  <c r="CB97" i="1" s="1"/>
  <c r="CA70" i="1"/>
  <c r="CA179" i="1" s="1"/>
  <c r="L67" i="6"/>
  <c r="DY57" i="1"/>
  <c r="P54" i="6"/>
  <c r="BC75" i="6"/>
  <c r="Z72" i="6"/>
  <c r="AU81" i="1"/>
  <c r="AC73" i="6"/>
  <c r="CN71" i="6"/>
  <c r="AE65" i="6"/>
  <c r="AW57" i="6"/>
  <c r="AF65" i="6"/>
  <c r="EE69" i="6"/>
  <c r="BA69" i="1"/>
  <c r="EK79" i="6"/>
  <c r="AP58" i="6"/>
  <c r="AF74" i="1"/>
  <c r="CQ81" i="6"/>
  <c r="BR52" i="1"/>
  <c r="BK71" i="6"/>
  <c r="EJ76" i="1"/>
  <c r="AY66" i="6"/>
  <c r="AZ219" i="6" s="1"/>
  <c r="J58" i="6"/>
  <c r="CF53" i="1"/>
  <c r="BP51" i="6"/>
  <c r="CR68" i="6"/>
  <c r="EQ60" i="1"/>
  <c r="EQ108" i="1" s="1"/>
  <c r="BE64" i="1"/>
  <c r="BQ173" i="1" s="1"/>
  <c r="DX54" i="6"/>
  <c r="DW62" i="6"/>
  <c r="BE69" i="1"/>
  <c r="EH78" i="6"/>
  <c r="EO49" i="6"/>
  <c r="EN61" i="6"/>
  <c r="DN74" i="1"/>
  <c r="CL77" i="1"/>
  <c r="EE49" i="1"/>
  <c r="EE44" i="1" s="1"/>
  <c r="EE87" i="1" s="1"/>
  <c r="CB69" i="1"/>
  <c r="DB55" i="1"/>
  <c r="DX63" i="1"/>
  <c r="I52" i="6"/>
  <c r="J205" i="6" s="1"/>
  <c r="CU53" i="1"/>
  <c r="CU74" i="1"/>
  <c r="EP73" i="6"/>
  <c r="BT70" i="1"/>
  <c r="DO66" i="1"/>
  <c r="CP71" i="6"/>
  <c r="AV70" i="6"/>
  <c r="DR74" i="6"/>
  <c r="BD49" i="6"/>
  <c r="BD44" i="6" s="1"/>
  <c r="BE61" i="1"/>
  <c r="BT64" i="6"/>
  <c r="DN80" i="1"/>
  <c r="L52" i="1"/>
  <c r="DT80" i="1"/>
  <c r="EA58" i="6"/>
  <c r="Z67" i="1"/>
  <c r="BK79" i="6"/>
  <c r="Q78" i="6"/>
  <c r="DB61" i="6"/>
  <c r="EJ68" i="1"/>
  <c r="CU69" i="1"/>
  <c r="H79" i="1"/>
  <c r="CI65" i="6"/>
  <c r="CV76" i="1"/>
  <c r="ED60" i="6"/>
  <c r="ED48" i="6" s="1"/>
  <c r="CH56" i="1"/>
  <c r="AA76" i="6"/>
  <c r="BF75" i="1"/>
  <c r="DI49" i="1"/>
  <c r="DI44" i="1" s="1"/>
  <c r="EQ50" i="1"/>
  <c r="EQ45" i="1" s="1"/>
  <c r="AR71" i="6"/>
  <c r="AS57" i="6"/>
  <c r="EB50" i="1"/>
  <c r="EB93" i="1" s="1"/>
  <c r="Q49" i="6"/>
  <c r="CT70" i="6"/>
  <c r="Y80" i="6"/>
  <c r="EN55" i="1"/>
  <c r="F52" i="6"/>
  <c r="CD56" i="6"/>
  <c r="CD47" i="6" s="1"/>
  <c r="EG63" i="6"/>
  <c r="DQ67" i="6"/>
  <c r="ED81" i="1"/>
  <c r="AU57" i="6"/>
  <c r="EN75" i="1"/>
  <c r="EL54" i="1"/>
  <c r="P72" i="1"/>
  <c r="AU67" i="1"/>
  <c r="CS80" i="6"/>
  <c r="J54" i="6"/>
  <c r="AY69" i="6"/>
  <c r="AY222" i="6" s="1"/>
  <c r="CW73" i="6"/>
  <c r="AX58" i="1"/>
  <c r="CG74" i="1"/>
  <c r="AS59" i="1"/>
  <c r="DR52" i="1"/>
  <c r="DF74" i="1"/>
  <c r="CP61" i="6"/>
  <c r="O77" i="1"/>
  <c r="O120" i="1" s="1"/>
  <c r="CX63" i="6"/>
  <c r="EJ52" i="6"/>
  <c r="Y77" i="6"/>
  <c r="EF57" i="6"/>
  <c r="CQ51" i="6"/>
  <c r="AK52" i="6"/>
  <c r="CL75" i="6"/>
  <c r="CM228" i="6" s="1"/>
  <c r="CC51" i="1"/>
  <c r="EP81" i="1"/>
  <c r="BD57" i="1"/>
  <c r="CN77" i="1"/>
  <c r="R65" i="6"/>
  <c r="BK69" i="6"/>
  <c r="BC55" i="1"/>
  <c r="DG57" i="1"/>
  <c r="EC73" i="6"/>
  <c r="BJ73" i="6"/>
  <c r="DT66" i="6"/>
  <c r="CY77" i="6"/>
  <c r="AQ64" i="6"/>
  <c r="EB73" i="1"/>
  <c r="EF52" i="1"/>
  <c r="CC70" i="6"/>
  <c r="AQ64" i="1"/>
  <c r="BU55" i="6"/>
  <c r="BU98" i="6" s="1"/>
  <c r="BV67" i="1"/>
  <c r="DQ49" i="6"/>
  <c r="F78" i="1"/>
  <c r="AF50" i="6"/>
  <c r="AF45" i="6" s="1"/>
  <c r="X77" i="1"/>
  <c r="EI66" i="6"/>
  <c r="EU176" i="6" s="1"/>
  <c r="AR55" i="6"/>
  <c r="AR99" i="6" s="1"/>
  <c r="BR58" i="1"/>
  <c r="CS78" i="6"/>
  <c r="Y65" i="6"/>
  <c r="DT66" i="1"/>
  <c r="EG74" i="1"/>
  <c r="T55" i="6"/>
  <c r="CM79" i="1"/>
  <c r="ER60" i="1"/>
  <c r="DI58" i="6"/>
  <c r="AN66" i="6"/>
  <c r="DD64" i="6"/>
  <c r="DS81" i="1"/>
  <c r="EF72" i="6"/>
  <c r="AN78" i="1"/>
  <c r="DX55" i="1"/>
  <c r="AF79" i="1"/>
  <c r="V57" i="1"/>
  <c r="BF58" i="6"/>
  <c r="BD70" i="1"/>
  <c r="BD113" i="1" s="1"/>
  <c r="AR63" i="6"/>
  <c r="BD173" i="6" s="1"/>
  <c r="ER76" i="6"/>
  <c r="H76" i="1"/>
  <c r="BR54" i="6"/>
  <c r="EJ60" i="1"/>
  <c r="CZ74" i="6"/>
  <c r="AX50" i="6"/>
  <c r="DW75" i="1"/>
  <c r="BZ57" i="6"/>
  <c r="CN81" i="6"/>
  <c r="BY61" i="6"/>
  <c r="EJ81" i="1"/>
  <c r="G44" i="39" s="1"/>
  <c r="EJ68" i="6"/>
  <c r="J59" i="6"/>
  <c r="N77" i="6"/>
  <c r="BF54" i="6"/>
  <c r="DW58" i="1"/>
  <c r="EL69" i="6"/>
  <c r="DD75" i="1"/>
  <c r="BG76" i="1"/>
  <c r="BG185" i="1" s="1"/>
  <c r="DE57" i="1"/>
  <c r="J65" i="1"/>
  <c r="AY53" i="6"/>
  <c r="DU51" i="1"/>
  <c r="EI59" i="6"/>
  <c r="BY67" i="1"/>
  <c r="K67" i="6"/>
  <c r="CP72" i="1"/>
  <c r="H73" i="1"/>
  <c r="AS64" i="6"/>
  <c r="CC56" i="6"/>
  <c r="CC47" i="6" s="1"/>
  <c r="J59" i="1"/>
  <c r="DO51" i="1"/>
  <c r="CP69" i="1"/>
  <c r="BQ60" i="1"/>
  <c r="BD57" i="6"/>
  <c r="CE63" i="6"/>
  <c r="EC76" i="6"/>
  <c r="AW60" i="1"/>
  <c r="AW169" i="1" s="1"/>
  <c r="Z69" i="1"/>
  <c r="EK64" i="1"/>
  <c r="CR63" i="1"/>
  <c r="DM75" i="1"/>
  <c r="AS70" i="1"/>
  <c r="AS113" i="1" s="1"/>
  <c r="DY49" i="6"/>
  <c r="DY44" i="6" s="1"/>
  <c r="ER67" i="6"/>
  <c r="CN64" i="1"/>
  <c r="AK78" i="1"/>
  <c r="DU70" i="6"/>
  <c r="EP62" i="6"/>
  <c r="ER66" i="6"/>
  <c r="ES219" i="6" s="1"/>
  <c r="CV53" i="1"/>
  <c r="CV96" i="1" s="1"/>
  <c r="BF74" i="6"/>
  <c r="BR184" i="6" s="1"/>
  <c r="BF59" i="1"/>
  <c r="CC80" i="6"/>
  <c r="EA68" i="1"/>
  <c r="O69" i="1"/>
  <c r="O112" i="1" s="1"/>
  <c r="EH70" i="6"/>
  <c r="AA68" i="1"/>
  <c r="L56" i="6"/>
  <c r="AQ75" i="1"/>
  <c r="AQ184" i="1" s="1"/>
  <c r="CR79" i="6"/>
  <c r="EO49" i="1"/>
  <c r="EO44" i="1" s="1"/>
  <c r="EO87" i="1" s="1"/>
  <c r="AK81" i="6"/>
  <c r="BD69" i="6"/>
  <c r="EL49" i="6"/>
  <c r="K60" i="6"/>
  <c r="DH80" i="1"/>
  <c r="AQ60" i="1"/>
  <c r="CB67" i="6"/>
  <c r="DD61" i="6"/>
  <c r="Y49" i="1"/>
  <c r="Y44" i="1" s="1"/>
  <c r="AA74" i="6"/>
  <c r="DG73" i="6"/>
  <c r="AK81" i="1"/>
  <c r="BK54" i="6"/>
  <c r="BF78" i="1"/>
  <c r="EA65" i="6"/>
  <c r="DF55" i="1"/>
  <c r="BN52" i="6"/>
  <c r="CO51" i="6"/>
  <c r="R78" i="1"/>
  <c r="DB69" i="1"/>
  <c r="AF67" i="1"/>
  <c r="K49" i="1"/>
  <c r="K44" i="1" s="1"/>
  <c r="K87" i="1" s="1"/>
  <c r="BX52" i="1"/>
  <c r="V51" i="1"/>
  <c r="BB76" i="6"/>
  <c r="J77" i="1"/>
  <c r="CW65" i="1"/>
  <c r="CT81" i="6"/>
  <c r="DA75" i="6"/>
  <c r="CB66" i="6"/>
  <c r="CE73" i="1"/>
  <c r="EC58" i="1"/>
  <c r="DQ69" i="6"/>
  <c r="CB74" i="1"/>
  <c r="BC57" i="1"/>
  <c r="DC63" i="6"/>
  <c r="DD61" i="1"/>
  <c r="AV80" i="1"/>
  <c r="AA66" i="1"/>
  <c r="AY50" i="1"/>
  <c r="BS51" i="1"/>
  <c r="BK62" i="6"/>
  <c r="DV68" i="6"/>
  <c r="CN49" i="6"/>
  <c r="CO202" i="6" s="1"/>
  <c r="EE56" i="1"/>
  <c r="DK50" i="6"/>
  <c r="DH64" i="6"/>
  <c r="X70" i="6"/>
  <c r="EN68" i="1"/>
  <c r="ER67" i="1"/>
  <c r="ER63" i="6"/>
  <c r="CM73" i="1"/>
  <c r="AR77" i="1"/>
  <c r="AT57" i="6"/>
  <c r="BR68" i="6"/>
  <c r="BR178" i="6" s="1"/>
  <c r="CK55" i="6"/>
  <c r="BP52" i="6"/>
  <c r="BB78" i="1"/>
  <c r="CC66" i="1"/>
  <c r="DI63" i="1"/>
  <c r="CO53" i="6"/>
  <c r="EG61" i="6"/>
  <c r="CQ52" i="6"/>
  <c r="S59" i="6"/>
  <c r="ER75" i="6"/>
  <c r="ES228" i="6" s="1"/>
  <c r="K55" i="1"/>
  <c r="K98" i="1" s="1"/>
  <c r="V59" i="6"/>
  <c r="G78" i="6"/>
  <c r="AC69" i="6"/>
  <c r="AV58" i="6"/>
  <c r="AW211" i="6" s="1"/>
  <c r="AX56" i="6"/>
  <c r="AX47" i="6" s="1"/>
  <c r="AP53" i="1"/>
  <c r="AY60" i="1"/>
  <c r="BX72" i="1"/>
  <c r="EA60" i="6"/>
  <c r="EJ66" i="6"/>
  <c r="V72" i="1"/>
  <c r="BP62" i="6"/>
  <c r="BB81" i="6"/>
  <c r="J57" i="6"/>
  <c r="CX49" i="1"/>
  <c r="CX44" i="1" s="1"/>
  <c r="EB63" i="1"/>
  <c r="O60" i="6"/>
  <c r="U51" i="6"/>
  <c r="V204" i="6" s="1"/>
  <c r="BX72" i="6"/>
  <c r="DH52" i="1"/>
  <c r="CT72" i="1"/>
  <c r="T65" i="6"/>
  <c r="BK67" i="1"/>
  <c r="DP71" i="6"/>
  <c r="BS55" i="6"/>
  <c r="DL68" i="6"/>
  <c r="BT68" i="6"/>
  <c r="AJ60" i="1"/>
  <c r="X64" i="6"/>
  <c r="AL81" i="6"/>
  <c r="CS52" i="6"/>
  <c r="DE162" i="6" s="1"/>
  <c r="EI64" i="6"/>
  <c r="EU174" i="6" s="1"/>
  <c r="E51" i="6"/>
  <c r="AP67" i="1"/>
  <c r="CZ60" i="6"/>
  <c r="CZ213" i="6" s="1"/>
  <c r="BZ76" i="1"/>
  <c r="AQ78" i="6"/>
  <c r="BX75" i="6"/>
  <c r="CJ81" i="6"/>
  <c r="BB73" i="6"/>
  <c r="DK57" i="6"/>
  <c r="CU63" i="1"/>
  <c r="DW54" i="6"/>
  <c r="DW164" i="6" s="1"/>
  <c r="ER56" i="1"/>
  <c r="CJ57" i="6"/>
  <c r="AJ80" i="1"/>
  <c r="DK79" i="1"/>
  <c r="BT55" i="1"/>
  <c r="BC79" i="6"/>
  <c r="N79" i="1"/>
  <c r="DM63" i="6"/>
  <c r="AS80" i="6"/>
  <c r="DB80" i="6"/>
  <c r="AO67" i="1"/>
  <c r="EL50" i="6"/>
  <c r="CM54" i="1"/>
  <c r="ED63" i="6"/>
  <c r="ED173" i="6" s="1"/>
  <c r="BY78" i="6"/>
  <c r="EJ72" i="6"/>
  <c r="G71" i="6"/>
  <c r="DG56" i="1"/>
  <c r="CY55" i="1"/>
  <c r="EN50" i="6"/>
  <c r="CG71" i="1"/>
  <c r="EM67" i="6"/>
  <c r="DR54" i="1"/>
  <c r="AV59" i="1"/>
  <c r="CZ67" i="6"/>
  <c r="DN54" i="1"/>
  <c r="BH80" i="1"/>
  <c r="CZ59" i="1"/>
  <c r="BJ77" i="6"/>
  <c r="CU65" i="6"/>
  <c r="EP71" i="1"/>
  <c r="AM34" i="39" s="1"/>
  <c r="M145" i="39" s="1"/>
  <c r="W55" i="1"/>
  <c r="O63" i="1"/>
  <c r="DG53" i="6"/>
  <c r="BY68" i="6"/>
  <c r="EE81" i="6"/>
  <c r="AW63" i="6"/>
  <c r="AA60" i="6"/>
  <c r="G61" i="1"/>
  <c r="CF61" i="1"/>
  <c r="CB59" i="6"/>
  <c r="DC60" i="1"/>
  <c r="DT67" i="6"/>
  <c r="L75" i="6"/>
  <c r="CP78" i="1"/>
  <c r="BP72" i="6"/>
  <c r="CQ62" i="6"/>
  <c r="AQ58" i="1"/>
  <c r="CX69" i="1"/>
  <c r="BK78" i="6"/>
  <c r="EH51" i="1"/>
  <c r="BN76" i="1"/>
  <c r="EN78" i="1"/>
  <c r="EZ187" i="1" s="1"/>
  <c r="AG74" i="1"/>
  <c r="BX54" i="6"/>
  <c r="CV52" i="1"/>
  <c r="EB59" i="1"/>
  <c r="EN76" i="6"/>
  <c r="AX60" i="1"/>
  <c r="AX106" i="1" s="1"/>
  <c r="G63" i="1"/>
  <c r="O76" i="1"/>
  <c r="O119" i="1" s="1"/>
  <c r="BG67" i="6"/>
  <c r="DM79" i="1"/>
  <c r="DN55" i="6"/>
  <c r="CD77" i="1"/>
  <c r="EC80" i="1"/>
  <c r="AX68" i="1"/>
  <c r="AE77" i="6"/>
  <c r="BN50" i="6"/>
  <c r="AJ51" i="6"/>
  <c r="Y63" i="1"/>
  <c r="EP56" i="6"/>
  <c r="DT64" i="6"/>
  <c r="AL75" i="1"/>
  <c r="DD53" i="6"/>
  <c r="EB56" i="1"/>
  <c r="BN77" i="1"/>
  <c r="BN120" i="1" s="1"/>
  <c r="AV53" i="6"/>
  <c r="N56" i="6"/>
  <c r="N47" i="6" s="1"/>
  <c r="CC62" i="6"/>
  <c r="EE54" i="6"/>
  <c r="BR78" i="6"/>
  <c r="DR57" i="6"/>
  <c r="DS210" i="6" s="1"/>
  <c r="BY70" i="1"/>
  <c r="AG58" i="6"/>
  <c r="EE53" i="1"/>
  <c r="AP77" i="1"/>
  <c r="CC59" i="6"/>
  <c r="CB64" i="6"/>
  <c r="AQ77" i="6"/>
  <c r="G65" i="1"/>
  <c r="BS53" i="1"/>
  <c r="DS55" i="6"/>
  <c r="DS208" i="6" s="1"/>
  <c r="BA81" i="6"/>
  <c r="AE49" i="1"/>
  <c r="AE44" i="1" s="1"/>
  <c r="AE87" i="1" s="1"/>
  <c r="AW53" i="6"/>
  <c r="AE69" i="1"/>
  <c r="EQ73" i="6"/>
  <c r="AX52" i="1"/>
  <c r="DJ70" i="6"/>
  <c r="BE52" i="1"/>
  <c r="EN59" i="6"/>
  <c r="EL67" i="6"/>
  <c r="CX62" i="1"/>
  <c r="BE79" i="1"/>
  <c r="CE62" i="6"/>
  <c r="BI51" i="6"/>
  <c r="BT77" i="1"/>
  <c r="CF186" i="1" s="1"/>
  <c r="BP75" i="6"/>
  <c r="EC57" i="6"/>
  <c r="BC64" i="1"/>
  <c r="BX61" i="1"/>
  <c r="EC61" i="1"/>
  <c r="DU72" i="1"/>
  <c r="BX68" i="6"/>
  <c r="AD68" i="1"/>
  <c r="AA59" i="1"/>
  <c r="EK59" i="1"/>
  <c r="G62" i="1"/>
  <c r="AZ75" i="6"/>
  <c r="CP81" i="6"/>
  <c r="EL75" i="6"/>
  <c r="DG62" i="6"/>
  <c r="BX80" i="1"/>
  <c r="BQ72" i="6"/>
  <c r="AW49" i="1"/>
  <c r="AW44" i="1" s="1"/>
  <c r="AW87" i="1" s="1"/>
  <c r="CC69" i="1"/>
  <c r="DI77" i="1"/>
  <c r="CD75" i="1"/>
  <c r="T65" i="1"/>
  <c r="L50" i="6"/>
  <c r="BC62" i="6"/>
  <c r="AH68" i="1"/>
  <c r="BY65" i="1"/>
  <c r="F49" i="6"/>
  <c r="CF51" i="6"/>
  <c r="DZ63" i="6"/>
  <c r="CN72" i="6"/>
  <c r="Z71" i="1"/>
  <c r="EL52" i="6"/>
  <c r="EX162" i="6" s="1"/>
  <c r="DP49" i="6"/>
  <c r="CP52" i="6"/>
  <c r="CG72" i="1"/>
  <c r="CD76" i="6"/>
  <c r="ER62" i="6"/>
  <c r="ES215" i="6" s="1"/>
  <c r="I27" i="26" s="1"/>
  <c r="I48" i="26" s="1"/>
  <c r="I47" i="26" s="1"/>
  <c r="DE74" i="1"/>
  <c r="BR53" i="6"/>
  <c r="AT81" i="1"/>
  <c r="AT124" i="1" s="1"/>
  <c r="CC59" i="1"/>
  <c r="CY53" i="1"/>
  <c r="DK162" i="1" s="1"/>
  <c r="X63" i="1"/>
  <c r="CD63" i="1"/>
  <c r="CE80" i="1"/>
  <c r="BF64" i="6"/>
  <c r="CU64" i="1"/>
  <c r="E78" i="1"/>
  <c r="E121" i="1" s="1"/>
  <c r="BH75" i="1"/>
  <c r="AZ63" i="1"/>
  <c r="BQ54" i="6"/>
  <c r="BU59" i="6"/>
  <c r="EJ77" i="6"/>
  <c r="DV50" i="1"/>
  <c r="DV93" i="1" s="1"/>
  <c r="AV69" i="1"/>
  <c r="AM77" i="1"/>
  <c r="EK57" i="1"/>
  <c r="BE76" i="1"/>
  <c r="DZ75" i="1"/>
  <c r="BV57" i="6"/>
  <c r="EH62" i="6"/>
  <c r="ET172" i="6" s="1"/>
  <c r="DB80" i="1"/>
  <c r="DH67" i="1"/>
  <c r="BZ71" i="6"/>
  <c r="AI60" i="6"/>
  <c r="DN54" i="6"/>
  <c r="BO65" i="1"/>
  <c r="BO174" i="1" s="1"/>
  <c r="AG61" i="6"/>
  <c r="M58" i="1"/>
  <c r="M101" i="1" s="1"/>
  <c r="F71" i="6"/>
  <c r="CM68" i="6"/>
  <c r="AH61" i="1"/>
  <c r="BI74" i="1"/>
  <c r="CL80" i="1"/>
  <c r="EJ52" i="1"/>
  <c r="AF80" i="1"/>
  <c r="AD80" i="1"/>
  <c r="ER79" i="1"/>
  <c r="ER49" i="1"/>
  <c r="ER44" i="1" s="1"/>
  <c r="BG71" i="6"/>
  <c r="EH71" i="1"/>
  <c r="BD51" i="1"/>
  <c r="BO71" i="6"/>
  <c r="EN63" i="1"/>
  <c r="BQ61" i="1"/>
  <c r="O58" i="1"/>
  <c r="CI63" i="6"/>
  <c r="DD50" i="6"/>
  <c r="DL51" i="1"/>
  <c r="EL77" i="1"/>
  <c r="CG56" i="6"/>
  <c r="CG209" i="6" s="1"/>
  <c r="H76" i="6"/>
  <c r="BD65" i="6"/>
  <c r="BS70" i="6"/>
  <c r="CT63" i="6"/>
  <c r="CT173" i="6" s="1"/>
  <c r="CZ70" i="1"/>
  <c r="CZ113" i="1" s="1"/>
  <c r="DF81" i="6"/>
  <c r="EE72" i="6"/>
  <c r="BG53" i="1"/>
  <c r="DM78" i="6"/>
  <c r="CE66" i="1"/>
  <c r="AE70" i="6"/>
  <c r="DY72" i="1"/>
  <c r="EK80" i="1"/>
  <c r="EH59" i="6"/>
  <c r="EH169" i="6" s="1"/>
  <c r="AN55" i="1"/>
  <c r="EF80" i="1"/>
  <c r="BX70" i="6"/>
  <c r="CQ57" i="1"/>
  <c r="AH79" i="1"/>
  <c r="AP56" i="1"/>
  <c r="EI68" i="6"/>
  <c r="Z58" i="6"/>
  <c r="CL66" i="6"/>
  <c r="CL176" i="6" s="1"/>
  <c r="CC67" i="1"/>
  <c r="J58" i="1"/>
  <c r="EP71" i="6"/>
  <c r="FB181" i="6" s="1"/>
  <c r="EA59" i="1"/>
  <c r="CU57" i="6"/>
  <c r="EI71" i="1"/>
  <c r="AB71" i="1"/>
  <c r="DN63" i="1"/>
  <c r="AQ54" i="6"/>
  <c r="AQ46" i="6" s="1"/>
  <c r="BQ51" i="6"/>
  <c r="EE64" i="6"/>
  <c r="CW80" i="6"/>
  <c r="CL64" i="6"/>
  <c r="CL174" i="6" s="1"/>
  <c r="CN64" i="6"/>
  <c r="T80" i="6"/>
  <c r="AQ52" i="1"/>
  <c r="EL63" i="6"/>
  <c r="CL64" i="1"/>
  <c r="Y72" i="6"/>
  <c r="BW64" i="6"/>
  <c r="AP49" i="1"/>
  <c r="AP44" i="1" s="1"/>
  <c r="EH52" i="1"/>
  <c r="EH161" i="1" s="1"/>
  <c r="CN60" i="1"/>
  <c r="AC81" i="6"/>
  <c r="CZ55" i="1"/>
  <c r="BE56" i="6"/>
  <c r="BE47" i="6" s="1"/>
  <c r="DZ51" i="6"/>
  <c r="AU77" i="6"/>
  <c r="DT79" i="1"/>
  <c r="CM69" i="1"/>
  <c r="AT49" i="1"/>
  <c r="AT44" i="1" s="1"/>
  <c r="CN75" i="6"/>
  <c r="EH55" i="6"/>
  <c r="EH99" i="6" s="1"/>
  <c r="AW55" i="1"/>
  <c r="DR62" i="6"/>
  <c r="CC63" i="6"/>
  <c r="BX51" i="6"/>
  <c r="BP64" i="6"/>
  <c r="AZ68" i="1"/>
  <c r="DV51" i="6"/>
  <c r="L78" i="6"/>
  <c r="CA78" i="1"/>
  <c r="AO60" i="1"/>
  <c r="AO103" i="1" s="1"/>
  <c r="CK65" i="6"/>
  <c r="CK175" i="6" s="1"/>
  <c r="CK62" i="6"/>
  <c r="BD49" i="1"/>
  <c r="BD44" i="1" s="1"/>
  <c r="CP57" i="1"/>
  <c r="DB166" i="1" s="1"/>
  <c r="DJ78" i="1"/>
  <c r="CF77" i="6"/>
  <c r="R57" i="1"/>
  <c r="DH63" i="6"/>
  <c r="BG57" i="6"/>
  <c r="EE55" i="1"/>
  <c r="O54" i="1"/>
  <c r="AA163" i="1" s="1"/>
  <c r="CL55" i="6"/>
  <c r="BK52" i="6"/>
  <c r="EN67" i="6"/>
  <c r="EK77" i="1"/>
  <c r="EE70" i="6"/>
  <c r="AJ77" i="6"/>
  <c r="DH56" i="6"/>
  <c r="CU53" i="6"/>
  <c r="CD71" i="6"/>
  <c r="AG74" i="6"/>
  <c r="DS74" i="6"/>
  <c r="DS66" i="1"/>
  <c r="BR79" i="1"/>
  <c r="Q56" i="6"/>
  <c r="AA58" i="1"/>
  <c r="AA101" i="1" s="1"/>
  <c r="EL53" i="1"/>
  <c r="AT62" i="6"/>
  <c r="AU60" i="1"/>
  <c r="AU107" i="1" s="1"/>
  <c r="CL51" i="6"/>
  <c r="AK69" i="6"/>
  <c r="BZ58" i="1"/>
  <c r="U80" i="6"/>
  <c r="CT74" i="1"/>
  <c r="DM59" i="1"/>
  <c r="CS54" i="1"/>
  <c r="CS97" i="1" s="1"/>
  <c r="CL79" i="1"/>
  <c r="EH62" i="1"/>
  <c r="EK65" i="6"/>
  <c r="EG53" i="6"/>
  <c r="CH49" i="6"/>
  <c r="J57" i="1"/>
  <c r="P62" i="1"/>
  <c r="BD81" i="1"/>
  <c r="J66" i="1"/>
  <c r="BE61" i="6"/>
  <c r="I78" i="1"/>
  <c r="EQ53" i="6"/>
  <c r="AA62" i="1"/>
  <c r="ER68" i="1"/>
  <c r="S74" i="6"/>
  <c r="CY59" i="6"/>
  <c r="EJ53" i="1"/>
  <c r="F56" i="6"/>
  <c r="ED66" i="6"/>
  <c r="EC74" i="6"/>
  <c r="AL64" i="1"/>
  <c r="CQ67" i="1"/>
  <c r="EA79" i="6"/>
  <c r="EQ49" i="6"/>
  <c r="DB54" i="6"/>
  <c r="CJ58" i="1"/>
  <c r="BP61" i="6"/>
  <c r="CM72" i="6"/>
  <c r="T73" i="1"/>
  <c r="DH78" i="6"/>
  <c r="EP66" i="1"/>
  <c r="CP69" i="6"/>
  <c r="O50" i="1"/>
  <c r="Y51" i="1"/>
  <c r="AD66" i="6"/>
  <c r="BW57" i="1"/>
  <c r="G56" i="6"/>
  <c r="BO80" i="6"/>
  <c r="EP61" i="1"/>
  <c r="AF80" i="6"/>
  <c r="DQ79" i="1"/>
  <c r="AQ76" i="1"/>
  <c r="DI52" i="1"/>
  <c r="ER69" i="1"/>
  <c r="BM54" i="6"/>
  <c r="BM46" i="6" s="1"/>
  <c r="BR58" i="6"/>
  <c r="R72" i="1"/>
  <c r="AE64" i="1"/>
  <c r="EC81" i="1"/>
  <c r="Y64" i="6"/>
  <c r="BL51" i="1"/>
  <c r="AY81" i="6"/>
  <c r="DL70" i="1"/>
  <c r="X71" i="1"/>
  <c r="X180" i="1" s="1"/>
  <c r="Q50" i="6"/>
  <c r="BT66" i="6"/>
  <c r="BZ76" i="6"/>
  <c r="CN71" i="1"/>
  <c r="EH67" i="1"/>
  <c r="CW58" i="6"/>
  <c r="DT62" i="1"/>
  <c r="EJ69" i="6"/>
  <c r="EV179" i="6" s="1"/>
  <c r="CB54" i="6"/>
  <c r="AI67" i="6"/>
  <c r="BJ81" i="1"/>
  <c r="AL57" i="6"/>
  <c r="AM210" i="6" s="1"/>
  <c r="AF60" i="1"/>
  <c r="AF112" i="1" s="1"/>
  <c r="P54" i="1"/>
  <c r="CD64" i="1"/>
  <c r="DN67" i="6"/>
  <c r="R50" i="1"/>
  <c r="DT59" i="6"/>
  <c r="AH50" i="1"/>
  <c r="EH54" i="1"/>
  <c r="EH163" i="1" s="1"/>
  <c r="EH72" i="6"/>
  <c r="AN68" i="1"/>
  <c r="AT67" i="1"/>
  <c r="AO52" i="1"/>
  <c r="CM50" i="6"/>
  <c r="BD78" i="1"/>
  <c r="AD69" i="1"/>
  <c r="EP59" i="6"/>
  <c r="FB169" i="6" s="1"/>
  <c r="EB49" i="6"/>
  <c r="AU52" i="6"/>
  <c r="M68" i="1"/>
  <c r="AD80" i="6"/>
  <c r="BQ58" i="6"/>
  <c r="E70" i="6"/>
  <c r="DK62" i="1"/>
  <c r="BM79" i="6"/>
  <c r="CK68" i="1"/>
  <c r="DT62" i="6"/>
  <c r="EF172" i="6" s="1"/>
  <c r="AG77" i="1"/>
  <c r="I59" i="6"/>
  <c r="EB49" i="1"/>
  <c r="EB44" i="1" s="1"/>
  <c r="X76" i="1"/>
  <c r="ER70" i="1"/>
  <c r="L71" i="1"/>
  <c r="T52" i="1"/>
  <c r="DX50" i="1"/>
  <c r="EB70" i="1"/>
  <c r="AO52" i="6"/>
  <c r="AO65" i="6"/>
  <c r="G81" i="6"/>
  <c r="EK64" i="6"/>
  <c r="EW174" i="6" s="1"/>
  <c r="EF64" i="6"/>
  <c r="DJ78" i="6"/>
  <c r="Y51" i="6"/>
  <c r="AE78" i="1"/>
  <c r="L64" i="1"/>
  <c r="BK60" i="1"/>
  <c r="BW79" i="1"/>
  <c r="EO54" i="6"/>
  <c r="J49" i="6"/>
  <c r="P73" i="6"/>
  <c r="AB183" i="6" s="1"/>
  <c r="DS61" i="1"/>
  <c r="CT59" i="6"/>
  <c r="CT212" i="6" s="1"/>
  <c r="DE60" i="6"/>
  <c r="R70" i="6"/>
  <c r="BK53" i="6"/>
  <c r="EI52" i="6"/>
  <c r="DT75" i="1"/>
  <c r="AP68" i="1"/>
  <c r="CF64" i="1"/>
  <c r="BT72" i="1"/>
  <c r="BW69" i="6"/>
  <c r="BW222" i="6" s="1"/>
  <c r="Z62" i="1"/>
  <c r="AT73" i="1"/>
  <c r="AT68" i="1"/>
  <c r="CB51" i="6"/>
  <c r="CZ53" i="1"/>
  <c r="DQ49" i="1"/>
  <c r="DQ44" i="1" s="1"/>
  <c r="DY58" i="6"/>
  <c r="W68" i="1"/>
  <c r="AB64" i="6"/>
  <c r="BE78" i="6"/>
  <c r="AG72" i="6"/>
  <c r="EH63" i="6"/>
  <c r="EG50" i="1"/>
  <c r="EG93" i="1" s="1"/>
  <c r="BN54" i="6"/>
  <c r="DN65" i="1"/>
  <c r="W77" i="1"/>
  <c r="EM80" i="1"/>
  <c r="EY189" i="1" s="1"/>
  <c r="CD62" i="6"/>
  <c r="DD71" i="1"/>
  <c r="AZ69" i="6"/>
  <c r="BP75" i="1"/>
  <c r="AB67" i="1"/>
  <c r="AS63" i="1"/>
  <c r="EC75" i="1"/>
  <c r="AR58" i="1"/>
  <c r="EM58" i="1"/>
  <c r="DZ69" i="1"/>
  <c r="DY80" i="1"/>
  <c r="BP73" i="6"/>
  <c r="J72" i="6"/>
  <c r="P65" i="1"/>
  <c r="BT72" i="6"/>
  <c r="EJ78" i="6"/>
  <c r="BN81" i="6"/>
  <c r="CD79" i="6"/>
  <c r="BQ55" i="1"/>
  <c r="E65" i="1"/>
  <c r="O52" i="1"/>
  <c r="EJ70" i="6"/>
  <c r="EV180" i="6" s="1"/>
  <c r="CG78" i="6"/>
  <c r="DW64" i="1"/>
  <c r="EI173" i="1" s="1"/>
  <c r="DD55" i="1"/>
  <c r="CF80" i="6"/>
  <c r="EQ79" i="1"/>
  <c r="AL77" i="6"/>
  <c r="DL74" i="6"/>
  <c r="BC71" i="1"/>
  <c r="CU74" i="6"/>
  <c r="EG61" i="1"/>
  <c r="EM63" i="6"/>
  <c r="EY173" i="6" s="1"/>
  <c r="AF72" i="6"/>
  <c r="AJ55" i="6"/>
  <c r="P55" i="1"/>
  <c r="DI78" i="6"/>
  <c r="DQ66" i="1"/>
  <c r="DZ77" i="6"/>
  <c r="CX73" i="6"/>
  <c r="BL72" i="1"/>
  <c r="EG54" i="1"/>
  <c r="ES163" i="1" s="1"/>
  <c r="J55" i="1"/>
  <c r="CW62" i="6"/>
  <c r="BA65" i="6"/>
  <c r="CI68" i="6"/>
  <c r="EN57" i="1"/>
  <c r="R67" i="1"/>
  <c r="S56" i="1"/>
  <c r="S99" i="1" s="1"/>
  <c r="EM77" i="1"/>
  <c r="BV61" i="1"/>
  <c r="DE53" i="1"/>
  <c r="DL79" i="6"/>
  <c r="S77" i="1"/>
  <c r="EQ58" i="6"/>
  <c r="FC168" i="6" s="1"/>
  <c r="CS55" i="1"/>
  <c r="AM65" i="6"/>
  <c r="BE80" i="1"/>
  <c r="BG72" i="1"/>
  <c r="V79" i="6"/>
  <c r="W232" i="6" s="1"/>
  <c r="BI66" i="1"/>
  <c r="E53" i="1"/>
  <c r="DD63" i="6"/>
  <c r="CP68" i="6"/>
  <c r="BA54" i="6"/>
  <c r="CU66" i="6"/>
  <c r="X70" i="1"/>
  <c r="CH72" i="1"/>
  <c r="BY70" i="6"/>
  <c r="DJ58" i="1"/>
  <c r="BE73" i="6"/>
  <c r="R74" i="6"/>
  <c r="EK67" i="1"/>
  <c r="BE74" i="6"/>
  <c r="EG67" i="1"/>
  <c r="CY49" i="1"/>
  <c r="CY44" i="1" s="1"/>
  <c r="DC69" i="6"/>
  <c r="DI57" i="6"/>
  <c r="DJ210" i="6" s="1"/>
  <c r="O55" i="1"/>
  <c r="DH66" i="6"/>
  <c r="DU58" i="6"/>
  <c r="BL58" i="6"/>
  <c r="BM211" i="6" s="1"/>
  <c r="DN53" i="6"/>
  <c r="CG58" i="6"/>
  <c r="U73" i="6"/>
  <c r="P60" i="6"/>
  <c r="AG63" i="6"/>
  <c r="EH70" i="1"/>
  <c r="ET179" i="1" s="1"/>
  <c r="CA69" i="1"/>
  <c r="DQ52" i="1"/>
  <c r="AZ74" i="6"/>
  <c r="EN72" i="1"/>
  <c r="X80" i="6"/>
  <c r="BR71" i="6"/>
  <c r="EB66" i="1"/>
  <c r="DB63" i="6"/>
  <c r="DB216" i="6" s="1"/>
  <c r="AI68" i="1"/>
  <c r="AI111" i="1" s="1"/>
  <c r="EE71" i="1"/>
  <c r="F61" i="6"/>
  <c r="CV50" i="6"/>
  <c r="AL80" i="1"/>
  <c r="AL123" i="1" s="1"/>
  <c r="DJ79" i="1"/>
  <c r="Z55" i="1"/>
  <c r="CD78" i="1"/>
  <c r="CJ59" i="1"/>
  <c r="CD63" i="6"/>
  <c r="U66" i="6"/>
  <c r="BB63" i="1"/>
  <c r="BU78" i="1"/>
  <c r="CG187" i="1" s="1"/>
  <c r="BI56" i="6"/>
  <c r="DF66" i="6"/>
  <c r="CX69" i="6"/>
  <c r="DZ58" i="6"/>
  <c r="O52" i="6"/>
  <c r="BW77" i="6"/>
  <c r="O62" i="1"/>
  <c r="O105" i="1" s="1"/>
  <c r="DG59" i="1"/>
  <c r="AR75" i="1"/>
  <c r="EP67" i="6"/>
  <c r="DB63" i="1"/>
  <c r="DL60" i="1"/>
  <c r="DL123" i="1" s="1"/>
  <c r="W69" i="1"/>
  <c r="CS53" i="1"/>
  <c r="F70" i="1"/>
  <c r="CY61" i="6"/>
  <c r="CB75" i="6"/>
  <c r="BG59" i="1"/>
  <c r="BA66" i="6"/>
  <c r="BK61" i="1"/>
  <c r="DM61" i="1"/>
  <c r="AD49" i="6"/>
  <c r="BQ59" i="6"/>
  <c r="EG52" i="1"/>
  <c r="DE53" i="6"/>
  <c r="BD65" i="1"/>
  <c r="DS79" i="1"/>
  <c r="CG79" i="1"/>
  <c r="DF53" i="6"/>
  <c r="BF52" i="1"/>
  <c r="Q64" i="1"/>
  <c r="M65" i="6"/>
  <c r="BT59" i="1"/>
  <c r="CL68" i="1"/>
  <c r="CF63" i="1"/>
  <c r="EP61" i="6"/>
  <c r="EP214" i="6" s="1"/>
  <c r="BA56" i="6"/>
  <c r="AI59" i="1"/>
  <c r="AR77" i="6"/>
  <c r="I75" i="1"/>
  <c r="AD65" i="6"/>
  <c r="EP52" i="6"/>
  <c r="AX64" i="1"/>
  <c r="L71" i="6"/>
  <c r="BC81" i="1"/>
  <c r="BV63" i="1"/>
  <c r="EK76" i="1"/>
  <c r="K66" i="1"/>
  <c r="AX70" i="1"/>
  <c r="N51" i="6"/>
  <c r="O204" i="6" s="1"/>
  <c r="AB76" i="6"/>
  <c r="G73" i="1"/>
  <c r="BJ55" i="1"/>
  <c r="CA52" i="6"/>
  <c r="U65" i="1"/>
  <c r="BZ80" i="6"/>
  <c r="DF74" i="6"/>
  <c r="DO65" i="6"/>
  <c r="CB60" i="6"/>
  <c r="BI63" i="1"/>
  <c r="BI172" i="1" s="1"/>
  <c r="J74" i="6"/>
  <c r="BA79" i="6"/>
  <c r="EL66" i="1"/>
  <c r="AZ80" i="1"/>
  <c r="DG61" i="6"/>
  <c r="CS58" i="1"/>
  <c r="DJ53" i="1"/>
  <c r="EG57" i="1"/>
  <c r="DZ68" i="1"/>
  <c r="EC64" i="1"/>
  <c r="Z57" i="6"/>
  <c r="BE51" i="1"/>
  <c r="DE71" i="6"/>
  <c r="S60" i="1"/>
  <c r="CE68" i="1"/>
  <c r="DO79" i="6"/>
  <c r="EP81" i="6"/>
  <c r="BU76" i="6"/>
  <c r="BU57" i="1"/>
  <c r="E72" i="1"/>
  <c r="AV50" i="1"/>
  <c r="BS50" i="6"/>
  <c r="AV72" i="1"/>
  <c r="AE80" i="6"/>
  <c r="BW67" i="6"/>
  <c r="CI78" i="6"/>
  <c r="CI188" i="6" s="1"/>
  <c r="BL56" i="6"/>
  <c r="CN72" i="1"/>
  <c r="DW51" i="1"/>
  <c r="DW160" i="1" s="1"/>
  <c r="BA74" i="6"/>
  <c r="I60" i="6"/>
  <c r="BS66" i="6"/>
  <c r="DQ73" i="6"/>
  <c r="AN65" i="6"/>
  <c r="ED72" i="1"/>
  <c r="CC50" i="6"/>
  <c r="EM66" i="6"/>
  <c r="DR81" i="6"/>
  <c r="DC51" i="1"/>
  <c r="CG77" i="1"/>
  <c r="CK70" i="1"/>
  <c r="CM62" i="6"/>
  <c r="CV58" i="6"/>
  <c r="CA77" i="1"/>
  <c r="EI72" i="1"/>
  <c r="DS51" i="6"/>
  <c r="BQ67" i="6"/>
  <c r="BG78" i="6"/>
  <c r="DI81" i="1"/>
  <c r="EP63" i="6"/>
  <c r="FB173" i="6" s="1"/>
  <c r="DO68" i="6"/>
  <c r="BC58" i="6"/>
  <c r="CU64" i="6"/>
  <c r="U51" i="1"/>
  <c r="R55" i="6"/>
  <c r="DT56" i="6"/>
  <c r="EM60" i="6"/>
  <c r="EJ73" i="1"/>
  <c r="DK68" i="1"/>
  <c r="BD64" i="1"/>
  <c r="BD173" i="1" s="1"/>
  <c r="AR61" i="6"/>
  <c r="EN49" i="6"/>
  <c r="CE70" i="6"/>
  <c r="CR68" i="1"/>
  <c r="DM64" i="6"/>
  <c r="DM174" i="6" s="1"/>
  <c r="K71" i="1"/>
  <c r="EK68" i="6"/>
  <c r="CL56" i="1"/>
  <c r="P58" i="1"/>
  <c r="P101" i="1" s="1"/>
  <c r="CL54" i="6"/>
  <c r="CL46" i="6" s="1"/>
  <c r="AV55" i="6"/>
  <c r="AV99" i="6" s="1"/>
  <c r="ER65" i="1"/>
  <c r="FD174" i="1" s="1"/>
  <c r="Q68" i="34" s="1"/>
  <c r="AD71" i="6"/>
  <c r="BJ64" i="1"/>
  <c r="BZ50" i="1"/>
  <c r="DZ62" i="6"/>
  <c r="AA52" i="1"/>
  <c r="DP81" i="1"/>
  <c r="DR72" i="6"/>
  <c r="EK58" i="6"/>
  <c r="EA50" i="6"/>
  <c r="EA45" i="6" s="1"/>
  <c r="EE78" i="1"/>
  <c r="AB66" i="6"/>
  <c r="DI60" i="1"/>
  <c r="BX67" i="1"/>
  <c r="DV66" i="6"/>
  <c r="EP64" i="6"/>
  <c r="EA81" i="1"/>
  <c r="AL68" i="6"/>
  <c r="BR61" i="6"/>
  <c r="H53" i="6"/>
  <c r="AL61" i="1"/>
  <c r="EE79" i="6"/>
  <c r="BR64" i="1"/>
  <c r="BR71" i="1"/>
  <c r="BR114" i="1" s="1"/>
  <c r="DF60" i="6"/>
  <c r="BS71" i="6"/>
  <c r="AW52" i="1"/>
  <c r="AM66" i="6"/>
  <c r="EO69" i="1"/>
  <c r="FA178" i="1" s="1"/>
  <c r="CN73" i="1"/>
  <c r="CZ75" i="6"/>
  <c r="EJ70" i="1"/>
  <c r="EV179" i="1" s="1"/>
  <c r="EE81" i="1"/>
  <c r="CU76" i="6"/>
  <c r="BJ54" i="1"/>
  <c r="F55" i="6"/>
  <c r="EO66" i="6"/>
  <c r="CF59" i="6"/>
  <c r="BI49" i="1"/>
  <c r="BI44" i="1" s="1"/>
  <c r="BI87" i="1" s="1"/>
  <c r="BY72" i="1"/>
  <c r="BW75" i="6"/>
  <c r="CM65" i="6"/>
  <c r="BP67" i="1"/>
  <c r="Q72" i="1"/>
  <c r="DM77" i="1"/>
  <c r="AA78" i="1"/>
  <c r="EI49" i="6"/>
  <c r="BU80" i="1"/>
  <c r="DK76" i="1"/>
  <c r="R52" i="1"/>
  <c r="EO59" i="1"/>
  <c r="AH22" i="21" s="1"/>
  <c r="CJ70" i="1"/>
  <c r="BS56" i="6"/>
  <c r="EF56" i="6"/>
  <c r="EL61" i="1"/>
  <c r="U70" i="1"/>
  <c r="EL66" i="6"/>
  <c r="L76" i="6"/>
  <c r="BW54" i="6"/>
  <c r="N55" i="1"/>
  <c r="CW68" i="6"/>
  <c r="EJ56" i="1"/>
  <c r="BD71" i="1"/>
  <c r="BT49" i="6"/>
  <c r="X61" i="6"/>
  <c r="AG70" i="6"/>
  <c r="CO55" i="1"/>
  <c r="DC80" i="1"/>
  <c r="AR68" i="6"/>
  <c r="AS221" i="6" s="1"/>
  <c r="BA64" i="6"/>
  <c r="CX53" i="1"/>
  <c r="EE68" i="6"/>
  <c r="AR31" i="39" s="1"/>
  <c r="CG56" i="1"/>
  <c r="EQ72" i="6"/>
  <c r="AA61" i="1"/>
  <c r="DB60" i="1"/>
  <c r="DB103" i="1" s="1"/>
  <c r="ER51" i="1"/>
  <c r="CG65" i="6"/>
  <c r="EI80" i="6"/>
  <c r="EU190" i="6" s="1"/>
  <c r="Z49" i="6"/>
  <c r="BX58" i="6"/>
  <c r="EB65" i="1"/>
  <c r="BC80" i="1"/>
  <c r="DO71" i="1"/>
  <c r="DO180" i="1" s="1"/>
  <c r="CG53" i="6"/>
  <c r="BR76" i="1"/>
  <c r="EI53" i="6"/>
  <c r="EU163" i="6" s="1"/>
  <c r="BS76" i="1"/>
  <c r="CE185" i="1" s="1"/>
  <c r="DL59" i="6"/>
  <c r="DM58" i="6"/>
  <c r="AF58" i="1"/>
  <c r="BM75" i="6"/>
  <c r="EM49" i="6"/>
  <c r="AR51" i="6"/>
  <c r="O72" i="1"/>
  <c r="O115" i="1" s="1"/>
  <c r="AZ53" i="6"/>
  <c r="P77" i="1"/>
  <c r="EE65" i="6"/>
  <c r="G72" i="1"/>
  <c r="G115" i="1" s="1"/>
  <c r="DS71" i="6"/>
  <c r="CG68" i="6"/>
  <c r="AN74" i="6"/>
  <c r="CP56" i="1"/>
  <c r="CW76" i="1"/>
  <c r="DX69" i="6"/>
  <c r="F79" i="1"/>
  <c r="EP75" i="6"/>
  <c r="K61" i="1"/>
  <c r="AA63" i="6"/>
  <c r="AE70" i="1"/>
  <c r="BF71" i="6"/>
  <c r="BF181" i="6" s="1"/>
  <c r="W63" i="1"/>
  <c r="CE68" i="6"/>
  <c r="AV61" i="1"/>
  <c r="AI72" i="1"/>
  <c r="DS79" i="6"/>
  <c r="CM76" i="6"/>
  <c r="EQ67" i="1"/>
  <c r="DV72" i="1"/>
  <c r="DB72" i="1"/>
  <c r="W50" i="1"/>
  <c r="W45" i="1" s="1"/>
  <c r="DH69" i="6"/>
  <c r="EB60" i="6"/>
  <c r="Y79" i="1"/>
  <c r="BQ62" i="6"/>
  <c r="CC69" i="6"/>
  <c r="BQ63" i="6"/>
  <c r="BR216" i="6" s="1"/>
  <c r="CD55" i="6"/>
  <c r="AH51" i="6"/>
  <c r="CW79" i="6"/>
  <c r="CX232" i="6" s="1"/>
  <c r="CW68" i="1"/>
  <c r="CP79" i="1"/>
  <c r="BA69" i="6"/>
  <c r="U75" i="6"/>
  <c r="Z80" i="6"/>
  <c r="Z70" i="6"/>
  <c r="BY74" i="6"/>
  <c r="BL70" i="1"/>
  <c r="BX179" i="1" s="1"/>
  <c r="CY80" i="6"/>
  <c r="EO52" i="6"/>
  <c r="AD64" i="1"/>
  <c r="EI59" i="1"/>
  <c r="BF64" i="1"/>
  <c r="BF107" i="1" s="1"/>
  <c r="X61" i="1"/>
  <c r="DF64" i="6"/>
  <c r="CD51" i="6"/>
  <c r="DR79" i="6"/>
  <c r="EF60" i="1"/>
  <c r="BJ75" i="6"/>
  <c r="DC56" i="1"/>
  <c r="DC47" i="1" s="1"/>
  <c r="CI64" i="6"/>
  <c r="BY79" i="1"/>
  <c r="CK188" i="1" s="1"/>
  <c r="EE50" i="6"/>
  <c r="AN65" i="1"/>
  <c r="CQ71" i="1"/>
  <c r="EH58" i="6"/>
  <c r="EK63" i="1"/>
  <c r="DN81" i="6"/>
  <c r="AW53" i="1"/>
  <c r="O72" i="6"/>
  <c r="AU65" i="6"/>
  <c r="AQ71" i="1"/>
  <c r="V52" i="1"/>
  <c r="V95" i="1" s="1"/>
  <c r="EO64" i="6"/>
  <c r="BS80" i="6"/>
  <c r="DZ70" i="6"/>
  <c r="EI66" i="1"/>
  <c r="EU175" i="1" s="1"/>
  <c r="CR73" i="6"/>
  <c r="DG65" i="6"/>
  <c r="AI57" i="6"/>
  <c r="DI56" i="1"/>
  <c r="AY75" i="1"/>
  <c r="F64" i="6"/>
  <c r="EQ61" i="1"/>
  <c r="K64" i="6"/>
  <c r="CX59" i="6"/>
  <c r="CZ80" i="6"/>
  <c r="DL76" i="6"/>
  <c r="EN68" i="6"/>
  <c r="DX73" i="1"/>
  <c r="CY65" i="6"/>
  <c r="EK74" i="6"/>
  <c r="AY50" i="6"/>
  <c r="AY45" i="6" s="1"/>
  <c r="CR53" i="6"/>
  <c r="BT79" i="1"/>
  <c r="DV63" i="1"/>
  <c r="BP51" i="1"/>
  <c r="BF56" i="6"/>
  <c r="EI50" i="6"/>
  <c r="O70" i="6"/>
  <c r="CX49" i="6"/>
  <c r="Z51" i="6"/>
  <c r="EF74" i="6"/>
  <c r="DX61" i="1"/>
  <c r="AU79" i="6"/>
  <c r="CY59" i="1"/>
  <c r="AM67" i="6"/>
  <c r="AY177" i="6" s="1"/>
  <c r="DL66" i="1"/>
  <c r="DL175" i="1" s="1"/>
  <c r="CV72" i="6"/>
  <c r="AH65" i="1"/>
  <c r="CX76" i="6"/>
  <c r="AA53" i="1"/>
  <c r="AI61" i="6"/>
  <c r="L64" i="6"/>
  <c r="J61" i="6"/>
  <c r="DT70" i="1"/>
  <c r="EO73" i="6"/>
  <c r="Q80" i="1"/>
  <c r="EG70" i="1"/>
  <c r="CX72" i="1"/>
  <c r="BE65" i="1"/>
  <c r="ED69" i="1"/>
  <c r="BB66" i="1"/>
  <c r="DI67" i="1"/>
  <c r="AK60" i="6"/>
  <c r="AK213" i="6" s="1"/>
  <c r="DW62" i="1"/>
  <c r="EM77" i="6"/>
  <c r="EI70" i="1"/>
  <c r="Q52" i="1"/>
  <c r="EM78" i="6"/>
  <c r="EO54" i="1"/>
  <c r="EO46" i="1" s="1"/>
  <c r="BD68" i="6"/>
  <c r="BJ74" i="6"/>
  <c r="BQ71" i="1"/>
  <c r="AG56" i="6"/>
  <c r="BS57" i="1"/>
  <c r="R55" i="1"/>
  <c r="EO70" i="6"/>
  <c r="FA180" i="6" s="1"/>
  <c r="BV53" i="6"/>
  <c r="BV163" i="6" s="1"/>
  <c r="AD63" i="6"/>
  <c r="CC74" i="6"/>
  <c r="DF65" i="6"/>
  <c r="AF55" i="6"/>
  <c r="AF99" i="6" s="1"/>
  <c r="U57" i="1"/>
  <c r="EK67" i="6"/>
  <c r="EI51" i="6"/>
  <c r="EU161" i="6" s="1"/>
  <c r="H63" i="1"/>
  <c r="EE57" i="6"/>
  <c r="CV63" i="1"/>
  <c r="ER64" i="6"/>
  <c r="CK63" i="1"/>
  <c r="BS65" i="6"/>
  <c r="J76" i="6"/>
  <c r="AX74" i="6"/>
  <c r="BG74" i="6"/>
  <c r="BK75" i="6"/>
  <c r="X58" i="1"/>
  <c r="BZ81" i="6"/>
  <c r="EE60" i="6"/>
  <c r="CA75" i="6"/>
  <c r="CM185" i="6" s="1"/>
  <c r="EG66" i="1"/>
  <c r="ES175" i="1" s="1"/>
  <c r="CP77" i="1"/>
  <c r="BQ50" i="1"/>
  <c r="BQ45" i="1" s="1"/>
  <c r="CA74" i="6"/>
  <c r="AR69" i="1"/>
  <c r="BD178" i="1" s="1"/>
  <c r="BZ68" i="6"/>
  <c r="BC70" i="1"/>
  <c r="CU55" i="1"/>
  <c r="BZ77" i="6"/>
  <c r="AW55" i="6"/>
  <c r="AW165" i="6" s="1"/>
  <c r="BY49" i="6"/>
  <c r="V63" i="6"/>
  <c r="EQ81" i="1"/>
  <c r="AI44" i="21" s="1"/>
  <c r="DK66" i="1"/>
  <c r="CI79" i="6"/>
  <c r="CJ232" i="6" s="1"/>
  <c r="EM51" i="6"/>
  <c r="AD55" i="6"/>
  <c r="AD99" i="6" s="1"/>
  <c r="DF53" i="1"/>
  <c r="CK68" i="6"/>
  <c r="DX76" i="1"/>
  <c r="Y76" i="1"/>
  <c r="Y119" i="1" s="1"/>
  <c r="DA78" i="1"/>
  <c r="DU80" i="1"/>
  <c r="DY51" i="6"/>
  <c r="CX75" i="6"/>
  <c r="CJ68" i="6"/>
  <c r="AI69" i="1"/>
  <c r="AU178" i="1" s="1"/>
  <c r="CS69" i="6"/>
  <c r="EO58" i="6"/>
  <c r="BZ55" i="6"/>
  <c r="BZ98" i="6" s="1"/>
  <c r="BI70" i="1"/>
  <c r="BI179" i="1" s="1"/>
  <c r="BS63" i="1"/>
  <c r="CE59" i="1"/>
  <c r="CQ168" i="1" s="1"/>
  <c r="BH64" i="1"/>
  <c r="AE68" i="6"/>
  <c r="DH58" i="1"/>
  <c r="CV69" i="1"/>
  <c r="EQ72" i="1"/>
  <c r="V49" i="6"/>
  <c r="V202" i="6" s="1"/>
  <c r="BA53" i="6"/>
  <c r="EF64" i="1"/>
  <c r="CP63" i="6"/>
  <c r="CQ216" i="6" s="1"/>
  <c r="CD75" i="6"/>
  <c r="CJ62" i="6"/>
  <c r="BV78" i="1"/>
  <c r="AJ69" i="6"/>
  <c r="BL70" i="6"/>
  <c r="CZ49" i="1"/>
  <c r="CZ44" i="1" s="1"/>
  <c r="CT51" i="1"/>
  <c r="CH58" i="6"/>
  <c r="BU67" i="6"/>
  <c r="CG177" i="6" s="1"/>
  <c r="DA64" i="1"/>
  <c r="AV63" i="6"/>
  <c r="DW51" i="6"/>
  <c r="DK71" i="6"/>
  <c r="AD60" i="1"/>
  <c r="AD106" i="1" s="1"/>
  <c r="EM76" i="6"/>
  <c r="AX55" i="1"/>
  <c r="BY71" i="6"/>
  <c r="AR60" i="1"/>
  <c r="DB59" i="1"/>
  <c r="CN56" i="6"/>
  <c r="AZ55" i="6"/>
  <c r="AW52" i="6"/>
  <c r="DW56" i="6"/>
  <c r="AN67" i="1"/>
  <c r="AR53" i="6"/>
  <c r="EE73" i="6"/>
  <c r="O81" i="6"/>
  <c r="DR76" i="1"/>
  <c r="CL74" i="6"/>
  <c r="CD74" i="6"/>
  <c r="CG59" i="6"/>
  <c r="EM59" i="6"/>
  <c r="AG22" i="19" s="1"/>
  <c r="AH74" i="1"/>
  <c r="DJ49" i="6"/>
  <c r="M69" i="6"/>
  <c r="DD56" i="6"/>
  <c r="BT67" i="6"/>
  <c r="EI57" i="6"/>
  <c r="EM59" i="1"/>
  <c r="BW77" i="1"/>
  <c r="DS58" i="1"/>
  <c r="DX61" i="6"/>
  <c r="DW80" i="1"/>
  <c r="BI77" i="6"/>
  <c r="BI187" i="6" s="1"/>
  <c r="CP72" i="6"/>
  <c r="DA58" i="6"/>
  <c r="CD79" i="1"/>
  <c r="CP58" i="1"/>
  <c r="AO69" i="6"/>
  <c r="DS60" i="1"/>
  <c r="BL55" i="1"/>
  <c r="T75" i="6"/>
  <c r="T72" i="1"/>
  <c r="R60" i="6"/>
  <c r="EK81" i="6"/>
  <c r="DT51" i="6"/>
  <c r="AN72" i="1"/>
  <c r="AZ181" i="1" s="1"/>
  <c r="EG49" i="1"/>
  <c r="M68" i="6"/>
  <c r="EL56" i="6"/>
  <c r="EL166" i="6" s="1"/>
  <c r="CI52" i="6"/>
  <c r="BR52" i="6"/>
  <c r="DL68" i="1"/>
  <c r="DN61" i="1"/>
  <c r="BH56" i="6"/>
  <c r="DC65" i="6"/>
  <c r="DB58" i="1"/>
  <c r="AS58" i="6"/>
  <c r="BE168" i="6" s="1"/>
  <c r="AV69" i="6"/>
  <c r="AK75" i="6"/>
  <c r="EE76" i="1"/>
  <c r="K81" i="6"/>
  <c r="U56" i="6"/>
  <c r="O61" i="1"/>
  <c r="O104" i="1" s="1"/>
  <c r="AB52" i="1"/>
  <c r="BQ52" i="6"/>
  <c r="EL52" i="1"/>
  <c r="Z54" i="1"/>
  <c r="CL78" i="1"/>
  <c r="CK57" i="6"/>
  <c r="DL71" i="6"/>
  <c r="EB61" i="6"/>
  <c r="BT81" i="1"/>
  <c r="DU61" i="6"/>
  <c r="AS60" i="6"/>
  <c r="AS48" i="6" s="1"/>
  <c r="AS70" i="6"/>
  <c r="AZ69" i="1"/>
  <c r="BH58" i="1"/>
  <c r="U63" i="6"/>
  <c r="BF72" i="6"/>
  <c r="AL81" i="1"/>
  <c r="Z64" i="6"/>
  <c r="AC71" i="1"/>
  <c r="S81" i="6"/>
  <c r="E56" i="6"/>
  <c r="E47" i="6" s="1"/>
  <c r="J75" i="6"/>
  <c r="V185" i="6" s="1"/>
  <c r="AV76" i="1"/>
  <c r="CK52" i="6"/>
  <c r="EG54" i="6"/>
  <c r="ES164" i="6" s="1"/>
  <c r="BI77" i="1"/>
  <c r="DO66" i="6"/>
  <c r="CC74" i="1"/>
  <c r="DO73" i="6"/>
  <c r="EE52" i="6"/>
  <c r="L61" i="1"/>
  <c r="AJ66" i="1"/>
  <c r="BO68" i="1"/>
  <c r="BS75" i="6"/>
  <c r="BI69" i="1"/>
  <c r="AQ67" i="6"/>
  <c r="BC177" i="6" s="1"/>
  <c r="E76" i="1"/>
  <c r="DM62" i="1"/>
  <c r="AC65" i="1"/>
  <c r="V79" i="1"/>
  <c r="I67" i="6"/>
  <c r="DZ52" i="6"/>
  <c r="DV64" i="6"/>
  <c r="DZ66" i="1"/>
  <c r="AC61" i="6"/>
  <c r="AD214" i="6" s="1"/>
  <c r="BE54" i="1"/>
  <c r="DY74" i="6"/>
  <c r="CH73" i="6"/>
  <c r="AY66" i="1"/>
  <c r="BM60" i="6"/>
  <c r="DM73" i="1"/>
  <c r="DH81" i="6"/>
  <c r="DZ65" i="6"/>
  <c r="EH77" i="6"/>
  <c r="EQ63" i="6"/>
  <c r="T74" i="1"/>
  <c r="DH75" i="1"/>
  <c r="DH184" i="1" s="1"/>
  <c r="BG62" i="1"/>
  <c r="BK73" i="1"/>
  <c r="EJ67" i="6"/>
  <c r="AI53" i="1"/>
  <c r="BB50" i="1"/>
  <c r="AH59" i="6"/>
  <c r="AD74" i="1"/>
  <c r="BE57" i="1"/>
  <c r="BM80" i="1"/>
  <c r="BY189" i="1" s="1"/>
  <c r="EP54" i="1"/>
  <c r="FB163" i="1" s="1"/>
  <c r="CT56" i="1"/>
  <c r="DA67" i="6"/>
  <c r="BS78" i="1"/>
  <c r="EA62" i="1"/>
  <c r="BQ81" i="6"/>
  <c r="BO56" i="6"/>
  <c r="BO47" i="6" s="1"/>
  <c r="CB76" i="1"/>
  <c r="AT49" i="6"/>
  <c r="AA52" i="6"/>
  <c r="R53" i="1"/>
  <c r="EQ70" i="1"/>
  <c r="I33" i="39" s="1"/>
  <c r="CU72" i="1"/>
  <c r="E64" i="1"/>
  <c r="EP54" i="6"/>
  <c r="BM65" i="1"/>
  <c r="CM58" i="1"/>
  <c r="BM74" i="6"/>
  <c r="AA81" i="6"/>
  <c r="EJ59" i="6"/>
  <c r="CA64" i="1"/>
  <c r="V54" i="6"/>
  <c r="CK49" i="6"/>
  <c r="DI79" i="6"/>
  <c r="Q56" i="1"/>
  <c r="BT65" i="1"/>
  <c r="CZ51" i="6"/>
  <c r="R81" i="1"/>
  <c r="L65" i="6"/>
  <c r="AV61" i="6"/>
  <c r="EH58" i="1"/>
  <c r="ET167" i="1" s="1"/>
  <c r="E50" i="1"/>
  <c r="CC81" i="1"/>
  <c r="CC190" i="1" s="1"/>
  <c r="O67" i="6"/>
  <c r="AC68" i="6"/>
  <c r="AV64" i="6"/>
  <c r="BH174" i="6" s="1"/>
  <c r="G59" i="6"/>
  <c r="AX66" i="1"/>
  <c r="AY56" i="6"/>
  <c r="BX77" i="1"/>
  <c r="BX120" i="1" s="1"/>
  <c r="AQ55" i="1"/>
  <c r="DB67" i="1"/>
  <c r="DN176" i="1" s="1"/>
  <c r="DU56" i="1"/>
  <c r="DU99" i="1" s="1"/>
  <c r="CD77" i="6"/>
  <c r="Q60" i="6"/>
  <c r="AG52" i="6"/>
  <c r="DQ64" i="1"/>
  <c r="AG62" i="6"/>
  <c r="O74" i="1"/>
  <c r="O117" i="1" s="1"/>
  <c r="EP70" i="1"/>
  <c r="EP113" i="1" s="1"/>
  <c r="CO50" i="6"/>
  <c r="CO45" i="6" s="1"/>
  <c r="Z60" i="6"/>
  <c r="BB77" i="1"/>
  <c r="AM75" i="6"/>
  <c r="BQ69" i="1"/>
  <c r="CE73" i="6"/>
  <c r="EO55" i="1"/>
  <c r="AN18" i="21" s="1"/>
  <c r="BE65" i="6"/>
  <c r="BR81" i="1"/>
  <c r="DI57" i="1"/>
  <c r="DU166" i="1" s="1"/>
  <c r="BL65" i="6"/>
  <c r="BS73" i="6"/>
  <c r="DJ63" i="6"/>
  <c r="DV173" i="6" s="1"/>
  <c r="BM77" i="6"/>
  <c r="AP80" i="1"/>
  <c r="CQ50" i="6"/>
  <c r="CQ45" i="6" s="1"/>
  <c r="CX50" i="1"/>
  <c r="EF70" i="6"/>
  <c r="ER180" i="6" s="1"/>
  <c r="BF62" i="1"/>
  <c r="EF50" i="6"/>
  <c r="DX54" i="1"/>
  <c r="DP56" i="1"/>
  <c r="BR77" i="1"/>
  <c r="AY67" i="1"/>
  <c r="DH55" i="6"/>
  <c r="DH98" i="6" s="1"/>
  <c r="I68" i="1"/>
  <c r="CO76" i="6"/>
  <c r="CN51" i="6"/>
  <c r="CF63" i="6"/>
  <c r="CG216" i="6" s="1"/>
  <c r="EH74" i="1"/>
  <c r="CG55" i="1"/>
  <c r="CS164" i="1" s="1"/>
  <c r="AX65" i="1"/>
  <c r="EK53" i="6"/>
  <c r="EW163" i="6" s="1"/>
  <c r="BW58" i="6"/>
  <c r="AP69" i="6"/>
  <c r="BR67" i="1"/>
  <c r="CA75" i="1"/>
  <c r="BN63" i="1"/>
  <c r="EC65" i="1"/>
  <c r="W57" i="1"/>
  <c r="EQ54" i="6"/>
  <c r="CN77" i="6"/>
  <c r="Y81" i="1"/>
  <c r="BS79" i="1"/>
  <c r="V78" i="1"/>
  <c r="BX69" i="6"/>
  <c r="AM76" i="6"/>
  <c r="DY68" i="6"/>
  <c r="CC78" i="6"/>
  <c r="CO188" i="6" s="1"/>
  <c r="EH52" i="6"/>
  <c r="EH162" i="6" s="1"/>
  <c r="BN62" i="6"/>
  <c r="X81" i="1"/>
  <c r="AJ190" i="1" s="1"/>
  <c r="CQ68" i="6"/>
  <c r="CG77" i="6"/>
  <c r="CH230" i="6" s="1"/>
  <c r="DT71" i="6"/>
  <c r="AG79" i="6"/>
  <c r="CM57" i="1"/>
  <c r="CI77" i="1"/>
  <c r="EE58" i="6"/>
  <c r="BX59" i="1"/>
  <c r="CN54" i="1"/>
  <c r="F60" i="1"/>
  <c r="F123" i="1" s="1"/>
  <c r="EE77" i="6"/>
  <c r="BW81" i="1"/>
  <c r="AD58" i="1"/>
  <c r="DF54" i="6"/>
  <c r="CG72" i="6"/>
  <c r="CG225" i="6" s="1"/>
  <c r="CU57" i="1"/>
  <c r="CQ74" i="6"/>
  <c r="X63" i="6"/>
  <c r="CM51" i="1"/>
  <c r="DD62" i="6"/>
  <c r="AB74" i="6"/>
  <c r="AW65" i="6"/>
  <c r="BP57" i="6"/>
  <c r="EL74" i="6"/>
  <c r="CG49" i="1"/>
  <c r="CG44" i="1" s="1"/>
  <c r="J69" i="6"/>
  <c r="N60" i="6"/>
  <c r="AG76" i="6"/>
  <c r="BT74" i="6"/>
  <c r="AN75" i="1"/>
  <c r="DS80" i="1"/>
  <c r="EM70" i="6"/>
  <c r="EC80" i="6"/>
  <c r="CA57" i="6"/>
  <c r="AZ51" i="1"/>
  <c r="BX74" i="1"/>
  <c r="K56" i="6"/>
  <c r="CK56" i="6"/>
  <c r="BW66" i="1"/>
  <c r="W60" i="1"/>
  <c r="CQ61" i="1"/>
  <c r="DO72" i="6"/>
  <c r="AZ63" i="6"/>
  <c r="BC70" i="6"/>
  <c r="CM56" i="1"/>
  <c r="AL70" i="1"/>
  <c r="AX179" i="1" s="1"/>
  <c r="AS75" i="6"/>
  <c r="CZ58" i="6"/>
  <c r="BI73" i="1"/>
  <c r="DV56" i="1"/>
  <c r="DV165" i="1" s="1"/>
  <c r="AD75" i="1"/>
  <c r="CI53" i="1"/>
  <c r="EO53" i="1"/>
  <c r="CW53" i="1"/>
  <c r="CW162" i="1" s="1"/>
  <c r="BN71" i="1"/>
  <c r="AB57" i="1"/>
  <c r="DX75" i="1"/>
  <c r="DP50" i="6"/>
  <c r="AU58" i="1"/>
  <c r="BL73" i="6"/>
  <c r="EQ54" i="1"/>
  <c r="ED56" i="1"/>
  <c r="BE81" i="1"/>
  <c r="DS65" i="1"/>
  <c r="EE67" i="6"/>
  <c r="CK59" i="6"/>
  <c r="CL212" i="6" s="1"/>
  <c r="EF78" i="6"/>
  <c r="CM59" i="1"/>
  <c r="EQ63" i="1"/>
  <c r="EG51" i="1"/>
  <c r="ES160" i="1" s="1"/>
  <c r="DG79" i="6"/>
  <c r="CL81" i="6"/>
  <c r="EC78" i="6"/>
  <c r="CO78" i="1"/>
  <c r="E64" i="6"/>
  <c r="DD73" i="1"/>
  <c r="BO75" i="6"/>
  <c r="DB53" i="1"/>
  <c r="CW81" i="1"/>
  <c r="CW55" i="6"/>
  <c r="L62" i="6"/>
  <c r="BJ72" i="1"/>
  <c r="BD77" i="6"/>
  <c r="X77" i="6"/>
  <c r="DV61" i="6"/>
  <c r="P78" i="1"/>
  <c r="AJ55" i="1"/>
  <c r="BB50" i="6"/>
  <c r="BB49" i="1"/>
  <c r="BB44" i="1" s="1"/>
  <c r="CH78" i="6"/>
  <c r="CV63" i="6"/>
  <c r="AP57" i="6"/>
  <c r="BB51" i="1"/>
  <c r="AR58" i="6"/>
  <c r="BK51" i="1"/>
  <c r="J60" i="1"/>
  <c r="J103" i="1" s="1"/>
  <c r="T71" i="6"/>
  <c r="EL74" i="1"/>
  <c r="E69" i="1"/>
  <c r="Z49" i="1"/>
  <c r="Z44" i="1" s="1"/>
  <c r="CR70" i="6"/>
  <c r="BQ74" i="1"/>
  <c r="EJ65" i="1"/>
  <c r="EV174" i="1" s="1"/>
  <c r="AP77" i="6"/>
  <c r="EF73" i="1"/>
  <c r="AM74" i="6"/>
  <c r="AW79" i="6"/>
  <c r="AS69" i="6"/>
  <c r="BC49" i="1"/>
  <c r="BC44" i="1" s="1"/>
  <c r="AI55" i="6"/>
  <c r="T60" i="6"/>
  <c r="AN54" i="1"/>
  <c r="BR56" i="1"/>
  <c r="K62" i="1"/>
  <c r="Y55" i="1"/>
  <c r="AW78" i="6"/>
  <c r="BP64" i="1"/>
  <c r="BB64" i="6"/>
  <c r="CF49" i="6"/>
  <c r="CF44" i="6" s="1"/>
  <c r="EH49" i="6"/>
  <c r="CI81" i="1"/>
  <c r="EL76" i="1"/>
  <c r="EX185" i="1" s="1"/>
  <c r="AJ63" i="1"/>
  <c r="EP65" i="1"/>
  <c r="CR50" i="6"/>
  <c r="EM52" i="6"/>
  <c r="EY162" i="6" s="1"/>
  <c r="DJ71" i="6"/>
  <c r="CY50" i="6"/>
  <c r="DL66" i="6"/>
  <c r="DX176" i="6" s="1"/>
  <c r="EI74" i="6"/>
  <c r="EU184" i="6" s="1"/>
  <c r="EN56" i="1"/>
  <c r="CR78" i="6"/>
  <c r="AB50" i="1"/>
  <c r="AB159" i="1" s="1"/>
  <c r="T53" i="6"/>
  <c r="CI76" i="1"/>
  <c r="DB73" i="6"/>
  <c r="EM79" i="1"/>
  <c r="EI69" i="6"/>
  <c r="BW71" i="6"/>
  <c r="EN73" i="1"/>
  <c r="BG59" i="6"/>
  <c r="DE50" i="1"/>
  <c r="AH73" i="6"/>
  <c r="AN50" i="1"/>
  <c r="AN93" i="1" s="1"/>
  <c r="BP53" i="1"/>
  <c r="DB78" i="1"/>
  <c r="DT58" i="1"/>
  <c r="DT101" i="1" s="1"/>
  <c r="BX78" i="6"/>
  <c r="DD79" i="1"/>
  <c r="CQ57" i="6"/>
  <c r="DT64" i="1"/>
  <c r="AE62" i="1"/>
  <c r="CS54" i="6"/>
  <c r="H77" i="6"/>
  <c r="BH61" i="6"/>
  <c r="AN79" i="1"/>
  <c r="EE80" i="1"/>
  <c r="EN80" i="6"/>
  <c r="AB58" i="1"/>
  <c r="BA72" i="1"/>
  <c r="BL60" i="6"/>
  <c r="CF57" i="1"/>
  <c r="AL77" i="1"/>
  <c r="DM81" i="6"/>
  <c r="AM67" i="1"/>
  <c r="AX80" i="1"/>
  <c r="CM73" i="6"/>
  <c r="EP79" i="6"/>
  <c r="DB58" i="6"/>
  <c r="DC211" i="6" s="1"/>
  <c r="ER57" i="1"/>
  <c r="DA74" i="1"/>
  <c r="AA62" i="6"/>
  <c r="EC78" i="1"/>
  <c r="DF57" i="6"/>
  <c r="BL74" i="6"/>
  <c r="BX184" i="6" s="1"/>
  <c r="EI57" i="1"/>
  <c r="BL64" i="1"/>
  <c r="BL173" i="1" s="1"/>
  <c r="BN66" i="1"/>
  <c r="BH70" i="6"/>
  <c r="EH67" i="6"/>
  <c r="DH71" i="6"/>
  <c r="AI51" i="1"/>
  <c r="DU52" i="1"/>
  <c r="CK80" i="1"/>
  <c r="BD60" i="6"/>
  <c r="BQ53" i="1"/>
  <c r="BQ162" i="1" s="1"/>
  <c r="J68" i="1"/>
  <c r="CT64" i="6"/>
  <c r="DX58" i="6"/>
  <c r="S73" i="1"/>
  <c r="EC65" i="6"/>
  <c r="CB57" i="1"/>
  <c r="EE63" i="1"/>
  <c r="EE172" i="1" s="1"/>
  <c r="CW62" i="1"/>
  <c r="BH67" i="6"/>
  <c r="EN57" i="6"/>
  <c r="BX64" i="6"/>
  <c r="BV70" i="6"/>
  <c r="CH180" i="6" s="1"/>
  <c r="AK53" i="1"/>
  <c r="DG77" i="6"/>
  <c r="AO60" i="6"/>
  <c r="DC81" i="1"/>
  <c r="V76" i="6"/>
  <c r="DP52" i="1"/>
  <c r="CG50" i="1"/>
  <c r="CG94" i="1" s="1"/>
  <c r="CE49" i="1"/>
  <c r="CE44" i="1" s="1"/>
  <c r="AR59" i="6"/>
  <c r="W56" i="1"/>
  <c r="CK64" i="6"/>
  <c r="CK174" i="6" s="1"/>
  <c r="DG51" i="1"/>
  <c r="CI58" i="6"/>
  <c r="BO54" i="6"/>
  <c r="BO164" i="6" s="1"/>
  <c r="DU75" i="1"/>
  <c r="O71" i="6"/>
  <c r="EC56" i="1"/>
  <c r="EC47" i="1" s="1"/>
  <c r="EM79" i="6"/>
  <c r="AO71" i="1"/>
  <c r="U58" i="6"/>
  <c r="R69" i="1"/>
  <c r="BZ60" i="6"/>
  <c r="BZ48" i="6" s="1"/>
  <c r="AN76" i="6"/>
  <c r="CC60" i="6"/>
  <c r="CR62" i="1"/>
  <c r="BU73" i="6"/>
  <c r="EE66" i="6"/>
  <c r="BU75" i="6"/>
  <c r="DH61" i="1"/>
  <c r="CC64" i="1"/>
  <c r="AP55" i="6"/>
  <c r="CR52" i="1"/>
  <c r="CX57" i="6"/>
  <c r="DJ167" i="6" s="1"/>
  <c r="BL61" i="1"/>
  <c r="AW70" i="6"/>
  <c r="G66" i="1"/>
  <c r="G109" i="1" s="1"/>
  <c r="DZ74" i="6"/>
  <c r="CX77" i="1"/>
  <c r="CL62" i="1"/>
  <c r="CL105" i="1" s="1"/>
  <c r="G52" i="1"/>
  <c r="AU59" i="1"/>
  <c r="DF50" i="6"/>
  <c r="E63" i="1"/>
  <c r="Q172" i="1" s="1"/>
  <c r="CZ61" i="6"/>
  <c r="BN56" i="1"/>
  <c r="CT51" i="6"/>
  <c r="CT204" i="6" s="1"/>
  <c r="AU53" i="1"/>
  <c r="BF65" i="6"/>
  <c r="Q81" i="6"/>
  <c r="ER54" i="1"/>
  <c r="AW67" i="6"/>
  <c r="AW177" i="6" s="1"/>
  <c r="DD57" i="6"/>
  <c r="DG58" i="1"/>
  <c r="EE49" i="6"/>
  <c r="K57" i="1"/>
  <c r="DP55" i="1"/>
  <c r="DT61" i="1"/>
  <c r="AR63" i="1"/>
  <c r="S59" i="1"/>
  <c r="DI54" i="1"/>
  <c r="E61" i="6"/>
  <c r="EL65" i="6"/>
  <c r="DJ67" i="1"/>
  <c r="EL59" i="1"/>
  <c r="EX168" i="1" s="1"/>
  <c r="DB55" i="6"/>
  <c r="BA57" i="1"/>
  <c r="BM55" i="1"/>
  <c r="ER59" i="6"/>
  <c r="U64" i="1"/>
  <c r="AE51" i="6"/>
  <c r="BP76" i="6"/>
  <c r="EH73" i="1"/>
  <c r="B36" i="39" s="1"/>
  <c r="DI59" i="1"/>
  <c r="ER72" i="1"/>
  <c r="CU78" i="1"/>
  <c r="DB52" i="6"/>
  <c r="BZ62" i="6"/>
  <c r="CA215" i="6" s="1"/>
  <c r="CJ49" i="1"/>
  <c r="CJ44" i="1" s="1"/>
  <c r="DQ63" i="6"/>
  <c r="AR76" i="1"/>
  <c r="BD185" i="1" s="1"/>
  <c r="DP69" i="1"/>
  <c r="ER65" i="6"/>
  <c r="FD175" i="6" s="1"/>
  <c r="N57" i="1"/>
  <c r="DY66" i="1"/>
  <c r="CX71" i="6"/>
  <c r="BF57" i="1"/>
  <c r="ER75" i="1"/>
  <c r="DL78" i="6"/>
  <c r="M81" i="6"/>
  <c r="CJ72" i="6"/>
  <c r="DX80" i="1"/>
  <c r="AS62" i="1"/>
  <c r="BU72" i="1"/>
  <c r="DC75" i="1"/>
  <c r="DF56" i="6"/>
  <c r="AN53" i="1"/>
  <c r="AO62" i="6"/>
  <c r="EK73" i="1"/>
  <c r="AZ50" i="6"/>
  <c r="CX58" i="6"/>
  <c r="DK71" i="1"/>
  <c r="DE69" i="6"/>
  <c r="P59" i="1"/>
  <c r="Z77" i="6"/>
  <c r="DB56" i="1"/>
  <c r="AB64" i="1"/>
  <c r="Z69" i="6"/>
  <c r="BL63" i="6"/>
  <c r="EL58" i="1"/>
  <c r="AI65" i="1"/>
  <c r="AB79" i="6"/>
  <c r="AF78" i="6"/>
  <c r="BY68" i="1"/>
  <c r="EH74" i="6"/>
  <c r="EM65" i="1"/>
  <c r="DV74" i="6"/>
  <c r="F53" i="1"/>
  <c r="EF58" i="6"/>
  <c r="AS49" i="6"/>
  <c r="AW73" i="6"/>
  <c r="CA49" i="6"/>
  <c r="DV77" i="1"/>
  <c r="CA55" i="6"/>
  <c r="DN62" i="6"/>
  <c r="BD53" i="1"/>
  <c r="BJ70" i="6"/>
  <c r="CO53" i="1"/>
  <c r="CI72" i="1"/>
  <c r="DH56" i="1"/>
  <c r="I70" i="1"/>
  <c r="CM61" i="1"/>
  <c r="AG71" i="1"/>
  <c r="BG57" i="1"/>
  <c r="H51" i="6"/>
  <c r="W51" i="1"/>
  <c r="BJ66" i="6"/>
  <c r="BA58" i="6"/>
  <c r="BX78" i="1"/>
  <c r="BD62" i="1"/>
  <c r="BH52" i="6"/>
  <c r="CE81" i="6"/>
  <c r="Y58" i="1"/>
  <c r="AY78" i="1"/>
  <c r="AR78" i="1"/>
  <c r="EN59" i="1"/>
  <c r="AY65" i="6"/>
  <c r="CD78" i="6"/>
  <c r="CE75" i="6"/>
  <c r="J51" i="1"/>
  <c r="J94" i="1" s="1"/>
  <c r="EB54" i="1"/>
  <c r="EK80" i="6"/>
  <c r="T43" i="39" s="1"/>
  <c r="DN66" i="1"/>
  <c r="EI50" i="1"/>
  <c r="AC76" i="1"/>
  <c r="BL52" i="6"/>
  <c r="L79" i="1"/>
  <c r="X60" i="6"/>
  <c r="X48" i="6" s="1"/>
  <c r="EK78" i="6"/>
  <c r="DU65" i="1"/>
  <c r="CV68" i="6"/>
  <c r="AL65" i="1"/>
  <c r="S65" i="6"/>
  <c r="BO73" i="1"/>
  <c r="CO79" i="1"/>
  <c r="EL60" i="1"/>
  <c r="EL115" i="1" s="1"/>
  <c r="DX50" i="6"/>
  <c r="BY74" i="1"/>
  <c r="EG60" i="1"/>
  <c r="EG103" i="1" s="1"/>
  <c r="AJ57" i="1"/>
  <c r="DM75" i="6"/>
  <c r="AM71" i="1"/>
  <c r="DA65" i="1"/>
  <c r="AT70" i="6"/>
  <c r="CN63" i="6"/>
  <c r="BB67" i="1"/>
  <c r="BB110" i="1" s="1"/>
  <c r="CR78" i="1"/>
  <c r="BU62" i="6"/>
  <c r="BV215" i="6" s="1"/>
  <c r="CT50" i="1"/>
  <c r="BA78" i="1"/>
  <c r="EH78" i="1"/>
  <c r="AG59" i="6"/>
  <c r="AZ57" i="6"/>
  <c r="EH76" i="6"/>
  <c r="DR61" i="1"/>
  <c r="EQ55" i="1"/>
  <c r="EF49" i="1"/>
  <c r="EF44" i="1" s="1"/>
  <c r="DQ71" i="1"/>
  <c r="EC64" i="6"/>
  <c r="EC174" i="6" s="1"/>
  <c r="DY50" i="1"/>
  <c r="AA66" i="6"/>
  <c r="BD58" i="6"/>
  <c r="CX80" i="1"/>
  <c r="ER52" i="1"/>
  <c r="BZ78" i="6"/>
  <c r="EF55" i="1"/>
  <c r="AO59" i="6"/>
  <c r="AB73" i="1"/>
  <c r="AB182" i="1" s="1"/>
  <c r="CU54" i="6"/>
  <c r="EQ60" i="6"/>
  <c r="AZ56" i="6"/>
  <c r="BI72" i="6"/>
  <c r="EG64" i="6"/>
  <c r="AQ80" i="6"/>
  <c r="BC78" i="1"/>
  <c r="AX72" i="1"/>
  <c r="EP57" i="1"/>
  <c r="CE58" i="1"/>
  <c r="BB74" i="6"/>
  <c r="R75" i="6"/>
  <c r="BW68" i="1"/>
  <c r="DS70" i="6"/>
  <c r="DN61" i="6"/>
  <c r="BG70" i="1"/>
  <c r="BE77" i="6"/>
  <c r="CC73" i="1"/>
  <c r="AS71" i="1"/>
  <c r="AF61" i="1"/>
  <c r="G55" i="1"/>
  <c r="G98" i="1" s="1"/>
  <c r="BF51" i="6"/>
  <c r="EP57" i="6"/>
  <c r="FB167" i="6" s="1"/>
  <c r="EP80" i="1"/>
  <c r="EP189" i="1" s="1"/>
  <c r="AC63" i="1"/>
  <c r="AC106" i="1" s="1"/>
  <c r="EK50" i="6"/>
  <c r="CO80" i="1"/>
  <c r="M63" i="6"/>
  <c r="DV61" i="1"/>
  <c r="EO68" i="1"/>
  <c r="EK53" i="1"/>
  <c r="Y80" i="1"/>
  <c r="EG59" i="6"/>
  <c r="ES169" i="6" s="1"/>
  <c r="AP71" i="1"/>
  <c r="DV78" i="6"/>
  <c r="AZ71" i="1"/>
  <c r="EN55" i="6"/>
  <c r="DS64" i="6"/>
  <c r="J56" i="1"/>
  <c r="J99" i="1" s="1"/>
  <c r="DD77" i="6"/>
  <c r="BM81" i="6"/>
  <c r="DI56" i="6"/>
  <c r="W52" i="1"/>
  <c r="Z67" i="6"/>
  <c r="CT56" i="6"/>
  <c r="AB78" i="1"/>
  <c r="DU63" i="6"/>
  <c r="N71" i="1"/>
  <c r="CH61" i="6"/>
  <c r="AB77" i="6"/>
  <c r="DN62" i="1"/>
  <c r="DZ171" i="1" s="1"/>
  <c r="DK61" i="6"/>
  <c r="EP64" i="1"/>
  <c r="AG69" i="6"/>
  <c r="BE71" i="1"/>
  <c r="BE180" i="1" s="1"/>
  <c r="CK58" i="6"/>
  <c r="AQ79" i="1"/>
  <c r="AQ188" i="1" s="1"/>
  <c r="DR78" i="1"/>
  <c r="DR187" i="1" s="1"/>
  <c r="ED50" i="6"/>
  <c r="EI53" i="1"/>
  <c r="AI66" i="6"/>
  <c r="AP78" i="1"/>
  <c r="CL50" i="6"/>
  <c r="EQ68" i="1"/>
  <c r="FC177" i="1" s="1"/>
  <c r="DY62" i="1"/>
  <c r="BS67" i="6"/>
  <c r="BI55" i="1"/>
  <c r="BI98" i="1" s="1"/>
  <c r="AQ73" i="1"/>
  <c r="DA51" i="1"/>
  <c r="BJ59" i="6"/>
  <c r="BY53" i="1"/>
  <c r="DT71" i="1"/>
  <c r="DH76" i="6"/>
  <c r="DO59" i="1"/>
  <c r="EL78" i="6"/>
  <c r="EI56" i="1"/>
  <c r="Z57" i="1"/>
  <c r="CK71" i="1"/>
  <c r="CK180" i="1" s="1"/>
  <c r="S61" i="6"/>
  <c r="CK73" i="1"/>
  <c r="EJ58" i="6"/>
  <c r="T21" i="39" s="1"/>
  <c r="AO65" i="1"/>
  <c r="BA174" i="1" s="1"/>
  <c r="V68" i="1"/>
  <c r="J61" i="1"/>
  <c r="CD81" i="6"/>
  <c r="DF77" i="1"/>
  <c r="CO58" i="6"/>
  <c r="K66" i="6"/>
  <c r="DE62" i="6"/>
  <c r="AC58" i="6"/>
  <c r="CH61" i="1"/>
  <c r="CT170" i="1" s="1"/>
  <c r="DE57" i="6"/>
  <c r="CX55" i="1"/>
  <c r="DD72" i="1"/>
  <c r="EI61" i="6"/>
  <c r="EU171" i="6" s="1"/>
  <c r="W52" i="6"/>
  <c r="BP59" i="1"/>
  <c r="CU67" i="6"/>
  <c r="CO61" i="1"/>
  <c r="EO78" i="1"/>
  <c r="CZ55" i="6"/>
  <c r="BL56" i="1"/>
  <c r="DN50" i="6"/>
  <c r="CK69" i="6"/>
  <c r="DI73" i="1"/>
  <c r="AM53" i="1"/>
  <c r="EI54" i="6"/>
  <c r="EI46" i="6" s="1"/>
  <c r="CF52" i="1"/>
  <c r="BC77" i="6"/>
  <c r="AJ70" i="6"/>
  <c r="AO74" i="1"/>
  <c r="DZ72" i="6"/>
  <c r="BH71" i="1"/>
  <c r="DK67" i="1"/>
  <c r="DS73" i="1"/>
  <c r="EN65" i="1"/>
  <c r="DL72" i="6"/>
  <c r="EK57" i="6"/>
  <c r="EL68" i="1"/>
  <c r="CC62" i="1"/>
  <c r="CC105" i="1" s="1"/>
  <c r="BG56" i="1"/>
  <c r="DU76" i="1"/>
  <c r="DM74" i="6"/>
  <c r="BE62" i="6"/>
  <c r="CD74" i="1"/>
  <c r="CN70" i="1"/>
  <c r="EH50" i="6"/>
  <c r="CZ78" i="1"/>
  <c r="AV49" i="6"/>
  <c r="AP64" i="1"/>
  <c r="ER52" i="6"/>
  <c r="DF71" i="1"/>
  <c r="CD73" i="1"/>
  <c r="AJ73" i="1"/>
  <c r="EF81" i="6"/>
  <c r="CH63" i="1"/>
  <c r="CH106" i="1" s="1"/>
  <c r="ER56" i="6"/>
  <c r="DL69" i="1"/>
  <c r="EO64" i="1"/>
  <c r="BP54" i="1"/>
  <c r="DW60" i="1"/>
  <c r="DM72" i="6"/>
  <c r="DP67" i="1"/>
  <c r="AI70" i="1"/>
  <c r="BA76" i="6"/>
  <c r="EO60" i="1"/>
  <c r="EO116" i="1" s="1"/>
  <c r="DX62" i="6"/>
  <c r="BK76" i="1"/>
  <c r="DH62" i="6"/>
  <c r="DZ53" i="6"/>
  <c r="M77" i="1"/>
  <c r="EF76" i="1"/>
  <c r="AG50" i="6"/>
  <c r="EO76" i="6"/>
  <c r="AW62" i="6"/>
  <c r="Y60" i="6"/>
  <c r="EG53" i="1"/>
  <c r="CX53" i="6"/>
  <c r="DJ163" i="6" s="1"/>
  <c r="EJ78" i="1"/>
  <c r="EV187" i="1" s="1"/>
  <c r="ER60" i="6"/>
  <c r="ER48" i="6" s="1"/>
  <c r="BM61" i="1"/>
  <c r="AK73" i="6"/>
  <c r="EG56" i="6"/>
  <c r="ES166" i="6" s="1"/>
  <c r="BD66" i="1"/>
  <c r="AD52" i="6"/>
  <c r="ER66" i="1"/>
  <c r="BB49" i="6"/>
  <c r="DJ75" i="6"/>
  <c r="DK228" i="6" s="1"/>
  <c r="BE64" i="6"/>
  <c r="AQ51" i="1"/>
  <c r="AT75" i="6"/>
  <c r="CG62" i="1"/>
  <c r="CS171" i="1" s="1"/>
  <c r="AJ52" i="1"/>
  <c r="BV71" i="6"/>
  <c r="AE81" i="1"/>
  <c r="AE124" i="1" s="1"/>
  <c r="P52" i="1"/>
  <c r="P95" i="1" s="1"/>
  <c r="DO67" i="6"/>
  <c r="AB79" i="1"/>
  <c r="EL51" i="6"/>
  <c r="DA66" i="6"/>
  <c r="DM176" i="6" s="1"/>
  <c r="EI62" i="6"/>
  <c r="CE51" i="1"/>
  <c r="CW64" i="6"/>
  <c r="DW58" i="6"/>
  <c r="EG79" i="6"/>
  <c r="EF63" i="6"/>
  <c r="DN76" i="6"/>
  <c r="DO229" i="6" s="1"/>
  <c r="CY70" i="1"/>
  <c r="BT53" i="6"/>
  <c r="Q76" i="6"/>
  <c r="W74" i="1"/>
  <c r="BA79" i="1"/>
  <c r="EN75" i="6"/>
  <c r="DQ62" i="6"/>
  <c r="CE58" i="6"/>
  <c r="CG63" i="1"/>
  <c r="AC70" i="6"/>
  <c r="EK52" i="1"/>
  <c r="CO65" i="1"/>
  <c r="G74" i="1"/>
  <c r="G117" i="1" s="1"/>
  <c r="F73" i="1"/>
  <c r="DP69" i="6"/>
  <c r="EJ59" i="1"/>
  <c r="W58" i="6"/>
  <c r="CV62" i="6"/>
  <c r="EO70" i="1"/>
  <c r="AS52" i="1"/>
  <c r="EE51" i="1"/>
  <c r="AK67" i="1"/>
  <c r="BP74" i="6"/>
  <c r="AZ76" i="1"/>
  <c r="AL62" i="1"/>
  <c r="BU75" i="1"/>
  <c r="Z66" i="6"/>
  <c r="CD73" i="6"/>
  <c r="CZ65" i="6"/>
  <c r="BM68" i="1"/>
  <c r="BI76" i="6"/>
  <c r="H74" i="1"/>
  <c r="AG51" i="6"/>
  <c r="U81" i="1"/>
  <c r="EP55" i="6"/>
  <c r="EH64" i="1"/>
  <c r="AR49" i="1"/>
  <c r="AR44" i="1" s="1"/>
  <c r="CC65" i="1"/>
  <c r="CS59" i="1"/>
  <c r="Q58" i="6"/>
  <c r="CN81" i="1"/>
  <c r="EF54" i="6"/>
  <c r="DA78" i="6"/>
  <c r="BB54" i="6"/>
  <c r="DA77" i="1"/>
  <c r="AT64" i="1"/>
  <c r="DG78" i="6"/>
  <c r="CI66" i="6"/>
  <c r="CJ219" i="6" s="1"/>
  <c r="BA67" i="1"/>
  <c r="BL80" i="6"/>
  <c r="BE63" i="1"/>
  <c r="BQ172" i="1" s="1"/>
  <c r="CE60" i="1"/>
  <c r="BN49" i="6"/>
  <c r="BO202" i="6" s="1"/>
  <c r="EM56" i="6"/>
  <c r="EM47" i="6" s="1"/>
  <c r="AK55" i="1"/>
  <c r="BF63" i="1"/>
  <c r="BF69" i="1"/>
  <c r="DW60" i="6"/>
  <c r="BS76" i="6"/>
  <c r="CE64" i="1"/>
  <c r="EC77" i="1"/>
  <c r="CE54" i="1"/>
  <c r="CF74" i="6"/>
  <c r="CG227" i="6" s="1"/>
  <c r="EM61" i="6"/>
  <c r="DD62" i="1"/>
  <c r="DD105" i="1" s="1"/>
  <c r="DE66" i="6"/>
  <c r="AV65" i="6"/>
  <c r="AX67" i="1"/>
  <c r="ED53" i="1"/>
  <c r="EP78" i="1"/>
  <c r="AT76" i="1"/>
  <c r="CL53" i="6"/>
  <c r="M74" i="1"/>
  <c r="Y183" i="1" s="1"/>
  <c r="EQ80" i="1"/>
  <c r="DS68" i="6"/>
  <c r="DS221" i="6" s="1"/>
  <c r="AV78" i="6"/>
  <c r="EO63" i="6"/>
  <c r="EG81" i="6"/>
  <c r="CP59" i="6"/>
  <c r="CD69" i="6"/>
  <c r="CA76" i="1"/>
  <c r="CA119" i="1" s="1"/>
  <c r="BT52" i="1"/>
  <c r="BI75" i="6"/>
  <c r="AO49" i="1"/>
  <c r="AO44" i="1" s="1"/>
  <c r="AO87" i="1" s="1"/>
  <c r="EQ81" i="6"/>
  <c r="CU60" i="6"/>
  <c r="DV67" i="6"/>
  <c r="EH177" i="6" s="1"/>
  <c r="L63" i="1"/>
  <c r="CC55" i="1"/>
  <c r="DN68" i="6"/>
  <c r="BG61" i="1"/>
  <c r="DU81" i="1"/>
  <c r="DG51" i="6"/>
  <c r="AW66" i="6"/>
  <c r="EQ52" i="6"/>
  <c r="CD71" i="1"/>
  <c r="DQ54" i="6"/>
  <c r="DQ46" i="6" s="1"/>
  <c r="EM54" i="6"/>
  <c r="EY164" i="6" s="1"/>
  <c r="CI60" i="1"/>
  <c r="CI108" i="1" s="1"/>
  <c r="DJ54" i="6"/>
  <c r="DK207" i="6" s="1"/>
  <c r="EM51" i="1"/>
  <c r="EY160" i="1" s="1"/>
  <c r="O63" i="6"/>
  <c r="EK63" i="6"/>
  <c r="DB79" i="6"/>
  <c r="DB189" i="6" s="1"/>
  <c r="DW53" i="6"/>
  <c r="EI163" i="6" s="1"/>
  <c r="CX73" i="1"/>
  <c r="AB63" i="1"/>
  <c r="DE75" i="6"/>
  <c r="BO76" i="1"/>
  <c r="BS74" i="6"/>
  <c r="EM57" i="6"/>
  <c r="DL70" i="6"/>
  <c r="CH57" i="6"/>
  <c r="CF81" i="1"/>
  <c r="CN61" i="6"/>
  <c r="J71" i="6"/>
  <c r="EE75" i="6"/>
  <c r="AR38" i="39" s="1"/>
  <c r="BH50" i="1"/>
  <c r="BH93" i="1" s="1"/>
  <c r="CY71" i="1"/>
  <c r="CH77" i="1"/>
  <c r="AY55" i="1"/>
  <c r="N54" i="6"/>
  <c r="BR73" i="1"/>
  <c r="CX81" i="1"/>
  <c r="W70" i="1"/>
  <c r="W179" i="1" s="1"/>
  <c r="CI69" i="1"/>
  <c r="EF74" i="1"/>
  <c r="DT78" i="1"/>
  <c r="BN68" i="1"/>
  <c r="BS81" i="6"/>
  <c r="DE61" i="6"/>
  <c r="DQ171" i="6" s="1"/>
  <c r="CY70" i="6"/>
  <c r="AA58" i="6"/>
  <c r="CB61" i="1"/>
  <c r="DT81" i="1"/>
  <c r="BP65" i="6"/>
  <c r="BO56" i="1"/>
  <c r="P71" i="6"/>
  <c r="AE72" i="1"/>
  <c r="CS76" i="1"/>
  <c r="BN80" i="6"/>
  <c r="E60" i="6"/>
  <c r="E48" i="6" s="1"/>
  <c r="BV69" i="1"/>
  <c r="N67" i="1"/>
  <c r="N110" i="1" s="1"/>
  <c r="V58" i="6"/>
  <c r="ER81" i="6"/>
  <c r="FD191" i="6" s="1"/>
  <c r="BJ68" i="6"/>
  <c r="G62" i="6"/>
  <c r="CP75" i="1"/>
  <c r="EO67" i="6"/>
  <c r="CH65" i="1"/>
  <c r="U55" i="6"/>
  <c r="H71" i="6"/>
  <c r="CE56" i="1"/>
  <c r="EN79" i="6"/>
  <c r="BF52" i="6"/>
  <c r="EN69" i="1"/>
  <c r="BV68" i="6"/>
  <c r="EC53" i="6"/>
  <c r="ED206" i="6" s="1"/>
  <c r="AI68" i="6"/>
  <c r="DE54" i="6"/>
  <c r="DE46" i="6" s="1"/>
  <c r="BP62" i="1"/>
  <c r="CB171" i="1" s="1"/>
  <c r="EH69" i="6"/>
  <c r="EH179" i="6" s="1"/>
  <c r="DV77" i="6"/>
  <c r="DW79" i="6"/>
  <c r="DU54" i="6"/>
  <c r="DB81" i="1"/>
  <c r="AJ50" i="6"/>
  <c r="EM65" i="6"/>
  <c r="ER78" i="6"/>
  <c r="BG55" i="1"/>
  <c r="CL71" i="6"/>
  <c r="EJ75" i="1"/>
  <c r="DU74" i="6"/>
  <c r="BN64" i="6"/>
  <c r="CS80" i="1"/>
  <c r="CM78" i="1"/>
  <c r="CY187" i="1" s="1"/>
  <c r="DA67" i="1"/>
  <c r="CP66" i="1"/>
  <c r="CP175" i="1" s="1"/>
  <c r="DJ52" i="6"/>
  <c r="DV162" i="6" s="1"/>
  <c r="ER76" i="1"/>
  <c r="CN52" i="1"/>
  <c r="EH66" i="1"/>
  <c r="ET175" i="1" s="1"/>
  <c r="DA73" i="6"/>
  <c r="DY60" i="6"/>
  <c r="EN54" i="1"/>
  <c r="EZ163" i="1" s="1"/>
  <c r="AJ72" i="6"/>
  <c r="AV182" i="6" s="1"/>
  <c r="AH81" i="1"/>
  <c r="M72" i="1"/>
  <c r="BA62" i="6"/>
  <c r="BB215" i="6" s="1"/>
  <c r="BH53" i="6"/>
  <c r="CA58" i="1"/>
  <c r="EK74" i="1"/>
  <c r="C37" i="39" s="1"/>
  <c r="CT73" i="6"/>
  <c r="DV71" i="1"/>
  <c r="CK59" i="1"/>
  <c r="BV79" i="1"/>
  <c r="CR61" i="1"/>
  <c r="AJ74" i="6"/>
  <c r="U78" i="6"/>
  <c r="V231" i="6" s="1"/>
  <c r="DN60" i="1"/>
  <c r="DH70" i="6"/>
  <c r="I55" i="1"/>
  <c r="EC53" i="1"/>
  <c r="U52" i="6"/>
  <c r="BB59" i="6"/>
  <c r="EO68" i="6"/>
  <c r="EO72" i="1"/>
  <c r="AH35" i="21" s="1"/>
  <c r="AD81" i="6"/>
  <c r="DK81" i="1"/>
  <c r="DD58" i="1"/>
  <c r="BC61" i="6"/>
  <c r="EM81" i="6"/>
  <c r="I64" i="1"/>
  <c r="I107" i="1" s="1"/>
  <c r="BI78" i="6"/>
  <c r="BJ231" i="6" s="1"/>
  <c r="BH68" i="1"/>
  <c r="BC69" i="6"/>
  <c r="EL65" i="1"/>
  <c r="DM55" i="6"/>
  <c r="DM98" i="6" s="1"/>
  <c r="BN70" i="6"/>
  <c r="BA80" i="6"/>
  <c r="Y50" i="6"/>
  <c r="Y45" i="6" s="1"/>
  <c r="BP53" i="6"/>
  <c r="BT73" i="6"/>
  <c r="AM57" i="1"/>
  <c r="AN64" i="6"/>
  <c r="AY77" i="6"/>
  <c r="AF60" i="6"/>
  <c r="AF48" i="6" s="1"/>
  <c r="P63" i="1"/>
  <c r="CL49" i="1"/>
  <c r="CL44" i="1" s="1"/>
  <c r="EE69" i="1"/>
  <c r="ER77" i="6"/>
  <c r="Z58" i="1"/>
  <c r="N61" i="6"/>
  <c r="EI76" i="1"/>
  <c r="AE39" i="21" s="1"/>
  <c r="EM73" i="6"/>
  <c r="EO59" i="6"/>
  <c r="M22" i="19" s="1"/>
  <c r="DO72" i="1"/>
  <c r="EG75" i="6"/>
  <c r="CI63" i="1"/>
  <c r="CI76" i="6"/>
  <c r="AW51" i="1"/>
  <c r="CL74" i="1"/>
  <c r="DE67" i="1"/>
  <c r="M80" i="6"/>
  <c r="CL49" i="6"/>
  <c r="BZ75" i="1"/>
  <c r="CL184" i="1" s="1"/>
  <c r="EC68" i="6"/>
  <c r="EO52" i="1"/>
  <c r="EO95" i="1" s="1"/>
  <c r="EL61" i="6"/>
  <c r="EN77" i="6"/>
  <c r="DW75" i="6"/>
  <c r="DW185" i="6" s="1"/>
  <c r="EG65" i="6"/>
  <c r="CS77" i="1"/>
  <c r="CL76" i="1"/>
  <c r="DM52" i="1"/>
  <c r="DR68" i="1"/>
  <c r="AE57" i="6"/>
  <c r="EH75" i="1"/>
  <c r="EG77" i="1"/>
  <c r="BS54" i="1"/>
  <c r="DP63" i="1"/>
  <c r="AJ73" i="6"/>
  <c r="ER50" i="1"/>
  <c r="BN67" i="6"/>
  <c r="BQ55" i="6"/>
  <c r="EM73" i="1"/>
  <c r="AJ49" i="1"/>
  <c r="AJ44" i="1" s="1"/>
  <c r="DN52" i="6"/>
  <c r="BD52" i="6"/>
  <c r="DQ70" i="6"/>
  <c r="AQ73" i="6"/>
  <c r="Y78" i="1"/>
  <c r="DH70" i="1"/>
  <c r="DH113" i="1" s="1"/>
  <c r="E76" i="6"/>
  <c r="AD66" i="1"/>
  <c r="CE55" i="1"/>
  <c r="DD51" i="1"/>
  <c r="DD160" i="1" s="1"/>
  <c r="BT50" i="1"/>
  <c r="EG65" i="1"/>
  <c r="BJ65" i="6"/>
  <c r="EL60" i="6"/>
  <c r="EE62" i="6"/>
  <c r="EF215" i="6" s="1"/>
  <c r="DQ77" i="6"/>
  <c r="EH60" i="1"/>
  <c r="EQ51" i="1"/>
  <c r="EA78" i="6"/>
  <c r="EL49" i="1"/>
  <c r="EL44" i="1" s="1"/>
  <c r="EJ50" i="1"/>
  <c r="EJ45" i="1" s="1"/>
  <c r="EV154" i="1" s="1"/>
  <c r="BP77" i="1"/>
  <c r="AH54" i="1"/>
  <c r="CM61" i="6"/>
  <c r="EL75" i="1"/>
  <c r="DZ78" i="6"/>
  <c r="DU52" i="6"/>
  <c r="DP50" i="1"/>
  <c r="DP45" i="1" s="1"/>
  <c r="DU73" i="1"/>
  <c r="AD70" i="6"/>
  <c r="DW74" i="1"/>
  <c r="DO68" i="1"/>
  <c r="DO111" i="1" s="1"/>
  <c r="AN81" i="6"/>
  <c r="BE70" i="1"/>
  <c r="BE113" i="1" s="1"/>
  <c r="BI69" i="6"/>
  <c r="K54" i="6"/>
  <c r="K46" i="6" s="1"/>
  <c r="DN80" i="6"/>
  <c r="AS53" i="1"/>
  <c r="U79" i="1"/>
  <c r="AG188" i="1" s="1"/>
  <c r="DW81" i="6"/>
  <c r="EN52" i="6"/>
  <c r="EZ162" i="6" s="1"/>
  <c r="CA72" i="6"/>
  <c r="BF67" i="6"/>
  <c r="CY54" i="1"/>
  <c r="DK163" i="1" s="1"/>
  <c r="BN72" i="6"/>
  <c r="AC57" i="1"/>
  <c r="EE58" i="1"/>
  <c r="EQ64" i="6"/>
  <c r="BX51" i="1"/>
  <c r="DX52" i="1"/>
  <c r="EB69" i="6"/>
  <c r="EC222" i="6" s="1"/>
  <c r="CH74" i="6"/>
  <c r="CH184" i="6" s="1"/>
  <c r="CJ73" i="1"/>
  <c r="CV182" i="1" s="1"/>
  <c r="BP57" i="1"/>
  <c r="DY60" i="1"/>
  <c r="DY112" i="1" s="1"/>
  <c r="BV58" i="6"/>
  <c r="W53" i="1"/>
  <c r="CM58" i="6"/>
  <c r="DE67" i="6"/>
  <c r="DF220" i="6" s="1"/>
  <c r="S53" i="6"/>
  <c r="AE163" i="6" s="1"/>
  <c r="I78" i="6"/>
  <c r="EI56" i="6"/>
  <c r="CK61" i="6"/>
  <c r="CS70" i="6"/>
  <c r="DV81" i="1"/>
  <c r="DR53" i="6"/>
  <c r="ED163" i="6" s="1"/>
  <c r="DL65" i="6"/>
  <c r="DE65" i="1"/>
  <c r="DA59" i="6"/>
  <c r="DA169" i="6" s="1"/>
  <c r="AJ61" i="6"/>
  <c r="AK214" i="6" s="1"/>
  <c r="DN66" i="6"/>
  <c r="AE58" i="1"/>
  <c r="AE167" i="1" s="1"/>
  <c r="EJ55" i="6"/>
  <c r="AM62" i="1"/>
  <c r="AY171" i="1" s="1"/>
  <c r="DQ69" i="1"/>
  <c r="CL55" i="1"/>
  <c r="CL98" i="1" s="1"/>
  <c r="BK67" i="6"/>
  <c r="DO67" i="1"/>
  <c r="EA176" i="1" s="1"/>
  <c r="DS70" i="1"/>
  <c r="CZ78" i="6"/>
  <c r="S81" i="1"/>
  <c r="S190" i="1" s="1"/>
  <c r="EG63" i="1"/>
  <c r="ES172" i="1" s="1"/>
  <c r="DC55" i="6"/>
  <c r="CN80" i="6"/>
  <c r="CM80" i="6"/>
  <c r="N75" i="6"/>
  <c r="CC53" i="6"/>
  <c r="AL69" i="1"/>
  <c r="E74" i="1"/>
  <c r="H80" i="6"/>
  <c r="Y75" i="6"/>
  <c r="ED50" i="1"/>
  <c r="EB75" i="6"/>
  <c r="CB80" i="1"/>
  <c r="CN60" i="6"/>
  <c r="AT79" i="6"/>
  <c r="BF189" i="6" s="1"/>
  <c r="EI77" i="1"/>
  <c r="DU72" i="6"/>
  <c r="EK71" i="6"/>
  <c r="P34" i="39" s="1"/>
  <c r="CB70" i="6"/>
  <c r="W81" i="1"/>
  <c r="EP75" i="1"/>
  <c r="AN38" i="21" s="1"/>
  <c r="AT148" i="21" s="1"/>
  <c r="EQ78" i="6"/>
  <c r="BU64" i="6"/>
  <c r="EH51" i="6"/>
  <c r="BM65" i="6"/>
  <c r="V73" i="1"/>
  <c r="BZ61" i="6"/>
  <c r="BZ171" i="6" s="1"/>
  <c r="AT76" i="6"/>
  <c r="DA50" i="6"/>
  <c r="CW60" i="1"/>
  <c r="W67" i="6"/>
  <c r="CO63" i="6"/>
  <c r="EA66" i="6"/>
  <c r="BU68" i="6"/>
  <c r="AL50" i="1"/>
  <c r="DU79" i="6"/>
  <c r="DR74" i="1"/>
  <c r="T58" i="1"/>
  <c r="EH76" i="1"/>
  <c r="E75" i="6"/>
  <c r="BF73" i="1"/>
  <c r="DU76" i="6"/>
  <c r="AY70" i="6"/>
  <c r="BD74" i="6"/>
  <c r="P66" i="1"/>
  <c r="P109" i="1" s="1"/>
  <c r="BM56" i="6"/>
  <c r="T66" i="6"/>
  <c r="AG56" i="1"/>
  <c r="P74" i="6"/>
  <c r="AU73" i="6"/>
  <c r="CQ53" i="6"/>
  <c r="CN74" i="1"/>
  <c r="BK57" i="1"/>
  <c r="DJ61" i="6"/>
  <c r="CH56" i="6"/>
  <c r="CI57" i="1"/>
  <c r="EQ73" i="1"/>
  <c r="EE73" i="1"/>
  <c r="DS75" i="1"/>
  <c r="CX62" i="6"/>
  <c r="DJ68" i="1"/>
  <c r="DL59" i="1"/>
  <c r="DZ61" i="1"/>
  <c r="EI62" i="1"/>
  <c r="DN63" i="6"/>
  <c r="CR74" i="1"/>
  <c r="AV66" i="1"/>
  <c r="EQ68" i="6"/>
  <c r="AO31" i="19" s="1"/>
  <c r="BI60" i="6"/>
  <c r="ER79" i="6"/>
  <c r="DW54" i="1"/>
  <c r="I52" i="1"/>
  <c r="I95" i="1" s="1"/>
  <c r="AI58" i="6"/>
  <c r="DJ51" i="6"/>
  <c r="S78" i="1"/>
  <c r="W59" i="6"/>
  <c r="AW80" i="6"/>
  <c r="AX233" i="6" s="1"/>
  <c r="DT49" i="6"/>
  <c r="I77" i="1"/>
  <c r="DU66" i="6"/>
  <c r="CC75" i="1"/>
  <c r="AB54" i="6"/>
  <c r="CG64" i="6"/>
  <c r="AY78" i="6"/>
  <c r="AY188" i="6" s="1"/>
  <c r="EE68" i="1"/>
  <c r="EB72" i="6"/>
  <c r="O56" i="6"/>
  <c r="AV54" i="6"/>
  <c r="CH50" i="6"/>
  <c r="EL69" i="1"/>
  <c r="EX178" i="1" s="1"/>
  <c r="DB70" i="1"/>
  <c r="K72" i="6"/>
  <c r="CU49" i="1"/>
  <c r="CU44" i="1" s="1"/>
  <c r="EF57" i="1"/>
  <c r="DV58" i="1"/>
  <c r="EF69" i="6"/>
  <c r="AM63" i="6"/>
  <c r="DT50" i="6"/>
  <c r="EQ55" i="6"/>
  <c r="AI18" i="19" s="1"/>
  <c r="AI63" i="19" s="1"/>
  <c r="AI62" i="19" s="1"/>
  <c r="CJ63" i="1"/>
  <c r="BG60" i="6"/>
  <c r="CM66" i="6"/>
  <c r="Y76" i="6"/>
  <c r="R68" i="1"/>
  <c r="EO71" i="6"/>
  <c r="CU54" i="1"/>
  <c r="DC50" i="6"/>
  <c r="EM53" i="6"/>
  <c r="DF68" i="6"/>
  <c r="AP63" i="6"/>
  <c r="AR60" i="6"/>
  <c r="T52" i="6"/>
  <c r="DC52" i="6"/>
  <c r="DW80" i="6"/>
  <c r="BV76" i="6"/>
  <c r="AI52" i="1"/>
  <c r="CZ79" i="6"/>
  <c r="BN64" i="1"/>
  <c r="DW70" i="6"/>
  <c r="AM66" i="1"/>
  <c r="X75" i="1"/>
  <c r="X184" i="1" s="1"/>
  <c r="EO56" i="1"/>
  <c r="AH19" i="21" s="1"/>
  <c r="CM80" i="1"/>
  <c r="BK58" i="1"/>
  <c r="AZ74" i="1"/>
  <c r="EE67" i="1"/>
  <c r="AE30" i="39" s="1"/>
  <c r="DO71" i="6"/>
  <c r="BO58" i="1"/>
  <c r="BG77" i="6"/>
  <c r="DZ51" i="1"/>
  <c r="EI74" i="1"/>
  <c r="EI117" i="1" s="1"/>
  <c r="BU60" i="1"/>
  <c r="DE62" i="1"/>
  <c r="AR72" i="1"/>
  <c r="EO81" i="1"/>
  <c r="CK57" i="1"/>
  <c r="AD73" i="1"/>
  <c r="CW64" i="1"/>
  <c r="AN56" i="1"/>
  <c r="DW73" i="6"/>
  <c r="EF70" i="1"/>
  <c r="EO51" i="1"/>
  <c r="AW54" i="6"/>
  <c r="BI164" i="6" s="1"/>
  <c r="DX63" i="6"/>
  <c r="BR65" i="6"/>
  <c r="CO64" i="6"/>
  <c r="BG64" i="6"/>
  <c r="CV55" i="1"/>
  <c r="AN71" i="6"/>
  <c r="AY57" i="1"/>
  <c r="W65" i="1"/>
  <c r="EO56" i="6"/>
  <c r="BY60" i="1"/>
  <c r="BY105" i="1" s="1"/>
  <c r="EH53" i="1"/>
  <c r="AJ50" i="1"/>
  <c r="AR51" i="1"/>
  <c r="BV55" i="6"/>
  <c r="L53" i="1"/>
  <c r="BC61" i="1"/>
  <c r="EM58" i="6"/>
  <c r="EY168" i="6" s="1"/>
  <c r="EG70" i="6"/>
  <c r="CC65" i="6"/>
  <c r="BP81" i="1"/>
  <c r="DG65" i="1"/>
  <c r="DC73" i="1"/>
  <c r="H78" i="1"/>
  <c r="DS78" i="1"/>
  <c r="DJ74" i="6"/>
  <c r="AL80" i="6"/>
  <c r="AX190" i="6" s="1"/>
  <c r="CM52" i="6"/>
  <c r="T57" i="1"/>
  <c r="BD54" i="6"/>
  <c r="BD207" i="6" s="1"/>
  <c r="CS73" i="6"/>
  <c r="CJ79" i="1"/>
  <c r="CS53" i="6"/>
  <c r="CS163" i="6" s="1"/>
  <c r="N81" i="6"/>
  <c r="EA74" i="1"/>
  <c r="BT55" i="6"/>
  <c r="CT79" i="6"/>
  <c r="CU232" i="6" s="1"/>
  <c r="EF51" i="1"/>
  <c r="DR73" i="1"/>
  <c r="DQ74" i="1"/>
  <c r="CA56" i="6"/>
  <c r="CT77" i="6"/>
  <c r="CD61" i="1"/>
  <c r="AH55" i="1"/>
  <c r="DR53" i="1"/>
  <c r="CT63" i="1"/>
  <c r="CI54" i="1"/>
  <c r="BL74" i="1"/>
  <c r="AZ61" i="1"/>
  <c r="CK60" i="1"/>
  <c r="CK110" i="1" s="1"/>
  <c r="DY53" i="6"/>
  <c r="AM80" i="6"/>
  <c r="DL60" i="6"/>
  <c r="EK73" i="6"/>
  <c r="DV54" i="6"/>
  <c r="DV46" i="6" s="1"/>
  <c r="CS67" i="6"/>
  <c r="EP80" i="6"/>
  <c r="BB58" i="1"/>
  <c r="AU50" i="1"/>
  <c r="DV80" i="1"/>
  <c r="M54" i="1"/>
  <c r="V72" i="6"/>
  <c r="CV71" i="1"/>
  <c r="DN65" i="6"/>
  <c r="AV56" i="6"/>
  <c r="CT50" i="6"/>
  <c r="AJ57" i="6"/>
  <c r="AH50" i="6"/>
  <c r="J54" i="1"/>
  <c r="AO73" i="1"/>
  <c r="DA69" i="6"/>
  <c r="DZ80" i="6"/>
  <c r="AJ75" i="6"/>
  <c r="DL56" i="6"/>
  <c r="DC67" i="6"/>
  <c r="BZ49" i="1"/>
  <c r="BZ44" i="1" s="1"/>
  <c r="AK68" i="1"/>
  <c r="BH72" i="6"/>
  <c r="AW64" i="6"/>
  <c r="BE67" i="6"/>
  <c r="CV58" i="1"/>
  <c r="DY75" i="1"/>
  <c r="DD66" i="6"/>
  <c r="DZ50" i="1"/>
  <c r="CW71" i="1"/>
  <c r="DG55" i="6"/>
  <c r="ED81" i="6"/>
  <c r="BF73" i="6"/>
  <c r="BF183" i="6" s="1"/>
  <c r="DG56" i="6"/>
  <c r="BG73" i="6"/>
  <c r="BH226" i="6" s="1"/>
  <c r="AD49" i="1"/>
  <c r="AD44" i="1" s="1"/>
  <c r="W57" i="6"/>
  <c r="AJ69" i="1"/>
  <c r="AP50" i="6"/>
  <c r="DS75" i="6"/>
  <c r="AA79" i="6"/>
  <c r="BN55" i="1"/>
  <c r="BO55" i="1"/>
  <c r="BD80" i="1"/>
  <c r="BF69" i="6"/>
  <c r="G61" i="6"/>
  <c r="DB76" i="6"/>
  <c r="CM77" i="1"/>
  <c r="CA65" i="6"/>
  <c r="CA175" i="6" s="1"/>
  <c r="EB65" i="6"/>
  <c r="AA64" i="1"/>
  <c r="BH49" i="1"/>
  <c r="BH44" i="1" s="1"/>
  <c r="EB77" i="6"/>
  <c r="BT54" i="1"/>
  <c r="BJ79" i="1"/>
  <c r="EA77" i="6"/>
  <c r="ER73" i="1"/>
  <c r="DF76" i="1"/>
  <c r="S62" i="6"/>
  <c r="BA67" i="6"/>
  <c r="DK77" i="6"/>
  <c r="EN51" i="6"/>
  <c r="EN58" i="1"/>
  <c r="EN167" i="1" s="1"/>
  <c r="EQ76" i="1"/>
  <c r="DU77" i="1"/>
  <c r="BL78" i="1"/>
  <c r="BT71" i="6"/>
  <c r="CY60" i="1"/>
  <c r="BK52" i="1"/>
  <c r="BQ68" i="1"/>
  <c r="EG62" i="1"/>
  <c r="M60" i="1"/>
  <c r="M112" i="1" s="1"/>
  <c r="EB74" i="6"/>
  <c r="ED54" i="6"/>
  <c r="ED207" i="6" s="1"/>
  <c r="AK49" i="6"/>
  <c r="AW60" i="6"/>
  <c r="CW76" i="6"/>
  <c r="DO75" i="6"/>
  <c r="BB56" i="1"/>
  <c r="CC75" i="6"/>
  <c r="BS57" i="6"/>
  <c r="DR75" i="6"/>
  <c r="ED185" i="6" s="1"/>
  <c r="EC68" i="1"/>
  <c r="DM73" i="6"/>
  <c r="DM226" i="6" s="1"/>
  <c r="AK50" i="6"/>
  <c r="BF76" i="6"/>
  <c r="EC61" i="6"/>
  <c r="EC171" i="6" s="1"/>
  <c r="EB57" i="6"/>
  <c r="DH71" i="1"/>
  <c r="DS63" i="6"/>
  <c r="BO63" i="6"/>
  <c r="CA173" i="6" s="1"/>
  <c r="ER58" i="1"/>
  <c r="CO79" i="6"/>
  <c r="CO232" i="6" s="1"/>
  <c r="DA81" i="1"/>
  <c r="CH72" i="6"/>
  <c r="CH182" i="6" s="1"/>
  <c r="EK65" i="1"/>
  <c r="EW174" i="1" s="1"/>
  <c r="DK64" i="1"/>
  <c r="BV59" i="6"/>
  <c r="BZ54" i="6"/>
  <c r="AK62" i="6"/>
  <c r="AX78" i="1"/>
  <c r="U60" i="1"/>
  <c r="U120" i="1" s="1"/>
  <c r="CR63" i="6"/>
  <c r="BE81" i="6"/>
  <c r="BT57" i="1"/>
  <c r="BE72" i="1"/>
  <c r="BX61" i="6"/>
  <c r="EM63" i="1"/>
  <c r="DS76" i="6"/>
  <c r="DG80" i="1"/>
  <c r="DW53" i="1"/>
  <c r="EI162" i="1" s="1"/>
  <c r="EI55" i="6"/>
  <c r="EI208" i="6" s="1"/>
  <c r="CQ59" i="6"/>
  <c r="EJ57" i="6"/>
  <c r="L20" i="19" s="1"/>
  <c r="EQ58" i="1"/>
  <c r="AB78" i="6"/>
  <c r="DO56" i="1"/>
  <c r="EA165" i="1" s="1"/>
  <c r="CG81" i="1"/>
  <c r="CE57" i="1"/>
  <c r="CQ79" i="1"/>
  <c r="DF79" i="6"/>
  <c r="DM56" i="6"/>
  <c r="BI73" i="6"/>
  <c r="CD51" i="1"/>
  <c r="BP65" i="1"/>
  <c r="BX68" i="1"/>
  <c r="BX111" i="1" s="1"/>
  <c r="EB70" i="6"/>
  <c r="EG71" i="6"/>
  <c r="ES181" i="6" s="1"/>
  <c r="EQ71" i="1"/>
  <c r="DS61" i="6"/>
  <c r="EE171" i="6" s="1"/>
  <c r="CK54" i="1"/>
  <c r="CK97" i="1" s="1"/>
  <c r="AU55" i="6"/>
  <c r="DB49" i="6"/>
  <c r="DI60" i="6"/>
  <c r="DI213" i="6" s="1"/>
  <c r="CZ67" i="1"/>
  <c r="CZ110" i="1" s="1"/>
  <c r="CC71" i="6"/>
  <c r="EF79" i="6"/>
  <c r="EN78" i="6"/>
  <c r="EI75" i="6"/>
  <c r="BU74" i="6"/>
  <c r="AJ67" i="6"/>
  <c r="AV177" i="6" s="1"/>
  <c r="J71" i="1"/>
  <c r="BL80" i="1"/>
  <c r="DD67" i="1"/>
  <c r="BY66" i="1"/>
  <c r="CF67" i="6"/>
  <c r="J62" i="1"/>
  <c r="EC71" i="6"/>
  <c r="EI55" i="1"/>
  <c r="AK18" i="21" s="1"/>
  <c r="CN50" i="6"/>
  <c r="CN160" i="6" s="1"/>
  <c r="DX55" i="6"/>
  <c r="DX98" i="6" s="1"/>
  <c r="DQ76" i="1"/>
  <c r="DR78" i="6"/>
  <c r="CP51" i="6"/>
  <c r="DP75" i="6"/>
  <c r="EK59" i="6"/>
  <c r="DX81" i="6"/>
  <c r="EJ191" i="6" s="1"/>
  <c r="DP73" i="6"/>
  <c r="AJ54" i="6"/>
  <c r="AD77" i="1"/>
  <c r="AD186" i="1" s="1"/>
  <c r="BD59" i="6"/>
  <c r="P72" i="6"/>
  <c r="AB182" i="6" s="1"/>
  <c r="AP50" i="1"/>
  <c r="AP93" i="1" s="1"/>
  <c r="I62" i="1"/>
  <c r="BI57" i="1"/>
  <c r="BO75" i="1"/>
  <c r="CZ56" i="1"/>
  <c r="DF72" i="6"/>
  <c r="EM69" i="6"/>
  <c r="EY179" i="6" s="1"/>
  <c r="EM74" i="1"/>
  <c r="DO56" i="6"/>
  <c r="CO81" i="1"/>
  <c r="AE79" i="6"/>
  <c r="CR73" i="1"/>
  <c r="CD65" i="6"/>
  <c r="DG66" i="6"/>
  <c r="AN74" i="1"/>
  <c r="CY55" i="6"/>
  <c r="CY98" i="6" s="1"/>
  <c r="CT65" i="6"/>
  <c r="BX73" i="6"/>
  <c r="CA71" i="1"/>
  <c r="CM180" i="1" s="1"/>
  <c r="DN71" i="1"/>
  <c r="CV65" i="6"/>
  <c r="CX65" i="6"/>
  <c r="AJ79" i="1"/>
  <c r="AB51" i="1"/>
  <c r="AN160" i="1" s="1"/>
  <c r="BY67" i="6"/>
  <c r="EM64" i="1"/>
  <c r="DH80" i="6"/>
  <c r="M79" i="1"/>
  <c r="BF53" i="1"/>
  <c r="DG79" i="1"/>
  <c r="BL62" i="6"/>
  <c r="DH53" i="1"/>
  <c r="BS51" i="6"/>
  <c r="CH81" i="1"/>
  <c r="DI62" i="1"/>
  <c r="EI73" i="6"/>
  <c r="CE67" i="1"/>
  <c r="I80" i="6"/>
  <c r="F50" i="1"/>
  <c r="EF79" i="1"/>
  <c r="EM68" i="1"/>
  <c r="DL71" i="1"/>
  <c r="DL180" i="1" s="1"/>
  <c r="DK68" i="6"/>
  <c r="DJ59" i="1"/>
  <c r="CV60" i="1"/>
  <c r="CV107" i="1" s="1"/>
  <c r="BM68" i="6"/>
  <c r="DK79" i="6"/>
  <c r="DI78" i="1"/>
  <c r="EA71" i="1"/>
  <c r="EM72" i="6"/>
  <c r="AY35" i="39" s="1"/>
  <c r="DY72" i="6"/>
  <c r="K77" i="6"/>
  <c r="W187" i="6" s="1"/>
  <c r="DA73" i="1"/>
  <c r="BN68" i="6"/>
  <c r="M61" i="1"/>
  <c r="ER53" i="1"/>
  <c r="EP66" i="6"/>
  <c r="CD60" i="6"/>
  <c r="AI74" i="6"/>
  <c r="EH65" i="6"/>
  <c r="EM69" i="1"/>
  <c r="EY178" i="1" s="1"/>
  <c r="CK71" i="6"/>
  <c r="CN62" i="1"/>
  <c r="EA61" i="1"/>
  <c r="EK75" i="6"/>
  <c r="EO61" i="1"/>
  <c r="DH63" i="1"/>
  <c r="DT172" i="1" s="1"/>
  <c r="P76" i="6"/>
  <c r="DN64" i="6"/>
  <c r="Q53" i="1"/>
  <c r="BY78" i="1"/>
  <c r="CQ74" i="1"/>
  <c r="DR67" i="1"/>
  <c r="CF65" i="6"/>
  <c r="R50" i="6"/>
  <c r="DE77" i="6"/>
  <c r="CP66" i="6"/>
  <c r="AO49" i="6"/>
  <c r="EI78" i="6"/>
  <c r="EJ231" i="6" s="1"/>
  <c r="CT69" i="6"/>
  <c r="S52" i="6"/>
  <c r="EE59" i="6"/>
  <c r="EH57" i="6"/>
  <c r="AY53" i="1"/>
  <c r="DG76" i="6"/>
  <c r="BZ73" i="1"/>
  <c r="CL182" i="1" s="1"/>
  <c r="N58" i="1"/>
  <c r="N101" i="1" s="1"/>
  <c r="AX75" i="1"/>
  <c r="AK54" i="1"/>
  <c r="AK46" i="1" s="1"/>
  <c r="EB55" i="6"/>
  <c r="EB99" i="6" s="1"/>
  <c r="BT63" i="1"/>
  <c r="BS53" i="6"/>
  <c r="EE75" i="1"/>
  <c r="BZ49" i="6"/>
  <c r="BZ44" i="6" s="1"/>
  <c r="DS50" i="1"/>
  <c r="DS93" i="1" s="1"/>
  <c r="DH68" i="1"/>
  <c r="EM64" i="6"/>
  <c r="EN217" i="6" s="1"/>
  <c r="CR59" i="1"/>
  <c r="AP71" i="6"/>
  <c r="BG75" i="6"/>
  <c r="BH228" i="6" s="1"/>
  <c r="AQ65" i="1"/>
  <c r="AQ174" i="1" s="1"/>
  <c r="E56" i="1"/>
  <c r="E99" i="1" s="1"/>
  <c r="DC63" i="1"/>
  <c r="BO53" i="1"/>
  <c r="CA162" i="1" s="1"/>
  <c r="EF58" i="1"/>
  <c r="AD72" i="1"/>
  <c r="AC70" i="1"/>
  <c r="EH69" i="1"/>
  <c r="ET178" i="1" s="1"/>
  <c r="DJ56" i="6"/>
  <c r="DK65" i="6"/>
  <c r="BM61" i="6"/>
  <c r="DY78" i="1"/>
  <c r="DY75" i="6"/>
  <c r="DF77" i="6"/>
  <c r="EH59" i="1"/>
  <c r="EC50" i="1"/>
  <c r="BF57" i="6"/>
  <c r="X79" i="1"/>
  <c r="DX80" i="6"/>
  <c r="EB75" i="1"/>
  <c r="EN66" i="1"/>
  <c r="CM62" i="1"/>
  <c r="BP56" i="6"/>
  <c r="BP47" i="6" s="1"/>
  <c r="EI58" i="6"/>
  <c r="BJ61" i="1"/>
  <c r="BL64" i="6"/>
  <c r="CX74" i="6"/>
  <c r="U61" i="6"/>
  <c r="H60" i="1"/>
  <c r="H104" i="1" s="1"/>
  <c r="CG69" i="6"/>
  <c r="CH222" i="6" s="1"/>
  <c r="DX64" i="6"/>
  <c r="BS56" i="1"/>
  <c r="BS101" i="1" s="1"/>
  <c r="DR60" i="1"/>
  <c r="DR105" i="1" s="1"/>
  <c r="BY63" i="1"/>
  <c r="AU79" i="1"/>
  <c r="BK70" i="1"/>
  <c r="EB53" i="6"/>
  <c r="DT77" i="1"/>
  <c r="CW50" i="1"/>
  <c r="CW95" i="1" s="1"/>
  <c r="M53" i="6"/>
  <c r="DT52" i="6"/>
  <c r="EF162" i="6" s="1"/>
  <c r="BF55" i="6"/>
  <c r="EQ75" i="1"/>
  <c r="FC184" i="1" s="1"/>
  <c r="EH71" i="6"/>
  <c r="ET181" i="6" s="1"/>
  <c r="EC49" i="6"/>
  <c r="P50" i="6"/>
  <c r="AW74" i="6"/>
  <c r="AU49" i="6"/>
  <c r="BL71" i="1"/>
  <c r="CS73" i="1"/>
  <c r="DM81" i="1"/>
  <c r="EQ56" i="6"/>
  <c r="Y63" i="6"/>
  <c r="L66" i="6"/>
  <c r="BM72" i="1"/>
  <c r="AT63" i="1"/>
  <c r="BG62" i="6"/>
  <c r="J56" i="6"/>
  <c r="ED64" i="1"/>
  <c r="P69" i="6"/>
  <c r="EP69" i="6"/>
  <c r="CI49" i="6"/>
  <c r="CI44" i="6" s="1"/>
  <c r="DB62" i="6"/>
  <c r="EA58" i="1"/>
  <c r="BM59" i="1"/>
  <c r="BY168" i="1" s="1"/>
  <c r="X71" i="6"/>
  <c r="X224" i="6" s="1"/>
  <c r="CG68" i="1"/>
  <c r="CF69" i="6"/>
  <c r="DE66" i="1"/>
  <c r="X69" i="6"/>
  <c r="EN62" i="1"/>
  <c r="BE53" i="6"/>
  <c r="CX64" i="6"/>
  <c r="BV75" i="6"/>
  <c r="EG79" i="1"/>
  <c r="ES188" i="1" s="1"/>
  <c r="AJ65" i="6"/>
  <c r="AJ218" i="6" s="1"/>
  <c r="BS62" i="1"/>
  <c r="AP58" i="1"/>
  <c r="N64" i="1"/>
  <c r="N107" i="1" s="1"/>
  <c r="DU50" i="6"/>
  <c r="AO13" i="39" s="1"/>
  <c r="DM67" i="1"/>
  <c r="DK66" i="6"/>
  <c r="AC178" i="1"/>
  <c r="AT225" i="6"/>
  <c r="CM179" i="6"/>
  <c r="ED168" i="1"/>
  <c r="BS189" i="6"/>
  <c r="CY203" i="6"/>
  <c r="CE189" i="6"/>
  <c r="BD161" i="6"/>
  <c r="BX162" i="6"/>
  <c r="BJ190" i="1"/>
  <c r="AU180" i="1"/>
  <c r="EA164" i="1"/>
  <c r="AL179" i="6"/>
  <c r="CT174" i="6"/>
  <c r="BI223" i="6"/>
  <c r="DP170" i="1"/>
  <c r="AQ109" i="1"/>
  <c r="DH123" i="1"/>
  <c r="EM221" i="6"/>
  <c r="AM208" i="6"/>
  <c r="CI217" i="6"/>
  <c r="DG107" i="1"/>
  <c r="AN160" i="6"/>
  <c r="DK215" i="6"/>
  <c r="DO204" i="6"/>
  <c r="AA161" i="6"/>
  <c r="AG113" i="1"/>
  <c r="EB185" i="1"/>
  <c r="Y117" i="1"/>
  <c r="DI94" i="1"/>
  <c r="Q234" i="6"/>
  <c r="BD210" i="6"/>
  <c r="BV44" i="6"/>
  <c r="Y115" i="1"/>
  <c r="X180" i="6"/>
  <c r="AA227" i="6"/>
  <c r="DQ179" i="1"/>
  <c r="CL109" i="1"/>
  <c r="CO98" i="6"/>
  <c r="AD28" i="21"/>
  <c r="EE231" i="6"/>
  <c r="CO99" i="6"/>
  <c r="AK168" i="1"/>
  <c r="EA214" i="6"/>
  <c r="DA99" i="6"/>
  <c r="EY159" i="1"/>
  <c r="P234" i="6"/>
  <c r="AW205" i="6"/>
  <c r="EM45" i="1"/>
  <c r="EM154" i="1" s="1"/>
  <c r="CU96" i="1"/>
  <c r="CP122" i="1"/>
  <c r="R214" i="6"/>
  <c r="CM162" i="1"/>
  <c r="Y178" i="1"/>
  <c r="DK184" i="6"/>
  <c r="BA108" i="1"/>
  <c r="Q186" i="1"/>
  <c r="BI176" i="1"/>
  <c r="AJ212" i="6"/>
  <c r="Z189" i="1"/>
  <c r="AS188" i="6"/>
  <c r="CA216" i="6"/>
  <c r="BF185" i="1"/>
  <c r="EJ45" i="6"/>
  <c r="EF182" i="6"/>
  <c r="BV97" i="1"/>
  <c r="AA116" i="1"/>
  <c r="AJ118" i="1"/>
  <c r="BV166" i="6"/>
  <c r="CH182" i="1"/>
  <c r="EK98" i="6"/>
  <c r="CK219" i="6"/>
  <c r="DM107" i="1"/>
  <c r="V159" i="1"/>
  <c r="AB226" i="6"/>
  <c r="BT215" i="6"/>
  <c r="CJ162" i="6"/>
  <c r="CO116" i="1"/>
  <c r="FD171" i="6"/>
  <c r="X116" i="1"/>
  <c r="DC46" i="1"/>
  <c r="DC89" i="1" s="1"/>
  <c r="DB166" i="6"/>
  <c r="EM159" i="1"/>
  <c r="DI99" i="6"/>
  <c r="EA93" i="1"/>
  <c r="EY178" i="6"/>
  <c r="BI159" i="1"/>
  <c r="Y98" i="6"/>
  <c r="CO119" i="1"/>
  <c r="Y99" i="6"/>
  <c r="DP188" i="1"/>
  <c r="AF185" i="6"/>
  <c r="BQ184" i="6"/>
  <c r="CO103" i="1"/>
  <c r="G207" i="6"/>
  <c r="AW45" i="1"/>
  <c r="AW88" i="1" s="1"/>
  <c r="EA171" i="6"/>
  <c r="X48" i="1"/>
  <c r="X91" i="1" s="1"/>
  <c r="CA99" i="1"/>
  <c r="CR164" i="6"/>
  <c r="EE164" i="1"/>
  <c r="AL209" i="6"/>
  <c r="CD223" i="6"/>
  <c r="EN189" i="1"/>
  <c r="M99" i="6"/>
  <c r="Y118" i="1"/>
  <c r="DT182" i="6"/>
  <c r="W208" i="6"/>
  <c r="CY205" i="6"/>
  <c r="DO162" i="6"/>
  <c r="Z175" i="1"/>
  <c r="AW176" i="1"/>
  <c r="DP220" i="6"/>
  <c r="AG186" i="1"/>
  <c r="CF174" i="1"/>
  <c r="AZ100" i="1"/>
  <c r="EE204" i="6"/>
  <c r="BN121" i="1"/>
  <c r="BT104" i="1"/>
  <c r="AE173" i="6"/>
  <c r="W224" i="6"/>
  <c r="BB105" i="1"/>
  <c r="CN163" i="6"/>
  <c r="U230" i="6"/>
  <c r="DT225" i="6"/>
  <c r="DL172" i="1"/>
  <c r="AU211" i="6"/>
  <c r="CB216" i="6"/>
  <c r="AL206" i="6"/>
  <c r="CB160" i="1"/>
  <c r="DJ111" i="1"/>
  <c r="ED209" i="6"/>
  <c r="CJ160" i="1"/>
  <c r="FA160" i="6"/>
  <c r="N99" i="1"/>
  <c r="DS173" i="1"/>
  <c r="DS100" i="1"/>
  <c r="CR190" i="1"/>
  <c r="BP231" i="6"/>
  <c r="EP227" i="6"/>
  <c r="CY226" i="6"/>
  <c r="AY170" i="6"/>
  <c r="BT48" i="1"/>
  <c r="BT91" i="1" s="1"/>
  <c r="CD45" i="1"/>
  <c r="CD88" i="1" s="1"/>
  <c r="DK179" i="1"/>
  <c r="AL124" i="1"/>
  <c r="DS117" i="1"/>
  <c r="BT103" i="1"/>
  <c r="BT109" i="1"/>
  <c r="CB99" i="1"/>
  <c r="BB171" i="1"/>
  <c r="BT110" i="1"/>
  <c r="N114" i="1"/>
  <c r="N100" i="1"/>
  <c r="W171" i="6"/>
  <c r="EG219" i="6"/>
  <c r="BJ47" i="6"/>
  <c r="BN187" i="1"/>
  <c r="H46" i="1"/>
  <c r="H89" i="1" s="1"/>
  <c r="W181" i="6"/>
  <c r="ED223" i="6"/>
  <c r="EH163" i="6"/>
  <c r="W231" i="6"/>
  <c r="BH101" i="1"/>
  <c r="AS207" i="6"/>
  <c r="DB222" i="6"/>
  <c r="DI219" i="6"/>
  <c r="Z184" i="6"/>
  <c r="AG171" i="1"/>
  <c r="P94" i="1"/>
  <c r="CU169" i="6"/>
  <c r="BU223" i="6"/>
  <c r="Z106" i="1"/>
  <c r="AY204" i="6"/>
  <c r="AV204" i="6"/>
  <c r="AC186" i="1"/>
  <c r="AA120" i="1"/>
  <c r="BC168" i="1"/>
  <c r="EF163" i="1"/>
  <c r="CY176" i="1"/>
  <c r="EL178" i="6"/>
  <c r="BT172" i="6"/>
  <c r="EA94" i="1"/>
  <c r="AA123" i="1"/>
  <c r="CK164" i="6"/>
  <c r="AD43" i="21"/>
  <c r="CO105" i="1"/>
  <c r="DI95" i="1"/>
  <c r="CE232" i="6"/>
  <c r="CH113" i="1"/>
  <c r="EB212" i="6"/>
  <c r="EO171" i="1"/>
  <c r="BL45" i="1"/>
  <c r="BL154" i="1" s="1"/>
  <c r="AT93" i="1"/>
  <c r="AA189" i="1"/>
  <c r="DR99" i="1"/>
  <c r="BF210" i="6"/>
  <c r="EB164" i="1"/>
  <c r="DG174" i="6"/>
  <c r="DC189" i="1"/>
  <c r="X214" i="6"/>
  <c r="BS209" i="6"/>
  <c r="BI161" i="1"/>
  <c r="EP170" i="1"/>
  <c r="CP124" i="1"/>
  <c r="EG172" i="6"/>
  <c r="Z215" i="6"/>
  <c r="AO189" i="1"/>
  <c r="EC163" i="1"/>
  <c r="EI113" i="1"/>
  <c r="EH181" i="1"/>
  <c r="BR153" i="1"/>
  <c r="N90" i="1"/>
  <c r="AK99" i="1"/>
  <c r="DA182" i="1"/>
  <c r="DP209" i="6"/>
  <c r="DD176" i="1"/>
  <c r="O106" i="1"/>
  <c r="AI164" i="1"/>
  <c r="DQ98" i="1"/>
  <c r="X177" i="1"/>
  <c r="BD220" i="6"/>
  <c r="O122" i="1"/>
  <c r="ER163" i="1"/>
  <c r="BT187" i="1"/>
  <c r="Y221" i="6"/>
  <c r="AZ161" i="1"/>
  <c r="CJ177" i="6"/>
  <c r="AO186" i="1"/>
  <c r="EF176" i="1"/>
  <c r="BA226" i="6"/>
  <c r="CM96" i="1"/>
  <c r="BK233" i="6"/>
  <c r="BH182" i="1"/>
  <c r="CK96" i="1"/>
  <c r="DH170" i="6"/>
  <c r="AF180" i="1"/>
  <c r="BQ153" i="1"/>
  <c r="BY234" i="6"/>
  <c r="U176" i="1"/>
  <c r="Z172" i="1"/>
  <c r="AG93" i="1"/>
  <c r="DR212" i="6"/>
  <c r="EH190" i="6"/>
  <c r="CE98" i="6"/>
  <c r="X47" i="1"/>
  <c r="X90" i="1" s="1"/>
  <c r="DF121" i="1"/>
  <c r="AT95" i="1"/>
  <c r="BG186" i="1"/>
  <c r="DC209" i="6"/>
  <c r="ED97" i="6"/>
  <c r="CL189" i="6"/>
  <c r="DH108" i="1"/>
  <c r="DQ94" i="1"/>
  <c r="BX218" i="6"/>
  <c r="EA162" i="6"/>
  <c r="EI174" i="1"/>
  <c r="BS167" i="1"/>
  <c r="EL100" i="1"/>
  <c r="BV180" i="1"/>
  <c r="AF40" i="19"/>
  <c r="CT105" i="1"/>
  <c r="DH207" i="6"/>
  <c r="AR167" i="6"/>
  <c r="DC47" i="6"/>
  <c r="DC200" i="6" s="1"/>
  <c r="AM99" i="1"/>
  <c r="AM47" i="1"/>
  <c r="AM90" i="1" s="1"/>
  <c r="BS173" i="1"/>
  <c r="BJ96" i="1"/>
  <c r="CO183" i="6"/>
  <c r="T171" i="1"/>
  <c r="CC226" i="6"/>
  <c r="AG163" i="1"/>
  <c r="CE179" i="1"/>
  <c r="DL184" i="1"/>
  <c r="DW179" i="1"/>
  <c r="DZ222" i="6"/>
  <c r="O111" i="1"/>
  <c r="EC171" i="1"/>
  <c r="O121" i="1"/>
  <c r="DF188" i="1"/>
  <c r="AW175" i="1"/>
  <c r="E91" i="1"/>
  <c r="Z226" i="6"/>
  <c r="DC168" i="1"/>
  <c r="AQ229" i="6"/>
  <c r="AO160" i="6"/>
  <c r="I222" i="6"/>
  <c r="EN161" i="1"/>
  <c r="AD30" i="39"/>
  <c r="CA165" i="6"/>
  <c r="CB94" i="1"/>
  <c r="BX100" i="1"/>
  <c r="DT163" i="1"/>
  <c r="BC210" i="6"/>
  <c r="CX163" i="1"/>
  <c r="BJ165" i="6"/>
  <c r="BV175" i="1"/>
  <c r="BH188" i="1"/>
  <c r="CB95" i="1"/>
  <c r="CB164" i="1"/>
  <c r="AA167" i="6"/>
  <c r="AO189" i="6"/>
  <c r="CT185" i="1"/>
  <c r="BY101" i="6"/>
  <c r="DF171" i="1"/>
  <c r="EA180" i="6"/>
  <c r="CM172" i="1"/>
  <c r="CI164" i="1"/>
  <c r="W217" i="6"/>
  <c r="AC189" i="6"/>
  <c r="EZ161" i="1"/>
  <c r="BC99" i="6"/>
  <c r="AZ48" i="6"/>
  <c r="BB167" i="6"/>
  <c r="AH48" i="1"/>
  <c r="AH91" i="1" s="1"/>
  <c r="AA101" i="6"/>
  <c r="EB119" i="1"/>
  <c r="DK99" i="1"/>
  <c r="F119" i="1"/>
  <c r="CJ176" i="6"/>
  <c r="AO45" i="1"/>
  <c r="CT107" i="1"/>
  <c r="CH207" i="6"/>
  <c r="DR171" i="1"/>
  <c r="AH207" i="6"/>
  <c r="W174" i="6"/>
  <c r="AZ116" i="1"/>
  <c r="G48" i="1"/>
  <c r="G91" i="1" s="1"/>
  <c r="BD47" i="1"/>
  <c r="BD90" i="1" s="1"/>
  <c r="CT153" i="1"/>
  <c r="EU174" i="1"/>
  <c r="DL97" i="1"/>
  <c r="CG207" i="6"/>
  <c r="DY209" i="6"/>
  <c r="AH44" i="19"/>
  <c r="CQ173" i="6"/>
  <c r="DK100" i="1"/>
  <c r="BT185" i="6"/>
  <c r="EE171" i="1"/>
  <c r="ED211" i="6"/>
  <c r="AI118" i="1"/>
  <c r="EH176" i="6"/>
  <c r="Z162" i="1"/>
  <c r="DX47" i="1"/>
  <c r="ES202" i="6"/>
  <c r="BI108" i="1"/>
  <c r="Z122" i="1"/>
  <c r="AD20" i="21"/>
  <c r="DC206" i="6"/>
  <c r="BB178" i="1"/>
  <c r="DE205" i="6"/>
  <c r="CH164" i="6"/>
  <c r="AA182" i="1"/>
  <c r="BL176" i="6"/>
  <c r="DO171" i="1"/>
  <c r="EC234" i="6"/>
  <c r="E120" i="1"/>
  <c r="AM207" i="6"/>
  <c r="BR99" i="6"/>
  <c r="E109" i="1"/>
  <c r="CG206" i="6"/>
  <c r="BO203" i="6"/>
  <c r="M99" i="1"/>
  <c r="CC46" i="1"/>
  <c r="CC155" i="1" s="1"/>
  <c r="CS99" i="6"/>
  <c r="CI99" i="1"/>
  <c r="AM166" i="1"/>
  <c r="AO45" i="6"/>
  <c r="AO198" i="6" s="1"/>
  <c r="CQ98" i="6"/>
  <c r="DJ226" i="6"/>
  <c r="AH190" i="1"/>
  <c r="CI185" i="1"/>
  <c r="BI178" i="1"/>
  <c r="CQ165" i="6"/>
  <c r="E124" i="1"/>
  <c r="BI228" i="6"/>
  <c r="E105" i="1"/>
  <c r="CF47" i="1"/>
  <c r="CF90" i="1" s="1"/>
  <c r="EK171" i="1"/>
  <c r="BD183" i="1"/>
  <c r="EX166" i="1"/>
  <c r="EL166" i="1"/>
  <c r="DL98" i="6"/>
  <c r="EO48" i="6"/>
  <c r="FA158" i="6" s="1"/>
  <c r="E103" i="1"/>
  <c r="CM95" i="1"/>
  <c r="H46" i="6"/>
  <c r="I199" i="6" s="1"/>
  <c r="DS46" i="1"/>
  <c r="DS89" i="1" s="1"/>
  <c r="BW207" i="6"/>
  <c r="EE124" i="1"/>
  <c r="BL219" i="6"/>
  <c r="EK105" i="1"/>
  <c r="EC203" i="6"/>
  <c r="CM93" i="1"/>
  <c r="DC105" i="1"/>
  <c r="DS178" i="1"/>
  <c r="CF105" i="1"/>
  <c r="CM169" i="6"/>
  <c r="DQ123" i="1"/>
  <c r="DX202" i="6"/>
  <c r="AF42" i="21"/>
  <c r="CG176" i="1"/>
  <c r="DW181" i="1"/>
  <c r="CA102" i="1"/>
  <c r="CM45" i="1"/>
  <c r="CM88" i="1" s="1"/>
  <c r="BJ45" i="1"/>
  <c r="BJ154" i="1" s="1"/>
  <c r="AU26" i="39"/>
  <c r="BT188" i="1"/>
  <c r="EQ168" i="1"/>
  <c r="X111" i="1"/>
  <c r="CO208" i="6"/>
  <c r="R28" i="39"/>
  <c r="DR160" i="1"/>
  <c r="AR232" i="6"/>
  <c r="AE120" i="1"/>
  <c r="AH176" i="6"/>
  <c r="AE108" i="1"/>
  <c r="ED160" i="1"/>
  <c r="AE103" i="1"/>
  <c r="ED99" i="6"/>
  <c r="DI45" i="6"/>
  <c r="DJ198" i="6" s="1"/>
  <c r="EI48" i="6"/>
  <c r="EU158" i="6" s="1"/>
  <c r="DI160" i="6"/>
  <c r="EP161" i="6"/>
  <c r="CN101" i="1"/>
  <c r="ET163" i="6"/>
  <c r="CI188" i="1"/>
  <c r="CZ205" i="6"/>
  <c r="CB98" i="1"/>
  <c r="DC226" i="6"/>
  <c r="EW159" i="1"/>
  <c r="AP123" i="1"/>
  <c r="CG160" i="1"/>
  <c r="AJ202" i="6"/>
  <c r="CA117" i="1"/>
  <c r="AA169" i="6"/>
  <c r="CR124" i="1"/>
  <c r="DV169" i="6"/>
  <c r="BP185" i="1"/>
  <c r="B20" i="39"/>
  <c r="EL181" i="1"/>
  <c r="AW187" i="1"/>
  <c r="DY219" i="6"/>
  <c r="S101" i="1"/>
  <c r="AF191" i="6"/>
  <c r="CY174" i="1"/>
  <c r="AJ173" i="1"/>
  <c r="DL116" i="1"/>
  <c r="AK96" i="6"/>
  <c r="BE176" i="1"/>
  <c r="BW46" i="6"/>
  <c r="BW244" i="6" s="1"/>
  <c r="Q218" i="6"/>
  <c r="AK163" i="6"/>
  <c r="BE188" i="6"/>
  <c r="CO169" i="1"/>
  <c r="CE180" i="1"/>
  <c r="V176" i="6"/>
  <c r="DU159" i="1"/>
  <c r="V98" i="6"/>
  <c r="EH215" i="6"/>
  <c r="V99" i="6"/>
  <c r="DB180" i="6"/>
  <c r="CN176" i="1"/>
  <c r="CM94" i="1"/>
  <c r="CP123" i="1"/>
  <c r="CX116" i="1"/>
  <c r="AQ222" i="6"/>
  <c r="J210" i="6"/>
  <c r="Q202" i="6"/>
  <c r="DJ230" i="6"/>
  <c r="CS179" i="1"/>
  <c r="AD23" i="39"/>
  <c r="Z45" i="1"/>
  <c r="Z88" i="1" s="1"/>
  <c r="V219" i="6"/>
  <c r="DJ206" i="6"/>
  <c r="DF105" i="1"/>
  <c r="DD180" i="1"/>
  <c r="AT122" i="1"/>
  <c r="BJ220" i="6"/>
  <c r="P29" i="39"/>
  <c r="DR100" i="1"/>
  <c r="CW181" i="1"/>
  <c r="T178" i="6"/>
  <c r="AP174" i="1"/>
  <c r="AC117" i="1"/>
  <c r="BE228" i="6"/>
  <c r="BV202" i="6"/>
  <c r="K96" i="1"/>
  <c r="BC165" i="6"/>
  <c r="AH118" i="1"/>
  <c r="DE190" i="1"/>
  <c r="BU163" i="1"/>
  <c r="CU174" i="1"/>
  <c r="I119" i="1"/>
  <c r="DD190" i="1"/>
  <c r="AT231" i="6"/>
  <c r="DX171" i="1"/>
  <c r="EL181" i="6"/>
  <c r="DL174" i="1"/>
  <c r="DX222" i="6"/>
  <c r="CS124" i="1"/>
  <c r="BH183" i="1"/>
  <c r="EI153" i="1"/>
  <c r="BD184" i="6"/>
  <c r="Q175" i="6"/>
  <c r="X114" i="1"/>
  <c r="CX47" i="6"/>
  <c r="BI46" i="1"/>
  <c r="BI89" i="1" s="1"/>
  <c r="AC103" i="1"/>
  <c r="AQ99" i="6"/>
  <c r="ES211" i="6"/>
  <c r="EG45" i="1"/>
  <c r="BU44" i="6"/>
  <c r="BU242" i="6" s="1"/>
  <c r="CC48" i="1"/>
  <c r="CC91" i="1" s="1"/>
  <c r="BJ159" i="1"/>
  <c r="CX209" i="6"/>
  <c r="BI163" i="1"/>
  <c r="AC48" i="1"/>
  <c r="AQ98" i="6"/>
  <c r="I122" i="1"/>
  <c r="EG231" i="6"/>
  <c r="ES159" i="1"/>
  <c r="CC103" i="1"/>
  <c r="BI97" i="1"/>
  <c r="DT99" i="1"/>
  <c r="AX219" i="6"/>
  <c r="EA171" i="1"/>
  <c r="CH100" i="1"/>
  <c r="CC159" i="1"/>
  <c r="AK102" i="1"/>
  <c r="CR48" i="1"/>
  <c r="CR91" i="1" s="1"/>
  <c r="CV163" i="1"/>
  <c r="BE45" i="1"/>
  <c r="BE88" i="1" s="1"/>
  <c r="I48" i="1"/>
  <c r="I91" i="1" s="1"/>
  <c r="BS182" i="1"/>
  <c r="BI185" i="1"/>
  <c r="AR190" i="1"/>
  <c r="CR103" i="1"/>
  <c r="AS164" i="6"/>
  <c r="I103" i="1"/>
  <c r="AS160" i="6"/>
  <c r="DV212" i="6"/>
  <c r="AT47" i="1"/>
  <c r="AT90" i="1" s="1"/>
  <c r="CJ46" i="1"/>
  <c r="EJ180" i="6"/>
  <c r="EG159" i="1"/>
  <c r="DR166" i="1"/>
  <c r="CD47" i="1"/>
  <c r="CD90" i="1" s="1"/>
  <c r="AB12" i="39"/>
  <c r="BU207" i="6"/>
  <c r="BM217" i="6"/>
  <c r="DN174" i="6"/>
  <c r="BX168" i="1"/>
  <c r="BM174" i="6"/>
  <c r="BU202" i="6"/>
  <c r="DM120" i="1"/>
  <c r="CV229" i="6"/>
  <c r="AT188" i="6"/>
  <c r="CV186" i="6"/>
  <c r="CU231" i="6"/>
  <c r="CU189" i="6"/>
  <c r="AX93" i="1"/>
  <c r="BC100" i="6"/>
  <c r="EN166" i="1"/>
  <c r="DI226" i="6"/>
  <c r="AO100" i="1"/>
  <c r="X169" i="1"/>
  <c r="EC191" i="6"/>
  <c r="CO122" i="1"/>
  <c r="W185" i="6"/>
  <c r="R161" i="1"/>
  <c r="ED161" i="6"/>
  <c r="DI230" i="6"/>
  <c r="AK97" i="1"/>
  <c r="EO160" i="6"/>
  <c r="EB98" i="6"/>
  <c r="AV120" i="1"/>
  <c r="CT111" i="1"/>
  <c r="CX228" i="6"/>
  <c r="Q121" i="1"/>
  <c r="BK203" i="6"/>
  <c r="DS99" i="1"/>
  <c r="ED166" i="6"/>
  <c r="AL97" i="1"/>
  <c r="DS209" i="6"/>
  <c r="BA153" i="1"/>
  <c r="DJ178" i="1"/>
  <c r="EF186" i="6"/>
  <c r="DD112" i="1"/>
  <c r="DU173" i="1"/>
  <c r="FD172" i="6"/>
  <c r="J66" i="18" s="1"/>
  <c r="CW46" i="1"/>
  <c r="CW89" i="1" s="1"/>
  <c r="Q106" i="1"/>
  <c r="EC97" i="1"/>
  <c r="DR203" i="6"/>
  <c r="EN174" i="6"/>
  <c r="ER172" i="6"/>
  <c r="BR180" i="1"/>
  <c r="EC45" i="6"/>
  <c r="EC155" i="6" s="1"/>
  <c r="L103" i="1"/>
  <c r="EK93" i="1"/>
  <c r="CC166" i="1"/>
  <c r="DE113" i="1"/>
  <c r="BA165" i="1"/>
  <c r="K95" i="1"/>
  <c r="EC160" i="6"/>
  <c r="CO95" i="1"/>
  <c r="L120" i="1"/>
  <c r="AV122" i="1"/>
  <c r="DT187" i="6"/>
  <c r="BA202" i="6"/>
  <c r="DL94" i="1"/>
  <c r="CD97" i="1"/>
  <c r="DM187" i="1"/>
  <c r="AG172" i="1"/>
  <c r="ED162" i="6"/>
  <c r="CO118" i="1"/>
  <c r="CA180" i="6"/>
  <c r="AE119" i="1"/>
  <c r="Z94" i="1"/>
  <c r="AD169" i="6"/>
  <c r="CH47" i="1"/>
  <c r="CH90" i="1" s="1"/>
  <c r="DD124" i="1"/>
  <c r="EQ93" i="1"/>
  <c r="CH99" i="1"/>
  <c r="EL206" i="6"/>
  <c r="BP223" i="6"/>
  <c r="EC209" i="6"/>
  <c r="DU45" i="1"/>
  <c r="DU88" i="1" s="1"/>
  <c r="EC187" i="1"/>
  <c r="DY210" i="6"/>
  <c r="BT183" i="1"/>
  <c r="CJ94" i="1"/>
  <c r="EO203" i="6"/>
  <c r="AF25" i="21"/>
  <c r="EJ164" i="6"/>
  <c r="CI163" i="6"/>
  <c r="AS112" i="1"/>
  <c r="CX184" i="1"/>
  <c r="AR177" i="1"/>
  <c r="AS122" i="1"/>
  <c r="AG207" i="6"/>
  <c r="CQ186" i="6"/>
  <c r="D12" i="39"/>
  <c r="EK115" i="1"/>
  <c r="AE174" i="1"/>
  <c r="W230" i="6"/>
  <c r="CZ185" i="1"/>
  <c r="EA161" i="6"/>
  <c r="CI165" i="1"/>
  <c r="EC166" i="6"/>
  <c r="G90" i="1"/>
  <c r="V170" i="1"/>
  <c r="E119" i="1"/>
  <c r="DC166" i="1"/>
  <c r="I229" i="6"/>
  <c r="BD167" i="1"/>
  <c r="P100" i="1"/>
  <c r="CC122" i="1"/>
  <c r="Q44" i="6"/>
  <c r="Q253" i="6" s="1"/>
  <c r="CP166" i="6"/>
  <c r="CN175" i="1"/>
  <c r="AL116" i="1"/>
  <c r="AG164" i="6"/>
  <c r="T177" i="1"/>
  <c r="AX185" i="6"/>
  <c r="BN176" i="6"/>
  <c r="CZ184" i="1"/>
  <c r="CA124" i="1"/>
  <c r="CA169" i="1"/>
  <c r="CA48" i="1"/>
  <c r="CA91" i="1" s="1"/>
  <c r="FC159" i="1"/>
  <c r="BH116" i="1"/>
  <c r="BH122" i="1"/>
  <c r="K228" i="6"/>
  <c r="CA116" i="1"/>
  <c r="CA96" i="1"/>
  <c r="DQ166" i="6"/>
  <c r="G101" i="1"/>
  <c r="DI161" i="1"/>
  <c r="BO225" i="6"/>
  <c r="CY182" i="1"/>
  <c r="AF46" i="6"/>
  <c r="AR156" i="6" s="1"/>
  <c r="EW181" i="1"/>
  <c r="AR164" i="6"/>
  <c r="CZ118" i="1"/>
  <c r="CA94" i="1"/>
  <c r="AD212" i="6"/>
  <c r="CM159" i="1"/>
  <c r="EF165" i="1"/>
  <c r="CA103" i="1"/>
  <c r="DS205" i="6"/>
  <c r="BM46" i="1"/>
  <c r="BY155" i="1" s="1"/>
  <c r="DR162" i="6"/>
  <c r="CN185" i="1"/>
  <c r="BF225" i="6"/>
  <c r="AR124" i="1"/>
  <c r="BT102" i="1"/>
  <c r="CA106" i="1"/>
  <c r="G99" i="1"/>
  <c r="DZ214" i="6"/>
  <c r="AY213" i="6"/>
  <c r="EF99" i="1"/>
  <c r="AZ213" i="6"/>
  <c r="CA45" i="1"/>
  <c r="BO123" i="1"/>
  <c r="DD98" i="6"/>
  <c r="DD99" i="6"/>
  <c r="EN47" i="6"/>
  <c r="EZ157" i="6" s="1"/>
  <c r="CS113" i="1"/>
  <c r="CA121" i="1"/>
  <c r="CC160" i="6"/>
  <c r="DY153" i="1"/>
  <c r="EE218" i="6"/>
  <c r="BZ206" i="6"/>
  <c r="CV204" i="6"/>
  <c r="ER189" i="1"/>
  <c r="AR105" i="1"/>
  <c r="DI94" i="6"/>
  <c r="AX97" i="1"/>
  <c r="AW191" i="6"/>
  <c r="EZ166" i="1"/>
  <c r="CC203" i="6"/>
  <c r="C25" i="39"/>
  <c r="ER214" i="6"/>
  <c r="EH172" i="6"/>
  <c r="DI95" i="6"/>
  <c r="DQ181" i="6"/>
  <c r="CB96" i="6"/>
  <c r="DG102" i="1"/>
  <c r="CL118" i="1"/>
  <c r="EF229" i="6"/>
  <c r="BZ102" i="1"/>
  <c r="ED98" i="6"/>
  <c r="AF98" i="6"/>
  <c r="BS47" i="6"/>
  <c r="BS200" i="6" s="1"/>
  <c r="EL188" i="1"/>
  <c r="BH117" i="1"/>
  <c r="CP220" i="6"/>
  <c r="EM46" i="6"/>
  <c r="EY156" i="6" s="1"/>
  <c r="AR207" i="6"/>
  <c r="DY163" i="1"/>
  <c r="EX188" i="1"/>
  <c r="CY183" i="1"/>
  <c r="BD234" i="6"/>
  <c r="E112" i="1"/>
  <c r="BO209" i="6"/>
  <c r="DI112" i="1"/>
  <c r="E107" i="1"/>
  <c r="CS107" i="1"/>
  <c r="AD96" i="1"/>
  <c r="CB182" i="6"/>
  <c r="DQ224" i="6"/>
  <c r="AF178" i="6"/>
  <c r="BT123" i="1"/>
  <c r="DI189" i="1"/>
  <c r="BT232" i="6"/>
  <c r="BE102" i="1"/>
  <c r="BN105" i="1"/>
  <c r="CG173" i="1"/>
  <c r="BP208" i="6"/>
  <c r="DO178" i="1"/>
  <c r="CQ203" i="6"/>
  <c r="CJ205" i="6"/>
  <c r="EJ188" i="6"/>
  <c r="CV165" i="1"/>
  <c r="CV160" i="1"/>
  <c r="AZ222" i="6"/>
  <c r="CZ162" i="6"/>
  <c r="CT177" i="1"/>
  <c r="I221" i="6"/>
  <c r="AC120" i="1"/>
  <c r="AN116" i="1"/>
  <c r="EB190" i="6"/>
  <c r="P33" i="39"/>
  <c r="I113" i="1"/>
  <c r="AD41" i="19"/>
  <c r="AS227" i="6"/>
  <c r="EU153" i="1"/>
  <c r="E5" i="27" s="1"/>
  <c r="AC208" i="6"/>
  <c r="R160" i="1"/>
  <c r="DS177" i="1"/>
  <c r="CH166" i="1"/>
  <c r="EK206" i="6"/>
  <c r="I111" i="1"/>
  <c r="DB181" i="6"/>
  <c r="AM161" i="1"/>
  <c r="BJ209" i="6"/>
  <c r="DO105" i="1"/>
  <c r="BG182" i="1"/>
  <c r="AM163" i="1"/>
  <c r="O229" i="6"/>
  <c r="DV153" i="1"/>
  <c r="AN211" i="6"/>
  <c r="BQ93" i="1"/>
  <c r="V166" i="6"/>
  <c r="AC113" i="1"/>
  <c r="DB179" i="6"/>
  <c r="AC123" i="1"/>
  <c r="H94" i="1"/>
  <c r="I105" i="1"/>
  <c r="DK98" i="6"/>
  <c r="CT202" i="6"/>
  <c r="BF164" i="1"/>
  <c r="R171" i="1"/>
  <c r="L119" i="1"/>
  <c r="CN159" i="1"/>
  <c r="EB124" i="1"/>
  <c r="V208" i="6"/>
  <c r="AL167" i="6"/>
  <c r="BX234" i="6"/>
  <c r="DL174" i="6"/>
  <c r="K233" i="6"/>
  <c r="DW179" i="6"/>
  <c r="AH116" i="1"/>
  <c r="FC171" i="6"/>
  <c r="AS231" i="6"/>
  <c r="CD174" i="1"/>
  <c r="CZ176" i="1"/>
  <c r="DQ164" i="1"/>
  <c r="P25" i="39"/>
  <c r="BU46" i="1"/>
  <c r="BU155" i="1" s="1"/>
  <c r="CP174" i="1"/>
  <c r="CK98" i="1"/>
  <c r="Q98" i="6"/>
  <c r="BS172" i="1"/>
  <c r="Z159" i="1"/>
  <c r="CY167" i="6"/>
  <c r="CX182" i="1"/>
  <c r="BV163" i="1"/>
  <c r="DY161" i="1"/>
  <c r="EH98" i="6"/>
  <c r="BA189" i="1"/>
  <c r="N95" i="1"/>
  <c r="BI230" i="6"/>
  <c r="BQ100" i="1"/>
  <c r="EB233" i="6"/>
  <c r="W165" i="6"/>
  <c r="CC45" i="6"/>
  <c r="CO155" i="6" s="1"/>
  <c r="FC168" i="1"/>
  <c r="EC233" i="6"/>
  <c r="ED182" i="6"/>
  <c r="EJ203" i="6"/>
  <c r="CO160" i="6"/>
  <c r="AE165" i="1"/>
  <c r="DA121" i="1"/>
  <c r="G96" i="1"/>
  <c r="EM184" i="6"/>
  <c r="AQ123" i="1"/>
  <c r="T190" i="1"/>
  <c r="AT166" i="1"/>
  <c r="CP224" i="6"/>
  <c r="CH111" i="1"/>
  <c r="DU100" i="1"/>
  <c r="E123" i="1"/>
  <c r="BU171" i="6"/>
  <c r="I207" i="6"/>
  <c r="EP172" i="1"/>
  <c r="DO185" i="1"/>
  <c r="ER177" i="1"/>
  <c r="AO164" i="6"/>
  <c r="DL171" i="1"/>
  <c r="BI100" i="6"/>
  <c r="AQ234" i="6"/>
  <c r="AO94" i="1"/>
  <c r="C17" i="39"/>
  <c r="BC208" i="6"/>
  <c r="BD101" i="1"/>
  <c r="AQ117" i="1"/>
  <c r="AQ104" i="1"/>
  <c r="EW178" i="1"/>
  <c r="Q114" i="1"/>
  <c r="DQ105" i="1"/>
  <c r="CT109" i="1"/>
  <c r="AV117" i="1"/>
  <c r="DQ207" i="6"/>
  <c r="CL116" i="1"/>
  <c r="L48" i="1"/>
  <c r="L91" i="1" s="1"/>
  <c r="EK112" i="1"/>
  <c r="CL106" i="1"/>
  <c r="EE211" i="6"/>
  <c r="CW102" i="6"/>
  <c r="G105" i="1"/>
  <c r="BQ161" i="1"/>
  <c r="G108" i="1"/>
  <c r="G106" i="1"/>
  <c r="AB111" i="1"/>
  <c r="BD217" i="6"/>
  <c r="BC191" i="6"/>
  <c r="G116" i="1"/>
  <c r="ER186" i="6"/>
  <c r="CW223" i="6"/>
  <c r="ED102" i="6"/>
  <c r="BE103" i="6"/>
  <c r="BA182" i="6"/>
  <c r="CQ124" i="1"/>
  <c r="FA153" i="1"/>
  <c r="FD185" i="6"/>
  <c r="EC121" i="1"/>
  <c r="DU207" i="6"/>
  <c r="DX163" i="1"/>
  <c r="BB189" i="1"/>
  <c r="AF17" i="21"/>
  <c r="EO99" i="6"/>
  <c r="DW222" i="6"/>
  <c r="CL110" i="1"/>
  <c r="L106" i="1"/>
  <c r="EF164" i="6"/>
  <c r="Q189" i="1"/>
  <c r="BT161" i="6"/>
  <c r="AQ191" i="6"/>
  <c r="CM212" i="6"/>
  <c r="AF164" i="6"/>
  <c r="G120" i="1"/>
  <c r="CF183" i="1"/>
  <c r="CU99" i="1"/>
  <c r="CT48" i="1"/>
  <c r="CT91" i="1" s="1"/>
  <c r="BM99" i="1"/>
  <c r="BI98" i="6"/>
  <c r="AC186" i="6"/>
  <c r="BA166" i="1"/>
  <c r="AR206" i="6"/>
  <c r="DF97" i="6"/>
  <c r="BQ169" i="6"/>
  <c r="DF169" i="1"/>
  <c r="BJ109" i="1"/>
  <c r="CQ176" i="6"/>
  <c r="BJ208" i="6"/>
  <c r="EB48" i="1"/>
  <c r="AC99" i="6"/>
  <c r="BH45" i="1"/>
  <c r="BH88" i="1" s="1"/>
  <c r="AQ14" i="39"/>
  <c r="BP98" i="6"/>
  <c r="BT189" i="6"/>
  <c r="DZ47" i="1"/>
  <c r="DZ90" i="1" s="1"/>
  <c r="CU165" i="1"/>
  <c r="CL48" i="1"/>
  <c r="CL91" i="1" s="1"/>
  <c r="CT103" i="1"/>
  <c r="BM165" i="1"/>
  <c r="Q112" i="1"/>
  <c r="DW95" i="1"/>
  <c r="DL169" i="6"/>
  <c r="L104" i="1"/>
  <c r="BO179" i="1"/>
  <c r="BQ95" i="1"/>
  <c r="EB113" i="1"/>
  <c r="BB99" i="6"/>
  <c r="AV48" i="1"/>
  <c r="FA172" i="6"/>
  <c r="AC169" i="1"/>
  <c r="BP99" i="6"/>
  <c r="BT117" i="1"/>
  <c r="CL103" i="1"/>
  <c r="Q48" i="1"/>
  <c r="Q91" i="1" s="1"/>
  <c r="DK181" i="6"/>
  <c r="CY224" i="6"/>
  <c r="AD221" i="6"/>
  <c r="DW161" i="6"/>
  <c r="AJ170" i="1"/>
  <c r="EB115" i="1"/>
  <c r="AU175" i="1"/>
  <c r="ED168" i="6"/>
  <c r="G112" i="1"/>
  <c r="Q120" i="1"/>
  <c r="EB204" i="6"/>
  <c r="AC165" i="6"/>
  <c r="AC98" i="6"/>
  <c r="DW93" i="1"/>
  <c r="CL164" i="1"/>
  <c r="CT104" i="1"/>
  <c r="CV176" i="6"/>
  <c r="CH177" i="1"/>
  <c r="DT164" i="6"/>
  <c r="CL169" i="1"/>
  <c r="Q169" i="1"/>
  <c r="AA210" i="6"/>
  <c r="CX223" i="6"/>
  <c r="DG161" i="1"/>
  <c r="G107" i="1"/>
  <c r="CN44" i="6"/>
  <c r="CN270" i="6" s="1"/>
  <c r="AU184" i="6"/>
  <c r="AV188" i="1"/>
  <c r="AQ189" i="6"/>
  <c r="CO181" i="6"/>
  <c r="G104" i="1"/>
  <c r="CL107" i="1"/>
  <c r="G113" i="1"/>
  <c r="L122" i="1"/>
  <c r="G111" i="1"/>
  <c r="DS172" i="1"/>
  <c r="BD233" i="6"/>
  <c r="AU169" i="6"/>
  <c r="Z187" i="1"/>
  <c r="CA105" i="1"/>
  <c r="AZ162" i="6"/>
  <c r="EI206" i="6"/>
  <c r="ER102" i="6"/>
  <c r="H23" i="18" s="1"/>
  <c r="K23" i="18" s="1"/>
  <c r="AW168" i="1"/>
  <c r="AA165" i="6"/>
  <c r="DJ163" i="1"/>
  <c r="BW46" i="1"/>
  <c r="BW89" i="1" s="1"/>
  <c r="CX118" i="1"/>
  <c r="CD188" i="1"/>
  <c r="CM227" i="6"/>
  <c r="DY170" i="1"/>
  <c r="BY230" i="6"/>
  <c r="AZ109" i="1"/>
  <c r="BH227" i="6"/>
  <c r="BB97" i="1"/>
  <c r="BG98" i="6"/>
  <c r="BB225" i="6"/>
  <c r="BQ159" i="1"/>
  <c r="Q14" i="39"/>
  <c r="EG181" i="6"/>
  <c r="CS187" i="6"/>
  <c r="DO161" i="1"/>
  <c r="AO203" i="6"/>
  <c r="EC161" i="1"/>
  <c r="Z234" i="6"/>
  <c r="BP202" i="6"/>
  <c r="AY181" i="6"/>
  <c r="EK165" i="6"/>
  <c r="CC186" i="6"/>
  <c r="CW206" i="6"/>
  <c r="CV161" i="6"/>
  <c r="BX167" i="1"/>
  <c r="X165" i="1"/>
  <c r="AQ106" i="1"/>
  <c r="BL116" i="1"/>
  <c r="R183" i="6"/>
  <c r="BL110" i="1"/>
  <c r="CW172" i="1"/>
  <c r="BL112" i="1"/>
  <c r="AT100" i="1"/>
  <c r="BP165" i="6"/>
  <c r="L121" i="1"/>
  <c r="CR94" i="6"/>
  <c r="DA101" i="1"/>
  <c r="AS206" i="6"/>
  <c r="DF48" i="1"/>
  <c r="CD163" i="1"/>
  <c r="CS160" i="1"/>
  <c r="DL226" i="6"/>
  <c r="DO104" i="1"/>
  <c r="DF118" i="1"/>
  <c r="AJ204" i="6"/>
  <c r="BZ47" i="1"/>
  <c r="CO170" i="6"/>
  <c r="CR205" i="6"/>
  <c r="BJ105" i="1"/>
  <c r="AQ172" i="1"/>
  <c r="CS173" i="1"/>
  <c r="DF111" i="1"/>
  <c r="DF116" i="1"/>
  <c r="AX163" i="1"/>
  <c r="DO112" i="1"/>
  <c r="DF206" i="6"/>
  <c r="DO119" i="1"/>
  <c r="AI43" i="21"/>
  <c r="W115" i="1"/>
  <c r="DI103" i="6"/>
  <c r="BI209" i="6"/>
  <c r="AR122" i="1"/>
  <c r="DK183" i="6"/>
  <c r="DR209" i="6"/>
  <c r="EW165" i="6"/>
  <c r="DF122" i="1"/>
  <c r="EM180" i="6"/>
  <c r="BI166" i="6"/>
  <c r="K99" i="6"/>
  <c r="AA46" i="1"/>
  <c r="BX101" i="1"/>
  <c r="DY222" i="6"/>
  <c r="EA223" i="6"/>
  <c r="DL103" i="1"/>
  <c r="BI47" i="6"/>
  <c r="BJ200" i="6" s="1"/>
  <c r="DL120" i="1"/>
  <c r="AA97" i="1"/>
  <c r="CV94" i="1"/>
  <c r="DF103" i="1"/>
  <c r="BY166" i="1"/>
  <c r="DO103" i="1"/>
  <c r="DL108" i="1"/>
  <c r="AZ175" i="1"/>
  <c r="AB87" i="1"/>
  <c r="EZ164" i="6"/>
  <c r="K98" i="6"/>
  <c r="DL106" i="1"/>
  <c r="DL48" i="1"/>
  <c r="DL169" i="1"/>
  <c r="DO48" i="1"/>
  <c r="DO91" i="1" s="1"/>
  <c r="CY169" i="1"/>
  <c r="EK181" i="1"/>
  <c r="AP189" i="1"/>
  <c r="DX210" i="6"/>
  <c r="DJ180" i="1"/>
  <c r="AQ118" i="1"/>
  <c r="P208" i="6"/>
  <c r="AY48" i="6"/>
  <c r="DO231" i="6"/>
  <c r="EG177" i="6"/>
  <c r="CO188" i="1"/>
  <c r="AJ124" i="1"/>
  <c r="CF187" i="1"/>
  <c r="ER228" i="6"/>
  <c r="AM231" i="6"/>
  <c r="EC165" i="1"/>
  <c r="BI168" i="1"/>
  <c r="CR118" i="1"/>
  <c r="EK174" i="1"/>
  <c r="EY174" i="6"/>
  <c r="DH118" i="1"/>
  <c r="CN202" i="6"/>
  <c r="CU102" i="1"/>
  <c r="X162" i="6"/>
  <c r="Z185" i="1"/>
  <c r="BC189" i="1"/>
  <c r="AD25" i="19"/>
  <c r="AJ136" i="19" s="1"/>
  <c r="BK224" i="6"/>
  <c r="BH45" i="6"/>
  <c r="BT155" i="6" s="1"/>
  <c r="CO228" i="6"/>
  <c r="AV176" i="1"/>
  <c r="AV110" i="1"/>
  <c r="AF48" i="1"/>
  <c r="AF91" i="1" s="1"/>
  <c r="BE169" i="6"/>
  <c r="BF98" i="1"/>
  <c r="DY46" i="1"/>
  <c r="DY89" i="1" s="1"/>
  <c r="W188" i="6"/>
  <c r="CB161" i="1"/>
  <c r="CP98" i="1"/>
  <c r="G119" i="1"/>
  <c r="Y161" i="1"/>
  <c r="P98" i="6"/>
  <c r="DM153" i="1"/>
  <c r="BT113" i="1"/>
  <c r="EM173" i="6"/>
  <c r="AU117" i="1"/>
  <c r="CT44" i="6"/>
  <c r="CT280" i="6" s="1"/>
  <c r="AO188" i="6"/>
  <c r="CT169" i="1"/>
  <c r="ED46" i="1"/>
  <c r="L231" i="6"/>
  <c r="BW164" i="6"/>
  <c r="EE190" i="1"/>
  <c r="AQ107" i="1"/>
  <c r="ER211" i="6"/>
  <c r="AH12" i="39"/>
  <c r="CR95" i="6"/>
  <c r="R95" i="1"/>
  <c r="BQ108" i="1"/>
  <c r="CB205" i="6"/>
  <c r="CE172" i="6"/>
  <c r="BY211" i="6"/>
  <c r="EB45" i="1"/>
  <c r="DS113" i="1"/>
  <c r="AF221" i="6"/>
  <c r="EM205" i="6"/>
  <c r="AP21" i="39"/>
  <c r="S103" i="6"/>
  <c r="AT103" i="6"/>
  <c r="DI48" i="6"/>
  <c r="DJ201" i="6" s="1"/>
  <c r="EH97" i="1"/>
  <c r="AM227" i="6"/>
  <c r="AG104" i="1"/>
  <c r="DH228" i="6"/>
  <c r="DE164" i="1"/>
  <c r="T185" i="6"/>
  <c r="EH177" i="1"/>
  <c r="AJ169" i="6"/>
  <c r="BX113" i="1"/>
  <c r="AM174" i="1"/>
  <c r="AI184" i="6"/>
  <c r="EI98" i="6"/>
  <c r="DS94" i="1"/>
  <c r="BH159" i="1"/>
  <c r="EQ164" i="1"/>
  <c r="DW160" i="6"/>
  <c r="BX174" i="1"/>
  <c r="AI227" i="6"/>
  <c r="DX165" i="6"/>
  <c r="AG15" i="39"/>
  <c r="AJ48" i="1"/>
  <c r="R14" i="39"/>
  <c r="AU169" i="1"/>
  <c r="EC102" i="1"/>
  <c r="J47" i="1"/>
  <c r="J90" i="1" s="1"/>
  <c r="DD104" i="1"/>
  <c r="S212" i="6"/>
  <c r="BY163" i="1"/>
  <c r="EP46" i="1"/>
  <c r="AH9" i="21" s="1"/>
  <c r="EC99" i="1"/>
  <c r="BO207" i="6"/>
  <c r="S102" i="6"/>
  <c r="EE106" i="1"/>
  <c r="FC164" i="1"/>
  <c r="BZ170" i="6"/>
  <c r="CK217" i="6"/>
  <c r="CI227" i="6"/>
  <c r="EP163" i="1"/>
  <c r="DO110" i="1"/>
  <c r="EP97" i="1"/>
  <c r="L18" i="27" s="1"/>
  <c r="DA100" i="6"/>
  <c r="BO46" i="6"/>
  <c r="BP199" i="6" s="1"/>
  <c r="EL122" i="1"/>
  <c r="S101" i="6"/>
  <c r="CE229" i="6"/>
  <c r="CT95" i="6"/>
  <c r="DO176" i="1"/>
  <c r="CS182" i="6"/>
  <c r="S100" i="6"/>
  <c r="DD219" i="6"/>
  <c r="BS102" i="1"/>
  <c r="BQ189" i="6"/>
  <c r="AK218" i="6"/>
  <c r="DX215" i="6"/>
  <c r="EN100" i="1"/>
  <c r="AD190" i="1"/>
  <c r="AD172" i="1"/>
  <c r="CP209" i="6"/>
  <c r="BO105" i="1"/>
  <c r="BH103" i="1"/>
  <c r="DE163" i="1"/>
  <c r="EJ46" i="1"/>
  <c r="EV155" i="1" s="1"/>
  <c r="BU99" i="6"/>
  <c r="BO113" i="1"/>
  <c r="Q123" i="1"/>
  <c r="W116" i="1"/>
  <c r="BU165" i="6"/>
  <c r="ER163" i="6"/>
  <c r="AF114" i="1"/>
  <c r="CF188" i="1"/>
  <c r="BT122" i="1"/>
  <c r="CS46" i="1"/>
  <c r="CS89" i="1" s="1"/>
  <c r="BT216" i="6"/>
  <c r="BT169" i="1"/>
  <c r="Q187" i="1"/>
  <c r="BH48" i="1"/>
  <c r="BH91" i="1" s="1"/>
  <c r="BT220" i="6"/>
  <c r="CW165" i="6"/>
  <c r="BO213" i="6"/>
  <c r="BV205" i="6"/>
  <c r="DW212" i="6"/>
  <c r="BZ107" i="1"/>
  <c r="EK209" i="6"/>
  <c r="DZ224" i="6"/>
  <c r="AN165" i="6"/>
  <c r="CN97" i="6"/>
  <c r="AK48" i="6"/>
  <c r="CT161" i="6"/>
  <c r="AH18" i="19"/>
  <c r="DA218" i="6"/>
  <c r="EP178" i="1"/>
  <c r="CV178" i="1"/>
  <c r="AR214" i="6"/>
  <c r="CV206" i="6"/>
  <c r="DX160" i="6"/>
  <c r="AI181" i="1"/>
  <c r="BC185" i="1"/>
  <c r="AJ171" i="1"/>
  <c r="BD228" i="6"/>
  <c r="CD180" i="6"/>
  <c r="DP104" i="1"/>
  <c r="CB231" i="6"/>
  <c r="DR225" i="6"/>
  <c r="DI123" i="1"/>
  <c r="DS114" i="1"/>
  <c r="BO189" i="1"/>
  <c r="CU212" i="6"/>
  <c r="DP93" i="1"/>
  <c r="DF163" i="6"/>
  <c r="DG234" i="6"/>
  <c r="EJ204" i="6"/>
  <c r="DS119" i="1"/>
  <c r="AG14" i="19"/>
  <c r="EH233" i="6"/>
  <c r="AT183" i="1"/>
  <c r="BF187" i="6"/>
  <c r="CN178" i="1"/>
  <c r="AL176" i="1"/>
  <c r="DQ189" i="1"/>
  <c r="EB161" i="6"/>
  <c r="AL183" i="1"/>
  <c r="CA95" i="1"/>
  <c r="CJ109" i="1"/>
  <c r="BR227" i="6"/>
  <c r="BZ97" i="6"/>
  <c r="CV100" i="1"/>
  <c r="M100" i="1"/>
  <c r="EQ220" i="6"/>
  <c r="EC176" i="1"/>
  <c r="BV187" i="1"/>
  <c r="EO153" i="1"/>
  <c r="AZ95" i="1"/>
  <c r="DV178" i="1"/>
  <c r="DJ116" i="1"/>
  <c r="AP30" i="39"/>
  <c r="AN231" i="6"/>
  <c r="DB223" i="6"/>
  <c r="EG221" i="6"/>
  <c r="CO226" i="6"/>
  <c r="AJ107" i="1"/>
  <c r="DS48" i="1"/>
  <c r="DS91" i="1" s="1"/>
  <c r="Y185" i="1"/>
  <c r="EB159" i="1"/>
  <c r="DG175" i="6"/>
  <c r="DH187" i="1"/>
  <c r="BE222" i="6"/>
  <c r="EK179" i="6"/>
  <c r="AE111" i="1"/>
  <c r="AS226" i="6"/>
  <c r="AD113" i="1"/>
  <c r="AX190" i="1"/>
  <c r="EK166" i="6"/>
  <c r="BT179" i="1"/>
  <c r="CB46" i="1"/>
  <c r="CB89" i="1" s="1"/>
  <c r="CO182" i="1"/>
  <c r="BA164" i="6"/>
  <c r="AF186" i="1"/>
  <c r="AY183" i="1"/>
  <c r="AR163" i="6"/>
  <c r="DH99" i="6"/>
  <c r="DK216" i="6"/>
  <c r="BI162" i="6"/>
  <c r="EM181" i="6"/>
  <c r="CB102" i="1"/>
  <c r="M209" i="6"/>
  <c r="EA169" i="6"/>
  <c r="BN170" i="6"/>
  <c r="AP179" i="1"/>
  <c r="BH185" i="6"/>
  <c r="CL113" i="1"/>
  <c r="BR202" i="6"/>
  <c r="CA183" i="1"/>
  <c r="Y165" i="1"/>
  <c r="AI124" i="1"/>
  <c r="AI188" i="1"/>
  <c r="DH186" i="1"/>
  <c r="X117" i="1"/>
  <c r="AV186" i="1"/>
  <c r="CF189" i="6"/>
  <c r="CH216" i="6"/>
  <c r="AM203" i="6"/>
  <c r="BS232" i="6"/>
  <c r="DS122" i="1"/>
  <c r="DS115" i="1"/>
  <c r="AG97" i="1"/>
  <c r="AK170" i="6"/>
  <c r="BA100" i="1"/>
  <c r="AN45" i="1"/>
  <c r="AN88" i="1" s="1"/>
  <c r="AH124" i="1"/>
  <c r="AL190" i="1"/>
  <c r="EN187" i="1"/>
  <c r="EL47" i="6"/>
  <c r="EM200" i="6" s="1"/>
  <c r="BE170" i="6"/>
  <c r="DI107" i="1"/>
  <c r="DV102" i="1"/>
  <c r="ES213" i="6"/>
  <c r="DY104" i="1"/>
  <c r="AL210" i="6"/>
  <c r="CH165" i="1"/>
  <c r="BH120" i="1"/>
  <c r="EP171" i="6"/>
  <c r="CY185" i="1"/>
  <c r="BW188" i="1"/>
  <c r="DD207" i="6"/>
  <c r="AD187" i="1"/>
  <c r="DW189" i="1"/>
  <c r="BD117" i="1"/>
  <c r="AG122" i="1"/>
  <c r="Z182" i="1"/>
  <c r="AQ121" i="1"/>
  <c r="W172" i="6"/>
  <c r="CA204" i="6"/>
  <c r="BD33" i="39"/>
  <c r="BH144" i="39" s="1"/>
  <c r="CF167" i="1"/>
  <c r="Y182" i="6"/>
  <c r="CA171" i="1"/>
  <c r="EH213" i="6"/>
  <c r="CS230" i="6"/>
  <c r="BM232" i="6"/>
  <c r="EJ180" i="1"/>
  <c r="DK166" i="1"/>
  <c r="U170" i="1"/>
  <c r="CR113" i="1"/>
  <c r="BV213" i="6"/>
  <c r="I109" i="1"/>
  <c r="EQ109" i="1"/>
  <c r="CL101" i="6"/>
  <c r="BV173" i="6"/>
  <c r="EJ175" i="6"/>
  <c r="E25" i="39"/>
  <c r="BB175" i="6"/>
  <c r="DA100" i="1"/>
  <c r="DA167" i="1"/>
  <c r="AP104" i="1"/>
  <c r="F220" i="6"/>
  <c r="DB97" i="6"/>
  <c r="S210" i="6"/>
  <c r="CC204" i="6"/>
  <c r="EK167" i="1"/>
  <c r="DF115" i="1"/>
  <c r="AL173" i="6"/>
  <c r="BC159" i="1"/>
  <c r="CA172" i="1"/>
  <c r="DT167" i="1"/>
  <c r="EF119" i="1"/>
  <c r="DB115" i="1"/>
  <c r="S37" i="19"/>
  <c r="BL207" i="6"/>
  <c r="X171" i="6"/>
  <c r="EK225" i="6"/>
  <c r="S179" i="1"/>
  <c r="BD177" i="6"/>
  <c r="BK213" i="6"/>
  <c r="Y159" i="1"/>
  <c r="S173" i="1"/>
  <c r="R212" i="6"/>
  <c r="AF207" i="6"/>
  <c r="C42" i="39"/>
  <c r="AM202" i="6"/>
  <c r="DG222" i="6"/>
  <c r="DK113" i="1"/>
  <c r="CL176" i="1"/>
  <c r="AG159" i="1"/>
  <c r="BA225" i="6"/>
  <c r="S97" i="1"/>
  <c r="CA161" i="6"/>
  <c r="EH48" i="6"/>
  <c r="ET158" i="6" s="1"/>
  <c r="AA207" i="6"/>
  <c r="AF234" i="6"/>
  <c r="BL159" i="1"/>
  <c r="ET170" i="6"/>
  <c r="EM99" i="6"/>
  <c r="BQ44" i="6"/>
  <c r="BQ273" i="6" s="1"/>
  <c r="ER175" i="6"/>
  <c r="DV163" i="1"/>
  <c r="EI213" i="6"/>
  <c r="CF101" i="1"/>
  <c r="CL179" i="1"/>
  <c r="M90" i="1"/>
  <c r="BP244" i="6"/>
  <c r="CU210" i="6"/>
  <c r="DG175" i="1"/>
  <c r="CL103" i="6"/>
  <c r="AM177" i="6"/>
  <c r="AL110" i="1"/>
  <c r="BV99" i="1"/>
  <c r="EC153" i="1"/>
  <c r="BD112" i="1"/>
  <c r="EM98" i="6"/>
  <c r="BQ202" i="6"/>
  <c r="CJ171" i="6"/>
  <c r="CV99" i="1"/>
  <c r="AP170" i="1"/>
  <c r="CE203" i="6"/>
  <c r="CP189" i="1"/>
  <c r="BB170" i="1"/>
  <c r="AN203" i="6"/>
  <c r="CP163" i="1"/>
  <c r="BB46" i="1"/>
  <c r="BB89" i="1" s="1"/>
  <c r="BV47" i="1"/>
  <c r="BV90" i="1" s="1"/>
  <c r="CP97" i="1"/>
  <c r="EC87" i="1"/>
  <c r="DP97" i="6"/>
  <c r="DR228" i="6"/>
  <c r="BE102" i="6"/>
  <c r="J111" i="1"/>
  <c r="CV47" i="1"/>
  <c r="CV90" i="1" s="1"/>
  <c r="DY187" i="6"/>
  <c r="EL209" i="6"/>
  <c r="CX46" i="1"/>
  <c r="BY97" i="1"/>
  <c r="AZ93" i="1"/>
  <c r="DK97" i="1"/>
  <c r="AK161" i="1"/>
  <c r="AA99" i="6"/>
  <c r="L98" i="6"/>
  <c r="AV99" i="1"/>
  <c r="DJ97" i="1"/>
  <c r="BD177" i="1"/>
  <c r="AN98" i="6"/>
  <c r="S202" i="6"/>
  <c r="DV182" i="1"/>
  <c r="AK94" i="6"/>
  <c r="AR111" i="1"/>
  <c r="BN171" i="1"/>
  <c r="DJ182" i="1"/>
  <c r="AQ21" i="39"/>
  <c r="CO114" i="1"/>
  <c r="BE101" i="6"/>
  <c r="ES229" i="6"/>
  <c r="BE100" i="6"/>
  <c r="DQ204" i="6"/>
  <c r="CF232" i="6"/>
  <c r="FD186" i="6"/>
  <c r="AV165" i="1"/>
  <c r="BB24" i="39"/>
  <c r="BD111" i="1"/>
  <c r="BR189" i="6"/>
  <c r="CM161" i="1"/>
  <c r="AM45" i="6"/>
  <c r="AY155" i="6" s="1"/>
  <c r="AN99" i="6"/>
  <c r="M47" i="6"/>
  <c r="N200" i="6" s="1"/>
  <c r="EK47" i="6"/>
  <c r="EK157" i="6" s="1"/>
  <c r="CM161" i="6"/>
  <c r="AF33" i="19"/>
  <c r="DG231" i="6"/>
  <c r="CU173" i="1"/>
  <c r="BO117" i="1"/>
  <c r="BM124" i="1"/>
  <c r="BX108" i="1"/>
  <c r="ER229" i="6"/>
  <c r="R202" i="6"/>
  <c r="AR24" i="39"/>
  <c r="BR232" i="6"/>
  <c r="S159" i="1"/>
  <c r="AG170" i="1"/>
  <c r="EW166" i="6"/>
  <c r="DD46" i="6"/>
  <c r="DD156" i="6" s="1"/>
  <c r="DJ228" i="6"/>
  <c r="AW215" i="6"/>
  <c r="EP174" i="1"/>
  <c r="CQ190" i="1"/>
  <c r="CT216" i="6"/>
  <c r="DD162" i="1"/>
  <c r="S93" i="1"/>
  <c r="BF165" i="1"/>
  <c r="AS188" i="1"/>
  <c r="AC12" i="39"/>
  <c r="Z116" i="1"/>
  <c r="AE41" i="39"/>
  <c r="CD185" i="1"/>
  <c r="EO180" i="6"/>
  <c r="R33" i="19"/>
  <c r="V144" i="19" s="1"/>
  <c r="CB204" i="6"/>
  <c r="EN95" i="1"/>
  <c r="P19" i="39"/>
  <c r="BE211" i="6"/>
  <c r="EO174" i="6"/>
  <c r="DZ230" i="6"/>
  <c r="DN188" i="6"/>
  <c r="BX186" i="1"/>
  <c r="CA190" i="1"/>
  <c r="AE182" i="1"/>
  <c r="AH30" i="21"/>
  <c r="DG223" i="6"/>
  <c r="DB188" i="1"/>
  <c r="DB182" i="1"/>
  <c r="BT95" i="6"/>
  <c r="X223" i="6"/>
  <c r="Z115" i="1"/>
  <c r="BF105" i="1"/>
  <c r="EQ222" i="6"/>
  <c r="BE231" i="6"/>
  <c r="CG110" i="1"/>
  <c r="DI161" i="6"/>
  <c r="Q116" i="1"/>
  <c r="AZ182" i="1"/>
  <c r="AM102" i="1"/>
  <c r="Z96" i="1"/>
  <c r="AQ162" i="6"/>
  <c r="BI208" i="6"/>
  <c r="AC40" i="39"/>
  <c r="AW161" i="6"/>
  <c r="EP167" i="1"/>
  <c r="BA185" i="1"/>
  <c r="CI179" i="1"/>
  <c r="N212" i="6"/>
  <c r="BU168" i="6"/>
  <c r="BG178" i="6"/>
  <c r="F111" i="1"/>
  <c r="U178" i="6"/>
  <c r="BC188" i="1"/>
  <c r="DC153" i="1"/>
  <c r="R186" i="6"/>
  <c r="EQ159" i="1"/>
  <c r="BO188" i="6"/>
  <c r="BI118" i="1"/>
  <c r="U203" i="6"/>
  <c r="AF43" i="39"/>
  <c r="Q117" i="1"/>
  <c r="BF213" i="6"/>
  <c r="BF47" i="1"/>
  <c r="BF90" i="1" s="1"/>
  <c r="CA161" i="1"/>
  <c r="AL117" i="1"/>
  <c r="AA164" i="6"/>
  <c r="S163" i="1"/>
  <c r="EW167" i="1"/>
  <c r="EN45" i="1"/>
  <c r="BH186" i="1"/>
  <c r="DR115" i="1"/>
  <c r="AQ108" i="1"/>
  <c r="BU186" i="1"/>
  <c r="BC234" i="6"/>
  <c r="EN93" i="1"/>
  <c r="J12" i="27" s="1"/>
  <c r="EQ48" i="1"/>
  <c r="EQ91" i="1" s="1"/>
  <c r="EL212" i="6"/>
  <c r="AN188" i="6"/>
  <c r="X213" i="6"/>
  <c r="BK162" i="6"/>
  <c r="DL159" i="1"/>
  <c r="EQ103" i="1"/>
  <c r="DS185" i="6"/>
  <c r="CC161" i="6"/>
  <c r="O46" i="1"/>
  <c r="O89" i="1" s="1"/>
  <c r="BT174" i="1"/>
  <c r="Z121" i="1"/>
  <c r="DH121" i="1"/>
  <c r="DS48" i="6"/>
  <c r="DS201" i="6" s="1"/>
  <c r="ER164" i="1"/>
  <c r="AI109" i="1"/>
  <c r="EG183" i="6"/>
  <c r="Z123" i="1"/>
  <c r="AG37" i="19"/>
  <c r="Y93" i="1"/>
  <c r="BB169" i="1"/>
  <c r="DN202" i="6"/>
  <c r="DM96" i="1"/>
  <c r="AO36" i="39"/>
  <c r="DV231" i="6"/>
  <c r="AM120" i="1"/>
  <c r="EE96" i="1"/>
  <c r="T160" i="6"/>
  <c r="AC183" i="1"/>
  <c r="BK48" i="6"/>
  <c r="BW158" i="6" s="1"/>
  <c r="BK170" i="6"/>
  <c r="AL162" i="1"/>
  <c r="Y45" i="1"/>
  <c r="Y88" i="1" s="1"/>
  <c r="B35" i="39"/>
  <c r="EA98" i="1"/>
  <c r="Z119" i="1"/>
  <c r="BK167" i="1"/>
  <c r="Z185" i="6"/>
  <c r="DP114" i="1"/>
  <c r="DP48" i="1"/>
  <c r="DP91" i="1" s="1"/>
  <c r="AI175" i="1"/>
  <c r="DP103" i="1"/>
  <c r="DG168" i="1"/>
  <c r="AQ122" i="1"/>
  <c r="BB104" i="1"/>
  <c r="CO207" i="6"/>
  <c r="AD124" i="1"/>
  <c r="DC102" i="1"/>
  <c r="BB120" i="1"/>
  <c r="EH101" i="1"/>
  <c r="CC124" i="1"/>
  <c r="BD231" i="6"/>
  <c r="BB124" i="1"/>
  <c r="L99" i="1"/>
  <c r="AL185" i="6"/>
  <c r="DC99" i="1"/>
  <c r="CO165" i="6"/>
  <c r="Z109" i="1"/>
  <c r="AE99" i="6"/>
  <c r="BI114" i="1"/>
  <c r="EC99" i="6"/>
  <c r="AI18" i="39"/>
  <c r="AI63" i="39" s="1"/>
  <c r="AI62" i="39" s="1"/>
  <c r="M20" i="41" s="1"/>
  <c r="BS106" i="1"/>
  <c r="O97" i="1"/>
  <c r="EQ102" i="6"/>
  <c r="ED208" i="6"/>
  <c r="BT160" i="6"/>
  <c r="DE153" i="1"/>
  <c r="CO46" i="6"/>
  <c r="CO244" i="6" s="1"/>
  <c r="EB169" i="1"/>
  <c r="FA182" i="1"/>
  <c r="BL46" i="6"/>
  <c r="BD188" i="6"/>
  <c r="BB123" i="1"/>
  <c r="L47" i="1"/>
  <c r="L90" i="1" s="1"/>
  <c r="AO123" i="1"/>
  <c r="CP207" i="6"/>
  <c r="BI48" i="1"/>
  <c r="BI91" i="1" s="1"/>
  <c r="BB118" i="1"/>
  <c r="AF24" i="19"/>
  <c r="BE179" i="6"/>
  <c r="BV181" i="1"/>
  <c r="BO188" i="1"/>
  <c r="ED170" i="6"/>
  <c r="AL228" i="6"/>
  <c r="C21" i="39"/>
  <c r="BP168" i="6"/>
  <c r="EO182" i="1"/>
  <c r="EO98" i="1"/>
  <c r="BI115" i="1"/>
  <c r="AT161" i="1"/>
  <c r="U221" i="6"/>
  <c r="DK186" i="1"/>
  <c r="BI119" i="1"/>
  <c r="W93" i="1"/>
  <c r="BZ110" i="1"/>
  <c r="AQ185" i="1"/>
  <c r="DP122" i="1"/>
  <c r="EB181" i="1"/>
  <c r="CG103" i="1"/>
  <c r="T203" i="6"/>
  <c r="AI28" i="19"/>
  <c r="DX101" i="1"/>
  <c r="EJ167" i="1"/>
  <c r="CG121" i="1"/>
  <c r="CG104" i="1"/>
  <c r="AO120" i="1"/>
  <c r="BZ176" i="1"/>
  <c r="DM45" i="1"/>
  <c r="DM88" i="1" s="1"/>
  <c r="CU168" i="1"/>
  <c r="BM185" i="1"/>
  <c r="CG107" i="1"/>
  <c r="CG48" i="1"/>
  <c r="CG91" i="1" s="1"/>
  <c r="BJ228" i="6"/>
  <c r="Q102" i="6"/>
  <c r="CY188" i="1"/>
  <c r="AY167" i="1"/>
  <c r="EA46" i="1"/>
  <c r="EA89" i="1" s="1"/>
  <c r="AO105" i="1"/>
  <c r="BN169" i="1"/>
  <c r="Q182" i="1"/>
  <c r="BI107" i="1"/>
  <c r="Y170" i="6"/>
  <c r="BS121" i="1"/>
  <c r="T45" i="6"/>
  <c r="AF155" i="6" s="1"/>
  <c r="DR121" i="1"/>
  <c r="AD122" i="1"/>
  <c r="EH219" i="6"/>
  <c r="FD180" i="6"/>
  <c r="BB112" i="1"/>
  <c r="BT180" i="6"/>
  <c r="AE33" i="21"/>
  <c r="AK143" i="21" s="1"/>
  <c r="ER223" i="6"/>
  <c r="DX179" i="6"/>
  <c r="BL182" i="1"/>
  <c r="AO104" i="1"/>
  <c r="CQ108" i="1"/>
  <c r="CP183" i="1"/>
  <c r="DI229" i="6"/>
  <c r="EE170" i="6"/>
  <c r="W186" i="1"/>
  <c r="Q33" i="21"/>
  <c r="BI110" i="1"/>
  <c r="CR162" i="6"/>
  <c r="AZ183" i="6"/>
  <c r="AG120" i="1"/>
  <c r="BB113" i="1"/>
  <c r="Y95" i="1"/>
  <c r="DP119" i="1"/>
  <c r="AO179" i="1"/>
  <c r="EC208" i="6"/>
  <c r="AG19" i="39"/>
  <c r="ER202" i="6"/>
  <c r="BT173" i="6"/>
  <c r="ES218" i="6"/>
  <c r="EJ233" i="6"/>
  <c r="DG162" i="1"/>
  <c r="CC99" i="6"/>
  <c r="FC179" i="6"/>
  <c r="AI115" i="1"/>
  <c r="EU162" i="1"/>
  <c r="BJ166" i="6"/>
  <c r="EU179" i="1"/>
  <c r="BU211" i="6"/>
  <c r="Q37" i="39"/>
  <c r="BB103" i="1"/>
  <c r="EC185" i="1"/>
  <c r="Q35" i="21"/>
  <c r="BD12" i="39"/>
  <c r="BT108" i="1"/>
  <c r="EQ103" i="6"/>
  <c r="V161" i="1"/>
  <c r="CA224" i="6"/>
  <c r="X276" i="6"/>
  <c r="DU170" i="6"/>
  <c r="K16" i="19"/>
  <c r="BI205" i="6"/>
  <c r="BI204" i="6"/>
  <c r="BQ188" i="1"/>
  <c r="AP120" i="1"/>
  <c r="AZ178" i="6"/>
  <c r="AG39" i="21"/>
  <c r="N122" i="1"/>
  <c r="L123" i="1"/>
  <c r="U181" i="6"/>
  <c r="AQ186" i="6"/>
  <c r="DR109" i="1"/>
  <c r="ED175" i="6"/>
  <c r="DS112" i="1"/>
  <c r="DS103" i="1"/>
  <c r="DL122" i="1"/>
  <c r="EA167" i="6"/>
  <c r="DS169" i="1"/>
  <c r="BV170" i="6"/>
  <c r="EC46" i="1"/>
  <c r="EC89" i="1" s="1"/>
  <c r="CP108" i="1"/>
  <c r="AK162" i="6"/>
  <c r="EL185" i="1"/>
  <c r="CZ48" i="6"/>
  <c r="BI188" i="6"/>
  <c r="AM100" i="1"/>
  <c r="CO106" i="1"/>
  <c r="AD36" i="19"/>
  <c r="EG94" i="1"/>
  <c r="BD107" i="1"/>
  <c r="AL189" i="1"/>
  <c r="BO124" i="1"/>
  <c r="J100" i="6"/>
  <c r="S14" i="19"/>
  <c r="S43" i="19"/>
  <c r="BU170" i="1"/>
  <c r="DQ185" i="1"/>
  <c r="P12" i="39"/>
  <c r="DQ119" i="1"/>
  <c r="S165" i="1"/>
  <c r="CR170" i="1"/>
  <c r="CN103" i="6"/>
  <c r="T26" i="19"/>
  <c r="BE166" i="6"/>
  <c r="O207" i="6"/>
  <c r="T15" i="19"/>
  <c r="R17" i="21"/>
  <c r="DT189" i="1"/>
  <c r="R25" i="21"/>
  <c r="AH25" i="21"/>
  <c r="DX99" i="6"/>
  <c r="AP45" i="1"/>
  <c r="AP88" i="1" s="1"/>
  <c r="BF173" i="1"/>
  <c r="EH166" i="6"/>
  <c r="BF26" i="39"/>
  <c r="CD224" i="6"/>
  <c r="EU165" i="6"/>
  <c r="ET163" i="1"/>
  <c r="CO45" i="1"/>
  <c r="EM94" i="1"/>
  <c r="I13" i="27" s="1"/>
  <c r="CM160" i="6"/>
  <c r="DJ205" i="6"/>
  <c r="EH109" i="1"/>
  <c r="DL105" i="1"/>
  <c r="CI119" i="1"/>
  <c r="CD166" i="6"/>
  <c r="FB174" i="1"/>
  <c r="DI165" i="6"/>
  <c r="EJ121" i="1"/>
  <c r="EJ164" i="1"/>
  <c r="DU47" i="1"/>
  <c r="EG156" i="1" s="1"/>
  <c r="EN159" i="1"/>
  <c r="BE215" i="6"/>
  <c r="EO164" i="1"/>
  <c r="CQ160" i="6"/>
  <c r="AZ159" i="1"/>
  <c r="EN46" i="1"/>
  <c r="EN89" i="1" s="1"/>
  <c r="DF214" i="6"/>
  <c r="CN161" i="6"/>
  <c r="ES234" i="6"/>
  <c r="BK222" i="6"/>
  <c r="CN210" i="6"/>
  <c r="DQ164" i="6"/>
  <c r="EN97" i="1"/>
  <c r="BI184" i="1"/>
  <c r="EK171" i="6"/>
  <c r="H102" i="1"/>
  <c r="O118" i="1"/>
  <c r="CV179" i="1"/>
  <c r="J48" i="1"/>
  <c r="J112" i="1"/>
  <c r="CE162" i="1"/>
  <c r="V217" i="6"/>
  <c r="AI120" i="1"/>
  <c r="K113" i="1"/>
  <c r="CN95" i="6"/>
  <c r="J120" i="1"/>
  <c r="CW98" i="6"/>
  <c r="BJ115" i="1"/>
  <c r="BO48" i="6"/>
  <c r="BO246" i="6" s="1"/>
  <c r="BN234" i="6"/>
  <c r="AG26" i="19"/>
  <c r="EG108" i="1"/>
  <c r="DS101" i="1"/>
  <c r="EE183" i="6"/>
  <c r="CL215" i="6"/>
  <c r="AT222" i="6"/>
  <c r="AA186" i="1"/>
  <c r="EN221" i="6"/>
  <c r="DW94" i="1"/>
  <c r="J109" i="1"/>
  <c r="AN220" i="6"/>
  <c r="AI33" i="21"/>
  <c r="FB170" i="1"/>
  <c r="CQ103" i="6"/>
  <c r="S105" i="1"/>
  <c r="EH176" i="1"/>
  <c r="AY168" i="6"/>
  <c r="V107" i="1"/>
  <c r="AN226" i="6"/>
  <c r="CR188" i="1"/>
  <c r="BJ186" i="1"/>
  <c r="CP177" i="6"/>
  <c r="BE167" i="1"/>
  <c r="BI185" i="6"/>
  <c r="U117" i="1"/>
  <c r="R171" i="6"/>
  <c r="H98" i="1"/>
  <c r="E102" i="1"/>
  <c r="DH229" i="6"/>
  <c r="DD114" i="1"/>
  <c r="Y224" i="6"/>
  <c r="BL175" i="1"/>
  <c r="DQ160" i="6"/>
  <c r="AB165" i="1"/>
  <c r="Y48" i="6"/>
  <c r="Y201" i="6" s="1"/>
  <c r="CG105" i="1"/>
  <c r="DI48" i="1"/>
  <c r="DI91" i="1" s="1"/>
  <c r="DS124" i="1"/>
  <c r="DU168" i="6"/>
  <c r="DS120" i="1"/>
  <c r="BS187" i="1"/>
  <c r="AI15" i="19"/>
  <c r="DS116" i="1"/>
  <c r="AC34" i="39"/>
  <c r="AB174" i="1"/>
  <c r="EG47" i="6"/>
  <c r="ES157" i="6" s="1"/>
  <c r="DS107" i="1"/>
  <c r="DS110" i="1"/>
  <c r="BL114" i="1"/>
  <c r="P221" i="6"/>
  <c r="O109" i="1"/>
  <c r="DS188" i="1"/>
  <c r="DG219" i="6"/>
  <c r="AW172" i="6"/>
  <c r="AI39" i="21"/>
  <c r="BQ103" i="6"/>
  <c r="AV169" i="1"/>
  <c r="EI94" i="6"/>
  <c r="U169" i="1"/>
  <c r="AJ105" i="1"/>
  <c r="CT169" i="6"/>
  <c r="BT121" i="1"/>
  <c r="N208" i="6"/>
  <c r="BK160" i="6"/>
  <c r="BT167" i="1"/>
  <c r="BO205" i="6"/>
  <c r="DH186" i="6"/>
  <c r="E18" i="39"/>
  <c r="E63" i="39" s="1"/>
  <c r="E62" i="39" s="1"/>
  <c r="BH204" i="6"/>
  <c r="EK174" i="6"/>
  <c r="BK207" i="6"/>
  <c r="J95" i="6"/>
  <c r="X263" i="6"/>
  <c r="CH175" i="1"/>
  <c r="W118" i="1"/>
  <c r="CL226" i="6"/>
  <c r="DX108" i="1"/>
  <c r="W222" i="6"/>
  <c r="AI26" i="21"/>
  <c r="DS105" i="1"/>
  <c r="W164" i="6"/>
  <c r="EH209" i="6"/>
  <c r="AR117" i="1"/>
  <c r="CY233" i="6"/>
  <c r="BF226" i="6"/>
  <c r="BK181" i="6"/>
  <c r="EJ229" i="6"/>
  <c r="O230" i="6"/>
  <c r="X252" i="6"/>
  <c r="DM186" i="1"/>
  <c r="DS167" i="1"/>
  <c r="I203" i="6"/>
  <c r="AD165" i="6"/>
  <c r="DJ170" i="6"/>
  <c r="AF13" i="39"/>
  <c r="K14" i="19"/>
  <c r="BN218" i="6"/>
  <c r="R21" i="39"/>
  <c r="I30" i="21"/>
  <c r="AG43" i="19"/>
  <c r="BF171" i="1"/>
  <c r="R41" i="39"/>
  <c r="DL104" i="1"/>
  <c r="AH15" i="21"/>
  <c r="AW166" i="6"/>
  <c r="AH184" i="1"/>
  <c r="DG183" i="1"/>
  <c r="AV179" i="1"/>
  <c r="DL119" i="1"/>
  <c r="DL220" i="6"/>
  <c r="J206" i="6"/>
  <c r="CF221" i="6"/>
  <c r="EF233" i="6"/>
  <c r="BQ232" i="6"/>
  <c r="CA109" i="1"/>
  <c r="V175" i="1"/>
  <c r="BH124" i="1"/>
  <c r="Y208" i="6"/>
  <c r="CT217" i="6"/>
  <c r="CR176" i="6"/>
  <c r="AE42" i="39"/>
  <c r="BD163" i="6"/>
  <c r="AO124" i="1"/>
  <c r="DI203" i="6"/>
  <c r="CJ100" i="1"/>
  <c r="AL162" i="6"/>
  <c r="T96" i="1"/>
  <c r="BG116" i="1"/>
  <c r="AA184" i="6"/>
  <c r="AH110" i="1"/>
  <c r="ED216" i="6"/>
  <c r="AO171" i="1"/>
  <c r="AC179" i="1"/>
  <c r="CW187" i="1"/>
  <c r="BY190" i="1"/>
  <c r="EX160" i="1"/>
  <c r="DT169" i="1"/>
  <c r="X242" i="6"/>
  <c r="I100" i="1"/>
  <c r="AS212" i="6"/>
  <c r="J94" i="6"/>
  <c r="CH120" i="1"/>
  <c r="BY187" i="6"/>
  <c r="BX175" i="6"/>
  <c r="DM121" i="1"/>
  <c r="BA46" i="6"/>
  <c r="BA156" i="6" s="1"/>
  <c r="AL207" i="6"/>
  <c r="X271" i="6"/>
  <c r="DV164" i="6"/>
  <c r="EM223" i="6"/>
  <c r="AR165" i="6"/>
  <c r="AW123" i="1"/>
  <c r="DJ213" i="6"/>
  <c r="AT212" i="6"/>
  <c r="EB179" i="1"/>
  <c r="DZ223" i="6"/>
  <c r="DZ186" i="1"/>
  <c r="I121" i="1"/>
  <c r="S117" i="1"/>
  <c r="AR119" i="1"/>
  <c r="Q43" i="39"/>
  <c r="AC105" i="1"/>
  <c r="CA99" i="6"/>
  <c r="BE43" i="39"/>
  <c r="S39" i="21"/>
  <c r="AU43" i="39"/>
  <c r="BF18" i="39"/>
  <c r="BF63" i="39" s="1"/>
  <c r="BF62" i="39" s="1"/>
  <c r="AC112" i="1"/>
  <c r="BD43" i="39"/>
  <c r="D39" i="39"/>
  <c r="DW190" i="1"/>
  <c r="CW168" i="1"/>
  <c r="CO187" i="1"/>
  <c r="AG25" i="39"/>
  <c r="DL170" i="1"/>
  <c r="DS170" i="1"/>
  <c r="L107" i="1"/>
  <c r="L114" i="1"/>
  <c r="EB153" i="1"/>
  <c r="DL185" i="1"/>
  <c r="Q113" i="1"/>
  <c r="BD34" i="39"/>
  <c r="AT34" i="39"/>
  <c r="DS159" i="1"/>
  <c r="AU14" i="39"/>
  <c r="U125" i="39" s="1"/>
  <c r="CF178" i="6"/>
  <c r="BE14" i="39"/>
  <c r="AL97" i="6"/>
  <c r="AH14" i="19"/>
  <c r="BD227" i="6"/>
  <c r="DS228" i="6"/>
  <c r="AJ102" i="6"/>
  <c r="AF123" i="1"/>
  <c r="AQ164" i="6"/>
  <c r="CF216" i="6"/>
  <c r="DI173" i="1"/>
  <c r="AT110" i="1"/>
  <c r="DN231" i="6"/>
  <c r="AE107" i="1"/>
  <c r="BQ182" i="6"/>
  <c r="G102" i="1"/>
  <c r="EM96" i="1"/>
  <c r="DG179" i="6"/>
  <c r="R101" i="1"/>
  <c r="DE165" i="1"/>
  <c r="DI184" i="6"/>
  <c r="AU160" i="6"/>
  <c r="R165" i="1"/>
  <c r="AX185" i="1"/>
  <c r="DS186" i="1"/>
  <c r="CT175" i="1"/>
  <c r="AJ103" i="1"/>
  <c r="AU103" i="1"/>
  <c r="AU120" i="1"/>
  <c r="AU118" i="1"/>
  <c r="AD93" i="1"/>
  <c r="EE153" i="1"/>
  <c r="EN209" i="6"/>
  <c r="AJ169" i="1"/>
  <c r="AU48" i="1"/>
  <c r="AU91" i="1" s="1"/>
  <c r="AU119" i="1"/>
  <c r="EZ178" i="6"/>
  <c r="CZ167" i="1"/>
  <c r="DW228" i="6"/>
  <c r="CG162" i="1"/>
  <c r="EE208" i="6"/>
  <c r="CA218" i="6"/>
  <c r="Y213" i="6"/>
  <c r="W98" i="1"/>
  <c r="DD117" i="1"/>
  <c r="CL173" i="1"/>
  <c r="AU22" i="39"/>
  <c r="CB174" i="6"/>
  <c r="BU190" i="1"/>
  <c r="EP185" i="1"/>
  <c r="EJ179" i="1"/>
  <c r="AW214" i="6"/>
  <c r="BB26" i="19"/>
  <c r="Z95" i="1"/>
  <c r="DO188" i="6"/>
  <c r="AZ179" i="6"/>
  <c r="BD202" i="6"/>
  <c r="DD94" i="1"/>
  <c r="EJ187" i="1"/>
  <c r="W215" i="6"/>
  <c r="BH168" i="1"/>
  <c r="EA94" i="6"/>
  <c r="X176" i="1"/>
  <c r="AE190" i="1"/>
  <c r="W159" i="1"/>
  <c r="DD184" i="1"/>
  <c r="G224" i="6"/>
  <c r="EL190" i="1"/>
  <c r="DL177" i="1"/>
  <c r="AE25" i="39"/>
  <c r="AT213" i="6"/>
  <c r="BF182" i="6"/>
  <c r="DB95" i="1"/>
  <c r="EM207" i="6"/>
  <c r="AM226" i="6"/>
  <c r="BA163" i="1"/>
  <c r="BC183" i="1"/>
  <c r="DV182" i="6"/>
  <c r="EE179" i="1"/>
  <c r="DQ172" i="1"/>
  <c r="R23" i="39"/>
  <c r="DQ182" i="6"/>
  <c r="CD176" i="6"/>
  <c r="CR122" i="1"/>
  <c r="AN232" i="6"/>
  <c r="DC101" i="6"/>
  <c r="CH186" i="1"/>
  <c r="CA223" i="6"/>
  <c r="DT218" i="6"/>
  <c r="AD203" i="6"/>
  <c r="AH109" i="1"/>
  <c r="T186" i="6"/>
  <c r="EO172" i="6"/>
  <c r="CR169" i="1"/>
  <c r="CH208" i="6"/>
  <c r="CR190" i="6"/>
  <c r="AX183" i="1"/>
  <c r="AW189" i="1"/>
  <c r="AA124" i="1"/>
  <c r="EJ183" i="1"/>
  <c r="CW161" i="6"/>
  <c r="J96" i="6"/>
  <c r="BX191" i="6"/>
  <c r="CY96" i="6"/>
  <c r="AQ202" i="6"/>
  <c r="CL168" i="1"/>
  <c r="EE226" i="6"/>
  <c r="DU162" i="1"/>
  <c r="X274" i="6"/>
  <c r="AW102" i="1"/>
  <c r="BV165" i="1"/>
  <c r="L212" i="6"/>
  <c r="DB94" i="1"/>
  <c r="BZ163" i="1"/>
  <c r="BT164" i="6"/>
  <c r="CI187" i="1"/>
  <c r="BQ167" i="1"/>
  <c r="AI184" i="1"/>
  <c r="Z186" i="1"/>
  <c r="DY223" i="6"/>
  <c r="DX186" i="6"/>
  <c r="H114" i="1"/>
  <c r="CK184" i="6"/>
  <c r="BS153" i="1"/>
  <c r="V177" i="6"/>
  <c r="K221" i="6"/>
  <c r="BJ205" i="6"/>
  <c r="BV190" i="6"/>
  <c r="BZ225" i="6"/>
  <c r="EM175" i="1"/>
  <c r="H96" i="1"/>
  <c r="DZ187" i="6"/>
  <c r="BI176" i="6"/>
  <c r="DA153" i="1"/>
  <c r="BL118" i="1"/>
  <c r="ED213" i="6"/>
  <c r="CC167" i="1"/>
  <c r="CV94" i="6"/>
  <c r="BJ216" i="6"/>
  <c r="AH153" i="1"/>
  <c r="W179" i="6"/>
  <c r="EB221" i="6"/>
  <c r="DM185" i="1"/>
  <c r="AC28" i="39"/>
  <c r="CU180" i="1"/>
  <c r="BB107" i="1"/>
  <c r="CD115" i="1"/>
  <c r="BR221" i="6"/>
  <c r="Q228" i="6"/>
  <c r="DV211" i="6"/>
  <c r="CD159" i="1"/>
  <c r="ED166" i="1"/>
  <c r="E256" i="6"/>
  <c r="E261" i="6"/>
  <c r="E274" i="6"/>
  <c r="X251" i="6"/>
  <c r="BS96" i="1"/>
  <c r="AW47" i="1"/>
  <c r="AW90" i="1" s="1"/>
  <c r="DK159" i="1"/>
  <c r="DM119" i="1"/>
  <c r="CV162" i="6"/>
  <c r="I99" i="1"/>
  <c r="DX229" i="6"/>
  <c r="BI165" i="1"/>
  <c r="EN225" i="6"/>
  <c r="DE96" i="6"/>
  <c r="CM222" i="6"/>
  <c r="BO163" i="1"/>
  <c r="AE20" i="39"/>
  <c r="BR96" i="1"/>
  <c r="CK227" i="6"/>
  <c r="T162" i="1"/>
  <c r="X258" i="6"/>
  <c r="X280" i="6"/>
  <c r="X267" i="6"/>
  <c r="X266" i="6"/>
  <c r="W181" i="1"/>
  <c r="X255" i="6"/>
  <c r="X264" i="6"/>
  <c r="X247" i="6"/>
  <c r="DQ165" i="1"/>
  <c r="DC100" i="6"/>
  <c r="AG178" i="6"/>
  <c r="EQ162" i="1"/>
  <c r="BS162" i="1"/>
  <c r="AH23" i="19"/>
  <c r="AW165" i="1"/>
  <c r="BK183" i="1"/>
  <c r="AW109" i="1"/>
  <c r="BD101" i="6"/>
  <c r="CV96" i="6"/>
  <c r="EJ186" i="6"/>
  <c r="EK95" i="6"/>
  <c r="BH207" i="6"/>
  <c r="EM178" i="6"/>
  <c r="DU96" i="1"/>
  <c r="CF108" i="1"/>
  <c r="DE95" i="6"/>
  <c r="AX166" i="6"/>
  <c r="BZ182" i="6"/>
  <c r="T18" i="21"/>
  <c r="T62" i="21" s="1"/>
  <c r="T61" i="21" s="1"/>
  <c r="EE162" i="1"/>
  <c r="AG221" i="6"/>
  <c r="DJ114" i="1"/>
  <c r="EQ96" i="1"/>
  <c r="EC48" i="6"/>
  <c r="BD32" i="39"/>
  <c r="CI121" i="1"/>
  <c r="Q22" i="39"/>
  <c r="CV205" i="6"/>
  <c r="DJ225" i="6"/>
  <c r="AD19" i="21"/>
  <c r="ED183" i="6"/>
  <c r="EK204" i="6"/>
  <c r="AU186" i="1"/>
  <c r="BJ94" i="6"/>
  <c r="BH46" i="6"/>
  <c r="BI199" i="6" s="1"/>
  <c r="BJ124" i="1"/>
  <c r="DE94" i="6"/>
  <c r="BI94" i="6"/>
  <c r="BZ180" i="6"/>
  <c r="CO234" i="6"/>
  <c r="BI216" i="6"/>
  <c r="BT186" i="1"/>
  <c r="S124" i="1"/>
  <c r="I45" i="6"/>
  <c r="U155" i="6" s="1"/>
  <c r="DC102" i="6"/>
  <c r="EK97" i="6"/>
  <c r="DJ182" i="6"/>
  <c r="DY202" i="6"/>
  <c r="CF121" i="1"/>
  <c r="EC169" i="6"/>
  <c r="BM163" i="1"/>
  <c r="CA88" i="1"/>
  <c r="CF124" i="1"/>
  <c r="AW171" i="6"/>
  <c r="BT120" i="1"/>
  <c r="ED100" i="1"/>
  <c r="AW124" i="1"/>
  <c r="AB116" i="1"/>
  <c r="CD181" i="1"/>
  <c r="BJ47" i="1"/>
  <c r="BJ90" i="1" s="1"/>
  <c r="EA206" i="6"/>
  <c r="CF112" i="1"/>
  <c r="BD100" i="6"/>
  <c r="CF122" i="1"/>
  <c r="BQ97" i="1"/>
  <c r="ED215" i="6"/>
  <c r="CV97" i="6"/>
  <c r="BJ96" i="6"/>
  <c r="DV101" i="6"/>
  <c r="AX110" i="1"/>
  <c r="CE106" i="1"/>
  <c r="AF27" i="39"/>
  <c r="W114" i="1"/>
  <c r="CW185" i="1"/>
  <c r="BM207" i="6"/>
  <c r="DX105" i="1"/>
  <c r="BV162" i="6"/>
  <c r="EA97" i="6"/>
  <c r="EP171" i="1"/>
  <c r="CD219" i="6"/>
  <c r="CQ45" i="1"/>
  <c r="CQ88" i="1" s="1"/>
  <c r="BJ120" i="1"/>
  <c r="AN182" i="1"/>
  <c r="BM164" i="6"/>
  <c r="BJ99" i="1"/>
  <c r="DZ174" i="1"/>
  <c r="DE101" i="1"/>
  <c r="U174" i="6"/>
  <c r="BL191" i="6"/>
  <c r="BC46" i="1"/>
  <c r="CC163" i="1"/>
  <c r="CV95" i="6"/>
  <c r="AE153" i="1"/>
  <c r="AW112" i="1"/>
  <c r="EG97" i="1"/>
  <c r="C18" i="27" s="1"/>
  <c r="CB173" i="6"/>
  <c r="X262" i="6"/>
  <c r="DE47" i="1"/>
  <c r="CJ175" i="1"/>
  <c r="CQ159" i="1"/>
  <c r="X269" i="6"/>
  <c r="X275" i="6"/>
  <c r="X257" i="6"/>
  <c r="BN163" i="1"/>
  <c r="EA95" i="6"/>
  <c r="DE99" i="1"/>
  <c r="CB217" i="6"/>
  <c r="CU102" i="6"/>
  <c r="EJ179" i="6"/>
  <c r="AM186" i="1"/>
  <c r="CF120" i="1"/>
  <c r="AF160" i="6"/>
  <c r="CD122" i="1"/>
  <c r="FD190" i="6"/>
  <c r="BL234" i="6"/>
  <c r="DG109" i="1"/>
  <c r="CU202" i="6"/>
  <c r="BE101" i="1"/>
  <c r="BE182" i="6"/>
  <c r="AL175" i="6"/>
  <c r="CD169" i="1"/>
  <c r="BB173" i="1"/>
  <c r="W205" i="6"/>
  <c r="CH189" i="6"/>
  <c r="AS190" i="1"/>
  <c r="AI16" i="21"/>
  <c r="X250" i="6"/>
  <c r="BN46" i="1"/>
  <c r="AZ221" i="6"/>
  <c r="ED171" i="1"/>
  <c r="AF203" i="6"/>
  <c r="AS179" i="1"/>
  <c r="BQ221" i="6"/>
  <c r="AF186" i="6"/>
  <c r="CD209" i="6"/>
  <c r="BI207" i="6"/>
  <c r="AD163" i="1"/>
  <c r="CD48" i="1"/>
  <c r="CD91" i="1" s="1"/>
  <c r="ER180" i="1"/>
  <c r="DO168" i="6"/>
  <c r="CK204" i="6"/>
  <c r="E98" i="1"/>
  <c r="X97" i="6"/>
  <c r="X277" i="6"/>
  <c r="X256" i="6"/>
  <c r="X259" i="6"/>
  <c r="X261" i="6"/>
  <c r="X268" i="6"/>
  <c r="X260" i="6"/>
  <c r="BN97" i="1"/>
  <c r="U160" i="6"/>
  <c r="BW170" i="6"/>
  <c r="EY162" i="1"/>
  <c r="AN112" i="1"/>
  <c r="ET176" i="1"/>
  <c r="BI219" i="6"/>
  <c r="ED105" i="1"/>
  <c r="DV95" i="1"/>
  <c r="CM45" i="6"/>
  <c r="BQ178" i="6"/>
  <c r="X202" i="6"/>
  <c r="X278" i="6"/>
  <c r="X272" i="6"/>
  <c r="F102" i="1"/>
  <c r="DW159" i="1"/>
  <c r="DV103" i="6"/>
  <c r="R167" i="1"/>
  <c r="CM203" i="6"/>
  <c r="CD119" i="1"/>
  <c r="BQ101" i="1"/>
  <c r="AW107" i="1"/>
  <c r="ER174" i="1"/>
  <c r="AD45" i="6"/>
  <c r="AJ161" i="6"/>
  <c r="CE218" i="6"/>
  <c r="BK205" i="6"/>
  <c r="BX161" i="6"/>
  <c r="CJ218" i="6"/>
  <c r="DT115" i="1"/>
  <c r="AI153" i="1"/>
  <c r="DT103" i="1"/>
  <c r="ES165" i="1"/>
  <c r="DX180" i="1"/>
  <c r="L35" i="21"/>
  <c r="N145" i="21" s="1"/>
  <c r="DL45" i="1"/>
  <c r="DL88" i="1" s="1"/>
  <c r="AJ17" i="21"/>
  <c r="AP127" i="21" s="1"/>
  <c r="G13" i="39"/>
  <c r="BL163" i="6"/>
  <c r="AR15" i="39"/>
  <c r="K25" i="19"/>
  <c r="BO173" i="1"/>
  <c r="N209" i="6"/>
  <c r="DO169" i="6"/>
  <c r="BX185" i="1"/>
  <c r="AH169" i="1"/>
  <c r="F17" i="39"/>
  <c r="B39" i="39"/>
  <c r="AW37" i="39"/>
  <c r="W148" i="39" s="1"/>
  <c r="CA114" i="1"/>
  <c r="AD36" i="21"/>
  <c r="EJ97" i="1"/>
  <c r="AV25" i="39"/>
  <c r="AZ136" i="39" s="1"/>
  <c r="BX204" i="6"/>
  <c r="S47" i="1"/>
  <c r="S156" i="1" s="1"/>
  <c r="EH46" i="1"/>
  <c r="EH89" i="1" s="1"/>
  <c r="EP173" i="6"/>
  <c r="E20" i="19"/>
  <c r="F131" i="19" s="1"/>
  <c r="R15" i="21"/>
  <c r="AJ170" i="6"/>
  <c r="EJ98" i="1"/>
  <c r="AJ35" i="39"/>
  <c r="J146" i="39" s="1"/>
  <c r="BT181" i="1"/>
  <c r="U35" i="21"/>
  <c r="Y145" i="21" s="1"/>
  <c r="W35" i="19"/>
  <c r="AA146" i="19" s="1"/>
  <c r="AD39" i="39"/>
  <c r="BB31" i="39"/>
  <c r="BH29" i="39"/>
  <c r="BH184" i="39" s="1"/>
  <c r="BE209" i="6"/>
  <c r="AD31" i="39"/>
  <c r="R34" i="19"/>
  <c r="AH39" i="39"/>
  <c r="AN159" i="1"/>
  <c r="CU103" i="6"/>
  <c r="AQ177" i="6"/>
  <c r="EJ227" i="6"/>
  <c r="FB189" i="1"/>
  <c r="E260" i="6"/>
  <c r="DB178" i="1"/>
  <c r="AQ173" i="1"/>
  <c r="BV181" i="6"/>
  <c r="DY105" i="1"/>
  <c r="H106" i="1"/>
  <c r="BK96" i="6"/>
  <c r="EL162" i="6"/>
  <c r="R36" i="39"/>
  <c r="Z172" i="6"/>
  <c r="I112" i="1"/>
  <c r="BR170" i="1"/>
  <c r="CR186" i="6"/>
  <c r="CH172" i="1"/>
  <c r="S22" i="19"/>
  <c r="W113" i="1"/>
  <c r="AO108" i="1"/>
  <c r="T169" i="1"/>
  <c r="CA180" i="1"/>
  <c r="EQ184" i="1"/>
  <c r="EK217" i="6"/>
  <c r="BJ181" i="1"/>
  <c r="AD98" i="6"/>
  <c r="B13" i="39"/>
  <c r="EL205" i="6"/>
  <c r="CU162" i="1"/>
  <c r="DN189" i="1"/>
  <c r="B30" i="39"/>
  <c r="EG181" i="1"/>
  <c r="AQ230" i="6"/>
  <c r="DD206" i="6"/>
  <c r="AX107" i="1"/>
  <c r="BE225" i="6"/>
  <c r="AV101" i="1"/>
  <c r="DI167" i="6"/>
  <c r="EI179" i="1"/>
  <c r="AX116" i="1"/>
  <c r="BW213" i="6"/>
  <c r="AR189" i="6"/>
  <c r="ER233" i="6"/>
  <c r="AU114" i="1"/>
  <c r="BT168" i="1"/>
  <c r="EA96" i="6"/>
  <c r="AA208" i="6"/>
  <c r="EL124" i="1"/>
  <c r="BF170" i="6"/>
  <c r="CE172" i="1"/>
  <c r="BE159" i="1"/>
  <c r="S172" i="1"/>
  <c r="DE97" i="6"/>
  <c r="CI170" i="6"/>
  <c r="AY183" i="6"/>
  <c r="AI186" i="1"/>
  <c r="EL189" i="6"/>
  <c r="K112" i="1"/>
  <c r="EK229" i="6"/>
  <c r="EC190" i="6"/>
  <c r="Z111" i="1"/>
  <c r="X96" i="6"/>
  <c r="AO232" i="6"/>
  <c r="BV186" i="1"/>
  <c r="CA160" i="1"/>
  <c r="AR187" i="1"/>
  <c r="AD21" i="19"/>
  <c r="Y203" i="6"/>
  <c r="CS166" i="6"/>
  <c r="AK95" i="6"/>
  <c r="CT94" i="6"/>
  <c r="EI109" i="1"/>
  <c r="E31" i="27" s="1"/>
  <c r="BI104" i="1"/>
  <c r="AO48" i="1"/>
  <c r="AD48" i="1"/>
  <c r="AD91" i="1" s="1"/>
  <c r="DM217" i="6"/>
  <c r="AU108" i="1"/>
  <c r="CL181" i="6"/>
  <c r="AG28" i="19"/>
  <c r="BF205" i="6"/>
  <c r="CO229" i="6"/>
  <c r="Z110" i="1"/>
  <c r="V44" i="6"/>
  <c r="V259" i="6" s="1"/>
  <c r="EG118" i="1"/>
  <c r="EO187" i="1"/>
  <c r="V177" i="1"/>
  <c r="F203" i="6"/>
  <c r="T206" i="6"/>
  <c r="CG171" i="1"/>
  <c r="CM160" i="1"/>
  <c r="EI233" i="6"/>
  <c r="BS116" i="1"/>
  <c r="BP166" i="6"/>
  <c r="BF167" i="6"/>
  <c r="AY96" i="1"/>
  <c r="BI186" i="1"/>
  <c r="DS95" i="6"/>
  <c r="AD22" i="19"/>
  <c r="AO153" i="1"/>
  <c r="AR185" i="1"/>
  <c r="DS98" i="6"/>
  <c r="K106" i="1"/>
  <c r="W120" i="1"/>
  <c r="E270" i="6"/>
  <c r="CS98" i="1"/>
  <c r="R32" i="19"/>
  <c r="CW173" i="1"/>
  <c r="BN188" i="1"/>
  <c r="AE191" i="6"/>
  <c r="K108" i="1"/>
  <c r="EI183" i="1"/>
  <c r="BV190" i="1"/>
  <c r="O36" i="39"/>
  <c r="CE182" i="1"/>
  <c r="AX124" i="1"/>
  <c r="DE204" i="6"/>
  <c r="AW153" i="1"/>
  <c r="DS99" i="6"/>
  <c r="K104" i="1"/>
  <c r="K105" i="1"/>
  <c r="J108" i="1"/>
  <c r="DI190" i="1"/>
  <c r="AT182" i="6"/>
  <c r="AB32" i="39"/>
  <c r="EH212" i="6"/>
  <c r="EP98" i="6"/>
  <c r="AS225" i="6"/>
  <c r="BO48" i="1"/>
  <c r="BO91" i="1" s="1"/>
  <c r="EK214" i="6"/>
  <c r="Q26" i="39"/>
  <c r="BP94" i="1"/>
  <c r="BK174" i="6"/>
  <c r="V102" i="6"/>
  <c r="AB45" i="1"/>
  <c r="AB88" i="1" s="1"/>
  <c r="K117" i="1"/>
  <c r="K123" i="1"/>
  <c r="R18" i="39"/>
  <c r="R63" i="39" s="1"/>
  <c r="R62" i="39" s="1"/>
  <c r="E248" i="6"/>
  <c r="EE96" i="6"/>
  <c r="AT32" i="39"/>
  <c r="AW117" i="1"/>
  <c r="AR98" i="6"/>
  <c r="AW164" i="6"/>
  <c r="CU101" i="6"/>
  <c r="AX113" i="1"/>
  <c r="BH169" i="1"/>
  <c r="E269" i="6"/>
  <c r="EL229" i="6"/>
  <c r="AX119" i="1"/>
  <c r="AW113" i="1"/>
  <c r="AR220" i="6"/>
  <c r="AK204" i="6"/>
  <c r="CY48" i="1"/>
  <c r="CY91" i="1" s="1"/>
  <c r="CF229" i="6"/>
  <c r="DE206" i="6"/>
  <c r="BL96" i="6"/>
  <c r="DT106" i="1"/>
  <c r="AK110" i="1"/>
  <c r="CI162" i="6"/>
  <c r="K109" i="1"/>
  <c r="F101" i="1"/>
  <c r="T18" i="19"/>
  <c r="T63" i="19" s="1"/>
  <c r="T62" i="19" s="1"/>
  <c r="EE162" i="6"/>
  <c r="EU183" i="1"/>
  <c r="AW46" i="6"/>
  <c r="BI156" i="6" s="1"/>
  <c r="CU100" i="6"/>
  <c r="BI96" i="6"/>
  <c r="CF186" i="6"/>
  <c r="BL162" i="6"/>
  <c r="AX48" i="1"/>
  <c r="AX91" i="1" s="1"/>
  <c r="AX182" i="1"/>
  <c r="DK96" i="1"/>
  <c r="AW48" i="1"/>
  <c r="AW91" i="1" s="1"/>
  <c r="Z177" i="1"/>
  <c r="AV18" i="39"/>
  <c r="AV63" i="39" s="1"/>
  <c r="AV62" i="39" s="1"/>
  <c r="H20" i="41" s="1"/>
  <c r="DH179" i="1"/>
  <c r="DK93" i="1"/>
  <c r="BB186" i="1"/>
  <c r="E255" i="6"/>
  <c r="EX190" i="1"/>
  <c r="AR208" i="6"/>
  <c r="CU167" i="6"/>
  <c r="AF103" i="1"/>
  <c r="FA179" i="6"/>
  <c r="AT176" i="1"/>
  <c r="AX103" i="1"/>
  <c r="EG46" i="6"/>
  <c r="ES156" i="6" s="1"/>
  <c r="AD30" i="21"/>
  <c r="AW121" i="1"/>
  <c r="BH110" i="1"/>
  <c r="B12" i="39"/>
  <c r="CV162" i="1"/>
  <c r="AG30" i="39"/>
  <c r="K114" i="1"/>
  <c r="EN178" i="6"/>
  <c r="B44" i="39"/>
  <c r="K15" i="21"/>
  <c r="AX120" i="1"/>
  <c r="AB96" i="1"/>
  <c r="CN203" i="6"/>
  <c r="CV210" i="6"/>
  <c r="BC173" i="1"/>
  <c r="BX119" i="1"/>
  <c r="AX169" i="1"/>
  <c r="BD167" i="6"/>
  <c r="AO46" i="1"/>
  <c r="AO89" i="1" s="1"/>
  <c r="BL97" i="6"/>
  <c r="DV45" i="1"/>
  <c r="BM190" i="1"/>
  <c r="EN105" i="1"/>
  <c r="CG179" i="6"/>
  <c r="BV170" i="1"/>
  <c r="DC183" i="1"/>
  <c r="BF209" i="6"/>
  <c r="K107" i="1"/>
  <c r="AD46" i="1"/>
  <c r="AD89" i="1" s="1"/>
  <c r="AE173" i="1"/>
  <c r="I102" i="1"/>
  <c r="EX189" i="6"/>
  <c r="BQ176" i="6"/>
  <c r="AF232" i="6"/>
  <c r="X170" i="6"/>
  <c r="Y225" i="6"/>
  <c r="K118" i="1"/>
  <c r="K121" i="1"/>
  <c r="BE210" i="6"/>
  <c r="EO101" i="6"/>
  <c r="O22" i="39"/>
  <c r="AW110" i="1"/>
  <c r="AQ220" i="6"/>
  <c r="BI97" i="6"/>
  <c r="AX117" i="1"/>
  <c r="DD97" i="6"/>
  <c r="F202" i="6"/>
  <c r="U174" i="1"/>
  <c r="BV208" i="6"/>
  <c r="EE168" i="6"/>
  <c r="DM99" i="6"/>
  <c r="AF120" i="1"/>
  <c r="CL171" i="1"/>
  <c r="BO103" i="1"/>
  <c r="BF41" i="39"/>
  <c r="BO119" i="1"/>
  <c r="AE32" i="19"/>
  <c r="DJ185" i="6"/>
  <c r="EK96" i="6"/>
  <c r="BN186" i="1"/>
  <c r="AS162" i="6"/>
  <c r="AY117" i="1"/>
  <c r="D18" i="39"/>
  <c r="D63" i="39" s="1"/>
  <c r="D62" i="39" s="1"/>
  <c r="AF213" i="6"/>
  <c r="Z161" i="1"/>
  <c r="AM184" i="6"/>
  <c r="J113" i="1"/>
  <c r="EI219" i="6"/>
  <c r="DL182" i="6"/>
  <c r="EQ111" i="1"/>
  <c r="AF108" i="1"/>
  <c r="AF169" i="1"/>
  <c r="FC169" i="1"/>
  <c r="EL168" i="1"/>
  <c r="BV224" i="6"/>
  <c r="DI100" i="6"/>
  <c r="BI169" i="1"/>
  <c r="EJ108" i="1"/>
  <c r="E26" i="39"/>
  <c r="ED98" i="1"/>
  <c r="DG173" i="1"/>
  <c r="BS214" i="6"/>
  <c r="K122" i="1"/>
  <c r="EM209" i="6"/>
  <c r="Q162" i="1"/>
  <c r="BS166" i="6"/>
  <c r="BI153" i="1"/>
  <c r="BW100" i="1"/>
  <c r="CG220" i="6"/>
  <c r="CA120" i="1"/>
  <c r="J211" i="6"/>
  <c r="EY166" i="6"/>
  <c r="CX164" i="6"/>
  <c r="AR169" i="1"/>
  <c r="AF28" i="21"/>
  <c r="J27" i="19"/>
  <c r="BZ224" i="6"/>
  <c r="CP188" i="1"/>
  <c r="F98" i="1"/>
  <c r="BR123" i="1"/>
  <c r="AE19" i="39"/>
  <c r="AD88" i="1"/>
  <c r="AG174" i="1"/>
  <c r="EG115" i="1"/>
  <c r="DL109" i="1"/>
  <c r="AV167" i="6"/>
  <c r="EE98" i="1"/>
  <c r="AI27" i="19"/>
  <c r="AJ106" i="1"/>
  <c r="BI181" i="6"/>
  <c r="CH227" i="6"/>
  <c r="AD120" i="1"/>
  <c r="DP226" i="6"/>
  <c r="H119" i="1"/>
  <c r="AU112" i="1"/>
  <c r="AX209" i="6"/>
  <c r="AW103" i="1"/>
  <c r="DD183" i="1"/>
  <c r="EN168" i="1"/>
  <c r="DQ182" i="1"/>
  <c r="P110" i="1"/>
  <c r="EM178" i="1"/>
  <c r="H122" i="1"/>
  <c r="E47" i="1"/>
  <c r="E90" i="1" s="1"/>
  <c r="H48" i="1"/>
  <c r="H91" i="1" s="1"/>
  <c r="DK224" i="6"/>
  <c r="DT205" i="6"/>
  <c r="CU107" i="1"/>
  <c r="FD176" i="6"/>
  <c r="AJ115" i="1"/>
  <c r="AO169" i="1"/>
  <c r="BI113" i="1"/>
  <c r="CG47" i="6"/>
  <c r="CS157" i="6" s="1"/>
  <c r="DS106" i="1"/>
  <c r="DB173" i="6"/>
  <c r="G95" i="1"/>
  <c r="N96" i="1"/>
  <c r="AY122" i="6"/>
  <c r="EJ163" i="1"/>
  <c r="AU110" i="1"/>
  <c r="AS103" i="6"/>
  <c r="BE170" i="1"/>
  <c r="DG176" i="6"/>
  <c r="BX102" i="1"/>
  <c r="CS209" i="6"/>
  <c r="EM222" i="6"/>
  <c r="CG222" i="6"/>
  <c r="CH170" i="1"/>
  <c r="BI164" i="1"/>
  <c r="T163" i="6"/>
  <c r="T44" i="21"/>
  <c r="EQ167" i="6"/>
  <c r="AI177" i="1"/>
  <c r="AT111" i="1"/>
  <c r="BL206" i="6"/>
  <c r="BK115" i="1"/>
  <c r="AD171" i="6"/>
  <c r="CC123" i="1"/>
  <c r="AO163" i="1"/>
  <c r="DH221" i="6"/>
  <c r="CF202" i="6"/>
  <c r="AU176" i="1"/>
  <c r="AV41" i="39"/>
  <c r="CO186" i="6"/>
  <c r="EK94" i="6"/>
  <c r="V168" i="6"/>
  <c r="DB175" i="1"/>
  <c r="BE104" i="1"/>
  <c r="BG176" i="1"/>
  <c r="CE188" i="6"/>
  <c r="AT190" i="1"/>
  <c r="CI105" i="1"/>
  <c r="T41" i="19"/>
  <c r="EM160" i="1"/>
  <c r="CF173" i="6"/>
  <c r="DB123" i="1"/>
  <c r="CL172" i="6"/>
  <c r="BO122" i="1"/>
  <c r="K120" i="1"/>
  <c r="DM165" i="6"/>
  <c r="Y160" i="6"/>
  <c r="AG28" i="39"/>
  <c r="BI112" i="1"/>
  <c r="BX164" i="1"/>
  <c r="DH173" i="6"/>
  <c r="DS111" i="1"/>
  <c r="BE22" i="39"/>
  <c r="T26" i="21"/>
  <c r="O21" i="39"/>
  <c r="DI178" i="1"/>
  <c r="BX168" i="6"/>
  <c r="CU185" i="1"/>
  <c r="DX46" i="1"/>
  <c r="CO124" i="1"/>
  <c r="BW174" i="6"/>
  <c r="I114" i="1"/>
  <c r="DB232" i="6"/>
  <c r="EJ207" i="6"/>
  <c r="CL219" i="6"/>
  <c r="BQ225" i="6"/>
  <c r="BH102" i="1"/>
  <c r="I108" i="1"/>
  <c r="U181" i="1"/>
  <c r="V111" i="1"/>
  <c r="ET179" i="6"/>
  <c r="DB224" i="6"/>
  <c r="AB160" i="1"/>
  <c r="Z176" i="1"/>
  <c r="DN217" i="6"/>
  <c r="EM171" i="1"/>
  <c r="CL207" i="6"/>
  <c r="I123" i="1"/>
  <c r="I117" i="1"/>
  <c r="CZ203" i="6"/>
  <c r="BS47" i="1"/>
  <c r="BS90" i="1" s="1"/>
  <c r="EB87" i="1"/>
  <c r="BO185" i="1"/>
  <c r="CI109" i="6"/>
  <c r="I98" i="1"/>
  <c r="CR104" i="1"/>
  <c r="CD165" i="1"/>
  <c r="BZ214" i="6"/>
  <c r="AF19" i="19"/>
  <c r="AL130" i="19" s="1"/>
  <c r="DE123" i="1"/>
  <c r="H95" i="1"/>
  <c r="AG17" i="39"/>
  <c r="FA187" i="1"/>
  <c r="CB97" i="6"/>
  <c r="CT231" i="6"/>
  <c r="CP181" i="6"/>
  <c r="S153" i="1"/>
  <c r="AM101" i="1"/>
  <c r="BU187" i="1"/>
  <c r="I124" i="1"/>
  <c r="DS185" i="1"/>
  <c r="AO174" i="1"/>
  <c r="CH104" i="1"/>
  <c r="CB95" i="6"/>
  <c r="AZ112" i="1"/>
  <c r="AF12" i="39"/>
  <c r="I118" i="1"/>
  <c r="EQ214" i="6"/>
  <c r="CK218" i="6"/>
  <c r="EA160" i="6"/>
  <c r="CI174" i="6"/>
  <c r="AC189" i="1"/>
  <c r="EJ175" i="1"/>
  <c r="I116" i="1"/>
  <c r="CU188" i="6"/>
  <c r="ER103" i="6"/>
  <c r="H24" i="18" s="1"/>
  <c r="EG217" i="6"/>
  <c r="EE174" i="6"/>
  <c r="DB181" i="1"/>
  <c r="DR107" i="1"/>
  <c r="DI159" i="1"/>
  <c r="AF170" i="6"/>
  <c r="BS99" i="1"/>
  <c r="DT96" i="6"/>
  <c r="DB169" i="1"/>
  <c r="U105" i="1"/>
  <c r="AB93" i="1"/>
  <c r="CE113" i="1"/>
  <c r="AO98" i="1"/>
  <c r="S206" i="6"/>
  <c r="AW207" i="6"/>
  <c r="CO184" i="1"/>
  <c r="BU217" i="6"/>
  <c r="EH186" i="1"/>
  <c r="BU101" i="1"/>
  <c r="R225" i="6"/>
  <c r="R182" i="6"/>
  <c r="BL180" i="1"/>
  <c r="CY103" i="1"/>
  <c r="BF47" i="6"/>
  <c r="BF157" i="6" s="1"/>
  <c r="EA105" i="1"/>
  <c r="V162" i="1"/>
  <c r="AZ186" i="6"/>
  <c r="DB102" i="6"/>
  <c r="AG18" i="21"/>
  <c r="BM119" i="1"/>
  <c r="H103" i="1"/>
  <c r="DR48" i="1"/>
  <c r="BO108" i="1"/>
  <c r="EL102" i="1"/>
  <c r="O25" i="39"/>
  <c r="DX97" i="1"/>
  <c r="EU164" i="6"/>
  <c r="DY111" i="1"/>
  <c r="K93" i="1"/>
  <c r="Q28" i="39"/>
  <c r="BI95" i="6"/>
  <c r="CV172" i="6"/>
  <c r="F116" i="1"/>
  <c r="W183" i="1"/>
  <c r="DW100" i="6"/>
  <c r="DD163" i="6"/>
  <c r="BH167" i="1"/>
  <c r="AS170" i="6"/>
  <c r="Y178" i="6"/>
  <c r="DB211" i="6"/>
  <c r="DB106" i="1"/>
  <c r="DR103" i="1"/>
  <c r="U104" i="1"/>
  <c r="AV15" i="39"/>
  <c r="EJ214" i="6"/>
  <c r="DY171" i="1"/>
  <c r="BF96" i="6"/>
  <c r="CY160" i="6"/>
  <c r="AY203" i="6"/>
  <c r="BZ202" i="6"/>
  <c r="AR23" i="39"/>
  <c r="EI95" i="6"/>
  <c r="AR25" i="39"/>
  <c r="CS188" i="6"/>
  <c r="AT33" i="39"/>
  <c r="T144" i="39" s="1"/>
  <c r="CE215" i="6"/>
  <c r="Q13" i="21"/>
  <c r="AS182" i="6"/>
  <c r="EI205" i="6"/>
  <c r="AH17" i="19"/>
  <c r="DJ231" i="6"/>
  <c r="AC13" i="39"/>
  <c r="BU162" i="6"/>
  <c r="DP163" i="6"/>
  <c r="BT101" i="1"/>
  <c r="G100" i="1"/>
  <c r="BJ171" i="1"/>
  <c r="CJ175" i="6"/>
  <c r="CR114" i="1"/>
  <c r="EH112" i="1"/>
  <c r="BZ182" i="1"/>
  <c r="AI41" i="19"/>
  <c r="EQ118" i="1"/>
  <c r="CO93" i="1"/>
  <c r="BI161" i="6"/>
  <c r="ED187" i="1"/>
  <c r="AJ172" i="1"/>
  <c r="DG218" i="6"/>
  <c r="ED163" i="1"/>
  <c r="DD118" i="1"/>
  <c r="AQ119" i="1"/>
  <c r="EQ153" i="1"/>
  <c r="DY122" i="1"/>
  <c r="BL164" i="6"/>
  <c r="CA186" i="1"/>
  <c r="X205" i="6"/>
  <c r="BS113" i="1"/>
  <c r="EO171" i="6"/>
  <c r="DV96" i="1"/>
  <c r="CM175" i="6"/>
  <c r="AI26" i="39"/>
  <c r="AI44" i="39"/>
  <c r="AF189" i="1"/>
  <c r="BZ181" i="6"/>
  <c r="ER218" i="6"/>
  <c r="EE48" i="6"/>
  <c r="EE201" i="6" s="1"/>
  <c r="EI161" i="6"/>
  <c r="AD121" i="1"/>
  <c r="CL191" i="6"/>
  <c r="EI171" i="6"/>
  <c r="AE208" i="6"/>
  <c r="AY160" i="6"/>
  <c r="ES212" i="6"/>
  <c r="EA203" i="6"/>
  <c r="CY45" i="6"/>
  <c r="EO163" i="1"/>
  <c r="U118" i="1"/>
  <c r="BF162" i="6"/>
  <c r="AO115" i="1"/>
  <c r="AR116" i="1"/>
  <c r="EE98" i="6"/>
  <c r="DP111" i="1"/>
  <c r="FC153" i="1"/>
  <c r="BT115" i="1"/>
  <c r="AU109" i="1"/>
  <c r="AM167" i="1"/>
  <c r="DL170" i="6"/>
  <c r="EK163" i="6"/>
  <c r="Z191" i="6"/>
  <c r="DS121" i="1"/>
  <c r="CO175" i="6"/>
  <c r="AR94" i="6"/>
  <c r="CG97" i="6"/>
  <c r="BP160" i="1"/>
  <c r="BA207" i="6"/>
  <c r="S118" i="1"/>
  <c r="BQ114" i="1"/>
  <c r="AM168" i="1"/>
  <c r="H101" i="1"/>
  <c r="DW204" i="6"/>
  <c r="AW99" i="6"/>
  <c r="U110" i="1"/>
  <c r="DD170" i="1"/>
  <c r="AO113" i="1"/>
  <c r="CO171" i="1"/>
  <c r="DM190" i="6"/>
  <c r="BI121" i="1"/>
  <c r="CF96" i="6"/>
  <c r="DY188" i="1"/>
  <c r="DJ188" i="6"/>
  <c r="CD232" i="6"/>
  <c r="EO97" i="1"/>
  <c r="DF224" i="6"/>
  <c r="ED46" i="6"/>
  <c r="EE165" i="6"/>
  <c r="EQ87" i="1"/>
  <c r="CG231" i="6"/>
  <c r="BQ166" i="1"/>
  <c r="EI190" i="6"/>
  <c r="EG222" i="6"/>
  <c r="EQ177" i="1"/>
  <c r="AI100" i="6"/>
  <c r="DN173" i="6"/>
  <c r="EL224" i="6"/>
  <c r="CZ170" i="6"/>
  <c r="CY190" i="6"/>
  <c r="AR121" i="1"/>
  <c r="O37" i="39"/>
  <c r="DC184" i="1"/>
  <c r="AY234" i="6"/>
  <c r="EO213" i="6"/>
  <c r="E113" i="1"/>
  <c r="CR162" i="1"/>
  <c r="BW182" i="6"/>
  <c r="E104" i="1"/>
  <c r="ER204" i="6"/>
  <c r="DN186" i="1"/>
  <c r="BI224" i="6"/>
  <c r="AE165" i="6"/>
  <c r="T226" i="6"/>
  <c r="CG118" i="1"/>
  <c r="BL171" i="1"/>
  <c r="AY101" i="1"/>
  <c r="CS111" i="1"/>
  <c r="BI231" i="6"/>
  <c r="CF205" i="6"/>
  <c r="DY183" i="6"/>
  <c r="AU116" i="1"/>
  <c r="AO119" i="1"/>
  <c r="BB23" i="39"/>
  <c r="DA103" i="6"/>
  <c r="EI166" i="6"/>
  <c r="BW211" i="6"/>
  <c r="AI18" i="21"/>
  <c r="AI62" i="21" s="1"/>
  <c r="AI61" i="21" s="1"/>
  <c r="CG182" i="6"/>
  <c r="AH17" i="21"/>
  <c r="AN127" i="21" s="1"/>
  <c r="E106" i="1"/>
  <c r="CL217" i="6"/>
  <c r="BI181" i="1"/>
  <c r="O108" i="1"/>
  <c r="BF15" i="39"/>
  <c r="Z181" i="1"/>
  <c r="EH170" i="6"/>
  <c r="CK168" i="1"/>
  <c r="AD103" i="1"/>
  <c r="CY120" i="1"/>
  <c r="EI96" i="6"/>
  <c r="AZ123" i="1"/>
  <c r="BW179" i="6"/>
  <c r="BC186" i="1"/>
  <c r="DC163" i="1"/>
  <c r="DD178" i="1"/>
  <c r="CK171" i="1"/>
  <c r="DH124" i="1"/>
  <c r="AH22" i="19"/>
  <c r="CK102" i="1"/>
  <c r="EG46" i="1"/>
  <c r="ES155" i="1" s="1"/>
  <c r="AD183" i="1"/>
  <c r="E110" i="1"/>
  <c r="O123" i="1"/>
  <c r="AC25" i="39"/>
  <c r="DS182" i="1"/>
  <c r="BH171" i="6"/>
  <c r="DB168" i="1"/>
  <c r="EK211" i="6"/>
  <c r="W162" i="6"/>
  <c r="AD208" i="6"/>
  <c r="DL212" i="6"/>
  <c r="BQ96" i="1"/>
  <c r="CC171" i="1"/>
  <c r="CB94" i="6"/>
  <c r="BV185" i="6"/>
  <c r="AU122" i="1"/>
  <c r="R185" i="6"/>
  <c r="CW98" i="1"/>
  <c r="CA187" i="1"/>
  <c r="EC188" i="1"/>
  <c r="O95" i="1"/>
  <c r="AD12" i="39"/>
  <c r="EJ168" i="6"/>
  <c r="K26" i="21"/>
  <c r="BQ212" i="6"/>
  <c r="FA163" i="1"/>
  <c r="CH181" i="6"/>
  <c r="DL118" i="1"/>
  <c r="DT90" i="1"/>
  <c r="EI47" i="6"/>
  <c r="R38" i="19"/>
  <c r="CL224" i="6"/>
  <c r="AF35" i="19"/>
  <c r="DK165" i="6"/>
  <c r="AP159" i="1"/>
  <c r="AE20" i="19"/>
  <c r="AK131" i="19" s="1"/>
  <c r="CQ169" i="6"/>
  <c r="DS94" i="6"/>
  <c r="BI106" i="1"/>
  <c r="BK163" i="6"/>
  <c r="J223" i="6"/>
  <c r="I104" i="1"/>
  <c r="O107" i="1"/>
  <c r="U96" i="1"/>
  <c r="AC172" i="1"/>
  <c r="AI167" i="6"/>
  <c r="O116" i="1"/>
  <c r="H121" i="1"/>
  <c r="R15" i="39"/>
  <c r="EM182" i="6"/>
  <c r="DO115" i="6"/>
  <c r="DJ94" i="6"/>
  <c r="BM218" i="6"/>
  <c r="I233" i="6"/>
  <c r="CE122" i="6"/>
  <c r="J102" i="6"/>
  <c r="DS190" i="1"/>
  <c r="AY179" i="6"/>
  <c r="DH189" i="1"/>
  <c r="BC179" i="1"/>
  <c r="DV116" i="1"/>
  <c r="Y174" i="1"/>
  <c r="L102" i="1"/>
  <c r="BA190" i="1"/>
  <c r="K207" i="6"/>
  <c r="BN225" i="6"/>
  <c r="DB109" i="1"/>
  <c r="BP173" i="1"/>
  <c r="CM234" i="6"/>
  <c r="L117" i="1"/>
  <c r="AS170" i="1"/>
  <c r="CC189" i="1"/>
  <c r="BW178" i="1"/>
  <c r="AN223" i="6"/>
  <c r="T37" i="21"/>
  <c r="X110" i="1"/>
  <c r="Y183" i="6"/>
  <c r="DE164" i="6"/>
  <c r="V211" i="6"/>
  <c r="AT38" i="39"/>
  <c r="CV112" i="1"/>
  <c r="DL114" i="1"/>
  <c r="BP207" i="6"/>
  <c r="EI97" i="6"/>
  <c r="CP109" i="1"/>
  <c r="AE22" i="19"/>
  <c r="DS104" i="1"/>
  <c r="AX173" i="1"/>
  <c r="DB172" i="1"/>
  <c r="EH179" i="1"/>
  <c r="EH222" i="6"/>
  <c r="BL107" i="1"/>
  <c r="DA116" i="1"/>
  <c r="DY174" i="6"/>
  <c r="W117" i="1"/>
  <c r="FB179" i="1"/>
  <c r="DE230" i="6"/>
  <c r="BE29" i="39"/>
  <c r="K88" i="1"/>
  <c r="L124" i="1"/>
  <c r="S163" i="6"/>
  <c r="EM225" i="6"/>
  <c r="AZ189" i="1"/>
  <c r="CV167" i="1"/>
  <c r="Z161" i="6"/>
  <c r="B16" i="39"/>
  <c r="BW111" i="6"/>
  <c r="CW211" i="6"/>
  <c r="CD160" i="1"/>
  <c r="AG168" i="6"/>
  <c r="AC29" i="39"/>
  <c r="CV182" i="6"/>
  <c r="AR171" i="6"/>
  <c r="DZ180" i="6"/>
  <c r="AS184" i="6"/>
  <c r="DB161" i="1"/>
  <c r="EJ223" i="6"/>
  <c r="DF106" i="1"/>
  <c r="CG219" i="6"/>
  <c r="DU165" i="6"/>
  <c r="AV113" i="1"/>
  <c r="AQ105" i="1"/>
  <c r="BB185" i="6"/>
  <c r="CG170" i="1"/>
  <c r="BR209" i="6"/>
  <c r="DI124" i="1"/>
  <c r="DR163" i="6"/>
  <c r="AK121" i="1"/>
  <c r="BJ121" i="1"/>
  <c r="CN101" i="6"/>
  <c r="DX212" i="6"/>
  <c r="L208" i="6"/>
  <c r="DA187" i="6"/>
  <c r="E268" i="6"/>
  <c r="DI103" i="1"/>
  <c r="E265" i="6"/>
  <c r="U184" i="1"/>
  <c r="DV159" i="1"/>
  <c r="DS178" i="6"/>
  <c r="S183" i="1"/>
  <c r="AT117" i="1"/>
  <c r="CX163" i="6"/>
  <c r="E276" i="6"/>
  <c r="E266" i="6"/>
  <c r="AP183" i="1"/>
  <c r="DC123" i="1"/>
  <c r="EF225" i="6"/>
  <c r="AR161" i="6"/>
  <c r="DX169" i="6"/>
  <c r="E108" i="1"/>
  <c r="H100" i="1"/>
  <c r="E252" i="6"/>
  <c r="E254" i="6"/>
  <c r="AZ113" i="6"/>
  <c r="EN121" i="1"/>
  <c r="EE102" i="6"/>
  <c r="CT222" i="6"/>
  <c r="CP105" i="6"/>
  <c r="AM184" i="1"/>
  <c r="AX174" i="6"/>
  <c r="E264" i="6"/>
  <c r="E257" i="6"/>
  <c r="E250" i="6"/>
  <c r="DI105" i="1"/>
  <c r="CK106" i="1"/>
  <c r="CK111" i="1"/>
  <c r="CK48" i="1"/>
  <c r="CK91" i="1" s="1"/>
  <c r="CI97" i="1"/>
  <c r="CI46" i="1"/>
  <c r="CI89" i="1" s="1"/>
  <c r="CT230" i="6"/>
  <c r="CT187" i="6"/>
  <c r="CK114" i="1"/>
  <c r="T205" i="6"/>
  <c r="CK122" i="1"/>
  <c r="BE207" i="6"/>
  <c r="EN211" i="6"/>
  <c r="R228" i="6"/>
  <c r="CS97" i="6"/>
  <c r="DC94" i="6"/>
  <c r="CH165" i="6"/>
  <c r="CK107" i="1"/>
  <c r="BD46" i="6"/>
  <c r="BP156" i="6" s="1"/>
  <c r="BI120" i="1"/>
  <c r="BD164" i="6"/>
  <c r="J16" i="21"/>
  <c r="BV99" i="6"/>
  <c r="BV165" i="6"/>
  <c r="EN171" i="1"/>
  <c r="K25" i="21"/>
  <c r="EZ171" i="1"/>
  <c r="D25" i="39"/>
  <c r="AH25" i="39"/>
  <c r="H136" i="39" s="1"/>
  <c r="Q21" i="19"/>
  <c r="AE21" i="19"/>
  <c r="CF218" i="6"/>
  <c r="CF175" i="6"/>
  <c r="DR176" i="1"/>
  <c r="DR110" i="1"/>
  <c r="BY187" i="1"/>
  <c r="BY121" i="1"/>
  <c r="AW161" i="1"/>
  <c r="AW95" i="1"/>
  <c r="S25" i="21"/>
  <c r="W135" i="21" s="1"/>
  <c r="AD16" i="21"/>
  <c r="CK124" i="1"/>
  <c r="BV98" i="6"/>
  <c r="AG25" i="21"/>
  <c r="AM135" i="21" s="1"/>
  <c r="BC21" i="39"/>
  <c r="CI163" i="1"/>
  <c r="CI98" i="1"/>
  <c r="CG113" i="6"/>
  <c r="CK177" i="1"/>
  <c r="BM189" i="6"/>
  <c r="I22" i="21"/>
  <c r="AE125" i="6"/>
  <c r="DS187" i="1"/>
  <c r="C30" i="21"/>
  <c r="AR115" i="6"/>
  <c r="K100" i="1"/>
  <c r="AQ207" i="6"/>
  <c r="AO178" i="6"/>
  <c r="BC41" i="39"/>
  <c r="AD34" i="39"/>
  <c r="J122" i="1"/>
  <c r="DQ103" i="6"/>
  <c r="BB42" i="19"/>
  <c r="BS171" i="6"/>
  <c r="AG234" i="6"/>
  <c r="BW175" i="1"/>
  <c r="CV114" i="6"/>
  <c r="EG172" i="1"/>
  <c r="AE176" i="1"/>
  <c r="BO110" i="1"/>
  <c r="AE32" i="21"/>
  <c r="AG37" i="39"/>
  <c r="BV206" i="6"/>
  <c r="DR176" i="6"/>
  <c r="K94" i="1"/>
  <c r="ER169" i="6"/>
  <c r="DP183" i="6"/>
  <c r="DH165" i="6"/>
  <c r="AK176" i="1"/>
  <c r="AK227" i="6"/>
  <c r="CO120" i="1"/>
  <c r="EA174" i="1"/>
  <c r="BF224" i="6"/>
  <c r="F100" i="1"/>
  <c r="AC39" i="39"/>
  <c r="BK181" i="1"/>
  <c r="EO222" i="6"/>
  <c r="EF190" i="6"/>
  <c r="AU105" i="1"/>
  <c r="BJ184" i="1"/>
  <c r="BG225" i="6"/>
  <c r="CA159" i="1"/>
  <c r="BW221" i="6"/>
  <c r="DL121" i="1"/>
  <c r="CC113" i="1"/>
  <c r="AJ103" i="6"/>
  <c r="EL187" i="6"/>
  <c r="AK164" i="6"/>
  <c r="EI175" i="1"/>
  <c r="Q165" i="6"/>
  <c r="AW183" i="1"/>
  <c r="BS109" i="1"/>
  <c r="AO107" i="1"/>
  <c r="AH175" i="1"/>
  <c r="DS179" i="1"/>
  <c r="BA221" i="6"/>
  <c r="E35" i="39"/>
  <c r="BB177" i="6"/>
  <c r="DD176" i="6"/>
  <c r="AF118" i="1"/>
  <c r="DG96" i="1"/>
  <c r="AV121" i="1"/>
  <c r="AW168" i="6"/>
  <c r="AL205" i="6"/>
  <c r="CY160" i="1"/>
  <c r="H27" i="19"/>
  <c r="BT118" i="1"/>
  <c r="X254" i="6"/>
  <c r="AO35" i="39"/>
  <c r="Y184" i="1"/>
  <c r="DW161" i="1"/>
  <c r="O227" i="6"/>
  <c r="DT162" i="6"/>
  <c r="AB20" i="39"/>
  <c r="EO178" i="1"/>
  <c r="BH184" i="6"/>
  <c r="DF181" i="6"/>
  <c r="EC160" i="1"/>
  <c r="CK190" i="1"/>
  <c r="AT108" i="1"/>
  <c r="AE209" i="6"/>
  <c r="S107" i="1"/>
  <c r="CX180" i="6"/>
  <c r="CZ179" i="1"/>
  <c r="DP159" i="1"/>
  <c r="J102" i="1"/>
  <c r="CI113" i="6"/>
  <c r="AD123" i="6"/>
  <c r="D34" i="21"/>
  <c r="AD112" i="1"/>
  <c r="CI231" i="6"/>
  <c r="AV164" i="1"/>
  <c r="X121" i="6"/>
  <c r="AW162" i="6"/>
  <c r="EJ122" i="6"/>
  <c r="BD179" i="1"/>
  <c r="BR168" i="6"/>
  <c r="BO170" i="6"/>
  <c r="AX176" i="1"/>
  <c r="Q96" i="1"/>
  <c r="Z216" i="6"/>
  <c r="AU181" i="1"/>
  <c r="CO180" i="1"/>
  <c r="BO107" i="1"/>
  <c r="CG188" i="6"/>
  <c r="BB161" i="6"/>
  <c r="DO103" i="6"/>
  <c r="U187" i="6"/>
  <c r="DV100" i="6"/>
  <c r="CN183" i="6"/>
  <c r="AL182" i="1"/>
  <c r="DD167" i="6"/>
  <c r="I106" i="1"/>
  <c r="CL172" i="1"/>
  <c r="CR180" i="1"/>
  <c r="AW234" i="6"/>
  <c r="BO183" i="1"/>
  <c r="R191" i="6"/>
  <c r="DP185" i="1"/>
  <c r="AZ112" i="6"/>
  <c r="AN202" i="6"/>
  <c r="CD189" i="6"/>
  <c r="CO161" i="6"/>
  <c r="BJ162" i="6"/>
  <c r="AY211" i="6"/>
  <c r="BS177" i="1"/>
  <c r="M115" i="1"/>
  <c r="DH208" i="6"/>
  <c r="DT123" i="1"/>
  <c r="N120" i="1"/>
  <c r="CI171" i="1"/>
  <c r="EG215" i="6"/>
  <c r="DA189" i="6"/>
  <c r="M117" i="1"/>
  <c r="N124" i="1"/>
  <c r="K110" i="1"/>
  <c r="AW179" i="1"/>
  <c r="EK95" i="1"/>
  <c r="AS21" i="39"/>
  <c r="BN185" i="1"/>
  <c r="AC31" i="39"/>
  <c r="AR97" i="6"/>
  <c r="AW96" i="6"/>
  <c r="O98" i="1"/>
  <c r="BB15" i="39"/>
  <c r="DW168" i="6"/>
  <c r="AM118" i="1"/>
  <c r="BB176" i="1"/>
  <c r="AA167" i="1"/>
  <c r="EE205" i="6"/>
  <c r="BQ172" i="6"/>
  <c r="Q39" i="21"/>
  <c r="EN174" i="1"/>
  <c r="EE213" i="6"/>
  <c r="N111" i="1"/>
  <c r="AR95" i="6"/>
  <c r="M104" i="1"/>
  <c r="AB25" i="39"/>
  <c r="M122" i="1"/>
  <c r="AB94" i="1"/>
  <c r="AP186" i="1"/>
  <c r="CD94" i="1"/>
  <c r="CK179" i="1"/>
  <c r="ED181" i="1"/>
  <c r="EH95" i="1"/>
  <c r="BF119" i="1"/>
  <c r="CD108" i="1"/>
  <c r="DZ105" i="1"/>
  <c r="BZ173" i="1"/>
  <c r="BN173" i="1"/>
  <c r="BN107" i="1"/>
  <c r="AR213" i="6"/>
  <c r="AR170" i="6"/>
  <c r="AR48" i="6"/>
  <c r="AS201" i="6" s="1"/>
  <c r="EY163" i="6"/>
  <c r="EM163" i="6"/>
  <c r="EM206" i="6"/>
  <c r="EM95" i="6"/>
  <c r="EM96" i="6"/>
  <c r="CU97" i="1"/>
  <c r="CU46" i="1"/>
  <c r="EL178" i="1"/>
  <c r="EL112" i="1"/>
  <c r="H34" i="27" s="1"/>
  <c r="I120" i="1"/>
  <c r="U186" i="1"/>
  <c r="DW97" i="1"/>
  <c r="AE17" i="21"/>
  <c r="DW163" i="1"/>
  <c r="DW46" i="1"/>
  <c r="DW155" i="1" s="1"/>
  <c r="D17" i="21"/>
  <c r="J17" i="21"/>
  <c r="EI171" i="1"/>
  <c r="EU171" i="1"/>
  <c r="DS184" i="1"/>
  <c r="DS118" i="1"/>
  <c r="FC182" i="1"/>
  <c r="EQ116" i="1"/>
  <c r="BK100" i="1"/>
  <c r="BW166" i="1"/>
  <c r="BK166" i="1"/>
  <c r="AE37" i="39"/>
  <c r="DR117" i="1"/>
  <c r="DR183" i="1"/>
  <c r="AD42" i="19"/>
  <c r="O42" i="39"/>
  <c r="CW119" i="1"/>
  <c r="CW48" i="1"/>
  <c r="CW91" i="1" s="1"/>
  <c r="CW103" i="1"/>
  <c r="CW169" i="1"/>
  <c r="CW123" i="1"/>
  <c r="CW105" i="1"/>
  <c r="CW109" i="1"/>
  <c r="CW116" i="1"/>
  <c r="CW115" i="1"/>
  <c r="CW106" i="1"/>
  <c r="CW107" i="1"/>
  <c r="DI169" i="1"/>
  <c r="CW104" i="1"/>
  <c r="CW122" i="1"/>
  <c r="CW117" i="1"/>
  <c r="DU225" i="6"/>
  <c r="AD35" i="19"/>
  <c r="DU182" i="6"/>
  <c r="DV225" i="6"/>
  <c r="ED93" i="1"/>
  <c r="E13" i="39"/>
  <c r="ED45" i="1"/>
  <c r="E117" i="1"/>
  <c r="Q183" i="1"/>
  <c r="EI96" i="1"/>
  <c r="U13" i="21"/>
  <c r="Y123" i="21" s="1"/>
  <c r="EB98" i="1"/>
  <c r="EN163" i="1"/>
  <c r="CD188" i="6"/>
  <c r="CE231" i="6"/>
  <c r="CD122" i="6"/>
  <c r="CD105" i="6"/>
  <c r="DB102" i="1"/>
  <c r="DB47" i="1"/>
  <c r="DB90" i="1" s="1"/>
  <c r="DB99" i="1"/>
  <c r="DB100" i="1"/>
  <c r="P102" i="1"/>
  <c r="AB168" i="1"/>
  <c r="AS105" i="1"/>
  <c r="AS171" i="1"/>
  <c r="EU169" i="6"/>
  <c r="AW22" i="39"/>
  <c r="EI169" i="6"/>
  <c r="BG22" i="39"/>
  <c r="BK133" i="39" s="1"/>
  <c r="EI212" i="6"/>
  <c r="EI101" i="6"/>
  <c r="DJ187" i="1"/>
  <c r="DJ121" i="1"/>
  <c r="AJ189" i="1"/>
  <c r="AJ123" i="1"/>
  <c r="BX175" i="1"/>
  <c r="BL109" i="1"/>
  <c r="BD40" i="39"/>
  <c r="DY230" i="6"/>
  <c r="AT40" i="39"/>
  <c r="R40" i="19"/>
  <c r="W34" i="19"/>
  <c r="X189" i="19" s="1"/>
  <c r="BE178" i="1"/>
  <c r="BE112" i="1"/>
  <c r="BQ178" i="1"/>
  <c r="AK122" i="6"/>
  <c r="AK111" i="6"/>
  <c r="AK173" i="6"/>
  <c r="AL216" i="6"/>
  <c r="EU186" i="6"/>
  <c r="AK39" i="19"/>
  <c r="AL194" i="19" s="1"/>
  <c r="L39" i="19"/>
  <c r="AL34" i="21"/>
  <c r="AR144" i="21" s="1"/>
  <c r="EW180" i="1"/>
  <c r="BV97" i="6"/>
  <c r="BV96" i="6"/>
  <c r="AQ225" i="6"/>
  <c r="AQ182" i="6"/>
  <c r="AM41" i="21"/>
  <c r="AS151" i="21" s="1"/>
  <c r="W41" i="21"/>
  <c r="AA151" i="21" s="1"/>
  <c r="H41" i="39"/>
  <c r="AL41" i="39"/>
  <c r="L152" i="39" s="1"/>
  <c r="BO160" i="6"/>
  <c r="BD203" i="6"/>
  <c r="CY179" i="6"/>
  <c r="CY222" i="6"/>
  <c r="DK179" i="6"/>
  <c r="BN107" i="6"/>
  <c r="BN175" i="6"/>
  <c r="BO218" i="6"/>
  <c r="BN122" i="6"/>
  <c r="CJ186" i="1"/>
  <c r="CJ120" i="1"/>
  <c r="Z160" i="6"/>
  <c r="Z203" i="6"/>
  <c r="AL160" i="6"/>
  <c r="Z45" i="6"/>
  <c r="Z198" i="6" s="1"/>
  <c r="AV180" i="1"/>
  <c r="AV114" i="1"/>
  <c r="AL212" i="6"/>
  <c r="AL169" i="6"/>
  <c r="CG166" i="6"/>
  <c r="BV209" i="6"/>
  <c r="CJ185" i="1"/>
  <c r="CJ119" i="1"/>
  <c r="EF48" i="6"/>
  <c r="EF213" i="6"/>
  <c r="EF170" i="6"/>
  <c r="AV23" i="39"/>
  <c r="BF23" i="39"/>
  <c r="AZ21" i="39"/>
  <c r="Z132" i="39" s="1"/>
  <c r="X21" i="19"/>
  <c r="Y176" i="19" s="1"/>
  <c r="EP101" i="6"/>
  <c r="EP100" i="6"/>
  <c r="BJ21" i="39"/>
  <c r="BK176" i="39" s="1"/>
  <c r="AE26" i="39"/>
  <c r="DR172" i="1"/>
  <c r="DR106" i="1"/>
  <c r="ED172" i="1"/>
  <c r="ED110" i="1"/>
  <c r="ED176" i="1"/>
  <c r="BF202" i="6"/>
  <c r="BE44" i="6"/>
  <c r="BE262" i="6" s="1"/>
  <c r="BE202" i="6"/>
  <c r="BV169" i="1"/>
  <c r="BV117" i="1"/>
  <c r="BV120" i="1"/>
  <c r="BV124" i="1"/>
  <c r="BV115" i="1"/>
  <c r="BV121" i="1"/>
  <c r="BV114" i="1"/>
  <c r="BV107" i="1"/>
  <c r="BV123" i="1"/>
  <c r="BV103" i="1"/>
  <c r="BV109" i="1"/>
  <c r="M210" i="6"/>
  <c r="L102" i="6"/>
  <c r="L100" i="6"/>
  <c r="L210" i="6"/>
  <c r="L101" i="6"/>
  <c r="BZ213" i="6"/>
  <c r="BY48" i="6"/>
  <c r="BZ201" i="6" s="1"/>
  <c r="BY213" i="6"/>
  <c r="BY170" i="6"/>
  <c r="ET153" i="1"/>
  <c r="EH87" i="1"/>
  <c r="EH153" i="1"/>
  <c r="ET190" i="1"/>
  <c r="EH190" i="1"/>
  <c r="DX204" i="6"/>
  <c r="DX94" i="6"/>
  <c r="EJ161" i="6"/>
  <c r="BI44" i="6"/>
  <c r="BI259" i="6" s="1"/>
  <c r="BI202" i="6"/>
  <c r="H217" i="6"/>
  <c r="G217" i="6"/>
  <c r="AY115" i="6"/>
  <c r="BK190" i="6"/>
  <c r="AY190" i="6"/>
  <c r="AP96" i="6"/>
  <c r="AP162" i="6"/>
  <c r="BC101" i="1"/>
  <c r="BC167" i="1"/>
  <c r="DR93" i="1"/>
  <c r="DR159" i="1"/>
  <c r="DR45" i="1"/>
  <c r="DR94" i="1"/>
  <c r="U30" i="19"/>
  <c r="Y141" i="19" s="1"/>
  <c r="EI105" i="6"/>
  <c r="AB99" i="1"/>
  <c r="AB102" i="1"/>
  <c r="AB47" i="1"/>
  <c r="AB90" i="1" s="1"/>
  <c r="K227" i="6"/>
  <c r="W184" i="6"/>
  <c r="AM179" i="1"/>
  <c r="AY179" i="1"/>
  <c r="AM113" i="1"/>
  <c r="BX166" i="1"/>
  <c r="BL166" i="1"/>
  <c r="AH179" i="1"/>
  <c r="AH113" i="1"/>
  <c r="FB161" i="1"/>
  <c r="EP161" i="1"/>
  <c r="CA109" i="6"/>
  <c r="CA122" i="6"/>
  <c r="AK166" i="6"/>
  <c r="AK209" i="6"/>
  <c r="AK47" i="6"/>
  <c r="AW157" i="6" s="1"/>
  <c r="AC187" i="6"/>
  <c r="AD230" i="6"/>
  <c r="BC120" i="1"/>
  <c r="BO169" i="1"/>
  <c r="BC123" i="1"/>
  <c r="BC107" i="1"/>
  <c r="AY220" i="6"/>
  <c r="BJ177" i="6"/>
  <c r="AX220" i="6"/>
  <c r="DB119" i="1"/>
  <c r="DN185" i="1"/>
  <c r="AR204" i="6"/>
  <c r="AQ204" i="6"/>
  <c r="AQ161" i="6"/>
  <c r="AE34" i="19"/>
  <c r="DX224" i="6"/>
  <c r="DW224" i="6"/>
  <c r="S100" i="1"/>
  <c r="S166" i="1"/>
  <c r="I21" i="19"/>
  <c r="DU211" i="6"/>
  <c r="DT168" i="6"/>
  <c r="AJ36" i="21"/>
  <c r="AP146" i="21" s="1"/>
  <c r="EG182" i="1"/>
  <c r="ES182" i="1"/>
  <c r="EG116" i="1"/>
  <c r="DG117" i="1"/>
  <c r="DS183" i="1"/>
  <c r="DP182" i="6"/>
  <c r="DQ225" i="6"/>
  <c r="DP225" i="6"/>
  <c r="AG178" i="1"/>
  <c r="AS178" i="1"/>
  <c r="AG112" i="1"/>
  <c r="BC102" i="1"/>
  <c r="BC99" i="1"/>
  <c r="BC47" i="1"/>
  <c r="BC90" i="1" s="1"/>
  <c r="BC165" i="1"/>
  <c r="DZ186" i="6"/>
  <c r="EL186" i="6"/>
  <c r="DT185" i="1"/>
  <c r="DT119" i="1"/>
  <c r="BK97" i="1"/>
  <c r="BW163" i="1"/>
  <c r="BK46" i="1"/>
  <c r="BK89" i="1" s="1"/>
  <c r="H15" i="19"/>
  <c r="DK162" i="6"/>
  <c r="DK205" i="6"/>
  <c r="CW202" i="6"/>
  <c r="CV44" i="6"/>
  <c r="CV251" i="6" s="1"/>
  <c r="Y181" i="1"/>
  <c r="AK181" i="1"/>
  <c r="AH166" i="6"/>
  <c r="AH209" i="6"/>
  <c r="AH47" i="6"/>
  <c r="AT157" i="6" s="1"/>
  <c r="AZ87" i="1"/>
  <c r="AZ153" i="1"/>
  <c r="BR228" i="6"/>
  <c r="BR185" i="6"/>
  <c r="BD117" i="6"/>
  <c r="BD83" i="6"/>
  <c r="BD128" i="6" s="1"/>
  <c r="AM190" i="1"/>
  <c r="AM124" i="1"/>
  <c r="DI227" i="6"/>
  <c r="DH227" i="6"/>
  <c r="DH184" i="6"/>
  <c r="BT175" i="1"/>
  <c r="BH109" i="1"/>
  <c r="BN98" i="6"/>
  <c r="BN165" i="6"/>
  <c r="BN99" i="6"/>
  <c r="BZ165" i="6"/>
  <c r="N94" i="1"/>
  <c r="Z160" i="1"/>
  <c r="EM160" i="6"/>
  <c r="BI13" i="39"/>
  <c r="BM124" i="39" s="1"/>
  <c r="AM13" i="19"/>
  <c r="AS124" i="19" s="1"/>
  <c r="U13" i="39"/>
  <c r="W13" i="19"/>
  <c r="AA124" i="19" s="1"/>
  <c r="EM45" i="6"/>
  <c r="EM155" i="6" s="1"/>
  <c r="EY160" i="6"/>
  <c r="AY13" i="39"/>
  <c r="Y124" i="39" s="1"/>
  <c r="CO172" i="1"/>
  <c r="CC106" i="1"/>
  <c r="CC172" i="1"/>
  <c r="CK47" i="1"/>
  <c r="CK90" i="1" s="1"/>
  <c r="CK99" i="1"/>
  <c r="BX189" i="6"/>
  <c r="CJ189" i="6"/>
  <c r="N98" i="6"/>
  <c r="O208" i="6"/>
  <c r="N99" i="6"/>
  <c r="AM209" i="6"/>
  <c r="AM47" i="6"/>
  <c r="AM200" i="6" s="1"/>
  <c r="CU104" i="6"/>
  <c r="CU108" i="6"/>
  <c r="CU115" i="6"/>
  <c r="CU113" i="6"/>
  <c r="BG34" i="39"/>
  <c r="BK145" i="39" s="1"/>
  <c r="AW34" i="39"/>
  <c r="CO96" i="6"/>
  <c r="CO95" i="6"/>
  <c r="CO94" i="6"/>
  <c r="DK208" i="6"/>
  <c r="H18" i="19"/>
  <c r="H63" i="19" s="1"/>
  <c r="H62" i="19" s="1"/>
  <c r="DJ208" i="6"/>
  <c r="CU211" i="6"/>
  <c r="CT211" i="6"/>
  <c r="AC159" i="1"/>
  <c r="AO159" i="1"/>
  <c r="AC45" i="1"/>
  <c r="AC88" i="1" s="1"/>
  <c r="AC93" i="1"/>
  <c r="Y44" i="6"/>
  <c r="Y251" i="6" s="1"/>
  <c r="Y202" i="6"/>
  <c r="FB178" i="6"/>
  <c r="EP178" i="6"/>
  <c r="EH208" i="6"/>
  <c r="U18" i="19"/>
  <c r="Y129" i="19" s="1"/>
  <c r="EG99" i="6"/>
  <c r="CM175" i="1"/>
  <c r="CA175" i="1"/>
  <c r="AL15" i="39"/>
  <c r="L126" i="39" s="1"/>
  <c r="W15" i="21"/>
  <c r="AA125" i="21" s="1"/>
  <c r="EY161" i="1"/>
  <c r="H15" i="39"/>
  <c r="BB182" i="1"/>
  <c r="BB116" i="1"/>
  <c r="F18" i="39"/>
  <c r="F63" i="39" s="1"/>
  <c r="F62" i="39" s="1"/>
  <c r="EH98" i="1"/>
  <c r="AL102" i="6"/>
  <c r="P125" i="6"/>
  <c r="AO226" i="6"/>
  <c r="AO183" i="6"/>
  <c r="BA183" i="6"/>
  <c r="X208" i="6"/>
  <c r="X99" i="6"/>
  <c r="X98" i="6"/>
  <c r="X253" i="6"/>
  <c r="BD160" i="6"/>
  <c r="AS203" i="6"/>
  <c r="BX184" i="1"/>
  <c r="BX118" i="1"/>
  <c r="BR175" i="1"/>
  <c r="BR109" i="1"/>
  <c r="DC221" i="6"/>
  <c r="DC178" i="6"/>
  <c r="CV166" i="1"/>
  <c r="CJ166" i="1"/>
  <c r="BL99" i="6"/>
  <c r="BL98" i="6"/>
  <c r="DC165" i="1"/>
  <c r="CQ102" i="1"/>
  <c r="AE229" i="6"/>
  <c r="AF229" i="6"/>
  <c r="BG103" i="1"/>
  <c r="BG107" i="1"/>
  <c r="BG121" i="1"/>
  <c r="BG48" i="1"/>
  <c r="BG91" i="1" s="1"/>
  <c r="BG169" i="1"/>
  <c r="BG119" i="1"/>
  <c r="CF119" i="6"/>
  <c r="W94" i="6"/>
  <c r="W96" i="6"/>
  <c r="BG187" i="1"/>
  <c r="AU121" i="1"/>
  <c r="BX93" i="1"/>
  <c r="BX159" i="1"/>
  <c r="BX45" i="1"/>
  <c r="BX88" i="1" s="1"/>
  <c r="DO163" i="1"/>
  <c r="DO46" i="1"/>
  <c r="DO89" i="1" s="1"/>
  <c r="DO97" i="1"/>
  <c r="EA163" i="1"/>
  <c r="I25" i="21"/>
  <c r="C25" i="21"/>
  <c r="AR28" i="39"/>
  <c r="BB28" i="39"/>
  <c r="DR175" i="6"/>
  <c r="S26" i="19"/>
  <c r="EC107" i="6"/>
  <c r="BE26" i="39"/>
  <c r="AH26" i="19"/>
  <c r="EC216" i="6"/>
  <c r="CQ209" i="6"/>
  <c r="CQ47" i="6"/>
  <c r="DC166" i="6"/>
  <c r="V165" i="6"/>
  <c r="K208" i="6"/>
  <c r="FA184" i="1"/>
  <c r="M38" i="21"/>
  <c r="O148" i="21" s="1"/>
  <c r="FD164" i="6"/>
  <c r="J20" i="18" s="1"/>
  <c r="ES207" i="6"/>
  <c r="ER164" i="6"/>
  <c r="ER46" i="6"/>
  <c r="FD156" i="6" s="1"/>
  <c r="CZ206" i="6"/>
  <c r="CZ163" i="6"/>
  <c r="ED233" i="6"/>
  <c r="AH43" i="19"/>
  <c r="K43" i="19"/>
  <c r="AX119" i="6"/>
  <c r="AX108" i="6"/>
  <c r="AX117" i="6"/>
  <c r="AK42" i="21"/>
  <c r="AQ152" i="21" s="1"/>
  <c r="EU188" i="1"/>
  <c r="EI188" i="1"/>
  <c r="DC160" i="6"/>
  <c r="DC45" i="6"/>
  <c r="DC155" i="6" s="1"/>
  <c r="DC203" i="6"/>
  <c r="FA181" i="6"/>
  <c r="EO181" i="6"/>
  <c r="AN34" i="19"/>
  <c r="AT145" i="19" s="1"/>
  <c r="EO224" i="6"/>
  <c r="BG48" i="6"/>
  <c r="BS158" i="6" s="1"/>
  <c r="BG213" i="6"/>
  <c r="BG170" i="6"/>
  <c r="BS170" i="6"/>
  <c r="EQ99" i="6"/>
  <c r="FC165" i="6"/>
  <c r="EQ98" i="6"/>
  <c r="AZ18" i="39"/>
  <c r="AZ63" i="39" s="1"/>
  <c r="AZ62" i="39" s="1"/>
  <c r="DT203" i="6"/>
  <c r="BB13" i="39"/>
  <c r="AR13" i="39"/>
  <c r="DT45" i="6"/>
  <c r="DT160" i="6"/>
  <c r="DV101" i="1"/>
  <c r="DV167" i="1"/>
  <c r="EH167" i="1"/>
  <c r="Q185" i="6"/>
  <c r="F228" i="6"/>
  <c r="E273" i="6"/>
  <c r="AX159" i="1"/>
  <c r="AL93" i="1"/>
  <c r="S29" i="19"/>
  <c r="EA112" i="6"/>
  <c r="Q29" i="39"/>
  <c r="DA45" i="6"/>
  <c r="DA155" i="6" s="1"/>
  <c r="DA203" i="6"/>
  <c r="DM160" i="6"/>
  <c r="DA160" i="6"/>
  <c r="DB203" i="6"/>
  <c r="AZ218" i="6"/>
  <c r="AY218" i="6"/>
  <c r="BH205" i="6"/>
  <c r="BH162" i="6"/>
  <c r="BA102" i="6"/>
  <c r="BA211" i="6"/>
  <c r="BA168" i="6"/>
  <c r="CI115" i="1"/>
  <c r="CI181" i="1"/>
  <c r="DN215" i="6"/>
  <c r="DN172" i="6"/>
  <c r="DN112" i="6"/>
  <c r="AW104" i="6"/>
  <c r="EF168" i="6"/>
  <c r="T21" i="19"/>
  <c r="EF211" i="6"/>
  <c r="BF21" i="39"/>
  <c r="AV21" i="39"/>
  <c r="EG211" i="6"/>
  <c r="EY174" i="1"/>
  <c r="EM174" i="1"/>
  <c r="AL21" i="21"/>
  <c r="AR131" i="21" s="1"/>
  <c r="EX167" i="1"/>
  <c r="AK21" i="39"/>
  <c r="K132" i="39" s="1"/>
  <c r="EL101" i="1"/>
  <c r="EL167" i="1"/>
  <c r="V21" i="21"/>
  <c r="DE222" i="6"/>
  <c r="DE179" i="6"/>
  <c r="CX102" i="6"/>
  <c r="B21" i="19"/>
  <c r="EK182" i="1"/>
  <c r="EW182" i="1"/>
  <c r="AN96" i="1"/>
  <c r="AN162" i="1"/>
  <c r="AE43" i="21"/>
  <c r="C43" i="39"/>
  <c r="DX189" i="1"/>
  <c r="BX115" i="1"/>
  <c r="BX181" i="1"/>
  <c r="AL39" i="39"/>
  <c r="AM39" i="21"/>
  <c r="AS149" i="21" s="1"/>
  <c r="AU38" i="39"/>
  <c r="ET188" i="6"/>
  <c r="EH231" i="6"/>
  <c r="S41" i="39"/>
  <c r="AJ41" i="19"/>
  <c r="AN166" i="1"/>
  <c r="AZ166" i="1"/>
  <c r="AT16" i="39"/>
  <c r="P16" i="39"/>
  <c r="DX97" i="6"/>
  <c r="DX206" i="6"/>
  <c r="BD16" i="39"/>
  <c r="DX163" i="6"/>
  <c r="DX117" i="6"/>
  <c r="AY97" i="1"/>
  <c r="AY163" i="1"/>
  <c r="AY46" i="1"/>
  <c r="AY89" i="1" s="1"/>
  <c r="Z182" i="6"/>
  <c r="Z225" i="6"/>
  <c r="AJ21" i="21"/>
  <c r="EG101" i="1"/>
  <c r="U21" i="21"/>
  <c r="Y131" i="21" s="1"/>
  <c r="AJ21" i="39"/>
  <c r="J132" i="39" s="1"/>
  <c r="F21" i="39"/>
  <c r="AX21" i="21"/>
  <c r="AY131" i="21" s="1"/>
  <c r="O23" i="12" s="1"/>
  <c r="AN28" i="21"/>
  <c r="AT138" i="21" s="1"/>
  <c r="FA174" i="1"/>
  <c r="CS176" i="1"/>
  <c r="CS110" i="1"/>
  <c r="BX213" i="6"/>
  <c r="BX48" i="6"/>
  <c r="BX201" i="6" s="1"/>
  <c r="AO19" i="21"/>
  <c r="AU129" i="21" s="1"/>
  <c r="EQ47" i="1"/>
  <c r="FC156" i="1" s="1"/>
  <c r="EQ165" i="1"/>
  <c r="AE185" i="6"/>
  <c r="T228" i="6"/>
  <c r="CC209" i="6"/>
  <c r="CB166" i="6"/>
  <c r="BX177" i="1"/>
  <c r="BL177" i="1"/>
  <c r="AV162" i="6"/>
  <c r="AJ205" i="6"/>
  <c r="AJ162" i="6"/>
  <c r="AW39" i="39"/>
  <c r="J101" i="6"/>
  <c r="ED95" i="1"/>
  <c r="Q83" i="34"/>
  <c r="O84" i="18"/>
  <c r="O47" i="18"/>
  <c r="EM108" i="1"/>
  <c r="CA98" i="6"/>
  <c r="EN48" i="6"/>
  <c r="EZ158" i="6" s="1"/>
  <c r="ES165" i="6"/>
  <c r="AS213" i="6"/>
  <c r="AJ18" i="21"/>
  <c r="AP128" i="21" s="1"/>
  <c r="DX233" i="6"/>
  <c r="K104" i="6"/>
  <c r="CV99" i="6"/>
  <c r="DN216" i="6"/>
  <c r="CX185" i="6"/>
  <c r="AU171" i="1"/>
  <c r="BU167" i="1"/>
  <c r="DD226" i="6"/>
  <c r="CN115" i="6"/>
  <c r="BD123" i="6"/>
  <c r="AQ205" i="6"/>
  <c r="AZ171" i="1"/>
  <c r="BS188" i="6"/>
  <c r="CV98" i="6"/>
  <c r="DJ177" i="1"/>
  <c r="ED159" i="1"/>
  <c r="AE166" i="1"/>
  <c r="CV202" i="6"/>
  <c r="BC117" i="1"/>
  <c r="E33" i="19"/>
  <c r="BG39" i="39"/>
  <c r="BK150" i="39" s="1"/>
  <c r="ER168" i="6"/>
  <c r="BW204" i="6"/>
  <c r="J29" i="18"/>
  <c r="AL45" i="1"/>
  <c r="AZ105" i="1"/>
  <c r="BS231" i="6"/>
  <c r="CW121" i="1"/>
  <c r="S185" i="6"/>
  <c r="V34" i="21"/>
  <c r="Z144" i="21" s="1"/>
  <c r="EM99" i="1"/>
  <c r="DT211" i="6"/>
  <c r="BU166" i="6"/>
  <c r="EH188" i="6"/>
  <c r="AL159" i="1"/>
  <c r="BV111" i="1"/>
  <c r="BL111" i="1"/>
  <c r="S228" i="6"/>
  <c r="EM185" i="1"/>
  <c r="AK34" i="39"/>
  <c r="K145" i="39" s="1"/>
  <c r="BV48" i="1"/>
  <c r="BV91" i="1" s="1"/>
  <c r="BU47" i="6"/>
  <c r="AV189" i="1"/>
  <c r="DX95" i="6"/>
  <c r="AJ184" i="1"/>
  <c r="AK121" i="6"/>
  <c r="BM168" i="6"/>
  <c r="DU98" i="6"/>
  <c r="EP224" i="6"/>
  <c r="AY233" i="6"/>
  <c r="AI21" i="19"/>
  <c r="AO132" i="19" s="1"/>
  <c r="W39" i="21"/>
  <c r="AA149" i="21" s="1"/>
  <c r="G34" i="39"/>
  <c r="AR225" i="6"/>
  <c r="BE227" i="6"/>
  <c r="DV187" i="1"/>
  <c r="AK184" i="6"/>
  <c r="L21" i="21"/>
  <c r="N131" i="21" s="1"/>
  <c r="EI117" i="6"/>
  <c r="AJ13" i="39"/>
  <c r="H39" i="39"/>
  <c r="X18" i="19"/>
  <c r="Y173" i="19" s="1"/>
  <c r="DC118" i="1"/>
  <c r="EZ181" i="6"/>
  <c r="R37" i="21"/>
  <c r="O35" i="39"/>
  <c r="EM97" i="6"/>
  <c r="X118" i="1"/>
  <c r="BK101" i="1"/>
  <c r="CX168" i="6"/>
  <c r="AP164" i="6"/>
  <c r="AI23" i="19"/>
  <c r="EN224" i="6"/>
  <c r="DW46" i="6"/>
  <c r="EI156" i="6" s="1"/>
  <c r="CG163" i="6"/>
  <c r="AY231" i="6"/>
  <c r="AP207" i="6"/>
  <c r="J69" i="18"/>
  <c r="J32" i="18"/>
  <c r="DP180" i="1"/>
  <c r="FC178" i="6"/>
  <c r="AE14" i="19"/>
  <c r="AK125" i="19" s="1"/>
  <c r="M21" i="19"/>
  <c r="AE17" i="19"/>
  <c r="AK128" i="19" s="1"/>
  <c r="AM212" i="6"/>
  <c r="EL107" i="6"/>
  <c r="E120" i="6"/>
  <c r="AK187" i="1"/>
  <c r="Y187" i="1"/>
  <c r="Y121" i="1"/>
  <c r="DN162" i="6"/>
  <c r="DN205" i="6"/>
  <c r="AJ153" i="1"/>
  <c r="AJ87" i="1"/>
  <c r="EG120" i="1"/>
  <c r="F40" i="39"/>
  <c r="EL124" i="6"/>
  <c r="EL109" i="6"/>
  <c r="BI36" i="39"/>
  <c r="BM147" i="39" s="1"/>
  <c r="EM117" i="6"/>
  <c r="P106" i="1"/>
  <c r="AY120" i="6"/>
  <c r="DZ118" i="1"/>
  <c r="DZ184" i="1"/>
  <c r="AF38" i="21"/>
  <c r="E115" i="6"/>
  <c r="J107" i="1"/>
  <c r="J123" i="1"/>
  <c r="P121" i="1"/>
  <c r="EC122" i="6"/>
  <c r="AO26" i="21"/>
  <c r="AU136" i="21" s="1"/>
  <c r="FC172" i="1"/>
  <c r="EQ172" i="1"/>
  <c r="EQ106" i="1"/>
  <c r="R38" i="21"/>
  <c r="AD184" i="1"/>
  <c r="AD118" i="1"/>
  <c r="DV99" i="1"/>
  <c r="DV47" i="1"/>
  <c r="DV90" i="1" s="1"/>
  <c r="DE100" i="1"/>
  <c r="DE166" i="1"/>
  <c r="EZ160" i="6"/>
  <c r="EN45" i="6"/>
  <c r="AJ99" i="6"/>
  <c r="AJ208" i="6"/>
  <c r="AK208" i="6"/>
  <c r="AJ98" i="6"/>
  <c r="EL171" i="1"/>
  <c r="EL105" i="1"/>
  <c r="AT209" i="6"/>
  <c r="AT166" i="6"/>
  <c r="BP95" i="6"/>
  <c r="CB161" i="6"/>
  <c r="ER222" i="6"/>
  <c r="FD179" i="6"/>
  <c r="ES222" i="6"/>
  <c r="CM97" i="6"/>
  <c r="CN206" i="6"/>
  <c r="CW186" i="1"/>
  <c r="CW120" i="1"/>
  <c r="I83" i="6"/>
  <c r="I147" i="6" s="1"/>
  <c r="CR115" i="1"/>
  <c r="CR181" i="1"/>
  <c r="BI177" i="1"/>
  <c r="BI111" i="1"/>
  <c r="Q107" i="6"/>
  <c r="Q122" i="6"/>
  <c r="S43" i="39"/>
  <c r="AJ43" i="19"/>
  <c r="AK198" i="19" s="1"/>
  <c r="ES190" i="6"/>
  <c r="CZ176" i="6"/>
  <c r="CZ219" i="6"/>
  <c r="CZ107" i="6"/>
  <c r="CQ118" i="1"/>
  <c r="CQ184" i="1"/>
  <c r="H13" i="39"/>
  <c r="AM13" i="21"/>
  <c r="DV112" i="1"/>
  <c r="AZ39" i="39"/>
  <c r="Z150" i="39" s="1"/>
  <c r="BJ39" i="39"/>
  <c r="BK194" i="39" s="1"/>
  <c r="DQ111" i="1"/>
  <c r="DQ177" i="1"/>
  <c r="AE35" i="19"/>
  <c r="AH24" i="19"/>
  <c r="EE214" i="6"/>
  <c r="R24" i="39"/>
  <c r="CJ104" i="1"/>
  <c r="CJ169" i="1"/>
  <c r="CJ48" i="1"/>
  <c r="CJ91" i="1" s="1"/>
  <c r="CJ103" i="1"/>
  <c r="T172" i="6"/>
  <c r="T123" i="6"/>
  <c r="CC214" i="6"/>
  <c r="CB214" i="6"/>
  <c r="P22" i="39"/>
  <c r="BD22" i="39"/>
  <c r="Q177" i="39" s="1"/>
  <c r="AT22" i="39"/>
  <c r="R22" i="19"/>
  <c r="CH93" i="1"/>
  <c r="CH45" i="1"/>
  <c r="R40" i="39"/>
  <c r="DE207" i="6"/>
  <c r="DD164" i="6"/>
  <c r="ED174" i="1"/>
  <c r="AG226" i="6"/>
  <c r="AS183" i="6"/>
  <c r="Y47" i="1"/>
  <c r="Y90" i="1" s="1"/>
  <c r="Y99" i="1"/>
  <c r="CW94" i="6"/>
  <c r="CW95" i="6"/>
  <c r="DO123" i="1"/>
  <c r="I43" i="21"/>
  <c r="AD43" i="39"/>
  <c r="AI190" i="1"/>
  <c r="DD111" i="6"/>
  <c r="EJ124" i="6"/>
  <c r="EJ111" i="6"/>
  <c r="EJ113" i="6"/>
  <c r="EQ105" i="1"/>
  <c r="FC171" i="1"/>
  <c r="EQ171" i="1"/>
  <c r="EJ174" i="1"/>
  <c r="AH182" i="6"/>
  <c r="CR122" i="6"/>
  <c r="I26" i="39"/>
  <c r="BR165" i="1"/>
  <c r="G28" i="39"/>
  <c r="AH225" i="6"/>
  <c r="BM189" i="1"/>
  <c r="AJ165" i="6"/>
  <c r="ED214" i="6"/>
  <c r="CX191" i="6"/>
  <c r="BR99" i="1"/>
  <c r="AK28" i="39"/>
  <c r="X117" i="6"/>
  <c r="BP213" i="6"/>
  <c r="BM123" i="1"/>
  <c r="BP118" i="6"/>
  <c r="CV123" i="6"/>
  <c r="DO111" i="6"/>
  <c r="M23" i="21"/>
  <c r="O133" i="21" s="1"/>
  <c r="T25" i="19"/>
  <c r="BR47" i="1"/>
  <c r="AN15" i="21"/>
  <c r="AT125" i="21" s="1"/>
  <c r="AP178" i="1"/>
  <c r="DL207" i="6"/>
  <c r="CN100" i="6"/>
  <c r="CT188" i="6"/>
  <c r="BF25" i="39"/>
  <c r="S180" i="39" s="1"/>
  <c r="FA161" i="1"/>
  <c r="EG233" i="6"/>
  <c r="EO161" i="1"/>
  <c r="AP184" i="1"/>
  <c r="AE38" i="19"/>
  <c r="DX106" i="6"/>
  <c r="EI231" i="6"/>
  <c r="BA121" i="6"/>
  <c r="X107" i="6"/>
  <c r="AY83" i="6"/>
  <c r="AY139" i="6" s="1"/>
  <c r="DB119" i="6"/>
  <c r="F48" i="26"/>
  <c r="F47" i="26" s="1"/>
  <c r="BP107" i="1"/>
  <c r="ER179" i="6"/>
  <c r="V39" i="39"/>
  <c r="EH111" i="6"/>
  <c r="C42" i="19"/>
  <c r="AK205" i="6"/>
  <c r="AP191" i="6"/>
  <c r="EX171" i="1"/>
  <c r="CJ202" i="6"/>
  <c r="BP164" i="6"/>
  <c r="L96" i="1"/>
  <c r="CC166" i="6"/>
  <c r="AY102" i="6"/>
  <c r="P104" i="1"/>
  <c r="DO102" i="6"/>
  <c r="L94" i="1"/>
  <c r="DQ106" i="1"/>
  <c r="ES172" i="6"/>
  <c r="AF39" i="39"/>
  <c r="CK103" i="1"/>
  <c r="CV215" i="6"/>
  <c r="CK113" i="1"/>
  <c r="DA102" i="6"/>
  <c r="CK116" i="6"/>
  <c r="CH118" i="6"/>
  <c r="AK13" i="21"/>
  <c r="AQ123" i="21" s="1"/>
  <c r="EQ98" i="1"/>
  <c r="CJ116" i="6"/>
  <c r="DC190" i="1"/>
  <c r="DX103" i="6"/>
  <c r="AH41" i="21"/>
  <c r="DB168" i="6"/>
  <c r="S169" i="6"/>
  <c r="BR112" i="6"/>
  <c r="ER112" i="6"/>
  <c r="H35" i="18" s="1"/>
  <c r="AL32" i="21"/>
  <c r="AR142" i="21" s="1"/>
  <c r="DE179" i="1"/>
  <c r="P113" i="1"/>
  <c r="N113" i="1"/>
  <c r="J97" i="6"/>
  <c r="AQ189" i="1"/>
  <c r="T124" i="1"/>
  <c r="BT189" i="1"/>
  <c r="DT207" i="6"/>
  <c r="R105" i="1"/>
  <c r="P119" i="1"/>
  <c r="E114" i="1"/>
  <c r="DZ165" i="1"/>
  <c r="DF101" i="1"/>
  <c r="CP164" i="1"/>
  <c r="DG95" i="1"/>
  <c r="AO160" i="1"/>
  <c r="DS162" i="1"/>
  <c r="BI180" i="1"/>
  <c r="BZ116" i="1"/>
  <c r="CK115" i="1"/>
  <c r="R229" i="6"/>
  <c r="EH175" i="1"/>
  <c r="DJ96" i="6"/>
  <c r="EJ118" i="1"/>
  <c r="CL115" i="6"/>
  <c r="EM109" i="6"/>
  <c r="EH113" i="6"/>
  <c r="EO104" i="6"/>
  <c r="CA185" i="1"/>
  <c r="O109" i="6"/>
  <c r="CD180" i="1"/>
  <c r="AW83" i="6"/>
  <c r="AW142" i="6" s="1"/>
  <c r="CO120" i="6"/>
  <c r="BQ112" i="1"/>
  <c r="AG108" i="6"/>
  <c r="P115" i="1"/>
  <c r="L95" i="1"/>
  <c r="I101" i="1"/>
  <c r="N109" i="1"/>
  <c r="N104" i="1"/>
  <c r="V173" i="1"/>
  <c r="N112" i="1"/>
  <c r="P123" i="1"/>
  <c r="AW228" i="6"/>
  <c r="X181" i="6"/>
  <c r="EM112" i="6"/>
  <c r="H117" i="1"/>
  <c r="BW109" i="1"/>
  <c r="B39" i="21"/>
  <c r="P120" i="1"/>
  <c r="CS163" i="1"/>
  <c r="DS180" i="1"/>
  <c r="W122" i="6"/>
  <c r="BL105" i="1"/>
  <c r="DV121" i="1"/>
  <c r="CB114" i="1"/>
  <c r="DR165" i="1"/>
  <c r="BG120" i="1"/>
  <c r="DQ115" i="6"/>
  <c r="DJ119" i="6"/>
  <c r="AW106" i="6"/>
  <c r="EF185" i="1"/>
  <c r="Z202" i="6"/>
  <c r="T119" i="6"/>
  <c r="AY224" i="6"/>
  <c r="CV163" i="6"/>
  <c r="Y120" i="1"/>
  <c r="H30" i="21"/>
  <c r="K116" i="6"/>
  <c r="J104" i="1"/>
  <c r="T97" i="6"/>
  <c r="BC113" i="1"/>
  <c r="P114" i="1"/>
  <c r="P108" i="1"/>
  <c r="CT103" i="6"/>
  <c r="BW122" i="1"/>
  <c r="AK165" i="1"/>
  <c r="DP206" i="6"/>
  <c r="AP108" i="1"/>
  <c r="BU164" i="6"/>
  <c r="CP190" i="1"/>
  <c r="BN119" i="1"/>
  <c r="AL12" i="39"/>
  <c r="L123" i="39" s="1"/>
  <c r="Z44" i="6"/>
  <c r="Z270" i="6" s="1"/>
  <c r="O83" i="6"/>
  <c r="O133" i="6" s="1"/>
  <c r="AZ178" i="1"/>
  <c r="EJ119" i="6"/>
  <c r="O225" i="6"/>
  <c r="CP117" i="1"/>
  <c r="DM159" i="1"/>
  <c r="BG110" i="1"/>
  <c r="P112" i="6"/>
  <c r="Y120" i="6"/>
  <c r="AU188" i="1"/>
  <c r="R119" i="6"/>
  <c r="BF166" i="6"/>
  <c r="X110" i="6"/>
  <c r="P105" i="1"/>
  <c r="BG111" i="1"/>
  <c r="L103" i="6"/>
  <c r="CI202" i="6"/>
  <c r="CP107" i="6"/>
  <c r="I124" i="6"/>
  <c r="BL124" i="6"/>
  <c r="BR162" i="1"/>
  <c r="DH124" i="6"/>
  <c r="CV105" i="6"/>
  <c r="DG110" i="6"/>
  <c r="CD110" i="6"/>
  <c r="DP117" i="6"/>
  <c r="EC110" i="6"/>
  <c r="J105" i="1"/>
  <c r="J114" i="1"/>
  <c r="L34" i="19"/>
  <c r="N145" i="19" s="1"/>
  <c r="AL103" i="6"/>
  <c r="BV104" i="1"/>
  <c r="W164" i="1"/>
  <c r="CU120" i="6"/>
  <c r="Q208" i="6"/>
  <c r="BQ122" i="1"/>
  <c r="E102" i="6"/>
  <c r="P118" i="1"/>
  <c r="DB209" i="6"/>
  <c r="DQ116" i="1"/>
  <c r="AF7" i="21"/>
  <c r="EV184" i="1"/>
  <c r="DQ124" i="6"/>
  <c r="BJ187" i="1"/>
  <c r="CH225" i="6"/>
  <c r="BT109" i="6"/>
  <c r="EA107" i="6"/>
  <c r="CA83" i="6"/>
  <c r="CA141" i="6" s="1"/>
  <c r="DS165" i="6"/>
  <c r="CV101" i="1"/>
  <c r="BO166" i="6"/>
  <c r="DB189" i="1"/>
  <c r="DT110" i="1"/>
  <c r="V104" i="1"/>
  <c r="CQ94" i="1"/>
  <c r="DC124" i="1"/>
  <c r="DD171" i="1"/>
  <c r="DB190" i="1"/>
  <c r="DM183" i="6"/>
  <c r="BI35" i="39"/>
  <c r="DR206" i="6"/>
  <c r="CO189" i="6"/>
  <c r="CA108" i="6"/>
  <c r="ER109" i="6"/>
  <c r="AV166" i="6"/>
  <c r="AV209" i="6"/>
  <c r="AV47" i="6"/>
  <c r="AW200" i="6" s="1"/>
  <c r="DN218" i="6"/>
  <c r="DN175" i="6"/>
  <c r="DN109" i="6"/>
  <c r="CV180" i="1"/>
  <c r="CV114" i="1"/>
  <c r="V225" i="6"/>
  <c r="V182" i="6"/>
  <c r="V116" i="6"/>
  <c r="M97" i="1"/>
  <c r="M46" i="1"/>
  <c r="M89" i="1" s="1"/>
  <c r="DV189" i="1"/>
  <c r="DV123" i="1"/>
  <c r="AU45" i="1"/>
  <c r="AU159" i="1"/>
  <c r="AU93" i="1"/>
  <c r="BB101" i="1"/>
  <c r="BB167" i="1"/>
  <c r="EP124" i="6"/>
  <c r="FB190" i="6"/>
  <c r="BJ43" i="39"/>
  <c r="EP190" i="6"/>
  <c r="V43" i="39"/>
  <c r="EP233" i="6"/>
  <c r="AZ43" i="39"/>
  <c r="X43" i="19"/>
  <c r="CS220" i="6"/>
  <c r="CS177" i="6"/>
  <c r="CS111" i="6"/>
  <c r="DV207" i="6"/>
  <c r="EK183" i="6"/>
  <c r="EK117" i="6"/>
  <c r="EK226" i="6"/>
  <c r="AL36" i="19"/>
  <c r="EW183" i="6"/>
  <c r="DL48" i="6"/>
  <c r="AP23" i="39"/>
  <c r="DL213" i="6"/>
  <c r="AM233" i="6"/>
  <c r="AM190" i="6"/>
  <c r="AM124" i="6"/>
  <c r="R16" i="19"/>
  <c r="DY206" i="6"/>
  <c r="AF16" i="19"/>
  <c r="AL127" i="19" s="1"/>
  <c r="DY163" i="6"/>
  <c r="DY97" i="6"/>
  <c r="CK105" i="1"/>
  <c r="CK169" i="1"/>
  <c r="AZ170" i="1"/>
  <c r="AZ104" i="1"/>
  <c r="BL117" i="1"/>
  <c r="BL183" i="1"/>
  <c r="CT106" i="1"/>
  <c r="CT172" i="1"/>
  <c r="AE16" i="39"/>
  <c r="DR162" i="1"/>
  <c r="DR96" i="1"/>
  <c r="AH98" i="1"/>
  <c r="AH164" i="1"/>
  <c r="CD170" i="1"/>
  <c r="CD104" i="1"/>
  <c r="CT121" i="6"/>
  <c r="CA209" i="6"/>
  <c r="CA47" i="6"/>
  <c r="CA166" i="6"/>
  <c r="DQ183" i="1"/>
  <c r="DQ117" i="1"/>
  <c r="DR116" i="1"/>
  <c r="DR182" i="1"/>
  <c r="AE36" i="39"/>
  <c r="EF94" i="1"/>
  <c r="EF160" i="1"/>
  <c r="CT123" i="6"/>
  <c r="CT83" i="6"/>
  <c r="CT135" i="6" s="1"/>
  <c r="CT232" i="6"/>
  <c r="CT189" i="6"/>
  <c r="BT98" i="6"/>
  <c r="BT165" i="6"/>
  <c r="BT208" i="6"/>
  <c r="BT99" i="6"/>
  <c r="D37" i="39"/>
  <c r="EA183" i="1"/>
  <c r="EA117" i="1"/>
  <c r="K37" i="21"/>
  <c r="S37" i="21"/>
  <c r="AH37" i="39"/>
  <c r="AG37" i="21"/>
  <c r="N234" i="6"/>
  <c r="N125" i="6"/>
  <c r="CS206" i="6"/>
  <c r="CJ188" i="1"/>
  <c r="CJ122" i="1"/>
  <c r="CS117" i="6"/>
  <c r="CS183" i="6"/>
  <c r="CS226" i="6"/>
  <c r="T100" i="1"/>
  <c r="T166" i="1"/>
  <c r="CY162" i="6"/>
  <c r="CM96" i="6"/>
  <c r="CM162" i="6"/>
  <c r="CM205" i="6"/>
  <c r="AL190" i="6"/>
  <c r="AL233" i="6"/>
  <c r="AL124" i="6"/>
  <c r="DK227" i="6"/>
  <c r="DJ184" i="6"/>
  <c r="DJ118" i="6"/>
  <c r="DJ227" i="6"/>
  <c r="DC182" i="1"/>
  <c r="DC116" i="1"/>
  <c r="DG174" i="1"/>
  <c r="DG108" i="1"/>
  <c r="BP124" i="1"/>
  <c r="BP190" i="1"/>
  <c r="CC218" i="6"/>
  <c r="CC109" i="6"/>
  <c r="CC175" i="6"/>
  <c r="ES180" i="6"/>
  <c r="AJ33" i="19"/>
  <c r="EG223" i="6"/>
  <c r="S33" i="39"/>
  <c r="BG33" i="39"/>
  <c r="EG180" i="6"/>
  <c r="EG114" i="6"/>
  <c r="AY33" i="19"/>
  <c r="L33" i="19"/>
  <c r="AW33" i="39"/>
  <c r="U33" i="19"/>
  <c r="EM102" i="6"/>
  <c r="EM168" i="6"/>
  <c r="BI21" i="39"/>
  <c r="EM211" i="6"/>
  <c r="W21" i="19"/>
  <c r="AY21" i="39"/>
  <c r="BC104" i="1"/>
  <c r="BC170" i="1"/>
  <c r="AR94" i="1"/>
  <c r="AR160" i="1"/>
  <c r="AJ93" i="1"/>
  <c r="AJ159" i="1"/>
  <c r="AJ45" i="1"/>
  <c r="EH96" i="1"/>
  <c r="ET162" i="1"/>
  <c r="EH162" i="1"/>
  <c r="BY48" i="1"/>
  <c r="BY103" i="1"/>
  <c r="BY169" i="1"/>
  <c r="FA166" i="6"/>
  <c r="EO166" i="6"/>
  <c r="AN19" i="19"/>
  <c r="EO209" i="6"/>
  <c r="EO47" i="6"/>
  <c r="W174" i="1"/>
  <c r="W108" i="1"/>
  <c r="AY166" i="1"/>
  <c r="AY100" i="1"/>
  <c r="AN181" i="6"/>
  <c r="AN115" i="6"/>
  <c r="AN224" i="6"/>
  <c r="CV164" i="1"/>
  <c r="CV98" i="1"/>
  <c r="BG174" i="6"/>
  <c r="BG108" i="6"/>
  <c r="BG217" i="6"/>
  <c r="CO217" i="6"/>
  <c r="CO108" i="6"/>
  <c r="CO174" i="6"/>
  <c r="BR109" i="6"/>
  <c r="BR175" i="6"/>
  <c r="BR218" i="6"/>
  <c r="AT26" i="39"/>
  <c r="R26" i="19"/>
  <c r="DX173" i="6"/>
  <c r="P26" i="39"/>
  <c r="DX107" i="6"/>
  <c r="BD26" i="39"/>
  <c r="DX216" i="6"/>
  <c r="FA160" i="1"/>
  <c r="EO160" i="1"/>
  <c r="EO94" i="1"/>
  <c r="AN14" i="21"/>
  <c r="EF113" i="1"/>
  <c r="EF179" i="1"/>
  <c r="DW226" i="6"/>
  <c r="DW183" i="6"/>
  <c r="AE36" i="19"/>
  <c r="AN99" i="1"/>
  <c r="AN47" i="1"/>
  <c r="AN165" i="1"/>
  <c r="B27" i="21"/>
  <c r="AD182" i="1"/>
  <c r="AD116" i="1"/>
  <c r="CK100" i="1"/>
  <c r="CK166" i="1"/>
  <c r="AN44" i="21"/>
  <c r="EO124" i="1"/>
  <c r="EO190" i="1"/>
  <c r="FA190" i="1"/>
  <c r="AR181" i="1"/>
  <c r="AR115" i="1"/>
  <c r="DE105" i="1"/>
  <c r="DE171" i="1"/>
  <c r="BU103" i="1"/>
  <c r="BU169" i="1"/>
  <c r="BU48" i="1"/>
  <c r="EL160" i="1"/>
  <c r="DZ94" i="1"/>
  <c r="DZ160" i="1"/>
  <c r="BG121" i="6"/>
  <c r="BG230" i="6"/>
  <c r="BG187" i="6"/>
  <c r="DF160" i="1"/>
  <c r="CT160" i="1"/>
  <c r="CT94" i="1"/>
  <c r="AZ114" i="1"/>
  <c r="AZ180" i="1"/>
  <c r="DH125" i="6"/>
  <c r="DH234" i="6"/>
  <c r="DH191" i="6"/>
  <c r="DV188" i="6"/>
  <c r="DV122" i="6"/>
  <c r="DM182" i="1"/>
  <c r="DM116" i="1"/>
  <c r="AP114" i="1"/>
  <c r="AP180" i="1"/>
  <c r="BN213" i="6"/>
  <c r="BB23" i="19"/>
  <c r="BM213" i="6"/>
  <c r="BM48" i="6"/>
  <c r="BM170" i="6"/>
  <c r="AJ22" i="19"/>
  <c r="U22" i="19"/>
  <c r="S22" i="39"/>
  <c r="EG212" i="6"/>
  <c r="L22" i="19"/>
  <c r="EG169" i="6"/>
  <c r="EG103" i="6"/>
  <c r="E22" i="19"/>
  <c r="AY22" i="19"/>
  <c r="AY109" i="1"/>
  <c r="AY175" i="1"/>
  <c r="Y123" i="1"/>
  <c r="Y189" i="1"/>
  <c r="CH117" i="6"/>
  <c r="CH226" i="6"/>
  <c r="CH183" i="6"/>
  <c r="EK96" i="1"/>
  <c r="EK162" i="1"/>
  <c r="EW162" i="1"/>
  <c r="AL16" i="21"/>
  <c r="AF37" i="19"/>
  <c r="DY227" i="6"/>
  <c r="DY184" i="6"/>
  <c r="DY118" i="6"/>
  <c r="EO177" i="1"/>
  <c r="AN31" i="21"/>
  <c r="EO111" i="1"/>
  <c r="FA177" i="1"/>
  <c r="BE163" i="1"/>
  <c r="BE46" i="1"/>
  <c r="BQ155" i="1" s="1"/>
  <c r="BE97" i="1"/>
  <c r="BA121" i="1"/>
  <c r="BA187" i="1"/>
  <c r="AZ163" i="6"/>
  <c r="AZ97" i="6"/>
  <c r="AZ206" i="6"/>
  <c r="CA173" i="1"/>
  <c r="CA107" i="1"/>
  <c r="BU215" i="6"/>
  <c r="BU172" i="6"/>
  <c r="BU106" i="6"/>
  <c r="DZ96" i="6"/>
  <c r="DZ205" i="6"/>
  <c r="DZ162" i="6"/>
  <c r="BW224" i="6"/>
  <c r="BW181" i="6"/>
  <c r="BW115" i="6"/>
  <c r="EP123" i="1"/>
  <c r="I43" i="39"/>
  <c r="X43" i="21"/>
  <c r="AM43" i="39"/>
  <c r="AF101" i="1"/>
  <c r="AF167" i="1"/>
  <c r="AC108" i="1"/>
  <c r="AC174" i="1"/>
  <c r="DB183" i="6"/>
  <c r="DB117" i="6"/>
  <c r="DB226" i="6"/>
  <c r="BS185" i="1"/>
  <c r="BS119" i="1"/>
  <c r="AQ111" i="6"/>
  <c r="CC116" i="1"/>
  <c r="CC182" i="1"/>
  <c r="BO111" i="1"/>
  <c r="BO177" i="1"/>
  <c r="EI227" i="6"/>
  <c r="EI184" i="6"/>
  <c r="EI118" i="6"/>
  <c r="DN214" i="6"/>
  <c r="DN171" i="6"/>
  <c r="DN105" i="6"/>
  <c r="DN104" i="6"/>
  <c r="EB108" i="1"/>
  <c r="EB174" i="1"/>
  <c r="BW190" i="1"/>
  <c r="BW124" i="1"/>
  <c r="BB227" i="6"/>
  <c r="BB184" i="6"/>
  <c r="BB118" i="6"/>
  <c r="G36" i="39"/>
  <c r="V36" i="21"/>
  <c r="AK36" i="39"/>
  <c r="EJ182" i="1"/>
  <c r="EV182" i="1"/>
  <c r="EJ116" i="1"/>
  <c r="EG164" i="6"/>
  <c r="EG207" i="6"/>
  <c r="L17" i="19"/>
  <c r="AY17" i="19"/>
  <c r="AZ128" i="19" s="1"/>
  <c r="J20" i="12" s="1"/>
  <c r="AW17" i="39"/>
  <c r="S17" i="39"/>
  <c r="U17" i="19"/>
  <c r="AJ17" i="19"/>
  <c r="AK172" i="19" s="1"/>
  <c r="BG17" i="39"/>
  <c r="E17" i="19"/>
  <c r="CU190" i="1"/>
  <c r="CI124" i="1"/>
  <c r="CI190" i="1"/>
  <c r="Q191" i="6"/>
  <c r="Q125" i="6"/>
  <c r="BL205" i="6"/>
  <c r="BI116" i="6"/>
  <c r="BI225" i="6"/>
  <c r="BI182" i="6"/>
  <c r="AZ209" i="6"/>
  <c r="AZ47" i="6"/>
  <c r="AZ166" i="6"/>
  <c r="FC170" i="6"/>
  <c r="EQ170" i="6"/>
  <c r="AO23" i="19"/>
  <c r="EQ48" i="6"/>
  <c r="AI11" i="19" s="1"/>
  <c r="EQ213" i="6"/>
  <c r="CU207" i="6"/>
  <c r="CU46" i="6"/>
  <c r="CU244" i="6" s="1"/>
  <c r="CU164" i="6"/>
  <c r="AO212" i="6"/>
  <c r="AO103" i="6"/>
  <c r="AO169" i="6"/>
  <c r="X25" i="19"/>
  <c r="BJ25" i="39"/>
  <c r="FB172" i="6"/>
  <c r="EP215" i="6"/>
  <c r="EP106" i="6"/>
  <c r="EP172" i="6"/>
  <c r="CI122" i="6"/>
  <c r="AO161" i="1"/>
  <c r="AO95" i="1"/>
  <c r="AV112" i="1"/>
  <c r="AV178" i="1"/>
  <c r="DU223" i="6"/>
  <c r="D33" i="19"/>
  <c r="AS33" i="39"/>
  <c r="DU180" i="6"/>
  <c r="AD33" i="19"/>
  <c r="BC33" i="39"/>
  <c r="O33" i="39"/>
  <c r="J33" i="19"/>
  <c r="DU114" i="6"/>
  <c r="Q33" i="19"/>
  <c r="BW220" i="6"/>
  <c r="BW177" i="6"/>
  <c r="AE124" i="6"/>
  <c r="AE233" i="6"/>
  <c r="AE190" i="6"/>
  <c r="AN177" i="1"/>
  <c r="AN111" i="1"/>
  <c r="T40" i="39"/>
  <c r="EV187" i="6"/>
  <c r="EJ187" i="6"/>
  <c r="EJ230" i="6"/>
  <c r="EJ121" i="6"/>
  <c r="BH40" i="39"/>
  <c r="AX40" i="39"/>
  <c r="V40" i="19"/>
  <c r="CZ173" i="1"/>
  <c r="CN173" i="1"/>
  <c r="CN107" i="1"/>
  <c r="DN172" i="1"/>
  <c r="DN106" i="1"/>
  <c r="ER177" i="6"/>
  <c r="ER220" i="6"/>
  <c r="ES220" i="6"/>
  <c r="FD177" i="6"/>
  <c r="CP112" i="6"/>
  <c r="CP221" i="6"/>
  <c r="CP178" i="6"/>
  <c r="AB180" i="1"/>
  <c r="AB114" i="1"/>
  <c r="DD173" i="6"/>
  <c r="DD216" i="6"/>
  <c r="DD107" i="6"/>
  <c r="EI180" i="1"/>
  <c r="AK34" i="21"/>
  <c r="EU180" i="1"/>
  <c r="EI114" i="1"/>
  <c r="BE179" i="1"/>
  <c r="E96" i="1"/>
  <c r="DM184" i="1"/>
  <c r="DM118" i="1"/>
  <c r="BI109" i="1"/>
  <c r="BI175" i="1"/>
  <c r="K22" i="21"/>
  <c r="AH22" i="39"/>
  <c r="S22" i="21"/>
  <c r="D22" i="39"/>
  <c r="EA102" i="1"/>
  <c r="AG22" i="21"/>
  <c r="EA168" i="1"/>
  <c r="CR106" i="1"/>
  <c r="CR172" i="1"/>
  <c r="V83" i="6"/>
  <c r="V189" i="6"/>
  <c r="V123" i="6"/>
  <c r="V232" i="6"/>
  <c r="EP181" i="6"/>
  <c r="EP115" i="6"/>
  <c r="EK173" i="1"/>
  <c r="AL27" i="21"/>
  <c r="EW173" i="1"/>
  <c r="EK107" i="1"/>
  <c r="BS181" i="1"/>
  <c r="BG115" i="1"/>
  <c r="BG181" i="1"/>
  <c r="J101" i="1"/>
  <c r="Z112" i="1"/>
  <c r="Z178" i="1"/>
  <c r="BE189" i="1"/>
  <c r="BE123" i="1"/>
  <c r="CC110" i="1"/>
  <c r="CC176" i="1"/>
  <c r="AA170" i="6"/>
  <c r="AA48" i="6"/>
  <c r="AA213" i="6"/>
  <c r="S48" i="1"/>
  <c r="S91" i="1" s="1"/>
  <c r="S169" i="1"/>
  <c r="S103" i="1"/>
  <c r="Z102" i="6"/>
  <c r="Z211" i="6"/>
  <c r="Z168" i="6"/>
  <c r="AI111" i="6"/>
  <c r="AI220" i="6"/>
  <c r="AI177" i="6"/>
  <c r="BQ48" i="1"/>
  <c r="BQ103" i="1"/>
  <c r="BQ169" i="1"/>
  <c r="CB207" i="6"/>
  <c r="CB164" i="6"/>
  <c r="CB46" i="6"/>
  <c r="CP112" i="1"/>
  <c r="CP178" i="1"/>
  <c r="V32" i="19"/>
  <c r="EJ222" i="6"/>
  <c r="AX32" i="39"/>
  <c r="T32" i="39"/>
  <c r="BH32" i="39"/>
  <c r="DO160" i="1"/>
  <c r="DO94" i="1"/>
  <c r="I14" i="21"/>
  <c r="AD14" i="39"/>
  <c r="DT171" i="1"/>
  <c r="DT105" i="1"/>
  <c r="CW168" i="6"/>
  <c r="AJ30" i="21"/>
  <c r="EH110" i="1"/>
  <c r="AS217" i="6"/>
  <c r="AS108" i="6"/>
  <c r="AS174" i="6"/>
  <c r="CN114" i="1"/>
  <c r="CN180" i="1"/>
  <c r="H116" i="1"/>
  <c r="BZ120" i="6"/>
  <c r="BZ229" i="6"/>
  <c r="BZ186" i="6"/>
  <c r="AQ217" i="6"/>
  <c r="AQ174" i="6"/>
  <c r="AQ108" i="6"/>
  <c r="DP202" i="6"/>
  <c r="DP44" i="6"/>
  <c r="BE19" i="39"/>
  <c r="AU19" i="39"/>
  <c r="AY130" i="39" s="1"/>
  <c r="K19" i="19"/>
  <c r="EA209" i="6"/>
  <c r="S19" i="19"/>
  <c r="W130" i="19" s="1"/>
  <c r="Q19" i="39"/>
  <c r="AG19" i="19"/>
  <c r="EA166" i="6"/>
  <c r="EA47" i="6"/>
  <c r="BN115" i="6"/>
  <c r="BN181" i="6"/>
  <c r="BN224" i="6"/>
  <c r="BP106" i="6"/>
  <c r="BP215" i="6"/>
  <c r="BP172" i="6"/>
  <c r="DM122" i="6"/>
  <c r="DM231" i="6"/>
  <c r="DM188" i="6"/>
  <c r="BR94" i="1"/>
  <c r="BR160" i="1"/>
  <c r="CG180" i="1"/>
  <c r="CG114" i="1"/>
  <c r="C41" i="19"/>
  <c r="DI188" i="6"/>
  <c r="AO41" i="39"/>
  <c r="DI122" i="6"/>
  <c r="H41" i="19"/>
  <c r="DI231" i="6"/>
  <c r="CA96" i="6"/>
  <c r="CA162" i="6"/>
  <c r="CA205" i="6"/>
  <c r="AG107" i="1"/>
  <c r="AG173" i="1"/>
  <c r="CC160" i="1"/>
  <c r="CC94" i="1"/>
  <c r="N230" i="6"/>
  <c r="N121" i="6"/>
  <c r="V212" i="6"/>
  <c r="V103" i="6"/>
  <c r="V169" i="6"/>
  <c r="CM46" i="1"/>
  <c r="CM163" i="1"/>
  <c r="CM97" i="1"/>
  <c r="BQ116" i="6"/>
  <c r="BX189" i="1"/>
  <c r="BX123" i="1"/>
  <c r="DG106" i="6"/>
  <c r="DG172" i="6"/>
  <c r="DG215" i="6"/>
  <c r="EX185" i="6"/>
  <c r="EL228" i="6"/>
  <c r="EL119" i="6"/>
  <c r="EL185" i="6"/>
  <c r="CP191" i="6"/>
  <c r="CP234" i="6"/>
  <c r="CP125" i="6"/>
  <c r="AZ125" i="6"/>
  <c r="AZ228" i="6"/>
  <c r="AZ185" i="6"/>
  <c r="AZ119" i="6"/>
  <c r="AL22" i="21"/>
  <c r="EW168" i="1"/>
  <c r="EK102" i="1"/>
  <c r="EK168" i="1"/>
  <c r="AA168" i="1"/>
  <c r="AA102" i="1"/>
  <c r="AD111" i="1"/>
  <c r="AD177" i="1"/>
  <c r="BX221" i="6"/>
  <c r="BX178" i="6"/>
  <c r="BX112" i="6"/>
  <c r="DU115" i="1"/>
  <c r="AF35" i="39"/>
  <c r="AD35" i="21"/>
  <c r="AJ145" i="21" s="1"/>
  <c r="J35" i="21"/>
  <c r="DU181" i="1"/>
  <c r="D35" i="21"/>
  <c r="EC170" i="1"/>
  <c r="EC104" i="1"/>
  <c r="AH24" i="21"/>
  <c r="BX170" i="1"/>
  <c r="BX104" i="1"/>
  <c r="EO167" i="6"/>
  <c r="EC100" i="6"/>
  <c r="EC167" i="6"/>
  <c r="AH20" i="19"/>
  <c r="EC210" i="6"/>
  <c r="EC101" i="6"/>
  <c r="BP185" i="6"/>
  <c r="BP228" i="6"/>
  <c r="BP119" i="6"/>
  <c r="CE106" i="6"/>
  <c r="BE188" i="1"/>
  <c r="BE122" i="1"/>
  <c r="CX105" i="1"/>
  <c r="CX171" i="1"/>
  <c r="EL220" i="6"/>
  <c r="EL111" i="6"/>
  <c r="EL177" i="6"/>
  <c r="EX177" i="6"/>
  <c r="EN169" i="6"/>
  <c r="EZ169" i="6"/>
  <c r="EN212" i="6"/>
  <c r="EN103" i="6"/>
  <c r="BE95" i="1"/>
  <c r="BE161" i="1"/>
  <c r="DJ223" i="6"/>
  <c r="DJ180" i="6"/>
  <c r="DJ114" i="6"/>
  <c r="AX161" i="1"/>
  <c r="AX95" i="1"/>
  <c r="EQ117" i="6"/>
  <c r="FC183" i="6"/>
  <c r="AO36" i="19"/>
  <c r="EQ226" i="6"/>
  <c r="EQ183" i="6"/>
  <c r="AE178" i="1"/>
  <c r="AE112" i="1"/>
  <c r="AW206" i="6"/>
  <c r="AW163" i="6"/>
  <c r="AW97" i="6"/>
  <c r="BA191" i="6"/>
  <c r="BA234" i="6"/>
  <c r="AQ187" i="6"/>
  <c r="AQ121" i="6"/>
  <c r="CB108" i="6"/>
  <c r="CC169" i="6"/>
  <c r="CC103" i="6"/>
  <c r="CC212" i="6"/>
  <c r="AG211" i="6"/>
  <c r="AG102" i="6"/>
  <c r="BY113" i="1"/>
  <c r="BY179" i="1"/>
  <c r="DR167" i="6"/>
  <c r="DR100" i="6"/>
  <c r="DR101" i="6"/>
  <c r="BB20" i="39"/>
  <c r="AR20" i="39"/>
  <c r="DR210" i="6"/>
  <c r="BR188" i="6"/>
  <c r="BR231" i="6"/>
  <c r="BR122" i="6"/>
  <c r="EE164" i="6"/>
  <c r="EE46" i="6"/>
  <c r="AI17" i="19"/>
  <c r="EE207" i="6"/>
  <c r="CC106" i="6"/>
  <c r="CC172" i="6"/>
  <c r="CC215" i="6"/>
  <c r="AV163" i="6"/>
  <c r="AV97" i="6"/>
  <c r="AV206" i="6"/>
  <c r="EB47" i="1"/>
  <c r="EB165" i="1"/>
  <c r="EB99" i="1"/>
  <c r="AL184" i="1"/>
  <c r="AL118" i="1"/>
  <c r="DT174" i="6"/>
  <c r="DT108" i="6"/>
  <c r="DT217" i="6"/>
  <c r="V19" i="39"/>
  <c r="EP47" i="6"/>
  <c r="EP166" i="6"/>
  <c r="FB166" i="6"/>
  <c r="X19" i="19"/>
  <c r="X174" i="19" s="1"/>
  <c r="AZ19" i="39"/>
  <c r="BJ19" i="39"/>
  <c r="BJ174" i="39" s="1"/>
  <c r="EP209" i="6"/>
  <c r="Y106" i="1"/>
  <c r="Y172" i="1"/>
  <c r="AJ94" i="6"/>
  <c r="AJ95" i="6"/>
  <c r="BN160" i="6"/>
  <c r="BN45" i="6"/>
  <c r="BO198" i="6" s="1"/>
  <c r="BN203" i="6"/>
  <c r="AE187" i="6"/>
  <c r="AE230" i="6"/>
  <c r="AE121" i="6"/>
  <c r="AX177" i="1"/>
  <c r="AX111" i="1"/>
  <c r="EC189" i="1"/>
  <c r="AH43" i="21"/>
  <c r="EC123" i="1"/>
  <c r="CD120" i="1"/>
  <c r="CD186" i="1"/>
  <c r="DN99" i="6"/>
  <c r="DN98" i="6"/>
  <c r="DN208" i="6"/>
  <c r="DN165" i="6"/>
  <c r="DM122" i="1"/>
  <c r="DM188" i="1"/>
  <c r="BG111" i="6"/>
  <c r="BG177" i="6"/>
  <c r="BG220" i="6"/>
  <c r="EN120" i="6"/>
  <c r="EZ186" i="6"/>
  <c r="EN186" i="6"/>
  <c r="EN229" i="6"/>
  <c r="EB168" i="1"/>
  <c r="EB102" i="1"/>
  <c r="CV95" i="1"/>
  <c r="CV161" i="1"/>
  <c r="BX46" i="6"/>
  <c r="BX164" i="6"/>
  <c r="BX207" i="6"/>
  <c r="BV94" i="1"/>
  <c r="BV160" i="1"/>
  <c r="CC221" i="6"/>
  <c r="CC112" i="6"/>
  <c r="CC178" i="6"/>
  <c r="W180" i="1"/>
  <c r="AF45" i="1"/>
  <c r="AF93" i="1"/>
  <c r="AF159" i="1"/>
  <c r="EF104" i="1"/>
  <c r="EF170" i="1"/>
  <c r="ET186" i="1"/>
  <c r="EH120" i="1"/>
  <c r="CB190" i="6"/>
  <c r="CB233" i="6"/>
  <c r="CB124" i="6"/>
  <c r="CE163" i="6"/>
  <c r="CE206" i="6"/>
  <c r="CE97" i="6"/>
  <c r="DA181" i="1"/>
  <c r="DA115" i="1"/>
  <c r="EA116" i="6"/>
  <c r="S35" i="19"/>
  <c r="EA182" i="6"/>
  <c r="EA225" i="6"/>
  <c r="BE35" i="39"/>
  <c r="AU35" i="39"/>
  <c r="Q35" i="39"/>
  <c r="AG35" i="19"/>
  <c r="K35" i="19"/>
  <c r="BI124" i="1"/>
  <c r="BI190" i="1"/>
  <c r="E39" i="39"/>
  <c r="AI39" i="39"/>
  <c r="T39" i="21"/>
  <c r="ED119" i="1"/>
  <c r="ED185" i="1"/>
  <c r="AS44" i="39"/>
  <c r="O44" i="39"/>
  <c r="DU191" i="6"/>
  <c r="DU125" i="6"/>
  <c r="AD44" i="19"/>
  <c r="Q44" i="19"/>
  <c r="J44" i="19"/>
  <c r="BC44" i="39"/>
  <c r="D44" i="19"/>
  <c r="DU234" i="6"/>
  <c r="BE223" i="6"/>
  <c r="BE114" i="6"/>
  <c r="BE180" i="6"/>
  <c r="AB48" i="1"/>
  <c r="AB103" i="1"/>
  <c r="AB169" i="1"/>
  <c r="BT171" i="1"/>
  <c r="BT105" i="1"/>
  <c r="CM113" i="6"/>
  <c r="AL109" i="6"/>
  <c r="S114" i="6"/>
  <c r="S180" i="6"/>
  <c r="S223" i="6"/>
  <c r="CQ105" i="1"/>
  <c r="CQ171" i="1"/>
  <c r="AS116" i="6"/>
  <c r="AL14" i="19"/>
  <c r="AL61" i="19" s="1"/>
  <c r="EK161" i="6"/>
  <c r="EK184" i="1"/>
  <c r="EK118" i="1"/>
  <c r="EW184" i="1"/>
  <c r="AL38" i="21"/>
  <c r="L105" i="1"/>
  <c r="R34" i="39"/>
  <c r="ED181" i="6"/>
  <c r="AV34" i="39"/>
  <c r="AZ145" i="39" s="1"/>
  <c r="ED115" i="6"/>
  <c r="ED224" i="6"/>
  <c r="T34" i="19"/>
  <c r="X145" i="19" s="1"/>
  <c r="BF34" i="39"/>
  <c r="S189" i="39" s="1"/>
  <c r="BW183" i="6"/>
  <c r="BW226" i="6"/>
  <c r="BW117" i="6"/>
  <c r="DA46" i="1"/>
  <c r="DA163" i="1"/>
  <c r="DA97" i="1"/>
  <c r="N215" i="6"/>
  <c r="N106" i="6"/>
  <c r="EI230" i="6"/>
  <c r="EI121" i="6"/>
  <c r="EI187" i="6"/>
  <c r="BW95" i="1"/>
  <c r="BW161" i="1"/>
  <c r="EJ189" i="1"/>
  <c r="EJ123" i="1"/>
  <c r="Q104" i="1"/>
  <c r="Q170" i="1"/>
  <c r="BU47" i="1"/>
  <c r="BU99" i="1"/>
  <c r="BU165" i="1"/>
  <c r="AL94" i="1"/>
  <c r="AL160" i="1"/>
  <c r="DJ233" i="6"/>
  <c r="DJ124" i="6"/>
  <c r="DJ190" i="6"/>
  <c r="AZ120" i="1"/>
  <c r="AZ186" i="1"/>
  <c r="AT189" i="1"/>
  <c r="AT123" i="1"/>
  <c r="L222" i="6"/>
  <c r="L113" i="6"/>
  <c r="ED103" i="1"/>
  <c r="T23" i="21"/>
  <c r="AI23" i="39"/>
  <c r="E23" i="39"/>
  <c r="ED48" i="1"/>
  <c r="ED169" i="1"/>
  <c r="DX113" i="1"/>
  <c r="C33" i="39"/>
  <c r="R33" i="21"/>
  <c r="DX179" i="1"/>
  <c r="AG33" i="39"/>
  <c r="S188" i="1"/>
  <c r="S122" i="1"/>
  <c r="EH170" i="1"/>
  <c r="ET170" i="1"/>
  <c r="EH104" i="1"/>
  <c r="DO153" i="1"/>
  <c r="DO87" i="1"/>
  <c r="AD7" i="39"/>
  <c r="BD182" i="6"/>
  <c r="BD116" i="6"/>
  <c r="BD225" i="6"/>
  <c r="DP99" i="6"/>
  <c r="DP165" i="6"/>
  <c r="DP98" i="6"/>
  <c r="DP208" i="6"/>
  <c r="AG48" i="6"/>
  <c r="AG201" i="6" s="1"/>
  <c r="AG170" i="6"/>
  <c r="AG213" i="6"/>
  <c r="R189" i="1"/>
  <c r="R123" i="1"/>
  <c r="AE183" i="1"/>
  <c r="AE117" i="1"/>
  <c r="BB113" i="6"/>
  <c r="BB222" i="6"/>
  <c r="BB179" i="6"/>
  <c r="R103" i="1"/>
  <c r="R48" i="1"/>
  <c r="R169" i="1"/>
  <c r="AF183" i="6"/>
  <c r="AF117" i="6"/>
  <c r="AF226" i="6"/>
  <c r="DQ109" i="6"/>
  <c r="DQ175" i="6"/>
  <c r="DQ218" i="6"/>
  <c r="BB20" i="19"/>
  <c r="BM100" i="6"/>
  <c r="BM210" i="6"/>
  <c r="BM167" i="6"/>
  <c r="BM101" i="6"/>
  <c r="X191" i="6"/>
  <c r="X125" i="6"/>
  <c r="X234" i="6"/>
  <c r="CW100" i="6"/>
  <c r="CW167" i="6"/>
  <c r="CW101" i="6"/>
  <c r="CW210" i="6"/>
  <c r="B20" i="19"/>
  <c r="AC181" i="1"/>
  <c r="AC115" i="1"/>
  <c r="DW113" i="1"/>
  <c r="BG214" i="6"/>
  <c r="BF105" i="6"/>
  <c r="BF214" i="6"/>
  <c r="BF171" i="6"/>
  <c r="BF104" i="6"/>
  <c r="CZ160" i="1"/>
  <c r="CZ94" i="1"/>
  <c r="AA174" i="6"/>
  <c r="AA217" i="6"/>
  <c r="AA108" i="6"/>
  <c r="DT91" i="1"/>
  <c r="AW105" i="6"/>
  <c r="BQ176" i="1"/>
  <c r="BQ110" i="1"/>
  <c r="BW105" i="1"/>
  <c r="BW171" i="1"/>
  <c r="CD46" i="6"/>
  <c r="CP156" i="6" s="1"/>
  <c r="CD207" i="6"/>
  <c r="CD164" i="6"/>
  <c r="DH112" i="6"/>
  <c r="DH178" i="6"/>
  <c r="AJ187" i="1"/>
  <c r="AJ121" i="1"/>
  <c r="AM121" i="1"/>
  <c r="AM187" i="1"/>
  <c r="DN124" i="1"/>
  <c r="BP173" i="6"/>
  <c r="BP107" i="6"/>
  <c r="DC124" i="6"/>
  <c r="DC233" i="6"/>
  <c r="DC190" i="6"/>
  <c r="V176" i="1"/>
  <c r="V110" i="1"/>
  <c r="DC231" i="6"/>
  <c r="DC188" i="6"/>
  <c r="DC122" i="6"/>
  <c r="AN113" i="6"/>
  <c r="AN222" i="6"/>
  <c r="AN179" i="6"/>
  <c r="AR191" i="6"/>
  <c r="AR125" i="6"/>
  <c r="AR234" i="6"/>
  <c r="AB166" i="6"/>
  <c r="AB47" i="6"/>
  <c r="AB209" i="6"/>
  <c r="BY94" i="1"/>
  <c r="BY160" i="1"/>
  <c r="CO221" i="6"/>
  <c r="CO112" i="6"/>
  <c r="CO178" i="6"/>
  <c r="L48" i="6"/>
  <c r="X158" i="6" s="1"/>
  <c r="L213" i="6"/>
  <c r="BC44" i="6"/>
  <c r="BC247" i="6" s="1"/>
  <c r="BC202" i="6"/>
  <c r="BS104" i="6"/>
  <c r="BS105" i="6"/>
  <c r="AF189" i="6"/>
  <c r="AF123" i="6"/>
  <c r="AF83" i="6"/>
  <c r="BY106" i="6"/>
  <c r="BY172" i="6"/>
  <c r="BY215" i="6"/>
  <c r="EM162" i="1"/>
  <c r="W16" i="21"/>
  <c r="AL16" i="39"/>
  <c r="M16" i="21"/>
  <c r="H16" i="39"/>
  <c r="AM16" i="21"/>
  <c r="DC212" i="6"/>
  <c r="DC103" i="6"/>
  <c r="DC169" i="6"/>
  <c r="AO16" i="21"/>
  <c r="R172" i="6"/>
  <c r="R215" i="6"/>
  <c r="R106" i="6"/>
  <c r="BO160" i="1"/>
  <c r="BC94" i="1"/>
  <c r="BC160" i="1"/>
  <c r="W123" i="1"/>
  <c r="W189" i="1"/>
  <c r="AP221" i="6"/>
  <c r="AP178" i="6"/>
  <c r="AP112" i="6"/>
  <c r="CH48" i="6"/>
  <c r="CH213" i="6"/>
  <c r="CH170" i="6"/>
  <c r="U217" i="6"/>
  <c r="U108" i="6"/>
  <c r="ER190" i="6"/>
  <c r="ER124" i="6"/>
  <c r="EA165" i="6"/>
  <c r="S18" i="19"/>
  <c r="AU18" i="39"/>
  <c r="BE18" i="39"/>
  <c r="K18" i="19"/>
  <c r="EA98" i="6"/>
  <c r="Q18" i="39"/>
  <c r="EA99" i="6"/>
  <c r="EA208" i="6"/>
  <c r="AG18" i="19"/>
  <c r="BA104" i="1"/>
  <c r="BA170" i="1"/>
  <c r="AX19" i="21"/>
  <c r="AY129" i="21" s="1"/>
  <c r="O21" i="12" s="1"/>
  <c r="L19" i="21"/>
  <c r="EG165" i="1"/>
  <c r="F19" i="39"/>
  <c r="AJ19" i="21"/>
  <c r="U19" i="21"/>
  <c r="EG99" i="1"/>
  <c r="E19" i="21"/>
  <c r="BM107" i="1"/>
  <c r="BM173" i="1"/>
  <c r="CD110" i="1"/>
  <c r="CD176" i="1"/>
  <c r="DD159" i="1"/>
  <c r="DD45" i="1"/>
  <c r="DP154" i="1" s="1"/>
  <c r="DD93" i="1"/>
  <c r="DQ168" i="6"/>
  <c r="DQ211" i="6"/>
  <c r="DQ102" i="6"/>
  <c r="CB87" i="1"/>
  <c r="CB153" i="1"/>
  <c r="H18" i="21"/>
  <c r="H62" i="21" s="1"/>
  <c r="H61" i="21" s="1"/>
  <c r="AB18" i="39"/>
  <c r="AB63" i="39" s="1"/>
  <c r="AB62" i="39" s="1"/>
  <c r="DI98" i="1"/>
  <c r="DI164" i="1"/>
  <c r="C18" i="21"/>
  <c r="J125" i="6"/>
  <c r="J234" i="6"/>
  <c r="AR179" i="1"/>
  <c r="AR113" i="1"/>
  <c r="AG41" i="39"/>
  <c r="C41" i="39"/>
  <c r="DX121" i="1"/>
  <c r="R41" i="21"/>
  <c r="DX187" i="1"/>
  <c r="V215" i="6"/>
  <c r="V172" i="6"/>
  <c r="V106" i="6"/>
  <c r="AR114" i="6"/>
  <c r="AR180" i="6"/>
  <c r="AR223" i="6"/>
  <c r="P233" i="6"/>
  <c r="P124" i="6"/>
  <c r="AB105" i="1"/>
  <c r="AB171" i="1"/>
  <c r="BU113" i="6"/>
  <c r="BU179" i="6"/>
  <c r="BU222" i="6"/>
  <c r="N211" i="6"/>
  <c r="N102" i="6"/>
  <c r="EN96" i="1"/>
  <c r="EZ162" i="1"/>
  <c r="EN162" i="1"/>
  <c r="AK166" i="1"/>
  <c r="AK100" i="1"/>
  <c r="H102" i="6"/>
  <c r="H211" i="6"/>
  <c r="AG16" i="19"/>
  <c r="BE16" i="39"/>
  <c r="EA163" i="6"/>
  <c r="S16" i="19"/>
  <c r="Q16" i="39"/>
  <c r="AU16" i="39"/>
  <c r="Z208" i="6"/>
  <c r="Z165" i="6"/>
  <c r="Z99" i="6"/>
  <c r="Z98" i="6"/>
  <c r="F104" i="1"/>
  <c r="L110" i="1"/>
  <c r="DO164" i="1"/>
  <c r="AD18" i="39"/>
  <c r="AD63" i="39" s="1"/>
  <c r="AD62" i="39" s="1"/>
  <c r="DO98" i="1"/>
  <c r="I18" i="21"/>
  <c r="I62" i="21" s="1"/>
  <c r="I61" i="21" s="1"/>
  <c r="DN164" i="1"/>
  <c r="DN98" i="1"/>
  <c r="BW166" i="6"/>
  <c r="BW209" i="6"/>
  <c r="BW47" i="6"/>
  <c r="AD188" i="1"/>
  <c r="R188" i="1"/>
  <c r="R122" i="1"/>
  <c r="CD214" i="6"/>
  <c r="CD104" i="6"/>
  <c r="CD171" i="6"/>
  <c r="AP124" i="6"/>
  <c r="AP190" i="6"/>
  <c r="AP233" i="6"/>
  <c r="DM115" i="6"/>
  <c r="DM224" i="6"/>
  <c r="DM181" i="6"/>
  <c r="CU222" i="6"/>
  <c r="CU179" i="6"/>
  <c r="U185" i="1"/>
  <c r="U119" i="1"/>
  <c r="X160" i="1"/>
  <c r="X94" i="1"/>
  <c r="BS225" i="6"/>
  <c r="BR225" i="6"/>
  <c r="BR116" i="6"/>
  <c r="M109" i="1"/>
  <c r="CZ111" i="1"/>
  <c r="CZ177" i="1"/>
  <c r="EX179" i="1"/>
  <c r="EL179" i="1"/>
  <c r="EL113" i="1"/>
  <c r="AI25" i="39"/>
  <c r="I136" i="39" s="1"/>
  <c r="O29" i="41" s="1"/>
  <c r="O66" i="41" s="1"/>
  <c r="T25" i="21"/>
  <c r="BC217" i="6"/>
  <c r="BC108" i="6"/>
  <c r="BC174" i="6"/>
  <c r="G44" i="6"/>
  <c r="S154" i="6" s="1"/>
  <c r="G202" i="6"/>
  <c r="CF45" i="6"/>
  <c r="CF198" i="6" s="1"/>
  <c r="CF160" i="6"/>
  <c r="CF203" i="6"/>
  <c r="CC186" i="1"/>
  <c r="CC120" i="1"/>
  <c r="H45" i="6"/>
  <c r="H198" i="6" s="1"/>
  <c r="H203" i="6"/>
  <c r="CN104" i="1"/>
  <c r="CN170" i="1"/>
  <c r="AK48" i="1"/>
  <c r="AK169" i="1"/>
  <c r="AK103" i="1"/>
  <c r="AT48" i="6"/>
  <c r="BF158" i="6" s="1"/>
  <c r="AT170" i="6"/>
  <c r="CF110" i="1"/>
  <c r="CF176" i="1"/>
  <c r="X160" i="6"/>
  <c r="X203" i="6"/>
  <c r="X45" i="6"/>
  <c r="Y198" i="6" s="1"/>
  <c r="DH174" i="1"/>
  <c r="CV108" i="1"/>
  <c r="CV174" i="1"/>
  <c r="DK174" i="1"/>
  <c r="DK108" i="1"/>
  <c r="AY119" i="1"/>
  <c r="AY185" i="1"/>
  <c r="BD172" i="1"/>
  <c r="BD106" i="1"/>
  <c r="AK178" i="6"/>
  <c r="AK221" i="6"/>
  <c r="AK112" i="6"/>
  <c r="DG164" i="1"/>
  <c r="EF202" i="6"/>
  <c r="EF44" i="6"/>
  <c r="ER154" i="6" s="1"/>
  <c r="V48" i="1"/>
  <c r="V103" i="1"/>
  <c r="V169" i="1"/>
  <c r="AA206" i="6"/>
  <c r="AA163" i="6"/>
  <c r="AA97" i="6"/>
  <c r="EE109" i="1"/>
  <c r="AI29" i="21"/>
  <c r="EE175" i="1"/>
  <c r="I102" i="6"/>
  <c r="I211" i="6"/>
  <c r="AS159" i="1"/>
  <c r="AS93" i="1"/>
  <c r="AS45" i="1"/>
  <c r="AS154" i="1" s="1"/>
  <c r="DE183" i="6"/>
  <c r="DE117" i="6"/>
  <c r="DE226" i="6"/>
  <c r="AZ191" i="6"/>
  <c r="AZ234" i="6"/>
  <c r="BQ110" i="6"/>
  <c r="AT116" i="6"/>
  <c r="S106" i="1"/>
  <c r="AA181" i="1"/>
  <c r="AA115" i="1"/>
  <c r="AI117" i="6"/>
  <c r="AI226" i="6"/>
  <c r="AI183" i="6"/>
  <c r="EV176" i="1"/>
  <c r="AK30" i="39"/>
  <c r="G30" i="39"/>
  <c r="EJ176" i="1"/>
  <c r="V30" i="21"/>
  <c r="EJ110" i="1"/>
  <c r="AT179" i="1"/>
  <c r="AT113" i="1"/>
  <c r="AO161" i="6"/>
  <c r="AO94" i="6"/>
  <c r="AO95" i="6"/>
  <c r="AO204" i="6"/>
  <c r="AB223" i="6"/>
  <c r="AB180" i="6"/>
  <c r="AB114" i="6"/>
  <c r="CY174" i="6"/>
  <c r="CY217" i="6"/>
  <c r="CY108" i="6"/>
  <c r="G114" i="1"/>
  <c r="AG16" i="39"/>
  <c r="R16" i="21"/>
  <c r="DX162" i="1"/>
  <c r="C16" i="39"/>
  <c r="DX96" i="1"/>
  <c r="N100" i="6"/>
  <c r="N210" i="6"/>
  <c r="N101" i="6"/>
  <c r="BJ116" i="1"/>
  <c r="BJ182" i="1"/>
  <c r="AQ162" i="1"/>
  <c r="AQ96" i="1"/>
  <c r="EO113" i="6"/>
  <c r="AK104" i="1"/>
  <c r="AK170" i="1"/>
  <c r="BM212" i="6"/>
  <c r="BM169" i="6"/>
  <c r="BB22" i="19"/>
  <c r="BM103" i="6"/>
  <c r="CU226" i="6"/>
  <c r="CU117" i="6"/>
  <c r="CU183" i="6"/>
  <c r="DN122" i="1"/>
  <c r="DN188" i="1"/>
  <c r="Q108" i="1"/>
  <c r="Q174" i="1"/>
  <c r="CM99" i="6"/>
  <c r="CM208" i="6"/>
  <c r="CM165" i="6"/>
  <c r="CM98" i="6"/>
  <c r="DB159" i="1"/>
  <c r="DB45" i="1"/>
  <c r="DB93" i="1"/>
  <c r="DD47" i="1"/>
  <c r="DD165" i="1"/>
  <c r="DD99" i="1"/>
  <c r="Q118" i="1"/>
  <c r="Q184" i="1"/>
  <c r="AY174" i="1"/>
  <c r="AY108" i="1"/>
  <c r="BT124" i="6"/>
  <c r="BT233" i="6"/>
  <c r="BT190" i="6"/>
  <c r="BD115" i="6"/>
  <c r="BD224" i="6"/>
  <c r="BD181" i="6"/>
  <c r="N227" i="6"/>
  <c r="N118" i="6"/>
  <c r="B37" i="19"/>
  <c r="CW118" i="6"/>
  <c r="CW227" i="6"/>
  <c r="CW184" i="6"/>
  <c r="AI110" i="1"/>
  <c r="AI176" i="1"/>
  <c r="AW184" i="1"/>
  <c r="AW118" i="1"/>
  <c r="DE161" i="6"/>
  <c r="DC117" i="1"/>
  <c r="BF170" i="1"/>
  <c r="BF104" i="1"/>
  <c r="EL46" i="6"/>
  <c r="EX164" i="6"/>
  <c r="EL207" i="6"/>
  <c r="EL164" i="6"/>
  <c r="CI213" i="6"/>
  <c r="AD106" i="6"/>
  <c r="AD215" i="6"/>
  <c r="AM183" i="6"/>
  <c r="AM117" i="6"/>
  <c r="BA46" i="1"/>
  <c r="BA89" i="1" s="1"/>
  <c r="BA97" i="1"/>
  <c r="BH219" i="6"/>
  <c r="BH176" i="6"/>
  <c r="BH110" i="6"/>
  <c r="AG181" i="6"/>
  <c r="AG115" i="6"/>
  <c r="AG224" i="6"/>
  <c r="CF115" i="1"/>
  <c r="CF181" i="1"/>
  <c r="DK87" i="1"/>
  <c r="DK153" i="1"/>
  <c r="DJ116" i="6"/>
  <c r="EE113" i="1"/>
  <c r="C31" i="39"/>
  <c r="DX177" i="1"/>
  <c r="AG31" i="39"/>
  <c r="R31" i="21"/>
  <c r="DX111" i="1"/>
  <c r="DT166" i="1"/>
  <c r="DT100" i="1"/>
  <c r="S189" i="1"/>
  <c r="S123" i="1"/>
  <c r="O219" i="6"/>
  <c r="O110" i="6"/>
  <c r="AI160" i="6"/>
  <c r="AI203" i="6"/>
  <c r="AI45" i="6"/>
  <c r="AU155" i="6" s="1"/>
  <c r="EL232" i="6"/>
  <c r="EL83" i="6"/>
  <c r="EL137" i="6" s="1"/>
  <c r="BE98" i="1"/>
  <c r="BE164" i="1"/>
  <c r="F99" i="1"/>
  <c r="F47" i="1"/>
  <c r="F90" i="1" s="1"/>
  <c r="ER182" i="6"/>
  <c r="ER116" i="6"/>
  <c r="H39" i="18" s="1"/>
  <c r="ER225" i="6"/>
  <c r="ES225" i="6"/>
  <c r="FD182" i="6"/>
  <c r="ES173" i="1"/>
  <c r="EG107" i="1"/>
  <c r="F27" i="39"/>
  <c r="EG173" i="1"/>
  <c r="U27" i="21"/>
  <c r="AJ27" i="39"/>
  <c r="AJ27" i="21"/>
  <c r="AX27" i="21"/>
  <c r="E27" i="21"/>
  <c r="L27" i="21"/>
  <c r="CQ44" i="6"/>
  <c r="CQ243" i="6" s="1"/>
  <c r="CQ202" i="6"/>
  <c r="AT180" i="1"/>
  <c r="AT114" i="1"/>
  <c r="K103" i="1"/>
  <c r="K48" i="1"/>
  <c r="K91" i="1" s="1"/>
  <c r="DP101" i="6"/>
  <c r="DP210" i="6"/>
  <c r="DP167" i="6"/>
  <c r="DP100" i="6"/>
  <c r="CS203" i="6"/>
  <c r="CS45" i="6"/>
  <c r="CS160" i="6"/>
  <c r="EP170" i="6"/>
  <c r="FB170" i="6"/>
  <c r="V23" i="39"/>
  <c r="X23" i="19"/>
  <c r="BJ23" i="39"/>
  <c r="EP48" i="6"/>
  <c r="AZ23" i="39"/>
  <c r="EP213" i="6"/>
  <c r="AI14" i="19"/>
  <c r="EF95" i="6"/>
  <c r="EF161" i="6"/>
  <c r="EF204" i="6"/>
  <c r="EF94" i="6"/>
  <c r="AL119" i="1"/>
  <c r="AL185" i="1"/>
  <c r="AG100" i="1"/>
  <c r="AG166" i="1"/>
  <c r="AW177" i="1"/>
  <c r="AW111" i="1"/>
  <c r="AR47" i="6"/>
  <c r="AR166" i="6"/>
  <c r="AR209" i="6"/>
  <c r="X182" i="6"/>
  <c r="X116" i="6"/>
  <c r="DC108" i="1"/>
  <c r="DC174" i="1"/>
  <c r="EK186" i="6"/>
  <c r="EK120" i="6"/>
  <c r="BS213" i="6"/>
  <c r="P116" i="1"/>
  <c r="BJ164" i="6"/>
  <c r="BJ207" i="6"/>
  <c r="BJ46" i="6"/>
  <c r="AF30" i="39"/>
  <c r="Q30" i="21"/>
  <c r="DU110" i="1"/>
  <c r="D30" i="21"/>
  <c r="DE116" i="6"/>
  <c r="DE225" i="6"/>
  <c r="DE182" i="6"/>
  <c r="DO125" i="6"/>
  <c r="DO191" i="6"/>
  <c r="DO234" i="6"/>
  <c r="I44" i="19"/>
  <c r="AQ44" i="39"/>
  <c r="DJ112" i="6"/>
  <c r="DJ178" i="6"/>
  <c r="DJ221" i="6"/>
  <c r="BQ163" i="1"/>
  <c r="P215" i="6"/>
  <c r="P106" i="6"/>
  <c r="DQ233" i="6"/>
  <c r="DQ190" i="6"/>
  <c r="BY160" i="6"/>
  <c r="BY203" i="6"/>
  <c r="BY45" i="6"/>
  <c r="BD168" i="1"/>
  <c r="BD102" i="1"/>
  <c r="AG112" i="6"/>
  <c r="EA161" i="1"/>
  <c r="AG15" i="21"/>
  <c r="EA95" i="1"/>
  <c r="D15" i="39"/>
  <c r="S15" i="21"/>
  <c r="AH15" i="39"/>
  <c r="DR179" i="1"/>
  <c r="DR113" i="1"/>
  <c r="AE33" i="39"/>
  <c r="BN118" i="6"/>
  <c r="BN184" i="6"/>
  <c r="BN227" i="6"/>
  <c r="DF178" i="1"/>
  <c r="DF112" i="1"/>
  <c r="BW162" i="6"/>
  <c r="BW96" i="6"/>
  <c r="BW205" i="6"/>
  <c r="DG120" i="1"/>
  <c r="DG186" i="1"/>
  <c r="X119" i="6"/>
  <c r="X185" i="6"/>
  <c r="X228" i="6"/>
  <c r="X273" i="6"/>
  <c r="P230" i="6"/>
  <c r="P121" i="6"/>
  <c r="AK233" i="6"/>
  <c r="AK190" i="6"/>
  <c r="AK124" i="6"/>
  <c r="X161" i="1"/>
  <c r="X95" i="1"/>
  <c r="CF120" i="6"/>
  <c r="DZ123" i="1"/>
  <c r="DZ189" i="1"/>
  <c r="X204" i="6"/>
  <c r="X95" i="6"/>
  <c r="X161" i="6"/>
  <c r="X94" i="6"/>
  <c r="AN123" i="6"/>
  <c r="AN83" i="6"/>
  <c r="DG210" i="6"/>
  <c r="DG167" i="6"/>
  <c r="DG100" i="6"/>
  <c r="DG101" i="6"/>
  <c r="EI182" i="6"/>
  <c r="EU182" i="6"/>
  <c r="EI116" i="6"/>
  <c r="AK35" i="19"/>
  <c r="EI225" i="6"/>
  <c r="CD179" i="1"/>
  <c r="CD113" i="1"/>
  <c r="O203" i="6"/>
  <c r="O45" i="6"/>
  <c r="AC96" i="6"/>
  <c r="AC162" i="6"/>
  <c r="AC205" i="6"/>
  <c r="Y111" i="1"/>
  <c r="Y177" i="1"/>
  <c r="DC210" i="6"/>
  <c r="BO94" i="1"/>
  <c r="DB173" i="1"/>
  <c r="DB107" i="1"/>
  <c r="EL123" i="1"/>
  <c r="EL189" i="1"/>
  <c r="EX189" i="1"/>
  <c r="AN209" i="6"/>
  <c r="AN47" i="6"/>
  <c r="AN166" i="6"/>
  <c r="DV98" i="1"/>
  <c r="DV164" i="1"/>
  <c r="BZ223" i="6"/>
  <c r="BZ114" i="6"/>
  <c r="DT109" i="6"/>
  <c r="DT175" i="6"/>
  <c r="EN116" i="6"/>
  <c r="ER114" i="1"/>
  <c r="DE216" i="6"/>
  <c r="DE107" i="6"/>
  <c r="DE173" i="6"/>
  <c r="AD99" i="1"/>
  <c r="AD47" i="1"/>
  <c r="AD165" i="1"/>
  <c r="AN40" i="19"/>
  <c r="EO230" i="6"/>
  <c r="EO187" i="6"/>
  <c r="EO121" i="6"/>
  <c r="FA187" i="6"/>
  <c r="AD160" i="6"/>
  <c r="BI160" i="1"/>
  <c r="BI94" i="1"/>
  <c r="DZ167" i="1"/>
  <c r="DZ101" i="1"/>
  <c r="T120" i="6"/>
  <c r="T229" i="6"/>
  <c r="AU182" i="6"/>
  <c r="AU116" i="6"/>
  <c r="AU225" i="6"/>
  <c r="EC172" i="6"/>
  <c r="AH25" i="19"/>
  <c r="EC215" i="6"/>
  <c r="EC106" i="6"/>
  <c r="AS111" i="1"/>
  <c r="AS177" i="1"/>
  <c r="P117" i="1"/>
  <c r="CF169" i="1"/>
  <c r="CF103" i="1"/>
  <c r="CF48" i="1"/>
  <c r="BR203" i="6"/>
  <c r="BR160" i="6"/>
  <c r="BR45" i="6"/>
  <c r="AS169" i="6"/>
  <c r="BB122" i="1"/>
  <c r="BB188" i="1"/>
  <c r="CG208" i="6"/>
  <c r="CG99" i="6"/>
  <c r="CG98" i="6"/>
  <c r="CG165" i="6"/>
  <c r="CA122" i="1"/>
  <c r="CA188" i="1"/>
  <c r="BQ171" i="6"/>
  <c r="BQ104" i="6"/>
  <c r="BQ214" i="6"/>
  <c r="BQ105" i="6"/>
  <c r="EC103" i="6"/>
  <c r="CR233" i="6"/>
  <c r="CR124" i="6"/>
  <c r="AQ107" i="6"/>
  <c r="AQ216" i="6"/>
  <c r="AQ173" i="6"/>
  <c r="CO191" i="6"/>
  <c r="CO125" i="6"/>
  <c r="DJ115" i="1"/>
  <c r="DJ181" i="1"/>
  <c r="CZ234" i="6"/>
  <c r="CZ125" i="6"/>
  <c r="CZ191" i="6"/>
  <c r="AK123" i="1"/>
  <c r="AK189" i="1"/>
  <c r="CY164" i="6"/>
  <c r="CY207" i="6"/>
  <c r="CY46" i="6"/>
  <c r="CN153" i="1"/>
  <c r="CN87" i="1"/>
  <c r="ER187" i="1"/>
  <c r="ER121" i="1"/>
  <c r="FD187" i="1"/>
  <c r="AG185" i="1"/>
  <c r="AG119" i="1"/>
  <c r="AA190" i="1"/>
  <c r="M223" i="6"/>
  <c r="M114" i="6"/>
  <c r="DX117" i="1"/>
  <c r="DX183" i="1"/>
  <c r="CH232" i="6"/>
  <c r="CH123" i="6"/>
  <c r="CH83" i="6"/>
  <c r="AK207" i="6"/>
  <c r="BR115" i="1"/>
  <c r="BR181" i="1"/>
  <c r="CK95" i="6"/>
  <c r="CK161" i="6"/>
  <c r="CK94" i="6"/>
  <c r="J204" i="6"/>
  <c r="V96" i="6"/>
  <c r="V162" i="6"/>
  <c r="V205" i="6"/>
  <c r="DT99" i="6"/>
  <c r="DT165" i="6"/>
  <c r="DT98" i="6"/>
  <c r="DT208" i="6"/>
  <c r="BL125" i="6"/>
  <c r="BD170" i="1"/>
  <c r="BD104" i="1"/>
  <c r="CY97" i="6"/>
  <c r="CY163" i="6"/>
  <c r="CY206" i="6"/>
  <c r="DT184" i="6"/>
  <c r="DT118" i="6"/>
  <c r="AP44" i="6"/>
  <c r="AP244" i="6" s="1"/>
  <c r="AP202" i="6"/>
  <c r="CL102" i="1"/>
  <c r="BF36" i="39"/>
  <c r="T36" i="19"/>
  <c r="ED117" i="6"/>
  <c r="ED226" i="6"/>
  <c r="AV36" i="39"/>
  <c r="AR166" i="1"/>
  <c r="AR100" i="1"/>
  <c r="CD177" i="6"/>
  <c r="CD111" i="6"/>
  <c r="CD220" i="6"/>
  <c r="CF106" i="6"/>
  <c r="CF172" i="6"/>
  <c r="CF215" i="6"/>
  <c r="BD182" i="1"/>
  <c r="BD116" i="1"/>
  <c r="P107" i="6"/>
  <c r="P216" i="6"/>
  <c r="AF98" i="1"/>
  <c r="AF164" i="1"/>
  <c r="Q16" i="21"/>
  <c r="D16" i="21"/>
  <c r="AF16" i="39"/>
  <c r="BC163" i="1"/>
  <c r="AS187" i="1"/>
  <c r="AS121" i="1"/>
  <c r="J115" i="1"/>
  <c r="U182" i="1"/>
  <c r="BJ165" i="1"/>
  <c r="CQ233" i="6"/>
  <c r="CQ124" i="6"/>
  <c r="CQ190" i="6"/>
  <c r="AG121" i="6"/>
  <c r="AG187" i="6"/>
  <c r="AG230" i="6"/>
  <c r="DR101" i="1"/>
  <c r="AE21" i="39"/>
  <c r="DR167" i="1"/>
  <c r="AM185" i="1"/>
  <c r="AM119" i="1"/>
  <c r="DV160" i="1"/>
  <c r="DV94" i="1"/>
  <c r="K212" i="6"/>
  <c r="K103" i="6"/>
  <c r="BC12" i="39"/>
  <c r="DU202" i="6"/>
  <c r="O12" i="39"/>
  <c r="DU44" i="6"/>
  <c r="AS12" i="39"/>
  <c r="DE186" i="6"/>
  <c r="DE120" i="6"/>
  <c r="DE229" i="6"/>
  <c r="AR174" i="6"/>
  <c r="AR217" i="6"/>
  <c r="AR108" i="6"/>
  <c r="AH220" i="6"/>
  <c r="AH177" i="6"/>
  <c r="AH111" i="6"/>
  <c r="CJ223" i="6"/>
  <c r="CJ114" i="6"/>
  <c r="CJ180" i="6"/>
  <c r="CH109" i="1"/>
  <c r="W184" i="1"/>
  <c r="AE180" i="1"/>
  <c r="AE114" i="1"/>
  <c r="BB30" i="39"/>
  <c r="AR30" i="39"/>
  <c r="DR111" i="6"/>
  <c r="DR177" i="6"/>
  <c r="DR220" i="6"/>
  <c r="AI166" i="1"/>
  <c r="AI100" i="1"/>
  <c r="AH114" i="6"/>
  <c r="AH180" i="6"/>
  <c r="AH223" i="6"/>
  <c r="Z120" i="1"/>
  <c r="DY180" i="6"/>
  <c r="DY114" i="6"/>
  <c r="P39" i="39"/>
  <c r="AT39" i="39"/>
  <c r="BD39" i="39"/>
  <c r="BH150" i="39" s="1"/>
  <c r="DX120" i="6"/>
  <c r="R39" i="19"/>
  <c r="CU189" i="1"/>
  <c r="CU123" i="1"/>
  <c r="DE108" i="6"/>
  <c r="DE217" i="6"/>
  <c r="DE174" i="6"/>
  <c r="CT172" i="6"/>
  <c r="CT106" i="6"/>
  <c r="CT215" i="6"/>
  <c r="AY160" i="1"/>
  <c r="AY94" i="1"/>
  <c r="CK118" i="6"/>
  <c r="BU172" i="1"/>
  <c r="BU106" i="1"/>
  <c r="O232" i="6"/>
  <c r="O123" i="6"/>
  <c r="DJ113" i="6"/>
  <c r="DJ222" i="6"/>
  <c r="DJ179" i="6"/>
  <c r="G121" i="1"/>
  <c r="AU185" i="6"/>
  <c r="AU119" i="6"/>
  <c r="AU228" i="6"/>
  <c r="BG153" i="1"/>
  <c r="BG87" i="1"/>
  <c r="CD233" i="6"/>
  <c r="CD124" i="6"/>
  <c r="CD190" i="6"/>
  <c r="V220" i="6"/>
  <c r="V111" i="6"/>
  <c r="AK171" i="1"/>
  <c r="AK105" i="1"/>
  <c r="AG208" i="6"/>
  <c r="AG99" i="6"/>
  <c r="AG165" i="6"/>
  <c r="AG98" i="6"/>
  <c r="K112" i="6"/>
  <c r="AC210" i="6"/>
  <c r="AC167" i="6"/>
  <c r="AC100" i="6"/>
  <c r="AC101" i="6"/>
  <c r="CA220" i="6"/>
  <c r="CA177" i="6"/>
  <c r="AI47" i="6"/>
  <c r="AI166" i="6"/>
  <c r="AI209" i="6"/>
  <c r="CY124" i="1"/>
  <c r="CY190" i="1"/>
  <c r="AG190" i="1"/>
  <c r="AG124" i="1"/>
  <c r="CA125" i="6"/>
  <c r="CA234" i="6"/>
  <c r="CA191" i="6"/>
  <c r="CK45" i="6"/>
  <c r="CK160" i="6"/>
  <c r="CK203" i="6"/>
  <c r="AT109" i="1"/>
  <c r="AT175" i="1"/>
  <c r="AS182" i="1"/>
  <c r="AS116" i="1"/>
  <c r="CD166" i="1"/>
  <c r="CD100" i="1"/>
  <c r="C27" i="19"/>
  <c r="DI217" i="6"/>
  <c r="DI108" i="6"/>
  <c r="DI174" i="6"/>
  <c r="AO27" i="39"/>
  <c r="AX102" i="1"/>
  <c r="AX168" i="1"/>
  <c r="CE175" i="6"/>
  <c r="CE109" i="6"/>
  <c r="BV233" i="6"/>
  <c r="BV124" i="6"/>
  <c r="DF102" i="1"/>
  <c r="DF168" i="1"/>
  <c r="AK115" i="1"/>
  <c r="DZ170" i="6"/>
  <c r="DZ48" i="6"/>
  <c r="DZ213" i="6"/>
  <c r="BZ116" i="6"/>
  <c r="AM29" i="21"/>
  <c r="EM109" i="1"/>
  <c r="EY175" i="1"/>
  <c r="H29" i="39"/>
  <c r="AL29" i="39"/>
  <c r="M29" i="21"/>
  <c r="W29" i="21"/>
  <c r="AV221" i="6"/>
  <c r="AV112" i="6"/>
  <c r="AV178" i="6"/>
  <c r="CL117" i="6"/>
  <c r="CL183" i="6"/>
  <c r="V48" i="6"/>
  <c r="V170" i="6"/>
  <c r="V213" i="6"/>
  <c r="K218" i="6"/>
  <c r="K109" i="6"/>
  <c r="BZ190" i="1"/>
  <c r="BZ124" i="1"/>
  <c r="DP174" i="6"/>
  <c r="DP217" i="6"/>
  <c r="DP108" i="6"/>
  <c r="BG159" i="1"/>
  <c r="BG45" i="1"/>
  <c r="BG93" i="1"/>
  <c r="DV218" i="6"/>
  <c r="DV175" i="6"/>
  <c r="DV109" i="6"/>
  <c r="DN187" i="6"/>
  <c r="DN121" i="6"/>
  <c r="DN230" i="6"/>
  <c r="AW112" i="6"/>
  <c r="AW178" i="6"/>
  <c r="AW221" i="6"/>
  <c r="BE121" i="1"/>
  <c r="BE187" i="1"/>
  <c r="BP172" i="1"/>
  <c r="BP106" i="1"/>
  <c r="BI110" i="6"/>
  <c r="CO87" i="1"/>
  <c r="CO153" i="1"/>
  <c r="DY173" i="1"/>
  <c r="DY107" i="1"/>
  <c r="AF27" i="21"/>
  <c r="DT182" i="1"/>
  <c r="DT116" i="1"/>
  <c r="AR180" i="1"/>
  <c r="AR114" i="1"/>
  <c r="BB180" i="1"/>
  <c r="BB114" i="1"/>
  <c r="BL184" i="1"/>
  <c r="C23" i="39"/>
  <c r="AG23" i="39"/>
  <c r="R23" i="21"/>
  <c r="DX103" i="1"/>
  <c r="DX169" i="1"/>
  <c r="DX48" i="1"/>
  <c r="CY95" i="1"/>
  <c r="CY161" i="1"/>
  <c r="AT160" i="1"/>
  <c r="AT94" i="1"/>
  <c r="EC170" i="6"/>
  <c r="EC213" i="6"/>
  <c r="CC101" i="1"/>
  <c r="O121" i="6"/>
  <c r="DF98" i="6"/>
  <c r="DF208" i="6"/>
  <c r="DF99" i="6"/>
  <c r="DF165" i="6"/>
  <c r="BN87" i="1"/>
  <c r="BN153" i="1"/>
  <c r="DL168" i="6"/>
  <c r="DL211" i="6"/>
  <c r="DL102" i="6"/>
  <c r="CM180" i="6"/>
  <c r="CM223" i="6"/>
  <c r="CM114" i="6"/>
  <c r="BI107" i="6"/>
  <c r="BI173" i="6"/>
  <c r="DJ189" i="1"/>
  <c r="DJ123" i="1"/>
  <c r="E46" i="1"/>
  <c r="E89" i="1" s="1"/>
  <c r="E97" i="1"/>
  <c r="O226" i="6"/>
  <c r="O117" i="6"/>
  <c r="O102" i="6"/>
  <c r="O211" i="6"/>
  <c r="DA184" i="6"/>
  <c r="DA118" i="6"/>
  <c r="DA227" i="6"/>
  <c r="V87" i="1"/>
  <c r="V153" i="1"/>
  <c r="W113" i="6"/>
  <c r="DJ120" i="1"/>
  <c r="DJ186" i="1"/>
  <c r="AG31" i="19"/>
  <c r="AU31" i="39"/>
  <c r="BE31" i="39"/>
  <c r="EA178" i="6"/>
  <c r="K31" i="19"/>
  <c r="Q31" i="39"/>
  <c r="EA221" i="6"/>
  <c r="S31" i="19"/>
  <c r="CK185" i="1"/>
  <c r="CK119" i="1"/>
  <c r="DZ108" i="1"/>
  <c r="CU114" i="1"/>
  <c r="BQ112" i="6"/>
  <c r="Q119" i="6"/>
  <c r="DV102" i="6"/>
  <c r="DV168" i="6"/>
  <c r="BR45" i="1"/>
  <c r="BR93" i="1"/>
  <c r="BR159" i="1"/>
  <c r="AA221" i="6"/>
  <c r="AA112" i="6"/>
  <c r="AA178" i="6"/>
  <c r="AP188" i="6"/>
  <c r="AP231" i="6"/>
  <c r="AP122" i="6"/>
  <c r="T20" i="21"/>
  <c r="AI20" i="39"/>
  <c r="E20" i="39"/>
  <c r="CF182" i="1"/>
  <c r="CF116" i="1"/>
  <c r="S40" i="39"/>
  <c r="EG187" i="6"/>
  <c r="EG230" i="6"/>
  <c r="AW40" i="39"/>
  <c r="L40" i="19"/>
  <c r="E40" i="19"/>
  <c r="U40" i="19"/>
  <c r="ES187" i="6"/>
  <c r="BG40" i="39"/>
  <c r="AY40" i="19"/>
  <c r="EG121" i="6"/>
  <c r="AJ40" i="19"/>
  <c r="AK195" i="19" s="1"/>
  <c r="CA87" i="1"/>
  <c r="CA153" i="1"/>
  <c r="BP112" i="6"/>
  <c r="BP221" i="6"/>
  <c r="BP178" i="6"/>
  <c r="AC172" i="6"/>
  <c r="AC215" i="6"/>
  <c r="AC106" i="6"/>
  <c r="DI181" i="6"/>
  <c r="C34" i="19"/>
  <c r="DI115" i="6"/>
  <c r="AO34" i="39"/>
  <c r="DI224" i="6"/>
  <c r="H34" i="19"/>
  <c r="CF190" i="1"/>
  <c r="DN190" i="1"/>
  <c r="U35" i="39"/>
  <c r="ER117" i="6"/>
  <c r="H40" i="18" s="1"/>
  <c r="EC83" i="6"/>
  <c r="EC132" i="6" s="1"/>
  <c r="BO101" i="1"/>
  <c r="BO167" i="1"/>
  <c r="I34" i="19"/>
  <c r="DO181" i="6"/>
  <c r="AQ34" i="39"/>
  <c r="DO224" i="6"/>
  <c r="AI30" i="39"/>
  <c r="AI30" i="21"/>
  <c r="EE110" i="1"/>
  <c r="EE176" i="1"/>
  <c r="AZ117" i="1"/>
  <c r="AZ183" i="1"/>
  <c r="CY189" i="1"/>
  <c r="CM189" i="1"/>
  <c r="CM123" i="1"/>
  <c r="EO165" i="1"/>
  <c r="EO99" i="1"/>
  <c r="AN19" i="21"/>
  <c r="EO47" i="1"/>
  <c r="EO156" i="1" s="1"/>
  <c r="FA165" i="1"/>
  <c r="AM109" i="1"/>
  <c r="AM175" i="1"/>
  <c r="DW180" i="6"/>
  <c r="AE33" i="19"/>
  <c r="DW114" i="6"/>
  <c r="DW223" i="6"/>
  <c r="CZ232" i="6"/>
  <c r="CZ189" i="6"/>
  <c r="CZ83" i="6"/>
  <c r="CZ148" i="6" s="1"/>
  <c r="CZ123" i="6"/>
  <c r="AI95" i="1"/>
  <c r="AI161" i="1"/>
  <c r="BV229" i="6"/>
  <c r="BV186" i="6"/>
  <c r="BV120" i="6"/>
  <c r="DW190" i="6"/>
  <c r="DW233" i="6"/>
  <c r="AE43" i="19"/>
  <c r="AK154" i="19" s="1"/>
  <c r="DW124" i="6"/>
  <c r="DD205" i="6"/>
  <c r="DC96" i="6"/>
  <c r="DC162" i="6"/>
  <c r="DC205" i="6"/>
  <c r="T162" i="6"/>
  <c r="T96" i="6"/>
  <c r="AP216" i="6"/>
  <c r="AP173" i="6"/>
  <c r="AP107" i="6"/>
  <c r="DR178" i="6"/>
  <c r="DF112" i="6"/>
  <c r="DF221" i="6"/>
  <c r="DF178" i="6"/>
  <c r="U16" i="39"/>
  <c r="U59" i="39" s="1"/>
  <c r="W16" i="19"/>
  <c r="M16" i="19"/>
  <c r="AM16" i="19"/>
  <c r="AM171" i="19" s="1"/>
  <c r="AY16" i="39"/>
  <c r="BI16" i="39"/>
  <c r="DG163" i="1"/>
  <c r="CU163" i="1"/>
  <c r="EO115" i="6"/>
  <c r="R177" i="1"/>
  <c r="R111" i="1"/>
  <c r="Y186" i="6"/>
  <c r="Y229" i="6"/>
  <c r="CM176" i="6"/>
  <c r="CM219" i="6"/>
  <c r="CJ106" i="1"/>
  <c r="CJ172" i="1"/>
  <c r="EQ165" i="6"/>
  <c r="AO18" i="19"/>
  <c r="EQ208" i="6"/>
  <c r="AM216" i="6"/>
  <c r="AM173" i="6"/>
  <c r="AM107" i="6"/>
  <c r="EF179" i="6"/>
  <c r="EF222" i="6"/>
  <c r="EF113" i="6"/>
  <c r="EF100" i="1"/>
  <c r="EF166" i="1"/>
  <c r="CU87" i="1"/>
  <c r="CU153" i="1"/>
  <c r="L225" i="6"/>
  <c r="K225" i="6"/>
  <c r="DB113" i="1"/>
  <c r="DB179" i="1"/>
  <c r="CH203" i="6"/>
  <c r="CH160" i="6"/>
  <c r="CH45" i="6"/>
  <c r="BH164" i="6"/>
  <c r="AV46" i="6"/>
  <c r="AV207" i="6"/>
  <c r="AV164" i="6"/>
  <c r="O47" i="6"/>
  <c r="O209" i="6"/>
  <c r="EN182" i="6"/>
  <c r="EB116" i="6"/>
  <c r="EB182" i="6"/>
  <c r="EB225" i="6"/>
  <c r="EE177" i="1"/>
  <c r="AI31" i="21"/>
  <c r="AO141" i="21" s="1"/>
  <c r="EE111" i="1"/>
  <c r="CG217" i="6"/>
  <c r="CG108" i="6"/>
  <c r="CG174" i="6"/>
  <c r="AC207" i="6"/>
  <c r="AB46" i="6"/>
  <c r="AB199" i="6" s="1"/>
  <c r="AB207" i="6"/>
  <c r="AB164" i="6"/>
  <c r="CC184" i="1"/>
  <c r="CC118" i="1"/>
  <c r="AS29" i="39"/>
  <c r="BC29" i="39"/>
  <c r="Q29" i="19"/>
  <c r="DU110" i="6"/>
  <c r="J29" i="19"/>
  <c r="DU219" i="6"/>
  <c r="D29" i="19"/>
  <c r="DU176" i="6"/>
  <c r="AD29" i="19"/>
  <c r="AJ140" i="19" s="1"/>
  <c r="O29" i="39"/>
  <c r="DT202" i="6"/>
  <c r="DT44" i="6"/>
  <c r="AW124" i="6"/>
  <c r="AW190" i="6"/>
  <c r="AW233" i="6"/>
  <c r="W212" i="6"/>
  <c r="W103" i="6"/>
  <c r="W169" i="6"/>
  <c r="S187" i="1"/>
  <c r="S121" i="1"/>
  <c r="DJ95" i="6"/>
  <c r="DJ204" i="6"/>
  <c r="DJ161" i="6"/>
  <c r="AU168" i="6"/>
  <c r="AI168" i="6"/>
  <c r="AI102" i="6"/>
  <c r="AI211" i="6"/>
  <c r="AO42" i="19"/>
  <c r="ER123" i="6"/>
  <c r="ER232" i="6"/>
  <c r="ER189" i="6"/>
  <c r="FD189" i="6"/>
  <c r="ES232" i="6"/>
  <c r="ER83" i="6"/>
  <c r="BI213" i="6"/>
  <c r="BI48" i="6"/>
  <c r="BI170" i="6"/>
  <c r="EQ112" i="6"/>
  <c r="EQ221" i="6"/>
  <c r="EQ178" i="6"/>
  <c r="BH175" i="1"/>
  <c r="AV109" i="1"/>
  <c r="AV175" i="1"/>
  <c r="CR183" i="1"/>
  <c r="CR117" i="1"/>
  <c r="DN107" i="6"/>
  <c r="AK25" i="21"/>
  <c r="EI105" i="1"/>
  <c r="DZ170" i="1"/>
  <c r="DZ104" i="1"/>
  <c r="DL168" i="1"/>
  <c r="DL102" i="1"/>
  <c r="AC22" i="39"/>
  <c r="CX172" i="6"/>
  <c r="CX215" i="6"/>
  <c r="EE182" i="1"/>
  <c r="AI36" i="21"/>
  <c r="EE116" i="1"/>
  <c r="EQ182" i="1"/>
  <c r="AO36" i="21"/>
  <c r="CI166" i="1"/>
  <c r="CI100" i="1"/>
  <c r="CH47" i="6"/>
  <c r="CH209" i="6"/>
  <c r="CH166" i="6"/>
  <c r="DJ105" i="6"/>
  <c r="DJ104" i="6"/>
  <c r="DJ214" i="6"/>
  <c r="DJ171" i="6"/>
  <c r="CN117" i="1"/>
  <c r="CN183" i="1"/>
  <c r="CQ97" i="6"/>
  <c r="CQ163" i="6"/>
  <c r="CQ206" i="6"/>
  <c r="AU117" i="6"/>
  <c r="AU226" i="6"/>
  <c r="AU183" i="6"/>
  <c r="P108" i="6"/>
  <c r="P227" i="6"/>
  <c r="P118" i="6"/>
  <c r="AG165" i="1"/>
  <c r="AG47" i="1"/>
  <c r="AG99" i="1"/>
  <c r="T110" i="6"/>
  <c r="T219" i="6"/>
  <c r="T176" i="6"/>
  <c r="BM47" i="6"/>
  <c r="BM166" i="6"/>
  <c r="BM209" i="6"/>
  <c r="BB19" i="19"/>
  <c r="BD118" i="6"/>
  <c r="AY223" i="6"/>
  <c r="AY180" i="6"/>
  <c r="BC39" i="39"/>
  <c r="DU229" i="6"/>
  <c r="AD39" i="19"/>
  <c r="AJ150" i="19" s="1"/>
  <c r="Q39" i="19"/>
  <c r="U150" i="19" s="1"/>
  <c r="O39" i="39"/>
  <c r="DU120" i="6"/>
  <c r="J39" i="19"/>
  <c r="D39" i="19"/>
  <c r="AS39" i="39"/>
  <c r="DU186" i="6"/>
  <c r="BF116" i="1"/>
  <c r="BF182" i="1"/>
  <c r="E105" i="6"/>
  <c r="E119" i="6"/>
  <c r="ET185" i="1"/>
  <c r="EH185" i="1"/>
  <c r="EH119" i="1"/>
  <c r="T167" i="1"/>
  <c r="T101" i="1"/>
  <c r="DU189" i="6"/>
  <c r="BC42" i="39"/>
  <c r="DU232" i="6"/>
  <c r="D42" i="19"/>
  <c r="J42" i="19"/>
  <c r="DU123" i="6"/>
  <c r="Q42" i="19"/>
  <c r="DU83" i="6"/>
  <c r="BV221" i="6"/>
  <c r="BU178" i="6"/>
  <c r="BU112" i="6"/>
  <c r="BU221" i="6"/>
  <c r="EA110" i="6"/>
  <c r="AU29" i="39"/>
  <c r="AG29" i="19"/>
  <c r="EA219" i="6"/>
  <c r="EA176" i="6"/>
  <c r="K29" i="19"/>
  <c r="CO107" i="6"/>
  <c r="CO216" i="6"/>
  <c r="CO173" i="6"/>
  <c r="W177" i="6"/>
  <c r="W111" i="6"/>
  <c r="W220" i="6"/>
  <c r="CW112" i="1"/>
  <c r="B23" i="21"/>
  <c r="AT120" i="6"/>
  <c r="AT186" i="6"/>
  <c r="AT229" i="6"/>
  <c r="BZ105" i="6"/>
  <c r="BZ104" i="6"/>
  <c r="V182" i="1"/>
  <c r="V116" i="1"/>
  <c r="BM109" i="6"/>
  <c r="BM175" i="6"/>
  <c r="BB28" i="19"/>
  <c r="ET161" i="6"/>
  <c r="EH94" i="6"/>
  <c r="EH204" i="6"/>
  <c r="EH161" i="6"/>
  <c r="EH95" i="6"/>
  <c r="BV217" i="6"/>
  <c r="BU174" i="6"/>
  <c r="BU108" i="6"/>
  <c r="EQ188" i="6"/>
  <c r="EQ231" i="6"/>
  <c r="FC188" i="6"/>
  <c r="AO41" i="19"/>
  <c r="EQ122" i="6"/>
  <c r="I38" i="39"/>
  <c r="X38" i="21"/>
  <c r="EP184" i="1"/>
  <c r="AM38" i="39"/>
  <c r="FB184" i="1"/>
  <c r="EP118" i="1"/>
  <c r="W190" i="1"/>
  <c r="W124" i="1"/>
  <c r="CB114" i="6"/>
  <c r="CB180" i="6"/>
  <c r="CB223" i="6"/>
  <c r="EK115" i="6"/>
  <c r="EW181" i="6"/>
  <c r="AL34" i="19"/>
  <c r="EK181" i="6"/>
  <c r="EK224" i="6"/>
  <c r="AS35" i="39"/>
  <c r="Q35" i="19"/>
  <c r="BC35" i="39"/>
  <c r="J35" i="19"/>
  <c r="DU116" i="6"/>
  <c r="D35" i="19"/>
  <c r="EI120" i="1"/>
  <c r="EI186" i="1"/>
  <c r="AK40" i="21"/>
  <c r="EU186" i="1"/>
  <c r="AT123" i="6"/>
  <c r="AT189" i="6"/>
  <c r="AT83" i="6"/>
  <c r="AT232" i="6"/>
  <c r="CN170" i="6"/>
  <c r="CN48" i="6"/>
  <c r="CO201" i="6" s="1"/>
  <c r="CN213" i="6"/>
  <c r="CB189" i="1"/>
  <c r="CB123" i="1"/>
  <c r="EB228" i="6"/>
  <c r="EB185" i="6"/>
  <c r="EB119" i="6"/>
  <c r="AI13" i="39"/>
  <c r="T13" i="21"/>
  <c r="Y119" i="6"/>
  <c r="Y185" i="6"/>
  <c r="Y228" i="6"/>
  <c r="H124" i="6"/>
  <c r="H233" i="6"/>
  <c r="AL112" i="1"/>
  <c r="AL178" i="1"/>
  <c r="CD206" i="6"/>
  <c r="CC163" i="6"/>
  <c r="CC97" i="6"/>
  <c r="CC206" i="6"/>
  <c r="O228" i="6"/>
  <c r="N228" i="6"/>
  <c r="N119" i="6"/>
  <c r="CM233" i="6"/>
  <c r="CM124" i="6"/>
  <c r="CM190" i="6"/>
  <c r="CN124" i="6"/>
  <c r="CN190" i="6"/>
  <c r="CN233" i="6"/>
  <c r="DC165" i="6"/>
  <c r="DC99" i="6"/>
  <c r="DC208" i="6"/>
  <c r="DC98" i="6"/>
  <c r="AC185" i="1"/>
  <c r="AC119" i="1"/>
  <c r="EI93" i="1"/>
  <c r="EU159" i="1"/>
  <c r="EI45" i="1"/>
  <c r="EI154" i="1" s="1"/>
  <c r="EI159" i="1"/>
  <c r="DN175" i="1"/>
  <c r="DN109" i="1"/>
  <c r="EK124" i="6"/>
  <c r="AL43" i="19"/>
  <c r="EK190" i="6"/>
  <c r="EK233" i="6"/>
  <c r="EW190" i="6"/>
  <c r="EB97" i="1"/>
  <c r="EB46" i="1"/>
  <c r="EB163" i="1"/>
  <c r="CE119" i="6"/>
  <c r="CE185" i="6"/>
  <c r="CE228" i="6"/>
  <c r="CD231" i="6"/>
  <c r="AY175" i="6"/>
  <c r="AY109" i="6"/>
  <c r="EN102" i="1"/>
  <c r="EZ168" i="1"/>
  <c r="AY187" i="1"/>
  <c r="AY121" i="1"/>
  <c r="Y101" i="1"/>
  <c r="Y167" i="1"/>
  <c r="CE125" i="6"/>
  <c r="CE234" i="6"/>
  <c r="CE191" i="6"/>
  <c r="BH96" i="6"/>
  <c r="BD171" i="1"/>
  <c r="BD105" i="1"/>
  <c r="BX187" i="1"/>
  <c r="BX121" i="1"/>
  <c r="BJ219" i="6"/>
  <c r="BJ176" i="6"/>
  <c r="BJ110" i="6"/>
  <c r="W94" i="1"/>
  <c r="W160" i="1"/>
  <c r="H204" i="6"/>
  <c r="H95" i="6"/>
  <c r="H94" i="6"/>
  <c r="BG166" i="1"/>
  <c r="BG100" i="1"/>
  <c r="AG180" i="1"/>
  <c r="AG114" i="1"/>
  <c r="CY170" i="1"/>
  <c r="CM170" i="1"/>
  <c r="CM104" i="1"/>
  <c r="DH165" i="1"/>
  <c r="DH47" i="1"/>
  <c r="DH99" i="1"/>
  <c r="CO96" i="1"/>
  <c r="CO162" i="1"/>
  <c r="BJ125" i="6"/>
  <c r="BJ180" i="6"/>
  <c r="BJ223" i="6"/>
  <c r="BD162" i="1"/>
  <c r="BD96" i="1"/>
  <c r="CA208" i="6"/>
  <c r="DV186" i="1"/>
  <c r="DV120" i="1"/>
  <c r="CA44" i="6"/>
  <c r="CA202" i="6"/>
  <c r="AW117" i="6"/>
  <c r="AW226" i="6"/>
  <c r="AW183" i="6"/>
  <c r="AS202" i="6"/>
  <c r="AS44" i="6"/>
  <c r="AS243" i="6" s="1"/>
  <c r="EF102" i="6"/>
  <c r="F96" i="1"/>
  <c r="DV227" i="6"/>
  <c r="DV184" i="6"/>
  <c r="DV118" i="6"/>
  <c r="W28" i="21"/>
  <c r="M28" i="21"/>
  <c r="AM28" i="21"/>
  <c r="H28" i="39"/>
  <c r="ET184" i="6"/>
  <c r="EH184" i="6"/>
  <c r="EH227" i="6"/>
  <c r="EH118" i="6"/>
  <c r="BY111" i="1"/>
  <c r="AG231" i="6"/>
  <c r="AF188" i="6"/>
  <c r="AF122" i="6"/>
  <c r="AF231" i="6"/>
  <c r="AN189" i="6"/>
  <c r="AB123" i="6"/>
  <c r="AB189" i="6"/>
  <c r="AB232" i="6"/>
  <c r="AB83" i="6"/>
  <c r="AI174" i="1"/>
  <c r="AI108" i="1"/>
  <c r="BL216" i="6"/>
  <c r="BL107" i="6"/>
  <c r="BL173" i="6"/>
  <c r="Z179" i="6"/>
  <c r="Z222" i="6"/>
  <c r="Z113" i="6"/>
  <c r="AB173" i="1"/>
  <c r="AB107" i="1"/>
  <c r="Z121" i="6"/>
  <c r="Z230" i="6"/>
  <c r="Z187" i="6"/>
  <c r="DK180" i="1"/>
  <c r="DK114" i="1"/>
  <c r="CY211" i="6"/>
  <c r="CX211" i="6"/>
  <c r="AZ45" i="6"/>
  <c r="AZ155" i="6" s="1"/>
  <c r="AZ203" i="6"/>
  <c r="AZ160" i="6"/>
  <c r="AL36" i="21"/>
  <c r="EK116" i="1"/>
  <c r="AO106" i="6"/>
  <c r="AO172" i="6"/>
  <c r="AO215" i="6"/>
  <c r="DF166" i="6"/>
  <c r="DF47" i="6"/>
  <c r="DR157" i="6" s="1"/>
  <c r="DF209" i="6"/>
  <c r="BU115" i="1"/>
  <c r="BU181" i="1"/>
  <c r="R43" i="21"/>
  <c r="V153" i="21" s="1"/>
  <c r="AG43" i="39"/>
  <c r="AK154" i="39" s="1"/>
  <c r="DX123" i="1"/>
  <c r="CJ182" i="6"/>
  <c r="CJ225" i="6"/>
  <c r="M234" i="6"/>
  <c r="M125" i="6"/>
  <c r="EZ177" i="6"/>
  <c r="EN111" i="6"/>
  <c r="EN220" i="6"/>
  <c r="EN177" i="6"/>
  <c r="J30" i="21"/>
  <c r="DW176" i="1"/>
  <c r="AE30" i="21"/>
  <c r="DW110" i="1"/>
  <c r="BH189" i="1"/>
  <c r="BH123" i="1"/>
  <c r="Q203" i="6"/>
  <c r="Q45" i="6"/>
  <c r="Q160" i="6"/>
  <c r="BA123" i="6"/>
  <c r="BA83" i="6"/>
  <c r="BA281" i="6" s="1"/>
  <c r="BA189" i="6"/>
  <c r="BA232" i="6"/>
  <c r="AK22" i="19"/>
  <c r="EI103" i="6"/>
  <c r="CN225" i="6"/>
  <c r="CN182" i="6"/>
  <c r="CN116" i="6"/>
  <c r="AY191" i="6"/>
  <c r="AY125" i="6"/>
  <c r="CB170" i="6"/>
  <c r="CB48" i="6"/>
  <c r="CB158" i="6" s="1"/>
  <c r="CB213" i="6"/>
  <c r="BC164" i="1"/>
  <c r="BC98" i="1"/>
  <c r="BY108" i="1"/>
  <c r="BY174" i="1"/>
  <c r="AH40" i="19"/>
  <c r="EC121" i="6"/>
  <c r="EC230" i="6"/>
  <c r="EC187" i="6"/>
  <c r="P98" i="1"/>
  <c r="BJ164" i="1"/>
  <c r="BJ98" i="1"/>
  <c r="M39" i="21"/>
  <c r="EY185" i="1"/>
  <c r="EM119" i="1"/>
  <c r="CL114" i="6"/>
  <c r="CL119" i="6"/>
  <c r="CL228" i="6"/>
  <c r="CL185" i="6"/>
  <c r="J212" i="6"/>
  <c r="J103" i="6"/>
  <c r="EL203" i="6"/>
  <c r="EX160" i="6"/>
  <c r="EL160" i="6"/>
  <c r="EL45" i="6"/>
  <c r="AO110" i="1"/>
  <c r="AO176" i="1"/>
  <c r="DB190" i="6"/>
  <c r="DB124" i="6"/>
  <c r="DB233" i="6"/>
  <c r="AS124" i="6"/>
  <c r="AS190" i="6"/>
  <c r="AS233" i="6"/>
  <c r="DM107" i="6"/>
  <c r="DM173" i="6"/>
  <c r="DM216" i="6"/>
  <c r="BC114" i="6"/>
  <c r="BC123" i="6"/>
  <c r="BC83" i="6"/>
  <c r="BC189" i="6"/>
  <c r="BC232" i="6"/>
  <c r="BT164" i="1"/>
  <c r="BT98" i="1"/>
  <c r="DK188" i="1"/>
  <c r="DK122" i="1"/>
  <c r="CJ101" i="6"/>
  <c r="CJ167" i="6"/>
  <c r="CJ100" i="6"/>
  <c r="CJ210" i="6"/>
  <c r="ER99" i="1"/>
  <c r="ER165" i="1"/>
  <c r="ER47" i="1"/>
  <c r="FD165" i="1"/>
  <c r="DW207" i="6"/>
  <c r="CU106" i="1"/>
  <c r="CU172" i="1"/>
  <c r="DX121" i="6"/>
  <c r="DX230" i="6"/>
  <c r="DX187" i="6"/>
  <c r="P40" i="39"/>
  <c r="K38" i="19"/>
  <c r="BE38" i="39"/>
  <c r="AG38" i="19"/>
  <c r="EA228" i="6"/>
  <c r="EA119" i="6"/>
  <c r="S38" i="19"/>
  <c r="Q38" i="39"/>
  <c r="EA185" i="6"/>
  <c r="DG220" i="6"/>
  <c r="DG177" i="6"/>
  <c r="DG111" i="6"/>
  <c r="DN212" i="6"/>
  <c r="DN103" i="6"/>
  <c r="DN169" i="6"/>
  <c r="EH122" i="6"/>
  <c r="EN181" i="6"/>
  <c r="EN115" i="6"/>
  <c r="AI27" i="21"/>
  <c r="EE107" i="1"/>
  <c r="EE173" i="1"/>
  <c r="AK107" i="6"/>
  <c r="AK216" i="6"/>
  <c r="CP93" i="1"/>
  <c r="CP45" i="1"/>
  <c r="CP159" i="1"/>
  <c r="BK171" i="6"/>
  <c r="BK104" i="6"/>
  <c r="BK105" i="6"/>
  <c r="BK214" i="6"/>
  <c r="EI186" i="6"/>
  <c r="EI229" i="6"/>
  <c r="EI120" i="6"/>
  <c r="AF171" i="6"/>
  <c r="AF214" i="6"/>
  <c r="AF104" i="6"/>
  <c r="AF105" i="6"/>
  <c r="EN170" i="6"/>
  <c r="EN213" i="6"/>
  <c r="BW210" i="6"/>
  <c r="BW100" i="6"/>
  <c r="BW101" i="6"/>
  <c r="BW167" i="6"/>
  <c r="BH233" i="6"/>
  <c r="BH124" i="6"/>
  <c r="BH190" i="6"/>
  <c r="AX39" i="21"/>
  <c r="E39" i="21"/>
  <c r="AJ39" i="39"/>
  <c r="U39" i="21"/>
  <c r="ES185" i="1"/>
  <c r="EG119" i="1"/>
  <c r="AJ39" i="21"/>
  <c r="L39" i="21"/>
  <c r="F39" i="39"/>
  <c r="EG185" i="1"/>
  <c r="AP181" i="1"/>
  <c r="AP115" i="1"/>
  <c r="BZ161" i="1"/>
  <c r="BZ95" i="1"/>
  <c r="EP44" i="1"/>
  <c r="AM12" i="39"/>
  <c r="I12" i="39"/>
  <c r="CF96" i="1"/>
  <c r="CF162" i="1"/>
  <c r="EK114" i="1"/>
  <c r="EK180" i="1"/>
  <c r="BV94" i="6"/>
  <c r="BV204" i="6"/>
  <c r="BV95" i="6"/>
  <c r="BV161" i="6"/>
  <c r="AQ116" i="6"/>
  <c r="DT168" i="1"/>
  <c r="DT102" i="1"/>
  <c r="BK182" i="6"/>
  <c r="BK116" i="6"/>
  <c r="BK225" i="6"/>
  <c r="BL104" i="6"/>
  <c r="BL105" i="6"/>
  <c r="BL214" i="6"/>
  <c r="BL171" i="6"/>
  <c r="DF167" i="1"/>
  <c r="CT101" i="1"/>
  <c r="CT167" i="1"/>
  <c r="CJ177" i="1"/>
  <c r="CJ111" i="1"/>
  <c r="BC224" i="6"/>
  <c r="BC115" i="6"/>
  <c r="BC181" i="6"/>
  <c r="F106" i="1"/>
  <c r="AX103" i="6"/>
  <c r="AX169" i="6"/>
  <c r="AX212" i="6"/>
  <c r="AF117" i="1"/>
  <c r="AF183" i="1"/>
  <c r="AN100" i="1"/>
  <c r="BM113" i="1"/>
  <c r="BM179" i="1"/>
  <c r="AQ221" i="6"/>
  <c r="AQ178" i="6"/>
  <c r="AQ112" i="6"/>
  <c r="BR111" i="6"/>
  <c r="BR220" i="6"/>
  <c r="M226" i="6"/>
  <c r="L117" i="6"/>
  <c r="L226" i="6"/>
  <c r="DN114" i="6"/>
  <c r="DN180" i="6"/>
  <c r="DN223" i="6"/>
  <c r="AT35" i="39"/>
  <c r="DX116" i="6"/>
  <c r="R35" i="19"/>
  <c r="DX182" i="6"/>
  <c r="P35" i="39"/>
  <c r="DX225" i="6"/>
  <c r="BD35" i="39"/>
  <c r="DG190" i="1"/>
  <c r="DG124" i="1"/>
  <c r="AE38" i="39"/>
  <c r="DR184" i="1"/>
  <c r="DR118" i="1"/>
  <c r="BI189" i="1"/>
  <c r="BI123" i="1"/>
  <c r="AE109" i="6"/>
  <c r="AE218" i="6"/>
  <c r="AE175" i="6"/>
  <c r="CX122" i="1"/>
  <c r="CX188" i="1"/>
  <c r="EJ170" i="1"/>
  <c r="AK24" i="39"/>
  <c r="EJ104" i="1"/>
  <c r="EV170" i="1"/>
  <c r="V24" i="21"/>
  <c r="G24" i="39"/>
  <c r="AC117" i="6"/>
  <c r="AC183" i="6"/>
  <c r="AC226" i="6"/>
  <c r="AS118" i="6"/>
  <c r="Z116" i="6"/>
  <c r="CS221" i="6"/>
  <c r="CS178" i="6"/>
  <c r="CS112" i="6"/>
  <c r="AH230" i="6"/>
  <c r="AH187" i="6"/>
  <c r="AH121" i="6"/>
  <c r="P207" i="6"/>
  <c r="P46" i="6"/>
  <c r="P199" i="6" s="1"/>
  <c r="BO121" i="6"/>
  <c r="BO187" i="6"/>
  <c r="BO230" i="6"/>
  <c r="AM113" i="6"/>
  <c r="AM222" i="6"/>
  <c r="AM179" i="6"/>
  <c r="BO172" i="6"/>
  <c r="BO106" i="6"/>
  <c r="BO215" i="6"/>
  <c r="DG187" i="1"/>
  <c r="DG121" i="1"/>
  <c r="ES167" i="1"/>
  <c r="EG167" i="1"/>
  <c r="E21" i="21"/>
  <c r="EO108" i="1"/>
  <c r="EO174" i="1"/>
  <c r="DF113" i="1"/>
  <c r="DF179" i="1"/>
  <c r="DL176" i="1"/>
  <c r="AC30" i="39"/>
  <c r="DL110" i="1"/>
  <c r="DI184" i="1"/>
  <c r="DI118" i="1"/>
  <c r="C38" i="21"/>
  <c r="AB38" i="39"/>
  <c r="H38" i="21"/>
  <c r="I15" i="39"/>
  <c r="FC161" i="1"/>
  <c r="EQ95" i="1"/>
  <c r="EQ161" i="1"/>
  <c r="AO15" i="21"/>
  <c r="BD176" i="1"/>
  <c r="BD110" i="1"/>
  <c r="T122" i="6"/>
  <c r="T188" i="6"/>
  <c r="T231" i="6"/>
  <c r="EM121" i="1"/>
  <c r="EY187" i="1"/>
  <c r="EM187" i="1"/>
  <c r="M41" i="21"/>
  <c r="BW106" i="6"/>
  <c r="BW172" i="6"/>
  <c r="BW215" i="6"/>
  <c r="BC45" i="6"/>
  <c r="BC160" i="6"/>
  <c r="BC203" i="6"/>
  <c r="AR172" i="6"/>
  <c r="AR215" i="6"/>
  <c r="AR106" i="6"/>
  <c r="FA161" i="6"/>
  <c r="AN14" i="19"/>
  <c r="EO161" i="6"/>
  <c r="EO94" i="6"/>
  <c r="EO95" i="6"/>
  <c r="EO204" i="6"/>
  <c r="BP48" i="1"/>
  <c r="BP103" i="1"/>
  <c r="BP169" i="1"/>
  <c r="CY113" i="6"/>
  <c r="EU178" i="1"/>
  <c r="EI178" i="1"/>
  <c r="AK32" i="21"/>
  <c r="EI112" i="1"/>
  <c r="BN109" i="6"/>
  <c r="ER94" i="6"/>
  <c r="FD161" i="6"/>
  <c r="ER161" i="6"/>
  <c r="ES204" i="6"/>
  <c r="AH107" i="1"/>
  <c r="AH173" i="1"/>
  <c r="CV122" i="6"/>
  <c r="CV231" i="6"/>
  <c r="CV188" i="6"/>
  <c r="BH170" i="1"/>
  <c r="BH104" i="1"/>
  <c r="AR161" i="1"/>
  <c r="AR95" i="1"/>
  <c r="K99" i="1"/>
  <c r="K47" i="1"/>
  <c r="K90" i="1" s="1"/>
  <c r="CE181" i="1"/>
  <c r="CE115" i="1"/>
  <c r="DQ208" i="6"/>
  <c r="DQ99" i="6"/>
  <c r="DQ98" i="6"/>
  <c r="DQ165" i="6"/>
  <c r="FA183" i="1"/>
  <c r="EO117" i="1"/>
  <c r="EO183" i="1"/>
  <c r="AN37" i="21"/>
  <c r="BX170" i="6"/>
  <c r="AK159" i="1"/>
  <c r="AK45" i="1"/>
  <c r="AK93" i="1"/>
  <c r="CA164" i="1"/>
  <c r="CA98" i="1"/>
  <c r="FC165" i="1"/>
  <c r="EQ99" i="1"/>
  <c r="CH183" i="1"/>
  <c r="CH117" i="1"/>
  <c r="CP161" i="1"/>
  <c r="CP95" i="1"/>
  <c r="Y220" i="6"/>
  <c r="Y111" i="6"/>
  <c r="Y177" i="6"/>
  <c r="AE22" i="21"/>
  <c r="DW102" i="1"/>
  <c r="DW168" i="1"/>
  <c r="D24" i="21"/>
  <c r="B24" i="39"/>
  <c r="Q24" i="21"/>
  <c r="AD24" i="21"/>
  <c r="DU170" i="1"/>
  <c r="AF24" i="39"/>
  <c r="J24" i="21"/>
  <c r="DU104" i="1"/>
  <c r="CV123" i="1"/>
  <c r="CV189" i="1"/>
  <c r="S119" i="6"/>
  <c r="DY102" i="1"/>
  <c r="AF22" i="21"/>
  <c r="DY168" i="1"/>
  <c r="CB47" i="6"/>
  <c r="CB209" i="6"/>
  <c r="Q105" i="1"/>
  <c r="Q171" i="1"/>
  <c r="AQ113" i="1"/>
  <c r="AQ179" i="1"/>
  <c r="EE174" i="1"/>
  <c r="AI28" i="21"/>
  <c r="EE108" i="1"/>
  <c r="AY207" i="6"/>
  <c r="AY164" i="6"/>
  <c r="AY46" i="6"/>
  <c r="AO221" i="6"/>
  <c r="AO112" i="6"/>
  <c r="DW122" i="6"/>
  <c r="AE41" i="19"/>
  <c r="DW188" i="6"/>
  <c r="DW231" i="6"/>
  <c r="AJ96" i="6"/>
  <c r="DE116" i="1"/>
  <c r="DE182" i="1"/>
  <c r="DK213" i="6"/>
  <c r="DK170" i="6"/>
  <c r="DK48" i="6"/>
  <c r="DK201" i="6" s="1"/>
  <c r="FC184" i="6"/>
  <c r="AO37" i="19"/>
  <c r="AO192" i="19" s="1"/>
  <c r="EQ184" i="6"/>
  <c r="EQ118" i="6"/>
  <c r="J39" i="26" s="1"/>
  <c r="J48" i="26" s="1"/>
  <c r="J47" i="26" s="1"/>
  <c r="EQ227" i="6"/>
  <c r="C33" i="19"/>
  <c r="DI223" i="6"/>
  <c r="DI180" i="6"/>
  <c r="AO33" i="39"/>
  <c r="H33" i="19"/>
  <c r="DI114" i="6"/>
  <c r="AB98" i="1"/>
  <c r="AB164" i="1"/>
  <c r="CB181" i="1"/>
  <c r="CB115" i="1"/>
  <c r="CO115" i="1"/>
  <c r="CO181" i="1"/>
  <c r="DC93" i="1"/>
  <c r="DC159" i="1"/>
  <c r="DC45" i="1"/>
  <c r="EX168" i="6"/>
  <c r="EL211" i="6"/>
  <c r="EL102" i="6"/>
  <c r="EL168" i="6"/>
  <c r="BK121" i="6"/>
  <c r="BK230" i="6"/>
  <c r="BK187" i="6"/>
  <c r="DB186" i="1"/>
  <c r="DB120" i="1"/>
  <c r="DC98" i="1"/>
  <c r="DC164" i="1"/>
  <c r="BH224" i="6"/>
  <c r="BH181" i="6"/>
  <c r="BH115" i="6"/>
  <c r="CY172" i="1"/>
  <c r="CY106" i="1"/>
  <c r="BU209" i="6"/>
  <c r="AD170" i="1"/>
  <c r="AD104" i="1"/>
  <c r="DC122" i="1"/>
  <c r="DC188" i="1"/>
  <c r="DQ100" i="6"/>
  <c r="DQ167" i="6"/>
  <c r="DQ101" i="6"/>
  <c r="DQ210" i="6"/>
  <c r="EP211" i="6"/>
  <c r="FB168" i="6"/>
  <c r="V21" i="39"/>
  <c r="EP102" i="6"/>
  <c r="EP168" i="6"/>
  <c r="H101" i="6"/>
  <c r="H210" i="6"/>
  <c r="H100" i="6"/>
  <c r="CV103" i="6"/>
  <c r="CV169" i="6"/>
  <c r="CV212" i="6"/>
  <c r="S99" i="6"/>
  <c r="S165" i="6"/>
  <c r="S98" i="6"/>
  <c r="S208" i="6"/>
  <c r="CQ116" i="1"/>
  <c r="CQ182" i="1"/>
  <c r="BO232" i="6"/>
  <c r="BO189" i="6"/>
  <c r="BO83" i="6"/>
  <c r="BO123" i="6"/>
  <c r="CD45" i="6"/>
  <c r="CD203" i="6"/>
  <c r="CD160" i="6"/>
  <c r="E30" i="39"/>
  <c r="T30" i="21"/>
  <c r="O119" i="6"/>
  <c r="DB97" i="1"/>
  <c r="DB163" i="1"/>
  <c r="DB46" i="1"/>
  <c r="DB89" i="1" s="1"/>
  <c r="BN104" i="1"/>
  <c r="BN170" i="1"/>
  <c r="CM98" i="1"/>
  <c r="CM164" i="1"/>
  <c r="DZ234" i="6"/>
  <c r="DZ191" i="6"/>
  <c r="DZ125" i="6"/>
  <c r="AY43" i="39"/>
  <c r="EM190" i="6"/>
  <c r="BI43" i="39"/>
  <c r="U43" i="39"/>
  <c r="M43" i="19"/>
  <c r="AM43" i="19"/>
  <c r="EM233" i="6"/>
  <c r="EY190" i="6"/>
  <c r="W43" i="19"/>
  <c r="EM124" i="6"/>
  <c r="T174" i="6"/>
  <c r="T108" i="6"/>
  <c r="T217" i="6"/>
  <c r="AO121" i="6"/>
  <c r="AO230" i="6"/>
  <c r="AO187" i="6"/>
  <c r="AQ153" i="1"/>
  <c r="AQ87" i="1"/>
  <c r="AU172" i="1"/>
  <c r="AU106" i="1"/>
  <c r="AT105" i="1"/>
  <c r="AT171" i="1"/>
  <c r="BG171" i="6"/>
  <c r="BG104" i="6"/>
  <c r="BG105" i="6"/>
  <c r="Q182" i="6"/>
  <c r="Q116" i="6"/>
  <c r="Q225" i="6"/>
  <c r="T183" i="6"/>
  <c r="T117" i="6"/>
  <c r="BG173" i="6"/>
  <c r="BG107" i="6"/>
  <c r="BG216" i="6"/>
  <c r="U101" i="1"/>
  <c r="U167" i="1"/>
  <c r="AT104" i="1"/>
  <c r="AT170" i="1"/>
  <c r="AA87" i="1"/>
  <c r="AA153" i="1"/>
  <c r="AG191" i="6"/>
  <c r="AG125" i="6"/>
  <c r="DU112" i="1"/>
  <c r="DU178" i="1"/>
  <c r="B32" i="39"/>
  <c r="Q32" i="21"/>
  <c r="D32" i="21"/>
  <c r="AF32" i="39"/>
  <c r="AD32" i="21"/>
  <c r="J32" i="21"/>
  <c r="AD160" i="1"/>
  <c r="AD94" i="1"/>
  <c r="AC228" i="6"/>
  <c r="AC119" i="6"/>
  <c r="AC185" i="6"/>
  <c r="BK109" i="1"/>
  <c r="BK175" i="1"/>
  <c r="BG96" i="6"/>
  <c r="BG162" i="6"/>
  <c r="BG205" i="6"/>
  <c r="CV118" i="6"/>
  <c r="CV184" i="6"/>
  <c r="CV227" i="6"/>
  <c r="AD26" i="21"/>
  <c r="B26" i="39"/>
  <c r="DU106" i="1"/>
  <c r="J26" i="21"/>
  <c r="Q26" i="21"/>
  <c r="AF26" i="39"/>
  <c r="D26" i="21"/>
  <c r="DU172" i="1"/>
  <c r="CO112" i="1"/>
  <c r="CO178" i="1"/>
  <c r="DJ211" i="6"/>
  <c r="DJ168" i="6"/>
  <c r="DJ102" i="6"/>
  <c r="AZ96" i="1"/>
  <c r="AZ162" i="1"/>
  <c r="FB165" i="1"/>
  <c r="EP47" i="1"/>
  <c r="I19" i="39"/>
  <c r="EP165" i="1"/>
  <c r="EP99" i="1"/>
  <c r="X19" i="21"/>
  <c r="AM19" i="39"/>
  <c r="F225" i="6"/>
  <c r="F116" i="6"/>
  <c r="BT188" i="6"/>
  <c r="BT122" i="6"/>
  <c r="CG184" i="1"/>
  <c r="DE203" i="6"/>
  <c r="DE160" i="6"/>
  <c r="DE45" i="6"/>
  <c r="AN163" i="6"/>
  <c r="AN97" i="6"/>
  <c r="AN206" i="6"/>
  <c r="BQ179" i="1"/>
  <c r="BQ113" i="1"/>
  <c r="EH124" i="1"/>
  <c r="H115" i="1"/>
  <c r="DG180" i="1"/>
  <c r="DG114" i="1"/>
  <c r="CB107" i="1"/>
  <c r="CB173" i="1"/>
  <c r="AN120" i="1"/>
  <c r="AN186" i="1"/>
  <c r="AL111" i="1"/>
  <c r="AL177" i="1"/>
  <c r="AE162" i="1"/>
  <c r="AE96" i="1"/>
  <c r="EK113" i="1"/>
  <c r="EW179" i="1"/>
  <c r="AL33" i="21"/>
  <c r="EK179" i="1"/>
  <c r="AV183" i="6"/>
  <c r="AV226" i="6"/>
  <c r="AV117" i="6"/>
  <c r="DX161" i="6"/>
  <c r="BD14" i="39"/>
  <c r="P14" i="39"/>
  <c r="R14" i="19"/>
  <c r="AT14" i="39"/>
  <c r="T125" i="39" s="1"/>
  <c r="G108" i="6"/>
  <c r="DQ205" i="6"/>
  <c r="DQ96" i="6"/>
  <c r="DQ162" i="6"/>
  <c r="AE110" i="1"/>
  <c r="AY215" i="6"/>
  <c r="AY172" i="6"/>
  <c r="AY106" i="6"/>
  <c r="BV176" i="6"/>
  <c r="BV219" i="6"/>
  <c r="BV110" i="6"/>
  <c r="EP121" i="6"/>
  <c r="FB187" i="6"/>
  <c r="BJ40" i="39"/>
  <c r="AZ40" i="39"/>
  <c r="EP230" i="6"/>
  <c r="EP187" i="6"/>
  <c r="X40" i="19"/>
  <c r="V40" i="39"/>
  <c r="AU164" i="1"/>
  <c r="AU98" i="1"/>
  <c r="EP231" i="6"/>
  <c r="V41" i="39"/>
  <c r="BJ41" i="39"/>
  <c r="EP188" i="6"/>
  <c r="X41" i="19"/>
  <c r="AZ41" i="39"/>
  <c r="FB188" i="6"/>
  <c r="EP122" i="6"/>
  <c r="BO176" i="1"/>
  <c r="AZ108" i="1"/>
  <c r="AZ174" i="1"/>
  <c r="DI162" i="1"/>
  <c r="H16" i="21"/>
  <c r="DI96" i="1"/>
  <c r="C16" i="21"/>
  <c r="AB16" i="39"/>
  <c r="BG124" i="1"/>
  <c r="BG190" i="1"/>
  <c r="CS176" i="6"/>
  <c r="CS219" i="6"/>
  <c r="CS110" i="6"/>
  <c r="AY124" i="6"/>
  <c r="AG110" i="1"/>
  <c r="AG176" i="1"/>
  <c r="AP205" i="6"/>
  <c r="AN114" i="1"/>
  <c r="AN180" i="1"/>
  <c r="EI114" i="6"/>
  <c r="AK33" i="19"/>
  <c r="EU180" i="6"/>
  <c r="EI223" i="6"/>
  <c r="EI180" i="6"/>
  <c r="AR189" i="1"/>
  <c r="AR123" i="1"/>
  <c r="DV169" i="1"/>
  <c r="DV48" i="1"/>
  <c r="DV103" i="1"/>
  <c r="AE13" i="39"/>
  <c r="H24" i="21"/>
  <c r="DI104" i="1"/>
  <c r="AB24" i="39"/>
  <c r="DI170" i="1"/>
  <c r="C24" i="21"/>
  <c r="BB13" i="19"/>
  <c r="BM203" i="6"/>
  <c r="BM45" i="6"/>
  <c r="BM160" i="6"/>
  <c r="U87" i="1"/>
  <c r="U153" i="1"/>
  <c r="AH47" i="1"/>
  <c r="AH165" i="1"/>
  <c r="AH99" i="1"/>
  <c r="M108" i="1"/>
  <c r="AG32" i="39"/>
  <c r="DX112" i="1"/>
  <c r="DX178" i="1"/>
  <c r="R32" i="21"/>
  <c r="C32" i="39"/>
  <c r="DF172" i="1"/>
  <c r="EI220" i="6"/>
  <c r="EI111" i="6"/>
  <c r="EI177" i="6"/>
  <c r="AK30" i="19"/>
  <c r="EU177" i="6"/>
  <c r="DZ117" i="1"/>
  <c r="DZ183" i="1"/>
  <c r="Z120" i="6"/>
  <c r="Z186" i="6"/>
  <c r="Z229" i="6"/>
  <c r="EP202" i="6"/>
  <c r="BJ12" i="39"/>
  <c r="AZ12" i="39"/>
  <c r="EP44" i="6"/>
  <c r="V12" i="39"/>
  <c r="CG176" i="6"/>
  <c r="CG110" i="6"/>
  <c r="AA113" i="1"/>
  <c r="AA179" i="1"/>
  <c r="CJ185" i="6"/>
  <c r="CJ119" i="6"/>
  <c r="CJ228" i="6"/>
  <c r="D18" i="19"/>
  <c r="Q18" i="19"/>
  <c r="AD18" i="19"/>
  <c r="AD63" i="19" s="1"/>
  <c r="AD62" i="19" s="1"/>
  <c r="J18" i="19"/>
  <c r="BC18" i="39"/>
  <c r="AS18" i="39"/>
  <c r="O18" i="39"/>
  <c r="DU208" i="6"/>
  <c r="K118" i="6"/>
  <c r="AL19" i="39"/>
  <c r="W19" i="21"/>
  <c r="AM19" i="21"/>
  <c r="EY165" i="1"/>
  <c r="EM165" i="1"/>
  <c r="M19" i="21"/>
  <c r="AS107" i="1"/>
  <c r="AS173" i="1"/>
  <c r="CG100" i="1"/>
  <c r="CG166" i="1"/>
  <c r="N225" i="6"/>
  <c r="N116" i="6"/>
  <c r="BL100" i="1"/>
  <c r="BW114" i="1"/>
  <c r="BW180" i="1"/>
  <c r="S39" i="19"/>
  <c r="AU39" i="39"/>
  <c r="EA229" i="6"/>
  <c r="EA186" i="6"/>
  <c r="Q39" i="39"/>
  <c r="EA120" i="6"/>
  <c r="AG39" i="19"/>
  <c r="BE39" i="39"/>
  <c r="K39" i="19"/>
  <c r="ER105" i="1"/>
  <c r="ER171" i="1"/>
  <c r="FD171" i="1"/>
  <c r="P65" i="34" s="1"/>
  <c r="CA170" i="1"/>
  <c r="CA104" i="1"/>
  <c r="AC24" i="39"/>
  <c r="X15" i="21"/>
  <c r="EP95" i="1"/>
  <c r="AM15" i="39"/>
  <c r="BU163" i="6"/>
  <c r="BU97" i="6"/>
  <c r="DR110" i="6"/>
  <c r="DR219" i="6"/>
  <c r="AR29" i="39"/>
  <c r="BB29" i="39"/>
  <c r="P103" i="1"/>
  <c r="P48" i="1"/>
  <c r="P91" i="1" s="1"/>
  <c r="CA217" i="6"/>
  <c r="CA174" i="6"/>
  <c r="BZ118" i="6"/>
  <c r="BZ227" i="6"/>
  <c r="BZ184" i="6"/>
  <c r="V184" i="1"/>
  <c r="V118" i="1"/>
  <c r="AC121" i="6"/>
  <c r="AC230" i="6"/>
  <c r="BS122" i="6"/>
  <c r="AY99" i="1"/>
  <c r="AY47" i="1"/>
  <c r="AY90" i="1" s="1"/>
  <c r="AY165" i="1"/>
  <c r="AC94" i="1"/>
  <c r="AC160" i="1"/>
  <c r="BS115" i="1"/>
  <c r="BC103" i="1"/>
  <c r="BC169" i="1"/>
  <c r="BC48" i="1"/>
  <c r="U175" i="6"/>
  <c r="U218" i="6"/>
  <c r="U109" i="6"/>
  <c r="AX115" i="6"/>
  <c r="AX224" i="6"/>
  <c r="AX181" i="6"/>
  <c r="EF169" i="6"/>
  <c r="EF212" i="6"/>
  <c r="EF103" i="6"/>
  <c r="DQ122" i="6"/>
  <c r="DQ188" i="6"/>
  <c r="DQ231" i="6"/>
  <c r="DA224" i="6"/>
  <c r="DA181" i="6"/>
  <c r="DA115" i="6"/>
  <c r="AN177" i="6"/>
  <c r="AB111" i="6"/>
  <c r="AB177" i="6"/>
  <c r="AB220" i="6"/>
  <c r="BB180" i="6"/>
  <c r="BB114" i="6"/>
  <c r="BB223" i="6"/>
  <c r="AY116" i="1"/>
  <c r="AY182" i="1"/>
  <c r="EA162" i="1"/>
  <c r="EA96" i="1"/>
  <c r="AH16" i="39"/>
  <c r="AG16" i="21"/>
  <c r="K16" i="21"/>
  <c r="D16" i="39"/>
  <c r="S16" i="21"/>
  <c r="CQ186" i="1"/>
  <c r="CQ120" i="1"/>
  <c r="DD117" i="6"/>
  <c r="CK232" i="6"/>
  <c r="CK83" i="6"/>
  <c r="CK189" i="6"/>
  <c r="CK123" i="6"/>
  <c r="CF164" i="1"/>
  <c r="CF98" i="1"/>
  <c r="BZ96" i="1"/>
  <c r="BZ162" i="1"/>
  <c r="CV208" i="6"/>
  <c r="CV165" i="6"/>
  <c r="DE211" i="6"/>
  <c r="DE102" i="6"/>
  <c r="DE168" i="6"/>
  <c r="AX177" i="6"/>
  <c r="AX111" i="6"/>
  <c r="H125" i="6"/>
  <c r="H234" i="6"/>
  <c r="CG178" i="1"/>
  <c r="CG112" i="1"/>
  <c r="DB185" i="1"/>
  <c r="AQ94" i="6"/>
  <c r="AQ95" i="6"/>
  <c r="CC95" i="1"/>
  <c r="CC161" i="1"/>
  <c r="AO17" i="39"/>
  <c r="DI164" i="6"/>
  <c r="DI46" i="6"/>
  <c r="H17" i="19"/>
  <c r="DI207" i="6"/>
  <c r="C17" i="19"/>
  <c r="AL164" i="1"/>
  <c r="AL98" i="1"/>
  <c r="CP101" i="6"/>
  <c r="CP167" i="6"/>
  <c r="CP210" i="6"/>
  <c r="CP100" i="6"/>
  <c r="EW153" i="1"/>
  <c r="AL7" i="21"/>
  <c r="EK153" i="1"/>
  <c r="EK87" i="1"/>
  <c r="DW115" i="6"/>
  <c r="DW181" i="6"/>
  <c r="Z113" i="1"/>
  <c r="Z179" i="1"/>
  <c r="BG101" i="1"/>
  <c r="BG167" i="1"/>
  <c r="BJ44" i="6"/>
  <c r="BJ202" i="6"/>
  <c r="S170" i="1"/>
  <c r="S104" i="1"/>
  <c r="CI160" i="1"/>
  <c r="CI94" i="1"/>
  <c r="DT102" i="6"/>
  <c r="BT111" i="1"/>
  <c r="BT177" i="1"/>
  <c r="AX36" i="21"/>
  <c r="E36" i="21"/>
  <c r="AJ36" i="39"/>
  <c r="L36" i="21"/>
  <c r="U36" i="21"/>
  <c r="F36" i="39"/>
  <c r="DQ162" i="1"/>
  <c r="DQ96" i="1"/>
  <c r="DP116" i="6"/>
  <c r="Y110" i="1"/>
  <c r="Y176" i="1"/>
  <c r="CP107" i="1"/>
  <c r="CP173" i="1"/>
  <c r="DP109" i="1"/>
  <c r="DP175" i="1"/>
  <c r="DZ229" i="6"/>
  <c r="DZ120" i="6"/>
  <c r="AK118" i="6"/>
  <c r="BK163" i="1"/>
  <c r="CR99" i="1"/>
  <c r="CR47" i="1"/>
  <c r="CR165" i="1"/>
  <c r="DK96" i="6"/>
  <c r="AZ211" i="6"/>
  <c r="AZ168" i="6"/>
  <c r="AZ102" i="6"/>
  <c r="AQ171" i="1"/>
  <c r="DK117" i="1"/>
  <c r="DK183" i="1"/>
  <c r="CJ118" i="6"/>
  <c r="CJ227" i="6"/>
  <c r="CJ184" i="6"/>
  <c r="BN117" i="6"/>
  <c r="BN226" i="6"/>
  <c r="BN183" i="6"/>
  <c r="CO186" i="1"/>
  <c r="T44" i="6"/>
  <c r="T197" i="6" s="1"/>
  <c r="T202" i="6"/>
  <c r="CX171" i="6"/>
  <c r="CX104" i="6"/>
  <c r="CX214" i="6"/>
  <c r="CX105" i="6"/>
  <c r="BO108" i="6"/>
  <c r="BO174" i="6"/>
  <c r="BO217" i="6"/>
  <c r="BK121" i="1"/>
  <c r="BK187" i="1"/>
  <c r="BR119" i="6"/>
  <c r="Q185" i="1"/>
  <c r="Q119" i="1"/>
  <c r="BD226" i="6"/>
  <c r="BD183" i="6"/>
  <c r="AG28" i="21"/>
  <c r="S28" i="21"/>
  <c r="K28" i="21"/>
  <c r="D28" i="39"/>
  <c r="EA108" i="1"/>
  <c r="AH28" i="39"/>
  <c r="BE224" i="6"/>
  <c r="BE181" i="6"/>
  <c r="BE115" i="6"/>
  <c r="DF189" i="1"/>
  <c r="DF123" i="1"/>
  <c r="CQ83" i="6"/>
  <c r="CQ189" i="6"/>
  <c r="CQ123" i="6"/>
  <c r="CQ232" i="6"/>
  <c r="DH118" i="6"/>
  <c r="DH123" i="6"/>
  <c r="DH83" i="6"/>
  <c r="DH232" i="6"/>
  <c r="DH189" i="6"/>
  <c r="AF44" i="19"/>
  <c r="DY125" i="6"/>
  <c r="DY191" i="6"/>
  <c r="DY234" i="6"/>
  <c r="BN208" i="6"/>
  <c r="BL121" i="6"/>
  <c r="BL187" i="6"/>
  <c r="BL230" i="6"/>
  <c r="DK220" i="6"/>
  <c r="DK111" i="6"/>
  <c r="DK177" i="6"/>
  <c r="DT190" i="6"/>
  <c r="DT124" i="6"/>
  <c r="DT233" i="6"/>
  <c r="CB184" i="6"/>
  <c r="CB227" i="6"/>
  <c r="CB118" i="6"/>
  <c r="S110" i="6"/>
  <c r="S219" i="6"/>
  <c r="S176" i="6"/>
  <c r="I206" i="6"/>
  <c r="I97" i="6"/>
  <c r="EM203" i="6"/>
  <c r="AY115" i="1"/>
  <c r="AY181" i="1"/>
  <c r="DE218" i="6"/>
  <c r="DE175" i="6"/>
  <c r="BB102" i="1"/>
  <c r="BB168" i="1"/>
  <c r="CK165" i="1"/>
  <c r="BX232" i="6"/>
  <c r="BX83" i="6"/>
  <c r="BX123" i="6"/>
  <c r="CF112" i="6"/>
  <c r="CB177" i="1"/>
  <c r="CB111" i="1"/>
  <c r="AM166" i="6"/>
  <c r="CU105" i="6"/>
  <c r="CU214" i="6"/>
  <c r="CU171" i="6"/>
  <c r="BY47" i="6"/>
  <c r="BY166" i="6"/>
  <c r="BY209" i="6"/>
  <c r="EN222" i="6"/>
  <c r="EN113" i="6"/>
  <c r="EZ179" i="6"/>
  <c r="EN179" i="6"/>
  <c r="DA47" i="6"/>
  <c r="DB200" i="6" s="1"/>
  <c r="DA166" i="6"/>
  <c r="DA209" i="6"/>
  <c r="BF219" i="6"/>
  <c r="BF176" i="6"/>
  <c r="BF110" i="6"/>
  <c r="EF124" i="6"/>
  <c r="AH186" i="1"/>
  <c r="AH120" i="1"/>
  <c r="BJ118" i="1"/>
  <c r="AK34" i="19"/>
  <c r="EU181" i="6"/>
  <c r="EI115" i="6"/>
  <c r="EI224" i="6"/>
  <c r="EI181" i="6"/>
  <c r="L93" i="1"/>
  <c r="L45" i="1"/>
  <c r="L88" i="1" s="1"/>
  <c r="BG116" i="6"/>
  <c r="BG182" i="6"/>
  <c r="BL203" i="6"/>
  <c r="BL45" i="6"/>
  <c r="BL198" i="6" s="1"/>
  <c r="BL160" i="6"/>
  <c r="BO45" i="1"/>
  <c r="BO159" i="1"/>
  <c r="BO93" i="1"/>
  <c r="BK153" i="1"/>
  <c r="BK87" i="1"/>
  <c r="BW178" i="6"/>
  <c r="BW112" i="6"/>
  <c r="DP101" i="1"/>
  <c r="DP167" i="1"/>
  <c r="DN102" i="1"/>
  <c r="DN168" i="1"/>
  <c r="CJ206" i="6"/>
  <c r="CJ163" i="6"/>
  <c r="CJ97" i="6"/>
  <c r="DF47" i="1"/>
  <c r="DR156" i="1" s="1"/>
  <c r="DF99" i="1"/>
  <c r="DF165" i="1"/>
  <c r="J83" i="6"/>
  <c r="J123" i="6"/>
  <c r="J232" i="6"/>
  <c r="DL187" i="1"/>
  <c r="AC41" i="39"/>
  <c r="BY184" i="1"/>
  <c r="BY118" i="1"/>
  <c r="M118" i="6"/>
  <c r="M227" i="6"/>
  <c r="CL205" i="6"/>
  <c r="CL162" i="6"/>
  <c r="CL96" i="6"/>
  <c r="CO162" i="6"/>
  <c r="CO205" i="6"/>
  <c r="BT179" i="6"/>
  <c r="BT113" i="6"/>
  <c r="BT222" i="6"/>
  <c r="CC179" i="1"/>
  <c r="S115" i="6"/>
  <c r="S224" i="6"/>
  <c r="S181" i="6"/>
  <c r="AC111" i="1"/>
  <c r="AC177" i="1"/>
  <c r="EA210" i="6"/>
  <c r="EA100" i="6"/>
  <c r="EA101" i="6"/>
  <c r="S20" i="19"/>
  <c r="AU20" i="39"/>
  <c r="Q20" i="39"/>
  <c r="BE20" i="39"/>
  <c r="AG20" i="19"/>
  <c r="K20" i="19"/>
  <c r="L175" i="19" s="1"/>
  <c r="BK184" i="1"/>
  <c r="BK118" i="1"/>
  <c r="AJ211" i="6"/>
  <c r="AJ168" i="6"/>
  <c r="AC121" i="1"/>
  <c r="AC187" i="1"/>
  <c r="DJ165" i="6"/>
  <c r="DJ99" i="6"/>
  <c r="AQ211" i="6"/>
  <c r="AQ102" i="6"/>
  <c r="AQ168" i="6"/>
  <c r="CT102" i="6"/>
  <c r="CT168" i="6"/>
  <c r="BB228" i="6"/>
  <c r="BB119" i="6"/>
  <c r="BP123" i="6"/>
  <c r="BP189" i="6"/>
  <c r="BP232" i="6"/>
  <c r="BP83" i="6"/>
  <c r="EL230" i="6"/>
  <c r="EX187" i="6"/>
  <c r="EL121" i="6"/>
  <c r="Y46" i="6"/>
  <c r="AK156" i="6" s="1"/>
  <c r="Y207" i="6"/>
  <c r="Y164" i="6"/>
  <c r="EP112" i="6"/>
  <c r="V31" i="39"/>
  <c r="EP221" i="6"/>
  <c r="X31" i="19"/>
  <c r="AZ31" i="39"/>
  <c r="BJ31" i="39"/>
  <c r="DN96" i="1"/>
  <c r="DN162" i="1"/>
  <c r="DW175" i="1"/>
  <c r="DW109" i="1"/>
  <c r="AE29" i="21"/>
  <c r="AK139" i="21" s="1"/>
  <c r="CY175" i="1"/>
  <c r="CY109" i="1"/>
  <c r="EO190" i="6"/>
  <c r="EO124" i="6"/>
  <c r="EO233" i="6"/>
  <c r="FA190" i="6"/>
  <c r="AN43" i="19"/>
  <c r="S18" i="39"/>
  <c r="AJ18" i="19"/>
  <c r="E18" i="19"/>
  <c r="L18" i="19"/>
  <c r="EG165" i="6"/>
  <c r="EG98" i="6"/>
  <c r="AW18" i="39"/>
  <c r="BG18" i="39"/>
  <c r="AY18" i="19"/>
  <c r="EG208" i="6"/>
  <c r="DM112" i="6"/>
  <c r="DM178" i="6"/>
  <c r="DM221" i="6"/>
  <c r="AQ100" i="1"/>
  <c r="AQ166" i="1"/>
  <c r="AI45" i="1"/>
  <c r="AI88" i="1" s="1"/>
  <c r="AI159" i="1"/>
  <c r="AI93" i="1"/>
  <c r="C34" i="21"/>
  <c r="H34" i="21"/>
  <c r="DI114" i="1"/>
  <c r="DI180" i="1"/>
  <c r="AB34" i="39"/>
  <c r="DF153" i="1"/>
  <c r="DF87" i="1"/>
  <c r="DC171" i="6"/>
  <c r="DC104" i="6"/>
  <c r="DC214" i="6"/>
  <c r="DC105" i="6"/>
  <c r="CX161" i="1"/>
  <c r="CX95" i="1"/>
  <c r="E99" i="6"/>
  <c r="E98" i="6"/>
  <c r="AK117" i="1"/>
  <c r="AK183" i="1"/>
  <c r="AD180" i="1"/>
  <c r="AD114" i="1"/>
  <c r="EM161" i="1"/>
  <c r="AM15" i="21"/>
  <c r="M15" i="21"/>
  <c r="EM95" i="1"/>
  <c r="BB41" i="19"/>
  <c r="BM122" i="6"/>
  <c r="BM231" i="6"/>
  <c r="BM188" i="6"/>
  <c r="BS175" i="1"/>
  <c r="AO173" i="1"/>
  <c r="CB116" i="1"/>
  <c r="CB182" i="1"/>
  <c r="V109" i="1"/>
  <c r="DG179" i="1"/>
  <c r="DG113" i="1"/>
  <c r="EH164" i="1"/>
  <c r="AL211" i="6"/>
  <c r="AL168" i="6"/>
  <c r="DN209" i="6"/>
  <c r="DN47" i="6"/>
  <c r="DN245" i="6" s="1"/>
  <c r="DN166" i="6"/>
  <c r="BY98" i="6"/>
  <c r="BY99" i="6"/>
  <c r="BY165" i="6"/>
  <c r="BY208" i="6"/>
  <c r="P217" i="6"/>
  <c r="AI121" i="6"/>
  <c r="AI230" i="6"/>
  <c r="AI187" i="6"/>
  <c r="BW187" i="1"/>
  <c r="BW121" i="1"/>
  <c r="H99" i="6"/>
  <c r="H208" i="6"/>
  <c r="H98" i="6"/>
  <c r="AO117" i="6"/>
  <c r="DK209" i="6"/>
  <c r="DK47" i="6"/>
  <c r="DK166" i="6"/>
  <c r="BB104" i="6"/>
  <c r="BB105" i="6"/>
  <c r="BB171" i="6"/>
  <c r="BH190" i="1"/>
  <c r="AC35" i="39"/>
  <c r="DL181" i="1"/>
  <c r="DL115" i="1"/>
  <c r="BV45" i="6"/>
  <c r="BV243" i="6" s="1"/>
  <c r="BV203" i="6"/>
  <c r="BV160" i="6"/>
  <c r="BI172" i="6"/>
  <c r="BI215" i="6"/>
  <c r="BI106" i="6"/>
  <c r="CD153" i="1"/>
  <c r="CD87" i="1"/>
  <c r="F112" i="1"/>
  <c r="BA112" i="6"/>
  <c r="BA178" i="6"/>
  <c r="EE115" i="1"/>
  <c r="EE181" i="1"/>
  <c r="AI35" i="21"/>
  <c r="AB183" i="1"/>
  <c r="AB117" i="1"/>
  <c r="F124" i="6"/>
  <c r="F233" i="6"/>
  <c r="BB111" i="6"/>
  <c r="BB220" i="6"/>
  <c r="X165" i="6"/>
  <c r="AV224" i="6"/>
  <c r="AV181" i="6"/>
  <c r="AV115" i="6"/>
  <c r="BA45" i="6"/>
  <c r="BA160" i="6"/>
  <c r="BA203" i="6"/>
  <c r="BU161" i="1"/>
  <c r="BU95" i="1"/>
  <c r="CS217" i="6"/>
  <c r="CS108" i="6"/>
  <c r="CS174" i="6"/>
  <c r="CR219" i="6"/>
  <c r="CR110" i="6"/>
  <c r="AR160" i="6"/>
  <c r="AR45" i="6"/>
  <c r="BD155" i="6" s="1"/>
  <c r="AR203" i="6"/>
  <c r="BJ174" i="1"/>
  <c r="BJ108" i="1"/>
  <c r="DE120" i="1"/>
  <c r="DE186" i="1"/>
  <c r="S44" i="19"/>
  <c r="K44" i="19"/>
  <c r="AG44" i="19"/>
  <c r="Q44" i="39"/>
  <c r="EA125" i="6"/>
  <c r="EA191" i="6"/>
  <c r="EA234" i="6"/>
  <c r="BE44" i="39"/>
  <c r="AU44" i="39"/>
  <c r="I32" i="19"/>
  <c r="AQ32" i="39"/>
  <c r="DO113" i="6"/>
  <c r="DO222" i="6"/>
  <c r="DO179" i="6"/>
  <c r="DZ121" i="1"/>
  <c r="DZ187" i="1"/>
  <c r="BC167" i="6"/>
  <c r="AQ210" i="6"/>
  <c r="AQ100" i="6"/>
  <c r="AQ101" i="6"/>
  <c r="AQ167" i="6"/>
  <c r="AF184" i="1"/>
  <c r="AI42" i="21"/>
  <c r="EE188" i="1"/>
  <c r="EE122" i="1"/>
  <c r="E122" i="1"/>
  <c r="DZ44" i="6"/>
  <c r="DZ154" i="6" s="1"/>
  <c r="DZ202" i="6"/>
  <c r="BD97" i="6"/>
  <c r="BD206" i="6"/>
  <c r="DC112" i="6"/>
  <c r="DH45" i="6"/>
  <c r="DH203" i="6"/>
  <c r="DH160" i="6"/>
  <c r="BQ182" i="1"/>
  <c r="BQ116" i="1"/>
  <c r="DG93" i="1"/>
  <c r="DG159" i="1"/>
  <c r="DG45" i="1"/>
  <c r="DG88" i="1" s="1"/>
  <c r="BX202" i="6"/>
  <c r="BX44" i="6"/>
  <c r="BX197" i="6" s="1"/>
  <c r="CP102" i="6"/>
  <c r="CP168" i="6"/>
  <c r="CP211" i="6"/>
  <c r="AV187" i="1"/>
  <c r="BL165" i="6"/>
  <c r="BL208" i="6"/>
  <c r="BW170" i="1"/>
  <c r="BW104" i="1"/>
  <c r="AK102" i="6"/>
  <c r="AK168" i="6"/>
  <c r="AK211" i="6"/>
  <c r="AL96" i="6"/>
  <c r="CZ207" i="6"/>
  <c r="CZ46" i="6"/>
  <c r="CZ164" i="6"/>
  <c r="CQ47" i="1"/>
  <c r="CQ99" i="1"/>
  <c r="CQ165" i="1"/>
  <c r="CY94" i="1"/>
  <c r="F110" i="1"/>
  <c r="N231" i="6"/>
  <c r="N122" i="6"/>
  <c r="BK189" i="1"/>
  <c r="BK123" i="1"/>
  <c r="DA170" i="1"/>
  <c r="DA104" i="1"/>
  <c r="I224" i="6"/>
  <c r="I115" i="6"/>
  <c r="AE120" i="6"/>
  <c r="AE186" i="6"/>
  <c r="CF105" i="6"/>
  <c r="CF214" i="6"/>
  <c r="CF104" i="6"/>
  <c r="CF171" i="6"/>
  <c r="DK174" i="6"/>
  <c r="DK108" i="6"/>
  <c r="DK217" i="6"/>
  <c r="BT184" i="1"/>
  <c r="AE32" i="39"/>
  <c r="DR178" i="1"/>
  <c r="DR112" i="1"/>
  <c r="W206" i="6"/>
  <c r="W97" i="6"/>
  <c r="W163" i="6"/>
  <c r="CC44" i="6"/>
  <c r="CO154" i="6" s="1"/>
  <c r="CC202" i="6"/>
  <c r="X166" i="6"/>
  <c r="X209" i="6"/>
  <c r="X47" i="6"/>
  <c r="BU104" i="1"/>
  <c r="U161" i="1"/>
  <c r="U95" i="1"/>
  <c r="DK116" i="6"/>
  <c r="DK182" i="6"/>
  <c r="DK225" i="6"/>
  <c r="BG112" i="1"/>
  <c r="BG178" i="1"/>
  <c r="AU187" i="1"/>
  <c r="T98" i="1"/>
  <c r="T164" i="1"/>
  <c r="BL111" i="6"/>
  <c r="BL220" i="6"/>
  <c r="BL177" i="6"/>
  <c r="AG168" i="1"/>
  <c r="AG102" i="1"/>
  <c r="CS117" i="1"/>
  <c r="CS183" i="1"/>
  <c r="I17" i="21"/>
  <c r="AD17" i="39"/>
  <c r="M118" i="1"/>
  <c r="F210" i="6"/>
  <c r="F100" i="6"/>
  <c r="F101" i="6"/>
  <c r="DP171" i="1"/>
  <c r="DP105" i="1"/>
  <c r="DR109" i="6"/>
  <c r="DR218" i="6"/>
  <c r="DK161" i="1"/>
  <c r="DK95" i="1"/>
  <c r="O118" i="6"/>
  <c r="AH176" i="1"/>
  <c r="EC173" i="6"/>
  <c r="BQ47" i="6"/>
  <c r="BQ157" i="6" s="1"/>
  <c r="BQ166" i="6"/>
  <c r="R109" i="1"/>
  <c r="R175" i="1"/>
  <c r="BQ184" i="1"/>
  <c r="BQ118" i="1"/>
  <c r="DH162" i="6"/>
  <c r="DH96" i="6"/>
  <c r="DH205" i="6"/>
  <c r="DJ100" i="1"/>
  <c r="DJ166" i="1"/>
  <c r="EC178" i="1"/>
  <c r="AH32" i="21"/>
  <c r="AN142" i="21" s="1"/>
  <c r="EC112" i="1"/>
  <c r="CQ166" i="6"/>
  <c r="CT164" i="1"/>
  <c r="CT98" i="1"/>
  <c r="DQ232" i="6"/>
  <c r="DQ189" i="6"/>
  <c r="DQ83" i="6"/>
  <c r="DQ123" i="6"/>
  <c r="AC171" i="1"/>
  <c r="AV227" i="6"/>
  <c r="AV184" i="6"/>
  <c r="AV118" i="6"/>
  <c r="J99" i="6"/>
  <c r="J208" i="6"/>
  <c r="J98" i="6"/>
  <c r="EO184" i="1"/>
  <c r="EO118" i="1"/>
  <c r="ER207" i="6"/>
  <c r="Q179" i="1"/>
  <c r="AY87" i="1"/>
  <c r="AY153" i="1"/>
  <c r="DU188" i="1"/>
  <c r="B42" i="39"/>
  <c r="AF42" i="39"/>
  <c r="AD42" i="21"/>
  <c r="J42" i="21"/>
  <c r="DU122" i="1"/>
  <c r="Q42" i="21"/>
  <c r="D42" i="21"/>
  <c r="BE175" i="1"/>
  <c r="BE109" i="1"/>
  <c r="CT115" i="6"/>
  <c r="CT224" i="6"/>
  <c r="CT181" i="6"/>
  <c r="EC94" i="1"/>
  <c r="AH14" i="21"/>
  <c r="BX106" i="1"/>
  <c r="BX172" i="1"/>
  <c r="CK187" i="1"/>
  <c r="CK121" i="1"/>
  <c r="CO177" i="1"/>
  <c r="CO111" i="1"/>
  <c r="CZ97" i="6"/>
  <c r="ED124" i="6"/>
  <c r="BF43" i="39"/>
  <c r="AV43" i="39"/>
  <c r="T43" i="19"/>
  <c r="ED190" i="6"/>
  <c r="R43" i="39"/>
  <c r="AX109" i="6"/>
  <c r="AX218" i="6"/>
  <c r="AX175" i="6"/>
  <c r="AD43" i="19"/>
  <c r="O43" i="39"/>
  <c r="DU233" i="6"/>
  <c r="D43" i="19"/>
  <c r="BC43" i="39"/>
  <c r="DU190" i="6"/>
  <c r="Q43" i="19"/>
  <c r="DU124" i="6"/>
  <c r="J43" i="19"/>
  <c r="AS43" i="39"/>
  <c r="BY124" i="1"/>
  <c r="AT174" i="1"/>
  <c r="EI122" i="1"/>
  <c r="AD166" i="6"/>
  <c r="AD47" i="6"/>
  <c r="AD209" i="6"/>
  <c r="DI202" i="6"/>
  <c r="AO12" i="39"/>
  <c r="DI44" i="6"/>
  <c r="AJ26" i="21"/>
  <c r="AJ26" i="39"/>
  <c r="U26" i="21"/>
  <c r="AX26" i="21"/>
  <c r="L26" i="21"/>
  <c r="E26" i="21"/>
  <c r="CZ122" i="6"/>
  <c r="CZ231" i="6"/>
  <c r="CZ188" i="6"/>
  <c r="BK111" i="6"/>
  <c r="BK220" i="6"/>
  <c r="BK177" i="6"/>
  <c r="DQ112" i="1"/>
  <c r="DQ178" i="1"/>
  <c r="AM105" i="1"/>
  <c r="AM171" i="1"/>
  <c r="EJ98" i="6"/>
  <c r="EJ99" i="6"/>
  <c r="BH18" i="39"/>
  <c r="T18" i="39"/>
  <c r="V18" i="19"/>
  <c r="AX18" i="39"/>
  <c r="EV165" i="6"/>
  <c r="EJ208" i="6"/>
  <c r="EJ165" i="6"/>
  <c r="DN110" i="6"/>
  <c r="DN176" i="6"/>
  <c r="DN219" i="6"/>
  <c r="AJ121" i="6"/>
  <c r="AJ104" i="6"/>
  <c r="AJ105" i="6"/>
  <c r="AJ171" i="6"/>
  <c r="AJ214" i="6"/>
  <c r="DE174" i="1"/>
  <c r="DE108" i="1"/>
  <c r="DL218" i="6"/>
  <c r="AP28" i="39"/>
  <c r="DL175" i="6"/>
  <c r="DR97" i="6"/>
  <c r="AR16" i="39"/>
  <c r="DV124" i="1"/>
  <c r="DV190" i="1"/>
  <c r="CS114" i="6"/>
  <c r="CS180" i="6"/>
  <c r="CS223" i="6"/>
  <c r="CK104" i="6"/>
  <c r="CK214" i="6"/>
  <c r="CK171" i="6"/>
  <c r="CK105" i="6"/>
  <c r="EI209" i="6"/>
  <c r="EU166" i="6"/>
  <c r="AK19" i="19"/>
  <c r="I122" i="6"/>
  <c r="I231" i="6"/>
  <c r="DE177" i="6"/>
  <c r="DE111" i="6"/>
  <c r="DE220" i="6"/>
  <c r="CM102" i="6"/>
  <c r="CM168" i="6"/>
  <c r="CM211" i="6"/>
  <c r="W96" i="1"/>
  <c r="W162" i="1"/>
  <c r="BV211" i="6"/>
  <c r="BV168" i="6"/>
  <c r="BV102" i="6"/>
  <c r="DY103" i="1"/>
  <c r="DY169" i="1"/>
  <c r="AF23" i="21"/>
  <c r="DY48" i="1"/>
  <c r="BP100" i="1"/>
  <c r="BP166" i="1"/>
  <c r="CJ116" i="1"/>
  <c r="CJ182" i="1"/>
  <c r="EB179" i="6"/>
  <c r="EB113" i="6"/>
  <c r="EB222" i="6"/>
  <c r="DX161" i="1"/>
  <c r="C15" i="39"/>
  <c r="DX95" i="1"/>
  <c r="BX94" i="1"/>
  <c r="BX160" i="1"/>
  <c r="FC174" i="6"/>
  <c r="EQ174" i="6"/>
  <c r="AO27" i="19"/>
  <c r="EQ108" i="6"/>
  <c r="EQ217" i="6"/>
  <c r="EE167" i="1"/>
  <c r="EE101" i="1"/>
  <c r="AI21" i="21"/>
  <c r="AO166" i="1"/>
  <c r="AC100" i="1"/>
  <c r="AC166" i="1"/>
  <c r="BN182" i="6"/>
  <c r="BN116" i="6"/>
  <c r="CY46" i="1"/>
  <c r="DK155" i="1" s="1"/>
  <c r="CY163" i="1"/>
  <c r="CY97" i="1"/>
  <c r="BR177" i="6"/>
  <c r="BF177" i="6"/>
  <c r="BF220" i="6"/>
  <c r="BF111" i="6"/>
  <c r="CA225" i="6"/>
  <c r="CA182" i="6"/>
  <c r="CA116" i="6"/>
  <c r="EN96" i="6"/>
  <c r="EN162" i="6"/>
  <c r="DW234" i="6"/>
  <c r="AE44" i="19"/>
  <c r="DW125" i="6"/>
  <c r="DW191" i="6"/>
  <c r="U188" i="1"/>
  <c r="U122" i="1"/>
  <c r="AS96" i="1"/>
  <c r="AS162" i="1"/>
  <c r="DN124" i="6"/>
  <c r="DN233" i="6"/>
  <c r="DN190" i="6"/>
  <c r="BI179" i="6"/>
  <c r="BI222" i="6"/>
  <c r="BI113" i="6"/>
  <c r="AN125" i="6"/>
  <c r="AN191" i="6"/>
  <c r="AN234" i="6"/>
  <c r="I31" i="21"/>
  <c r="DO177" i="1"/>
  <c r="DW117" i="1"/>
  <c r="DW183" i="1"/>
  <c r="AE37" i="21"/>
  <c r="AP180" i="6"/>
  <c r="AD180" i="6"/>
  <c r="AD114" i="6"/>
  <c r="AD223" i="6"/>
  <c r="AF36" i="39"/>
  <c r="Q36" i="21"/>
  <c r="DU182" i="1"/>
  <c r="J36" i="21"/>
  <c r="DU116" i="1"/>
  <c r="J15" i="19"/>
  <c r="D15" i="19"/>
  <c r="DU162" i="6"/>
  <c r="DU96" i="6"/>
  <c r="DU205" i="6"/>
  <c r="O15" i="39"/>
  <c r="Q15" i="19"/>
  <c r="AS15" i="39"/>
  <c r="BC15" i="39"/>
  <c r="AD15" i="19"/>
  <c r="DZ231" i="6"/>
  <c r="DZ188" i="6"/>
  <c r="DZ122" i="6"/>
  <c r="EL184" i="1"/>
  <c r="EX184" i="1"/>
  <c r="EL118" i="1"/>
  <c r="CM110" i="6"/>
  <c r="CM105" i="6"/>
  <c r="CM104" i="6"/>
  <c r="CM171" i="6"/>
  <c r="CM214" i="6"/>
  <c r="AH97" i="1"/>
  <c r="AH163" i="1"/>
  <c r="AH46" i="1"/>
  <c r="BP120" i="1"/>
  <c r="BP186" i="1"/>
  <c r="EJ93" i="1"/>
  <c r="V13" i="21"/>
  <c r="EV159" i="1"/>
  <c r="AK13" i="39"/>
  <c r="EX153" i="1"/>
  <c r="EL87" i="1"/>
  <c r="EL153" i="1"/>
  <c r="Q41" i="39"/>
  <c r="S41" i="19"/>
  <c r="EA188" i="6"/>
  <c r="EA231" i="6"/>
  <c r="AU41" i="39"/>
  <c r="AG41" i="19"/>
  <c r="EA122" i="6"/>
  <c r="BE41" i="39"/>
  <c r="K41" i="19"/>
  <c r="EQ94" i="1"/>
  <c r="AO14" i="21"/>
  <c r="EQ160" i="1"/>
  <c r="FC160" i="1"/>
  <c r="EH48" i="1"/>
  <c r="AJ11" i="21" s="1"/>
  <c r="EH169" i="1"/>
  <c r="EH103" i="1"/>
  <c r="ET169" i="1"/>
  <c r="DD230" i="6"/>
  <c r="DD187" i="6"/>
  <c r="H121" i="6"/>
  <c r="H230" i="6"/>
  <c r="T183" i="1"/>
  <c r="T117" i="1"/>
  <c r="EP119" i="6"/>
  <c r="BJ38" i="39"/>
  <c r="EP185" i="6"/>
  <c r="V38" i="39"/>
  <c r="FB185" i="6"/>
  <c r="X38" i="19"/>
  <c r="EP228" i="6"/>
  <c r="AZ38" i="39"/>
  <c r="CS46" i="6"/>
  <c r="CS199" i="6" s="1"/>
  <c r="CS164" i="6"/>
  <c r="CS207" i="6"/>
  <c r="AO26" i="19"/>
  <c r="EQ173" i="6"/>
  <c r="EQ107" i="6"/>
  <c r="FC173" i="6"/>
  <c r="EQ216" i="6"/>
  <c r="DV110" i="6"/>
  <c r="DV176" i="6"/>
  <c r="DV219" i="6"/>
  <c r="DP178" i="1"/>
  <c r="DP112" i="1"/>
  <c r="ET187" i="6"/>
  <c r="EH187" i="6"/>
  <c r="EH121" i="6"/>
  <c r="EH230" i="6"/>
  <c r="BX176" i="1"/>
  <c r="BX110" i="1"/>
  <c r="DT173" i="1"/>
  <c r="DT107" i="1"/>
  <c r="DU176" i="1"/>
  <c r="DI176" i="1"/>
  <c r="DI110" i="1"/>
  <c r="AB30" i="39"/>
  <c r="EF153" i="1"/>
  <c r="EF87" i="1"/>
  <c r="CZ87" i="1"/>
  <c r="CZ153" i="1"/>
  <c r="BL114" i="6"/>
  <c r="BL223" i="6"/>
  <c r="BL180" i="6"/>
  <c r="AE24" i="39"/>
  <c r="DR104" i="1"/>
  <c r="DR170" i="1"/>
  <c r="AJ179" i="6"/>
  <c r="AJ222" i="6"/>
  <c r="AJ113" i="6"/>
  <c r="EH229" i="6"/>
  <c r="EH186" i="6"/>
  <c r="ET186" i="6"/>
  <c r="EH120" i="6"/>
  <c r="AZ210" i="6"/>
  <c r="AZ167" i="6"/>
  <c r="AZ100" i="6"/>
  <c r="AZ101" i="6"/>
  <c r="CJ172" i="6"/>
  <c r="CJ106" i="6"/>
  <c r="CJ215" i="6"/>
  <c r="AG103" i="6"/>
  <c r="AG169" i="6"/>
  <c r="AG212" i="6"/>
  <c r="CD119" i="6"/>
  <c r="CD185" i="6"/>
  <c r="CD228" i="6"/>
  <c r="EH121" i="1"/>
  <c r="ET187" i="1"/>
  <c r="EH187" i="1"/>
  <c r="CP122" i="6"/>
  <c r="CP173" i="6"/>
  <c r="CP216" i="6"/>
  <c r="ET182" i="1"/>
  <c r="EH116" i="1"/>
  <c r="DZ106" i="6"/>
  <c r="DZ215" i="6"/>
  <c r="DZ172" i="6"/>
  <c r="DZ109" i="1"/>
  <c r="DZ175" i="1"/>
  <c r="AE161" i="6"/>
  <c r="AE94" i="6"/>
  <c r="AE204" i="6"/>
  <c r="AE95" i="6"/>
  <c r="BJ107" i="1"/>
  <c r="BJ173" i="1"/>
  <c r="EQ115" i="1"/>
  <c r="FC181" i="1"/>
  <c r="AO35" i="21"/>
  <c r="EQ181" i="1"/>
  <c r="EL227" i="6"/>
  <c r="EL118" i="6"/>
  <c r="EX184" i="6"/>
  <c r="EL184" i="6"/>
  <c r="CN216" i="6"/>
  <c r="CN107" i="6"/>
  <c r="CN173" i="6"/>
  <c r="AV208" i="6"/>
  <c r="AV98" i="6"/>
  <c r="AE112" i="6"/>
  <c r="AE221" i="6"/>
  <c r="AE178" i="6"/>
  <c r="AC227" i="6"/>
  <c r="AB118" i="6"/>
  <c r="AB184" i="6"/>
  <c r="AB227" i="6"/>
  <c r="AM180" i="1"/>
  <c r="AM114" i="1"/>
  <c r="CL47" i="1"/>
  <c r="CL99" i="1"/>
  <c r="CL165" i="1"/>
  <c r="X216" i="6"/>
  <c r="X173" i="6"/>
  <c r="AJ23" i="21"/>
  <c r="U23" i="21"/>
  <c r="AJ23" i="39"/>
  <c r="F23" i="39"/>
  <c r="L23" i="21"/>
  <c r="AX23" i="21"/>
  <c r="AY133" i="21" s="1"/>
  <c r="O27" i="12" s="1"/>
  <c r="O51" i="12" s="1"/>
  <c r="EG169" i="1"/>
  <c r="E23" i="21"/>
  <c r="DM108" i="6"/>
  <c r="EO102" i="6"/>
  <c r="AN21" i="19"/>
  <c r="AO176" i="19" s="1"/>
  <c r="FA168" i="6"/>
  <c r="EO211" i="6"/>
  <c r="EO168" i="6"/>
  <c r="CG116" i="6"/>
  <c r="EL169" i="1"/>
  <c r="EL103" i="1"/>
  <c r="EL48" i="1"/>
  <c r="EX169" i="1"/>
  <c r="EN202" i="6"/>
  <c r="EN44" i="6"/>
  <c r="CJ125" i="6"/>
  <c r="CJ112" i="6"/>
  <c r="CJ221" i="6"/>
  <c r="CJ178" i="6"/>
  <c r="BQ234" i="6"/>
  <c r="BQ191" i="6"/>
  <c r="BQ125" i="6"/>
  <c r="BI15" i="39"/>
  <c r="W15" i="19"/>
  <c r="M15" i="19"/>
  <c r="AY15" i="39"/>
  <c r="AL174" i="1"/>
  <c r="AL108" i="1"/>
  <c r="ER94" i="1"/>
  <c r="FD160" i="1"/>
  <c r="ER160" i="1"/>
  <c r="AM17" i="39"/>
  <c r="X17" i="21"/>
  <c r="I17" i="39"/>
  <c r="CI186" i="1"/>
  <c r="CI120" i="1"/>
  <c r="EH44" i="6"/>
  <c r="EH202" i="6"/>
  <c r="BF109" i="6"/>
  <c r="BF218" i="6"/>
  <c r="BF175" i="6"/>
  <c r="AU96" i="1"/>
  <c r="AU162" i="1"/>
  <c r="BN99" i="1"/>
  <c r="BN47" i="1"/>
  <c r="BN165" i="1"/>
  <c r="CZ171" i="6"/>
  <c r="CZ214" i="6"/>
  <c r="CZ105" i="6"/>
  <c r="DR160" i="6"/>
  <c r="DF45" i="6"/>
  <c r="DR155" i="6" s="1"/>
  <c r="DF203" i="6"/>
  <c r="DF160" i="6"/>
  <c r="AU102" i="1"/>
  <c r="AU168" i="1"/>
  <c r="CX120" i="1"/>
  <c r="CX186" i="1"/>
  <c r="DZ227" i="6"/>
  <c r="DZ184" i="6"/>
  <c r="DZ118" i="6"/>
  <c r="AW114" i="6"/>
  <c r="AW180" i="6"/>
  <c r="AW223" i="6"/>
  <c r="BL170" i="1"/>
  <c r="BL104" i="1"/>
  <c r="CY210" i="6"/>
  <c r="CX100" i="6"/>
  <c r="CX167" i="6"/>
  <c r="CX101" i="6"/>
  <c r="CX210" i="6"/>
  <c r="CR95" i="1"/>
  <c r="CR161" i="1"/>
  <c r="AP208" i="6"/>
  <c r="AP99" i="6"/>
  <c r="AP98" i="6"/>
  <c r="AP165" i="6"/>
  <c r="CC107" i="1"/>
  <c r="CC173" i="1"/>
  <c r="DH104" i="1"/>
  <c r="DH170" i="1"/>
  <c r="BU185" i="6"/>
  <c r="BU228" i="6"/>
  <c r="BU119" i="6"/>
  <c r="EE110" i="6"/>
  <c r="AI29" i="19"/>
  <c r="AJ184" i="19" s="1"/>
  <c r="EE176" i="6"/>
  <c r="EE219" i="6"/>
  <c r="BU117" i="6"/>
  <c r="BU183" i="6"/>
  <c r="BU226" i="6"/>
  <c r="CR171" i="1"/>
  <c r="CR105" i="1"/>
  <c r="CC213" i="6"/>
  <c r="CC170" i="6"/>
  <c r="CC48" i="6"/>
  <c r="CO158" i="6" s="1"/>
  <c r="AN229" i="6"/>
  <c r="AN186" i="6"/>
  <c r="AN120" i="6"/>
  <c r="R178" i="1"/>
  <c r="R112" i="1"/>
  <c r="U168" i="6"/>
  <c r="U211" i="6"/>
  <c r="U102" i="6"/>
  <c r="AO180" i="1"/>
  <c r="AO114" i="1"/>
  <c r="EY189" i="6"/>
  <c r="EM232" i="6"/>
  <c r="BI42" i="39"/>
  <c r="W42" i="19"/>
  <c r="AY42" i="39"/>
  <c r="M42" i="19"/>
  <c r="EM123" i="6"/>
  <c r="EM83" i="6"/>
  <c r="EM189" i="6"/>
  <c r="U42" i="39"/>
  <c r="AM42" i="19"/>
  <c r="O224" i="6"/>
  <c r="O115" i="6"/>
  <c r="AD38" i="21"/>
  <c r="DU184" i="1"/>
  <c r="J38" i="21"/>
  <c r="D38" i="21"/>
  <c r="DU118" i="1"/>
  <c r="B38" i="39"/>
  <c r="Q38" i="21"/>
  <c r="AF38" i="39"/>
  <c r="CI102" i="6"/>
  <c r="CI168" i="6"/>
  <c r="CI211" i="6"/>
  <c r="DG160" i="1"/>
  <c r="DG94" i="1"/>
  <c r="CK108" i="6"/>
  <c r="W165" i="1"/>
  <c r="W99" i="1"/>
  <c r="W47" i="1"/>
  <c r="AR103" i="6"/>
  <c r="AR169" i="6"/>
  <c r="AR212" i="6"/>
  <c r="CE87" i="1"/>
  <c r="CE153" i="1"/>
  <c r="CG159" i="1"/>
  <c r="CG45" i="1"/>
  <c r="CG93" i="1"/>
  <c r="DP161" i="1"/>
  <c r="DP95" i="1"/>
  <c r="W229" i="6"/>
  <c r="V120" i="6"/>
  <c r="V186" i="6"/>
  <c r="V229" i="6"/>
  <c r="AO170" i="6"/>
  <c r="AO213" i="6"/>
  <c r="AO48" i="6"/>
  <c r="DG187" i="6"/>
  <c r="DG230" i="6"/>
  <c r="DG121" i="6"/>
  <c r="AK162" i="1"/>
  <c r="AK96" i="1"/>
  <c r="BV180" i="6"/>
  <c r="BV223" i="6"/>
  <c r="BV114" i="6"/>
  <c r="BX217" i="6"/>
  <c r="BX108" i="6"/>
  <c r="BX174" i="6"/>
  <c r="EO210" i="6"/>
  <c r="EN100" i="6"/>
  <c r="EZ167" i="6"/>
  <c r="EN210" i="6"/>
  <c r="EN101" i="6"/>
  <c r="EN167" i="6"/>
  <c r="BH111" i="6"/>
  <c r="BH220" i="6"/>
  <c r="BH177" i="6"/>
  <c r="CW171" i="1"/>
  <c r="B25" i="21"/>
  <c r="CB166" i="1"/>
  <c r="CB100" i="1"/>
  <c r="EC109" i="6"/>
  <c r="EC175" i="6"/>
  <c r="AH28" i="19"/>
  <c r="EC218" i="6"/>
  <c r="S116" i="1"/>
  <c r="S182" i="1"/>
  <c r="DX211" i="6"/>
  <c r="R21" i="19"/>
  <c r="P21" i="39"/>
  <c r="DX102" i="6"/>
  <c r="DX168" i="6"/>
  <c r="AT21" i="39"/>
  <c r="T132" i="39" s="1"/>
  <c r="CT108" i="6"/>
  <c r="BD170" i="6"/>
  <c r="BD213" i="6"/>
  <c r="BD48" i="6"/>
  <c r="BE201" i="6" s="1"/>
  <c r="CK189" i="1"/>
  <c r="CK123" i="1"/>
  <c r="DU161" i="1"/>
  <c r="AF15" i="39"/>
  <c r="B15" i="39"/>
  <c r="DU95" i="1"/>
  <c r="AD15" i="21"/>
  <c r="AJ125" i="21" s="1"/>
  <c r="D15" i="21"/>
  <c r="J15" i="21"/>
  <c r="Q15" i="21"/>
  <c r="AI94" i="1"/>
  <c r="AI160" i="1"/>
  <c r="DH115" i="6"/>
  <c r="DH181" i="6"/>
  <c r="DH224" i="6"/>
  <c r="ET177" i="6"/>
  <c r="EH220" i="6"/>
  <c r="BH180" i="6"/>
  <c r="BH223" i="6"/>
  <c r="BH114" i="6"/>
  <c r="BN175" i="1"/>
  <c r="BN109" i="1"/>
  <c r="EI100" i="1"/>
  <c r="AK20" i="21"/>
  <c r="EI166" i="1"/>
  <c r="EU166" i="1"/>
  <c r="BL118" i="6"/>
  <c r="BL184" i="6"/>
  <c r="BL227" i="6"/>
  <c r="DF167" i="6"/>
  <c r="DF210" i="6"/>
  <c r="DF100" i="6"/>
  <c r="DF101" i="6"/>
  <c r="AA106" i="6"/>
  <c r="AA172" i="6"/>
  <c r="AA215" i="6"/>
  <c r="DA117" i="1"/>
  <c r="DA183" i="1"/>
  <c r="FD166" i="1"/>
  <c r="ER100" i="1"/>
  <c r="ER166" i="1"/>
  <c r="EP123" i="6"/>
  <c r="EP232" i="6"/>
  <c r="EP189" i="6"/>
  <c r="AZ42" i="39"/>
  <c r="V42" i="39"/>
  <c r="BJ42" i="39"/>
  <c r="FB189" i="6"/>
  <c r="EP83" i="6"/>
  <c r="X42" i="19"/>
  <c r="CN226" i="6"/>
  <c r="CM226" i="6"/>
  <c r="CM117" i="6"/>
  <c r="CM183" i="6"/>
  <c r="AX189" i="1"/>
  <c r="AX123" i="1"/>
  <c r="AM110" i="1"/>
  <c r="AM176" i="1"/>
  <c r="DM234" i="6"/>
  <c r="DM125" i="6"/>
  <c r="DM191" i="6"/>
  <c r="AL186" i="1"/>
  <c r="AL120" i="1"/>
  <c r="CF166" i="1"/>
  <c r="CF100" i="1"/>
  <c r="BL170" i="6"/>
  <c r="BL213" i="6"/>
  <c r="BL48" i="6"/>
  <c r="BA115" i="1"/>
  <c r="BA181" i="1"/>
  <c r="ER185" i="6"/>
  <c r="ER119" i="6"/>
  <c r="CQ162" i="6"/>
  <c r="CQ205" i="6"/>
  <c r="CQ96" i="6"/>
  <c r="U24" i="19"/>
  <c r="AJ24" i="19"/>
  <c r="S24" i="39"/>
  <c r="L24" i="19"/>
  <c r="EG214" i="6"/>
  <c r="EG105" i="6"/>
  <c r="EG104" i="6"/>
  <c r="ES171" i="6"/>
  <c r="EG171" i="6"/>
  <c r="BG24" i="39"/>
  <c r="T179" i="39" s="1"/>
  <c r="AY24" i="19"/>
  <c r="E24" i="19"/>
  <c r="AW24" i="39"/>
  <c r="CO97" i="6"/>
  <c r="CO163" i="6"/>
  <c r="CO206" i="6"/>
  <c r="DI172" i="1"/>
  <c r="DI106" i="1"/>
  <c r="H26" i="21"/>
  <c r="AB26" i="39"/>
  <c r="C26" i="21"/>
  <c r="CC175" i="1"/>
  <c r="CC109" i="1"/>
  <c r="BB121" i="1"/>
  <c r="BB187" i="1"/>
  <c r="BP96" i="6"/>
  <c r="BP162" i="6"/>
  <c r="BP205" i="6"/>
  <c r="CK208" i="6"/>
  <c r="CK165" i="6"/>
  <c r="CK98" i="6"/>
  <c r="CK99" i="6"/>
  <c r="AT167" i="6"/>
  <c r="AT101" i="6"/>
  <c r="AT100" i="6"/>
  <c r="AT210" i="6"/>
  <c r="AR120" i="1"/>
  <c r="AR186" i="1"/>
  <c r="CM182" i="1"/>
  <c r="CM116" i="1"/>
  <c r="ER216" i="6"/>
  <c r="ES216" i="6"/>
  <c r="ER173" i="6"/>
  <c r="FD173" i="6"/>
  <c r="ER110" i="1"/>
  <c r="ER176" i="1"/>
  <c r="FD176" i="1"/>
  <c r="EN177" i="1"/>
  <c r="EN111" i="1"/>
  <c r="EZ177" i="1"/>
  <c r="X114" i="6"/>
  <c r="DH108" i="6"/>
  <c r="DH174" i="6"/>
  <c r="DH217" i="6"/>
  <c r="DK160" i="6"/>
  <c r="DK203" i="6"/>
  <c r="DK45" i="6"/>
  <c r="EE165" i="1"/>
  <c r="AI19" i="21"/>
  <c r="EE47" i="1"/>
  <c r="EE99" i="1"/>
  <c r="DV178" i="6"/>
  <c r="DV221" i="6"/>
  <c r="BK215" i="6"/>
  <c r="BK172" i="6"/>
  <c r="BK106" i="6"/>
  <c r="BS94" i="1"/>
  <c r="BS160" i="1"/>
  <c r="AY159" i="1"/>
  <c r="AY93" i="1"/>
  <c r="AY45" i="1"/>
  <c r="AA175" i="1"/>
  <c r="AA109" i="1"/>
  <c r="DC107" i="6"/>
  <c r="DC216" i="6"/>
  <c r="DC173" i="6"/>
  <c r="BC166" i="1"/>
  <c r="BC100" i="1"/>
  <c r="CB117" i="1"/>
  <c r="CB183" i="1"/>
  <c r="DQ113" i="6"/>
  <c r="DQ179" i="6"/>
  <c r="DQ222" i="6"/>
  <c r="AH21" i="21"/>
  <c r="EC101" i="1"/>
  <c r="EC167" i="1"/>
  <c r="CE116" i="1"/>
  <c r="CB219" i="6"/>
  <c r="CB110" i="6"/>
  <c r="CB176" i="6"/>
  <c r="DA228" i="6"/>
  <c r="DA119" i="6"/>
  <c r="DA185" i="6"/>
  <c r="CT191" i="6"/>
  <c r="CT125" i="6"/>
  <c r="CT234" i="6"/>
  <c r="B28" i="21"/>
  <c r="CW108" i="1"/>
  <c r="CW174" i="1"/>
  <c r="BC229" i="6"/>
  <c r="BB186" i="6"/>
  <c r="BB229" i="6"/>
  <c r="BB120" i="6"/>
  <c r="V94" i="1"/>
  <c r="V160" i="1"/>
  <c r="BX161" i="1"/>
  <c r="BX95" i="1"/>
  <c r="AF110" i="1"/>
  <c r="AF176" i="1"/>
  <c r="DB112" i="1"/>
  <c r="R187" i="1"/>
  <c r="R121" i="1"/>
  <c r="CO204" i="6"/>
  <c r="BN96" i="6"/>
  <c r="BN205" i="6"/>
  <c r="BN162" i="6"/>
  <c r="DF164" i="1"/>
  <c r="DF98" i="1"/>
  <c r="K28" i="19"/>
  <c r="EA175" i="6"/>
  <c r="EA109" i="6"/>
  <c r="EA218" i="6"/>
  <c r="BE28" i="39"/>
  <c r="AU28" i="39"/>
  <c r="S28" i="19"/>
  <c r="BF121" i="1"/>
  <c r="BF187" i="1"/>
  <c r="BK46" i="6"/>
  <c r="BK164" i="6"/>
  <c r="AK124" i="1"/>
  <c r="AK190" i="1"/>
  <c r="DG226" i="6"/>
  <c r="DG183" i="6"/>
  <c r="DG117" i="6"/>
  <c r="AA118" i="6"/>
  <c r="Y153" i="1"/>
  <c r="Y87" i="1"/>
  <c r="DD104" i="6"/>
  <c r="DD171" i="6"/>
  <c r="DD214" i="6"/>
  <c r="DD105" i="6"/>
  <c r="CB111" i="6"/>
  <c r="CB177" i="6"/>
  <c r="CB220" i="6"/>
  <c r="AQ103" i="1"/>
  <c r="AQ48" i="1"/>
  <c r="AQ91" i="1" s="1"/>
  <c r="AQ169" i="1"/>
  <c r="K48" i="6"/>
  <c r="K213" i="6"/>
  <c r="EL44" i="6"/>
  <c r="EL202" i="6"/>
  <c r="BD113" i="6"/>
  <c r="BD222" i="6"/>
  <c r="BD179" i="6"/>
  <c r="AK125" i="6"/>
  <c r="AK234" i="6"/>
  <c r="AK191" i="6"/>
  <c r="CR189" i="6"/>
  <c r="CR232" i="6"/>
  <c r="CR123" i="6"/>
  <c r="CR83" i="6"/>
  <c r="L47" i="6"/>
  <c r="L209" i="6"/>
  <c r="AA177" i="1"/>
  <c r="AA111" i="1"/>
  <c r="ET180" i="6"/>
  <c r="EH223" i="6"/>
  <c r="EH180" i="6"/>
  <c r="EH114" i="6"/>
  <c r="K31" i="21"/>
  <c r="AG31" i="21"/>
  <c r="S31" i="21"/>
  <c r="AH31" i="39"/>
  <c r="EA177" i="1"/>
  <c r="EA111" i="1"/>
  <c r="D31" i="39"/>
  <c r="CC190" i="6"/>
  <c r="CC124" i="6"/>
  <c r="CC233" i="6"/>
  <c r="W187" i="1"/>
  <c r="W121" i="1"/>
  <c r="CF98" i="6"/>
  <c r="CF99" i="6"/>
  <c r="CF208" i="6"/>
  <c r="CF165" i="6"/>
  <c r="BJ101" i="1"/>
  <c r="BJ167" i="1"/>
  <c r="FA165" i="6"/>
  <c r="EO208" i="6"/>
  <c r="AN18" i="19"/>
  <c r="EO165" i="6"/>
  <c r="EL110" i="1"/>
  <c r="EX176" i="1"/>
  <c r="EL176" i="1"/>
  <c r="CK125" i="6"/>
  <c r="CK234" i="6"/>
  <c r="CK191" i="6"/>
  <c r="I204" i="6"/>
  <c r="I94" i="6"/>
  <c r="I95" i="6"/>
  <c r="AF166" i="6"/>
  <c r="AF47" i="6"/>
  <c r="AF209" i="6"/>
  <c r="EO101" i="1"/>
  <c r="EO167" i="1"/>
  <c r="CM177" i="6"/>
  <c r="CM220" i="6"/>
  <c r="CM111" i="6"/>
  <c r="CO119" i="6"/>
  <c r="CV118" i="1"/>
  <c r="CV184" i="1"/>
  <c r="CD211" i="6"/>
  <c r="CD168" i="6"/>
  <c r="CD102" i="6"/>
  <c r="BE37" i="39"/>
  <c r="AU37" i="39"/>
  <c r="EA227" i="6"/>
  <c r="K37" i="19"/>
  <c r="EA118" i="6"/>
  <c r="EA184" i="6"/>
  <c r="BG97" i="6"/>
  <c r="BG163" i="6"/>
  <c r="BG206" i="6"/>
  <c r="AV174" i="1"/>
  <c r="AV108" i="1"/>
  <c r="AJ46" i="1"/>
  <c r="AJ97" i="1"/>
  <c r="AJ163" i="1"/>
  <c r="FC183" i="1"/>
  <c r="EQ183" i="1"/>
  <c r="AO37" i="21"/>
  <c r="EQ117" i="1"/>
  <c r="W102" i="1"/>
  <c r="W168" i="1"/>
  <c r="CL124" i="6"/>
  <c r="CL190" i="6"/>
  <c r="CL233" i="6"/>
  <c r="BJ224" i="6"/>
  <c r="BJ181" i="6"/>
  <c r="BJ115" i="6"/>
  <c r="AK225" i="6"/>
  <c r="AK182" i="6"/>
  <c r="AK116" i="6"/>
  <c r="AV166" i="1"/>
  <c r="AV100" i="1"/>
  <c r="EW170" i="1"/>
  <c r="EK170" i="1"/>
  <c r="EK104" i="1"/>
  <c r="AL24" i="21"/>
  <c r="EO106" i="6"/>
  <c r="P20" i="39"/>
  <c r="R20" i="19"/>
  <c r="DX100" i="6"/>
  <c r="DX167" i="6"/>
  <c r="AT20" i="39"/>
  <c r="BD20" i="39"/>
  <c r="DX101" i="6"/>
  <c r="DV179" i="1"/>
  <c r="DV113" i="1"/>
  <c r="AF119" i="1"/>
  <c r="AF185" i="1"/>
  <c r="DP189" i="1"/>
  <c r="DP123" i="1"/>
  <c r="CT182" i="1"/>
  <c r="CT116" i="1"/>
  <c r="BY45" i="1"/>
  <c r="BY93" i="1"/>
  <c r="BY159" i="1"/>
  <c r="AU186" i="6"/>
  <c r="AU120" i="6"/>
  <c r="AU229" i="6"/>
  <c r="J215" i="6"/>
  <c r="J106" i="6"/>
  <c r="CC115" i="1"/>
  <c r="CC181" i="1"/>
  <c r="AM223" i="6"/>
  <c r="AM114" i="6"/>
  <c r="BH122" i="6"/>
  <c r="BH188" i="6"/>
  <c r="BH231" i="6"/>
  <c r="CU172" i="6"/>
  <c r="CU106" i="6"/>
  <c r="CU215" i="6"/>
  <c r="BK105" i="1"/>
  <c r="BK171" i="1"/>
  <c r="AU220" i="6"/>
  <c r="AU111" i="6"/>
  <c r="AU177" i="6"/>
  <c r="EQ189" i="6"/>
  <c r="FC189" i="6"/>
  <c r="EQ232" i="6"/>
  <c r="EQ123" i="6"/>
  <c r="EQ83" i="6"/>
  <c r="EQ131" i="6" s="1"/>
  <c r="BQ171" i="1"/>
  <c r="BQ105" i="1"/>
  <c r="CI180" i="1"/>
  <c r="CI114" i="1"/>
  <c r="F117" i="6"/>
  <c r="F226" i="6"/>
  <c r="AQ213" i="6"/>
  <c r="AQ170" i="6"/>
  <c r="AQ48" i="6"/>
  <c r="CJ93" i="1"/>
  <c r="CJ159" i="1"/>
  <c r="CJ45" i="1"/>
  <c r="AT221" i="6"/>
  <c r="AT178" i="6"/>
  <c r="AT112" i="6"/>
  <c r="CY166" i="6"/>
  <c r="CM47" i="6"/>
  <c r="CM209" i="6"/>
  <c r="CM166" i="6"/>
  <c r="DG44" i="6"/>
  <c r="DG271" i="6" s="1"/>
  <c r="DG202" i="6"/>
  <c r="CM183" i="1"/>
  <c r="CM117" i="1"/>
  <c r="BA96" i="6"/>
  <c r="BA162" i="6"/>
  <c r="BA205" i="6"/>
  <c r="U182" i="6"/>
  <c r="U116" i="6"/>
  <c r="U225" i="6"/>
  <c r="BM118" i="1"/>
  <c r="BM184" i="1"/>
  <c r="CS204" i="6"/>
  <c r="CS161" i="6"/>
  <c r="CS95" i="6"/>
  <c r="CS94" i="6"/>
  <c r="S187" i="6"/>
  <c r="S121" i="6"/>
  <c r="S230" i="6"/>
  <c r="DD224" i="6"/>
  <c r="DD181" i="6"/>
  <c r="DD115" i="6"/>
  <c r="BI165" i="6"/>
  <c r="CK181" i="1"/>
  <c r="AE168" i="6"/>
  <c r="AE211" i="6"/>
  <c r="AE102" i="6"/>
  <c r="EN108" i="6"/>
  <c r="X32" i="21"/>
  <c r="AM32" i="39"/>
  <c r="EP112" i="1"/>
  <c r="I32" i="39"/>
  <c r="CG191" i="6"/>
  <c r="BU191" i="6"/>
  <c r="BU234" i="6"/>
  <c r="BU125" i="6"/>
  <c r="X168" i="6"/>
  <c r="X102" i="6"/>
  <c r="X211" i="6"/>
  <c r="AA112" i="1"/>
  <c r="AA178" i="1"/>
  <c r="AR44" i="6"/>
  <c r="AR197" i="6" s="1"/>
  <c r="AR202" i="6"/>
  <c r="BW183" i="1"/>
  <c r="BW117" i="1"/>
  <c r="BR161" i="6"/>
  <c r="BR95" i="6"/>
  <c r="BR204" i="6"/>
  <c r="BR94" i="6"/>
  <c r="CR204" i="6"/>
  <c r="CR161" i="6"/>
  <c r="EP105" i="1"/>
  <c r="X25" i="21"/>
  <c r="AM25" i="39"/>
  <c r="J32" i="19"/>
  <c r="DU222" i="6"/>
  <c r="AS32" i="39"/>
  <c r="S143" i="39" s="1"/>
  <c r="D32" i="19"/>
  <c r="AD32" i="19"/>
  <c r="AJ143" i="19" s="1"/>
  <c r="O32" i="39"/>
  <c r="Q32" i="19"/>
  <c r="DU113" i="6"/>
  <c r="DU179" i="6"/>
  <c r="BC32" i="39"/>
  <c r="BY163" i="6"/>
  <c r="BY206" i="6"/>
  <c r="BY97" i="6"/>
  <c r="BZ111" i="6"/>
  <c r="BZ220" i="6"/>
  <c r="BZ177" i="6"/>
  <c r="DP176" i="6"/>
  <c r="DP110" i="6"/>
  <c r="DP219" i="6"/>
  <c r="AZ101" i="1"/>
  <c r="AZ167" i="1"/>
  <c r="BW153" i="1"/>
  <c r="BW87" i="1"/>
  <c r="DH183" i="6"/>
  <c r="DH117" i="6"/>
  <c r="DH226" i="6"/>
  <c r="DP229" i="6"/>
  <c r="DP186" i="6"/>
  <c r="DP120" i="6"/>
  <c r="CZ180" i="1"/>
  <c r="CZ114" i="1"/>
  <c r="BC110" i="6"/>
  <c r="BC176" i="6"/>
  <c r="BC219" i="6"/>
  <c r="AO178" i="1"/>
  <c r="AO112" i="1"/>
  <c r="AV105" i="1"/>
  <c r="AV171" i="1"/>
  <c r="CB175" i="6"/>
  <c r="CB109" i="6"/>
  <c r="CB218" i="6"/>
  <c r="AE13" i="21"/>
  <c r="BC184" i="1"/>
  <c r="BC118" i="1"/>
  <c r="BC205" i="6"/>
  <c r="BC96" i="6"/>
  <c r="BC162" i="6"/>
  <c r="BF114" i="6"/>
  <c r="BF223" i="6"/>
  <c r="BF180" i="6"/>
  <c r="DI124" i="6"/>
  <c r="DI233" i="6"/>
  <c r="H43" i="19"/>
  <c r="AO43" i="39"/>
  <c r="DI190" i="6"/>
  <c r="C43" i="19"/>
  <c r="AO217" i="6"/>
  <c r="AO174" i="6"/>
  <c r="AO108" i="6"/>
  <c r="DC178" i="1"/>
  <c r="DC112" i="1"/>
  <c r="CN96" i="6"/>
  <c r="CN162" i="6"/>
  <c r="CN205" i="6"/>
  <c r="BA111" i="1"/>
  <c r="BA177" i="1"/>
  <c r="BC125" i="6"/>
  <c r="P218" i="6"/>
  <c r="O218" i="6"/>
  <c r="AH100" i="1"/>
  <c r="AH166" i="1"/>
  <c r="AA188" i="6"/>
  <c r="AA231" i="6"/>
  <c r="AA122" i="6"/>
  <c r="B22" i="19"/>
  <c r="CW169" i="6"/>
  <c r="CW103" i="6"/>
  <c r="CW212" i="6"/>
  <c r="CO224" i="6"/>
  <c r="CO115" i="6"/>
  <c r="AO168" i="1"/>
  <c r="AO102" i="1"/>
  <c r="AP100" i="1"/>
  <c r="AP166" i="1"/>
  <c r="AW103" i="6"/>
  <c r="AW169" i="6"/>
  <c r="AW212" i="6"/>
  <c r="EH228" i="6"/>
  <c r="EH185" i="6"/>
  <c r="EH119" i="6"/>
  <c r="ET185" i="6"/>
  <c r="EB187" i="1"/>
  <c r="EB121" i="1"/>
  <c r="CA170" i="6"/>
  <c r="CA48" i="6"/>
  <c r="CA213" i="6"/>
  <c r="W171" i="1"/>
  <c r="W105" i="1"/>
  <c r="BM107" i="6"/>
  <c r="BM173" i="6"/>
  <c r="BM216" i="6"/>
  <c r="EL225" i="6"/>
  <c r="EL116" i="6"/>
  <c r="EL182" i="6"/>
  <c r="EX182" i="6"/>
  <c r="AX221" i="6"/>
  <c r="AX178" i="6"/>
  <c r="AX112" i="6"/>
  <c r="CL166" i="1"/>
  <c r="CL100" i="1"/>
  <c r="EW187" i="1"/>
  <c r="EK187" i="1"/>
  <c r="EK121" i="1"/>
  <c r="EB94" i="6"/>
  <c r="EB95" i="6"/>
  <c r="AB116" i="6"/>
  <c r="AB225" i="6"/>
  <c r="DB171" i="1"/>
  <c r="DB105" i="1"/>
  <c r="DQ171" i="1"/>
  <c r="U114" i="1"/>
  <c r="U180" i="1"/>
  <c r="N202" i="6"/>
  <c r="N44" i="6"/>
  <c r="DG177" i="1"/>
  <c r="DG111" i="1"/>
  <c r="CT95" i="1"/>
  <c r="CT161" i="1"/>
  <c r="BZ83" i="6"/>
  <c r="BZ123" i="6"/>
  <c r="BZ189" i="6"/>
  <c r="BZ232" i="6"/>
  <c r="DG170" i="1"/>
  <c r="DG104" i="1"/>
  <c r="AH96" i="1"/>
  <c r="AH162" i="1"/>
  <c r="CT174" i="1"/>
  <c r="CT108" i="1"/>
  <c r="EI161" i="1"/>
  <c r="AK15" i="21"/>
  <c r="AQ125" i="21" s="1"/>
  <c r="EI95" i="1"/>
  <c r="EU161" i="1"/>
  <c r="DP87" i="1"/>
  <c r="DP153" i="1"/>
  <c r="AC216" i="6"/>
  <c r="AC107" i="6"/>
  <c r="AC173" i="6"/>
  <c r="AR98" i="1"/>
  <c r="AR164" i="1"/>
  <c r="J20" i="21"/>
  <c r="D20" i="21"/>
  <c r="AF20" i="39"/>
  <c r="Q20" i="21"/>
  <c r="DB212" i="6"/>
  <c r="DB103" i="6"/>
  <c r="DB169" i="6"/>
  <c r="Z117" i="1"/>
  <c r="Z183" i="1"/>
  <c r="CY101" i="1"/>
  <c r="CY167" i="1"/>
  <c r="P101" i="6"/>
  <c r="P100" i="6"/>
  <c r="P210" i="6"/>
  <c r="DE95" i="1"/>
  <c r="DE161" i="1"/>
  <c r="BR213" i="6"/>
  <c r="BR170" i="6"/>
  <c r="BR48" i="6"/>
  <c r="BR158" i="6" s="1"/>
  <c r="ER208" i="6"/>
  <c r="FD165" i="6"/>
  <c r="ER98" i="6"/>
  <c r="D18" i="26" s="1"/>
  <c r="ES208" i="6"/>
  <c r="ER99" i="6"/>
  <c r="ER165" i="6"/>
  <c r="CB96" i="1"/>
  <c r="CB162" i="1"/>
  <c r="BX173" i="1"/>
  <c r="BX107" i="1"/>
  <c r="BH94" i="6"/>
  <c r="BH95" i="6"/>
  <c r="BH161" i="6"/>
  <c r="AI40" i="39"/>
  <c r="T40" i="21"/>
  <c r="ED186" i="1"/>
  <c r="ED120" i="1"/>
  <c r="E40" i="39"/>
  <c r="CR220" i="6"/>
  <c r="CR177" i="6"/>
  <c r="CR111" i="6"/>
  <c r="CO103" i="6"/>
  <c r="CO212" i="6"/>
  <c r="CO169" i="6"/>
  <c r="AF175" i="1"/>
  <c r="AF109" i="1"/>
  <c r="DM207" i="6"/>
  <c r="DM164" i="6"/>
  <c r="DM46" i="6"/>
  <c r="X187" i="1"/>
  <c r="X121" i="1"/>
  <c r="H231" i="6"/>
  <c r="H122" i="6"/>
  <c r="AR120" i="6"/>
  <c r="AR229" i="6"/>
  <c r="AR186" i="6"/>
  <c r="DZ220" i="6"/>
  <c r="DZ111" i="6"/>
  <c r="DZ177" i="6"/>
  <c r="BA230" i="6"/>
  <c r="BA187" i="6"/>
  <c r="AN101" i="1"/>
  <c r="AN167" i="1"/>
  <c r="AN26" i="21"/>
  <c r="EO172" i="1"/>
  <c r="FA172" i="1"/>
  <c r="EO106" i="1"/>
  <c r="AM204" i="6"/>
  <c r="AM94" i="6"/>
  <c r="AM95" i="6"/>
  <c r="AM161" i="6"/>
  <c r="CY100" i="6"/>
  <c r="CY101" i="6"/>
  <c r="BF179" i="1"/>
  <c r="BF113" i="1"/>
  <c r="EI108" i="1"/>
  <c r="AK28" i="21"/>
  <c r="AD213" i="6"/>
  <c r="AD170" i="6"/>
  <c r="AD48" i="6"/>
  <c r="AW30" i="39"/>
  <c r="BG30" i="39"/>
  <c r="S30" i="39"/>
  <c r="AJ30" i="19"/>
  <c r="AY30" i="19"/>
  <c r="EG220" i="6"/>
  <c r="E30" i="19"/>
  <c r="EG111" i="6"/>
  <c r="L30" i="19"/>
  <c r="EE105" i="1"/>
  <c r="AI25" i="21"/>
  <c r="BW94" i="1"/>
  <c r="BW160" i="1"/>
  <c r="CT178" i="6"/>
  <c r="CT112" i="6"/>
  <c r="CT221" i="6"/>
  <c r="CX220" i="6"/>
  <c r="CX111" i="6"/>
  <c r="CX177" i="6"/>
  <c r="CV119" i="6"/>
  <c r="CV185" i="6"/>
  <c r="CV228" i="6"/>
  <c r="AE103" i="6"/>
  <c r="AE169" i="6"/>
  <c r="AE212" i="6"/>
  <c r="AH44" i="6"/>
  <c r="AH244" i="6" s="1"/>
  <c r="AH202" i="6"/>
  <c r="DM180" i="1"/>
  <c r="DM114" i="1"/>
  <c r="AI97" i="6"/>
  <c r="AI163" i="6"/>
  <c r="AI206" i="6"/>
  <c r="DH163" i="6"/>
  <c r="DH97" i="6"/>
  <c r="DH206" i="6"/>
  <c r="DT216" i="6"/>
  <c r="DT107" i="6"/>
  <c r="DT173" i="6"/>
  <c r="BU105" i="6"/>
  <c r="BU214" i="6"/>
  <c r="BU104" i="6"/>
  <c r="DL107" i="1"/>
  <c r="DL173" i="1"/>
  <c r="AC27" i="39"/>
  <c r="DQ125" i="6"/>
  <c r="DQ234" i="6"/>
  <c r="DQ191" i="6"/>
  <c r="K102" i="1"/>
  <c r="AH167" i="1"/>
  <c r="AH101" i="1"/>
  <c r="CR228" i="6"/>
  <c r="CR119" i="6"/>
  <c r="CR185" i="6"/>
  <c r="AE48" i="6"/>
  <c r="AF201" i="6" s="1"/>
  <c r="AE213" i="6"/>
  <c r="AE170" i="6"/>
  <c r="DG116" i="1"/>
  <c r="DG182" i="1"/>
  <c r="EB167" i="1"/>
  <c r="EB101" i="1"/>
  <c r="U177" i="6"/>
  <c r="U111" i="6"/>
  <c r="U220" i="6"/>
  <c r="BA99" i="1"/>
  <c r="BA47" i="1"/>
  <c r="BM156" i="1" s="1"/>
  <c r="DJ161" i="1"/>
  <c r="DJ95" i="1"/>
  <c r="U48" i="6"/>
  <c r="U213" i="6"/>
  <c r="U170" i="6"/>
  <c r="BG109" i="6"/>
  <c r="BG218" i="6"/>
  <c r="BG175" i="6"/>
  <c r="AS184" i="1"/>
  <c r="AS118" i="1"/>
  <c r="AH163" i="6"/>
  <c r="AH206" i="6"/>
  <c r="AH97" i="6"/>
  <c r="AM188" i="6"/>
  <c r="AM122" i="6"/>
  <c r="CJ47" i="6"/>
  <c r="CJ166" i="6"/>
  <c r="CJ209" i="6"/>
  <c r="BL172" i="1"/>
  <c r="BL106" i="1"/>
  <c r="H212" i="6"/>
  <c r="H103" i="6"/>
  <c r="CC121" i="6"/>
  <c r="CC230" i="6"/>
  <c r="CC187" i="6"/>
  <c r="DK204" i="6"/>
  <c r="DK94" i="6"/>
  <c r="DK161" i="6"/>
  <c r="DK95" i="6"/>
  <c r="ED106" i="1"/>
  <c r="V189" i="1"/>
  <c r="V123" i="1"/>
  <c r="G124" i="6"/>
  <c r="G233" i="6"/>
  <c r="DP102" i="1"/>
  <c r="DP168" i="1"/>
  <c r="J116" i="1"/>
  <c r="BP170" i="6"/>
  <c r="BV161" i="1"/>
  <c r="BV95" i="1"/>
  <c r="BB208" i="6"/>
  <c r="BB165" i="6"/>
  <c r="DA234" i="6"/>
  <c r="DA191" i="6"/>
  <c r="DA125" i="6"/>
  <c r="R29" i="19"/>
  <c r="DX219" i="6"/>
  <c r="BD29" i="39"/>
  <c r="AT29" i="39"/>
  <c r="DX110" i="6"/>
  <c r="BV118" i="6"/>
  <c r="BV184" i="6"/>
  <c r="BV227" i="6"/>
  <c r="DW113" i="6"/>
  <c r="CB99" i="6"/>
  <c r="CB98" i="6"/>
  <c r="CB165" i="6"/>
  <c r="CB208" i="6"/>
  <c r="CM103" i="6"/>
  <c r="AY226" i="6"/>
  <c r="AY117" i="6"/>
  <c r="DR190" i="6"/>
  <c r="AR43" i="39"/>
  <c r="DR233" i="6"/>
  <c r="BB43" i="39"/>
  <c r="DR124" i="6"/>
  <c r="R172" i="1"/>
  <c r="R106" i="1"/>
  <c r="EY181" i="1"/>
  <c r="EM115" i="1"/>
  <c r="W35" i="21"/>
  <c r="AL35" i="39"/>
  <c r="AM35" i="21"/>
  <c r="EM181" i="1"/>
  <c r="M35" i="21"/>
  <c r="H35" i="39"/>
  <c r="S160" i="1"/>
  <c r="S94" i="1"/>
  <c r="CO167" i="6"/>
  <c r="CO210" i="6"/>
  <c r="CO100" i="6"/>
  <c r="CO101" i="6"/>
  <c r="DP118" i="1"/>
  <c r="DP184" i="1"/>
  <c r="BN232" i="6"/>
  <c r="BN189" i="6"/>
  <c r="BN83" i="6"/>
  <c r="BN123" i="6"/>
  <c r="EF120" i="6"/>
  <c r="AV95" i="1"/>
  <c r="AV161" i="1"/>
  <c r="K26" i="19"/>
  <c r="EA216" i="6"/>
  <c r="EA173" i="6"/>
  <c r="AS99" i="1"/>
  <c r="AS47" i="1"/>
  <c r="AS165" i="1"/>
  <c r="Y163" i="6"/>
  <c r="Y97" i="6"/>
  <c r="Y206" i="6"/>
  <c r="DC180" i="1"/>
  <c r="DC114" i="1"/>
  <c r="AB175" i="1"/>
  <c r="AB109" i="1"/>
  <c r="CY115" i="6"/>
  <c r="CY181" i="6"/>
  <c r="DC119" i="1"/>
  <c r="DC185" i="1"/>
  <c r="O108" i="6"/>
  <c r="O217" i="6"/>
  <c r="L115" i="1"/>
  <c r="BS217" i="6"/>
  <c r="BS174" i="6"/>
  <c r="BS108" i="6"/>
  <c r="DS202" i="6"/>
  <c r="DS44" i="6"/>
  <c r="AG110" i="6"/>
  <c r="AG176" i="6"/>
  <c r="AG219" i="6"/>
  <c r="DB182" i="6"/>
  <c r="DB116" i="6"/>
  <c r="DB225" i="6"/>
  <c r="X206" i="6"/>
  <c r="X163" i="6"/>
  <c r="DN167" i="6"/>
  <c r="DN101" i="6"/>
  <c r="DN210" i="6"/>
  <c r="DN100" i="6"/>
  <c r="DF94" i="6"/>
  <c r="DF204" i="6"/>
  <c r="DF161" i="6"/>
  <c r="DF95" i="6"/>
  <c r="AC120" i="6"/>
  <c r="AC229" i="6"/>
  <c r="AT121" i="1"/>
  <c r="AT187" i="1"/>
  <c r="CE105" i="6"/>
  <c r="CE104" i="6"/>
  <c r="CE171" i="6"/>
  <c r="CE214" i="6"/>
  <c r="CB45" i="1"/>
  <c r="CB93" i="1"/>
  <c r="CB159" i="1"/>
  <c r="CJ108" i="1"/>
  <c r="CJ174" i="1"/>
  <c r="CJ110" i="6"/>
  <c r="CH119" i="1"/>
  <c r="CH185" i="1"/>
  <c r="CG113" i="1"/>
  <c r="CG179" i="1"/>
  <c r="ES184" i="1"/>
  <c r="E38" i="21"/>
  <c r="AX38" i="21"/>
  <c r="AJ38" i="21"/>
  <c r="U38" i="21"/>
  <c r="AJ38" i="39"/>
  <c r="F38" i="39"/>
  <c r="EG184" i="1"/>
  <c r="L38" i="21"/>
  <c r="BH94" i="1"/>
  <c r="BH160" i="1"/>
  <c r="Q110" i="6"/>
  <c r="Q176" i="6"/>
  <c r="Q219" i="6"/>
  <c r="DH218" i="6"/>
  <c r="DH175" i="6"/>
  <c r="DH109" i="6"/>
  <c r="Z221" i="6"/>
  <c r="Z112" i="6"/>
  <c r="Z178" i="6"/>
  <c r="AM116" i="1"/>
  <c r="AM182" i="1"/>
  <c r="CP114" i="1"/>
  <c r="CP180" i="1"/>
  <c r="N216" i="6"/>
  <c r="N107" i="6"/>
  <c r="CL179" i="6"/>
  <c r="CL222" i="6"/>
  <c r="CL113" i="6"/>
  <c r="EF111" i="1"/>
  <c r="EF177" i="1"/>
  <c r="AO165" i="6"/>
  <c r="AO98" i="6"/>
  <c r="AO208" i="6"/>
  <c r="AO99" i="6"/>
  <c r="AH234" i="6"/>
  <c r="AH191" i="6"/>
  <c r="AH125" i="6"/>
  <c r="DN170" i="6"/>
  <c r="DN48" i="6"/>
  <c r="DN246" i="6" s="1"/>
  <c r="DN213" i="6"/>
  <c r="CG183" i="6"/>
  <c r="CG117" i="6"/>
  <c r="CG226" i="6"/>
  <c r="BV166" i="1"/>
  <c r="BV100" i="1"/>
  <c r="AC46" i="6"/>
  <c r="AO156" i="6" s="1"/>
  <c r="AC164" i="6"/>
  <c r="AZ217" i="6"/>
  <c r="AZ108" i="6"/>
  <c r="AZ174" i="6"/>
  <c r="BI168" i="6"/>
  <c r="BI102" i="6"/>
  <c r="BI211" i="6"/>
  <c r="AF46" i="1"/>
  <c r="AF163" i="1"/>
  <c r="AF97" i="1"/>
  <c r="AJ122" i="6"/>
  <c r="AJ188" i="6"/>
  <c r="AJ231" i="6"/>
  <c r="DY186" i="6"/>
  <c r="DY229" i="6"/>
  <c r="AF39" i="19"/>
  <c r="AL150" i="19" s="1"/>
  <c r="DY120" i="6"/>
  <c r="AP175" i="1"/>
  <c r="AP109" i="1"/>
  <c r="DC116" i="6"/>
  <c r="DC182" i="6"/>
  <c r="DC225" i="6"/>
  <c r="CZ167" i="6"/>
  <c r="CZ100" i="6"/>
  <c r="CZ210" i="6"/>
  <c r="CZ101" i="6"/>
  <c r="BD223" i="6"/>
  <c r="BD114" i="6"/>
  <c r="BD180" i="6"/>
  <c r="CI180" i="6"/>
  <c r="CI114" i="6"/>
  <c r="CI223" i="6"/>
  <c r="E101" i="1"/>
  <c r="AR46" i="1"/>
  <c r="AR89" i="1" s="1"/>
  <c r="AR97" i="1"/>
  <c r="AR163" i="1"/>
  <c r="CZ105" i="1"/>
  <c r="CZ171" i="1"/>
  <c r="W112" i="6"/>
  <c r="W178" i="6"/>
  <c r="W221" i="6"/>
  <c r="M204" i="6"/>
  <c r="M94" i="6"/>
  <c r="M95" i="6"/>
  <c r="DA106" i="1"/>
  <c r="DA172" i="1"/>
  <c r="EN179" i="1"/>
  <c r="EN113" i="1"/>
  <c r="EZ179" i="1"/>
  <c r="BI101" i="6"/>
  <c r="BI210" i="6"/>
  <c r="BI167" i="6"/>
  <c r="DN121" i="1"/>
  <c r="DN187" i="1"/>
  <c r="AD40" i="19"/>
  <c r="DU187" i="6"/>
  <c r="DU230" i="6"/>
  <c r="Q40" i="19"/>
  <c r="AS40" i="39"/>
  <c r="O40" i="39"/>
  <c r="DU121" i="6"/>
  <c r="J40" i="19"/>
  <c r="D40" i="19"/>
  <c r="B43" i="21"/>
  <c r="CW189" i="1"/>
  <c r="AC173" i="1"/>
  <c r="AC107" i="1"/>
  <c r="AM181" i="1"/>
  <c r="AM115" i="1"/>
  <c r="CW180" i="6"/>
  <c r="B33" i="19"/>
  <c r="CW114" i="6"/>
  <c r="G112" i="6"/>
  <c r="G221" i="6"/>
  <c r="BS123" i="1"/>
  <c r="BS189" i="1"/>
  <c r="AC184" i="6"/>
  <c r="AC118" i="6"/>
  <c r="ES161" i="6"/>
  <c r="EG204" i="6"/>
  <c r="AW14" i="39"/>
  <c r="U14" i="19"/>
  <c r="S14" i="39"/>
  <c r="BG14" i="39"/>
  <c r="T169" i="39" s="1"/>
  <c r="AJ14" i="19"/>
  <c r="AK169" i="19" s="1"/>
  <c r="E14" i="19"/>
  <c r="EG161" i="6"/>
  <c r="AY14" i="19"/>
  <c r="L14" i="19"/>
  <c r="EG94" i="6"/>
  <c r="EG95" i="6"/>
  <c r="BT123" i="6"/>
  <c r="BT83" i="6"/>
  <c r="DY203" i="6"/>
  <c r="DY160" i="6"/>
  <c r="AF13" i="19"/>
  <c r="DY45" i="6"/>
  <c r="AH120" i="6"/>
  <c r="AH186" i="6"/>
  <c r="AH229" i="6"/>
  <c r="BE119" i="6"/>
  <c r="AM112" i="1"/>
  <c r="AM178" i="1"/>
  <c r="AQ125" i="6"/>
  <c r="DO108" i="6"/>
  <c r="DO217" i="6"/>
  <c r="AQ27" i="39"/>
  <c r="DO174" i="6"/>
  <c r="I27" i="19"/>
  <c r="AQ102" i="1"/>
  <c r="AQ168" i="1"/>
  <c r="T118" i="6"/>
  <c r="T184" i="6"/>
  <c r="T227" i="6"/>
  <c r="AW182" i="6"/>
  <c r="AW225" i="6"/>
  <c r="AW116" i="6"/>
  <c r="Y163" i="1"/>
  <c r="Y97" i="1"/>
  <c r="Y46" i="1"/>
  <c r="AQ97" i="6"/>
  <c r="AQ163" i="6"/>
  <c r="AQ206" i="6"/>
  <c r="AR45" i="1"/>
  <c r="AR93" i="1"/>
  <c r="AR159" i="1"/>
  <c r="BW162" i="1"/>
  <c r="BW96" i="1"/>
  <c r="AL153" i="1"/>
  <c r="AL87" i="1"/>
  <c r="AX99" i="1"/>
  <c r="AX165" i="1"/>
  <c r="AX47" i="1"/>
  <c r="T178" i="1"/>
  <c r="T112" i="1"/>
  <c r="CF182" i="6"/>
  <c r="CF225" i="6"/>
  <c r="CF116" i="6"/>
  <c r="BA93" i="1"/>
  <c r="BA159" i="1"/>
  <c r="BA45" i="1"/>
  <c r="G206" i="6"/>
  <c r="G97" i="6"/>
  <c r="AJ104" i="1"/>
  <c r="BF178" i="6"/>
  <c r="BF221" i="6"/>
  <c r="BF112" i="6"/>
  <c r="AJ165" i="1"/>
  <c r="AJ47" i="1"/>
  <c r="AJ90" i="1" s="1"/>
  <c r="AJ99" i="1"/>
  <c r="AU108" i="6"/>
  <c r="AU174" i="6"/>
  <c r="AU217" i="6"/>
  <c r="CR108" i="1"/>
  <c r="CR174" i="1"/>
  <c r="DT170" i="6"/>
  <c r="DT48" i="6"/>
  <c r="DU201" i="6" s="1"/>
  <c r="DT213" i="6"/>
  <c r="AI175" i="6"/>
  <c r="AI109" i="6"/>
  <c r="DQ170" i="1"/>
  <c r="DQ104" i="1"/>
  <c r="BQ121" i="6"/>
  <c r="BQ187" i="6"/>
  <c r="AV153" i="1"/>
  <c r="AV87" i="1"/>
  <c r="BR166" i="1"/>
  <c r="BR100" i="1"/>
  <c r="CU108" i="1"/>
  <c r="DO187" i="1"/>
  <c r="I41" i="21"/>
  <c r="AD41" i="39"/>
  <c r="DO121" i="1"/>
  <c r="DT95" i="1"/>
  <c r="DT161" i="1"/>
  <c r="DM230" i="6"/>
  <c r="DM121" i="6"/>
  <c r="DM187" i="6"/>
  <c r="R112" i="6"/>
  <c r="R221" i="6"/>
  <c r="R178" i="6"/>
  <c r="M121" i="1"/>
  <c r="BV106" i="6"/>
  <c r="BV172" i="6"/>
  <c r="BB183" i="1"/>
  <c r="BB117" i="1"/>
  <c r="J16" i="19"/>
  <c r="O16" i="39"/>
  <c r="DU163" i="6"/>
  <c r="AS16" i="39"/>
  <c r="AD16" i="19"/>
  <c r="DU97" i="6"/>
  <c r="BC16" i="39"/>
  <c r="DU206" i="6"/>
  <c r="D16" i="19"/>
  <c r="Q16" i="19"/>
  <c r="CG119" i="6"/>
  <c r="CG185" i="6"/>
  <c r="CG228" i="6"/>
  <c r="DR103" i="6"/>
  <c r="BB22" i="39"/>
  <c r="DR169" i="6"/>
  <c r="AR22" i="39"/>
  <c r="BP187" i="1"/>
  <c r="BP121" i="1"/>
  <c r="AD112" i="6"/>
  <c r="AD178" i="6"/>
  <c r="L116" i="1"/>
  <c r="BF175" i="1"/>
  <c r="BF109" i="1"/>
  <c r="G114" i="6"/>
  <c r="G223" i="6"/>
  <c r="DO186" i="1"/>
  <c r="AD40" i="39"/>
  <c r="I40" i="21"/>
  <c r="DO120" i="1"/>
  <c r="Q110" i="1"/>
  <c r="Q176" i="1"/>
  <c r="DH163" i="1"/>
  <c r="DH46" i="1"/>
  <c r="DH97" i="1"/>
  <c r="CY173" i="1"/>
  <c r="CY107" i="1"/>
  <c r="G94" i="1"/>
  <c r="BA48" i="6"/>
  <c r="BA213" i="6"/>
  <c r="BA170" i="6"/>
  <c r="AA100" i="6"/>
  <c r="CQ107" i="6"/>
  <c r="AK94" i="1"/>
  <c r="AK160" i="1"/>
  <c r="AE45" i="6"/>
  <c r="AE203" i="6"/>
  <c r="AE160" i="6"/>
  <c r="CZ103" i="6"/>
  <c r="CZ169" i="6"/>
  <c r="CZ212" i="6"/>
  <c r="AC232" i="6"/>
  <c r="AC123" i="6"/>
  <c r="AC83" i="6"/>
  <c r="T164" i="6"/>
  <c r="T207" i="6"/>
  <c r="T46" i="6"/>
  <c r="AU227" i="6"/>
  <c r="AU118" i="6"/>
  <c r="CE208" i="6"/>
  <c r="CE165" i="6"/>
  <c r="CJ217" i="6"/>
  <c r="CJ174" i="6"/>
  <c r="CJ108" i="6"/>
  <c r="DH211" i="6"/>
  <c r="DH102" i="6"/>
  <c r="DH168" i="6"/>
  <c r="CP87" i="1"/>
  <c r="CP153" i="1"/>
  <c r="BM116" i="1"/>
  <c r="BM182" i="1"/>
  <c r="BP112" i="1"/>
  <c r="BP178" i="1"/>
  <c r="DN118" i="1"/>
  <c r="DN184" i="1"/>
  <c r="DW105" i="6"/>
  <c r="DW171" i="6"/>
  <c r="AE24" i="19"/>
  <c r="AK135" i="19" s="1"/>
  <c r="DW104" i="6"/>
  <c r="DW214" i="6"/>
  <c r="W176" i="1"/>
  <c r="W110" i="1"/>
  <c r="AJ185" i="1"/>
  <c r="AJ119" i="1"/>
  <c r="DG106" i="1"/>
  <c r="DG172" i="1"/>
  <c r="AP229" i="6"/>
  <c r="AP120" i="6"/>
  <c r="AP186" i="6"/>
  <c r="CT119" i="1"/>
  <c r="AZ224" i="6"/>
  <c r="AZ181" i="6"/>
  <c r="AZ115" i="6"/>
  <c r="AH164" i="6"/>
  <c r="CL223" i="6"/>
  <c r="CL180" i="6"/>
  <c r="M95" i="1"/>
  <c r="BJ104" i="6"/>
  <c r="BJ214" i="6"/>
  <c r="BJ105" i="6"/>
  <c r="BJ171" i="6"/>
  <c r="BG44" i="6"/>
  <c r="BG202" i="6"/>
  <c r="DA210" i="6"/>
  <c r="DA167" i="6"/>
  <c r="DF173" i="1"/>
  <c r="DF107" i="1"/>
  <c r="EF165" i="6"/>
  <c r="EF98" i="6"/>
  <c r="EF99" i="6"/>
  <c r="EF208" i="6"/>
  <c r="CO116" i="6"/>
  <c r="CO225" i="6"/>
  <c r="CO182" i="6"/>
  <c r="AL17" i="21"/>
  <c r="EW163" i="1"/>
  <c r="EK163" i="1"/>
  <c r="EK46" i="1"/>
  <c r="EK97" i="1"/>
  <c r="BK98" i="1"/>
  <c r="BK164" i="1"/>
  <c r="CX103" i="1"/>
  <c r="CX48" i="1"/>
  <c r="CX91" i="1" s="1"/>
  <c r="CX169" i="1"/>
  <c r="X93" i="1"/>
  <c r="X159" i="1"/>
  <c r="X45" i="1"/>
  <c r="DL163" i="1"/>
  <c r="AC17" i="39"/>
  <c r="CJ180" i="1"/>
  <c r="CJ114" i="1"/>
  <c r="O233" i="6"/>
  <c r="O124" i="6"/>
  <c r="CG164" i="6"/>
  <c r="DS176" i="1"/>
  <c r="T179" i="6"/>
  <c r="T222" i="6"/>
  <c r="T113" i="6"/>
  <c r="BI177" i="6"/>
  <c r="BI220" i="6"/>
  <c r="BI111" i="6"/>
  <c r="CU187" i="6"/>
  <c r="CU121" i="6"/>
  <c r="CU230" i="6"/>
  <c r="Q97" i="6"/>
  <c r="Q206" i="6"/>
  <c r="Q163" i="6"/>
  <c r="BY212" i="6"/>
  <c r="BY103" i="6"/>
  <c r="BY169" i="6"/>
  <c r="S124" i="6"/>
  <c r="S233" i="6"/>
  <c r="S190" i="6"/>
  <c r="CQ219" i="6"/>
  <c r="CQ110" i="6"/>
  <c r="CG161" i="6"/>
  <c r="CG204" i="6"/>
  <c r="CG95" i="6"/>
  <c r="CG94" i="6"/>
  <c r="CY118" i="1"/>
  <c r="CY184" i="1"/>
  <c r="CW122" i="6"/>
  <c r="CW188" i="6"/>
  <c r="CW231" i="6"/>
  <c r="B41" i="19"/>
  <c r="CT168" i="1"/>
  <c r="CT102" i="1"/>
  <c r="BT228" i="6"/>
  <c r="BT119" i="6"/>
  <c r="BU112" i="1"/>
  <c r="BU178" i="1"/>
  <c r="AT108" i="6"/>
  <c r="AT174" i="6"/>
  <c r="AT217" i="6"/>
  <c r="DQ206" i="6"/>
  <c r="DQ97" i="6"/>
  <c r="DQ163" i="6"/>
  <c r="BD165" i="1"/>
  <c r="K38" i="21"/>
  <c r="AH38" i="39"/>
  <c r="AL149" i="39" s="1"/>
  <c r="D38" i="39"/>
  <c r="AG38" i="21"/>
  <c r="EA184" i="1"/>
  <c r="EA118" i="1"/>
  <c r="S38" i="21"/>
  <c r="W148" i="21" s="1"/>
  <c r="DO114" i="6"/>
  <c r="AQ33" i="39"/>
  <c r="DO223" i="6"/>
  <c r="I33" i="19"/>
  <c r="DO180" i="6"/>
  <c r="AS177" i="6"/>
  <c r="AS220" i="6"/>
  <c r="AS111" i="6"/>
  <c r="DY162" i="1"/>
  <c r="DY96" i="1"/>
  <c r="AF16" i="21"/>
  <c r="CP171" i="1"/>
  <c r="CP105" i="1"/>
  <c r="BU100" i="6"/>
  <c r="BU210" i="6"/>
  <c r="BU167" i="6"/>
  <c r="BU101" i="6"/>
  <c r="DM117" i="1"/>
  <c r="DM183" i="1"/>
  <c r="BN108" i="1"/>
  <c r="BN174" i="1"/>
  <c r="EB173" i="1"/>
  <c r="EB107" i="1"/>
  <c r="DE124" i="1"/>
  <c r="CM106" i="1"/>
  <c r="AB177" i="1"/>
  <c r="DB174" i="1"/>
  <c r="DB108" i="1"/>
  <c r="N83" i="6"/>
  <c r="N123" i="6"/>
  <c r="N232" i="6"/>
  <c r="DK165" i="1"/>
  <c r="AO225" i="6"/>
  <c r="AO116" i="6"/>
  <c r="AO182" i="6"/>
  <c r="AG162" i="1"/>
  <c r="AG96" i="1"/>
  <c r="X163" i="1"/>
  <c r="X46" i="1"/>
  <c r="X97" i="1"/>
  <c r="AB172" i="6"/>
  <c r="AB215" i="6"/>
  <c r="AB106" i="6"/>
  <c r="BW98" i="1"/>
  <c r="BW164" i="1"/>
  <c r="AL166" i="6"/>
  <c r="V183" i="6"/>
  <c r="V226" i="6"/>
  <c r="V117" i="6"/>
  <c r="I113" i="6"/>
  <c r="DV105" i="1"/>
  <c r="DV171" i="1"/>
  <c r="N106" i="1"/>
  <c r="EO125" i="6"/>
  <c r="EO191" i="6"/>
  <c r="EO234" i="6"/>
  <c r="AN44" i="19"/>
  <c r="FA191" i="6"/>
  <c r="D27" i="39"/>
  <c r="AH27" i="39"/>
  <c r="EA173" i="1"/>
  <c r="EA107" i="1"/>
  <c r="AG27" i="21"/>
  <c r="S27" i="21"/>
  <c r="K27" i="21"/>
  <c r="BB101" i="6"/>
  <c r="BB100" i="6"/>
  <c r="BB210" i="6"/>
  <c r="DV124" i="6"/>
  <c r="DV190" i="6"/>
  <c r="DV233" i="6"/>
  <c r="BD108" i="6"/>
  <c r="BD174" i="6"/>
  <c r="W101" i="1"/>
  <c r="W167" i="1"/>
  <c r="CK164" i="1"/>
  <c r="BK177" i="1"/>
  <c r="BK111" i="1"/>
  <c r="CS166" i="1"/>
  <c r="CS100" i="1"/>
  <c r="W108" i="6"/>
  <c r="AD39" i="21"/>
  <c r="CZ116" i="6"/>
  <c r="EL123" i="6"/>
  <c r="CA117" i="6"/>
  <c r="BD21" i="39"/>
  <c r="DQ230" i="6"/>
  <c r="DQ121" i="6"/>
  <c r="DQ187" i="6"/>
  <c r="EE106" i="6"/>
  <c r="EE215" i="6"/>
  <c r="AI25" i="19"/>
  <c r="AJ180" i="19" s="1"/>
  <c r="EE172" i="6"/>
  <c r="EX170" i="6"/>
  <c r="EL213" i="6"/>
  <c r="EL170" i="6"/>
  <c r="EL48" i="6"/>
  <c r="BJ175" i="6"/>
  <c r="BJ218" i="6"/>
  <c r="BJ109" i="6"/>
  <c r="E28" i="21"/>
  <c r="ES174" i="1"/>
  <c r="L28" i="21"/>
  <c r="U28" i="21"/>
  <c r="AJ28" i="21"/>
  <c r="F28" i="39"/>
  <c r="EG174" i="1"/>
  <c r="BT45" i="1"/>
  <c r="BT88" i="1" s="1"/>
  <c r="BT159" i="1"/>
  <c r="BT93" i="1"/>
  <c r="CE164" i="1"/>
  <c r="CE98" i="1"/>
  <c r="AD175" i="1"/>
  <c r="AD109" i="1"/>
  <c r="AQ183" i="6"/>
  <c r="AQ226" i="6"/>
  <c r="AQ117" i="6"/>
  <c r="DQ108" i="6"/>
  <c r="DQ114" i="6"/>
  <c r="DQ223" i="6"/>
  <c r="DQ180" i="6"/>
  <c r="BD162" i="6"/>
  <c r="BD205" i="6"/>
  <c r="BD96" i="6"/>
  <c r="DO205" i="6"/>
  <c r="DN96" i="6"/>
  <c r="EY182" i="1"/>
  <c r="W36" i="21"/>
  <c r="M36" i="21"/>
  <c r="H36" i="39"/>
  <c r="AL36" i="39"/>
  <c r="EM182" i="1"/>
  <c r="EM116" i="1"/>
  <c r="AM36" i="21"/>
  <c r="BQ98" i="6"/>
  <c r="BQ99" i="6"/>
  <c r="BQ208" i="6"/>
  <c r="BQ165" i="6"/>
  <c r="BN177" i="6"/>
  <c r="BN111" i="6"/>
  <c r="BN220" i="6"/>
  <c r="FD159" i="1"/>
  <c r="ER159" i="1"/>
  <c r="ER93" i="1"/>
  <c r="M13" i="34" s="1"/>
  <c r="ER45" i="1"/>
  <c r="AO8" i="21" s="1"/>
  <c r="AJ226" i="6"/>
  <c r="AJ183" i="6"/>
  <c r="AJ117" i="6"/>
  <c r="DP106" i="1"/>
  <c r="DP172" i="1"/>
  <c r="BS46" i="1"/>
  <c r="BS163" i="1"/>
  <c r="BS97" i="1"/>
  <c r="ES186" i="1"/>
  <c r="EG186" i="1"/>
  <c r="U40" i="21"/>
  <c r="E40" i="21"/>
  <c r="AJ40" i="39"/>
  <c r="AX40" i="21"/>
  <c r="AJ40" i="21"/>
  <c r="L40" i="21"/>
  <c r="ET184" i="1"/>
  <c r="EH118" i="1"/>
  <c r="EH184" i="1"/>
  <c r="AE167" i="6"/>
  <c r="AE210" i="6"/>
  <c r="AE101" i="6"/>
  <c r="AE100" i="6"/>
  <c r="DR111" i="1"/>
  <c r="AE31" i="39"/>
  <c r="DR177" i="1"/>
  <c r="DM95" i="1"/>
  <c r="DM161" i="1"/>
  <c r="CL119" i="1"/>
  <c r="CL185" i="1"/>
  <c r="CS120" i="1"/>
  <c r="CS186" i="1"/>
  <c r="EG218" i="6"/>
  <c r="ES175" i="6"/>
  <c r="AY28" i="19"/>
  <c r="EG175" i="6"/>
  <c r="L28" i="19"/>
  <c r="E28" i="19"/>
  <c r="U28" i="19"/>
  <c r="AJ28" i="19"/>
  <c r="AW28" i="39"/>
  <c r="S28" i="39"/>
  <c r="EG109" i="6"/>
  <c r="BG28" i="39"/>
  <c r="DW119" i="6"/>
  <c r="M40" i="19"/>
  <c r="EN121" i="6"/>
  <c r="EN230" i="6"/>
  <c r="EZ187" i="6"/>
  <c r="EN187" i="6"/>
  <c r="EL171" i="6"/>
  <c r="EL214" i="6"/>
  <c r="EX171" i="6"/>
  <c r="EL104" i="6"/>
  <c r="EC221" i="6"/>
  <c r="EC112" i="6"/>
  <c r="EC178" i="6"/>
  <c r="AH31" i="19"/>
  <c r="BZ184" i="1"/>
  <c r="BZ118" i="1"/>
  <c r="CL44" i="6"/>
  <c r="CL202" i="6"/>
  <c r="N233" i="6"/>
  <c r="M124" i="6"/>
  <c r="M233" i="6"/>
  <c r="DE176" i="1"/>
  <c r="DE110" i="1"/>
  <c r="CL183" i="1"/>
  <c r="CL117" i="1"/>
  <c r="AW94" i="1"/>
  <c r="AW160" i="1"/>
  <c r="CI186" i="6"/>
  <c r="CI120" i="6"/>
  <c r="CI229" i="6"/>
  <c r="CI172" i="1"/>
  <c r="CI106" i="1"/>
  <c r="EG119" i="6"/>
  <c r="AJ38" i="19"/>
  <c r="L38" i="19"/>
  <c r="ES185" i="6"/>
  <c r="S38" i="39"/>
  <c r="BG38" i="39"/>
  <c r="AY38" i="19"/>
  <c r="U38" i="19"/>
  <c r="E38" i="19"/>
  <c r="EG228" i="6"/>
  <c r="EG185" i="6"/>
  <c r="AW38" i="39"/>
  <c r="I35" i="21"/>
  <c r="DO115" i="1"/>
  <c r="DO181" i="1"/>
  <c r="AD35" i="39"/>
  <c r="EO103" i="6"/>
  <c r="FA169" i="6"/>
  <c r="EO212" i="6"/>
  <c r="AN22" i="19"/>
  <c r="EO169" i="6"/>
  <c r="EY183" i="6"/>
  <c r="EM226" i="6"/>
  <c r="EM183" i="6"/>
  <c r="W36" i="19"/>
  <c r="U36" i="39"/>
  <c r="AM36" i="19"/>
  <c r="M36" i="19"/>
  <c r="EI185" i="1"/>
  <c r="AK39" i="21"/>
  <c r="EI119" i="1"/>
  <c r="EU185" i="1"/>
  <c r="N104" i="6"/>
  <c r="N105" i="6"/>
  <c r="N214" i="6"/>
  <c r="Z101" i="1"/>
  <c r="Z167" i="1"/>
  <c r="ER230" i="6"/>
  <c r="ER187" i="6"/>
  <c r="ER121" i="6"/>
  <c r="H44" i="18" s="1"/>
  <c r="ES230" i="6"/>
  <c r="FD187" i="6"/>
  <c r="EE112" i="1"/>
  <c r="EE178" i="1"/>
  <c r="AI32" i="21"/>
  <c r="CL87" i="1"/>
  <c r="CL153" i="1"/>
  <c r="AY114" i="6"/>
  <c r="AY187" i="6"/>
  <c r="AY121" i="6"/>
  <c r="AY230" i="6"/>
  <c r="AN108" i="6"/>
  <c r="AN174" i="6"/>
  <c r="AN217" i="6"/>
  <c r="BT183" i="6"/>
  <c r="BT117" i="6"/>
  <c r="BT226" i="6"/>
  <c r="BP206" i="6"/>
  <c r="BP97" i="6"/>
  <c r="BP163" i="6"/>
  <c r="BA124" i="6"/>
  <c r="BA233" i="6"/>
  <c r="BA190" i="6"/>
  <c r="BN180" i="6"/>
  <c r="BN223" i="6"/>
  <c r="BN114" i="6"/>
  <c r="EX174" i="1"/>
  <c r="EL174" i="1"/>
  <c r="EL108" i="1"/>
  <c r="BC113" i="6"/>
  <c r="BC179" i="6"/>
  <c r="BC222" i="6"/>
  <c r="BH111" i="1"/>
  <c r="BH177" i="1"/>
  <c r="BI122" i="6"/>
  <c r="BI44" i="39"/>
  <c r="EM234" i="6"/>
  <c r="EY191" i="6"/>
  <c r="EM125" i="6"/>
  <c r="AY44" i="39"/>
  <c r="W44" i="19"/>
  <c r="AM44" i="19"/>
  <c r="U44" i="39"/>
  <c r="M44" i="19"/>
  <c r="EM191" i="6"/>
  <c r="BC171" i="6"/>
  <c r="BC214" i="6"/>
  <c r="BC105" i="6"/>
  <c r="BC104" i="6"/>
  <c r="DD167" i="1"/>
  <c r="DD101" i="1"/>
  <c r="DK190" i="1"/>
  <c r="DK124" i="1"/>
  <c r="AD125" i="6"/>
  <c r="AD191" i="6"/>
  <c r="AD234" i="6"/>
  <c r="FA181" i="1"/>
  <c r="EO181" i="1"/>
  <c r="AN35" i="21"/>
  <c r="EO115" i="1"/>
  <c r="FA178" i="6"/>
  <c r="EO112" i="6"/>
  <c r="EO178" i="6"/>
  <c r="EO221" i="6"/>
  <c r="AN31" i="19"/>
  <c r="AN186" i="19" s="1"/>
  <c r="BB103" i="6"/>
  <c r="BB169" i="6"/>
  <c r="BB212" i="6"/>
  <c r="U96" i="6"/>
  <c r="U205" i="6"/>
  <c r="U162" i="6"/>
  <c r="EC162" i="1"/>
  <c r="EC96" i="1"/>
  <c r="AH16" i="21"/>
  <c r="DH180" i="6"/>
  <c r="DH114" i="6"/>
  <c r="DH223" i="6"/>
  <c r="DN120" i="1"/>
  <c r="DN169" i="1"/>
  <c r="DN103" i="1"/>
  <c r="DN48" i="1"/>
  <c r="U231" i="6"/>
  <c r="U122" i="6"/>
  <c r="U188" i="6"/>
  <c r="AJ184" i="6"/>
  <c r="AJ227" i="6"/>
  <c r="AJ118" i="6"/>
  <c r="BV122" i="1"/>
  <c r="BV188" i="1"/>
  <c r="DV180" i="1"/>
  <c r="DV114" i="1"/>
  <c r="CT226" i="6"/>
  <c r="CT117" i="6"/>
  <c r="CT183" i="6"/>
  <c r="EK183" i="1"/>
  <c r="EW183" i="1"/>
  <c r="EK117" i="1"/>
  <c r="AL37" i="21"/>
  <c r="CA101" i="1"/>
  <c r="CA167" i="1"/>
  <c r="BH206" i="6"/>
  <c r="BH163" i="6"/>
  <c r="BH97" i="6"/>
  <c r="AY36" i="39"/>
  <c r="EO117" i="6"/>
  <c r="EO226" i="6"/>
  <c r="FA183" i="6"/>
  <c r="EO183" i="6"/>
  <c r="AN36" i="19"/>
  <c r="AH117" i="6"/>
  <c r="AH226" i="6"/>
  <c r="AH183" i="6"/>
  <c r="EK109" i="6"/>
  <c r="EK218" i="6"/>
  <c r="EW175" i="6"/>
  <c r="EK175" i="6"/>
  <c r="AL28" i="19"/>
  <c r="BA97" i="6"/>
  <c r="BA206" i="6"/>
  <c r="BA163" i="6"/>
  <c r="BG212" i="6"/>
  <c r="BG169" i="6"/>
  <c r="BG103" i="6"/>
  <c r="AI214" i="6"/>
  <c r="AI104" i="6"/>
  <c r="AI171" i="6"/>
  <c r="AI105" i="6"/>
  <c r="BM184" i="6"/>
  <c r="BB37" i="19"/>
  <c r="BM118" i="6"/>
  <c r="BM227" i="6"/>
  <c r="BM98" i="1"/>
  <c r="BM164" i="1"/>
  <c r="BF118" i="6"/>
  <c r="BF184" i="6"/>
  <c r="BF227" i="6"/>
  <c r="AH108" i="1"/>
  <c r="AH174" i="1"/>
  <c r="EP46" i="6"/>
  <c r="EP164" i="6"/>
  <c r="X17" i="19"/>
  <c r="FB164" i="6"/>
  <c r="EP207" i="6"/>
  <c r="V17" i="39"/>
  <c r="AZ17" i="39"/>
  <c r="BJ17" i="39"/>
  <c r="AM220" i="6"/>
  <c r="AM111" i="6"/>
  <c r="AO33" i="21"/>
  <c r="EQ179" i="1"/>
  <c r="EQ113" i="1"/>
  <c r="FC179" i="1"/>
  <c r="E104" i="6"/>
  <c r="AD178" i="1"/>
  <c r="R24" i="21"/>
  <c r="DX104" i="1"/>
  <c r="AG24" i="39"/>
  <c r="C24" i="39"/>
  <c r="DX170" i="1"/>
  <c r="AT44" i="6"/>
  <c r="AT245" i="6" s="1"/>
  <c r="AT202" i="6"/>
  <c r="AR106" i="1"/>
  <c r="AR172" i="1"/>
  <c r="BE185" i="1"/>
  <c r="BE119" i="1"/>
  <c r="CX44" i="6"/>
  <c r="CX202" i="6"/>
  <c r="AQ36" i="39"/>
  <c r="DO117" i="6"/>
  <c r="DO183" i="6"/>
  <c r="I36" i="19"/>
  <c r="DO226" i="6"/>
  <c r="EE230" i="6"/>
  <c r="AI40" i="19"/>
  <c r="AO151" i="19" s="1"/>
  <c r="EE121" i="6"/>
  <c r="EE187" i="6"/>
  <c r="EE202" i="6"/>
  <c r="EE44" i="6"/>
  <c r="CE101" i="1"/>
  <c r="CE167" i="1"/>
  <c r="EM48" i="6"/>
  <c r="U23" i="39"/>
  <c r="M23" i="19"/>
  <c r="AM23" i="19"/>
  <c r="W23" i="19"/>
  <c r="EM213" i="6"/>
  <c r="AY23" i="39"/>
  <c r="EM170" i="6"/>
  <c r="BI23" i="39"/>
  <c r="EY170" i="6"/>
  <c r="EH172" i="1"/>
  <c r="DV172" i="1"/>
  <c r="DV106" i="1"/>
  <c r="CK96" i="6"/>
  <c r="CK205" i="6"/>
  <c r="CK162" i="6"/>
  <c r="CM166" i="1"/>
  <c r="CM100" i="1"/>
  <c r="BB174" i="6"/>
  <c r="BB108" i="6"/>
  <c r="BB217" i="6"/>
  <c r="AW122" i="6"/>
  <c r="AW231" i="6"/>
  <c r="AW188" i="6"/>
  <c r="Y164" i="1"/>
  <c r="Y98" i="1"/>
  <c r="AN46" i="1"/>
  <c r="AN97" i="1"/>
  <c r="AN163" i="1"/>
  <c r="T170" i="6"/>
  <c r="T48" i="6"/>
  <c r="AF158" i="6" s="1"/>
  <c r="T213" i="6"/>
  <c r="AI99" i="6"/>
  <c r="AI165" i="6"/>
  <c r="AI98" i="6"/>
  <c r="AI208" i="6"/>
  <c r="BC87" i="1"/>
  <c r="BC153" i="1"/>
  <c r="AS113" i="6"/>
  <c r="AS179" i="6"/>
  <c r="AS222" i="6"/>
  <c r="AW189" i="6"/>
  <c r="AW232" i="6"/>
  <c r="AW123" i="6"/>
  <c r="AM118" i="6"/>
  <c r="D36" i="21"/>
  <c r="EF182" i="1"/>
  <c r="EF116" i="1"/>
  <c r="AP121" i="6"/>
  <c r="AP230" i="6"/>
  <c r="AP187" i="6"/>
  <c r="V28" i="21"/>
  <c r="BQ183" i="1"/>
  <c r="BQ117" i="1"/>
  <c r="CR223" i="6"/>
  <c r="CR180" i="6"/>
  <c r="CR114" i="6"/>
  <c r="Z153" i="1"/>
  <c r="Z87" i="1"/>
  <c r="EL183" i="1"/>
  <c r="EX183" i="1"/>
  <c r="EL117" i="1"/>
  <c r="U224" i="6"/>
  <c r="T115" i="6"/>
  <c r="T181" i="6"/>
  <c r="T224" i="6"/>
  <c r="BK94" i="1"/>
  <c r="BK160" i="1"/>
  <c r="AR211" i="6"/>
  <c r="AR168" i="6"/>
  <c r="AR102" i="6"/>
  <c r="BB160" i="1"/>
  <c r="BB94" i="1"/>
  <c r="AP167" i="6"/>
  <c r="AP100" i="6"/>
  <c r="AP101" i="6"/>
  <c r="AP210" i="6"/>
  <c r="CV216" i="6"/>
  <c r="CV173" i="6"/>
  <c r="CH188" i="6"/>
  <c r="CH122" i="6"/>
  <c r="CH231" i="6"/>
  <c r="BB87" i="1"/>
  <c r="BB153" i="1"/>
  <c r="BB45" i="6"/>
  <c r="BB203" i="6"/>
  <c r="BB160" i="6"/>
  <c r="AJ98" i="1"/>
  <c r="AJ164" i="1"/>
  <c r="DV105" i="6"/>
  <c r="DV214" i="6"/>
  <c r="DV171" i="6"/>
  <c r="DV104" i="6"/>
  <c r="X230" i="6"/>
  <c r="X187" i="6"/>
  <c r="BD230" i="6"/>
  <c r="BD187" i="6"/>
  <c r="BD121" i="6"/>
  <c r="L215" i="6"/>
  <c r="L106" i="6"/>
  <c r="CW99" i="6"/>
  <c r="B18" i="19"/>
  <c r="B63" i="19" s="1"/>
  <c r="B62" i="19" s="1"/>
  <c r="CW208" i="6"/>
  <c r="CW190" i="1"/>
  <c r="CW124" i="1"/>
  <c r="B44" i="21"/>
  <c r="DB162" i="1"/>
  <c r="DB96" i="1"/>
  <c r="BO119" i="6"/>
  <c r="BO228" i="6"/>
  <c r="BO185" i="6"/>
  <c r="DD116" i="1"/>
  <c r="DD182" i="1"/>
  <c r="E108" i="6"/>
  <c r="DA187" i="1"/>
  <c r="CO121" i="1"/>
  <c r="EC231" i="6"/>
  <c r="EC188" i="6"/>
  <c r="AH41" i="19"/>
  <c r="CL234" i="6"/>
  <c r="CL125" i="6"/>
  <c r="DG123" i="6"/>
  <c r="DG83" i="6"/>
  <c r="DG140" i="6" s="1"/>
  <c r="DG189" i="6"/>
  <c r="DG232" i="6"/>
  <c r="AJ14" i="39"/>
  <c r="EG160" i="1"/>
  <c r="L14" i="21"/>
  <c r="AJ14" i="21"/>
  <c r="F14" i="39"/>
  <c r="U14" i="21"/>
  <c r="E14" i="21"/>
  <c r="AX14" i="21"/>
  <c r="CM168" i="1"/>
  <c r="CM102" i="1"/>
  <c r="EF231" i="6"/>
  <c r="EF188" i="6"/>
  <c r="EF122" i="6"/>
  <c r="CK212" i="6"/>
  <c r="CK103" i="6"/>
  <c r="CK169" i="6"/>
  <c r="EQ177" i="6"/>
  <c r="EE111" i="6"/>
  <c r="EE220" i="6"/>
  <c r="EE177" i="6"/>
  <c r="AI30" i="19"/>
  <c r="DS108" i="1"/>
  <c r="DS174" i="1"/>
  <c r="BQ190" i="1"/>
  <c r="BE124" i="1"/>
  <c r="BE190" i="1"/>
  <c r="E19" i="39"/>
  <c r="ED47" i="1"/>
  <c r="T19" i="21"/>
  <c r="ED165" i="1"/>
  <c r="ED99" i="1"/>
  <c r="AI19" i="39"/>
  <c r="AO17" i="21"/>
  <c r="EQ97" i="1"/>
  <c r="EQ163" i="1"/>
  <c r="EQ46" i="1"/>
  <c r="FC163" i="1"/>
  <c r="BL183" i="6"/>
  <c r="BL117" i="6"/>
  <c r="BL226" i="6"/>
  <c r="AU167" i="1"/>
  <c r="AU101" i="1"/>
  <c r="DP203" i="6"/>
  <c r="DP160" i="6"/>
  <c r="DP45" i="6"/>
  <c r="DQ198" i="6" s="1"/>
  <c r="AG38" i="39"/>
  <c r="DX184" i="1"/>
  <c r="C38" i="39"/>
  <c r="DX118" i="1"/>
  <c r="AB100" i="1"/>
  <c r="AB166" i="1"/>
  <c r="BN180" i="1"/>
  <c r="BN114" i="1"/>
  <c r="B16" i="21"/>
  <c r="FA162" i="1"/>
  <c r="EO96" i="1"/>
  <c r="EO162" i="1"/>
  <c r="AN16" i="21"/>
  <c r="CI96" i="1"/>
  <c r="CI162" i="1"/>
  <c r="BI182" i="1"/>
  <c r="BI116" i="1"/>
  <c r="CZ168" i="6"/>
  <c r="CZ211" i="6"/>
  <c r="CZ102" i="6"/>
  <c r="BE185" i="6"/>
  <c r="AS228" i="6"/>
  <c r="AS185" i="6"/>
  <c r="AS119" i="6"/>
  <c r="AL179" i="1"/>
  <c r="AL113" i="1"/>
  <c r="CM165" i="1"/>
  <c r="CM99" i="1"/>
  <c r="CM47" i="1"/>
  <c r="CM90" i="1" s="1"/>
  <c r="BL115" i="1"/>
  <c r="BL181" i="1"/>
  <c r="BI123" i="6"/>
  <c r="BI189" i="6"/>
  <c r="BI232" i="6"/>
  <c r="BI83" i="6"/>
  <c r="M13" i="19"/>
  <c r="EN160" i="6"/>
  <c r="EN203" i="6"/>
  <c r="CT107" i="6"/>
  <c r="R181" i="1"/>
  <c r="R115" i="1"/>
  <c r="I18" i="19"/>
  <c r="DO98" i="6"/>
  <c r="DO208" i="6"/>
  <c r="DO99" i="6"/>
  <c r="DO165" i="6"/>
  <c r="AQ18" i="39"/>
  <c r="V31" i="19"/>
  <c r="EJ112" i="6"/>
  <c r="EJ221" i="6"/>
  <c r="EV178" i="6"/>
  <c r="EJ178" i="6"/>
  <c r="T31" i="39"/>
  <c r="BH31" i="39"/>
  <c r="AX31" i="39"/>
  <c r="EV190" i="1"/>
  <c r="V44" i="21"/>
  <c r="AK44" i="39"/>
  <c r="EJ124" i="1"/>
  <c r="EJ190" i="1"/>
  <c r="BY171" i="6"/>
  <c r="BY105" i="6"/>
  <c r="BY104" i="6"/>
  <c r="BY214" i="6"/>
  <c r="CN234" i="6"/>
  <c r="CN191" i="6"/>
  <c r="CN125" i="6"/>
  <c r="BZ101" i="6"/>
  <c r="BZ100" i="6"/>
  <c r="BZ167" i="6"/>
  <c r="BZ210" i="6"/>
  <c r="AE38" i="21"/>
  <c r="DW118" i="1"/>
  <c r="DW184" i="1"/>
  <c r="AX160" i="6"/>
  <c r="AX203" i="6"/>
  <c r="AX45" i="6"/>
  <c r="AY198" i="6" s="1"/>
  <c r="CZ227" i="6"/>
  <c r="CZ184" i="6"/>
  <c r="CZ118" i="6"/>
  <c r="EJ111" i="1"/>
  <c r="V23" i="21"/>
  <c r="AK23" i="39"/>
  <c r="EV169" i="1"/>
  <c r="EJ48" i="1"/>
  <c r="EJ169" i="1"/>
  <c r="G23" i="39"/>
  <c r="EJ103" i="1"/>
  <c r="BR46" i="6"/>
  <c r="BR164" i="6"/>
  <c r="BR207" i="6"/>
  <c r="ER120" i="6"/>
  <c r="AR107" i="6"/>
  <c r="AR216" i="6"/>
  <c r="AR173" i="6"/>
  <c r="BF211" i="6"/>
  <c r="BF168" i="6"/>
  <c r="BF102" i="6"/>
  <c r="V100" i="1"/>
  <c r="V166" i="1"/>
  <c r="AF122" i="1"/>
  <c r="AF188" i="1"/>
  <c r="R18" i="21"/>
  <c r="R62" i="21" s="1"/>
  <c r="R61" i="21" s="1"/>
  <c r="DX98" i="1"/>
  <c r="AG18" i="39"/>
  <c r="DX164" i="1"/>
  <c r="C18" i="39"/>
  <c r="BN189" i="1"/>
  <c r="BN123" i="1"/>
  <c r="H213" i="6"/>
  <c r="H48" i="6"/>
  <c r="DI176" i="6"/>
  <c r="CW176" i="6"/>
  <c r="CW219" i="6"/>
  <c r="B29" i="19"/>
  <c r="DG114" i="6"/>
  <c r="BB43" i="19"/>
  <c r="BM190" i="6"/>
  <c r="BM233" i="6"/>
  <c r="BM124" i="6"/>
  <c r="AT17" i="39"/>
  <c r="P17" i="39"/>
  <c r="DX164" i="6"/>
  <c r="BD17" i="39"/>
  <c r="R17" i="19"/>
  <c r="DX207" i="6"/>
  <c r="DX46" i="6"/>
  <c r="DX244" i="6" s="1"/>
  <c r="BD185" i="6"/>
  <c r="AR185" i="6"/>
  <c r="AR119" i="6"/>
  <c r="AR228" i="6"/>
  <c r="BE107" i="1"/>
  <c r="BE173" i="1"/>
  <c r="AO23" i="21"/>
  <c r="EQ169" i="1"/>
  <c r="CR178" i="6"/>
  <c r="CR221" i="6"/>
  <c r="CR112" i="6"/>
  <c r="BM100" i="1"/>
  <c r="BM166" i="1"/>
  <c r="BP94" i="6"/>
  <c r="BP204" i="6"/>
  <c r="BP161" i="6"/>
  <c r="BN93" i="1"/>
  <c r="BN45" i="1"/>
  <c r="BN159" i="1"/>
  <c r="CE188" i="1"/>
  <c r="CE122" i="1"/>
  <c r="ER113" i="6"/>
  <c r="F107" i="1"/>
  <c r="AH167" i="6"/>
  <c r="AH101" i="6"/>
  <c r="AH100" i="6"/>
  <c r="AH210" i="6"/>
  <c r="AK39" i="39"/>
  <c r="EJ119" i="1"/>
  <c r="V39" i="21"/>
  <c r="EJ185" i="1"/>
  <c r="G39" i="39"/>
  <c r="EV185" i="1"/>
  <c r="AE163" i="1"/>
  <c r="AE97" i="1"/>
  <c r="AE46" i="1"/>
  <c r="AE89" i="1" s="1"/>
  <c r="CV180" i="6"/>
  <c r="CV223" i="6"/>
  <c r="AU123" i="1"/>
  <c r="AU189" i="1"/>
  <c r="CJ214" i="6"/>
  <c r="CJ105" i="6"/>
  <c r="CJ104" i="6"/>
  <c r="BN96" i="1"/>
  <c r="BN162" i="1"/>
  <c r="DE181" i="1"/>
  <c r="DE115" i="1"/>
  <c r="CM206" i="6"/>
  <c r="CM163" i="6"/>
  <c r="CZ120" i="1"/>
  <c r="CZ186" i="1"/>
  <c r="BT166" i="6"/>
  <c r="BT209" i="6"/>
  <c r="BT47" i="6"/>
  <c r="CA226" i="6"/>
  <c r="CA183" i="6"/>
  <c r="BQ123" i="1"/>
  <c r="BQ189" i="1"/>
  <c r="BA178" i="1"/>
  <c r="BA112" i="1"/>
  <c r="AF125" i="6"/>
  <c r="CJ117" i="1"/>
  <c r="CJ183" i="1"/>
  <c r="AW122" i="1"/>
  <c r="AW188" i="1"/>
  <c r="CX100" i="1"/>
  <c r="CX166" i="1"/>
  <c r="ED212" i="6"/>
  <c r="ED103" i="6"/>
  <c r="T22" i="19"/>
  <c r="ED169" i="6"/>
  <c r="R22" i="39"/>
  <c r="AV22" i="39"/>
  <c r="BF22" i="39"/>
  <c r="DJ175" i="1"/>
  <c r="DJ109" i="1"/>
  <c r="BK178" i="1"/>
  <c r="BK112" i="1"/>
  <c r="BB166" i="6"/>
  <c r="BB209" i="6"/>
  <c r="BB47" i="6"/>
  <c r="B40" i="21"/>
  <c r="EE95" i="1"/>
  <c r="AI15" i="21"/>
  <c r="EE161" i="1"/>
  <c r="CV168" i="1"/>
  <c r="CV102" i="1"/>
  <c r="I105" i="6"/>
  <c r="I104" i="6"/>
  <c r="I214" i="6"/>
  <c r="BF203" i="6"/>
  <c r="BF160" i="6"/>
  <c r="BF45" i="6"/>
  <c r="CK170" i="1"/>
  <c r="CK104" i="1"/>
  <c r="AS110" i="1"/>
  <c r="AS176" i="1"/>
  <c r="CN102" i="6"/>
  <c r="CN211" i="6"/>
  <c r="CN168" i="6"/>
  <c r="DZ217" i="6"/>
  <c r="DZ174" i="6"/>
  <c r="DZ108" i="6"/>
  <c r="BC190" i="6"/>
  <c r="BC124" i="6"/>
  <c r="BC233" i="6"/>
  <c r="BM171" i="1"/>
  <c r="BM105" i="1"/>
  <c r="AH116" i="6"/>
  <c r="CI110" i="1"/>
  <c r="CI176" i="1"/>
  <c r="EH232" i="6"/>
  <c r="EH123" i="6"/>
  <c r="EH83" i="6"/>
  <c r="ET189" i="6"/>
  <c r="EH189" i="6"/>
  <c r="BD93" i="1"/>
  <c r="BD45" i="1"/>
  <c r="BD159" i="1"/>
  <c r="Q37" i="21"/>
  <c r="B37" i="39"/>
  <c r="D37" i="21"/>
  <c r="AF37" i="39"/>
  <c r="DU117" i="1"/>
  <c r="J37" i="21"/>
  <c r="DU183" i="1"/>
  <c r="AD37" i="21"/>
  <c r="DR174" i="1"/>
  <c r="AE28" i="39"/>
  <c r="DR108" i="1"/>
  <c r="DJ107" i="1"/>
  <c r="DJ173" i="1"/>
  <c r="AC110" i="1"/>
  <c r="AC176" i="1"/>
  <c r="AL231" i="6"/>
  <c r="AL122" i="6"/>
  <c r="AL188" i="6"/>
  <c r="DW169" i="6"/>
  <c r="DW103" i="6"/>
  <c r="CG116" i="1"/>
  <c r="CG182" i="1"/>
  <c r="M104" i="6"/>
  <c r="M105" i="6"/>
  <c r="M214" i="6"/>
  <c r="BH216" i="6"/>
  <c r="BH173" i="6"/>
  <c r="BH107" i="6"/>
  <c r="W120" i="6"/>
  <c r="W186" i="6"/>
  <c r="EA46" i="6"/>
  <c r="EA207" i="6"/>
  <c r="BE17" i="39"/>
  <c r="AU17" i="39"/>
  <c r="Q17" i="39"/>
  <c r="S17" i="19"/>
  <c r="AG17" i="19"/>
  <c r="K17" i="19"/>
  <c r="EA164" i="6"/>
  <c r="AI113" i="6"/>
  <c r="AI222" i="6"/>
  <c r="AI179" i="6"/>
  <c r="DQ160" i="1"/>
  <c r="DE94" i="1"/>
  <c r="DE160" i="1"/>
  <c r="AI41" i="39"/>
  <c r="E41" i="39"/>
  <c r="ED121" i="1"/>
  <c r="T41" i="21"/>
  <c r="BA171" i="1"/>
  <c r="BA105" i="1"/>
  <c r="S176" i="1"/>
  <c r="S110" i="1"/>
  <c r="CN106" i="6"/>
  <c r="CN172" i="6"/>
  <c r="CN215" i="6"/>
  <c r="U37" i="19"/>
  <c r="E37" i="19"/>
  <c r="S37" i="39"/>
  <c r="BG37" i="39"/>
  <c r="AJ37" i="19"/>
  <c r="AK192" i="19" s="1"/>
  <c r="EG227" i="6"/>
  <c r="L37" i="19"/>
  <c r="EG118" i="6"/>
  <c r="AY37" i="19"/>
  <c r="DE178" i="1"/>
  <c r="DE112" i="1"/>
  <c r="AK169" i="6"/>
  <c r="AK103" i="6"/>
  <c r="AK212" i="6"/>
  <c r="DY121" i="6"/>
  <c r="E21" i="19"/>
  <c r="AY21" i="19"/>
  <c r="L21" i="19"/>
  <c r="AW21" i="39"/>
  <c r="EG168" i="6"/>
  <c r="ES168" i="6"/>
  <c r="AJ21" i="19"/>
  <c r="S21" i="39"/>
  <c r="BG21" i="39"/>
  <c r="T176" i="39" s="1"/>
  <c r="EG102" i="6"/>
  <c r="U21" i="19"/>
  <c r="AI125" i="6"/>
  <c r="AI234" i="6"/>
  <c r="AI191" i="6"/>
  <c r="AK83" i="6"/>
  <c r="AK123" i="6"/>
  <c r="AK189" i="6"/>
  <c r="AK232" i="6"/>
  <c r="CE213" i="6"/>
  <c r="CE170" i="6"/>
  <c r="CE48" i="6"/>
  <c r="FC173" i="1"/>
  <c r="AO27" i="21"/>
  <c r="EQ173" i="1"/>
  <c r="EQ107" i="1"/>
  <c r="BW107" i="1"/>
  <c r="BW173" i="1"/>
  <c r="AO188" i="1"/>
  <c r="AO122" i="1"/>
  <c r="BD189" i="6"/>
  <c r="BD232" i="6"/>
  <c r="H18" i="39"/>
  <c r="AM18" i="21"/>
  <c r="AL18" i="39"/>
  <c r="W18" i="21"/>
  <c r="EM98" i="1"/>
  <c r="M18" i="21"/>
  <c r="EY164" i="1"/>
  <c r="EM164" i="1"/>
  <c r="AF24" i="21"/>
  <c r="K115" i="6"/>
  <c r="K224" i="6"/>
  <c r="AH95" i="1"/>
  <c r="AH161" i="1"/>
  <c r="DA168" i="1"/>
  <c r="DA102" i="1"/>
  <c r="FB181" i="1"/>
  <c r="EP115" i="1"/>
  <c r="I35" i="39"/>
  <c r="EP181" i="1"/>
  <c r="X35" i="21"/>
  <c r="AM35" i="39"/>
  <c r="CN112" i="1"/>
  <c r="EY166" i="1"/>
  <c r="EM166" i="1"/>
  <c r="H20" i="39"/>
  <c r="M20" i="21"/>
  <c r="W20" i="21"/>
  <c r="AM20" i="21"/>
  <c r="EM100" i="1"/>
  <c r="DJ106" i="1"/>
  <c r="DJ172" i="1"/>
  <c r="BE164" i="6"/>
  <c r="BE46" i="6"/>
  <c r="BE156" i="6" s="1"/>
  <c r="I39" i="39"/>
  <c r="X39" i="21"/>
  <c r="EP119" i="1"/>
  <c r="AM39" i="39"/>
  <c r="DL190" i="1"/>
  <c r="DL124" i="1"/>
  <c r="AC44" i="39"/>
  <c r="Q223" i="6"/>
  <c r="Q180" i="6"/>
  <c r="Q114" i="6"/>
  <c r="R204" i="6"/>
  <c r="R94" i="6"/>
  <c r="R161" i="6"/>
  <c r="R95" i="6"/>
  <c r="BG43" i="39"/>
  <c r="U43" i="19"/>
  <c r="E43" i="19"/>
  <c r="AW43" i="39"/>
  <c r="AY43" i="19"/>
  <c r="EG124" i="6"/>
  <c r="EG190" i="6"/>
  <c r="L43" i="19"/>
  <c r="H118" i="1"/>
  <c r="EE190" i="6"/>
  <c r="EE124" i="6"/>
  <c r="EE233" i="6"/>
  <c r="AI43" i="19"/>
  <c r="CG223" i="6"/>
  <c r="CF114" i="6"/>
  <c r="CF180" i="6"/>
  <c r="CF223" i="6"/>
  <c r="M110" i="1"/>
  <c r="AA225" i="6"/>
  <c r="AA116" i="6"/>
  <c r="AA182" i="6"/>
  <c r="CA211" i="6"/>
  <c r="CA102" i="6"/>
  <c r="CA168" i="6"/>
  <c r="Q45" i="1"/>
  <c r="Q93" i="1"/>
  <c r="Q159" i="1"/>
  <c r="AN114" i="6"/>
  <c r="AN180" i="6"/>
  <c r="CN184" i="6"/>
  <c r="CN118" i="6"/>
  <c r="CN227" i="6"/>
  <c r="CZ110" i="6"/>
  <c r="BH48" i="6"/>
  <c r="BH170" i="6"/>
  <c r="BH213" i="6"/>
  <c r="BB221" i="6"/>
  <c r="BB178" i="6"/>
  <c r="BB112" i="6"/>
  <c r="DL166" i="1"/>
  <c r="DL100" i="1"/>
  <c r="AC20" i="39"/>
  <c r="AO181" i="6"/>
  <c r="AO115" i="6"/>
  <c r="AO224" i="6"/>
  <c r="BP177" i="6"/>
  <c r="BP111" i="6"/>
  <c r="BP220" i="6"/>
  <c r="Y179" i="6"/>
  <c r="Y113" i="6"/>
  <c r="Y222" i="6"/>
  <c r="BS46" i="6"/>
  <c r="BT199" i="6" s="1"/>
  <c r="BS207" i="6"/>
  <c r="BS164" i="6"/>
  <c r="Z107" i="6"/>
  <c r="Z173" i="6"/>
  <c r="EN119" i="1"/>
  <c r="EZ185" i="1"/>
  <c r="EN185" i="1"/>
  <c r="BC209" i="6"/>
  <c r="BC47" i="6"/>
  <c r="BC166" i="6"/>
  <c r="EE184" i="6"/>
  <c r="EE227" i="6"/>
  <c r="EE118" i="6"/>
  <c r="AI37" i="19"/>
  <c r="CF219" i="6"/>
  <c r="CF110" i="6"/>
  <c r="CF176" i="6"/>
  <c r="BF212" i="6"/>
  <c r="BF169" i="6"/>
  <c r="BF103" i="6"/>
  <c r="AD168" i="6"/>
  <c r="AD102" i="6"/>
  <c r="AD211" i="6"/>
  <c r="CA232" i="6"/>
  <c r="CA189" i="6"/>
  <c r="F229" i="6"/>
  <c r="F120" i="6"/>
  <c r="EL125" i="6"/>
  <c r="EX191" i="6"/>
  <c r="EL191" i="6"/>
  <c r="EL234" i="6"/>
  <c r="EF163" i="6"/>
  <c r="EF97" i="6"/>
  <c r="EF206" i="6"/>
  <c r="DE178" i="6"/>
  <c r="DE221" i="6"/>
  <c r="DE112" i="6"/>
  <c r="AU170" i="1"/>
  <c r="AU104" i="1"/>
  <c r="EX172" i="6"/>
  <c r="EL215" i="6"/>
  <c r="EL172" i="6"/>
  <c r="EL106" i="6"/>
  <c r="AM38" i="19"/>
  <c r="EM228" i="6"/>
  <c r="W38" i="19"/>
  <c r="AY38" i="39"/>
  <c r="BI38" i="39"/>
  <c r="M38" i="19"/>
  <c r="EM119" i="6"/>
  <c r="EM185" i="6"/>
  <c r="EY185" i="6"/>
  <c r="U38" i="39"/>
  <c r="EH164" i="6"/>
  <c r="ET164" i="6"/>
  <c r="EH207" i="6"/>
  <c r="EH46" i="6"/>
  <c r="ED183" i="1"/>
  <c r="E37" i="39"/>
  <c r="ED117" i="1"/>
  <c r="CA123" i="1"/>
  <c r="CA189" i="1"/>
  <c r="DC217" i="6"/>
  <c r="DC174" i="6"/>
  <c r="DC108" i="6"/>
  <c r="BW206" i="6"/>
  <c r="BW163" i="6"/>
  <c r="BW97" i="6"/>
  <c r="CT98" i="6"/>
  <c r="CT165" i="6"/>
  <c r="CT99" i="6"/>
  <c r="CT208" i="6"/>
  <c r="AY172" i="1"/>
  <c r="AY106" i="1"/>
  <c r="EL173" i="1"/>
  <c r="EX173" i="1"/>
  <c r="EL107" i="1"/>
  <c r="DD172" i="1"/>
  <c r="DD106" i="1"/>
  <c r="EC114" i="6"/>
  <c r="EC180" i="6"/>
  <c r="EC223" i="6"/>
  <c r="AH33" i="19"/>
  <c r="EQ120" i="6"/>
  <c r="EQ186" i="6"/>
  <c r="AO39" i="19"/>
  <c r="EQ229" i="6"/>
  <c r="FC186" i="6"/>
  <c r="BF167" i="1"/>
  <c r="BF101" i="1"/>
  <c r="CJ110" i="1"/>
  <c r="CJ176" i="1"/>
  <c r="DA122" i="1"/>
  <c r="DA188" i="1"/>
  <c r="CZ166" i="1"/>
  <c r="CZ100" i="1"/>
  <c r="DL164" i="6"/>
  <c r="AP17" i="39"/>
  <c r="AI40" i="21"/>
  <c r="EE186" i="1"/>
  <c r="EE120" i="1"/>
  <c r="DF109" i="1"/>
  <c r="DF175" i="1"/>
  <c r="CV181" i="1"/>
  <c r="CV115" i="1"/>
  <c r="DF188" i="6"/>
  <c r="DF231" i="6"/>
  <c r="DF122" i="6"/>
  <c r="BM96" i="1"/>
  <c r="BM162" i="1"/>
  <c r="BL116" i="6"/>
  <c r="BL225" i="6"/>
  <c r="BL182" i="6"/>
  <c r="BX96" i="1"/>
  <c r="BX162" i="1"/>
  <c r="Z207" i="6"/>
  <c r="Z46" i="6"/>
  <c r="AA199" i="6" s="1"/>
  <c r="Z164" i="6"/>
  <c r="DP94" i="6"/>
  <c r="DP95" i="6"/>
  <c r="DP204" i="6"/>
  <c r="DP161" i="6"/>
  <c r="CB188" i="1"/>
  <c r="CB122" i="1"/>
  <c r="V184" i="6"/>
  <c r="V118" i="6"/>
  <c r="V227" i="6"/>
  <c r="DV168" i="1"/>
  <c r="R216" i="6"/>
  <c r="R173" i="6"/>
  <c r="R107" i="6"/>
  <c r="ED122" i="6"/>
  <c r="ED188" i="6"/>
  <c r="ED231" i="6"/>
  <c r="AM225" i="6"/>
  <c r="AM182" i="6"/>
  <c r="AM116" i="6"/>
  <c r="AP123" i="6"/>
  <c r="AP189" i="6"/>
  <c r="AP232" i="6"/>
  <c r="AP83" i="6"/>
  <c r="BQ123" i="6"/>
  <c r="BQ83" i="6"/>
  <c r="DH159" i="1"/>
  <c r="DH45" i="1"/>
  <c r="DH93" i="1"/>
  <c r="AI119" i="1"/>
  <c r="AI185" i="1"/>
  <c r="L34" i="21"/>
  <c r="E34" i="21"/>
  <c r="ES180" i="1"/>
  <c r="AJ34" i="21"/>
  <c r="F34" i="39"/>
  <c r="EG180" i="1"/>
  <c r="EG114" i="1"/>
  <c r="AX34" i="21"/>
  <c r="V234" i="6"/>
  <c r="V191" i="6"/>
  <c r="V125" i="6"/>
  <c r="W213" i="6"/>
  <c r="W170" i="6"/>
  <c r="W48" i="6"/>
  <c r="X201" i="6" s="1"/>
  <c r="BP95" i="1"/>
  <c r="BP161" i="1"/>
  <c r="I106" i="6"/>
  <c r="I215" i="6"/>
  <c r="AX162" i="1"/>
  <c r="AX96" i="1"/>
  <c r="M120" i="6"/>
  <c r="M229" i="6"/>
  <c r="AK101" i="6"/>
  <c r="AK167" i="6"/>
  <c r="AK100" i="6"/>
  <c r="AK210" i="6"/>
  <c r="CZ224" i="6"/>
  <c r="CZ115" i="6"/>
  <c r="CZ181" i="6"/>
  <c r="DM189" i="1"/>
  <c r="DM123" i="1"/>
  <c r="M117" i="6"/>
  <c r="AE93" i="1"/>
  <c r="AE159" i="1"/>
  <c r="AE45" i="1"/>
  <c r="CL101" i="1"/>
  <c r="CL167" i="1"/>
  <c r="AA171" i="6"/>
  <c r="AA214" i="6"/>
  <c r="AA104" i="6"/>
  <c r="AA105" i="6"/>
  <c r="CJ95" i="1"/>
  <c r="CJ161" i="1"/>
  <c r="AK108" i="1"/>
  <c r="AK174" i="1"/>
  <c r="DY181" i="6"/>
  <c r="AF34" i="19"/>
  <c r="DY224" i="6"/>
  <c r="AU115" i="1"/>
  <c r="G230" i="6"/>
  <c r="G121" i="6"/>
  <c r="BP47" i="1"/>
  <c r="BP90" i="1" s="1"/>
  <c r="BP165" i="1"/>
  <c r="BP99" i="1"/>
  <c r="BB12" i="39"/>
  <c r="DR202" i="6"/>
  <c r="AR12" i="39"/>
  <c r="DR44" i="6"/>
  <c r="DR246" i="6" s="1"/>
  <c r="AP215" i="6"/>
  <c r="AP106" i="6"/>
  <c r="AP172" i="6"/>
  <c r="CR109" i="1"/>
  <c r="CR175" i="1"/>
  <c r="BW118" i="6"/>
  <c r="BW227" i="6"/>
  <c r="BW184" i="6"/>
  <c r="DA205" i="6"/>
  <c r="DA96" i="6"/>
  <c r="DA162" i="6"/>
  <c r="DO160" i="6"/>
  <c r="DO203" i="6"/>
  <c r="I13" i="19"/>
  <c r="DO45" i="6"/>
  <c r="AQ13" i="39"/>
  <c r="BN102" i="6"/>
  <c r="BN211" i="6"/>
  <c r="BN168" i="6"/>
  <c r="DW182" i="6"/>
  <c r="DW225" i="6"/>
  <c r="DW116" i="6"/>
  <c r="BR217" i="6"/>
  <c r="BR174" i="6"/>
  <c r="BR108" i="6"/>
  <c r="CG202" i="6"/>
  <c r="CG44" i="6"/>
  <c r="CG244" i="6" s="1"/>
  <c r="EO114" i="1"/>
  <c r="FA180" i="1"/>
  <c r="AN34" i="21"/>
  <c r="EO180" i="1"/>
  <c r="L116" i="6"/>
  <c r="DG119" i="6"/>
  <c r="DG228" i="6"/>
  <c r="DG185" i="6"/>
  <c r="AM153" i="1"/>
  <c r="AM87" i="1"/>
  <c r="U186" i="6"/>
  <c r="U120" i="6"/>
  <c r="U229" i="6"/>
  <c r="AU103" i="6"/>
  <c r="AU212" i="6"/>
  <c r="BD115" i="1"/>
  <c r="BD181" i="1"/>
  <c r="AR17" i="39"/>
  <c r="DR207" i="6"/>
  <c r="DR46" i="6"/>
  <c r="DR91" i="6" s="1"/>
  <c r="BB17" i="39"/>
  <c r="DR164" i="6"/>
  <c r="T24" i="19"/>
  <c r="ED104" i="6"/>
  <c r="AV24" i="39"/>
  <c r="ED171" i="6"/>
  <c r="ED105" i="6"/>
  <c r="BF24" i="39"/>
  <c r="DT100" i="6"/>
  <c r="DT210" i="6"/>
  <c r="DT101" i="6"/>
  <c r="DT167" i="6"/>
  <c r="CI177" i="1"/>
  <c r="BC115" i="1"/>
  <c r="BC181" i="1"/>
  <c r="BG229" i="6"/>
  <c r="BG186" i="6"/>
  <c r="BG120" i="6"/>
  <c r="CO230" i="6"/>
  <c r="CO121" i="6"/>
  <c r="CO187" i="6"/>
  <c r="CT162" i="1"/>
  <c r="CT96" i="1"/>
  <c r="BR118" i="6"/>
  <c r="BY104" i="1"/>
  <c r="BY170" i="1"/>
  <c r="AC104" i="1"/>
  <c r="AC170" i="1"/>
  <c r="DR98" i="1"/>
  <c r="AE18" i="39"/>
  <c r="DR164" i="1"/>
  <c r="T215" i="6"/>
  <c r="T106" i="6"/>
  <c r="DV109" i="1"/>
  <c r="DV175" i="1"/>
  <c r="DC46" i="6"/>
  <c r="DC207" i="6"/>
  <c r="DC164" i="6"/>
  <c r="DI119" i="6"/>
  <c r="DI228" i="6"/>
  <c r="DI185" i="6"/>
  <c r="C38" i="19"/>
  <c r="H38" i="19"/>
  <c r="AO38" i="39"/>
  <c r="EM208" i="6"/>
  <c r="AM18" i="19"/>
  <c r="EM165" i="6"/>
  <c r="M18" i="19"/>
  <c r="BI18" i="39"/>
  <c r="U18" i="39"/>
  <c r="AY18" i="39"/>
  <c r="W18" i="19"/>
  <c r="DP179" i="1"/>
  <c r="DP113" i="1"/>
  <c r="AL171" i="6"/>
  <c r="AL105" i="6"/>
  <c r="AL214" i="6"/>
  <c r="AL104" i="6"/>
  <c r="AH181" i="6"/>
  <c r="AH115" i="6"/>
  <c r="AH224" i="6"/>
  <c r="CB171" i="6"/>
  <c r="CB105" i="6"/>
  <c r="CB104" i="6"/>
  <c r="CS170" i="1"/>
  <c r="CS104" i="1"/>
  <c r="CK118" i="1"/>
  <c r="CK184" i="1"/>
  <c r="V100" i="6"/>
  <c r="V167" i="6"/>
  <c r="V101" i="6"/>
  <c r="V210" i="6"/>
  <c r="AY205" i="6"/>
  <c r="AY162" i="6"/>
  <c r="AY96" i="6"/>
  <c r="AI124" i="6"/>
  <c r="AI233" i="6"/>
  <c r="AI190" i="6"/>
  <c r="AB224" i="6"/>
  <c r="AB115" i="6"/>
  <c r="CT100" i="6"/>
  <c r="CT101" i="6"/>
  <c r="CT210" i="6"/>
  <c r="CT167" i="6"/>
  <c r="BQ97" i="6"/>
  <c r="BQ206" i="6"/>
  <c r="BQ163" i="6"/>
  <c r="AK119" i="1"/>
  <c r="AK185" i="1"/>
  <c r="BO161" i="6"/>
  <c r="BO204" i="6"/>
  <c r="BO95" i="6"/>
  <c r="BO94" i="6"/>
  <c r="BM122" i="1"/>
  <c r="BM188" i="1"/>
  <c r="BU231" i="6"/>
  <c r="BU122" i="6"/>
  <c r="BU188" i="6"/>
  <c r="BY228" i="6"/>
  <c r="BY119" i="6"/>
  <c r="BY185" i="6"/>
  <c r="CQ101" i="1"/>
  <c r="CQ167" i="1"/>
  <c r="BZ188" i="1"/>
  <c r="BZ122" i="1"/>
  <c r="AF21" i="39"/>
  <c r="AD21" i="21"/>
  <c r="DU101" i="1"/>
  <c r="Q21" i="21"/>
  <c r="B21" i="39"/>
  <c r="J21" i="21"/>
  <c r="D21" i="21"/>
  <c r="DU167" i="1"/>
  <c r="CY119" i="1"/>
  <c r="BZ161" i="6"/>
  <c r="BZ204" i="6"/>
  <c r="BZ94" i="6"/>
  <c r="BZ95" i="6"/>
  <c r="AO223" i="6"/>
  <c r="AO114" i="6"/>
  <c r="AO180" i="6"/>
  <c r="BA103" i="6"/>
  <c r="BA169" i="6"/>
  <c r="BA212" i="6"/>
  <c r="CS168" i="6"/>
  <c r="CS211" i="6"/>
  <c r="CS102" i="6"/>
  <c r="BT185" i="1"/>
  <c r="BT119" i="1"/>
  <c r="BF176" i="1"/>
  <c r="BF110" i="1"/>
  <c r="CC111" i="1"/>
  <c r="CC177" i="1"/>
  <c r="P30" i="39"/>
  <c r="DX177" i="6"/>
  <c r="DX111" i="6"/>
  <c r="R30" i="19"/>
  <c r="BD30" i="39"/>
  <c r="DX220" i="6"/>
  <c r="AT30" i="39"/>
  <c r="CK107" i="6"/>
  <c r="CK216" i="6"/>
  <c r="CK173" i="6"/>
  <c r="CN121" i="1"/>
  <c r="CN187" i="1"/>
  <c r="BO103" i="6"/>
  <c r="BO169" i="6"/>
  <c r="BO212" i="6"/>
  <c r="AS183" i="1"/>
  <c r="AS117" i="1"/>
  <c r="BE99" i="1"/>
  <c r="BE47" i="1"/>
  <c r="BE165" i="1"/>
  <c r="EH47" i="1"/>
  <c r="EH165" i="1"/>
  <c r="ET165" i="1"/>
  <c r="EH99" i="1"/>
  <c r="BK186" i="6"/>
  <c r="BK229" i="6"/>
  <c r="BK120" i="6"/>
  <c r="AP161" i="6"/>
  <c r="AP94" i="6"/>
  <c r="AP95" i="6"/>
  <c r="AP204" i="6"/>
  <c r="CU225" i="6"/>
  <c r="CU182" i="6"/>
  <c r="CU116" i="6"/>
  <c r="DA112" i="1"/>
  <c r="DA178" i="1"/>
  <c r="ED101" i="6"/>
  <c r="ED100" i="6"/>
  <c r="BF20" i="39"/>
  <c r="ED210" i="6"/>
  <c r="AV20" i="39"/>
  <c r="R20" i="39"/>
  <c r="T20" i="19"/>
  <c r="ED167" i="6"/>
  <c r="BD98" i="1"/>
  <c r="BD164" i="1"/>
  <c r="DY103" i="6"/>
  <c r="AF22" i="19"/>
  <c r="DY169" i="6"/>
  <c r="DY212" i="6"/>
  <c r="B41" i="21"/>
  <c r="CB168" i="1"/>
  <c r="CH159" i="1"/>
  <c r="BM169" i="1"/>
  <c r="BM48" i="1"/>
  <c r="BM103" i="1"/>
  <c r="BF40" i="39"/>
  <c r="ED230" i="6"/>
  <c r="AV40" i="39"/>
  <c r="T40" i="19"/>
  <c r="ED187" i="6"/>
  <c r="ED121" i="6"/>
  <c r="BK122" i="1"/>
  <c r="BK188" i="1"/>
  <c r="DZ168" i="1"/>
  <c r="DZ102" i="1"/>
  <c r="N116" i="1"/>
  <c r="N121" i="1"/>
  <c r="AN208" i="6"/>
  <c r="AG182" i="1"/>
  <c r="AG116" i="1"/>
  <c r="E100" i="1"/>
  <c r="DA202" i="6"/>
  <c r="DA44" i="6"/>
  <c r="CH115" i="6"/>
  <c r="CH224" i="6"/>
  <c r="AN122" i="6"/>
  <c r="BH115" i="1"/>
  <c r="BH181" i="1"/>
  <c r="AX94" i="1"/>
  <c r="AX160" i="1"/>
  <c r="BF124" i="6"/>
  <c r="BF233" i="6"/>
  <c r="BF190" i="6"/>
  <c r="DM160" i="1"/>
  <c r="DM94" i="1"/>
  <c r="DC104" i="1"/>
  <c r="DC170" i="1"/>
  <c r="BU173" i="1"/>
  <c r="BU107" i="1"/>
  <c r="AY107" i="1"/>
  <c r="AY173" i="1"/>
  <c r="BX98" i="6"/>
  <c r="BX99" i="6"/>
  <c r="BX165" i="6"/>
  <c r="BX208" i="6"/>
  <c r="CJ102" i="6"/>
  <c r="CJ211" i="6"/>
  <c r="CJ168" i="6"/>
  <c r="AQ22" i="39"/>
  <c r="I22" i="19"/>
  <c r="DO212" i="6"/>
  <c r="BQ101" i="6"/>
  <c r="BQ167" i="6"/>
  <c r="BQ100" i="6"/>
  <c r="BQ210" i="6"/>
  <c r="M98" i="1"/>
  <c r="BU120" i="1"/>
  <c r="ED108" i="1"/>
  <c r="AI28" i="39"/>
  <c r="E28" i="39"/>
  <c r="T28" i="21"/>
  <c r="CH101" i="1"/>
  <c r="CH167" i="1"/>
  <c r="AN168" i="6"/>
  <c r="AB211" i="6"/>
  <c r="AB168" i="6"/>
  <c r="AB102" i="6"/>
  <c r="BH176" i="1"/>
  <c r="AG183" i="6"/>
  <c r="AG117" i="6"/>
  <c r="BB170" i="6"/>
  <c r="BB213" i="6"/>
  <c r="BB48" i="6"/>
  <c r="BA116" i="6"/>
  <c r="BZ178" i="1"/>
  <c r="BZ112" i="1"/>
  <c r="BU108" i="1"/>
  <c r="BU174" i="1"/>
  <c r="DD125" i="6"/>
  <c r="DD234" i="6"/>
  <c r="DD191" i="6"/>
  <c r="DV223" i="6"/>
  <c r="DV180" i="6"/>
  <c r="DV114" i="6"/>
  <c r="AE29" i="39"/>
  <c r="DR175" i="1"/>
  <c r="CF115" i="6"/>
  <c r="CF224" i="6"/>
  <c r="CF181" i="6"/>
  <c r="DA114" i="6"/>
  <c r="DA180" i="6"/>
  <c r="DA223" i="6"/>
  <c r="DK189" i="1"/>
  <c r="DK123" i="1"/>
  <c r="CI116" i="6"/>
  <c r="CI225" i="6"/>
  <c r="CI182" i="6"/>
  <c r="R219" i="6"/>
  <c r="R110" i="6"/>
  <c r="R176" i="6"/>
  <c r="EF178" i="6"/>
  <c r="EF112" i="6"/>
  <c r="EF221" i="6"/>
  <c r="EL169" i="6"/>
  <c r="EL103" i="6"/>
  <c r="EX169" i="6"/>
  <c r="BD48" i="1"/>
  <c r="BD169" i="1"/>
  <c r="BD103" i="1"/>
  <c r="CT100" i="1"/>
  <c r="CT166" i="1"/>
  <c r="AP113" i="1"/>
  <c r="CX107" i="1"/>
  <c r="CX173" i="1"/>
  <c r="I230" i="6"/>
  <c r="I121" i="6"/>
  <c r="DV167" i="6"/>
  <c r="DV210" i="6"/>
  <c r="CR93" i="1"/>
  <c r="CR45" i="1"/>
  <c r="CR88" i="1" s="1"/>
  <c r="CR159" i="1"/>
  <c r="AE26" i="21"/>
  <c r="DW106" i="1"/>
  <c r="DW172" i="1"/>
  <c r="CN117" i="6"/>
  <c r="BB163" i="1"/>
  <c r="AW182" i="1"/>
  <c r="AW116" i="1"/>
  <c r="DX119" i="6"/>
  <c r="P38" i="39"/>
  <c r="BD38" i="39"/>
  <c r="DX228" i="6"/>
  <c r="DX185" i="6"/>
  <c r="CB112" i="6"/>
  <c r="CB221" i="6"/>
  <c r="CB178" i="6"/>
  <c r="BM182" i="6"/>
  <c r="BM116" i="6"/>
  <c r="BB35" i="19"/>
  <c r="BM225" i="6"/>
  <c r="BO178" i="6"/>
  <c r="BO112" i="6"/>
  <c r="BO221" i="6"/>
  <c r="CQ112" i="1"/>
  <c r="CQ178" i="1"/>
  <c r="CR113" i="6"/>
  <c r="CR222" i="6"/>
  <c r="CR179" i="6"/>
  <c r="AV185" i="6"/>
  <c r="AV228" i="6"/>
  <c r="AV119" i="6"/>
  <c r="BS164" i="1"/>
  <c r="BS98" i="1"/>
  <c r="G116" i="6"/>
  <c r="G225" i="6"/>
  <c r="CN212" i="6"/>
  <c r="CN169" i="6"/>
  <c r="DD179" i="1"/>
  <c r="DD113" i="1"/>
  <c r="DB87" i="1"/>
  <c r="DB153" i="1"/>
  <c r="EB102" i="6"/>
  <c r="EB168" i="6"/>
  <c r="EB211" i="6"/>
  <c r="BC186" i="6"/>
  <c r="BC120" i="6"/>
  <c r="CR210" i="6"/>
  <c r="CR167" i="6"/>
  <c r="CR100" i="6"/>
  <c r="CR101" i="6"/>
  <c r="K106" i="6"/>
  <c r="K215" i="6"/>
  <c r="DN181" i="1"/>
  <c r="DN115" i="1"/>
  <c r="AD100" i="6"/>
  <c r="AD101" i="6"/>
  <c r="AD210" i="6"/>
  <c r="AD167" i="6"/>
  <c r="CA94" i="6"/>
  <c r="CA95" i="6"/>
  <c r="AO170" i="1"/>
  <c r="DP122" i="6"/>
  <c r="DP188" i="6"/>
  <c r="DP231" i="6"/>
  <c r="AQ16" i="39"/>
  <c r="I16" i="19"/>
  <c r="DO97" i="6"/>
  <c r="DO163" i="6"/>
  <c r="DO206" i="6"/>
  <c r="DL119" i="6"/>
  <c r="DL185" i="6"/>
  <c r="AP38" i="39"/>
  <c r="DL228" i="6"/>
  <c r="AF202" i="6"/>
  <c r="AF44" i="6"/>
  <c r="CW110" i="1"/>
  <c r="CW176" i="1"/>
  <c r="B30" i="21"/>
  <c r="AY184" i="6"/>
  <c r="AY227" i="6"/>
  <c r="T22" i="21"/>
  <c r="AI22" i="39"/>
  <c r="I133" i="39" s="1"/>
  <c r="O24" i="41" s="1"/>
  <c r="ED102" i="1"/>
  <c r="AV107" i="1"/>
  <c r="AV173" i="1"/>
  <c r="DB122" i="6"/>
  <c r="DB188" i="6"/>
  <c r="DB231" i="6"/>
  <c r="BA114" i="6"/>
  <c r="BA180" i="6"/>
  <c r="BA223" i="6"/>
  <c r="CQ48" i="6"/>
  <c r="CQ213" i="6"/>
  <c r="CQ170" i="6"/>
  <c r="AW114" i="1"/>
  <c r="AW180" i="1"/>
  <c r="BL185" i="1"/>
  <c r="BL119" i="1"/>
  <c r="E100" i="6"/>
  <c r="E101" i="6"/>
  <c r="BZ106" i="1"/>
  <c r="BZ172" i="1"/>
  <c r="EL223" i="6"/>
  <c r="EL180" i="6"/>
  <c r="EX180" i="6"/>
  <c r="AO101" i="1"/>
  <c r="Y109" i="1"/>
  <c r="Y175" i="1"/>
  <c r="T47" i="6"/>
  <c r="T166" i="6"/>
  <c r="T209" i="6"/>
  <c r="BM183" i="1"/>
  <c r="BM117" i="1"/>
  <c r="J119" i="1"/>
  <c r="DE187" i="1"/>
  <c r="DE121" i="1"/>
  <c r="AH174" i="6"/>
  <c r="AH217" i="6"/>
  <c r="AH108" i="6"/>
  <c r="BO113" i="6"/>
  <c r="BO179" i="6"/>
  <c r="BO222" i="6"/>
  <c r="CC101" i="6"/>
  <c r="CC210" i="6"/>
  <c r="CC100" i="6"/>
  <c r="CC167" i="6"/>
  <c r="M225" i="6"/>
  <c r="M116" i="6"/>
  <c r="AI101" i="1"/>
  <c r="AI167" i="1"/>
  <c r="BZ96" i="6"/>
  <c r="BZ205" i="6"/>
  <c r="BZ162" i="6"/>
  <c r="BR183" i="1"/>
  <c r="BR117" i="1"/>
  <c r="N221" i="6"/>
  <c r="N112" i="6"/>
  <c r="DZ87" i="1"/>
  <c r="DZ153" i="1"/>
  <c r="BG179" i="6"/>
  <c r="BG113" i="6"/>
  <c r="BG222" i="6"/>
  <c r="BV121" i="6"/>
  <c r="BV230" i="6"/>
  <c r="BV187" i="6"/>
  <c r="J111" i="6"/>
  <c r="J220" i="6"/>
  <c r="CF114" i="1"/>
  <c r="CF180" i="1"/>
  <c r="E12" i="39"/>
  <c r="ED44" i="1"/>
  <c r="AI12" i="39"/>
  <c r="DH119" i="1"/>
  <c r="DH185" i="1"/>
  <c r="CX116" i="6"/>
  <c r="CX182" i="6"/>
  <c r="CX225" i="6"/>
  <c r="AZ205" i="6"/>
  <c r="AZ96" i="6"/>
  <c r="CH109" i="6"/>
  <c r="CH218" i="6"/>
  <c r="CH175" i="6"/>
  <c r="CR230" i="6"/>
  <c r="CR121" i="6"/>
  <c r="CR187" i="6"/>
  <c r="AV125" i="6"/>
  <c r="AV191" i="6"/>
  <c r="AV234" i="6"/>
  <c r="BL189" i="6"/>
  <c r="BL232" i="6"/>
  <c r="BL83" i="6"/>
  <c r="BL123" i="6"/>
  <c r="CU180" i="6"/>
  <c r="CU114" i="6"/>
  <c r="CU223" i="6"/>
  <c r="CM173" i="1"/>
  <c r="CM107" i="1"/>
  <c r="F230" i="6"/>
  <c r="F121" i="6"/>
  <c r="DQ167" i="1"/>
  <c r="DQ101" i="1"/>
  <c r="DS233" i="6"/>
  <c r="DS124" i="6"/>
  <c r="DS190" i="6"/>
  <c r="CW96" i="6"/>
  <c r="CW162" i="6"/>
  <c r="B15" i="19"/>
  <c r="CW205" i="6"/>
  <c r="DO189" i="1"/>
  <c r="DZ119" i="6"/>
  <c r="DZ228" i="6"/>
  <c r="DZ185" i="6"/>
  <c r="CY234" i="6"/>
  <c r="CY191" i="6"/>
  <c r="CY125" i="6"/>
  <c r="CZ159" i="1"/>
  <c r="CZ45" i="1"/>
  <c r="CZ93" i="1"/>
  <c r="BJ120" i="6"/>
  <c r="BJ186" i="6"/>
  <c r="BJ229" i="6"/>
  <c r="AY111" i="1"/>
  <c r="AY177" i="1"/>
  <c r="R125" i="6"/>
  <c r="R234" i="6"/>
  <c r="AV106" i="1"/>
  <c r="AV172" i="1"/>
  <c r="CC123" i="6"/>
  <c r="CC189" i="6"/>
  <c r="CC83" i="6"/>
  <c r="CC232" i="6"/>
  <c r="AY114" i="1"/>
  <c r="AY180" i="1"/>
  <c r="X232" i="6"/>
  <c r="X189" i="6"/>
  <c r="X83" i="6"/>
  <c r="X130" i="6" s="1"/>
  <c r="X123" i="6"/>
  <c r="AW113" i="6"/>
  <c r="AW179" i="6"/>
  <c r="AW222" i="6"/>
  <c r="DD119" i="1"/>
  <c r="DD185" i="1"/>
  <c r="AV215" i="6"/>
  <c r="AV172" i="6"/>
  <c r="AV106" i="6"/>
  <c r="G110" i="1"/>
  <c r="BG208" i="6"/>
  <c r="BV226" i="6"/>
  <c r="BV183" i="6"/>
  <c r="BV117" i="6"/>
  <c r="CY112" i="1"/>
  <c r="CY178" i="1"/>
  <c r="BG190" i="6"/>
  <c r="BG124" i="6"/>
  <c r="BG233" i="6"/>
  <c r="AI122" i="1"/>
  <c r="CV186" i="1"/>
  <c r="CV120" i="1"/>
  <c r="R34" i="21"/>
  <c r="C34" i="39"/>
  <c r="AG34" i="39"/>
  <c r="DX114" i="1"/>
  <c r="CA176" i="1"/>
  <c r="CA110" i="1"/>
  <c r="CJ48" i="6"/>
  <c r="CJ170" i="6"/>
  <c r="CJ213" i="6"/>
  <c r="AZ123" i="6"/>
  <c r="AZ232" i="6"/>
  <c r="AZ83" i="6"/>
  <c r="AZ189" i="6"/>
  <c r="CR109" i="6"/>
  <c r="CR175" i="6"/>
  <c r="CR218" i="6"/>
  <c r="BW101" i="1"/>
  <c r="BW167" i="1"/>
  <c r="X183" i="1"/>
  <c r="DS215" i="6"/>
  <c r="DS172" i="6"/>
  <c r="DS106" i="6"/>
  <c r="AJ120" i="1"/>
  <c r="AJ186" i="1"/>
  <c r="CF123" i="6"/>
  <c r="CF83" i="6"/>
  <c r="CF281" i="6" s="1"/>
  <c r="DP108" i="1"/>
  <c r="DP174" i="1"/>
  <c r="CY100" i="1"/>
  <c r="CY166" i="1"/>
  <c r="CI107" i="1"/>
  <c r="CI173" i="1"/>
  <c r="CR179" i="1"/>
  <c r="BU170" i="6"/>
  <c r="BU48" i="6"/>
  <c r="BU213" i="6"/>
  <c r="AN44" i="6"/>
  <c r="AN254" i="6" s="1"/>
  <c r="EQ175" i="1"/>
  <c r="FC175" i="1"/>
  <c r="AO29" i="21"/>
  <c r="DD179" i="6"/>
  <c r="DD113" i="6"/>
  <c r="DD222" i="6"/>
  <c r="CL210" i="6"/>
  <c r="CL100" i="6"/>
  <c r="CL167" i="6"/>
  <c r="BV216" i="6"/>
  <c r="BV107" i="6"/>
  <c r="EN110" i="1"/>
  <c r="EZ176" i="1"/>
  <c r="EN176" i="1"/>
  <c r="EJ218" i="6"/>
  <c r="EV175" i="6"/>
  <c r="EJ109" i="6"/>
  <c r="T28" i="39"/>
  <c r="AX28" i="39"/>
  <c r="V28" i="19"/>
  <c r="BH28" i="39"/>
  <c r="BR124" i="6"/>
  <c r="BR233" i="6"/>
  <c r="BR190" i="6"/>
  <c r="Y104" i="1"/>
  <c r="Y170" i="1"/>
  <c r="AO25" i="21"/>
  <c r="S122" i="6"/>
  <c r="S188" i="6"/>
  <c r="S231" i="6"/>
  <c r="BB218" i="6"/>
  <c r="BB109" i="6"/>
  <c r="DE185" i="1"/>
  <c r="DE119" i="1"/>
  <c r="CT190" i="1"/>
  <c r="CT124" i="1"/>
  <c r="DB170" i="1"/>
  <c r="DB104" i="1"/>
  <c r="CH107" i="6"/>
  <c r="CH173" i="6"/>
  <c r="DU102" i="1"/>
  <c r="AF22" i="39"/>
  <c r="Q22" i="21"/>
  <c r="B22" i="39"/>
  <c r="D22" i="21"/>
  <c r="AD22" i="21"/>
  <c r="DU168" i="1"/>
  <c r="J22" i="21"/>
  <c r="AA164" i="1"/>
  <c r="AA98" i="1"/>
  <c r="DA166" i="1"/>
  <c r="CO101" i="1"/>
  <c r="CO167" i="1"/>
  <c r="CV115" i="6"/>
  <c r="CV224" i="6"/>
  <c r="CV181" i="6"/>
  <c r="AB163" i="6"/>
  <c r="AB97" i="6"/>
  <c r="AB206" i="6"/>
  <c r="BR83" i="6"/>
  <c r="BR281" i="6" s="1"/>
  <c r="BR123" i="6"/>
  <c r="CO190" i="6"/>
  <c r="CO233" i="6"/>
  <c r="CO124" i="6"/>
  <c r="F111" i="6"/>
  <c r="DC204" i="6"/>
  <c r="DB204" i="6"/>
  <c r="DB95" i="6"/>
  <c r="DB94" i="6"/>
  <c r="DB161" i="6"/>
  <c r="R210" i="6"/>
  <c r="R167" i="6"/>
  <c r="R100" i="6"/>
  <c r="R101" i="6"/>
  <c r="BL188" i="6"/>
  <c r="BL122" i="6"/>
  <c r="BL231" i="6"/>
  <c r="CC94" i="6"/>
  <c r="CC95" i="6"/>
  <c r="BH118" i="6"/>
  <c r="F97" i="6"/>
  <c r="F206" i="6"/>
  <c r="BB111" i="1"/>
  <c r="BB177" i="1"/>
  <c r="DS110" i="6"/>
  <c r="DS176" i="6"/>
  <c r="DS219" i="6"/>
  <c r="BY164" i="1"/>
  <c r="BY98" i="1"/>
  <c r="EK101" i="1"/>
  <c r="DX83" i="6"/>
  <c r="DX281" i="6" s="1"/>
  <c r="AT42" i="39"/>
  <c r="P42" i="39"/>
  <c r="DX189" i="6"/>
  <c r="DX232" i="6"/>
  <c r="DX123" i="6"/>
  <c r="R42" i="19"/>
  <c r="BD42" i="39"/>
  <c r="DF181" i="1"/>
  <c r="CU109" i="1"/>
  <c r="CU175" i="1"/>
  <c r="AL107" i="6"/>
  <c r="AQ93" i="1"/>
  <c r="AQ159" i="1"/>
  <c r="AQ45" i="1"/>
  <c r="BO172" i="1"/>
  <c r="BO106" i="1"/>
  <c r="AX205" i="6"/>
  <c r="AX162" i="6"/>
  <c r="AX96" i="6"/>
  <c r="AF31" i="39"/>
  <c r="DU111" i="1"/>
  <c r="DU177" i="1"/>
  <c r="J31" i="21"/>
  <c r="B31" i="39"/>
  <c r="Q31" i="21"/>
  <c r="AD31" i="21"/>
  <c r="D31" i="21"/>
  <c r="AN94" i="1"/>
  <c r="CE160" i="6"/>
  <c r="AT104" i="6"/>
  <c r="AT105" i="6"/>
  <c r="AT214" i="6"/>
  <c r="AT171" i="6"/>
  <c r="CL173" i="6"/>
  <c r="CL107" i="6"/>
  <c r="CL216" i="6"/>
  <c r="DU161" i="6"/>
  <c r="DU94" i="6"/>
  <c r="D14" i="19"/>
  <c r="BC14" i="39"/>
  <c r="Q14" i="19"/>
  <c r="DU95" i="6"/>
  <c r="AD14" i="19"/>
  <c r="AS14" i="39"/>
  <c r="J14" i="19"/>
  <c r="DU204" i="6"/>
  <c r="O14" i="39"/>
  <c r="X265" i="6"/>
  <c r="X111" i="6"/>
  <c r="X220" i="6"/>
  <c r="X177" i="6"/>
  <c r="CL124" i="1"/>
  <c r="CL190" i="1"/>
  <c r="AX168" i="6"/>
  <c r="AX102" i="6"/>
  <c r="AX211" i="6"/>
  <c r="BR229" i="6"/>
  <c r="BR186" i="6"/>
  <c r="BR120" i="6"/>
  <c r="BS111" i="1"/>
  <c r="BA215" i="6"/>
  <c r="BA106" i="6"/>
  <c r="BA172" i="6"/>
  <c r="AJ116" i="6"/>
  <c r="AJ182" i="6"/>
  <c r="AJ225" i="6"/>
  <c r="AF23" i="19"/>
  <c r="DY213" i="6"/>
  <c r="DY48" i="6"/>
  <c r="DY170" i="6"/>
  <c r="DA183" i="6"/>
  <c r="DA226" i="6"/>
  <c r="DA117" i="6"/>
  <c r="CN95" i="1"/>
  <c r="CN161" i="1"/>
  <c r="FD185" i="1"/>
  <c r="ER185" i="1"/>
  <c r="DA110" i="1"/>
  <c r="DA176" i="1"/>
  <c r="CM121" i="1"/>
  <c r="CM187" i="1"/>
  <c r="DE189" i="1"/>
  <c r="CS123" i="1"/>
  <c r="CS189" i="1"/>
  <c r="BN108" i="6"/>
  <c r="BN174" i="6"/>
  <c r="BN217" i="6"/>
  <c r="EG184" i="6"/>
  <c r="D37" i="19"/>
  <c r="DU118" i="6"/>
  <c r="BC37" i="39"/>
  <c r="DU227" i="6"/>
  <c r="AD37" i="19"/>
  <c r="Q37" i="19"/>
  <c r="AS37" i="39"/>
  <c r="J37" i="19"/>
  <c r="AK38" i="21"/>
  <c r="AK38" i="39"/>
  <c r="G38" i="39"/>
  <c r="EJ184" i="1"/>
  <c r="V38" i="21"/>
  <c r="BG98" i="1"/>
  <c r="BG164" i="1"/>
  <c r="ES231" i="6"/>
  <c r="FD188" i="6"/>
  <c r="ER122" i="6"/>
  <c r="H45" i="18" s="1"/>
  <c r="ER188" i="6"/>
  <c r="ER231" i="6"/>
  <c r="BI28" i="39"/>
  <c r="EM218" i="6"/>
  <c r="AM28" i="19"/>
  <c r="EY175" i="6"/>
  <c r="U28" i="39"/>
  <c r="M28" i="19"/>
  <c r="AY28" i="39"/>
  <c r="EM175" i="6"/>
  <c r="W28" i="19"/>
  <c r="AJ203" i="6"/>
  <c r="AJ45" i="6"/>
  <c r="AJ160" i="6"/>
  <c r="AD17" i="19"/>
  <c r="D17" i="19"/>
  <c r="O17" i="39"/>
  <c r="Q17" i="19"/>
  <c r="BC17" i="39"/>
  <c r="J17" i="19"/>
  <c r="AS17" i="39"/>
  <c r="DU164" i="6"/>
  <c r="AS42" i="39"/>
  <c r="DW123" i="6"/>
  <c r="AE42" i="19"/>
  <c r="DW232" i="6"/>
  <c r="DW189" i="6"/>
  <c r="DW83" i="6"/>
  <c r="BC40" i="39"/>
  <c r="DV121" i="6"/>
  <c r="DV187" i="6"/>
  <c r="DV230" i="6"/>
  <c r="BP171" i="1"/>
  <c r="BP105" i="1"/>
  <c r="AI178" i="6"/>
  <c r="AI112" i="6"/>
  <c r="AI221" i="6"/>
  <c r="EC163" i="6"/>
  <c r="EC97" i="6"/>
  <c r="EC206" i="6"/>
  <c r="AH16" i="19"/>
  <c r="BV112" i="6"/>
  <c r="BV178" i="6"/>
  <c r="EN178" i="1"/>
  <c r="EZ178" i="1"/>
  <c r="EN112" i="1"/>
  <c r="EN123" i="6"/>
  <c r="EN232" i="6"/>
  <c r="EZ189" i="6"/>
  <c r="EN83" i="6"/>
  <c r="EN189" i="6"/>
  <c r="CE165" i="1"/>
  <c r="CE99" i="1"/>
  <c r="CE47" i="1"/>
  <c r="CE90" i="1" s="1"/>
  <c r="H224" i="6"/>
  <c r="H115" i="6"/>
  <c r="U99" i="6"/>
  <c r="U165" i="6"/>
  <c r="U208" i="6"/>
  <c r="U98" i="6"/>
  <c r="CH108" i="1"/>
  <c r="CH174" i="1"/>
  <c r="EO177" i="6"/>
  <c r="EO111" i="6"/>
  <c r="AN30" i="19"/>
  <c r="FA177" i="6"/>
  <c r="EO220" i="6"/>
  <c r="CP184" i="1"/>
  <c r="CP118" i="1"/>
  <c r="G215" i="6"/>
  <c r="G106" i="6"/>
  <c r="BJ112" i="6"/>
  <c r="BJ221" i="6"/>
  <c r="BJ178" i="6"/>
  <c r="ER125" i="6"/>
  <c r="ER191" i="6"/>
  <c r="ER234" i="6"/>
  <c r="BV112" i="1"/>
  <c r="BV178" i="1"/>
  <c r="BN233" i="6"/>
  <c r="BN190" i="6"/>
  <c r="BN124" i="6"/>
  <c r="CS185" i="1"/>
  <c r="CS119" i="1"/>
  <c r="AE181" i="1"/>
  <c r="AE115" i="1"/>
  <c r="AB181" i="6"/>
  <c r="P115" i="6"/>
  <c r="P224" i="6"/>
  <c r="BO100" i="1"/>
  <c r="BO99" i="1"/>
  <c r="BO47" i="1"/>
  <c r="BO165" i="1"/>
  <c r="BP175" i="6"/>
  <c r="BP218" i="6"/>
  <c r="EF190" i="1"/>
  <c r="DT190" i="1"/>
  <c r="DT124" i="1"/>
  <c r="CB104" i="1"/>
  <c r="CB170" i="1"/>
  <c r="AA211" i="6"/>
  <c r="AA102" i="6"/>
  <c r="AA168" i="6"/>
  <c r="CY104" i="6"/>
  <c r="CY114" i="6"/>
  <c r="CY180" i="6"/>
  <c r="CY223" i="6"/>
  <c r="DE214" i="6"/>
  <c r="DE105" i="6"/>
  <c r="DE104" i="6"/>
  <c r="DE171" i="6"/>
  <c r="BS191" i="6"/>
  <c r="BS234" i="6"/>
  <c r="BS125" i="6"/>
  <c r="BZ177" i="1"/>
  <c r="BN111" i="1"/>
  <c r="BN177" i="1"/>
  <c r="DT121" i="1"/>
  <c r="DT187" i="1"/>
  <c r="AI37" i="39"/>
  <c r="EF183" i="1"/>
  <c r="EF117" i="1"/>
  <c r="CI178" i="1"/>
  <c r="CI112" i="1"/>
  <c r="DJ190" i="1"/>
  <c r="CX124" i="1"/>
  <c r="CX190" i="1"/>
  <c r="BR116" i="1"/>
  <c r="BR182" i="1"/>
  <c r="N46" i="6"/>
  <c r="N207" i="6"/>
  <c r="AY98" i="1"/>
  <c r="AY164" i="1"/>
  <c r="CY180" i="1"/>
  <c r="CY114" i="1"/>
  <c r="EE228" i="6"/>
  <c r="EE119" i="6"/>
  <c r="AI38" i="19"/>
  <c r="AO149" i="19" s="1"/>
  <c r="J224" i="6"/>
  <c r="J115" i="6"/>
  <c r="CN104" i="6"/>
  <c r="CN214" i="6"/>
  <c r="CN171" i="6"/>
  <c r="CN105" i="6"/>
  <c r="CH101" i="6"/>
  <c r="CH210" i="6"/>
  <c r="CH100" i="6"/>
  <c r="CH167" i="6"/>
  <c r="DX180" i="6"/>
  <c r="DL180" i="6"/>
  <c r="DL223" i="6"/>
  <c r="AP33" i="39"/>
  <c r="DL114" i="6"/>
  <c r="EM100" i="6"/>
  <c r="M20" i="19"/>
  <c r="M175" i="19" s="1"/>
  <c r="EM210" i="6"/>
  <c r="EM101" i="6"/>
  <c r="AM20" i="19"/>
  <c r="U20" i="39"/>
  <c r="EY167" i="6"/>
  <c r="BI20" i="39"/>
  <c r="EM167" i="6"/>
  <c r="AY20" i="39"/>
  <c r="W20" i="19"/>
  <c r="BS227" i="6"/>
  <c r="BS184" i="6"/>
  <c r="BS118" i="6"/>
  <c r="DE228" i="6"/>
  <c r="DE185" i="6"/>
  <c r="DE119" i="6"/>
  <c r="AB106" i="1"/>
  <c r="AB172" i="1"/>
  <c r="DW163" i="6"/>
  <c r="AE16" i="19"/>
  <c r="AK127" i="19" s="1"/>
  <c r="DW206" i="6"/>
  <c r="DW97" i="6"/>
  <c r="DB83" i="6"/>
  <c r="DB123" i="6"/>
  <c r="EK173" i="6"/>
  <c r="AL26" i="19"/>
  <c r="EK107" i="6"/>
  <c r="EK216" i="6"/>
  <c r="EW173" i="6"/>
  <c r="O107" i="6"/>
  <c r="O216" i="6"/>
  <c r="AM14" i="21"/>
  <c r="W14" i="21"/>
  <c r="M14" i="21"/>
  <c r="H14" i="39"/>
  <c r="AL14" i="39"/>
  <c r="DJ46" i="6"/>
  <c r="DJ156" i="6" s="1"/>
  <c r="DJ164" i="6"/>
  <c r="DJ207" i="6"/>
  <c r="CI103" i="1"/>
  <c r="CI48" i="1"/>
  <c r="CI169" i="1"/>
  <c r="M17" i="19"/>
  <c r="EM164" i="6"/>
  <c r="BI17" i="39"/>
  <c r="AM17" i="19"/>
  <c r="U17" i="39"/>
  <c r="W17" i="19"/>
  <c r="AO15" i="19"/>
  <c r="EQ162" i="6"/>
  <c r="EQ96" i="6"/>
  <c r="FC162" i="6"/>
  <c r="EQ205" i="6"/>
  <c r="AW110" i="6"/>
  <c r="AW219" i="6"/>
  <c r="AW176" i="6"/>
  <c r="DG204" i="6"/>
  <c r="DG161" i="6"/>
  <c r="DG95" i="6"/>
  <c r="DG94" i="6"/>
  <c r="DU190" i="1"/>
  <c r="AD44" i="21"/>
  <c r="D44" i="21"/>
  <c r="DU124" i="1"/>
  <c r="Q44" i="21"/>
  <c r="J44" i="21"/>
  <c r="AF44" i="39"/>
  <c r="EK45" i="6"/>
  <c r="EK198" i="6" s="1"/>
  <c r="EK203" i="6"/>
  <c r="EW160" i="6"/>
  <c r="EK160" i="6"/>
  <c r="AL13" i="19"/>
  <c r="EM202" i="6"/>
  <c r="EM44" i="6"/>
  <c r="U12" i="39"/>
  <c r="BI12" i="39"/>
  <c r="AY12" i="39"/>
  <c r="I220" i="6"/>
  <c r="I111" i="6"/>
  <c r="EI113" i="6"/>
  <c r="EU179" i="6"/>
  <c r="EI222" i="6"/>
  <c r="EI179" i="6"/>
  <c r="AK32" i="19"/>
  <c r="AL187" i="19" s="1"/>
  <c r="BJ20" i="39"/>
  <c r="V20" i="39"/>
  <c r="X20" i="19"/>
  <c r="EP167" i="6"/>
  <c r="AZ20" i="39"/>
  <c r="EP210" i="6"/>
  <c r="DM168" i="6"/>
  <c r="DM102" i="6"/>
  <c r="DM211" i="6"/>
  <c r="DM171" i="1"/>
  <c r="DM105" i="1"/>
  <c r="AF104" i="1"/>
  <c r="AF170" i="1"/>
  <c r="DD188" i="6"/>
  <c r="CR188" i="6"/>
  <c r="CR231" i="6"/>
  <c r="BE230" i="6"/>
  <c r="BE121" i="6"/>
  <c r="BE187" i="6"/>
  <c r="DO114" i="1"/>
  <c r="I34" i="21"/>
  <c r="AJ175" i="1"/>
  <c r="AJ109" i="1"/>
  <c r="AP29" i="39"/>
  <c r="DL219" i="6"/>
  <c r="DL176" i="6"/>
  <c r="DL110" i="6"/>
  <c r="DS223" i="6"/>
  <c r="DS180" i="6"/>
  <c r="DS114" i="6"/>
  <c r="CX106" i="6"/>
  <c r="CX119" i="6"/>
  <c r="CR203" i="6"/>
  <c r="CR160" i="6"/>
  <c r="CR45" i="6"/>
  <c r="CR198" i="6" s="1"/>
  <c r="CV112" i="6"/>
  <c r="CV178" i="6"/>
  <c r="CV221" i="6"/>
  <c r="FA163" i="6"/>
  <c r="EO206" i="6"/>
  <c r="AN16" i="19"/>
  <c r="EO97" i="6"/>
  <c r="EO163" i="6"/>
  <c r="DB114" i="1"/>
  <c r="DB48" i="1"/>
  <c r="DX119" i="1"/>
  <c r="R39" i="21"/>
  <c r="C39" i="39"/>
  <c r="AG39" i="39"/>
  <c r="DX185" i="1"/>
  <c r="AV185" i="1"/>
  <c r="AV119" i="1"/>
  <c r="BE166" i="1"/>
  <c r="BE100" i="1"/>
  <c r="AG83" i="6"/>
  <c r="AG123" i="6"/>
  <c r="AG189" i="6"/>
  <c r="AG232" i="6"/>
  <c r="DT224" i="6"/>
  <c r="DT181" i="6"/>
  <c r="DT115" i="6"/>
  <c r="CG187" i="6"/>
  <c r="CG230" i="6"/>
  <c r="CG121" i="6"/>
  <c r="CQ221" i="6"/>
  <c r="CQ178" i="6"/>
  <c r="CQ112" i="6"/>
  <c r="X190" i="1"/>
  <c r="X124" i="1"/>
  <c r="BN106" i="6"/>
  <c r="BN215" i="6"/>
  <c r="BN172" i="6"/>
  <c r="EH205" i="6"/>
  <c r="EH96" i="6"/>
  <c r="CC122" i="6"/>
  <c r="CC188" i="6"/>
  <c r="CC231" i="6"/>
  <c r="DY178" i="6"/>
  <c r="DY112" i="6"/>
  <c r="AF31" i="19"/>
  <c r="AL142" i="19" s="1"/>
  <c r="DY221" i="6"/>
  <c r="AM229" i="6"/>
  <c r="AM186" i="6"/>
  <c r="AM120" i="6"/>
  <c r="BX222" i="6"/>
  <c r="BX113" i="6"/>
  <c r="BX179" i="6"/>
  <c r="V187" i="1"/>
  <c r="V121" i="1"/>
  <c r="BS122" i="1"/>
  <c r="BS188" i="1"/>
  <c r="Y190" i="1"/>
  <c r="Y124" i="1"/>
  <c r="CZ187" i="6"/>
  <c r="CN230" i="6"/>
  <c r="CN187" i="6"/>
  <c r="CN121" i="6"/>
  <c r="FC164" i="6"/>
  <c r="EQ46" i="6"/>
  <c r="AO17" i="19"/>
  <c r="EQ207" i="6"/>
  <c r="EQ164" i="6"/>
  <c r="W100" i="1"/>
  <c r="W166" i="1"/>
  <c r="EC174" i="1"/>
  <c r="EC108" i="1"/>
  <c r="AH28" i="21"/>
  <c r="BN172" i="1"/>
  <c r="BN106" i="1"/>
  <c r="CA184" i="1"/>
  <c r="CA118" i="1"/>
  <c r="BR110" i="1"/>
  <c r="BR176" i="1"/>
  <c r="AP113" i="6"/>
  <c r="AP179" i="6"/>
  <c r="AP222" i="6"/>
  <c r="BW102" i="6"/>
  <c r="BW168" i="6"/>
  <c r="AX108" i="1"/>
  <c r="AX174" i="1"/>
  <c r="CG164" i="1"/>
  <c r="CG98" i="1"/>
  <c r="EH183" i="1"/>
  <c r="EH117" i="1"/>
  <c r="ET183" i="1"/>
  <c r="CF107" i="6"/>
  <c r="CN204" i="6"/>
  <c r="CN94" i="6"/>
  <c r="AY176" i="1"/>
  <c r="AY110" i="1"/>
  <c r="BR186" i="1"/>
  <c r="BR120" i="1"/>
  <c r="DP99" i="1"/>
  <c r="DP165" i="1"/>
  <c r="DP47" i="1"/>
  <c r="EF160" i="6"/>
  <c r="EF45" i="6"/>
  <c r="EF203" i="6"/>
  <c r="EF180" i="6"/>
  <c r="EF114" i="6"/>
  <c r="EF223" i="6"/>
  <c r="CX45" i="1"/>
  <c r="CX93" i="1"/>
  <c r="CX159" i="1"/>
  <c r="BM187" i="6"/>
  <c r="BM230" i="6"/>
  <c r="BB40" i="19"/>
  <c r="BM121" i="6"/>
  <c r="DJ216" i="6"/>
  <c r="DJ173" i="6"/>
  <c r="DJ107" i="6"/>
  <c r="BS183" i="6"/>
  <c r="BS226" i="6"/>
  <c r="BS117" i="6"/>
  <c r="BL175" i="6"/>
  <c r="BL218" i="6"/>
  <c r="BL109" i="6"/>
  <c r="DI166" i="1"/>
  <c r="DI100" i="1"/>
  <c r="C20" i="21"/>
  <c r="H20" i="21"/>
  <c r="BR124" i="1"/>
  <c r="BR190" i="1"/>
  <c r="BE175" i="6"/>
  <c r="BE218" i="6"/>
  <c r="BE109" i="6"/>
  <c r="AT128" i="21"/>
  <c r="AN62" i="21"/>
  <c r="AN61" i="21" s="1"/>
  <c r="CE124" i="6"/>
  <c r="CE183" i="6"/>
  <c r="CE117" i="6"/>
  <c r="CE226" i="6"/>
  <c r="AM119" i="6"/>
  <c r="AM228" i="6"/>
  <c r="AM185" i="6"/>
  <c r="Z170" i="6"/>
  <c r="Z48" i="6"/>
  <c r="Z213" i="6"/>
  <c r="EP179" i="1"/>
  <c r="X33" i="21"/>
  <c r="AM33" i="39"/>
  <c r="AG215" i="6"/>
  <c r="AG106" i="6"/>
  <c r="AG172" i="6"/>
  <c r="DQ173" i="1"/>
  <c r="DQ107" i="1"/>
  <c r="AG162" i="6"/>
  <c r="AG96" i="6"/>
  <c r="AG205" i="6"/>
  <c r="Q48" i="6"/>
  <c r="Q213" i="6"/>
  <c r="Q170" i="6"/>
  <c r="CD121" i="6"/>
  <c r="CD230" i="6"/>
  <c r="CD187" i="6"/>
  <c r="B19" i="39"/>
  <c r="DU165" i="1"/>
  <c r="Q19" i="21"/>
  <c r="D19" i="21"/>
  <c r="J19" i="21"/>
  <c r="AF19" i="39"/>
  <c r="DB110" i="1"/>
  <c r="DB176" i="1"/>
  <c r="AQ98" i="1"/>
  <c r="AQ164" i="1"/>
  <c r="AY166" i="6"/>
  <c r="AY47" i="6"/>
  <c r="AY209" i="6"/>
  <c r="CL98" i="6"/>
  <c r="CL165" i="6"/>
  <c r="CL208" i="6"/>
  <c r="CL99" i="6"/>
  <c r="B25" i="19"/>
  <c r="CW172" i="6"/>
  <c r="CW106" i="6"/>
  <c r="CW215" i="6"/>
  <c r="BJ117" i="6"/>
  <c r="BJ183" i="6"/>
  <c r="BJ226" i="6"/>
  <c r="AV168" i="1"/>
  <c r="AV102" i="1"/>
  <c r="BG210" i="6"/>
  <c r="BG100" i="6"/>
  <c r="BG101" i="6"/>
  <c r="BG167" i="6"/>
  <c r="EK177" i="1"/>
  <c r="EK111" i="1"/>
  <c r="EW177" i="1"/>
  <c r="AL31" i="21"/>
  <c r="DO175" i="6"/>
  <c r="I28" i="19"/>
  <c r="AQ28" i="39"/>
  <c r="DO218" i="6"/>
  <c r="DO109" i="6"/>
  <c r="BK113" i="6"/>
  <c r="AY169" i="1"/>
  <c r="AY103" i="1"/>
  <c r="AY48" i="1"/>
  <c r="AH177" i="1"/>
  <c r="AH111" i="1"/>
  <c r="CP166" i="1"/>
  <c r="CP100" i="1"/>
  <c r="BR211" i="6"/>
  <c r="BR102" i="6"/>
  <c r="BJ117" i="1"/>
  <c r="BJ183" i="1"/>
  <c r="AF182" i="6"/>
  <c r="AF225" i="6"/>
  <c r="AF116" i="6"/>
  <c r="AB120" i="6"/>
  <c r="AB229" i="6"/>
  <c r="AB186" i="6"/>
  <c r="BC48" i="6"/>
  <c r="BC213" i="6"/>
  <c r="BC170" i="6"/>
  <c r="CQ161" i="6"/>
  <c r="CQ94" i="6"/>
  <c r="CQ95" i="6"/>
  <c r="CQ204" i="6"/>
  <c r="EF210" i="6"/>
  <c r="EF100" i="6"/>
  <c r="EF101" i="6"/>
  <c r="EF167" i="6"/>
  <c r="Y230" i="6"/>
  <c r="Y187" i="6"/>
  <c r="Y121" i="6"/>
  <c r="BH15" i="39"/>
  <c r="U170" i="39" s="1"/>
  <c r="EJ162" i="6"/>
  <c r="AX15" i="39"/>
  <c r="EV162" i="6"/>
  <c r="EJ205" i="6"/>
  <c r="T15" i="39"/>
  <c r="EJ96" i="6"/>
  <c r="V15" i="19"/>
  <c r="CX107" i="6"/>
  <c r="CX216" i="6"/>
  <c r="CX173" i="6"/>
  <c r="CP214" i="6"/>
  <c r="CP171" i="6"/>
  <c r="DF117" i="1"/>
  <c r="DF183" i="1"/>
  <c r="DR95" i="1"/>
  <c r="DR161" i="1"/>
  <c r="AE15" i="39"/>
  <c r="BE168" i="1"/>
  <c r="AS168" i="1"/>
  <c r="AS102" i="1"/>
  <c r="CG183" i="1"/>
  <c r="CG117" i="1"/>
  <c r="AX167" i="1"/>
  <c r="AX101" i="1"/>
  <c r="DI183" i="6"/>
  <c r="CW117" i="6"/>
  <c r="CW183" i="6"/>
  <c r="B36" i="19"/>
  <c r="CW226" i="6"/>
  <c r="AY113" i="6"/>
  <c r="J46" i="6"/>
  <c r="J199" i="6" s="1"/>
  <c r="J207" i="6"/>
  <c r="CS190" i="6"/>
  <c r="CS124" i="6"/>
  <c r="CS233" i="6"/>
  <c r="EL163" i="1"/>
  <c r="EL46" i="1"/>
  <c r="EL97" i="1"/>
  <c r="EX163" i="1"/>
  <c r="EZ184" i="1"/>
  <c r="EN184" i="1"/>
  <c r="EN118" i="1"/>
  <c r="AU210" i="6"/>
  <c r="AU101" i="6"/>
  <c r="AU167" i="6"/>
  <c r="AU100" i="6"/>
  <c r="ED190" i="1"/>
  <c r="ED124" i="1"/>
  <c r="E44" i="39"/>
  <c r="DQ220" i="6"/>
  <c r="DQ111" i="6"/>
  <c r="DQ177" i="6"/>
  <c r="BG26" i="39"/>
  <c r="AJ26" i="19"/>
  <c r="U26" i="19"/>
  <c r="AW26" i="39"/>
  <c r="ES173" i="6"/>
  <c r="EG107" i="6"/>
  <c r="L26" i="19"/>
  <c r="EG216" i="6"/>
  <c r="S26" i="39"/>
  <c r="AY26" i="19"/>
  <c r="E26" i="19"/>
  <c r="EG173" i="6"/>
  <c r="F96" i="6"/>
  <c r="F205" i="6"/>
  <c r="EZ164" i="1"/>
  <c r="EN98" i="1"/>
  <c r="EN164" i="1"/>
  <c r="Y233" i="6"/>
  <c r="Y190" i="6"/>
  <c r="Y124" i="6"/>
  <c r="CT180" i="6"/>
  <c r="CT223" i="6"/>
  <c r="CT114" i="6"/>
  <c r="AS210" i="6"/>
  <c r="AS167" i="6"/>
  <c r="AS101" i="6"/>
  <c r="AS100" i="6"/>
  <c r="AR181" i="6"/>
  <c r="AR224" i="6"/>
  <c r="AO13" i="21"/>
  <c r="AU123" i="21" s="1"/>
  <c r="BF118" i="1"/>
  <c r="BF184" i="1"/>
  <c r="AA229" i="6"/>
  <c r="AA120" i="6"/>
  <c r="AA186" i="6"/>
  <c r="T23" i="19"/>
  <c r="U178" i="19" s="1"/>
  <c r="CV185" i="1"/>
  <c r="CV119" i="1"/>
  <c r="CI218" i="6"/>
  <c r="CI175" i="6"/>
  <c r="CU112" i="1"/>
  <c r="CU178" i="1"/>
  <c r="EV177" i="1"/>
  <c r="EJ177" i="1"/>
  <c r="G31" i="39"/>
  <c r="AK31" i="39"/>
  <c r="V31" i="21"/>
  <c r="DB214" i="6"/>
  <c r="DB104" i="6"/>
  <c r="DB105" i="6"/>
  <c r="DB171" i="6"/>
  <c r="Q231" i="6"/>
  <c r="Q188" i="6"/>
  <c r="BK232" i="6"/>
  <c r="BK123" i="6"/>
  <c r="BK83" i="6"/>
  <c r="BK189" i="6"/>
  <c r="K21" i="19"/>
  <c r="AU21" i="39"/>
  <c r="EA102" i="6"/>
  <c r="EA211" i="6"/>
  <c r="AG21" i="19"/>
  <c r="BE21" i="39"/>
  <c r="Q21" i="39"/>
  <c r="EA168" i="6"/>
  <c r="S21" i="19"/>
  <c r="DN123" i="1"/>
  <c r="BT174" i="6"/>
  <c r="BT217" i="6"/>
  <c r="BT108" i="6"/>
  <c r="DR118" i="6"/>
  <c r="DR227" i="6"/>
  <c r="DR184" i="6"/>
  <c r="AR37" i="39"/>
  <c r="BB37" i="39"/>
  <c r="AV180" i="6"/>
  <c r="AV223" i="6"/>
  <c r="AV114" i="6"/>
  <c r="CP115" i="6"/>
  <c r="AD29" i="39"/>
  <c r="DO175" i="1"/>
  <c r="I29" i="21"/>
  <c r="FB183" i="6"/>
  <c r="AZ36" i="39"/>
  <c r="V36" i="39"/>
  <c r="EP117" i="6"/>
  <c r="BJ36" i="39"/>
  <c r="X36" i="19"/>
  <c r="EP226" i="6"/>
  <c r="EP183" i="6"/>
  <c r="CU183" i="1"/>
  <c r="CU117" i="1"/>
  <c r="AD108" i="1"/>
  <c r="AD174" i="1"/>
  <c r="AF211" i="6"/>
  <c r="AF102" i="6"/>
  <c r="AF168" i="6"/>
  <c r="CI87" i="1"/>
  <c r="CI153" i="1"/>
  <c r="CC117" i="6"/>
  <c r="EM163" i="1"/>
  <c r="AL17" i="39"/>
  <c r="L128" i="39" s="1"/>
  <c r="H17" i="39"/>
  <c r="EM97" i="1"/>
  <c r="M17" i="21"/>
  <c r="EY163" i="1"/>
  <c r="EM46" i="1"/>
  <c r="W17" i="21"/>
  <c r="AA127" i="21" s="1"/>
  <c r="AM17" i="21"/>
  <c r="R168" i="1"/>
  <c r="R102" i="1"/>
  <c r="DM111" i="1"/>
  <c r="DM177" i="1"/>
  <c r="EH97" i="6"/>
  <c r="BS118" i="1"/>
  <c r="BS184" i="1"/>
  <c r="CA45" i="6"/>
  <c r="CA155" i="6" s="1"/>
  <c r="CA160" i="6"/>
  <c r="CA203" i="6"/>
  <c r="DV165" i="6"/>
  <c r="DV98" i="6"/>
  <c r="DV99" i="6"/>
  <c r="DV208" i="6"/>
  <c r="EA109" i="1"/>
  <c r="S29" i="21"/>
  <c r="AH29" i="39"/>
  <c r="D29" i="39"/>
  <c r="K29" i="21"/>
  <c r="AG29" i="21"/>
  <c r="EA175" i="1"/>
  <c r="EV171" i="1"/>
  <c r="G25" i="39"/>
  <c r="AK25" i="39"/>
  <c r="EJ105" i="1"/>
  <c r="EJ171" i="1"/>
  <c r="V25" i="21"/>
  <c r="CB163" i="1"/>
  <c r="J31" i="19"/>
  <c r="BC31" i="39"/>
  <c r="O31" i="39"/>
  <c r="DU178" i="6"/>
  <c r="D31" i="19"/>
  <c r="DU221" i="6"/>
  <c r="AS31" i="39"/>
  <c r="DU112" i="6"/>
  <c r="Q31" i="19"/>
  <c r="AD31" i="19"/>
  <c r="CE205" i="6"/>
  <c r="CD162" i="6"/>
  <c r="CD96" i="6"/>
  <c r="CD205" i="6"/>
  <c r="CY110" i="6"/>
  <c r="CY176" i="6"/>
  <c r="CY219" i="6"/>
  <c r="CI233" i="6"/>
  <c r="CI124" i="6"/>
  <c r="CI190" i="6"/>
  <c r="CH206" i="6"/>
  <c r="CH163" i="6"/>
  <c r="CH97" i="6"/>
  <c r="BX45" i="6"/>
  <c r="BX160" i="6"/>
  <c r="BX203" i="6"/>
  <c r="DR226" i="6"/>
  <c r="DR117" i="6"/>
  <c r="DR183" i="6"/>
  <c r="AR36" i="39"/>
  <c r="BB36" i="39"/>
  <c r="CR102" i="6"/>
  <c r="CR168" i="6"/>
  <c r="CR211" i="6"/>
  <c r="AC182" i="6"/>
  <c r="AC225" i="6"/>
  <c r="AC116" i="6"/>
  <c r="EC109" i="1"/>
  <c r="EC175" i="1"/>
  <c r="AH29" i="21"/>
  <c r="Y226" i="6"/>
  <c r="X183" i="6"/>
  <c r="X226" i="6"/>
  <c r="F113" i="6"/>
  <c r="F222" i="6"/>
  <c r="DX181" i="6"/>
  <c r="DX115" i="6"/>
  <c r="CV113" i="1"/>
  <c r="BU122" i="1"/>
  <c r="BU188" i="1"/>
  <c r="N45" i="6"/>
  <c r="N203" i="6"/>
  <c r="O47" i="1"/>
  <c r="O90" i="1" s="1"/>
  <c r="O99" i="1"/>
  <c r="E33" i="39"/>
  <c r="ED179" i="1"/>
  <c r="AI33" i="39"/>
  <c r="T33" i="21"/>
  <c r="ED113" i="1"/>
  <c r="BR108" i="1"/>
  <c r="BR174" i="1"/>
  <c r="CT205" i="6"/>
  <c r="CT162" i="6"/>
  <c r="CT96" i="6"/>
  <c r="E113" i="6"/>
  <c r="BW108" i="1"/>
  <c r="BW174" i="1"/>
  <c r="EC125" i="6"/>
  <c r="BW104" i="6"/>
  <c r="BW214" i="6"/>
  <c r="BW105" i="6"/>
  <c r="BW171" i="6"/>
  <c r="CD112" i="1"/>
  <c r="CD178" i="1"/>
  <c r="DT164" i="1"/>
  <c r="DT98" i="1"/>
  <c r="BW176" i="1"/>
  <c r="BW110" i="1"/>
  <c r="S95" i="1"/>
  <c r="S161" i="1"/>
  <c r="CV234" i="6"/>
  <c r="CV191" i="6"/>
  <c r="CV125" i="6"/>
  <c r="AH94" i="1"/>
  <c r="AH160" i="1"/>
  <c r="EI107" i="6"/>
  <c r="EI173" i="6"/>
  <c r="EI216" i="6"/>
  <c r="EU173" i="6"/>
  <c r="AK26" i="19"/>
  <c r="ER101" i="6"/>
  <c r="ES210" i="6"/>
  <c r="ER210" i="6"/>
  <c r="ER167" i="6"/>
  <c r="FD167" i="6"/>
  <c r="J22" i="18" s="1"/>
  <c r="ER100" i="6"/>
  <c r="H21" i="18" s="1"/>
  <c r="BH14" i="39"/>
  <c r="EJ95" i="6"/>
  <c r="V14" i="19"/>
  <c r="EJ94" i="6"/>
  <c r="AX14" i="39"/>
  <c r="AS108" i="1"/>
  <c r="AS174" i="1"/>
  <c r="CM185" i="1"/>
  <c r="CM119" i="1"/>
  <c r="EN107" i="6"/>
  <c r="EN216" i="6"/>
  <c r="EZ173" i="6"/>
  <c r="EN173" i="6"/>
  <c r="AE35" i="39"/>
  <c r="DR181" i="1"/>
  <c r="BK120" i="1"/>
  <c r="BK186" i="1"/>
  <c r="AL109" i="1"/>
  <c r="AL175" i="1"/>
  <c r="CE166" i="6"/>
  <c r="CE209" i="6"/>
  <c r="CE47" i="6"/>
  <c r="BX124" i="1"/>
  <c r="BX190" i="1"/>
  <c r="BD172" i="6"/>
  <c r="BD215" i="6"/>
  <c r="BD106" i="6"/>
  <c r="CR224" i="6"/>
  <c r="CR181" i="6"/>
  <c r="CR115" i="6"/>
  <c r="BJ123" i="1"/>
  <c r="BJ189" i="1"/>
  <c r="EC181" i="1"/>
  <c r="EC115" i="1"/>
  <c r="DV122" i="1"/>
  <c r="DV188" i="1"/>
  <c r="DB230" i="6"/>
  <c r="DB121" i="6"/>
  <c r="DB187" i="6"/>
  <c r="CS121" i="6"/>
  <c r="BC110" i="1"/>
  <c r="BC176" i="1"/>
  <c r="DW186" i="1"/>
  <c r="DW120" i="1"/>
  <c r="AE40" i="21"/>
  <c r="EA44" i="6"/>
  <c r="EA243" i="6" s="1"/>
  <c r="AU12" i="39"/>
  <c r="BE12" i="39"/>
  <c r="Q12" i="39"/>
  <c r="EA202" i="6"/>
  <c r="AN30" i="21"/>
  <c r="EO176" i="1"/>
  <c r="EO110" i="1"/>
  <c r="FA176" i="1"/>
  <c r="DI121" i="6"/>
  <c r="C40" i="19"/>
  <c r="H40" i="19"/>
  <c r="AO40" i="39"/>
  <c r="AR101" i="6"/>
  <c r="AR210" i="6"/>
  <c r="AR100" i="6"/>
  <c r="J117" i="1"/>
  <c r="BI221" i="6"/>
  <c r="BI112" i="6"/>
  <c r="BI178" i="6"/>
  <c r="CO113" i="6"/>
  <c r="CO222" i="6"/>
  <c r="CO179" i="6"/>
  <c r="AN40" i="21"/>
  <c r="FA186" i="1"/>
  <c r="EO120" i="1"/>
  <c r="AO167" i="1"/>
  <c r="AC167" i="1"/>
  <c r="AC101" i="1"/>
  <c r="I112" i="6"/>
  <c r="CB115" i="6"/>
  <c r="CB224" i="6"/>
  <c r="CB181" i="6"/>
  <c r="AS229" i="6"/>
  <c r="AS186" i="6"/>
  <c r="AS120" i="6"/>
  <c r="F219" i="6"/>
  <c r="F110" i="6"/>
  <c r="CJ173" i="1"/>
  <c r="CJ107" i="1"/>
  <c r="EF105" i="6"/>
  <c r="EF214" i="6"/>
  <c r="EF171" i="6"/>
  <c r="EF104" i="6"/>
  <c r="CZ112" i="6"/>
  <c r="CZ178" i="6"/>
  <c r="CZ221" i="6"/>
  <c r="CL106" i="6"/>
  <c r="G29" i="39"/>
  <c r="AK29" i="39"/>
  <c r="V29" i="21"/>
  <c r="EJ109" i="1"/>
  <c r="AN25" i="21"/>
  <c r="EO105" i="1"/>
  <c r="BK117" i="1"/>
  <c r="AS122" i="6"/>
  <c r="W218" i="6"/>
  <c r="W175" i="6"/>
  <c r="W109" i="6"/>
  <c r="CV47" i="6"/>
  <c r="CV209" i="6"/>
  <c r="CV166" i="6"/>
  <c r="CK112" i="1"/>
  <c r="CK178" i="1"/>
  <c r="AB113" i="6"/>
  <c r="AB179" i="6"/>
  <c r="AB222" i="6"/>
  <c r="DH161" i="6"/>
  <c r="DH204" i="6"/>
  <c r="DH94" i="6"/>
  <c r="DH95" i="6"/>
  <c r="DM164" i="1"/>
  <c r="DM98" i="1"/>
  <c r="P231" i="6"/>
  <c r="O231" i="6"/>
  <c r="O122" i="6"/>
  <c r="W31" i="19"/>
  <c r="AY31" i="39"/>
  <c r="M31" i="19"/>
  <c r="BI31" i="39"/>
  <c r="CD189" i="1"/>
  <c r="CD123" i="1"/>
  <c r="G18" i="39"/>
  <c r="V18" i="21"/>
  <c r="AK18" i="39"/>
  <c r="DA116" i="6"/>
  <c r="DA225" i="6"/>
  <c r="DA182" i="6"/>
  <c r="DM114" i="6"/>
  <c r="DM180" i="6"/>
  <c r="DM223" i="6"/>
  <c r="FA182" i="6"/>
  <c r="EO182" i="6"/>
  <c r="EO225" i="6"/>
  <c r="AN35" i="19"/>
  <c r="EO116" i="6"/>
  <c r="C18" i="19"/>
  <c r="AO18" i="39"/>
  <c r="AO63" i="39" s="1"/>
  <c r="AO62" i="39" s="1"/>
  <c r="CX187" i="6"/>
  <c r="CX121" i="6"/>
  <c r="CX230" i="6"/>
  <c r="BK221" i="6"/>
  <c r="BK112" i="6"/>
  <c r="BK178" i="6"/>
  <c r="BP104" i="1"/>
  <c r="BP170" i="1"/>
  <c r="EH124" i="6"/>
  <c r="DN225" i="6"/>
  <c r="DN182" i="6"/>
  <c r="DN116" i="6"/>
  <c r="H108" i="6"/>
  <c r="ER171" i="6"/>
  <c r="ER105" i="6"/>
  <c r="ER104" i="6"/>
  <c r="AQ112" i="1"/>
  <c r="AQ178" i="1"/>
  <c r="AC102" i="1"/>
  <c r="AC168" i="1"/>
  <c r="O97" i="6"/>
  <c r="O206" i="6"/>
  <c r="CU216" i="6"/>
  <c r="CU107" i="6"/>
  <c r="CU173" i="6"/>
  <c r="BT207" i="6"/>
  <c r="BU176" i="1"/>
  <c r="BU110" i="1"/>
  <c r="EP103" i="1"/>
  <c r="AM23" i="39"/>
  <c r="EP169" i="1"/>
  <c r="X23" i="21"/>
  <c r="FB169" i="1"/>
  <c r="EP48" i="1"/>
  <c r="I23" i="39"/>
  <c r="CY111" i="6"/>
  <c r="CY177" i="6"/>
  <c r="CY220" i="6"/>
  <c r="DV174" i="1"/>
  <c r="DV108" i="1"/>
  <c r="DJ111" i="6"/>
  <c r="DJ220" i="6"/>
  <c r="DJ177" i="6"/>
  <c r="BW120" i="6"/>
  <c r="BW229" i="6"/>
  <c r="BW186" i="6"/>
  <c r="AP206" i="6"/>
  <c r="AP163" i="6"/>
  <c r="AP97" i="6"/>
  <c r="DQ116" i="6"/>
  <c r="R30" i="39"/>
  <c r="ED177" i="6"/>
  <c r="ED111" i="6"/>
  <c r="AV30" i="39"/>
  <c r="T30" i="19"/>
  <c r="BF30" i="39"/>
  <c r="ED220" i="6"/>
  <c r="CX231" i="6"/>
  <c r="CX188" i="6"/>
  <c r="CX122" i="6"/>
  <c r="DO106" i="6"/>
  <c r="DO215" i="6"/>
  <c r="AQ25" i="39"/>
  <c r="I25" i="19"/>
  <c r="DO172" i="6"/>
  <c r="EJ44" i="6"/>
  <c r="EJ154" i="6" s="1"/>
  <c r="T12" i="39"/>
  <c r="EJ202" i="6"/>
  <c r="AX12" i="39"/>
  <c r="BH12" i="39"/>
  <c r="BV118" i="1"/>
  <c r="BV184" i="1"/>
  <c r="CJ96" i="6"/>
  <c r="BC107" i="6"/>
  <c r="BC173" i="6"/>
  <c r="BC216" i="6"/>
  <c r="D13" i="39"/>
  <c r="K13" i="21"/>
  <c r="EA159" i="1"/>
  <c r="AH13" i="39"/>
  <c r="AG13" i="21"/>
  <c r="S13" i="21"/>
  <c r="AH26" i="39"/>
  <c r="AG26" i="21"/>
  <c r="S26" i="21"/>
  <c r="EA106" i="1"/>
  <c r="D26" i="39"/>
  <c r="EA172" i="1"/>
  <c r="R28" i="21"/>
  <c r="DX174" i="1"/>
  <c r="C28" i="39"/>
  <c r="DW111" i="1"/>
  <c r="AE31" i="21"/>
  <c r="DW177" i="1"/>
  <c r="BB174" i="1"/>
  <c r="BB108" i="1"/>
  <c r="CE96" i="1"/>
  <c r="BO220" i="6"/>
  <c r="BO111" i="6"/>
  <c r="BO177" i="6"/>
  <c r="AF33" i="21"/>
  <c r="DY113" i="1"/>
  <c r="DY179" i="1"/>
  <c r="DG233" i="6"/>
  <c r="DG190" i="6"/>
  <c r="DG124" i="6"/>
  <c r="BM163" i="6"/>
  <c r="BM206" i="6"/>
  <c r="BB16" i="19"/>
  <c r="BM97" i="6"/>
  <c r="T14" i="19"/>
  <c r="BF14" i="39"/>
  <c r="ED95" i="6"/>
  <c r="ED94" i="6"/>
  <c r="AV14" i="39"/>
  <c r="V125" i="39" s="1"/>
  <c r="J15" i="41" s="1"/>
  <c r="BM110" i="1"/>
  <c r="BM176" i="1"/>
  <c r="AT168" i="6"/>
  <c r="AT211" i="6"/>
  <c r="AT102" i="6"/>
  <c r="AM172" i="1"/>
  <c r="AM106" i="1"/>
  <c r="BV93" i="1"/>
  <c r="BV159" i="1"/>
  <c r="BV45" i="1"/>
  <c r="BD104" i="6"/>
  <c r="BD214" i="6"/>
  <c r="BD105" i="6"/>
  <c r="DS160" i="1"/>
  <c r="AO207" i="6"/>
  <c r="CA107" i="6"/>
  <c r="AI121" i="1"/>
  <c r="AI187" i="1"/>
  <c r="CS234" i="6"/>
  <c r="CS125" i="6"/>
  <c r="CS191" i="6"/>
  <c r="DD190" i="6"/>
  <c r="DD233" i="6"/>
  <c r="DD124" i="6"/>
  <c r="CA174" i="1"/>
  <c r="CA108" i="1"/>
  <c r="BU121" i="6"/>
  <c r="BU230" i="6"/>
  <c r="BP101" i="1"/>
  <c r="BP167" i="1"/>
  <c r="AJ96" i="1"/>
  <c r="AJ162" i="1"/>
  <c r="CN207" i="6"/>
  <c r="CN164" i="6"/>
  <c r="CN46" i="6"/>
  <c r="CH119" i="6"/>
  <c r="CH228" i="6"/>
  <c r="BV162" i="1"/>
  <c r="BV96" i="1"/>
  <c r="AK173" i="1"/>
  <c r="AK107" i="1"/>
  <c r="BF160" i="1"/>
  <c r="BF94" i="1"/>
  <c r="CY116" i="1"/>
  <c r="E116" i="1"/>
  <c r="CA165" i="1"/>
  <c r="DB177" i="6"/>
  <c r="DB111" i="6"/>
  <c r="CZ117" i="1"/>
  <c r="CZ183" i="1"/>
  <c r="CH191" i="6"/>
  <c r="CH125" i="6"/>
  <c r="CH234" i="6"/>
  <c r="J219" i="6"/>
  <c r="J110" i="6"/>
  <c r="AS166" i="6"/>
  <c r="AS209" i="6"/>
  <c r="AS47" i="6"/>
  <c r="AS90" i="6" s="1"/>
  <c r="AZ212" i="6"/>
  <c r="AZ169" i="6"/>
  <c r="AZ103" i="6"/>
  <c r="AO44" i="39"/>
  <c r="DI234" i="6"/>
  <c r="DI125" i="6"/>
  <c r="H44" i="19"/>
  <c r="C44" i="19"/>
  <c r="DI191" i="6"/>
  <c r="CT176" i="6"/>
  <c r="CT219" i="6"/>
  <c r="CT110" i="6"/>
  <c r="DM174" i="1"/>
  <c r="DM108" i="1"/>
  <c r="BM208" i="6"/>
  <c r="BB18" i="19"/>
  <c r="BM98" i="6"/>
  <c r="BM99" i="6"/>
  <c r="BM165" i="6"/>
  <c r="AG106" i="1"/>
  <c r="CB120" i="6"/>
  <c r="CB186" i="6"/>
  <c r="CB229" i="6"/>
  <c r="F207" i="6"/>
  <c r="F46" i="6"/>
  <c r="R156" i="6" s="1"/>
  <c r="BX166" i="6"/>
  <c r="BX47" i="6"/>
  <c r="BX209" i="6"/>
  <c r="CR207" i="6"/>
  <c r="EN107" i="1"/>
  <c r="EZ173" i="1"/>
  <c r="EN173" i="1"/>
  <c r="CQ122" i="6"/>
  <c r="CQ231" i="6"/>
  <c r="CQ188" i="6"/>
  <c r="AE123" i="1"/>
  <c r="AE189" i="1"/>
  <c r="DD94" i="6"/>
  <c r="DD161" i="6"/>
  <c r="DD95" i="6"/>
  <c r="DD204" i="6"/>
  <c r="Q20" i="19"/>
  <c r="DU101" i="6"/>
  <c r="AD20" i="19"/>
  <c r="O20" i="39"/>
  <c r="DU167" i="6"/>
  <c r="D20" i="19"/>
  <c r="J20" i="19"/>
  <c r="DU100" i="6"/>
  <c r="DU210" i="6"/>
  <c r="AS20" i="39"/>
  <c r="AW131" i="39" s="1"/>
  <c r="BC20" i="39"/>
  <c r="F105" i="1"/>
  <c r="CS109" i="6"/>
  <c r="CS218" i="6"/>
  <c r="CS175" i="6"/>
  <c r="BZ119" i="6"/>
  <c r="BZ185" i="6"/>
  <c r="BZ228" i="6"/>
  <c r="AI169" i="6"/>
  <c r="AI212" i="6"/>
  <c r="AI103" i="6"/>
  <c r="F103" i="6"/>
  <c r="F212" i="6"/>
  <c r="CC96" i="1"/>
  <c r="CC162" i="1"/>
  <c r="T232" i="6"/>
  <c r="T189" i="6"/>
  <c r="T83" i="6"/>
  <c r="CV175" i="1"/>
  <c r="CV109" i="1"/>
  <c r="CN179" i="6"/>
  <c r="CN113" i="6"/>
  <c r="CN222" i="6"/>
  <c r="AB214" i="6"/>
  <c r="AB104" i="6"/>
  <c r="AB105" i="6"/>
  <c r="AB171" i="6"/>
  <c r="BC95" i="1"/>
  <c r="BC161" i="1"/>
  <c r="DF107" i="6"/>
  <c r="DF173" i="6"/>
  <c r="DF216" i="6"/>
  <c r="EP109" i="6"/>
  <c r="FB175" i="6"/>
  <c r="AZ28" i="39"/>
  <c r="V28" i="39"/>
  <c r="BJ28" i="39"/>
  <c r="X28" i="19"/>
  <c r="EP175" i="6"/>
  <c r="EP218" i="6"/>
  <c r="DD168" i="1"/>
  <c r="DD102" i="1"/>
  <c r="CD96" i="1"/>
  <c r="CD162" i="1"/>
  <c r="DE107" i="1"/>
  <c r="DE173" i="1"/>
  <c r="DA123" i="1"/>
  <c r="DA189" i="1"/>
  <c r="R103" i="6"/>
  <c r="R169" i="6"/>
  <c r="L44" i="6"/>
  <c r="L202" i="6"/>
  <c r="CR176" i="1"/>
  <c r="CR110" i="1"/>
  <c r="T120" i="1"/>
  <c r="T186" i="1"/>
  <c r="BV116" i="1"/>
  <c r="BV182" i="1"/>
  <c r="CY106" i="6"/>
  <c r="CY172" i="6"/>
  <c r="CY215" i="6"/>
  <c r="BH167" i="6"/>
  <c r="BH100" i="6"/>
  <c r="BH101" i="6"/>
  <c r="BH210" i="6"/>
  <c r="BO99" i="6"/>
  <c r="BO98" i="6"/>
  <c r="BO208" i="6"/>
  <c r="BO165" i="6"/>
  <c r="CF108" i="6"/>
  <c r="CF174" i="6"/>
  <c r="CF217" i="6"/>
  <c r="BE120" i="1"/>
  <c r="BE186" i="1"/>
  <c r="CG115" i="6"/>
  <c r="CG181" i="6"/>
  <c r="CG224" i="6"/>
  <c r="U13" i="19"/>
  <c r="EG160" i="6"/>
  <c r="S13" i="39"/>
  <c r="E13" i="19"/>
  <c r="L13" i="19"/>
  <c r="EG45" i="6"/>
  <c r="AW13" i="39"/>
  <c r="ES160" i="6"/>
  <c r="BG13" i="39"/>
  <c r="EG203" i="6"/>
  <c r="AJ13" i="19"/>
  <c r="AH124" i="6"/>
  <c r="AH233" i="6"/>
  <c r="AH190" i="6"/>
  <c r="CY47" i="1"/>
  <c r="DK156" i="1" s="1"/>
  <c r="CY165" i="1"/>
  <c r="CY99" i="1"/>
  <c r="BS114" i="1"/>
  <c r="BS180" i="1"/>
  <c r="AY104" i="1"/>
  <c r="AY170" i="1"/>
  <c r="S166" i="6"/>
  <c r="S209" i="6"/>
  <c r="S47" i="6"/>
  <c r="BZ117" i="6"/>
  <c r="BZ226" i="6"/>
  <c r="BZ183" i="6"/>
  <c r="N219" i="6"/>
  <c r="N110" i="6"/>
  <c r="AU24" i="39"/>
  <c r="BE24" i="39"/>
  <c r="K24" i="19"/>
  <c r="S24" i="19"/>
  <c r="AG24" i="19"/>
  <c r="EA104" i="6"/>
  <c r="EA105" i="6"/>
  <c r="Q24" i="39"/>
  <c r="BJ215" i="6"/>
  <c r="BJ172" i="6"/>
  <c r="BJ106" i="6"/>
  <c r="DK118" i="6"/>
  <c r="AT173" i="6"/>
  <c r="AT107" i="6"/>
  <c r="AT216" i="6"/>
  <c r="CU112" i="6"/>
  <c r="CU178" i="6"/>
  <c r="CU221" i="6"/>
  <c r="DQ185" i="6"/>
  <c r="DQ119" i="6"/>
  <c r="DQ228" i="6"/>
  <c r="EB123" i="1"/>
  <c r="EB189" i="1"/>
  <c r="AW46" i="1"/>
  <c r="AW89" i="1" s="1"/>
  <c r="AW163" i="1"/>
  <c r="AW97" i="1"/>
  <c r="CW107" i="6"/>
  <c r="B26" i="19"/>
  <c r="CW173" i="6"/>
  <c r="CW216" i="6"/>
  <c r="CX111" i="1"/>
  <c r="CX177" i="1"/>
  <c r="DK113" i="6"/>
  <c r="DK222" i="6"/>
  <c r="AH42" i="39"/>
  <c r="AG42" i="21"/>
  <c r="S42" i="21"/>
  <c r="EA122" i="1"/>
  <c r="EA188" i="1"/>
  <c r="D42" i="39"/>
  <c r="K42" i="21"/>
  <c r="DB118" i="1"/>
  <c r="DB184" i="1"/>
  <c r="CM176" i="1"/>
  <c r="CM110" i="1"/>
  <c r="AT112" i="1"/>
  <c r="M220" i="6"/>
  <c r="M111" i="6"/>
  <c r="AJ232" i="6"/>
  <c r="AJ189" i="6"/>
  <c r="AJ83" i="6"/>
  <c r="AJ141" i="6" s="1"/>
  <c r="BY207" i="6"/>
  <c r="BY164" i="6"/>
  <c r="BY46" i="6"/>
  <c r="BY156" i="6" s="1"/>
  <c r="Q112" i="6"/>
  <c r="Q221" i="6"/>
  <c r="Q178" i="6"/>
  <c r="Y100" i="1"/>
  <c r="Y166" i="1"/>
  <c r="BE32" i="39"/>
  <c r="AG32" i="19"/>
  <c r="K32" i="19"/>
  <c r="S32" i="19"/>
  <c r="AU32" i="39"/>
  <c r="EA179" i="6"/>
  <c r="EA222" i="6"/>
  <c r="EA113" i="6"/>
  <c r="Q32" i="39"/>
  <c r="AM121" i="6"/>
  <c r="AM187" i="6"/>
  <c r="AM230" i="6"/>
  <c r="CP162" i="1"/>
  <c r="CP96" i="1"/>
  <c r="AO83" i="6"/>
  <c r="AO123" i="6"/>
  <c r="BW45" i="1"/>
  <c r="BW159" i="1"/>
  <c r="BW93" i="1"/>
  <c r="I32" i="21"/>
  <c r="AD32" i="39"/>
  <c r="T173" i="6"/>
  <c r="T107" i="6"/>
  <c r="T216" i="6"/>
  <c r="ED161" i="1"/>
  <c r="E15" i="39"/>
  <c r="AI15" i="39"/>
  <c r="T15" i="21"/>
  <c r="AZ184" i="1"/>
  <c r="AZ118" i="1"/>
  <c r="DS169" i="6"/>
  <c r="DS212" i="6"/>
  <c r="DS103" i="6"/>
  <c r="CF163" i="1"/>
  <c r="CF46" i="1"/>
  <c r="CF97" i="1"/>
  <c r="CF111" i="1"/>
  <c r="CF177" i="1"/>
  <c r="CX170" i="1"/>
  <c r="CX104" i="1"/>
  <c r="AU203" i="6"/>
  <c r="BV109" i="6"/>
  <c r="BV218" i="6"/>
  <c r="BV175" i="6"/>
  <c r="AK186" i="1"/>
  <c r="AK120" i="1"/>
  <c r="G109" i="6"/>
  <c r="G218" i="6"/>
  <c r="AO29" i="39"/>
  <c r="C29" i="19"/>
  <c r="DI110" i="6"/>
  <c r="H29" i="19"/>
  <c r="CQ189" i="1"/>
  <c r="CQ123" i="1"/>
  <c r="AD225" i="6"/>
  <c r="AD182" i="6"/>
  <c r="AD116" i="6"/>
  <c r="DG108" i="6"/>
  <c r="CT187" i="1"/>
  <c r="CT121" i="1"/>
  <c r="V108" i="6"/>
  <c r="V174" i="6"/>
  <c r="AX113" i="6"/>
  <c r="AX179" i="6"/>
  <c r="AX222" i="6"/>
  <c r="CE164" i="6"/>
  <c r="CE207" i="6"/>
  <c r="CE46" i="6"/>
  <c r="H110" i="1"/>
  <c r="AZ182" i="6"/>
  <c r="AZ116" i="6"/>
  <c r="AZ225" i="6"/>
  <c r="DF182" i="1"/>
  <c r="S178" i="1"/>
  <c r="S112" i="1"/>
  <c r="AL182" i="6"/>
  <c r="AL225" i="6"/>
  <c r="AL116" i="6"/>
  <c r="CT184" i="6"/>
  <c r="CT118" i="6"/>
  <c r="CT227" i="6"/>
  <c r="AW159" i="1"/>
  <c r="DX160" i="1"/>
  <c r="R14" i="21"/>
  <c r="C14" i="39"/>
  <c r="AG14" i="39"/>
  <c r="DX94" i="1"/>
  <c r="CE222" i="6"/>
  <c r="CE179" i="6"/>
  <c r="CE113" i="6"/>
  <c r="AF228" i="6"/>
  <c r="AF119" i="6"/>
  <c r="V13" i="39"/>
  <c r="X13" i="19"/>
  <c r="EP203" i="6"/>
  <c r="FB160" i="6"/>
  <c r="EP45" i="6"/>
  <c r="EP198" i="6" s="1"/>
  <c r="EP160" i="6"/>
  <c r="AZ13" i="39"/>
  <c r="BJ13" i="39"/>
  <c r="CW188" i="1"/>
  <c r="B42" i="21"/>
  <c r="DC123" i="6"/>
  <c r="DC189" i="6"/>
  <c r="DC83" i="6"/>
  <c r="DC232" i="6"/>
  <c r="DS98" i="1"/>
  <c r="DS164" i="1"/>
  <c r="EL99" i="1"/>
  <c r="EX165" i="1"/>
  <c r="EL165" i="1"/>
  <c r="EL47" i="1"/>
  <c r="DN110" i="1"/>
  <c r="CH107" i="1"/>
  <c r="CH173" i="1"/>
  <c r="BN181" i="1"/>
  <c r="BN115" i="1"/>
  <c r="N119" i="1"/>
  <c r="CU124" i="6"/>
  <c r="CU190" i="6"/>
  <c r="CU233" i="6"/>
  <c r="K123" i="6"/>
  <c r="K83" i="6"/>
  <c r="K232" i="6"/>
  <c r="BR106" i="6"/>
  <c r="BR215" i="6"/>
  <c r="BR172" i="6"/>
  <c r="AH182" i="1"/>
  <c r="EF106" i="6"/>
  <c r="DH116" i="1"/>
  <c r="DH182" i="1"/>
  <c r="BQ118" i="6"/>
  <c r="EF110" i="1"/>
  <c r="CF185" i="6"/>
  <c r="CF228" i="6"/>
  <c r="DN113" i="1"/>
  <c r="DN179" i="1"/>
  <c r="DT111" i="1"/>
  <c r="DT177" i="1"/>
  <c r="DJ219" i="6"/>
  <c r="DJ176" i="6"/>
  <c r="DJ110" i="6"/>
  <c r="CX160" i="6"/>
  <c r="CX45" i="6"/>
  <c r="CX203" i="6"/>
  <c r="DT123" i="6"/>
  <c r="DT189" i="6"/>
  <c r="DT232" i="6"/>
  <c r="DT83" i="6"/>
  <c r="CJ171" i="1"/>
  <c r="CJ105" i="1"/>
  <c r="CJ170" i="1"/>
  <c r="BX165" i="1"/>
  <c r="CB176" i="1"/>
  <c r="CB110" i="1"/>
  <c r="DZ163" i="1"/>
  <c r="CM181" i="1"/>
  <c r="CM115" i="1"/>
  <c r="DJ189" i="6"/>
  <c r="DJ232" i="6"/>
  <c r="DJ83" i="6"/>
  <c r="DJ123" i="6"/>
  <c r="Y227" i="6"/>
  <c r="Y118" i="6"/>
  <c r="Y184" i="6"/>
  <c r="EC207" i="6"/>
  <c r="EC164" i="6"/>
  <c r="CI125" i="6"/>
  <c r="CI234" i="6"/>
  <c r="CI191" i="6"/>
  <c r="AQ180" i="6"/>
  <c r="AQ223" i="6"/>
  <c r="AQ114" i="6"/>
  <c r="Y114" i="1"/>
  <c r="Y180" i="1"/>
  <c r="H109" i="1"/>
  <c r="CY161" i="6"/>
  <c r="CY94" i="6"/>
  <c r="CY204" i="6"/>
  <c r="CY95" i="6"/>
  <c r="BF121" i="6"/>
  <c r="BF230" i="6"/>
  <c r="I209" i="6"/>
  <c r="I47" i="6"/>
  <c r="DJ120" i="6"/>
  <c r="DJ186" i="6"/>
  <c r="DJ229" i="6"/>
  <c r="BF111" i="1"/>
  <c r="BF177" i="1"/>
  <c r="BF216" i="6"/>
  <c r="BF173" i="6"/>
  <c r="ES182" i="6"/>
  <c r="EG225" i="6"/>
  <c r="U35" i="19"/>
  <c r="EG182" i="6"/>
  <c r="L35" i="19"/>
  <c r="AW35" i="39"/>
  <c r="E35" i="19"/>
  <c r="AY35" i="19"/>
  <c r="BG35" i="39"/>
  <c r="S35" i="39"/>
  <c r="AJ35" i="19"/>
  <c r="EG116" i="6"/>
  <c r="BI102" i="1"/>
  <c r="BE48" i="1"/>
  <c r="BE169" i="1"/>
  <c r="BE103" i="1"/>
  <c r="CS107" i="6"/>
  <c r="CS173" i="6"/>
  <c r="CS216" i="6"/>
  <c r="DM112" i="1"/>
  <c r="DM178" i="1"/>
  <c r="EU176" i="1"/>
  <c r="EI110" i="1"/>
  <c r="EI176" i="1"/>
  <c r="AK30" i="21"/>
  <c r="BK159" i="1"/>
  <c r="AI96" i="6"/>
  <c r="AI205" i="6"/>
  <c r="AI162" i="6"/>
  <c r="EB186" i="1"/>
  <c r="EB120" i="1"/>
  <c r="BA161" i="1"/>
  <c r="BA95" i="1"/>
  <c r="AQ43" i="39"/>
  <c r="DO190" i="6"/>
  <c r="I43" i="19"/>
  <c r="DO124" i="6"/>
  <c r="DO233" i="6"/>
  <c r="AI169" i="1"/>
  <c r="AT124" i="6"/>
  <c r="AT190" i="6"/>
  <c r="AT233" i="6"/>
  <c r="AG121" i="1"/>
  <c r="AG187" i="1"/>
  <c r="AZ173" i="1"/>
  <c r="AZ107" i="1"/>
  <c r="AF187" i="6"/>
  <c r="AF121" i="6"/>
  <c r="AF230" i="6"/>
  <c r="CK124" i="6"/>
  <c r="CK233" i="6"/>
  <c r="CK190" i="6"/>
  <c r="BO178" i="1"/>
  <c r="BO112" i="1"/>
  <c r="DD218" i="6"/>
  <c r="DD175" i="6"/>
  <c r="DD109" i="6"/>
  <c r="BN100" i="1"/>
  <c r="BN166" i="1"/>
  <c r="DP190" i="6"/>
  <c r="DP233" i="6"/>
  <c r="DP124" i="6"/>
  <c r="AO118" i="6"/>
  <c r="AO184" i="6"/>
  <c r="AO227" i="6"/>
  <c r="DX223" i="6"/>
  <c r="DX114" i="6"/>
  <c r="AU111" i="1"/>
  <c r="AU177" i="1"/>
  <c r="DK106" i="6"/>
  <c r="AT115" i="1"/>
  <c r="AT181" i="1"/>
  <c r="BT170" i="1"/>
  <c r="CY108" i="1"/>
  <c r="BX110" i="6"/>
  <c r="BX176" i="6"/>
  <c r="BX219" i="6"/>
  <c r="DO167" i="6"/>
  <c r="AQ20" i="39"/>
  <c r="DO210" i="6"/>
  <c r="I20" i="19"/>
  <c r="DO100" i="6"/>
  <c r="DO101" i="6"/>
  <c r="CV104" i="1"/>
  <c r="BA116" i="1"/>
  <c r="BA182" i="1"/>
  <c r="BD184" i="1"/>
  <c r="BD118" i="1"/>
  <c r="BU107" i="6"/>
  <c r="BU216" i="6"/>
  <c r="BU173" i="6"/>
  <c r="CT207" i="6"/>
  <c r="CT46" i="6"/>
  <c r="CT156" i="6" s="1"/>
  <c r="CT164" i="6"/>
  <c r="CY93" i="1"/>
  <c r="CY45" i="1"/>
  <c r="CY88" i="1" s="1"/>
  <c r="CY159" i="1"/>
  <c r="BS168" i="1"/>
  <c r="CB179" i="6"/>
  <c r="CB113" i="6"/>
  <c r="CB222" i="6"/>
  <c r="H123" i="1"/>
  <c r="AU107" i="6"/>
  <c r="AU173" i="6"/>
  <c r="AU216" i="6"/>
  <c r="CI212" i="6"/>
  <c r="CI169" i="6"/>
  <c r="CI103" i="6"/>
  <c r="CM190" i="1"/>
  <c r="CM124" i="1"/>
  <c r="CT206" i="6"/>
  <c r="CT97" i="6"/>
  <c r="CT163" i="6"/>
  <c r="AI24" i="19"/>
  <c r="EE104" i="6"/>
  <c r="EE105" i="6"/>
  <c r="AO191" i="6"/>
  <c r="AO125" i="6"/>
  <c r="AO234" i="6"/>
  <c r="P93" i="1"/>
  <c r="P45" i="1"/>
  <c r="CP120" i="6"/>
  <c r="CP186" i="6"/>
  <c r="CP229" i="6"/>
  <c r="DK115" i="1"/>
  <c r="DK181" i="1"/>
  <c r="BQ124" i="1"/>
  <c r="CV46" i="6"/>
  <c r="CV207" i="6"/>
  <c r="CV164" i="6"/>
  <c r="AU173" i="1"/>
  <c r="CU119" i="1"/>
  <c r="EC169" i="1"/>
  <c r="EC103" i="1"/>
  <c r="EC48" i="1"/>
  <c r="AH23" i="21"/>
  <c r="BB21" i="19"/>
  <c r="BM102" i="6"/>
  <c r="CC177" i="6"/>
  <c r="CC220" i="6"/>
  <c r="CC111" i="6"/>
  <c r="BE208" i="6"/>
  <c r="BE165" i="6"/>
  <c r="BQ160" i="1"/>
  <c r="BQ94" i="1"/>
  <c r="P107" i="1"/>
  <c r="H43" i="21"/>
  <c r="AB43" i="39"/>
  <c r="C43" i="21"/>
  <c r="BJ188" i="6"/>
  <c r="BJ122" i="6"/>
  <c r="BV189" i="1"/>
  <c r="Q113" i="6"/>
  <c r="Q179" i="6"/>
  <c r="Q222" i="6"/>
  <c r="BL122" i="1"/>
  <c r="BL188" i="1"/>
  <c r="DY110" i="1"/>
  <c r="AF30" i="21"/>
  <c r="DY176" i="1"/>
  <c r="BH117" i="6"/>
  <c r="BW122" i="6"/>
  <c r="BW188" i="6"/>
  <c r="Q162" i="6"/>
  <c r="Q205" i="6"/>
  <c r="Q96" i="6"/>
  <c r="BQ124" i="6"/>
  <c r="BQ190" i="6"/>
  <c r="BQ233" i="6"/>
  <c r="EE166" i="6"/>
  <c r="EE209" i="6"/>
  <c r="EE47" i="6"/>
  <c r="EE200" i="6" s="1"/>
  <c r="AI19" i="19"/>
  <c r="BU153" i="1"/>
  <c r="BU87" i="1"/>
  <c r="CY123" i="1"/>
  <c r="CR225" i="6"/>
  <c r="CR182" i="6"/>
  <c r="CR116" i="6"/>
  <c r="CO107" i="1"/>
  <c r="CO173" i="1"/>
  <c r="N111" i="6"/>
  <c r="N220" i="6"/>
  <c r="BX48" i="1"/>
  <c r="BX103" i="1"/>
  <c r="AA183" i="1"/>
  <c r="AA117" i="1"/>
  <c r="J117" i="6"/>
  <c r="J226" i="6"/>
  <c r="CT190" i="6"/>
  <c r="CT233" i="6"/>
  <c r="CT124" i="6"/>
  <c r="Y107" i="1"/>
  <c r="Y173" i="1"/>
  <c r="T102" i="6"/>
  <c r="T168" i="6"/>
  <c r="T211" i="6"/>
  <c r="BN229" i="6"/>
  <c r="BN186" i="6"/>
  <c r="BN120" i="6"/>
  <c r="AE97" i="6"/>
  <c r="AE206" i="6"/>
  <c r="Q220" i="6"/>
  <c r="Q111" i="6"/>
  <c r="BK172" i="1"/>
  <c r="BK106" i="1"/>
  <c r="DQ168" i="1"/>
  <c r="DK163" i="6"/>
  <c r="DK206" i="6"/>
  <c r="DK97" i="6"/>
  <c r="DT159" i="1"/>
  <c r="DT93" i="1"/>
  <c r="DT45" i="1"/>
  <c r="BC174" i="1"/>
  <c r="BC108" i="1"/>
  <c r="CZ97" i="1"/>
  <c r="CZ46" i="1"/>
  <c r="DL155" i="1" s="1"/>
  <c r="CZ163" i="1"/>
  <c r="CE202" i="6"/>
  <c r="CE44" i="6"/>
  <c r="CF197" i="6" s="1"/>
  <c r="BA124" i="1"/>
  <c r="BL161" i="1"/>
  <c r="BL95" i="1"/>
  <c r="AG105" i="1"/>
  <c r="BS123" i="6"/>
  <c r="BS83" i="6"/>
  <c r="CS116" i="6"/>
  <c r="AZ102" i="1"/>
  <c r="AZ168" i="1"/>
  <c r="DV106" i="6"/>
  <c r="DV172" i="6"/>
  <c r="DV215" i="6"/>
  <c r="AK104" i="6"/>
  <c r="AK105" i="6"/>
  <c r="AK171" i="6"/>
  <c r="CS181" i="6"/>
  <c r="CS115" i="6"/>
  <c r="EB229" i="6"/>
  <c r="EB120" i="6"/>
  <c r="EB186" i="6"/>
  <c r="BI105" i="1"/>
  <c r="BI171" i="1"/>
  <c r="CE161" i="6"/>
  <c r="CE95" i="6"/>
  <c r="CE204" i="6"/>
  <c r="CE94" i="6"/>
  <c r="V104" i="6"/>
  <c r="V105" i="6"/>
  <c r="V214" i="6"/>
  <c r="BQ107" i="1"/>
  <c r="DE170" i="1"/>
  <c r="DE104" i="1"/>
  <c r="AA179" i="6"/>
  <c r="AA222" i="6"/>
  <c r="AA113" i="6"/>
  <c r="BI125" i="6"/>
  <c r="E112" i="6"/>
  <c r="BY87" i="1"/>
  <c r="BY153" i="1"/>
  <c r="U168" i="1"/>
  <c r="U102" i="1"/>
  <c r="AL45" i="6"/>
  <c r="AL203" i="6"/>
  <c r="AM170" i="1"/>
  <c r="AM104" i="1"/>
  <c r="CB211" i="6"/>
  <c r="CB102" i="6"/>
  <c r="AE219" i="6"/>
  <c r="AE110" i="6"/>
  <c r="AE176" i="6"/>
  <c r="AN105" i="1"/>
  <c r="EA123" i="1"/>
  <c r="AH43" i="39"/>
  <c r="S43" i="21"/>
  <c r="EA189" i="1"/>
  <c r="K43" i="21"/>
  <c r="AG43" i="21"/>
  <c r="D43" i="39"/>
  <c r="AK115" i="6"/>
  <c r="AK224" i="6"/>
  <c r="AK181" i="6"/>
  <c r="AY111" i="6"/>
  <c r="DR102" i="1"/>
  <c r="AE22" i="39"/>
  <c r="E133" i="39" s="1"/>
  <c r="DR168" i="1"/>
  <c r="CE108" i="1"/>
  <c r="CR47" i="6"/>
  <c r="CR209" i="6"/>
  <c r="CR166" i="6"/>
  <c r="AT179" i="6"/>
  <c r="AT113" i="6"/>
  <c r="CL47" i="6"/>
  <c r="CL209" i="6"/>
  <c r="S111" i="6"/>
  <c r="S220" i="6"/>
  <c r="S177" i="6"/>
  <c r="BO170" i="1"/>
  <c r="CZ116" i="1"/>
  <c r="CZ182" i="1"/>
  <c r="CK95" i="1"/>
  <c r="CK161" i="1"/>
  <c r="EC179" i="1"/>
  <c r="AH33" i="21"/>
  <c r="EC113" i="1"/>
  <c r="BK95" i="6"/>
  <c r="BK161" i="6"/>
  <c r="BK204" i="6"/>
  <c r="BK94" i="6"/>
  <c r="DJ94" i="1"/>
  <c r="DJ160" i="1"/>
  <c r="BH166" i="1"/>
  <c r="BH100" i="1"/>
  <c r="CZ169" i="1"/>
  <c r="CH123" i="1"/>
  <c r="CH189" i="1"/>
  <c r="BE120" i="6"/>
  <c r="R206" i="6"/>
  <c r="R97" i="6"/>
  <c r="R163" i="6"/>
  <c r="DP121" i="6"/>
  <c r="DP230" i="6"/>
  <c r="DP187" i="6"/>
  <c r="DY108" i="1"/>
  <c r="AP118" i="1"/>
  <c r="DW117" i="6"/>
  <c r="DE113" i="6"/>
  <c r="CA124" i="6"/>
  <c r="DE118" i="6"/>
  <c r="BG104" i="1"/>
  <c r="BG170" i="1"/>
  <c r="DN178" i="6"/>
  <c r="DN221" i="6"/>
  <c r="CC164" i="1"/>
  <c r="CC98" i="1"/>
  <c r="DV220" i="6"/>
  <c r="DV111" i="6"/>
  <c r="DV177" i="6"/>
  <c r="CU48" i="6"/>
  <c r="CU213" i="6"/>
  <c r="CU170" i="6"/>
  <c r="EQ234" i="6"/>
  <c r="FC191" i="6"/>
  <c r="AO44" i="19"/>
  <c r="EQ191" i="6"/>
  <c r="EQ125" i="6"/>
  <c r="BI119" i="6"/>
  <c r="BT95" i="1"/>
  <c r="BT161" i="1"/>
  <c r="CD222" i="6"/>
  <c r="CD113" i="6"/>
  <c r="CD179" i="6"/>
  <c r="CP103" i="6"/>
  <c r="CP169" i="6"/>
  <c r="CP212" i="6"/>
  <c r="AY44" i="19"/>
  <c r="EG125" i="6"/>
  <c r="EG234" i="6"/>
  <c r="L44" i="19"/>
  <c r="E44" i="19"/>
  <c r="AJ44" i="19"/>
  <c r="AW44" i="39"/>
  <c r="BG44" i="39"/>
  <c r="U44" i="19"/>
  <c r="EG191" i="6"/>
  <c r="ES191" i="6"/>
  <c r="S44" i="39"/>
  <c r="EO173" i="6"/>
  <c r="EO216" i="6"/>
  <c r="AN26" i="19"/>
  <c r="FA173" i="6"/>
  <c r="EO107" i="6"/>
  <c r="AV231" i="6"/>
  <c r="AV122" i="6"/>
  <c r="AV188" i="6"/>
  <c r="DS112" i="6"/>
  <c r="EQ189" i="1"/>
  <c r="FC189" i="1"/>
  <c r="AO43" i="21"/>
  <c r="EQ123" i="1"/>
  <c r="CL97" i="6"/>
  <c r="CL206" i="6"/>
  <c r="CL163" i="6"/>
  <c r="AT119" i="1"/>
  <c r="AT185" i="1"/>
  <c r="AM41" i="39"/>
  <c r="EP187" i="1"/>
  <c r="FB187" i="1"/>
  <c r="I41" i="39"/>
  <c r="EP121" i="1"/>
  <c r="X41" i="21"/>
  <c r="ED96" i="1"/>
  <c r="ED162" i="1"/>
  <c r="E16" i="39"/>
  <c r="AI16" i="39"/>
  <c r="I127" i="39" s="1"/>
  <c r="O17" i="41" s="1"/>
  <c r="T16" i="21"/>
  <c r="AV109" i="6"/>
  <c r="AV175" i="6"/>
  <c r="AV218" i="6"/>
  <c r="DQ176" i="6"/>
  <c r="DE176" i="6"/>
  <c r="DE110" i="6"/>
  <c r="DE219" i="6"/>
  <c r="EM171" i="6"/>
  <c r="M24" i="19"/>
  <c r="EM105" i="6"/>
  <c r="EM214" i="6"/>
  <c r="U24" i="39"/>
  <c r="BI24" i="39"/>
  <c r="AM24" i="19"/>
  <c r="AY24" i="39"/>
  <c r="EY171" i="6"/>
  <c r="W24" i="19"/>
  <c r="EM104" i="6"/>
  <c r="CR184" i="6"/>
  <c r="CF184" i="6"/>
  <c r="CF118" i="6"/>
  <c r="CF227" i="6"/>
  <c r="CE163" i="1"/>
  <c r="CE46" i="1"/>
  <c r="CE97" i="1"/>
  <c r="EO186" i="1"/>
  <c r="EC120" i="1"/>
  <c r="AH40" i="21"/>
  <c r="EC186" i="1"/>
  <c r="CE173" i="1"/>
  <c r="CE107" i="1"/>
  <c r="BS186" i="6"/>
  <c r="BS120" i="6"/>
  <c r="BS229" i="6"/>
  <c r="DW48" i="6"/>
  <c r="DW213" i="6"/>
  <c r="DW170" i="6"/>
  <c r="AE23" i="19"/>
  <c r="BF112" i="1"/>
  <c r="BF178" i="1"/>
  <c r="BF172" i="1"/>
  <c r="BF106" i="1"/>
  <c r="AK98" i="1"/>
  <c r="AK164" i="1"/>
  <c r="M19" i="19"/>
  <c r="EM166" i="6"/>
  <c r="BN202" i="6"/>
  <c r="BN44" i="6"/>
  <c r="CE124" i="1"/>
  <c r="CE103" i="1"/>
  <c r="CE48" i="1"/>
  <c r="CE169" i="1"/>
  <c r="BE172" i="1"/>
  <c r="BE106" i="1"/>
  <c r="BL233" i="6"/>
  <c r="BL190" i="6"/>
  <c r="BA176" i="1"/>
  <c r="BA110" i="1"/>
  <c r="CI219" i="6"/>
  <c r="CI176" i="6"/>
  <c r="CI110" i="6"/>
  <c r="DG188" i="6"/>
  <c r="DG122" i="6"/>
  <c r="AT173" i="1"/>
  <c r="AT107" i="1"/>
  <c r="DA186" i="1"/>
  <c r="DA120" i="1"/>
  <c r="BB207" i="6"/>
  <c r="BB164" i="6"/>
  <c r="BB46" i="6"/>
  <c r="DA122" i="6"/>
  <c r="DA231" i="6"/>
  <c r="DA188" i="6"/>
  <c r="EF46" i="6"/>
  <c r="EF207" i="6"/>
  <c r="CN124" i="1"/>
  <c r="CN190" i="1"/>
  <c r="Q211" i="6"/>
  <c r="Q168" i="6"/>
  <c r="CS168" i="1"/>
  <c r="CS102" i="1"/>
  <c r="CC108" i="1"/>
  <c r="CC174" i="1"/>
  <c r="AR87" i="1"/>
  <c r="AR153" i="1"/>
  <c r="ET173" i="1"/>
  <c r="EH173" i="1"/>
  <c r="EH107" i="1"/>
  <c r="EP165" i="6"/>
  <c r="V18" i="39"/>
  <c r="FB165" i="6"/>
  <c r="BJ18" i="39"/>
  <c r="EP99" i="6"/>
  <c r="EP208" i="6"/>
  <c r="U124" i="1"/>
  <c r="U190" i="1"/>
  <c r="AG95" i="6"/>
  <c r="AG204" i="6"/>
  <c r="AG94" i="6"/>
  <c r="AG161" i="6"/>
  <c r="BI229" i="6"/>
  <c r="BI186" i="6"/>
  <c r="BI120" i="6"/>
  <c r="BY177" i="1"/>
  <c r="BM111" i="1"/>
  <c r="BM177" i="1"/>
  <c r="CZ175" i="6"/>
  <c r="CZ109" i="6"/>
  <c r="CZ218" i="6"/>
  <c r="BM234" i="6"/>
  <c r="BM191" i="6"/>
  <c r="BB44" i="19"/>
  <c r="BM125" i="6"/>
  <c r="AF29" i="21"/>
  <c r="DY109" i="1"/>
  <c r="DY175" i="1"/>
  <c r="W48" i="1"/>
  <c r="W103" i="1"/>
  <c r="W169" i="1"/>
  <c r="AV216" i="6"/>
  <c r="AV107" i="6"/>
  <c r="AV173" i="6"/>
  <c r="D44" i="39"/>
  <c r="S44" i="21"/>
  <c r="K44" i="21"/>
  <c r="AG44" i="21"/>
  <c r="AH44" i="39"/>
  <c r="EA124" i="1"/>
  <c r="EA190" i="1"/>
  <c r="AA219" i="6"/>
  <c r="AA176" i="6"/>
  <c r="AA110" i="6"/>
  <c r="DM173" i="1"/>
  <c r="DA173" i="1"/>
  <c r="DA107" i="1"/>
  <c r="FB174" i="6"/>
  <c r="V27" i="39"/>
  <c r="V182" i="39" s="1"/>
  <c r="E31" i="41" s="1"/>
  <c r="E68" i="41" s="1"/>
  <c r="BJ27" i="39"/>
  <c r="EP217" i="6"/>
  <c r="X27" i="19"/>
  <c r="X182" i="19" s="1"/>
  <c r="AZ27" i="39"/>
  <c r="EP108" i="6"/>
  <c r="EP174" i="6"/>
  <c r="DY93" i="1"/>
  <c r="DY159" i="1"/>
  <c r="AF13" i="21"/>
  <c r="DY45" i="1"/>
  <c r="CK209" i="6"/>
  <c r="CK166" i="6"/>
  <c r="CK47" i="6"/>
  <c r="BU111" i="6"/>
  <c r="BU220" i="6"/>
  <c r="BU177" i="6"/>
  <c r="BV210" i="6"/>
  <c r="BV101" i="6"/>
  <c r="BV167" i="6"/>
  <c r="BV100" i="6"/>
  <c r="AE171" i="1"/>
  <c r="AE105" i="1"/>
  <c r="CH102" i="6"/>
  <c r="CH211" i="6"/>
  <c r="CH168" i="6"/>
  <c r="AG183" i="1"/>
  <c r="AG117" i="1"/>
  <c r="BX117" i="1"/>
  <c r="BX183" i="1"/>
  <c r="DQ173" i="6"/>
  <c r="DQ107" i="6"/>
  <c r="DQ216" i="6"/>
  <c r="BB109" i="1"/>
  <c r="BB175" i="1"/>
  <c r="CJ87" i="1"/>
  <c r="CJ153" i="1"/>
  <c r="ED178" i="1"/>
  <c r="T32" i="21"/>
  <c r="AI32" i="39"/>
  <c r="E32" i="39"/>
  <c r="ED112" i="1"/>
  <c r="BZ106" i="6"/>
  <c r="BZ215" i="6"/>
  <c r="BZ172" i="6"/>
  <c r="BE108" i="1"/>
  <c r="BE174" i="1"/>
  <c r="DB96" i="6"/>
  <c r="DB205" i="6"/>
  <c r="DB162" i="6"/>
  <c r="CX181" i="1"/>
  <c r="CX115" i="1"/>
  <c r="CU187" i="1"/>
  <c r="CU121" i="1"/>
  <c r="ES179" i="1"/>
  <c r="AJ33" i="21"/>
  <c r="F33" i="39"/>
  <c r="EG179" i="1"/>
  <c r="U33" i="21"/>
  <c r="L33" i="21"/>
  <c r="AJ33" i="39"/>
  <c r="AX33" i="21"/>
  <c r="E33" i="21"/>
  <c r="EG113" i="1"/>
  <c r="ER115" i="1"/>
  <c r="ER181" i="1"/>
  <c r="FD181" i="1"/>
  <c r="AB22" i="39"/>
  <c r="DI168" i="1"/>
  <c r="H22" i="21"/>
  <c r="C22" i="21"/>
  <c r="DI102" i="1"/>
  <c r="AG229" i="6"/>
  <c r="AG120" i="6"/>
  <c r="AG186" i="6"/>
  <c r="M216" i="6"/>
  <c r="M107" i="6"/>
  <c r="V171" i="6"/>
  <c r="J214" i="6"/>
  <c r="J104" i="6"/>
  <c r="J105" i="6"/>
  <c r="J113" i="6"/>
  <c r="J222" i="6"/>
  <c r="CR121" i="1"/>
  <c r="CR187" i="1"/>
  <c r="AD110" i="6"/>
  <c r="AD115" i="6"/>
  <c r="AD224" i="6"/>
  <c r="AD181" i="6"/>
  <c r="BP167" i="6"/>
  <c r="BP210" i="6"/>
  <c r="BP100" i="6"/>
  <c r="BP101" i="6"/>
  <c r="AT180" i="6"/>
  <c r="AT114" i="6"/>
  <c r="AT223" i="6"/>
  <c r="CL164" i="6"/>
  <c r="BH173" i="1"/>
  <c r="BH107" i="1"/>
  <c r="DD172" i="6"/>
  <c r="DD215" i="6"/>
  <c r="DD106" i="6"/>
  <c r="DN228" i="6"/>
  <c r="DM119" i="6"/>
  <c r="DM228" i="6"/>
  <c r="DM185" i="6"/>
  <c r="EL221" i="6"/>
  <c r="EW178" i="6"/>
  <c r="EK112" i="6"/>
  <c r="EK221" i="6"/>
  <c r="EK178" i="6"/>
  <c r="CQ184" i="6"/>
  <c r="CQ118" i="6"/>
  <c r="CQ227" i="6"/>
  <c r="BY183" i="1"/>
  <c r="BY117" i="1"/>
  <c r="CR177" i="1"/>
  <c r="CR111" i="1"/>
  <c r="CS222" i="6"/>
  <c r="CS113" i="6"/>
  <c r="CS179" i="6"/>
  <c r="DF164" i="6"/>
  <c r="DF46" i="6"/>
  <c r="DF199" i="6" s="1"/>
  <c r="BD171" i="6"/>
  <c r="AR105" i="6"/>
  <c r="AR104" i="6"/>
  <c r="O116" i="6"/>
  <c r="O223" i="6"/>
  <c r="O114" i="6"/>
  <c r="CO183" i="1"/>
  <c r="CC183" i="1"/>
  <c r="CC117" i="1"/>
  <c r="F48" i="1"/>
  <c r="F91" i="1" s="1"/>
  <c r="F103" i="1"/>
  <c r="DG101" i="1"/>
  <c r="DG167" i="1"/>
  <c r="I20" i="39"/>
  <c r="EP100" i="1"/>
  <c r="EP166" i="1"/>
  <c r="FB166" i="1"/>
  <c r="X20" i="21"/>
  <c r="AM20" i="39"/>
  <c r="BB19" i="39"/>
  <c r="DT47" i="6"/>
  <c r="DT209" i="6"/>
  <c r="CK178" i="6"/>
  <c r="CK112" i="6"/>
  <c r="CK221" i="6"/>
  <c r="J228" i="6"/>
  <c r="J119" i="6"/>
  <c r="AH212" i="6"/>
  <c r="AH103" i="6"/>
  <c r="AH169" i="6"/>
  <c r="BB45" i="1"/>
  <c r="BB88" i="1" s="1"/>
  <c r="BB93" i="1"/>
  <c r="BB159" i="1"/>
  <c r="EH94" i="1"/>
  <c r="ET160" i="1"/>
  <c r="EH160" i="1"/>
  <c r="ER176" i="6"/>
  <c r="ER110" i="6"/>
  <c r="ER219" i="6"/>
  <c r="BT204" i="6"/>
  <c r="BT94" i="6"/>
  <c r="BY223" i="6"/>
  <c r="BY180" i="6"/>
  <c r="BY114" i="6"/>
  <c r="BK108" i="6"/>
  <c r="BK188" i="6"/>
  <c r="BK231" i="6"/>
  <c r="BK122" i="6"/>
  <c r="AZ176" i="6"/>
  <c r="AN219" i="6"/>
  <c r="AN110" i="6"/>
  <c r="AN176" i="6"/>
  <c r="CH115" i="1"/>
  <c r="CH181" i="1"/>
  <c r="DM102" i="1"/>
  <c r="DM168" i="1"/>
  <c r="CX112" i="1"/>
  <c r="CX178" i="1"/>
  <c r="DI102" i="6"/>
  <c r="H21" i="19"/>
  <c r="C21" i="19"/>
  <c r="DI168" i="6"/>
  <c r="AO21" i="39"/>
  <c r="DI211" i="6"/>
  <c r="X179" i="1"/>
  <c r="X113" i="1"/>
  <c r="CT117" i="1"/>
  <c r="CT183" i="1"/>
  <c r="AQ167" i="1"/>
  <c r="AQ101" i="1"/>
  <c r="ER119" i="1"/>
  <c r="ER48" i="1"/>
  <c r="ER103" i="1"/>
  <c r="ER169" i="1"/>
  <c r="FD169" i="1"/>
  <c r="CU219" i="6"/>
  <c r="CU110" i="6"/>
  <c r="CU176" i="6"/>
  <c r="U190" i="6"/>
  <c r="U233" i="6"/>
  <c r="U124" i="6"/>
  <c r="CR215" i="6"/>
  <c r="CQ172" i="6"/>
  <c r="CQ215" i="6"/>
  <c r="CQ106" i="6"/>
  <c r="CM188" i="1"/>
  <c r="CM122" i="1"/>
  <c r="M111" i="1"/>
  <c r="BU212" i="6"/>
  <c r="BU169" i="6"/>
  <c r="BU103" i="6"/>
  <c r="T208" i="6"/>
  <c r="T99" i="6"/>
  <c r="T165" i="6"/>
  <c r="T98" i="6"/>
  <c r="AU96" i="6"/>
  <c r="AU162" i="6"/>
  <c r="AU205" i="6"/>
  <c r="BQ164" i="6"/>
  <c r="BQ46" i="6"/>
  <c r="BQ207" i="6"/>
  <c r="ES183" i="1"/>
  <c r="EG117" i="1"/>
  <c r="E37" i="21"/>
  <c r="AX37" i="21"/>
  <c r="EG183" i="1"/>
  <c r="AJ37" i="21"/>
  <c r="U37" i="21"/>
  <c r="F37" i="39"/>
  <c r="AJ37" i="39"/>
  <c r="L37" i="21"/>
  <c r="AE234" i="6"/>
  <c r="AZ106" i="1"/>
  <c r="AZ172" i="1"/>
  <c r="DT109" i="1"/>
  <c r="DT175" i="1"/>
  <c r="I205" i="6"/>
  <c r="I96" i="6"/>
  <c r="BH184" i="1"/>
  <c r="BH118" i="1"/>
  <c r="Y218" i="6"/>
  <c r="Y109" i="6"/>
  <c r="Y175" i="6"/>
  <c r="BI184" i="6"/>
  <c r="BI227" i="6"/>
  <c r="BI118" i="6"/>
  <c r="CS231" i="6"/>
  <c r="CS122" i="6"/>
  <c r="BW95" i="6"/>
  <c r="BW94" i="6"/>
  <c r="BR167" i="1"/>
  <c r="BR101" i="1"/>
  <c r="BF108" i="6"/>
  <c r="BF174" i="6"/>
  <c r="BF217" i="6"/>
  <c r="Q87" i="1"/>
  <c r="Q153" i="1"/>
  <c r="CE189" i="1"/>
  <c r="CE123" i="1"/>
  <c r="AK29" i="19"/>
  <c r="AK184" i="19" s="1"/>
  <c r="EI110" i="6"/>
  <c r="EI176" i="6"/>
  <c r="BS165" i="6"/>
  <c r="BS208" i="6"/>
  <c r="BS98" i="6"/>
  <c r="BS99" i="6"/>
  <c r="X106" i="1"/>
  <c r="X172" i="1"/>
  <c r="DN181" i="6"/>
  <c r="DN224" i="6"/>
  <c r="DN115" i="6"/>
  <c r="DT227" i="6"/>
  <c r="DS184" i="6"/>
  <c r="DS118" i="6"/>
  <c r="DS227" i="6"/>
  <c r="F121" i="1"/>
  <c r="AG184" i="6"/>
  <c r="AG118" i="6"/>
  <c r="AG227" i="6"/>
  <c r="DQ202" i="6"/>
  <c r="DQ44" i="6"/>
  <c r="DQ244" i="6" s="1"/>
  <c r="CD181" i="6"/>
  <c r="CD115" i="6"/>
  <c r="BV176" i="1"/>
  <c r="BV110" i="1"/>
  <c r="CU97" i="6"/>
  <c r="CU206" i="6"/>
  <c r="CU163" i="6"/>
  <c r="BU208" i="6"/>
  <c r="DH209" i="6"/>
  <c r="DH166" i="6"/>
  <c r="DH47" i="6"/>
  <c r="AJ230" i="6"/>
  <c r="AJ187" i="6"/>
  <c r="CC114" i="6"/>
  <c r="CC180" i="6"/>
  <c r="CC223" i="6"/>
  <c r="EE114" i="6"/>
  <c r="EE180" i="6"/>
  <c r="AI33" i="19"/>
  <c r="AO144" i="19" s="1"/>
  <c r="EE223" i="6"/>
  <c r="EF161" i="1"/>
  <c r="EF95" i="1"/>
  <c r="EW186" i="1"/>
  <c r="EK186" i="1"/>
  <c r="EK120" i="1"/>
  <c r="AL40" i="21"/>
  <c r="EB116" i="1"/>
  <c r="EB182" i="1"/>
  <c r="AL43" i="21"/>
  <c r="EW189" i="1"/>
  <c r="EK189" i="1"/>
  <c r="EK123" i="1"/>
  <c r="CI112" i="6"/>
  <c r="CI221" i="6"/>
  <c r="CI178" i="6"/>
  <c r="K220" i="6"/>
  <c r="K111" i="6"/>
  <c r="AE114" i="6"/>
  <c r="AE223" i="6"/>
  <c r="AE180" i="6"/>
  <c r="CB178" i="1"/>
  <c r="CB112" i="1"/>
  <c r="DK98" i="1"/>
  <c r="DK164" i="1"/>
  <c r="V115" i="1"/>
  <c r="V181" i="1"/>
  <c r="BG96" i="1"/>
  <c r="BG162" i="1"/>
  <c r="BL94" i="1"/>
  <c r="BL160" i="1"/>
  <c r="DJ183" i="6"/>
  <c r="CX117" i="6"/>
  <c r="CX183" i="6"/>
  <c r="CX226" i="6"/>
  <c r="CY98" i="1"/>
  <c r="CY164" i="1"/>
  <c r="BS180" i="6"/>
  <c r="BS223" i="6"/>
  <c r="BS114" i="6"/>
  <c r="BD153" i="1"/>
  <c r="BD87" i="1"/>
  <c r="BB17" i="19"/>
  <c r="S36" i="39"/>
  <c r="EH226" i="6"/>
  <c r="EH183" i="6"/>
  <c r="EH117" i="6"/>
  <c r="EM216" i="6"/>
  <c r="M26" i="19"/>
  <c r="AY26" i="39"/>
  <c r="BI26" i="39"/>
  <c r="W26" i="19"/>
  <c r="AM26" i="19"/>
  <c r="U26" i="39"/>
  <c r="N95" i="6"/>
  <c r="N204" i="6"/>
  <c r="N94" i="6"/>
  <c r="DN101" i="1"/>
  <c r="DN167" i="1"/>
  <c r="EH93" i="1"/>
  <c r="ET159" i="1"/>
  <c r="EH45" i="1"/>
  <c r="EH159" i="1"/>
  <c r="AM33" i="21"/>
  <c r="EY179" i="1"/>
  <c r="AL33" i="39"/>
  <c r="H33" i="39"/>
  <c r="M33" i="21"/>
  <c r="W33" i="21"/>
  <c r="EM113" i="1"/>
  <c r="EM179" i="1"/>
  <c r="AQ163" i="1"/>
  <c r="AQ46" i="1"/>
  <c r="AQ97" i="1"/>
  <c r="AI107" i="1"/>
  <c r="AI173" i="1"/>
  <c r="EJ171" i="6"/>
  <c r="EJ105" i="6"/>
  <c r="BH24" i="39"/>
  <c r="EJ104" i="6"/>
  <c r="V24" i="19"/>
  <c r="AX24" i="39"/>
  <c r="BC95" i="6"/>
  <c r="BC161" i="6"/>
  <c r="BC204" i="6"/>
  <c r="BC94" i="6"/>
  <c r="V180" i="6"/>
  <c r="V114" i="6"/>
  <c r="V223" i="6"/>
  <c r="ER102" i="1"/>
  <c r="ER168" i="1"/>
  <c r="FD168" i="1"/>
  <c r="P23" i="34" s="1"/>
  <c r="EB166" i="6"/>
  <c r="EB209" i="6"/>
  <c r="EB47" i="6"/>
  <c r="AN46" i="6"/>
  <c r="AO199" i="6" s="1"/>
  <c r="AN207" i="6"/>
  <c r="AN164" i="6"/>
  <c r="E95" i="1"/>
  <c r="BY186" i="1"/>
  <c r="BY120" i="1"/>
  <c r="H117" i="6"/>
  <c r="H226" i="6"/>
  <c r="Z174" i="1"/>
  <c r="Z108" i="1"/>
  <c r="Z123" i="6"/>
  <c r="Z232" i="6"/>
  <c r="Z83" i="6"/>
  <c r="Z189" i="6"/>
  <c r="BC221" i="6"/>
  <c r="BC178" i="6"/>
  <c r="BC112" i="6"/>
  <c r="T123" i="1"/>
  <c r="T189" i="1"/>
  <c r="F227" i="6"/>
  <c r="F118" i="6"/>
  <c r="CU101" i="1"/>
  <c r="CU167" i="1"/>
  <c r="AI224" i="6"/>
  <c r="AI115" i="6"/>
  <c r="AI181" i="6"/>
  <c r="FB188" i="1"/>
  <c r="X42" i="21"/>
  <c r="EP188" i="1"/>
  <c r="I42" i="39"/>
  <c r="EP122" i="1"/>
  <c r="AM42" i="39"/>
  <c r="EX167" i="6"/>
  <c r="EL101" i="6"/>
  <c r="EL100" i="6"/>
  <c r="EL167" i="6"/>
  <c r="AV124" i="1"/>
  <c r="AV190" i="1"/>
  <c r="AI207" i="6"/>
  <c r="AI164" i="6"/>
  <c r="AI46" i="6"/>
  <c r="AI199" i="6" s="1"/>
  <c r="EP162" i="1"/>
  <c r="X16" i="21"/>
  <c r="EP96" i="1"/>
  <c r="AM16" i="39"/>
  <c r="DA118" i="1"/>
  <c r="DA184" i="1"/>
  <c r="AJ186" i="6"/>
  <c r="AJ229" i="6"/>
  <c r="EZ183" i="1"/>
  <c r="EN117" i="1"/>
  <c r="EN183" i="1"/>
  <c r="AQ224" i="6"/>
  <c r="AQ115" i="6"/>
  <c r="AQ181" i="6"/>
  <c r="DS211" i="6"/>
  <c r="DS102" i="6"/>
  <c r="DS168" i="6"/>
  <c r="K231" i="6"/>
  <c r="K122" i="6"/>
  <c r="DI175" i="1"/>
  <c r="AB29" i="39"/>
  <c r="C29" i="21"/>
  <c r="DI109" i="1"/>
  <c r="CM184" i="1"/>
  <c r="CM118" i="1"/>
  <c r="ED202" i="6"/>
  <c r="AV12" i="39"/>
  <c r="ED44" i="6"/>
  <c r="ED245" i="6" s="1"/>
  <c r="R12" i="39"/>
  <c r="BF12" i="39"/>
  <c r="BB124" i="6"/>
  <c r="BB190" i="6"/>
  <c r="BB233" i="6"/>
  <c r="AB170" i="6"/>
  <c r="AB48" i="6"/>
  <c r="AB213" i="6"/>
  <c r="CQ125" i="6"/>
  <c r="CQ191" i="6"/>
  <c r="CQ234" i="6"/>
  <c r="CA97" i="1"/>
  <c r="CA163" i="1"/>
  <c r="CA46" i="1"/>
  <c r="EB111" i="1"/>
  <c r="EB177" i="1"/>
  <c r="AA118" i="1"/>
  <c r="AA184" i="1"/>
  <c r="DV209" i="6"/>
  <c r="DV47" i="6"/>
  <c r="DV166" i="6"/>
  <c r="BB230" i="6"/>
  <c r="BB121" i="6"/>
  <c r="BB187" i="6"/>
  <c r="DW98" i="6"/>
  <c r="DW208" i="6"/>
  <c r="DW99" i="6"/>
  <c r="AE18" i="19"/>
  <c r="DW165" i="6"/>
  <c r="FA188" i="6"/>
  <c r="AN41" i="19"/>
  <c r="EO231" i="6"/>
  <c r="EO188" i="6"/>
  <c r="EO122" i="6"/>
  <c r="CJ124" i="1"/>
  <c r="CJ190" i="1"/>
  <c r="AV230" i="6"/>
  <c r="AV121" i="6"/>
  <c r="AV187" i="6"/>
  <c r="AW101" i="6"/>
  <c r="AW100" i="6"/>
  <c r="AW167" i="6"/>
  <c r="AW210" i="6"/>
  <c r="DZ110" i="6"/>
  <c r="DZ176" i="6"/>
  <c r="DZ219" i="6"/>
  <c r="CU205" i="6"/>
  <c r="CU96" i="6"/>
  <c r="CU162" i="6"/>
  <c r="CU170" i="1"/>
  <c r="CU104" i="1"/>
  <c r="CS214" i="6"/>
  <c r="CS171" i="6"/>
  <c r="CS105" i="6"/>
  <c r="CS104" i="6"/>
  <c r="CK220" i="6"/>
  <c r="CK111" i="6"/>
  <c r="CK177" i="6"/>
  <c r="AO14" i="39"/>
  <c r="H14" i="19"/>
  <c r="C14" i="19"/>
  <c r="DI204" i="6"/>
  <c r="AI44" i="6"/>
  <c r="AI202" i="6"/>
  <c r="T17" i="21"/>
  <c r="E17" i="39"/>
  <c r="AI17" i="39"/>
  <c r="AO30" i="19"/>
  <c r="EQ111" i="6"/>
  <c r="AJ181" i="6"/>
  <c r="AJ224" i="6"/>
  <c r="AJ115" i="6"/>
  <c r="DW124" i="1"/>
  <c r="AE44" i="21"/>
  <c r="AQ26" i="39"/>
  <c r="DO173" i="6"/>
  <c r="I26" i="19"/>
  <c r="DO107" i="6"/>
  <c r="DO216" i="6"/>
  <c r="Z214" i="6"/>
  <c r="Z104" i="6"/>
  <c r="Z105" i="6"/>
  <c r="Z171" i="6"/>
  <c r="DY214" i="6"/>
  <c r="DY105" i="6"/>
  <c r="DY104" i="6"/>
  <c r="ET178" i="6"/>
  <c r="EH112" i="6"/>
  <c r="EH178" i="6"/>
  <c r="EH221" i="6"/>
  <c r="BS179" i="1"/>
  <c r="T161" i="6"/>
  <c r="T204" i="6"/>
  <c r="T95" i="6"/>
  <c r="T94" i="6"/>
  <c r="AR47" i="1"/>
  <c r="AR165" i="1"/>
  <c r="AR99" i="1"/>
  <c r="CQ161" i="1"/>
  <c r="CQ95" i="1"/>
  <c r="E118" i="6"/>
  <c r="DT229" i="6"/>
  <c r="DT186" i="6"/>
  <c r="DT120" i="6"/>
  <c r="AJ168" i="1"/>
  <c r="AJ102" i="1"/>
  <c r="CB180" i="1"/>
  <c r="BP114" i="1"/>
  <c r="BP180" i="1"/>
  <c r="L15" i="19"/>
  <c r="EG205" i="6"/>
  <c r="U15" i="19"/>
  <c r="EG162" i="6"/>
  <c r="BG15" i="39"/>
  <c r="E15" i="19"/>
  <c r="S15" i="39"/>
  <c r="AJ15" i="19"/>
  <c r="AY15" i="19"/>
  <c r="ES162" i="6"/>
  <c r="AW15" i="39"/>
  <c r="EG96" i="6"/>
  <c r="Q101" i="1"/>
  <c r="Q167" i="1"/>
  <c r="EB183" i="6"/>
  <c r="EB226" i="6"/>
  <c r="EB117" i="6"/>
  <c r="CN232" i="6"/>
  <c r="CN123" i="6"/>
  <c r="CN83" i="6"/>
  <c r="CN189" i="6"/>
  <c r="CP163" i="6"/>
  <c r="CP206" i="6"/>
  <c r="CP97" i="6"/>
  <c r="AX120" i="6"/>
  <c r="AX186" i="6"/>
  <c r="AX229" i="6"/>
  <c r="Z184" i="1"/>
  <c r="Z118" i="1"/>
  <c r="CU186" i="1"/>
  <c r="CU120" i="1"/>
  <c r="DC120" i="6"/>
  <c r="DC186" i="6"/>
  <c r="DC229" i="6"/>
  <c r="EB107" i="6"/>
  <c r="EB173" i="6"/>
  <c r="EB216" i="6"/>
  <c r="AK182" i="1"/>
  <c r="AK116" i="1"/>
  <c r="AQ175" i="6"/>
  <c r="AQ218" i="6"/>
  <c r="AQ109" i="6"/>
  <c r="L207" i="6"/>
  <c r="L46" i="6"/>
  <c r="CD124" i="1"/>
  <c r="CD190" i="1"/>
  <c r="EX164" i="1"/>
  <c r="EL98" i="1"/>
  <c r="EL164" i="1"/>
  <c r="EF45" i="1"/>
  <c r="EF93" i="1"/>
  <c r="EF159" i="1"/>
  <c r="CA113" i="1"/>
  <c r="CZ225" i="6"/>
  <c r="CZ182" i="6"/>
  <c r="FC181" i="6"/>
  <c r="EQ115" i="6"/>
  <c r="AO34" i="19"/>
  <c r="EQ224" i="6"/>
  <c r="EQ181" i="6"/>
  <c r="DT94" i="1"/>
  <c r="DT160" i="1"/>
  <c r="DM212" i="6"/>
  <c r="DM169" i="6"/>
  <c r="DM103" i="6"/>
  <c r="BM161" i="6"/>
  <c r="BA95" i="6"/>
  <c r="BA204" i="6"/>
  <c r="BA94" i="6"/>
  <c r="BA161" i="6"/>
  <c r="EL217" i="6"/>
  <c r="EX174" i="6"/>
  <c r="EL174" i="6"/>
  <c r="EL108" i="6"/>
  <c r="CG111" i="6"/>
  <c r="ER160" i="6"/>
  <c r="FD160" i="6"/>
  <c r="J14" i="18" s="1"/>
  <c r="ES203" i="6"/>
  <c r="D12" i="26" s="1"/>
  <c r="ER45" i="6"/>
  <c r="ER243" i="6" s="1"/>
  <c r="ER203" i="6"/>
  <c r="CK114" i="6"/>
  <c r="CK223" i="6"/>
  <c r="CK180" i="6"/>
  <c r="BT105" i="6"/>
  <c r="BT214" i="6"/>
  <c r="BT171" i="6"/>
  <c r="BT104" i="6"/>
  <c r="FA159" i="1"/>
  <c r="EO93" i="1"/>
  <c r="EO45" i="1"/>
  <c r="AN13" i="21"/>
  <c r="EO159" i="1"/>
  <c r="CW102" i="1"/>
  <c r="B22" i="21"/>
  <c r="BD161" i="1"/>
  <c r="BD95" i="1"/>
  <c r="CB45" i="6"/>
  <c r="CB160" i="6"/>
  <c r="CB203" i="6"/>
  <c r="BW189" i="6"/>
  <c r="BW123" i="6"/>
  <c r="BW83" i="6"/>
  <c r="BW281" i="6" s="1"/>
  <c r="BW232" i="6"/>
  <c r="G220" i="6"/>
  <c r="G111" i="6"/>
  <c r="EI101" i="1"/>
  <c r="E21" i="27" s="1"/>
  <c r="EI167" i="1"/>
  <c r="AU124" i="6"/>
  <c r="AU190" i="6"/>
  <c r="AU233" i="6"/>
  <c r="BR189" i="1"/>
  <c r="BF189" i="1"/>
  <c r="BF123" i="1"/>
  <c r="AB162" i="6"/>
  <c r="AB205" i="6"/>
  <c r="AB96" i="6"/>
  <c r="EZ175" i="6"/>
  <c r="EN218" i="6"/>
  <c r="EN109" i="6"/>
  <c r="E125" i="6"/>
  <c r="CC180" i="1"/>
  <c r="CC114" i="1"/>
  <c r="DR96" i="6"/>
  <c r="DR205" i="6"/>
  <c r="CS188" i="1"/>
  <c r="CS122" i="1"/>
  <c r="CJ189" i="1"/>
  <c r="CJ123" i="1"/>
  <c r="CE93" i="1"/>
  <c r="CE45" i="1"/>
  <c r="CE159" i="1"/>
  <c r="CJ96" i="1"/>
  <c r="CJ162" i="1"/>
  <c r="EF124" i="1"/>
  <c r="T97" i="1"/>
  <c r="T46" i="1"/>
  <c r="T89" i="1" s="1"/>
  <c r="T163" i="1"/>
  <c r="CZ47" i="6"/>
  <c r="CZ166" i="6"/>
  <c r="CZ209" i="6"/>
  <c r="DM101" i="1"/>
  <c r="DM167" i="1"/>
  <c r="CI208" i="6"/>
  <c r="CI98" i="6"/>
  <c r="CI99" i="6"/>
  <c r="CI165" i="6"/>
  <c r="ET188" i="1"/>
  <c r="EH188" i="1"/>
  <c r="EH122" i="1"/>
  <c r="CC121" i="1"/>
  <c r="CC187" i="1"/>
  <c r="DQ100" i="1"/>
  <c r="DQ166" i="1"/>
  <c r="BO180" i="6"/>
  <c r="BO223" i="6"/>
  <c r="BO114" i="6"/>
  <c r="BV87" i="1"/>
  <c r="BV153" i="1"/>
  <c r="DF233" i="6"/>
  <c r="DF124" i="6"/>
  <c r="DF190" i="6"/>
  <c r="DD103" i="1"/>
  <c r="DD169" i="1"/>
  <c r="DD48" i="1"/>
  <c r="DD91" i="1" s="1"/>
  <c r="W46" i="1"/>
  <c r="W89" i="1" s="1"/>
  <c r="W97" i="1"/>
  <c r="W163" i="1"/>
  <c r="DT117" i="1"/>
  <c r="DT183" i="1"/>
  <c r="BS211" i="6"/>
  <c r="BS168" i="6"/>
  <c r="BS102" i="6"/>
  <c r="DG102" i="6"/>
  <c r="DG168" i="6"/>
  <c r="DG211" i="6"/>
  <c r="AN185" i="1"/>
  <c r="AN119" i="1"/>
  <c r="DL113" i="6"/>
  <c r="DL222" i="6"/>
  <c r="DL179" i="6"/>
  <c r="AP32" i="39"/>
  <c r="CP203" i="6"/>
  <c r="CP160" i="6"/>
  <c r="CP45" i="6"/>
  <c r="EA177" i="6"/>
  <c r="EA111" i="6"/>
  <c r="AG30" i="19"/>
  <c r="Q30" i="39"/>
  <c r="AU30" i="39"/>
  <c r="EA220" i="6"/>
  <c r="K30" i="19"/>
  <c r="BE30" i="39"/>
  <c r="S30" i="19"/>
  <c r="AJ176" i="6"/>
  <c r="AJ110" i="6"/>
  <c r="AJ219" i="6"/>
  <c r="AE122" i="6"/>
  <c r="AE231" i="6"/>
  <c r="AE188" i="6"/>
  <c r="BI37" i="39"/>
  <c r="AM37" i="19"/>
  <c r="AN192" i="19" s="1"/>
  <c r="AY37" i="39"/>
  <c r="W37" i="19"/>
  <c r="U37" i="39"/>
  <c r="M37" i="19"/>
  <c r="EM118" i="6"/>
  <c r="EM227" i="6"/>
  <c r="DV166" i="1"/>
  <c r="DV100" i="1"/>
  <c r="BE111" i="1"/>
  <c r="BE177" i="1"/>
  <c r="EN104" i="1"/>
  <c r="EN170" i="1"/>
  <c r="EZ170" i="1"/>
  <c r="CJ115" i="6"/>
  <c r="CJ181" i="6"/>
  <c r="CJ224" i="6"/>
  <c r="AF222" i="6"/>
  <c r="AF179" i="6"/>
  <c r="AF113" i="6"/>
  <c r="EA110" i="1"/>
  <c r="EA169" i="1"/>
  <c r="D23" i="39"/>
  <c r="EA103" i="1"/>
  <c r="S23" i="21"/>
  <c r="EA48" i="1"/>
  <c r="EA91" i="1" s="1"/>
  <c r="AH23" i="39"/>
  <c r="AG23" i="21"/>
  <c r="K23" i="21"/>
  <c r="K119" i="6"/>
  <c r="BZ171" i="1"/>
  <c r="BZ105" i="1"/>
  <c r="EC95" i="1"/>
  <c r="AS205" i="6"/>
  <c r="AS96" i="6"/>
  <c r="DO106" i="1"/>
  <c r="I26" i="21"/>
  <c r="AD26" i="39"/>
  <c r="BY186" i="6"/>
  <c r="BY120" i="6"/>
  <c r="BY229" i="6"/>
  <c r="AK180" i="1"/>
  <c r="AK114" i="1"/>
  <c r="C27" i="21"/>
  <c r="H27" i="21"/>
  <c r="AB27" i="39"/>
  <c r="AZ98" i="1"/>
  <c r="AZ164" i="1"/>
  <c r="AO47" i="6"/>
  <c r="AO209" i="6"/>
  <c r="AO166" i="6"/>
  <c r="CF189" i="1"/>
  <c r="CF123" i="1"/>
  <c r="W110" i="6"/>
  <c r="W176" i="6"/>
  <c r="W219" i="6"/>
  <c r="DO124" i="1"/>
  <c r="AD44" i="39"/>
  <c r="I44" i="21"/>
  <c r="DO190" i="1"/>
  <c r="M123" i="1"/>
  <c r="BY226" i="6"/>
  <c r="BY117" i="6"/>
  <c r="BY183" i="6"/>
  <c r="BG166" i="6"/>
  <c r="BG47" i="6"/>
  <c r="BG209" i="6"/>
  <c r="BB115" i="6"/>
  <c r="BB181" i="6"/>
  <c r="BB224" i="6"/>
  <c r="DT179" i="6"/>
  <c r="DT113" i="6"/>
  <c r="DT222" i="6"/>
  <c r="DW109" i="6"/>
  <c r="DW218" i="6"/>
  <c r="DW175" i="6"/>
  <c r="AE28" i="19"/>
  <c r="BQ45" i="6"/>
  <c r="BQ203" i="6"/>
  <c r="BQ160" i="6"/>
  <c r="Y125" i="6"/>
  <c r="Y234" i="6"/>
  <c r="Y191" i="6"/>
  <c r="BW172" i="1"/>
  <c r="BW106" i="1"/>
  <c r="I210" i="6"/>
  <c r="I101" i="6"/>
  <c r="I100" i="6"/>
  <c r="DZ179" i="1"/>
  <c r="DZ113" i="1"/>
  <c r="CE120" i="6"/>
  <c r="CE186" i="6"/>
  <c r="H12" i="39"/>
  <c r="EM44" i="1"/>
  <c r="CG175" i="1"/>
  <c r="CG109" i="1"/>
  <c r="EA160" i="1"/>
  <c r="D14" i="39"/>
  <c r="AH14" i="39"/>
  <c r="S14" i="21"/>
  <c r="K14" i="21"/>
  <c r="AG14" i="21"/>
  <c r="BW113" i="1"/>
  <c r="BW179" i="1"/>
  <c r="BJ203" i="6"/>
  <c r="BI160" i="6"/>
  <c r="BI45" i="6"/>
  <c r="BI203" i="6"/>
  <c r="DO122" i="6"/>
  <c r="I41" i="19"/>
  <c r="AQ41" i="39"/>
  <c r="BC97" i="6"/>
  <c r="BC206" i="6"/>
  <c r="BC163" i="6"/>
  <c r="CT114" i="1"/>
  <c r="CT180" i="1"/>
  <c r="E110" i="6"/>
  <c r="S108" i="1"/>
  <c r="S174" i="1"/>
  <c r="W173" i="6"/>
  <c r="W107" i="6"/>
  <c r="W216" i="6"/>
  <c r="DS102" i="1"/>
  <c r="DS168" i="1"/>
  <c r="Y211" i="6"/>
  <c r="Y168" i="6"/>
  <c r="Y102" i="6"/>
  <c r="BT47" i="1"/>
  <c r="BT165" i="1"/>
  <c r="BT99" i="1"/>
  <c r="AU95" i="1"/>
  <c r="AU161" i="1"/>
  <c r="AR182" i="6"/>
  <c r="AR116" i="6"/>
  <c r="DE118" i="1"/>
  <c r="DE184" i="1"/>
  <c r="AR123" i="6"/>
  <c r="AR83" i="6"/>
  <c r="DB177" i="1"/>
  <c r="DB111" i="1"/>
  <c r="BN182" i="1"/>
  <c r="BN116" i="1"/>
  <c r="CW118" i="1"/>
  <c r="CW184" i="1"/>
  <c r="B38" i="21"/>
  <c r="W121" i="6"/>
  <c r="CV87" i="1"/>
  <c r="CV153" i="1"/>
  <c r="DP109" i="6"/>
  <c r="DP175" i="6"/>
  <c r="DP218" i="6"/>
  <c r="Z218" i="6"/>
  <c r="Z109" i="6"/>
  <c r="Z175" i="6"/>
  <c r="DD165" i="6"/>
  <c r="DD208" i="6"/>
  <c r="P219" i="6"/>
  <c r="P110" i="6"/>
  <c r="CN119" i="1"/>
  <c r="BO116" i="6"/>
  <c r="BO182" i="6"/>
  <c r="DZ232" i="6"/>
  <c r="DZ189" i="6"/>
  <c r="DZ83" i="6"/>
  <c r="DZ123" i="6"/>
  <c r="T37" i="39"/>
  <c r="EJ118" i="6"/>
  <c r="AX37" i="39"/>
  <c r="BH37" i="39"/>
  <c r="EJ184" i="6"/>
  <c r="V37" i="19"/>
  <c r="BM187" i="1"/>
  <c r="BM121" i="1"/>
  <c r="CD103" i="6"/>
  <c r="CD212" i="6"/>
  <c r="CD169" i="6"/>
  <c r="AH121" i="1"/>
  <c r="AH187" i="1"/>
  <c r="EM118" i="1"/>
  <c r="EY184" i="1"/>
  <c r="EM184" i="1"/>
  <c r="BM106" i="1"/>
  <c r="BM172" i="1"/>
  <c r="CK108" i="1"/>
  <c r="CK174" i="1"/>
  <c r="BE116" i="6"/>
  <c r="AU188" i="6"/>
  <c r="AU231" i="6"/>
  <c r="AU122" i="6"/>
  <c r="CX160" i="1"/>
  <c r="CX94" i="1"/>
  <c r="DG207" i="6"/>
  <c r="DG46" i="6"/>
  <c r="DG164" i="6"/>
  <c r="CV116" i="1"/>
  <c r="EA204" i="6"/>
  <c r="AD103" i="6"/>
  <c r="BX116" i="1"/>
  <c r="BX182" i="1"/>
  <c r="CX110" i="6"/>
  <c r="CX176" i="6"/>
  <c r="CX219" i="6"/>
  <c r="BW99" i="1"/>
  <c r="BW165" i="1"/>
  <c r="BW47" i="1"/>
  <c r="BW90" i="1" s="1"/>
  <c r="EE170" i="1"/>
  <c r="EE104" i="1"/>
  <c r="AI24" i="21"/>
  <c r="AQ113" i="6"/>
  <c r="V106" i="1"/>
  <c r="V172" i="1"/>
  <c r="BL178" i="6"/>
  <c r="BL221" i="6"/>
  <c r="BL112" i="6"/>
  <c r="T169" i="6"/>
  <c r="T103" i="6"/>
  <c r="T212" i="6"/>
  <c r="BX212" i="6"/>
  <c r="BX169" i="6"/>
  <c r="BX103" i="6"/>
  <c r="CJ226" i="6"/>
  <c r="CJ183" i="6"/>
  <c r="CJ117" i="6"/>
  <c r="AM232" i="6"/>
  <c r="AM123" i="6"/>
  <c r="AM189" i="6"/>
  <c r="AM83" i="6"/>
  <c r="EC180" i="1"/>
  <c r="EC114" i="1"/>
  <c r="AH34" i="21"/>
  <c r="AG174" i="6"/>
  <c r="AG217" i="6"/>
  <c r="AO190" i="1"/>
  <c r="AC190" i="1"/>
  <c r="AC124" i="1"/>
  <c r="AV118" i="1"/>
  <c r="AV184" i="1"/>
  <c r="R116" i="6"/>
  <c r="CJ46" i="6"/>
  <c r="CJ207" i="6"/>
  <c r="CJ164" i="6"/>
  <c r="DQ209" i="6"/>
  <c r="DQ47" i="6"/>
  <c r="EC157" i="6" s="1"/>
  <c r="AY124" i="1"/>
  <c r="AY190" i="1"/>
  <c r="BO227" i="6"/>
  <c r="BO184" i="6"/>
  <c r="BO118" i="6"/>
  <c r="EP98" i="1"/>
  <c r="EP164" i="1"/>
  <c r="FB164" i="1"/>
  <c r="X18" i="21"/>
  <c r="I18" i="39"/>
  <c r="I63" i="39" s="1"/>
  <c r="I62" i="39" s="1"/>
  <c r="AM18" i="39"/>
  <c r="BR167" i="6"/>
  <c r="BR210" i="6"/>
  <c r="BR101" i="6"/>
  <c r="BR100" i="6"/>
  <c r="AS120" i="1"/>
  <c r="AS186" i="1"/>
  <c r="AF18" i="19"/>
  <c r="DY165" i="6"/>
  <c r="DY208" i="6"/>
  <c r="DY98" i="6"/>
  <c r="DY99" i="6"/>
  <c r="AX171" i="1"/>
  <c r="AX105" i="1"/>
  <c r="E118" i="1"/>
  <c r="CF94" i="1"/>
  <c r="CF160" i="1"/>
  <c r="DE111" i="1"/>
  <c r="DE177" i="1"/>
  <c r="CI183" i="1"/>
  <c r="CI117" i="1"/>
  <c r="CS215" i="6"/>
  <c r="CS106" i="6"/>
  <c r="CS172" i="6"/>
  <c r="BE34" i="39"/>
  <c r="K34" i="19"/>
  <c r="EA115" i="6"/>
  <c r="EA181" i="6"/>
  <c r="AU34" i="39"/>
  <c r="AG34" i="19"/>
  <c r="S34" i="19"/>
  <c r="EA224" i="6"/>
  <c r="Q34" i="39"/>
  <c r="DT174" i="1"/>
  <c r="DT108" i="1"/>
  <c r="AY122" i="1"/>
  <c r="AY188" i="1"/>
  <c r="DI214" i="6"/>
  <c r="DI104" i="6"/>
  <c r="DI171" i="6"/>
  <c r="AO24" i="39"/>
  <c r="DI105" i="6"/>
  <c r="C24" i="19"/>
  <c r="H24" i="19"/>
  <c r="DM205" i="6"/>
  <c r="DM96" i="6"/>
  <c r="DM162" i="6"/>
  <c r="CC229" i="6"/>
  <c r="CC120" i="6"/>
  <c r="FA175" i="6"/>
  <c r="EO109" i="6"/>
  <c r="AN28" i="19"/>
  <c r="EO175" i="6"/>
  <c r="EO218" i="6"/>
  <c r="DJ185" i="1"/>
  <c r="DJ119" i="1"/>
  <c r="AK43" i="21"/>
  <c r="EI123" i="1"/>
  <c r="EU189" i="1"/>
  <c r="EI189" i="1"/>
  <c r="BF123" i="6"/>
  <c r="BF83" i="6"/>
  <c r="BE116" i="1"/>
  <c r="BE182" i="1"/>
  <c r="O94" i="6"/>
  <c r="O95" i="6"/>
  <c r="CU168" i="6"/>
  <c r="CB190" i="1"/>
  <c r="CB124" i="1"/>
  <c r="E106" i="6"/>
  <c r="Z115" i="6"/>
  <c r="Z181" i="6"/>
  <c r="Z224" i="6"/>
  <c r="CG215" i="6"/>
  <c r="CG172" i="6"/>
  <c r="CG106" i="6"/>
  <c r="BZ113" i="1"/>
  <c r="BZ179" i="1"/>
  <c r="DF106" i="6"/>
  <c r="DF172" i="6"/>
  <c r="DF215" i="6"/>
  <c r="BA179" i="1"/>
  <c r="BA113" i="1"/>
  <c r="AL98" i="6"/>
  <c r="AL99" i="6"/>
  <c r="AL208" i="6"/>
  <c r="AL165" i="6"/>
  <c r="BE123" i="6"/>
  <c r="BE232" i="6"/>
  <c r="BE83" i="6"/>
  <c r="BE189" i="6"/>
  <c r="AO105" i="6"/>
  <c r="AO171" i="6"/>
  <c r="AO214" i="6"/>
  <c r="AO104" i="6"/>
  <c r="DM105" i="6"/>
  <c r="DM104" i="6"/>
  <c r="DM171" i="6"/>
  <c r="DM214" i="6"/>
  <c r="EI104" i="1"/>
  <c r="EI170" i="1"/>
  <c r="AK24" i="21"/>
  <c r="EU170" i="1"/>
  <c r="CW45" i="6"/>
  <c r="CW243" i="6" s="1"/>
  <c r="CW160" i="6"/>
  <c r="B13" i="19"/>
  <c r="CW203" i="6"/>
  <c r="O210" i="6"/>
  <c r="O100" i="6"/>
  <c r="O101" i="6"/>
  <c r="CO122" i="6"/>
  <c r="CO231" i="6"/>
  <c r="AK97" i="6"/>
  <c r="AK206" i="6"/>
  <c r="AA94" i="6"/>
  <c r="AA95" i="6"/>
  <c r="AA204" i="6"/>
  <c r="CP185" i="1"/>
  <c r="CP119" i="1"/>
  <c r="DA105" i="6"/>
  <c r="DA104" i="6"/>
  <c r="DA214" i="6"/>
  <c r="DA171" i="6"/>
  <c r="DF168" i="6"/>
  <c r="DF211" i="6"/>
  <c r="DF102" i="6"/>
  <c r="AD183" i="6"/>
  <c r="AD226" i="6"/>
  <c r="AD117" i="6"/>
  <c r="DD186" i="1"/>
  <c r="DD120" i="1"/>
  <c r="K22" i="19"/>
  <c r="EA103" i="6"/>
  <c r="I227" i="6"/>
  <c r="I118" i="6"/>
  <c r="AP223" i="6"/>
  <c r="AP114" i="6"/>
  <c r="BK107" i="1"/>
  <c r="BK173" i="1"/>
  <c r="BX105" i="1"/>
  <c r="BX171" i="1"/>
  <c r="AQ183" i="1"/>
  <c r="T125" i="6"/>
  <c r="T191" i="6"/>
  <c r="T234" i="6"/>
  <c r="BR178" i="1"/>
  <c r="BR112" i="1"/>
  <c r="V113" i="1"/>
  <c r="V179" i="1"/>
  <c r="AW178" i="1"/>
  <c r="AK178" i="1"/>
  <c r="AK112" i="1"/>
  <c r="BH112" i="1"/>
  <c r="BH178" i="1"/>
  <c r="T214" i="6"/>
  <c r="T105" i="6"/>
  <c r="T104" i="6"/>
  <c r="T171" i="6"/>
  <c r="AA115" i="6"/>
  <c r="AA181" i="6"/>
  <c r="AA224" i="6"/>
  <c r="AG95" i="1"/>
  <c r="AG161" i="1"/>
  <c r="AF29" i="39"/>
  <c r="AD29" i="21"/>
  <c r="AJ139" i="21" s="1"/>
  <c r="DU109" i="1"/>
  <c r="DU175" i="1"/>
  <c r="D29" i="21"/>
  <c r="J29" i="21"/>
  <c r="B29" i="39"/>
  <c r="Q29" i="21"/>
  <c r="S217" i="6"/>
  <c r="S174" i="6"/>
  <c r="S108" i="6"/>
  <c r="AS218" i="6"/>
  <c r="AS109" i="6"/>
  <c r="AS175" i="6"/>
  <c r="AK23" i="21"/>
  <c r="EU169" i="1"/>
  <c r="EI48" i="1"/>
  <c r="EI169" i="1"/>
  <c r="EI103" i="1"/>
  <c r="DJ105" i="1"/>
  <c r="DJ171" i="1"/>
  <c r="T184" i="1"/>
  <c r="T118" i="1"/>
  <c r="AT159" i="1"/>
  <c r="AL13" i="39"/>
  <c r="W13" i="21"/>
  <c r="M13" i="21"/>
  <c r="AU165" i="1"/>
  <c r="AU47" i="1"/>
  <c r="AU99" i="1"/>
  <c r="CB44" i="6"/>
  <c r="CB202" i="6"/>
  <c r="DJ187" i="6"/>
  <c r="DJ121" i="6"/>
  <c r="EH115" i="1"/>
  <c r="D37" i="27" s="1"/>
  <c r="AV96" i="6"/>
  <c r="AV205" i="6"/>
  <c r="AF113" i="1"/>
  <c r="AF179" i="1"/>
  <c r="AS164" i="1"/>
  <c r="AS98" i="1"/>
  <c r="L109" i="1"/>
  <c r="DD211" i="6"/>
  <c r="DD102" i="6"/>
  <c r="DD168" i="6"/>
  <c r="BJ225" i="6"/>
  <c r="BJ116" i="6"/>
  <c r="BJ182" i="6"/>
  <c r="CS87" i="1"/>
  <c r="CS153" i="1"/>
  <c r="CT123" i="1"/>
  <c r="CT189" i="1"/>
  <c r="E124" i="6"/>
  <c r="AX43" i="39"/>
  <c r="V43" i="19"/>
  <c r="EV190" i="6"/>
  <c r="BH43" i="39"/>
  <c r="EJ190" i="6"/>
  <c r="AR168" i="1"/>
  <c r="AR102" i="1"/>
  <c r="AL114" i="1"/>
  <c r="AL180" i="1"/>
  <c r="DG113" i="6"/>
  <c r="CM188" i="6"/>
  <c r="CM122" i="6"/>
  <c r="CM231" i="6"/>
  <c r="K202" i="6"/>
  <c r="K44" i="6"/>
  <c r="CK231" i="6"/>
  <c r="CK122" i="6"/>
  <c r="CK188" i="6"/>
  <c r="BF114" i="1"/>
  <c r="BF180" i="1"/>
  <c r="AL123" i="6"/>
  <c r="AL83" i="6"/>
  <c r="AL232" i="6"/>
  <c r="CI95" i="1"/>
  <c r="CI161" i="1"/>
  <c r="H205" i="6"/>
  <c r="H96" i="6"/>
  <c r="ED164" i="1"/>
  <c r="CG96" i="1"/>
  <c r="DF187" i="1"/>
  <c r="EB110" i="1"/>
  <c r="EB176" i="1"/>
  <c r="BO109" i="6"/>
  <c r="BO175" i="6"/>
  <c r="DQ170" i="6"/>
  <c r="DQ213" i="6"/>
  <c r="DQ48" i="6"/>
  <c r="BW99" i="6"/>
  <c r="BW208" i="6"/>
  <c r="BW165" i="6"/>
  <c r="BW98" i="6"/>
  <c r="R99" i="1"/>
  <c r="R47" i="1"/>
  <c r="BK124" i="6"/>
  <c r="T105" i="1"/>
  <c r="G122" i="1"/>
  <c r="AV116" i="6"/>
  <c r="AV225" i="6"/>
  <c r="BG232" i="6"/>
  <c r="BG189" i="6"/>
  <c r="BG123" i="6"/>
  <c r="BG83" i="6"/>
  <c r="CY119" i="6"/>
  <c r="CY228" i="6"/>
  <c r="CY185" i="6"/>
  <c r="BI163" i="6"/>
  <c r="BI206" i="6"/>
  <c r="DZ112" i="6"/>
  <c r="DZ178" i="6"/>
  <c r="DZ221" i="6"/>
  <c r="W87" i="1"/>
  <c r="W153" i="1"/>
  <c r="G107" i="6"/>
  <c r="G216" i="6"/>
  <c r="P44" i="6"/>
  <c r="P202" i="6"/>
  <c r="CC174" i="6"/>
  <c r="CC217" i="6"/>
  <c r="CC108" i="6"/>
  <c r="CJ103" i="6"/>
  <c r="CJ212" i="6"/>
  <c r="CJ169" i="6"/>
  <c r="AF29" i="19"/>
  <c r="DY176" i="6"/>
  <c r="DY110" i="6"/>
  <c r="CP48" i="1"/>
  <c r="CP91" i="1" s="1"/>
  <c r="CP103" i="1"/>
  <c r="CP169" i="1"/>
  <c r="AH119" i="1"/>
  <c r="AH185" i="1"/>
  <c r="BG189" i="1"/>
  <c r="BG123" i="1"/>
  <c r="BH108" i="1"/>
  <c r="BH174" i="1"/>
  <c r="DR104" i="6"/>
  <c r="DR105" i="6"/>
  <c r="DR171" i="6"/>
  <c r="DR214" i="6"/>
  <c r="AN153" i="1"/>
  <c r="AN87" i="1"/>
  <c r="CR217" i="6"/>
  <c r="CR174" i="6"/>
  <c r="CR108" i="6"/>
  <c r="BA117" i="6"/>
  <c r="AB13" i="39"/>
  <c r="C13" i="21"/>
  <c r="H13" i="21"/>
  <c r="AG179" i="1"/>
  <c r="DH117" i="1"/>
  <c r="DH183" i="1"/>
  <c r="BL119" i="6"/>
  <c r="BL185" i="6"/>
  <c r="BL228" i="6"/>
  <c r="CG107" i="6"/>
  <c r="K113" i="6"/>
  <c r="K222" i="6"/>
  <c r="U171" i="1"/>
  <c r="V37" i="21"/>
  <c r="G37" i="39"/>
  <c r="EJ117" i="1"/>
  <c r="F39" i="27" s="1"/>
  <c r="AK37" i="39"/>
  <c r="CE83" i="6"/>
  <c r="CE123" i="6"/>
  <c r="K119" i="1"/>
  <c r="C21" i="21"/>
  <c r="DI101" i="1"/>
  <c r="H21" i="21"/>
  <c r="AB21" i="39"/>
  <c r="DI167" i="1"/>
  <c r="P111" i="1"/>
  <c r="AL96" i="1"/>
  <c r="BF163" i="1"/>
  <c r="BF46" i="1"/>
  <c r="BF97" i="1"/>
  <c r="BP45" i="1"/>
  <c r="BP93" i="1"/>
  <c r="BP159" i="1"/>
  <c r="S167" i="1"/>
  <c r="AF181" i="1"/>
  <c r="AF115" i="1"/>
  <c r="CM109" i="1"/>
  <c r="EY190" i="1"/>
  <c r="EM190" i="1"/>
  <c r="EM124" i="1"/>
  <c r="H44" i="39"/>
  <c r="AL44" i="39"/>
  <c r="AM44" i="21"/>
  <c r="M44" i="21"/>
  <c r="W44" i="21"/>
  <c r="ET174" i="1"/>
  <c r="EH174" i="1"/>
  <c r="EH108" i="1"/>
  <c r="AR171" i="1"/>
  <c r="AG167" i="6"/>
  <c r="AG100" i="6"/>
  <c r="AG101" i="6"/>
  <c r="AG210" i="6"/>
  <c r="BF117" i="1"/>
  <c r="BF183" i="1"/>
  <c r="CW116" i="6"/>
  <c r="CW182" i="6"/>
  <c r="B35" i="19"/>
  <c r="CW225" i="6"/>
  <c r="F115" i="1"/>
  <c r="CJ220" i="6"/>
  <c r="CJ111" i="6"/>
  <c r="AP122" i="1"/>
  <c r="AP188" i="1"/>
  <c r="CE177" i="6"/>
  <c r="CE220" i="6"/>
  <c r="CE111" i="6"/>
  <c r="AC161" i="1"/>
  <c r="AC95" i="1"/>
  <c r="CE182" i="6"/>
  <c r="CE225" i="6"/>
  <c r="CE116" i="6"/>
  <c r="AR170" i="1"/>
  <c r="AR104" i="1"/>
  <c r="AA220" i="6"/>
  <c r="AA111" i="6"/>
  <c r="AA177" i="6"/>
  <c r="DH202" i="6"/>
  <c r="DH44" i="6"/>
  <c r="D19" i="39"/>
  <c r="AG19" i="21"/>
  <c r="K19" i="21"/>
  <c r="AH19" i="39"/>
  <c r="S19" i="21"/>
  <c r="BJ100" i="1"/>
  <c r="BJ166" i="1"/>
  <c r="BB97" i="6"/>
  <c r="BB206" i="6"/>
  <c r="BB163" i="6"/>
  <c r="DQ113" i="1"/>
  <c r="CD101" i="6"/>
  <c r="CD100" i="6"/>
  <c r="CD210" i="6"/>
  <c r="DC121" i="1"/>
  <c r="DC187" i="1"/>
  <c r="CM179" i="1"/>
  <c r="CM113" i="1"/>
  <c r="DM45" i="6"/>
  <c r="DM203" i="6"/>
  <c r="AL170" i="6"/>
  <c r="AL48" i="6"/>
  <c r="AL213" i="6"/>
  <c r="EB164" i="6"/>
  <c r="EB46" i="6"/>
  <c r="EB207" i="6"/>
  <c r="CP226" i="6"/>
  <c r="CP117" i="6"/>
  <c r="CP183" i="6"/>
  <c r="BE167" i="6"/>
  <c r="CK207" i="6"/>
  <c r="X178" i="6"/>
  <c r="X221" i="6"/>
  <c r="X112" i="6"/>
  <c r="BN212" i="6"/>
  <c r="BN169" i="6"/>
  <c r="BN103" i="6"/>
  <c r="CQ179" i="6"/>
  <c r="CQ222" i="6"/>
  <c r="CQ113" i="6"/>
  <c r="DA208" i="6"/>
  <c r="AQ99" i="1"/>
  <c r="AQ47" i="1"/>
  <c r="AQ165" i="1"/>
  <c r="AH104" i="6"/>
  <c r="AH105" i="6"/>
  <c r="AH171" i="6"/>
  <c r="AH214" i="6"/>
  <c r="Z168" i="1"/>
  <c r="Z102" i="1"/>
  <c r="Y103" i="6"/>
  <c r="Y169" i="6"/>
  <c r="Y212" i="6"/>
  <c r="CS108" i="1"/>
  <c r="CS174" i="1"/>
  <c r="CU181" i="6"/>
  <c r="CU224" i="6"/>
  <c r="Z118" i="6"/>
  <c r="CP44" i="6"/>
  <c r="CP197" i="6" s="1"/>
  <c r="CP202" i="6"/>
  <c r="V222" i="6"/>
  <c r="V113" i="6"/>
  <c r="V179" i="6"/>
  <c r="BH98" i="1"/>
  <c r="BH164" i="1"/>
  <c r="X167" i="6"/>
  <c r="X101" i="6"/>
  <c r="X100" i="6"/>
  <c r="X210" i="6"/>
  <c r="DH213" i="6"/>
  <c r="AY123" i="1"/>
  <c r="AY189" i="1"/>
  <c r="BV102" i="1"/>
  <c r="BV168" i="1"/>
  <c r="EQ178" i="1"/>
  <c r="FC178" i="1"/>
  <c r="AO32" i="21"/>
  <c r="EQ112" i="1"/>
  <c r="X182" i="1"/>
  <c r="Y105" i="6"/>
  <c r="Y171" i="6"/>
  <c r="Y104" i="6"/>
  <c r="Y214" i="6"/>
  <c r="J45" i="6"/>
  <c r="J203" i="6"/>
  <c r="DI111" i="1"/>
  <c r="H31" i="21"/>
  <c r="C31" i="21"/>
  <c r="AB31" i="39"/>
  <c r="AU110" i="6"/>
  <c r="AU219" i="6"/>
  <c r="AU176" i="6"/>
  <c r="EB217" i="6"/>
  <c r="EB174" i="6"/>
  <c r="EB108" i="6"/>
  <c r="AH102" i="1"/>
  <c r="AH168" i="1"/>
  <c r="CN111" i="6"/>
  <c r="CN220" i="6"/>
  <c r="CN177" i="6"/>
  <c r="Y102" i="1"/>
  <c r="Y168" i="1"/>
  <c r="CQ162" i="1"/>
  <c r="CQ96" i="1"/>
  <c r="CN223" i="6"/>
  <c r="CN114" i="6"/>
  <c r="CN180" i="6"/>
  <c r="L114" i="6"/>
  <c r="L223" i="6"/>
  <c r="BI174" i="1"/>
  <c r="EE122" i="6"/>
  <c r="EE188" i="6"/>
  <c r="DZ171" i="6"/>
  <c r="DZ105" i="6"/>
  <c r="DZ104" i="6"/>
  <c r="G124" i="1"/>
  <c r="AN233" i="6"/>
  <c r="AN190" i="6"/>
  <c r="AN124" i="6"/>
  <c r="AO173" i="6"/>
  <c r="AO107" i="6"/>
  <c r="AO216" i="6"/>
  <c r="BP45" i="6"/>
  <c r="BP198" i="6" s="1"/>
  <c r="BP160" i="6"/>
  <c r="BP203" i="6"/>
  <c r="AK153" i="1"/>
  <c r="AK87" i="1"/>
  <c r="Y169" i="1"/>
  <c r="Y103" i="1"/>
  <c r="Y48" i="1"/>
  <c r="Q105" i="6"/>
  <c r="Q171" i="6"/>
  <c r="Q104" i="6"/>
  <c r="AC36" i="39"/>
  <c r="DL182" i="1"/>
  <c r="Y116" i="1"/>
  <c r="Y182" i="1"/>
  <c r="BL229" i="6"/>
  <c r="BL120" i="6"/>
  <c r="BL186" i="6"/>
  <c r="BC101" i="6"/>
  <c r="CQ173" i="1"/>
  <c r="CQ107" i="1"/>
  <c r="R30" i="21"/>
  <c r="C30" i="39"/>
  <c r="DX110" i="1"/>
  <c r="DX176" i="1"/>
  <c r="AE166" i="6"/>
  <c r="AI98" i="1"/>
  <c r="CF125" i="6"/>
  <c r="CF234" i="6"/>
  <c r="CF191" i="6"/>
  <c r="BA183" i="1"/>
  <c r="BP125" i="6"/>
  <c r="BP234" i="6"/>
  <c r="BP191" i="6"/>
  <c r="DF111" i="6"/>
  <c r="DF177" i="6"/>
  <c r="K95" i="6"/>
  <c r="K94" i="6"/>
  <c r="K204" i="6"/>
  <c r="AU163" i="1"/>
  <c r="AS234" i="6"/>
  <c r="AS191" i="6"/>
  <c r="AS125" i="6"/>
  <c r="BN188" i="6"/>
  <c r="BN231" i="6"/>
  <c r="CU160" i="1"/>
  <c r="CU94" i="1"/>
  <c r="DO117" i="1"/>
  <c r="DO183" i="1"/>
  <c r="I37" i="21"/>
  <c r="AD37" i="39"/>
  <c r="CS172" i="1"/>
  <c r="CS106" i="1"/>
  <c r="CW113" i="1"/>
  <c r="CW179" i="1"/>
  <c r="AK118" i="1"/>
  <c r="AK184" i="1"/>
  <c r="CK159" i="1"/>
  <c r="EB117" i="1"/>
  <c r="EB183" i="1"/>
  <c r="BN168" i="1"/>
  <c r="BN102" i="1"/>
  <c r="DU106" i="6"/>
  <c r="Q25" i="19"/>
  <c r="AS25" i="39"/>
  <c r="DU215" i="6"/>
  <c r="J25" i="19"/>
  <c r="BC25" i="39"/>
  <c r="DU172" i="6"/>
  <c r="BP219" i="6"/>
  <c r="BP110" i="6"/>
  <c r="BP176" i="6"/>
  <c r="DN211" i="6"/>
  <c r="DN168" i="6"/>
  <c r="DN102" i="6"/>
  <c r="CA163" i="6"/>
  <c r="CA97" i="6"/>
  <c r="CA206" i="6"/>
  <c r="E24" i="39"/>
  <c r="ED104" i="1"/>
  <c r="T24" i="21"/>
  <c r="ED170" i="1"/>
  <c r="AI24" i="39"/>
  <c r="AE27" i="39"/>
  <c r="DR173" i="1"/>
  <c r="R113" i="1"/>
  <c r="R179" i="1"/>
  <c r="V94" i="6"/>
  <c r="V161" i="6"/>
  <c r="V95" i="6"/>
  <c r="BN210" i="6"/>
  <c r="BN101" i="6"/>
  <c r="BN100" i="6"/>
  <c r="BN167" i="6"/>
  <c r="R104" i="1"/>
  <c r="R170" i="1"/>
  <c r="CQ174" i="6"/>
  <c r="CQ108" i="6"/>
  <c r="BA164" i="1"/>
  <c r="BA98" i="1"/>
  <c r="DT105" i="6"/>
  <c r="DT104" i="6"/>
  <c r="I110" i="1"/>
  <c r="AQ115" i="1"/>
  <c r="AQ181" i="1"/>
  <c r="BV179" i="1"/>
  <c r="BV113" i="1"/>
  <c r="CO180" i="6"/>
  <c r="CO114" i="6"/>
  <c r="CO223" i="6"/>
  <c r="CM44" i="6"/>
  <c r="CM202" i="6"/>
  <c r="CA123" i="6"/>
  <c r="CQ212" i="6"/>
  <c r="BA111" i="6"/>
  <c r="DA101" i="6"/>
  <c r="DN106" i="6"/>
  <c r="BQ114" i="6"/>
  <c r="CD117" i="6"/>
  <c r="CD183" i="6"/>
  <c r="CD226" i="6"/>
  <c r="Z176" i="6"/>
  <c r="Z219" i="6"/>
  <c r="Z110" i="6"/>
  <c r="BU118" i="1"/>
  <c r="BU184" i="1"/>
  <c r="AL171" i="1"/>
  <c r="AL105" i="1"/>
  <c r="AZ119" i="1"/>
  <c r="AZ185" i="1"/>
  <c r="BQ227" i="6"/>
  <c r="BP227" i="6"/>
  <c r="BP184" i="6"/>
  <c r="AI14" i="21"/>
  <c r="EE160" i="1"/>
  <c r="EE94" i="1"/>
  <c r="AS161" i="1"/>
  <c r="AS95" i="1"/>
  <c r="FA179" i="1"/>
  <c r="AN33" i="21"/>
  <c r="EO179" i="1"/>
  <c r="EO113" i="1"/>
  <c r="CV108" i="6"/>
  <c r="CV106" i="6"/>
  <c r="W102" i="6"/>
  <c r="W168" i="6"/>
  <c r="W211" i="6"/>
  <c r="EV168" i="1"/>
  <c r="EJ168" i="1"/>
  <c r="EJ102" i="1"/>
  <c r="V22" i="21"/>
  <c r="AK22" i="39"/>
  <c r="DP222" i="6"/>
  <c r="DP179" i="6"/>
  <c r="DP113" i="6"/>
  <c r="CO108" i="1"/>
  <c r="CO174" i="1"/>
  <c r="EK161" i="1"/>
  <c r="EW161" i="1"/>
  <c r="AL15" i="21"/>
  <c r="AC223" i="6"/>
  <c r="AC180" i="6"/>
  <c r="AC114" i="6"/>
  <c r="CG106" i="1"/>
  <c r="CG172" i="1"/>
  <c r="CE168" i="6"/>
  <c r="CE211" i="6"/>
  <c r="CE102" i="6"/>
  <c r="DQ172" i="6"/>
  <c r="DQ106" i="6"/>
  <c r="DQ215" i="6"/>
  <c r="EZ185" i="6"/>
  <c r="EN228" i="6"/>
  <c r="EN185" i="6"/>
  <c r="EN119" i="6"/>
  <c r="BA122" i="1"/>
  <c r="BA188" i="1"/>
  <c r="Q229" i="6"/>
  <c r="Q186" i="6"/>
  <c r="Q120" i="6"/>
  <c r="BU206" i="6"/>
  <c r="BT163" i="6"/>
  <c r="BT97" i="6"/>
  <c r="BT206" i="6"/>
  <c r="B33" i="21"/>
  <c r="CY179" i="1"/>
  <c r="CY113" i="1"/>
  <c r="DN186" i="6"/>
  <c r="DN229" i="6"/>
  <c r="DN120" i="6"/>
  <c r="AV26" i="39"/>
  <c r="EF107" i="6"/>
  <c r="EF173" i="6"/>
  <c r="EF216" i="6"/>
  <c r="EG189" i="6"/>
  <c r="ES189" i="6"/>
  <c r="EG123" i="6"/>
  <c r="EG83" i="6"/>
  <c r="BG42" i="39"/>
  <c r="L42" i="19"/>
  <c r="S42" i="39"/>
  <c r="E42" i="19"/>
  <c r="U42" i="19"/>
  <c r="AW42" i="39"/>
  <c r="AJ42" i="19"/>
  <c r="EG232" i="6"/>
  <c r="AY42" i="19"/>
  <c r="DW101" i="6"/>
  <c r="DW102" i="6"/>
  <c r="DW211" i="6"/>
  <c r="B27" i="19"/>
  <c r="CW174" i="6"/>
  <c r="CW217" i="6"/>
  <c r="CW108" i="6"/>
  <c r="CQ160" i="1"/>
  <c r="CE94" i="1"/>
  <c r="CE160" i="1"/>
  <c r="EI124" i="6"/>
  <c r="EI106" i="6"/>
  <c r="EI215" i="6"/>
  <c r="AK25" i="19"/>
  <c r="EI172" i="6"/>
  <c r="EU172" i="6"/>
  <c r="DA176" i="6"/>
  <c r="DA219" i="6"/>
  <c r="DA110" i="6"/>
  <c r="EL96" i="6"/>
  <c r="EL95" i="6"/>
  <c r="EL94" i="6"/>
  <c r="EL204" i="6"/>
  <c r="EL161" i="6"/>
  <c r="EX161" i="6"/>
  <c r="AB188" i="1"/>
  <c r="AB122" i="1"/>
  <c r="DO220" i="6"/>
  <c r="AQ30" i="39"/>
  <c r="DO177" i="6"/>
  <c r="I30" i="19"/>
  <c r="BV115" i="6"/>
  <c r="AJ95" i="1"/>
  <c r="AJ161" i="1"/>
  <c r="AT185" i="6"/>
  <c r="AT228" i="6"/>
  <c r="AT119" i="6"/>
  <c r="AQ94" i="1"/>
  <c r="AQ160" i="1"/>
  <c r="BE217" i="6"/>
  <c r="BE108" i="6"/>
  <c r="BE174" i="6"/>
  <c r="BB202" i="6"/>
  <c r="BB44" i="6"/>
  <c r="BB268" i="6" s="1"/>
  <c r="ER109" i="1"/>
  <c r="M32" i="34" s="1"/>
  <c r="FD175" i="1"/>
  <c r="ER175" i="1"/>
  <c r="AE205" i="6"/>
  <c r="AD96" i="6"/>
  <c r="AD205" i="6"/>
  <c r="AD162" i="6"/>
  <c r="BD109" i="1"/>
  <c r="BD175" i="1"/>
  <c r="E19" i="19"/>
  <c r="AY19" i="19"/>
  <c r="AZ130" i="19" s="1"/>
  <c r="J21" i="12" s="1"/>
  <c r="EG166" i="6"/>
  <c r="L19" i="19"/>
  <c r="EG209" i="6"/>
  <c r="AK226" i="6"/>
  <c r="AK183" i="6"/>
  <c r="AK117" i="6"/>
  <c r="BM104" i="1"/>
  <c r="BM170" i="1"/>
  <c r="ER170" i="6"/>
  <c r="FD170" i="6"/>
  <c r="ER213" i="6"/>
  <c r="AK41" i="39"/>
  <c r="V41" i="21"/>
  <c r="CX206" i="6"/>
  <c r="CX97" i="6"/>
  <c r="E16" i="21"/>
  <c r="AX16" i="21"/>
  <c r="F16" i="39"/>
  <c r="EG96" i="1"/>
  <c r="L16" i="21"/>
  <c r="ES162" i="1"/>
  <c r="AJ16" i="39"/>
  <c r="AJ16" i="21"/>
  <c r="EG162" i="1"/>
  <c r="U16" i="21"/>
  <c r="AW107" i="6"/>
  <c r="FA186" i="6"/>
  <c r="AN39" i="19"/>
  <c r="EO186" i="6"/>
  <c r="EO120" i="6"/>
  <c r="EO229" i="6"/>
  <c r="AG203" i="6"/>
  <c r="AG45" i="6"/>
  <c r="AS155" i="6" s="1"/>
  <c r="AG160" i="6"/>
  <c r="Y186" i="1"/>
  <c r="M120" i="1"/>
  <c r="DZ163" i="6"/>
  <c r="DZ206" i="6"/>
  <c r="DZ97" i="6"/>
  <c r="DH172" i="6"/>
  <c r="DH106" i="6"/>
  <c r="DH215" i="6"/>
  <c r="BK119" i="1"/>
  <c r="BK185" i="1"/>
  <c r="AT25" i="39"/>
  <c r="R25" i="19"/>
  <c r="BD25" i="39"/>
  <c r="DX172" i="6"/>
  <c r="FA169" i="1"/>
  <c r="AN23" i="21"/>
  <c r="EO103" i="1"/>
  <c r="EO169" i="1"/>
  <c r="EO48" i="1"/>
  <c r="BA120" i="6"/>
  <c r="BA186" i="6"/>
  <c r="BA229" i="6"/>
  <c r="AI113" i="1"/>
  <c r="AI179" i="1"/>
  <c r="DP110" i="1"/>
  <c r="DP176" i="1"/>
  <c r="DM116" i="6"/>
  <c r="DM182" i="6"/>
  <c r="DM225" i="6"/>
  <c r="DW105" i="1"/>
  <c r="DW171" i="1"/>
  <c r="AE25" i="21"/>
  <c r="DS108" i="6"/>
  <c r="DS174" i="6"/>
  <c r="DS217" i="6"/>
  <c r="K47" i="6"/>
  <c r="K209" i="6"/>
  <c r="EN99" i="6"/>
  <c r="EN165" i="6"/>
  <c r="EN208" i="6"/>
  <c r="EN98" i="6"/>
  <c r="EZ165" i="6"/>
  <c r="AV105" i="6"/>
  <c r="AV104" i="6"/>
  <c r="AV214" i="6"/>
  <c r="AV171" i="6"/>
  <c r="C23" i="21"/>
  <c r="AB23" i="39"/>
  <c r="H23" i="21"/>
  <c r="DC167" i="6"/>
  <c r="CQ167" i="6"/>
  <c r="CQ210" i="6"/>
  <c r="CQ100" i="6"/>
  <c r="CQ101" i="6"/>
  <c r="DB165" i="1"/>
  <c r="CP99" i="1"/>
  <c r="CP47" i="1"/>
  <c r="CP165" i="1"/>
  <c r="DD188" i="1"/>
  <c r="DD122" i="1"/>
  <c r="AN118" i="6"/>
  <c r="AN227" i="6"/>
  <c r="AN184" i="6"/>
  <c r="BX231" i="6"/>
  <c r="BX122" i="6"/>
  <c r="BX188" i="6"/>
  <c r="CG112" i="6"/>
  <c r="CG221" i="6"/>
  <c r="CG178" i="6"/>
  <c r="DS181" i="6"/>
  <c r="DS115" i="6"/>
  <c r="DS224" i="6"/>
  <c r="DB121" i="1"/>
  <c r="DB187" i="1"/>
  <c r="BP96" i="1"/>
  <c r="BP162" i="1"/>
  <c r="EE109" i="6"/>
  <c r="AA161" i="1"/>
  <c r="AA95" i="1"/>
  <c r="V46" i="6"/>
  <c r="V207" i="6"/>
  <c r="V164" i="6"/>
  <c r="CT45" i="1"/>
  <c r="CT88" i="1" s="1"/>
  <c r="CT93" i="1"/>
  <c r="CT159" i="1"/>
  <c r="BH22" i="39"/>
  <c r="AX22" i="39"/>
  <c r="EV169" i="6"/>
  <c r="EJ169" i="6"/>
  <c r="EJ212" i="6"/>
  <c r="EJ103" i="6"/>
  <c r="T22" i="39"/>
  <c r="V22" i="19"/>
  <c r="U173" i="1"/>
  <c r="U107" i="1"/>
  <c r="AA96" i="1"/>
  <c r="AA162" i="1"/>
  <c r="CM101" i="1"/>
  <c r="CM167" i="1"/>
  <c r="EF116" i="6"/>
  <c r="CV225" i="6"/>
  <c r="CV116" i="6"/>
  <c r="DJ176" i="1"/>
  <c r="DJ110" i="1"/>
  <c r="BE183" i="6"/>
  <c r="BE117" i="6"/>
  <c r="BE226" i="6"/>
  <c r="CY168" i="1"/>
  <c r="CY102" i="1"/>
  <c r="R96" i="1"/>
  <c r="R162" i="1"/>
  <c r="DI97" i="1"/>
  <c r="DI46" i="1"/>
  <c r="H17" i="21"/>
  <c r="AB17" i="39"/>
  <c r="C17" i="21"/>
  <c r="DI163" i="1"/>
  <c r="ET171" i="1"/>
  <c r="EH105" i="1"/>
  <c r="EH171" i="1"/>
  <c r="EF227" i="6"/>
  <c r="EF184" i="6"/>
  <c r="EF118" i="6"/>
  <c r="CB185" i="1"/>
  <c r="CB119" i="1"/>
  <c r="DT170" i="1"/>
  <c r="DT104" i="1"/>
  <c r="DY94" i="6"/>
  <c r="DY161" i="6"/>
  <c r="DY95" i="6"/>
  <c r="DY204" i="6"/>
  <c r="AF14" i="19"/>
  <c r="X28" i="21"/>
  <c r="I28" i="39"/>
  <c r="AM28" i="39"/>
  <c r="EP108" i="1"/>
  <c r="J28" i="21"/>
  <c r="D28" i="21"/>
  <c r="DU108" i="1"/>
  <c r="DU174" i="1"/>
  <c r="Q28" i="21"/>
  <c r="AF28" i="39"/>
  <c r="B28" i="39"/>
  <c r="CN115" i="1"/>
  <c r="CN181" i="1"/>
  <c r="AA104" i="1"/>
  <c r="AA170" i="1"/>
  <c r="CR206" i="6"/>
  <c r="CR163" i="6"/>
  <c r="CR97" i="6"/>
  <c r="DF96" i="1"/>
  <c r="DF162" i="1"/>
  <c r="S125" i="6"/>
  <c r="S234" i="6"/>
  <c r="S191" i="6"/>
  <c r="AC114" i="1"/>
  <c r="AC180" i="1"/>
  <c r="Z108" i="6"/>
  <c r="Z217" i="6"/>
  <c r="Z174" i="6"/>
  <c r="BR182" i="6"/>
  <c r="BF116" i="6"/>
  <c r="V216" i="6"/>
  <c r="U173" i="6"/>
  <c r="U216" i="6"/>
  <c r="U107" i="6"/>
  <c r="AS223" i="6"/>
  <c r="AS180" i="6"/>
  <c r="AS114" i="6"/>
  <c r="DU171" i="6"/>
  <c r="AS24" i="39"/>
  <c r="DU105" i="6"/>
  <c r="J24" i="19"/>
  <c r="O24" i="39"/>
  <c r="DU214" i="6"/>
  <c r="AD24" i="19"/>
  <c r="BC24" i="39"/>
  <c r="DU104" i="6"/>
  <c r="D24" i="19"/>
  <c r="Q24" i="19"/>
  <c r="BT124" i="1"/>
  <c r="BT190" i="1"/>
  <c r="EB104" i="6"/>
  <c r="EB171" i="6"/>
  <c r="EB105" i="6"/>
  <c r="EB214" i="6"/>
  <c r="DL109" i="6"/>
  <c r="AP34" i="39"/>
  <c r="DL115" i="6"/>
  <c r="DL224" i="6"/>
  <c r="DL181" i="6"/>
  <c r="CK101" i="6"/>
  <c r="CK210" i="6"/>
  <c r="CK100" i="6"/>
  <c r="CK167" i="6"/>
  <c r="CL121" i="1"/>
  <c r="CL187" i="1"/>
  <c r="Z46" i="1"/>
  <c r="AL155" i="1" s="1"/>
  <c r="Z97" i="1"/>
  <c r="Z163" i="1"/>
  <c r="EX161" i="1"/>
  <c r="EL161" i="1"/>
  <c r="EL95" i="1"/>
  <c r="BQ96" i="6"/>
  <c r="BQ162" i="6"/>
  <c r="BQ205" i="6"/>
  <c r="AB161" i="1"/>
  <c r="AB95" i="1"/>
  <c r="U209" i="6"/>
  <c r="U166" i="6"/>
  <c r="U47" i="6"/>
  <c r="K234" i="6"/>
  <c r="K125" i="6"/>
  <c r="EE185" i="1"/>
  <c r="EE119" i="1"/>
  <c r="AW185" i="6"/>
  <c r="AK185" i="6"/>
  <c r="AK228" i="6"/>
  <c r="AK119" i="6"/>
  <c r="AV113" i="6"/>
  <c r="AV179" i="6"/>
  <c r="AV222" i="6"/>
  <c r="AS168" i="6"/>
  <c r="AS211" i="6"/>
  <c r="AS102" i="6"/>
  <c r="DB101" i="1"/>
  <c r="DB167" i="1"/>
  <c r="DC109" i="6"/>
  <c r="DC175" i="6"/>
  <c r="DC218" i="6"/>
  <c r="BH166" i="6"/>
  <c r="BH47" i="6"/>
  <c r="BH209" i="6"/>
  <c r="DN104" i="1"/>
  <c r="DN170" i="1"/>
  <c r="BR162" i="6"/>
  <c r="BR96" i="6"/>
  <c r="BR205" i="6"/>
  <c r="CI96" i="6"/>
  <c r="CI205" i="6"/>
  <c r="M221" i="6"/>
  <c r="M112" i="6"/>
  <c r="AJ12" i="39"/>
  <c r="EG44" i="1"/>
  <c r="F12" i="39"/>
  <c r="AN181" i="1"/>
  <c r="AN115" i="1"/>
  <c r="DT95" i="6"/>
  <c r="DT94" i="6"/>
  <c r="DT161" i="6"/>
  <c r="DT204" i="6"/>
  <c r="AL44" i="19"/>
  <c r="EK191" i="6"/>
  <c r="EK125" i="6"/>
  <c r="EK234" i="6"/>
  <c r="EW191" i="6"/>
  <c r="R213" i="6"/>
  <c r="R170" i="6"/>
  <c r="R48" i="6"/>
  <c r="R246" i="6" s="1"/>
  <c r="T181" i="1"/>
  <c r="T115" i="1"/>
  <c r="BL164" i="1"/>
  <c r="BL98" i="1"/>
  <c r="AO179" i="6"/>
  <c r="AO222" i="6"/>
  <c r="AO113" i="6"/>
  <c r="CP167" i="1"/>
  <c r="CP101" i="1"/>
  <c r="DA168" i="6"/>
  <c r="DA211" i="6"/>
  <c r="CP182" i="6"/>
  <c r="CP116" i="6"/>
  <c r="CP225" i="6"/>
  <c r="BI121" i="6"/>
  <c r="DW123" i="1"/>
  <c r="AT24" i="39"/>
  <c r="T135" i="39" s="1"/>
  <c r="P24" i="39"/>
  <c r="R24" i="19"/>
  <c r="DX171" i="6"/>
  <c r="DX105" i="6"/>
  <c r="DX214" i="6"/>
  <c r="DX104" i="6"/>
  <c r="BD24" i="39"/>
  <c r="BW120" i="1"/>
  <c r="BW186" i="1"/>
  <c r="EM102" i="1"/>
  <c r="H22" i="39"/>
  <c r="W22" i="21"/>
  <c r="EY168" i="1"/>
  <c r="M22" i="21"/>
  <c r="AM22" i="21"/>
  <c r="AL22" i="39"/>
  <c r="EM168" i="1"/>
  <c r="EI100" i="6"/>
  <c r="EU167" i="6"/>
  <c r="EI210" i="6"/>
  <c r="EI167" i="6"/>
  <c r="BT177" i="6"/>
  <c r="BT111" i="6"/>
  <c r="DD166" i="6"/>
  <c r="DD209" i="6"/>
  <c r="DD47" i="6"/>
  <c r="M113" i="6"/>
  <c r="M222" i="6"/>
  <c r="DJ202" i="6"/>
  <c r="DJ44" i="6"/>
  <c r="DJ243" i="6" s="1"/>
  <c r="AH117" i="1"/>
  <c r="AH183" i="1"/>
  <c r="AY22" i="39"/>
  <c r="W22" i="19"/>
  <c r="EM212" i="6"/>
  <c r="EM169" i="6"/>
  <c r="BI22" i="39"/>
  <c r="U22" i="39"/>
  <c r="EY169" i="6"/>
  <c r="AM22" i="19"/>
  <c r="EM103" i="6"/>
  <c r="CG103" i="6"/>
  <c r="CG169" i="6"/>
  <c r="CG212" i="6"/>
  <c r="CD227" i="6"/>
  <c r="CD118" i="6"/>
  <c r="CD184" i="6"/>
  <c r="CL118" i="6"/>
  <c r="CL227" i="6"/>
  <c r="CL184" i="6"/>
  <c r="DR185" i="1"/>
  <c r="DR119" i="1"/>
  <c r="AE39" i="39"/>
  <c r="O125" i="6"/>
  <c r="O234" i="6"/>
  <c r="EE117" i="6"/>
  <c r="AI36" i="19"/>
  <c r="AN176" i="1"/>
  <c r="AN110" i="1"/>
  <c r="DW47" i="6"/>
  <c r="AE19" i="19"/>
  <c r="DW209" i="6"/>
  <c r="DW166" i="6"/>
  <c r="AZ208" i="6"/>
  <c r="AZ99" i="6"/>
  <c r="AZ165" i="6"/>
  <c r="AZ98" i="6"/>
  <c r="CO209" i="6"/>
  <c r="CN166" i="6"/>
  <c r="CN209" i="6"/>
  <c r="CN47" i="6"/>
  <c r="AR48" i="1"/>
  <c r="AR103" i="1"/>
  <c r="BY224" i="6"/>
  <c r="BY181" i="6"/>
  <c r="BY115" i="6"/>
  <c r="AX164" i="1"/>
  <c r="AX98" i="1"/>
  <c r="BC215" i="6"/>
  <c r="BC106" i="6"/>
  <c r="BC172" i="6"/>
  <c r="BD175" i="6"/>
  <c r="BD218" i="6"/>
  <c r="BD109" i="6"/>
  <c r="CK172" i="6"/>
  <c r="CK215" i="6"/>
  <c r="CK106" i="6"/>
  <c r="ER178" i="1"/>
  <c r="ER112" i="1"/>
  <c r="FD178" i="1"/>
  <c r="BO162" i="6"/>
  <c r="BO96" i="6"/>
  <c r="EG104" i="1"/>
  <c r="U24" i="21"/>
  <c r="AJ24" i="39"/>
  <c r="L24" i="21"/>
  <c r="ES170" i="1"/>
  <c r="E24" i="21"/>
  <c r="F24" i="39"/>
  <c r="AX24" i="21"/>
  <c r="EG170" i="1"/>
  <c r="AJ24" i="21"/>
  <c r="EK185" i="1"/>
  <c r="EK119" i="1"/>
  <c r="AL39" i="21"/>
  <c r="EW185" i="1"/>
  <c r="BV172" i="1"/>
  <c r="BV106" i="1"/>
  <c r="BC190" i="1"/>
  <c r="BC124" i="1"/>
  <c r="L224" i="6"/>
  <c r="L115" i="6"/>
  <c r="FB162" i="6"/>
  <c r="EP162" i="6"/>
  <c r="X15" i="19"/>
  <c r="EP96" i="6"/>
  <c r="BJ15" i="39"/>
  <c r="V15" i="39"/>
  <c r="AZ15" i="39"/>
  <c r="EP205" i="6"/>
  <c r="AD175" i="6"/>
  <c r="AD218" i="6"/>
  <c r="AD109" i="6"/>
  <c r="AR187" i="6"/>
  <c r="AR121" i="6"/>
  <c r="AR230" i="6"/>
  <c r="AI102" i="1"/>
  <c r="AI168" i="1"/>
  <c r="BA166" i="6"/>
  <c r="BA47" i="6"/>
  <c r="BA209" i="6"/>
  <c r="EP105" i="6"/>
  <c r="X24" i="19"/>
  <c r="V24" i="39"/>
  <c r="FB171" i="6"/>
  <c r="CF106" i="1"/>
  <c r="CF172" i="1"/>
  <c r="CL111" i="1"/>
  <c r="CL177" i="1"/>
  <c r="M109" i="6"/>
  <c r="M218" i="6"/>
  <c r="Q173" i="1"/>
  <c r="Q107" i="1"/>
  <c r="BF161" i="1"/>
  <c r="BF95" i="1"/>
  <c r="CG122" i="1"/>
  <c r="CG188" i="1"/>
  <c r="BD108" i="1"/>
  <c r="BD174" i="1"/>
  <c r="DE163" i="6"/>
  <c r="F15" i="39"/>
  <c r="EG95" i="1"/>
  <c r="EG161" i="1"/>
  <c r="AX15" i="21"/>
  <c r="E15" i="21"/>
  <c r="L15" i="21"/>
  <c r="AJ15" i="39"/>
  <c r="ES161" i="1"/>
  <c r="AD44" i="6"/>
  <c r="AD202" i="6"/>
  <c r="DM104" i="1"/>
  <c r="DM170" i="1"/>
  <c r="BK170" i="1"/>
  <c r="BK104" i="1"/>
  <c r="BA110" i="6"/>
  <c r="BA219" i="6"/>
  <c r="BA176" i="6"/>
  <c r="BG102" i="1"/>
  <c r="BG168" i="1"/>
  <c r="CB119" i="6"/>
  <c r="CB228" i="6"/>
  <c r="CB185" i="6"/>
  <c r="CY171" i="6"/>
  <c r="CY214" i="6"/>
  <c r="F113" i="1"/>
  <c r="CS96" i="1"/>
  <c r="CS162" i="1"/>
  <c r="W112" i="1"/>
  <c r="W178" i="1"/>
  <c r="AC23" i="39"/>
  <c r="EP111" i="6"/>
  <c r="X30" i="19"/>
  <c r="V30" i="39"/>
  <c r="BJ30" i="39"/>
  <c r="EP177" i="6"/>
  <c r="FB177" i="6"/>
  <c r="EP220" i="6"/>
  <c r="AZ30" i="39"/>
  <c r="AR184" i="1"/>
  <c r="AR118" i="1"/>
  <c r="BW187" i="6"/>
  <c r="BW230" i="6"/>
  <c r="BW121" i="6"/>
  <c r="O96" i="6"/>
  <c r="O205" i="6"/>
  <c r="DZ102" i="6"/>
  <c r="DZ211" i="6"/>
  <c r="DZ168" i="6"/>
  <c r="CX113" i="6"/>
  <c r="CX222" i="6"/>
  <c r="CX179" i="6"/>
  <c r="DF176" i="6"/>
  <c r="DF110" i="6"/>
  <c r="DF219" i="6"/>
  <c r="BU121" i="1"/>
  <c r="BB172" i="1"/>
  <c r="BB106" i="1"/>
  <c r="U110" i="6"/>
  <c r="U176" i="6"/>
  <c r="U219" i="6"/>
  <c r="CD107" i="6"/>
  <c r="CD173" i="6"/>
  <c r="CD216" i="6"/>
  <c r="CJ168" i="1"/>
  <c r="CJ102" i="1"/>
  <c r="CD187" i="1"/>
  <c r="CD121" i="1"/>
  <c r="Z98" i="1"/>
  <c r="DJ122" i="1"/>
  <c r="DJ188" i="1"/>
  <c r="CV160" i="6"/>
  <c r="CV45" i="6"/>
  <c r="CV203" i="6"/>
  <c r="F104" i="6"/>
  <c r="F105" i="6"/>
  <c r="F214" i="6"/>
  <c r="AI34" i="21"/>
  <c r="EE180" i="1"/>
  <c r="EE114" i="1"/>
  <c r="DB107" i="6"/>
  <c r="EB109" i="1"/>
  <c r="EB175" i="1"/>
  <c r="BR181" i="6"/>
  <c r="BR115" i="6"/>
  <c r="BR224" i="6"/>
  <c r="X190" i="6"/>
  <c r="X124" i="6"/>
  <c r="X233" i="6"/>
  <c r="EZ181" i="1"/>
  <c r="EN181" i="1"/>
  <c r="EN115" i="1"/>
  <c r="AZ118" i="6"/>
  <c r="AZ227" i="6"/>
  <c r="AZ184" i="6"/>
  <c r="DQ161" i="1"/>
  <c r="DQ95" i="1"/>
  <c r="CA112" i="1"/>
  <c r="CA178" i="1"/>
  <c r="EH113" i="1"/>
  <c r="AG173" i="6"/>
  <c r="AG216" i="6"/>
  <c r="AG107" i="6"/>
  <c r="P48" i="6"/>
  <c r="P213" i="6"/>
  <c r="U183" i="6"/>
  <c r="U117" i="6"/>
  <c r="U226" i="6"/>
  <c r="CG102" i="6"/>
  <c r="CG168" i="6"/>
  <c r="CG211" i="6"/>
  <c r="DN163" i="6"/>
  <c r="DN97" i="6"/>
  <c r="DN206" i="6"/>
  <c r="BL168" i="6"/>
  <c r="BL211" i="6"/>
  <c r="BL102" i="6"/>
  <c r="D21" i="19"/>
  <c r="J21" i="19"/>
  <c r="DU102" i="6"/>
  <c r="DH176" i="6"/>
  <c r="DH110" i="6"/>
  <c r="H20" i="19"/>
  <c r="AO20" i="39"/>
  <c r="DI210" i="6"/>
  <c r="C20" i="19"/>
  <c r="DI101" i="6"/>
  <c r="DC179" i="6"/>
  <c r="DC222" i="6"/>
  <c r="DC113" i="6"/>
  <c r="CY87" i="1"/>
  <c r="CY153" i="1"/>
  <c r="EG176" i="1"/>
  <c r="EG110" i="1"/>
  <c r="F30" i="39"/>
  <c r="ES176" i="1"/>
  <c r="AJ30" i="39"/>
  <c r="AX30" i="21"/>
  <c r="E30" i="21"/>
  <c r="L30" i="21"/>
  <c r="U30" i="21"/>
  <c r="BE118" i="6"/>
  <c r="BE184" i="6"/>
  <c r="BX124" i="6"/>
  <c r="BX233" i="6"/>
  <c r="BX190" i="6"/>
  <c r="DC161" i="1"/>
  <c r="DC95" i="1"/>
  <c r="AZ172" i="6"/>
  <c r="AZ106" i="6"/>
  <c r="AZ215" i="6"/>
  <c r="DQ108" i="1"/>
  <c r="DQ174" i="1"/>
  <c r="DJ97" i="6"/>
  <c r="Z125" i="6"/>
  <c r="AI189" i="1"/>
  <c r="AI123" i="1"/>
  <c r="J22" i="19"/>
  <c r="D22" i="19"/>
  <c r="Q22" i="19"/>
  <c r="AS22" i="39"/>
  <c r="DU212" i="6"/>
  <c r="DU169" i="6"/>
  <c r="DU103" i="6"/>
  <c r="BC22" i="39"/>
  <c r="J108" i="6"/>
  <c r="J217" i="6"/>
  <c r="CJ178" i="1"/>
  <c r="BX178" i="1"/>
  <c r="BX112" i="1"/>
  <c r="BU124" i="1"/>
  <c r="EC177" i="6"/>
  <c r="EC220" i="6"/>
  <c r="AH30" i="19"/>
  <c r="EC111" i="6"/>
  <c r="AI97" i="1"/>
  <c r="AI46" i="1"/>
  <c r="AI163" i="1"/>
  <c r="CZ222" i="6"/>
  <c r="CZ113" i="6"/>
  <c r="CZ179" i="6"/>
  <c r="BQ187" i="1"/>
  <c r="BQ121" i="1"/>
  <c r="AY165" i="6"/>
  <c r="AY99" i="6"/>
  <c r="AY98" i="6"/>
  <c r="AY208" i="6"/>
  <c r="DT112" i="6"/>
  <c r="DT221" i="6"/>
  <c r="DT178" i="6"/>
  <c r="AW32" i="39"/>
  <c r="AY32" i="19"/>
  <c r="E32" i="19"/>
  <c r="EG179" i="6"/>
  <c r="EG113" i="6"/>
  <c r="L32" i="19"/>
  <c r="U32" i="19"/>
  <c r="BG32" i="39"/>
  <c r="DO109" i="1"/>
  <c r="I23" i="21"/>
  <c r="DO169" i="1"/>
  <c r="CJ230" i="6"/>
  <c r="CJ187" i="6"/>
  <c r="CJ121" i="6"/>
  <c r="BV214" i="6"/>
  <c r="BV104" i="6"/>
  <c r="BV105" i="6"/>
  <c r="AH20" i="21"/>
  <c r="EC100" i="1"/>
  <c r="EC166" i="1"/>
  <c r="EF230" i="6"/>
  <c r="EF187" i="6"/>
  <c r="EF121" i="6"/>
  <c r="CG162" i="6"/>
  <c r="CG205" i="6"/>
  <c r="CG96" i="6"/>
  <c r="BM87" i="1"/>
  <c r="BM153" i="1"/>
  <c r="FD178" i="6"/>
  <c r="ER221" i="6"/>
  <c r="ES221" i="6"/>
  <c r="ER178" i="6"/>
  <c r="ER172" i="1"/>
  <c r="FD172" i="1"/>
  <c r="P66" i="34" s="1"/>
  <c r="ER106" i="1"/>
  <c r="CR103" i="6"/>
  <c r="CR169" i="6"/>
  <c r="CR212" i="6"/>
  <c r="FD170" i="1"/>
  <c r="ER104" i="1"/>
  <c r="ER170" i="1"/>
  <c r="DM213" i="6"/>
  <c r="DM170" i="6"/>
  <c r="DM48" i="6"/>
  <c r="DT87" i="1"/>
  <c r="DT153" i="1"/>
  <c r="BV185" i="1"/>
  <c r="BV119" i="1"/>
  <c r="DS175" i="6"/>
  <c r="DS109" i="6"/>
  <c r="DS218" i="6"/>
  <c r="CM213" i="6"/>
  <c r="CM170" i="6"/>
  <c r="CM48" i="6"/>
  <c r="BL169" i="1"/>
  <c r="BL103" i="1"/>
  <c r="BL48" i="1"/>
  <c r="BX230" i="6"/>
  <c r="BX187" i="6"/>
  <c r="BX121" i="6"/>
  <c r="CN188" i="1"/>
  <c r="CN122" i="1"/>
  <c r="BD124" i="6"/>
  <c r="BW181" i="1"/>
  <c r="BW115" i="1"/>
  <c r="AX178" i="1"/>
  <c r="AX112" i="1"/>
  <c r="X13" i="21"/>
  <c r="I13" i="39"/>
  <c r="EP93" i="1"/>
  <c r="EP159" i="1"/>
  <c r="FB159" i="1"/>
  <c r="AM13" i="39"/>
  <c r="EP45" i="1"/>
  <c r="BE105" i="1"/>
  <c r="BE171" i="1"/>
  <c r="EA186" i="1"/>
  <c r="EA120" i="1"/>
  <c r="D40" i="39"/>
  <c r="K40" i="21"/>
  <c r="AG40" i="21"/>
  <c r="S40" i="21"/>
  <c r="AH40" i="39"/>
  <c r="BU176" i="6"/>
  <c r="BU219" i="6"/>
  <c r="BU110" i="6"/>
  <c r="CH95" i="1"/>
  <c r="CH161" i="1"/>
  <c r="BC177" i="1"/>
  <c r="BC111" i="1"/>
  <c r="BU233" i="6"/>
  <c r="BU190" i="6"/>
  <c r="BU124" i="6"/>
  <c r="CI104" i="6"/>
  <c r="CI214" i="6"/>
  <c r="CI171" i="6"/>
  <c r="CI105" i="6"/>
  <c r="DH116" i="6"/>
  <c r="DH182" i="6"/>
  <c r="DH225" i="6"/>
  <c r="CN122" i="6"/>
  <c r="CN231" i="6"/>
  <c r="CN188" i="6"/>
  <c r="BU183" i="1"/>
  <c r="BU117" i="1"/>
  <c r="BZ104" i="1"/>
  <c r="BZ170" i="1"/>
  <c r="CI115" i="6"/>
  <c r="CI224" i="6"/>
  <c r="CI181" i="6"/>
  <c r="EA124" i="6"/>
  <c r="EA233" i="6"/>
  <c r="EA190" i="6"/>
  <c r="AP225" i="6"/>
  <c r="AP182" i="6"/>
  <c r="AP116" i="6"/>
  <c r="T48" i="1"/>
  <c r="T91" i="1" s="1"/>
  <c r="T103" i="1"/>
  <c r="DA232" i="6"/>
  <c r="DA83" i="6"/>
  <c r="DA123" i="6"/>
  <c r="CD225" i="6"/>
  <c r="CD182" i="6"/>
  <c r="CD116" i="6"/>
  <c r="F95" i="1"/>
  <c r="G102" i="6"/>
  <c r="G211" i="6"/>
  <c r="EF181" i="1"/>
  <c r="EF115" i="1"/>
  <c r="EO228" i="6"/>
  <c r="FA185" i="6"/>
  <c r="EO185" i="6"/>
  <c r="AN38" i="19"/>
  <c r="AO193" i="19" s="1"/>
  <c r="EO119" i="6"/>
  <c r="L118" i="6"/>
  <c r="L227" i="6"/>
  <c r="AB46" i="1"/>
  <c r="AB97" i="1"/>
  <c r="AB163" i="1"/>
  <c r="CH118" i="1"/>
  <c r="CH184" i="1"/>
  <c r="AJ112" i="6"/>
  <c r="AJ178" i="6"/>
  <c r="AJ221" i="6"/>
  <c r="Q210" i="6"/>
  <c r="Q100" i="6"/>
  <c r="Q167" i="6"/>
  <c r="Q101" i="6"/>
  <c r="BV108" i="1"/>
  <c r="BV174" i="1"/>
  <c r="BM115" i="6"/>
  <c r="BB34" i="19"/>
  <c r="BM224" i="6"/>
  <c r="BM181" i="6"/>
  <c r="W183" i="6"/>
  <c r="W226" i="6"/>
  <c r="W117" i="6"/>
  <c r="CX190" i="6"/>
  <c r="CX233" i="6"/>
  <c r="CX124" i="6"/>
  <c r="BC162" i="1"/>
  <c r="BC96" i="1"/>
  <c r="CN166" i="1"/>
  <c r="CN100" i="1"/>
  <c r="BB204" i="6"/>
  <c r="BB95" i="6"/>
  <c r="BB94" i="6"/>
  <c r="AC164" i="1"/>
  <c r="AC98" i="1"/>
  <c r="DL203" i="6"/>
  <c r="DL160" i="6"/>
  <c r="DL45" i="6"/>
  <c r="AP13" i="39"/>
  <c r="AL18" i="19"/>
  <c r="EK208" i="6"/>
  <c r="BB214" i="6"/>
  <c r="BA104" i="6"/>
  <c r="BA105" i="6"/>
  <c r="BA171" i="6"/>
  <c r="BA214" i="6"/>
  <c r="ED96" i="6"/>
  <c r="ED205" i="6"/>
  <c r="CW182" i="1"/>
  <c r="B36" i="21"/>
  <c r="X207" i="6"/>
  <c r="X46" i="6"/>
  <c r="X164" i="6"/>
  <c r="CM48" i="1"/>
  <c r="CM103" i="1"/>
  <c r="CM169" i="1"/>
  <c r="CO184" i="6"/>
  <c r="CO227" i="6"/>
  <c r="CO118" i="6"/>
  <c r="X188" i="6"/>
  <c r="X122" i="6"/>
  <c r="X231" i="6"/>
  <c r="CF231" i="6"/>
  <c r="CF188" i="6"/>
  <c r="CF122" i="6"/>
  <c r="BT87" i="1"/>
  <c r="BT153" i="1"/>
  <c r="CN94" i="1"/>
  <c r="CN160" i="1"/>
  <c r="DY106" i="6"/>
  <c r="AF25" i="19"/>
  <c r="DY215" i="6"/>
  <c r="DY172" i="6"/>
  <c r="CV167" i="6"/>
  <c r="CV100" i="6"/>
  <c r="CV101" i="6"/>
  <c r="AC47" i="1"/>
  <c r="AC165" i="1"/>
  <c r="AC99" i="1"/>
  <c r="R117" i="6"/>
  <c r="E117" i="6"/>
  <c r="O100" i="1"/>
  <c r="BY165" i="1"/>
  <c r="BY99" i="1"/>
  <c r="BY47" i="1"/>
  <c r="BY90" i="1" s="1"/>
  <c r="BS182" i="6"/>
  <c r="BS116" i="6"/>
  <c r="EQ223" i="6"/>
  <c r="EQ180" i="6"/>
  <c r="EQ114" i="6"/>
  <c r="B26" i="21"/>
  <c r="DG115" i="6"/>
  <c r="DG224" i="6"/>
  <c r="DG181" i="6"/>
  <c r="CF185" i="1"/>
  <c r="CF119" i="1"/>
  <c r="DH166" i="1"/>
  <c r="DH100" i="1"/>
  <c r="AP105" i="6"/>
  <c r="AP104" i="6"/>
  <c r="AP214" i="6"/>
  <c r="AP171" i="6"/>
  <c r="DR166" i="6"/>
  <c r="AR19" i="39"/>
  <c r="CV121" i="1"/>
  <c r="CV187" i="1"/>
  <c r="AV220" i="6"/>
  <c r="AV111" i="6"/>
  <c r="AO102" i="6"/>
  <c r="AO211" i="6"/>
  <c r="AO168" i="6"/>
  <c r="AG101" i="1"/>
  <c r="AG167" i="1"/>
  <c r="AT118" i="1"/>
  <c r="AT184" i="1"/>
  <c r="DK172" i="1"/>
  <c r="DK106" i="1"/>
  <c r="CK120" i="6"/>
  <c r="CK186" i="6"/>
  <c r="CK229" i="6"/>
  <c r="EQ160" i="6"/>
  <c r="AO13" i="19"/>
  <c r="FC160" i="6"/>
  <c r="EQ45" i="6"/>
  <c r="EQ203" i="6"/>
  <c r="BB102" i="6"/>
  <c r="BB168" i="6"/>
  <c r="BB211" i="6"/>
  <c r="BJ169" i="1"/>
  <c r="BJ48" i="1"/>
  <c r="BJ103" i="1"/>
  <c r="EP229" i="6"/>
  <c r="EP186" i="6"/>
  <c r="EP120" i="6"/>
  <c r="AP117" i="6"/>
  <c r="AP183" i="6"/>
  <c r="AP226" i="6"/>
  <c r="AI188" i="6"/>
  <c r="AI231" i="6"/>
  <c r="AI122" i="6"/>
  <c r="AE118" i="6"/>
  <c r="AE227" i="6"/>
  <c r="AE184" i="6"/>
  <c r="ER123" i="1"/>
  <c r="AX161" i="6"/>
  <c r="AX95" i="6"/>
  <c r="AX94" i="6"/>
  <c r="AX204" i="6"/>
  <c r="F117" i="1"/>
  <c r="Y110" i="6"/>
  <c r="Y176" i="6"/>
  <c r="Y219" i="6"/>
  <c r="Y231" i="6"/>
  <c r="Y188" i="6"/>
  <c r="Y122" i="6"/>
  <c r="CX121" i="1"/>
  <c r="CX187" i="1"/>
  <c r="BO171" i="1"/>
  <c r="BH175" i="6"/>
  <c r="BH109" i="6"/>
  <c r="BH218" i="6"/>
  <c r="CE219" i="6"/>
  <c r="CE176" i="6"/>
  <c r="CE110" i="6"/>
  <c r="P206" i="6"/>
  <c r="P97" i="6"/>
  <c r="BZ123" i="1"/>
  <c r="BZ189" i="1"/>
  <c r="BC172" i="1"/>
  <c r="BC106" i="1"/>
  <c r="BQ229" i="6"/>
  <c r="BQ186" i="6"/>
  <c r="BQ120" i="6"/>
  <c r="DJ98" i="1"/>
  <c r="DJ164" i="1"/>
  <c r="R119" i="1"/>
  <c r="R185" i="1"/>
  <c r="CL120" i="6"/>
  <c r="CL186" i="6"/>
  <c r="CL229" i="6"/>
  <c r="DK117" i="6"/>
  <c r="AF32" i="19"/>
  <c r="AL143" i="19" s="1"/>
  <c r="DY179" i="6"/>
  <c r="DY113" i="6"/>
  <c r="EJ173" i="1"/>
  <c r="EV173" i="1"/>
  <c r="G27" i="39"/>
  <c r="V27" i="21"/>
  <c r="AK27" i="39"/>
  <c r="EJ107" i="1"/>
  <c r="X172" i="6"/>
  <c r="X106" i="6"/>
  <c r="X215" i="6"/>
  <c r="BE178" i="6"/>
  <c r="BE112" i="6"/>
  <c r="AH35" i="39"/>
  <c r="AG35" i="21"/>
  <c r="EA181" i="1"/>
  <c r="K35" i="21"/>
  <c r="S35" i="21"/>
  <c r="D35" i="39"/>
  <c r="EA115" i="1"/>
  <c r="BL178" i="1"/>
  <c r="AR205" i="6"/>
  <c r="AR162" i="6"/>
  <c r="AR96" i="6"/>
  <c r="CH221" i="6"/>
  <c r="CH112" i="6"/>
  <c r="CH178" i="6"/>
  <c r="CB48" i="1"/>
  <c r="CB169" i="1"/>
  <c r="CB103" i="1"/>
  <c r="AQ106" i="6"/>
  <c r="AQ215" i="6"/>
  <c r="AQ172" i="6"/>
  <c r="DP163" i="1"/>
  <c r="DP46" i="1"/>
  <c r="DP97" i="1"/>
  <c r="AU182" i="1"/>
  <c r="DS220" i="6"/>
  <c r="DS177" i="6"/>
  <c r="DS111" i="6"/>
  <c r="BD98" i="6"/>
  <c r="BD99" i="6"/>
  <c r="BD208" i="6"/>
  <c r="BD165" i="6"/>
  <c r="DN107" i="1"/>
  <c r="DN173" i="1"/>
  <c r="CM108" i="1"/>
  <c r="CM174" i="1"/>
  <c r="AM160" i="1"/>
  <c r="AM94" i="1"/>
  <c r="AB108" i="1"/>
  <c r="AD23" i="19"/>
  <c r="O23" i="39"/>
  <c r="AS23" i="39"/>
  <c r="BC23" i="39"/>
  <c r="DU213" i="6"/>
  <c r="J23" i="19"/>
  <c r="Q23" i="19"/>
  <c r="U134" i="19" s="1"/>
  <c r="D23" i="19"/>
  <c r="DZ172" i="1"/>
  <c r="DZ106" i="1"/>
  <c r="BF37" i="39"/>
  <c r="ED118" i="6"/>
  <c r="ED227" i="6"/>
  <c r="T37" i="19"/>
  <c r="ED184" i="6"/>
  <c r="AV37" i="39"/>
  <c r="R37" i="39"/>
  <c r="EU182" i="1"/>
  <c r="EI116" i="1"/>
  <c r="EI182" i="1"/>
  <c r="AK36" i="21"/>
  <c r="BE107" i="6"/>
  <c r="BE216" i="6"/>
  <c r="BE173" i="6"/>
  <c r="BH113" i="1"/>
  <c r="BH179" i="1"/>
  <c r="BX87" i="1"/>
  <c r="BX153" i="1"/>
  <c r="CY47" i="6"/>
  <c r="CY209" i="6"/>
  <c r="CI209" i="6"/>
  <c r="CI47" i="6"/>
  <c r="CI166" i="6"/>
  <c r="DA164" i="6"/>
  <c r="DA207" i="6"/>
  <c r="DA46" i="6"/>
  <c r="CQ121" i="1"/>
  <c r="CQ187" i="1"/>
  <c r="AX234" i="6"/>
  <c r="AX125" i="6"/>
  <c r="AX191" i="6"/>
  <c r="EG44" i="6"/>
  <c r="BG12" i="39"/>
  <c r="EG202" i="6"/>
  <c r="AW12" i="39"/>
  <c r="S12" i="39"/>
  <c r="AY12" i="19"/>
  <c r="CO213" i="6"/>
  <c r="AP103" i="6"/>
  <c r="AP212" i="6"/>
  <c r="AP169" i="6"/>
  <c r="CV188" i="1"/>
  <c r="CV122" i="1"/>
  <c r="CX125" i="6"/>
  <c r="CX234" i="6"/>
  <c r="AU206" i="6"/>
  <c r="AU97" i="6"/>
  <c r="AU163" i="6"/>
  <c r="EN164" i="6"/>
  <c r="EN207" i="6"/>
  <c r="CG105" i="6"/>
  <c r="CG214" i="6"/>
  <c r="CG171" i="6"/>
  <c r="CG104" i="6"/>
  <c r="CU45" i="6"/>
  <c r="CU160" i="6"/>
  <c r="W119" i="1"/>
  <c r="W185" i="1"/>
  <c r="BZ211" i="6"/>
  <c r="BZ102" i="6"/>
  <c r="BZ168" i="6"/>
  <c r="X178" i="1"/>
  <c r="X112" i="1"/>
  <c r="CG229" i="6"/>
  <c r="CG186" i="6"/>
  <c r="CG120" i="6"/>
  <c r="AK31" i="21"/>
  <c r="EI111" i="1"/>
  <c r="EI177" i="1"/>
  <c r="EU177" i="1"/>
  <c r="O222" i="6"/>
  <c r="O113" i="6"/>
  <c r="BJ107" i="6"/>
  <c r="F125" i="6"/>
  <c r="F234" i="6"/>
  <c r="DP227" i="6"/>
  <c r="DP184" i="6"/>
  <c r="DP118" i="6"/>
  <c r="CJ112" i="1"/>
  <c r="AI116" i="6"/>
  <c r="AI182" i="6"/>
  <c r="AI225" i="6"/>
  <c r="AL163" i="1"/>
  <c r="DN47" i="1"/>
  <c r="DN99" i="1"/>
  <c r="DN165" i="1"/>
  <c r="V101" i="1"/>
  <c r="V167" i="1"/>
  <c r="AY112" i="1"/>
  <c r="AY178" i="1"/>
  <c r="AX19" i="39"/>
  <c r="AY174" i="39" s="1"/>
  <c r="EJ47" i="6"/>
  <c r="T19" i="39"/>
  <c r="T174" i="39" s="1"/>
  <c r="BH19" i="39"/>
  <c r="U174" i="39" s="1"/>
  <c r="EJ209" i="6"/>
  <c r="EV166" i="6"/>
  <c r="V19" i="19"/>
  <c r="V174" i="19" s="1"/>
  <c r="EJ166" i="6"/>
  <c r="DE188" i="6"/>
  <c r="DE231" i="6"/>
  <c r="DE122" i="6"/>
  <c r="BZ165" i="1"/>
  <c r="DP214" i="6"/>
  <c r="DP105" i="6"/>
  <c r="DP104" i="6"/>
  <c r="DP171" i="6"/>
  <c r="BC119" i="1"/>
  <c r="BE33" i="39"/>
  <c r="AU33" i="39"/>
  <c r="AG33" i="19"/>
  <c r="Q33" i="39"/>
  <c r="S33" i="19"/>
  <c r="K33" i="19"/>
  <c r="EA114" i="6"/>
  <c r="S229" i="6"/>
  <c r="S120" i="6"/>
  <c r="S186" i="6"/>
  <c r="CR96" i="6"/>
  <c r="AI94" i="6"/>
  <c r="AI95" i="6"/>
  <c r="AI204" i="6"/>
  <c r="AI161" i="6"/>
  <c r="AM183" i="1"/>
  <c r="AM117" i="1"/>
  <c r="AM106" i="6"/>
  <c r="AM215" i="6"/>
  <c r="AM172" i="6"/>
  <c r="S48" i="6"/>
  <c r="S246" i="6" s="1"/>
  <c r="S213" i="6"/>
  <c r="S170" i="6"/>
  <c r="U99" i="1"/>
  <c r="U47" i="1"/>
  <c r="U90" i="1" s="1"/>
  <c r="U165" i="1"/>
  <c r="BT121" i="6"/>
  <c r="BT187" i="6"/>
  <c r="BT230" i="6"/>
  <c r="CT120" i="1"/>
  <c r="CT186" i="1"/>
  <c r="DA165" i="1"/>
  <c r="DA47" i="1"/>
  <c r="DA99" i="1"/>
  <c r="AB234" i="6"/>
  <c r="AB191" i="6"/>
  <c r="AB125" i="6"/>
  <c r="AB119" i="6"/>
  <c r="AB228" i="6"/>
  <c r="AB185" i="6"/>
  <c r="DR122" i="1"/>
  <c r="DR188" i="1"/>
  <c r="CC171" i="6"/>
  <c r="CC104" i="6"/>
  <c r="CC105" i="6"/>
  <c r="Z162" i="6"/>
  <c r="Z96" i="6"/>
  <c r="Z205" i="6"/>
  <c r="CV226" i="6"/>
  <c r="CV183" i="6"/>
  <c r="CV117" i="6"/>
  <c r="U222" i="6"/>
  <c r="U113" i="6"/>
  <c r="U179" i="6"/>
  <c r="DM95" i="6"/>
  <c r="DM161" i="6"/>
  <c r="DM204" i="6"/>
  <c r="DM94" i="6"/>
  <c r="K229" i="6"/>
  <c r="K120" i="6"/>
  <c r="O120" i="6"/>
  <c r="DF44" i="6"/>
  <c r="DF202" i="6"/>
  <c r="BE45" i="6"/>
  <c r="BE203" i="6"/>
  <c r="BE160" i="6"/>
  <c r="O44" i="6"/>
  <c r="O202" i="6"/>
  <c r="AO185" i="1"/>
  <c r="DG125" i="6"/>
  <c r="DG191" i="6"/>
  <c r="DD166" i="1"/>
  <c r="DD100" i="1"/>
  <c r="S113" i="6"/>
  <c r="S222" i="6"/>
  <c r="S179" i="6"/>
  <c r="DQ184" i="1"/>
  <c r="DQ118" i="1"/>
  <c r="DS46" i="6"/>
  <c r="DS164" i="6"/>
  <c r="DS207" i="6"/>
  <c r="CZ124" i="1"/>
  <c r="CZ190" i="1"/>
  <c r="H104" i="6"/>
  <c r="H105" i="6"/>
  <c r="H214" i="6"/>
  <c r="BN171" i="6"/>
  <c r="BN104" i="6"/>
  <c r="BN105" i="6"/>
  <c r="BN214" i="6"/>
  <c r="BT176" i="1"/>
  <c r="ED188" i="1"/>
  <c r="T42" i="21"/>
  <c r="ED122" i="1"/>
  <c r="E42" i="39"/>
  <c r="BA98" i="6"/>
  <c r="BA99" i="6"/>
  <c r="BA208" i="6"/>
  <c r="BA165" i="6"/>
  <c r="BD95" i="6"/>
  <c r="BD204" i="6"/>
  <c r="BD94" i="6"/>
  <c r="CX168" i="1"/>
  <c r="CX102" i="1"/>
  <c r="Q216" i="6"/>
  <c r="Q173" i="6"/>
  <c r="CM153" i="1"/>
  <c r="CM87" i="1"/>
  <c r="B21" i="21"/>
  <c r="CW101" i="1"/>
  <c r="CW167" i="1"/>
  <c r="EB95" i="1"/>
  <c r="EB161" i="1"/>
  <c r="CU184" i="1"/>
  <c r="CI184" i="1"/>
  <c r="CI118" i="1"/>
  <c r="AR124" i="6"/>
  <c r="AR190" i="6"/>
  <c r="AR233" i="6"/>
  <c r="O112" i="6"/>
  <c r="O221" i="6"/>
  <c r="AF36" i="19"/>
  <c r="DZ183" i="6"/>
  <c r="DZ226" i="6"/>
  <c r="DZ117" i="6"/>
  <c r="AP228" i="6"/>
  <c r="AP185" i="6"/>
  <c r="AP119" i="6"/>
  <c r="CJ44" i="6"/>
  <c r="CJ270" i="6" s="1"/>
  <c r="CE190" i="6"/>
  <c r="CE233" i="6"/>
  <c r="CM230" i="6"/>
  <c r="CM121" i="6"/>
  <c r="CM187" i="6"/>
  <c r="CR234" i="6"/>
  <c r="CR191" i="6"/>
  <c r="CR125" i="6"/>
  <c r="BM180" i="6"/>
  <c r="BM114" i="6"/>
  <c r="BB33" i="19"/>
  <c r="BM223" i="6"/>
  <c r="BM101" i="1"/>
  <c r="BM167" i="1"/>
  <c r="CP98" i="6"/>
  <c r="CP208" i="6"/>
  <c r="CP99" i="6"/>
  <c r="CP165" i="6"/>
  <c r="CS83" i="6"/>
  <c r="CS232" i="6"/>
  <c r="CS189" i="6"/>
  <c r="CS123" i="6"/>
  <c r="P36" i="39"/>
  <c r="BD36" i="39"/>
  <c r="AT36" i="39"/>
  <c r="DX226" i="6"/>
  <c r="DX183" i="6"/>
  <c r="R36" i="19"/>
  <c r="CA115" i="1"/>
  <c r="CA181" i="1"/>
  <c r="CO176" i="1"/>
  <c r="CO110" i="1"/>
  <c r="DC181" i="1"/>
  <c r="DC115" i="1"/>
  <c r="AM177" i="1"/>
  <c r="AM111" i="1"/>
  <c r="CH120" i="6"/>
  <c r="CH186" i="6"/>
  <c r="CH229" i="6"/>
  <c r="AF20" i="19"/>
  <c r="DY100" i="6"/>
  <c r="DY101" i="6"/>
  <c r="DY167" i="6"/>
  <c r="BJ110" i="1"/>
  <c r="BJ176" i="1"/>
  <c r="AG206" i="6"/>
  <c r="AG163" i="6"/>
  <c r="AG97" i="6"/>
  <c r="CU111" i="1"/>
  <c r="CU177" i="1"/>
  <c r="BX205" i="6"/>
  <c r="BX96" i="6"/>
  <c r="BY233" i="6"/>
  <c r="BY190" i="6"/>
  <c r="BY124" i="6"/>
  <c r="AO177" i="6"/>
  <c r="AO111" i="6"/>
  <c r="AO220" i="6"/>
  <c r="AP109" i="6"/>
  <c r="AP218" i="6"/>
  <c r="AP175" i="6"/>
  <c r="AC109" i="1"/>
  <c r="AC175" i="1"/>
  <c r="EX178" i="6"/>
  <c r="EL112" i="6"/>
  <c r="AY105" i="1"/>
  <c r="P99" i="1"/>
  <c r="P47" i="1"/>
  <c r="P90" i="1" s="1"/>
  <c r="AW101" i="1"/>
  <c r="AW167" i="1"/>
  <c r="V185" i="1"/>
  <c r="V119" i="1"/>
  <c r="AK120" i="6"/>
  <c r="AK186" i="6"/>
  <c r="AK229" i="6"/>
  <c r="EN190" i="1"/>
  <c r="EZ190" i="1"/>
  <c r="EN124" i="1"/>
  <c r="I96" i="1"/>
  <c r="DF46" i="1"/>
  <c r="DF97" i="1"/>
  <c r="DF163" i="1"/>
  <c r="AE188" i="1"/>
  <c r="AE122" i="1"/>
  <c r="AU113" i="6"/>
  <c r="AU222" i="6"/>
  <c r="AU179" i="6"/>
  <c r="DB112" i="6"/>
  <c r="DB221" i="6"/>
  <c r="DB178" i="6"/>
  <c r="H110" i="6"/>
  <c r="H219" i="6"/>
  <c r="CA172" i="6"/>
  <c r="CA106" i="6"/>
  <c r="BY114" i="1"/>
  <c r="BY180" i="1"/>
  <c r="CA46" i="6"/>
  <c r="CA207" i="6"/>
  <c r="BT116" i="1"/>
  <c r="BT182" i="1"/>
  <c r="W46" i="6"/>
  <c r="W207" i="6"/>
  <c r="AM234" i="6"/>
  <c r="AM125" i="6"/>
  <c r="AM191" i="6"/>
  <c r="K205" i="6"/>
  <c r="K96" i="6"/>
  <c r="F48" i="6"/>
  <c r="F213" i="6"/>
  <c r="DP183" i="1"/>
  <c r="DP117" i="1"/>
  <c r="CW160" i="1"/>
  <c r="CW94" i="1"/>
  <c r="B14" i="21"/>
  <c r="AX124" i="6"/>
  <c r="BO234" i="6"/>
  <c r="BO191" i="6"/>
  <c r="BO125" i="6"/>
  <c r="CX180" i="1"/>
  <c r="CX114" i="1"/>
  <c r="BM160" i="1"/>
  <c r="BM94" i="1"/>
  <c r="AL108" i="6"/>
  <c r="AL174" i="6"/>
  <c r="AL217" i="6"/>
  <c r="AN225" i="6"/>
  <c r="AN182" i="6"/>
  <c r="AN116" i="6"/>
  <c r="AP12" i="39"/>
  <c r="DL202" i="6"/>
  <c r="DL44" i="6"/>
  <c r="DQ203" i="6"/>
  <c r="DP181" i="1"/>
  <c r="DP115" i="1"/>
  <c r="DS87" i="1"/>
  <c r="DS153" i="1"/>
  <c r="BQ188" i="6"/>
  <c r="BQ122" i="6"/>
  <c r="BQ231" i="6"/>
  <c r="AK101" i="1"/>
  <c r="AK167" i="1"/>
  <c r="AY113" i="1"/>
  <c r="CY213" i="6"/>
  <c r="CY170" i="6"/>
  <c r="CY48" i="6"/>
  <c r="DN177" i="1"/>
  <c r="DN111" i="1"/>
  <c r="Q215" i="6"/>
  <c r="Q106" i="6"/>
  <c r="Q172" i="6"/>
  <c r="BK44" i="6"/>
  <c r="BW154" i="6" s="1"/>
  <c r="BK202" i="6"/>
  <c r="DG169" i="1"/>
  <c r="DY167" i="1"/>
  <c r="DY101" i="1"/>
  <c r="AF21" i="21"/>
  <c r="AB181" i="1"/>
  <c r="AB115" i="1"/>
  <c r="EF121" i="1"/>
  <c r="EF187" i="1"/>
  <c r="BJ102" i="6"/>
  <c r="BJ211" i="6"/>
  <c r="BJ168" i="6"/>
  <c r="DY231" i="6"/>
  <c r="DY188" i="6"/>
  <c r="DY122" i="6"/>
  <c r="AF41" i="19"/>
  <c r="CH217" i="6"/>
  <c r="CH174" i="6"/>
  <c r="CH108" i="6"/>
  <c r="AL165" i="1"/>
  <c r="AL47" i="1"/>
  <c r="AL99" i="1"/>
  <c r="CQ117" i="6"/>
  <c r="CQ226" i="6"/>
  <c r="CQ183" i="6"/>
  <c r="DW108" i="1"/>
  <c r="DW174" i="1"/>
  <c r="AE28" i="21"/>
  <c r="DA161" i="1"/>
  <c r="DA95" i="1"/>
  <c r="CU182" i="1"/>
  <c r="CU116" i="1"/>
  <c r="DK202" i="6"/>
  <c r="DK44" i="6"/>
  <c r="AG118" i="1"/>
  <c r="AT181" i="6"/>
  <c r="AT115" i="6"/>
  <c r="DJ218" i="6"/>
  <c r="DJ109" i="6"/>
  <c r="DJ175" i="6"/>
  <c r="Y162" i="6"/>
  <c r="Y96" i="6"/>
  <c r="Y205" i="6"/>
  <c r="AT101" i="1"/>
  <c r="AT167" i="1"/>
  <c r="BI114" i="6"/>
  <c r="BI180" i="6"/>
  <c r="CS45" i="1"/>
  <c r="CS159" i="1"/>
  <c r="CS93" i="1"/>
  <c r="EI107" i="1"/>
  <c r="AK27" i="21"/>
  <c r="J95" i="1"/>
  <c r="DC187" i="6"/>
  <c r="DC230" i="6"/>
  <c r="DC121" i="6"/>
  <c r="AH171" i="1"/>
  <c r="AH105" i="1"/>
  <c r="DD231" i="6"/>
  <c r="DD122" i="6"/>
  <c r="DW104" i="1"/>
  <c r="AE24" i="21"/>
  <c r="DW170" i="1"/>
  <c r="F215" i="6"/>
  <c r="F106" i="6"/>
  <c r="CA176" i="6"/>
  <c r="CA110" i="6"/>
  <c r="CA219" i="6"/>
  <c r="BY218" i="6"/>
  <c r="BY109" i="6"/>
  <c r="BY175" i="6"/>
  <c r="DV113" i="6"/>
  <c r="DV179" i="6"/>
  <c r="DV222" i="6"/>
  <c r="DV185" i="1"/>
  <c r="DV119" i="1"/>
  <c r="AS163" i="6"/>
  <c r="AS97" i="6"/>
  <c r="AF111" i="1"/>
  <c r="AF177" i="1"/>
  <c r="W105" i="6"/>
  <c r="W104" i="6"/>
  <c r="N205" i="6"/>
  <c r="N96" i="6"/>
  <c r="BV182" i="6"/>
  <c r="BV225" i="6"/>
  <c r="BV116" i="6"/>
  <c r="E121" i="6"/>
  <c r="M83" i="6"/>
  <c r="M123" i="6"/>
  <c r="M232" i="6"/>
  <c r="CF166" i="6"/>
  <c r="CF209" i="6"/>
  <c r="CF47" i="6"/>
  <c r="CL96" i="1"/>
  <c r="CL162" i="1"/>
  <c r="BH106" i="1"/>
  <c r="BH172" i="1"/>
  <c r="T159" i="1"/>
  <c r="R108" i="1"/>
  <c r="R174" i="1"/>
  <c r="AH15" i="19"/>
  <c r="EC205" i="6"/>
  <c r="EC96" i="6"/>
  <c r="EC162" i="6"/>
  <c r="BV171" i="1"/>
  <c r="BV105" i="1"/>
  <c r="EA205" i="6"/>
  <c r="BE15" i="39"/>
  <c r="S15" i="19"/>
  <c r="AU15" i="39"/>
  <c r="AG15" i="19"/>
  <c r="Q15" i="39"/>
  <c r="K15" i="19"/>
  <c r="AY228" i="6"/>
  <c r="AY185" i="6"/>
  <c r="AY119" i="6"/>
  <c r="BV183" i="1"/>
  <c r="AZ115" i="1"/>
  <c r="P228" i="6"/>
  <c r="P119" i="6"/>
  <c r="DE122" i="1"/>
  <c r="DE188" i="1"/>
  <c r="AA159" i="1"/>
  <c r="E107" i="6"/>
  <c r="CQ185" i="1"/>
  <c r="CQ119" i="1"/>
  <c r="M122" i="6"/>
  <c r="M231" i="6"/>
  <c r="AZ230" i="6"/>
  <c r="AZ187" i="6"/>
  <c r="AZ121" i="6"/>
  <c r="DL188" i="1"/>
  <c r="AC42" i="39"/>
  <c r="P122" i="1"/>
  <c r="J110" i="1"/>
  <c r="AL113" i="6"/>
  <c r="AL222" i="6"/>
  <c r="BH185" i="1"/>
  <c r="AY168" i="1"/>
  <c r="AY102" i="1"/>
  <c r="BN176" i="1"/>
  <c r="K18" i="21"/>
  <c r="AH18" i="39"/>
  <c r="S18" i="21"/>
  <c r="S62" i="21" s="1"/>
  <c r="S61" i="21" s="1"/>
  <c r="B19" i="19"/>
  <c r="CW47" i="6"/>
  <c r="CW166" i="6"/>
  <c r="CW209" i="6"/>
  <c r="BT94" i="1"/>
  <c r="BT160" i="1"/>
  <c r="AB189" i="1"/>
  <c r="AB123" i="1"/>
  <c r="BU182" i="1"/>
  <c r="BU116" i="1"/>
  <c r="CE118" i="1"/>
  <c r="AO181" i="1"/>
  <c r="AC43" i="39"/>
  <c r="DL189" i="1"/>
  <c r="AM165" i="6"/>
  <c r="AM98" i="6"/>
  <c r="AM99" i="6"/>
  <c r="CL232" i="6"/>
  <c r="CL123" i="6"/>
  <c r="CL83" i="6"/>
  <c r="BM177" i="6"/>
  <c r="BM220" i="6"/>
  <c r="BM111" i="6"/>
  <c r="BB30" i="19"/>
  <c r="Z169" i="6"/>
  <c r="Z212" i="6"/>
  <c r="Z103" i="6"/>
  <c r="CM119" i="6"/>
  <c r="AE31" i="19"/>
  <c r="DW178" i="6"/>
  <c r="DW221" i="6"/>
  <c r="DW112" i="6"/>
  <c r="AQ175" i="1"/>
  <c r="DH169" i="1"/>
  <c r="DH100" i="6"/>
  <c r="DH167" i="6"/>
  <c r="DH210" i="6"/>
  <c r="DH101" i="6"/>
  <c r="BP211" i="6"/>
  <c r="BP102" i="6"/>
  <c r="AB203" i="6"/>
  <c r="AB45" i="6"/>
  <c r="AB160" i="6"/>
  <c r="AI180" i="1"/>
  <c r="AI114" i="1"/>
  <c r="CV93" i="1"/>
  <c r="CV45" i="1"/>
  <c r="CV159" i="1"/>
  <c r="EO122" i="1"/>
  <c r="FA188" i="1"/>
  <c r="AN42" i="21"/>
  <c r="EO188" i="1"/>
  <c r="CZ101" i="1"/>
  <c r="BO211" i="6"/>
  <c r="BO168" i="6"/>
  <c r="BO102" i="6"/>
  <c r="DY217" i="6"/>
  <c r="AF27" i="19"/>
  <c r="AL138" i="19" s="1"/>
  <c r="DY108" i="6"/>
  <c r="BR166" i="6"/>
  <c r="DZ100" i="1"/>
  <c r="DZ166" i="1"/>
  <c r="N117" i="6"/>
  <c r="N226" i="6"/>
  <c r="EF118" i="1"/>
  <c r="EF184" i="1"/>
  <c r="BN173" i="6"/>
  <c r="BN216" i="6"/>
  <c r="AX164" i="6"/>
  <c r="AX207" i="6"/>
  <c r="AX46" i="6"/>
  <c r="CL171" i="6"/>
  <c r="CL104" i="6"/>
  <c r="CL214" i="6"/>
  <c r="CL105" i="6"/>
  <c r="DQ159" i="1"/>
  <c r="AN119" i="6"/>
  <c r="AN228" i="6"/>
  <c r="AN185" i="6"/>
  <c r="EF108" i="1"/>
  <c r="EF174" i="1"/>
  <c r="DJ101" i="6"/>
  <c r="DJ100" i="6"/>
  <c r="AY116" i="6"/>
  <c r="AY182" i="6"/>
  <c r="AY225" i="6"/>
  <c r="DQ118" i="6"/>
  <c r="DK160" i="1"/>
  <c r="DK94" i="1"/>
  <c r="CN178" i="6"/>
  <c r="CN112" i="6"/>
  <c r="CN221" i="6"/>
  <c r="BJ179" i="1"/>
  <c r="BJ113" i="1"/>
  <c r="BJ95" i="6"/>
  <c r="BJ204" i="6"/>
  <c r="BJ161" i="6"/>
  <c r="BI103" i="6"/>
  <c r="BI169" i="6"/>
  <c r="BI212" i="6"/>
  <c r="BJ168" i="1"/>
  <c r="BJ102" i="1"/>
  <c r="AX187" i="6"/>
  <c r="AX121" i="6"/>
  <c r="AX230" i="6"/>
  <c r="AW106" i="1"/>
  <c r="AW172" i="1"/>
  <c r="BW109" i="6"/>
  <c r="BW175" i="6"/>
  <c r="BW218" i="6"/>
  <c r="AD162" i="1"/>
  <c r="CC182" i="6"/>
  <c r="CC116" i="6"/>
  <c r="CC225" i="6"/>
  <c r="EB160" i="1"/>
  <c r="EB94" i="1"/>
  <c r="BQ181" i="6"/>
  <c r="BQ115" i="6"/>
  <c r="BQ224" i="6"/>
  <c r="T160" i="1"/>
  <c r="T94" i="1"/>
  <c r="BV173" i="1"/>
  <c r="BR164" i="1"/>
  <c r="BR98" i="1"/>
  <c r="AQ118" i="6"/>
  <c r="AQ227" i="6"/>
  <c r="AQ184" i="6"/>
  <c r="CQ164" i="1"/>
  <c r="CQ98" i="1"/>
  <c r="AM164" i="1"/>
  <c r="AM98" i="1"/>
  <c r="AU153" i="1"/>
  <c r="AU87" i="1"/>
  <c r="BH96" i="1"/>
  <c r="BH162" i="1"/>
  <c r="AE118" i="1"/>
  <c r="AE184" i="1"/>
  <c r="EC95" i="6"/>
  <c r="EC94" i="6"/>
  <c r="BZ109" i="6"/>
  <c r="BZ175" i="6"/>
  <c r="BZ218" i="6"/>
  <c r="BP183" i="1"/>
  <c r="BP117" i="1"/>
  <c r="BZ169" i="6"/>
  <c r="BZ103" i="6"/>
  <c r="BZ212" i="6"/>
  <c r="CQ115" i="1"/>
  <c r="CQ181" i="1"/>
  <c r="P103" i="6"/>
  <c r="P212" i="6"/>
  <c r="M44" i="6"/>
  <c r="M202" i="6"/>
  <c r="CJ190" i="6"/>
  <c r="CJ233" i="6"/>
  <c r="CJ124" i="6"/>
  <c r="R217" i="6"/>
  <c r="R108" i="6"/>
  <c r="R174" i="6"/>
  <c r="Q83" i="6"/>
  <c r="Q123" i="6"/>
  <c r="Q232" i="6"/>
  <c r="CI94" i="6"/>
  <c r="CI204" i="6"/>
  <c r="CI95" i="6"/>
  <c r="CI161" i="6"/>
  <c r="DQ95" i="6"/>
  <c r="DQ94" i="6"/>
  <c r="AS112" i="6"/>
  <c r="AF206" i="6"/>
  <c r="AF97" i="6"/>
  <c r="AF163" i="6"/>
  <c r="B24" i="21"/>
  <c r="CW170" i="1"/>
  <c r="CS121" i="1"/>
  <c r="CS187" i="1"/>
  <c r="BD46" i="1"/>
  <c r="BD163" i="1"/>
  <c r="BD97" i="1"/>
  <c r="EB103" i="6"/>
  <c r="EB169" i="6"/>
  <c r="DD44" i="6"/>
  <c r="DD202" i="6"/>
  <c r="AJ120" i="6"/>
  <c r="DW169" i="1"/>
  <c r="DW103" i="1"/>
  <c r="AE23" i="21"/>
  <c r="DW48" i="1"/>
  <c r="BP46" i="1"/>
  <c r="BP97" i="1"/>
  <c r="BP163" i="1"/>
  <c r="EO107" i="1"/>
  <c r="FA173" i="1"/>
  <c r="EO173" i="1"/>
  <c r="AN27" i="21"/>
  <c r="AC32" i="39"/>
  <c r="DL178" i="1"/>
  <c r="DL112" i="1"/>
  <c r="ES209" i="6"/>
  <c r="FD166" i="6"/>
  <c r="ER166" i="6"/>
  <c r="ER47" i="6"/>
  <c r="ER245" i="6" s="1"/>
  <c r="EF125" i="6"/>
  <c r="EF191" i="6"/>
  <c r="EF234" i="6"/>
  <c r="AJ116" i="1"/>
  <c r="AJ182" i="1"/>
  <c r="CD182" i="1"/>
  <c r="CD116" i="1"/>
  <c r="DF180" i="1"/>
  <c r="DF114" i="1"/>
  <c r="ER95" i="6"/>
  <c r="H15" i="18" s="1"/>
  <c r="ER205" i="6"/>
  <c r="ES205" i="6"/>
  <c r="ER162" i="6"/>
  <c r="FD162" i="6"/>
  <c r="J16" i="18" s="1"/>
  <c r="ER96" i="6"/>
  <c r="H16" i="18" s="1"/>
  <c r="AP173" i="1"/>
  <c r="AP107" i="1"/>
  <c r="AV202" i="6"/>
  <c r="AV44" i="6"/>
  <c r="AV154" i="6" s="1"/>
  <c r="CZ121" i="1"/>
  <c r="CZ187" i="1"/>
  <c r="AY13" i="19"/>
  <c r="AZ124" i="19" s="1"/>
  <c r="J14" i="12" s="1"/>
  <c r="EH160" i="6"/>
  <c r="ET160" i="6"/>
  <c r="CN113" i="1"/>
  <c r="CN179" i="1"/>
  <c r="CD117" i="1"/>
  <c r="CD183" i="1"/>
  <c r="BE172" i="6"/>
  <c r="BE106" i="6"/>
  <c r="DM184" i="6"/>
  <c r="DM118" i="6"/>
  <c r="DM227" i="6"/>
  <c r="J39" i="21"/>
  <c r="DU185" i="1"/>
  <c r="D39" i="21"/>
  <c r="DU119" i="1"/>
  <c r="BG99" i="1"/>
  <c r="BG165" i="1"/>
  <c r="BG47" i="1"/>
  <c r="EX177" i="1"/>
  <c r="EL177" i="1"/>
  <c r="EL111" i="1"/>
  <c r="EL210" i="6"/>
  <c r="EK210" i="6"/>
  <c r="AL20" i="19"/>
  <c r="EK100" i="6"/>
  <c r="EK167" i="6"/>
  <c r="EW167" i="6"/>
  <c r="EK101" i="6"/>
  <c r="DL116" i="6"/>
  <c r="DL225" i="6"/>
  <c r="AP35" i="39"/>
  <c r="AL28" i="39"/>
  <c r="EZ174" i="1"/>
  <c r="EN108" i="1"/>
  <c r="DK176" i="1"/>
  <c r="DK110" i="1"/>
  <c r="BH114" i="1"/>
  <c r="BH180" i="1"/>
  <c r="DZ225" i="6"/>
  <c r="DZ182" i="6"/>
  <c r="DZ116" i="6"/>
  <c r="AO183" i="1"/>
  <c r="AO117" i="1"/>
  <c r="AJ180" i="6"/>
  <c r="AJ223" i="6"/>
  <c r="AJ114" i="6"/>
  <c r="BC121" i="6"/>
  <c r="BC187" i="6"/>
  <c r="BC230" i="6"/>
  <c r="CF161" i="1"/>
  <c r="CF95" i="1"/>
  <c r="EI164" i="6"/>
  <c r="EI207" i="6"/>
  <c r="AY162" i="1"/>
  <c r="AM162" i="1"/>
  <c r="AM96" i="1"/>
  <c r="AB36" i="39"/>
  <c r="DI182" i="1"/>
  <c r="H36" i="21"/>
  <c r="DI116" i="1"/>
  <c r="C36" i="21"/>
  <c r="CK113" i="6"/>
  <c r="CK179" i="6"/>
  <c r="CK222" i="6"/>
  <c r="DN203" i="6"/>
  <c r="DN45" i="6"/>
  <c r="DN160" i="6"/>
  <c r="BL47" i="1"/>
  <c r="BL99" i="1"/>
  <c r="BL165" i="1"/>
  <c r="CZ208" i="6"/>
  <c r="CZ165" i="6"/>
  <c r="CZ98" i="6"/>
  <c r="CZ99" i="6"/>
  <c r="EO121" i="1"/>
  <c r="AN41" i="21"/>
  <c r="CO104" i="1"/>
  <c r="CO170" i="1"/>
  <c r="CU220" i="6"/>
  <c r="CU111" i="6"/>
  <c r="CU177" i="6"/>
  <c r="BP168" i="1"/>
  <c r="BP102" i="1"/>
  <c r="EI214" i="6"/>
  <c r="EI104" i="6"/>
  <c r="DD115" i="1"/>
  <c r="DD181" i="1"/>
  <c r="CX98" i="1"/>
  <c r="CX164" i="1"/>
  <c r="DE101" i="6"/>
  <c r="DE100" i="6"/>
  <c r="DE167" i="6"/>
  <c r="DE210" i="6"/>
  <c r="AC211" i="6"/>
  <c r="AC168" i="6"/>
  <c r="AC102" i="6"/>
  <c r="DE106" i="6"/>
  <c r="DE172" i="6"/>
  <c r="DE215" i="6"/>
  <c r="K219" i="6"/>
  <c r="K110" i="6"/>
  <c r="CO211" i="6"/>
  <c r="CO102" i="6"/>
  <c r="CO168" i="6"/>
  <c r="DF186" i="1"/>
  <c r="DF120" i="1"/>
  <c r="CD234" i="6"/>
  <c r="CD191" i="6"/>
  <c r="CD125" i="6"/>
  <c r="EV168" i="6"/>
  <c r="BH21" i="39"/>
  <c r="V21" i="19"/>
  <c r="EJ211" i="6"/>
  <c r="EJ102" i="6"/>
  <c r="AX21" i="39"/>
  <c r="CK182" i="1"/>
  <c r="CK116" i="1"/>
  <c r="S104" i="6"/>
  <c r="S105" i="6"/>
  <c r="S171" i="6"/>
  <c r="S214" i="6"/>
  <c r="Z166" i="1"/>
  <c r="Z100" i="1"/>
  <c r="EI102" i="1"/>
  <c r="EI47" i="1"/>
  <c r="EI99" i="1"/>
  <c r="AK19" i="21"/>
  <c r="EI165" i="1"/>
  <c r="EU165" i="1"/>
  <c r="EL122" i="6"/>
  <c r="EL188" i="6"/>
  <c r="EX188" i="6"/>
  <c r="EL231" i="6"/>
  <c r="AD22" i="39"/>
  <c r="DO168" i="1"/>
  <c r="DO102" i="1"/>
  <c r="DH120" i="6"/>
  <c r="DT180" i="1"/>
  <c r="DT114" i="1"/>
  <c r="CK162" i="1"/>
  <c r="BY96" i="1"/>
  <c r="BY162" i="1"/>
  <c r="BJ169" i="6"/>
  <c r="BJ212" i="6"/>
  <c r="BJ103" i="6"/>
  <c r="DA94" i="1"/>
  <c r="DA160" i="1"/>
  <c r="AQ182" i="1"/>
  <c r="AQ116" i="1"/>
  <c r="BS177" i="6"/>
  <c r="BS220" i="6"/>
  <c r="BS111" i="6"/>
  <c r="CL160" i="6"/>
  <c r="CL45" i="6"/>
  <c r="CL203" i="6"/>
  <c r="AP121" i="1"/>
  <c r="AP187" i="1"/>
  <c r="AI110" i="6"/>
  <c r="AI176" i="6"/>
  <c r="AI219" i="6"/>
  <c r="AZ94" i="1"/>
  <c r="AZ160" i="1"/>
  <c r="AB176" i="6"/>
  <c r="AB219" i="6"/>
  <c r="AB110" i="6"/>
  <c r="CM167" i="6"/>
  <c r="CA101" i="6"/>
  <c r="CA210" i="6"/>
  <c r="CA167" i="6"/>
  <c r="CA100" i="6"/>
  <c r="EE187" i="1"/>
  <c r="AI41" i="21"/>
  <c r="EE121" i="1"/>
  <c r="EC124" i="6"/>
  <c r="BE13" i="39"/>
  <c r="K13" i="19"/>
  <c r="AG13" i="19"/>
  <c r="Q13" i="39"/>
  <c r="AU13" i="39"/>
  <c r="S13" i="19"/>
  <c r="M33" i="19"/>
  <c r="AY33" i="39"/>
  <c r="AM33" i="19"/>
  <c r="EY180" i="6"/>
  <c r="EM114" i="6"/>
  <c r="EW168" i="6"/>
  <c r="AL21" i="19"/>
  <c r="AM176" i="19" s="1"/>
  <c r="EK168" i="6"/>
  <c r="EK102" i="6"/>
  <c r="DS123" i="1"/>
  <c r="DS189" i="1"/>
  <c r="BB35" i="39"/>
  <c r="AR35" i="39"/>
  <c r="DR116" i="6"/>
  <c r="AN184" i="1"/>
  <c r="AN118" i="1"/>
  <c r="DP190" i="1"/>
  <c r="DP124" i="1"/>
  <c r="BT184" i="6"/>
  <c r="BT118" i="6"/>
  <c r="BT227" i="6"/>
  <c r="EP169" i="6"/>
  <c r="X22" i="19"/>
  <c r="EP212" i="6"/>
  <c r="AZ22" i="39"/>
  <c r="BJ22" i="39"/>
  <c r="EP103" i="6"/>
  <c r="AC104" i="6"/>
  <c r="AC171" i="6"/>
  <c r="AC214" i="6"/>
  <c r="AC105" i="6"/>
  <c r="BP229" i="6"/>
  <c r="BP186" i="6"/>
  <c r="BP120" i="6"/>
  <c r="BZ93" i="1"/>
  <c r="BZ45" i="1"/>
  <c r="BZ159" i="1"/>
  <c r="DV108" i="6"/>
  <c r="DV217" i="6"/>
  <c r="DV174" i="6"/>
  <c r="EZ182" i="1"/>
  <c r="EN116" i="1"/>
  <c r="EN182" i="1"/>
  <c r="BM228" i="6"/>
  <c r="BM185" i="6"/>
  <c r="BM119" i="6"/>
  <c r="BB38" i="19"/>
  <c r="V188" i="1"/>
  <c r="V122" i="1"/>
  <c r="AL42" i="39"/>
  <c r="EY188" i="1"/>
  <c r="AM42" i="21"/>
  <c r="H42" i="39"/>
  <c r="W42" i="21"/>
  <c r="EM188" i="1"/>
  <c r="EM122" i="1"/>
  <c r="M42" i="21"/>
  <c r="BF95" i="6"/>
  <c r="BF94" i="6"/>
  <c r="BF204" i="6"/>
  <c r="BF161" i="6"/>
  <c r="H22" i="19"/>
  <c r="AP22" i="39"/>
  <c r="DL103" i="6"/>
  <c r="AS180" i="1"/>
  <c r="AS114" i="1"/>
  <c r="BR119" i="1"/>
  <c r="BR185" i="1"/>
  <c r="BS228" i="6"/>
  <c r="BS185" i="6"/>
  <c r="BS119" i="6"/>
  <c r="H19" i="39"/>
  <c r="EN165" i="1"/>
  <c r="EZ165" i="1"/>
  <c r="EN47" i="1"/>
  <c r="AG10" i="21" s="1"/>
  <c r="EN99" i="1"/>
  <c r="BG179" i="1"/>
  <c r="BG113" i="1"/>
  <c r="BW111" i="1"/>
  <c r="BW177" i="1"/>
  <c r="EI45" i="6"/>
  <c r="EI160" i="6"/>
  <c r="AK13" i="19"/>
  <c r="EU160" i="6"/>
  <c r="EI203" i="6"/>
  <c r="DO110" i="6"/>
  <c r="DO219" i="6"/>
  <c r="AQ29" i="39"/>
  <c r="I29" i="19"/>
  <c r="DO176" i="6"/>
  <c r="CN163" i="1"/>
  <c r="CN46" i="1"/>
  <c r="CN89" i="1" s="1"/>
  <c r="CN97" i="1"/>
  <c r="DD210" i="6"/>
  <c r="DD100" i="6"/>
  <c r="DD101" i="6"/>
  <c r="AX181" i="1"/>
  <c r="AX115" i="1"/>
  <c r="R99" i="6"/>
  <c r="R165" i="6"/>
  <c r="R208" i="6"/>
  <c r="R98" i="6"/>
  <c r="FC182" i="6"/>
  <c r="AO35" i="19"/>
  <c r="EQ225" i="6"/>
  <c r="EQ182" i="6"/>
  <c r="EQ116" i="6"/>
  <c r="AY14" i="39"/>
  <c r="M14" i="19"/>
  <c r="W14" i="19"/>
  <c r="EY161" i="6"/>
  <c r="AM14" i="19"/>
  <c r="EM204" i="6"/>
  <c r="BI14" i="39"/>
  <c r="EM161" i="6"/>
  <c r="CI189" i="6"/>
  <c r="CI232" i="6"/>
  <c r="CI123" i="6"/>
  <c r="CI83" i="6"/>
  <c r="H29" i="21"/>
  <c r="DK175" i="1"/>
  <c r="DK109" i="1"/>
  <c r="AO44" i="21"/>
  <c r="EQ190" i="1"/>
  <c r="EQ124" i="1"/>
  <c r="FC190" i="1"/>
  <c r="V107" i="6"/>
  <c r="V173" i="6"/>
  <c r="BY44" i="6"/>
  <c r="BZ197" i="6" s="1"/>
  <c r="BY202" i="6"/>
  <c r="AW98" i="6"/>
  <c r="AW208" i="6"/>
  <c r="CA230" i="6"/>
  <c r="BZ187" i="6"/>
  <c r="BZ230" i="6"/>
  <c r="BZ121" i="6"/>
  <c r="CU98" i="1"/>
  <c r="CU164" i="1"/>
  <c r="BZ178" i="6"/>
  <c r="BZ221" i="6"/>
  <c r="BZ112" i="6"/>
  <c r="AR112" i="1"/>
  <c r="AR178" i="1"/>
  <c r="CA227" i="6"/>
  <c r="CA184" i="6"/>
  <c r="CA118" i="6"/>
  <c r="CP186" i="1"/>
  <c r="CP120" i="1"/>
  <c r="F29" i="39"/>
  <c r="EG109" i="1"/>
  <c r="AJ29" i="39"/>
  <c r="E29" i="21"/>
  <c r="L29" i="21"/>
  <c r="AX29" i="21"/>
  <c r="EG175" i="1"/>
  <c r="U29" i="21"/>
  <c r="CA228" i="6"/>
  <c r="CA119" i="6"/>
  <c r="CA185" i="6"/>
  <c r="BZ234" i="6"/>
  <c r="BZ125" i="6"/>
  <c r="X167" i="1"/>
  <c r="X101" i="1"/>
  <c r="BK119" i="6"/>
  <c r="BK228" i="6"/>
  <c r="BK185" i="6"/>
  <c r="BG184" i="6"/>
  <c r="BG118" i="6"/>
  <c r="BG227" i="6"/>
  <c r="AX118" i="6"/>
  <c r="AX184" i="6"/>
  <c r="AX227" i="6"/>
  <c r="J114" i="6"/>
  <c r="J229" i="6"/>
  <c r="J120" i="6"/>
  <c r="BS175" i="6"/>
  <c r="BS218" i="6"/>
  <c r="BS109" i="6"/>
  <c r="CK172" i="1"/>
  <c r="ES217" i="6"/>
  <c r="ER108" i="6"/>
  <c r="ER174" i="6"/>
  <c r="ER217" i="6"/>
  <c r="FD174" i="6"/>
  <c r="CV106" i="1"/>
  <c r="CV172" i="1"/>
  <c r="EE210" i="6"/>
  <c r="EE101" i="6"/>
  <c r="EE167" i="6"/>
  <c r="EE100" i="6"/>
  <c r="AI20" i="19"/>
  <c r="EI204" i="6"/>
  <c r="EW177" i="6"/>
  <c r="EK111" i="6"/>
  <c r="AL30" i="19"/>
  <c r="EK220" i="6"/>
  <c r="EK177" i="6"/>
  <c r="U100" i="1"/>
  <c r="U166" i="1"/>
  <c r="AF208" i="6"/>
  <c r="AF165" i="6"/>
  <c r="DF218" i="6"/>
  <c r="DF175" i="6"/>
  <c r="DF109" i="6"/>
  <c r="CC118" i="6"/>
  <c r="CC227" i="6"/>
  <c r="CC184" i="6"/>
  <c r="AD173" i="6"/>
  <c r="AD216" i="6"/>
  <c r="AD107" i="6"/>
  <c r="EO223" i="6"/>
  <c r="AN33" i="19"/>
  <c r="EO114" i="6"/>
  <c r="R98" i="1"/>
  <c r="R164" i="1"/>
  <c r="BS100" i="1"/>
  <c r="BS166" i="1"/>
  <c r="AG47" i="6"/>
  <c r="AG209" i="6"/>
  <c r="AG166" i="6"/>
  <c r="BQ180" i="1"/>
  <c r="BJ114" i="6"/>
  <c r="BJ184" i="6"/>
  <c r="BJ227" i="6"/>
  <c r="BJ118" i="6"/>
  <c r="D25" i="19"/>
  <c r="ED172" i="6"/>
  <c r="ED106" i="6"/>
  <c r="R25" i="39"/>
  <c r="BR188" i="1"/>
  <c r="BR122" i="1"/>
  <c r="EC229" i="6"/>
  <c r="AH39" i="19"/>
  <c r="EC120" i="6"/>
  <c r="EC186" i="6"/>
  <c r="DX172" i="1"/>
  <c r="DX106" i="1"/>
  <c r="R26" i="21"/>
  <c r="C26" i="39"/>
  <c r="AG26" i="39"/>
  <c r="AW216" i="6"/>
  <c r="AW173" i="6"/>
  <c r="DE224" i="6"/>
  <c r="DE115" i="6"/>
  <c r="DE181" i="6"/>
  <c r="EI178" i="6"/>
  <c r="EU178" i="6"/>
  <c r="EI112" i="6"/>
  <c r="AK31" i="19"/>
  <c r="EI221" i="6"/>
  <c r="CL93" i="1"/>
  <c r="CL45" i="1"/>
  <c r="CL88" i="1" s="1"/>
  <c r="CL159" i="1"/>
  <c r="AP47" i="1"/>
  <c r="AP99" i="1"/>
  <c r="AP165" i="1"/>
  <c r="X100" i="1"/>
  <c r="X166" i="1"/>
  <c r="AH122" i="1"/>
  <c r="AH188" i="1"/>
  <c r="CW164" i="1"/>
  <c r="B18" i="21"/>
  <c r="B62" i="21" s="1"/>
  <c r="B61" i="21" s="1"/>
  <c r="CQ166" i="1"/>
  <c r="CQ100" i="1"/>
  <c r="BX180" i="6"/>
  <c r="BX223" i="6"/>
  <c r="BX114" i="6"/>
  <c r="AL176" i="6"/>
  <c r="AL219" i="6"/>
  <c r="AL110" i="6"/>
  <c r="EF189" i="1"/>
  <c r="EF123" i="1"/>
  <c r="EF186" i="1"/>
  <c r="EF120" i="1"/>
  <c r="AN98" i="1"/>
  <c r="AN164" i="1"/>
  <c r="DZ114" i="1"/>
  <c r="DZ180" i="1"/>
  <c r="EH103" i="6"/>
  <c r="ET169" i="6"/>
  <c r="DL167" i="1"/>
  <c r="DL101" i="1"/>
  <c r="AC21" i="39"/>
  <c r="CP205" i="6"/>
  <c r="CP96" i="6"/>
  <c r="CP162" i="6"/>
  <c r="BD176" i="6"/>
  <c r="BD219" i="6"/>
  <c r="BD110" i="6"/>
  <c r="CY121" i="6"/>
  <c r="CY230" i="6"/>
  <c r="CY187" i="6"/>
  <c r="J227" i="6"/>
  <c r="J118" i="6"/>
  <c r="AF14" i="39"/>
  <c r="DU94" i="1"/>
  <c r="B14" i="39"/>
  <c r="Q14" i="21"/>
  <c r="J14" i="21"/>
  <c r="AD14" i="21"/>
  <c r="D14" i="21"/>
  <c r="DU160" i="1"/>
  <c r="DZ107" i="6"/>
  <c r="DZ216" i="6"/>
  <c r="DZ173" i="6"/>
  <c r="DH216" i="6"/>
  <c r="DH107" i="6"/>
  <c r="DF227" i="6"/>
  <c r="DF118" i="6"/>
  <c r="DF184" i="6"/>
  <c r="R109" i="6"/>
  <c r="R218" i="6"/>
  <c r="R175" i="6"/>
  <c r="AP96" i="1"/>
  <c r="AP162" i="1"/>
  <c r="DG47" i="1"/>
  <c r="DG156" i="1" s="1"/>
  <c r="DG99" i="1"/>
  <c r="DG165" i="1"/>
  <c r="L203" i="6"/>
  <c r="L45" i="6"/>
  <c r="H120" i="6"/>
  <c r="H229" i="6"/>
  <c r="CK109" i="6"/>
  <c r="AB15" i="39"/>
  <c r="C15" i="21"/>
  <c r="H15" i="21"/>
  <c r="CL120" i="1"/>
  <c r="CL186" i="1"/>
  <c r="CU227" i="6"/>
  <c r="CU184" i="6"/>
  <c r="CU118" i="6"/>
  <c r="BC114" i="1"/>
  <c r="BC180" i="1"/>
  <c r="DL184" i="6"/>
  <c r="AP37" i="39"/>
  <c r="DL227" i="6"/>
  <c r="DL118" i="6"/>
  <c r="AL230" i="6"/>
  <c r="AL187" i="6"/>
  <c r="AL121" i="6"/>
  <c r="FC188" i="1"/>
  <c r="EQ122" i="1"/>
  <c r="EQ188" i="1"/>
  <c r="AO42" i="21"/>
  <c r="CF124" i="6"/>
  <c r="CF190" i="6"/>
  <c r="CF233" i="6"/>
  <c r="DD164" i="1"/>
  <c r="DD98" i="1"/>
  <c r="DW107" i="1"/>
  <c r="DW173" i="1"/>
  <c r="AE27" i="21"/>
  <c r="CG122" i="6"/>
  <c r="EJ114" i="6"/>
  <c r="BQ98" i="1"/>
  <c r="BQ164" i="1"/>
  <c r="CD123" i="6"/>
  <c r="CD83" i="6"/>
  <c r="BN191" i="6"/>
  <c r="BN125" i="6"/>
  <c r="V41" i="19"/>
  <c r="T41" i="39"/>
  <c r="AX41" i="39"/>
  <c r="EV188" i="6"/>
  <c r="BT182" i="6"/>
  <c r="BT225" i="6"/>
  <c r="BT116" i="6"/>
  <c r="J116" i="6"/>
  <c r="J225" i="6"/>
  <c r="BP183" i="6"/>
  <c r="BP226" i="6"/>
  <c r="BP117" i="6"/>
  <c r="DY123" i="1"/>
  <c r="AF43" i="21"/>
  <c r="DY189" i="1"/>
  <c r="DZ112" i="1"/>
  <c r="DZ178" i="1"/>
  <c r="AL21" i="39"/>
  <c r="H21" i="39"/>
  <c r="EY167" i="1"/>
  <c r="M21" i="21"/>
  <c r="EM101" i="1"/>
  <c r="W21" i="21"/>
  <c r="EM167" i="1"/>
  <c r="AM21" i="21"/>
  <c r="AR167" i="1"/>
  <c r="AR101" i="1"/>
  <c r="AH38" i="21"/>
  <c r="EC118" i="1"/>
  <c r="EC184" i="1"/>
  <c r="AS172" i="1"/>
  <c r="AS106" i="1"/>
  <c r="AB110" i="1"/>
  <c r="AB176" i="1"/>
  <c r="BP184" i="1"/>
  <c r="BP118" i="1"/>
  <c r="CD106" i="6"/>
  <c r="CD215" i="6"/>
  <c r="CD172" i="6"/>
  <c r="EM189" i="1"/>
  <c r="AL43" i="39"/>
  <c r="W43" i="21"/>
  <c r="M43" i="21"/>
  <c r="EM123" i="1"/>
  <c r="DN174" i="1"/>
  <c r="DN108" i="1"/>
  <c r="BN46" i="6"/>
  <c r="BN164" i="6"/>
  <c r="BN207" i="6"/>
  <c r="AX13" i="21"/>
  <c r="AY123" i="21" s="1"/>
  <c r="O14" i="12" s="1"/>
  <c r="E13" i="21"/>
  <c r="F13" i="39"/>
  <c r="L13" i="21"/>
  <c r="AJ13" i="21"/>
  <c r="ET173" i="6"/>
  <c r="EH107" i="6"/>
  <c r="EH216" i="6"/>
  <c r="EH173" i="6"/>
  <c r="AG182" i="6"/>
  <c r="AG116" i="6"/>
  <c r="AG225" i="6"/>
  <c r="BE122" i="6"/>
  <c r="AB108" i="6"/>
  <c r="AB217" i="6"/>
  <c r="AB174" i="6"/>
  <c r="W177" i="1"/>
  <c r="W111" i="1"/>
  <c r="DY211" i="6"/>
  <c r="DY168" i="6"/>
  <c r="DY102" i="6"/>
  <c r="AF21" i="19"/>
  <c r="DQ153" i="1"/>
  <c r="DQ87" i="1"/>
  <c r="CZ162" i="1"/>
  <c r="CZ96" i="1"/>
  <c r="AT177" i="1"/>
  <c r="AT116" i="1"/>
  <c r="AT182" i="1"/>
  <c r="Z171" i="1"/>
  <c r="Z105" i="1"/>
  <c r="BW113" i="6"/>
  <c r="CF173" i="1"/>
  <c r="CF107" i="1"/>
  <c r="AP177" i="1"/>
  <c r="AP111" i="1"/>
  <c r="DT118" i="1"/>
  <c r="DT184" i="1"/>
  <c r="AK15" i="19"/>
  <c r="AK61" i="19" s="1"/>
  <c r="EU162" i="6"/>
  <c r="EI162" i="6"/>
  <c r="BK97" i="6"/>
  <c r="BK206" i="6"/>
  <c r="R223" i="6"/>
  <c r="R114" i="6"/>
  <c r="R180" i="6"/>
  <c r="DE48" i="6"/>
  <c r="DE170" i="6"/>
  <c r="DE213" i="6"/>
  <c r="P226" i="6"/>
  <c r="P117" i="6"/>
  <c r="J44" i="6"/>
  <c r="J202" i="6"/>
  <c r="AN17" i="19"/>
  <c r="EO207" i="6"/>
  <c r="EO46" i="6"/>
  <c r="EO164" i="6"/>
  <c r="FA164" i="6"/>
  <c r="BK169" i="1"/>
  <c r="BK103" i="1"/>
  <c r="BK48" i="1"/>
  <c r="AQ187" i="1"/>
  <c r="AE187" i="1"/>
  <c r="AE121" i="1"/>
  <c r="AK161" i="6"/>
  <c r="Y161" i="6"/>
  <c r="Y204" i="6"/>
  <c r="Y94" i="6"/>
  <c r="Y95" i="6"/>
  <c r="DJ122" i="6"/>
  <c r="EF174" i="6"/>
  <c r="EF108" i="6"/>
  <c r="EF217" i="6"/>
  <c r="EK108" i="6"/>
  <c r="G125" i="6"/>
  <c r="G234" i="6"/>
  <c r="AO175" i="6"/>
  <c r="AO218" i="6"/>
  <c r="AO109" i="6"/>
  <c r="AO96" i="6"/>
  <c r="AO205" i="6"/>
  <c r="AO162" i="6"/>
  <c r="C13" i="39"/>
  <c r="DX45" i="1"/>
  <c r="DX93" i="1"/>
  <c r="DX159" i="1"/>
  <c r="AG13" i="39"/>
  <c r="R13" i="21"/>
  <c r="T95" i="1"/>
  <c r="T161" i="1"/>
  <c r="ER179" i="1"/>
  <c r="FD179" i="1"/>
  <c r="ER113" i="1"/>
  <c r="X185" i="1"/>
  <c r="X119" i="1"/>
  <c r="I212" i="6"/>
  <c r="I103" i="6"/>
  <c r="DM124" i="6"/>
  <c r="I21" i="39"/>
  <c r="AM21" i="39"/>
  <c r="EP101" i="1"/>
  <c r="X21" i="21"/>
  <c r="CM118" i="6"/>
  <c r="U111" i="1"/>
  <c r="U177" i="1"/>
  <c r="CK120" i="1"/>
  <c r="CK186" i="1"/>
  <c r="DC180" i="6"/>
  <c r="DC114" i="6"/>
  <c r="DC223" i="6"/>
  <c r="DA111" i="1"/>
  <c r="DA177" i="1"/>
  <c r="BN179" i="1"/>
  <c r="BN113" i="1"/>
  <c r="CT176" i="1"/>
  <c r="CT110" i="1"/>
  <c r="CH176" i="1"/>
  <c r="CH110" i="1"/>
  <c r="AD28" i="19"/>
  <c r="J28" i="19"/>
  <c r="BC28" i="39"/>
  <c r="Q28" i="19"/>
  <c r="DU175" i="6"/>
  <c r="DU218" i="6"/>
  <c r="O28" i="39"/>
  <c r="D28" i="19"/>
  <c r="DU109" i="6"/>
  <c r="AS28" i="39"/>
  <c r="AC231" i="6"/>
  <c r="AC122" i="6"/>
  <c r="AC188" i="6"/>
  <c r="DG98" i="1"/>
  <c r="DG97" i="1"/>
  <c r="DG46" i="1"/>
  <c r="DG89" i="1" s="1"/>
  <c r="AY95" i="1"/>
  <c r="AY161" i="1"/>
  <c r="DN119" i="6"/>
  <c r="DN185" i="6"/>
  <c r="AO99" i="1"/>
  <c r="AO165" i="1"/>
  <c r="AO47" i="1"/>
  <c r="AZ164" i="6"/>
  <c r="AZ46" i="6"/>
  <c r="AZ207" i="6"/>
  <c r="AZ202" i="6"/>
  <c r="AY202" i="6"/>
  <c r="AY44" i="6"/>
  <c r="AY243" i="6" s="1"/>
  <c r="BU205" i="6"/>
  <c r="BU96" i="6"/>
  <c r="DL96" i="1"/>
  <c r="AC16" i="39"/>
  <c r="DL162" i="1"/>
  <c r="EH189" i="1"/>
  <c r="ET189" i="1"/>
  <c r="EH123" i="1"/>
  <c r="AD104" i="6"/>
  <c r="AD105" i="6"/>
  <c r="BU94" i="6"/>
  <c r="BU204" i="6"/>
  <c r="BU161" i="6"/>
  <c r="BU95" i="6"/>
  <c r="W124" i="6"/>
  <c r="W233" i="6"/>
  <c r="W190" i="6"/>
  <c r="AC174" i="6"/>
  <c r="AC217" i="6"/>
  <c r="AC108" i="6"/>
  <c r="DT125" i="6"/>
  <c r="DT234" i="6"/>
  <c r="DT191" i="6"/>
  <c r="R118" i="1"/>
  <c r="R184" i="1"/>
  <c r="BU116" i="6"/>
  <c r="BU225" i="6"/>
  <c r="BU182" i="6"/>
  <c r="AL41" i="21"/>
  <c r="EX187" i="1"/>
  <c r="EL187" i="1"/>
  <c r="EL121" i="1"/>
  <c r="BV123" i="6"/>
  <c r="BV83" i="6"/>
  <c r="BV189" i="6"/>
  <c r="BV232" i="6"/>
  <c r="R42" i="21"/>
  <c r="DX122" i="1"/>
  <c r="AG42" i="39"/>
  <c r="DX188" i="1"/>
  <c r="BG109" i="1"/>
  <c r="BG175" i="1"/>
  <c r="CK225" i="6"/>
  <c r="CK182" i="6"/>
  <c r="BT213" i="6"/>
  <c r="BT48" i="6"/>
  <c r="BT170" i="6"/>
  <c r="EE161" i="6"/>
  <c r="EE94" i="6"/>
  <c r="EE95" i="6"/>
  <c r="EB96" i="6"/>
  <c r="EB205" i="6"/>
  <c r="EB162" i="6"/>
  <c r="CZ96" i="6"/>
  <c r="CI170" i="1"/>
  <c r="CI104" i="1"/>
  <c r="AA175" i="6"/>
  <c r="AA109" i="6"/>
  <c r="AA218" i="6"/>
  <c r="AT188" i="1"/>
  <c r="AT178" i="1"/>
  <c r="AH112" i="1"/>
  <c r="AH178" i="1"/>
  <c r="AK188" i="6"/>
  <c r="AK231" i="6"/>
  <c r="CH103" i="1"/>
  <c r="CH48" i="1"/>
  <c r="CH169" i="1"/>
  <c r="AW186" i="6"/>
  <c r="AW120" i="6"/>
  <c r="AW229" i="6"/>
  <c r="AS87" i="1"/>
  <c r="AS153" i="1"/>
  <c r="CC169" i="1"/>
  <c r="CR101" i="1"/>
  <c r="CR167" i="1"/>
  <c r="DM100" i="1"/>
  <c r="DM166" i="1"/>
  <c r="BZ113" i="6"/>
  <c r="BZ179" i="6"/>
  <c r="BZ222" i="6"/>
  <c r="C22" i="39"/>
  <c r="DX102" i="1"/>
  <c r="DX168" i="1"/>
  <c r="AG22" i="39"/>
  <c r="R22" i="21"/>
  <c r="AB118" i="1"/>
  <c r="AB184" i="1"/>
  <c r="BW112" i="1"/>
  <c r="CD108" i="6"/>
  <c r="CD174" i="6"/>
  <c r="CD217" i="6"/>
  <c r="CB215" i="6"/>
  <c r="CB172" i="6"/>
  <c r="CB106" i="6"/>
  <c r="CY102" i="6"/>
  <c r="CY168" i="6"/>
  <c r="F112" i="6"/>
  <c r="F221" i="6"/>
  <c r="DP166" i="1"/>
  <c r="DP100" i="1"/>
  <c r="R180" i="1"/>
  <c r="R114" i="1"/>
  <c r="AE161" i="1"/>
  <c r="AE95" i="1"/>
  <c r="AI116" i="1"/>
  <c r="AI182" i="1"/>
  <c r="DH212" i="6"/>
  <c r="DH169" i="6"/>
  <c r="DH103" i="6"/>
  <c r="AX104" i="6"/>
  <c r="AX171" i="6"/>
  <c r="AX214" i="6"/>
  <c r="AX105" i="6"/>
  <c r="AJ108" i="1"/>
  <c r="AJ174" i="1"/>
  <c r="O212" i="6"/>
  <c r="O103" i="6"/>
  <c r="AO163" i="6"/>
  <c r="AO97" i="6"/>
  <c r="AO206" i="6"/>
  <c r="BJ111" i="6"/>
  <c r="AZ44" i="6"/>
  <c r="AZ247" i="6" s="1"/>
  <c r="BU96" i="1"/>
  <c r="BU162" i="1"/>
  <c r="AT102" i="1"/>
  <c r="AT168" i="1"/>
  <c r="DG110" i="1"/>
  <c r="DG176" i="1"/>
  <c r="CK119" i="6"/>
  <c r="CK185" i="6"/>
  <c r="CK228" i="6"/>
  <c r="CW218" i="6"/>
  <c r="CW109" i="6"/>
  <c r="CW175" i="6"/>
  <c r="B28" i="19"/>
  <c r="AI170" i="1"/>
  <c r="AI104" i="1"/>
  <c r="DW116" i="1"/>
  <c r="AE36" i="21"/>
  <c r="DW182" i="1"/>
  <c r="EB112" i="1"/>
  <c r="EB178" i="1"/>
  <c r="DO170" i="6"/>
  <c r="DO48" i="6"/>
  <c r="I23" i="19"/>
  <c r="AQ23" i="39"/>
  <c r="DO213" i="6"/>
  <c r="BU171" i="1"/>
  <c r="BU105" i="1"/>
  <c r="DL233" i="6"/>
  <c r="AP43" i="39"/>
  <c r="DL124" i="6"/>
  <c r="DL190" i="6"/>
  <c r="CZ45" i="6"/>
  <c r="CZ160" i="6"/>
  <c r="AX225" i="6"/>
  <c r="AX182" i="6"/>
  <c r="AX116" i="6"/>
  <c r="BU224" i="6"/>
  <c r="BU115" i="6"/>
  <c r="BU181" i="6"/>
  <c r="AO210" i="6"/>
  <c r="AO101" i="6"/>
  <c r="AO100" i="6"/>
  <c r="AO167" i="6"/>
  <c r="CB186" i="1"/>
  <c r="CB120" i="1"/>
  <c r="BY168" i="6"/>
  <c r="BY102" i="6"/>
  <c r="CF113" i="1"/>
  <c r="CF179" i="1"/>
  <c r="AM107" i="1"/>
  <c r="AM173" i="1"/>
  <c r="AH107" i="6"/>
  <c r="AH216" i="6"/>
  <c r="AH173" i="6"/>
  <c r="CJ163" i="1"/>
  <c r="DM172" i="6"/>
  <c r="DM215" i="6"/>
  <c r="DM106" i="6"/>
  <c r="J112" i="6"/>
  <c r="J221" i="6"/>
  <c r="CH122" i="1"/>
  <c r="CH188" i="1"/>
  <c r="DV176" i="1"/>
  <c r="DV110" i="1"/>
  <c r="EE115" i="6"/>
  <c r="AI34" i="19"/>
  <c r="EE181" i="6"/>
  <c r="EE224" i="6"/>
  <c r="BY121" i="6"/>
  <c r="BP181" i="1"/>
  <c r="BP115" i="1"/>
  <c r="AN100" i="6"/>
  <c r="AN167" i="6"/>
  <c r="AN210" i="6"/>
  <c r="AN101" i="6"/>
  <c r="BZ48" i="1"/>
  <c r="BZ103" i="1"/>
  <c r="BZ169" i="1"/>
  <c r="S98" i="1"/>
  <c r="S164" i="1"/>
  <c r="EL233" i="6"/>
  <c r="EX190" i="6"/>
  <c r="EL190" i="6"/>
  <c r="L94" i="6"/>
  <c r="L95" i="6"/>
  <c r="L204" i="6"/>
  <c r="AC97" i="1"/>
  <c r="AC163" i="1"/>
  <c r="AC46" i="1"/>
  <c r="BB162" i="1"/>
  <c r="BB96" i="1"/>
  <c r="Z47" i="1"/>
  <c r="Z165" i="1"/>
  <c r="Z99" i="1"/>
  <c r="I216" i="6"/>
  <c r="I107" i="6"/>
  <c r="DD185" i="6"/>
  <c r="DD228" i="6"/>
  <c r="DD119" i="6"/>
  <c r="BX109" i="6"/>
  <c r="DA185" i="1"/>
  <c r="DA119" i="1"/>
  <c r="BT212" i="6"/>
  <c r="BT169" i="6"/>
  <c r="BT103" i="6"/>
  <c r="BG114" i="1"/>
  <c r="BG180" i="1"/>
  <c r="EB176" i="6"/>
  <c r="EB219" i="6"/>
  <c r="EB110" i="6"/>
  <c r="BG23" i="39"/>
  <c r="EG213" i="6"/>
  <c r="EG170" i="6"/>
  <c r="E23" i="19"/>
  <c r="AJ23" i="19"/>
  <c r="S23" i="39"/>
  <c r="EG48" i="6"/>
  <c r="ES170" i="6"/>
  <c r="AY23" i="19"/>
  <c r="AZ134" i="19" s="1"/>
  <c r="L23" i="19"/>
  <c r="AW23" i="39"/>
  <c r="DK167" i="1"/>
  <c r="DK101" i="1"/>
  <c r="AN190" i="1"/>
  <c r="AN124" i="1"/>
  <c r="AG218" i="6"/>
  <c r="AG109" i="6"/>
  <c r="AG175" i="6"/>
  <c r="CL161" i="1"/>
  <c r="EK219" i="6"/>
  <c r="AL29" i="19"/>
  <c r="EW176" i="6"/>
  <c r="EK110" i="6"/>
  <c r="EK176" i="6"/>
  <c r="EB114" i="1"/>
  <c r="EB180" i="1"/>
  <c r="AQ171" i="6"/>
  <c r="AQ105" i="6"/>
  <c r="AQ104" i="6"/>
  <c r="AQ214" i="6"/>
  <c r="DR224" i="6"/>
  <c r="DR181" i="6"/>
  <c r="DR115" i="6"/>
  <c r="AR34" i="39"/>
  <c r="BB34" i="39"/>
  <c r="AN96" i="6"/>
  <c r="AN205" i="6"/>
  <c r="AN162" i="6"/>
  <c r="ED217" i="6"/>
  <c r="ED174" i="6"/>
  <c r="AV27" i="39"/>
  <c r="ED108" i="6"/>
  <c r="R27" i="39"/>
  <c r="T27" i="19"/>
  <c r="BF27" i="39"/>
  <c r="BG182" i="39" s="1"/>
  <c r="G208" i="6"/>
  <c r="G98" i="6"/>
  <c r="G99" i="6"/>
  <c r="AB162" i="1"/>
  <c r="I97" i="1"/>
  <c r="I46" i="1"/>
  <c r="I89" i="1" s="1"/>
  <c r="AF177" i="6"/>
  <c r="AF220" i="6"/>
  <c r="AF111" i="6"/>
  <c r="AW185" i="1"/>
  <c r="AW119" i="1"/>
  <c r="CI118" i="6"/>
  <c r="CI184" i="6"/>
  <c r="B35" i="21"/>
  <c r="DV228" i="6"/>
  <c r="DV185" i="6"/>
  <c r="DV119" i="6"/>
  <c r="BV188" i="6"/>
  <c r="BV231" i="6"/>
  <c r="BV122" i="6"/>
  <c r="H221" i="6"/>
  <c r="H112" i="6"/>
  <c r="L29" i="19"/>
  <c r="AY29" i="19"/>
  <c r="U29" i="19"/>
  <c r="EG176" i="6"/>
  <c r="E29" i="19"/>
  <c r="EG110" i="6"/>
  <c r="EV174" i="6"/>
  <c r="EJ174" i="6"/>
  <c r="T27" i="39"/>
  <c r="V27" i="19"/>
  <c r="W182" i="19" s="1"/>
  <c r="AX27" i="39"/>
  <c r="BH27" i="39"/>
  <c r="BI182" i="39" s="1"/>
  <c r="EJ217" i="6"/>
  <c r="EJ108" i="6"/>
  <c r="CK187" i="6"/>
  <c r="CK230" i="6"/>
  <c r="CK121" i="6"/>
  <c r="DI188" i="1"/>
  <c r="AB42" i="39"/>
  <c r="C42" i="21"/>
  <c r="DI122" i="1"/>
  <c r="H42" i="21"/>
  <c r="EN168" i="6"/>
  <c r="EN102" i="6"/>
  <c r="AT111" i="6"/>
  <c r="AT220" i="6"/>
  <c r="AT177" i="6"/>
  <c r="M96" i="6"/>
  <c r="M205" i="6"/>
  <c r="DP123" i="6"/>
  <c r="DP232" i="6"/>
  <c r="DP189" i="6"/>
  <c r="DP83" i="6"/>
  <c r="BG219" i="6"/>
  <c r="BG110" i="6"/>
  <c r="BG176" i="6"/>
  <c r="AS171" i="6"/>
  <c r="AS105" i="6"/>
  <c r="AS104" i="6"/>
  <c r="AS214" i="6"/>
  <c r="AM167" i="6"/>
  <c r="AM100" i="6"/>
  <c r="AM101" i="6"/>
  <c r="O94" i="1"/>
  <c r="AI165" i="1"/>
  <c r="AI47" i="1"/>
  <c r="AI99" i="1"/>
  <c r="CI228" i="6"/>
  <c r="CI185" i="6"/>
  <c r="CI119" i="6"/>
  <c r="EL114" i="1"/>
  <c r="EL180" i="1"/>
  <c r="EX180" i="1"/>
  <c r="CG101" i="6"/>
  <c r="CG167" i="6"/>
  <c r="CG210" i="6"/>
  <c r="CG100" i="6"/>
  <c r="AM24" i="21"/>
  <c r="H24" i="39"/>
  <c r="EY170" i="1"/>
  <c r="EM170" i="1"/>
  <c r="AL24" i="39"/>
  <c r="W24" i="21"/>
  <c r="M24" i="21"/>
  <c r="EM104" i="1"/>
  <c r="AF171" i="1"/>
  <c r="AF105" i="1"/>
  <c r="BU45" i="6"/>
  <c r="BU198" i="6" s="1"/>
  <c r="BU203" i="6"/>
  <c r="BU160" i="6"/>
  <c r="CP110" i="1"/>
  <c r="CP176" i="1"/>
  <c r="CN111" i="1"/>
  <c r="CN177" i="1"/>
  <c r="N222" i="6"/>
  <c r="N113" i="6"/>
  <c r="S171" i="1"/>
  <c r="AZ48" i="1"/>
  <c r="AZ169" i="1"/>
  <c r="AZ103" i="1"/>
  <c r="AL100" i="1"/>
  <c r="AL166" i="1"/>
  <c r="I232" i="6"/>
  <c r="I123" i="6"/>
  <c r="P96" i="6"/>
  <c r="P205" i="6"/>
  <c r="CA100" i="1"/>
  <c r="CA166" i="1"/>
  <c r="DD107" i="1"/>
  <c r="DD173" i="1"/>
  <c r="W170" i="1"/>
  <c r="ED175" i="1"/>
  <c r="T29" i="21"/>
  <c r="ED109" i="1"/>
  <c r="AI29" i="39"/>
  <c r="E29" i="39"/>
  <c r="BZ114" i="1"/>
  <c r="BZ180" i="1"/>
  <c r="DW202" i="6"/>
  <c r="DW44" i="6"/>
  <c r="DX197" i="6" s="1"/>
  <c r="J122" i="6"/>
  <c r="J231" i="6"/>
  <c r="BI124" i="6"/>
  <c r="BI233" i="6"/>
  <c r="BI190" i="6"/>
  <c r="H215" i="6"/>
  <c r="H106" i="6"/>
  <c r="Y117" i="6"/>
  <c r="DT96" i="1"/>
  <c r="DT162" i="1"/>
  <c r="AR39" i="39"/>
  <c r="BB39" i="39"/>
  <c r="DR120" i="6"/>
  <c r="DR229" i="6"/>
  <c r="DR186" i="6"/>
  <c r="AZ121" i="1"/>
  <c r="AZ187" i="1"/>
  <c r="AI180" i="6"/>
  <c r="AI114" i="6"/>
  <c r="AI223" i="6"/>
  <c r="AX100" i="1"/>
  <c r="AX166" i="1"/>
  <c r="DN153" i="1"/>
  <c r="DN87" i="1"/>
  <c r="C35" i="21"/>
  <c r="AB35" i="39"/>
  <c r="DI115" i="1"/>
  <c r="H35" i="21"/>
  <c r="DI181" i="1"/>
  <c r="CE114" i="1"/>
  <c r="T38" i="21"/>
  <c r="ED184" i="1"/>
  <c r="AI38" i="39"/>
  <c r="ED118" i="1"/>
  <c r="E38" i="39"/>
  <c r="EG188" i="6"/>
  <c r="BG41" i="39"/>
  <c r="AW41" i="39"/>
  <c r="U41" i="19"/>
  <c r="EG122" i="6"/>
  <c r="AY41" i="19"/>
  <c r="E41" i="19"/>
  <c r="L41" i="19"/>
  <c r="ET172" i="1"/>
  <c r="EH106" i="1"/>
  <c r="R183" i="1"/>
  <c r="R117" i="1"/>
  <c r="CD177" i="1"/>
  <c r="CD111" i="1"/>
  <c r="BP119" i="1"/>
  <c r="V209" i="6"/>
  <c r="AN173" i="6"/>
  <c r="AN107" i="6"/>
  <c r="AN216" i="6"/>
  <c r="BQ168" i="1"/>
  <c r="BQ102" i="1"/>
  <c r="BD119" i="6"/>
  <c r="DE180" i="1"/>
  <c r="DE114" i="1"/>
  <c r="BO210" i="6"/>
  <c r="BO101" i="6"/>
  <c r="BO167" i="6"/>
  <c r="BO100" i="6"/>
  <c r="ER190" i="1"/>
  <c r="FD190" i="1"/>
  <c r="ER124" i="1"/>
  <c r="BG211" i="6"/>
  <c r="BG168" i="6"/>
  <c r="BG102" i="6"/>
  <c r="EU187" i="1"/>
  <c r="EI121" i="1"/>
  <c r="EI187" i="1"/>
  <c r="AK41" i="21"/>
  <c r="CX106" i="1"/>
  <c r="CX172" i="1"/>
  <c r="ER115" i="6"/>
  <c r="H38" i="18" s="1"/>
  <c r="ES224" i="6"/>
  <c r="FD181" i="6"/>
  <c r="ER181" i="6"/>
  <c r="ER224" i="6"/>
  <c r="BQ109" i="1"/>
  <c r="BQ175" i="1"/>
  <c r="AE170" i="1"/>
  <c r="AE104" i="1"/>
  <c r="BA173" i="6"/>
  <c r="BA216" i="6"/>
  <c r="BA107" i="6"/>
  <c r="AK230" i="6"/>
  <c r="AK187" i="6"/>
  <c r="DB118" i="6"/>
  <c r="DB184" i="6"/>
  <c r="DB227" i="6"/>
  <c r="DT165" i="1"/>
  <c r="BM161" i="1"/>
  <c r="BM95" i="1"/>
  <c r="FB182" i="6"/>
  <c r="BJ35" i="39"/>
  <c r="V35" i="39"/>
  <c r="EP182" i="6"/>
  <c r="AZ35" i="39"/>
  <c r="AZ190" i="39" s="1"/>
  <c r="EP225" i="6"/>
  <c r="EP116" i="6"/>
  <c r="X35" i="19"/>
  <c r="DA109" i="6"/>
  <c r="DA175" i="6"/>
  <c r="Q230" i="6"/>
  <c r="Q121" i="6"/>
  <c r="Q187" i="6"/>
  <c r="AQ208" i="6"/>
  <c r="AQ165" i="6"/>
  <c r="DO45" i="1"/>
  <c r="I13" i="21"/>
  <c r="DO159" i="1"/>
  <c r="AD13" i="39"/>
  <c r="DO93" i="1"/>
  <c r="DT114" i="6"/>
  <c r="DT180" i="6"/>
  <c r="DT223" i="6"/>
  <c r="Q224" i="6"/>
  <c r="Q181" i="6"/>
  <c r="Q115" i="6"/>
  <c r="J118" i="1"/>
  <c r="CZ189" i="1"/>
  <c r="CZ123" i="1"/>
  <c r="CT122" i="6"/>
  <c r="DG185" i="1"/>
  <c r="DG119" i="1"/>
  <c r="CB108" i="1"/>
  <c r="CB174" i="1"/>
  <c r="BU160" i="1"/>
  <c r="BU94" i="1"/>
  <c r="AM93" i="1"/>
  <c r="AM159" i="1"/>
  <c r="AM45" i="1"/>
  <c r="AM88" i="1" s="1"/>
  <c r="M45" i="6"/>
  <c r="M203" i="6"/>
  <c r="BH113" i="6"/>
  <c r="BH179" i="6"/>
  <c r="BH222" i="6"/>
  <c r="P102" i="6"/>
  <c r="P211" i="6"/>
  <c r="AI218" i="6"/>
  <c r="AH175" i="6"/>
  <c r="AH109" i="6"/>
  <c r="AH218" i="6"/>
  <c r="CS227" i="6"/>
  <c r="CS118" i="6"/>
  <c r="CS184" i="6"/>
  <c r="L205" i="6"/>
  <c r="L96" i="6"/>
  <c r="DW115" i="1"/>
  <c r="AE35" i="21"/>
  <c r="BL100" i="6"/>
  <c r="BL101" i="6"/>
  <c r="BL210" i="6"/>
  <c r="BL167" i="6"/>
  <c r="BR110" i="6"/>
  <c r="BR219" i="6"/>
  <c r="BR176" i="6"/>
  <c r="I116" i="6"/>
  <c r="I225" i="6"/>
  <c r="EJ97" i="6"/>
  <c r="BH16" i="39"/>
  <c r="T16" i="39"/>
  <c r="EJ163" i="6"/>
  <c r="V16" i="19"/>
  <c r="EJ206" i="6"/>
  <c r="AX16" i="39"/>
  <c r="EV163" i="6"/>
  <c r="DX218" i="6"/>
  <c r="BD28" i="39"/>
  <c r="R28" i="19"/>
  <c r="DX175" i="6"/>
  <c r="AT28" i="39"/>
  <c r="P28" i="39"/>
  <c r="DX109" i="6"/>
  <c r="BF32" i="39"/>
  <c r="S187" i="39" s="1"/>
  <c r="T32" i="19"/>
  <c r="AV32" i="39"/>
  <c r="ED113" i="6"/>
  <c r="ED179" i="6"/>
  <c r="ED222" i="6"/>
  <c r="R32" i="39"/>
  <c r="EQ185" i="6"/>
  <c r="EQ119" i="6"/>
  <c r="EQ228" i="6"/>
  <c r="CV113" i="6"/>
  <c r="CV179" i="6"/>
  <c r="CV222" i="6"/>
  <c r="DM106" i="1"/>
  <c r="DM172" i="1"/>
  <c r="BX206" i="6"/>
  <c r="BX97" i="6"/>
  <c r="BX163" i="6"/>
  <c r="AF190" i="1"/>
  <c r="AF124" i="1"/>
  <c r="DB234" i="6"/>
  <c r="DB191" i="6"/>
  <c r="DB125" i="6"/>
  <c r="AT165" i="1"/>
  <c r="AJ117" i="1"/>
  <c r="AJ183" i="1"/>
  <c r="AM105" i="6"/>
  <c r="AM104" i="6"/>
  <c r="AM171" i="6"/>
  <c r="AM214" i="6"/>
  <c r="DF104" i="1"/>
  <c r="DF170" i="1"/>
  <c r="AE228" i="6"/>
  <c r="AE119" i="6"/>
  <c r="CI174" i="1"/>
  <c r="BS159" i="1"/>
  <c r="BS93" i="1"/>
  <c r="BS45" i="1"/>
  <c r="W160" i="6"/>
  <c r="W45" i="6"/>
  <c r="W203" i="6"/>
  <c r="CE178" i="1"/>
  <c r="CE112" i="1"/>
  <c r="DB115" i="6"/>
  <c r="BO214" i="6"/>
  <c r="BO104" i="6"/>
  <c r="BO171" i="6"/>
  <c r="BO105" i="6"/>
  <c r="DN222" i="6"/>
  <c r="DN113" i="6"/>
  <c r="DN179" i="6"/>
  <c r="EB166" i="1"/>
  <c r="EB100" i="1"/>
  <c r="CV120" i="6"/>
  <c r="CP114" i="6"/>
  <c r="CP223" i="6"/>
  <c r="CP180" i="6"/>
  <c r="I93" i="1"/>
  <c r="I45" i="1"/>
  <c r="I88" i="1" s="1"/>
  <c r="AT122" i="6"/>
  <c r="AG181" i="1"/>
  <c r="AG115" i="1"/>
  <c r="CN110" i="1"/>
  <c r="AH83" i="6"/>
  <c r="AH232" i="6"/>
  <c r="AH189" i="6"/>
  <c r="AH123" i="6"/>
  <c r="BN118" i="1"/>
  <c r="BN184" i="1"/>
  <c r="Y171" i="1"/>
  <c r="Y105" i="1"/>
  <c r="AB99" i="6"/>
  <c r="AB98" i="6"/>
  <c r="AB208" i="6"/>
  <c r="AB165" i="6"/>
  <c r="CE217" i="6"/>
  <c r="CE174" i="6"/>
  <c r="CE108" i="6"/>
  <c r="Q227" i="6"/>
  <c r="Q118" i="6"/>
  <c r="Q184" i="6"/>
  <c r="BB115" i="1"/>
  <c r="BB181" i="1"/>
  <c r="BB216" i="6"/>
  <c r="BB107" i="6"/>
  <c r="BB173" i="6"/>
  <c r="Q98" i="1"/>
  <c r="Q164" i="1"/>
  <c r="DB108" i="6"/>
  <c r="DB174" i="6"/>
  <c r="DB217" i="6"/>
  <c r="BF172" i="6"/>
  <c r="BF106" i="6"/>
  <c r="BF215" i="6"/>
  <c r="BY162" i="6"/>
  <c r="BY96" i="6"/>
  <c r="BY205" i="6"/>
  <c r="BY95" i="1"/>
  <c r="BY161" i="1"/>
  <c r="DO170" i="1"/>
  <c r="I24" i="21"/>
  <c r="AD24" i="39"/>
  <c r="G227" i="6"/>
  <c r="G118" i="6"/>
  <c r="Y47" i="6"/>
  <c r="Y166" i="6"/>
  <c r="Y209" i="6"/>
  <c r="BU175" i="6"/>
  <c r="BU218" i="6"/>
  <c r="BU109" i="6"/>
  <c r="DM169" i="1"/>
  <c r="DM48" i="1"/>
  <c r="DM103" i="1"/>
  <c r="AX188" i="6"/>
  <c r="AX231" i="6"/>
  <c r="AX122" i="6"/>
  <c r="BT218" i="6"/>
  <c r="BT175" i="6"/>
  <c r="CI179" i="6"/>
  <c r="CI222" i="6"/>
  <c r="DZ181" i="6"/>
  <c r="DZ115" i="6"/>
  <c r="DC113" i="1"/>
  <c r="DC179" i="1"/>
  <c r="Q122" i="1"/>
  <c r="Q188" i="1"/>
  <c r="DE191" i="6"/>
  <c r="DE125" i="6"/>
  <c r="DE234" i="6"/>
  <c r="BC169" i="6"/>
  <c r="BC212" i="6"/>
  <c r="BC103" i="6"/>
  <c r="DC185" i="6"/>
  <c r="DC119" i="6"/>
  <c r="DC228" i="6"/>
  <c r="R94" i="1"/>
  <c r="CS202" i="6"/>
  <c r="CS44" i="6"/>
  <c r="AD25" i="39"/>
  <c r="CU191" i="6"/>
  <c r="CU125" i="6"/>
  <c r="CU234" i="6"/>
  <c r="AG36" i="21"/>
  <c r="D36" i="39"/>
  <c r="K36" i="21"/>
  <c r="AH36" i="39"/>
  <c r="S36" i="21"/>
  <c r="EA116" i="1"/>
  <c r="AC110" i="6"/>
  <c r="AC176" i="6"/>
  <c r="AC219" i="6"/>
  <c r="BL102" i="1"/>
  <c r="BL168" i="1"/>
  <c r="AH119" i="6"/>
  <c r="AH228" i="6"/>
  <c r="AH185" i="6"/>
  <c r="AX110" i="6"/>
  <c r="X87" i="1"/>
  <c r="X153" i="1"/>
  <c r="AL177" i="6"/>
  <c r="AL111" i="6"/>
  <c r="AL220" i="6"/>
  <c r="BM108" i="6"/>
  <c r="BB27" i="19"/>
  <c r="BR118" i="1"/>
  <c r="BR184" i="1"/>
  <c r="CZ161" i="1"/>
  <c r="CZ95" i="1"/>
  <c r="CX108" i="1"/>
  <c r="CX174" i="1"/>
  <c r="AI43" i="39"/>
  <c r="ED123" i="1"/>
  <c r="ED189" i="1"/>
  <c r="T43" i="21"/>
  <c r="E43" i="39"/>
  <c r="CU110" i="1"/>
  <c r="CU176" i="1"/>
  <c r="AN111" i="6"/>
  <c r="AD171" i="1"/>
  <c r="AD105" i="1"/>
  <c r="EB171" i="1"/>
  <c r="EB105" i="1"/>
  <c r="W44" i="6"/>
  <c r="W202" i="6"/>
  <c r="CZ104" i="1"/>
  <c r="CZ170" i="1"/>
  <c r="CZ108" i="1"/>
  <c r="CZ174" i="1"/>
  <c r="AR118" i="6"/>
  <c r="AR227" i="6"/>
  <c r="AR184" i="6"/>
  <c r="BK107" i="6"/>
  <c r="BK173" i="6"/>
  <c r="BK216" i="6"/>
  <c r="AX122" i="1"/>
  <c r="AX188" i="1"/>
  <c r="DF174" i="1"/>
  <c r="DF108" i="1"/>
  <c r="BH47" i="1"/>
  <c r="BH165" i="1"/>
  <c r="BH99" i="1"/>
  <c r="K214" i="6"/>
  <c r="EN123" i="1"/>
  <c r="Q214" i="6"/>
  <c r="P214" i="6"/>
  <c r="P105" i="6"/>
  <c r="P104" i="6"/>
  <c r="AY103" i="6"/>
  <c r="AY169" i="6"/>
  <c r="AY212" i="6"/>
  <c r="AZ33" i="39"/>
  <c r="V33" i="39"/>
  <c r="EP223" i="6"/>
  <c r="BJ33" i="39"/>
  <c r="FB180" i="6"/>
  <c r="EP114" i="6"/>
  <c r="EP180" i="6"/>
  <c r="X33" i="19"/>
  <c r="T36" i="21"/>
  <c r="AI36" i="39"/>
  <c r="ED182" i="1"/>
  <c r="ED116" i="1"/>
  <c r="E36" i="39"/>
  <c r="AH98" i="6"/>
  <c r="AH165" i="6"/>
  <c r="AH208" i="6"/>
  <c r="AH99" i="6"/>
  <c r="S107" i="6"/>
  <c r="S216" i="6"/>
  <c r="S173" i="6"/>
  <c r="V112" i="1"/>
  <c r="V178" i="1"/>
  <c r="AL102" i="1"/>
  <c r="AL168" i="1"/>
  <c r="AV189" i="6"/>
  <c r="AV232" i="6"/>
  <c r="AV123" i="6"/>
  <c r="AV83" i="6"/>
  <c r="W115" i="6"/>
  <c r="M208" i="6"/>
  <c r="AP227" i="6"/>
  <c r="AP118" i="6"/>
  <c r="AP184" i="6"/>
  <c r="DV48" i="6"/>
  <c r="DV201" i="6" s="1"/>
  <c r="DV213" i="6"/>
  <c r="DV170" i="6"/>
  <c r="AN109" i="1"/>
  <c r="AN175" i="1"/>
  <c r="BN222" i="6"/>
  <c r="BN179" i="6"/>
  <c r="DB113" i="6"/>
  <c r="DV206" i="6"/>
  <c r="DV163" i="6"/>
  <c r="DV97" i="6"/>
  <c r="F109" i="1"/>
  <c r="DJ174" i="6"/>
  <c r="DJ217" i="6"/>
  <c r="DJ108" i="6"/>
  <c r="CY105" i="1"/>
  <c r="CY171" i="1"/>
  <c r="BQ217" i="6"/>
  <c r="BQ174" i="6"/>
  <c r="BQ108" i="6"/>
  <c r="BA173" i="1"/>
  <c r="BA107" i="1"/>
  <c r="CD114" i="6"/>
  <c r="DP182" i="1"/>
  <c r="DP116" i="1"/>
  <c r="V122" i="6"/>
  <c r="V188" i="6"/>
  <c r="AU174" i="1"/>
  <c r="AF168" i="1"/>
  <c r="AF102" i="1"/>
  <c r="AF178" i="1"/>
  <c r="J93" i="1"/>
  <c r="J45" i="1"/>
  <c r="BP182" i="1"/>
  <c r="BP116" i="1"/>
  <c r="CL122" i="6"/>
  <c r="CL231" i="6"/>
  <c r="CL188" i="6"/>
  <c r="DS181" i="1"/>
  <c r="F118" i="1"/>
  <c r="BJ167" i="6"/>
  <c r="BJ210" i="6"/>
  <c r="BJ100" i="6"/>
  <c r="BJ101" i="6"/>
  <c r="BN161" i="1"/>
  <c r="BN95" i="1"/>
  <c r="BX224" i="6"/>
  <c r="BX181" i="6"/>
  <c r="BX115" i="6"/>
  <c r="BY101" i="1"/>
  <c r="BY167" i="1"/>
  <c r="CR229" i="6"/>
  <c r="CR120" i="6"/>
  <c r="AN107" i="1"/>
  <c r="AN173" i="1"/>
  <c r="H93" i="1"/>
  <c r="H45" i="1"/>
  <c r="H88" i="1" s="1"/>
  <c r="DF96" i="6"/>
  <c r="DF162" i="6"/>
  <c r="DF159" i="1"/>
  <c r="AT164" i="1"/>
  <c r="BU180" i="1"/>
  <c r="BU114" i="1"/>
  <c r="DY205" i="6"/>
  <c r="DY162" i="6"/>
  <c r="AF15" i="19"/>
  <c r="DY96" i="6"/>
  <c r="L234" i="6"/>
  <c r="L125" i="6"/>
  <c r="ED180" i="6"/>
  <c r="T33" i="19"/>
  <c r="AV33" i="39"/>
  <c r="R33" i="39"/>
  <c r="BF33" i="39"/>
  <c r="ED114" i="6"/>
  <c r="BY171" i="1"/>
  <c r="K216" i="6"/>
  <c r="K107" i="6"/>
  <c r="DP47" i="6"/>
  <c r="DP166" i="6"/>
  <c r="AI232" i="6"/>
  <c r="AI189" i="6"/>
  <c r="AI83" i="6"/>
  <c r="AI123" i="6"/>
  <c r="AN102" i="6"/>
  <c r="BB179" i="1"/>
  <c r="DR44" i="1"/>
  <c r="AE12" i="39"/>
  <c r="CJ181" i="1"/>
  <c r="CJ115" i="1"/>
  <c r="AN161" i="1"/>
  <c r="AN95" i="1"/>
  <c r="H44" i="6"/>
  <c r="H202" i="6"/>
  <c r="AS167" i="1"/>
  <c r="AS101" i="1"/>
  <c r="CM111" i="1"/>
  <c r="CM177" i="1"/>
  <c r="CJ83" i="6"/>
  <c r="CJ123" i="6"/>
  <c r="CB122" i="6"/>
  <c r="DW185" i="1"/>
  <c r="DW119" i="1"/>
  <c r="BH172" i="6"/>
  <c r="BH215" i="6"/>
  <c r="BH106" i="6"/>
  <c r="AV212" i="6"/>
  <c r="AV169" i="6"/>
  <c r="AV103" i="6"/>
  <c r="Q180" i="1"/>
  <c r="N229" i="6"/>
  <c r="N120" i="6"/>
  <c r="DM113" i="6"/>
  <c r="DM179" i="6"/>
  <c r="DM222" i="6"/>
  <c r="DS162" i="6"/>
  <c r="DS96" i="6"/>
  <c r="J121" i="1"/>
  <c r="Z124" i="1"/>
  <c r="Z190" i="1"/>
  <c r="DG184" i="6"/>
  <c r="DG118" i="6"/>
  <c r="DG227" i="6"/>
  <c r="AO219" i="6"/>
  <c r="AO176" i="6"/>
  <c r="AO110" i="6"/>
  <c r="EQ174" i="1"/>
  <c r="AO28" i="21"/>
  <c r="FC174" i="1"/>
  <c r="CG174" i="1"/>
  <c r="CG108" i="1"/>
  <c r="H28" i="19"/>
  <c r="DI109" i="6"/>
  <c r="AO28" i="39"/>
  <c r="DI218" i="6"/>
  <c r="C28" i="19"/>
  <c r="DI175" i="6"/>
  <c r="Y106" i="6"/>
  <c r="Y215" i="6"/>
  <c r="AT46" i="6"/>
  <c r="AT207" i="6"/>
  <c r="AT164" i="6"/>
  <c r="AI215" i="6"/>
  <c r="AI106" i="6"/>
  <c r="AI172" i="6"/>
  <c r="T121" i="1"/>
  <c r="T187" i="1"/>
  <c r="DL164" i="1"/>
  <c r="DL98" i="1"/>
  <c r="AC18" i="39"/>
  <c r="AC63" i="39" s="1"/>
  <c r="AC62" i="39" s="1"/>
  <c r="F124" i="1"/>
  <c r="BC112" i="1"/>
  <c r="BC178" i="1"/>
  <c r="DI108" i="1"/>
  <c r="AB28" i="39"/>
  <c r="DI174" i="1"/>
  <c r="H28" i="21"/>
  <c r="C28" i="21"/>
  <c r="L101" i="1"/>
  <c r="ER183" i="1"/>
  <c r="ER117" i="1"/>
  <c r="FD183" i="1"/>
  <c r="AB202" i="6"/>
  <c r="AB44" i="6"/>
  <c r="DP121" i="1"/>
  <c r="DP187" i="1"/>
  <c r="CA182" i="1"/>
  <c r="X219" i="6"/>
  <c r="X176" i="6"/>
  <c r="DQ217" i="6"/>
  <c r="DQ174" i="6"/>
  <c r="DR221" i="6"/>
  <c r="DR112" i="6"/>
  <c r="AT110" i="6"/>
  <c r="AT176" i="6"/>
  <c r="AT219" i="6"/>
  <c r="U167" i="6"/>
  <c r="U100" i="6"/>
  <c r="U210" i="6"/>
  <c r="U101" i="6"/>
  <c r="BF87" i="1"/>
  <c r="BF153" i="1"/>
  <c r="DH164" i="1"/>
  <c r="DH98" i="1"/>
  <c r="BY123" i="1"/>
  <c r="T168" i="1"/>
  <c r="T102" i="1"/>
  <c r="AM122" i="1"/>
  <c r="AM188" i="1"/>
  <c r="DS160" i="6"/>
  <c r="AB112" i="1"/>
  <c r="AB178" i="1"/>
  <c r="M96" i="1"/>
  <c r="CY182" i="6"/>
  <c r="CY225" i="6"/>
  <c r="CY116" i="6"/>
  <c r="P220" i="6"/>
  <c r="P111" i="6"/>
  <c r="DJ165" i="1"/>
  <c r="DQ105" i="6"/>
  <c r="DQ104" i="6"/>
  <c r="DQ214" i="6"/>
  <c r="DD108" i="1"/>
  <c r="DD174" i="1"/>
  <c r="BP122" i="6"/>
  <c r="H113" i="6"/>
  <c r="H222" i="6"/>
  <c r="T114" i="1"/>
  <c r="T180" i="1"/>
  <c r="M94" i="1"/>
  <c r="CJ107" i="6"/>
  <c r="CJ173" i="6"/>
  <c r="CJ216" i="6"/>
  <c r="BY125" i="6"/>
  <c r="DY94" i="1"/>
  <c r="AF14" i="21"/>
  <c r="DY160" i="1"/>
  <c r="CL225" i="6"/>
  <c r="CL116" i="6"/>
  <c r="CL182" i="6"/>
  <c r="ED109" i="6"/>
  <c r="BF28" i="39"/>
  <c r="ED218" i="6"/>
  <c r="T28" i="19"/>
  <c r="AV28" i="39"/>
  <c r="CF117" i="1"/>
  <c r="AC162" i="1"/>
  <c r="AC96" i="1"/>
  <c r="Q178" i="1"/>
  <c r="AP36" i="39"/>
  <c r="DL117" i="6"/>
  <c r="DL183" i="6"/>
  <c r="AH32" i="19"/>
  <c r="AN143" i="19" s="1"/>
  <c r="EC113" i="6"/>
  <c r="EC179" i="6"/>
  <c r="DF207" i="6"/>
  <c r="DH219" i="6"/>
  <c r="ET162" i="6"/>
  <c r="DU46" i="6"/>
  <c r="S97" i="6"/>
  <c r="CI111" i="1"/>
  <c r="W104" i="1"/>
  <c r="AX35" i="21"/>
  <c r="BS165" i="1"/>
  <c r="AM35" i="19"/>
  <c r="DU184" i="6"/>
  <c r="EH45" i="6"/>
  <c r="ET155" i="6" s="1"/>
  <c r="EL110" i="6"/>
  <c r="CD114" i="1"/>
  <c r="BY191" i="6"/>
  <c r="EL105" i="6"/>
  <c r="G22" i="39"/>
  <c r="EL120" i="6"/>
  <c r="DY117" i="6"/>
  <c r="AJ123" i="6"/>
  <c r="CV107" i="6"/>
  <c r="EJ159" i="1"/>
  <c r="CY105" i="6"/>
  <c r="ED160" i="6"/>
  <c r="ED45" i="6"/>
  <c r="ED203" i="6"/>
  <c r="T13" i="19"/>
  <c r="BF13" i="39"/>
  <c r="R13" i="39"/>
  <c r="AV13" i="39"/>
  <c r="CK102" i="6"/>
  <c r="CK168" i="6"/>
  <c r="CK211" i="6"/>
  <c r="AG179" i="6"/>
  <c r="AG113" i="6"/>
  <c r="AG222" i="6"/>
  <c r="I27" i="39"/>
  <c r="X27" i="21"/>
  <c r="AM27" i="39"/>
  <c r="EP107" i="1"/>
  <c r="EP173" i="1"/>
  <c r="FB173" i="1"/>
  <c r="DL214" i="6"/>
  <c r="DK104" i="6"/>
  <c r="DK171" i="6"/>
  <c r="DK105" i="6"/>
  <c r="DK214" i="6"/>
  <c r="DN105" i="1"/>
  <c r="DN171" i="1"/>
  <c r="AB187" i="6"/>
  <c r="AB230" i="6"/>
  <c r="AB121" i="6"/>
  <c r="CH105" i="6"/>
  <c r="CH214" i="6"/>
  <c r="CH171" i="6"/>
  <c r="CH104" i="6"/>
  <c r="O26" i="39"/>
  <c r="AD26" i="19"/>
  <c r="DU216" i="6"/>
  <c r="J26" i="19"/>
  <c r="Q26" i="19"/>
  <c r="DU173" i="6"/>
  <c r="DU107" i="6"/>
  <c r="BC26" i="39"/>
  <c r="D26" i="19"/>
  <c r="AS26" i="39"/>
  <c r="AB121" i="1"/>
  <c r="AB187" i="1"/>
  <c r="CT47" i="6"/>
  <c r="CT200" i="6" s="1"/>
  <c r="CT209" i="6"/>
  <c r="CT166" i="6"/>
  <c r="EF98" i="1"/>
  <c r="EF164" i="1"/>
  <c r="DL188" i="6"/>
  <c r="AP41" i="39"/>
  <c r="DL122" i="6"/>
  <c r="DL231" i="6"/>
  <c r="AB101" i="1"/>
  <c r="AB167" i="1"/>
  <c r="BC223" i="6"/>
  <c r="BC180" i="6"/>
  <c r="BJ175" i="1"/>
  <c r="AX109" i="1"/>
  <c r="AX175" i="1"/>
  <c r="AI96" i="1"/>
  <c r="AI162" i="1"/>
  <c r="BI39" i="39"/>
  <c r="U39" i="39"/>
  <c r="U194" i="39" s="1"/>
  <c r="W39" i="19"/>
  <c r="EM186" i="6"/>
  <c r="AM39" i="19"/>
  <c r="AM194" i="19" s="1"/>
  <c r="AY39" i="39"/>
  <c r="EM229" i="6"/>
  <c r="M39" i="19"/>
  <c r="EY186" i="6"/>
  <c r="EM120" i="6"/>
  <c r="BE221" i="6"/>
  <c r="BD178" i="6"/>
  <c r="BD112" i="6"/>
  <c r="BD221" i="6"/>
  <c r="W172" i="1"/>
  <c r="W106" i="1"/>
  <c r="AL104" i="1"/>
  <c r="AL170" i="1"/>
  <c r="I48" i="6"/>
  <c r="I213" i="6"/>
  <c r="Z177" i="6"/>
  <c r="Z111" i="6"/>
  <c r="Z220" i="6"/>
  <c r="BZ188" i="6"/>
  <c r="BZ122" i="6"/>
  <c r="BZ231" i="6"/>
  <c r="ER118" i="1"/>
  <c r="M41" i="34" s="1"/>
  <c r="ER184" i="1"/>
  <c r="FD184" i="1"/>
  <c r="EN190" i="6"/>
  <c r="EZ190" i="6"/>
  <c r="EN233" i="6"/>
  <c r="EN124" i="6"/>
  <c r="AZ216" i="6"/>
  <c r="AZ107" i="6"/>
  <c r="AZ173" i="6"/>
  <c r="G103" i="6"/>
  <c r="G212" i="6"/>
  <c r="AX30" i="39"/>
  <c r="V30" i="19"/>
  <c r="EV177" i="6"/>
  <c r="EJ220" i="6"/>
  <c r="BH30" i="39"/>
  <c r="T30" i="39"/>
  <c r="EJ177" i="6"/>
  <c r="AD117" i="1"/>
  <c r="AD169" i="1"/>
  <c r="BF115" i="6"/>
  <c r="H206" i="6"/>
  <c r="H97" i="6"/>
  <c r="EW176" i="1"/>
  <c r="EK176" i="1"/>
  <c r="AL30" i="21"/>
  <c r="EK110" i="1"/>
  <c r="W161" i="1"/>
  <c r="W95" i="1"/>
  <c r="FD161" i="1"/>
  <c r="ER95" i="1"/>
  <c r="ER161" i="1"/>
  <c r="BF166" i="1"/>
  <c r="BF100" i="1"/>
  <c r="EE189" i="1"/>
  <c r="EE123" i="1"/>
  <c r="DO182" i="6"/>
  <c r="DO225" i="6"/>
  <c r="I35" i="19"/>
  <c r="DO116" i="6"/>
  <c r="AQ35" i="39"/>
  <c r="AV108" i="6"/>
  <c r="AV217" i="6"/>
  <c r="AV174" i="6"/>
  <c r="BK116" i="1"/>
  <c r="BK182" i="1"/>
  <c r="DK115" i="6"/>
  <c r="W41" i="19"/>
  <c r="AY41" i="39"/>
  <c r="BI41" i="39"/>
  <c r="BI196" i="39" s="1"/>
  <c r="M41" i="19"/>
  <c r="EM188" i="6"/>
  <c r="EY188" i="6"/>
  <c r="U41" i="39"/>
  <c r="AM41" i="19"/>
  <c r="EM231" i="6"/>
  <c r="EM122" i="6"/>
  <c r="AE113" i="1"/>
  <c r="AE179" i="1"/>
  <c r="BR105" i="6"/>
  <c r="BR171" i="6"/>
  <c r="BR214" i="6"/>
  <c r="BR104" i="6"/>
  <c r="C19" i="19"/>
  <c r="AO19" i="39"/>
  <c r="H19" i="19"/>
  <c r="DI209" i="6"/>
  <c r="DI47" i="6"/>
  <c r="DI166" i="6"/>
  <c r="CX189" i="1"/>
  <c r="CX123" i="1"/>
  <c r="CX115" i="6"/>
  <c r="CX224" i="6"/>
  <c r="CX181" i="6"/>
  <c r="AN122" i="1"/>
  <c r="AN188" i="1"/>
  <c r="CQ170" i="1"/>
  <c r="CQ104" i="1"/>
  <c r="AC112" i="6"/>
  <c r="AC178" i="6"/>
  <c r="AC221" i="6"/>
  <c r="BG105" i="1"/>
  <c r="BG171" i="1"/>
  <c r="DW94" i="6"/>
  <c r="DW95" i="6"/>
  <c r="Q161" i="1"/>
  <c r="Q95" i="1"/>
  <c r="AA216" i="6"/>
  <c r="AA107" i="6"/>
  <c r="AA173" i="6"/>
  <c r="AM221" i="6"/>
  <c r="AL221" i="6"/>
  <c r="AL178" i="6"/>
  <c r="AL112" i="6"/>
  <c r="EB44" i="6"/>
  <c r="EB202" i="6"/>
  <c r="BD168" i="6"/>
  <c r="BD102" i="6"/>
  <c r="BD211" i="6"/>
  <c r="BH214" i="6"/>
  <c r="BH104" i="6"/>
  <c r="BH105" i="6"/>
  <c r="O111" i="6"/>
  <c r="O220" i="6"/>
  <c r="EH206" i="6"/>
  <c r="AW16" i="39"/>
  <c r="EG97" i="6"/>
  <c r="ES163" i="6"/>
  <c r="L16" i="19"/>
  <c r="U16" i="19"/>
  <c r="S16" i="39"/>
  <c r="EG206" i="6"/>
  <c r="AJ16" i="19"/>
  <c r="EG163" i="6"/>
  <c r="BG16" i="39"/>
  <c r="AY16" i="19"/>
  <c r="E16" i="19"/>
  <c r="BI40" i="39"/>
  <c r="EM121" i="6"/>
  <c r="EM187" i="6"/>
  <c r="EY187" i="6"/>
  <c r="U40" i="39"/>
  <c r="W40" i="19"/>
  <c r="AM40" i="19"/>
  <c r="AY40" i="39"/>
  <c r="EM230" i="6"/>
  <c r="AQ161" i="1"/>
  <c r="AQ95" i="1"/>
  <c r="E93" i="1"/>
  <c r="E45" i="1"/>
  <c r="E88" i="1" s="1"/>
  <c r="F122" i="1"/>
  <c r="AH27" i="19"/>
  <c r="EC217" i="6"/>
  <c r="EC108" i="6"/>
  <c r="P32" i="39"/>
  <c r="DX113" i="6"/>
  <c r="DQ180" i="1"/>
  <c r="DQ114" i="1"/>
  <c r="DZ218" i="6"/>
  <c r="DZ109" i="6"/>
  <c r="DZ175" i="6"/>
  <c r="DK101" i="6"/>
  <c r="DK210" i="6"/>
  <c r="DK100" i="6"/>
  <c r="DK167" i="6"/>
  <c r="L218" i="6"/>
  <c r="L109" i="6"/>
  <c r="BF168" i="1"/>
  <c r="BF102" i="1"/>
  <c r="R190" i="1"/>
  <c r="R124" i="1"/>
  <c r="AN121" i="1"/>
  <c r="AN187" i="1"/>
  <c r="CZ204" i="6"/>
  <c r="CZ95" i="6"/>
  <c r="CZ94" i="6"/>
  <c r="CZ161" i="6"/>
  <c r="BA125" i="6"/>
  <c r="BA118" i="6"/>
  <c r="BA184" i="6"/>
  <c r="BA227" i="6"/>
  <c r="Q47" i="1"/>
  <c r="Q90" i="1" s="1"/>
  <c r="Q99" i="1"/>
  <c r="Q165" i="1"/>
  <c r="R118" i="6"/>
  <c r="R227" i="6"/>
  <c r="R184" i="6"/>
  <c r="DI232" i="6"/>
  <c r="DI189" i="6"/>
  <c r="AO42" i="39"/>
  <c r="H42" i="19"/>
  <c r="DI123" i="6"/>
  <c r="DI83" i="6"/>
  <c r="DI143" i="6" s="1"/>
  <c r="DT172" i="6"/>
  <c r="DT215" i="6"/>
  <c r="DT106" i="6"/>
  <c r="CK44" i="6"/>
  <c r="CK202" i="6"/>
  <c r="DV170" i="1"/>
  <c r="DV104" i="1"/>
  <c r="EF173" i="1"/>
  <c r="EF107" i="1"/>
  <c r="DE93" i="1"/>
  <c r="DE159" i="1"/>
  <c r="DE45" i="1"/>
  <c r="T124" i="6"/>
  <c r="T190" i="6"/>
  <c r="T233" i="6"/>
  <c r="CG87" i="1"/>
  <c r="CG153" i="1"/>
  <c r="ER108" i="1"/>
  <c r="M31" i="34" s="1"/>
  <c r="DH101" i="1"/>
  <c r="DH167" i="1"/>
  <c r="AW175" i="6"/>
  <c r="AW218" i="6"/>
  <c r="AW109" i="6"/>
  <c r="DA174" i="1"/>
  <c r="DA108" i="1"/>
  <c r="CE102" i="1"/>
  <c r="CE168" i="1"/>
  <c r="AJ166" i="1"/>
  <c r="AJ100" i="1"/>
  <c r="BZ208" i="6"/>
  <c r="BZ99" i="6"/>
  <c r="CU100" i="1"/>
  <c r="CU166" i="1"/>
  <c r="DX203" i="6"/>
  <c r="DX45" i="6"/>
  <c r="EJ155" i="6" s="1"/>
  <c r="R13" i="19"/>
  <c r="AT13" i="39"/>
  <c r="BD13" i="39"/>
  <c r="P13" i="39"/>
  <c r="CE180" i="6"/>
  <c r="CE223" i="6"/>
  <c r="CE114" i="6"/>
  <c r="AI112" i="1"/>
  <c r="AI178" i="1"/>
  <c r="AD167" i="1"/>
  <c r="AD101" i="1"/>
  <c r="BO182" i="1"/>
  <c r="BO116" i="1"/>
  <c r="CJ191" i="6"/>
  <c r="CJ234" i="6"/>
  <c r="DU189" i="1"/>
  <c r="Q43" i="21"/>
  <c r="B43" i="39"/>
  <c r="J43" i="21"/>
  <c r="D43" i="21"/>
  <c r="DU123" i="1"/>
  <c r="DB220" i="6"/>
  <c r="DA111" i="6"/>
  <c r="DA220" i="6"/>
  <c r="DA177" i="6"/>
  <c r="EK231" i="6"/>
  <c r="EK188" i="6"/>
  <c r="AL41" i="19"/>
  <c r="EK122" i="6"/>
  <c r="EW188" i="6"/>
  <c r="DJ101" i="1"/>
  <c r="DJ167" i="1"/>
  <c r="U94" i="1"/>
  <c r="U160" i="1"/>
  <c r="CG99" i="1"/>
  <c r="CG165" i="1"/>
  <c r="CG47" i="1"/>
  <c r="EK118" i="6"/>
  <c r="EK227" i="6"/>
  <c r="EK184" i="6"/>
  <c r="AL37" i="19"/>
  <c r="AL192" i="19" s="1"/>
  <c r="EW184" i="6"/>
  <c r="CY109" i="6"/>
  <c r="CY175" i="6"/>
  <c r="CY218" i="6"/>
  <c r="DX182" i="1"/>
  <c r="R36" i="21"/>
  <c r="AG36" i="39"/>
  <c r="DX116" i="1"/>
  <c r="C36" i="39"/>
  <c r="EN112" i="6"/>
  <c r="DL120" i="6"/>
  <c r="DL229" i="6"/>
  <c r="AP39" i="39"/>
  <c r="DL186" i="6"/>
  <c r="CZ124" i="6"/>
  <c r="CZ190" i="6"/>
  <c r="CZ233" i="6"/>
  <c r="CX103" i="6"/>
  <c r="CX169" i="6"/>
  <c r="CX212" i="6"/>
  <c r="L217" i="6"/>
  <c r="K108" i="6"/>
  <c r="K217" i="6"/>
  <c r="EQ170" i="1"/>
  <c r="AO24" i="21"/>
  <c r="FC170" i="1"/>
  <c r="EQ104" i="1"/>
  <c r="F108" i="6"/>
  <c r="F217" i="6"/>
  <c r="AY184" i="1"/>
  <c r="AY118" i="1"/>
  <c r="AB19" i="39"/>
  <c r="DI99" i="1"/>
  <c r="C19" i="21"/>
  <c r="DI47" i="1"/>
  <c r="H19" i="21"/>
  <c r="DI165" i="1"/>
  <c r="AI210" i="6"/>
  <c r="AI101" i="6"/>
  <c r="DG109" i="6"/>
  <c r="DD183" i="6"/>
  <c r="CR183" i="6"/>
  <c r="CR117" i="6"/>
  <c r="CR226" i="6"/>
  <c r="DZ114" i="6"/>
  <c r="BS124" i="6"/>
  <c r="BS233" i="6"/>
  <c r="BS190" i="6"/>
  <c r="AN27" i="19"/>
  <c r="AN182" i="19" s="1"/>
  <c r="FA174" i="6"/>
  <c r="EO108" i="6"/>
  <c r="EO217" i="6"/>
  <c r="AQ180" i="1"/>
  <c r="AQ114" i="1"/>
  <c r="AU175" i="6"/>
  <c r="AU218" i="6"/>
  <c r="AU109" i="6"/>
  <c r="AW96" i="1"/>
  <c r="AW162" i="1"/>
  <c r="DN125" i="6"/>
  <c r="DN191" i="6"/>
  <c r="DN234" i="6"/>
  <c r="G26" i="39"/>
  <c r="EW172" i="1"/>
  <c r="EK172" i="1"/>
  <c r="AL26" i="21"/>
  <c r="EK106" i="1"/>
  <c r="EH102" i="6"/>
  <c r="EH168" i="6"/>
  <c r="EH211" i="6"/>
  <c r="ET168" i="6"/>
  <c r="CQ180" i="1"/>
  <c r="CQ114" i="1"/>
  <c r="AN174" i="1"/>
  <c r="AN108" i="1"/>
  <c r="EE160" i="6"/>
  <c r="EE45" i="6"/>
  <c r="AI13" i="19"/>
  <c r="EE203" i="6"/>
  <c r="BY122" i="1"/>
  <c r="BY188" i="1"/>
  <c r="CI108" i="6"/>
  <c r="BJ185" i="6"/>
  <c r="BJ119" i="6"/>
  <c r="EF169" i="1"/>
  <c r="EF103" i="1"/>
  <c r="EF48" i="1"/>
  <c r="DR123" i="6"/>
  <c r="AR42" i="39"/>
  <c r="DR189" i="6"/>
  <c r="DR232" i="6"/>
  <c r="DR83" i="6"/>
  <c r="BB42" i="39"/>
  <c r="CD94" i="6"/>
  <c r="CD95" i="6"/>
  <c r="CD161" i="6"/>
  <c r="CD204" i="6"/>
  <c r="DG217" i="6"/>
  <c r="DF174" i="6"/>
  <c r="DF108" i="6"/>
  <c r="DF217" i="6"/>
  <c r="X104" i="1"/>
  <c r="X170" i="1"/>
  <c r="AK22" i="21"/>
  <c r="EU168" i="1"/>
  <c r="EI168" i="1"/>
  <c r="AD107" i="1"/>
  <c r="AD173" i="1"/>
  <c r="EO205" i="6"/>
  <c r="AN15" i="19"/>
  <c r="AN170" i="19" s="1"/>
  <c r="FA162" i="6"/>
  <c r="EO96" i="6"/>
  <c r="EO162" i="6"/>
  <c r="CY124" i="6"/>
  <c r="BL179" i="1"/>
  <c r="BL113" i="1"/>
  <c r="BY227" i="6"/>
  <c r="BY184" i="6"/>
  <c r="BY118" i="6"/>
  <c r="Z114" i="6"/>
  <c r="Z223" i="6"/>
  <c r="Z180" i="6"/>
  <c r="Z190" i="6"/>
  <c r="Z233" i="6"/>
  <c r="Z124" i="6"/>
  <c r="U119" i="6"/>
  <c r="U228" i="6"/>
  <c r="U185" i="6"/>
  <c r="BA179" i="6"/>
  <c r="BA222" i="6"/>
  <c r="BA113" i="6"/>
  <c r="DI177" i="1"/>
  <c r="CW177" i="1"/>
  <c r="CW111" i="1"/>
  <c r="B31" i="21"/>
  <c r="CW189" i="6"/>
  <c r="CW83" i="6"/>
  <c r="CW281" i="6" s="1"/>
  <c r="CW232" i="6"/>
  <c r="B42" i="19"/>
  <c r="CW123" i="6"/>
  <c r="AH94" i="6"/>
  <c r="AH161" i="6"/>
  <c r="AH95" i="6"/>
  <c r="AH204" i="6"/>
  <c r="CD208" i="6"/>
  <c r="CD165" i="6"/>
  <c r="CD99" i="6"/>
  <c r="CD98" i="6"/>
  <c r="BQ173" i="6"/>
  <c r="BQ107" i="6"/>
  <c r="BQ216" i="6"/>
  <c r="CC113" i="6"/>
  <c r="CC179" i="6"/>
  <c r="CC222" i="6"/>
  <c r="BQ215" i="6"/>
  <c r="BQ106" i="6"/>
  <c r="Y122" i="1"/>
  <c r="Y188" i="1"/>
  <c r="EB170" i="6"/>
  <c r="EB48" i="6"/>
  <c r="EB213" i="6"/>
  <c r="DH113" i="6"/>
  <c r="DH222" i="6"/>
  <c r="DH179" i="6"/>
  <c r="DV115" i="1"/>
  <c r="DV181" i="1"/>
  <c r="AO30" i="21"/>
  <c r="FC176" i="1"/>
  <c r="EQ110" i="1"/>
  <c r="EQ176" i="1"/>
  <c r="CM120" i="6"/>
  <c r="CM186" i="6"/>
  <c r="CM229" i="6"/>
  <c r="DS232" i="6"/>
  <c r="DS83" i="6"/>
  <c r="DS189" i="6"/>
  <c r="DS123" i="6"/>
  <c r="AV170" i="1"/>
  <c r="AV104" i="1"/>
  <c r="CE221" i="6"/>
  <c r="CE178" i="6"/>
  <c r="CE112" i="6"/>
  <c r="DN163" i="1"/>
  <c r="DN97" i="1"/>
  <c r="DN46" i="1"/>
  <c r="J98" i="1"/>
  <c r="EC226" i="6"/>
  <c r="AH36" i="19"/>
  <c r="EC183" i="6"/>
  <c r="EC117" i="6"/>
  <c r="DR163" i="1"/>
  <c r="AE17" i="39"/>
  <c r="DR46" i="1"/>
  <c r="DR97" i="1"/>
  <c r="R35" i="39"/>
  <c r="EE182" i="6"/>
  <c r="EE116" i="6"/>
  <c r="EE225" i="6"/>
  <c r="AI35" i="19"/>
  <c r="Y108" i="6"/>
  <c r="Y217" i="6"/>
  <c r="Y174" i="6"/>
  <c r="DZ121" i="6"/>
  <c r="DL205" i="6"/>
  <c r="DL162" i="6"/>
  <c r="DL96" i="6"/>
  <c r="AP15" i="39"/>
  <c r="G115" i="6"/>
  <c r="T108" i="1"/>
  <c r="T174" i="1"/>
  <c r="DL177" i="6"/>
  <c r="DL111" i="6"/>
  <c r="AC37" i="39"/>
  <c r="DL183" i="1"/>
  <c r="DL117" i="1"/>
  <c r="BY185" i="1"/>
  <c r="BY119" i="1"/>
  <c r="DK188" i="6"/>
  <c r="DK122" i="6"/>
  <c r="DK231" i="6"/>
  <c r="EC122" i="1"/>
  <c r="AH42" i="21"/>
  <c r="DN117" i="1"/>
  <c r="DN183" i="1"/>
  <c r="EA108" i="6"/>
  <c r="EA174" i="6"/>
  <c r="AU27" i="39"/>
  <c r="EA217" i="6"/>
  <c r="AG27" i="19"/>
  <c r="S27" i="19"/>
  <c r="Q27" i="39"/>
  <c r="K27" i="19"/>
  <c r="BE27" i="39"/>
  <c r="BL95" i="6"/>
  <c r="BL94" i="6"/>
  <c r="BL204" i="6"/>
  <c r="BL161" i="6"/>
  <c r="EH111" i="1"/>
  <c r="CS114" i="1"/>
  <c r="CS180" i="1"/>
  <c r="AF95" i="1"/>
  <c r="AF161" i="1"/>
  <c r="EO214" i="6"/>
  <c r="EN104" i="6"/>
  <c r="EN214" i="6"/>
  <c r="EZ171" i="6"/>
  <c r="EN171" i="6"/>
  <c r="EN105" i="6"/>
  <c r="M212" i="6"/>
  <c r="M103" i="6"/>
  <c r="CS100" i="6"/>
  <c r="CS167" i="6"/>
  <c r="CS101" i="6"/>
  <c r="CS210" i="6"/>
  <c r="EQ210" i="6"/>
  <c r="EQ101" i="6"/>
  <c r="H22" i="18" s="1"/>
  <c r="EQ100" i="6"/>
  <c r="EO202" i="6"/>
  <c r="EO44" i="6"/>
  <c r="EO243" i="6" s="1"/>
  <c r="EG190" i="1"/>
  <c r="AJ44" i="21"/>
  <c r="AJ44" i="39"/>
  <c r="EG124" i="1"/>
  <c r="ES190" i="1"/>
  <c r="F44" i="39"/>
  <c r="U44" i="21"/>
  <c r="E44" i="21"/>
  <c r="AX44" i="21"/>
  <c r="L44" i="21"/>
  <c r="CP111" i="1"/>
  <c r="CP177" i="1"/>
  <c r="O96" i="1"/>
  <c r="BZ186" i="1"/>
  <c r="BZ120" i="1"/>
  <c r="EM176" i="1"/>
  <c r="EY176" i="1"/>
  <c r="EM110" i="1"/>
  <c r="M30" i="21"/>
  <c r="H30" i="39"/>
  <c r="W30" i="21"/>
  <c r="AM30" i="21"/>
  <c r="AL30" i="39"/>
  <c r="DH109" i="1"/>
  <c r="DH175" i="1"/>
  <c r="DH115" i="1"/>
  <c r="DH181" i="1"/>
  <c r="BI122" i="1"/>
  <c r="BI188" i="1"/>
  <c r="CD44" i="6"/>
  <c r="CD154" i="6" s="1"/>
  <c r="CD202" i="6"/>
  <c r="BA224" i="6"/>
  <c r="BA181" i="6"/>
  <c r="BA115" i="6"/>
  <c r="AF34" i="21"/>
  <c r="DY180" i="1"/>
  <c r="DY114" i="1"/>
  <c r="AR176" i="1"/>
  <c r="AR110" i="1"/>
  <c r="BS95" i="1"/>
  <c r="BS161" i="1"/>
  <c r="AJ206" i="6"/>
  <c r="AJ163" i="6"/>
  <c r="AJ97" i="6"/>
  <c r="CD163" i="6"/>
  <c r="CD97" i="6"/>
  <c r="DN122" i="6"/>
  <c r="DE124" i="6"/>
  <c r="DE233" i="6"/>
  <c r="DE190" i="6"/>
  <c r="DU177" i="6"/>
  <c r="BC30" i="39"/>
  <c r="DU111" i="6"/>
  <c r="AS30" i="39"/>
  <c r="O30" i="39"/>
  <c r="J30" i="19"/>
  <c r="AD30" i="19"/>
  <c r="DU220" i="6"/>
  <c r="D30" i="19"/>
  <c r="Q30" i="19"/>
  <c r="G20" i="39"/>
  <c r="V20" i="21"/>
  <c r="EJ166" i="1"/>
  <c r="EJ100" i="1"/>
  <c r="AK20" i="39"/>
  <c r="EV166" i="1"/>
  <c r="CL178" i="6"/>
  <c r="CL221" i="6"/>
  <c r="CL112" i="6"/>
  <c r="AY110" i="6"/>
  <c r="AY176" i="6"/>
  <c r="AY219" i="6"/>
  <c r="BY219" i="6"/>
  <c r="BY176" i="6"/>
  <c r="BY110" i="6"/>
  <c r="T188" i="1"/>
  <c r="T122" i="1"/>
  <c r="BE124" i="6"/>
  <c r="BE233" i="6"/>
  <c r="BE190" i="6"/>
  <c r="BB32" i="39"/>
  <c r="AR32" i="39"/>
  <c r="DR179" i="6"/>
  <c r="DR113" i="6"/>
  <c r="DR222" i="6"/>
  <c r="CB175" i="1"/>
  <c r="CB109" i="1"/>
  <c r="X171" i="1"/>
  <c r="X105" i="1"/>
  <c r="AI229" i="6"/>
  <c r="AI120" i="6"/>
  <c r="AI186" i="6"/>
  <c r="AA209" i="6"/>
  <c r="AA166" i="6"/>
  <c r="AA47" i="6"/>
  <c r="EK232" i="6"/>
  <c r="EW189" i="6"/>
  <c r="AL42" i="19"/>
  <c r="EK83" i="6"/>
  <c r="EK144" i="6" s="1"/>
  <c r="EK123" i="6"/>
  <c r="EK189" i="6"/>
  <c r="AQ124" i="1"/>
  <c r="AQ190" i="1"/>
  <c r="R115" i="6"/>
  <c r="R224" i="6"/>
  <c r="R181" i="6"/>
  <c r="BT211" i="6"/>
  <c r="BT102" i="6"/>
  <c r="BT168" i="6"/>
  <c r="DV120" i="6"/>
  <c r="DV186" i="6"/>
  <c r="DV229" i="6"/>
  <c r="X123" i="1"/>
  <c r="X189" i="1"/>
  <c r="EN227" i="6"/>
  <c r="EN184" i="6"/>
  <c r="EZ184" i="6"/>
  <c r="EN118" i="6"/>
  <c r="AG177" i="6"/>
  <c r="AG111" i="6"/>
  <c r="AG220" i="6"/>
  <c r="AT234" i="6"/>
  <c r="AT191" i="6"/>
  <c r="AT125" i="6"/>
  <c r="CN224" i="6"/>
  <c r="CN181" i="6"/>
  <c r="BH171" i="1"/>
  <c r="BH105" i="1"/>
  <c r="AU190" i="1"/>
  <c r="AU124" i="1"/>
  <c r="DH178" i="1"/>
  <c r="DH112" i="1"/>
  <c r="BC185" i="6"/>
  <c r="BC119" i="6"/>
  <c r="BC228" i="6"/>
  <c r="DY166" i="1"/>
  <c r="DY100" i="1"/>
  <c r="AF20" i="21"/>
  <c r="Q46" i="1"/>
  <c r="Q163" i="1"/>
  <c r="Q97" i="1"/>
  <c r="Q233" i="6"/>
  <c r="Q124" i="6"/>
  <c r="Q190" i="6"/>
  <c r="CL220" i="6"/>
  <c r="CL111" i="6"/>
  <c r="CL177" i="6"/>
  <c r="EF168" i="1"/>
  <c r="EF102" i="1"/>
  <c r="CW178" i="1"/>
  <c r="B32" i="21"/>
  <c r="BE113" i="6"/>
  <c r="AE215" i="6"/>
  <c r="AE106" i="6"/>
  <c r="AC94" i="6"/>
  <c r="AC161" i="6"/>
  <c r="AC204" i="6"/>
  <c r="AC95" i="6"/>
  <c r="AB185" i="1"/>
  <c r="AB119" i="1"/>
  <c r="T176" i="1"/>
  <c r="T110" i="1"/>
  <c r="C39" i="19"/>
  <c r="DI120" i="6"/>
  <c r="DI186" i="6"/>
  <c r="AO39" i="39"/>
  <c r="H39" i="19"/>
  <c r="EP120" i="1"/>
  <c r="EP186" i="1"/>
  <c r="X40" i="21"/>
  <c r="AM40" i="39"/>
  <c r="BH160" i="6"/>
  <c r="Y167" i="6"/>
  <c r="Y100" i="6"/>
  <c r="Y210" i="6"/>
  <c r="Y101" i="6"/>
  <c r="BS186" i="1"/>
  <c r="BS120" i="1"/>
  <c r="DS97" i="6"/>
  <c r="DS163" i="6"/>
  <c r="DS206" i="6"/>
  <c r="Y83" i="6"/>
  <c r="Y189" i="6"/>
  <c r="Y123" i="6"/>
  <c r="Y232" i="6"/>
  <c r="AX165" i="6"/>
  <c r="AX208" i="6"/>
  <c r="AX98" i="6"/>
  <c r="AX99" i="6"/>
  <c r="C37" i="21"/>
  <c r="AB37" i="39"/>
  <c r="H37" i="21"/>
  <c r="DI117" i="1"/>
  <c r="DI183" i="1"/>
  <c r="DD187" i="1"/>
  <c r="DD121" i="1"/>
  <c r="DG170" i="6"/>
  <c r="DG48" i="6"/>
  <c r="DG213" i="6"/>
  <c r="BM176" i="6"/>
  <c r="BM110" i="6"/>
  <c r="BB29" i="19"/>
  <c r="BM219" i="6"/>
  <c r="BV108" i="6"/>
  <c r="BV174" i="6"/>
  <c r="CJ164" i="1"/>
  <c r="CJ98" i="1"/>
  <c r="EK113" i="6"/>
  <c r="EK222" i="6"/>
  <c r="EW179" i="6"/>
  <c r="Z47" i="6"/>
  <c r="Z209" i="6"/>
  <c r="Z166" i="6"/>
  <c r="AF106" i="1"/>
  <c r="AF172" i="1"/>
  <c r="EI163" i="1"/>
  <c r="EU163" i="1"/>
  <c r="EI46" i="1"/>
  <c r="AK17" i="21"/>
  <c r="EI97" i="1"/>
  <c r="DD189" i="1"/>
  <c r="DD123" i="1"/>
  <c r="CQ116" i="6"/>
  <c r="CQ225" i="6"/>
  <c r="CQ182" i="6"/>
  <c r="BK103" i="6"/>
  <c r="BK212" i="6"/>
  <c r="BK169" i="6"/>
  <c r="AR21" i="39"/>
  <c r="BB21" i="39"/>
  <c r="DR102" i="6"/>
  <c r="DR168" i="6"/>
  <c r="DR211" i="6"/>
  <c r="V221" i="6"/>
  <c r="V112" i="6"/>
  <c r="V178" i="6"/>
  <c r="ER98" i="1"/>
  <c r="CJ161" i="6"/>
  <c r="CJ204" i="6"/>
  <c r="CJ95" i="6"/>
  <c r="CJ94" i="6"/>
  <c r="W189" i="6"/>
  <c r="W123" i="6"/>
  <c r="W83" i="6"/>
  <c r="AO14" i="19"/>
  <c r="EQ94" i="6"/>
  <c r="H14" i="18" s="1"/>
  <c r="FC161" i="6"/>
  <c r="J15" i="18" s="1"/>
  <c r="EQ95" i="6"/>
  <c r="EQ204" i="6"/>
  <c r="EQ161" i="6"/>
  <c r="BT234" i="6"/>
  <c r="BT125" i="6"/>
  <c r="BT191" i="6"/>
  <c r="CZ230" i="6"/>
  <c r="CZ121" i="6"/>
  <c r="AP161" i="1"/>
  <c r="AP95" i="1"/>
  <c r="AO175" i="1"/>
  <c r="AO109" i="1"/>
  <c r="CP168" i="1"/>
  <c r="CP102" i="1"/>
  <c r="EH171" i="6"/>
  <c r="EH104" i="6"/>
  <c r="EH105" i="6"/>
  <c r="ET171" i="6"/>
  <c r="EH214" i="6"/>
  <c r="BO120" i="1"/>
  <c r="BO186" i="1"/>
  <c r="CX119" i="1"/>
  <c r="CX185" i="1"/>
  <c r="AO229" i="6"/>
  <c r="AO186" i="6"/>
  <c r="AO120" i="6"/>
  <c r="V206" i="6"/>
  <c r="V97" i="6"/>
  <c r="V163" i="6"/>
  <c r="DL47" i="1"/>
  <c r="DL165" i="1"/>
  <c r="AC19" i="39"/>
  <c r="DL99" i="1"/>
  <c r="CR87" i="1"/>
  <c r="CR153" i="1"/>
  <c r="AO43" i="19"/>
  <c r="EQ233" i="6"/>
  <c r="FC190" i="6"/>
  <c r="EQ190" i="6"/>
  <c r="EQ124" i="6"/>
  <c r="BE229" i="6"/>
  <c r="BD186" i="6"/>
  <c r="BD229" i="6"/>
  <c r="BD120" i="6"/>
  <c r="S226" i="6"/>
  <c r="S183" i="6"/>
  <c r="S117" i="6"/>
  <c r="AF187" i="1"/>
  <c r="AF121" i="1"/>
  <c r="DJ87" i="1"/>
  <c r="DJ153" i="1"/>
  <c r="BL186" i="1"/>
  <c r="BL120" i="1"/>
  <c r="AG153" i="1"/>
  <c r="AG87" i="1"/>
  <c r="BO190" i="1"/>
  <c r="AT117" i="6"/>
  <c r="AT183" i="6"/>
  <c r="AT226" i="6"/>
  <c r="AB178" i="6"/>
  <c r="AB221" i="6"/>
  <c r="AB112" i="6"/>
  <c r="CO218" i="6"/>
  <c r="CO109" i="6"/>
  <c r="AR110" i="6"/>
  <c r="AR219" i="6"/>
  <c r="AR176" i="6"/>
  <c r="DE172" i="1"/>
  <c r="DE106" i="1"/>
  <c r="BL212" i="6"/>
  <c r="BL103" i="6"/>
  <c r="BL169" i="6"/>
  <c r="AH96" i="6"/>
  <c r="AH162" i="6"/>
  <c r="AH205" i="6"/>
  <c r="DR108" i="6"/>
  <c r="AR27" i="39"/>
  <c r="DR217" i="6"/>
  <c r="DR174" i="6"/>
  <c r="BB27" i="39"/>
  <c r="EW175" i="1"/>
  <c r="EK175" i="1"/>
  <c r="AL29" i="21"/>
  <c r="EK109" i="1"/>
  <c r="AX189" i="6"/>
  <c r="AX232" i="6"/>
  <c r="AX123" i="6"/>
  <c r="AX83" i="6"/>
  <c r="DA221" i="6"/>
  <c r="DA112" i="6"/>
  <c r="DA178" i="6"/>
  <c r="L104" i="6"/>
  <c r="L105" i="6"/>
  <c r="L214" i="6"/>
  <c r="CE187" i="1"/>
  <c r="CE121" i="1"/>
  <c r="BL162" i="1"/>
  <c r="BL96" i="1"/>
  <c r="EK116" i="6"/>
  <c r="EW182" i="6"/>
  <c r="AL35" i="19"/>
  <c r="EK182" i="6"/>
  <c r="EU175" i="6"/>
  <c r="EI218" i="6"/>
  <c r="EI109" i="6"/>
  <c r="EI175" i="6"/>
  <c r="AK28" i="19"/>
  <c r="AH42" i="19"/>
  <c r="EC232" i="6"/>
  <c r="EC189" i="6"/>
  <c r="EC123" i="6"/>
  <c r="AS121" i="6"/>
  <c r="AS187" i="6"/>
  <c r="AS230" i="6"/>
  <c r="F119" i="6"/>
  <c r="AE177" i="1"/>
  <c r="R105" i="6"/>
  <c r="R104" i="6"/>
  <c r="CW220" i="6"/>
  <c r="CW177" i="6"/>
  <c r="B30" i="19"/>
  <c r="CW111" i="6"/>
  <c r="BS169" i="1"/>
  <c r="BS48" i="1"/>
  <c r="BS91" i="1" s="1"/>
  <c r="BS103" i="1"/>
  <c r="DG105" i="1"/>
  <c r="DG171" i="1"/>
  <c r="U184" i="6"/>
  <c r="U118" i="6"/>
  <c r="U227" i="6"/>
  <c r="AE116" i="1"/>
  <c r="DL125" i="6"/>
  <c r="DL234" i="6"/>
  <c r="AP44" i="39"/>
  <c r="DL191" i="6"/>
  <c r="EN176" i="6"/>
  <c r="EN110" i="6"/>
  <c r="EZ176" i="6"/>
  <c r="EN219" i="6"/>
  <c r="BQ230" i="6"/>
  <c r="BP230" i="6"/>
  <c r="BP187" i="6"/>
  <c r="BP121" i="6"/>
  <c r="CN102" i="1"/>
  <c r="CN168" i="1"/>
  <c r="BQ223" i="6"/>
  <c r="BQ180" i="6"/>
  <c r="S113" i="1"/>
  <c r="AT162" i="1"/>
  <c r="AT96" i="1"/>
  <c r="J218" i="6"/>
  <c r="J109" i="6"/>
  <c r="BU45" i="1"/>
  <c r="BU93" i="1"/>
  <c r="BU159" i="1"/>
  <c r="AN117" i="6"/>
  <c r="BB189" i="6"/>
  <c r="BB83" i="6"/>
  <c r="BB232" i="6"/>
  <c r="BB123" i="6"/>
  <c r="CL112" i="1"/>
  <c r="CL178" i="1"/>
  <c r="CQ218" i="6"/>
  <c r="CQ175" i="6"/>
  <c r="CQ109" i="6"/>
  <c r="Z173" i="1"/>
  <c r="Z107" i="1"/>
  <c r="AM206" i="6"/>
  <c r="AM163" i="6"/>
  <c r="AM97" i="6"/>
  <c r="EM115" i="6"/>
  <c r="AY34" i="39"/>
  <c r="EM224" i="6"/>
  <c r="BI34" i="39"/>
  <c r="BJ189" i="39" s="1"/>
  <c r="AM34" i="19"/>
  <c r="U34" i="39"/>
  <c r="M34" i="19"/>
  <c r="AE181" i="6"/>
  <c r="AE115" i="6"/>
  <c r="AE224" i="6"/>
  <c r="U46" i="6"/>
  <c r="AG156" i="6" s="1"/>
  <c r="U207" i="6"/>
  <c r="U164" i="6"/>
  <c r="X186" i="6"/>
  <c r="X120" i="6"/>
  <c r="X229" i="6"/>
  <c r="CU103" i="1"/>
  <c r="CU48" i="1"/>
  <c r="CU169" i="1"/>
  <c r="BT223" i="6"/>
  <c r="BT114" i="6"/>
  <c r="EK47" i="1"/>
  <c r="EK99" i="1"/>
  <c r="AL19" i="21"/>
  <c r="EK165" i="1"/>
  <c r="EW165" i="1"/>
  <c r="AE39" i="19"/>
  <c r="DW186" i="6"/>
  <c r="DW229" i="6"/>
  <c r="DW120" i="6"/>
  <c r="CQ207" i="6"/>
  <c r="CQ46" i="6"/>
  <c r="CQ164" i="6"/>
  <c r="CQ171" i="6"/>
  <c r="CQ104" i="6"/>
  <c r="CQ214" i="6"/>
  <c r="CQ105" i="6"/>
  <c r="DJ118" i="1"/>
  <c r="DJ184" i="1"/>
  <c r="H111" i="1"/>
  <c r="AM178" i="6"/>
  <c r="AM112" i="6"/>
  <c r="FA175" i="1"/>
  <c r="EO175" i="1"/>
  <c r="AN29" i="21"/>
  <c r="EO109" i="1"/>
  <c r="AR177" i="6"/>
  <c r="AR111" i="6"/>
  <c r="BC116" i="6"/>
  <c r="BC182" i="6"/>
  <c r="BC225" i="6"/>
  <c r="BB95" i="1"/>
  <c r="BB161" i="1"/>
  <c r="AP110" i="6"/>
  <c r="AP219" i="6"/>
  <c r="AP176" i="6"/>
  <c r="CG189" i="6"/>
  <c r="CG232" i="6"/>
  <c r="CG83" i="6"/>
  <c r="CG123" i="6"/>
  <c r="L97" i="6"/>
  <c r="L206" i="6"/>
  <c r="M215" i="6"/>
  <c r="M106" i="6"/>
  <c r="EP110" i="1"/>
  <c r="X30" i="21"/>
  <c r="AM30" i="39"/>
  <c r="EP176" i="1"/>
  <c r="FB176" i="1"/>
  <c r="I30" i="39"/>
  <c r="AL119" i="6"/>
  <c r="DF223" i="6"/>
  <c r="DF114" i="6"/>
  <c r="DF180" i="6"/>
  <c r="DT188" i="6"/>
  <c r="DT231" i="6"/>
  <c r="DT122" i="6"/>
  <c r="CD95" i="1"/>
  <c r="CD161" i="1"/>
  <c r="DB122" i="1"/>
  <c r="Q168" i="1"/>
  <c r="Q102" i="1"/>
  <c r="AM102" i="6"/>
  <c r="AM211" i="6"/>
  <c r="AM168" i="6"/>
  <c r="I125" i="6"/>
  <c r="I234" i="6"/>
  <c r="V164" i="1"/>
  <c r="V98" i="1"/>
  <c r="DH160" i="1"/>
  <c r="DH94" i="1"/>
  <c r="DM111" i="6"/>
  <c r="DM177" i="6"/>
  <c r="DM220" i="6"/>
  <c r="M110" i="6"/>
  <c r="M219" i="6"/>
  <c r="BK109" i="6"/>
  <c r="BK175" i="6"/>
  <c r="BK218" i="6"/>
  <c r="AP168" i="1"/>
  <c r="AP102" i="1"/>
  <c r="AC109" i="6"/>
  <c r="AC218" i="6"/>
  <c r="AC175" i="6"/>
  <c r="EB189" i="6"/>
  <c r="EB232" i="6"/>
  <c r="EB83" i="6"/>
  <c r="EB123" i="6"/>
  <c r="BX114" i="1"/>
  <c r="BX180" i="1"/>
  <c r="AN215" i="6"/>
  <c r="AN172" i="6"/>
  <c r="AN106" i="6"/>
  <c r="BB176" i="6"/>
  <c r="BB110" i="6"/>
  <c r="BB219" i="6"/>
  <c r="DC163" i="6"/>
  <c r="DC97" i="6"/>
  <c r="CE103" i="6"/>
  <c r="CE212" i="6"/>
  <c r="CE169" i="6"/>
  <c r="CP116" i="1"/>
  <c r="CP182" i="1"/>
  <c r="BO180" i="1"/>
  <c r="BO114" i="1"/>
  <c r="BR179" i="6"/>
  <c r="BR222" i="6"/>
  <c r="BR113" i="6"/>
  <c r="W209" i="6"/>
  <c r="W47" i="6"/>
  <c r="W200" i="6" s="1"/>
  <c r="W166" i="6"/>
  <c r="CK117" i="1"/>
  <c r="CK183" i="1"/>
  <c r="S232" i="6"/>
  <c r="S189" i="6"/>
  <c r="S83" i="6"/>
  <c r="S123" i="6"/>
  <c r="DZ45" i="6"/>
  <c r="EA198" i="6" s="1"/>
  <c r="DZ203" i="6"/>
  <c r="DZ160" i="6"/>
  <c r="CC219" i="6"/>
  <c r="CC110" i="6"/>
  <c r="CC176" i="6"/>
  <c r="BT96" i="6"/>
  <c r="BT205" i="6"/>
  <c r="BT162" i="6"/>
  <c r="AJ106" i="6"/>
  <c r="AJ215" i="6"/>
  <c r="AJ172" i="6"/>
  <c r="BV191" i="6"/>
  <c r="BV125" i="6"/>
  <c r="BV234" i="6"/>
  <c r="DP212" i="6"/>
  <c r="DP103" i="6"/>
  <c r="DP169" i="6"/>
  <c r="W114" i="6"/>
  <c r="W180" i="6"/>
  <c r="W223" i="6"/>
  <c r="BN190" i="1"/>
  <c r="BN124" i="1"/>
  <c r="AE102" i="1"/>
  <c r="AE168" i="1"/>
  <c r="CY122" i="1"/>
  <c r="X169" i="6"/>
  <c r="X212" i="6"/>
  <c r="X103" i="6"/>
  <c r="DI221" i="6"/>
  <c r="AO31" i="39"/>
  <c r="H31" i="19"/>
  <c r="DI112" i="6"/>
  <c r="DI178" i="6"/>
  <c r="C31" i="19"/>
  <c r="AO184" i="1"/>
  <c r="AO118" i="1"/>
  <c r="AY221" i="6"/>
  <c r="AY178" i="6"/>
  <c r="AY112" i="6"/>
  <c r="H47" i="6"/>
  <c r="H209" i="6"/>
  <c r="DF120" i="6"/>
  <c r="DF186" i="6"/>
  <c r="DF229" i="6"/>
  <c r="DN184" i="6"/>
  <c r="DN227" i="6"/>
  <c r="DN118" i="6"/>
  <c r="DC109" i="1"/>
  <c r="DC175" i="1"/>
  <c r="BA168" i="1"/>
  <c r="BA102" i="1"/>
  <c r="DD116" i="6"/>
  <c r="DD182" i="6"/>
  <c r="DD225" i="6"/>
  <c r="BS176" i="1"/>
  <c r="BS110" i="1"/>
  <c r="BD47" i="6"/>
  <c r="BE200" i="6" s="1"/>
  <c r="BD166" i="6"/>
  <c r="BD209" i="6"/>
  <c r="DQ186" i="1"/>
  <c r="DQ120" i="1"/>
  <c r="BY107" i="6"/>
  <c r="BY216" i="6"/>
  <c r="BY173" i="6"/>
  <c r="AB210" i="6"/>
  <c r="AB101" i="6"/>
  <c r="AB100" i="6"/>
  <c r="AB167" i="6"/>
  <c r="G226" i="6"/>
  <c r="G117" i="6"/>
  <c r="CE96" i="6"/>
  <c r="CE162" i="6"/>
  <c r="I38" i="21"/>
  <c r="AD38" i="39"/>
  <c r="DO118" i="1"/>
  <c r="DO184" i="1"/>
  <c r="AL14" i="21"/>
  <c r="EW160" i="1"/>
  <c r="EK94" i="1"/>
  <c r="EK160" i="1"/>
  <c r="Z48" i="1"/>
  <c r="Z169" i="1"/>
  <c r="Z103" i="1"/>
  <c r="CB187" i="6"/>
  <c r="CB230" i="6"/>
  <c r="CB121" i="6"/>
  <c r="AT203" i="6"/>
  <c r="AT45" i="6"/>
  <c r="AU198" i="6" s="1"/>
  <c r="AT160" i="6"/>
  <c r="BP87" i="1"/>
  <c r="BP153" i="1"/>
  <c r="BF103" i="1"/>
  <c r="BF48" i="1"/>
  <c r="BF169" i="1"/>
  <c r="BR102" i="1"/>
  <c r="BR168" i="1"/>
  <c r="AS117" i="6"/>
  <c r="DY175" i="6"/>
  <c r="DY218" i="6"/>
  <c r="DY109" i="6"/>
  <c r="AF28" i="19"/>
  <c r="BK125" i="6"/>
  <c r="BK191" i="6"/>
  <c r="BK234" i="6"/>
  <c r="EQ179" i="6"/>
  <c r="EQ113" i="6"/>
  <c r="DO44" i="6"/>
  <c r="AQ12" i="39"/>
  <c r="DO202" i="6"/>
  <c r="DK169" i="6"/>
  <c r="DK212" i="6"/>
  <c r="DK103" i="6"/>
  <c r="EJ115" i="6"/>
  <c r="BH34" i="39"/>
  <c r="EV181" i="6"/>
  <c r="T34" i="39"/>
  <c r="V34" i="19"/>
  <c r="EJ181" i="6"/>
  <c r="AX34" i="39"/>
  <c r="EJ224" i="6"/>
  <c r="DY46" i="6"/>
  <c r="DY244" i="6" s="1"/>
  <c r="DY207" i="6"/>
  <c r="DY164" i="6"/>
  <c r="AF17" i="19"/>
  <c r="CC164" i="6"/>
  <c r="CC46" i="6"/>
  <c r="CC207" i="6"/>
  <c r="BK118" i="6"/>
  <c r="BK184" i="6"/>
  <c r="BK227" i="6"/>
  <c r="AJ233" i="6"/>
  <c r="AJ190" i="6"/>
  <c r="AJ124" i="6"/>
  <c r="AL24" i="19"/>
  <c r="EK104" i="6"/>
  <c r="EK105" i="6"/>
  <c r="BW123" i="1"/>
  <c r="BW189" i="1"/>
  <c r="DZ181" i="1"/>
  <c r="DZ115" i="1"/>
  <c r="AT169" i="6"/>
  <c r="BU179" i="1"/>
  <c r="BU113" i="1"/>
  <c r="EH110" i="6"/>
  <c r="AQ119" i="6"/>
  <c r="AQ228" i="6"/>
  <c r="AQ185" i="6"/>
  <c r="DM175" i="1"/>
  <c r="DM109" i="1"/>
  <c r="DO187" i="6"/>
  <c r="DO121" i="6"/>
  <c r="AQ40" i="39"/>
  <c r="DO230" i="6"/>
  <c r="I40" i="19"/>
  <c r="CQ179" i="1"/>
  <c r="CQ113" i="1"/>
  <c r="I223" i="6"/>
  <c r="I114" i="6"/>
  <c r="DS161" i="1"/>
  <c r="DS95" i="1"/>
  <c r="AC169" i="6"/>
  <c r="AC212" i="6"/>
  <c r="AC103" i="6"/>
  <c r="DC181" i="6"/>
  <c r="DC115" i="6"/>
  <c r="DC224" i="6"/>
  <c r="AS181" i="1"/>
  <c r="AS115" i="1"/>
  <c r="CH111" i="6"/>
  <c r="CH220" i="6"/>
  <c r="CH177" i="6"/>
  <c r="EJ44" i="1"/>
  <c r="G12" i="39"/>
  <c r="AK12" i="39"/>
  <c r="BD122" i="6"/>
  <c r="BO226" i="6"/>
  <c r="BO183" i="6"/>
  <c r="BO117" i="6"/>
  <c r="DC101" i="1"/>
  <c r="DC167" i="1"/>
  <c r="CA111" i="1"/>
  <c r="CA177" i="1"/>
  <c r="CF168" i="6"/>
  <c r="CF211" i="6"/>
  <c r="CF102" i="6"/>
  <c r="CO47" i="6"/>
  <c r="CO166" i="6"/>
  <c r="AG94" i="1"/>
  <c r="AG160" i="1"/>
  <c r="CU118" i="1"/>
  <c r="DA171" i="1"/>
  <c r="DA105" i="1"/>
  <c r="CG123" i="1"/>
  <c r="CG189" i="1"/>
  <c r="CU124" i="1"/>
  <c r="CY107" i="6"/>
  <c r="CY173" i="6"/>
  <c r="CY216" i="6"/>
  <c r="DS170" i="6"/>
  <c r="BT107" i="6"/>
  <c r="BR113" i="1"/>
  <c r="BR179" i="1"/>
  <c r="DP48" i="6"/>
  <c r="DP213" i="6"/>
  <c r="DP170" i="6"/>
  <c r="E35" i="21"/>
  <c r="CX213" i="6"/>
  <c r="CX48" i="6"/>
  <c r="DJ158" i="6" s="1"/>
  <c r="CX170" i="6"/>
  <c r="BO187" i="1"/>
  <c r="BO121" i="1"/>
  <c r="AI173" i="6"/>
  <c r="AI107" i="6"/>
  <c r="AI216" i="6"/>
  <c r="G213" i="6"/>
  <c r="G48" i="6"/>
  <c r="EN94" i="1"/>
  <c r="EN160" i="1"/>
  <c r="EZ160" i="1"/>
  <c r="AD161" i="6"/>
  <c r="AD94" i="6"/>
  <c r="AD204" i="6"/>
  <c r="AD95" i="6"/>
  <c r="CG169" i="1"/>
  <c r="CA115" i="6"/>
  <c r="BL113" i="6"/>
  <c r="BL222" i="6"/>
  <c r="BL179" i="6"/>
  <c r="DK168" i="1"/>
  <c r="DK102" i="1"/>
  <c r="CF168" i="1"/>
  <c r="CF102" i="1"/>
  <c r="DN100" i="1"/>
  <c r="CW204" i="6"/>
  <c r="B14" i="19"/>
  <c r="CH171" i="1"/>
  <c r="CH105" i="1"/>
  <c r="Q103" i="6"/>
  <c r="Q169" i="6"/>
  <c r="Q212" i="6"/>
  <c r="U169" i="6"/>
  <c r="U212" i="6"/>
  <c r="U103" i="6"/>
  <c r="CG119" i="1"/>
  <c r="CG185" i="1"/>
  <c r="AC206" i="6"/>
  <c r="AC163" i="6"/>
  <c r="AC97" i="6"/>
  <c r="C19" i="39"/>
  <c r="R19" i="21"/>
  <c r="DX165" i="1"/>
  <c r="AM103" i="1"/>
  <c r="AM48" i="1"/>
  <c r="AM169" i="1"/>
  <c r="BW203" i="6"/>
  <c r="BW160" i="6"/>
  <c r="BW45" i="6"/>
  <c r="BW243" i="6" s="1"/>
  <c r="CR46" i="1"/>
  <c r="CR163" i="1"/>
  <c r="CR97" i="1"/>
  <c r="CY186" i="6"/>
  <c r="CY120" i="6"/>
  <c r="CY229" i="6"/>
  <c r="AE207" i="6"/>
  <c r="AE164" i="6"/>
  <c r="AE46" i="6"/>
  <c r="AQ156" i="6" s="1"/>
  <c r="I110" i="6"/>
  <c r="I219" i="6"/>
  <c r="DF119" i="6"/>
  <c r="DF228" i="6"/>
  <c r="DF185" i="6"/>
  <c r="BC183" i="6"/>
  <c r="BC226" i="6"/>
  <c r="BC117" i="6"/>
  <c r="CO220" i="6"/>
  <c r="CO111" i="6"/>
  <c r="CO177" i="6"/>
  <c r="BR114" i="6"/>
  <c r="BR223" i="6"/>
  <c r="BR180" i="6"/>
  <c r="DP169" i="1"/>
  <c r="J48" i="6"/>
  <c r="J213" i="6"/>
  <c r="CP108" i="6"/>
  <c r="CP174" i="6"/>
  <c r="CP217" i="6"/>
  <c r="AD185" i="6"/>
  <c r="AD119" i="6"/>
  <c r="AD228" i="6"/>
  <c r="CA188" i="6"/>
  <c r="CA231" i="6"/>
  <c r="EV188" i="1"/>
  <c r="AK42" i="39"/>
  <c r="G42" i="39"/>
  <c r="V42" i="21"/>
  <c r="EJ188" i="1"/>
  <c r="EJ122" i="1"/>
  <c r="BF190" i="1"/>
  <c r="BF124" i="1"/>
  <c r="DJ124" i="1"/>
  <c r="AV110" i="6"/>
  <c r="AV219" i="6"/>
  <c r="AV176" i="6"/>
  <c r="BQ186" i="1"/>
  <c r="BQ120" i="1"/>
  <c r="AE96" i="6"/>
  <c r="AE162" i="6"/>
  <c r="DR213" i="6"/>
  <c r="AB173" i="6"/>
  <c r="AB216" i="6"/>
  <c r="AB107" i="6"/>
  <c r="CG168" i="1"/>
  <c r="CG102" i="1"/>
  <c r="DY124" i="1"/>
  <c r="DY190" i="1"/>
  <c r="AF44" i="21"/>
  <c r="R163" i="1"/>
  <c r="R46" i="1"/>
  <c r="R89" i="1" s="1"/>
  <c r="R97" i="1"/>
  <c r="FA189" i="1"/>
  <c r="EO189" i="1"/>
  <c r="AN43" i="21"/>
  <c r="EO123" i="1"/>
  <c r="AQ96" i="6"/>
  <c r="CR227" i="6"/>
  <c r="CR118" i="6"/>
  <c r="H99" i="1"/>
  <c r="H47" i="1"/>
  <c r="H90" i="1" s="1"/>
  <c r="CI172" i="6"/>
  <c r="CI106" i="6"/>
  <c r="CI215" i="6"/>
  <c r="BH99" i="6"/>
  <c r="BH98" i="6"/>
  <c r="BH208" i="6"/>
  <c r="BH165" i="6"/>
  <c r="CY177" i="1"/>
  <c r="CY111" i="1"/>
  <c r="DF95" i="1"/>
  <c r="DF161" i="1"/>
  <c r="DX186" i="1"/>
  <c r="DX120" i="1"/>
  <c r="AG40" i="39"/>
  <c r="R40" i="21"/>
  <c r="C40" i="39"/>
  <c r="CR178" i="1"/>
  <c r="CR112" i="1"/>
  <c r="AF41" i="39"/>
  <c r="D41" i="21"/>
  <c r="J41" i="21"/>
  <c r="AD41" i="21"/>
  <c r="B41" i="39"/>
  <c r="DU121" i="1"/>
  <c r="Q41" i="21"/>
  <c r="U151" i="21" s="1"/>
  <c r="DU187" i="1"/>
  <c r="BS178" i="1"/>
  <c r="BS112" i="1"/>
  <c r="EJ101" i="1"/>
  <c r="AL44" i="6"/>
  <c r="AL256" i="6" s="1"/>
  <c r="ER114" i="6"/>
  <c r="E35" i="26" s="1"/>
  <c r="EB170" i="1"/>
  <c r="EB104" i="1"/>
  <c r="BH178" i="6"/>
  <c r="BH112" i="6"/>
  <c r="BH221" i="6"/>
  <c r="AM108" i="1"/>
  <c r="CR186" i="1"/>
  <c r="CR120" i="1"/>
  <c r="AW94" i="6"/>
  <c r="AW95" i="6"/>
  <c r="AW204" i="6"/>
  <c r="AS41" i="39"/>
  <c r="DU231" i="6"/>
  <c r="O41" i="39"/>
  <c r="J41" i="19"/>
  <c r="Q41" i="19"/>
  <c r="DU188" i="6"/>
  <c r="D41" i="19"/>
  <c r="DU122" i="6"/>
  <c r="AA119" i="1"/>
  <c r="AA185" i="1"/>
  <c r="AI21" i="39"/>
  <c r="E21" i="39"/>
  <c r="T21" i="21"/>
  <c r="ED167" i="1"/>
  <c r="ED101" i="1"/>
  <c r="I218" i="6"/>
  <c r="I109" i="6"/>
  <c r="AZ97" i="1"/>
  <c r="AZ46" i="1"/>
  <c r="AZ163" i="1"/>
  <c r="Z228" i="6"/>
  <c r="Z119" i="6"/>
  <c r="EB188" i="6"/>
  <c r="EB231" i="6"/>
  <c r="EB122" i="6"/>
  <c r="DF113" i="6"/>
  <c r="DF179" i="6"/>
  <c r="DF222" i="6"/>
  <c r="CW100" i="1"/>
  <c r="B20" i="21"/>
  <c r="CW166" i="1"/>
  <c r="BA119" i="1"/>
  <c r="AJ36" i="19"/>
  <c r="AY36" i="19"/>
  <c r="BG36" i="39"/>
  <c r="L36" i="19"/>
  <c r="AW36" i="39"/>
  <c r="EG117" i="6"/>
  <c r="U36" i="19"/>
  <c r="E36" i="19"/>
  <c r="EG226" i="6"/>
  <c r="CI113" i="1"/>
  <c r="N115" i="1"/>
  <c r="N103" i="6"/>
  <c r="P122" i="6"/>
  <c r="DK103" i="1"/>
  <c r="DK169" i="1"/>
  <c r="DK48" i="1"/>
  <c r="DR114" i="1"/>
  <c r="DR180" i="1"/>
  <c r="AE34" i="39"/>
  <c r="BM44" i="6"/>
  <c r="BM154" i="6" s="1"/>
  <c r="BB12" i="19"/>
  <c r="DV226" i="6"/>
  <c r="DV117" i="6"/>
  <c r="DV183" i="6"/>
  <c r="BE110" i="6"/>
  <c r="BE219" i="6"/>
  <c r="BE176" i="6"/>
  <c r="BU102" i="6"/>
  <c r="U45" i="1"/>
  <c r="U93" i="1"/>
  <c r="U159" i="1"/>
  <c r="BG112" i="6"/>
  <c r="BG221" i="6"/>
  <c r="DW111" i="6"/>
  <c r="DW220" i="6"/>
  <c r="DW177" i="6"/>
  <c r="AE30" i="19"/>
  <c r="DX124" i="1"/>
  <c r="R44" i="21"/>
  <c r="C44" i="39"/>
  <c r="DX190" i="1"/>
  <c r="AG44" i="39"/>
  <c r="L83" i="6"/>
  <c r="L232" i="6"/>
  <c r="L123" i="6"/>
  <c r="EF117" i="6"/>
  <c r="EF226" i="6"/>
  <c r="EF183" i="6"/>
  <c r="CA121" i="6"/>
  <c r="CA187" i="6"/>
  <c r="DA206" i="6"/>
  <c r="DA163" i="6"/>
  <c r="DA97" i="6"/>
  <c r="CC165" i="6"/>
  <c r="CC208" i="6"/>
  <c r="M48" i="6"/>
  <c r="M213" i="6"/>
  <c r="U112" i="6"/>
  <c r="EF175" i="1"/>
  <c r="EF109" i="1"/>
  <c r="AU160" i="1"/>
  <c r="AU94" i="1"/>
  <c r="DQ176" i="1"/>
  <c r="DQ110" i="1"/>
  <c r="CL180" i="1"/>
  <c r="CL114" i="1"/>
  <c r="AW230" i="6"/>
  <c r="AW121" i="6"/>
  <c r="AW187" i="6"/>
  <c r="BC122" i="1"/>
  <c r="AH221" i="6"/>
  <c r="AH112" i="6"/>
  <c r="AH178" i="6"/>
  <c r="AH39" i="21"/>
  <c r="EC119" i="1"/>
  <c r="BK168" i="6"/>
  <c r="BK211" i="6"/>
  <c r="BK102" i="6"/>
  <c r="CQ87" i="1"/>
  <c r="CQ153" i="1"/>
  <c r="DL230" i="6"/>
  <c r="DL187" i="6"/>
  <c r="DL121" i="6"/>
  <c r="AP40" i="39"/>
  <c r="DT163" i="6"/>
  <c r="DT97" i="6"/>
  <c r="DT206" i="6"/>
  <c r="DV118" i="1"/>
  <c r="DV184" i="1"/>
  <c r="DS121" i="6"/>
  <c r="DS187" i="6"/>
  <c r="DS230" i="6"/>
  <c r="AX186" i="1"/>
  <c r="R120" i="6"/>
  <c r="S17" i="21"/>
  <c r="AG17" i="21"/>
  <c r="D17" i="39"/>
  <c r="AH17" i="39"/>
  <c r="K17" i="21"/>
  <c r="EO123" i="6"/>
  <c r="EO232" i="6"/>
  <c r="AN42" i="19"/>
  <c r="EO189" i="6"/>
  <c r="FA189" i="6"/>
  <c r="EO83" i="6"/>
  <c r="AX180" i="6"/>
  <c r="AX223" i="6"/>
  <c r="AX114" i="6"/>
  <c r="CQ97" i="1"/>
  <c r="CQ46" i="1"/>
  <c r="CQ163" i="1"/>
  <c r="EE45" i="1"/>
  <c r="EE159" i="1"/>
  <c r="EE93" i="1"/>
  <c r="AI13" i="21"/>
  <c r="BC122" i="6"/>
  <c r="BC231" i="6"/>
  <c r="BC188" i="6"/>
  <c r="BG95" i="1"/>
  <c r="BG161" i="1"/>
  <c r="CG184" i="6"/>
  <c r="CG118" i="6"/>
  <c r="AO106" i="1"/>
  <c r="AO172" i="1"/>
  <c r="DZ164" i="1"/>
  <c r="DZ98" i="1"/>
  <c r="AT97" i="6"/>
  <c r="AT206" i="6"/>
  <c r="AT163" i="6"/>
  <c r="EC165" i="6"/>
  <c r="R166" i="6"/>
  <c r="R209" i="6"/>
  <c r="R47" i="6"/>
  <c r="DU179" i="1"/>
  <c r="AD33" i="21"/>
  <c r="AF33" i="39"/>
  <c r="D33" i="21"/>
  <c r="J33" i="21"/>
  <c r="B33" i="39"/>
  <c r="DU113" i="1"/>
  <c r="Z104" i="1"/>
  <c r="Z170" i="1"/>
  <c r="L112" i="1"/>
  <c r="CO185" i="1"/>
  <c r="CC185" i="1"/>
  <c r="CC119" i="1"/>
  <c r="AJ43" i="21"/>
  <c r="ES189" i="1"/>
  <c r="L43" i="21"/>
  <c r="AJ43" i="39"/>
  <c r="F43" i="39"/>
  <c r="U43" i="21"/>
  <c r="E43" i="21"/>
  <c r="EG189" i="1"/>
  <c r="EG123" i="1"/>
  <c r="AX43" i="21"/>
  <c r="AJ181" i="1"/>
  <c r="AB190" i="6"/>
  <c r="AB233" i="6"/>
  <c r="AB124" i="6"/>
  <c r="AD207" i="6"/>
  <c r="AD46" i="6"/>
  <c r="AD156" i="6" s="1"/>
  <c r="AD164" i="6"/>
  <c r="BB25" i="19"/>
  <c r="BM172" i="6"/>
  <c r="BM106" i="6"/>
  <c r="BM215" i="6"/>
  <c r="S109" i="1"/>
  <c r="S175" i="1"/>
  <c r="AL95" i="1"/>
  <c r="AL161" i="1"/>
  <c r="T16" i="19"/>
  <c r="BF16" i="39"/>
  <c r="AV16" i="39"/>
  <c r="R16" i="39"/>
  <c r="CH161" i="6"/>
  <c r="CH95" i="6"/>
  <c r="CH204" i="6"/>
  <c r="CH94" i="6"/>
  <c r="DS166" i="1"/>
  <c r="BG122" i="1"/>
  <c r="BG188" i="1"/>
  <c r="AF100" i="1"/>
  <c r="AF166" i="1"/>
  <c r="CH179" i="6"/>
  <c r="CH113" i="6"/>
  <c r="BY123" i="6"/>
  <c r="BY83" i="6"/>
  <c r="BY189" i="6"/>
  <c r="BY232" i="6"/>
  <c r="CV105" i="1"/>
  <c r="CV171" i="1"/>
  <c r="J106" i="1"/>
  <c r="EC105" i="1"/>
  <c r="DZ46" i="6"/>
  <c r="DZ164" i="6"/>
  <c r="DZ207" i="6"/>
  <c r="CO109" i="1"/>
  <c r="CO175" i="1"/>
  <c r="CU171" i="1"/>
  <c r="CU105" i="1"/>
  <c r="DY111" i="6"/>
  <c r="DY177" i="6"/>
  <c r="DY220" i="6"/>
  <c r="AF30" i="19"/>
  <c r="DO118" i="6"/>
  <c r="DO184" i="6"/>
  <c r="DO227" i="6"/>
  <c r="AQ37" i="39"/>
  <c r="I37" i="19"/>
  <c r="DD87" i="1"/>
  <c r="DD153" i="1"/>
  <c r="AW115" i="1"/>
  <c r="AW181" i="1"/>
  <c r="DO122" i="1"/>
  <c r="I42" i="21"/>
  <c r="DO188" i="1"/>
  <c r="AD42" i="39"/>
  <c r="V120" i="1"/>
  <c r="V186" i="1"/>
  <c r="DE83" i="6"/>
  <c r="DE189" i="6"/>
  <c r="DE232" i="6"/>
  <c r="DE123" i="6"/>
  <c r="F102" i="6"/>
  <c r="F211" i="6"/>
  <c r="BA100" i="6"/>
  <c r="BA210" i="6"/>
  <c r="BA167" i="6"/>
  <c r="BA101" i="6"/>
  <c r="BO95" i="1"/>
  <c r="R19" i="19"/>
  <c r="AT19" i="39"/>
  <c r="BD19" i="39"/>
  <c r="DX209" i="6"/>
  <c r="BD122" i="1"/>
  <c r="BD188" i="1"/>
  <c r="CF175" i="1"/>
  <c r="CF109" i="1"/>
  <c r="AG108" i="1"/>
  <c r="EO119" i="1"/>
  <c r="O48" i="1"/>
  <c r="O91" i="1" s="1"/>
  <c r="O103" i="1"/>
  <c r="BB182" i="6"/>
  <c r="BB116" i="6"/>
  <c r="BT106" i="6"/>
  <c r="H232" i="6"/>
  <c r="H83" i="6"/>
  <c r="H123" i="6"/>
  <c r="AE222" i="6"/>
  <c r="AE113" i="6"/>
  <c r="M100" i="6"/>
  <c r="M101" i="6"/>
  <c r="DK46" i="6"/>
  <c r="DL199" i="6" s="1"/>
  <c r="DK164" i="6"/>
  <c r="CQ185" i="6"/>
  <c r="CQ119" i="6"/>
  <c r="CQ228" i="6"/>
  <c r="T111" i="6"/>
  <c r="T177" i="6"/>
  <c r="T220" i="6"/>
  <c r="N115" i="6"/>
  <c r="N224" i="6"/>
  <c r="AI105" i="1"/>
  <c r="AI171" i="1"/>
  <c r="DN117" i="6"/>
  <c r="DN183" i="6"/>
  <c r="DN226" i="6"/>
  <c r="BH121" i="1"/>
  <c r="BH187" i="1"/>
  <c r="DV234" i="6"/>
  <c r="DV125" i="6"/>
  <c r="DV191" i="6"/>
  <c r="CZ122" i="1"/>
  <c r="CZ188" i="1"/>
  <c r="BZ45" i="6"/>
  <c r="BZ160" i="6"/>
  <c r="BZ203" i="6"/>
  <c r="BA172" i="1"/>
  <c r="BA106" i="1"/>
  <c r="AL101" i="1"/>
  <c r="AL167" i="1"/>
  <c r="AV182" i="1"/>
  <c r="AV116" i="1"/>
  <c r="AH168" i="6"/>
  <c r="AH211" i="6"/>
  <c r="AH102" i="6"/>
  <c r="CH121" i="6"/>
  <c r="CH187" i="6"/>
  <c r="AM164" i="6"/>
  <c r="AM46" i="6"/>
  <c r="AM156" i="6" s="1"/>
  <c r="AU179" i="1"/>
  <c r="AU113" i="1"/>
  <c r="CM216" i="6"/>
  <c r="CM173" i="6"/>
  <c r="CM107" i="6"/>
  <c r="BC109" i="1"/>
  <c r="AA47" i="1"/>
  <c r="AA99" i="1"/>
  <c r="AA165" i="1"/>
  <c r="DA216" i="6"/>
  <c r="DA173" i="6"/>
  <c r="DA107" i="6"/>
  <c r="BJ114" i="1"/>
  <c r="BJ180" i="1"/>
  <c r="CG167" i="1"/>
  <c r="CG101" i="1"/>
  <c r="I202" i="6"/>
  <c r="I44" i="6"/>
  <c r="DQ190" i="1"/>
  <c r="DQ124" i="1"/>
  <c r="AA190" i="6"/>
  <c r="AA233" i="6"/>
  <c r="AA124" i="6"/>
  <c r="CC99" i="1"/>
  <c r="CC47" i="1"/>
  <c r="CC90" i="1" s="1"/>
  <c r="CC165" i="1"/>
  <c r="BL153" i="1"/>
  <c r="BL87" i="1"/>
  <c r="CY44" i="6"/>
  <c r="CY202" i="6"/>
  <c r="CX112" i="6"/>
  <c r="CX221" i="6"/>
  <c r="CX178" i="6"/>
  <c r="BY161" i="6"/>
  <c r="BY95" i="6"/>
  <c r="BY204" i="6"/>
  <c r="BY94" i="6"/>
  <c r="AE175" i="1"/>
  <c r="AE109" i="1"/>
  <c r="AX107" i="6"/>
  <c r="AX216" i="6"/>
  <c r="AX173" i="6"/>
  <c r="D34" i="19"/>
  <c r="BC34" i="39"/>
  <c r="DU181" i="6"/>
  <c r="DU224" i="6"/>
  <c r="Q34" i="19"/>
  <c r="AD34" i="19"/>
  <c r="J34" i="19"/>
  <c r="O34" i="39"/>
  <c r="DU115" i="6"/>
  <c r="AS34" i="39"/>
  <c r="AF36" i="21"/>
  <c r="DY116" i="1"/>
  <c r="DY182" i="1"/>
  <c r="V99" i="1"/>
  <c r="V165" i="1"/>
  <c r="V47" i="1"/>
  <c r="BQ170" i="6"/>
  <c r="BQ48" i="6"/>
  <c r="BQ213" i="6"/>
  <c r="U115" i="6"/>
  <c r="L121" i="6"/>
  <c r="L230" i="6"/>
  <c r="EC183" i="1"/>
  <c r="AH37" i="21"/>
  <c r="EC117" i="1"/>
  <c r="BM93" i="1"/>
  <c r="BM159" i="1"/>
  <c r="BM45" i="1"/>
  <c r="BA186" i="1"/>
  <c r="BA120" i="1"/>
  <c r="DQ46" i="1"/>
  <c r="DQ163" i="1"/>
  <c r="DQ97" i="1"/>
  <c r="EK230" i="6"/>
  <c r="EK121" i="6"/>
  <c r="AL40" i="19"/>
  <c r="BJ108" i="6"/>
  <c r="BJ174" i="6"/>
  <c r="BJ217" i="6"/>
  <c r="BJ160" i="1"/>
  <c r="BJ94" i="1"/>
  <c r="R120" i="1"/>
  <c r="R186" i="1"/>
  <c r="BS183" i="1"/>
  <c r="BS117" i="1"/>
  <c r="BL202" i="6"/>
  <c r="BL44" i="6"/>
  <c r="BT114" i="1"/>
  <c r="BT180" i="1"/>
  <c r="AW190" i="1"/>
  <c r="CH160" i="1"/>
  <c r="CH94" i="1"/>
  <c r="CR214" i="6"/>
  <c r="CR171" i="6"/>
  <c r="CR104" i="6"/>
  <c r="CR105" i="6"/>
  <c r="CB232" i="6"/>
  <c r="CB83" i="6"/>
  <c r="CB189" i="6"/>
  <c r="CB123" i="6"/>
  <c r="AS107" i="6"/>
  <c r="AS173" i="6"/>
  <c r="AS216" i="6"/>
  <c r="AA114" i="1"/>
  <c r="AA180" i="1"/>
  <c r="AB104" i="1"/>
  <c r="AB170" i="1"/>
  <c r="BC111" i="6"/>
  <c r="BC220" i="6"/>
  <c r="CU119" i="6"/>
  <c r="CU185" i="6"/>
  <c r="AP213" i="6"/>
  <c r="AP48" i="6"/>
  <c r="AP170" i="6"/>
  <c r="BU175" i="1"/>
  <c r="BU109" i="1"/>
  <c r="EH203" i="6"/>
  <c r="DD110" i="1"/>
  <c r="BN113" i="6"/>
  <c r="DY115" i="6"/>
  <c r="CZ104" i="6"/>
  <c r="CA111" i="6"/>
  <c r="AW119" i="6"/>
  <c r="EM94" i="6"/>
  <c r="DK110" i="6"/>
  <c r="DK219" i="6"/>
  <c r="DK176" i="6"/>
  <c r="DM110" i="1"/>
  <c r="DM176" i="1"/>
  <c r="DU203" i="6"/>
  <c r="J13" i="19"/>
  <c r="O13" i="39"/>
  <c r="AD13" i="19"/>
  <c r="AS13" i="39"/>
  <c r="DU45" i="6"/>
  <c r="Q13" i="19"/>
  <c r="BC13" i="39"/>
  <c r="DU160" i="6"/>
  <c r="D13" i="19"/>
  <c r="AP167" i="1"/>
  <c r="AP101" i="1"/>
  <c r="BS105" i="1"/>
  <c r="BS171" i="1"/>
  <c r="AJ109" i="6"/>
  <c r="AJ175" i="6"/>
  <c r="EG188" i="1"/>
  <c r="AX42" i="21"/>
  <c r="E42" i="21"/>
  <c r="AJ42" i="39"/>
  <c r="L42" i="21"/>
  <c r="U42" i="21"/>
  <c r="AJ42" i="21"/>
  <c r="CH185" i="6"/>
  <c r="BV228" i="6"/>
  <c r="BV119" i="6"/>
  <c r="CX217" i="6"/>
  <c r="CX108" i="6"/>
  <c r="CX174" i="6"/>
  <c r="BE163" i="6"/>
  <c r="BE97" i="6"/>
  <c r="BE206" i="6"/>
  <c r="X113" i="6"/>
  <c r="X179" i="6"/>
  <c r="X222" i="6"/>
  <c r="DE175" i="1"/>
  <c r="DE109" i="1"/>
  <c r="CF179" i="6"/>
  <c r="CF222" i="6"/>
  <c r="CF113" i="6"/>
  <c r="CS177" i="1"/>
  <c r="CG177" i="1"/>
  <c r="CG111" i="1"/>
  <c r="X115" i="6"/>
  <c r="BM168" i="1"/>
  <c r="BM102" i="1"/>
  <c r="EA101" i="1"/>
  <c r="AG21" i="21"/>
  <c r="D21" i="39"/>
  <c r="S21" i="21"/>
  <c r="AH21" i="39"/>
  <c r="EA167" i="1"/>
  <c r="K21" i="21"/>
  <c r="DB106" i="6"/>
  <c r="DB215" i="6"/>
  <c r="DB172" i="6"/>
  <c r="EP104" i="6"/>
  <c r="FB179" i="6"/>
  <c r="EP113" i="6"/>
  <c r="EP179" i="6"/>
  <c r="BJ32" i="39"/>
  <c r="V32" i="39"/>
  <c r="AZ32" i="39"/>
  <c r="EP222" i="6"/>
  <c r="X32" i="19"/>
  <c r="P222" i="6"/>
  <c r="P113" i="6"/>
  <c r="E27" i="39"/>
  <c r="AI27" i="39"/>
  <c r="ED173" i="1"/>
  <c r="ED107" i="1"/>
  <c r="T27" i="21"/>
  <c r="J209" i="6"/>
  <c r="J47" i="6"/>
  <c r="V157" i="6" s="1"/>
  <c r="BG106" i="6"/>
  <c r="BG172" i="6"/>
  <c r="BG215" i="6"/>
  <c r="AT172" i="1"/>
  <c r="AT106" i="1"/>
  <c r="BM115" i="1"/>
  <c r="BM181" i="1"/>
  <c r="L110" i="6"/>
  <c r="L219" i="6"/>
  <c r="Y107" i="6"/>
  <c r="Y216" i="6"/>
  <c r="Y173" i="6"/>
  <c r="ER209" i="6"/>
  <c r="EQ166" i="6"/>
  <c r="EQ47" i="6"/>
  <c r="EQ209" i="6"/>
  <c r="FC166" i="6"/>
  <c r="AO19" i="19"/>
  <c r="DM124" i="1"/>
  <c r="DM190" i="1"/>
  <c r="CS116" i="1"/>
  <c r="CS182" i="1"/>
  <c r="AU44" i="6"/>
  <c r="AU202" i="6"/>
  <c r="AW184" i="6"/>
  <c r="AW118" i="6"/>
  <c r="AW227" i="6"/>
  <c r="P203" i="6"/>
  <c r="P45" i="6"/>
  <c r="EC202" i="6"/>
  <c r="EC44" i="6"/>
  <c r="EC244" i="6" s="1"/>
  <c r="EH224" i="6"/>
  <c r="EH115" i="6"/>
  <c r="BF208" i="6"/>
  <c r="BF98" i="6"/>
  <c r="BF165" i="6"/>
  <c r="BF99" i="6"/>
  <c r="M97" i="6"/>
  <c r="M206" i="6"/>
  <c r="CW93" i="1"/>
  <c r="B13" i="21"/>
  <c r="CW45" i="1"/>
  <c r="CW159" i="1"/>
  <c r="DT186" i="1"/>
  <c r="DT120" i="1"/>
  <c r="EB163" i="6"/>
  <c r="EB206" i="6"/>
  <c r="EB97" i="6"/>
  <c r="BK179" i="1"/>
  <c r="BK113" i="1"/>
  <c r="BY172" i="1"/>
  <c r="BY106" i="1"/>
  <c r="DR169" i="1"/>
  <c r="AE23" i="39"/>
  <c r="BD27" i="39"/>
  <c r="DX217" i="6"/>
  <c r="R27" i="19"/>
  <c r="DX108" i="6"/>
  <c r="DX174" i="6"/>
  <c r="P27" i="39"/>
  <c r="AT27" i="39"/>
  <c r="U104" i="6"/>
  <c r="U171" i="6"/>
  <c r="U105" i="6"/>
  <c r="U214" i="6"/>
  <c r="CX184" i="6"/>
  <c r="CX118" i="6"/>
  <c r="CX227" i="6"/>
  <c r="BL174" i="6"/>
  <c r="BL217" i="6"/>
  <c r="BL108" i="6"/>
  <c r="BJ170" i="1"/>
  <c r="BJ104" i="1"/>
  <c r="EI102" i="6"/>
  <c r="EU168" i="6"/>
  <c r="EI211" i="6"/>
  <c r="AK21" i="19"/>
  <c r="EI168" i="6"/>
  <c r="BQ209" i="6"/>
  <c r="BP209" i="6"/>
  <c r="CM171" i="1"/>
  <c r="CM105" i="1"/>
  <c r="EZ175" i="1"/>
  <c r="EN109" i="1"/>
  <c r="EN175" i="1"/>
  <c r="EB118" i="1"/>
  <c r="EB184" i="1"/>
  <c r="AT43" i="39"/>
  <c r="P43" i="39"/>
  <c r="R43" i="19"/>
  <c r="DX190" i="6"/>
  <c r="DX124" i="6"/>
  <c r="X188" i="1"/>
  <c r="X122" i="1"/>
  <c r="BF100" i="6"/>
  <c r="BF101" i="6"/>
  <c r="EC93" i="1"/>
  <c r="AH13" i="21"/>
  <c r="EC45" i="1"/>
  <c r="EC159" i="1"/>
  <c r="EH102" i="1"/>
  <c r="ET168" i="1"/>
  <c r="EH168" i="1"/>
  <c r="DF230" i="6"/>
  <c r="DF187" i="6"/>
  <c r="DF121" i="6"/>
  <c r="DY228" i="6"/>
  <c r="DY119" i="6"/>
  <c r="AF38" i="19"/>
  <c r="DY185" i="6"/>
  <c r="AF41" i="21"/>
  <c r="DY187" i="1"/>
  <c r="DY121" i="1"/>
  <c r="BB24" i="19"/>
  <c r="BM171" i="6"/>
  <c r="BM104" i="6"/>
  <c r="BM105" i="6"/>
  <c r="BM214" i="6"/>
  <c r="DK109" i="6"/>
  <c r="DK175" i="6"/>
  <c r="DK218" i="6"/>
  <c r="DJ47" i="6"/>
  <c r="DJ209" i="6"/>
  <c r="DJ166" i="6"/>
  <c r="AD181" i="1"/>
  <c r="AD115" i="1"/>
  <c r="EF101" i="1"/>
  <c r="EF167" i="1"/>
  <c r="BO162" i="1"/>
  <c r="BO96" i="1"/>
  <c r="DO172" i="1"/>
  <c r="DC172" i="1"/>
  <c r="DC106" i="1"/>
  <c r="BG185" i="6"/>
  <c r="BG119" i="6"/>
  <c r="BG228" i="6"/>
  <c r="AP181" i="6"/>
  <c r="AP115" i="6"/>
  <c r="AP224" i="6"/>
  <c r="CR168" i="1"/>
  <c r="CR102" i="1"/>
  <c r="AY27" i="39"/>
  <c r="U27" i="39"/>
  <c r="EM108" i="6"/>
  <c r="M27" i="19"/>
  <c r="EM217" i="6"/>
  <c r="DH177" i="1"/>
  <c r="DH111" i="1"/>
  <c r="DS96" i="1"/>
  <c r="DS45" i="1"/>
  <c r="AI38" i="21"/>
  <c r="AO148" i="21" s="1"/>
  <c r="EE118" i="1"/>
  <c r="EE184" i="1"/>
  <c r="BS97" i="6"/>
  <c r="BS206" i="6"/>
  <c r="BS163" i="6"/>
  <c r="BT106" i="1"/>
  <c r="BT172" i="1"/>
  <c r="EB208" i="6"/>
  <c r="EB165" i="6"/>
  <c r="AX184" i="1"/>
  <c r="AX118" i="1"/>
  <c r="DG186" i="6"/>
  <c r="DG120" i="6"/>
  <c r="DG229" i="6"/>
  <c r="EH100" i="6"/>
  <c r="EH210" i="6"/>
  <c r="EH167" i="6"/>
  <c r="ET167" i="6"/>
  <c r="EH101" i="6"/>
  <c r="EE103" i="6"/>
  <c r="EE169" i="6"/>
  <c r="AI22" i="19"/>
  <c r="EE212" i="6"/>
  <c r="S205" i="6"/>
  <c r="S96" i="6"/>
  <c r="S162" i="6"/>
  <c r="CT113" i="6"/>
  <c r="CT179" i="6"/>
  <c r="EU188" i="6"/>
  <c r="EI188" i="6"/>
  <c r="EI122" i="6"/>
  <c r="AK41" i="19"/>
  <c r="AO202" i="6"/>
  <c r="AO44" i="6"/>
  <c r="BA154" i="6" s="1"/>
  <c r="CP219" i="6"/>
  <c r="CP110" i="6"/>
  <c r="CP176" i="6"/>
  <c r="DE187" i="6"/>
  <c r="DE121" i="6"/>
  <c r="R203" i="6"/>
  <c r="R45" i="6"/>
  <c r="R160" i="6"/>
  <c r="CF109" i="6"/>
  <c r="CQ117" i="1"/>
  <c r="CQ183" i="1"/>
  <c r="DN108" i="6"/>
  <c r="P229" i="6"/>
  <c r="P120" i="6"/>
  <c r="DH106" i="1"/>
  <c r="DH172" i="1"/>
  <c r="DP164" i="1"/>
  <c r="DP98" i="1"/>
  <c r="DK177" i="1"/>
  <c r="DK111" i="1"/>
  <c r="AW220" i="6"/>
  <c r="AW111" i="6"/>
  <c r="BC121" i="1"/>
  <c r="BC187" i="1"/>
  <c r="BM83" i="6"/>
  <c r="BM123" i="6"/>
  <c r="CU217" i="6"/>
  <c r="CU174" i="6"/>
  <c r="EE178" i="6"/>
  <c r="EE221" i="6"/>
  <c r="AI31" i="19"/>
  <c r="EE112" i="6"/>
  <c r="CX96" i="1"/>
  <c r="CX162" i="1"/>
  <c r="BA108" i="6"/>
  <c r="BA174" i="6"/>
  <c r="BA217" i="6"/>
  <c r="AR221" i="6"/>
  <c r="AR178" i="6"/>
  <c r="AR112" i="6"/>
  <c r="CO98" i="1"/>
  <c r="CO164" i="1"/>
  <c r="AG180" i="6"/>
  <c r="AG223" i="6"/>
  <c r="AG114" i="6"/>
  <c r="X104" i="6"/>
  <c r="X105" i="6"/>
  <c r="BT44" i="6"/>
  <c r="BT244" i="6" s="1"/>
  <c r="BT202" i="6"/>
  <c r="BD180" i="1"/>
  <c r="BD114" i="1"/>
  <c r="AK19" i="39"/>
  <c r="K130" i="39" s="1"/>
  <c r="EV165" i="1"/>
  <c r="EJ165" i="1"/>
  <c r="EJ47" i="1"/>
  <c r="G19" i="39"/>
  <c r="V19" i="21"/>
  <c r="EJ99" i="1"/>
  <c r="CW178" i="6"/>
  <c r="CW112" i="6"/>
  <c r="CW221" i="6"/>
  <c r="B31" i="19"/>
  <c r="Z164" i="1"/>
  <c r="N98" i="1"/>
  <c r="L120" i="6"/>
  <c r="L229" i="6"/>
  <c r="EL114" i="6"/>
  <c r="EL176" i="6"/>
  <c r="EL219" i="6"/>
  <c r="EX176" i="6"/>
  <c r="U179" i="1"/>
  <c r="U113" i="1"/>
  <c r="EL170" i="1"/>
  <c r="EL104" i="1"/>
  <c r="EX170" i="1"/>
  <c r="EF47" i="6"/>
  <c r="EF209" i="6"/>
  <c r="EF166" i="6"/>
  <c r="CJ113" i="1"/>
  <c r="CJ179" i="1"/>
  <c r="EO168" i="1"/>
  <c r="FA168" i="1"/>
  <c r="AN22" i="21"/>
  <c r="AT132" i="21" s="1"/>
  <c r="EO102" i="1"/>
  <c r="DK185" i="1"/>
  <c r="DK119" i="1"/>
  <c r="BU189" i="1"/>
  <c r="BU123" i="1"/>
  <c r="EI44" i="6"/>
  <c r="EI265" i="6" s="1"/>
  <c r="EI202" i="6"/>
  <c r="AA121" i="1"/>
  <c r="AA187" i="1"/>
  <c r="Q115" i="1"/>
  <c r="Q181" i="1"/>
  <c r="BP176" i="1"/>
  <c r="BP110" i="1"/>
  <c r="CM109" i="6"/>
  <c r="CM218" i="6"/>
  <c r="BW119" i="6"/>
  <c r="BW228" i="6"/>
  <c r="BW185" i="6"/>
  <c r="BY115" i="1"/>
  <c r="BY181" i="1"/>
  <c r="CF212" i="6"/>
  <c r="CF169" i="6"/>
  <c r="CF103" i="6"/>
  <c r="EO176" i="6"/>
  <c r="EO219" i="6"/>
  <c r="FA176" i="6"/>
  <c r="EO110" i="6"/>
  <c r="AN29" i="19"/>
  <c r="F208" i="6"/>
  <c r="F98" i="6"/>
  <c r="F99" i="6"/>
  <c r="BJ46" i="1"/>
  <c r="BJ155" i="1" s="1"/>
  <c r="BJ97" i="1"/>
  <c r="BJ163" i="1"/>
  <c r="CU229" i="6"/>
  <c r="CU186" i="6"/>
  <c r="G33" i="39"/>
  <c r="V33" i="21"/>
  <c r="EJ113" i="1"/>
  <c r="F35" i="27" s="1"/>
  <c r="AK33" i="39"/>
  <c r="CZ228" i="6"/>
  <c r="CZ119" i="6"/>
  <c r="CZ185" i="6"/>
  <c r="CN182" i="1"/>
  <c r="CN116" i="1"/>
  <c r="EO112" i="1"/>
  <c r="AM219" i="6"/>
  <c r="AM176" i="6"/>
  <c r="AM110" i="6"/>
  <c r="BS181" i="6"/>
  <c r="BS224" i="6"/>
  <c r="BS115" i="6"/>
  <c r="DR170" i="6"/>
  <c r="DF48" i="6"/>
  <c r="DR158" i="6" s="1"/>
  <c r="DF213" i="6"/>
  <c r="DF170" i="6"/>
  <c r="BR107" i="1"/>
  <c r="BR173" i="1"/>
  <c r="EE123" i="6"/>
  <c r="EE83" i="6"/>
  <c r="AI42" i="19"/>
  <c r="EE189" i="6"/>
  <c r="EE232" i="6"/>
  <c r="CY162" i="1"/>
  <c r="CY96" i="1"/>
  <c r="BE160" i="1"/>
  <c r="BE94" i="1"/>
  <c r="CC168" i="1"/>
  <c r="CC102" i="1"/>
  <c r="Z101" i="6"/>
  <c r="Z210" i="6"/>
  <c r="Z167" i="6"/>
  <c r="Z100" i="6"/>
  <c r="EC173" i="1"/>
  <c r="EC107" i="1"/>
  <c r="AH27" i="21"/>
  <c r="BR206" i="6"/>
  <c r="BR97" i="6"/>
  <c r="BR163" i="6"/>
  <c r="AF31" i="21"/>
  <c r="DZ111" i="1"/>
  <c r="DZ177" i="1"/>
  <c r="DE183" i="1"/>
  <c r="DE117" i="1"/>
  <c r="EG166" i="1"/>
  <c r="ES166" i="1"/>
  <c r="AX20" i="21"/>
  <c r="E20" i="21"/>
  <c r="AJ20" i="39"/>
  <c r="F20" i="39"/>
  <c r="L20" i="21"/>
  <c r="AJ20" i="21"/>
  <c r="EG100" i="1"/>
  <c r="U20" i="21"/>
  <c r="ER106" i="6"/>
  <c r="ER215" i="6"/>
  <c r="DV162" i="1"/>
  <c r="DJ162" i="1"/>
  <c r="DJ96" i="1"/>
  <c r="CD120" i="6"/>
  <c r="CD186" i="6"/>
  <c r="CD229" i="6"/>
  <c r="CS167" i="1"/>
  <c r="CS101" i="1"/>
  <c r="CG181" i="1"/>
  <c r="CG115" i="1"/>
  <c r="DG105" i="6"/>
  <c r="DG171" i="6"/>
  <c r="DG104" i="6"/>
  <c r="DG214" i="6"/>
  <c r="CZ102" i="1"/>
  <c r="CZ168" i="1"/>
  <c r="BT110" i="6"/>
  <c r="BT176" i="6"/>
  <c r="BT219" i="6"/>
  <c r="B17" i="21"/>
  <c r="CW163" i="1"/>
  <c r="BB125" i="6"/>
  <c r="BB191" i="6"/>
  <c r="BB234" i="6"/>
  <c r="CE175" i="1"/>
  <c r="CE109" i="1"/>
  <c r="AD185" i="1"/>
  <c r="AD119" i="1"/>
  <c r="CX114" i="6"/>
  <c r="AX29" i="39"/>
  <c r="AX184" i="39" s="1"/>
  <c r="V29" i="19"/>
  <c r="T29" i="39"/>
  <c r="EJ110" i="6"/>
  <c r="EJ176" i="6"/>
  <c r="EV176" i="6"/>
  <c r="EJ219" i="6"/>
  <c r="CF161" i="6"/>
  <c r="CF94" i="6"/>
  <c r="CF95" i="6"/>
  <c r="CF204" i="6"/>
  <c r="R100" i="1"/>
  <c r="R166" i="1"/>
  <c r="BZ124" i="6"/>
  <c r="BZ233" i="6"/>
  <c r="BZ190" i="6"/>
  <c r="CN186" i="1"/>
  <c r="CN120" i="1"/>
  <c r="EL113" i="6"/>
  <c r="EX179" i="6"/>
  <c r="EL179" i="6"/>
  <c r="EL222" i="6"/>
  <c r="AV211" i="6"/>
  <c r="AV102" i="6"/>
  <c r="AV168" i="6"/>
  <c r="T35" i="39"/>
  <c r="BH35" i="39"/>
  <c r="EV182" i="6"/>
  <c r="EJ182" i="6"/>
  <c r="EJ116" i="6"/>
  <c r="V35" i="19"/>
  <c r="AX35" i="39"/>
  <c r="AY190" i="39" s="1"/>
  <c r="EJ225" i="6"/>
  <c r="CD184" i="1"/>
  <c r="CD118" i="1"/>
  <c r="EL186" i="1"/>
  <c r="EX186" i="1"/>
  <c r="EL120" i="1"/>
  <c r="DQ188" i="1"/>
  <c r="DQ122" i="1"/>
  <c r="AF124" i="6"/>
  <c r="AF233" i="6"/>
  <c r="AF190" i="6"/>
  <c r="EP104" i="1"/>
  <c r="X24" i="21"/>
  <c r="I24" i="39"/>
  <c r="AM24" i="39"/>
  <c r="BO190" i="6"/>
  <c r="BO233" i="6"/>
  <c r="BO124" i="6"/>
  <c r="G47" i="6"/>
  <c r="G209" i="6"/>
  <c r="AD219" i="6"/>
  <c r="AD176" i="6"/>
  <c r="Y160" i="1"/>
  <c r="Y94" i="1"/>
  <c r="O45" i="1"/>
  <c r="O88" i="1" s="1"/>
  <c r="O93" i="1"/>
  <c r="CP179" i="6"/>
  <c r="CP113" i="6"/>
  <c r="CP222" i="6"/>
  <c r="X29" i="21"/>
  <c r="AM29" i="39"/>
  <c r="EP175" i="1"/>
  <c r="EP109" i="1"/>
  <c r="FB175" i="1"/>
  <c r="I29" i="39"/>
  <c r="DH231" i="6"/>
  <c r="DH122" i="6"/>
  <c r="DH188" i="6"/>
  <c r="T116" i="1"/>
  <c r="T182" i="1"/>
  <c r="CM116" i="6"/>
  <c r="CM182" i="6"/>
  <c r="CM225" i="6"/>
  <c r="BP171" i="6"/>
  <c r="BP104" i="6"/>
  <c r="BP214" i="6"/>
  <c r="BP105" i="6"/>
  <c r="CJ167" i="1"/>
  <c r="CJ101" i="1"/>
  <c r="DB207" i="6"/>
  <c r="DB46" i="6"/>
  <c r="DB156" i="6" s="1"/>
  <c r="DB164" i="6"/>
  <c r="EQ44" i="6"/>
  <c r="ER197" i="6" s="1"/>
  <c r="EQ202" i="6"/>
  <c r="AG42" i="19"/>
  <c r="EA123" i="6"/>
  <c r="EA232" i="6"/>
  <c r="EA83" i="6"/>
  <c r="BE42" i="39"/>
  <c r="K42" i="19"/>
  <c r="Q42" i="39"/>
  <c r="EA189" i="6"/>
  <c r="S42" i="19"/>
  <c r="AU42" i="39"/>
  <c r="CQ176" i="1"/>
  <c r="CQ110" i="1"/>
  <c r="AL173" i="1"/>
  <c r="AL107" i="1"/>
  <c r="EC118" i="6"/>
  <c r="AH37" i="19"/>
  <c r="EC184" i="6"/>
  <c r="EC227" i="6"/>
  <c r="BF29" i="39"/>
  <c r="BG184" i="39" s="1"/>
  <c r="ED176" i="6"/>
  <c r="T29" i="19"/>
  <c r="ED110" i="6"/>
  <c r="AV29" i="39"/>
  <c r="ED219" i="6"/>
  <c r="R29" i="39"/>
  <c r="F47" i="6"/>
  <c r="F209" i="6"/>
  <c r="G16" i="39"/>
  <c r="EJ162" i="1"/>
  <c r="EV162" i="1"/>
  <c r="AK16" i="39"/>
  <c r="EJ96" i="1"/>
  <c r="V16" i="21"/>
  <c r="CY169" i="6"/>
  <c r="CY103" i="6"/>
  <c r="CY212" i="6"/>
  <c r="S118" i="6"/>
  <c r="S184" i="6"/>
  <c r="S227" i="6"/>
  <c r="FD177" i="1"/>
  <c r="ER111" i="1"/>
  <c r="M34" i="34" s="1"/>
  <c r="AA171" i="1"/>
  <c r="AA105" i="1"/>
  <c r="ER206" i="6"/>
  <c r="EQ163" i="6"/>
  <c r="EQ206" i="6"/>
  <c r="EQ97" i="6"/>
  <c r="AO16" i="19"/>
  <c r="FC163" i="6"/>
  <c r="BE104" i="6"/>
  <c r="BE105" i="6"/>
  <c r="BE171" i="6"/>
  <c r="BE214" i="6"/>
  <c r="BD190" i="1"/>
  <c r="BD124" i="1"/>
  <c r="J100" i="1"/>
  <c r="CH202" i="6"/>
  <c r="CH44" i="6"/>
  <c r="CH244" i="6" s="1"/>
  <c r="BK219" i="6"/>
  <c r="BK176" i="6"/>
  <c r="BK110" i="6"/>
  <c r="Q100" i="1"/>
  <c r="Q166" i="1"/>
  <c r="AY171" i="6"/>
  <c r="AY214" i="6"/>
  <c r="AY104" i="6"/>
  <c r="AY105" i="6"/>
  <c r="DW165" i="1"/>
  <c r="DW47" i="1"/>
  <c r="DW99" i="1"/>
  <c r="AE19" i="21"/>
  <c r="EK169" i="1"/>
  <c r="EW169" i="1"/>
  <c r="EK103" i="1"/>
  <c r="EK48" i="1"/>
  <c r="AL23" i="21"/>
  <c r="CO102" i="1"/>
  <c r="CO168" i="1"/>
  <c r="DO173" i="1"/>
  <c r="DO107" i="1"/>
  <c r="AD27" i="39"/>
  <c r="I27" i="21"/>
  <c r="BR161" i="1"/>
  <c r="BR95" i="1"/>
  <c r="EF171" i="1"/>
  <c r="EF105" i="1"/>
  <c r="CL115" i="1"/>
  <c r="CL181" i="1"/>
  <c r="CP231" i="6"/>
  <c r="CP188" i="6"/>
  <c r="DN160" i="1"/>
  <c r="DN94" i="1"/>
  <c r="AO177" i="1"/>
  <c r="AO111" i="1"/>
  <c r="EG106" i="6"/>
  <c r="U25" i="19"/>
  <c r="BG25" i="39"/>
  <c r="L25" i="19"/>
  <c r="E25" i="19"/>
  <c r="AY25" i="19"/>
  <c r="AW25" i="39"/>
  <c r="AG233" i="6"/>
  <c r="AG124" i="6"/>
  <c r="AG190" i="6"/>
  <c r="AF218" i="6"/>
  <c r="AF175" i="6"/>
  <c r="AF109" i="6"/>
  <c r="Z106" i="6"/>
  <c r="AI106" i="1"/>
  <c r="AI172" i="1"/>
  <c r="BJ178" i="1"/>
  <c r="BJ112" i="1"/>
  <c r="DM232" i="6"/>
  <c r="DM123" i="6"/>
  <c r="DM83" i="6"/>
  <c r="DM189" i="6"/>
  <c r="DX175" i="1"/>
  <c r="AG29" i="39"/>
  <c r="R29" i="21"/>
  <c r="DX109" i="1"/>
  <c r="C29" i="39"/>
  <c r="DG216" i="6"/>
  <c r="DG107" i="6"/>
  <c r="DG173" i="6"/>
  <c r="DB185" i="6"/>
  <c r="DB228" i="6"/>
  <c r="BW103" i="1"/>
  <c r="BW48" i="1"/>
  <c r="BW169" i="1"/>
  <c r="ED180" i="1"/>
  <c r="ED114" i="1"/>
  <c r="AI34" i="39"/>
  <c r="E34" i="39"/>
  <c r="T34" i="21"/>
  <c r="BU119" i="1"/>
  <c r="BU185" i="1"/>
  <c r="AF116" i="1"/>
  <c r="AF182" i="1"/>
  <c r="DB160" i="1"/>
  <c r="CP160" i="1"/>
  <c r="CP94" i="1"/>
  <c r="DO162" i="1"/>
  <c r="AD16" i="39"/>
  <c r="I16" i="21"/>
  <c r="DO96" i="1"/>
  <c r="DW176" i="6"/>
  <c r="AE29" i="19"/>
  <c r="DW219" i="6"/>
  <c r="DW110" i="6"/>
  <c r="CR208" i="6"/>
  <c r="CR165" i="6"/>
  <c r="CR99" i="6"/>
  <c r="CR98" i="6"/>
  <c r="E109" i="6"/>
  <c r="EZ153" i="1"/>
  <c r="EN153" i="1"/>
  <c r="EN87" i="1"/>
  <c r="E116" i="6"/>
  <c r="AE41" i="21"/>
  <c r="DW121" i="1"/>
  <c r="DW187" i="1"/>
  <c r="AU172" i="6"/>
  <c r="AU215" i="6"/>
  <c r="AU106" i="6"/>
  <c r="EP184" i="6"/>
  <c r="EP118" i="6"/>
  <c r="BJ37" i="39"/>
  <c r="V37" i="39"/>
  <c r="X37" i="19"/>
  <c r="AZ37" i="39"/>
  <c r="CU95" i="1"/>
  <c r="CU161" i="1"/>
  <c r="BB205" i="6"/>
  <c r="BB162" i="6"/>
  <c r="BB96" i="6"/>
  <c r="DS165" i="1"/>
  <c r="BO176" i="6"/>
  <c r="BO219" i="6"/>
  <c r="BO110" i="6"/>
  <c r="AO25" i="39"/>
  <c r="DI215" i="6"/>
  <c r="C25" i="19"/>
  <c r="DI106" i="6"/>
  <c r="H25" i="19"/>
  <c r="DI172" i="6"/>
  <c r="AH231" i="6"/>
  <c r="AH188" i="6"/>
  <c r="AH122" i="6"/>
  <c r="DK182" i="1"/>
  <c r="DK116" i="1"/>
  <c r="AU47" i="6"/>
  <c r="AU209" i="6"/>
  <c r="AU166" i="6"/>
  <c r="DR204" i="6"/>
  <c r="DR161" i="6"/>
  <c r="DR94" i="6"/>
  <c r="DR95" i="6"/>
  <c r="BB14" i="39"/>
  <c r="AR14" i="39"/>
  <c r="L216" i="6"/>
  <c r="L107" i="6"/>
  <c r="BT100" i="6"/>
  <c r="BT210" i="6"/>
  <c r="BT167" i="6"/>
  <c r="BT101" i="6"/>
  <c r="AA94" i="1"/>
  <c r="AA160" i="1"/>
  <c r="BX46" i="1"/>
  <c r="BX97" i="1"/>
  <c r="BX163" i="1"/>
  <c r="EJ120" i="6"/>
  <c r="CH205" i="6"/>
  <c r="CH96" i="6"/>
  <c r="CH162" i="6"/>
  <c r="BQ228" i="6"/>
  <c r="BQ185" i="6"/>
  <c r="BQ119" i="6"/>
  <c r="H39" i="21"/>
  <c r="DI119" i="1"/>
  <c r="C39" i="21"/>
  <c r="AB39" i="39"/>
  <c r="DI185" i="1"/>
  <c r="DG178" i="6"/>
  <c r="DG221" i="6"/>
  <c r="DG112" i="6"/>
  <c r="G14" i="39"/>
  <c r="EJ94" i="1"/>
  <c r="AK14" i="39"/>
  <c r="V14" i="21"/>
  <c r="EJ160" i="1"/>
  <c r="EV160" i="1"/>
  <c r="EQ100" i="1"/>
  <c r="FC166" i="1"/>
  <c r="EQ166" i="1"/>
  <c r="AO20" i="21"/>
  <c r="DW178" i="1"/>
  <c r="DW112" i="1"/>
  <c r="AH13" i="19"/>
  <c r="BJ83" i="6"/>
  <c r="BJ189" i="6"/>
  <c r="BJ123" i="6"/>
  <c r="BJ232" i="6"/>
  <c r="AL13" i="21"/>
  <c r="EK159" i="1"/>
  <c r="CI177" i="6"/>
  <c r="CI220" i="6"/>
  <c r="CI111" i="6"/>
  <c r="BK114" i="1"/>
  <c r="BK180" i="1"/>
  <c r="DO108" i="1"/>
  <c r="I28" i="21"/>
  <c r="AD28" i="39"/>
  <c r="DO174" i="1"/>
  <c r="AL224" i="6"/>
  <c r="AL115" i="6"/>
  <c r="AL181" i="6"/>
  <c r="AC124" i="6"/>
  <c r="AC233" i="6"/>
  <c r="AC190" i="6"/>
  <c r="DF171" i="6"/>
  <c r="CT171" i="6"/>
  <c r="CT104" i="6"/>
  <c r="CT105" i="6"/>
  <c r="CT214" i="6"/>
  <c r="DO207" i="6"/>
  <c r="AQ17" i="39"/>
  <c r="DO46" i="6"/>
  <c r="DO164" i="6"/>
  <c r="I17" i="19"/>
  <c r="CW207" i="6"/>
  <c r="B17" i="19"/>
  <c r="CW46" i="6"/>
  <c r="CW164" i="6"/>
  <c r="BH229" i="6"/>
  <c r="BH186" i="6"/>
  <c r="BH120" i="6"/>
  <c r="BP224" i="6"/>
  <c r="BP115" i="6"/>
  <c r="BP181" i="6"/>
  <c r="CC102" i="6"/>
  <c r="CC168" i="6"/>
  <c r="CC211" i="6"/>
  <c r="B37" i="21"/>
  <c r="CW183" i="1"/>
  <c r="DD48" i="6"/>
  <c r="DD170" i="6"/>
  <c r="DD213" i="6"/>
  <c r="CQ224" i="6"/>
  <c r="CQ181" i="6"/>
  <c r="CQ115" i="6"/>
  <c r="AD227" i="6"/>
  <c r="AD184" i="6"/>
  <c r="AD118" i="6"/>
  <c r="BH211" i="6"/>
  <c r="BH102" i="6"/>
  <c r="BH168" i="6"/>
  <c r="CY104" i="1"/>
  <c r="DH230" i="6"/>
  <c r="DH121" i="6"/>
  <c r="DH187" i="6"/>
  <c r="F32" i="39"/>
  <c r="ES178" i="1"/>
  <c r="L32" i="21"/>
  <c r="AJ32" i="39"/>
  <c r="U32" i="21"/>
  <c r="AJ32" i="21"/>
  <c r="E32" i="21"/>
  <c r="EG178" i="1"/>
  <c r="AX32" i="21"/>
  <c r="EG112" i="1"/>
  <c r="EJ114" i="1"/>
  <c r="S161" i="6"/>
  <c r="S95" i="6"/>
  <c r="S94" i="6"/>
  <c r="S204" i="6"/>
  <c r="CJ229" i="6"/>
  <c r="CJ120" i="6"/>
  <c r="CJ186" i="6"/>
  <c r="DJ159" i="1"/>
  <c r="DJ45" i="1"/>
  <c r="DJ93" i="1"/>
  <c r="BQ218" i="6"/>
  <c r="BQ109" i="6"/>
  <c r="BQ175" i="6"/>
  <c r="AM14" i="39"/>
  <c r="I14" i="39"/>
  <c r="EP160" i="1"/>
  <c r="X14" i="21"/>
  <c r="EP94" i="1"/>
  <c r="FB160" i="1"/>
  <c r="DX166" i="1"/>
  <c r="AG20" i="39"/>
  <c r="C20" i="39"/>
  <c r="R20" i="21"/>
  <c r="DX100" i="1"/>
  <c r="AE164" i="1"/>
  <c r="AE98" i="1"/>
  <c r="DK104" i="1"/>
  <c r="DK170" i="1"/>
  <c r="BB15" i="19"/>
  <c r="BM96" i="6"/>
  <c r="BM162" i="6"/>
  <c r="BM205" i="6"/>
  <c r="CH219" i="6"/>
  <c r="CH176" i="6"/>
  <c r="CH110" i="6"/>
  <c r="AZ229" i="6"/>
  <c r="AZ120" i="6"/>
  <c r="DW118" i="6"/>
  <c r="AE37" i="19"/>
  <c r="AK148" i="19" s="1"/>
  <c r="DW227" i="6"/>
  <c r="DW184" i="6"/>
  <c r="CU122" i="6"/>
  <c r="EM105" i="1"/>
  <c r="M25" i="21"/>
  <c r="X225" i="6"/>
  <c r="W182" i="6"/>
  <c r="W225" i="6"/>
  <c r="W116" i="6"/>
  <c r="AU164" i="6"/>
  <c r="AU207" i="6"/>
  <c r="AU46" i="6"/>
  <c r="CE167" i="6"/>
  <c r="CE101" i="6"/>
  <c r="CE210" i="6"/>
  <c r="CE100" i="6"/>
  <c r="CT118" i="1"/>
  <c r="CT184" i="1"/>
  <c r="AW115" i="6"/>
  <c r="AW181" i="6"/>
  <c r="AW224" i="6"/>
  <c r="DH190" i="1"/>
  <c r="CV124" i="1"/>
  <c r="CV190" i="1"/>
  <c r="AW209" i="6"/>
  <c r="CC162" i="6"/>
  <c r="CC96" i="6"/>
  <c r="CC205" i="6"/>
  <c r="B38" i="19"/>
  <c r="CW228" i="6"/>
  <c r="CW185" i="6"/>
  <c r="CW119" i="6"/>
  <c r="BG161" i="6"/>
  <c r="BG204" i="6"/>
  <c r="BG95" i="6"/>
  <c r="BG94" i="6"/>
  <c r="DC234" i="6"/>
  <c r="DC125" i="6"/>
  <c r="DC191" i="6"/>
  <c r="CG97" i="1"/>
  <c r="CG46" i="1"/>
  <c r="CG163" i="1"/>
  <c r="CK183" i="6"/>
  <c r="CK226" i="6"/>
  <c r="CK117" i="6"/>
  <c r="BB185" i="1"/>
  <c r="BB119" i="1"/>
  <c r="CB121" i="1"/>
  <c r="CB187" i="1"/>
  <c r="CM210" i="6"/>
  <c r="CM100" i="6"/>
  <c r="CM101" i="6"/>
  <c r="H113" i="1"/>
  <c r="Z97" i="6"/>
  <c r="Z206" i="6"/>
  <c r="Z163" i="6"/>
  <c r="EW190" i="1"/>
  <c r="EK124" i="1"/>
  <c r="AL44" i="21"/>
  <c r="EK190" i="1"/>
  <c r="AL163" i="6"/>
  <c r="K223" i="6"/>
  <c r="K114" i="6"/>
  <c r="BE183" i="1"/>
  <c r="BE117" i="1"/>
  <c r="CV174" i="6"/>
  <c r="CV217" i="6"/>
  <c r="AA169" i="1"/>
  <c r="AA48" i="1"/>
  <c r="AA103" i="1"/>
  <c r="AH110" i="6"/>
  <c r="AH219" i="6"/>
  <c r="AT98" i="1"/>
  <c r="AT46" i="1"/>
  <c r="AT97" i="1"/>
  <c r="AT163" i="1"/>
  <c r="AQ111" i="1"/>
  <c r="AQ177" i="1"/>
  <c r="CB165" i="1"/>
  <c r="EK46" i="6"/>
  <c r="EK207" i="6"/>
  <c r="EW164" i="6"/>
  <c r="AL17" i="19"/>
  <c r="EK164" i="6"/>
  <c r="EF109" i="6"/>
  <c r="EF175" i="6"/>
  <c r="EF218" i="6"/>
  <c r="BF174" i="1"/>
  <c r="BF108" i="1"/>
  <c r="BZ166" i="1"/>
  <c r="BZ100" i="1"/>
  <c r="AP220" i="6"/>
  <c r="AP111" i="6"/>
  <c r="AP177" i="6"/>
  <c r="AK174" i="6"/>
  <c r="AK217" i="6"/>
  <c r="AK108" i="6"/>
  <c r="EC182" i="6"/>
  <c r="EC225" i="6"/>
  <c r="EC116" i="6"/>
  <c r="AH35" i="19"/>
  <c r="AU204" i="6"/>
  <c r="AU94" i="6"/>
  <c r="AU95" i="6"/>
  <c r="AU161" i="6"/>
  <c r="K45" i="6"/>
  <c r="K203" i="6"/>
  <c r="BV167" i="1"/>
  <c r="BV101" i="1"/>
  <c r="DX44" i="1"/>
  <c r="AC7" i="39" s="1"/>
  <c r="AG12" i="39"/>
  <c r="C12" i="39"/>
  <c r="DB117" i="1"/>
  <c r="DB183" i="1"/>
  <c r="BF181" i="1"/>
  <c r="BF115" i="1"/>
  <c r="BR230" i="6"/>
  <c r="BR187" i="6"/>
  <c r="BR121" i="6"/>
  <c r="DE209" i="6"/>
  <c r="DE47" i="6"/>
  <c r="DE166" i="6"/>
  <c r="BF185" i="6"/>
  <c r="BF119" i="6"/>
  <c r="BF228" i="6"/>
  <c r="BR226" i="6"/>
  <c r="BR183" i="6"/>
  <c r="BR117" i="6"/>
  <c r="DB100" i="6"/>
  <c r="DB210" i="6"/>
  <c r="DB101" i="6"/>
  <c r="DB167" i="6"/>
  <c r="AM115" i="6"/>
  <c r="AM224" i="6"/>
  <c r="AM181" i="6"/>
  <c r="AF174" i="1"/>
  <c r="DC117" i="6"/>
  <c r="DC183" i="6"/>
  <c r="DT228" i="6"/>
  <c r="DT185" i="6"/>
  <c r="DT119" i="6"/>
  <c r="DK118" i="1"/>
  <c r="DK184" i="1"/>
  <c r="DS226" i="6"/>
  <c r="DS183" i="6"/>
  <c r="L108" i="1"/>
  <c r="J18" i="21"/>
  <c r="AD18" i="21"/>
  <c r="AF18" i="39"/>
  <c r="DU164" i="1"/>
  <c r="D18" i="21"/>
  <c r="DU98" i="1"/>
  <c r="Q18" i="21"/>
  <c r="Q62" i="21" s="1"/>
  <c r="Q61" i="21" s="1"/>
  <c r="B18" i="39"/>
  <c r="EW180" i="6"/>
  <c r="AL33" i="19"/>
  <c r="EK114" i="6"/>
  <c r="EK180" i="6"/>
  <c r="EK223" i="6"/>
  <c r="AJ217" i="6"/>
  <c r="AJ174" i="6"/>
  <c r="AJ108" i="6"/>
  <c r="AX170" i="6"/>
  <c r="AX48" i="6"/>
  <c r="AX213" i="6"/>
  <c r="AA172" i="1"/>
  <c r="AA106" i="1"/>
  <c r="B23" i="19"/>
  <c r="CW213" i="6"/>
  <c r="CW48" i="6"/>
  <c r="CW246" i="6" s="1"/>
  <c r="CW170" i="6"/>
  <c r="K33" i="21"/>
  <c r="D33" i="39"/>
  <c r="AG33" i="21"/>
  <c r="EA113" i="1"/>
  <c r="EA179" i="1"/>
  <c r="AH33" i="39"/>
  <c r="S33" i="21"/>
  <c r="BO122" i="6"/>
  <c r="BP169" i="6"/>
  <c r="BP212" i="6"/>
  <c r="BP103" i="6"/>
  <c r="CL94" i="1"/>
  <c r="CL160" i="1"/>
  <c r="R153" i="1"/>
  <c r="R87" i="1"/>
  <c r="X218" i="6"/>
  <c r="X175" i="6"/>
  <c r="X109" i="6"/>
  <c r="M105" i="1"/>
  <c r="BK223" i="6"/>
  <c r="BK180" i="6"/>
  <c r="BK114" i="6"/>
  <c r="CF170" i="6"/>
  <c r="CF213" i="6"/>
  <c r="CF48" i="6"/>
  <c r="CF246" i="6" s="1"/>
  <c r="AT95" i="6"/>
  <c r="AT161" i="6"/>
  <c r="AT204" i="6"/>
  <c r="AT94" i="6"/>
  <c r="L113" i="1"/>
  <c r="AP169" i="1"/>
  <c r="AD179" i="6"/>
  <c r="AD113" i="6"/>
  <c r="AD222" i="6"/>
  <c r="CP106" i="6"/>
  <c r="CP215" i="6"/>
  <c r="CP172" i="6"/>
  <c r="DL167" i="6"/>
  <c r="AP20" i="39"/>
  <c r="DL210" i="6"/>
  <c r="DL100" i="6"/>
  <c r="DL101" i="6"/>
  <c r="AF40" i="21"/>
  <c r="DY186" i="1"/>
  <c r="DY120" i="1"/>
  <c r="AM205" i="6"/>
  <c r="AM96" i="6"/>
  <c r="AM162" i="6"/>
  <c r="EA100" i="1"/>
  <c r="S20" i="21"/>
  <c r="EA166" i="1"/>
  <c r="AG20" i="21"/>
  <c r="AH20" i="39"/>
  <c r="D20" i="39"/>
  <c r="K20" i="21"/>
  <c r="BN230" i="6"/>
  <c r="BN187" i="6"/>
  <c r="BN121" i="6"/>
  <c r="DJ103" i="1"/>
  <c r="DJ169" i="1"/>
  <c r="DJ48" i="1"/>
  <c r="CP164" i="6"/>
  <c r="AA110" i="1"/>
  <c r="AA176" i="1"/>
  <c r="DY164" i="1"/>
  <c r="DY98" i="1"/>
  <c r="AF18" i="21"/>
  <c r="AF62" i="21" s="1"/>
  <c r="AF61" i="21" s="1"/>
  <c r="AY101" i="6"/>
  <c r="AY100" i="6"/>
  <c r="AY167" i="6"/>
  <c r="AY210" i="6"/>
  <c r="M108" i="6"/>
  <c r="M217" i="6"/>
  <c r="AT187" i="6"/>
  <c r="AT230" i="6"/>
  <c r="AT121" i="6"/>
  <c r="BY182" i="1"/>
  <c r="BY116" i="1"/>
  <c r="AR117" i="6"/>
  <c r="AR226" i="6"/>
  <c r="AR183" i="6"/>
  <c r="EB122" i="1"/>
  <c r="EB188" i="1"/>
  <c r="DD178" i="6"/>
  <c r="DD221" i="6"/>
  <c r="DD112" i="6"/>
  <c r="AE15" i="21"/>
  <c r="DJ106" i="6"/>
  <c r="DJ215" i="6"/>
  <c r="DJ172" i="6"/>
  <c r="AU102" i="6"/>
  <c r="DV173" i="1"/>
  <c r="DV107" i="1"/>
  <c r="CM114" i="1"/>
  <c r="BM178" i="1"/>
  <c r="BM112" i="1"/>
  <c r="BW169" i="6"/>
  <c r="BW212" i="6"/>
  <c r="BW103" i="6"/>
  <c r="CI109" i="1"/>
  <c r="CI175" i="1"/>
  <c r="AK219" i="6"/>
  <c r="AK110" i="6"/>
  <c r="AK176" i="6"/>
  <c r="AK114" i="6"/>
  <c r="AK180" i="6"/>
  <c r="AK223" i="6"/>
  <c r="Q95" i="6"/>
  <c r="Q161" i="6"/>
  <c r="Q204" i="6"/>
  <c r="Q94" i="6"/>
  <c r="CR185" i="1"/>
  <c r="CR119" i="1"/>
  <c r="EH108" i="6"/>
  <c r="EH217" i="6"/>
  <c r="ET174" i="6"/>
  <c r="EH174" i="6"/>
  <c r="EK162" i="6"/>
  <c r="EK205" i="6"/>
  <c r="EW188" i="1"/>
  <c r="EK188" i="1"/>
  <c r="AL42" i="21"/>
  <c r="EK122" i="1"/>
  <c r="EN206" i="6"/>
  <c r="EN97" i="6"/>
  <c r="EZ163" i="6"/>
  <c r="EN163" i="6"/>
  <c r="CI102" i="1"/>
  <c r="CI168" i="1"/>
  <c r="DP160" i="1"/>
  <c r="DP94" i="1"/>
  <c r="AC122" i="1"/>
  <c r="AC188" i="1"/>
  <c r="DF190" i="1"/>
  <c r="DF124" i="1"/>
  <c r="BS212" i="6"/>
  <c r="BS169" i="6"/>
  <c r="BS103" i="6"/>
  <c r="V102" i="1"/>
  <c r="V168" i="1"/>
  <c r="FD173" i="1"/>
  <c r="ER173" i="1"/>
  <c r="ER107" i="1"/>
  <c r="BP124" i="6"/>
  <c r="BP233" i="6"/>
  <c r="BP190" i="6"/>
  <c r="CP170" i="1"/>
  <c r="CP104" i="1"/>
  <c r="M114" i="1"/>
  <c r="CR44" i="6"/>
  <c r="CR154" i="6" s="1"/>
  <c r="CR202" i="6"/>
  <c r="CY83" i="6"/>
  <c r="CY232" i="6"/>
  <c r="CY123" i="6"/>
  <c r="CY189" i="6"/>
  <c r="AZ124" i="6"/>
  <c r="AZ190" i="6"/>
  <c r="AZ233" i="6"/>
  <c r="AO122" i="6"/>
  <c r="AO231" i="6"/>
  <c r="EF110" i="6"/>
  <c r="EF176" i="6"/>
  <c r="EF219" i="6"/>
  <c r="AN106" i="1"/>
  <c r="AN172" i="1"/>
  <c r="DJ113" i="1"/>
  <c r="DJ179" i="1"/>
  <c r="N103" i="1"/>
  <c r="N48" i="1"/>
  <c r="N91" i="1" s="1"/>
  <c r="CB163" i="6"/>
  <c r="CB206" i="6"/>
  <c r="AX202" i="6"/>
  <c r="AX44" i="6"/>
  <c r="AX245" i="6" s="1"/>
  <c r="DV181" i="6"/>
  <c r="DV115" i="6"/>
  <c r="DV224" i="6"/>
  <c r="BX120" i="6"/>
  <c r="BX186" i="6"/>
  <c r="BX229" i="6"/>
  <c r="DM210" i="6"/>
  <c r="DM167" i="6"/>
  <c r="DM101" i="6"/>
  <c r="DM100" i="6"/>
  <c r="AH114" i="1"/>
  <c r="AH180" i="1"/>
  <c r="CE224" i="6"/>
  <c r="CE115" i="6"/>
  <c r="CE181" i="6"/>
  <c r="R124" i="6"/>
  <c r="R190" i="6"/>
  <c r="R233" i="6"/>
  <c r="AE117" i="6"/>
  <c r="AE226" i="6"/>
  <c r="AE183" i="6"/>
  <c r="C15" i="19"/>
  <c r="DI205" i="6"/>
  <c r="DI162" i="6"/>
  <c r="AO15" i="39"/>
  <c r="DI96" i="6"/>
  <c r="BN119" i="6"/>
  <c r="BN185" i="6"/>
  <c r="BN228" i="6"/>
  <c r="DP173" i="1"/>
  <c r="DP107" i="1"/>
  <c r="CS109" i="1"/>
  <c r="CS175" i="1"/>
  <c r="V230" i="6"/>
  <c r="V121" i="6"/>
  <c r="V187" i="6"/>
  <c r="CJ121" i="1"/>
  <c r="CJ187" i="1"/>
  <c r="DF166" i="1"/>
  <c r="DF100" i="1"/>
  <c r="CG48" i="6"/>
  <c r="CG170" i="6"/>
  <c r="CG213" i="6"/>
  <c r="AL48" i="1"/>
  <c r="AL169" i="1"/>
  <c r="AL103" i="1"/>
  <c r="CE105" i="1"/>
  <c r="CE171" i="1"/>
  <c r="AC45" i="6"/>
  <c r="AD198" i="6" s="1"/>
  <c r="AC160" i="6"/>
  <c r="AC203" i="6"/>
  <c r="AA202" i="6"/>
  <c r="AA44" i="6"/>
  <c r="CB107" i="6"/>
  <c r="AT205" i="6"/>
  <c r="AT96" i="6"/>
  <c r="AT162" i="6"/>
  <c r="AL223" i="6"/>
  <c r="AL180" i="6"/>
  <c r="AL114" i="6"/>
  <c r="DZ188" i="1"/>
  <c r="DZ122" i="1"/>
  <c r="T180" i="6"/>
  <c r="T114" i="6"/>
  <c r="T223" i="6"/>
  <c r="AM44" i="6"/>
  <c r="BC182" i="1"/>
  <c r="BC116" i="1"/>
  <c r="V32" i="21"/>
  <c r="EJ178" i="1"/>
  <c r="EV178" i="1"/>
  <c r="AK32" i="39"/>
  <c r="EJ112" i="1"/>
  <c r="N118" i="1"/>
  <c r="CX161" i="6"/>
  <c r="CX204" i="6"/>
  <c r="CX94" i="6"/>
  <c r="CX95" i="6"/>
  <c r="U121" i="6"/>
  <c r="BA175" i="1"/>
  <c r="BA109" i="1"/>
  <c r="CK176" i="1"/>
  <c r="CW222" i="6"/>
  <c r="B32" i="19"/>
  <c r="CW179" i="6"/>
  <c r="CW113" i="6"/>
  <c r="BK102" i="1"/>
  <c r="BK168" i="1"/>
  <c r="AM213" i="6"/>
  <c r="AM48" i="6"/>
  <c r="AM170" i="6"/>
  <c r="DB176" i="6"/>
  <c r="DB110" i="6"/>
  <c r="DB219" i="6"/>
  <c r="DW153" i="1"/>
  <c r="DW87" i="1"/>
  <c r="CW163" i="6"/>
  <c r="CW97" i="6"/>
  <c r="B16" i="19"/>
  <c r="DS116" i="6"/>
  <c r="DS182" i="6"/>
  <c r="DS225" i="6"/>
  <c r="EG112" i="6"/>
  <c r="AJ31" i="19"/>
  <c r="U31" i="19"/>
  <c r="S31" i="39"/>
  <c r="BG31" i="39"/>
  <c r="EG178" i="6"/>
  <c r="AY31" i="19"/>
  <c r="E31" i="19"/>
  <c r="L31" i="19"/>
  <c r="AW31" i="39"/>
  <c r="P124" i="1"/>
  <c r="EL226" i="6"/>
  <c r="EX183" i="6"/>
  <c r="EL117" i="6"/>
  <c r="EL183" i="6"/>
  <c r="I33" i="21"/>
  <c r="AD33" i="39"/>
  <c r="DO113" i="1"/>
  <c r="DO179" i="1"/>
  <c r="EQ120" i="1"/>
  <c r="AO40" i="21"/>
  <c r="EQ186" i="1"/>
  <c r="FC186" i="1"/>
  <c r="EF106" i="1"/>
  <c r="EF172" i="1"/>
  <c r="AT98" i="6"/>
  <c r="AT208" i="6"/>
  <c r="AT165" i="6"/>
  <c r="AT99" i="6"/>
  <c r="CN174" i="1"/>
  <c r="CN108" i="1"/>
  <c r="CV230" i="6"/>
  <c r="CV187" i="6"/>
  <c r="CV121" i="6"/>
  <c r="CY117" i="6"/>
  <c r="CY183" i="6"/>
  <c r="R38" i="39"/>
  <c r="T38" i="19"/>
  <c r="ED119" i="6"/>
  <c r="ED228" i="6"/>
  <c r="AV38" i="39"/>
  <c r="BF38" i="39"/>
  <c r="DC173" i="1"/>
  <c r="DC107" i="1"/>
  <c r="AC38" i="39"/>
  <c r="CO160" i="1"/>
  <c r="CO94" i="1"/>
  <c r="CN109" i="1"/>
  <c r="AF174" i="6"/>
  <c r="AF217" i="6"/>
  <c r="AF108" i="6"/>
  <c r="X109" i="1"/>
  <c r="X175" i="1"/>
  <c r="AA212" i="6"/>
  <c r="AA103" i="6"/>
  <c r="AX153" i="1"/>
  <c r="AX87" i="1"/>
  <c r="CH233" i="6"/>
  <c r="CH124" i="6"/>
  <c r="CH190" i="6"/>
  <c r="CZ106" i="1"/>
  <c r="CZ172" i="1"/>
  <c r="R19" i="39"/>
  <c r="AV19" i="39"/>
  <c r="AW174" i="39" s="1"/>
  <c r="BF19" i="39"/>
  <c r="BG174" i="39" s="1"/>
  <c r="T19" i="19"/>
  <c r="U174" i="19" s="1"/>
  <c r="EB190" i="1"/>
  <c r="K100" i="6"/>
  <c r="K210" i="6"/>
  <c r="K101" i="6"/>
  <c r="CO117" i="6"/>
  <c r="H108" i="1"/>
  <c r="BD119" i="1"/>
  <c r="DM186" i="6"/>
  <c r="DM120" i="6"/>
  <c r="DM229" i="6"/>
  <c r="U44" i="6"/>
  <c r="U243" i="6" s="1"/>
  <c r="U202" i="6"/>
  <c r="T109" i="1"/>
  <c r="AO22" i="19"/>
  <c r="AO65" i="19" s="1"/>
  <c r="FC169" i="6"/>
  <c r="EQ212" i="6"/>
  <c r="EQ169" i="6"/>
  <c r="CR106" i="6"/>
  <c r="CR172" i="6"/>
  <c r="AW105" i="1"/>
  <c r="AW171" i="1"/>
  <c r="DB114" i="6"/>
  <c r="DN182" i="1"/>
  <c r="DN116" i="1"/>
  <c r="CC125" i="6"/>
  <c r="CC234" i="6"/>
  <c r="CC191" i="6"/>
  <c r="DQ103" i="1"/>
  <c r="DQ48" i="1"/>
  <c r="DQ169" i="1"/>
  <c r="CA179" i="6"/>
  <c r="CA222" i="6"/>
  <c r="CA113" i="6"/>
  <c r="AY161" i="6"/>
  <c r="AY95" i="6"/>
  <c r="AY94" i="6"/>
  <c r="BX216" i="6"/>
  <c r="BX173" i="6"/>
  <c r="BX107" i="6"/>
  <c r="H220" i="6"/>
  <c r="H111" i="6"/>
  <c r="DV216" i="6"/>
  <c r="DV107" i="6"/>
  <c r="BK162" i="1"/>
  <c r="BK96" i="1"/>
  <c r="CH97" i="1"/>
  <c r="CH46" i="1"/>
  <c r="CH89" i="1" s="1"/>
  <c r="CH163" i="1"/>
  <c r="AX97" i="6"/>
  <c r="AX206" i="6"/>
  <c r="DC100" i="1"/>
  <c r="BO109" i="1"/>
  <c r="BO175" i="1"/>
  <c r="Q175" i="1"/>
  <c r="Q109" i="1"/>
  <c r="BF120" i="1"/>
  <c r="BF186" i="1"/>
  <c r="AF19" i="21"/>
  <c r="DY47" i="1"/>
  <c r="DY165" i="1"/>
  <c r="DY99" i="1"/>
  <c r="V17" i="19"/>
  <c r="BH17" i="39"/>
  <c r="T17" i="39"/>
  <c r="AX17" i="39"/>
  <c r="BR234" i="6"/>
  <c r="BR191" i="6"/>
  <c r="BR125" i="6"/>
  <c r="CJ47" i="1"/>
  <c r="CJ165" i="1"/>
  <c r="CJ99" i="1"/>
  <c r="BS108" i="1"/>
  <c r="BS174" i="1"/>
  <c r="DQ187" i="1"/>
  <c r="DQ121" i="1"/>
  <c r="BZ175" i="1"/>
  <c r="BZ109" i="1"/>
  <c r="G40" i="39"/>
  <c r="V40" i="21"/>
  <c r="EV186" i="1"/>
  <c r="AK40" i="39"/>
  <c r="EJ186" i="1"/>
  <c r="EJ120" i="1"/>
  <c r="AJ41" i="21"/>
  <c r="EG121" i="1"/>
  <c r="ES187" i="1"/>
  <c r="AJ41" i="39"/>
  <c r="F41" i="39"/>
  <c r="L41" i="21"/>
  <c r="AX41" i="21"/>
  <c r="EG187" i="1"/>
  <c r="E41" i="21"/>
  <c r="AF181" i="6"/>
  <c r="AF224" i="6"/>
  <c r="AF115" i="6"/>
  <c r="BT178" i="1"/>
  <c r="DS125" i="6"/>
  <c r="DS191" i="6"/>
  <c r="DS234" i="6"/>
  <c r="BY100" i="6"/>
  <c r="BY167" i="6"/>
  <c r="BY210" i="6"/>
  <c r="M113" i="1"/>
  <c r="BR107" i="6"/>
  <c r="AE43" i="39"/>
  <c r="DR189" i="1"/>
  <c r="DR123" i="1"/>
  <c r="CP232" i="6"/>
  <c r="CP123" i="6"/>
  <c r="CP189" i="6"/>
  <c r="CP83" i="6"/>
  <c r="S114" i="1"/>
  <c r="S180" i="1"/>
  <c r="M25" i="19"/>
  <c r="BI25" i="39"/>
  <c r="EM172" i="6"/>
  <c r="AM25" i="19"/>
  <c r="AN180" i="19" s="1"/>
  <c r="EM215" i="6"/>
  <c r="W25" i="19"/>
  <c r="EM106" i="6"/>
  <c r="AY25" i="39"/>
  <c r="EY172" i="6"/>
  <c r="U25" i="39"/>
  <c r="DK223" i="6"/>
  <c r="DK180" i="6"/>
  <c r="DK114" i="6"/>
  <c r="W188" i="1"/>
  <c r="W122" i="1"/>
  <c r="DA109" i="1"/>
  <c r="DA175" i="1"/>
  <c r="BA48" i="1"/>
  <c r="BA91" i="1" s="1"/>
  <c r="BA169" i="1"/>
  <c r="BA103" i="1"/>
  <c r="DD180" i="6"/>
  <c r="DD114" i="6"/>
  <c r="DD223" i="6"/>
  <c r="ED111" i="1"/>
  <c r="ED177" i="1"/>
  <c r="E31" i="39"/>
  <c r="AI31" i="39"/>
  <c r="T31" i="21"/>
  <c r="AS83" i="6"/>
  <c r="AS123" i="6"/>
  <c r="AS232" i="6"/>
  <c r="AS189" i="6"/>
  <c r="X107" i="1"/>
  <c r="X173" i="1"/>
  <c r="AT175" i="6"/>
  <c r="AT109" i="6"/>
  <c r="AT218" i="6"/>
  <c r="BF97" i="6"/>
  <c r="BF163" i="6"/>
  <c r="BF206" i="6"/>
  <c r="CW214" i="6"/>
  <c r="B24" i="19"/>
  <c r="CW104" i="6"/>
  <c r="CW171" i="6"/>
  <c r="CW105" i="6"/>
  <c r="CU122" i="1"/>
  <c r="CU188" i="1"/>
  <c r="BH97" i="1"/>
  <c r="BH46" i="1"/>
  <c r="BH163" i="1"/>
  <c r="H114" i="6"/>
  <c r="H223" i="6"/>
  <c r="CP111" i="6"/>
  <c r="AZ220" i="6"/>
  <c r="AZ177" i="6"/>
  <c r="AZ111" i="6"/>
  <c r="AC202" i="6"/>
  <c r="AC44" i="6"/>
  <c r="AU185" i="1"/>
  <c r="DP96" i="6"/>
  <c r="DP205" i="6"/>
  <c r="DP162" i="6"/>
  <c r="B29" i="21"/>
  <c r="CW175" i="1"/>
  <c r="AF165" i="1"/>
  <c r="CZ178" i="1"/>
  <c r="CZ112" i="1"/>
  <c r="AS119" i="1"/>
  <c r="AS185" i="1"/>
  <c r="EP116" i="1"/>
  <c r="EP182" i="1"/>
  <c r="AM36" i="39"/>
  <c r="FB182" i="1"/>
  <c r="X36" i="21"/>
  <c r="I36" i="39"/>
  <c r="AE106" i="1"/>
  <c r="AE172" i="1"/>
  <c r="G118" i="1"/>
  <c r="I120" i="6"/>
  <c r="CL170" i="1"/>
  <c r="CL104" i="1"/>
  <c r="BU123" i="6"/>
  <c r="BU232" i="6"/>
  <c r="BU83" i="6"/>
  <c r="BU189" i="6"/>
  <c r="AQ219" i="6"/>
  <c r="AQ110" i="6"/>
  <c r="BP180" i="6"/>
  <c r="BP114" i="6"/>
  <c r="CJ184" i="1"/>
  <c r="CJ118" i="1"/>
  <c r="CD109" i="1"/>
  <c r="CD175" i="1"/>
  <c r="ER226" i="6"/>
  <c r="FD183" i="6"/>
  <c r="ER183" i="6"/>
  <c r="ES226" i="6"/>
  <c r="CX96" i="6"/>
  <c r="CX205" i="6"/>
  <c r="CX162" i="6"/>
  <c r="BT203" i="6"/>
  <c r="DI212" i="6"/>
  <c r="DI169" i="6"/>
  <c r="AO22" i="39"/>
  <c r="C22" i="19"/>
  <c r="EE120" i="6"/>
  <c r="AI39" i="19"/>
  <c r="AJ194" i="19" s="1"/>
  <c r="K111" i="1"/>
  <c r="AD161" i="1"/>
  <c r="AD95" i="1"/>
  <c r="AF39" i="21"/>
  <c r="DY185" i="1"/>
  <c r="DY119" i="1"/>
  <c r="AF160" i="1"/>
  <c r="AF94" i="1"/>
  <c r="AO187" i="1"/>
  <c r="AO121" i="1"/>
  <c r="DA45" i="1"/>
  <c r="DA159" i="1"/>
  <c r="DA93" i="1"/>
  <c r="BH108" i="6"/>
  <c r="BH217" i="6"/>
  <c r="CY184" i="6"/>
  <c r="CY227" i="6"/>
  <c r="CY118" i="6"/>
  <c r="N46" i="1"/>
  <c r="N89" i="1" s="1"/>
  <c r="N97" i="1"/>
  <c r="DZ113" i="6"/>
  <c r="DZ179" i="6"/>
  <c r="DB45" i="6"/>
  <c r="DB160" i="6"/>
  <c r="AR179" i="6"/>
  <c r="AR222" i="6"/>
  <c r="AR113" i="6"/>
  <c r="AN230" i="6"/>
  <c r="AN121" i="6"/>
  <c r="AN187" i="6"/>
  <c r="BY174" i="6"/>
  <c r="BY108" i="6"/>
  <c r="BY217" i="6"/>
  <c r="AU114" i="6"/>
  <c r="AU180" i="6"/>
  <c r="AU223" i="6"/>
  <c r="H225" i="6"/>
  <c r="H116" i="6"/>
  <c r="X184" i="6"/>
  <c r="X118" i="6"/>
  <c r="AB120" i="1"/>
  <c r="AB186" i="1"/>
  <c r="BI101" i="1"/>
  <c r="BI167" i="1"/>
  <c r="F114" i="1"/>
  <c r="AM22" i="39"/>
  <c r="EP168" i="1"/>
  <c r="X22" i="21"/>
  <c r="AS175" i="1"/>
  <c r="AS109" i="1"/>
  <c r="AY189" i="6"/>
  <c r="AY232" i="6"/>
  <c r="AY123" i="6"/>
  <c r="BE184" i="1"/>
  <c r="BE118" i="1"/>
  <c r="BJ177" i="1"/>
  <c r="BJ111" i="1"/>
  <c r="W118" i="6"/>
  <c r="W227" i="6"/>
  <c r="DI225" i="6"/>
  <c r="DI116" i="6"/>
  <c r="DI182" i="6"/>
  <c r="H35" i="19"/>
  <c r="C35" i="19"/>
  <c r="BP111" i="1"/>
  <c r="EL93" i="1"/>
  <c r="EX159" i="1"/>
  <c r="EL159" i="1"/>
  <c r="EL45" i="1"/>
  <c r="DC176" i="1"/>
  <c r="DC110" i="1"/>
  <c r="AE202" i="6"/>
  <c r="AE44" i="6"/>
  <c r="AE245" i="6" s="1"/>
  <c r="AJ180" i="1"/>
  <c r="AJ114" i="1"/>
  <c r="DP172" i="6"/>
  <c r="DP106" i="6"/>
  <c r="DP215" i="6"/>
  <c r="CL174" i="1"/>
  <c r="CL108" i="1"/>
  <c r="EK48" i="6"/>
  <c r="EK170" i="6"/>
  <c r="EW170" i="6"/>
  <c r="EK213" i="6"/>
  <c r="AL23" i="19"/>
  <c r="DA162" i="1"/>
  <c r="DA96" i="1"/>
  <c r="DT181" i="1"/>
  <c r="AG189" i="1"/>
  <c r="AG123" i="1"/>
  <c r="BY102" i="1"/>
  <c r="AV210" i="6"/>
  <c r="AV100" i="6"/>
  <c r="AV101" i="6"/>
  <c r="AA187" i="6"/>
  <c r="AA230" i="6"/>
  <c r="AA121" i="6"/>
  <c r="Y223" i="6"/>
  <c r="Y180" i="6"/>
  <c r="Y114" i="6"/>
  <c r="Q177" i="1"/>
  <c r="Q111" i="1"/>
  <c r="R162" i="6"/>
  <c r="R96" i="6"/>
  <c r="R205" i="6"/>
  <c r="DE169" i="6"/>
  <c r="DE212" i="6"/>
  <c r="DE103" i="6"/>
  <c r="AS169" i="1"/>
  <c r="AS48" i="1"/>
  <c r="AS103" i="1"/>
  <c r="BU111" i="1"/>
  <c r="AD97" i="6"/>
  <c r="AD206" i="6"/>
  <c r="AD163" i="6"/>
  <c r="AL115" i="1"/>
  <c r="AL181" i="1"/>
  <c r="CY121" i="1"/>
  <c r="R220" i="6"/>
  <c r="R111" i="6"/>
  <c r="R177" i="6"/>
  <c r="AT184" i="6"/>
  <c r="AT118" i="6"/>
  <c r="AT227" i="6"/>
  <c r="EF96" i="6"/>
  <c r="EF205" i="6"/>
  <c r="R168" i="6"/>
  <c r="R102" i="6"/>
  <c r="R211" i="6"/>
  <c r="I228" i="6"/>
  <c r="I119" i="6"/>
  <c r="CM174" i="6"/>
  <c r="CM108" i="6"/>
  <c r="CM94" i="6"/>
  <c r="CM95" i="6"/>
  <c r="AP26" i="39"/>
  <c r="DL107" i="6"/>
  <c r="DL216" i="6"/>
  <c r="DL173" i="6"/>
  <c r="G222" i="6"/>
  <c r="G113" i="6"/>
  <c r="CF226" i="6"/>
  <c r="CF117" i="6"/>
  <c r="CF183" i="6"/>
  <c r="CA103" i="6"/>
  <c r="CA212" i="6"/>
  <c r="CA169" i="6"/>
  <c r="CH212" i="6"/>
  <c r="CH103" i="6"/>
  <c r="CH169" i="6"/>
  <c r="AX44" i="39"/>
  <c r="EJ125" i="6"/>
  <c r="BH44" i="39"/>
  <c r="EJ234" i="6"/>
  <c r="V44" i="19"/>
  <c r="AH179" i="6"/>
  <c r="AH222" i="6"/>
  <c r="AH113" i="6"/>
  <c r="DE180" i="6"/>
  <c r="DE223" i="6"/>
  <c r="DE114" i="6"/>
  <c r="O105" i="6"/>
  <c r="O214" i="6"/>
  <c r="O104" i="6"/>
  <c r="V114" i="1"/>
  <c r="V180" i="1"/>
  <c r="BY173" i="1"/>
  <c r="BY107" i="1"/>
  <c r="AV94" i="1"/>
  <c r="CO215" i="6"/>
  <c r="CO106" i="6"/>
  <c r="CO172" i="6"/>
  <c r="AC224" i="6"/>
  <c r="AC115" i="6"/>
  <c r="AC181" i="6"/>
  <c r="DZ103" i="1"/>
  <c r="DZ169" i="1"/>
  <c r="DZ48" i="1"/>
  <c r="G123" i="1"/>
  <c r="BW110" i="6"/>
  <c r="BW176" i="6"/>
  <c r="BW219" i="6"/>
  <c r="AP108" i="6"/>
  <c r="AP217" i="6"/>
  <c r="AP174" i="6"/>
  <c r="AJ213" i="6"/>
  <c r="AJ48" i="6"/>
  <c r="BR172" i="1"/>
  <c r="BR106" i="1"/>
  <c r="BC164" i="6"/>
  <c r="BC46" i="6"/>
  <c r="BC207" i="6"/>
  <c r="CK110" i="6"/>
  <c r="CK176" i="6"/>
  <c r="DE99" i="6"/>
  <c r="DE165" i="6"/>
  <c r="DE98" i="6"/>
  <c r="AE111" i="6"/>
  <c r="AE177" i="6"/>
  <c r="AE220" i="6"/>
  <c r="AV96" i="1"/>
  <c r="AV162" i="1"/>
  <c r="DQ110" i="6"/>
  <c r="DQ219" i="6"/>
  <c r="H109" i="6"/>
  <c r="H218" i="6"/>
  <c r="CW230" i="6"/>
  <c r="CW187" i="6"/>
  <c r="CW121" i="6"/>
  <c r="B40" i="19"/>
  <c r="AZ104" i="6"/>
  <c r="AZ105" i="6"/>
  <c r="AZ171" i="6"/>
  <c r="AZ214" i="6"/>
  <c r="BM95" i="6"/>
  <c r="BM94" i="6"/>
  <c r="BB14" i="19"/>
  <c r="AU100" i="1"/>
  <c r="AU166" i="1"/>
  <c r="AB117" i="6"/>
  <c r="CQ211" i="6"/>
  <c r="CQ168" i="6"/>
  <c r="CQ102" i="6"/>
  <c r="BN101" i="1"/>
  <c r="BN167" i="1"/>
  <c r="DS167" i="6"/>
  <c r="DS101" i="6"/>
  <c r="DS100" i="6"/>
  <c r="BK210" i="6"/>
  <c r="BK167" i="6"/>
  <c r="BK100" i="6"/>
  <c r="BK101" i="6"/>
  <c r="DP211" i="6"/>
  <c r="DP102" i="6"/>
  <c r="DP168" i="6"/>
  <c r="BI162" i="1"/>
  <c r="CS169" i="6"/>
  <c r="CS212" i="6"/>
  <c r="CS103" i="6"/>
  <c r="CH164" i="1"/>
  <c r="CH98" i="1"/>
  <c r="AB145" i="19"/>
  <c r="EO104" i="1"/>
  <c r="EO170" i="1"/>
  <c r="AN24" i="21"/>
  <c r="FA170" i="1"/>
  <c r="EK119" i="6"/>
  <c r="EK185" i="6"/>
  <c r="AL38" i="19"/>
  <c r="EK228" i="6"/>
  <c r="EW185" i="6"/>
  <c r="AG24" i="21"/>
  <c r="K24" i="21"/>
  <c r="S24" i="21"/>
  <c r="EA104" i="1"/>
  <c r="EA170" i="1"/>
  <c r="D24" i="39"/>
  <c r="AH24" i="39"/>
  <c r="CN171" i="1"/>
  <c r="CN105" i="1"/>
  <c r="CK224" i="6"/>
  <c r="CK115" i="6"/>
  <c r="CK181" i="6"/>
  <c r="M32" i="21"/>
  <c r="EM112" i="1"/>
  <c r="I34" i="27" s="1"/>
  <c r="W32" i="21"/>
  <c r="AL32" i="39"/>
  <c r="AM32" i="21"/>
  <c r="H32" i="39"/>
  <c r="EH109" i="6"/>
  <c r="EH175" i="6"/>
  <c r="ET175" i="6"/>
  <c r="EH218" i="6"/>
  <c r="AI118" i="6"/>
  <c r="CD213" i="6"/>
  <c r="CD170" i="6"/>
  <c r="CD48" i="6"/>
  <c r="X29" i="19"/>
  <c r="FB176" i="6"/>
  <c r="EP110" i="6"/>
  <c r="BJ29" i="39"/>
  <c r="V29" i="39"/>
  <c r="EP219" i="6"/>
  <c r="AZ29" i="39"/>
  <c r="EP176" i="6"/>
  <c r="ER96" i="1"/>
  <c r="M16" i="34" s="1"/>
  <c r="ER162" i="1"/>
  <c r="FD162" i="1"/>
  <c r="BN112" i="6"/>
  <c r="BN178" i="6"/>
  <c r="BN221" i="6"/>
  <c r="K230" i="6"/>
  <c r="K121" i="6"/>
  <c r="DY225" i="6"/>
  <c r="DY182" i="6"/>
  <c r="EM116" i="6"/>
  <c r="M35" i="19"/>
  <c r="D34" i="39"/>
  <c r="EA180" i="1"/>
  <c r="EA114" i="1"/>
  <c r="S34" i="21"/>
  <c r="AH34" i="39"/>
  <c r="AG34" i="21"/>
  <c r="K34" i="21"/>
  <c r="AB41" i="39"/>
  <c r="DI121" i="1"/>
  <c r="H41" i="21"/>
  <c r="C41" i="21"/>
  <c r="DI187" i="1"/>
  <c r="DK123" i="6"/>
  <c r="DK83" i="6"/>
  <c r="DK143" i="6" s="1"/>
  <c r="DK232" i="6"/>
  <c r="DK189" i="6"/>
  <c r="BM112" i="6"/>
  <c r="BM178" i="6"/>
  <c r="BM221" i="6"/>
  <c r="BB31" i="19"/>
  <c r="CV103" i="1"/>
  <c r="CV169" i="1"/>
  <c r="CV48" i="1"/>
  <c r="DJ102" i="1"/>
  <c r="DJ168" i="1"/>
  <c r="DK112" i="6"/>
  <c r="DK178" i="6"/>
  <c r="DK221" i="6"/>
  <c r="EY177" i="1"/>
  <c r="AL31" i="39"/>
  <c r="AM31" i="21"/>
  <c r="H31" i="39"/>
  <c r="W31" i="21"/>
  <c r="EM177" i="1"/>
  <c r="M31" i="21"/>
  <c r="EM111" i="1"/>
  <c r="AI42" i="39"/>
  <c r="EF188" i="1"/>
  <c r="EF122" i="1"/>
  <c r="F94" i="1"/>
  <c r="F93" i="1"/>
  <c r="F45" i="1"/>
  <c r="F88" i="1" s="1"/>
  <c r="CE176" i="1"/>
  <c r="CE110" i="1"/>
  <c r="EI183" i="6"/>
  <c r="EU183" i="6"/>
  <c r="AK36" i="19"/>
  <c r="EI226" i="6"/>
  <c r="DI171" i="1"/>
  <c r="H25" i="21"/>
  <c r="CH190" i="1"/>
  <c r="CH124" i="1"/>
  <c r="BS204" i="6"/>
  <c r="BS161" i="6"/>
  <c r="BS95" i="6"/>
  <c r="BS94" i="6"/>
  <c r="DH96" i="1"/>
  <c r="DH162" i="1"/>
  <c r="BL215" i="6"/>
  <c r="BL172" i="6"/>
  <c r="BL106" i="6"/>
  <c r="DG122" i="1"/>
  <c r="DG188" i="1"/>
  <c r="BF96" i="1"/>
  <c r="BF162" i="1"/>
  <c r="DH233" i="6"/>
  <c r="DH190" i="6"/>
  <c r="M27" i="21"/>
  <c r="AL27" i="39"/>
  <c r="AM27" i="21"/>
  <c r="H27" i="39"/>
  <c r="EM107" i="1"/>
  <c r="EY173" i="1"/>
  <c r="EM173" i="1"/>
  <c r="W27" i="21"/>
  <c r="BY220" i="6"/>
  <c r="BY177" i="6"/>
  <c r="BY111" i="6"/>
  <c r="AJ188" i="1"/>
  <c r="AJ122" i="1"/>
  <c r="CX218" i="6"/>
  <c r="CX109" i="6"/>
  <c r="CX175" i="6"/>
  <c r="CV175" i="6"/>
  <c r="CV218" i="6"/>
  <c r="CV109" i="6"/>
  <c r="DN180" i="1"/>
  <c r="DN114" i="1"/>
  <c r="BX183" i="6"/>
  <c r="BX117" i="6"/>
  <c r="BX226" i="6"/>
  <c r="CT218" i="6"/>
  <c r="CT109" i="6"/>
  <c r="CT175" i="6"/>
  <c r="CY165" i="6"/>
  <c r="CY208" i="6"/>
  <c r="AN183" i="1"/>
  <c r="AN117" i="1"/>
  <c r="CD175" i="6"/>
  <c r="CD218" i="6"/>
  <c r="CD109" i="6"/>
  <c r="CR182" i="1"/>
  <c r="CR116" i="1"/>
  <c r="AE189" i="6"/>
  <c r="AE232" i="6"/>
  <c r="AE83" i="6"/>
  <c r="AE123" i="6"/>
  <c r="DO47" i="6"/>
  <c r="I19" i="19"/>
  <c r="DO209" i="6"/>
  <c r="AQ19" i="39"/>
  <c r="DO166" i="6"/>
  <c r="AL37" i="39"/>
  <c r="M37" i="21"/>
  <c r="H37" i="39"/>
  <c r="EM117" i="1"/>
  <c r="EY183" i="1"/>
  <c r="EM183" i="1"/>
  <c r="AM37" i="21"/>
  <c r="W37" i="21"/>
  <c r="EM107" i="6"/>
  <c r="U32" i="39"/>
  <c r="BI32" i="39"/>
  <c r="W32" i="19"/>
  <c r="M32" i="19"/>
  <c r="AM32" i="19"/>
  <c r="EM113" i="6"/>
  <c r="AY32" i="39"/>
  <c r="DR182" i="6"/>
  <c r="DF225" i="6"/>
  <c r="DF182" i="6"/>
  <c r="DF116" i="6"/>
  <c r="CZ99" i="1"/>
  <c r="CZ47" i="1"/>
  <c r="CZ165" i="1"/>
  <c r="BO184" i="1"/>
  <c r="BO118" i="1"/>
  <c r="BI100" i="1"/>
  <c r="BI166" i="1"/>
  <c r="P225" i="6"/>
  <c r="P116" i="6"/>
  <c r="BE212" i="6"/>
  <c r="BD169" i="6"/>
  <c r="BD103" i="6"/>
  <c r="BD212" i="6"/>
  <c r="AJ46" i="6"/>
  <c r="AJ244" i="6" s="1"/>
  <c r="AJ164" i="6"/>
  <c r="AJ207" i="6"/>
  <c r="R44" i="19"/>
  <c r="BD44" i="39"/>
  <c r="DX125" i="6"/>
  <c r="AT44" i="39"/>
  <c r="T155" i="39" s="1"/>
  <c r="DX191" i="6"/>
  <c r="DX234" i="6"/>
  <c r="P44" i="39"/>
  <c r="EK103" i="6"/>
  <c r="EW169" i="6"/>
  <c r="EK169" i="6"/>
  <c r="AL22" i="19"/>
  <c r="EK212" i="6"/>
  <c r="DP185" i="6"/>
  <c r="DP228" i="6"/>
  <c r="DP119" i="6"/>
  <c r="CP95" i="6"/>
  <c r="CP161" i="6"/>
  <c r="CP204" i="6"/>
  <c r="CP94" i="6"/>
  <c r="DR122" i="6"/>
  <c r="DR231" i="6"/>
  <c r="BB41" i="39"/>
  <c r="AR41" i="39"/>
  <c r="DR188" i="6"/>
  <c r="DX208" i="6"/>
  <c r="R18" i="19"/>
  <c r="AT18" i="39"/>
  <c r="P18" i="39"/>
  <c r="BD18" i="39"/>
  <c r="EU164" i="1"/>
  <c r="EI98" i="1"/>
  <c r="EC224" i="6"/>
  <c r="AH34" i="19"/>
  <c r="EC181" i="6"/>
  <c r="EC115" i="6"/>
  <c r="CF177" i="6"/>
  <c r="CF220" i="6"/>
  <c r="CF111" i="6"/>
  <c r="BY109" i="1"/>
  <c r="BY175" i="1"/>
  <c r="BL189" i="1"/>
  <c r="BL123" i="1"/>
  <c r="AJ111" i="6"/>
  <c r="AJ220" i="6"/>
  <c r="AJ177" i="6"/>
  <c r="BU227" i="6"/>
  <c r="BU118" i="6"/>
  <c r="BU184" i="6"/>
  <c r="EI119" i="6"/>
  <c r="EU185" i="6"/>
  <c r="EI228" i="6"/>
  <c r="AK38" i="19"/>
  <c r="EI185" i="6"/>
  <c r="EN231" i="6"/>
  <c r="EN188" i="6"/>
  <c r="EZ188" i="6"/>
  <c r="EN122" i="6"/>
  <c r="EF123" i="6"/>
  <c r="EF189" i="6"/>
  <c r="EF232" i="6"/>
  <c r="EF83" i="6"/>
  <c r="CC181" i="6"/>
  <c r="CC224" i="6"/>
  <c r="CC115" i="6"/>
  <c r="AO23" i="39"/>
  <c r="H23" i="19"/>
  <c r="DI170" i="6"/>
  <c r="C23" i="19"/>
  <c r="DB202" i="6"/>
  <c r="DB44" i="6"/>
  <c r="DN154" i="6" s="1"/>
  <c r="BG165" i="6"/>
  <c r="AU98" i="6"/>
  <c r="AU99" i="6"/>
  <c r="AU165" i="6"/>
  <c r="AU208" i="6"/>
  <c r="CK163" i="1"/>
  <c r="CK46" i="1"/>
  <c r="CK89" i="1" s="1"/>
  <c r="DT214" i="6"/>
  <c r="DS104" i="6"/>
  <c r="DS171" i="6"/>
  <c r="DS105" i="6"/>
  <c r="DS214" i="6"/>
  <c r="FC180" i="1"/>
  <c r="EQ114" i="1"/>
  <c r="EQ180" i="1"/>
  <c r="AO34" i="21"/>
  <c r="AJ34" i="19"/>
  <c r="EG115" i="6"/>
  <c r="E34" i="19"/>
  <c r="U34" i="19"/>
  <c r="AY34" i="19"/>
  <c r="EB223" i="6"/>
  <c r="EB114" i="6"/>
  <c r="EB180" i="6"/>
  <c r="BP174" i="1"/>
  <c r="BP108" i="1"/>
  <c r="BI183" i="6"/>
  <c r="BI226" i="6"/>
  <c r="BI117" i="6"/>
  <c r="DY166" i="6"/>
  <c r="DM209" i="6"/>
  <c r="DM47" i="6"/>
  <c r="DM166" i="6"/>
  <c r="DF83" i="6"/>
  <c r="DF189" i="6"/>
  <c r="DF232" i="6"/>
  <c r="DF123" i="6"/>
  <c r="CQ122" i="1"/>
  <c r="CQ188" i="1"/>
  <c r="CE100" i="1"/>
  <c r="CE166" i="1"/>
  <c r="CS190" i="1"/>
  <c r="CG190" i="1"/>
  <c r="CG124" i="1"/>
  <c r="DO99" i="1"/>
  <c r="DO165" i="1"/>
  <c r="I19" i="21"/>
  <c r="DO47" i="1"/>
  <c r="DO156" i="1" s="1"/>
  <c r="AD19" i="39"/>
  <c r="AB231" i="6"/>
  <c r="AB188" i="6"/>
  <c r="AB122" i="6"/>
  <c r="AO21" i="21"/>
  <c r="EQ167" i="1"/>
  <c r="EQ101" i="1"/>
  <c r="FC167" i="1"/>
  <c r="T20" i="39"/>
  <c r="EV167" i="6"/>
  <c r="EJ101" i="6"/>
  <c r="AX20" i="39"/>
  <c r="EJ167" i="6"/>
  <c r="EJ210" i="6"/>
  <c r="BH20" i="39"/>
  <c r="V20" i="19"/>
  <c r="EJ100" i="6"/>
  <c r="EI165" i="6"/>
  <c r="AK18" i="19"/>
  <c r="AE16" i="21"/>
  <c r="AK126" i="21" s="1"/>
  <c r="DW162" i="1"/>
  <c r="DW96" i="1"/>
  <c r="DG123" i="1"/>
  <c r="DG189" i="1"/>
  <c r="EE186" i="6"/>
  <c r="DS186" i="6"/>
  <c r="DS229" i="6"/>
  <c r="DS120" i="6"/>
  <c r="AL26" i="39"/>
  <c r="M26" i="21"/>
  <c r="EM172" i="1"/>
  <c r="EY172" i="1"/>
  <c r="AM26" i="21"/>
  <c r="W26" i="21"/>
  <c r="H26" i="39"/>
  <c r="EM106" i="1"/>
  <c r="BX105" i="6"/>
  <c r="BX104" i="6"/>
  <c r="BX171" i="6"/>
  <c r="BX214" i="6"/>
  <c r="BE181" i="1"/>
  <c r="BE115" i="1"/>
  <c r="AQ233" i="6"/>
  <c r="AQ190" i="6"/>
  <c r="AQ124" i="6"/>
  <c r="BD121" i="1"/>
  <c r="BD187" i="1"/>
  <c r="BC211" i="6"/>
  <c r="BC168" i="6"/>
  <c r="BC102" i="6"/>
  <c r="AQ31" i="39"/>
  <c r="DO112" i="6"/>
  <c r="I31" i="19"/>
  <c r="DO221" i="6"/>
  <c r="DO178" i="6"/>
  <c r="BJ26" i="39"/>
  <c r="EP107" i="6"/>
  <c r="V26" i="39"/>
  <c r="EP216" i="6"/>
  <c r="X26" i="19"/>
  <c r="C44" i="21"/>
  <c r="H44" i="21"/>
  <c r="AB44" i="39"/>
  <c r="BG122" i="6"/>
  <c r="BG188" i="6"/>
  <c r="BG231" i="6"/>
  <c r="BQ177" i="6"/>
  <c r="BQ220" i="6"/>
  <c r="BQ111" i="6"/>
  <c r="DS161" i="6"/>
  <c r="DS204" i="6"/>
  <c r="EI115" i="1"/>
  <c r="AK35" i="21"/>
  <c r="EI181" i="1"/>
  <c r="EU181" i="1"/>
  <c r="CV211" i="6"/>
  <c r="CV168" i="6"/>
  <c r="CV102" i="6"/>
  <c r="CM215" i="6"/>
  <c r="CM172" i="6"/>
  <c r="CM106" i="6"/>
  <c r="CG120" i="1"/>
  <c r="CG186" i="1"/>
  <c r="DC160" i="1"/>
  <c r="DC94" i="1"/>
  <c r="AR44" i="39"/>
  <c r="BB44" i="39"/>
  <c r="DR125" i="6"/>
  <c r="DR191" i="6"/>
  <c r="DR234" i="6"/>
  <c r="EM219" i="6"/>
  <c r="BI29" i="39"/>
  <c r="AM29" i="19"/>
  <c r="EM176" i="6"/>
  <c r="EY176" i="6"/>
  <c r="M29" i="19"/>
  <c r="EM110" i="6"/>
  <c r="W29" i="19"/>
  <c r="AY29" i="39"/>
  <c r="U29" i="39"/>
  <c r="ED115" i="1"/>
  <c r="T35" i="21"/>
  <c r="AI35" i="39"/>
  <c r="AN109" i="6"/>
  <c r="AN218" i="6"/>
  <c r="AN175" i="6"/>
  <c r="DQ226" i="6"/>
  <c r="DQ183" i="6"/>
  <c r="DQ117" i="6"/>
  <c r="BS110" i="6"/>
  <c r="BS219" i="6"/>
  <c r="BS176" i="6"/>
  <c r="BP109" i="1"/>
  <c r="BP175" i="1"/>
  <c r="ET182" i="6"/>
  <c r="EH182" i="6"/>
  <c r="EH225" i="6"/>
  <c r="EH116" i="6"/>
  <c r="BP109" i="6"/>
  <c r="BP116" i="6"/>
  <c r="BP225" i="6"/>
  <c r="BP182" i="6"/>
  <c r="U97" i="6"/>
  <c r="U206" i="6"/>
  <c r="U163" i="6"/>
  <c r="CP121" i="1"/>
  <c r="CP187" i="1"/>
  <c r="AZ95" i="6"/>
  <c r="AZ204" i="6"/>
  <c r="AZ94" i="6"/>
  <c r="AZ161" i="6"/>
  <c r="AH93" i="1"/>
  <c r="AH159" i="1"/>
  <c r="AH45" i="1"/>
  <c r="L119" i="6"/>
  <c r="L228" i="6"/>
  <c r="EK202" i="6"/>
  <c r="EK44" i="6"/>
  <c r="DT212" i="6"/>
  <c r="DT103" i="6"/>
  <c r="DT169" i="6"/>
  <c r="DT111" i="6"/>
  <c r="DT177" i="6"/>
  <c r="DT220" i="6"/>
  <c r="T165" i="1"/>
  <c r="T99" i="1"/>
  <c r="T47" i="1"/>
  <c r="R159" i="1"/>
  <c r="R93" i="1"/>
  <c r="R45" i="1"/>
  <c r="DC103" i="1"/>
  <c r="DC48" i="1"/>
  <c r="DC169" i="1"/>
  <c r="DN111" i="6"/>
  <c r="DN177" i="6"/>
  <c r="DN220" i="6"/>
  <c r="CB103" i="6"/>
  <c r="CB212" i="6"/>
  <c r="CB169" i="6"/>
  <c r="AP209" i="6"/>
  <c r="AP166" i="6"/>
  <c r="AP47" i="6"/>
  <c r="CD173" i="1"/>
  <c r="CD107" i="1"/>
  <c r="CF170" i="1"/>
  <c r="CF104" i="1"/>
  <c r="AM174" i="6"/>
  <c r="AM217" i="6"/>
  <c r="AM108" i="6"/>
  <c r="P97" i="1"/>
  <c r="P46" i="1"/>
  <c r="P89" i="1" s="1"/>
  <c r="CE177" i="1"/>
  <c r="CE111" i="1"/>
  <c r="CL110" i="6"/>
  <c r="X186" i="1"/>
  <c r="X120" i="1"/>
  <c r="AL101" i="6"/>
  <c r="AL100" i="6"/>
  <c r="DP224" i="6"/>
  <c r="DP181" i="6"/>
  <c r="DP115" i="6"/>
  <c r="EQ211" i="6"/>
  <c r="EQ168" i="6"/>
  <c r="EE191" i="6"/>
  <c r="EE234" i="6"/>
  <c r="AI44" i="19"/>
  <c r="EE125" i="6"/>
  <c r="S120" i="1"/>
  <c r="S186" i="1"/>
  <c r="BY221" i="6"/>
  <c r="BY112" i="6"/>
  <c r="BY178" i="6"/>
  <c r="DL123" i="6"/>
  <c r="DL83" i="6"/>
  <c r="DL189" i="6"/>
  <c r="DL232" i="6"/>
  <c r="AP42" i="39"/>
  <c r="DG163" i="6"/>
  <c r="DG206" i="6"/>
  <c r="DG97" i="6"/>
  <c r="DE162" i="1"/>
  <c r="DE96" i="1"/>
  <c r="AL40" i="39"/>
  <c r="EM186" i="1"/>
  <c r="EY186" i="1"/>
  <c r="EM120" i="1"/>
  <c r="H40" i="39"/>
  <c r="W40" i="21"/>
  <c r="M40" i="21"/>
  <c r="AM40" i="21"/>
  <c r="I34" i="39"/>
  <c r="X34" i="21"/>
  <c r="EP180" i="1"/>
  <c r="EP114" i="1"/>
  <c r="FB180" i="1"/>
  <c r="CU218" i="6"/>
  <c r="CU109" i="6"/>
  <c r="CU175" i="6"/>
  <c r="R176" i="1"/>
  <c r="R110" i="1"/>
  <c r="BJ187" i="6"/>
  <c r="BJ121" i="6"/>
  <c r="BJ230" i="6"/>
  <c r="CX153" i="1"/>
  <c r="CX87" i="1"/>
  <c r="EL175" i="1"/>
  <c r="EX175" i="1"/>
  <c r="EL109" i="1"/>
  <c r="BY110" i="1"/>
  <c r="BY176" i="1"/>
  <c r="Z180" i="1"/>
  <c r="Z114" i="1"/>
  <c r="DL179" i="1"/>
  <c r="AC33" i="39"/>
  <c r="DL113" i="1"/>
  <c r="AY163" i="6"/>
  <c r="AY206" i="6"/>
  <c r="AY97" i="6"/>
  <c r="EM220" i="6"/>
  <c r="EM111" i="6"/>
  <c r="AY30" i="39"/>
  <c r="W30" i="19"/>
  <c r="U30" i="39"/>
  <c r="EM177" i="6"/>
  <c r="EY177" i="6"/>
  <c r="M30" i="19"/>
  <c r="BI30" i="39"/>
  <c r="AM30" i="19"/>
  <c r="DF191" i="6"/>
  <c r="DF234" i="6"/>
  <c r="DF125" i="6"/>
  <c r="EC124" i="1"/>
  <c r="EC190" i="1"/>
  <c r="AH44" i="21"/>
  <c r="DQ109" i="1"/>
  <c r="DQ175" i="1"/>
  <c r="BD166" i="1"/>
  <c r="BD100" i="1"/>
  <c r="DW167" i="1"/>
  <c r="DW101" i="1"/>
  <c r="AE21" i="21"/>
  <c r="AK131" i="21" s="1"/>
  <c r="AC222" i="6"/>
  <c r="AC179" i="6"/>
  <c r="AC113" i="6"/>
  <c r="BY231" i="6"/>
  <c r="BY122" i="6"/>
  <c r="BY188" i="6"/>
  <c r="DI120" i="1"/>
  <c r="H40" i="21"/>
  <c r="C40" i="21"/>
  <c r="AB40" i="39"/>
  <c r="DI186" i="1"/>
  <c r="DL160" i="1"/>
  <c r="AC14" i="39"/>
  <c r="L122" i="6"/>
  <c r="DV161" i="6"/>
  <c r="DV95" i="6"/>
  <c r="DV94" i="6"/>
  <c r="DV204" i="6"/>
  <c r="AZ111" i="1"/>
  <c r="AZ177" i="1"/>
  <c r="BP217" i="6"/>
  <c r="BP108" i="6"/>
  <c r="BP174" i="6"/>
  <c r="BX94" i="6"/>
  <c r="BX95" i="6"/>
  <c r="CC216" i="6"/>
  <c r="CC107" i="6"/>
  <c r="CC173" i="6"/>
  <c r="BB25" i="39"/>
  <c r="DR106" i="6"/>
  <c r="DR215" i="6"/>
  <c r="DR172" i="6"/>
  <c r="AW98" i="1"/>
  <c r="AW164" i="1"/>
  <c r="ET165" i="6"/>
  <c r="EH165" i="6"/>
  <c r="CN228" i="6"/>
  <c r="CN119" i="6"/>
  <c r="CN185" i="6"/>
  <c r="AT153" i="1"/>
  <c r="AT87" i="1"/>
  <c r="CM178" i="1"/>
  <c r="CM112" i="1"/>
  <c r="DT188" i="1"/>
  <c r="DT122" i="1"/>
  <c r="AU121" i="6"/>
  <c r="AU187" i="6"/>
  <c r="AU230" i="6"/>
  <c r="DZ161" i="6"/>
  <c r="DZ94" i="6"/>
  <c r="DZ204" i="6"/>
  <c r="DZ95" i="6"/>
  <c r="CZ98" i="1"/>
  <c r="CZ164" i="1"/>
  <c r="AC125" i="6"/>
  <c r="AC191" i="6"/>
  <c r="AC234" i="6"/>
  <c r="CN103" i="1"/>
  <c r="CN48" i="1"/>
  <c r="CN169" i="1"/>
  <c r="AP153" i="1"/>
  <c r="AP87" i="1"/>
  <c r="BW217" i="6"/>
  <c r="BW108" i="6"/>
  <c r="Y116" i="6"/>
  <c r="EL216" i="6"/>
  <c r="EL173" i="6"/>
  <c r="EX173" i="6"/>
  <c r="DW215" i="6"/>
  <c r="DW172" i="6"/>
  <c r="DW106" i="6"/>
  <c r="AE25" i="19"/>
  <c r="CL109" i="6"/>
  <c r="CL175" i="6"/>
  <c r="CL218" i="6"/>
  <c r="R107" i="1"/>
  <c r="R173" i="1"/>
  <c r="AL117" i="6"/>
  <c r="AL226" i="6"/>
  <c r="AL183" i="6"/>
  <c r="BC171" i="1"/>
  <c r="BC105" i="1"/>
  <c r="DZ190" i="1"/>
  <c r="DZ124" i="1"/>
  <c r="CY178" i="6"/>
  <c r="CY221" i="6"/>
  <c r="CY112" i="6"/>
  <c r="EQ110" i="6"/>
  <c r="H33" i="18" s="1"/>
  <c r="AO29" i="19"/>
  <c r="EQ219" i="6"/>
  <c r="FC176" i="6"/>
  <c r="EQ176" i="6"/>
  <c r="F218" i="6"/>
  <c r="F109" i="6"/>
  <c r="R23" i="19"/>
  <c r="AT23" i="39"/>
  <c r="BD23" i="39"/>
  <c r="DX213" i="6"/>
  <c r="DX48" i="6"/>
  <c r="DX246" i="6" s="1"/>
  <c r="P23" i="39"/>
  <c r="DX170" i="6"/>
  <c r="R113" i="6"/>
  <c r="R179" i="6"/>
  <c r="R222" i="6"/>
  <c r="AF205" i="6"/>
  <c r="AF96" i="6"/>
  <c r="AF162" i="6"/>
  <c r="BI108" i="6"/>
  <c r="BI174" i="6"/>
  <c r="BI217" i="6"/>
  <c r="AM160" i="6"/>
  <c r="AA45" i="6"/>
  <c r="AA160" i="6"/>
  <c r="AA203" i="6"/>
  <c r="ES227" i="6"/>
  <c r="FD184" i="6"/>
  <c r="ER118" i="6"/>
  <c r="ER184" i="6"/>
  <c r="ER227" i="6"/>
  <c r="AY108" i="6"/>
  <c r="AY217" i="6"/>
  <c r="AY174" i="6"/>
  <c r="BO166" i="1"/>
  <c r="AV45" i="6"/>
  <c r="AV198" i="6" s="1"/>
  <c r="AV160" i="6"/>
  <c r="AV203" i="6"/>
  <c r="CM115" i="6"/>
  <c r="CM181" i="6"/>
  <c r="CM224" i="6"/>
  <c r="V17" i="21"/>
  <c r="G17" i="39"/>
  <c r="AK17" i="39"/>
  <c r="EZ169" i="1"/>
  <c r="EN169" i="1"/>
  <c r="EN103" i="1"/>
  <c r="EN48" i="1"/>
  <c r="EI83" i="6"/>
  <c r="EU189" i="6"/>
  <c r="EI189" i="6"/>
  <c r="EI232" i="6"/>
  <c r="AK42" i="19"/>
  <c r="EI123" i="6"/>
  <c r="EQ215" i="6"/>
  <c r="EQ106" i="6"/>
  <c r="AO25" i="19"/>
  <c r="AO180" i="19" s="1"/>
  <c r="EQ172" i="6"/>
  <c r="FC172" i="6"/>
  <c r="CM191" i="6"/>
  <c r="CM125" i="6"/>
  <c r="AP211" i="6"/>
  <c r="AP102" i="6"/>
  <c r="AP168" i="6"/>
  <c r="CQ111" i="1"/>
  <c r="CQ177" i="1"/>
  <c r="M116" i="1"/>
  <c r="AD188" i="6"/>
  <c r="AD122" i="6"/>
  <c r="AD231" i="6"/>
  <c r="CU159" i="1"/>
  <c r="CI93" i="1"/>
  <c r="CI159" i="1"/>
  <c r="CI45" i="1"/>
  <c r="AB33" i="39"/>
  <c r="C33" i="21"/>
  <c r="DI179" i="1"/>
  <c r="H33" i="21"/>
  <c r="DI113" i="1"/>
  <c r="BF231" i="6"/>
  <c r="BF122" i="6"/>
  <c r="BF188" i="6"/>
  <c r="CJ109" i="6"/>
  <c r="DC96" i="1"/>
  <c r="DC162" i="1"/>
  <c r="BO186" i="6"/>
  <c r="BO120" i="6"/>
  <c r="CE95" i="1"/>
  <c r="CE161" i="1"/>
  <c r="DZ167" i="6"/>
  <c r="DZ100" i="6"/>
  <c r="DZ210" i="6"/>
  <c r="DZ101" i="6"/>
  <c r="DV160" i="6"/>
  <c r="DV203" i="6"/>
  <c r="DV45" i="6"/>
  <c r="DW198" i="6" s="1"/>
  <c r="DI206" i="6"/>
  <c r="DI163" i="6"/>
  <c r="DI97" i="6"/>
  <c r="C16" i="19"/>
  <c r="H16" i="19"/>
  <c r="AO16" i="39"/>
  <c r="DB109" i="6"/>
  <c r="DB218" i="6"/>
  <c r="DB175" i="6"/>
  <c r="EQ104" i="6"/>
  <c r="EQ105" i="6"/>
  <c r="AP106" i="1"/>
  <c r="AP172" i="1"/>
  <c r="AH41" i="39"/>
  <c r="AG41" i="21"/>
  <c r="S41" i="21"/>
  <c r="D41" i="39"/>
  <c r="EA121" i="1"/>
  <c r="K41" i="21"/>
  <c r="EA187" i="1"/>
  <c r="AG111" i="1"/>
  <c r="AG177" i="1"/>
  <c r="BB164" i="1"/>
  <c r="AP98" i="1"/>
  <c r="AP164" i="1"/>
  <c r="T113" i="1"/>
  <c r="T179" i="1"/>
  <c r="EI118" i="1"/>
  <c r="EU184" i="1"/>
  <c r="EI184" i="1"/>
  <c r="DC110" i="6"/>
  <c r="DC176" i="6"/>
  <c r="DC219" i="6"/>
  <c r="DG162" i="6"/>
  <c r="DG205" i="6"/>
  <c r="DG96" i="6"/>
  <c r="DB48" i="6"/>
  <c r="DB170" i="6"/>
  <c r="DB213" i="6"/>
  <c r="CS120" i="6"/>
  <c r="CS186" i="6"/>
  <c r="CS229" i="6"/>
  <c r="CN106" i="1"/>
  <c r="CN172" i="1"/>
  <c r="CX110" i="1"/>
  <c r="CX176" i="1"/>
  <c r="U223" i="6"/>
  <c r="U114" i="6"/>
  <c r="U180" i="6"/>
  <c r="AF112" i="6"/>
  <c r="BN204" i="6"/>
  <c r="BN161" i="6"/>
  <c r="BN94" i="6"/>
  <c r="BN95" i="6"/>
  <c r="BJ48" i="6"/>
  <c r="BV158" i="6" s="1"/>
  <c r="BJ213" i="6"/>
  <c r="BJ170" i="6"/>
  <c r="DH153" i="1"/>
  <c r="DH87" i="1"/>
  <c r="DA215" i="6"/>
  <c r="DA172" i="6"/>
  <c r="DA106" i="6"/>
  <c r="S177" i="1"/>
  <c r="S111" i="1"/>
  <c r="EQ102" i="1"/>
  <c r="AO22" i="21"/>
  <c r="X115" i="1"/>
  <c r="X181" i="1"/>
  <c r="EB112" i="6"/>
  <c r="AK188" i="1"/>
  <c r="AK122" i="1"/>
  <c r="BP222" i="6"/>
  <c r="BP179" i="6"/>
  <c r="CD221" i="6"/>
  <c r="CD178" i="6"/>
  <c r="CD112" i="6"/>
  <c r="EH191" i="6"/>
  <c r="EH234" i="6"/>
  <c r="ET191" i="6"/>
  <c r="EH125" i="6"/>
  <c r="E122" i="6"/>
  <c r="EN120" i="1"/>
  <c r="EZ186" i="1"/>
  <c r="EN186" i="1"/>
  <c r="CS161" i="1"/>
  <c r="CS95" i="1"/>
  <c r="AF180" i="6"/>
  <c r="AF114" i="6"/>
  <c r="AF223" i="6"/>
  <c r="FC187" i="1"/>
  <c r="EQ187" i="1"/>
  <c r="AO41" i="21"/>
  <c r="EQ121" i="1"/>
  <c r="AF210" i="6"/>
  <c r="AF100" i="6"/>
  <c r="AF101" i="6"/>
  <c r="AF167" i="6"/>
  <c r="CH178" i="1"/>
  <c r="CH112" i="1"/>
  <c r="AW166" i="1"/>
  <c r="AW100" i="1"/>
  <c r="W106" i="6"/>
  <c r="BZ160" i="1"/>
  <c r="BZ94" i="1"/>
  <c r="DX118" i="6"/>
  <c r="BD37" i="39"/>
  <c r="DX184" i="6"/>
  <c r="AT37" i="39"/>
  <c r="P37" i="39"/>
  <c r="DX227" i="6"/>
  <c r="R37" i="19"/>
  <c r="AP182" i="1"/>
  <c r="AP116" i="1"/>
  <c r="CR189" i="1"/>
  <c r="CR123" i="1"/>
  <c r="DO167" i="1"/>
  <c r="I21" i="21"/>
  <c r="AD21" i="39"/>
  <c r="DO101" i="1"/>
  <c r="AE225" i="6"/>
  <c r="AE182" i="6"/>
  <c r="AE116" i="6"/>
  <c r="T119" i="1"/>
  <c r="T185" i="1"/>
  <c r="AS95" i="6"/>
  <c r="AS204" i="6"/>
  <c r="AS94" i="6"/>
  <c r="AS161" i="6"/>
  <c r="I117" i="6"/>
  <c r="I226" i="6"/>
  <c r="O102" i="1"/>
  <c r="CP106" i="1"/>
  <c r="CP172" i="1"/>
  <c r="BQ179" i="6"/>
  <c r="BQ113" i="6"/>
  <c r="BQ222" i="6"/>
  <c r="BJ95" i="1"/>
  <c r="BJ161" i="1"/>
  <c r="H107" i="1"/>
  <c r="CQ230" i="6"/>
  <c r="CQ187" i="6"/>
  <c r="CQ121" i="6"/>
  <c r="AX114" i="1"/>
  <c r="AX180" i="1"/>
  <c r="AN123" i="1"/>
  <c r="AN189" i="1"/>
  <c r="CT116" i="6"/>
  <c r="CT225" i="6"/>
  <c r="CT182" i="6"/>
  <c r="DD177" i="6"/>
  <c r="DD220" i="6"/>
  <c r="H228" i="6"/>
  <c r="H119" i="6"/>
  <c r="AE13" i="19"/>
  <c r="DW203" i="6"/>
  <c r="H112" i="1"/>
  <c r="CD102" i="1"/>
  <c r="CD168" i="1"/>
  <c r="F94" i="6"/>
  <c r="F204" i="6"/>
  <c r="F95" i="6"/>
  <c r="AB124" i="1"/>
  <c r="AB190" i="1"/>
  <c r="CO100" i="1"/>
  <c r="CO166" i="1"/>
  <c r="Q94" i="1"/>
  <c r="Q160" i="1"/>
  <c r="BZ181" i="1"/>
  <c r="BZ115" i="1"/>
  <c r="AE174" i="6"/>
  <c r="AE108" i="6"/>
  <c r="AE217" i="6"/>
  <c r="CB172" i="1"/>
  <c r="CB106" i="1"/>
  <c r="EK215" i="6"/>
  <c r="EK106" i="6"/>
  <c r="EK172" i="6"/>
  <c r="AE27" i="19"/>
  <c r="DW174" i="6"/>
  <c r="DW108" i="6"/>
  <c r="DW217" i="6"/>
  <c r="G101" i="6"/>
  <c r="G100" i="6"/>
  <c r="G210" i="6"/>
  <c r="BA160" i="1"/>
  <c r="BA94" i="1"/>
  <c r="DO100" i="1"/>
  <c r="DO166" i="1"/>
  <c r="AD20" i="39"/>
  <c r="I20" i="21"/>
  <c r="H26" i="19"/>
  <c r="DI216" i="6"/>
  <c r="DI173" i="6"/>
  <c r="C26" i="19"/>
  <c r="AO26" i="39"/>
  <c r="DI107" i="6"/>
  <c r="DM175" i="6"/>
  <c r="DM109" i="6"/>
  <c r="DM218" i="6"/>
  <c r="AQ103" i="6"/>
  <c r="AQ212" i="6"/>
  <c r="AQ169" i="6"/>
  <c r="DD227" i="6"/>
  <c r="DD184" i="6"/>
  <c r="DD118" i="6"/>
  <c r="CU113" i="1"/>
  <c r="CU179" i="1"/>
  <c r="E111" i="6"/>
  <c r="CA112" i="6"/>
  <c r="CA178" i="6"/>
  <c r="CA221" i="6"/>
  <c r="EZ183" i="6"/>
  <c r="EN183" i="6"/>
  <c r="EN226" i="6"/>
  <c r="EN117" i="6"/>
  <c r="CA229" i="6"/>
  <c r="CA186" i="6"/>
  <c r="CA120" i="6"/>
  <c r="BS187" i="6"/>
  <c r="BS230" i="6"/>
  <c r="BS121" i="6"/>
  <c r="CZ215" i="6"/>
  <c r="CZ172" i="6"/>
  <c r="CZ106" i="6"/>
  <c r="BW191" i="6"/>
  <c r="BW125" i="6"/>
  <c r="BW234" i="6"/>
  <c r="AS46" i="1"/>
  <c r="AS163" i="1"/>
  <c r="AS97" i="1"/>
  <c r="CT178" i="1"/>
  <c r="CT112" i="1"/>
  <c r="BQ181" i="1"/>
  <c r="BQ115" i="1"/>
  <c r="BD111" i="6"/>
  <c r="AN95" i="6"/>
  <c r="AN161" i="6"/>
  <c r="AN94" i="6"/>
  <c r="AN204" i="6"/>
  <c r="EB172" i="6"/>
  <c r="EB215" i="6"/>
  <c r="EB106" i="6"/>
  <c r="P109" i="6"/>
  <c r="U191" i="6"/>
  <c r="U125" i="6"/>
  <c r="U234" i="6"/>
  <c r="DV202" i="6"/>
  <c r="DV44" i="6"/>
  <c r="BL101" i="1"/>
  <c r="BL167" i="1"/>
  <c r="AN104" i="6"/>
  <c r="AN214" i="6"/>
  <c r="AN171" i="6"/>
  <c r="AN105" i="6"/>
  <c r="DK190" i="6"/>
  <c r="DK124" i="6"/>
  <c r="DK233" i="6"/>
  <c r="Q108" i="6"/>
  <c r="Q174" i="6"/>
  <c r="Q217" i="6"/>
  <c r="DC177" i="1"/>
  <c r="DC111" i="1"/>
  <c r="AL227" i="6"/>
  <c r="AL118" i="6"/>
  <c r="AL184" i="6"/>
  <c r="AE104" i="6"/>
  <c r="AE214" i="6"/>
  <c r="AE105" i="6"/>
  <c r="AE171" i="6"/>
  <c r="BS96" i="6"/>
  <c r="BS162" i="6"/>
  <c r="BS205" i="6"/>
  <c r="Y113" i="1"/>
  <c r="Y179" i="1"/>
  <c r="DO94" i="6"/>
  <c r="DO95" i="6"/>
  <c r="I14" i="19"/>
  <c r="H120" i="1"/>
  <c r="BW216" i="6"/>
  <c r="BW107" i="6"/>
  <c r="BW173" i="6"/>
  <c r="DK234" i="6"/>
  <c r="DK191" i="6"/>
  <c r="DK125" i="6"/>
  <c r="BA162" i="1"/>
  <c r="BA96" i="1"/>
  <c r="AC153" i="1"/>
  <c r="AC87" i="1"/>
  <c r="AF15" i="21"/>
  <c r="DY95" i="1"/>
  <c r="AJ94" i="1"/>
  <c r="AJ160" i="1"/>
  <c r="CI101" i="1"/>
  <c r="CI167" i="1"/>
  <c r="BQ185" i="1"/>
  <c r="BQ119" i="1"/>
  <c r="AD27" i="21"/>
  <c r="B27" i="39"/>
  <c r="Q27" i="21"/>
  <c r="J27" i="21"/>
  <c r="D27" i="21"/>
  <c r="DU107" i="1"/>
  <c r="BN178" i="1"/>
  <c r="BN112" i="1"/>
  <c r="ER97" i="6"/>
  <c r="DN161" i="1"/>
  <c r="DN95" i="1"/>
  <c r="CQ172" i="1"/>
  <c r="CQ106" i="1"/>
  <c r="EF119" i="6"/>
  <c r="EF228" i="6"/>
  <c r="EF185" i="6"/>
  <c r="CH87" i="1"/>
  <c r="CH153" i="1"/>
  <c r="DJ234" i="6"/>
  <c r="DJ191" i="6"/>
  <c r="DJ125" i="6"/>
  <c r="DW216" i="6"/>
  <c r="AE26" i="19"/>
  <c r="DW107" i="6"/>
  <c r="DW173" i="6"/>
  <c r="AN169" i="1"/>
  <c r="AN48" i="1"/>
  <c r="AN103" i="1"/>
  <c r="BN166" i="6"/>
  <c r="BN47" i="6"/>
  <c r="BN209" i="6"/>
  <c r="AU170" i="6"/>
  <c r="AU213" i="6"/>
  <c r="AU48" i="6"/>
  <c r="EZ191" i="6"/>
  <c r="EN191" i="6"/>
  <c r="EN125" i="6"/>
  <c r="EN234" i="6"/>
  <c r="AW125" i="6"/>
  <c r="BK190" i="1"/>
  <c r="BK124" i="1"/>
  <c r="ED225" i="6"/>
  <c r="T35" i="19"/>
  <c r="ED116" i="6"/>
  <c r="AV35" i="39"/>
  <c r="BF35" i="39"/>
  <c r="AH106" i="6"/>
  <c r="AH215" i="6"/>
  <c r="AH172" i="6"/>
  <c r="CI203" i="6"/>
  <c r="CI45" i="6"/>
  <c r="CI160" i="6"/>
  <c r="ET166" i="1"/>
  <c r="EH166" i="1"/>
  <c r="EH100" i="1"/>
  <c r="DP177" i="6"/>
  <c r="DP111" i="6"/>
  <c r="BM180" i="1"/>
  <c r="BM114" i="1"/>
  <c r="AZ109" i="6"/>
  <c r="AZ175" i="6"/>
  <c r="DL95" i="1"/>
  <c r="DL161" i="1"/>
  <c r="AC15" i="39"/>
  <c r="V117" i="1"/>
  <c r="V183" i="1"/>
  <c r="ED120" i="6"/>
  <c r="BF39" i="39"/>
  <c r="ED186" i="6"/>
  <c r="R39" i="39"/>
  <c r="T39" i="19"/>
  <c r="X150" i="19" s="1"/>
  <c r="AV39" i="39"/>
  <c r="ED229" i="6"/>
  <c r="CW224" i="6"/>
  <c r="CW181" i="6"/>
  <c r="B34" i="19"/>
  <c r="CW115" i="6"/>
  <c r="U189" i="1"/>
  <c r="U123" i="1"/>
  <c r="AP94" i="1"/>
  <c r="AP160" i="1"/>
  <c r="AF107" i="6"/>
  <c r="AF173" i="6"/>
  <c r="AF216" i="6"/>
  <c r="CH172" i="6"/>
  <c r="CH215" i="6"/>
  <c r="CH106" i="6"/>
  <c r="AD110" i="1"/>
  <c r="AD176" i="1"/>
  <c r="AR188" i="6"/>
  <c r="AR122" i="6"/>
  <c r="AR231" i="6"/>
  <c r="AJ111" i="1"/>
  <c r="AJ177" i="1"/>
  <c r="CG233" i="6"/>
  <c r="CG190" i="6"/>
  <c r="CG124" i="6"/>
  <c r="CB162" i="6"/>
  <c r="AZ122" i="1"/>
  <c r="AZ188" i="1"/>
  <c r="DE48" i="1"/>
  <c r="DE169" i="1"/>
  <c r="DE103" i="1"/>
  <c r="AD177" i="6"/>
  <c r="AD111" i="6"/>
  <c r="AD220" i="6"/>
  <c r="BP164" i="1"/>
  <c r="BP98" i="1"/>
  <c r="EJ160" i="6"/>
  <c r="V13" i="19"/>
  <c r="BH13" i="39"/>
  <c r="AX13" i="39"/>
  <c r="T13" i="39"/>
  <c r="DW188" i="1"/>
  <c r="AE42" i="21"/>
  <c r="DW122" i="1"/>
  <c r="BO115" i="1"/>
  <c r="BO181" i="1"/>
  <c r="G96" i="6"/>
  <c r="G205" i="6"/>
  <c r="BZ219" i="6"/>
  <c r="BZ176" i="6"/>
  <c r="BZ110" i="6"/>
  <c r="AU221" i="6"/>
  <c r="AU112" i="6"/>
  <c r="AU178" i="6"/>
  <c r="BQ174" i="1"/>
  <c r="AW202" i="6"/>
  <c r="AW44" i="6"/>
  <c r="CJ98" i="6"/>
  <c r="CJ99" i="6"/>
  <c r="CJ208" i="6"/>
  <c r="CJ165" i="6"/>
  <c r="DT178" i="1"/>
  <c r="DT112" i="1"/>
  <c r="CZ108" i="6"/>
  <c r="CZ174" i="6"/>
  <c r="CZ217" i="6"/>
  <c r="AS100" i="1"/>
  <c r="AS166" i="1"/>
  <c r="DO96" i="6"/>
  <c r="AQ15" i="39"/>
  <c r="I15" i="19"/>
  <c r="DM47" i="1"/>
  <c r="DM99" i="1"/>
  <c r="DM165" i="1"/>
  <c r="P223" i="6"/>
  <c r="P114" i="6"/>
  <c r="EX165" i="6"/>
  <c r="EL99" i="6"/>
  <c r="EL208" i="6"/>
  <c r="EL165" i="6"/>
  <c r="DP164" i="6"/>
  <c r="DP46" i="6"/>
  <c r="DP207" i="6"/>
  <c r="BL174" i="1"/>
  <c r="BL108" i="1"/>
  <c r="CL102" i="6"/>
  <c r="CL168" i="6"/>
  <c r="CL211" i="6"/>
  <c r="CV183" i="1"/>
  <c r="CV117" i="1"/>
  <c r="BS106" i="6"/>
  <c r="BS172" i="6"/>
  <c r="BS215" i="6"/>
  <c r="Q164" i="6"/>
  <c r="Q46" i="6"/>
  <c r="Q207" i="6"/>
  <c r="BH121" i="6"/>
  <c r="BH187" i="6"/>
  <c r="BH230" i="6"/>
  <c r="AF162" i="1"/>
  <c r="AF96" i="1"/>
  <c r="F231" i="6"/>
  <c r="F122" i="6"/>
  <c r="CI122" i="1"/>
  <c r="DN112" i="1"/>
  <c r="DN178" i="1"/>
  <c r="J124" i="6"/>
  <c r="J233" i="6"/>
  <c r="DA230" i="6"/>
  <c r="DA121" i="6"/>
  <c r="DC44" i="6"/>
  <c r="DC202" i="6"/>
  <c r="AF173" i="1"/>
  <c r="AF107" i="1"/>
  <c r="CS178" i="1"/>
  <c r="CS112" i="1"/>
  <c r="CX179" i="1"/>
  <c r="CX113" i="1"/>
  <c r="M93" i="1"/>
  <c r="M45" i="1"/>
  <c r="M88" i="1" s="1"/>
  <c r="DD96" i="1"/>
  <c r="BE96" i="1"/>
  <c r="BE162" i="1"/>
  <c r="EB124" i="6"/>
  <c r="X102" i="1"/>
  <c r="X168" i="1"/>
  <c r="CN164" i="1"/>
  <c r="CN98" i="1"/>
  <c r="DF103" i="6"/>
  <c r="DF212" i="6"/>
  <c r="DF169" i="6"/>
  <c r="BG223" i="6"/>
  <c r="BG180" i="6"/>
  <c r="BG114" i="6"/>
  <c r="CT170" i="6"/>
  <c r="CT213" i="6"/>
  <c r="CT48" i="6"/>
  <c r="R230" i="6"/>
  <c r="R187" i="6"/>
  <c r="R121" i="6"/>
  <c r="M107" i="1"/>
  <c r="CX175" i="1"/>
  <c r="CX109" i="1"/>
  <c r="BU102" i="1"/>
  <c r="BU168" i="1"/>
  <c r="DC170" i="6"/>
  <c r="DC213" i="6"/>
  <c r="DC48" i="6"/>
  <c r="BM109" i="1"/>
  <c r="BM175" i="1"/>
  <c r="AD102" i="1"/>
  <c r="AD168" i="1"/>
  <c r="AF43" i="19"/>
  <c r="DY124" i="6"/>
  <c r="DY190" i="6"/>
  <c r="DY233" i="6"/>
  <c r="BH44" i="6"/>
  <c r="BH202" i="6"/>
  <c r="AV94" i="6"/>
  <c r="AV161" i="6"/>
  <c r="AV95" i="6"/>
  <c r="DA103" i="1"/>
  <c r="DA48" i="1"/>
  <c r="DA91" i="1" s="1"/>
  <c r="DA169" i="1"/>
  <c r="AH118" i="6"/>
  <c r="AH227" i="6"/>
  <c r="AH184" i="6"/>
  <c r="AQ45" i="6"/>
  <c r="AQ203" i="6"/>
  <c r="AQ160" i="6"/>
  <c r="R122" i="6"/>
  <c r="R188" i="6"/>
  <c r="R231" i="6"/>
  <c r="CS47" i="1"/>
  <c r="CS165" i="1"/>
  <c r="CS99" i="1"/>
  <c r="CX167" i="1"/>
  <c r="CX101" i="1"/>
  <c r="BG106" i="1"/>
  <c r="BG172" i="1"/>
  <c r="CZ114" i="6"/>
  <c r="CZ223" i="6"/>
  <c r="CZ180" i="6"/>
  <c r="AG188" i="6"/>
  <c r="AG122" i="6"/>
  <c r="I39" i="21"/>
  <c r="AF17" i="39"/>
  <c r="Q17" i="21"/>
  <c r="AD17" i="21"/>
  <c r="DU46" i="1"/>
  <c r="DU89" i="1" s="1"/>
  <c r="DU97" i="1"/>
  <c r="B17" i="39"/>
  <c r="DU163" i="1"/>
  <c r="AF110" i="6"/>
  <c r="AF176" i="6"/>
  <c r="AF219" i="6"/>
  <c r="DM179" i="1"/>
  <c r="DM113" i="1"/>
  <c r="CR48" i="6"/>
  <c r="CR213" i="6"/>
  <c r="CR170" i="6"/>
  <c r="CU47" i="6"/>
  <c r="CU245" i="6" s="1"/>
  <c r="CU209" i="6"/>
  <c r="CU166" i="6"/>
  <c r="AO164" i="1"/>
  <c r="AJ107" i="6"/>
  <c r="AJ173" i="6"/>
  <c r="AJ216" i="6"/>
  <c r="R232" i="6"/>
  <c r="R123" i="6"/>
  <c r="R83" i="6"/>
  <c r="R189" i="6"/>
  <c r="CB117" i="6"/>
  <c r="CB226" i="6"/>
  <c r="CB183" i="6"/>
  <c r="CT119" i="6"/>
  <c r="CT228" i="6"/>
  <c r="CT185" i="6"/>
  <c r="V190" i="6"/>
  <c r="V124" i="6"/>
  <c r="V233" i="6"/>
  <c r="EF224" i="6"/>
  <c r="EF115" i="6"/>
  <c r="EF181" i="6"/>
  <c r="DE102" i="1"/>
  <c r="DE168" i="1"/>
  <c r="U178" i="1"/>
  <c r="U112" i="1"/>
  <c r="AK113" i="1"/>
  <c r="AK179" i="1"/>
  <c r="AP112" i="1"/>
  <c r="AH181" i="1"/>
  <c r="AH115" i="1"/>
  <c r="AX36" i="39"/>
  <c r="EJ226" i="6"/>
  <c r="V36" i="19"/>
  <c r="EV183" i="6"/>
  <c r="BH36" i="39"/>
  <c r="EJ183" i="6"/>
  <c r="T36" i="39"/>
  <c r="EJ117" i="6"/>
  <c r="V203" i="6"/>
  <c r="V45" i="6"/>
  <c r="V198" i="6" s="1"/>
  <c r="V160" i="6"/>
  <c r="G204" i="6"/>
  <c r="G94" i="6"/>
  <c r="G95" i="6"/>
  <c r="BL124" i="1"/>
  <c r="BL190" i="1"/>
  <c r="AS94" i="1"/>
  <c r="AS160" i="1"/>
  <c r="BX210" i="6"/>
  <c r="BX167" i="6"/>
  <c r="BX101" i="6"/>
  <c r="BX100" i="6"/>
  <c r="CE104" i="1"/>
  <c r="CE170" i="1"/>
  <c r="AH213" i="6"/>
  <c r="AH170" i="6"/>
  <c r="AH48" i="6"/>
  <c r="DI177" i="6"/>
  <c r="C30" i="19"/>
  <c r="DI111" i="6"/>
  <c r="AO30" i="39"/>
  <c r="H30" i="19"/>
  <c r="DI220" i="6"/>
  <c r="EF178" i="1"/>
  <c r="EF112" i="1"/>
  <c r="EP183" i="1"/>
  <c r="EP117" i="1"/>
  <c r="FB183" i="1"/>
  <c r="I37" i="39"/>
  <c r="X37" i="21"/>
  <c r="AM37" i="39"/>
  <c r="CR160" i="1"/>
  <c r="CR94" i="1"/>
  <c r="BQ165" i="1"/>
  <c r="AY186" i="6"/>
  <c r="AY229" i="6"/>
  <c r="BZ187" i="1"/>
  <c r="BZ121" i="1"/>
  <c r="AZ165" i="1"/>
  <c r="CV177" i="6"/>
  <c r="CV111" i="6"/>
  <c r="CV220" i="6"/>
  <c r="DD162" i="6"/>
  <c r="DD96" i="6"/>
  <c r="J23" i="21"/>
  <c r="DU169" i="1"/>
  <c r="DU48" i="1"/>
  <c r="AF23" i="39"/>
  <c r="AD23" i="21"/>
  <c r="B23" i="39"/>
  <c r="DU103" i="1"/>
  <c r="Q23" i="21"/>
  <c r="D23" i="21"/>
  <c r="BG234" i="6"/>
  <c r="BG125" i="6"/>
  <c r="BG191" i="6"/>
  <c r="J230" i="6"/>
  <c r="J121" i="6"/>
  <c r="DQ212" i="6"/>
  <c r="S211" i="6"/>
  <c r="S168" i="6"/>
  <c r="N45" i="1"/>
  <c r="N88" i="1" s="1"/>
  <c r="N93" i="1"/>
  <c r="Z188" i="1"/>
  <c r="BW102" i="1"/>
  <c r="BW168" i="1"/>
  <c r="DT116" i="6"/>
  <c r="CP109" i="6"/>
  <c r="CP175" i="6"/>
  <c r="CP218" i="6"/>
  <c r="BS107" i="6"/>
  <c r="BS173" i="6"/>
  <c r="BS216" i="6"/>
  <c r="BJ162" i="1"/>
  <c r="DE184" i="6"/>
  <c r="DE227" i="6"/>
  <c r="DK186" i="6"/>
  <c r="DK229" i="6"/>
  <c r="DK120" i="6"/>
  <c r="BK108" i="1"/>
  <c r="BK174" i="1"/>
  <c r="B15" i="21"/>
  <c r="EO227" i="6"/>
  <c r="EO184" i="6"/>
  <c r="EO118" i="6"/>
  <c r="CQ180" i="6"/>
  <c r="CQ223" i="6"/>
  <c r="CQ114" i="6"/>
  <c r="AO96" i="1"/>
  <c r="AO162" i="1"/>
  <c r="AB204" i="6"/>
  <c r="AB94" i="6"/>
  <c r="AB95" i="6"/>
  <c r="AB161" i="6"/>
  <c r="DP112" i="6"/>
  <c r="DP178" i="6"/>
  <c r="DP221" i="6"/>
  <c r="CB100" i="6"/>
  <c r="CB101" i="6"/>
  <c r="CB210" i="6"/>
  <c r="CB167" i="6"/>
  <c r="BZ107" i="6"/>
  <c r="BZ216" i="6"/>
  <c r="BZ173" i="6"/>
  <c r="CY115" i="1"/>
  <c r="CY181" i="1"/>
  <c r="BI109" i="6"/>
  <c r="BI218" i="6"/>
  <c r="BI175" i="6"/>
  <c r="BC175" i="6"/>
  <c r="BC109" i="6"/>
  <c r="BC218" i="6"/>
  <c r="EC116" i="1"/>
  <c r="AH36" i="21"/>
  <c r="EC182" i="1"/>
  <c r="AL172" i="6"/>
  <c r="AL106" i="6"/>
  <c r="AL215" i="6"/>
  <c r="AC118" i="1"/>
  <c r="AC184" i="1"/>
  <c r="N124" i="6"/>
  <c r="BH191" i="6"/>
  <c r="BH125" i="6"/>
  <c r="BH234" i="6"/>
  <c r="BG117" i="1"/>
  <c r="BG183" i="1"/>
  <c r="G83" i="6"/>
  <c r="G232" i="6"/>
  <c r="G123" i="6"/>
  <c r="W99" i="6"/>
  <c r="W98" i="6"/>
  <c r="DL105" i="6"/>
  <c r="AP24" i="39"/>
  <c r="DL171" i="6"/>
  <c r="DL104" i="6"/>
  <c r="AO190" i="6"/>
  <c r="AO124" i="6"/>
  <c r="AO233" i="6"/>
  <c r="P112" i="1"/>
  <c r="BJ45" i="6"/>
  <c r="BK198" i="6" s="1"/>
  <c r="BJ160" i="6"/>
  <c r="DH185" i="6"/>
  <c r="DH119" i="6"/>
  <c r="DO120" i="6"/>
  <c r="DO186" i="6"/>
  <c r="I39" i="19"/>
  <c r="AQ39" i="39"/>
  <c r="AT120" i="1"/>
  <c r="AT186" i="1"/>
  <c r="T187" i="6"/>
  <c r="T230" i="6"/>
  <c r="T121" i="6"/>
  <c r="EE117" i="1"/>
  <c r="EE183" i="1"/>
  <c r="AI37" i="21"/>
  <c r="BE213" i="6"/>
  <c r="AN178" i="6"/>
  <c r="AN221" i="6"/>
  <c r="AN112" i="6"/>
  <c r="AN102" i="1"/>
  <c r="AN168" i="1"/>
  <c r="E103" i="6"/>
  <c r="DK121" i="1"/>
  <c r="DK187" i="1"/>
  <c r="DS122" i="6"/>
  <c r="DS231" i="6"/>
  <c r="DS188" i="6"/>
  <c r="N123" i="1"/>
  <c r="BH212" i="6"/>
  <c r="BH169" i="6"/>
  <c r="BH103" i="6"/>
  <c r="AX25" i="39"/>
  <c r="T25" i="39"/>
  <c r="EJ106" i="6"/>
  <c r="EV172" i="6"/>
  <c r="EJ215" i="6"/>
  <c r="EJ172" i="6"/>
  <c r="BH25" i="39"/>
  <c r="V25" i="19"/>
  <c r="FB177" i="1"/>
  <c r="I31" i="39"/>
  <c r="AM31" i="39"/>
  <c r="X31" i="21"/>
  <c r="EP111" i="1"/>
  <c r="EP177" i="1"/>
  <c r="AV124" i="6"/>
  <c r="AV233" i="6"/>
  <c r="AV190" i="6"/>
  <c r="BH232" i="6"/>
  <c r="BH123" i="6"/>
  <c r="BH189" i="6"/>
  <c r="BH83" i="6"/>
  <c r="CH116" i="1"/>
  <c r="BG108" i="1"/>
  <c r="BG174" i="1"/>
  <c r="BK117" i="6"/>
  <c r="BK226" i="6"/>
  <c r="BK183" i="6"/>
  <c r="AT12" i="39"/>
  <c r="BZ174" i="1"/>
  <c r="BZ108" i="1"/>
  <c r="F83" i="6"/>
  <c r="F123" i="6"/>
  <c r="F232" i="6"/>
  <c r="DX173" i="1"/>
  <c r="C27" i="39"/>
  <c r="AG27" i="39"/>
  <c r="R27" i="21"/>
  <c r="DX107" i="1"/>
  <c r="X98" i="1"/>
  <c r="X164" i="1"/>
  <c r="DN94" i="6"/>
  <c r="DN95" i="6"/>
  <c r="DN161" i="6"/>
  <c r="DN204" i="6"/>
  <c r="BZ164" i="1"/>
  <c r="DQ120" i="6"/>
  <c r="DQ229" i="6"/>
  <c r="DQ186" i="6"/>
  <c r="BR177" i="1"/>
  <c r="BR111" i="1"/>
  <c r="DY178" i="1"/>
  <c r="AF32" i="21"/>
  <c r="Z117" i="6"/>
  <c r="Z183" i="6"/>
  <c r="AI22" i="21"/>
  <c r="EE168" i="1"/>
  <c r="EE102" i="1"/>
  <c r="EN172" i="6"/>
  <c r="EN215" i="6"/>
  <c r="EZ172" i="6"/>
  <c r="EN106" i="6"/>
  <c r="CW99" i="1"/>
  <c r="CW47" i="1"/>
  <c r="B19" i="21"/>
  <c r="CW165" i="1"/>
  <c r="BB36" i="19"/>
  <c r="BM117" i="6"/>
  <c r="BM183" i="6"/>
  <c r="BM226" i="6"/>
  <c r="R182" i="1"/>
  <c r="R116" i="1"/>
  <c r="DN119" i="1"/>
  <c r="CV110" i="1"/>
  <c r="CV176" i="1"/>
  <c r="DH188" i="1"/>
  <c r="DH122" i="1"/>
  <c r="R21" i="21"/>
  <c r="DX167" i="1"/>
  <c r="AG21" i="39"/>
  <c r="DD163" i="1"/>
  <c r="T225" i="6"/>
  <c r="T182" i="6"/>
  <c r="T116" i="6"/>
  <c r="CH114" i="1"/>
  <c r="CH180" i="1"/>
  <c r="BA180" i="1"/>
  <c r="BA114" i="1"/>
  <c r="DH168" i="1"/>
  <c r="DH102" i="1"/>
  <c r="DZ166" i="6"/>
  <c r="DZ209" i="6"/>
  <c r="DZ47" i="6"/>
  <c r="CU98" i="6"/>
  <c r="CU208" i="6"/>
  <c r="CU165" i="6"/>
  <c r="CU99" i="6"/>
  <c r="CG125" i="6"/>
  <c r="CG234" i="6"/>
  <c r="DM163" i="1"/>
  <c r="DM46" i="1"/>
  <c r="DM97" i="1"/>
  <c r="Z231" i="6"/>
  <c r="Z122" i="6"/>
  <c r="Z188" i="6"/>
  <c r="CW191" i="6"/>
  <c r="CW125" i="6"/>
  <c r="CW234" i="6"/>
  <c r="B44" i="19"/>
  <c r="AR188" i="1"/>
  <c r="AR218" i="6"/>
  <c r="AR109" i="6"/>
  <c r="AR175" i="6"/>
  <c r="CT97" i="1"/>
  <c r="CT163" i="1"/>
  <c r="CT46" i="1"/>
  <c r="E97" i="6"/>
  <c r="CJ113" i="6"/>
  <c r="CJ179" i="6"/>
  <c r="CJ222" i="6"/>
  <c r="P47" i="6"/>
  <c r="P209" i="6"/>
  <c r="AK177" i="6"/>
  <c r="AK220" i="6"/>
  <c r="AZ110" i="6"/>
  <c r="DG225" i="6"/>
  <c r="DG182" i="6"/>
  <c r="DG116" i="6"/>
  <c r="L211" i="6"/>
  <c r="K211" i="6"/>
  <c r="K102" i="6"/>
  <c r="BY178" i="1"/>
  <c r="BY112" i="1"/>
  <c r="AC26" i="39"/>
  <c r="CI46" i="6"/>
  <c r="CI207" i="6"/>
  <c r="CI164" i="6"/>
  <c r="BG203" i="6"/>
  <c r="BG45" i="6"/>
  <c r="BG160" i="6"/>
  <c r="AV177" i="1"/>
  <c r="AV111" i="1"/>
  <c r="CH168" i="1"/>
  <c r="CH102" i="1"/>
  <c r="N109" i="6"/>
  <c r="N218" i="6"/>
  <c r="BV164" i="1"/>
  <c r="BV98" i="1"/>
  <c r="M121" i="6"/>
  <c r="DN159" i="1"/>
  <c r="DN93" i="1"/>
  <c r="DN45" i="1"/>
  <c r="BF45" i="1"/>
  <c r="BF88" i="1" s="1"/>
  <c r="BF93" i="1"/>
  <c r="BF159" i="1"/>
  <c r="CE121" i="6"/>
  <c r="CE187" i="6"/>
  <c r="CE230" i="6"/>
  <c r="CI167" i="6"/>
  <c r="CI210" i="6"/>
  <c r="CI100" i="6"/>
  <c r="CI101" i="6"/>
  <c r="BS124" i="1"/>
  <c r="BS190" i="1"/>
  <c r="Q190" i="1"/>
  <c r="Q124" i="1"/>
  <c r="V224" i="6"/>
  <c r="V115" i="6"/>
  <c r="V181" i="6"/>
  <c r="BH161" i="1"/>
  <c r="BH95" i="1"/>
  <c r="T87" i="1"/>
  <c r="T153" i="1"/>
  <c r="AA108" i="1"/>
  <c r="AA174" i="1"/>
  <c r="EO105" i="6"/>
  <c r="AN24" i="19"/>
  <c r="AA180" i="6"/>
  <c r="AA223" i="6"/>
  <c r="AA114" i="6"/>
  <c r="AM103" i="6"/>
  <c r="EI94" i="1"/>
  <c r="EI160" i="1"/>
  <c r="CN184" i="1"/>
  <c r="CN118" i="1"/>
  <c r="DY106" i="1"/>
  <c r="AF26" i="21"/>
  <c r="DY172" i="1"/>
  <c r="AX26" i="39"/>
  <c r="EJ216" i="6"/>
  <c r="V26" i="19"/>
  <c r="BH26" i="39"/>
  <c r="EV173" i="6"/>
  <c r="EJ173" i="6"/>
  <c r="EJ107" i="6"/>
  <c r="T26" i="39"/>
  <c r="BJ87" i="1"/>
  <c r="BJ153" i="1"/>
  <c r="T101" i="6"/>
  <c r="T100" i="6"/>
  <c r="BF188" i="1"/>
  <c r="BF122" i="1"/>
  <c r="AE216" i="6"/>
  <c r="AE107" i="6"/>
  <c r="DD123" i="6"/>
  <c r="DD232" i="6"/>
  <c r="DD83" i="6"/>
  <c r="DD189" i="6"/>
  <c r="CD101" i="1"/>
  <c r="CD167" i="1"/>
  <c r="AJ101" i="1"/>
  <c r="AJ167" i="1"/>
  <c r="BB122" i="6"/>
  <c r="BB188" i="6"/>
  <c r="BQ106" i="1"/>
  <c r="BK165" i="1"/>
  <c r="CT120" i="6"/>
  <c r="CT229" i="6"/>
  <c r="CT186" i="6"/>
  <c r="ED123" i="6"/>
  <c r="R42" i="39"/>
  <c r="BF42" i="39"/>
  <c r="ED83" i="6"/>
  <c r="ED189" i="6"/>
  <c r="T42" i="19"/>
  <c r="ED232" i="6"/>
  <c r="AV42" i="39"/>
  <c r="BD107" i="6"/>
  <c r="DC95" i="6"/>
  <c r="DC161" i="6"/>
  <c r="CL230" i="6"/>
  <c r="CL121" i="6"/>
  <c r="CL187" i="6"/>
  <c r="DQ112" i="6"/>
  <c r="DQ178" i="6"/>
  <c r="DQ221" i="6"/>
  <c r="BW233" i="6"/>
  <c r="BW190" i="6"/>
  <c r="BW124" i="6"/>
  <c r="DH105" i="6"/>
  <c r="DH171" i="6"/>
  <c r="DH214" i="6"/>
  <c r="DH104" i="6"/>
  <c r="Y181" i="6"/>
  <c r="Y115" i="6"/>
  <c r="DZ165" i="6"/>
  <c r="DZ98" i="6"/>
  <c r="DZ99" i="6"/>
  <c r="DZ208" i="6"/>
  <c r="AF120" i="6"/>
  <c r="AF118" i="6"/>
  <c r="AF227" i="6"/>
  <c r="AF184" i="6"/>
  <c r="CI226" i="6"/>
  <c r="CI117" i="6"/>
  <c r="Y162" i="1"/>
  <c r="Y96" i="1"/>
  <c r="BA118" i="1"/>
  <c r="BA184" i="1"/>
  <c r="V119" i="6"/>
  <c r="V228" i="6"/>
  <c r="BS104" i="1"/>
  <c r="BS170" i="1"/>
  <c r="L233" i="6"/>
  <c r="L124" i="6"/>
  <c r="BB100" i="1"/>
  <c r="BB166" i="1"/>
  <c r="DG153" i="1"/>
  <c r="DG87" i="1"/>
  <c r="DK107" i="6"/>
  <c r="DJ117" i="6"/>
  <c r="CP233" i="6"/>
  <c r="CP190" i="6"/>
  <c r="CP124" i="6"/>
  <c r="AL18" i="21"/>
  <c r="EK98" i="1"/>
  <c r="EK164" i="1"/>
  <c r="EW164" i="1"/>
  <c r="AD164" i="1"/>
  <c r="AD98" i="1"/>
  <c r="N223" i="6"/>
  <c r="N114" i="6"/>
  <c r="AS219" i="6"/>
  <c r="AS176" i="6"/>
  <c r="AS110" i="6"/>
  <c r="BG160" i="1"/>
  <c r="BG94" i="1"/>
  <c r="AN179" i="1"/>
  <c r="AN113" i="1"/>
  <c r="BX227" i="6"/>
  <c r="BX118" i="6"/>
  <c r="AB212" i="6"/>
  <c r="AB103" i="6"/>
  <c r="AB169" i="6"/>
  <c r="BD120" i="1"/>
  <c r="BD186" i="1"/>
  <c r="DD229" i="6"/>
  <c r="DD186" i="6"/>
  <c r="DD120" i="6"/>
  <c r="DY173" i="6"/>
  <c r="DY216" i="6"/>
  <c r="DY107" i="6"/>
  <c r="AF26" i="19"/>
  <c r="BC184" i="6"/>
  <c r="BC227" i="6"/>
  <c r="BC118" i="6"/>
  <c r="DZ182" i="1"/>
  <c r="DZ116" i="1"/>
  <c r="DD103" i="6"/>
  <c r="DD212" i="6"/>
  <c r="DD169" i="6"/>
  <c r="CB167" i="1"/>
  <c r="CB101" i="1"/>
  <c r="CQ109" i="1"/>
  <c r="CQ175" i="1"/>
  <c r="EI190" i="1"/>
  <c r="EI124" i="1"/>
  <c r="EU190" i="1"/>
  <c r="AK44" i="21"/>
  <c r="BJ234" i="6"/>
  <c r="BJ191" i="6"/>
  <c r="CB105" i="1"/>
  <c r="EL163" i="6"/>
  <c r="EL97" i="6"/>
  <c r="W107" i="1"/>
  <c r="W173" i="1"/>
  <c r="D27" i="19"/>
  <c r="AD27" i="19"/>
  <c r="DU217" i="6"/>
  <c r="BC27" i="39"/>
  <c r="O27" i="39"/>
  <c r="Q27" i="19"/>
  <c r="AS27" i="39"/>
  <c r="DU108" i="6"/>
  <c r="DU174" i="6"/>
  <c r="AG175" i="1"/>
  <c r="AG109" i="1"/>
  <c r="ED221" i="6"/>
  <c r="BF31" i="39"/>
  <c r="T31" i="19"/>
  <c r="AV31" i="39"/>
  <c r="R31" i="39"/>
  <c r="ED112" i="6"/>
  <c r="AF42" i="19"/>
  <c r="DY232" i="6"/>
  <c r="DY189" i="6"/>
  <c r="DY123" i="6"/>
  <c r="DY83" i="6"/>
  <c r="DZ110" i="1"/>
  <c r="DZ176" i="1"/>
  <c r="EY182" i="6"/>
  <c r="BB16" i="39"/>
  <c r="DA212" i="6"/>
  <c r="EI164" i="1"/>
  <c r="EG224" i="6"/>
  <c r="BP113" i="6"/>
  <c r="ER107" i="6"/>
  <c r="H30" i="18" s="1"/>
  <c r="CP104" i="6"/>
  <c r="K105" i="6"/>
  <c r="DV112" i="6"/>
  <c r="BX102" i="6"/>
  <c r="ER111" i="6"/>
  <c r="H34" i="18" s="1"/>
  <c r="DY116" i="6"/>
  <c r="DE109" i="6"/>
  <c r="CO190" i="1"/>
  <c r="AX28" i="21"/>
  <c r="BT166" i="1"/>
  <c r="BT100" i="1"/>
  <c r="BE191" i="6"/>
  <c r="BE234" i="6"/>
  <c r="BE125" i="6"/>
  <c r="CR107" i="6"/>
  <c r="CR173" i="6"/>
  <c r="CR216" i="6"/>
  <c r="AX187" i="1"/>
  <c r="AX121" i="1"/>
  <c r="AK215" i="6"/>
  <c r="AK172" i="6"/>
  <c r="AK106" i="6"/>
  <c r="BZ46" i="6"/>
  <c r="BZ207" i="6"/>
  <c r="BZ164" i="6"/>
  <c r="BV169" i="6"/>
  <c r="BV212" i="6"/>
  <c r="BV103" i="6"/>
  <c r="DK107" i="1"/>
  <c r="DK173" i="1"/>
  <c r="EK108" i="1"/>
  <c r="AL28" i="21"/>
  <c r="CH116" i="6"/>
  <c r="DA190" i="1"/>
  <c r="DA124" i="1"/>
  <c r="CO83" i="6"/>
  <c r="CO123" i="6"/>
  <c r="ER101" i="1"/>
  <c r="FD167" i="1"/>
  <c r="ER167" i="1"/>
  <c r="BP216" i="6"/>
  <c r="BO107" i="6"/>
  <c r="BO173" i="6"/>
  <c r="BO216" i="6"/>
  <c r="DS117" i="6"/>
  <c r="DS216" i="6"/>
  <c r="DS107" i="6"/>
  <c r="DS173" i="6"/>
  <c r="DH180" i="1"/>
  <c r="DH114" i="1"/>
  <c r="EB210" i="6"/>
  <c r="EB100" i="6"/>
  <c r="EB167" i="6"/>
  <c r="EB101" i="6"/>
  <c r="EC105" i="6"/>
  <c r="EC104" i="6"/>
  <c r="EC214" i="6"/>
  <c r="BF229" i="6"/>
  <c r="BF186" i="6"/>
  <c r="BF120" i="6"/>
  <c r="AK203" i="6"/>
  <c r="AK160" i="6"/>
  <c r="AK45" i="6"/>
  <c r="AK155" i="6" s="1"/>
  <c r="DM117" i="6"/>
  <c r="AH31" i="21"/>
  <c r="EC177" i="1"/>
  <c r="EC111" i="1"/>
  <c r="DR185" i="6"/>
  <c r="BB38" i="39"/>
  <c r="DR119" i="6"/>
  <c r="BS210" i="6"/>
  <c r="BS101" i="6"/>
  <c r="BS100" i="6"/>
  <c r="BS167" i="6"/>
  <c r="CO185" i="6"/>
  <c r="CC228" i="6"/>
  <c r="CC185" i="6"/>
  <c r="CC119" i="6"/>
  <c r="BB47" i="1"/>
  <c r="BB165" i="1"/>
  <c r="BB99" i="1"/>
  <c r="DO228" i="6"/>
  <c r="AQ38" i="39"/>
  <c r="I38" i="19"/>
  <c r="DO119" i="6"/>
  <c r="DO185" i="6"/>
  <c r="CW186" i="6"/>
  <c r="CW120" i="6"/>
  <c r="CW229" i="6"/>
  <c r="B39" i="19"/>
  <c r="AW48" i="6"/>
  <c r="AW213" i="6"/>
  <c r="AW170" i="6"/>
  <c r="AL202" i="6"/>
  <c r="AK202" i="6"/>
  <c r="AK44" i="6"/>
  <c r="AK257" i="6" s="1"/>
  <c r="ED164" i="6"/>
  <c r="R17" i="39"/>
  <c r="AV17" i="39"/>
  <c r="T17" i="19"/>
  <c r="BF17" i="39"/>
  <c r="EB184" i="6"/>
  <c r="EB118" i="6"/>
  <c r="EB227" i="6"/>
  <c r="M119" i="1"/>
  <c r="M103" i="1"/>
  <c r="M48" i="1"/>
  <c r="M91" i="1" s="1"/>
  <c r="EG105" i="1"/>
  <c r="AJ25" i="21"/>
  <c r="AX25" i="21"/>
  <c r="EG171" i="1"/>
  <c r="U25" i="21"/>
  <c r="F25" i="39"/>
  <c r="E25" i="21"/>
  <c r="L25" i="21"/>
  <c r="ES171" i="1"/>
  <c r="AJ25" i="39"/>
  <c r="BQ177" i="1"/>
  <c r="BQ111" i="1"/>
  <c r="BK161" i="1"/>
  <c r="BK95" i="1"/>
  <c r="BT115" i="6"/>
  <c r="BT181" i="6"/>
  <c r="BT224" i="6"/>
  <c r="BL187" i="1"/>
  <c r="BL121" i="1"/>
  <c r="DU120" i="1"/>
  <c r="B40" i="39"/>
  <c r="D40" i="21"/>
  <c r="DU186" i="1"/>
  <c r="J40" i="21"/>
  <c r="Q40" i="21"/>
  <c r="AD40" i="21"/>
  <c r="AF40" i="39"/>
  <c r="EQ119" i="1"/>
  <c r="FC185" i="1"/>
  <c r="EQ185" i="1"/>
  <c r="AO39" i="21"/>
  <c r="EZ167" i="1"/>
  <c r="EN101" i="1"/>
  <c r="EN161" i="6"/>
  <c r="EN95" i="6"/>
  <c r="EN94" i="6"/>
  <c r="EZ161" i="6"/>
  <c r="EN204" i="6"/>
  <c r="DK187" i="6"/>
  <c r="DK230" i="6"/>
  <c r="DK121" i="6"/>
  <c r="BA220" i="6"/>
  <c r="BA177" i="6"/>
  <c r="AE172" i="6"/>
  <c r="S106" i="6"/>
  <c r="S215" i="6"/>
  <c r="S172" i="6"/>
  <c r="DF119" i="1"/>
  <c r="DF185" i="1"/>
  <c r="FD182" i="1"/>
  <c r="ER116" i="1"/>
  <c r="ER182" i="1"/>
  <c r="BE40" i="39"/>
  <c r="EA187" i="6"/>
  <c r="AU40" i="39"/>
  <c r="Q40" i="39"/>
  <c r="S40" i="19"/>
  <c r="K40" i="19"/>
  <c r="EA230" i="6"/>
  <c r="AG40" i="19"/>
  <c r="EA121" i="6"/>
  <c r="BJ188" i="1"/>
  <c r="BJ122" i="1"/>
  <c r="BT97" i="1"/>
  <c r="BT46" i="1"/>
  <c r="BT163" i="1"/>
  <c r="EB121" i="6"/>
  <c r="EB230" i="6"/>
  <c r="EB187" i="6"/>
  <c r="BH153" i="1"/>
  <c r="BH87" i="1"/>
  <c r="AA173" i="1"/>
  <c r="AA107" i="1"/>
  <c r="EN175" i="6"/>
  <c r="EB109" i="6"/>
  <c r="EB218" i="6"/>
  <c r="EB175" i="6"/>
  <c r="CY186" i="1"/>
  <c r="CM186" i="1"/>
  <c r="CM120" i="1"/>
  <c r="DB120" i="6"/>
  <c r="DB229" i="6"/>
  <c r="DB186" i="6"/>
  <c r="G214" i="6"/>
  <c r="G105" i="6"/>
  <c r="G104" i="6"/>
  <c r="BF107" i="6"/>
  <c r="BF222" i="6"/>
  <c r="BF113" i="6"/>
  <c r="BF179" i="6"/>
  <c r="BD123" i="1"/>
  <c r="BD189" i="1"/>
  <c r="BO98" i="1"/>
  <c r="BO164" i="1"/>
  <c r="BN164" i="1"/>
  <c r="BN98" i="1"/>
  <c r="AA123" i="6"/>
  <c r="AA189" i="6"/>
  <c r="AA232" i="6"/>
  <c r="AA83" i="6"/>
  <c r="EE185" i="6"/>
  <c r="DS119" i="6"/>
  <c r="AP160" i="6"/>
  <c r="AP45" i="6"/>
  <c r="AP203" i="6"/>
  <c r="AJ178" i="1"/>
  <c r="AJ112" i="1"/>
  <c r="W167" i="6"/>
  <c r="W101" i="6"/>
  <c r="W210" i="6"/>
  <c r="W100" i="6"/>
  <c r="AD87" i="1"/>
  <c r="AD153" i="1"/>
  <c r="BG183" i="6"/>
  <c r="BG117" i="6"/>
  <c r="BG226" i="6"/>
  <c r="DG47" i="6"/>
  <c r="DS157" i="6" s="1"/>
  <c r="DG209" i="6"/>
  <c r="DG166" i="6"/>
  <c r="BF117" i="6"/>
  <c r="ED191" i="6"/>
  <c r="ED234" i="6"/>
  <c r="R44" i="39"/>
  <c r="BF44" i="39"/>
  <c r="AV44" i="39"/>
  <c r="T44" i="19"/>
  <c r="ED125" i="6"/>
  <c r="DG99" i="6"/>
  <c r="DG98" i="6"/>
  <c r="DG208" i="6"/>
  <c r="DG165" i="6"/>
  <c r="CW114" i="1"/>
  <c r="CW180" i="1"/>
  <c r="B34" i="21"/>
  <c r="DZ95" i="1"/>
  <c r="DZ45" i="1"/>
  <c r="DZ159" i="1"/>
  <c r="DZ93" i="1"/>
  <c r="DD110" i="6"/>
  <c r="DY184" i="1"/>
  <c r="DY118" i="1"/>
  <c r="BE177" i="6"/>
  <c r="BE220" i="6"/>
  <c r="BE111" i="6"/>
  <c r="AX217" i="6"/>
  <c r="AW217" i="6"/>
  <c r="AW174" i="6"/>
  <c r="AW108" i="6"/>
  <c r="BH225" i="6"/>
  <c r="BH182" i="6"/>
  <c r="BH116" i="6"/>
  <c r="AK111" i="1"/>
  <c r="AK177" i="1"/>
  <c r="BZ87" i="1"/>
  <c r="BZ153" i="1"/>
  <c r="DC177" i="6"/>
  <c r="DC220" i="6"/>
  <c r="DC111" i="6"/>
  <c r="DX166" i="6"/>
  <c r="DL166" i="6"/>
  <c r="DL47" i="6"/>
  <c r="DL209" i="6"/>
  <c r="AP19" i="39"/>
  <c r="AJ185" i="6"/>
  <c r="AJ228" i="6"/>
  <c r="AJ119" i="6"/>
  <c r="DZ124" i="6"/>
  <c r="DZ233" i="6"/>
  <c r="DZ190" i="6"/>
  <c r="DA179" i="6"/>
  <c r="DA113" i="6"/>
  <c r="DA222" i="6"/>
  <c r="AO116" i="1"/>
  <c r="AO182" i="1"/>
  <c r="J46" i="1"/>
  <c r="J89" i="1" s="1"/>
  <c r="J97" i="1"/>
  <c r="AH203" i="6"/>
  <c r="AH45" i="6"/>
  <c r="AH160" i="6"/>
  <c r="AJ101" i="6"/>
  <c r="AJ210" i="6"/>
  <c r="AJ100" i="6"/>
  <c r="AJ167" i="6"/>
  <c r="CU203" i="6"/>
  <c r="CT160" i="6"/>
  <c r="CT203" i="6"/>
  <c r="CT45" i="6"/>
  <c r="DT113" i="1"/>
  <c r="DT179" i="1"/>
  <c r="N48" i="6"/>
  <c r="N213" i="6"/>
  <c r="CO123" i="1"/>
  <c r="CO189" i="1"/>
  <c r="L108" i="6"/>
  <c r="AA234" i="6"/>
  <c r="AA191" i="6"/>
  <c r="AA125" i="6"/>
  <c r="ER212" i="6"/>
  <c r="FD169" i="6"/>
  <c r="J24" i="18" s="1"/>
  <c r="BB117" i="6"/>
  <c r="BB226" i="6"/>
  <c r="BB183" i="6"/>
  <c r="CX186" i="6"/>
  <c r="CX229" i="6"/>
  <c r="CX120" i="6"/>
  <c r="BM174" i="1"/>
  <c r="BM108" i="1"/>
  <c r="DB98" i="6"/>
  <c r="DB208" i="6"/>
  <c r="DB165" i="6"/>
  <c r="DB99" i="6"/>
  <c r="EE107" i="6"/>
  <c r="EE216" i="6"/>
  <c r="EE173" i="6"/>
  <c r="AI26" i="19"/>
  <c r="CU115" i="1"/>
  <c r="CU181" i="1"/>
  <c r="EL175" i="6"/>
  <c r="EL218" i="6"/>
  <c r="EX175" i="6"/>
  <c r="AU83" i="6"/>
  <c r="AU123" i="6"/>
  <c r="AU189" i="6"/>
  <c r="AU232" i="6"/>
  <c r="AA205" i="6"/>
  <c r="AA162" i="6"/>
  <c r="AA96" i="6"/>
  <c r="S102" i="1"/>
  <c r="S168" i="1"/>
  <c r="CN174" i="6"/>
  <c r="CN217" i="6"/>
  <c r="CN108" i="6"/>
  <c r="Z204" i="6"/>
  <c r="Z94" i="6"/>
  <c r="Z95" i="6"/>
  <c r="DJ224" i="6"/>
  <c r="DJ181" i="6"/>
  <c r="DJ115" i="6"/>
  <c r="S175" i="6"/>
  <c r="S218" i="6"/>
  <c r="S109" i="6"/>
  <c r="CG218" i="6"/>
  <c r="CG109" i="6"/>
  <c r="CG175" i="6"/>
  <c r="CT47" i="1"/>
  <c r="CT99" i="1"/>
  <c r="CT165" i="1"/>
  <c r="EL119" i="1"/>
  <c r="ER46" i="1"/>
  <c r="X9" i="21" s="1"/>
  <c r="FD163" i="1"/>
  <c r="ER97" i="1"/>
  <c r="L27" i="19"/>
  <c r="S27" i="39"/>
  <c r="EG108" i="6"/>
  <c r="ES174" i="6"/>
  <c r="U27" i="19"/>
  <c r="AJ27" i="19"/>
  <c r="EG174" i="6"/>
  <c r="E27" i="19"/>
  <c r="AY27" i="19"/>
  <c r="CL188" i="1"/>
  <c r="CL122" i="1"/>
  <c r="CM217" i="6"/>
  <c r="CL108" i="6"/>
  <c r="AL20" i="21"/>
  <c r="EW166" i="1"/>
  <c r="EK100" i="1"/>
  <c r="EK166" i="1"/>
  <c r="BX185" i="6"/>
  <c r="BX228" i="6"/>
  <c r="BX119" i="6"/>
  <c r="DD121" i="6"/>
  <c r="DD217" i="6"/>
  <c r="DD174" i="6"/>
  <c r="DD108" i="6"/>
  <c r="BL209" i="6"/>
  <c r="BL166" i="6"/>
  <c r="BL47" i="6"/>
  <c r="DK171" i="1"/>
  <c r="DK105" i="1"/>
  <c r="CW110" i="6"/>
  <c r="CW124" i="6"/>
  <c r="B43" i="19"/>
  <c r="CW190" i="6"/>
  <c r="CW233" i="6"/>
  <c r="AQ122" i="6"/>
  <c r="AQ231" i="6"/>
  <c r="AQ188" i="6"/>
  <c r="BP113" i="1"/>
  <c r="BP179" i="1"/>
  <c r="E114" i="6"/>
  <c r="EE217" i="6"/>
  <c r="EE108" i="6"/>
  <c r="BZ185" i="1"/>
  <c r="BZ119" i="1"/>
  <c r="BQ168" i="6"/>
  <c r="BQ211" i="6"/>
  <c r="BQ102" i="6"/>
  <c r="BQ94" i="6"/>
  <c r="BQ204" i="6"/>
  <c r="BQ161" i="6"/>
  <c r="BQ95" i="6"/>
  <c r="AX106" i="6"/>
  <c r="AX215" i="6"/>
  <c r="AX172" i="6"/>
  <c r="AD190" i="6"/>
  <c r="AD233" i="6"/>
  <c r="AD124" i="6"/>
  <c r="AP110" i="1"/>
  <c r="AP176" i="1"/>
  <c r="AV115" i="1"/>
  <c r="AV181" i="1"/>
  <c r="BZ101" i="1"/>
  <c r="BZ167" i="1"/>
  <c r="E94" i="6"/>
  <c r="E95" i="6"/>
  <c r="BS45" i="6"/>
  <c r="BS160" i="6"/>
  <c r="BS203" i="6"/>
  <c r="AK222" i="6"/>
  <c r="AK179" i="6"/>
  <c r="AK113" i="6"/>
  <c r="EI108" i="6"/>
  <c r="EI174" i="6"/>
  <c r="EI217" i="6"/>
  <c r="AV45" i="1"/>
  <c r="AV93" i="1"/>
  <c r="AV159" i="1"/>
  <c r="CM204" i="6"/>
  <c r="CL95" i="6"/>
  <c r="CL94" i="6"/>
  <c r="CL204" i="6"/>
  <c r="CL161" i="6"/>
  <c r="CS162" i="6"/>
  <c r="CS96" i="6"/>
  <c r="CS205" i="6"/>
  <c r="AL234" i="6"/>
  <c r="AL191" i="6"/>
  <c r="AL125" i="6"/>
  <c r="BU100" i="1"/>
  <c r="BU166" i="1"/>
  <c r="AT172" i="6"/>
  <c r="AT106" i="6"/>
  <c r="AT215" i="6"/>
  <c r="X174" i="6"/>
  <c r="X108" i="6"/>
  <c r="X217" i="6"/>
  <c r="BU120" i="6"/>
  <c r="BU186" i="6"/>
  <c r="BU229" i="6"/>
  <c r="EX162" i="1"/>
  <c r="EL162" i="1"/>
  <c r="EL96" i="1"/>
  <c r="X44" i="19"/>
  <c r="AZ44" i="39"/>
  <c r="EP234" i="6"/>
  <c r="V44" i="39"/>
  <c r="EP191" i="6"/>
  <c r="BJ44" i="39"/>
  <c r="FB191" i="6"/>
  <c r="EP125" i="6"/>
  <c r="BT112" i="6"/>
  <c r="BT221" i="6"/>
  <c r="BT178" i="6"/>
  <c r="AQ42" i="39"/>
  <c r="DO232" i="6"/>
  <c r="I42" i="19"/>
  <c r="DO83" i="6"/>
  <c r="DO189" i="6"/>
  <c r="DO123" i="6"/>
  <c r="Q47" i="6"/>
  <c r="Q166" i="6"/>
  <c r="Q209" i="6"/>
  <c r="DL178" i="6"/>
  <c r="AP31" i="39"/>
  <c r="DL221" i="6"/>
  <c r="DL112" i="6"/>
  <c r="AM218" i="6"/>
  <c r="AM109" i="6"/>
  <c r="AM175" i="6"/>
  <c r="CD106" i="1"/>
  <c r="CD172" i="1"/>
  <c r="AS208" i="6"/>
  <c r="AS98" i="6"/>
  <c r="AS165" i="6"/>
  <c r="AS99" i="6"/>
  <c r="DS175" i="1"/>
  <c r="DS109" i="1"/>
  <c r="CE173" i="6"/>
  <c r="CE216" i="6"/>
  <c r="CE107" i="6"/>
  <c r="CA171" i="6"/>
  <c r="CA214" i="6"/>
  <c r="CA105" i="6"/>
  <c r="CA104" i="6"/>
  <c r="BK110" i="1"/>
  <c r="BK176" i="1"/>
  <c r="T109" i="6"/>
  <c r="T175" i="6"/>
  <c r="T218" i="6"/>
  <c r="AJ47" i="6"/>
  <c r="AJ245" i="6" s="1"/>
  <c r="AJ209" i="6"/>
  <c r="AJ166" i="6"/>
  <c r="CT181" i="1"/>
  <c r="CT115" i="1"/>
  <c r="CN123" i="1"/>
  <c r="CN189" i="1"/>
  <c r="DH161" i="1"/>
  <c r="DH95" i="1"/>
  <c r="AM26" i="39"/>
  <c r="X26" i="21"/>
  <c r="EP106" i="1"/>
  <c r="BX116" i="6"/>
  <c r="BX225" i="6"/>
  <c r="BX182" i="6"/>
  <c r="DB164" i="1"/>
  <c r="DB98" i="1"/>
  <c r="U204" i="6"/>
  <c r="U161" i="6"/>
  <c r="U95" i="6"/>
  <c r="U94" i="6"/>
  <c r="AY118" i="6"/>
  <c r="AY216" i="6"/>
  <c r="AY173" i="6"/>
  <c r="AY107" i="6"/>
  <c r="O213" i="6"/>
  <c r="O48" i="6"/>
  <c r="Q109" i="6"/>
  <c r="EB106" i="1"/>
  <c r="EB172" i="1"/>
  <c r="CP115" i="1"/>
  <c r="CP181" i="1"/>
  <c r="AF35" i="21"/>
  <c r="AL145" i="21" s="1"/>
  <c r="DY115" i="1"/>
  <c r="DY181" i="1"/>
  <c r="BA109" i="6"/>
  <c r="BA218" i="6"/>
  <c r="BA175" i="6"/>
  <c r="DT110" i="6"/>
  <c r="DT176" i="6"/>
  <c r="DT219" i="6"/>
  <c r="CZ111" i="6"/>
  <c r="CZ177" i="6"/>
  <c r="CZ220" i="6"/>
  <c r="L17" i="21"/>
  <c r="EG163" i="1"/>
  <c r="E17" i="21"/>
  <c r="F127" i="21" s="1"/>
  <c r="U17" i="21"/>
  <c r="AX17" i="21"/>
  <c r="AY127" i="21" s="1"/>
  <c r="O20" i="12" s="1"/>
  <c r="AJ17" i="39"/>
  <c r="DG100" i="1"/>
  <c r="DG166" i="1"/>
  <c r="EA48" i="6"/>
  <c r="EA170" i="6"/>
  <c r="Q23" i="39"/>
  <c r="BE23" i="39"/>
  <c r="K23" i="19"/>
  <c r="AU23" i="39"/>
  <c r="AG23" i="19"/>
  <c r="EA213" i="6"/>
  <c r="S23" i="19"/>
  <c r="F44" i="6"/>
  <c r="F252" i="6" s="1"/>
  <c r="CF230" i="6"/>
  <c r="CF187" i="6"/>
  <c r="CF121" i="6"/>
  <c r="AI7" i="21"/>
  <c r="AO117" i="21" s="1"/>
  <c r="U108" i="1"/>
  <c r="BV220" i="6"/>
  <c r="BV177" i="6"/>
  <c r="BV111" i="6"/>
  <c r="FB190" i="1"/>
  <c r="AM44" i="39"/>
  <c r="I44" i="39"/>
  <c r="X44" i="21"/>
  <c r="EP124" i="1"/>
  <c r="EP190" i="1"/>
  <c r="BF164" i="6"/>
  <c r="BF207" i="6"/>
  <c r="BF46" i="6"/>
  <c r="G231" i="6"/>
  <c r="G122" i="6"/>
  <c r="R26" i="39"/>
  <c r="ED107" i="6"/>
  <c r="CC178" i="1"/>
  <c r="CC112" i="1"/>
  <c r="DD45" i="6"/>
  <c r="DD160" i="6"/>
  <c r="DD203" i="6"/>
  <c r="CI107" i="6"/>
  <c r="CI173" i="6"/>
  <c r="CI216" i="6"/>
  <c r="O101" i="1"/>
  <c r="BQ170" i="1"/>
  <c r="BQ104" i="1"/>
  <c r="EN172" i="1"/>
  <c r="EZ172" i="1"/>
  <c r="EN106" i="1"/>
  <c r="CA181" i="6"/>
  <c r="BO115" i="6"/>
  <c r="BO181" i="6"/>
  <c r="BO224" i="6"/>
  <c r="BD94" i="1"/>
  <c r="BD160" i="1"/>
  <c r="ET180" i="1"/>
  <c r="EH114" i="1"/>
  <c r="EH180" i="1"/>
  <c r="BG181" i="6"/>
  <c r="BG115" i="6"/>
  <c r="BG224" i="6"/>
  <c r="ER153" i="1"/>
  <c r="ER87" i="1"/>
  <c r="FD153" i="1"/>
  <c r="P6" i="34" s="1"/>
  <c r="ER122" i="1"/>
  <c r="FD188" i="1"/>
  <c r="ER188" i="1"/>
  <c r="AD189" i="1"/>
  <c r="AD123" i="1"/>
  <c r="EJ95" i="1"/>
  <c r="EV161" i="1"/>
  <c r="EJ161" i="1"/>
  <c r="G15" i="39"/>
  <c r="AK15" i="39"/>
  <c r="V15" i="21"/>
  <c r="CL189" i="1"/>
  <c r="CL123" i="1"/>
  <c r="BI117" i="1"/>
  <c r="BI183" i="1"/>
  <c r="AH170" i="1"/>
  <c r="AH104" i="1"/>
  <c r="CM178" i="6"/>
  <c r="CM221" i="6"/>
  <c r="CM112" i="6"/>
  <c r="F115" i="6"/>
  <c r="F224" i="6"/>
  <c r="AG104" i="6"/>
  <c r="AG171" i="6"/>
  <c r="AG214" i="6"/>
  <c r="AG105" i="6"/>
  <c r="DN164" i="6"/>
  <c r="DN207" i="6"/>
  <c r="DN46" i="6"/>
  <c r="DN244" i="6" s="1"/>
  <c r="AI213" i="6"/>
  <c r="AI170" i="6"/>
  <c r="AI48" i="6"/>
  <c r="BZ115" i="6"/>
  <c r="DH176" i="1"/>
  <c r="DH110" i="1"/>
  <c r="EH106" i="6"/>
  <c r="AA122" i="1"/>
  <c r="AA188" i="1"/>
  <c r="AU115" i="6"/>
  <c r="AU181" i="6"/>
  <c r="AU224" i="6"/>
  <c r="EV185" i="6"/>
  <c r="T38" i="39"/>
  <c r="EJ185" i="6"/>
  <c r="EJ228" i="6"/>
  <c r="BH38" i="39"/>
  <c r="V38" i="19"/>
  <c r="AX38" i="39"/>
  <c r="AJ176" i="1"/>
  <c r="AJ110" i="1"/>
  <c r="DF110" i="1"/>
  <c r="DF176" i="1"/>
  <c r="BJ185" i="1"/>
  <c r="BJ119" i="1"/>
  <c r="AP97" i="1"/>
  <c r="AP163" i="1"/>
  <c r="AP46" i="1"/>
  <c r="DL204" i="6"/>
  <c r="DL95" i="6"/>
  <c r="DL94" i="6"/>
  <c r="AP14" i="39"/>
  <c r="DL161" i="6"/>
  <c r="W95" i="6"/>
  <c r="W161" i="6"/>
  <c r="W204" i="6"/>
  <c r="Y112" i="6"/>
  <c r="M211" i="6"/>
  <c r="M102" i="6"/>
  <c r="BO168" i="1"/>
  <c r="BO102" i="1"/>
  <c r="S46" i="6"/>
  <c r="S244" i="6" s="1"/>
  <c r="S207" i="6"/>
  <c r="S164" i="6"/>
  <c r="AI228" i="6"/>
  <c r="AI185" i="6"/>
  <c r="AI119" i="6"/>
  <c r="BK115" i="6"/>
  <c r="AS189" i="1"/>
  <c r="AS123" i="1"/>
  <c r="CR107" i="1"/>
  <c r="CR173" i="1"/>
  <c r="AW174" i="1"/>
  <c r="AW108" i="1"/>
  <c r="DP186" i="1"/>
  <c r="DP120" i="1"/>
  <c r="CG161" i="1"/>
  <c r="CG95" i="1"/>
  <c r="V105" i="1"/>
  <c r="V171" i="1"/>
  <c r="EZ180" i="1"/>
  <c r="EN114" i="1"/>
  <c r="EN180" i="1"/>
  <c r="BL97" i="1"/>
  <c r="BL163" i="1"/>
  <c r="BL46" i="1"/>
  <c r="BG207" i="6"/>
  <c r="BG46" i="6"/>
  <c r="BG164" i="6"/>
  <c r="EF180" i="1"/>
  <c r="EF114" i="1"/>
  <c r="CV124" i="6"/>
  <c r="CV190" i="6"/>
  <c r="CV233" i="6"/>
  <c r="AI32" i="19"/>
  <c r="AJ187" i="19" s="1"/>
  <c r="EE222" i="6"/>
  <c r="EE113" i="6"/>
  <c r="EE179" i="6"/>
  <c r="CZ216" i="6"/>
  <c r="CZ173" i="6"/>
  <c r="EG98" i="1"/>
  <c r="ES164" i="1"/>
  <c r="AX18" i="21"/>
  <c r="AJ18" i="39"/>
  <c r="E18" i="21"/>
  <c r="L18" i="21"/>
  <c r="EG164" i="1"/>
  <c r="U18" i="21"/>
  <c r="DF115" i="6"/>
  <c r="CJ45" i="6"/>
  <c r="CJ203" i="6"/>
  <c r="CJ160" i="6"/>
  <c r="CS185" i="6"/>
  <c r="CS119" i="6"/>
  <c r="CS228" i="6"/>
  <c r="CA233" i="6"/>
  <c r="CA190" i="6"/>
  <c r="DC186" i="1"/>
  <c r="DC120" i="1"/>
  <c r="BU98" i="1"/>
  <c r="BU164" i="1"/>
  <c r="AD159" i="1"/>
  <c r="W34" i="21"/>
  <c r="EM180" i="1"/>
  <c r="M34" i="21"/>
  <c r="EY180" i="1"/>
  <c r="H34" i="39"/>
  <c r="EM114" i="1"/>
  <c r="AM34" i="21"/>
  <c r="EF96" i="1"/>
  <c r="EF162" i="1"/>
  <c r="CP213" i="6"/>
  <c r="CP170" i="6"/>
  <c r="CP48" i="6"/>
  <c r="CU204" i="6"/>
  <c r="CU161" i="6"/>
  <c r="CU95" i="6"/>
  <c r="CU94" i="6"/>
  <c r="L111" i="6"/>
  <c r="L220" i="6"/>
  <c r="EE100" i="1"/>
  <c r="EE166" i="1"/>
  <c r="AI20" i="21"/>
  <c r="CO219" i="6"/>
  <c r="CO110" i="6"/>
  <c r="CO176" i="6"/>
  <c r="DW96" i="6"/>
  <c r="AE15" i="19"/>
  <c r="DW162" i="6"/>
  <c r="DW205" i="6"/>
  <c r="DD175" i="1"/>
  <c r="DD109" i="1"/>
  <c r="BX122" i="1"/>
  <c r="BX188" i="1"/>
  <c r="BX220" i="6"/>
  <c r="BX177" i="6"/>
  <c r="BX111" i="6"/>
  <c r="BM186" i="1"/>
  <c r="BM120" i="1"/>
  <c r="BR212" i="6"/>
  <c r="BR103" i="6"/>
  <c r="BR169" i="6"/>
  <c r="CI116" i="1"/>
  <c r="CI182" i="1"/>
  <c r="EA119" i="1"/>
  <c r="K39" i="21"/>
  <c r="EA185" i="1"/>
  <c r="EJ115" i="1"/>
  <c r="EJ181" i="1"/>
  <c r="AS19" i="39"/>
  <c r="AW130" i="39" s="1"/>
  <c r="AD19" i="19"/>
  <c r="AJ130" i="19" s="1"/>
  <c r="J19" i="19"/>
  <c r="Q19" i="19"/>
  <c r="U130" i="19" s="1"/>
  <c r="BC19" i="39"/>
  <c r="O19" i="39"/>
  <c r="DU209" i="6"/>
  <c r="DU47" i="6"/>
  <c r="D19" i="19"/>
  <c r="DU166" i="6"/>
  <c r="AD120" i="6"/>
  <c r="AD229" i="6"/>
  <c r="AD186" i="6"/>
  <c r="U172" i="1"/>
  <c r="U106" i="1"/>
  <c r="BE96" i="6"/>
  <c r="BE205" i="6"/>
  <c r="BE162" i="6"/>
  <c r="M124" i="1"/>
  <c r="K36" i="19"/>
  <c r="S36" i="19"/>
  <c r="BE36" i="39"/>
  <c r="EA117" i="6"/>
  <c r="Q36" i="39"/>
  <c r="EA226" i="6"/>
  <c r="AG36" i="19"/>
  <c r="EA183" i="6"/>
  <c r="AU36" i="39"/>
  <c r="EG102" i="1"/>
  <c r="ES168" i="1"/>
  <c r="AJ22" i="39"/>
  <c r="EG168" i="1"/>
  <c r="E22" i="21"/>
  <c r="AJ22" i="21"/>
  <c r="L22" i="21"/>
  <c r="AX22" i="21"/>
  <c r="F22" i="39"/>
  <c r="U22" i="21"/>
  <c r="EM48" i="1"/>
  <c r="EM103" i="1"/>
  <c r="EY169" i="1"/>
  <c r="EM169" i="1"/>
  <c r="AL23" i="39"/>
  <c r="W23" i="21"/>
  <c r="AM23" i="21"/>
  <c r="H23" i="39"/>
  <c r="CN186" i="6"/>
  <c r="CN229" i="6"/>
  <c r="CN120" i="6"/>
  <c r="AE185" i="1"/>
  <c r="S185" i="1"/>
  <c r="S119" i="1"/>
  <c r="AO28" i="19"/>
  <c r="EQ175" i="6"/>
  <c r="EQ218" i="6"/>
  <c r="FC175" i="6"/>
  <c r="EQ109" i="6"/>
  <c r="T172" i="1"/>
  <c r="T106" i="1"/>
  <c r="DV177" i="1"/>
  <c r="DV111" i="1"/>
  <c r="CD171" i="1"/>
  <c r="CD105" i="1"/>
  <c r="EA182" i="1"/>
  <c r="DO182" i="1"/>
  <c r="I36" i="21"/>
  <c r="DO116" i="1"/>
  <c r="AD36" i="39"/>
  <c r="EB96" i="1"/>
  <c r="EB162" i="1"/>
  <c r="CO105" i="6"/>
  <c r="CO104" i="6"/>
  <c r="CO171" i="6"/>
  <c r="CO214" i="6"/>
  <c r="EL115" i="6"/>
  <c r="AX101" i="6"/>
  <c r="AX167" i="6"/>
  <c r="AX210" i="6"/>
  <c r="AX100" i="6"/>
  <c r="BT120" i="6"/>
  <c r="BT229" i="6"/>
  <c r="BT186" i="6"/>
  <c r="AF94" i="6"/>
  <c r="AF95" i="6"/>
  <c r="AF204" i="6"/>
  <c r="AF161" i="6"/>
  <c r="CZ115" i="1"/>
  <c r="CZ181" i="1"/>
  <c r="DA48" i="6"/>
  <c r="DA213" i="6"/>
  <c r="DA170" i="6"/>
  <c r="J124" i="1"/>
  <c r="DJ108" i="1"/>
  <c r="DJ174" i="1"/>
  <c r="DL215" i="6"/>
  <c r="DL172" i="6"/>
  <c r="AP25" i="39"/>
  <c r="DL106" i="6"/>
  <c r="J13" i="21"/>
  <c r="D13" i="21"/>
  <c r="AD13" i="21"/>
  <c r="EE97" i="6"/>
  <c r="EE163" i="6"/>
  <c r="AI16" i="19"/>
  <c r="EE206" i="6"/>
  <c r="DQ181" i="1"/>
  <c r="DQ115" i="1"/>
  <c r="CN47" i="1"/>
  <c r="CN165" i="1"/>
  <c r="CN99" i="1"/>
  <c r="U175" i="1"/>
  <c r="U109" i="1"/>
  <c r="DX122" i="6"/>
  <c r="BD41" i="39"/>
  <c r="DX231" i="6"/>
  <c r="R41" i="19"/>
  <c r="AT41" i="39"/>
  <c r="DX188" i="6"/>
  <c r="P41" i="39"/>
  <c r="CA114" i="6"/>
  <c r="DP114" i="6"/>
  <c r="DP180" i="6"/>
  <c r="DP223" i="6"/>
  <c r="AS172" i="6"/>
  <c r="AS215" i="6"/>
  <c r="AS106" i="6"/>
  <c r="DG181" i="1"/>
  <c r="DG115" i="1"/>
  <c r="EB181" i="6"/>
  <c r="EB115" i="6"/>
  <c r="EB224" i="6"/>
  <c r="CN165" i="6"/>
  <c r="CN208" i="6"/>
  <c r="CN99" i="6"/>
  <c r="CN98" i="6"/>
  <c r="AL120" i="6"/>
  <c r="AL186" i="6"/>
  <c r="AL229" i="6"/>
  <c r="ER186" i="1"/>
  <c r="FD186" i="1"/>
  <c r="ER120" i="1"/>
  <c r="AW186" i="1"/>
  <c r="AW120" i="1"/>
  <c r="BM222" i="6"/>
  <c r="BM179" i="6"/>
  <c r="BB32" i="19"/>
  <c r="BM113" i="6"/>
  <c r="AE14" i="39"/>
  <c r="AQ232" i="6"/>
  <c r="AQ83" i="6"/>
  <c r="AQ123" i="6"/>
  <c r="BR187" i="1"/>
  <c r="BR121" i="1"/>
  <c r="AC170" i="6"/>
  <c r="AC213" i="6"/>
  <c r="AC48" i="6"/>
  <c r="EI170" i="6"/>
  <c r="AK23" i="19"/>
  <c r="AV120" i="6"/>
  <c r="AV186" i="6"/>
  <c r="AV229" i="6"/>
  <c r="X14" i="19"/>
  <c r="EP95" i="6"/>
  <c r="EP94" i="6"/>
  <c r="EP204" i="6"/>
  <c r="AZ14" i="39"/>
  <c r="BJ14" i="39"/>
  <c r="AE169" i="1"/>
  <c r="DO95" i="1"/>
  <c r="I15" i="21"/>
  <c r="AD15" i="39"/>
  <c r="AE186" i="1"/>
  <c r="S182" i="6"/>
  <c r="S116" i="6"/>
  <c r="S225" i="6"/>
  <c r="X16" i="19"/>
  <c r="EP163" i="6"/>
  <c r="EP97" i="6"/>
  <c r="EP206" i="6"/>
  <c r="V16" i="39"/>
  <c r="AZ16" i="39"/>
  <c r="FB163" i="6"/>
  <c r="BJ16" i="39"/>
  <c r="DI179" i="6"/>
  <c r="H32" i="19"/>
  <c r="C32" i="19"/>
  <c r="DI222" i="6"/>
  <c r="AO32" i="39"/>
  <c r="DI113" i="6"/>
  <c r="EZ188" i="1"/>
  <c r="EN188" i="1"/>
  <c r="EN122" i="1"/>
  <c r="H124" i="1"/>
  <c r="CK206" i="6"/>
  <c r="CK97" i="6"/>
  <c r="CK163" i="6"/>
  <c r="L118" i="1"/>
  <c r="BX98" i="1"/>
  <c r="U164" i="1"/>
  <c r="U98" i="1"/>
  <c r="BR163" i="1"/>
  <c r="BR46" i="1"/>
  <c r="CD155" i="1" s="1"/>
  <c r="BR97" i="1"/>
  <c r="DP191" i="6"/>
  <c r="DP234" i="6"/>
  <c r="DP125" i="6"/>
  <c r="V110" i="6"/>
  <c r="EV172" i="1"/>
  <c r="EJ172" i="1"/>
  <c r="AK26" i="39"/>
  <c r="EJ106" i="1"/>
  <c r="V26" i="21"/>
  <c r="EU172" i="1"/>
  <c r="EI172" i="1"/>
  <c r="EI106" i="1"/>
  <c r="AK26" i="21"/>
  <c r="CN218" i="6"/>
  <c r="CN109" i="6"/>
  <c r="CN175" i="6"/>
  <c r="AN170" i="1"/>
  <c r="AN104" i="1"/>
  <c r="AP125" i="6"/>
  <c r="H13" i="19"/>
  <c r="C13" i="19"/>
  <c r="DJ170" i="1"/>
  <c r="DJ104" i="1"/>
  <c r="AF106" i="6"/>
  <c r="AF215" i="6"/>
  <c r="AF172" i="6"/>
  <c r="AT224" i="6"/>
  <c r="AS224" i="6"/>
  <c r="AS181" i="6"/>
  <c r="AS115" i="6"/>
  <c r="CE120" i="1"/>
  <c r="CE186" i="1"/>
  <c r="DB206" i="6"/>
  <c r="DB163" i="6"/>
  <c r="CK101" i="1"/>
  <c r="CK167" i="1"/>
  <c r="AG98" i="1"/>
  <c r="AG164" i="1"/>
  <c r="BF234" i="6"/>
  <c r="BF191" i="6"/>
  <c r="BF125" i="6"/>
  <c r="AZ226" i="6"/>
  <c r="AZ117" i="6"/>
  <c r="AC116" i="1"/>
  <c r="AC182" i="1"/>
  <c r="AT103" i="1"/>
  <c r="AT169" i="1"/>
  <c r="AT48" i="1"/>
  <c r="AT91" i="1" s="1"/>
  <c r="BK47" i="6"/>
  <c r="BK200" i="6" s="1"/>
  <c r="BK209" i="6"/>
  <c r="BK166" i="6"/>
  <c r="DV116" i="6"/>
  <c r="DJ117" i="1"/>
  <c r="DJ183" i="1"/>
  <c r="CP187" i="6"/>
  <c r="CP230" i="6"/>
  <c r="CP121" i="6"/>
  <c r="AW104" i="1"/>
  <c r="AW170" i="1"/>
  <c r="M115" i="6"/>
  <c r="M224" i="6"/>
  <c r="EX182" i="1"/>
  <c r="EL116" i="1"/>
  <c r="EL182" i="1"/>
  <c r="CK213" i="6"/>
  <c r="CK170" i="6"/>
  <c r="CK48" i="6"/>
  <c r="BC38" i="39"/>
  <c r="DU228" i="6"/>
  <c r="O38" i="39"/>
  <c r="Q38" i="19"/>
  <c r="DU119" i="6"/>
  <c r="D38" i="19"/>
  <c r="J38" i="19"/>
  <c r="DU185" i="6"/>
  <c r="AD38" i="19"/>
  <c r="AS38" i="39"/>
  <c r="EC228" i="6"/>
  <c r="EC185" i="6"/>
  <c r="AH38" i="19"/>
  <c r="EC119" i="6"/>
  <c r="EA106" i="6"/>
  <c r="Q25" i="39"/>
  <c r="AG25" i="19"/>
  <c r="BE25" i="39"/>
  <c r="EA215" i="6"/>
  <c r="EA172" i="6"/>
  <c r="S25" i="19"/>
  <c r="AU25" i="39"/>
  <c r="CP113" i="1"/>
  <c r="CP179" i="1"/>
  <c r="C32" i="21"/>
  <c r="H32" i="21"/>
  <c r="BN183" i="1"/>
  <c r="BN117" i="1"/>
  <c r="BI171" i="6"/>
  <c r="BI104" i="6"/>
  <c r="BI214" i="6"/>
  <c r="BI105" i="6"/>
  <c r="U123" i="6"/>
  <c r="U189" i="6"/>
  <c r="U232" i="6"/>
  <c r="U83" i="6"/>
  <c r="I108" i="6"/>
  <c r="I217" i="6"/>
  <c r="AL188" i="1"/>
  <c r="AL122" i="1"/>
  <c r="BW182" i="1"/>
  <c r="BW116" i="1"/>
  <c r="AH18" i="21"/>
  <c r="EC164" i="1"/>
  <c r="EC98" i="1"/>
  <c r="V124" i="1"/>
  <c r="V190" i="1"/>
  <c r="BK98" i="6"/>
  <c r="BK208" i="6"/>
  <c r="BK99" i="6"/>
  <c r="BK165" i="6"/>
  <c r="CL166" i="6"/>
  <c r="BZ209" i="6"/>
  <c r="BZ166" i="6"/>
  <c r="BZ47" i="6"/>
  <c r="BZ245" i="6" s="1"/>
  <c r="BR165" i="6"/>
  <c r="BR208" i="6"/>
  <c r="H36" i="19"/>
  <c r="DI117" i="6"/>
  <c r="C36" i="19"/>
  <c r="CR164" i="1"/>
  <c r="CR98" i="1"/>
  <c r="DR187" i="6"/>
  <c r="DR230" i="6"/>
  <c r="DR121" i="6"/>
  <c r="BB40" i="39"/>
  <c r="AR40" i="39"/>
  <c r="AW45" i="6"/>
  <c r="AW203" i="6"/>
  <c r="AW160" i="6"/>
  <c r="BY113" i="6"/>
  <c r="BY222" i="6"/>
  <c r="BY179" i="6"/>
  <c r="AJ234" i="6"/>
  <c r="AJ125" i="6"/>
  <c r="AJ191" i="6"/>
  <c r="CP184" i="6"/>
  <c r="CP227" i="6"/>
  <c r="CP118" i="6"/>
  <c r="M106" i="1"/>
  <c r="DA164" i="1"/>
  <c r="DA98" i="1"/>
  <c r="BJ233" i="6"/>
  <c r="BJ190" i="6"/>
  <c r="BJ124" i="6"/>
  <c r="I98" i="6"/>
  <c r="I208" i="6"/>
  <c r="I99" i="6"/>
  <c r="DM97" i="6"/>
  <c r="DM206" i="6"/>
  <c r="DM163" i="6"/>
  <c r="CA168" i="1"/>
  <c r="EB234" i="6"/>
  <c r="EB191" i="6"/>
  <c r="EB125" i="6"/>
  <c r="EE46" i="1"/>
  <c r="EE163" i="1"/>
  <c r="EE97" i="1"/>
  <c r="AI17" i="21"/>
  <c r="CB225" i="6"/>
  <c r="CB116" i="6"/>
  <c r="CY231" i="6"/>
  <c r="CY188" i="6"/>
  <c r="CY122" i="6"/>
  <c r="BI115" i="6"/>
  <c r="AN20" i="19"/>
  <c r="EO100" i="6"/>
  <c r="F108" i="1"/>
  <c r="AG119" i="6"/>
  <c r="AG228" i="6"/>
  <c r="AG185" i="6"/>
  <c r="BS112" i="6"/>
  <c r="BS221" i="6"/>
  <c r="BS178" i="6"/>
  <c r="J107" i="6"/>
  <c r="J216" i="6"/>
  <c r="BW223" i="6"/>
  <c r="BW114" i="6"/>
  <c r="BW180" i="6"/>
  <c r="DF104" i="6"/>
  <c r="DF105" i="6"/>
  <c r="EJ213" i="6"/>
  <c r="V23" i="19"/>
  <c r="V178" i="19" s="1"/>
  <c r="EJ170" i="6"/>
  <c r="EV170" i="6"/>
  <c r="BH23" i="39"/>
  <c r="AX23" i="39"/>
  <c r="T23" i="39"/>
  <c r="EJ48" i="6"/>
  <c r="AN23" i="19"/>
  <c r="EO170" i="6"/>
  <c r="AP185" i="1"/>
  <c r="AP119" i="1"/>
  <c r="CL213" i="6"/>
  <c r="CL48" i="6"/>
  <c r="CL158" i="6" s="1"/>
  <c r="CL170" i="6"/>
  <c r="CU123" i="6"/>
  <c r="CU83" i="6"/>
  <c r="CU281" i="6" s="1"/>
  <c r="BW225" i="6"/>
  <c r="BW116" i="6"/>
  <c r="CD164" i="1"/>
  <c r="CD98" i="1"/>
  <c r="ES177" i="1"/>
  <c r="EG111" i="1"/>
  <c r="L31" i="21"/>
  <c r="U31" i="21"/>
  <c r="E31" i="21"/>
  <c r="AJ31" i="39"/>
  <c r="EG177" i="1"/>
  <c r="AX31" i="21"/>
  <c r="DW210" i="6"/>
  <c r="DW167" i="6"/>
  <c r="DC215" i="6"/>
  <c r="DC106" i="6"/>
  <c r="DC172" i="6"/>
  <c r="AA228" i="6"/>
  <c r="AA119" i="6"/>
  <c r="AA185" i="6"/>
  <c r="EX172" i="1"/>
  <c r="EL106" i="1"/>
  <c r="EL172" i="1"/>
  <c r="CT188" i="1"/>
  <c r="CT122" i="1"/>
  <c r="AU105" i="6"/>
  <c r="AU104" i="6"/>
  <c r="AU214" i="6"/>
  <c r="AU171" i="6"/>
  <c r="W119" i="6"/>
  <c r="CS181" i="1"/>
  <c r="CS115" i="1"/>
  <c r="CV83" i="6"/>
  <c r="CV232" i="6"/>
  <c r="CV189" i="6"/>
  <c r="T173" i="1"/>
  <c r="T107" i="1"/>
  <c r="CV111" i="1"/>
  <c r="CV177" i="1"/>
  <c r="G219" i="6"/>
  <c r="G110" i="6"/>
  <c r="AZ122" i="6"/>
  <c r="AZ231" i="6"/>
  <c r="AZ188" i="6"/>
  <c r="U106" i="6"/>
  <c r="U215" i="6"/>
  <c r="U172" i="6"/>
  <c r="DK112" i="1"/>
  <c r="DK178" i="1"/>
  <c r="DH111" i="6"/>
  <c r="DH220" i="6"/>
  <c r="DH177" i="6"/>
  <c r="FA166" i="1"/>
  <c r="AN20" i="21"/>
  <c r="EO166" i="1"/>
  <c r="EO100" i="1"/>
  <c r="BJ172" i="1"/>
  <c r="BJ106" i="1"/>
  <c r="BH119" i="6"/>
  <c r="AH106" i="1"/>
  <c r="AH172" i="1"/>
  <c r="AD34" i="21"/>
  <c r="AF34" i="39"/>
  <c r="B34" i="39"/>
  <c r="Q34" i="21"/>
  <c r="DU180" i="1"/>
  <c r="J34" i="21"/>
  <c r="DU114" i="1"/>
  <c r="X108" i="1"/>
  <c r="X174" i="1"/>
  <c r="BA188" i="6"/>
  <c r="BA231" i="6"/>
  <c r="BA122" i="6"/>
  <c r="EF111" i="6"/>
  <c r="EF220" i="6"/>
  <c r="EF177" i="6"/>
  <c r="S45" i="6"/>
  <c r="S243" i="6" s="1"/>
  <c r="S160" i="6"/>
  <c r="S203" i="6"/>
  <c r="AQ186" i="1"/>
  <c r="AQ120" i="1"/>
  <c r="AA100" i="1"/>
  <c r="AA166" i="1"/>
  <c r="CG160" i="6"/>
  <c r="CG203" i="6"/>
  <c r="CG45" i="6"/>
  <c r="EJ123" i="6"/>
  <c r="AX42" i="39"/>
  <c r="BH42" i="39"/>
  <c r="EJ83" i="6"/>
  <c r="EJ189" i="6"/>
  <c r="V42" i="19"/>
  <c r="EV189" i="6"/>
  <c r="T42" i="39"/>
  <c r="EJ232" i="6"/>
  <c r="BP189" i="1"/>
  <c r="BP123" i="1"/>
  <c r="CM164" i="6"/>
  <c r="CM207" i="6"/>
  <c r="CM46" i="6"/>
  <c r="F107" i="6"/>
  <c r="F216" i="6"/>
  <c r="EZ180" i="6"/>
  <c r="EN114" i="6"/>
  <c r="EN223" i="6"/>
  <c r="EN180" i="6"/>
  <c r="BL176" i="1"/>
  <c r="AZ110" i="1"/>
  <c r="AZ176" i="1"/>
  <c r="DS166" i="6"/>
  <c r="DS171" i="1"/>
  <c r="V174" i="1"/>
  <c r="V108" i="1"/>
  <c r="CY117" i="1"/>
  <c r="BT107" i="1"/>
  <c r="BT173" i="1"/>
  <c r="DM115" i="1"/>
  <c r="DM181" i="1"/>
  <c r="DA233" i="6"/>
  <c r="DA124" i="6"/>
  <c r="DA190" i="6"/>
  <c r="BB26" i="39"/>
  <c r="AR26" i="39"/>
  <c r="DR216" i="6"/>
  <c r="DR107" i="6"/>
  <c r="DR173" i="6"/>
  <c r="EE103" i="1"/>
  <c r="EE48" i="1"/>
  <c r="AI23" i="21"/>
  <c r="EE169" i="1"/>
  <c r="W109" i="1"/>
  <c r="W175" i="1"/>
  <c r="DV183" i="1"/>
  <c r="DV117" i="1"/>
  <c r="AD121" i="6"/>
  <c r="AD187" i="6"/>
  <c r="DW187" i="6"/>
  <c r="DW230" i="6"/>
  <c r="DW121" i="6"/>
  <c r="AE40" i="19"/>
  <c r="AK151" i="19" s="1"/>
  <c r="CH114" i="6"/>
  <c r="AG44" i="6"/>
  <c r="AG202" i="6"/>
  <c r="AG35" i="39"/>
  <c r="DX181" i="1"/>
  <c r="R35" i="21"/>
  <c r="V145" i="21" s="1"/>
  <c r="DX115" i="1"/>
  <c r="C35" i="39"/>
  <c r="CV48" i="6"/>
  <c r="CV170" i="6"/>
  <c r="CV213" i="6"/>
  <c r="DG169" i="6"/>
  <c r="DG212" i="6"/>
  <c r="DG103" i="6"/>
  <c r="EI234" i="6"/>
  <c r="AK44" i="19"/>
  <c r="EI125" i="6"/>
  <c r="EU191" i="6"/>
  <c r="EI191" i="6"/>
  <c r="N97" i="6"/>
  <c r="N206" i="6"/>
  <c r="T112" i="6"/>
  <c r="T221" i="6"/>
  <c r="DT183" i="6"/>
  <c r="DT226" i="6"/>
  <c r="DT117" i="6"/>
  <c r="DL208" i="6"/>
  <c r="AP18" i="39"/>
  <c r="DL165" i="6"/>
  <c r="DC184" i="6"/>
  <c r="DC227" i="6"/>
  <c r="DC118" i="6"/>
  <c r="CS118" i="1"/>
  <c r="CS184" i="1"/>
  <c r="K124" i="6"/>
  <c r="AD232" i="6"/>
  <c r="AD189" i="6"/>
  <c r="AD83" i="6"/>
  <c r="N117" i="1"/>
  <c r="DT230" i="6"/>
  <c r="DT121" i="6"/>
  <c r="G119" i="6"/>
  <c r="G228" i="6"/>
  <c r="O106" i="6"/>
  <c r="O215" i="6"/>
  <c r="M102" i="1"/>
  <c r="CZ229" i="6"/>
  <c r="CZ186" i="6"/>
  <c r="CZ120" i="6"/>
  <c r="AW102" i="6"/>
  <c r="BB106" i="6"/>
  <c r="BB172" i="6"/>
  <c r="E83" i="6"/>
  <c r="E123" i="6"/>
  <c r="AR174" i="1"/>
  <c r="AR108" i="1"/>
  <c r="DS163" i="1"/>
  <c r="AI217" i="6"/>
  <c r="AI174" i="6"/>
  <c r="AI108" i="6"/>
  <c r="BE153" i="1"/>
  <c r="BE87" i="1"/>
  <c r="CN162" i="1"/>
  <c r="CN96" i="1"/>
  <c r="BX125" i="6"/>
  <c r="AE44" i="39"/>
  <c r="DR190" i="1"/>
  <c r="DR124" i="1"/>
  <c r="K101" i="1"/>
  <c r="AJ179" i="1"/>
  <c r="AJ113" i="1"/>
  <c r="BI170" i="1"/>
  <c r="CH162" i="1"/>
  <c r="CH96" i="1"/>
  <c r="DF183" i="6"/>
  <c r="DF117" i="6"/>
  <c r="DF226" i="6"/>
  <c r="AI14" i="39"/>
  <c r="T14" i="21"/>
  <c r="E14" i="39"/>
  <c r="ED94" i="1"/>
  <c r="F223" i="6"/>
  <c r="F114" i="6"/>
  <c r="AL25" i="21"/>
  <c r="EC176" i="6"/>
  <c r="AH29" i="19"/>
  <c r="EC219" i="6"/>
  <c r="CY110" i="1"/>
  <c r="CK175" i="1"/>
  <c r="CK109" i="1"/>
  <c r="CO161" i="1"/>
  <c r="BS179" i="6"/>
  <c r="BS113" i="6"/>
  <c r="BS222" i="6"/>
  <c r="DD161" i="1"/>
  <c r="DD95" i="1"/>
  <c r="EC102" i="6"/>
  <c r="EC211" i="6"/>
  <c r="AH21" i="19"/>
  <c r="EC168" i="6"/>
  <c r="BW118" i="1"/>
  <c r="BW184" i="1"/>
  <c r="AK172" i="1"/>
  <c r="AK106" i="1"/>
  <c r="N108" i="6"/>
  <c r="N217" i="6"/>
  <c r="L97" i="1"/>
  <c r="L46" i="1"/>
  <c r="L89" i="1" s="1"/>
  <c r="AV213" i="6"/>
  <c r="AV48" i="6"/>
  <c r="AV170" i="6"/>
  <c r="BO163" i="6"/>
  <c r="BO206" i="6"/>
  <c r="BO97" i="6"/>
  <c r="DL97" i="6"/>
  <c r="DL163" i="6"/>
  <c r="DL206" i="6"/>
  <c r="AP16" i="39"/>
  <c r="DP107" i="6"/>
  <c r="DP216" i="6"/>
  <c r="DP173" i="6"/>
  <c r="BZ174" i="6"/>
  <c r="BZ108" i="6"/>
  <c r="BZ217" i="6"/>
  <c r="CC104" i="1"/>
  <c r="CC170" i="1"/>
  <c r="BW119" i="1"/>
  <c r="BW185" i="1"/>
  <c r="AA117" i="6"/>
  <c r="AA183" i="6"/>
  <c r="AA226" i="6"/>
  <c r="AP117" i="1"/>
  <c r="DV123" i="6"/>
  <c r="DV83" i="6"/>
  <c r="DV189" i="6"/>
  <c r="DV232" i="6"/>
  <c r="DM44" i="6"/>
  <c r="DN197" i="6" s="1"/>
  <c r="DM202" i="6"/>
  <c r="CE184" i="6"/>
  <c r="CE227" i="6"/>
  <c r="CE118" i="6"/>
  <c r="AE20" i="21"/>
  <c r="DW166" i="1"/>
  <c r="DW100" i="1"/>
  <c r="CF206" i="6"/>
  <c r="CF97" i="6"/>
  <c r="CF163" i="6"/>
  <c r="T170" i="1"/>
  <c r="T104" i="1"/>
  <c r="K30" i="21"/>
  <c r="AH30" i="39"/>
  <c r="S30" i="21"/>
  <c r="AG30" i="21"/>
  <c r="D30" i="39"/>
  <c r="DL108" i="6"/>
  <c r="DL217" i="6"/>
  <c r="AP27" i="39"/>
  <c r="CI123" i="1"/>
  <c r="CI189" i="1"/>
  <c r="AK109" i="1"/>
  <c r="AK175" i="1"/>
  <c r="DZ185" i="1"/>
  <c r="DZ119" i="1"/>
  <c r="B25" i="39"/>
  <c r="J25" i="21"/>
  <c r="DU105" i="1"/>
  <c r="Q25" i="21"/>
  <c r="AD25" i="21"/>
  <c r="AF25" i="39"/>
  <c r="DU171" i="1"/>
  <c r="D25" i="21"/>
  <c r="DO105" i="6"/>
  <c r="DO104" i="6"/>
  <c r="AQ24" i="39"/>
  <c r="I24" i="19"/>
  <c r="DO171" i="6"/>
  <c r="DO214" i="6"/>
  <c r="X162" i="1"/>
  <c r="X96" i="1"/>
  <c r="EQ121" i="6"/>
  <c r="FC187" i="6"/>
  <c r="EQ187" i="6"/>
  <c r="EQ230" i="6"/>
  <c r="N108" i="1"/>
  <c r="AR96" i="1"/>
  <c r="AR162" i="1"/>
  <c r="BV164" i="6"/>
  <c r="BV207" i="6"/>
  <c r="BV46" i="6"/>
  <c r="U187" i="1"/>
  <c r="U121" i="1"/>
  <c r="AZ223" i="6"/>
  <c r="AZ180" i="6"/>
  <c r="AZ114" i="6"/>
  <c r="DZ173" i="1"/>
  <c r="DZ107" i="1"/>
  <c r="DL186" i="1"/>
  <c r="CF165" i="1"/>
  <c r="BL110" i="6"/>
  <c r="DX178" i="6"/>
  <c r="R31" i="19"/>
  <c r="AT31" i="39"/>
  <c r="P31" i="39"/>
  <c r="DX112" i="6"/>
  <c r="BD31" i="39"/>
  <c r="DX221" i="6"/>
  <c r="BD191" i="6"/>
  <c r="BD125" i="6"/>
  <c r="AU191" i="6"/>
  <c r="AU125" i="6"/>
  <c r="AU234" i="6"/>
  <c r="CB184" i="1"/>
  <c r="CB118" i="1"/>
  <c r="EB45" i="6"/>
  <c r="EB203" i="6"/>
  <c r="EB160" i="6"/>
  <c r="CS169" i="1"/>
  <c r="CS103" i="1"/>
  <c r="CS48" i="1"/>
  <c r="AR183" i="1"/>
  <c r="T111" i="1"/>
  <c r="AB175" i="6"/>
  <c r="AB218" i="6"/>
  <c r="AB109" i="6"/>
  <c r="AF212" i="6"/>
  <c r="AF169" i="6"/>
  <c r="AF103" i="6"/>
  <c r="CQ229" i="6"/>
  <c r="CQ120" i="6"/>
  <c r="AB113" i="1"/>
  <c r="AB179" i="1"/>
  <c r="CS165" i="6"/>
  <c r="CS208" i="6"/>
  <c r="CP119" i="6"/>
  <c r="CP185" i="6"/>
  <c r="CP228" i="6"/>
  <c r="CQ208" i="6"/>
  <c r="AZ179" i="1"/>
  <c r="AZ113" i="1"/>
  <c r="AL164" i="6"/>
  <c r="CR100" i="1"/>
  <c r="CR166" i="1"/>
  <c r="AD108" i="6"/>
  <c r="AD217" i="6"/>
  <c r="AD174" i="6"/>
  <c r="V46" i="1"/>
  <c r="V97" i="1"/>
  <c r="V163" i="1"/>
  <c r="P83" i="6"/>
  <c r="P232" i="6"/>
  <c r="P123" i="6"/>
  <c r="AU184" i="1"/>
  <c r="DA120" i="6"/>
  <c r="DA229" i="6"/>
  <c r="DA186" i="6"/>
  <c r="E111" i="1"/>
  <c r="CX47" i="1"/>
  <c r="CX165" i="1"/>
  <c r="CX99" i="1"/>
  <c r="S162" i="1"/>
  <c r="S96" i="1"/>
  <c r="AM123" i="1"/>
  <c r="AM189" i="1"/>
  <c r="BE204" i="6"/>
  <c r="BE161" i="6"/>
  <c r="BE94" i="6"/>
  <c r="BE95" i="6"/>
  <c r="EB220" i="6"/>
  <c r="EB177" i="6"/>
  <c r="EB111" i="6"/>
  <c r="DG160" i="6"/>
  <c r="DG45" i="6"/>
  <c r="DG203" i="6"/>
  <c r="AD100" i="1"/>
  <c r="AD166" i="1"/>
  <c r="DC171" i="1"/>
  <c r="CF153" i="1"/>
  <c r="CF87" i="1"/>
  <c r="CX117" i="1"/>
  <c r="CX183" i="1"/>
  <c r="AL106" i="1"/>
  <c r="AL172" i="1"/>
  <c r="DW114" i="1"/>
  <c r="DW180" i="1"/>
  <c r="AE34" i="21"/>
  <c r="BN219" i="6"/>
  <c r="BN110" i="6"/>
  <c r="DG178" i="1"/>
  <c r="DG112" i="1"/>
  <c r="AC220" i="6"/>
  <c r="AC111" i="6"/>
  <c r="AC177" i="6"/>
  <c r="AR109" i="1"/>
  <c r="AR175" i="1"/>
  <c r="E39" i="19"/>
  <c r="AY39" i="19"/>
  <c r="EG120" i="6"/>
  <c r="EG186" i="6"/>
  <c r="EG229" i="6"/>
  <c r="CO179" i="1"/>
  <c r="CO113" i="1"/>
  <c r="DY117" i="1"/>
  <c r="DY183" i="1"/>
  <c r="AF37" i="21"/>
  <c r="E96" i="6"/>
  <c r="DR186" i="1"/>
  <c r="AE40" i="39"/>
  <c r="W125" i="6"/>
  <c r="W234" i="6"/>
  <c r="W191" i="6"/>
  <c r="CV110" i="6"/>
  <c r="CV219" i="6"/>
  <c r="L221" i="6"/>
  <c r="L112" i="6"/>
  <c r="CI206" i="6"/>
  <c r="CI97" i="6"/>
  <c r="P15" i="39"/>
  <c r="BD15" i="39"/>
  <c r="DX205" i="6"/>
  <c r="AT15" i="39"/>
  <c r="R15" i="19"/>
  <c r="DX96" i="6"/>
  <c r="DX162" i="6"/>
  <c r="AE18" i="21"/>
  <c r="DW98" i="1"/>
  <c r="DW164" i="1"/>
  <c r="DV205" i="6"/>
  <c r="DV96" i="6"/>
  <c r="CI121" i="6"/>
  <c r="CI230" i="6"/>
  <c r="CI187" i="6"/>
  <c r="AX104" i="1"/>
  <c r="AX170" i="1"/>
  <c r="DS113" i="6"/>
  <c r="DS179" i="6"/>
  <c r="DS222" i="6"/>
  <c r="BQ183" i="6"/>
  <c r="BQ226" i="6"/>
  <c r="BQ117" i="6"/>
  <c r="BT96" i="1"/>
  <c r="CF159" i="1"/>
  <c r="DA217" i="6"/>
  <c r="DA174" i="6"/>
  <c r="DA108" i="6"/>
  <c r="DU117" i="6"/>
  <c r="BC36" i="39"/>
  <c r="D36" i="19"/>
  <c r="J36" i="19"/>
  <c r="AS36" i="39"/>
  <c r="Q36" i="19"/>
  <c r="DU226" i="6"/>
  <c r="AZ190" i="1"/>
  <c r="AZ124" i="1"/>
  <c r="DJ169" i="6"/>
  <c r="DJ103" i="6"/>
  <c r="DJ212" i="6"/>
  <c r="AO37" i="39"/>
  <c r="C37" i="19"/>
  <c r="H37" i="19"/>
  <c r="DI118" i="6"/>
  <c r="M228" i="6"/>
  <c r="M119" i="6"/>
  <c r="K206" i="6"/>
  <c r="K97" i="6"/>
  <c r="CE119" i="1"/>
  <c r="CF210" i="6"/>
  <c r="CF101" i="6"/>
  <c r="CF167" i="6"/>
  <c r="CF100" i="6"/>
  <c r="BG184" i="1"/>
  <c r="BG118" i="1"/>
  <c r="CB191" i="6"/>
  <c r="CB125" i="6"/>
  <c r="CB234" i="6"/>
  <c r="CZ183" i="6"/>
  <c r="CZ226" i="6"/>
  <c r="CZ117" i="6"/>
  <c r="EC106" i="1"/>
  <c r="AH26" i="21"/>
  <c r="EC172" i="1"/>
  <c r="AE160" i="1"/>
  <c r="AE94" i="1"/>
  <c r="P204" i="6"/>
  <c r="P95" i="6"/>
  <c r="P94" i="6"/>
  <c r="CB113" i="1"/>
  <c r="CB179" i="1"/>
  <c r="CN110" i="6"/>
  <c r="CN176" i="6"/>
  <c r="CN219" i="6"/>
  <c r="BU114" i="6"/>
  <c r="BU180" i="6"/>
  <c r="AH189" i="1"/>
  <c r="AH123" i="1"/>
  <c r="CE117" i="1"/>
  <c r="CE183" i="1"/>
  <c r="AY120" i="1"/>
  <c r="AY186" i="1"/>
  <c r="BL224" i="6"/>
  <c r="BL115" i="6"/>
  <c r="BL181" i="6"/>
  <c r="CQ177" i="6"/>
  <c r="CQ111" i="6"/>
  <c r="CQ220" i="6"/>
  <c r="DA94" i="6"/>
  <c r="DA161" i="6"/>
  <c r="DA204" i="6"/>
  <c r="DA95" i="6"/>
  <c r="CV214" i="6"/>
  <c r="CV104" i="6"/>
  <c r="CF184" i="1"/>
  <c r="CF118" i="1"/>
  <c r="CO163" i="1"/>
  <c r="CO97" i="1"/>
  <c r="CO46" i="1"/>
  <c r="CO89" i="1" s="1"/>
  <c r="K226" i="6"/>
  <c r="K117" i="6"/>
  <c r="BY116" i="6"/>
  <c r="BY225" i="6"/>
  <c r="BY182" i="6"/>
  <c r="BG163" i="1"/>
  <c r="BG97" i="1"/>
  <c r="BG46" i="1"/>
  <c r="BG89" i="1" s="1"/>
  <c r="DR98" i="6"/>
  <c r="DR165" i="6"/>
  <c r="DR99" i="6"/>
  <c r="AR18" i="39"/>
  <c r="DR208" i="6"/>
  <c r="BB18" i="39"/>
  <c r="AV163" i="1"/>
  <c r="AV97" i="1"/>
  <c r="AV46" i="1"/>
  <c r="CX189" i="6"/>
  <c r="CX123" i="6"/>
  <c r="CX83" i="6"/>
  <c r="H216" i="6"/>
  <c r="H107" i="6"/>
  <c r="CW153" i="1"/>
  <c r="CW87" i="1"/>
  <c r="BS202" i="6"/>
  <c r="BS44" i="6"/>
  <c r="BS197" i="6" s="1"/>
  <c r="BO87" i="1"/>
  <c r="BO153" i="1"/>
  <c r="R207" i="6"/>
  <c r="S115" i="1"/>
  <c r="S181" i="1"/>
  <c r="AK109" i="6"/>
  <c r="AK175" i="6"/>
  <c r="CG114" i="6"/>
  <c r="F120" i="1"/>
  <c r="AL95" i="6"/>
  <c r="AL161" i="6"/>
  <c r="AL204" i="6"/>
  <c r="AL94" i="6"/>
  <c r="DZ162" i="1"/>
  <c r="DZ96" i="1"/>
  <c r="K124" i="1"/>
  <c r="DA113" i="1"/>
  <c r="DA179" i="1"/>
  <c r="CJ122" i="6"/>
  <c r="CJ188" i="6"/>
  <c r="CJ231" i="6"/>
  <c r="AJ20" i="19"/>
  <c r="ES167" i="6"/>
  <c r="BG20" i="39"/>
  <c r="AY20" i="19"/>
  <c r="EG101" i="6"/>
  <c r="U20" i="19"/>
  <c r="EG167" i="6"/>
  <c r="S20" i="39"/>
  <c r="EG100" i="6"/>
  <c r="EG210" i="6"/>
  <c r="AL187" i="1"/>
  <c r="AL121" i="1"/>
  <c r="AR33" i="39"/>
  <c r="BB33" i="39"/>
  <c r="DR114" i="6"/>
  <c r="DR180" i="6"/>
  <c r="DR223" i="6"/>
  <c r="K116" i="1"/>
  <c r="DH173" i="1"/>
  <c r="DH107" i="1"/>
  <c r="CO99" i="1"/>
  <c r="CO47" i="1"/>
  <c r="CO165" i="1"/>
  <c r="CC87" i="1"/>
  <c r="CC153" i="1"/>
  <c r="AI117" i="1"/>
  <c r="AI183" i="1"/>
  <c r="BM186" i="6"/>
  <c r="BM120" i="6"/>
  <c r="BB39" i="19"/>
  <c r="BM229" i="6"/>
  <c r="CF46" i="6"/>
  <c r="CF244" i="6" s="1"/>
  <c r="CF164" i="6"/>
  <c r="CF207" i="6"/>
  <c r="CS170" i="6"/>
  <c r="CS213" i="6"/>
  <c r="CS48" i="6"/>
  <c r="DE167" i="1"/>
  <c r="BR103" i="1"/>
  <c r="BR48" i="1"/>
  <c r="BR169" i="1"/>
  <c r="S112" i="6"/>
  <c r="S178" i="6"/>
  <c r="S221" i="6"/>
  <c r="AQ120" i="6"/>
  <c r="U46" i="1"/>
  <c r="AG155" i="1" s="1"/>
  <c r="U97" i="1"/>
  <c r="U163" i="1"/>
  <c r="CM232" i="6"/>
  <c r="CM189" i="6"/>
  <c r="CM123" i="6"/>
  <c r="CM83" i="6"/>
  <c r="AN213" i="6"/>
  <c r="AN170" i="6"/>
  <c r="AN48" i="6"/>
  <c r="AN169" i="6"/>
  <c r="DK211" i="6"/>
  <c r="DK102" i="6"/>
  <c r="DK168" i="6"/>
  <c r="DD111" i="1"/>
  <c r="DD177" i="1"/>
  <c r="CH187" i="1"/>
  <c r="CH121" i="1"/>
  <c r="DZ161" i="1"/>
  <c r="Q117" i="6"/>
  <c r="Q226" i="6"/>
  <c r="Q183" i="6"/>
  <c r="AK95" i="1"/>
  <c r="DJ160" i="6"/>
  <c r="E94" i="1"/>
  <c r="CQ103" i="1"/>
  <c r="CQ169" i="1"/>
  <c r="CQ48" i="1"/>
  <c r="BJ97" i="6"/>
  <c r="BN94" i="1"/>
  <c r="BN160" i="1"/>
  <c r="BX172" i="6"/>
  <c r="BX106" i="6"/>
  <c r="BX215" i="6"/>
  <c r="H14" i="21"/>
  <c r="C14" i="21"/>
  <c r="AB14" i="39"/>
  <c r="BZ117" i="1"/>
  <c r="AP105" i="1"/>
  <c r="AP171" i="1"/>
  <c r="BA119" i="6"/>
  <c r="BA185" i="6"/>
  <c r="BA228" i="6"/>
  <c r="AW173" i="1"/>
  <c r="CT179" i="1"/>
  <c r="CT113" i="1"/>
  <c r="DM219" i="6"/>
  <c r="DM110" i="6"/>
  <c r="BP188" i="1"/>
  <c r="BP122" i="1"/>
  <c r="G120" i="6"/>
  <c r="G229" i="6"/>
  <c r="H118" i="6"/>
  <c r="H227" i="6"/>
  <c r="S32" i="21"/>
  <c r="K32" i="21"/>
  <c r="EA112" i="1"/>
  <c r="EA178" i="1"/>
  <c r="AH32" i="39"/>
  <c r="AG32" i="21"/>
  <c r="D32" i="39"/>
  <c r="DA180" i="1"/>
  <c r="DA114" i="1"/>
  <c r="M46" i="6"/>
  <c r="M207" i="6"/>
  <c r="AO119" i="6"/>
  <c r="AO185" i="6"/>
  <c r="AO228" i="6"/>
  <c r="AC47" i="6"/>
  <c r="AC166" i="6"/>
  <c r="AC209" i="6"/>
  <c r="DN83" i="6"/>
  <c r="DN281" i="6" s="1"/>
  <c r="DN123" i="6"/>
  <c r="DN189" i="6"/>
  <c r="DN232" i="6"/>
  <c r="BV179" i="6"/>
  <c r="BV222" i="6"/>
  <c r="BV113" i="6"/>
  <c r="CX208" i="6"/>
  <c r="CX165" i="6"/>
  <c r="AX183" i="6"/>
  <c r="AX226" i="6"/>
  <c r="CZ109" i="1"/>
  <c r="CZ175" i="1"/>
  <c r="DP96" i="1"/>
  <c r="DP162" i="1"/>
  <c r="V218" i="6"/>
  <c r="V175" i="6"/>
  <c r="V109" i="6"/>
  <c r="AQ176" i="1"/>
  <c r="AQ110" i="1"/>
  <c r="BR171" i="1"/>
  <c r="BR105" i="1"/>
  <c r="DZ169" i="6"/>
  <c r="DZ103" i="6"/>
  <c r="AR107" i="1"/>
  <c r="AR173" i="1"/>
  <c r="BJ113" i="6"/>
  <c r="BJ222" i="6"/>
  <c r="AP190" i="1"/>
  <c r="AP124" i="1"/>
  <c r="BN163" i="6"/>
  <c r="BN97" i="6"/>
  <c r="BN206" i="6"/>
  <c r="CT220" i="6"/>
  <c r="CT177" i="6"/>
  <c r="CT111" i="6"/>
  <c r="DY177" i="1"/>
  <c r="DK119" i="6"/>
  <c r="AU46" i="39"/>
  <c r="U157" i="39" s="1"/>
  <c r="N177" i="19"/>
  <c r="O133" i="19"/>
  <c r="H37" i="27"/>
  <c r="H32" i="18"/>
  <c r="AK62" i="21"/>
  <c r="AK61" i="21" s="1"/>
  <c r="AQ128" i="21"/>
  <c r="AR142" i="19"/>
  <c r="AQ127" i="19"/>
  <c r="AQ131" i="21"/>
  <c r="AP125" i="21"/>
  <c r="DK90" i="1"/>
  <c r="AQ151" i="19"/>
  <c r="AM11" i="39"/>
  <c r="X11" i="21"/>
  <c r="AB121" i="21" s="1"/>
  <c r="I11" i="39"/>
  <c r="BK130" i="39"/>
  <c r="AJ272" i="6"/>
  <c r="AJ280" i="6"/>
  <c r="AJ255" i="6"/>
  <c r="AJ154" i="6"/>
  <c r="AJ264" i="6"/>
  <c r="AJ259" i="6"/>
  <c r="AJ265" i="6"/>
  <c r="AJ269" i="6"/>
  <c r="AJ256" i="6"/>
  <c r="AJ260" i="6"/>
  <c r="AJ275" i="6"/>
  <c r="AJ254" i="6"/>
  <c r="AJ268" i="6"/>
  <c r="AJ278" i="6"/>
  <c r="AJ267" i="6"/>
  <c r="AJ266" i="6"/>
  <c r="AJ270" i="6"/>
  <c r="AJ274" i="6"/>
  <c r="AJ251" i="6"/>
  <c r="AJ271" i="6"/>
  <c r="AJ253" i="6"/>
  <c r="AJ248" i="6"/>
  <c r="AJ279" i="6"/>
  <c r="AJ252" i="6"/>
  <c r="AJ261" i="6"/>
  <c r="AJ262" i="6"/>
  <c r="AJ249" i="6"/>
  <c r="AJ250" i="6"/>
  <c r="AJ257" i="6"/>
  <c r="AJ277" i="6"/>
  <c r="AJ258" i="6"/>
  <c r="AJ242" i="6"/>
  <c r="AJ273" i="6"/>
  <c r="AJ263" i="6"/>
  <c r="AJ247" i="6"/>
  <c r="AJ276" i="6"/>
  <c r="Z145" i="21"/>
  <c r="EC156" i="6"/>
  <c r="AE91" i="1"/>
  <c r="L136" i="39"/>
  <c r="AQ139" i="21"/>
  <c r="DL153" i="1"/>
  <c r="DL87" i="1"/>
  <c r="BB91" i="1"/>
  <c r="BK179" i="39"/>
  <c r="W179" i="39"/>
  <c r="EO89" i="1"/>
  <c r="AN9" i="21"/>
  <c r="FA155" i="1"/>
  <c r="EU156" i="6"/>
  <c r="AK9" i="19"/>
  <c r="E242" i="6"/>
  <c r="E280" i="6"/>
  <c r="E275" i="6"/>
  <c r="E258" i="6"/>
  <c r="E249" i="6"/>
  <c r="E278" i="6"/>
  <c r="E271" i="6"/>
  <c r="E277" i="6"/>
  <c r="E279" i="6"/>
  <c r="E246" i="6"/>
  <c r="E263" i="6"/>
  <c r="E267" i="6"/>
  <c r="E253" i="6"/>
  <c r="E262" i="6"/>
  <c r="J36" i="18"/>
  <c r="J73" i="18"/>
  <c r="AK9" i="21"/>
  <c r="CL199" i="6"/>
  <c r="AQ154" i="19"/>
  <c r="DY245" i="6"/>
  <c r="DY200" i="6"/>
  <c r="AP150" i="19"/>
  <c r="S89" i="1"/>
  <c r="BO245" i="6"/>
  <c r="CP157" i="6"/>
  <c r="EF156" i="1"/>
  <c r="EF90" i="1"/>
  <c r="AQ125" i="19"/>
  <c r="BZ264" i="6"/>
  <c r="BZ247" i="6"/>
  <c r="BZ276" i="6"/>
  <c r="BZ269" i="6"/>
  <c r="BZ257" i="6"/>
  <c r="BZ279" i="6"/>
  <c r="BZ256" i="6"/>
  <c r="BZ252" i="6"/>
  <c r="BZ249" i="6"/>
  <c r="BZ271" i="6"/>
  <c r="BZ275" i="6"/>
  <c r="BZ274" i="6"/>
  <c r="BZ266" i="6"/>
  <c r="BZ267" i="6"/>
  <c r="BZ262" i="6"/>
  <c r="BZ261" i="6"/>
  <c r="BZ270" i="6"/>
  <c r="BZ250" i="6"/>
  <c r="BZ278" i="6"/>
  <c r="BZ251" i="6"/>
  <c r="BZ248" i="6"/>
  <c r="BZ258" i="6"/>
  <c r="BZ253" i="6"/>
  <c r="BZ260" i="6"/>
  <c r="BZ268" i="6"/>
  <c r="BZ277" i="6"/>
  <c r="BZ263" i="6"/>
  <c r="BZ273" i="6"/>
  <c r="BZ255" i="6"/>
  <c r="BZ242" i="6"/>
  <c r="BZ272" i="6"/>
  <c r="BZ259" i="6"/>
  <c r="BZ280" i="6"/>
  <c r="BZ265" i="6"/>
  <c r="BZ254" i="6"/>
  <c r="S88" i="1"/>
  <c r="BD279" i="6"/>
  <c r="BD260" i="6"/>
  <c r="BD242" i="6"/>
  <c r="BD257" i="6"/>
  <c r="BD255" i="6"/>
  <c r="BD259" i="6"/>
  <c r="BD252" i="6"/>
  <c r="BD264" i="6"/>
  <c r="BD253" i="6"/>
  <c r="BD271" i="6"/>
  <c r="BD265" i="6"/>
  <c r="BD248" i="6"/>
  <c r="BD250" i="6"/>
  <c r="BD263" i="6"/>
  <c r="BD273" i="6"/>
  <c r="BD247" i="6"/>
  <c r="BD251" i="6"/>
  <c r="BD262" i="6"/>
  <c r="BD267" i="6"/>
  <c r="BD269" i="6"/>
  <c r="BD278" i="6"/>
  <c r="BD276" i="6"/>
  <c r="BD258" i="6"/>
  <c r="BD256" i="6"/>
  <c r="BD280" i="6"/>
  <c r="BD270" i="6"/>
  <c r="BD275" i="6"/>
  <c r="BD272" i="6"/>
  <c r="BD268" i="6"/>
  <c r="BD277" i="6"/>
  <c r="BD261" i="6"/>
  <c r="BD274" i="6"/>
  <c r="BD254" i="6"/>
  <c r="BD266" i="6"/>
  <c r="BD249" i="6"/>
  <c r="W130" i="39"/>
  <c r="AQ135" i="19"/>
  <c r="AX88" i="1"/>
  <c r="AL199" i="6"/>
  <c r="DB157" i="6"/>
  <c r="BO249" i="6"/>
  <c r="BO248" i="6"/>
  <c r="BO252" i="6"/>
  <c r="BO279" i="6"/>
  <c r="BO275" i="6"/>
  <c r="BO269" i="6"/>
  <c r="BO280" i="6"/>
  <c r="BO271" i="6"/>
  <c r="BO260" i="6"/>
  <c r="BO277" i="6"/>
  <c r="BO251" i="6"/>
  <c r="BO265" i="6"/>
  <c r="BO272" i="6"/>
  <c r="BO259" i="6"/>
  <c r="BO268" i="6"/>
  <c r="BO274" i="6"/>
  <c r="BO264" i="6"/>
  <c r="BO278" i="6"/>
  <c r="BO262" i="6"/>
  <c r="BO266" i="6"/>
  <c r="BO250" i="6"/>
  <c r="BO254" i="6"/>
  <c r="BO257" i="6"/>
  <c r="BO256" i="6"/>
  <c r="BO263" i="6"/>
  <c r="BO261" i="6"/>
  <c r="BO258" i="6"/>
  <c r="BO253" i="6"/>
  <c r="BO267" i="6"/>
  <c r="BO270" i="6"/>
  <c r="BO276" i="6"/>
  <c r="BO242" i="6"/>
  <c r="BO247" i="6"/>
  <c r="BO255" i="6"/>
  <c r="BO273" i="6"/>
  <c r="Z137" i="39"/>
  <c r="AP193" i="19"/>
  <c r="AU149" i="19"/>
  <c r="AR150" i="19"/>
  <c r="AJ11" i="39"/>
  <c r="F9" i="39"/>
  <c r="U9" i="21"/>
  <c r="AJ9" i="21"/>
  <c r="BG11" i="39"/>
  <c r="S11" i="39"/>
  <c r="U9" i="39"/>
  <c r="AY9" i="39"/>
  <c r="AM9" i="19"/>
  <c r="J74" i="18"/>
  <c r="J37" i="18"/>
  <c r="BJ157" i="6"/>
  <c r="X150" i="39"/>
  <c r="AP143" i="19"/>
  <c r="I90" i="1"/>
  <c r="AK11" i="19"/>
  <c r="BG10" i="39"/>
  <c r="U10" i="19"/>
  <c r="AW10" i="39"/>
  <c r="L10" i="19"/>
  <c r="AJ10" i="19"/>
  <c r="S10" i="39"/>
  <c r="CB90" i="1"/>
  <c r="AU144" i="19"/>
  <c r="AP188" i="19"/>
  <c r="AM186" i="19"/>
  <c r="AS142" i="19"/>
  <c r="EQ88" i="1"/>
  <c r="FC154" i="1"/>
  <c r="ED200" i="6"/>
  <c r="ED157" i="6"/>
  <c r="BP261" i="6"/>
  <c r="BP268" i="6"/>
  <c r="BP270" i="6"/>
  <c r="BP264" i="6"/>
  <c r="BP197" i="6"/>
  <c r="BP250" i="6"/>
  <c r="BP279" i="6"/>
  <c r="BP277" i="6"/>
  <c r="BP262" i="6"/>
  <c r="BP260" i="6"/>
  <c r="BP274" i="6"/>
  <c r="BP252" i="6"/>
  <c r="BP248" i="6"/>
  <c r="BP275" i="6"/>
  <c r="BP263" i="6"/>
  <c r="BP259" i="6"/>
  <c r="BP269" i="6"/>
  <c r="BP267" i="6"/>
  <c r="BP273" i="6"/>
  <c r="BP276" i="6"/>
  <c r="BP254" i="6"/>
  <c r="BP255" i="6"/>
  <c r="BP278" i="6"/>
  <c r="BP242" i="6"/>
  <c r="BP251" i="6"/>
  <c r="BP154" i="6"/>
  <c r="BP253" i="6"/>
  <c r="BP266" i="6"/>
  <c r="BP271" i="6"/>
  <c r="BP258" i="6"/>
  <c r="BP280" i="6"/>
  <c r="BP249" i="6"/>
  <c r="BP272" i="6"/>
  <c r="BP265" i="6"/>
  <c r="BP257" i="6"/>
  <c r="BP247" i="6"/>
  <c r="BP256" i="6"/>
  <c r="BK138" i="39"/>
  <c r="AT148" i="19"/>
  <c r="Y146" i="39"/>
  <c r="AA148" i="21"/>
  <c r="R248" i="6"/>
  <c r="R280" i="6"/>
  <c r="R250" i="6"/>
  <c r="R260" i="6"/>
  <c r="R258" i="6"/>
  <c r="R264" i="6"/>
  <c r="R253" i="6"/>
  <c r="R247" i="6"/>
  <c r="R242" i="6"/>
  <c r="R277" i="6"/>
  <c r="R257" i="6"/>
  <c r="R252" i="6"/>
  <c r="R251" i="6"/>
  <c r="R266" i="6"/>
  <c r="R256" i="6"/>
  <c r="R263" i="6"/>
  <c r="R278" i="6"/>
  <c r="R272" i="6"/>
  <c r="R270" i="6"/>
  <c r="R274" i="6"/>
  <c r="R249" i="6"/>
  <c r="R279" i="6"/>
  <c r="R268" i="6"/>
  <c r="R259" i="6"/>
  <c r="R262" i="6"/>
  <c r="R273" i="6"/>
  <c r="R275" i="6"/>
  <c r="R261" i="6"/>
  <c r="R254" i="6"/>
  <c r="R269" i="6"/>
  <c r="R271" i="6"/>
  <c r="R265" i="6"/>
  <c r="R255" i="6"/>
  <c r="R276" i="6"/>
  <c r="R267" i="6"/>
  <c r="AU141" i="21"/>
  <c r="BL88" i="1"/>
  <c r="AS156" i="6"/>
  <c r="AS199" i="6"/>
  <c r="ES156" i="1"/>
  <c r="AR138" i="19"/>
  <c r="AL182" i="19"/>
  <c r="AQ244" i="6"/>
  <c r="AQ199" i="6"/>
  <c r="I9" i="39"/>
  <c r="EA88" i="1"/>
  <c r="BL150" i="39"/>
  <c r="BP245" i="6"/>
  <c r="BP200" i="6"/>
  <c r="S259" i="6"/>
  <c r="S269" i="6"/>
  <c r="S253" i="6"/>
  <c r="S278" i="6"/>
  <c r="S254" i="6"/>
  <c r="S247" i="6"/>
  <c r="S260" i="6"/>
  <c r="S248" i="6"/>
  <c r="S280" i="6"/>
  <c r="S277" i="6"/>
  <c r="S267" i="6"/>
  <c r="S276" i="6"/>
  <c r="S262" i="6"/>
  <c r="S261" i="6"/>
  <c r="S256" i="6"/>
  <c r="S252" i="6"/>
  <c r="S279" i="6"/>
  <c r="S273" i="6"/>
  <c r="S263" i="6"/>
  <c r="S257" i="6"/>
  <c r="S266" i="6"/>
  <c r="S274" i="6"/>
  <c r="S250" i="6"/>
  <c r="S249" i="6"/>
  <c r="S265" i="6"/>
  <c r="S258" i="6"/>
  <c r="S275" i="6"/>
  <c r="S268" i="6"/>
  <c r="S251" i="6"/>
  <c r="S255" i="6"/>
  <c r="S270" i="6"/>
  <c r="S271" i="6"/>
  <c r="S242" i="6"/>
  <c r="S197" i="6"/>
  <c r="S264" i="6"/>
  <c r="S272" i="6"/>
  <c r="AT142" i="21"/>
  <c r="EK88" i="1"/>
  <c r="EW154" i="1"/>
  <c r="AP175" i="19"/>
  <c r="AU131" i="19"/>
  <c r="AT127" i="21"/>
  <c r="CX156" i="6"/>
  <c r="CO246" i="6"/>
  <c r="AM8" i="21"/>
  <c r="W8" i="21"/>
  <c r="H8" i="39"/>
  <c r="DS200" i="6"/>
  <c r="CI90" i="1"/>
  <c r="AP136" i="19"/>
  <c r="AK10" i="19"/>
  <c r="CA90" i="1"/>
  <c r="ED158" i="6"/>
  <c r="BW201" i="6"/>
  <c r="BW246" i="6"/>
  <c r="BK189" i="39"/>
  <c r="W189" i="39"/>
  <c r="U188" i="39"/>
  <c r="CH199" i="6"/>
  <c r="AM170" i="19"/>
  <c r="AS126" i="19"/>
  <c r="W8" i="19"/>
  <c r="AY8" i="39"/>
  <c r="AM8" i="19"/>
  <c r="BI8" i="39"/>
  <c r="U8" i="39"/>
  <c r="V194" i="19"/>
  <c r="Z150" i="19"/>
  <c r="DY256" i="6"/>
  <c r="DY262" i="6"/>
  <c r="DY263" i="6"/>
  <c r="DY242" i="6"/>
  <c r="DY261" i="6"/>
  <c r="DY197" i="6"/>
  <c r="DY265" i="6"/>
  <c r="DY259" i="6"/>
  <c r="DY247" i="6"/>
  <c r="DY260" i="6"/>
  <c r="DY279" i="6"/>
  <c r="DY252" i="6"/>
  <c r="DY274" i="6"/>
  <c r="DY277" i="6"/>
  <c r="DY278" i="6"/>
  <c r="DY280" i="6"/>
  <c r="DY276" i="6"/>
  <c r="DY251" i="6"/>
  <c r="DY266" i="6"/>
  <c r="DY270" i="6"/>
  <c r="DY249" i="6"/>
  <c r="DY267" i="6"/>
  <c r="DY257" i="6"/>
  <c r="DY258" i="6"/>
  <c r="DY271" i="6"/>
  <c r="DY250" i="6"/>
  <c r="DY269" i="6"/>
  <c r="DY268" i="6"/>
  <c r="DY254" i="6"/>
  <c r="DY255" i="6"/>
  <c r="DY253" i="6"/>
  <c r="DY272" i="6"/>
  <c r="DY264" i="6"/>
  <c r="DY275" i="6"/>
  <c r="DY273" i="6"/>
  <c r="DY248" i="6"/>
  <c r="Y134" i="19"/>
  <c r="AP130" i="19"/>
  <c r="CD89" i="1"/>
  <c r="AT131" i="21"/>
  <c r="W88" i="1"/>
  <c r="W154" i="1"/>
  <c r="U10" i="39"/>
  <c r="AM10" i="19"/>
  <c r="EY157" i="6"/>
  <c r="CD157" i="6"/>
  <c r="CD200" i="6"/>
  <c r="DL89" i="1"/>
  <c r="AG89" i="1"/>
  <c r="U9" i="19"/>
  <c r="AJ9" i="19"/>
  <c r="AY9" i="19"/>
  <c r="AW9" i="39"/>
  <c r="S9" i="39"/>
  <c r="BG9" i="39"/>
  <c r="L9" i="19"/>
  <c r="E9" i="19"/>
  <c r="AQ124" i="21"/>
  <c r="AH199" i="6"/>
  <c r="AR126" i="19"/>
  <c r="F8" i="39"/>
  <c r="AJ8" i="39"/>
  <c r="U8" i="21"/>
  <c r="AJ8" i="21"/>
  <c r="W9" i="21"/>
  <c r="AL9" i="39"/>
  <c r="AM9" i="21"/>
  <c r="H9" i="39"/>
  <c r="BL144" i="39"/>
  <c r="BM138" i="39"/>
  <c r="BE158" i="6"/>
  <c r="AT124" i="19"/>
  <c r="BQ89" i="1"/>
  <c r="DX245" i="6"/>
  <c r="DI153" i="1"/>
  <c r="DI87" i="1"/>
  <c r="AB7" i="39"/>
  <c r="AP176" i="19"/>
  <c r="AU132" i="19"/>
  <c r="BZ158" i="6"/>
  <c r="BZ246" i="6"/>
  <c r="AU148" i="21"/>
  <c r="Y130" i="39"/>
  <c r="BU199" i="6"/>
  <c r="BU156" i="6"/>
  <c r="AP139" i="21"/>
  <c r="AX89" i="1"/>
  <c r="AX155" i="1"/>
  <c r="AQ148" i="19"/>
  <c r="W131" i="39"/>
  <c r="AP145" i="21"/>
  <c r="AL8" i="21"/>
  <c r="AR118" i="21" s="1"/>
  <c r="AA156" i="6"/>
  <c r="CP89" i="1"/>
  <c r="CP155" i="1"/>
  <c r="DW154" i="1"/>
  <c r="DW88" i="1"/>
  <c r="AA138" i="19"/>
  <c r="AO62" i="21"/>
  <c r="AO61" i="21" s="1"/>
  <c r="AU128" i="21"/>
  <c r="BM144" i="39"/>
  <c r="BI188" i="39"/>
  <c r="J65" i="18"/>
  <c r="J28" i="18"/>
  <c r="AL171" i="19"/>
  <c r="AR127" i="19"/>
  <c r="DJ89" i="1"/>
  <c r="AT88" i="1"/>
  <c r="AT136" i="19"/>
  <c r="AQ251" i="6"/>
  <c r="AQ248" i="6"/>
  <c r="AQ249" i="6"/>
  <c r="AQ255" i="6"/>
  <c r="AQ266" i="6"/>
  <c r="AQ258" i="6"/>
  <c r="AQ261" i="6"/>
  <c r="AQ273" i="6"/>
  <c r="AQ269" i="6"/>
  <c r="AQ262" i="6"/>
  <c r="AQ271" i="6"/>
  <c r="AQ265" i="6"/>
  <c r="AQ280" i="6"/>
  <c r="AQ242" i="6"/>
  <c r="AQ259" i="6"/>
  <c r="AQ277" i="6"/>
  <c r="AQ276" i="6"/>
  <c r="AQ272" i="6"/>
  <c r="AQ274" i="6"/>
  <c r="AQ270" i="6"/>
  <c r="AQ256" i="6"/>
  <c r="AQ247" i="6"/>
  <c r="AQ268" i="6"/>
  <c r="AQ257" i="6"/>
  <c r="AQ275" i="6"/>
  <c r="AQ263" i="6"/>
  <c r="AQ254" i="6"/>
  <c r="AQ250" i="6"/>
  <c r="AQ279" i="6"/>
  <c r="AQ264" i="6"/>
  <c r="AQ267" i="6"/>
  <c r="AQ260" i="6"/>
  <c r="AQ278" i="6"/>
  <c r="AQ253" i="6"/>
  <c r="AQ252" i="6"/>
  <c r="AS153" i="21"/>
  <c r="AK90" i="1"/>
  <c r="AS130" i="19"/>
  <c r="AM174" i="19"/>
  <c r="AR130" i="19"/>
  <c r="BP246" i="6"/>
  <c r="J79" i="18"/>
  <c r="J42" i="18"/>
  <c r="N131" i="19"/>
  <c r="CI277" i="6"/>
  <c r="CI250" i="6"/>
  <c r="CI275" i="6"/>
  <c r="CI251" i="6"/>
  <c r="CI270" i="6"/>
  <c r="CI260" i="6"/>
  <c r="CI264" i="6"/>
  <c r="CI279" i="6"/>
  <c r="CI254" i="6"/>
  <c r="CI257" i="6"/>
  <c r="CI273" i="6"/>
  <c r="CI271" i="6"/>
  <c r="CI265" i="6"/>
  <c r="CI259" i="6"/>
  <c r="CI253" i="6"/>
  <c r="CI272" i="6"/>
  <c r="CI266" i="6"/>
  <c r="CI274" i="6"/>
  <c r="CI154" i="6"/>
  <c r="CI255" i="6"/>
  <c r="CI278" i="6"/>
  <c r="CI256" i="6"/>
  <c r="CI262" i="6"/>
  <c r="CI276" i="6"/>
  <c r="CI261" i="6"/>
  <c r="CI252" i="6"/>
  <c r="CI263" i="6"/>
  <c r="CI267" i="6"/>
  <c r="CI269" i="6"/>
  <c r="CI258" i="6"/>
  <c r="CI247" i="6"/>
  <c r="CI242" i="6"/>
  <c r="CI249" i="6"/>
  <c r="CI280" i="6"/>
  <c r="CI268" i="6"/>
  <c r="CI248" i="6"/>
  <c r="AG88" i="1"/>
  <c r="AP187" i="19"/>
  <c r="AO187" i="19"/>
  <c r="AU143" i="19"/>
  <c r="AK89" i="1"/>
  <c r="Z144" i="19"/>
  <c r="FA155" i="6"/>
  <c r="AU151" i="19"/>
  <c r="AP195" i="19"/>
  <c r="DC90" i="1"/>
  <c r="Z145" i="39"/>
  <c r="AR145" i="21"/>
  <c r="AM11" i="19"/>
  <c r="U11" i="39"/>
  <c r="AS132" i="19"/>
  <c r="BM130" i="39"/>
  <c r="Y151" i="21"/>
  <c r="AL89" i="1"/>
  <c r="AL10" i="19"/>
  <c r="E91" i="6"/>
  <c r="E245" i="6"/>
  <c r="ER257" i="6"/>
  <c r="ER261" i="6"/>
  <c r="ER266" i="6"/>
  <c r="ER276" i="6"/>
  <c r="ER279" i="6"/>
  <c r="ER267" i="6"/>
  <c r="ER275" i="6"/>
  <c r="ER251" i="6"/>
  <c r="ER248" i="6"/>
  <c r="ER270" i="6"/>
  <c r="ER265" i="6"/>
  <c r="ER280" i="6"/>
  <c r="ER254" i="6"/>
  <c r="ER256" i="6"/>
  <c r="ER264" i="6"/>
  <c r="ER271" i="6"/>
  <c r="ER263" i="6"/>
  <c r="ER262" i="6"/>
  <c r="ER278" i="6"/>
  <c r="ER269" i="6"/>
  <c r="ER242" i="6"/>
  <c r="X7" i="19"/>
  <c r="ER272" i="6"/>
  <c r="ES197" i="6"/>
  <c r="D5" i="26" s="1"/>
  <c r="ER274" i="6"/>
  <c r="ER255" i="6"/>
  <c r="ER258" i="6"/>
  <c r="ER252" i="6"/>
  <c r="ER259" i="6"/>
  <c r="ER253" i="6"/>
  <c r="ER268" i="6"/>
  <c r="AZ7" i="39"/>
  <c r="Z118" i="39" s="1"/>
  <c r="ER249" i="6"/>
  <c r="ER260" i="6"/>
  <c r="ER273" i="6"/>
  <c r="ER247" i="6"/>
  <c r="BJ7" i="39"/>
  <c r="FD154" i="6"/>
  <c r="J7" i="18" s="1"/>
  <c r="ER250" i="6"/>
  <c r="ER277" i="6"/>
  <c r="AO7" i="19"/>
  <c r="AP140" i="19"/>
  <c r="Z136" i="39"/>
  <c r="AK8" i="39"/>
  <c r="K119" i="39" s="1"/>
  <c r="CW258" i="6"/>
  <c r="CW275" i="6"/>
  <c r="CW250" i="6"/>
  <c r="CW242" i="6"/>
  <c r="CW252" i="6"/>
  <c r="CW249" i="6"/>
  <c r="CW271" i="6"/>
  <c r="CW256" i="6"/>
  <c r="CW253" i="6"/>
  <c r="CW248" i="6"/>
  <c r="CW272" i="6"/>
  <c r="CW262" i="6"/>
  <c r="CW265" i="6"/>
  <c r="CW269" i="6"/>
  <c r="CW267" i="6"/>
  <c r="CW247" i="6"/>
  <c r="CW260" i="6"/>
  <c r="CW263" i="6"/>
  <c r="CW251" i="6"/>
  <c r="CW279" i="6"/>
  <c r="CW280" i="6"/>
  <c r="CW277" i="6"/>
  <c r="CW270" i="6"/>
  <c r="CW254" i="6"/>
  <c r="CW255" i="6"/>
  <c r="CW261" i="6"/>
  <c r="CW259" i="6"/>
  <c r="CW273" i="6"/>
  <c r="CW264" i="6"/>
  <c r="CW268" i="6"/>
  <c r="CW257" i="6"/>
  <c r="CW274" i="6"/>
  <c r="CW278" i="6"/>
  <c r="CW276" i="6"/>
  <c r="CW266" i="6"/>
  <c r="AR199" i="6"/>
  <c r="E88" i="6"/>
  <c r="E243" i="6"/>
  <c r="E92" i="6"/>
  <c r="E89" i="6"/>
  <c r="X144" i="39"/>
  <c r="W188" i="19"/>
  <c r="AA144" i="19"/>
  <c r="AP199" i="6"/>
  <c r="AR143" i="19"/>
  <c r="CQ155" i="6"/>
  <c r="Z153" i="21"/>
  <c r="EC90" i="1"/>
  <c r="ES201" i="6"/>
  <c r="FD158" i="6"/>
  <c r="J11" i="18" s="1"/>
  <c r="ER246" i="6"/>
  <c r="EA153" i="1"/>
  <c r="EA87" i="1"/>
  <c r="CF275" i="6"/>
  <c r="CF263" i="6"/>
  <c r="CF249" i="6"/>
  <c r="CF276" i="6"/>
  <c r="CF257" i="6"/>
  <c r="CF277" i="6"/>
  <c r="CF256" i="6"/>
  <c r="CF254" i="6"/>
  <c r="CF270" i="6"/>
  <c r="CF258" i="6"/>
  <c r="CF274" i="6"/>
  <c r="CF269" i="6"/>
  <c r="CF265" i="6"/>
  <c r="CF271" i="6"/>
  <c r="CF267" i="6"/>
  <c r="CF266" i="6"/>
  <c r="CF252" i="6"/>
  <c r="CF261" i="6"/>
  <c r="CF280" i="6"/>
  <c r="CF272" i="6"/>
  <c r="CF278" i="6"/>
  <c r="CF279" i="6"/>
  <c r="CF268" i="6"/>
  <c r="CF247" i="6"/>
  <c r="CF248" i="6"/>
  <c r="CF262" i="6"/>
  <c r="CF273" i="6"/>
  <c r="CF260" i="6"/>
  <c r="CF251" i="6"/>
  <c r="CF242" i="6"/>
  <c r="CF253" i="6"/>
  <c r="CF264" i="6"/>
  <c r="CF250" i="6"/>
  <c r="CF255" i="6"/>
  <c r="CF259" i="6"/>
  <c r="BW262" i="6"/>
  <c r="BW267" i="6"/>
  <c r="BW263" i="6"/>
  <c r="BW276" i="6"/>
  <c r="BW265" i="6"/>
  <c r="BW277" i="6"/>
  <c r="BW261" i="6"/>
  <c r="BW247" i="6"/>
  <c r="BW249" i="6"/>
  <c r="BW254" i="6"/>
  <c r="BW271" i="6"/>
  <c r="BW251" i="6"/>
  <c r="BW278" i="6"/>
  <c r="BW257" i="6"/>
  <c r="BW264" i="6"/>
  <c r="BW248" i="6"/>
  <c r="BW269" i="6"/>
  <c r="BW250" i="6"/>
  <c r="BW266" i="6"/>
  <c r="BW259" i="6"/>
  <c r="BW272" i="6"/>
  <c r="BW197" i="6"/>
  <c r="BW260" i="6"/>
  <c r="BW252" i="6"/>
  <c r="BW253" i="6"/>
  <c r="BW256" i="6"/>
  <c r="BW242" i="6"/>
  <c r="BW268" i="6"/>
  <c r="BW280" i="6"/>
  <c r="BW258" i="6"/>
  <c r="BW279" i="6"/>
  <c r="BW274" i="6"/>
  <c r="BW270" i="6"/>
  <c r="BW275" i="6"/>
  <c r="BW273" i="6"/>
  <c r="BW255" i="6"/>
  <c r="W140" i="39"/>
  <c r="AU135" i="19"/>
  <c r="AP179" i="19"/>
  <c r="CI158" i="6"/>
  <c r="CI246" i="6"/>
  <c r="AU117" i="21"/>
  <c r="E272" i="6"/>
  <c r="DR198" i="6"/>
  <c r="AQ131" i="19"/>
  <c r="AM182" i="19"/>
  <c r="AS138" i="19"/>
  <c r="BL152" i="39"/>
  <c r="BQ88" i="1"/>
  <c r="X246" i="6"/>
  <c r="BO243" i="6"/>
  <c r="CU272" i="6"/>
  <c r="CU256" i="6"/>
  <c r="CU273" i="6"/>
  <c r="CU250" i="6"/>
  <c r="CU267" i="6"/>
  <c r="CU254" i="6"/>
  <c r="CU154" i="6"/>
  <c r="CU276" i="6"/>
  <c r="CU264" i="6"/>
  <c r="CU248" i="6"/>
  <c r="CU255" i="6"/>
  <c r="CU275" i="6"/>
  <c r="CU263" i="6"/>
  <c r="CU270" i="6"/>
  <c r="CU252" i="6"/>
  <c r="CU279" i="6"/>
  <c r="CU253" i="6"/>
  <c r="CU271" i="6"/>
  <c r="CU247" i="6"/>
  <c r="CU268" i="6"/>
  <c r="CU249" i="6"/>
  <c r="CU278" i="6"/>
  <c r="CU251" i="6"/>
  <c r="CU260" i="6"/>
  <c r="CU265" i="6"/>
  <c r="CU274" i="6"/>
  <c r="CU242" i="6"/>
  <c r="CU259" i="6"/>
  <c r="CU266" i="6"/>
  <c r="CU262" i="6"/>
  <c r="CU257" i="6"/>
  <c r="CU261" i="6"/>
  <c r="CU280" i="6"/>
  <c r="CU258" i="6"/>
  <c r="CU269" i="6"/>
  <c r="CU277" i="6"/>
  <c r="BV89" i="1"/>
  <c r="K154" i="39"/>
  <c r="BY89" i="1"/>
  <c r="AZ88" i="1"/>
  <c r="DK89" i="1"/>
  <c r="E244" i="6"/>
  <c r="E90" i="6"/>
  <c r="BK155" i="6"/>
  <c r="AA130" i="19"/>
  <c r="E22" i="26"/>
  <c r="D22" i="26"/>
  <c r="BR245" i="6"/>
  <c r="BV246" i="6"/>
  <c r="BR279" i="6"/>
  <c r="BR242" i="6"/>
  <c r="BR278" i="6"/>
  <c r="BR249" i="6"/>
  <c r="BR260" i="6"/>
  <c r="BR247" i="6"/>
  <c r="BR277" i="6"/>
  <c r="BR248" i="6"/>
  <c r="BR261" i="6"/>
  <c r="BR250" i="6"/>
  <c r="BR269" i="6"/>
  <c r="BR259" i="6"/>
  <c r="BR272" i="6"/>
  <c r="BR253" i="6"/>
  <c r="BR256" i="6"/>
  <c r="BR251" i="6"/>
  <c r="BR154" i="6"/>
  <c r="BR257" i="6"/>
  <c r="BR252" i="6"/>
  <c r="BR268" i="6"/>
  <c r="BR270" i="6"/>
  <c r="BR273" i="6"/>
  <c r="BR271" i="6"/>
  <c r="BR258" i="6"/>
  <c r="BR276" i="6"/>
  <c r="BR274" i="6"/>
  <c r="BR275" i="6"/>
  <c r="BR265" i="6"/>
  <c r="BR262" i="6"/>
  <c r="BR255" i="6"/>
  <c r="BR264" i="6"/>
  <c r="BR266" i="6"/>
  <c r="BR280" i="6"/>
  <c r="BR267" i="6"/>
  <c r="BR263" i="6"/>
  <c r="BR254" i="6"/>
  <c r="R244" i="6"/>
  <c r="AX157" i="6"/>
  <c r="AX200" i="6"/>
  <c r="BF257" i="6"/>
  <c r="BF252" i="6"/>
  <c r="BF242" i="6"/>
  <c r="BF266" i="6"/>
  <c r="BF277" i="6"/>
  <c r="BF247" i="6"/>
  <c r="BF276" i="6"/>
  <c r="BF262" i="6"/>
  <c r="BF280" i="6"/>
  <c r="BF264" i="6"/>
  <c r="BF271" i="6"/>
  <c r="BF248" i="6"/>
  <c r="BF269" i="6"/>
  <c r="BF268" i="6"/>
  <c r="BF253" i="6"/>
  <c r="BF275" i="6"/>
  <c r="BF263" i="6"/>
  <c r="BF260" i="6"/>
  <c r="BF258" i="6"/>
  <c r="BF273" i="6"/>
  <c r="BF272" i="6"/>
  <c r="BF265" i="6"/>
  <c r="BF255" i="6"/>
  <c r="BF249" i="6"/>
  <c r="BF278" i="6"/>
  <c r="BF259" i="6"/>
  <c r="BF270" i="6"/>
  <c r="BF267" i="6"/>
  <c r="BF279" i="6"/>
  <c r="BF256" i="6"/>
  <c r="BF254" i="6"/>
  <c r="BF250" i="6"/>
  <c r="BF261" i="6"/>
  <c r="BF251" i="6"/>
  <c r="BF274" i="6"/>
  <c r="Y194" i="19"/>
  <c r="AB150" i="19"/>
  <c r="AQ126" i="21"/>
  <c r="BH9" i="39"/>
  <c r="V9" i="19"/>
  <c r="AX9" i="39"/>
  <c r="T9" i="39"/>
  <c r="CO276" i="6"/>
  <c r="CO262" i="6"/>
  <c r="CO250" i="6"/>
  <c r="CO264" i="6"/>
  <c r="CO278" i="6"/>
  <c r="CO248" i="6"/>
  <c r="CO255" i="6"/>
  <c r="CO268" i="6"/>
  <c r="CO254" i="6"/>
  <c r="CO273" i="6"/>
  <c r="CO253" i="6"/>
  <c r="CO257" i="6"/>
  <c r="CO280" i="6"/>
  <c r="CO263" i="6"/>
  <c r="CO252" i="6"/>
  <c r="CO258" i="6"/>
  <c r="CO266" i="6"/>
  <c r="CO265" i="6"/>
  <c r="CO260" i="6"/>
  <c r="CO261" i="6"/>
  <c r="CO275" i="6"/>
  <c r="CO271" i="6"/>
  <c r="CO272" i="6"/>
  <c r="CO269" i="6"/>
  <c r="CO249" i="6"/>
  <c r="CO242" i="6"/>
  <c r="CO251" i="6"/>
  <c r="CO247" i="6"/>
  <c r="CO256" i="6"/>
  <c r="CO243" i="6"/>
  <c r="CO277" i="6"/>
  <c r="CO259" i="6"/>
  <c r="CO279" i="6"/>
  <c r="CO267" i="6"/>
  <c r="CO270" i="6"/>
  <c r="CO274" i="6"/>
  <c r="BV157" i="6"/>
  <c r="BV245" i="6"/>
  <c r="DK88" i="1"/>
  <c r="DX272" i="6"/>
  <c r="DX248" i="6"/>
  <c r="DX263" i="6"/>
  <c r="DX278" i="6"/>
  <c r="DX247" i="6"/>
  <c r="DX274" i="6"/>
  <c r="DX252" i="6"/>
  <c r="DX277" i="6"/>
  <c r="DX280" i="6"/>
  <c r="DX276" i="6"/>
  <c r="DX268" i="6"/>
  <c r="DX254" i="6"/>
  <c r="DX258" i="6"/>
  <c r="DX242" i="6"/>
  <c r="DX261" i="6"/>
  <c r="DX271" i="6"/>
  <c r="DX275" i="6"/>
  <c r="DX250" i="6"/>
  <c r="DX249" i="6"/>
  <c r="DX273" i="6"/>
  <c r="DX264" i="6"/>
  <c r="DX260" i="6"/>
  <c r="DX259" i="6"/>
  <c r="DX270" i="6"/>
  <c r="DX266" i="6"/>
  <c r="DX279" i="6"/>
  <c r="DX255" i="6"/>
  <c r="DX257" i="6"/>
  <c r="DX269" i="6"/>
  <c r="DX262" i="6"/>
  <c r="DX267" i="6"/>
  <c r="DX253" i="6"/>
  <c r="DX256" i="6"/>
  <c r="DX265" i="6"/>
  <c r="DX251" i="6"/>
  <c r="BF201" i="6"/>
  <c r="BF246" i="6"/>
  <c r="AP186" i="19"/>
  <c r="AU142" i="19"/>
  <c r="DP88" i="1"/>
  <c r="H10" i="39"/>
  <c r="AM10" i="21"/>
  <c r="AL10" i="39"/>
  <c r="W10" i="21"/>
  <c r="EY156" i="1"/>
  <c r="BA249" i="6"/>
  <c r="BA277" i="6"/>
  <c r="BA258" i="6"/>
  <c r="BA250" i="6"/>
  <c r="BA259" i="6"/>
  <c r="BA267" i="6"/>
  <c r="BA269" i="6"/>
  <c r="BA248" i="6"/>
  <c r="BA257" i="6"/>
  <c r="BA256" i="6"/>
  <c r="BA254" i="6"/>
  <c r="BA265" i="6"/>
  <c r="BA271" i="6"/>
  <c r="BA262" i="6"/>
  <c r="BA263" i="6"/>
  <c r="BA253" i="6"/>
  <c r="BA266" i="6"/>
  <c r="BA274" i="6"/>
  <c r="BA251" i="6"/>
  <c r="BA242" i="6"/>
  <c r="BA252" i="6"/>
  <c r="BA247" i="6"/>
  <c r="BA270" i="6"/>
  <c r="BA255" i="6"/>
  <c r="BA279" i="6"/>
  <c r="BA260" i="6"/>
  <c r="BA278" i="6"/>
  <c r="BA272" i="6"/>
  <c r="BA268" i="6"/>
  <c r="BA275" i="6"/>
  <c r="BA261" i="6"/>
  <c r="BA276" i="6"/>
  <c r="BA280" i="6"/>
  <c r="BA264" i="6"/>
  <c r="BA273" i="6"/>
  <c r="AS135" i="21"/>
  <c r="BK140" i="39"/>
  <c r="DU87" i="1"/>
  <c r="DU153" i="1"/>
  <c r="E251" i="6"/>
  <c r="E21" i="26"/>
  <c r="D21" i="26"/>
  <c r="DQ156" i="6"/>
  <c r="CG156" i="6"/>
  <c r="BD243" i="6"/>
  <c r="AV90" i="1"/>
  <c r="AQ143" i="21"/>
  <c r="AT143" i="19"/>
  <c r="Y130" i="19"/>
  <c r="DS90" i="1"/>
  <c r="CU156" i="1"/>
  <c r="CU90" i="1"/>
  <c r="AA135" i="21"/>
  <c r="AQ128" i="19"/>
  <c r="BV250" i="6"/>
  <c r="BV253" i="6"/>
  <c r="BV271" i="6"/>
  <c r="BV256" i="6"/>
  <c r="BV255" i="6"/>
  <c r="BV258" i="6"/>
  <c r="BV262" i="6"/>
  <c r="BV259" i="6"/>
  <c r="BV266" i="6"/>
  <c r="BV269" i="6"/>
  <c r="BV265" i="6"/>
  <c r="BV263" i="6"/>
  <c r="BV248" i="6"/>
  <c r="BV267" i="6"/>
  <c r="BV264" i="6"/>
  <c r="BV274" i="6"/>
  <c r="BV275" i="6"/>
  <c r="BV254" i="6"/>
  <c r="BV251" i="6"/>
  <c r="BV261" i="6"/>
  <c r="BV278" i="6"/>
  <c r="BV252" i="6"/>
  <c r="BV276" i="6"/>
  <c r="BV268" i="6"/>
  <c r="BV247" i="6"/>
  <c r="BV242" i="6"/>
  <c r="BV280" i="6"/>
  <c r="BV249" i="6"/>
  <c r="BV273" i="6"/>
  <c r="BV277" i="6"/>
  <c r="BV279" i="6"/>
  <c r="BV260" i="6"/>
  <c r="BV270" i="6"/>
  <c r="BV272" i="6"/>
  <c r="BV257" i="6"/>
  <c r="DN251" i="6"/>
  <c r="DN277" i="6"/>
  <c r="DN269" i="6"/>
  <c r="DN247" i="6"/>
  <c r="DN275" i="6"/>
  <c r="DN255" i="6"/>
  <c r="DN252" i="6"/>
  <c r="DN278" i="6"/>
  <c r="DN242" i="6"/>
  <c r="DN271" i="6"/>
  <c r="DN267" i="6"/>
  <c r="DN270" i="6"/>
  <c r="DN268" i="6"/>
  <c r="DN280" i="6"/>
  <c r="DN264" i="6"/>
  <c r="DN274" i="6"/>
  <c r="DN250" i="6"/>
  <c r="DN279" i="6"/>
  <c r="DN261" i="6"/>
  <c r="DN253" i="6"/>
  <c r="DN258" i="6"/>
  <c r="DN272" i="6"/>
  <c r="DN266" i="6"/>
  <c r="DN256" i="6"/>
  <c r="DN260" i="6"/>
  <c r="DN249" i="6"/>
  <c r="DN254" i="6"/>
  <c r="DN263" i="6"/>
  <c r="DN257" i="6"/>
  <c r="DN273" i="6"/>
  <c r="DN262" i="6"/>
  <c r="DN259" i="6"/>
  <c r="DN265" i="6"/>
  <c r="DN276" i="6"/>
  <c r="DN248" i="6"/>
  <c r="E247" i="6"/>
  <c r="AX8" i="39"/>
  <c r="T8" i="39"/>
  <c r="V8" i="19"/>
  <c r="EV155" i="6"/>
  <c r="BH8" i="39"/>
  <c r="E259" i="6"/>
  <c r="M8" i="19"/>
  <c r="BM90" i="1"/>
  <c r="EZ156" i="6"/>
  <c r="W9" i="19"/>
  <c r="M10" i="19"/>
  <c r="E62" i="26"/>
  <c r="E75" i="26"/>
  <c r="E66" i="26"/>
  <c r="E78" i="26"/>
  <c r="E63" i="26"/>
  <c r="E60" i="26"/>
  <c r="E69" i="26"/>
  <c r="E81" i="26"/>
  <c r="E67" i="26"/>
  <c r="E64" i="26"/>
  <c r="E72" i="26"/>
  <c r="E70" i="26"/>
  <c r="E71" i="26"/>
  <c r="E80" i="26"/>
  <c r="E73" i="26"/>
  <c r="E76" i="26"/>
  <c r="E65" i="26"/>
  <c r="E16" i="26"/>
  <c r="F61" i="26"/>
  <c r="E61" i="26"/>
  <c r="K15" i="34"/>
  <c r="I18" i="34"/>
  <c r="H8" i="26"/>
  <c r="H11" i="26" s="1"/>
  <c r="H10" i="26" s="1"/>
  <c r="E8" i="26"/>
  <c r="F77" i="26"/>
  <c r="E77" i="26"/>
  <c r="H68" i="26"/>
  <c r="H83" i="26" s="1"/>
  <c r="H82" i="26" s="1"/>
  <c r="E68" i="26"/>
  <c r="F6" i="26"/>
  <c r="E6" i="26"/>
  <c r="E9" i="26"/>
  <c r="H7" i="18"/>
  <c r="F74" i="26"/>
  <c r="E74" i="26"/>
  <c r="J9" i="18"/>
  <c r="F16" i="26"/>
  <c r="EG82" i="1"/>
  <c r="EX82" i="1"/>
  <c r="FJ191" i="1" s="1"/>
  <c r="CG82" i="1"/>
  <c r="AV82" i="1"/>
  <c r="CN82" i="1"/>
  <c r="AL82" i="1"/>
  <c r="DJ82" i="1"/>
  <c r="W82" i="1"/>
  <c r="BJ82" i="1"/>
  <c r="M82" i="1"/>
  <c r="H82" i="1"/>
  <c r="CZ82" i="1"/>
  <c r="DX82" i="1"/>
  <c r="BF82" i="1"/>
  <c r="BE82" i="1"/>
  <c r="CK82" i="1"/>
  <c r="CA82" i="1"/>
  <c r="AX82" i="1"/>
  <c r="EM82" i="1"/>
  <c r="CU82" i="1"/>
  <c r="DY82" i="1"/>
  <c r="AO82" i="1"/>
  <c r="BW82" i="1"/>
  <c r="BA82" i="1"/>
  <c r="Y82" i="1"/>
  <c r="DM82" i="1"/>
  <c r="EA82" i="1"/>
  <c r="BP82" i="1"/>
  <c r="AH82" i="1"/>
  <c r="DV82" i="1"/>
  <c r="X82" i="1"/>
  <c r="AE82" i="1"/>
  <c r="BN82" i="1"/>
  <c r="EE82" i="1"/>
  <c r="BX82" i="1"/>
  <c r="S82" i="1"/>
  <c r="DE82" i="1"/>
  <c r="DK82" i="1"/>
  <c r="AS82" i="1"/>
  <c r="DT82" i="1"/>
  <c r="BG82" i="1"/>
  <c r="CJ82" i="1"/>
  <c r="EP82" i="1"/>
  <c r="AU82" i="1"/>
  <c r="O82" i="1"/>
  <c r="AG82" i="1"/>
  <c r="DC82" i="1"/>
  <c r="CW82" i="1"/>
  <c r="DA82" i="1"/>
  <c r="EN82" i="1"/>
  <c r="BS82" i="1"/>
  <c r="DR82" i="1"/>
  <c r="AT82" i="1"/>
  <c r="BT82" i="1"/>
  <c r="EH82" i="1"/>
  <c r="DH82" i="1"/>
  <c r="G82" i="1"/>
  <c r="AC82" i="1"/>
  <c r="DQ82" i="1"/>
  <c r="F82" i="1"/>
  <c r="AF82" i="1"/>
  <c r="DO82" i="1"/>
  <c r="Z82" i="1"/>
  <c r="T82" i="1"/>
  <c r="N82" i="1"/>
  <c r="BR82" i="1"/>
  <c r="DD82" i="1"/>
  <c r="EU82" i="1"/>
  <c r="FG191" i="1" s="1"/>
  <c r="DG82" i="1"/>
  <c r="BD82" i="1"/>
  <c r="BY82" i="1"/>
  <c r="CD82" i="1"/>
  <c r="EC82" i="1"/>
  <c r="BV82" i="1"/>
  <c r="E82" i="1"/>
  <c r="BM82" i="1"/>
  <c r="CF82" i="1"/>
  <c r="DP82" i="1"/>
  <c r="CR82" i="1"/>
  <c r="CS82" i="1"/>
  <c r="BL82" i="1"/>
  <c r="BU82" i="1"/>
  <c r="BK82" i="1"/>
  <c r="AR82" i="1"/>
  <c r="AD82" i="1"/>
  <c r="EB82" i="1"/>
  <c r="AK82" i="1"/>
  <c r="DN82" i="1"/>
  <c r="EQ82" i="1"/>
  <c r="R82" i="1"/>
  <c r="EW82" i="1"/>
  <c r="FI191" i="1" s="1"/>
  <c r="J82" i="1"/>
  <c r="CC82" i="1"/>
  <c r="ED82" i="1"/>
  <c r="V82" i="1"/>
  <c r="DF82" i="1"/>
  <c r="DI82" i="1"/>
  <c r="EO82" i="1"/>
  <c r="CE82" i="1"/>
  <c r="AN82" i="1"/>
  <c r="AI82" i="1"/>
  <c r="DL82" i="1"/>
  <c r="BC82" i="1"/>
  <c r="AP82" i="1"/>
  <c r="DS82" i="1"/>
  <c r="DW82" i="1"/>
  <c r="AZ82" i="1"/>
  <c r="DB82" i="1"/>
  <c r="I82" i="1"/>
  <c r="AB82" i="1"/>
  <c r="P82" i="1"/>
  <c r="AY82" i="1"/>
  <c r="Q82" i="1"/>
  <c r="AQ82" i="1"/>
  <c r="BO82" i="1"/>
  <c r="CH82" i="1"/>
  <c r="EL82" i="1"/>
  <c r="CY82" i="1"/>
  <c r="CV82" i="1"/>
  <c r="BB82" i="1"/>
  <c r="L82" i="1"/>
  <c r="CL82" i="1"/>
  <c r="CI82" i="1"/>
  <c r="K82" i="1"/>
  <c r="BQ82" i="1"/>
  <c r="EZ82" i="1"/>
  <c r="FL191" i="1" s="1"/>
  <c r="DZ82" i="1"/>
  <c r="CP82" i="1"/>
  <c r="EK82" i="1"/>
  <c r="EJ82" i="1"/>
  <c r="AM82" i="1"/>
  <c r="CQ82" i="1"/>
  <c r="BZ82" i="1"/>
  <c r="EV82" i="1"/>
  <c r="FH191" i="1" s="1"/>
  <c r="EI82" i="1"/>
  <c r="ET82" i="1"/>
  <c r="FF191" i="1" s="1"/>
  <c r="CX82" i="1"/>
  <c r="CT82" i="1"/>
  <c r="CB82" i="1"/>
  <c r="BI82" i="1"/>
  <c r="DU82" i="1"/>
  <c r="CM82" i="1"/>
  <c r="AA82" i="1"/>
  <c r="EF82" i="1"/>
  <c r="ES82" i="1"/>
  <c r="FE191" i="1" s="1"/>
  <c r="BH82" i="1"/>
  <c r="AJ82" i="1"/>
  <c r="U82" i="1"/>
  <c r="ER82" i="1"/>
  <c r="AW82" i="1"/>
  <c r="CO82" i="1"/>
  <c r="EY82" i="1"/>
  <c r="FK191" i="1" s="1"/>
  <c r="DM208" i="6" l="1"/>
  <c r="EG122" i="1"/>
  <c r="DR120" i="1"/>
  <c r="EH182" i="1"/>
  <c r="CM184" i="6"/>
  <c r="CR96" i="1"/>
  <c r="H105" i="1"/>
  <c r="BR173" i="6"/>
  <c r="BY100" i="1"/>
  <c r="AB153" i="1"/>
  <c r="DK120" i="1"/>
  <c r="AR193" i="39"/>
  <c r="DL111" i="1"/>
  <c r="L98" i="1"/>
  <c r="BK179" i="6"/>
  <c r="CX207" i="6"/>
  <c r="U115" i="1"/>
  <c r="EM174" i="6"/>
  <c r="U103" i="1"/>
  <c r="BZ90" i="1"/>
  <c r="FA164" i="1"/>
  <c r="DI208" i="6"/>
  <c r="BI95" i="1"/>
  <c r="R149" i="39"/>
  <c r="DT176" i="1"/>
  <c r="EM162" i="6"/>
  <c r="EE175" i="6"/>
  <c r="CZ202" i="6"/>
  <c r="CZ44" i="6"/>
  <c r="CZ246" i="6" s="1"/>
  <c r="BZ98" i="1"/>
  <c r="DZ97" i="1"/>
  <c r="DZ46" i="1"/>
  <c r="DZ89" i="1" s="1"/>
  <c r="CH179" i="1"/>
  <c r="DT97" i="1"/>
  <c r="DT46" i="1"/>
  <c r="DT89" i="1" s="1"/>
  <c r="CG173" i="6"/>
  <c r="W214" i="6"/>
  <c r="AK99" i="6"/>
  <c r="AK98" i="6"/>
  <c r="BK99" i="1"/>
  <c r="BK47" i="1"/>
  <c r="BK90" i="1" s="1"/>
  <c r="DK185" i="6"/>
  <c r="CO203" i="6"/>
  <c r="AV123" i="1"/>
  <c r="BI47" i="1"/>
  <c r="BI90" i="1" s="1"/>
  <c r="BI99" i="1"/>
  <c r="AE47" i="1"/>
  <c r="AE90" i="1" s="1"/>
  <c r="AE99" i="1"/>
  <c r="AM95" i="1"/>
  <c r="AQ47" i="6"/>
  <c r="AQ200" i="6" s="1"/>
  <c r="AQ166" i="6"/>
  <c r="BT112" i="1"/>
  <c r="BI234" i="6"/>
  <c r="BI45" i="1"/>
  <c r="BI88" i="1" s="1"/>
  <c r="BI93" i="1"/>
  <c r="DJ47" i="1"/>
  <c r="DJ90" i="1" s="1"/>
  <c r="DJ99" i="1"/>
  <c r="BJ163" i="6"/>
  <c r="CX99" i="6"/>
  <c r="CX98" i="6"/>
  <c r="BJ98" i="6"/>
  <c r="BJ99" i="6"/>
  <c r="AF87" i="1"/>
  <c r="AF153" i="1"/>
  <c r="BQ99" i="1"/>
  <c r="BQ47" i="1"/>
  <c r="BQ90" i="1" s="1"/>
  <c r="BX47" i="1"/>
  <c r="BX90" i="1" s="1"/>
  <c r="BX99" i="1"/>
  <c r="EE229" i="6"/>
  <c r="CV46" i="1"/>
  <c r="CV89" i="1" s="1"/>
  <c r="CV97" i="1"/>
  <c r="AI48" i="1"/>
  <c r="AI91" i="1" s="1"/>
  <c r="AI103" i="1"/>
  <c r="BE98" i="6"/>
  <c r="BE99" i="6"/>
  <c r="AG184" i="1"/>
  <c r="AN212" i="6"/>
  <c r="DZ155" i="1"/>
  <c r="EH181" i="6"/>
  <c r="EM179" i="6"/>
  <c r="CN45" i="6"/>
  <c r="BU187" i="6"/>
  <c r="DB124" i="1"/>
  <c r="DV97" i="1"/>
  <c r="DV46" i="1"/>
  <c r="EJ46" i="6"/>
  <c r="EK199" i="6" s="1"/>
  <c r="EV164" i="6"/>
  <c r="EH47" i="6"/>
  <c r="ET157" i="6" s="1"/>
  <c r="ET166" i="6"/>
  <c r="BZ97" i="1"/>
  <c r="BZ46" i="1"/>
  <c r="BZ89" i="1" s="1"/>
  <c r="CN45" i="1"/>
  <c r="CN88" i="1" s="1"/>
  <c r="CN93" i="1"/>
  <c r="CE174" i="1"/>
  <c r="DQ184" i="6"/>
  <c r="CL163" i="1"/>
  <c r="CL97" i="1"/>
  <c r="CL46" i="1"/>
  <c r="AE14" i="21"/>
  <c r="AK124" i="21" s="1"/>
  <c r="EU160" i="1"/>
  <c r="AI141" i="39"/>
  <c r="U116" i="1"/>
  <c r="CY99" i="6"/>
  <c r="EG48" i="1"/>
  <c r="ES157" i="1" s="1"/>
  <c r="EH178" i="1"/>
  <c r="CW96" i="1"/>
  <c r="AV165" i="6"/>
  <c r="AK165" i="6"/>
  <c r="Y165" i="6"/>
  <c r="EF97" i="1"/>
  <c r="EF46" i="1"/>
  <c r="AP48" i="1"/>
  <c r="AP103" i="1"/>
  <c r="DH46" i="6"/>
  <c r="DT156" i="6" s="1"/>
  <c r="DH164" i="6"/>
  <c r="DF45" i="1"/>
  <c r="DF88" i="1" s="1"/>
  <c r="DF93" i="1"/>
  <c r="CZ48" i="1"/>
  <c r="CZ91" i="1" s="1"/>
  <c r="CZ103" i="1"/>
  <c r="EC161" i="6"/>
  <c r="DG118" i="1"/>
  <c r="DI160" i="1"/>
  <c r="DJ162" i="6"/>
  <c r="EN205" i="6"/>
  <c r="EB88" i="1"/>
  <c r="AE101" i="1"/>
  <c r="AK163" i="1"/>
  <c r="CA164" i="6"/>
  <c r="AH19" i="19"/>
  <c r="AH174" i="19" s="1"/>
  <c r="BX211" i="6"/>
  <c r="DT166" i="6"/>
  <c r="E115" i="1"/>
  <c r="BF232" i="6"/>
  <c r="AZ99" i="1"/>
  <c r="AZ47" i="1"/>
  <c r="AZ90" i="1" s="1"/>
  <c r="BW202" i="6"/>
  <c r="AM169" i="6"/>
  <c r="EA47" i="1"/>
  <c r="EA99" i="1"/>
  <c r="DH48" i="1"/>
  <c r="DH103" i="1"/>
  <c r="FA185" i="1"/>
  <c r="EO185" i="1"/>
  <c r="DY226" i="6"/>
  <c r="Z227" i="6"/>
  <c r="AX172" i="1"/>
  <c r="CJ156" i="1"/>
  <c r="CX155" i="1"/>
  <c r="DB116" i="1"/>
  <c r="EX166" i="6"/>
  <c r="EG106" i="1"/>
  <c r="F45" i="6"/>
  <c r="F198" i="6" s="1"/>
  <c r="EI99" i="6"/>
  <c r="CV155" i="1"/>
  <c r="ES206" i="6"/>
  <c r="G15" i="26" s="1"/>
  <c r="G17" i="26" s="1"/>
  <c r="G16" i="26" s="1"/>
  <c r="BZ191" i="6"/>
  <c r="AE100" i="1"/>
  <c r="DK172" i="6"/>
  <c r="AF99" i="1"/>
  <c r="AF47" i="1"/>
  <c r="AF90" i="1" s="1"/>
  <c r="EC110" i="1"/>
  <c r="DD46" i="1"/>
  <c r="DD89" i="1" s="1"/>
  <c r="DD97" i="1"/>
  <c r="BT162" i="1"/>
  <c r="DS45" i="6"/>
  <c r="DS198" i="6" s="1"/>
  <c r="DS203" i="6"/>
  <c r="CK45" i="1"/>
  <c r="CK88" i="1" s="1"/>
  <c r="CK93" i="1"/>
  <c r="BI96" i="1"/>
  <c r="BN110" i="1"/>
  <c r="CK94" i="1"/>
  <c r="AR200" i="6"/>
  <c r="K97" i="1"/>
  <c r="K46" i="1"/>
  <c r="K89" i="1" s="1"/>
  <c r="O98" i="6"/>
  <c r="O99" i="6"/>
  <c r="CF93" i="1"/>
  <c r="CF45" i="1"/>
  <c r="CF88" i="1" s="1"/>
  <c r="CC93" i="1"/>
  <c r="CC45" i="1"/>
  <c r="CL175" i="1"/>
  <c r="CB188" i="6"/>
  <c r="BC175" i="1"/>
  <c r="AA93" i="1"/>
  <c r="AA45" i="1"/>
  <c r="AA88" i="1" s="1"/>
  <c r="DJ156" i="1"/>
  <c r="AG169" i="1"/>
  <c r="ET161" i="1"/>
  <c r="AO88" i="1"/>
  <c r="DS213" i="6"/>
  <c r="AX163" i="6"/>
  <c r="CK87" i="1"/>
  <c r="CK153" i="1"/>
  <c r="BK45" i="1"/>
  <c r="BK88" i="1" s="1"/>
  <c r="BK93" i="1"/>
  <c r="DI45" i="1"/>
  <c r="DI88" i="1" s="1"/>
  <c r="DI93" i="1"/>
  <c r="G46" i="1"/>
  <c r="G97" i="1"/>
  <c r="T93" i="1"/>
  <c r="T45" i="1"/>
  <c r="T88" i="1" s="1"/>
  <c r="BN48" i="1"/>
  <c r="BZ157" i="1" s="1"/>
  <c r="BN103" i="1"/>
  <c r="BA117" i="1"/>
  <c r="DE44" i="6"/>
  <c r="DQ154" i="6" s="1"/>
  <c r="DE202" i="6"/>
  <c r="CZ244" i="6"/>
  <c r="U48" i="1"/>
  <c r="BE114" i="1"/>
  <c r="ES169" i="1"/>
  <c r="X227" i="6"/>
  <c r="CV170" i="1"/>
  <c r="BZ168" i="1"/>
  <c r="AM46" i="1"/>
  <c r="AM89" i="1" s="1"/>
  <c r="AM97" i="1"/>
  <c r="DH171" i="1"/>
  <c r="DH105" i="1"/>
  <c r="EL155" i="1"/>
  <c r="AM155" i="1"/>
  <c r="CO117" i="1"/>
  <c r="CO48" i="1"/>
  <c r="CO91" i="1" s="1"/>
  <c r="N105" i="1"/>
  <c r="BC93" i="1"/>
  <c r="BC45" i="1"/>
  <c r="BC88" i="1" s="1"/>
  <c r="CH98" i="6"/>
  <c r="CH99" i="6"/>
  <c r="AQ170" i="1"/>
  <c r="DF205" i="6"/>
  <c r="DE97" i="1"/>
  <c r="DE46" i="1"/>
  <c r="DE89" i="1" s="1"/>
  <c r="DQ93" i="1"/>
  <c r="DQ45" i="1"/>
  <c r="DQ88" i="1" s="1"/>
  <c r="AE179" i="6"/>
  <c r="DF197" i="6"/>
  <c r="AG103" i="1"/>
  <c r="AG48" i="1"/>
  <c r="AG91" i="1" s="1"/>
  <c r="BO46" i="1"/>
  <c r="BO89" i="1" s="1"/>
  <c r="BO97" i="1"/>
  <c r="G93" i="1"/>
  <c r="G45" i="1"/>
  <c r="T210" i="6"/>
  <c r="S167" i="6"/>
  <c r="DG103" i="1"/>
  <c r="DG48" i="1"/>
  <c r="DG91" i="1" s="1"/>
  <c r="F97" i="1"/>
  <c r="F46" i="1"/>
  <c r="F89" i="1" s="1"/>
  <c r="AU97" i="1"/>
  <c r="AU46" i="1"/>
  <c r="AU89" i="1" s="1"/>
  <c r="CU228" i="6"/>
  <c r="V45" i="1"/>
  <c r="V88" i="1" s="1"/>
  <c r="V93" i="1"/>
  <c r="DQ47" i="1"/>
  <c r="DQ156" i="1" s="1"/>
  <c r="DQ99" i="1"/>
  <c r="ED178" i="6"/>
  <c r="CU93" i="1"/>
  <c r="CU45" i="1"/>
  <c r="CU88" i="1" s="1"/>
  <c r="EY154" i="1"/>
  <c r="EM88" i="1"/>
  <c r="BD171" i="39"/>
  <c r="DC155" i="1"/>
  <c r="CF157" i="1"/>
  <c r="Z247" i="6"/>
  <c r="E141" i="39"/>
  <c r="AH141" i="39"/>
  <c r="AJ157" i="1"/>
  <c r="D134" i="39"/>
  <c r="AJ138" i="39"/>
  <c r="BI154" i="1"/>
  <c r="AW156" i="6"/>
  <c r="AW154" i="1"/>
  <c r="CT157" i="1"/>
  <c r="AG199" i="6"/>
  <c r="FB155" i="1"/>
  <c r="S189" i="19"/>
  <c r="AF90" i="6"/>
  <c r="AW199" i="6"/>
  <c r="CG157" i="1"/>
  <c r="CD156" i="1"/>
  <c r="AW244" i="6"/>
  <c r="L145" i="21"/>
  <c r="AO149" i="21"/>
  <c r="AD11" i="19"/>
  <c r="AZ154" i="1"/>
  <c r="AT189" i="39"/>
  <c r="AX199" i="6"/>
  <c r="E9" i="39"/>
  <c r="EP89" i="1"/>
  <c r="AX145" i="39"/>
  <c r="AH198" i="19"/>
  <c r="BJ245" i="6"/>
  <c r="O135" i="6"/>
  <c r="AI173" i="19"/>
  <c r="CN276" i="6"/>
  <c r="AZ158" i="6"/>
  <c r="BA201" i="6"/>
  <c r="D141" i="39"/>
  <c r="BA155" i="6"/>
  <c r="DO157" i="6"/>
  <c r="AI199" i="19"/>
  <c r="AM156" i="1"/>
  <c r="V133" i="19"/>
  <c r="AH199" i="19"/>
  <c r="AN155" i="19"/>
  <c r="CN271" i="6"/>
  <c r="X157" i="1"/>
  <c r="AU181" i="39"/>
  <c r="H199" i="6"/>
  <c r="CN257" i="6"/>
  <c r="CH200" i="6"/>
  <c r="R134" i="39"/>
  <c r="CG157" i="6"/>
  <c r="AT144" i="39"/>
  <c r="G27" i="27"/>
  <c r="DU154" i="1"/>
  <c r="AH134" i="39"/>
  <c r="Q157" i="1"/>
  <c r="DX156" i="1"/>
  <c r="CF156" i="1"/>
  <c r="BC255" i="6"/>
  <c r="BC268" i="6"/>
  <c r="BC270" i="6"/>
  <c r="E153" i="39"/>
  <c r="AC157" i="1"/>
  <c r="AC91" i="1"/>
  <c r="B131" i="39"/>
  <c r="T192" i="19"/>
  <c r="AO157" i="1"/>
  <c r="BC251" i="6"/>
  <c r="BC154" i="6"/>
  <c r="V126" i="6"/>
  <c r="BC276" i="6"/>
  <c r="BC260" i="6"/>
  <c r="BC263" i="6"/>
  <c r="BC256" i="6"/>
  <c r="BC275" i="6"/>
  <c r="BC274" i="6"/>
  <c r="AN126" i="6"/>
  <c r="BC252" i="6"/>
  <c r="BC265" i="6"/>
  <c r="BO154" i="6"/>
  <c r="AM130" i="19"/>
  <c r="BD197" i="6"/>
  <c r="BC266" i="6"/>
  <c r="BC261" i="6"/>
  <c r="BC258" i="6"/>
  <c r="BC272" i="6"/>
  <c r="BC271" i="6"/>
  <c r="BC273" i="6"/>
  <c r="BC257" i="6"/>
  <c r="BC249" i="6"/>
  <c r="CA132" i="6"/>
  <c r="O142" i="6"/>
  <c r="BJ88" i="1"/>
  <c r="CC89" i="1"/>
  <c r="CX200" i="6"/>
  <c r="T155" i="1"/>
  <c r="P144" i="39"/>
  <c r="CX157" i="6"/>
  <c r="CX245" i="6"/>
  <c r="EZ155" i="1"/>
  <c r="EO155" i="1"/>
  <c r="DJ157" i="6"/>
  <c r="AQ169" i="39"/>
  <c r="CY200" i="6"/>
  <c r="CN261" i="6"/>
  <c r="CN273" i="6"/>
  <c r="CN256" i="6"/>
  <c r="CN253" i="6"/>
  <c r="CN274" i="6"/>
  <c r="CN266" i="6"/>
  <c r="CN251" i="6"/>
  <c r="H244" i="6"/>
  <c r="AV181" i="39"/>
  <c r="CN275" i="6"/>
  <c r="CN258" i="6"/>
  <c r="CN263" i="6"/>
  <c r="AN189" i="19"/>
  <c r="CN277" i="6"/>
  <c r="CN278" i="6"/>
  <c r="W189" i="19"/>
  <c r="F37" i="35" s="1"/>
  <c r="CN248" i="6"/>
  <c r="CN272" i="6"/>
  <c r="CN267" i="6"/>
  <c r="CN254" i="6"/>
  <c r="CN259" i="6"/>
  <c r="AP154" i="19"/>
  <c r="CN280" i="6"/>
  <c r="CN250" i="6"/>
  <c r="CO197" i="6"/>
  <c r="CN265" i="6"/>
  <c r="CN279" i="6"/>
  <c r="CN249" i="6"/>
  <c r="AS168" i="39"/>
  <c r="CN242" i="6"/>
  <c r="CN197" i="6"/>
  <c r="CN247" i="6"/>
  <c r="CN268" i="6"/>
  <c r="CN262" i="6"/>
  <c r="CN260" i="6"/>
  <c r="CN264" i="6"/>
  <c r="CN252" i="6"/>
  <c r="CN269" i="6"/>
  <c r="CN255" i="6"/>
  <c r="R124" i="39"/>
  <c r="T156" i="6"/>
  <c r="K154" i="19"/>
  <c r="BL156" i="6"/>
  <c r="K198" i="19"/>
  <c r="BH127" i="39"/>
  <c r="AU137" i="39"/>
  <c r="CN154" i="6"/>
  <c r="AW176" i="39"/>
  <c r="M154" i="19"/>
  <c r="AO189" i="19"/>
  <c r="L198" i="19"/>
  <c r="CN281" i="6"/>
  <c r="Q192" i="39"/>
  <c r="DS246" i="6"/>
  <c r="EW157" i="6"/>
  <c r="BM199" i="6"/>
  <c r="T169" i="19"/>
  <c r="AT156" i="1"/>
  <c r="S169" i="19"/>
  <c r="Q187" i="39"/>
  <c r="AY149" i="39"/>
  <c r="BX156" i="6"/>
  <c r="DR92" i="6"/>
  <c r="EE158" i="6"/>
  <c r="AE9" i="21"/>
  <c r="AK119" i="21" s="1"/>
  <c r="BE280" i="6"/>
  <c r="W125" i="19"/>
  <c r="EL156" i="1"/>
  <c r="BQ275" i="6"/>
  <c r="DZ156" i="1"/>
  <c r="BQ262" i="6"/>
  <c r="EJ89" i="1"/>
  <c r="BQ261" i="6"/>
  <c r="BL199" i="6"/>
  <c r="BU256" i="6"/>
  <c r="Q280" i="6"/>
  <c r="BU253" i="6"/>
  <c r="BU260" i="6"/>
  <c r="Q248" i="6"/>
  <c r="BU249" i="6"/>
  <c r="BU273" i="6"/>
  <c r="BU264" i="6"/>
  <c r="BU281" i="6"/>
  <c r="BU278" i="6"/>
  <c r="BU265" i="6"/>
  <c r="BU279" i="6"/>
  <c r="BU259" i="6"/>
  <c r="BU248" i="6"/>
  <c r="BU267" i="6"/>
  <c r="BU272" i="6"/>
  <c r="Q261" i="6"/>
  <c r="BU270" i="6"/>
  <c r="Q247" i="6"/>
  <c r="BU262" i="6"/>
  <c r="Q251" i="6"/>
  <c r="Q264" i="6"/>
  <c r="Q256" i="6"/>
  <c r="Q270" i="6"/>
  <c r="BU271" i="6"/>
  <c r="BU274" i="6"/>
  <c r="BV197" i="6"/>
  <c r="Q254" i="6"/>
  <c r="Q275" i="6"/>
  <c r="BU251" i="6"/>
  <c r="BU250" i="6"/>
  <c r="BU277" i="6"/>
  <c r="Q262" i="6"/>
  <c r="Q258" i="6"/>
  <c r="BU275" i="6"/>
  <c r="BU254" i="6"/>
  <c r="BU269" i="6"/>
  <c r="Q242" i="6"/>
  <c r="Q278" i="6"/>
  <c r="Q252" i="6"/>
  <c r="Q265" i="6"/>
  <c r="BU276" i="6"/>
  <c r="BU266" i="6"/>
  <c r="BU247" i="6"/>
  <c r="Q273" i="6"/>
  <c r="BU263" i="6"/>
  <c r="BU261" i="6"/>
  <c r="BU255" i="6"/>
  <c r="Q250" i="6"/>
  <c r="BU244" i="6"/>
  <c r="BU268" i="6"/>
  <c r="BU258" i="6"/>
  <c r="BU252" i="6"/>
  <c r="BU280" i="6"/>
  <c r="BU257" i="6"/>
  <c r="C124" i="39"/>
  <c r="AK158" i="6"/>
  <c r="EG154" i="1"/>
  <c r="EI201" i="6"/>
  <c r="BL140" i="39"/>
  <c r="DE90" i="1"/>
  <c r="BF200" i="6"/>
  <c r="ES154" i="1"/>
  <c r="BF245" i="6"/>
  <c r="X126" i="19"/>
  <c r="O124" i="39"/>
  <c r="T177" i="19"/>
  <c r="AI153" i="39"/>
  <c r="C132" i="39"/>
  <c r="EG88" i="1"/>
  <c r="G128" i="39"/>
  <c r="BI184" i="39"/>
  <c r="EI158" i="6"/>
  <c r="DS157" i="1"/>
  <c r="K24" i="18"/>
  <c r="AG124" i="39"/>
  <c r="BI157" i="6"/>
  <c r="BR157" i="6"/>
  <c r="AK201" i="6"/>
  <c r="U170" i="19"/>
  <c r="ET155" i="1"/>
  <c r="BS157" i="6"/>
  <c r="BU157" i="6"/>
  <c r="EH155" i="1"/>
  <c r="CE157" i="6"/>
  <c r="DE156" i="1"/>
  <c r="W133" i="19"/>
  <c r="Q133" i="39"/>
  <c r="EB154" i="1"/>
  <c r="AL135" i="21"/>
  <c r="EE157" i="1"/>
  <c r="AP168" i="39"/>
  <c r="AM129" i="39"/>
  <c r="CM154" i="1"/>
  <c r="F175" i="19"/>
  <c r="R139" i="39"/>
  <c r="AY155" i="1"/>
  <c r="BI126" i="6"/>
  <c r="CJ89" i="1"/>
  <c r="BQ154" i="1"/>
  <c r="BG201" i="6"/>
  <c r="DI243" i="6"/>
  <c r="C30" i="26"/>
  <c r="DJ155" i="1"/>
  <c r="CJ155" i="1"/>
  <c r="AJ154" i="19"/>
  <c r="V132" i="39"/>
  <c r="J23" i="41" s="1"/>
  <c r="AJ198" i="19"/>
  <c r="C136" i="39"/>
  <c r="B123" i="39"/>
  <c r="EJ155" i="1"/>
  <c r="S177" i="19"/>
  <c r="AF123" i="39"/>
  <c r="BC269" i="6"/>
  <c r="BC277" i="6"/>
  <c r="BC264" i="6"/>
  <c r="BC248" i="6"/>
  <c r="BC279" i="6"/>
  <c r="BC259" i="6"/>
  <c r="BC278" i="6"/>
  <c r="BC267" i="6"/>
  <c r="BC253" i="6"/>
  <c r="BC254" i="6"/>
  <c r="CC157" i="1"/>
  <c r="CA135" i="6"/>
  <c r="G244" i="6"/>
  <c r="CA130" i="6"/>
  <c r="EO155" i="6"/>
  <c r="CA144" i="6"/>
  <c r="Z264" i="6"/>
  <c r="EC92" i="6"/>
  <c r="AS244" i="6"/>
  <c r="CA129" i="6"/>
  <c r="AI154" i="1"/>
  <c r="CA127" i="6"/>
  <c r="CA128" i="6"/>
  <c r="DH126" i="6"/>
  <c r="I124" i="39"/>
  <c r="O14" i="41" s="1"/>
  <c r="G243" i="6"/>
  <c r="CA148" i="6"/>
  <c r="CA139" i="6"/>
  <c r="EL132" i="6"/>
  <c r="AS246" i="6"/>
  <c r="CA147" i="6"/>
  <c r="CA133" i="6"/>
  <c r="I172" i="19"/>
  <c r="CA140" i="6"/>
  <c r="EN154" i="1"/>
  <c r="CA134" i="6"/>
  <c r="CA137" i="6"/>
  <c r="BU89" i="1"/>
  <c r="CA145" i="6"/>
  <c r="CA131" i="6"/>
  <c r="Z245" i="6"/>
  <c r="CA143" i="6"/>
  <c r="CA138" i="6"/>
  <c r="DF157" i="1"/>
  <c r="CA142" i="6"/>
  <c r="CA136" i="6"/>
  <c r="Z267" i="6"/>
  <c r="BE171" i="39"/>
  <c r="AJ152" i="19"/>
  <c r="D123" i="39"/>
  <c r="EN200" i="6"/>
  <c r="CN243" i="6"/>
  <c r="AM125" i="19"/>
  <c r="BZ156" i="1"/>
  <c r="DX157" i="1"/>
  <c r="G37" i="27"/>
  <c r="AG155" i="6"/>
  <c r="CA157" i="1"/>
  <c r="R177" i="19"/>
  <c r="L138" i="19"/>
  <c r="AK196" i="19"/>
  <c r="CO198" i="6"/>
  <c r="AL136" i="39"/>
  <c r="AI182" i="19"/>
  <c r="BD126" i="6"/>
  <c r="AP152" i="19"/>
  <c r="W176" i="39"/>
  <c r="BM89" i="1"/>
  <c r="F123" i="39"/>
  <c r="K140" i="21"/>
  <c r="DL91" i="1"/>
  <c r="CU126" i="6"/>
  <c r="AM151" i="21"/>
  <c r="AT143" i="39"/>
  <c r="AU187" i="39"/>
  <c r="Q246" i="6"/>
  <c r="Q269" i="6"/>
  <c r="Q276" i="6"/>
  <c r="Q259" i="6"/>
  <c r="Q245" i="6"/>
  <c r="AO90" i="6"/>
  <c r="Q255" i="6"/>
  <c r="Q267" i="6"/>
  <c r="Q260" i="6"/>
  <c r="Q154" i="6"/>
  <c r="Q263" i="6"/>
  <c r="BH198" i="6"/>
  <c r="BH243" i="6"/>
  <c r="AC154" i="6"/>
  <c r="Q281" i="6"/>
  <c r="Q277" i="6"/>
  <c r="AT198" i="6"/>
  <c r="Q268" i="6"/>
  <c r="Q279" i="6"/>
  <c r="Q274" i="6"/>
  <c r="Q271" i="6"/>
  <c r="R197" i="6"/>
  <c r="Q244" i="6"/>
  <c r="Q257" i="6"/>
  <c r="Q272" i="6"/>
  <c r="Q266" i="6"/>
  <c r="Q249" i="6"/>
  <c r="Q243" i="6"/>
  <c r="Q197" i="6"/>
  <c r="CM157" i="1"/>
  <c r="BW155" i="6"/>
  <c r="AE169" i="19"/>
  <c r="EL131" i="6"/>
  <c r="EL135" i="6"/>
  <c r="BX126" i="6"/>
  <c r="AT126" i="6"/>
  <c r="BK158" i="6"/>
  <c r="EP155" i="1"/>
  <c r="AQ59" i="39"/>
  <c r="K127" i="21"/>
  <c r="AZ201" i="6"/>
  <c r="AW155" i="1"/>
  <c r="EZ154" i="1"/>
  <c r="DE199" i="6"/>
  <c r="BT157" i="1"/>
  <c r="BI198" i="6"/>
  <c r="AD9" i="21"/>
  <c r="AJ119" i="21" s="1"/>
  <c r="B9" i="39"/>
  <c r="AH8" i="39"/>
  <c r="H119" i="39" s="1"/>
  <c r="BH157" i="1"/>
  <c r="DD199" i="6"/>
  <c r="AY201" i="6"/>
  <c r="CH156" i="1"/>
  <c r="D8" i="39"/>
  <c r="AG8" i="21"/>
  <c r="AM118" i="21" s="1"/>
  <c r="CW157" i="1"/>
  <c r="EN88" i="1"/>
  <c r="E136" i="39"/>
  <c r="CK157" i="1"/>
  <c r="CY154" i="1"/>
  <c r="AK156" i="1"/>
  <c r="AV91" i="1"/>
  <c r="BF142" i="39"/>
  <c r="AE197" i="19"/>
  <c r="T172" i="19"/>
  <c r="EM243" i="6"/>
  <c r="DR157" i="1"/>
  <c r="AQ157" i="1"/>
  <c r="F129" i="39"/>
  <c r="DK154" i="1"/>
  <c r="DR243" i="6"/>
  <c r="C123" i="39"/>
  <c r="DX156" i="6"/>
  <c r="CX89" i="1"/>
  <c r="DF91" i="1"/>
  <c r="EY155" i="6"/>
  <c r="DR245" i="6"/>
  <c r="AG123" i="39"/>
  <c r="I7" i="21"/>
  <c r="AN138" i="21"/>
  <c r="AG7" i="21"/>
  <c r="AE9" i="39"/>
  <c r="AN133" i="19"/>
  <c r="EJ156" i="6"/>
  <c r="AF9" i="21"/>
  <c r="Y156" i="1"/>
  <c r="AE155" i="1"/>
  <c r="I30" i="27"/>
  <c r="BG246" i="6"/>
  <c r="K32" i="18"/>
  <c r="AB132" i="19"/>
  <c r="BH201" i="6"/>
  <c r="R155" i="6"/>
  <c r="T180" i="19"/>
  <c r="E126" i="6"/>
  <c r="U180" i="19"/>
  <c r="K132" i="19"/>
  <c r="P123" i="39"/>
  <c r="EB157" i="1"/>
  <c r="AF154" i="39"/>
  <c r="EM91" i="6"/>
  <c r="AZ271" i="6"/>
  <c r="DT201" i="6"/>
  <c r="X129" i="6"/>
  <c r="X143" i="6"/>
  <c r="AJ281" i="6"/>
  <c r="DT158" i="6"/>
  <c r="BH174" i="39"/>
  <c r="BR126" i="6"/>
  <c r="AZ268" i="6"/>
  <c r="AZ263" i="6"/>
  <c r="AZ249" i="6"/>
  <c r="BA197" i="6"/>
  <c r="AZ264" i="6"/>
  <c r="L34" i="27"/>
  <c r="X133" i="6"/>
  <c r="S187" i="19"/>
  <c r="AZ246" i="6"/>
  <c r="AZ276" i="6"/>
  <c r="AZ274" i="6"/>
  <c r="AJ137" i="6"/>
  <c r="X135" i="6"/>
  <c r="AQ176" i="39"/>
  <c r="EN199" i="6"/>
  <c r="AG60" i="19"/>
  <c r="AI60" i="21"/>
  <c r="X128" i="21"/>
  <c r="U198" i="6"/>
  <c r="AG126" i="39"/>
  <c r="EB91" i="1"/>
  <c r="BC89" i="1"/>
  <c r="AW135" i="6"/>
  <c r="EN157" i="1"/>
  <c r="C21" i="26"/>
  <c r="R187" i="19"/>
  <c r="AK126" i="39"/>
  <c r="F154" i="39"/>
  <c r="G126" i="39"/>
  <c r="AJ154" i="39"/>
  <c r="V143" i="19"/>
  <c r="DO157" i="1"/>
  <c r="BE9" i="39"/>
  <c r="BC155" i="1"/>
  <c r="EM156" i="6"/>
  <c r="EM199" i="6"/>
  <c r="CD157" i="1"/>
  <c r="AO138" i="19"/>
  <c r="I139" i="6"/>
  <c r="T143" i="39"/>
  <c r="AX143" i="39"/>
  <c r="K135" i="21"/>
  <c r="AJ140" i="21"/>
  <c r="D142" i="39"/>
  <c r="BO157" i="1"/>
  <c r="AH142" i="39"/>
  <c r="Q125" i="39"/>
  <c r="M33" i="34"/>
  <c r="CT262" i="6"/>
  <c r="CT258" i="6"/>
  <c r="CT253" i="6"/>
  <c r="CI155" i="1"/>
  <c r="DV158" i="6"/>
  <c r="AI137" i="39"/>
  <c r="S174" i="39"/>
  <c r="CH155" i="1"/>
  <c r="AJ146" i="21"/>
  <c r="R169" i="39"/>
  <c r="CP199" i="6"/>
  <c r="AD155" i="1"/>
  <c r="N27" i="27"/>
  <c r="CQ154" i="1"/>
  <c r="X136" i="19"/>
  <c r="S9" i="21"/>
  <c r="W119" i="21" s="1"/>
  <c r="AA89" i="1"/>
  <c r="BO244" i="6"/>
  <c r="CO156" i="6"/>
  <c r="BF169" i="39"/>
  <c r="Y92" i="6"/>
  <c r="DA156" i="6"/>
  <c r="AK130" i="39"/>
  <c r="D18" i="27"/>
  <c r="EH158" i="6"/>
  <c r="EK155" i="1"/>
  <c r="G40" i="27"/>
  <c r="R135" i="39"/>
  <c r="DB155" i="1"/>
  <c r="DQ126" i="6"/>
  <c r="Q59" i="39"/>
  <c r="F45" i="27"/>
  <c r="AK64" i="21"/>
  <c r="S9" i="19"/>
  <c r="W120" i="19" s="1"/>
  <c r="K33" i="27"/>
  <c r="U156" i="1"/>
  <c r="C40" i="26"/>
  <c r="K22" i="18"/>
  <c r="BD246" i="6"/>
  <c r="CT242" i="6"/>
  <c r="CT255" i="6"/>
  <c r="CT261" i="6"/>
  <c r="DW199" i="6"/>
  <c r="CT257" i="6"/>
  <c r="CT250" i="6"/>
  <c r="CT279" i="6"/>
  <c r="CT245" i="6"/>
  <c r="CT269" i="6"/>
  <c r="CT264" i="6"/>
  <c r="CT272" i="6"/>
  <c r="CU197" i="6"/>
  <c r="EJ200" i="6"/>
  <c r="BD188" i="39"/>
  <c r="EI244" i="6"/>
  <c r="F30" i="27"/>
  <c r="CT260" i="6"/>
  <c r="CT248" i="6"/>
  <c r="CT270" i="6"/>
  <c r="C45" i="26"/>
  <c r="EH126" i="6"/>
  <c r="BE188" i="39"/>
  <c r="CT267" i="6"/>
  <c r="CT276" i="6"/>
  <c r="CT254" i="6"/>
  <c r="DR200" i="6"/>
  <c r="CT273" i="6"/>
  <c r="CT252" i="6"/>
  <c r="CT251" i="6"/>
  <c r="CT275" i="6"/>
  <c r="CT249" i="6"/>
  <c r="DU158" i="6"/>
  <c r="X63" i="19"/>
  <c r="X62" i="19" s="1"/>
  <c r="CT278" i="6"/>
  <c r="CT259" i="6"/>
  <c r="CT256" i="6"/>
  <c r="CT271" i="6"/>
  <c r="CT274" i="6"/>
  <c r="CT268" i="6"/>
  <c r="DI201" i="6"/>
  <c r="CT265" i="6"/>
  <c r="CT247" i="6"/>
  <c r="CT266" i="6"/>
  <c r="CT197" i="6"/>
  <c r="CT263" i="6"/>
  <c r="CT277" i="6"/>
  <c r="CT154" i="6"/>
  <c r="CB156" i="1"/>
  <c r="AM128" i="21"/>
  <c r="V248" i="6"/>
  <c r="AV157" i="1"/>
  <c r="AT188" i="39"/>
  <c r="AJ91" i="1"/>
  <c r="AX144" i="39"/>
  <c r="H123" i="39"/>
  <c r="AG62" i="21"/>
  <c r="AG61" i="21" s="1"/>
  <c r="AU188" i="39"/>
  <c r="Q132" i="39"/>
  <c r="AO136" i="21"/>
  <c r="AK133" i="19"/>
  <c r="P167" i="39"/>
  <c r="Q181" i="39"/>
  <c r="H150" i="39"/>
  <c r="DR89" i="6"/>
  <c r="P29" i="34"/>
  <c r="AS124" i="39"/>
  <c r="S171" i="19"/>
  <c r="AK136" i="39"/>
  <c r="EL245" i="6"/>
  <c r="CA156" i="6"/>
  <c r="AN198" i="6"/>
  <c r="EX157" i="6"/>
  <c r="BI244" i="6"/>
  <c r="BP201" i="6"/>
  <c r="BF156" i="1"/>
  <c r="BO88" i="6"/>
  <c r="J198" i="6"/>
  <c r="BO199" i="6"/>
  <c r="BV154" i="6"/>
  <c r="DH156" i="1"/>
  <c r="AN190" i="19"/>
  <c r="BE169" i="39"/>
  <c r="C150" i="39"/>
  <c r="B141" i="39"/>
  <c r="BY156" i="1"/>
  <c r="AJ156" i="1"/>
  <c r="AH63" i="19"/>
  <c r="AH62" i="19" s="1"/>
  <c r="BE260" i="6"/>
  <c r="O139" i="6"/>
  <c r="O128" i="6"/>
  <c r="BS92" i="6"/>
  <c r="BE281" i="6"/>
  <c r="AV156" i="1"/>
  <c r="BU245" i="6"/>
  <c r="BE251" i="6"/>
  <c r="DU90" i="1"/>
  <c r="O144" i="6"/>
  <c r="O137" i="6"/>
  <c r="AN129" i="19"/>
  <c r="AI200" i="6"/>
  <c r="M133" i="21"/>
  <c r="O51" i="22" s="1"/>
  <c r="CO88" i="1"/>
  <c r="BE258" i="6"/>
  <c r="AH157" i="6"/>
  <c r="BV200" i="6"/>
  <c r="BE277" i="6"/>
  <c r="O143" i="6"/>
  <c r="O134" i="6"/>
  <c r="EC131" i="6"/>
  <c r="O141" i="6"/>
  <c r="CS156" i="6"/>
  <c r="BE154" i="6"/>
  <c r="DE156" i="6"/>
  <c r="O132" i="6"/>
  <c r="AV139" i="39"/>
  <c r="O127" i="6"/>
  <c r="BF197" i="6"/>
  <c r="AZ132" i="39"/>
  <c r="BE278" i="6"/>
  <c r="O131" i="6"/>
  <c r="V144" i="21"/>
  <c r="B127" i="39"/>
  <c r="BS156" i="1"/>
  <c r="EP154" i="1"/>
  <c r="DT88" i="6"/>
  <c r="U149" i="39"/>
  <c r="CT244" i="6"/>
  <c r="O147" i="6"/>
  <c r="EF155" i="6"/>
  <c r="X156" i="1"/>
  <c r="BE250" i="6"/>
  <c r="O145" i="6"/>
  <c r="O140" i="6"/>
  <c r="DT92" i="6"/>
  <c r="BE267" i="6"/>
  <c r="O129" i="6"/>
  <c r="O130" i="6"/>
  <c r="BE265" i="6"/>
  <c r="O136" i="6"/>
  <c r="DT243" i="6"/>
  <c r="BE266" i="6"/>
  <c r="O138" i="6"/>
  <c r="O148" i="6"/>
  <c r="AR183" i="39"/>
  <c r="AK123" i="21"/>
  <c r="CN198" i="6"/>
  <c r="R65" i="39"/>
  <c r="D150" i="39"/>
  <c r="BF11" i="39"/>
  <c r="BG166" i="39" s="1"/>
  <c r="F15" i="27"/>
  <c r="BI245" i="6"/>
  <c r="AW132" i="6"/>
  <c r="BF196" i="39"/>
  <c r="AH59" i="19"/>
  <c r="FC157" i="1"/>
  <c r="C154" i="39"/>
  <c r="AV126" i="39"/>
  <c r="AE172" i="19"/>
  <c r="AW148" i="6"/>
  <c r="EQ126" i="6"/>
  <c r="E30" i="27"/>
  <c r="BI246" i="6"/>
  <c r="AW138" i="6"/>
  <c r="AW145" i="6"/>
  <c r="AW137" i="6"/>
  <c r="I155" i="39"/>
  <c r="O48" i="41" s="1"/>
  <c r="O85" i="41" s="1"/>
  <c r="L27" i="27"/>
  <c r="E131" i="39"/>
  <c r="BI271" i="6"/>
  <c r="AE157" i="1"/>
  <c r="AW144" i="6"/>
  <c r="AW128" i="6"/>
  <c r="BD142" i="6"/>
  <c r="H21" i="27"/>
  <c r="CJ158" i="6"/>
  <c r="BI250" i="6"/>
  <c r="AK58" i="21"/>
  <c r="BI155" i="1"/>
  <c r="AW130" i="6"/>
  <c r="AW129" i="6"/>
  <c r="BD132" i="6"/>
  <c r="C21" i="27"/>
  <c r="BI253" i="6"/>
  <c r="AK59" i="21"/>
  <c r="BD141" i="6"/>
  <c r="CR126" i="6"/>
  <c r="DU244" i="6"/>
  <c r="AF8" i="39"/>
  <c r="F119" i="39" s="1"/>
  <c r="G199" i="6"/>
  <c r="AO91" i="1"/>
  <c r="AW141" i="6"/>
  <c r="AW140" i="6"/>
  <c r="BI273" i="6"/>
  <c r="AW131" i="6"/>
  <c r="AW143" i="6"/>
  <c r="BD143" i="6"/>
  <c r="E35" i="27"/>
  <c r="CZ134" i="6"/>
  <c r="I134" i="39"/>
  <c r="O27" i="41" s="1"/>
  <c r="S157" i="1"/>
  <c r="BI276" i="6"/>
  <c r="AW136" i="6"/>
  <c r="AW127" i="6"/>
  <c r="AW147" i="6"/>
  <c r="O147" i="39"/>
  <c r="AW134" i="6"/>
  <c r="AK60" i="21"/>
  <c r="AW133" i="6"/>
  <c r="AW139" i="6"/>
  <c r="AI155" i="39"/>
  <c r="M200" i="6"/>
  <c r="DT89" i="6"/>
  <c r="BQ270" i="6"/>
  <c r="BQ265" i="6"/>
  <c r="BQ278" i="6"/>
  <c r="X190" i="19"/>
  <c r="G75" i="35" s="1"/>
  <c r="V136" i="39"/>
  <c r="J29" i="41" s="1"/>
  <c r="J66" i="41" s="1"/>
  <c r="R155" i="1"/>
  <c r="AK66" i="21"/>
  <c r="BQ253" i="6"/>
  <c r="BQ268" i="6"/>
  <c r="BQ266" i="6"/>
  <c r="W190" i="19"/>
  <c r="F75" i="35" s="1"/>
  <c r="AI169" i="19"/>
  <c r="AD157" i="1"/>
  <c r="BF181" i="39"/>
  <c r="BT156" i="6"/>
  <c r="EC88" i="6"/>
  <c r="BQ272" i="6"/>
  <c r="BQ274" i="6"/>
  <c r="BQ257" i="6"/>
  <c r="X137" i="19"/>
  <c r="CW197" i="6"/>
  <c r="CV250" i="6"/>
  <c r="EC89" i="6"/>
  <c r="BQ242" i="6"/>
  <c r="BQ259" i="6"/>
  <c r="BQ267" i="6"/>
  <c r="BF152" i="39"/>
  <c r="T181" i="19"/>
  <c r="AL59" i="39"/>
  <c r="CJ197" i="6"/>
  <c r="CV252" i="6"/>
  <c r="EC91" i="6"/>
  <c r="BQ279" i="6"/>
  <c r="BQ250" i="6"/>
  <c r="BQ264" i="6"/>
  <c r="G130" i="39"/>
  <c r="AV136" i="39"/>
  <c r="S196" i="39"/>
  <c r="BQ249" i="6"/>
  <c r="BQ280" i="6"/>
  <c r="BQ271" i="6"/>
  <c r="AP157" i="1"/>
  <c r="CV268" i="6"/>
  <c r="EO158" i="6"/>
  <c r="EC90" i="6"/>
  <c r="BQ260" i="6"/>
  <c r="BQ251" i="6"/>
  <c r="BQ263" i="6"/>
  <c r="AY133" i="6"/>
  <c r="BV88" i="6"/>
  <c r="CV246" i="6"/>
  <c r="BJ137" i="39"/>
  <c r="BG196" i="39"/>
  <c r="CV197" i="6"/>
  <c r="EL200" i="6"/>
  <c r="AL60" i="19"/>
  <c r="DT200" i="6"/>
  <c r="CV258" i="6"/>
  <c r="BQ252" i="6"/>
  <c r="BQ254" i="6"/>
  <c r="BQ255" i="6"/>
  <c r="AY127" i="6"/>
  <c r="EK245" i="6"/>
  <c r="BQ246" i="6"/>
  <c r="DI157" i="1"/>
  <c r="ED201" i="6"/>
  <c r="CV247" i="6"/>
  <c r="BQ248" i="6"/>
  <c r="BQ277" i="6"/>
  <c r="BQ258" i="6"/>
  <c r="AY132" i="6"/>
  <c r="CT126" i="6"/>
  <c r="G125" i="39"/>
  <c r="AG130" i="39"/>
  <c r="U181" i="19"/>
  <c r="AN125" i="19"/>
  <c r="DT91" i="6"/>
  <c r="BR197" i="6"/>
  <c r="BF137" i="39"/>
  <c r="AH177" i="19"/>
  <c r="K60" i="19"/>
  <c r="K61" i="19"/>
  <c r="AL144" i="19"/>
  <c r="AS186" i="39"/>
  <c r="CH157" i="6"/>
  <c r="AH169" i="19"/>
  <c r="BQ269" i="6"/>
  <c r="BQ256" i="6"/>
  <c r="BQ247" i="6"/>
  <c r="BQ197" i="6"/>
  <c r="BQ276" i="6"/>
  <c r="BG181" i="39"/>
  <c r="V66" i="21"/>
  <c r="AW133" i="39"/>
  <c r="AE10" i="19"/>
  <c r="AK121" i="19" s="1"/>
  <c r="R177" i="39"/>
  <c r="DX199" i="6"/>
  <c r="AI10" i="21"/>
  <c r="J138" i="19"/>
  <c r="C7" i="21"/>
  <c r="AK60" i="19"/>
  <c r="AI59" i="21"/>
  <c r="BG197" i="6"/>
  <c r="L169" i="19"/>
  <c r="Q11" i="19"/>
  <c r="AE156" i="1"/>
  <c r="CJ276" i="6"/>
  <c r="AM133" i="19"/>
  <c r="BF177" i="39"/>
  <c r="AS11" i="39"/>
  <c r="S122" i="39" s="1"/>
  <c r="AG174" i="19"/>
  <c r="AF174" i="19"/>
  <c r="AN243" i="6"/>
  <c r="S90" i="1"/>
  <c r="AO243" i="6"/>
  <c r="M125" i="19"/>
  <c r="AO154" i="1"/>
  <c r="AO244" i="6"/>
  <c r="AG177" i="19"/>
  <c r="CF154" i="6"/>
  <c r="K59" i="19"/>
  <c r="AR244" i="6"/>
  <c r="P10" i="39"/>
  <c r="EI200" i="6"/>
  <c r="AN257" i="6"/>
  <c r="CJ248" i="6"/>
  <c r="CJ267" i="6"/>
  <c r="K12" i="27"/>
  <c r="K171" i="19"/>
  <c r="W154" i="19"/>
  <c r="BW89" i="6"/>
  <c r="AT177" i="39"/>
  <c r="BN155" i="1"/>
  <c r="I243" i="6"/>
  <c r="AM149" i="21"/>
  <c r="AF179" i="19"/>
  <c r="Y154" i="1"/>
  <c r="EI157" i="6"/>
  <c r="AS132" i="39"/>
  <c r="AN264" i="6"/>
  <c r="BC186" i="39"/>
  <c r="U176" i="19"/>
  <c r="T198" i="19"/>
  <c r="EJ91" i="6"/>
  <c r="W125" i="21"/>
  <c r="P15" i="35" s="1"/>
  <c r="AQ150" i="19"/>
  <c r="EU157" i="6"/>
  <c r="BF180" i="39"/>
  <c r="AS65" i="39"/>
  <c r="AK145" i="19"/>
  <c r="AF188" i="19"/>
  <c r="AK194" i="19"/>
  <c r="W133" i="39"/>
  <c r="EH201" i="6"/>
  <c r="AM59" i="19"/>
  <c r="BT243" i="6"/>
  <c r="BC11" i="39"/>
  <c r="Z129" i="39"/>
  <c r="X129" i="19"/>
  <c r="R142" i="39"/>
  <c r="CJ261" i="6"/>
  <c r="S132" i="39"/>
  <c r="O11" i="39"/>
  <c r="AB129" i="19"/>
  <c r="N22" i="27"/>
  <c r="BB155" i="1"/>
  <c r="AV142" i="39"/>
  <c r="AR186" i="39"/>
  <c r="AS176" i="39"/>
  <c r="P145" i="39"/>
  <c r="AC154" i="1"/>
  <c r="BD176" i="39"/>
  <c r="CF154" i="1"/>
  <c r="BT154" i="1"/>
  <c r="W155" i="1"/>
  <c r="CJ253" i="6"/>
  <c r="CJ263" i="6"/>
  <c r="CJ274" i="6"/>
  <c r="S198" i="19"/>
  <c r="I127" i="6"/>
  <c r="EH200" i="6"/>
  <c r="AG179" i="19"/>
  <c r="BO91" i="6"/>
  <c r="B7" i="21"/>
  <c r="DR90" i="6"/>
  <c r="BW92" i="6"/>
  <c r="BH194" i="39"/>
  <c r="EO201" i="6"/>
  <c r="AL64" i="21"/>
  <c r="R60" i="39"/>
  <c r="EN158" i="6"/>
  <c r="AV66" i="39"/>
  <c r="H23" i="41" s="1"/>
  <c r="DR88" i="6"/>
  <c r="K27" i="27"/>
  <c r="DR199" i="6"/>
  <c r="BK156" i="1"/>
  <c r="BO201" i="6"/>
  <c r="I145" i="6"/>
  <c r="S152" i="39"/>
  <c r="R196" i="39"/>
  <c r="N92" i="6"/>
  <c r="BO92" i="6"/>
  <c r="AO155" i="6"/>
  <c r="BO89" i="6"/>
  <c r="AN125" i="21"/>
  <c r="BZ155" i="1"/>
  <c r="BO90" i="6"/>
  <c r="I133" i="6"/>
  <c r="EG200" i="6"/>
  <c r="BO158" i="6"/>
  <c r="AA155" i="1"/>
  <c r="T194" i="39"/>
  <c r="BN89" i="1"/>
  <c r="M126" i="6"/>
  <c r="R191" i="39"/>
  <c r="I128" i="6"/>
  <c r="BW245" i="6"/>
  <c r="BW90" i="6"/>
  <c r="AP154" i="1"/>
  <c r="I141" i="6"/>
  <c r="I130" i="6"/>
  <c r="EG245" i="6"/>
  <c r="U63" i="19"/>
  <c r="U62" i="19" s="1"/>
  <c r="AM245" i="6"/>
  <c r="U173" i="19"/>
  <c r="I170" i="19"/>
  <c r="G136" i="39"/>
  <c r="DX200" i="6"/>
  <c r="CP245" i="6"/>
  <c r="B134" i="39"/>
  <c r="AG58" i="21"/>
  <c r="AV11" i="39"/>
  <c r="E129" i="39"/>
  <c r="AF134" i="39"/>
  <c r="D31" i="27"/>
  <c r="AM154" i="1"/>
  <c r="T11" i="19"/>
  <c r="AH11" i="19"/>
  <c r="AI166" i="19" s="1"/>
  <c r="AT201" i="6"/>
  <c r="R11" i="39"/>
  <c r="DE91" i="6"/>
  <c r="DQ155" i="6"/>
  <c r="CP244" i="6"/>
  <c r="C13" i="27"/>
  <c r="B65" i="39"/>
  <c r="V249" i="6"/>
  <c r="DV199" i="6"/>
  <c r="V262" i="6"/>
  <c r="M65" i="19"/>
  <c r="E130" i="39"/>
  <c r="AE177" i="19"/>
  <c r="AI131" i="39"/>
  <c r="R198" i="39"/>
  <c r="AH181" i="19"/>
  <c r="V157" i="1"/>
  <c r="AZ278" i="6"/>
  <c r="AN154" i="1"/>
  <c r="AZ198" i="6"/>
  <c r="CX244" i="6"/>
  <c r="BP126" i="6"/>
  <c r="AZ88" i="6"/>
  <c r="BM271" i="6"/>
  <c r="AM137" i="19"/>
  <c r="CX157" i="1"/>
  <c r="AZ92" i="6"/>
  <c r="J91" i="1"/>
  <c r="S145" i="39"/>
  <c r="CN246" i="6"/>
  <c r="R126" i="39"/>
  <c r="U157" i="1"/>
  <c r="C22" i="26"/>
  <c r="AI130" i="39"/>
  <c r="V126" i="39"/>
  <c r="J16" i="41" s="1"/>
  <c r="BB154" i="1"/>
  <c r="AZ90" i="6"/>
  <c r="U91" i="1"/>
  <c r="AX157" i="1"/>
  <c r="AG136" i="39"/>
  <c r="D7" i="39"/>
  <c r="D118" i="39" s="1"/>
  <c r="AZ89" i="6"/>
  <c r="BF198" i="39"/>
  <c r="EP126" i="6"/>
  <c r="BA246" i="6"/>
  <c r="AJ133" i="19"/>
  <c r="AM137" i="39"/>
  <c r="EM90" i="1"/>
  <c r="U145" i="21"/>
  <c r="EC201" i="6"/>
  <c r="AB156" i="1"/>
  <c r="S7" i="21"/>
  <c r="AW156" i="1"/>
  <c r="AO155" i="1"/>
  <c r="BI154" i="39"/>
  <c r="BD170" i="39"/>
  <c r="AW170" i="39"/>
  <c r="BI156" i="1"/>
  <c r="EM153" i="1"/>
  <c r="CX197" i="6"/>
  <c r="M15" i="27"/>
  <c r="I137" i="39"/>
  <c r="O30" i="41" s="1"/>
  <c r="O67" i="41" s="1"/>
  <c r="AL200" i="6"/>
  <c r="AH7" i="39"/>
  <c r="AH118" i="39" s="1"/>
  <c r="S8" i="21"/>
  <c r="W118" i="21" s="1"/>
  <c r="AV170" i="39"/>
  <c r="G18" i="27"/>
  <c r="BE198" i="39"/>
  <c r="AW89" i="6"/>
  <c r="AG61" i="39"/>
  <c r="AR9" i="39"/>
  <c r="AJ196" i="19"/>
  <c r="O66" i="39"/>
  <c r="R176" i="39"/>
  <c r="U91" i="6"/>
  <c r="BR246" i="6"/>
  <c r="EQ158" i="6"/>
  <c r="BM156" i="6"/>
  <c r="Z243" i="6"/>
  <c r="AX149" i="39"/>
  <c r="X126" i="6"/>
  <c r="DG130" i="6"/>
  <c r="ED156" i="6"/>
  <c r="H30" i="27"/>
  <c r="U88" i="6"/>
  <c r="BT90" i="6"/>
  <c r="S61" i="19"/>
  <c r="BC178" i="39"/>
  <c r="AR11" i="39"/>
  <c r="AI196" i="19"/>
  <c r="ED199" i="6"/>
  <c r="BW156" i="6"/>
  <c r="BP156" i="1"/>
  <c r="EG157" i="1"/>
  <c r="DG141" i="6"/>
  <c r="BH177" i="39"/>
  <c r="G14" i="27"/>
  <c r="T171" i="19"/>
  <c r="DG131" i="6"/>
  <c r="BA199" i="6"/>
  <c r="BA244" i="6"/>
  <c r="AJ132" i="39"/>
  <c r="AL123" i="39"/>
  <c r="W149" i="21"/>
  <c r="P42" i="35" s="1"/>
  <c r="B128" i="39"/>
  <c r="M37" i="34"/>
  <c r="DG135" i="6"/>
  <c r="T154" i="1"/>
  <c r="BA91" i="6"/>
  <c r="BB199" i="6"/>
  <c r="O65" i="39"/>
  <c r="Y276" i="6"/>
  <c r="CI156" i="1"/>
  <c r="L41" i="27"/>
  <c r="ED89" i="6"/>
  <c r="AM126" i="6"/>
  <c r="CK126" i="6"/>
  <c r="AS146" i="19"/>
  <c r="O136" i="39"/>
  <c r="Q60" i="39"/>
  <c r="T126" i="6"/>
  <c r="T157" i="1"/>
  <c r="DE154" i="6"/>
  <c r="DU199" i="6"/>
  <c r="AF157" i="1"/>
  <c r="R154" i="6"/>
  <c r="AI58" i="21"/>
  <c r="CQ89" i="6"/>
  <c r="T58" i="21"/>
  <c r="J133" i="21"/>
  <c r="AJ143" i="21"/>
  <c r="BT126" i="6"/>
  <c r="EI258" i="6"/>
  <c r="H12" i="27"/>
  <c r="E18" i="27"/>
  <c r="DH92" i="6"/>
  <c r="AG61" i="19"/>
  <c r="AR246" i="6"/>
  <c r="AF138" i="39"/>
  <c r="BH143" i="39"/>
  <c r="AU154" i="39"/>
  <c r="BB9" i="39"/>
  <c r="D197" i="19"/>
  <c r="DS90" i="6"/>
  <c r="CN155" i="1"/>
  <c r="CV272" i="6"/>
  <c r="AY145" i="6"/>
  <c r="C26" i="26"/>
  <c r="CV255" i="6"/>
  <c r="DS89" i="6"/>
  <c r="CV243" i="6"/>
  <c r="DH88" i="6"/>
  <c r="CV154" i="6"/>
  <c r="CV277" i="6"/>
  <c r="CV264" i="6"/>
  <c r="AH8" i="19"/>
  <c r="AY148" i="6"/>
  <c r="EO126" i="6"/>
  <c r="D26" i="27"/>
  <c r="J140" i="21"/>
  <c r="BE187" i="39"/>
  <c r="CR154" i="1"/>
  <c r="CV263" i="6"/>
  <c r="I198" i="6"/>
  <c r="DI154" i="6"/>
  <c r="DH91" i="6"/>
  <c r="CV262" i="6"/>
  <c r="CV280" i="6"/>
  <c r="EA155" i="1"/>
  <c r="AE193" i="19"/>
  <c r="BE92" i="6"/>
  <c r="BA126" i="6"/>
  <c r="J126" i="6"/>
  <c r="AF7" i="39"/>
  <c r="AF118" i="39" s="1"/>
  <c r="AL61" i="39"/>
  <c r="AL59" i="19"/>
  <c r="DH90" i="6"/>
  <c r="BD187" i="39"/>
  <c r="CJ201" i="6"/>
  <c r="BK88" i="6"/>
  <c r="ER158" i="6"/>
  <c r="U144" i="39"/>
  <c r="DS91" i="6"/>
  <c r="CV279" i="6"/>
  <c r="AY140" i="6"/>
  <c r="AY143" i="6"/>
  <c r="DS88" i="6"/>
  <c r="BK201" i="6"/>
  <c r="BK90" i="6"/>
  <c r="BV156" i="1"/>
  <c r="DF154" i="1"/>
  <c r="DH89" i="6"/>
  <c r="CV266" i="6"/>
  <c r="CV261" i="6"/>
  <c r="CV276" i="6"/>
  <c r="AY130" i="6"/>
  <c r="AY129" i="6"/>
  <c r="AW92" i="6"/>
  <c r="CW156" i="1"/>
  <c r="BD178" i="39"/>
  <c r="DH154" i="6"/>
  <c r="AN58" i="21"/>
  <c r="J126" i="19"/>
  <c r="CK156" i="1"/>
  <c r="AG59" i="19"/>
  <c r="AY128" i="6"/>
  <c r="D133" i="21"/>
  <c r="H19" i="27"/>
  <c r="DU126" i="6"/>
  <c r="I131" i="39"/>
  <c r="O22" i="41" s="1"/>
  <c r="AV198" i="39"/>
  <c r="V246" i="6"/>
  <c r="AE190" i="19"/>
  <c r="BA245" i="6"/>
  <c r="CV242" i="6"/>
  <c r="CV259" i="6"/>
  <c r="CV254" i="6"/>
  <c r="AY138" i="6"/>
  <c r="BP155" i="6"/>
  <c r="DT155" i="6"/>
  <c r="DO155" i="1"/>
  <c r="CW154" i="1"/>
  <c r="BI88" i="6"/>
  <c r="EF246" i="6"/>
  <c r="DI198" i="6"/>
  <c r="CV253" i="6"/>
  <c r="CV269" i="6"/>
  <c r="CV260" i="6"/>
  <c r="CV248" i="6"/>
  <c r="AL169" i="19"/>
  <c r="ER156" i="1"/>
  <c r="AY135" i="6"/>
  <c r="AY134" i="6"/>
  <c r="AH150" i="39"/>
  <c r="AH91" i="6"/>
  <c r="M23" i="34"/>
  <c r="S23" i="34" s="1"/>
  <c r="EI126" i="6"/>
  <c r="AU198" i="39"/>
  <c r="W127" i="21"/>
  <c r="CO200" i="6"/>
  <c r="G39" i="27"/>
  <c r="AH154" i="6"/>
  <c r="F138" i="39"/>
  <c r="W174" i="19"/>
  <c r="AR158" i="6"/>
  <c r="AO129" i="21"/>
  <c r="CG245" i="6"/>
  <c r="CV271" i="6"/>
  <c r="CV278" i="6"/>
  <c r="CV274" i="6"/>
  <c r="CV249" i="6"/>
  <c r="DT199" i="6"/>
  <c r="AY136" i="6"/>
  <c r="AY137" i="6"/>
  <c r="AS66" i="39"/>
  <c r="AD8" i="21"/>
  <c r="AJ118" i="21" s="1"/>
  <c r="EF201" i="6"/>
  <c r="CV275" i="6"/>
  <c r="CV270" i="6"/>
  <c r="CV245" i="6"/>
  <c r="AY131" i="6"/>
  <c r="AY147" i="6"/>
  <c r="T174" i="19"/>
  <c r="CZ126" i="6"/>
  <c r="F124" i="39"/>
  <c r="M19" i="27"/>
  <c r="AC126" i="6"/>
  <c r="AK126" i="6"/>
  <c r="BB11" i="39"/>
  <c r="EF158" i="6"/>
  <c r="AR92" i="6"/>
  <c r="AS67" i="39"/>
  <c r="B8" i="39"/>
  <c r="BB156" i="6"/>
  <c r="ER88" i="6"/>
  <c r="CV256" i="6"/>
  <c r="CV267" i="6"/>
  <c r="CV257" i="6"/>
  <c r="DG154" i="1"/>
  <c r="AY141" i="6"/>
  <c r="AY144" i="6"/>
  <c r="BE126" i="6"/>
  <c r="BJ156" i="1"/>
  <c r="CV273" i="6"/>
  <c r="CV265" i="6"/>
  <c r="AY142" i="6"/>
  <c r="BO126" i="6"/>
  <c r="AG88" i="6"/>
  <c r="CO90" i="6"/>
  <c r="AM190" i="19"/>
  <c r="CU155" i="1"/>
  <c r="AG139" i="39"/>
  <c r="CO89" i="6"/>
  <c r="CV244" i="6"/>
  <c r="CP200" i="6"/>
  <c r="G124" i="39"/>
  <c r="AI10" i="39"/>
  <c r="CO91" i="6"/>
  <c r="C40" i="27"/>
  <c r="AT133" i="39"/>
  <c r="AO123" i="21"/>
  <c r="CO157" i="6"/>
  <c r="ER155" i="1"/>
  <c r="D136" i="39"/>
  <c r="AX133" i="39"/>
  <c r="C139" i="39"/>
  <c r="DX243" i="6"/>
  <c r="AE8" i="39"/>
  <c r="E67" i="39"/>
  <c r="R147" i="39"/>
  <c r="Q137" i="39"/>
  <c r="Q58" i="21"/>
  <c r="CO245" i="6"/>
  <c r="I67" i="39"/>
  <c r="CO88" i="6"/>
  <c r="CO92" i="6"/>
  <c r="E15" i="27"/>
  <c r="I21" i="27"/>
  <c r="E188" i="19"/>
  <c r="AV177" i="39"/>
  <c r="BG157" i="1"/>
  <c r="AU169" i="39"/>
  <c r="Q154" i="39"/>
  <c r="L66" i="19"/>
  <c r="EH92" i="6"/>
  <c r="EA157" i="1"/>
  <c r="Q198" i="39"/>
  <c r="M20" i="23"/>
  <c r="AL156" i="6"/>
  <c r="CC154" i="6"/>
  <c r="EC135" i="6"/>
  <c r="P28" i="34"/>
  <c r="EH156" i="6"/>
  <c r="W197" i="6"/>
  <c r="V267" i="6"/>
  <c r="V264" i="6"/>
  <c r="V258" i="6"/>
  <c r="AU157" i="1"/>
  <c r="EI199" i="6"/>
  <c r="EC129" i="6"/>
  <c r="AI179" i="19"/>
  <c r="V279" i="6"/>
  <c r="V263" i="6"/>
  <c r="E42" i="23"/>
  <c r="E79" i="23" s="1"/>
  <c r="EC127" i="6"/>
  <c r="EC139" i="6"/>
  <c r="CK88" i="6"/>
  <c r="J124" i="19"/>
  <c r="AP167" i="39"/>
  <c r="J9" i="21"/>
  <c r="BD67" i="39"/>
  <c r="V276" i="6"/>
  <c r="V274" i="6"/>
  <c r="V278" i="6"/>
  <c r="C9" i="39"/>
  <c r="AY125" i="39"/>
  <c r="BC9" i="39"/>
  <c r="BG120" i="39" s="1"/>
  <c r="EH88" i="6"/>
  <c r="BR90" i="1"/>
  <c r="U126" i="39"/>
  <c r="AF175" i="19"/>
  <c r="BD177" i="39"/>
  <c r="V257" i="6"/>
  <c r="BR156" i="1"/>
  <c r="J34" i="27"/>
  <c r="U133" i="39"/>
  <c r="AU133" i="39"/>
  <c r="DX155" i="1"/>
  <c r="AF10" i="21"/>
  <c r="AU125" i="39"/>
  <c r="AX192" i="39"/>
  <c r="EH90" i="6"/>
  <c r="EC142" i="6"/>
  <c r="H58" i="21"/>
  <c r="R152" i="39"/>
  <c r="AU66" i="39"/>
  <c r="G139" i="39"/>
  <c r="BD65" i="39"/>
  <c r="EC143" i="6"/>
  <c r="V197" i="6"/>
  <c r="V268" i="6"/>
  <c r="V251" i="6"/>
  <c r="V250" i="6"/>
  <c r="CU89" i="1"/>
  <c r="R9" i="21"/>
  <c r="AJ127" i="21"/>
  <c r="BE177" i="39"/>
  <c r="V254" i="6"/>
  <c r="V266" i="6"/>
  <c r="V271" i="6"/>
  <c r="BW155" i="1"/>
  <c r="AG9" i="39"/>
  <c r="EC140" i="6"/>
  <c r="EC134" i="6"/>
  <c r="EC128" i="6"/>
  <c r="D123" i="21"/>
  <c r="AD11" i="39"/>
  <c r="DX89" i="1"/>
  <c r="L65" i="19"/>
  <c r="C22" i="22" s="1"/>
  <c r="EH89" i="6"/>
  <c r="EH246" i="6"/>
  <c r="EC147" i="6"/>
  <c r="D128" i="39"/>
  <c r="M27" i="27"/>
  <c r="V269" i="6"/>
  <c r="BF154" i="6"/>
  <c r="V247" i="6"/>
  <c r="V280" i="6"/>
  <c r="AU177" i="39"/>
  <c r="V256" i="6"/>
  <c r="V265" i="6"/>
  <c r="V242" i="6"/>
  <c r="BK155" i="1"/>
  <c r="V245" i="6"/>
  <c r="V255" i="6"/>
  <c r="AY133" i="39"/>
  <c r="V261" i="6"/>
  <c r="CW245" i="6"/>
  <c r="I129" i="39"/>
  <c r="EH91" i="6"/>
  <c r="V260" i="6"/>
  <c r="V270" i="6"/>
  <c r="V277" i="6"/>
  <c r="BF154" i="1"/>
  <c r="AO128" i="21"/>
  <c r="EC141" i="6"/>
  <c r="H61" i="19"/>
  <c r="I92" i="6"/>
  <c r="AW148" i="39"/>
  <c r="BW156" i="1"/>
  <c r="V275" i="6"/>
  <c r="V252" i="6"/>
  <c r="V253" i="6"/>
  <c r="V154" i="6"/>
  <c r="EC144" i="6"/>
  <c r="BT198" i="6"/>
  <c r="V273" i="6"/>
  <c r="V272" i="6"/>
  <c r="R243" i="6"/>
  <c r="EC133" i="6"/>
  <c r="AL66" i="21"/>
  <c r="EJ88" i="6"/>
  <c r="EJ90" i="6"/>
  <c r="CP126" i="6"/>
  <c r="AO91" i="6"/>
  <c r="X91" i="6"/>
  <c r="I11" i="21"/>
  <c r="EN88" i="6"/>
  <c r="CQ157" i="6"/>
  <c r="L150" i="19"/>
  <c r="T151" i="39"/>
  <c r="R193" i="19"/>
  <c r="BF126" i="39"/>
  <c r="AH172" i="19"/>
  <c r="EG91" i="6"/>
  <c r="AM139" i="19"/>
  <c r="AD66" i="19"/>
  <c r="T67" i="39"/>
  <c r="BB61" i="39"/>
  <c r="O9" i="39"/>
  <c r="EH199" i="6"/>
  <c r="EQ144" i="6"/>
  <c r="AZ150" i="39"/>
  <c r="EQ129" i="6"/>
  <c r="BF59" i="39"/>
  <c r="F33" i="27"/>
  <c r="CQ199" i="6"/>
  <c r="X90" i="6"/>
  <c r="BH156" i="6"/>
  <c r="EI279" i="6"/>
  <c r="J27" i="27"/>
  <c r="AF64" i="21"/>
  <c r="C32" i="27"/>
  <c r="EQ142" i="6"/>
  <c r="EQ148" i="6"/>
  <c r="K10" i="21"/>
  <c r="EN90" i="6"/>
  <c r="X92" i="6"/>
  <c r="AT145" i="39"/>
  <c r="EO198" i="6"/>
  <c r="Q9" i="19"/>
  <c r="U120" i="19" s="1"/>
  <c r="BE8" i="39"/>
  <c r="BI119" i="39" s="1"/>
  <c r="EI246" i="6"/>
  <c r="EQ136" i="6"/>
  <c r="EQ138" i="6"/>
  <c r="CY155" i="6"/>
  <c r="S193" i="19"/>
  <c r="CM243" i="6"/>
  <c r="AG8" i="19"/>
  <c r="AM119" i="19" s="1"/>
  <c r="G35" i="27"/>
  <c r="D46" i="27"/>
  <c r="AY88" i="6"/>
  <c r="AI178" i="19"/>
  <c r="N150" i="19"/>
  <c r="AD9" i="19"/>
  <c r="AJ120" i="19" s="1"/>
  <c r="AU8" i="39"/>
  <c r="AN128" i="19"/>
  <c r="CZ155" i="6"/>
  <c r="AO88" i="6"/>
  <c r="X89" i="6"/>
  <c r="CQ92" i="6"/>
  <c r="EG156" i="6"/>
  <c r="DS155" i="1"/>
  <c r="Q8" i="39"/>
  <c r="CM155" i="6"/>
  <c r="V149" i="19"/>
  <c r="R178" i="19"/>
  <c r="EQ139" i="6"/>
  <c r="T133" i="39"/>
  <c r="EN89" i="6"/>
  <c r="CQ88" i="6"/>
  <c r="EG92" i="6"/>
  <c r="EG90" i="6"/>
  <c r="S8" i="19"/>
  <c r="AO89" i="6"/>
  <c r="BF61" i="39"/>
  <c r="AI67" i="19"/>
  <c r="AI172" i="19"/>
  <c r="AT151" i="39"/>
  <c r="EN198" i="6"/>
  <c r="X88" i="6"/>
  <c r="EN92" i="6"/>
  <c r="S170" i="39"/>
  <c r="AB59" i="39"/>
  <c r="EQ132" i="6"/>
  <c r="AU195" i="39"/>
  <c r="BN126" i="6"/>
  <c r="AT176" i="39"/>
  <c r="AQ60" i="39"/>
  <c r="DG155" i="1"/>
  <c r="EI245" i="6"/>
  <c r="EN91" i="6"/>
  <c r="AO92" i="6"/>
  <c r="BJ126" i="39"/>
  <c r="AF59" i="21"/>
  <c r="EQ133" i="6"/>
  <c r="EQ147" i="6"/>
  <c r="M194" i="19"/>
  <c r="EQ137" i="6"/>
  <c r="EQ134" i="6"/>
  <c r="AB126" i="6"/>
  <c r="DA198" i="6"/>
  <c r="BF60" i="39"/>
  <c r="C42" i="27"/>
  <c r="O126" i="6"/>
  <c r="AG183" i="19"/>
  <c r="U141" i="19"/>
  <c r="EZ155" i="6"/>
  <c r="CC156" i="1"/>
  <c r="DW89" i="6"/>
  <c r="EQ128" i="6"/>
  <c r="F91" i="6"/>
  <c r="AS177" i="39"/>
  <c r="AS9" i="39"/>
  <c r="S120" i="39" s="1"/>
  <c r="EG244" i="6"/>
  <c r="AZ129" i="39"/>
  <c r="G36" i="27"/>
  <c r="BG170" i="39"/>
  <c r="CT137" i="6"/>
  <c r="I38" i="27"/>
  <c r="J43" i="20"/>
  <c r="J33" i="18"/>
  <c r="K33" i="18" s="1"/>
  <c r="J70" i="18"/>
  <c r="P41" i="35"/>
  <c r="H20" i="20"/>
  <c r="M12" i="27"/>
  <c r="AD9" i="39"/>
  <c r="K28" i="27"/>
  <c r="P65" i="35"/>
  <c r="J23" i="23"/>
  <c r="J37" i="23"/>
  <c r="J74" i="23" s="1"/>
  <c r="G34" i="27"/>
  <c r="K5" i="27"/>
  <c r="F43" i="27"/>
  <c r="D22" i="27"/>
  <c r="C10" i="39"/>
  <c r="D32" i="27"/>
  <c r="AW88" i="6"/>
  <c r="M18" i="27"/>
  <c r="J13" i="27"/>
  <c r="AM90" i="6"/>
  <c r="AL65" i="21"/>
  <c r="G30" i="27"/>
  <c r="BM250" i="6"/>
  <c r="M27" i="34"/>
  <c r="AM89" i="6"/>
  <c r="BH244" i="6"/>
  <c r="DS126" i="6"/>
  <c r="DQ88" i="6"/>
  <c r="AI75" i="39"/>
  <c r="M34" i="41" s="1"/>
  <c r="CJ278" i="6"/>
  <c r="BJ91" i="6"/>
  <c r="AF172" i="19"/>
  <c r="AW126" i="6"/>
  <c r="ER90" i="6"/>
  <c r="H9" i="18" s="1"/>
  <c r="K9" i="18" s="1"/>
  <c r="AE65" i="19"/>
  <c r="AW196" i="39"/>
  <c r="BI197" i="6"/>
  <c r="AZ259" i="6"/>
  <c r="AZ265" i="6"/>
  <c r="BX88" i="6"/>
  <c r="BD76" i="39"/>
  <c r="AW109" i="39"/>
  <c r="AJ87" i="21"/>
  <c r="AH65" i="19"/>
  <c r="M176" i="19"/>
  <c r="E23" i="22" s="1"/>
  <c r="R181" i="39"/>
  <c r="U123" i="21"/>
  <c r="E137" i="39"/>
  <c r="EH154" i="1"/>
  <c r="AK105" i="19"/>
  <c r="Q67" i="19"/>
  <c r="BJ66" i="39"/>
  <c r="DY89" i="6"/>
  <c r="J10" i="21"/>
  <c r="AK91" i="21"/>
  <c r="BK91" i="6"/>
  <c r="DX90" i="1"/>
  <c r="H7" i="21"/>
  <c r="BA157" i="1"/>
  <c r="CG92" i="6"/>
  <c r="AE168" i="19"/>
  <c r="BC8" i="39"/>
  <c r="I95" i="39"/>
  <c r="AL126" i="6"/>
  <c r="BH196" i="39"/>
  <c r="AQ197" i="6"/>
  <c r="AD155" i="6"/>
  <c r="EJ89" i="6"/>
  <c r="T65" i="19"/>
  <c r="DJ91" i="6"/>
  <c r="R61" i="39"/>
  <c r="BI157" i="1"/>
  <c r="BY201" i="6"/>
  <c r="EJ156" i="1"/>
  <c r="BI243" i="6"/>
  <c r="BI265" i="6"/>
  <c r="CE155" i="6"/>
  <c r="AE176" i="19"/>
  <c r="N176" i="19"/>
  <c r="BQ158" i="6"/>
  <c r="DW243" i="6"/>
  <c r="BQ200" i="6"/>
  <c r="ER89" i="6"/>
  <c r="H8" i="18" s="1"/>
  <c r="BD145" i="6"/>
  <c r="BD135" i="6"/>
  <c r="BB271" i="6"/>
  <c r="BB277" i="6"/>
  <c r="AO126" i="6"/>
  <c r="AG10" i="39"/>
  <c r="AH9" i="19"/>
  <c r="BB261" i="6"/>
  <c r="J7" i="19"/>
  <c r="BD99" i="39"/>
  <c r="AK90" i="6"/>
  <c r="BI264" i="6"/>
  <c r="BI269" i="6"/>
  <c r="BI263" i="6"/>
  <c r="EO88" i="6"/>
  <c r="AE8" i="19"/>
  <c r="BC66" i="39"/>
  <c r="DY246" i="6"/>
  <c r="ER244" i="6"/>
  <c r="BD281" i="6"/>
  <c r="BQ245" i="6"/>
  <c r="DP157" i="1"/>
  <c r="BD133" i="6"/>
  <c r="BD138" i="6"/>
  <c r="BD98" i="39"/>
  <c r="DY91" i="6"/>
  <c r="BB264" i="6"/>
  <c r="G134" i="39"/>
  <c r="B143" i="39"/>
  <c r="BB197" i="6"/>
  <c r="DG154" i="6"/>
  <c r="ES199" i="6"/>
  <c r="T243" i="6"/>
  <c r="BB260" i="6"/>
  <c r="BB250" i="6"/>
  <c r="CH126" i="6"/>
  <c r="C30" i="27"/>
  <c r="M42" i="34"/>
  <c r="DI130" i="6"/>
  <c r="EJ92" i="6"/>
  <c r="P177" i="39"/>
  <c r="BD93" i="39"/>
  <c r="AO135" i="19"/>
  <c r="J28" i="23" s="1"/>
  <c r="J65" i="23" s="1"/>
  <c r="AP91" i="6"/>
  <c r="AK88" i="6"/>
  <c r="BI247" i="6"/>
  <c r="BI252" i="6"/>
  <c r="BI280" i="6"/>
  <c r="AQ154" i="6"/>
  <c r="CM156" i="1"/>
  <c r="AZ137" i="39"/>
  <c r="BS157" i="1"/>
  <c r="BK246" i="6"/>
  <c r="BD139" i="6"/>
  <c r="DI141" i="6"/>
  <c r="AD60" i="39"/>
  <c r="C13" i="26"/>
  <c r="EN126" i="6"/>
  <c r="BI258" i="6"/>
  <c r="BI242" i="6"/>
  <c r="BI248" i="6"/>
  <c r="AX177" i="39"/>
  <c r="EM245" i="6"/>
  <c r="BD131" i="6"/>
  <c r="M21" i="34"/>
  <c r="G21" i="27"/>
  <c r="R59" i="39"/>
  <c r="O130" i="39"/>
  <c r="AK91" i="6"/>
  <c r="CG90" i="6"/>
  <c r="Q169" i="39"/>
  <c r="ED244" i="6"/>
  <c r="BR200" i="6"/>
  <c r="BB60" i="39"/>
  <c r="AP89" i="6"/>
  <c r="BI260" i="6"/>
  <c r="BI278" i="6"/>
  <c r="BI277" i="6"/>
  <c r="BI270" i="6"/>
  <c r="T61" i="19"/>
  <c r="AH67" i="19"/>
  <c r="BX154" i="1"/>
  <c r="EI89" i="6"/>
  <c r="DE89" i="6"/>
  <c r="BD147" i="6"/>
  <c r="AF187" i="19"/>
  <c r="E144" i="21"/>
  <c r="BC126" i="6"/>
  <c r="DT246" i="6"/>
  <c r="AZ152" i="39"/>
  <c r="BI266" i="6"/>
  <c r="BI274" i="6"/>
  <c r="BI256" i="6"/>
  <c r="CC157" i="6"/>
  <c r="E127" i="21"/>
  <c r="P20" i="36" s="1"/>
  <c r="DJ89" i="6"/>
  <c r="W151" i="21"/>
  <c r="P81" i="35" s="1"/>
  <c r="BB59" i="39"/>
  <c r="BI281" i="6"/>
  <c r="BS89" i="6"/>
  <c r="ED246" i="6"/>
  <c r="EM244" i="6"/>
  <c r="BD140" i="6"/>
  <c r="AK100" i="21"/>
  <c r="AA91" i="6"/>
  <c r="CW126" i="6"/>
  <c r="BB279" i="6"/>
  <c r="BB270" i="6"/>
  <c r="AM92" i="6"/>
  <c r="R10" i="21"/>
  <c r="BD148" i="6"/>
  <c r="C38" i="27"/>
  <c r="BH133" i="39"/>
  <c r="AK200" i="6"/>
  <c r="DD157" i="1"/>
  <c r="BI255" i="6"/>
  <c r="BI251" i="6"/>
  <c r="BI272" i="6"/>
  <c r="T60" i="19"/>
  <c r="DJ92" i="6"/>
  <c r="AE154" i="6"/>
  <c r="AE67" i="19"/>
  <c r="CG89" i="6"/>
  <c r="DJ88" i="6"/>
  <c r="DV88" i="1"/>
  <c r="AY156" i="1"/>
  <c r="BD156" i="6"/>
  <c r="BI267" i="6"/>
  <c r="BI257" i="6"/>
  <c r="BI249" i="6"/>
  <c r="BI268" i="6"/>
  <c r="BS90" i="6"/>
  <c r="BD136" i="6"/>
  <c r="AE87" i="21"/>
  <c r="AK67" i="39"/>
  <c r="AD126" i="6"/>
  <c r="AJ143" i="6"/>
  <c r="L40" i="27"/>
  <c r="V176" i="39"/>
  <c r="DX198" i="6"/>
  <c r="BD137" i="6"/>
  <c r="BI279" i="6"/>
  <c r="BI261" i="6"/>
  <c r="BU154" i="6"/>
  <c r="AK65" i="21"/>
  <c r="BD144" i="6"/>
  <c r="BD130" i="6"/>
  <c r="BV156" i="6"/>
  <c r="I41" i="27"/>
  <c r="BB276" i="6"/>
  <c r="CC126" i="6"/>
  <c r="BC156" i="1"/>
  <c r="ED157" i="1"/>
  <c r="AH10" i="19"/>
  <c r="AY158" i="6"/>
  <c r="AP92" i="6"/>
  <c r="CG88" i="6"/>
  <c r="T67" i="19"/>
  <c r="BE199" i="6"/>
  <c r="BI262" i="6"/>
  <c r="AE66" i="19"/>
  <c r="AO134" i="19"/>
  <c r="DJ90" i="6"/>
  <c r="DV156" i="6"/>
  <c r="BD244" i="6"/>
  <c r="BI254" i="6"/>
  <c r="BI275" i="6"/>
  <c r="AJ62" i="21"/>
  <c r="AJ61" i="21" s="1"/>
  <c r="BD127" i="6"/>
  <c r="EC126" i="6"/>
  <c r="E45" i="27"/>
  <c r="BF123" i="39"/>
  <c r="E12" i="27"/>
  <c r="G33" i="27"/>
  <c r="S172" i="19"/>
  <c r="V152" i="39"/>
  <c r="J45" i="41" s="1"/>
  <c r="J82" i="41" s="1"/>
  <c r="S155" i="6"/>
  <c r="AO143" i="19"/>
  <c r="J36" i="23" s="1"/>
  <c r="J73" i="23" s="1"/>
  <c r="Z154" i="1"/>
  <c r="CJ277" i="6"/>
  <c r="AH60" i="21"/>
  <c r="AL126" i="39"/>
  <c r="BK89" i="6"/>
  <c r="BS88" i="6"/>
  <c r="C67" i="39"/>
  <c r="CJ249" i="6"/>
  <c r="E33" i="27"/>
  <c r="CJ279" i="6"/>
  <c r="H67" i="19"/>
  <c r="DT126" i="6"/>
  <c r="BC250" i="6"/>
  <c r="EK126" i="6"/>
  <c r="AQ167" i="39"/>
  <c r="AR91" i="6"/>
  <c r="C19" i="27"/>
  <c r="CH91" i="6"/>
  <c r="BY158" i="6"/>
  <c r="DA157" i="1"/>
  <c r="R66" i="19"/>
  <c r="P65" i="39"/>
  <c r="BS91" i="6"/>
  <c r="AG100" i="39"/>
  <c r="DK148" i="6"/>
  <c r="CG199" i="6"/>
  <c r="T168" i="19"/>
  <c r="CF156" i="6"/>
  <c r="EI277" i="6"/>
  <c r="AD66" i="21"/>
  <c r="EQ143" i="6"/>
  <c r="EI262" i="6"/>
  <c r="BJ136" i="39"/>
  <c r="F243" i="6"/>
  <c r="F197" i="6"/>
  <c r="F268" i="6"/>
  <c r="AJ84" i="39"/>
  <c r="N126" i="6"/>
  <c r="N15" i="27"/>
  <c r="DU92" i="6"/>
  <c r="D28" i="27"/>
  <c r="R97" i="39"/>
  <c r="AI83" i="39"/>
  <c r="M42" i="41" s="1"/>
  <c r="K18" i="27"/>
  <c r="M101" i="21"/>
  <c r="AE59" i="19"/>
  <c r="I20" i="27"/>
  <c r="P111" i="39"/>
  <c r="EI271" i="6"/>
  <c r="AD104" i="21"/>
  <c r="I88" i="39"/>
  <c r="BI93" i="39"/>
  <c r="CR88" i="6"/>
  <c r="AJ74" i="19"/>
  <c r="J80" i="20"/>
  <c r="EI273" i="6"/>
  <c r="W70" i="19"/>
  <c r="D28" i="35" s="1"/>
  <c r="AL92" i="39"/>
  <c r="BF65" i="39"/>
  <c r="V134" i="39"/>
  <c r="BG133" i="39"/>
  <c r="AS146" i="39"/>
  <c r="T149" i="39"/>
  <c r="AF190" i="19"/>
  <c r="AO78" i="21"/>
  <c r="AG11" i="21"/>
  <c r="AE67" i="39"/>
  <c r="DI129" i="6"/>
  <c r="D13" i="27"/>
  <c r="H5" i="27"/>
  <c r="AH66" i="21"/>
  <c r="AE10" i="39"/>
  <c r="P67" i="39"/>
  <c r="AO11" i="39"/>
  <c r="Q8" i="21"/>
  <c r="U118" i="21" s="1"/>
  <c r="AK199" i="6"/>
  <c r="AR89" i="6"/>
  <c r="DW90" i="6"/>
  <c r="AP190" i="39"/>
  <c r="ED92" i="6"/>
  <c r="EC158" i="6"/>
  <c r="CT134" i="6"/>
  <c r="AK86" i="19"/>
  <c r="AN263" i="6"/>
  <c r="CZ142" i="6"/>
  <c r="AN255" i="6"/>
  <c r="AN252" i="6"/>
  <c r="C41" i="27"/>
  <c r="CT148" i="6"/>
  <c r="AD7" i="21"/>
  <c r="P16" i="34"/>
  <c r="S16" i="34" s="1"/>
  <c r="H88" i="6"/>
  <c r="AD75" i="21"/>
  <c r="AN168" i="19"/>
  <c r="AL244" i="6"/>
  <c r="U60" i="39"/>
  <c r="CZ143" i="6"/>
  <c r="J123" i="21"/>
  <c r="CZ131" i="6"/>
  <c r="I174" i="19"/>
  <c r="AN271" i="6"/>
  <c r="AN256" i="6"/>
  <c r="CT145" i="6"/>
  <c r="AN261" i="6"/>
  <c r="AN272" i="6"/>
  <c r="I46" i="27"/>
  <c r="AK245" i="6"/>
  <c r="DQ89" i="6"/>
  <c r="EE156" i="1"/>
  <c r="DQ92" i="6"/>
  <c r="AM88" i="6"/>
  <c r="DQ90" i="6"/>
  <c r="B7" i="39"/>
  <c r="B118" i="39" s="1"/>
  <c r="AL245" i="6"/>
  <c r="BB8" i="39"/>
  <c r="AJ66" i="39"/>
  <c r="AH123" i="39"/>
  <c r="DW156" i="6"/>
  <c r="AE8" i="21"/>
  <c r="R176" i="19"/>
  <c r="E23" i="23"/>
  <c r="AD93" i="21"/>
  <c r="DW92" i="6"/>
  <c r="AS198" i="6"/>
  <c r="AQ65" i="39"/>
  <c r="ED90" i="6"/>
  <c r="BI137" i="39"/>
  <c r="ED198" i="6"/>
  <c r="D9" i="39"/>
  <c r="EQ157" i="1"/>
  <c r="AW281" i="6"/>
  <c r="AN258" i="6"/>
  <c r="D11" i="39"/>
  <c r="R86" i="39"/>
  <c r="DG126" i="6"/>
  <c r="C34" i="26"/>
  <c r="AN260" i="6"/>
  <c r="J40" i="27"/>
  <c r="CT141" i="6"/>
  <c r="U61" i="39"/>
  <c r="DQ91" i="6"/>
  <c r="AE7" i="19"/>
  <c r="CK155" i="1"/>
  <c r="AR155" i="6"/>
  <c r="AV176" i="39"/>
  <c r="AD82" i="21"/>
  <c r="DW91" i="6"/>
  <c r="DR201" i="6"/>
  <c r="AQ66" i="39"/>
  <c r="ED88" i="6"/>
  <c r="CZ140" i="6"/>
  <c r="AL260" i="6"/>
  <c r="M44" i="34"/>
  <c r="CZ147" i="6"/>
  <c r="AN273" i="6"/>
  <c r="BG177" i="39"/>
  <c r="AE65" i="39"/>
  <c r="AN248" i="6"/>
  <c r="E146" i="39"/>
  <c r="CZ128" i="6"/>
  <c r="CT138" i="6"/>
  <c r="Q156" i="1"/>
  <c r="AS88" i="6"/>
  <c r="Q7" i="21"/>
  <c r="AU67" i="39"/>
  <c r="CR200" i="6"/>
  <c r="BA155" i="1"/>
  <c r="I10" i="21"/>
  <c r="T155" i="6"/>
  <c r="BI100" i="39"/>
  <c r="CV126" i="6"/>
  <c r="AG126" i="6"/>
  <c r="F13" i="27"/>
  <c r="AN250" i="6"/>
  <c r="AP126" i="6"/>
  <c r="EM126" i="6"/>
  <c r="W148" i="19"/>
  <c r="Y260" i="6"/>
  <c r="AS89" i="6"/>
  <c r="N5" i="27"/>
  <c r="I8" i="19"/>
  <c r="CS200" i="6"/>
  <c r="AU193" i="39"/>
  <c r="S130" i="39"/>
  <c r="EJ244" i="6"/>
  <c r="AW91" i="6"/>
  <c r="CR90" i="6"/>
  <c r="W194" i="39"/>
  <c r="Y280" i="6"/>
  <c r="J9" i="19"/>
  <c r="L120" i="19" s="1"/>
  <c r="AH136" i="39"/>
  <c r="AO101" i="21"/>
  <c r="EB198" i="6"/>
  <c r="EO246" i="6"/>
  <c r="AH9" i="39"/>
  <c r="H120" i="39" s="1"/>
  <c r="AN64" i="21"/>
  <c r="AL272" i="6"/>
  <c r="AN259" i="6"/>
  <c r="B64" i="21"/>
  <c r="AH64" i="21"/>
  <c r="CT131" i="6"/>
  <c r="AL271" i="6"/>
  <c r="AS92" i="6"/>
  <c r="AM155" i="6"/>
  <c r="AE11" i="39"/>
  <c r="AE66" i="39"/>
  <c r="P7" i="39"/>
  <c r="O132" i="39"/>
  <c r="BG155" i="1"/>
  <c r="DW89" i="1"/>
  <c r="AL150" i="39"/>
  <c r="AO70" i="21"/>
  <c r="AG9" i="21"/>
  <c r="AM119" i="21" s="1"/>
  <c r="CZ281" i="6"/>
  <c r="BI102" i="39"/>
  <c r="AL249" i="6"/>
  <c r="AT69" i="39"/>
  <c r="H134" i="39"/>
  <c r="I79" i="39"/>
  <c r="AJ78" i="39"/>
  <c r="CT139" i="6"/>
  <c r="AL251" i="6"/>
  <c r="BG152" i="39"/>
  <c r="H130" i="39"/>
  <c r="AN278" i="6"/>
  <c r="AG87" i="39"/>
  <c r="AR8" i="39"/>
  <c r="AR90" i="6"/>
  <c r="AE61" i="19"/>
  <c r="AV134" i="39"/>
  <c r="AW90" i="6"/>
  <c r="AN65" i="21"/>
  <c r="AK246" i="6"/>
  <c r="L150" i="39"/>
  <c r="AO73" i="21"/>
  <c r="ED91" i="6"/>
  <c r="EM155" i="1"/>
  <c r="AK88" i="39"/>
  <c r="M14" i="34"/>
  <c r="R168" i="39"/>
  <c r="AN265" i="6"/>
  <c r="BC262" i="6"/>
  <c r="AQ67" i="39"/>
  <c r="CT281" i="6"/>
  <c r="AE60" i="19"/>
  <c r="AL96" i="39"/>
  <c r="CE156" i="1"/>
  <c r="ED155" i="6"/>
  <c r="AA154" i="1"/>
  <c r="CW155" i="1"/>
  <c r="AL103" i="39"/>
  <c r="DW88" i="6"/>
  <c r="AN66" i="21"/>
  <c r="AL144" i="21"/>
  <c r="T177" i="39"/>
  <c r="D129" i="39"/>
  <c r="BM155" i="1"/>
  <c r="AL252" i="6"/>
  <c r="AL274" i="6"/>
  <c r="M46" i="27"/>
  <c r="M28" i="27"/>
  <c r="AN266" i="6"/>
  <c r="AL255" i="6"/>
  <c r="AZ261" i="6"/>
  <c r="CZ135" i="6"/>
  <c r="DS243" i="6"/>
  <c r="EN155" i="6"/>
  <c r="AK244" i="6"/>
  <c r="AD73" i="21"/>
  <c r="J11" i="19"/>
  <c r="K36" i="27"/>
  <c r="AL279" i="6"/>
  <c r="AN249" i="6"/>
  <c r="AN275" i="6"/>
  <c r="AL268" i="6"/>
  <c r="AL269" i="6"/>
  <c r="C35" i="27"/>
  <c r="AN270" i="6"/>
  <c r="DX126" i="6"/>
  <c r="O146" i="39"/>
  <c r="O35" i="23"/>
  <c r="O72" i="23" s="1"/>
  <c r="EC198" i="6"/>
  <c r="M35" i="27"/>
  <c r="P78" i="35"/>
  <c r="AK253" i="6"/>
  <c r="M26" i="27"/>
  <c r="L38" i="27"/>
  <c r="C27" i="26"/>
  <c r="DI135" i="6"/>
  <c r="Z126" i="6"/>
  <c r="AG99" i="19"/>
  <c r="F60" i="39"/>
  <c r="AH71" i="39"/>
  <c r="P75" i="39"/>
  <c r="P28" i="35"/>
  <c r="BD61" i="39"/>
  <c r="I28" i="27"/>
  <c r="P82" i="39"/>
  <c r="BD60" i="39"/>
  <c r="P74" i="39"/>
  <c r="AH106" i="39"/>
  <c r="I22" i="27"/>
  <c r="C43" i="26"/>
  <c r="C33" i="26"/>
  <c r="H27" i="27"/>
  <c r="CK158" i="6"/>
  <c r="AT86" i="39"/>
  <c r="AC59" i="39"/>
  <c r="K31" i="27"/>
  <c r="DL126" i="6"/>
  <c r="J15" i="27"/>
  <c r="AD84" i="21"/>
  <c r="J45" i="27"/>
  <c r="C36" i="26"/>
  <c r="M20" i="34"/>
  <c r="CO155" i="1"/>
  <c r="I37" i="27"/>
  <c r="E36" i="23"/>
  <c r="E73" i="23" s="1"/>
  <c r="G30" i="35"/>
  <c r="G67" i="35"/>
  <c r="E68" i="20"/>
  <c r="E31" i="20"/>
  <c r="O42" i="23"/>
  <c r="O79" i="23" s="1"/>
  <c r="F277" i="6"/>
  <c r="I99" i="39"/>
  <c r="C15" i="26"/>
  <c r="AV168" i="39"/>
  <c r="K45" i="27"/>
  <c r="M46" i="34"/>
  <c r="D40" i="27"/>
  <c r="M38" i="34"/>
  <c r="D41" i="27"/>
  <c r="M45" i="27"/>
  <c r="L15" i="27"/>
  <c r="H39" i="27"/>
  <c r="K35" i="27"/>
  <c r="E38" i="27"/>
  <c r="E41" i="27"/>
  <c r="F27" i="27"/>
  <c r="L14" i="27"/>
  <c r="N28" i="27"/>
  <c r="AD82" i="19"/>
  <c r="G31" i="27"/>
  <c r="P13" i="34"/>
  <c r="S13" i="34" s="1"/>
  <c r="N12" i="27"/>
  <c r="D19" i="27"/>
  <c r="AI71" i="39"/>
  <c r="M30" i="41" s="1"/>
  <c r="M42" i="27"/>
  <c r="C45" i="27"/>
  <c r="K29" i="27"/>
  <c r="K7" i="21"/>
  <c r="L28" i="27"/>
  <c r="F14" i="27"/>
  <c r="J19" i="27"/>
  <c r="J31" i="27"/>
  <c r="AJ153" i="19"/>
  <c r="E14" i="27"/>
  <c r="E21" i="20"/>
  <c r="G20" i="35"/>
  <c r="F73" i="35"/>
  <c r="F36" i="35"/>
  <c r="J44" i="23"/>
  <c r="J81" i="23" s="1"/>
  <c r="F269" i="6"/>
  <c r="P71" i="34"/>
  <c r="N33" i="27"/>
  <c r="P34" i="34"/>
  <c r="S34" i="34" s="1"/>
  <c r="AJ101" i="39"/>
  <c r="E37" i="27"/>
  <c r="L12" i="27"/>
  <c r="AO106" i="19"/>
  <c r="I91" i="6"/>
  <c r="K22" i="27"/>
  <c r="AD111" i="39"/>
  <c r="R80" i="39"/>
  <c r="K126" i="6"/>
  <c r="S85" i="19"/>
  <c r="H59" i="39"/>
  <c r="AK154" i="6"/>
  <c r="Z274" i="6"/>
  <c r="J127" i="21"/>
  <c r="BD59" i="39"/>
  <c r="E75" i="20"/>
  <c r="G37" i="35"/>
  <c r="E38" i="20"/>
  <c r="G74" i="35"/>
  <c r="DO126" i="6"/>
  <c r="Q96" i="21"/>
  <c r="K20" i="27"/>
  <c r="AT72" i="39"/>
  <c r="F247" i="6"/>
  <c r="M22" i="34"/>
  <c r="M21" i="27"/>
  <c r="AM85" i="21"/>
  <c r="AU77" i="39"/>
  <c r="D44" i="27"/>
  <c r="D50" i="27"/>
  <c r="AN109" i="19"/>
  <c r="AY112" i="39"/>
  <c r="BG88" i="39"/>
  <c r="D49" i="27"/>
  <c r="D25" i="27"/>
  <c r="E42" i="27"/>
  <c r="AJ150" i="39"/>
  <c r="I27" i="27"/>
  <c r="Z275" i="6"/>
  <c r="AW178" i="39"/>
  <c r="Z248" i="6"/>
  <c r="D127" i="21"/>
  <c r="L85" i="21"/>
  <c r="DD90" i="6"/>
  <c r="AU91" i="6"/>
  <c r="E109" i="39"/>
  <c r="EI276" i="6"/>
  <c r="L31" i="27"/>
  <c r="W103" i="21"/>
  <c r="Q99" i="39"/>
  <c r="G79" i="39"/>
  <c r="BB256" i="6"/>
  <c r="J103" i="19"/>
  <c r="H14" i="27"/>
  <c r="BB251" i="6"/>
  <c r="H33" i="27"/>
  <c r="C41" i="26"/>
  <c r="M36" i="34"/>
  <c r="D30" i="27"/>
  <c r="M40" i="34"/>
  <c r="BE67" i="39"/>
  <c r="K14" i="27"/>
  <c r="R80" i="19"/>
  <c r="F30" i="35"/>
  <c r="F67" i="35"/>
  <c r="AE105" i="21"/>
  <c r="BB249" i="6"/>
  <c r="M30" i="27"/>
  <c r="G41" i="27"/>
  <c r="C33" i="27"/>
  <c r="DZ126" i="6"/>
  <c r="M20" i="27"/>
  <c r="AQ88" i="6"/>
  <c r="C18" i="26"/>
  <c r="I61" i="39"/>
  <c r="L30" i="27"/>
  <c r="H38" i="27"/>
  <c r="E32" i="27"/>
  <c r="L46" i="27"/>
  <c r="D38" i="27"/>
  <c r="F31" i="27"/>
  <c r="J42" i="23"/>
  <c r="J79" i="23" s="1"/>
  <c r="W75" i="19"/>
  <c r="M43" i="34"/>
  <c r="I50" i="27"/>
  <c r="I44" i="27"/>
  <c r="L43" i="27"/>
  <c r="K43" i="27"/>
  <c r="BB247" i="6"/>
  <c r="P50" i="34"/>
  <c r="N49" i="27"/>
  <c r="P26" i="34"/>
  <c r="N25" i="27"/>
  <c r="AJ106" i="21"/>
  <c r="C20" i="27"/>
  <c r="E46" i="27"/>
  <c r="M22" i="27"/>
  <c r="C39" i="26"/>
  <c r="L126" i="6"/>
  <c r="N40" i="27"/>
  <c r="P78" i="34"/>
  <c r="P41" i="34"/>
  <c r="S41" i="34" s="1"/>
  <c r="M30" i="34"/>
  <c r="C35" i="26"/>
  <c r="F21" i="27"/>
  <c r="M41" i="27"/>
  <c r="M19" i="34"/>
  <c r="G43" i="27"/>
  <c r="L21" i="27"/>
  <c r="P66" i="39"/>
  <c r="E34" i="27"/>
  <c r="M28" i="34"/>
  <c r="M39" i="34"/>
  <c r="D12" i="27"/>
  <c r="AO60" i="39"/>
  <c r="G20" i="27"/>
  <c r="M50" i="34"/>
  <c r="M26" i="34"/>
  <c r="M29" i="34"/>
  <c r="AI198" i="19"/>
  <c r="BS246" i="6"/>
  <c r="BS245" i="6"/>
  <c r="CM90" i="6"/>
  <c r="CM89" i="6"/>
  <c r="AM254" i="6"/>
  <c r="AM258" i="6"/>
  <c r="AM243" i="6"/>
  <c r="AM263" i="6"/>
  <c r="C131" i="39"/>
  <c r="C66" i="39"/>
  <c r="CP268" i="6"/>
  <c r="CP277" i="6"/>
  <c r="AK79" i="19"/>
  <c r="I10" i="19"/>
  <c r="DT90" i="6"/>
  <c r="AR10" i="39"/>
  <c r="BB10" i="39"/>
  <c r="AH179" i="19"/>
  <c r="AG87" i="19"/>
  <c r="AG88" i="19"/>
  <c r="AH75" i="39"/>
  <c r="V66" i="39"/>
  <c r="V65" i="39"/>
  <c r="Q75" i="21"/>
  <c r="Q65" i="21"/>
  <c r="U131" i="21"/>
  <c r="AP172" i="39"/>
  <c r="BE245" i="6"/>
  <c r="BE268" i="6"/>
  <c r="BE256" i="6"/>
  <c r="BE247" i="6"/>
  <c r="BE254" i="6"/>
  <c r="BE253" i="6"/>
  <c r="BE248" i="6"/>
  <c r="BE246" i="6"/>
  <c r="BE255" i="6"/>
  <c r="BE269" i="6"/>
  <c r="BE270" i="6"/>
  <c r="BE272" i="6"/>
  <c r="BE279" i="6"/>
  <c r="BE263" i="6"/>
  <c r="BE264" i="6"/>
  <c r="BE257" i="6"/>
  <c r="BE197" i="6"/>
  <c r="BE274" i="6"/>
  <c r="BE271" i="6"/>
  <c r="BE276" i="6"/>
  <c r="BE252" i="6"/>
  <c r="BE273" i="6"/>
  <c r="BE249" i="6"/>
  <c r="BE259" i="6"/>
  <c r="BQ154" i="6"/>
  <c r="BE275" i="6"/>
  <c r="BE261" i="6"/>
  <c r="BE242" i="6"/>
  <c r="H8" i="21"/>
  <c r="AB8" i="39"/>
  <c r="I8" i="39"/>
  <c r="AM8" i="39"/>
  <c r="AS123" i="21"/>
  <c r="AM123" i="21"/>
  <c r="X10" i="21"/>
  <c r="AB120" i="21" s="1"/>
  <c r="EQ90" i="1"/>
  <c r="AM10" i="39"/>
  <c r="AO10" i="21"/>
  <c r="BJ132" i="39"/>
  <c r="BG176" i="39"/>
  <c r="Y272" i="6"/>
  <c r="Y275" i="6"/>
  <c r="Y267" i="6"/>
  <c r="Y265" i="6"/>
  <c r="Y279" i="6"/>
  <c r="Y277" i="6"/>
  <c r="Y273" i="6"/>
  <c r="Y255" i="6"/>
  <c r="Y271" i="6"/>
  <c r="Y268" i="6"/>
  <c r="Y252" i="6"/>
  <c r="Y254" i="6"/>
  <c r="Y253" i="6"/>
  <c r="Y245" i="6"/>
  <c r="Y246" i="6"/>
  <c r="Y247" i="6"/>
  <c r="Y262" i="6"/>
  <c r="Y261" i="6"/>
  <c r="Y243" i="6"/>
  <c r="Y249" i="6"/>
  <c r="Y242" i="6"/>
  <c r="Y250" i="6"/>
  <c r="BG178" i="39"/>
  <c r="BF134" i="39"/>
  <c r="AH8" i="21"/>
  <c r="ED154" i="1"/>
  <c r="AI8" i="39"/>
  <c r="DI155" i="1"/>
  <c r="DI89" i="1"/>
  <c r="AN96" i="19"/>
  <c r="C69" i="23" s="1"/>
  <c r="EF91" i="6"/>
  <c r="EF88" i="6"/>
  <c r="ER156" i="6"/>
  <c r="EG199" i="6"/>
  <c r="EF156" i="6"/>
  <c r="P84" i="39"/>
  <c r="P107" i="39"/>
  <c r="AJ146" i="39"/>
  <c r="F146" i="39"/>
  <c r="CH88" i="1"/>
  <c r="CT154" i="1"/>
  <c r="AL88" i="1"/>
  <c r="AL154" i="1"/>
  <c r="AX154" i="1"/>
  <c r="AW150" i="39"/>
  <c r="W150" i="39"/>
  <c r="AX194" i="39"/>
  <c r="AP131" i="21"/>
  <c r="AJ131" i="21"/>
  <c r="P127" i="39"/>
  <c r="P171" i="39"/>
  <c r="CQ245" i="6"/>
  <c r="DC157" i="6"/>
  <c r="CQ200" i="6"/>
  <c r="W145" i="39"/>
  <c r="AW102" i="39"/>
  <c r="W145" i="19"/>
  <c r="AA145" i="19"/>
  <c r="DB91" i="6"/>
  <c r="DC198" i="6"/>
  <c r="DB198" i="6"/>
  <c r="Y264" i="6"/>
  <c r="Y266" i="6"/>
  <c r="DJ246" i="6"/>
  <c r="AN70" i="21"/>
  <c r="AN100" i="21"/>
  <c r="AN75" i="21"/>
  <c r="AN88" i="21"/>
  <c r="AN73" i="21"/>
  <c r="AN98" i="21"/>
  <c r="EK91" i="6"/>
  <c r="L11" i="19"/>
  <c r="N122" i="19" s="1"/>
  <c r="AY11" i="19"/>
  <c r="E8" i="21"/>
  <c r="F118" i="21" s="1"/>
  <c r="U86" i="39"/>
  <c r="AM110" i="21"/>
  <c r="AM108" i="21"/>
  <c r="S134" i="39"/>
  <c r="S178" i="39"/>
  <c r="I66" i="39"/>
  <c r="I65" i="39"/>
  <c r="AL170" i="19"/>
  <c r="AK59" i="19"/>
  <c r="DG90" i="1"/>
  <c r="DS156" i="1"/>
  <c r="K38" i="27"/>
  <c r="I33" i="27"/>
  <c r="K46" i="27"/>
  <c r="AD154" i="6"/>
  <c r="AD243" i="6"/>
  <c r="EG89" i="1"/>
  <c r="EG91" i="1"/>
  <c r="AG97" i="19"/>
  <c r="EL142" i="6"/>
  <c r="EL144" i="6"/>
  <c r="EL129" i="6"/>
  <c r="EL141" i="6"/>
  <c r="EL145" i="6"/>
  <c r="EL147" i="6"/>
  <c r="EL136" i="6"/>
  <c r="EL138" i="6"/>
  <c r="EL139" i="6"/>
  <c r="EL143" i="6"/>
  <c r="EL128" i="6"/>
  <c r="EL130" i="6"/>
  <c r="EL133" i="6"/>
  <c r="V91" i="1"/>
  <c r="AH157" i="1"/>
  <c r="R9" i="39"/>
  <c r="K9" i="19"/>
  <c r="BF9" i="39"/>
  <c r="S164" i="39" s="1"/>
  <c r="T9" i="19"/>
  <c r="F36" i="27"/>
  <c r="AN90" i="1"/>
  <c r="AZ156" i="1"/>
  <c r="BI10" i="39"/>
  <c r="BM121" i="39" s="1"/>
  <c r="AY10" i="39"/>
  <c r="Y121" i="39" s="1"/>
  <c r="W10" i="19"/>
  <c r="AK139" i="39"/>
  <c r="K139" i="39"/>
  <c r="Q10" i="21"/>
  <c r="DV156" i="1"/>
  <c r="AD10" i="21"/>
  <c r="EH156" i="1"/>
  <c r="B10" i="39"/>
  <c r="M66" i="19"/>
  <c r="M132" i="19"/>
  <c r="O132" i="19"/>
  <c r="M67" i="19"/>
  <c r="J124" i="39"/>
  <c r="AJ124" i="39"/>
  <c r="T127" i="39"/>
  <c r="AX127" i="39"/>
  <c r="AT127" i="39"/>
  <c r="V65" i="21"/>
  <c r="V64" i="21"/>
  <c r="Z131" i="21"/>
  <c r="X132" i="19"/>
  <c r="J23" i="20" s="1"/>
  <c r="T176" i="19"/>
  <c r="O69" i="39"/>
  <c r="DV154" i="1"/>
  <c r="BG103" i="39"/>
  <c r="M8" i="21"/>
  <c r="O118" i="21" s="1"/>
  <c r="C46" i="27"/>
  <c r="AO154" i="21"/>
  <c r="AO88" i="21"/>
  <c r="AD87" i="21"/>
  <c r="AD101" i="21"/>
  <c r="AD96" i="21"/>
  <c r="AD110" i="21"/>
  <c r="AD92" i="21"/>
  <c r="AD99" i="21"/>
  <c r="AD103" i="21"/>
  <c r="AD77" i="21"/>
  <c r="AD95" i="21"/>
  <c r="AD107" i="21"/>
  <c r="AD91" i="21"/>
  <c r="AD100" i="21"/>
  <c r="AD105" i="21"/>
  <c r="AD102" i="21"/>
  <c r="AD78" i="21"/>
  <c r="AU88" i="39"/>
  <c r="AK101" i="21"/>
  <c r="L67" i="19"/>
  <c r="C24" i="22" s="1"/>
  <c r="AH168" i="19"/>
  <c r="AN124" i="19"/>
  <c r="E80" i="39"/>
  <c r="BF132" i="39"/>
  <c r="I78" i="21"/>
  <c r="S176" i="39"/>
  <c r="Y270" i="6"/>
  <c r="Y259" i="6"/>
  <c r="Y278" i="6"/>
  <c r="Y256" i="6"/>
  <c r="AN94" i="19"/>
  <c r="C67" i="23" s="1"/>
  <c r="AO179" i="19"/>
  <c r="E28" i="23" s="1"/>
  <c r="AN135" i="19"/>
  <c r="DU155" i="1"/>
  <c r="EG155" i="1"/>
  <c r="AF9" i="39"/>
  <c r="D9" i="21"/>
  <c r="AD71" i="21"/>
  <c r="AD94" i="21"/>
  <c r="AL105" i="39"/>
  <c r="AL100" i="39"/>
  <c r="AO72" i="21"/>
  <c r="I8" i="21"/>
  <c r="AD8" i="39"/>
  <c r="BU88" i="6"/>
  <c r="BU243" i="6"/>
  <c r="S72" i="39"/>
  <c r="S77" i="39"/>
  <c r="S84" i="39"/>
  <c r="S78" i="39"/>
  <c r="AK174" i="19"/>
  <c r="AL174" i="19"/>
  <c r="AD70" i="21"/>
  <c r="BI79" i="39"/>
  <c r="BI99" i="39"/>
  <c r="BI77" i="39"/>
  <c r="BI78" i="39"/>
  <c r="Q88" i="21"/>
  <c r="Q110" i="21"/>
  <c r="L39" i="27"/>
  <c r="AI110" i="21"/>
  <c r="AI95" i="21"/>
  <c r="AU189" i="39"/>
  <c r="Y248" i="6"/>
  <c r="Y274" i="6"/>
  <c r="AB9" i="39"/>
  <c r="T89" i="19"/>
  <c r="S77" i="19"/>
  <c r="S92" i="19"/>
  <c r="W138" i="19"/>
  <c r="AJ96" i="19"/>
  <c r="AJ93" i="19"/>
  <c r="AJ81" i="19"/>
  <c r="AJ94" i="19"/>
  <c r="AJ111" i="19"/>
  <c r="AJ107" i="19"/>
  <c r="AJ88" i="19"/>
  <c r="AJ76" i="19"/>
  <c r="BJ106" i="39"/>
  <c r="AN154" i="19"/>
  <c r="AL69" i="39"/>
  <c r="AL70" i="39"/>
  <c r="AL102" i="39"/>
  <c r="AL93" i="39"/>
  <c r="AL71" i="39"/>
  <c r="BE91" i="6"/>
  <c r="O86" i="39"/>
  <c r="Y154" i="6"/>
  <c r="BJ134" i="39"/>
  <c r="AL84" i="39"/>
  <c r="Y263" i="6"/>
  <c r="Y269" i="6"/>
  <c r="CM88" i="6"/>
  <c r="DX157" i="6"/>
  <c r="DL88" i="6"/>
  <c r="DL90" i="6"/>
  <c r="R195" i="39"/>
  <c r="AH88" i="6"/>
  <c r="AH90" i="6"/>
  <c r="AH89" i="6"/>
  <c r="BM258" i="6"/>
  <c r="BM266" i="6"/>
  <c r="BM244" i="6"/>
  <c r="BM260" i="6"/>
  <c r="BM249" i="6"/>
  <c r="BM267" i="6"/>
  <c r="BM274" i="6"/>
  <c r="AO80" i="21"/>
  <c r="AO91" i="21"/>
  <c r="AO107" i="21"/>
  <c r="AO79" i="21"/>
  <c r="AO69" i="21"/>
  <c r="AO76" i="21"/>
  <c r="AO87" i="21"/>
  <c r="AO99" i="21"/>
  <c r="AO86" i="21"/>
  <c r="L9" i="21"/>
  <c r="AK9" i="39"/>
  <c r="K120" i="39" s="1"/>
  <c r="V9" i="21"/>
  <c r="Z119" i="21" s="1"/>
  <c r="G9" i="39"/>
  <c r="AE198" i="6"/>
  <c r="AF198" i="6"/>
  <c r="AE89" i="6"/>
  <c r="J37" i="27"/>
  <c r="B67" i="19"/>
  <c r="R65" i="19"/>
  <c r="R67" i="19"/>
  <c r="AW96" i="39"/>
  <c r="AW98" i="39"/>
  <c r="AL72" i="19"/>
  <c r="AL135" i="19"/>
  <c r="J32" i="27"/>
  <c r="AG128" i="39"/>
  <c r="C128" i="39"/>
  <c r="T89" i="6"/>
  <c r="T90" i="6"/>
  <c r="AF156" i="6"/>
  <c r="BO156" i="6"/>
  <c r="BD199" i="6"/>
  <c r="BC156" i="6"/>
  <c r="H126" i="39"/>
  <c r="Y257" i="6"/>
  <c r="BE88" i="6"/>
  <c r="CJ157" i="1"/>
  <c r="W81" i="21"/>
  <c r="Q9" i="21"/>
  <c r="U119" i="21" s="1"/>
  <c r="H60" i="39"/>
  <c r="CP157" i="1"/>
  <c r="P77" i="39"/>
  <c r="C65" i="39"/>
  <c r="Y258" i="6"/>
  <c r="AD81" i="21"/>
  <c r="BU197" i="6"/>
  <c r="EF89" i="6"/>
  <c r="AN96" i="21"/>
  <c r="CP258" i="6"/>
  <c r="BM126" i="6"/>
  <c r="EM88" i="6"/>
  <c r="EN201" i="6"/>
  <c r="EM92" i="6"/>
  <c r="BI11" i="39"/>
  <c r="BM122" i="39" s="1"/>
  <c r="EM90" i="6"/>
  <c r="W11" i="19"/>
  <c r="AA122" i="19" s="1"/>
  <c r="AY11" i="39"/>
  <c r="M10" i="21"/>
  <c r="Y197" i="6"/>
  <c r="AN98" i="19"/>
  <c r="EF90" i="6"/>
  <c r="V82" i="21"/>
  <c r="K11" i="19"/>
  <c r="EA90" i="6"/>
  <c r="BD95" i="39"/>
  <c r="BQ92" i="6"/>
  <c r="AD75" i="19"/>
  <c r="AE189" i="19"/>
  <c r="AD93" i="19"/>
  <c r="AM91" i="6"/>
  <c r="AM199" i="6"/>
  <c r="AD65" i="19"/>
  <c r="AD67" i="19"/>
  <c r="AE175" i="19"/>
  <c r="AM65" i="19"/>
  <c r="DA197" i="6"/>
  <c r="DA154" i="6"/>
  <c r="BE244" i="6"/>
  <c r="BE90" i="6"/>
  <c r="Y244" i="6"/>
  <c r="BH97" i="39"/>
  <c r="AI9" i="39"/>
  <c r="T9" i="21"/>
  <c r="X119" i="21" s="1"/>
  <c r="AI9" i="21"/>
  <c r="EE139" i="6"/>
  <c r="EE131" i="6"/>
  <c r="E99" i="39"/>
  <c r="BC168" i="39"/>
  <c r="M9" i="19"/>
  <c r="N164" i="19" s="1"/>
  <c r="BJ9" i="39"/>
  <c r="W164" i="39" s="1"/>
  <c r="AE102" i="19"/>
  <c r="P88" i="39"/>
  <c r="P98" i="39"/>
  <c r="P99" i="39"/>
  <c r="P69" i="39"/>
  <c r="AE88" i="1"/>
  <c r="AE154" i="1"/>
  <c r="R73" i="21"/>
  <c r="BD186" i="39"/>
  <c r="AI64" i="21"/>
  <c r="M47" i="34"/>
  <c r="S75" i="39"/>
  <c r="F151" i="39"/>
  <c r="AD109" i="19"/>
  <c r="AZ126" i="6"/>
  <c r="B61" i="19"/>
  <c r="D45" i="27"/>
  <c r="T65" i="21"/>
  <c r="CQ126" i="6"/>
  <c r="C133" i="39"/>
  <c r="G46" i="27"/>
  <c r="D42" i="27"/>
  <c r="H18" i="27"/>
  <c r="H36" i="27"/>
  <c r="AH71" i="19"/>
  <c r="G126" i="6"/>
  <c r="F18" i="27"/>
  <c r="C39" i="27"/>
  <c r="R81" i="39"/>
  <c r="K19" i="27"/>
  <c r="AW107" i="39"/>
  <c r="S58" i="21"/>
  <c r="F20" i="27"/>
  <c r="L103" i="21"/>
  <c r="F34" i="27"/>
  <c r="I135" i="6"/>
  <c r="I131" i="6"/>
  <c r="I144" i="6"/>
  <c r="I140" i="6"/>
  <c r="I134" i="6"/>
  <c r="I129" i="6"/>
  <c r="I148" i="6"/>
  <c r="I143" i="6"/>
  <c r="I136" i="6"/>
  <c r="I142" i="6"/>
  <c r="I137" i="6"/>
  <c r="I132" i="6"/>
  <c r="AE59" i="39"/>
  <c r="AI77" i="19"/>
  <c r="G60" i="39"/>
  <c r="AD66" i="39"/>
  <c r="D29" i="26"/>
  <c r="P78" i="39"/>
  <c r="K34" i="27"/>
  <c r="M15" i="34"/>
  <c r="E124" i="39"/>
  <c r="D21" i="27"/>
  <c r="Z278" i="6"/>
  <c r="Z255" i="6"/>
  <c r="Z271" i="6"/>
  <c r="Z197" i="6"/>
  <c r="Z249" i="6"/>
  <c r="Z258" i="6"/>
  <c r="Z262" i="6"/>
  <c r="Z261" i="6"/>
  <c r="Z266" i="6"/>
  <c r="Z268" i="6"/>
  <c r="Z273" i="6"/>
  <c r="Z276" i="6"/>
  <c r="Z259" i="6"/>
  <c r="Z257" i="6"/>
  <c r="Z252" i="6"/>
  <c r="Z272" i="6"/>
  <c r="Z256" i="6"/>
  <c r="Z263" i="6"/>
  <c r="Z260" i="6"/>
  <c r="Z253" i="6"/>
  <c r="Z280" i="6"/>
  <c r="Z254" i="6"/>
  <c r="Z277" i="6"/>
  <c r="Z265" i="6"/>
  <c r="Z279" i="6"/>
  <c r="Z269" i="6"/>
  <c r="Z251" i="6"/>
  <c r="Z250" i="6"/>
  <c r="Z242" i="6"/>
  <c r="BD134" i="6"/>
  <c r="BD129" i="6"/>
  <c r="AM69" i="21"/>
  <c r="S178" i="19"/>
  <c r="AG100" i="19"/>
  <c r="C130" i="39"/>
  <c r="K26" i="27"/>
  <c r="BK92" i="6"/>
  <c r="F144" i="19"/>
  <c r="F188" i="19"/>
  <c r="BB88" i="39"/>
  <c r="T184" i="19"/>
  <c r="CN89" i="6"/>
  <c r="BC172" i="39"/>
  <c r="E40" i="27"/>
  <c r="AG171" i="19"/>
  <c r="G38" i="27"/>
  <c r="AE112" i="39"/>
  <c r="AE64" i="21"/>
  <c r="B59" i="21"/>
  <c r="AE126" i="6"/>
  <c r="O134" i="39"/>
  <c r="S65" i="21"/>
  <c r="J168" i="19"/>
  <c r="EI263" i="6"/>
  <c r="AH97" i="21"/>
  <c r="C14" i="26"/>
  <c r="CM92" i="6"/>
  <c r="C133" i="21"/>
  <c r="AD59" i="19"/>
  <c r="N38" i="27"/>
  <c r="P76" i="34"/>
  <c r="P39" i="34"/>
  <c r="R130" i="39"/>
  <c r="AQ172" i="39"/>
  <c r="AO111" i="19"/>
  <c r="AL265" i="6"/>
  <c r="J21" i="27"/>
  <c r="AO98" i="21"/>
  <c r="C26" i="27"/>
  <c r="I14" i="27"/>
  <c r="H65" i="21"/>
  <c r="F32" i="27"/>
  <c r="O128" i="39"/>
  <c r="K32" i="27"/>
  <c r="J14" i="27"/>
  <c r="AF126" i="6"/>
  <c r="M40" i="27"/>
  <c r="E26" i="27"/>
  <c r="J30" i="27"/>
  <c r="I138" i="6"/>
  <c r="K50" i="27"/>
  <c r="M11" i="21"/>
  <c r="O121" i="21" s="1"/>
  <c r="AE170" i="19"/>
  <c r="E36" i="27"/>
  <c r="I15" i="27"/>
  <c r="K21" i="27"/>
  <c r="AQ90" i="6"/>
  <c r="J42" i="27"/>
  <c r="AJ105" i="19"/>
  <c r="M38" i="27"/>
  <c r="AG64" i="21"/>
  <c r="H28" i="27"/>
  <c r="E28" i="27"/>
  <c r="AC66" i="39"/>
  <c r="F19" i="27"/>
  <c r="AD87" i="19"/>
  <c r="Q59" i="19"/>
  <c r="C28" i="26"/>
  <c r="AH98" i="39"/>
  <c r="I60" i="19"/>
  <c r="F37" i="27"/>
  <c r="L26" i="27"/>
  <c r="F26" i="27"/>
  <c r="W80" i="19"/>
  <c r="E39" i="27"/>
  <c r="F41" i="27"/>
  <c r="H22" i="27"/>
  <c r="AA92" i="6"/>
  <c r="BL119" i="39"/>
  <c r="U131" i="19"/>
  <c r="U65" i="19"/>
  <c r="U175" i="19"/>
  <c r="Y131" i="19"/>
  <c r="E9" i="21"/>
  <c r="AG92" i="19"/>
  <c r="CM148" i="6"/>
  <c r="CM138" i="6"/>
  <c r="CM130" i="6"/>
  <c r="CM129" i="6"/>
  <c r="CM133" i="6"/>
  <c r="CM140" i="6"/>
  <c r="CM128" i="6"/>
  <c r="CM132" i="6"/>
  <c r="CM143" i="6"/>
  <c r="CM136" i="6"/>
  <c r="CM139" i="6"/>
  <c r="CM137" i="6"/>
  <c r="CM147" i="6"/>
  <c r="CM131" i="6"/>
  <c r="CM134" i="6"/>
  <c r="CM281" i="6"/>
  <c r="CM141" i="6"/>
  <c r="CM135" i="6"/>
  <c r="CM127" i="6"/>
  <c r="CM142" i="6"/>
  <c r="CM145" i="6"/>
  <c r="CM144" i="6"/>
  <c r="BR157" i="1"/>
  <c r="BR91" i="1"/>
  <c r="CX128" i="6"/>
  <c r="CX144" i="6"/>
  <c r="CX138" i="6"/>
  <c r="CX148" i="6"/>
  <c r="CX127" i="6"/>
  <c r="CX135" i="6"/>
  <c r="CX137" i="6"/>
  <c r="CX143" i="6"/>
  <c r="CX139" i="6"/>
  <c r="CX133" i="6"/>
  <c r="CX145" i="6"/>
  <c r="CX134" i="6"/>
  <c r="CX131" i="6"/>
  <c r="CX129" i="6"/>
  <c r="CX132" i="6"/>
  <c r="CX136" i="6"/>
  <c r="CX142" i="6"/>
  <c r="CX140" i="6"/>
  <c r="CX147" i="6"/>
  <c r="CX281" i="6"/>
  <c r="CX130" i="6"/>
  <c r="CX141" i="6"/>
  <c r="V89" i="1"/>
  <c r="V155" i="1"/>
  <c r="J69" i="21"/>
  <c r="J92" i="21"/>
  <c r="J135" i="21"/>
  <c r="AG74" i="21"/>
  <c r="AG97" i="21"/>
  <c r="T112" i="39"/>
  <c r="T107" i="39"/>
  <c r="T92" i="39"/>
  <c r="T111" i="39"/>
  <c r="T197" i="39"/>
  <c r="T101" i="39"/>
  <c r="T87" i="39"/>
  <c r="T153" i="39"/>
  <c r="AG93" i="19"/>
  <c r="AG70" i="19"/>
  <c r="AG180" i="19"/>
  <c r="AK136" i="21"/>
  <c r="AQ136" i="21"/>
  <c r="AK70" i="21"/>
  <c r="AK93" i="21"/>
  <c r="K44" i="27"/>
  <c r="V127" i="39"/>
  <c r="J17" i="41" s="1"/>
  <c r="V61" i="39"/>
  <c r="V171" i="39"/>
  <c r="E17" i="41" s="1"/>
  <c r="AO73" i="19"/>
  <c r="AO96" i="19"/>
  <c r="AO183" i="19"/>
  <c r="AU139" i="19"/>
  <c r="AO139" i="19"/>
  <c r="AP183" i="19"/>
  <c r="J49" i="27"/>
  <c r="J25" i="27"/>
  <c r="P174" i="39"/>
  <c r="BG130" i="39"/>
  <c r="BC174" i="39"/>
  <c r="H102" i="39"/>
  <c r="H145" i="39"/>
  <c r="H79" i="39"/>
  <c r="AJ129" i="39"/>
  <c r="AJ63" i="39"/>
  <c r="AJ62" i="39" s="1"/>
  <c r="J129" i="39"/>
  <c r="DN156" i="6"/>
  <c r="DN199" i="6"/>
  <c r="DN90" i="6"/>
  <c r="R71" i="39"/>
  <c r="R94" i="39"/>
  <c r="R137" i="39"/>
  <c r="AH178" i="19"/>
  <c r="AG178" i="19"/>
  <c r="AQ87" i="39"/>
  <c r="AQ197" i="39"/>
  <c r="AY95" i="19"/>
  <c r="H68" i="12" s="1"/>
  <c r="P10" i="28" s="1"/>
  <c r="AY72" i="19"/>
  <c r="H31" i="12" s="1"/>
  <c r="AZ138" i="19"/>
  <c r="N246" i="6"/>
  <c r="N201" i="6"/>
  <c r="AH198" i="6"/>
  <c r="AH243" i="6"/>
  <c r="AH155" i="6"/>
  <c r="K85" i="19"/>
  <c r="K151" i="19"/>
  <c r="K108" i="19"/>
  <c r="K195" i="19"/>
  <c r="D84" i="21"/>
  <c r="D150" i="21"/>
  <c r="D107" i="21"/>
  <c r="AJ70" i="39"/>
  <c r="AJ93" i="39"/>
  <c r="J136" i="39"/>
  <c r="AJ136" i="39"/>
  <c r="CL156" i="6"/>
  <c r="BZ156" i="6"/>
  <c r="BZ244" i="6"/>
  <c r="BZ199" i="6"/>
  <c r="BZ90" i="6"/>
  <c r="AF71" i="19"/>
  <c r="AF94" i="19"/>
  <c r="AF181" i="19"/>
  <c r="AG181" i="19"/>
  <c r="T71" i="39"/>
  <c r="T94" i="39"/>
  <c r="T181" i="39"/>
  <c r="T137" i="39"/>
  <c r="CT155" i="1"/>
  <c r="CT89" i="1"/>
  <c r="AK132" i="39"/>
  <c r="AG132" i="39"/>
  <c r="AG66" i="39"/>
  <c r="BH136" i="6"/>
  <c r="BH129" i="6"/>
  <c r="BH148" i="6"/>
  <c r="BH140" i="6"/>
  <c r="BH138" i="6"/>
  <c r="BH281" i="6"/>
  <c r="BH132" i="6"/>
  <c r="BH130" i="6"/>
  <c r="BH144" i="6"/>
  <c r="BH131" i="6"/>
  <c r="BH128" i="6"/>
  <c r="BH134" i="6"/>
  <c r="BH135" i="6"/>
  <c r="BH143" i="6"/>
  <c r="BH137" i="6"/>
  <c r="BH133" i="6"/>
  <c r="BH147" i="6"/>
  <c r="BH127" i="6"/>
  <c r="BH139" i="6"/>
  <c r="BH145" i="6"/>
  <c r="BH142" i="6"/>
  <c r="BH141" i="6"/>
  <c r="M33" i="27"/>
  <c r="AP75" i="39"/>
  <c r="AP179" i="39"/>
  <c r="AP92" i="39"/>
  <c r="AP69" i="39"/>
  <c r="M39" i="27"/>
  <c r="R130" i="6"/>
  <c r="R147" i="6"/>
  <c r="R127" i="6"/>
  <c r="R141" i="6"/>
  <c r="R139" i="6"/>
  <c r="R137" i="6"/>
  <c r="R128" i="6"/>
  <c r="R133" i="6"/>
  <c r="R138" i="6"/>
  <c r="R136" i="6"/>
  <c r="R142" i="6"/>
  <c r="R281" i="6"/>
  <c r="R134" i="6"/>
  <c r="R148" i="6"/>
  <c r="R135" i="6"/>
  <c r="R132" i="6"/>
  <c r="R140" i="6"/>
  <c r="R145" i="6"/>
  <c r="R131" i="6"/>
  <c r="R143" i="6"/>
  <c r="R129" i="6"/>
  <c r="R144" i="6"/>
  <c r="CR92" i="6"/>
  <c r="CR201" i="6"/>
  <c r="CR246" i="6"/>
  <c r="CR158" i="6"/>
  <c r="AF128" i="39"/>
  <c r="F128" i="39"/>
  <c r="F276" i="6"/>
  <c r="R107" i="39"/>
  <c r="R84" i="39"/>
  <c r="R194" i="39"/>
  <c r="R150" i="39"/>
  <c r="AE181" i="19"/>
  <c r="AE71" i="19"/>
  <c r="AE94" i="19"/>
  <c r="AH86" i="39"/>
  <c r="AL152" i="39"/>
  <c r="AH152" i="39"/>
  <c r="H152" i="39"/>
  <c r="C143" i="21"/>
  <c r="C100" i="21"/>
  <c r="C77" i="21"/>
  <c r="V127" i="21"/>
  <c r="Z127" i="21"/>
  <c r="F263" i="6"/>
  <c r="I31" i="27"/>
  <c r="M36" i="27"/>
  <c r="L151" i="39"/>
  <c r="AL85" i="39"/>
  <c r="AL108" i="39"/>
  <c r="AL151" i="39"/>
  <c r="AM262" i="6"/>
  <c r="AY74" i="39"/>
  <c r="AY97" i="39"/>
  <c r="Y140" i="39"/>
  <c r="AY140" i="39"/>
  <c r="AY184" i="39"/>
  <c r="BB89" i="39"/>
  <c r="BB112" i="39"/>
  <c r="AB89" i="39"/>
  <c r="AB112" i="39"/>
  <c r="B155" i="39"/>
  <c r="AQ99" i="39"/>
  <c r="AQ186" i="39"/>
  <c r="AQ76" i="39"/>
  <c r="V131" i="19"/>
  <c r="Z131" i="19"/>
  <c r="V175" i="19"/>
  <c r="V65" i="19"/>
  <c r="C21" i="35" s="1"/>
  <c r="AO144" i="21"/>
  <c r="AU144" i="21"/>
  <c r="AT173" i="39"/>
  <c r="AT63" i="39"/>
  <c r="AT62" i="39" s="1"/>
  <c r="AT129" i="39"/>
  <c r="H148" i="39"/>
  <c r="H105" i="39"/>
  <c r="H82" i="39"/>
  <c r="H76" i="39"/>
  <c r="H99" i="39"/>
  <c r="H142" i="39"/>
  <c r="V184" i="39"/>
  <c r="E33" i="41" s="1"/>
  <c r="E70" i="41" s="1"/>
  <c r="V140" i="39"/>
  <c r="J33" i="41" s="1"/>
  <c r="J70" i="41" s="1"/>
  <c r="V74" i="39"/>
  <c r="V97" i="39"/>
  <c r="AH70" i="39"/>
  <c r="AH84" i="39"/>
  <c r="AH92" i="39"/>
  <c r="AH135" i="39"/>
  <c r="AH69" i="39"/>
  <c r="AS91" i="1"/>
  <c r="AS157" i="1"/>
  <c r="X80" i="21"/>
  <c r="X103" i="21"/>
  <c r="AB146" i="21"/>
  <c r="X146" i="21"/>
  <c r="AI76" i="39"/>
  <c r="M35" i="41" s="1"/>
  <c r="AI99" i="39"/>
  <c r="M72" i="41" s="1"/>
  <c r="AI142" i="39"/>
  <c r="AE88" i="39"/>
  <c r="AE111" i="39"/>
  <c r="AK85" i="39"/>
  <c r="AK151" i="39"/>
  <c r="K151" i="39"/>
  <c r="AK108" i="39"/>
  <c r="CV156" i="1"/>
  <c r="CJ90" i="1"/>
  <c r="U142" i="19"/>
  <c r="Y142" i="19"/>
  <c r="U186" i="19"/>
  <c r="U99" i="19"/>
  <c r="U76" i="19"/>
  <c r="AX276" i="6"/>
  <c r="AX254" i="6"/>
  <c r="AX259" i="6"/>
  <c r="AX273" i="6"/>
  <c r="AX271" i="6"/>
  <c r="AX279" i="6"/>
  <c r="AX247" i="6"/>
  <c r="AX257" i="6"/>
  <c r="AX269" i="6"/>
  <c r="AX270" i="6"/>
  <c r="AX263" i="6"/>
  <c r="AX250" i="6"/>
  <c r="AX154" i="6"/>
  <c r="AX280" i="6"/>
  <c r="AX249" i="6"/>
  <c r="AX252" i="6"/>
  <c r="AX260" i="6"/>
  <c r="AX277" i="6"/>
  <c r="AX262" i="6"/>
  <c r="AX253" i="6"/>
  <c r="AX268" i="6"/>
  <c r="AX251" i="6"/>
  <c r="AX274" i="6"/>
  <c r="AX248" i="6"/>
  <c r="AX197" i="6"/>
  <c r="AX266" i="6"/>
  <c r="AX275" i="6"/>
  <c r="AX278" i="6"/>
  <c r="AX255" i="6"/>
  <c r="AX265" i="6"/>
  <c r="AX261" i="6"/>
  <c r="AX242" i="6"/>
  <c r="AX267" i="6"/>
  <c r="AX258" i="6"/>
  <c r="AX256" i="6"/>
  <c r="AX272" i="6"/>
  <c r="AX264" i="6"/>
  <c r="CR275" i="6"/>
  <c r="CR251" i="6"/>
  <c r="CR258" i="6"/>
  <c r="CR262" i="6"/>
  <c r="CR266" i="6"/>
  <c r="CR197" i="6"/>
  <c r="CR257" i="6"/>
  <c r="CR269" i="6"/>
  <c r="CR259" i="6"/>
  <c r="CR256" i="6"/>
  <c r="CR263" i="6"/>
  <c r="CR260" i="6"/>
  <c r="CR244" i="6"/>
  <c r="CR249" i="6"/>
  <c r="CR268" i="6"/>
  <c r="CR261" i="6"/>
  <c r="CR272" i="6"/>
  <c r="CR271" i="6"/>
  <c r="CR252" i="6"/>
  <c r="CR247" i="6"/>
  <c r="CR242" i="6"/>
  <c r="CR267" i="6"/>
  <c r="CR278" i="6"/>
  <c r="CR277" i="6"/>
  <c r="CR248" i="6"/>
  <c r="CR253" i="6"/>
  <c r="CR276" i="6"/>
  <c r="CR250" i="6"/>
  <c r="CR254" i="6"/>
  <c r="CR265" i="6"/>
  <c r="CR279" i="6"/>
  <c r="CR274" i="6"/>
  <c r="CR270" i="6"/>
  <c r="CR255" i="6"/>
  <c r="CR264" i="6"/>
  <c r="CR280" i="6"/>
  <c r="CR273" i="6"/>
  <c r="AL101" i="19"/>
  <c r="AL78" i="19"/>
  <c r="AR144" i="19"/>
  <c r="AL188" i="19"/>
  <c r="DE245" i="6"/>
  <c r="DE200" i="6"/>
  <c r="DE157" i="6"/>
  <c r="AK262" i="6"/>
  <c r="AT89" i="1"/>
  <c r="AT155" i="1"/>
  <c r="B9" i="19"/>
  <c r="CW199" i="6"/>
  <c r="CW244" i="6"/>
  <c r="CX199" i="6"/>
  <c r="CW90" i="6"/>
  <c r="CW156" i="6"/>
  <c r="V82" i="39"/>
  <c r="V192" i="39"/>
  <c r="E41" i="41" s="1"/>
  <c r="E78" i="41" s="1"/>
  <c r="V105" i="39"/>
  <c r="V148" i="39"/>
  <c r="J41" i="41" s="1"/>
  <c r="J78" i="41" s="1"/>
  <c r="I60" i="21"/>
  <c r="AI79" i="39"/>
  <c r="M38" i="41" s="1"/>
  <c r="AM145" i="39"/>
  <c r="AI102" i="39"/>
  <c r="M75" i="41" s="1"/>
  <c r="AI145" i="39"/>
  <c r="C74" i="39"/>
  <c r="C97" i="39"/>
  <c r="BG93" i="39"/>
  <c r="BG136" i="39"/>
  <c r="BK136" i="39"/>
  <c r="BG180" i="39"/>
  <c r="BG70" i="39"/>
  <c r="H49" i="27"/>
  <c r="H25" i="27"/>
  <c r="F200" i="6"/>
  <c r="F245" i="6"/>
  <c r="E27" i="26"/>
  <c r="D27" i="26"/>
  <c r="H29" i="18"/>
  <c r="K29" i="18" s="1"/>
  <c r="G101" i="39"/>
  <c r="G144" i="39"/>
  <c r="G78" i="39"/>
  <c r="B99" i="19"/>
  <c r="B76" i="19"/>
  <c r="BM277" i="6"/>
  <c r="BM259" i="6"/>
  <c r="AU277" i="6"/>
  <c r="AU269" i="6"/>
  <c r="AU250" i="6"/>
  <c r="AU253" i="6"/>
  <c r="AU266" i="6"/>
  <c r="AU254" i="6"/>
  <c r="AU273" i="6"/>
  <c r="AU274" i="6"/>
  <c r="AU280" i="6"/>
  <c r="AU278" i="6"/>
  <c r="AU268" i="6"/>
  <c r="AU263" i="6"/>
  <c r="AU272" i="6"/>
  <c r="AU261" i="6"/>
  <c r="AU279" i="6"/>
  <c r="AU197" i="6"/>
  <c r="AU256" i="6"/>
  <c r="AU252" i="6"/>
  <c r="AU154" i="6"/>
  <c r="AU248" i="6"/>
  <c r="AU255" i="6"/>
  <c r="AU242" i="6"/>
  <c r="AU257" i="6"/>
  <c r="AU251" i="6"/>
  <c r="AU276" i="6"/>
  <c r="AU267" i="6"/>
  <c r="AU249" i="6"/>
  <c r="AU270" i="6"/>
  <c r="AU262" i="6"/>
  <c r="AU247" i="6"/>
  <c r="AU258" i="6"/>
  <c r="AU264" i="6"/>
  <c r="AU260" i="6"/>
  <c r="AU265" i="6"/>
  <c r="AU271" i="6"/>
  <c r="AU259" i="6"/>
  <c r="AU275" i="6"/>
  <c r="BJ100" i="39"/>
  <c r="BJ143" i="39"/>
  <c r="BJ187" i="39"/>
  <c r="W187" i="39"/>
  <c r="BK187" i="39"/>
  <c r="BJ77" i="39"/>
  <c r="D132" i="39"/>
  <c r="D66" i="39"/>
  <c r="D79" i="19"/>
  <c r="D102" i="19"/>
  <c r="D189" i="19"/>
  <c r="D145" i="19"/>
  <c r="AA90" i="1"/>
  <c r="AA156" i="1"/>
  <c r="AF98" i="19"/>
  <c r="AF75" i="19"/>
  <c r="AF185" i="19"/>
  <c r="R111" i="21"/>
  <c r="R88" i="21"/>
  <c r="DK157" i="1"/>
  <c r="DK91" i="1"/>
  <c r="L81" i="19"/>
  <c r="L191" i="19"/>
  <c r="N147" i="19"/>
  <c r="L147" i="19"/>
  <c r="L104" i="19"/>
  <c r="E66" i="39"/>
  <c r="E132" i="39"/>
  <c r="AL247" i="6"/>
  <c r="AF86" i="39"/>
  <c r="AF152" i="39"/>
  <c r="AF109" i="39"/>
  <c r="G92" i="6"/>
  <c r="G201" i="6"/>
  <c r="G246" i="6"/>
  <c r="I82" i="21"/>
  <c r="I105" i="21"/>
  <c r="Z200" i="6"/>
  <c r="Z157" i="6"/>
  <c r="AL157" i="6"/>
  <c r="Z91" i="6"/>
  <c r="AR77" i="39"/>
  <c r="AR187" i="39"/>
  <c r="AR100" i="39"/>
  <c r="AM97" i="21"/>
  <c r="AM74" i="21"/>
  <c r="AS140" i="21"/>
  <c r="AM140" i="21"/>
  <c r="L111" i="21"/>
  <c r="L88" i="21"/>
  <c r="N154" i="21"/>
  <c r="L154" i="21"/>
  <c r="BE72" i="39"/>
  <c r="BE182" i="39"/>
  <c r="BE95" i="39"/>
  <c r="BI138" i="39"/>
  <c r="AI168" i="19"/>
  <c r="AL93" i="21"/>
  <c r="AL70" i="21"/>
  <c r="AR136" i="21"/>
  <c r="AL136" i="21"/>
  <c r="CG90" i="1"/>
  <c r="CG156" i="1"/>
  <c r="BD168" i="39"/>
  <c r="BG61" i="39"/>
  <c r="BG127" i="39"/>
  <c r="BG171" i="39"/>
  <c r="BK127" i="39"/>
  <c r="DI91" i="6"/>
  <c r="C10" i="19"/>
  <c r="DI200" i="6"/>
  <c r="H10" i="19"/>
  <c r="DI245" i="6"/>
  <c r="AO10" i="39"/>
  <c r="DI157" i="6"/>
  <c r="D14" i="27"/>
  <c r="C14" i="27"/>
  <c r="AP86" i="39"/>
  <c r="AP196" i="39"/>
  <c r="AP109" i="39"/>
  <c r="AM95" i="39"/>
  <c r="AM138" i="39"/>
  <c r="M138" i="39"/>
  <c r="AM72" i="39"/>
  <c r="BF73" i="39"/>
  <c r="BF183" i="39"/>
  <c r="BF96" i="39"/>
  <c r="AB278" i="6"/>
  <c r="AB272" i="6"/>
  <c r="AB252" i="6"/>
  <c r="AB280" i="6"/>
  <c r="AB249" i="6"/>
  <c r="AB247" i="6"/>
  <c r="AB259" i="6"/>
  <c r="AB256" i="6"/>
  <c r="AB266" i="6"/>
  <c r="AB267" i="6"/>
  <c r="AB258" i="6"/>
  <c r="AB270" i="6"/>
  <c r="AB253" i="6"/>
  <c r="AB277" i="6"/>
  <c r="AB248" i="6"/>
  <c r="AB197" i="6"/>
  <c r="AB276" i="6"/>
  <c r="AB255" i="6"/>
  <c r="AB271" i="6"/>
  <c r="AB257" i="6"/>
  <c r="AB260" i="6"/>
  <c r="AB268" i="6"/>
  <c r="AB273" i="6"/>
  <c r="AB269" i="6"/>
  <c r="AB262" i="6"/>
  <c r="AB263" i="6"/>
  <c r="AB264" i="6"/>
  <c r="AB274" i="6"/>
  <c r="AB275" i="6"/>
  <c r="AB251" i="6"/>
  <c r="AB254" i="6"/>
  <c r="AB265" i="6"/>
  <c r="AB261" i="6"/>
  <c r="AB154" i="6"/>
  <c r="AB250" i="6"/>
  <c r="AB279" i="6"/>
  <c r="AB242" i="6"/>
  <c r="AT244" i="6"/>
  <c r="AT90" i="6"/>
  <c r="AT156" i="6"/>
  <c r="AT199" i="6"/>
  <c r="AO95" i="21"/>
  <c r="AU138" i="21"/>
  <c r="AO138" i="21"/>
  <c r="AI281" i="6"/>
  <c r="AI140" i="6"/>
  <c r="AI133" i="6"/>
  <c r="AI148" i="6"/>
  <c r="AI137" i="6"/>
  <c r="AI138" i="6"/>
  <c r="AI139" i="6"/>
  <c r="AI131" i="6"/>
  <c r="AI136" i="6"/>
  <c r="AI135" i="6"/>
  <c r="AI141" i="6"/>
  <c r="AI147" i="6"/>
  <c r="AI128" i="6"/>
  <c r="AI132" i="6"/>
  <c r="AI129" i="6"/>
  <c r="AI144" i="6"/>
  <c r="AI134" i="6"/>
  <c r="AI130" i="6"/>
  <c r="AI127" i="6"/>
  <c r="AI142" i="6"/>
  <c r="AI145" i="6"/>
  <c r="AI143" i="6"/>
  <c r="T101" i="19"/>
  <c r="T188" i="19"/>
  <c r="T78" i="19"/>
  <c r="X78" i="19"/>
  <c r="X101" i="19"/>
  <c r="X188" i="19"/>
  <c r="X144" i="19"/>
  <c r="Y188" i="19"/>
  <c r="AB144" i="19"/>
  <c r="AI111" i="39"/>
  <c r="M84" i="41" s="1"/>
  <c r="AI88" i="39"/>
  <c r="M47" i="41" s="1"/>
  <c r="AI154" i="39"/>
  <c r="AD92" i="39"/>
  <c r="AD84" i="39"/>
  <c r="AD79" i="39"/>
  <c r="AD76" i="39"/>
  <c r="AD69" i="39"/>
  <c r="AD75" i="39"/>
  <c r="AD88" i="39"/>
  <c r="AT96" i="39"/>
  <c r="AT73" i="39"/>
  <c r="AT139" i="39"/>
  <c r="AT183" i="39"/>
  <c r="Y190" i="19"/>
  <c r="X80" i="19"/>
  <c r="X146" i="19"/>
  <c r="X103" i="19"/>
  <c r="AB146" i="19"/>
  <c r="AI106" i="39"/>
  <c r="M79" i="41" s="1"/>
  <c r="AI149" i="39"/>
  <c r="AZ140" i="19"/>
  <c r="AY97" i="19"/>
  <c r="H70" i="12" s="1"/>
  <c r="P12" i="28" s="1"/>
  <c r="AY74" i="19"/>
  <c r="H33" i="12" s="1"/>
  <c r="BF72" i="39"/>
  <c r="BF95" i="39"/>
  <c r="BF182" i="39"/>
  <c r="BF138" i="39"/>
  <c r="AR102" i="39"/>
  <c r="AR189" i="39"/>
  <c r="AR79" i="39"/>
  <c r="N134" i="19"/>
  <c r="L178" i="19"/>
  <c r="L134" i="19"/>
  <c r="AZ252" i="6"/>
  <c r="Q73" i="19"/>
  <c r="Q96" i="19"/>
  <c r="AQ126" i="19"/>
  <c r="AK126" i="19"/>
  <c r="AK170" i="19"/>
  <c r="N50" i="27"/>
  <c r="N44" i="27"/>
  <c r="P45" i="34"/>
  <c r="P51" i="34"/>
  <c r="AN78" i="19"/>
  <c r="AO188" i="19"/>
  <c r="E37" i="23" s="1"/>
  <c r="AT144" i="19"/>
  <c r="AN101" i="19"/>
  <c r="C74" i="23" s="1"/>
  <c r="AN188" i="19"/>
  <c r="AN144" i="19"/>
  <c r="L73" i="21"/>
  <c r="L96" i="21"/>
  <c r="N139" i="21"/>
  <c r="L139" i="21"/>
  <c r="BY271" i="6"/>
  <c r="BY257" i="6"/>
  <c r="BY265" i="6"/>
  <c r="BY258" i="6"/>
  <c r="BY247" i="6"/>
  <c r="BY267" i="6"/>
  <c r="BY263" i="6"/>
  <c r="BY278" i="6"/>
  <c r="BY277" i="6"/>
  <c r="BY269" i="6"/>
  <c r="BY276" i="6"/>
  <c r="BY279" i="6"/>
  <c r="BY256" i="6"/>
  <c r="BY273" i="6"/>
  <c r="BY270" i="6"/>
  <c r="BY197" i="6"/>
  <c r="BY262" i="6"/>
  <c r="BY260" i="6"/>
  <c r="BY154" i="6"/>
  <c r="BY248" i="6"/>
  <c r="BY259" i="6"/>
  <c r="BY274" i="6"/>
  <c r="BY254" i="6"/>
  <c r="BY249" i="6"/>
  <c r="BY251" i="6"/>
  <c r="BY253" i="6"/>
  <c r="BY266" i="6"/>
  <c r="BY255" i="6"/>
  <c r="BY280" i="6"/>
  <c r="BY252" i="6"/>
  <c r="BY250" i="6"/>
  <c r="BY268" i="6"/>
  <c r="BY246" i="6"/>
  <c r="BY272" i="6"/>
  <c r="BY264" i="6"/>
  <c r="BY275" i="6"/>
  <c r="BY242" i="6"/>
  <c r="BY261" i="6"/>
  <c r="BM273" i="6"/>
  <c r="CL154" i="1"/>
  <c r="BZ154" i="1"/>
  <c r="BZ88" i="1"/>
  <c r="BB80" i="39"/>
  <c r="BB103" i="39"/>
  <c r="W124" i="19"/>
  <c r="S168" i="19"/>
  <c r="EI259" i="6"/>
  <c r="K16" i="18"/>
  <c r="L29" i="27"/>
  <c r="AF95" i="19"/>
  <c r="AF72" i="19"/>
  <c r="AF182" i="19"/>
  <c r="AC96" i="39"/>
  <c r="AC97" i="39"/>
  <c r="AC93" i="39"/>
  <c r="AC99" i="39"/>
  <c r="AC87" i="39"/>
  <c r="AC107" i="39"/>
  <c r="AC102" i="39"/>
  <c r="AC108" i="39"/>
  <c r="AU60" i="39"/>
  <c r="AU170" i="39"/>
  <c r="AU126" i="39"/>
  <c r="AK94" i="21"/>
  <c r="AQ137" i="21"/>
  <c r="AK137" i="21"/>
  <c r="AK71" i="21"/>
  <c r="AE95" i="21"/>
  <c r="AE72" i="21"/>
  <c r="AF86" i="19"/>
  <c r="AF109" i="19"/>
  <c r="AF196" i="19"/>
  <c r="DL244" i="6"/>
  <c r="DL154" i="6"/>
  <c r="DL278" i="6"/>
  <c r="DL260" i="6"/>
  <c r="DL259" i="6"/>
  <c r="DL279" i="6"/>
  <c r="DL263" i="6"/>
  <c r="DL271" i="6"/>
  <c r="DL272" i="6"/>
  <c r="DL264" i="6"/>
  <c r="DL268" i="6"/>
  <c r="DL252" i="6"/>
  <c r="DL249" i="6"/>
  <c r="DL253" i="6"/>
  <c r="DX154" i="6"/>
  <c r="AP7" i="39"/>
  <c r="DL254" i="6"/>
  <c r="DL250" i="6"/>
  <c r="DL280" i="6"/>
  <c r="DL248" i="6"/>
  <c r="DL247" i="6"/>
  <c r="DL197" i="6"/>
  <c r="DL242" i="6"/>
  <c r="DL270" i="6"/>
  <c r="DL257" i="6"/>
  <c r="DL276" i="6"/>
  <c r="DL267" i="6"/>
  <c r="DL258" i="6"/>
  <c r="DL274" i="6"/>
  <c r="DL273" i="6"/>
  <c r="DL262" i="6"/>
  <c r="DL256" i="6"/>
  <c r="DL261" i="6"/>
  <c r="DL255" i="6"/>
  <c r="DL277" i="6"/>
  <c r="DL251" i="6"/>
  <c r="DL269" i="6"/>
  <c r="DL265" i="6"/>
  <c r="DL275" i="6"/>
  <c r="DL266" i="6"/>
  <c r="F258" i="6"/>
  <c r="AK274" i="6"/>
  <c r="BE89" i="6"/>
  <c r="BE155" i="6"/>
  <c r="BE198" i="6"/>
  <c r="BE243" i="6"/>
  <c r="W144" i="19"/>
  <c r="S188" i="19"/>
  <c r="S78" i="19"/>
  <c r="S101" i="19"/>
  <c r="AS134" i="39"/>
  <c r="AS178" i="39"/>
  <c r="D80" i="39"/>
  <c r="D103" i="39"/>
  <c r="D146" i="39"/>
  <c r="AB155" i="1"/>
  <c r="AB89" i="1"/>
  <c r="J72" i="18"/>
  <c r="J35" i="18"/>
  <c r="K35" i="18" s="1"/>
  <c r="L187" i="19"/>
  <c r="L77" i="19"/>
  <c r="L143" i="19"/>
  <c r="L100" i="19"/>
  <c r="N143" i="19"/>
  <c r="AJ141" i="39"/>
  <c r="AJ98" i="39"/>
  <c r="J141" i="39"/>
  <c r="AJ75" i="39"/>
  <c r="K37" i="27"/>
  <c r="AI101" i="21"/>
  <c r="M75" i="23" s="1"/>
  <c r="AI78" i="21"/>
  <c r="M38" i="23" s="1"/>
  <c r="L59" i="21"/>
  <c r="L125" i="21"/>
  <c r="N125" i="21"/>
  <c r="L68" i="21"/>
  <c r="L91" i="21"/>
  <c r="L134" i="21"/>
  <c r="L79" i="21"/>
  <c r="N134" i="21"/>
  <c r="U177" i="39"/>
  <c r="U67" i="39"/>
  <c r="DD157" i="6"/>
  <c r="DD91" i="6"/>
  <c r="DD245" i="6"/>
  <c r="DD200" i="6"/>
  <c r="AS132" i="21"/>
  <c r="AM132" i="21"/>
  <c r="AM66" i="21"/>
  <c r="E7" i="21"/>
  <c r="AX7" i="21"/>
  <c r="AY117" i="21" s="1"/>
  <c r="O7" i="12" s="1"/>
  <c r="EG90" i="1"/>
  <c r="L7" i="21"/>
  <c r="EG153" i="1"/>
  <c r="U7" i="21"/>
  <c r="EG87" i="1"/>
  <c r="ES153" i="1"/>
  <c r="D5" i="27" s="1"/>
  <c r="F7" i="39"/>
  <c r="AJ7" i="21"/>
  <c r="AJ7" i="39"/>
  <c r="J118" i="39" s="1"/>
  <c r="BH89" i="6"/>
  <c r="BH90" i="6"/>
  <c r="BH88" i="6"/>
  <c r="BH200" i="6"/>
  <c r="BH157" i="6"/>
  <c r="BI200" i="6"/>
  <c r="BH245" i="6"/>
  <c r="J69" i="19"/>
  <c r="J72" i="19"/>
  <c r="J179" i="19"/>
  <c r="J135" i="19"/>
  <c r="J92" i="19"/>
  <c r="J72" i="21"/>
  <c r="J95" i="21"/>
  <c r="J138" i="21"/>
  <c r="C9" i="21"/>
  <c r="H9" i="21"/>
  <c r="FA157" i="1"/>
  <c r="AN11" i="21"/>
  <c r="EO157" i="1"/>
  <c r="EO91" i="1"/>
  <c r="AY126" i="21"/>
  <c r="O17" i="12" s="1"/>
  <c r="AX60" i="21"/>
  <c r="M17" i="12" s="1"/>
  <c r="L46" i="19"/>
  <c r="AY46" i="19"/>
  <c r="E46" i="19"/>
  <c r="EG141" i="6"/>
  <c r="EG142" i="6"/>
  <c r="EG145" i="6"/>
  <c r="EG136" i="6"/>
  <c r="EG140" i="6"/>
  <c r="EG139" i="6"/>
  <c r="EG133" i="6"/>
  <c r="AJ46" i="19"/>
  <c r="EG132" i="6"/>
  <c r="S46" i="39"/>
  <c r="EG135" i="6"/>
  <c r="EG128" i="6"/>
  <c r="AW46" i="39"/>
  <c r="W157" i="39" s="1"/>
  <c r="U46" i="19"/>
  <c r="EG129" i="6"/>
  <c r="EG127" i="6"/>
  <c r="EG131" i="6"/>
  <c r="EG281" i="6"/>
  <c r="EG143" i="6"/>
  <c r="EG148" i="6"/>
  <c r="BG46" i="39"/>
  <c r="EG144" i="6"/>
  <c r="EG137" i="6"/>
  <c r="EG130" i="6"/>
  <c r="EG134" i="6"/>
  <c r="EG138" i="6"/>
  <c r="EG147" i="6"/>
  <c r="AI89" i="39"/>
  <c r="M48" i="41" s="1"/>
  <c r="AI92" i="39"/>
  <c r="M65" i="41" s="1"/>
  <c r="AI69" i="39"/>
  <c r="M28" i="41" s="1"/>
  <c r="AI135" i="39"/>
  <c r="C141" i="39"/>
  <c r="C98" i="39"/>
  <c r="C75" i="39"/>
  <c r="BP243" i="6"/>
  <c r="BP89" i="6"/>
  <c r="BP92" i="6"/>
  <c r="BP90" i="6"/>
  <c r="BP88" i="6"/>
  <c r="BP91" i="6"/>
  <c r="C75" i="21"/>
  <c r="C98" i="21"/>
  <c r="C141" i="21"/>
  <c r="N34" i="27"/>
  <c r="P72" i="34"/>
  <c r="P35" i="34"/>
  <c r="CJ265" i="6"/>
  <c r="G105" i="39"/>
  <c r="G82" i="39"/>
  <c r="DR126" i="6"/>
  <c r="AF97" i="19"/>
  <c r="AF184" i="19"/>
  <c r="AF74" i="19"/>
  <c r="K272" i="6"/>
  <c r="K262" i="6"/>
  <c r="K264" i="6"/>
  <c r="K242" i="6"/>
  <c r="K270" i="6"/>
  <c r="K257" i="6"/>
  <c r="K256" i="6"/>
  <c r="K273" i="6"/>
  <c r="K250" i="6"/>
  <c r="K263" i="6"/>
  <c r="K253" i="6"/>
  <c r="K269" i="6"/>
  <c r="K249" i="6"/>
  <c r="K266" i="6"/>
  <c r="K260" i="6"/>
  <c r="K277" i="6"/>
  <c r="K276" i="6"/>
  <c r="K247" i="6"/>
  <c r="K267" i="6"/>
  <c r="K248" i="6"/>
  <c r="K254" i="6"/>
  <c r="K280" i="6"/>
  <c r="K255" i="6"/>
  <c r="K261" i="6"/>
  <c r="K271" i="6"/>
  <c r="K268" i="6"/>
  <c r="K258" i="6"/>
  <c r="K265" i="6"/>
  <c r="K251" i="6"/>
  <c r="K274" i="6"/>
  <c r="K279" i="6"/>
  <c r="K259" i="6"/>
  <c r="K252" i="6"/>
  <c r="K197" i="6"/>
  <c r="K275" i="6"/>
  <c r="K278" i="6"/>
  <c r="Q73" i="21"/>
  <c r="AL253" i="6"/>
  <c r="AT139" i="19"/>
  <c r="AN73" i="19"/>
  <c r="AN139" i="19"/>
  <c r="AN183" i="19"/>
  <c r="CJ271" i="6"/>
  <c r="DZ139" i="6"/>
  <c r="DZ135" i="6"/>
  <c r="DZ140" i="6"/>
  <c r="DZ138" i="6"/>
  <c r="DZ142" i="6"/>
  <c r="DZ130" i="6"/>
  <c r="DZ129" i="6"/>
  <c r="DZ145" i="6"/>
  <c r="DZ133" i="6"/>
  <c r="DZ141" i="6"/>
  <c r="DZ132" i="6"/>
  <c r="DZ147" i="6"/>
  <c r="DZ136" i="6"/>
  <c r="DZ144" i="6"/>
  <c r="DZ148" i="6"/>
  <c r="DZ127" i="6"/>
  <c r="DZ137" i="6"/>
  <c r="DZ281" i="6"/>
  <c r="DZ131" i="6"/>
  <c r="DZ143" i="6"/>
  <c r="DZ134" i="6"/>
  <c r="DZ128" i="6"/>
  <c r="BT156" i="1"/>
  <c r="BT90" i="1"/>
  <c r="AD112" i="39"/>
  <c r="AD89" i="39"/>
  <c r="AB72" i="39"/>
  <c r="AB95" i="39"/>
  <c r="AG98" i="19"/>
  <c r="AG185" i="19"/>
  <c r="C12" i="26"/>
  <c r="AO79" i="19"/>
  <c r="AO145" i="19"/>
  <c r="AO102" i="19"/>
  <c r="AP189" i="19"/>
  <c r="AU145" i="19"/>
  <c r="H59" i="19"/>
  <c r="H60" i="19"/>
  <c r="BB275" i="6"/>
  <c r="BI181" i="39"/>
  <c r="BI94" i="39"/>
  <c r="BM137" i="39"/>
  <c r="BI71" i="39"/>
  <c r="H42" i="27"/>
  <c r="DH200" i="6"/>
  <c r="DH157" i="6"/>
  <c r="DH245" i="6"/>
  <c r="X64" i="21"/>
  <c r="AB130" i="21"/>
  <c r="X130" i="21"/>
  <c r="F78" i="39"/>
  <c r="F101" i="39"/>
  <c r="F144" i="39"/>
  <c r="E29" i="27"/>
  <c r="EF244" i="6"/>
  <c r="EF199" i="6"/>
  <c r="CE91" i="1"/>
  <c r="CE157" i="1"/>
  <c r="AY80" i="39"/>
  <c r="Y135" i="39"/>
  <c r="AY135" i="39"/>
  <c r="AZ179" i="39"/>
  <c r="AY179" i="39"/>
  <c r="AY92" i="39"/>
  <c r="AY69" i="39"/>
  <c r="BG112" i="39"/>
  <c r="T199" i="39"/>
  <c r="BG199" i="39"/>
  <c r="BG89" i="39"/>
  <c r="BG155" i="39"/>
  <c r="BK155" i="39"/>
  <c r="CZ89" i="1"/>
  <c r="CZ155" i="1"/>
  <c r="BE91" i="1"/>
  <c r="BE157" i="1"/>
  <c r="I19" i="27"/>
  <c r="AG60" i="39"/>
  <c r="AG125" i="39"/>
  <c r="AG59" i="39"/>
  <c r="BY90" i="6"/>
  <c r="BY244" i="6"/>
  <c r="BY199" i="6"/>
  <c r="EA126" i="6"/>
  <c r="O131" i="39"/>
  <c r="AS200" i="6"/>
  <c r="AS245" i="6"/>
  <c r="AS157" i="6"/>
  <c r="AT200" i="6"/>
  <c r="BE157" i="6"/>
  <c r="AS91" i="6"/>
  <c r="CH154" i="1"/>
  <c r="BV88" i="1"/>
  <c r="BV154" i="1"/>
  <c r="K123" i="21"/>
  <c r="BF75" i="39"/>
  <c r="BF98" i="39"/>
  <c r="BF141" i="39"/>
  <c r="BF185" i="39"/>
  <c r="X133" i="21"/>
  <c r="AB133" i="21"/>
  <c r="AT150" i="21"/>
  <c r="AN84" i="21"/>
  <c r="AN107" i="21"/>
  <c r="H85" i="19"/>
  <c r="H108" i="19"/>
  <c r="AE107" i="21"/>
  <c r="AE84" i="21"/>
  <c r="C20" i="26"/>
  <c r="T77" i="21"/>
  <c r="T100" i="21"/>
  <c r="V69" i="21"/>
  <c r="V92" i="21"/>
  <c r="V135" i="21"/>
  <c r="Z135" i="21"/>
  <c r="AB147" i="19"/>
  <c r="X191" i="19"/>
  <c r="Y191" i="19"/>
  <c r="X147" i="19"/>
  <c r="X81" i="19"/>
  <c r="X104" i="19"/>
  <c r="Q176" i="39"/>
  <c r="Q66" i="39"/>
  <c r="AO172" i="19"/>
  <c r="AO128" i="19"/>
  <c r="AP172" i="19"/>
  <c r="AU128" i="19"/>
  <c r="AN61" i="19"/>
  <c r="AN171" i="19"/>
  <c r="AN127" i="19"/>
  <c r="AT127" i="19"/>
  <c r="AF155" i="39"/>
  <c r="AF112" i="39"/>
  <c r="AF89" i="39"/>
  <c r="M128" i="19"/>
  <c r="M172" i="19"/>
  <c r="N172" i="19"/>
  <c r="O128" i="19"/>
  <c r="BJ175" i="39"/>
  <c r="BM131" i="39"/>
  <c r="BI175" i="39"/>
  <c r="BI65" i="39"/>
  <c r="BI131" i="39"/>
  <c r="C46" i="26"/>
  <c r="AN75" i="19"/>
  <c r="AN185" i="19"/>
  <c r="AN141" i="19"/>
  <c r="AT141" i="19"/>
  <c r="AH61" i="19"/>
  <c r="AH171" i="19"/>
  <c r="BC85" i="39"/>
  <c r="BC195" i="39"/>
  <c r="BC108" i="39"/>
  <c r="AM96" i="19"/>
  <c r="AM183" i="19"/>
  <c r="AS139" i="19"/>
  <c r="AM73" i="19"/>
  <c r="G149" i="39"/>
  <c r="G83" i="39"/>
  <c r="G106" i="39"/>
  <c r="J59" i="19"/>
  <c r="K169" i="19"/>
  <c r="J169" i="19"/>
  <c r="J125" i="19"/>
  <c r="B67" i="39"/>
  <c r="B133" i="39"/>
  <c r="BB263" i="6"/>
  <c r="BL139" i="39"/>
  <c r="BH183" i="39"/>
  <c r="BH73" i="39"/>
  <c r="BH139" i="39"/>
  <c r="BH96" i="39"/>
  <c r="BU201" i="6"/>
  <c r="BV201" i="6"/>
  <c r="BU92" i="6"/>
  <c r="BU158" i="6"/>
  <c r="AZ281" i="6"/>
  <c r="AZ135" i="6"/>
  <c r="AZ133" i="6"/>
  <c r="AZ142" i="6"/>
  <c r="AZ139" i="6"/>
  <c r="AZ148" i="6"/>
  <c r="AZ141" i="6"/>
  <c r="AZ143" i="6"/>
  <c r="AZ130" i="6"/>
  <c r="AZ129" i="6"/>
  <c r="AZ128" i="6"/>
  <c r="AZ134" i="6"/>
  <c r="AZ145" i="6"/>
  <c r="AZ136" i="6"/>
  <c r="AZ144" i="6"/>
  <c r="AZ131" i="6"/>
  <c r="AZ137" i="6"/>
  <c r="AZ147" i="6"/>
  <c r="AZ127" i="6"/>
  <c r="AZ138" i="6"/>
  <c r="AZ140" i="6"/>
  <c r="AZ132" i="6"/>
  <c r="R78" i="21"/>
  <c r="R101" i="21"/>
  <c r="F275" i="6"/>
  <c r="T91" i="6"/>
  <c r="T157" i="6"/>
  <c r="T200" i="6"/>
  <c r="T245" i="6"/>
  <c r="AV195" i="39"/>
  <c r="AV108" i="39"/>
  <c r="H81" i="41" s="1"/>
  <c r="AV85" i="39"/>
  <c r="H44" i="41" s="1"/>
  <c r="E19" i="27"/>
  <c r="M129" i="19"/>
  <c r="M173" i="19"/>
  <c r="O129" i="19"/>
  <c r="N173" i="19"/>
  <c r="M63" i="19"/>
  <c r="M62" i="19" s="1"/>
  <c r="DC89" i="6"/>
  <c r="DC88" i="6"/>
  <c r="DC244" i="6"/>
  <c r="DC199" i="6"/>
  <c r="DC156" i="6"/>
  <c r="DC91" i="6"/>
  <c r="DC90" i="6"/>
  <c r="DR244" i="6"/>
  <c r="DR156" i="6"/>
  <c r="AR167" i="39"/>
  <c r="AI84" i="21"/>
  <c r="AI107" i="21"/>
  <c r="I29" i="27"/>
  <c r="Q88" i="1"/>
  <c r="Q154" i="1"/>
  <c r="AI88" i="19"/>
  <c r="AI111" i="19"/>
  <c r="H84" i="23" s="1"/>
  <c r="BG111" i="39"/>
  <c r="BG198" i="39"/>
  <c r="BK154" i="39"/>
  <c r="T198" i="39"/>
  <c r="BG154" i="39"/>
  <c r="S66" i="39"/>
  <c r="BF89" i="6"/>
  <c r="BF198" i="6"/>
  <c r="BF91" i="6"/>
  <c r="BF92" i="6"/>
  <c r="BF88" i="6"/>
  <c r="BF243" i="6"/>
  <c r="BF155" i="6"/>
  <c r="BB254" i="6"/>
  <c r="B74" i="19"/>
  <c r="B97" i="19"/>
  <c r="X142" i="39"/>
  <c r="AX99" i="39"/>
  <c r="AX186" i="39"/>
  <c r="AX76" i="39"/>
  <c r="AX142" i="39"/>
  <c r="F59" i="39"/>
  <c r="F125" i="39"/>
  <c r="B88" i="21"/>
  <c r="B111" i="21"/>
  <c r="U178" i="39"/>
  <c r="U134" i="39"/>
  <c r="C93" i="39"/>
  <c r="C87" i="39"/>
  <c r="C82" i="39"/>
  <c r="C70" i="39"/>
  <c r="C105" i="39"/>
  <c r="C69" i="39"/>
  <c r="C111" i="39"/>
  <c r="C92" i="39"/>
  <c r="C135" i="39"/>
  <c r="C88" i="39"/>
  <c r="U155" i="39"/>
  <c r="U89" i="39"/>
  <c r="U199" i="39"/>
  <c r="U112" i="39"/>
  <c r="W81" i="19"/>
  <c r="W104" i="19"/>
  <c r="AA147" i="19"/>
  <c r="W191" i="19"/>
  <c r="W147" i="19"/>
  <c r="I79" i="21"/>
  <c r="I102" i="21"/>
  <c r="EL126" i="6"/>
  <c r="S96" i="39"/>
  <c r="S73" i="39"/>
  <c r="S139" i="39"/>
  <c r="S183" i="39"/>
  <c r="BS155" i="1"/>
  <c r="BS89" i="1"/>
  <c r="J38" i="27"/>
  <c r="N138" i="21"/>
  <c r="L138" i="21"/>
  <c r="L95" i="21"/>
  <c r="L72" i="21"/>
  <c r="AG94" i="21"/>
  <c r="AG71" i="21"/>
  <c r="I78" i="19"/>
  <c r="I101" i="19"/>
  <c r="I188" i="19"/>
  <c r="EK89" i="1"/>
  <c r="EW155" i="1"/>
  <c r="AL9" i="21"/>
  <c r="AJ83" i="39"/>
  <c r="J149" i="39"/>
  <c r="AJ106" i="39"/>
  <c r="AJ149" i="39"/>
  <c r="CJ245" i="6"/>
  <c r="CJ91" i="6"/>
  <c r="CJ200" i="6"/>
  <c r="CJ157" i="6"/>
  <c r="AI69" i="21"/>
  <c r="AI92" i="21"/>
  <c r="BR92" i="6"/>
  <c r="BR201" i="6"/>
  <c r="BS201" i="6"/>
  <c r="AD100" i="19"/>
  <c r="AE187" i="19"/>
  <c r="AD77" i="19"/>
  <c r="F271" i="6"/>
  <c r="K148" i="19"/>
  <c r="K192" i="19"/>
  <c r="K105" i="19"/>
  <c r="K82" i="19"/>
  <c r="K141" i="21"/>
  <c r="K98" i="21"/>
  <c r="K75" i="21"/>
  <c r="S96" i="19"/>
  <c r="S183" i="19"/>
  <c r="S73" i="19"/>
  <c r="H93" i="21"/>
  <c r="H70" i="21"/>
  <c r="EG126" i="6"/>
  <c r="V153" i="39"/>
  <c r="V107" i="39"/>
  <c r="V87" i="39"/>
  <c r="V93" i="39"/>
  <c r="V197" i="39"/>
  <c r="V102" i="39"/>
  <c r="U125" i="21"/>
  <c r="Q59" i="21"/>
  <c r="AI183" i="19"/>
  <c r="AH183" i="19"/>
  <c r="AH73" i="19"/>
  <c r="AH96" i="19"/>
  <c r="AI97" i="19"/>
  <c r="AI184" i="19"/>
  <c r="AI74" i="19"/>
  <c r="AY126" i="39"/>
  <c r="AY170" i="39"/>
  <c r="AY60" i="39"/>
  <c r="Y126" i="39"/>
  <c r="EN264" i="6"/>
  <c r="EN263" i="6"/>
  <c r="EN250" i="6"/>
  <c r="EN267" i="6"/>
  <c r="EN256" i="6"/>
  <c r="EN249" i="6"/>
  <c r="EN266" i="6"/>
  <c r="EN269" i="6"/>
  <c r="EN265" i="6"/>
  <c r="EN268" i="6"/>
  <c r="EN257" i="6"/>
  <c r="EN276" i="6"/>
  <c r="EN275" i="6"/>
  <c r="EN271" i="6"/>
  <c r="EN277" i="6"/>
  <c r="EN253" i="6"/>
  <c r="EN279" i="6"/>
  <c r="EN252" i="6"/>
  <c r="EN258" i="6"/>
  <c r="EN270" i="6"/>
  <c r="EN245" i="6"/>
  <c r="EN248" i="6"/>
  <c r="EN260" i="6"/>
  <c r="EN273" i="6"/>
  <c r="EZ154" i="6"/>
  <c r="EN242" i="6"/>
  <c r="EN197" i="6"/>
  <c r="EN262" i="6"/>
  <c r="EN280" i="6"/>
  <c r="EN243" i="6"/>
  <c r="EN261" i="6"/>
  <c r="EN247" i="6"/>
  <c r="EN255" i="6"/>
  <c r="EN251" i="6"/>
  <c r="EN244" i="6"/>
  <c r="EN254" i="6"/>
  <c r="EN272" i="6"/>
  <c r="EN154" i="6"/>
  <c r="EN246" i="6"/>
  <c r="EN278" i="6"/>
  <c r="EN259" i="6"/>
  <c r="EN274" i="6"/>
  <c r="N37" i="27"/>
  <c r="P75" i="34"/>
  <c r="P38" i="34"/>
  <c r="V83" i="39"/>
  <c r="V149" i="39"/>
  <c r="J42" i="41" s="1"/>
  <c r="J79" i="41" s="1"/>
  <c r="V106" i="39"/>
  <c r="V193" i="39"/>
  <c r="E42" i="41" s="1"/>
  <c r="E79" i="41" s="1"/>
  <c r="AH155" i="1"/>
  <c r="AH89" i="1"/>
  <c r="AF11" i="21"/>
  <c r="DY157" i="1"/>
  <c r="DY91" i="1"/>
  <c r="X129" i="39"/>
  <c r="AX63" i="39"/>
  <c r="AX62" i="39" s="1"/>
  <c r="AX129" i="39"/>
  <c r="AX173" i="39"/>
  <c r="D152" i="21"/>
  <c r="D101" i="21"/>
  <c r="D86" i="21"/>
  <c r="F278" i="6"/>
  <c r="H78" i="21"/>
  <c r="H101" i="21"/>
  <c r="BG63" i="39"/>
  <c r="BG62" i="39" s="1"/>
  <c r="BG173" i="39"/>
  <c r="BG129" i="39"/>
  <c r="BK129" i="39"/>
  <c r="V99" i="39"/>
  <c r="V76" i="39"/>
  <c r="V186" i="39"/>
  <c r="E35" i="41" s="1"/>
  <c r="E72" i="41" s="1"/>
  <c r="V142" i="39"/>
  <c r="J35" i="41" s="1"/>
  <c r="J72" i="41" s="1"/>
  <c r="J138" i="6"/>
  <c r="J128" i="6"/>
  <c r="J133" i="6"/>
  <c r="J132" i="6"/>
  <c r="J144" i="6"/>
  <c r="J135" i="6"/>
  <c r="J129" i="6"/>
  <c r="J141" i="6"/>
  <c r="J140" i="6"/>
  <c r="J145" i="6"/>
  <c r="J127" i="6"/>
  <c r="J130" i="6"/>
  <c r="J281" i="6"/>
  <c r="J131" i="6"/>
  <c r="J139" i="6"/>
  <c r="J143" i="6"/>
  <c r="J137" i="6"/>
  <c r="J147" i="6"/>
  <c r="J136" i="6"/>
  <c r="J134" i="6"/>
  <c r="J148" i="6"/>
  <c r="J142" i="6"/>
  <c r="BY91" i="6"/>
  <c r="BY245" i="6"/>
  <c r="BY157" i="6"/>
  <c r="BY200" i="6"/>
  <c r="S95" i="21"/>
  <c r="S72" i="21"/>
  <c r="S107" i="19"/>
  <c r="S194" i="19"/>
  <c r="S84" i="19"/>
  <c r="D63" i="19"/>
  <c r="D62" i="19" s="1"/>
  <c r="D129" i="19"/>
  <c r="D173" i="19"/>
  <c r="BJ123" i="39"/>
  <c r="W167" i="39"/>
  <c r="V109" i="39"/>
  <c r="V196" i="39"/>
  <c r="E45" i="41" s="1"/>
  <c r="E82" i="41" s="1"/>
  <c r="V86" i="39"/>
  <c r="R59" i="19"/>
  <c r="R169" i="19"/>
  <c r="AK261" i="6"/>
  <c r="EL91" i="6"/>
  <c r="EL89" i="6"/>
  <c r="EL88" i="6"/>
  <c r="EM198" i="6"/>
  <c r="EL243" i="6"/>
  <c r="EL155" i="6"/>
  <c r="EL198" i="6"/>
  <c r="EX155" i="6"/>
  <c r="O149" i="21"/>
  <c r="M106" i="21"/>
  <c r="M149" i="21"/>
  <c r="M83" i="21"/>
  <c r="W138" i="21"/>
  <c r="AA138" i="21"/>
  <c r="W95" i="21"/>
  <c r="W72" i="21"/>
  <c r="CA264" i="6"/>
  <c r="CA251" i="6"/>
  <c r="CA262" i="6"/>
  <c r="CA271" i="6"/>
  <c r="CA275" i="6"/>
  <c r="CA260" i="6"/>
  <c r="CA249" i="6"/>
  <c r="CA277" i="6"/>
  <c r="CA253" i="6"/>
  <c r="CA261" i="6"/>
  <c r="CA272" i="6"/>
  <c r="CA273" i="6"/>
  <c r="CA242" i="6"/>
  <c r="CA270" i="6"/>
  <c r="CA267" i="6"/>
  <c r="CA248" i="6"/>
  <c r="CA259" i="6"/>
  <c r="CA276" i="6"/>
  <c r="CA278" i="6"/>
  <c r="CA250" i="6"/>
  <c r="CA252" i="6"/>
  <c r="CA255" i="6"/>
  <c r="CA258" i="6"/>
  <c r="CA247" i="6"/>
  <c r="CA274" i="6"/>
  <c r="CA268" i="6"/>
  <c r="CA197" i="6"/>
  <c r="CA281" i="6"/>
  <c r="CA269" i="6"/>
  <c r="CA263" i="6"/>
  <c r="CA266" i="6"/>
  <c r="CA254" i="6"/>
  <c r="CA257" i="6"/>
  <c r="CA265" i="6"/>
  <c r="CA154" i="6"/>
  <c r="CA256" i="6"/>
  <c r="CA280" i="6"/>
  <c r="CA279" i="6"/>
  <c r="DH90" i="1"/>
  <c r="DT156" i="1"/>
  <c r="AK8" i="21"/>
  <c r="EI88" i="1"/>
  <c r="EU154" i="1"/>
  <c r="J107" i="19"/>
  <c r="J84" i="19"/>
  <c r="J194" i="19"/>
  <c r="J150" i="19"/>
  <c r="AC67" i="39"/>
  <c r="C50" i="26"/>
  <c r="C44" i="26"/>
  <c r="BM127" i="39"/>
  <c r="BI61" i="39"/>
  <c r="BI171" i="39"/>
  <c r="BI127" i="39"/>
  <c r="U80" i="39"/>
  <c r="U103" i="39"/>
  <c r="U146" i="39"/>
  <c r="U190" i="39"/>
  <c r="AF94" i="21"/>
  <c r="AF71" i="21"/>
  <c r="T81" i="19"/>
  <c r="T104" i="19"/>
  <c r="T191" i="19"/>
  <c r="AR245" i="6"/>
  <c r="AR157" i="6"/>
  <c r="AP137" i="21"/>
  <c r="AJ137" i="21"/>
  <c r="AJ71" i="21"/>
  <c r="AJ94" i="21"/>
  <c r="DB88" i="1"/>
  <c r="DB154" i="1"/>
  <c r="AI73" i="21"/>
  <c r="M33" i="23" s="1"/>
  <c r="AI96" i="21"/>
  <c r="X155" i="6"/>
  <c r="X198" i="6"/>
  <c r="X243" i="6"/>
  <c r="E45" i="26"/>
  <c r="H47" i="18"/>
  <c r="K47" i="18" s="1"/>
  <c r="D45" i="26"/>
  <c r="M126" i="21"/>
  <c r="O126" i="21"/>
  <c r="M60" i="21"/>
  <c r="AB157" i="1"/>
  <c r="AB91" i="1"/>
  <c r="O155" i="39"/>
  <c r="O89" i="39"/>
  <c r="O112" i="39"/>
  <c r="AU103" i="39"/>
  <c r="AU146" i="39"/>
  <c r="AU190" i="39"/>
  <c r="AU80" i="39"/>
  <c r="AY146" i="39"/>
  <c r="EA157" i="6"/>
  <c r="AU10" i="39"/>
  <c r="U121" i="39" s="1"/>
  <c r="S10" i="19"/>
  <c r="BE10" i="39"/>
  <c r="EM157" i="6"/>
  <c r="K10" i="19"/>
  <c r="M121" i="19" s="1"/>
  <c r="EA245" i="6"/>
  <c r="Q10" i="39"/>
  <c r="AG10" i="19"/>
  <c r="EA91" i="6"/>
  <c r="EA200" i="6"/>
  <c r="AP140" i="21"/>
  <c r="AJ97" i="21"/>
  <c r="AJ74" i="21"/>
  <c r="V187" i="19"/>
  <c r="V77" i="19"/>
  <c r="Z143" i="19"/>
  <c r="V100" i="19"/>
  <c r="H133" i="39"/>
  <c r="AH133" i="39"/>
  <c r="AH67" i="39"/>
  <c r="T195" i="39"/>
  <c r="T108" i="39"/>
  <c r="T85" i="39"/>
  <c r="BC188" i="39"/>
  <c r="BC78" i="39"/>
  <c r="BC101" i="39"/>
  <c r="P188" i="39"/>
  <c r="ER201" i="6"/>
  <c r="FC158" i="6"/>
  <c r="AO11" i="19"/>
  <c r="AO122" i="19" s="1"/>
  <c r="EQ201" i="6"/>
  <c r="EQ246" i="6"/>
  <c r="EQ92" i="6"/>
  <c r="L172" i="19"/>
  <c r="N128" i="19"/>
  <c r="L128" i="19"/>
  <c r="H15" i="27"/>
  <c r="B94" i="21"/>
  <c r="B71" i="21"/>
  <c r="L13" i="27"/>
  <c r="BI176" i="39"/>
  <c r="BI132" i="39"/>
  <c r="BM132" i="39"/>
  <c r="BI66" i="39"/>
  <c r="BJ176" i="39"/>
  <c r="AP144" i="19"/>
  <c r="AJ144" i="19"/>
  <c r="AJ188" i="19"/>
  <c r="AJ101" i="19"/>
  <c r="AJ78" i="19"/>
  <c r="K104" i="21"/>
  <c r="K81" i="21"/>
  <c r="K147" i="21"/>
  <c r="AP178" i="39"/>
  <c r="AZ154" i="39"/>
  <c r="AZ111" i="39"/>
  <c r="AZ88" i="39"/>
  <c r="AZ198" i="39"/>
  <c r="Z154" i="39"/>
  <c r="AV245" i="6"/>
  <c r="AV91" i="6"/>
  <c r="AV157" i="6"/>
  <c r="AV200" i="6"/>
  <c r="AV169" i="39"/>
  <c r="AN132" i="21"/>
  <c r="AV60" i="39"/>
  <c r="H16" i="41" s="1"/>
  <c r="AU59" i="39"/>
  <c r="D7" i="26"/>
  <c r="AE93" i="39"/>
  <c r="M90" i="6"/>
  <c r="M244" i="6"/>
  <c r="M199" i="6"/>
  <c r="CQ91" i="1"/>
  <c r="CQ157" i="1"/>
  <c r="AZ131" i="19"/>
  <c r="J22" i="12" s="1"/>
  <c r="AY65" i="19"/>
  <c r="P60" i="39"/>
  <c r="P126" i="39"/>
  <c r="P170" i="39"/>
  <c r="CX90" i="1"/>
  <c r="CX156" i="1"/>
  <c r="B70" i="39"/>
  <c r="B136" i="39"/>
  <c r="B93" i="39"/>
  <c r="S97" i="21"/>
  <c r="S74" i="21"/>
  <c r="AE85" i="19"/>
  <c r="AE108" i="19"/>
  <c r="AE195" i="19"/>
  <c r="AF195" i="19"/>
  <c r="EE91" i="1"/>
  <c r="AI11" i="21"/>
  <c r="AJ76" i="39"/>
  <c r="AJ99" i="39"/>
  <c r="J142" i="39"/>
  <c r="AJ142" i="39"/>
  <c r="Q93" i="39"/>
  <c r="Q70" i="39"/>
  <c r="Q136" i="39"/>
  <c r="Q180" i="39"/>
  <c r="Q106" i="19"/>
  <c r="Q83" i="19"/>
  <c r="BJ125" i="39"/>
  <c r="W169" i="39"/>
  <c r="BJ169" i="39"/>
  <c r="BJ59" i="39"/>
  <c r="BK169" i="39"/>
  <c r="AC92" i="6"/>
  <c r="AC246" i="6"/>
  <c r="AC158" i="6"/>
  <c r="AC201" i="6"/>
  <c r="AU104" i="39"/>
  <c r="AU81" i="39"/>
  <c r="AU147" i="39"/>
  <c r="AU191" i="39"/>
  <c r="J36" i="27"/>
  <c r="AX62" i="21"/>
  <c r="AX61" i="21" s="1"/>
  <c r="M20" i="12" s="1"/>
  <c r="P20" i="12" s="1"/>
  <c r="AY128" i="21"/>
  <c r="D36" i="27"/>
  <c r="C36" i="27"/>
  <c r="AU178" i="39"/>
  <c r="AV178" i="39"/>
  <c r="AU134" i="39"/>
  <c r="X93" i="21"/>
  <c r="X70" i="21"/>
  <c r="AB136" i="21"/>
  <c r="X136" i="21"/>
  <c r="B111" i="19"/>
  <c r="B88" i="19"/>
  <c r="E138" i="19"/>
  <c r="E182" i="19"/>
  <c r="F138" i="19"/>
  <c r="E95" i="19"/>
  <c r="E72" i="19"/>
  <c r="F182" i="19"/>
  <c r="DG245" i="6"/>
  <c r="DG200" i="6"/>
  <c r="DG157" i="6"/>
  <c r="DG91" i="6"/>
  <c r="S108" i="19"/>
  <c r="B85" i="39"/>
  <c r="B151" i="39"/>
  <c r="B108" i="39"/>
  <c r="E27" i="27"/>
  <c r="D27" i="27"/>
  <c r="BB83" i="39"/>
  <c r="BB106" i="39"/>
  <c r="AK260" i="6"/>
  <c r="DD132" i="6"/>
  <c r="DD136" i="6"/>
  <c r="DD139" i="6"/>
  <c r="DD142" i="6"/>
  <c r="DD140" i="6"/>
  <c r="DD138" i="6"/>
  <c r="DD144" i="6"/>
  <c r="DD281" i="6"/>
  <c r="DD147" i="6"/>
  <c r="DD131" i="6"/>
  <c r="DD128" i="6"/>
  <c r="DD135" i="6"/>
  <c r="DD141" i="6"/>
  <c r="DD134" i="6"/>
  <c r="DD143" i="6"/>
  <c r="DD148" i="6"/>
  <c r="DD133" i="6"/>
  <c r="DD127" i="6"/>
  <c r="DD130" i="6"/>
  <c r="DD137" i="6"/>
  <c r="DD129" i="6"/>
  <c r="DD145" i="6"/>
  <c r="AI66" i="21"/>
  <c r="V70" i="19"/>
  <c r="C28" i="35" s="1"/>
  <c r="V136" i="19"/>
  <c r="V93" i="19"/>
  <c r="V180" i="19"/>
  <c r="Z136" i="19"/>
  <c r="X147" i="39"/>
  <c r="AX147" i="39"/>
  <c r="AX104" i="39"/>
  <c r="AX81" i="39"/>
  <c r="AX191" i="39"/>
  <c r="I83" i="21"/>
  <c r="I106" i="21"/>
  <c r="CS90" i="1"/>
  <c r="CS156" i="1"/>
  <c r="AW154" i="6"/>
  <c r="AW264" i="6"/>
  <c r="AW280" i="6"/>
  <c r="AW262" i="6"/>
  <c r="AW248" i="6"/>
  <c r="AW276" i="6"/>
  <c r="AW279" i="6"/>
  <c r="AW268" i="6"/>
  <c r="AW260" i="6"/>
  <c r="BI154" i="6"/>
  <c r="AW197" i="6"/>
  <c r="AW266" i="6"/>
  <c r="AW247" i="6"/>
  <c r="AW274" i="6"/>
  <c r="AW254" i="6"/>
  <c r="AW257" i="6"/>
  <c r="AW245" i="6"/>
  <c r="AW271" i="6"/>
  <c r="AW272" i="6"/>
  <c r="AW263" i="6"/>
  <c r="AW267" i="6"/>
  <c r="AW270" i="6"/>
  <c r="AW277" i="6"/>
  <c r="AW255" i="6"/>
  <c r="AW249" i="6"/>
  <c r="AW258" i="6"/>
  <c r="AW242" i="6"/>
  <c r="AW250" i="6"/>
  <c r="AW251" i="6"/>
  <c r="AW269" i="6"/>
  <c r="AW259" i="6"/>
  <c r="AW278" i="6"/>
  <c r="AW273" i="6"/>
  <c r="AW275" i="6"/>
  <c r="AW252" i="6"/>
  <c r="AW265" i="6"/>
  <c r="AW261" i="6"/>
  <c r="AW256" i="6"/>
  <c r="AW253" i="6"/>
  <c r="BF80" i="39"/>
  <c r="BF146" i="39"/>
  <c r="BF190" i="39"/>
  <c r="BF103" i="39"/>
  <c r="AU92" i="6"/>
  <c r="BG158" i="6"/>
  <c r="AU201" i="6"/>
  <c r="AU158" i="6"/>
  <c r="AU246" i="6"/>
  <c r="H71" i="19"/>
  <c r="H94" i="19"/>
  <c r="P105" i="39"/>
  <c r="P192" i="39"/>
  <c r="P148" i="39"/>
  <c r="DB246" i="6"/>
  <c r="DB158" i="6"/>
  <c r="DB92" i="6"/>
  <c r="DB201" i="6"/>
  <c r="AB78" i="39"/>
  <c r="AB101" i="39"/>
  <c r="AK108" i="19"/>
  <c r="AK92" i="19"/>
  <c r="AK87" i="19"/>
  <c r="AK153" i="19"/>
  <c r="AK197" i="19"/>
  <c r="AQ153" i="19"/>
  <c r="AK95" i="19"/>
  <c r="AK107" i="19"/>
  <c r="AK111" i="19"/>
  <c r="K39" i="26"/>
  <c r="H41" i="18"/>
  <c r="AE93" i="19"/>
  <c r="AE180" i="19"/>
  <c r="AE70" i="19"/>
  <c r="W97" i="19"/>
  <c r="W74" i="19"/>
  <c r="W140" i="19"/>
  <c r="W184" i="19"/>
  <c r="AA140" i="19"/>
  <c r="AR112" i="39"/>
  <c r="AR89" i="39"/>
  <c r="AR199" i="39"/>
  <c r="H111" i="21"/>
  <c r="H88" i="21"/>
  <c r="BH65" i="39"/>
  <c r="BH131" i="39"/>
  <c r="BL131" i="39"/>
  <c r="BH175" i="39"/>
  <c r="EF141" i="6"/>
  <c r="EF134" i="6"/>
  <c r="EF145" i="6"/>
  <c r="EF129" i="6"/>
  <c r="EF136" i="6"/>
  <c r="EF127" i="6"/>
  <c r="EF130" i="6"/>
  <c r="EF128" i="6"/>
  <c r="EF131" i="6"/>
  <c r="EF132" i="6"/>
  <c r="EF147" i="6"/>
  <c r="EF138" i="6"/>
  <c r="EF281" i="6"/>
  <c r="EF144" i="6"/>
  <c r="EF140" i="6"/>
  <c r="EF148" i="6"/>
  <c r="EF142" i="6"/>
  <c r="EF133" i="6"/>
  <c r="EF143" i="6"/>
  <c r="EF139" i="6"/>
  <c r="EF137" i="6"/>
  <c r="EF135" i="6"/>
  <c r="R173" i="19"/>
  <c r="R63" i="19"/>
  <c r="R62" i="19" s="1"/>
  <c r="BD199" i="39"/>
  <c r="BD112" i="39"/>
  <c r="BD89" i="39"/>
  <c r="AM77" i="19"/>
  <c r="AM100" i="19"/>
  <c r="AS143" i="19"/>
  <c r="AN187" i="19"/>
  <c r="AM187" i="19"/>
  <c r="AM143" i="19"/>
  <c r="O147" i="21"/>
  <c r="M81" i="21"/>
  <c r="M104" i="21"/>
  <c r="M147" i="21"/>
  <c r="AM75" i="21"/>
  <c r="AM98" i="21"/>
  <c r="AS141" i="21"/>
  <c r="AM141" i="21"/>
  <c r="AB86" i="39"/>
  <c r="AB109" i="39"/>
  <c r="BJ97" i="39"/>
  <c r="BJ74" i="39"/>
  <c r="BJ140" i="39"/>
  <c r="BK184" i="39"/>
  <c r="W184" i="39"/>
  <c r="BJ184" i="39"/>
  <c r="H100" i="39"/>
  <c r="H143" i="39"/>
  <c r="H77" i="39"/>
  <c r="D92" i="39"/>
  <c r="D135" i="39"/>
  <c r="D69" i="39"/>
  <c r="D84" i="39"/>
  <c r="D70" i="39"/>
  <c r="AN72" i="21"/>
  <c r="AN134" i="21"/>
  <c r="AN80" i="21"/>
  <c r="AT134" i="21"/>
  <c r="AN91" i="21"/>
  <c r="AN82" i="21"/>
  <c r="AN83" i="21"/>
  <c r="AN76" i="21"/>
  <c r="AN68" i="21"/>
  <c r="AL134" i="19"/>
  <c r="AL178" i="19"/>
  <c r="AR134" i="19"/>
  <c r="AE247" i="6"/>
  <c r="AE254" i="6"/>
  <c r="AE249" i="6"/>
  <c r="AE264" i="6"/>
  <c r="AE260" i="6"/>
  <c r="AE252" i="6"/>
  <c r="AE261" i="6"/>
  <c r="AE197" i="6"/>
  <c r="AE277" i="6"/>
  <c r="AE258" i="6"/>
  <c r="AE251" i="6"/>
  <c r="AE255" i="6"/>
  <c r="AE259" i="6"/>
  <c r="AE267" i="6"/>
  <c r="AE257" i="6"/>
  <c r="AE262" i="6"/>
  <c r="AE269" i="6"/>
  <c r="AE265" i="6"/>
  <c r="AE242" i="6"/>
  <c r="AE273" i="6"/>
  <c r="AE270" i="6"/>
  <c r="AE266" i="6"/>
  <c r="AE279" i="6"/>
  <c r="AE272" i="6"/>
  <c r="AE256" i="6"/>
  <c r="AE278" i="6"/>
  <c r="AE263" i="6"/>
  <c r="AE271" i="6"/>
  <c r="AE275" i="6"/>
  <c r="AE248" i="6"/>
  <c r="AE253" i="6"/>
  <c r="AE280" i="6"/>
  <c r="AE268" i="6"/>
  <c r="AE250" i="6"/>
  <c r="AE274" i="6"/>
  <c r="AE276" i="6"/>
  <c r="E38" i="26"/>
  <c r="D38" i="26"/>
  <c r="E76" i="39"/>
  <c r="E142" i="39"/>
  <c r="BI136" i="39"/>
  <c r="BM136" i="39"/>
  <c r="V180" i="39"/>
  <c r="E29" i="41" s="1"/>
  <c r="E66" i="41" s="1"/>
  <c r="BI180" i="39"/>
  <c r="E108" i="21"/>
  <c r="F151" i="21"/>
  <c r="E151" i="21"/>
  <c r="E85" i="21"/>
  <c r="G42" i="27"/>
  <c r="T83" i="19"/>
  <c r="T193" i="19"/>
  <c r="T106" i="19"/>
  <c r="AJ99" i="19"/>
  <c r="AJ186" i="19"/>
  <c r="AJ142" i="19"/>
  <c r="AP142" i="19"/>
  <c r="V76" i="21"/>
  <c r="V99" i="21"/>
  <c r="V142" i="21"/>
  <c r="Z142" i="21"/>
  <c r="K130" i="21"/>
  <c r="K64" i="21"/>
  <c r="M13" i="27"/>
  <c r="F142" i="21"/>
  <c r="E142" i="21"/>
  <c r="E76" i="21"/>
  <c r="E99" i="21"/>
  <c r="B104" i="21"/>
  <c r="B81" i="21"/>
  <c r="BJ192" i="39"/>
  <c r="BJ82" i="39"/>
  <c r="BJ105" i="39"/>
  <c r="BK192" i="39"/>
  <c r="W192" i="39"/>
  <c r="BJ148" i="39"/>
  <c r="AD61" i="39"/>
  <c r="U93" i="19"/>
  <c r="U70" i="19"/>
  <c r="Y136" i="19"/>
  <c r="U136" i="19"/>
  <c r="AP171" i="19"/>
  <c r="AO171" i="19"/>
  <c r="AO61" i="19"/>
  <c r="AO127" i="19"/>
  <c r="AU127" i="19"/>
  <c r="R184" i="39"/>
  <c r="R140" i="39"/>
  <c r="R74" i="39"/>
  <c r="AG197" i="19"/>
  <c r="AG111" i="19"/>
  <c r="AG96" i="19"/>
  <c r="AG94" i="19"/>
  <c r="AG105" i="19"/>
  <c r="AM74" i="39"/>
  <c r="AM140" i="39"/>
  <c r="M140" i="39"/>
  <c r="AM97" i="39"/>
  <c r="G89" i="6"/>
  <c r="G88" i="6"/>
  <c r="G90" i="6"/>
  <c r="G245" i="6"/>
  <c r="G91" i="6"/>
  <c r="G200" i="6"/>
  <c r="BH146" i="39"/>
  <c r="BH103" i="39"/>
  <c r="BH80" i="39"/>
  <c r="BL146" i="39"/>
  <c r="BH190" i="39"/>
  <c r="Y130" i="21"/>
  <c r="U65" i="21"/>
  <c r="U130" i="21"/>
  <c r="U64" i="21"/>
  <c r="T94" i="21"/>
  <c r="T71" i="21"/>
  <c r="AG65" i="21"/>
  <c r="BL154" i="6"/>
  <c r="BL244" i="6"/>
  <c r="BL252" i="6"/>
  <c r="BL247" i="6"/>
  <c r="BL276" i="6"/>
  <c r="BL251" i="6"/>
  <c r="BL275" i="6"/>
  <c r="BL268" i="6"/>
  <c r="BL274" i="6"/>
  <c r="BL264" i="6"/>
  <c r="BL259" i="6"/>
  <c r="BL265" i="6"/>
  <c r="BL256" i="6"/>
  <c r="BL269" i="6"/>
  <c r="BL279" i="6"/>
  <c r="BL255" i="6"/>
  <c r="BL197" i="6"/>
  <c r="BL273" i="6"/>
  <c r="BL254" i="6"/>
  <c r="BL258" i="6"/>
  <c r="BL242" i="6"/>
  <c r="BL267" i="6"/>
  <c r="BL271" i="6"/>
  <c r="BL261" i="6"/>
  <c r="BL250" i="6"/>
  <c r="BL260" i="6"/>
  <c r="BL249" i="6"/>
  <c r="BL280" i="6"/>
  <c r="BL270" i="6"/>
  <c r="BL248" i="6"/>
  <c r="BL253" i="6"/>
  <c r="BL257" i="6"/>
  <c r="BL263" i="6"/>
  <c r="BL272" i="6"/>
  <c r="BL266" i="6"/>
  <c r="BL262" i="6"/>
  <c r="BL278" i="6"/>
  <c r="BL277" i="6"/>
  <c r="AL108" i="19"/>
  <c r="AL85" i="19"/>
  <c r="AL151" i="19"/>
  <c r="AL195" i="19"/>
  <c r="AR151" i="19"/>
  <c r="AH104" i="21"/>
  <c r="AH81" i="21"/>
  <c r="I244" i="6"/>
  <c r="I242" i="6"/>
  <c r="I247" i="6"/>
  <c r="I251" i="6"/>
  <c r="I262" i="6"/>
  <c r="I275" i="6"/>
  <c r="I250" i="6"/>
  <c r="I273" i="6"/>
  <c r="I280" i="6"/>
  <c r="I272" i="6"/>
  <c r="I267" i="6"/>
  <c r="I278" i="6"/>
  <c r="I254" i="6"/>
  <c r="I261" i="6"/>
  <c r="I263" i="6"/>
  <c r="I260" i="6"/>
  <c r="I277" i="6"/>
  <c r="I270" i="6"/>
  <c r="I255" i="6"/>
  <c r="I256" i="6"/>
  <c r="I268" i="6"/>
  <c r="I248" i="6"/>
  <c r="I271" i="6"/>
  <c r="I269" i="6"/>
  <c r="I258" i="6"/>
  <c r="I276" i="6"/>
  <c r="I279" i="6"/>
  <c r="I253" i="6"/>
  <c r="I266" i="6"/>
  <c r="I259" i="6"/>
  <c r="I197" i="6"/>
  <c r="I265" i="6"/>
  <c r="I281" i="6"/>
  <c r="I249" i="6"/>
  <c r="I252" i="6"/>
  <c r="I274" i="6"/>
  <c r="I257" i="6"/>
  <c r="I264" i="6"/>
  <c r="I110" i="21"/>
  <c r="I86" i="21"/>
  <c r="I92" i="21"/>
  <c r="I97" i="21"/>
  <c r="R245" i="6"/>
  <c r="R91" i="6"/>
  <c r="R157" i="6"/>
  <c r="R200" i="6"/>
  <c r="CQ89" i="1"/>
  <c r="CQ155" i="1"/>
  <c r="AL128" i="39"/>
  <c r="AH128" i="39"/>
  <c r="AN149" i="21"/>
  <c r="AH106" i="21"/>
  <c r="AH83" i="21"/>
  <c r="BG81" i="39"/>
  <c r="BG191" i="39"/>
  <c r="BG147" i="39"/>
  <c r="BK147" i="39"/>
  <c r="BG104" i="39"/>
  <c r="AI66" i="39"/>
  <c r="M23" i="41" s="1"/>
  <c r="AI132" i="39"/>
  <c r="AL280" i="6"/>
  <c r="AL242" i="6"/>
  <c r="AL197" i="6"/>
  <c r="AL259" i="6"/>
  <c r="AL154" i="6"/>
  <c r="AN110" i="21"/>
  <c r="AN87" i="21"/>
  <c r="AN153" i="21"/>
  <c r="AT153" i="21"/>
  <c r="DP92" i="6"/>
  <c r="DP246" i="6"/>
  <c r="DP201" i="6"/>
  <c r="DP158" i="6"/>
  <c r="AX79" i="39"/>
  <c r="AX102" i="39"/>
  <c r="X145" i="39"/>
  <c r="AX189" i="39"/>
  <c r="AQ7" i="39"/>
  <c r="DO258" i="6"/>
  <c r="DO257" i="6"/>
  <c r="DO269" i="6"/>
  <c r="DO248" i="6"/>
  <c r="DO252" i="6"/>
  <c r="DO253" i="6"/>
  <c r="DO261" i="6"/>
  <c r="DO271" i="6"/>
  <c r="DO255" i="6"/>
  <c r="DO197" i="6"/>
  <c r="DO268" i="6"/>
  <c r="DO266" i="6"/>
  <c r="DO247" i="6"/>
  <c r="DO276" i="6"/>
  <c r="DO259" i="6"/>
  <c r="DO270" i="6"/>
  <c r="DO278" i="6"/>
  <c r="DO272" i="6"/>
  <c r="DO264" i="6"/>
  <c r="DO251" i="6"/>
  <c r="DO279" i="6"/>
  <c r="DO262" i="6"/>
  <c r="DO265" i="6"/>
  <c r="DO277" i="6"/>
  <c r="DO254" i="6"/>
  <c r="DO275" i="6"/>
  <c r="DO260" i="6"/>
  <c r="DO274" i="6"/>
  <c r="DO250" i="6"/>
  <c r="DO249" i="6"/>
  <c r="DO280" i="6"/>
  <c r="DO263" i="6"/>
  <c r="DO242" i="6"/>
  <c r="DO256" i="6"/>
  <c r="DO267" i="6"/>
  <c r="DO154" i="6"/>
  <c r="DO273" i="6"/>
  <c r="I7" i="19"/>
  <c r="AL273" i="6"/>
  <c r="CG143" i="6"/>
  <c r="CG130" i="6"/>
  <c r="CG281" i="6"/>
  <c r="CG147" i="6"/>
  <c r="CG128" i="6"/>
  <c r="CG129" i="6"/>
  <c r="CG138" i="6"/>
  <c r="CG127" i="6"/>
  <c r="CG140" i="6"/>
  <c r="CG137" i="6"/>
  <c r="CG144" i="6"/>
  <c r="CG141" i="6"/>
  <c r="CG133" i="6"/>
  <c r="CG135" i="6"/>
  <c r="CG136" i="6"/>
  <c r="CG139" i="6"/>
  <c r="CG132" i="6"/>
  <c r="CG145" i="6"/>
  <c r="CG142" i="6"/>
  <c r="CG131" i="6"/>
  <c r="CG134" i="6"/>
  <c r="CG148" i="6"/>
  <c r="AY102" i="39"/>
  <c r="AZ189" i="39"/>
  <c r="Y145" i="39"/>
  <c r="AY79" i="39"/>
  <c r="AY145" i="39"/>
  <c r="AY189" i="39"/>
  <c r="F273" i="6"/>
  <c r="H31" i="27"/>
  <c r="AU125" i="19"/>
  <c r="AO169" i="19"/>
  <c r="AP169" i="19"/>
  <c r="AO125" i="19"/>
  <c r="AO59" i="19"/>
  <c r="BF143" i="39"/>
  <c r="BB77" i="39"/>
  <c r="BB100" i="39"/>
  <c r="AD98" i="19"/>
  <c r="W97" i="21"/>
  <c r="W74" i="21"/>
  <c r="AA140" i="21"/>
  <c r="W140" i="21"/>
  <c r="AY154" i="21"/>
  <c r="O48" i="12" s="1"/>
  <c r="O84" i="12" s="1"/>
  <c r="AX111" i="21"/>
  <c r="M84" i="12" s="1"/>
  <c r="AX88" i="21"/>
  <c r="M48" i="12" s="1"/>
  <c r="K72" i="19"/>
  <c r="K138" i="19"/>
  <c r="K95" i="19"/>
  <c r="K182" i="19"/>
  <c r="DN155" i="1"/>
  <c r="DN89" i="1"/>
  <c r="CW138" i="6"/>
  <c r="B46" i="19"/>
  <c r="CW135" i="6"/>
  <c r="CW148" i="6"/>
  <c r="CW141" i="6"/>
  <c r="CW128" i="6"/>
  <c r="CW147" i="6"/>
  <c r="CW136" i="6"/>
  <c r="CW131" i="6"/>
  <c r="CW145" i="6"/>
  <c r="CW132" i="6"/>
  <c r="CW134" i="6"/>
  <c r="CW127" i="6"/>
  <c r="CW137" i="6"/>
  <c r="CW143" i="6"/>
  <c r="CW130" i="6"/>
  <c r="CW133" i="6"/>
  <c r="CW129" i="6"/>
  <c r="CW144" i="6"/>
  <c r="CW139" i="6"/>
  <c r="CW142" i="6"/>
  <c r="CW140" i="6"/>
  <c r="AR87" i="39"/>
  <c r="AR96" i="39"/>
  <c r="AR92" i="39"/>
  <c r="AR99" i="39"/>
  <c r="AR93" i="39"/>
  <c r="AR106" i="39"/>
  <c r="AR197" i="39"/>
  <c r="EE198" i="6"/>
  <c r="EE88" i="6"/>
  <c r="EE89" i="6"/>
  <c r="EE92" i="6"/>
  <c r="EE155" i="6"/>
  <c r="EE243" i="6"/>
  <c r="AI8" i="19"/>
  <c r="F262" i="6"/>
  <c r="AG81" i="39"/>
  <c r="AG104" i="39"/>
  <c r="AG147" i="39"/>
  <c r="AT124" i="39"/>
  <c r="AT168" i="39"/>
  <c r="AM109" i="19"/>
  <c r="AM196" i="19"/>
  <c r="AM152" i="19"/>
  <c r="AM86" i="19"/>
  <c r="AS152" i="19"/>
  <c r="M16" i="18"/>
  <c r="N15" i="34"/>
  <c r="X94" i="21"/>
  <c r="AB137" i="21"/>
  <c r="X137" i="21"/>
  <c r="X71" i="21"/>
  <c r="AI187" i="19"/>
  <c r="AH187" i="19"/>
  <c r="AH77" i="19"/>
  <c r="AH100" i="19"/>
  <c r="H252" i="6"/>
  <c r="H276" i="6"/>
  <c r="H258" i="6"/>
  <c r="H259" i="6"/>
  <c r="H270" i="6"/>
  <c r="H277" i="6"/>
  <c r="H271" i="6"/>
  <c r="H280" i="6"/>
  <c r="H278" i="6"/>
  <c r="H279" i="6"/>
  <c r="H268" i="6"/>
  <c r="H272" i="6"/>
  <c r="H261" i="6"/>
  <c r="H256" i="6"/>
  <c r="H262" i="6"/>
  <c r="H257" i="6"/>
  <c r="H263" i="6"/>
  <c r="H250" i="6"/>
  <c r="H254" i="6"/>
  <c r="H197" i="6"/>
  <c r="H275" i="6"/>
  <c r="H242" i="6"/>
  <c r="H266" i="6"/>
  <c r="H265" i="6"/>
  <c r="H267" i="6"/>
  <c r="H247" i="6"/>
  <c r="H255" i="6"/>
  <c r="H249" i="6"/>
  <c r="H248" i="6"/>
  <c r="H274" i="6"/>
  <c r="H251" i="6"/>
  <c r="H253" i="6"/>
  <c r="H260" i="6"/>
  <c r="H264" i="6"/>
  <c r="H273" i="6"/>
  <c r="H269" i="6"/>
  <c r="I87" i="21"/>
  <c r="I69" i="21"/>
  <c r="I91" i="21"/>
  <c r="I74" i="21"/>
  <c r="I68" i="21"/>
  <c r="E97" i="39"/>
  <c r="E140" i="39"/>
  <c r="E74" i="39"/>
  <c r="J26" i="27"/>
  <c r="N140" i="19"/>
  <c r="L97" i="19"/>
  <c r="L74" i="19"/>
  <c r="L140" i="19"/>
  <c r="L184" i="19"/>
  <c r="T95" i="19"/>
  <c r="T72" i="19"/>
  <c r="T182" i="19"/>
  <c r="AL140" i="19"/>
  <c r="AL74" i="19"/>
  <c r="AR140" i="19"/>
  <c r="AL184" i="19"/>
  <c r="AL97" i="19"/>
  <c r="J27" i="12"/>
  <c r="J51" i="12"/>
  <c r="CH157" i="1"/>
  <c r="CH91" i="1"/>
  <c r="BC183" i="39"/>
  <c r="BC73" i="39"/>
  <c r="BC96" i="39"/>
  <c r="BK91" i="1"/>
  <c r="BK157" i="1"/>
  <c r="E123" i="21"/>
  <c r="F123" i="21"/>
  <c r="AN148" i="21"/>
  <c r="AH105" i="21"/>
  <c r="AH82" i="21"/>
  <c r="AE71" i="21"/>
  <c r="AE94" i="21"/>
  <c r="AL264" i="6"/>
  <c r="E139" i="21"/>
  <c r="E96" i="21"/>
  <c r="E73" i="21"/>
  <c r="F139" i="21"/>
  <c r="EI155" i="6"/>
  <c r="EI90" i="6"/>
  <c r="EI91" i="6"/>
  <c r="EJ198" i="6"/>
  <c r="AK8" i="19"/>
  <c r="AK55" i="19" s="1"/>
  <c r="EI92" i="6"/>
  <c r="EI88" i="6"/>
  <c r="EI198" i="6"/>
  <c r="EI243" i="6"/>
  <c r="EU155" i="6"/>
  <c r="AB133" i="19"/>
  <c r="X177" i="19"/>
  <c r="X133" i="19"/>
  <c r="Y177" i="19"/>
  <c r="X67" i="19"/>
  <c r="AU124" i="39"/>
  <c r="U124" i="39"/>
  <c r="AU168" i="39"/>
  <c r="AY124" i="39"/>
  <c r="C146" i="21"/>
  <c r="C80" i="21"/>
  <c r="C103" i="21"/>
  <c r="M274" i="6"/>
  <c r="M260" i="6"/>
  <c r="M248" i="6"/>
  <c r="M264" i="6"/>
  <c r="M250" i="6"/>
  <c r="M263" i="6"/>
  <c r="M273" i="6"/>
  <c r="M262" i="6"/>
  <c r="M272" i="6"/>
  <c r="M247" i="6"/>
  <c r="M242" i="6"/>
  <c r="M278" i="6"/>
  <c r="M261" i="6"/>
  <c r="M256" i="6"/>
  <c r="M245" i="6"/>
  <c r="M249" i="6"/>
  <c r="M280" i="6"/>
  <c r="M252" i="6"/>
  <c r="M253" i="6"/>
  <c r="M268" i="6"/>
  <c r="M277" i="6"/>
  <c r="M279" i="6"/>
  <c r="M271" i="6"/>
  <c r="M266" i="6"/>
  <c r="M197" i="6"/>
  <c r="M269" i="6"/>
  <c r="M258" i="6"/>
  <c r="M267" i="6"/>
  <c r="M257" i="6"/>
  <c r="M259" i="6"/>
  <c r="M254" i="6"/>
  <c r="M275" i="6"/>
  <c r="M251" i="6"/>
  <c r="M265" i="6"/>
  <c r="M255" i="6"/>
  <c r="M276" i="6"/>
  <c r="M270" i="6"/>
  <c r="AH63" i="39"/>
  <c r="AH62" i="39" s="1"/>
  <c r="AH129" i="39"/>
  <c r="S60" i="19"/>
  <c r="S170" i="19"/>
  <c r="S59" i="19"/>
  <c r="T170" i="19"/>
  <c r="G29" i="27"/>
  <c r="F29" i="27"/>
  <c r="AF65" i="19"/>
  <c r="R81" i="19"/>
  <c r="R191" i="19"/>
  <c r="R104" i="19"/>
  <c r="Q188" i="39"/>
  <c r="Q78" i="39"/>
  <c r="Q101" i="39"/>
  <c r="Q144" i="39"/>
  <c r="F279" i="6"/>
  <c r="T105" i="19"/>
  <c r="T82" i="19"/>
  <c r="S102" i="21"/>
  <c r="S79" i="21"/>
  <c r="AK95" i="39"/>
  <c r="AK72" i="39"/>
  <c r="K138" i="39"/>
  <c r="AK138" i="39"/>
  <c r="BJ91" i="1"/>
  <c r="BJ157" i="1"/>
  <c r="BV157" i="1"/>
  <c r="M28" i="18"/>
  <c r="N27" i="34"/>
  <c r="BV126" i="6"/>
  <c r="D67" i="19"/>
  <c r="D133" i="19"/>
  <c r="D177" i="19"/>
  <c r="AO65" i="39"/>
  <c r="F259" i="6"/>
  <c r="E59" i="21"/>
  <c r="E125" i="21"/>
  <c r="F125" i="21"/>
  <c r="Z126" i="39"/>
  <c r="AZ60" i="39"/>
  <c r="AZ126" i="39"/>
  <c r="AZ170" i="39"/>
  <c r="AJ73" i="39"/>
  <c r="AJ80" i="39"/>
  <c r="AJ69" i="39"/>
  <c r="J135" i="39"/>
  <c r="AJ79" i="39"/>
  <c r="AJ135" i="39"/>
  <c r="AJ92" i="39"/>
  <c r="AR91" i="1"/>
  <c r="AR157" i="1"/>
  <c r="AE174" i="19"/>
  <c r="BM133" i="39"/>
  <c r="V177" i="39"/>
  <c r="E24" i="41" s="1"/>
  <c r="BI177" i="39"/>
  <c r="BI67" i="39"/>
  <c r="M132" i="21"/>
  <c r="O132" i="21"/>
  <c r="M66" i="21"/>
  <c r="R77" i="19"/>
  <c r="R179" i="19"/>
  <c r="R83" i="19"/>
  <c r="R79" i="19"/>
  <c r="R78" i="19"/>
  <c r="R69" i="19"/>
  <c r="R85" i="19"/>
  <c r="R92" i="19"/>
  <c r="AJ123" i="39"/>
  <c r="J123" i="39"/>
  <c r="AK273" i="6"/>
  <c r="AN150" i="19"/>
  <c r="AT150" i="19"/>
  <c r="AN194" i="19"/>
  <c r="AN107" i="19"/>
  <c r="AN84" i="19"/>
  <c r="F126" i="21"/>
  <c r="E126" i="21"/>
  <c r="E60" i="21"/>
  <c r="AK88" i="19"/>
  <c r="AK136" i="19"/>
  <c r="AK84" i="19"/>
  <c r="AK82" i="19"/>
  <c r="AK69" i="19"/>
  <c r="AK70" i="19"/>
  <c r="AK85" i="19"/>
  <c r="AK72" i="19"/>
  <c r="AK180" i="19"/>
  <c r="AK93" i="19"/>
  <c r="AQ136" i="19"/>
  <c r="AL180" i="19"/>
  <c r="B100" i="21"/>
  <c r="B77" i="21"/>
  <c r="R97" i="21"/>
  <c r="R74" i="21"/>
  <c r="AC104" i="39"/>
  <c r="AC81" i="39"/>
  <c r="H75" i="21"/>
  <c r="H98" i="21"/>
  <c r="J46" i="27"/>
  <c r="V104" i="21"/>
  <c r="Z147" i="21"/>
  <c r="V81" i="21"/>
  <c r="C123" i="21"/>
  <c r="CJ257" i="6"/>
  <c r="DQ246" i="6"/>
  <c r="DQ158" i="6"/>
  <c r="DQ201" i="6"/>
  <c r="V154" i="19"/>
  <c r="Z154" i="19"/>
  <c r="V88" i="19"/>
  <c r="V198" i="19"/>
  <c r="V111" i="19"/>
  <c r="CB262" i="6"/>
  <c r="CB251" i="6"/>
  <c r="CB197" i="6"/>
  <c r="CB271" i="6"/>
  <c r="CB263" i="6"/>
  <c r="CB265" i="6"/>
  <c r="CB264" i="6"/>
  <c r="CB254" i="6"/>
  <c r="CB256" i="6"/>
  <c r="CB278" i="6"/>
  <c r="CB248" i="6"/>
  <c r="CB252" i="6"/>
  <c r="CB258" i="6"/>
  <c r="CB273" i="6"/>
  <c r="CB253" i="6"/>
  <c r="CB267" i="6"/>
  <c r="CB277" i="6"/>
  <c r="CB272" i="6"/>
  <c r="CB276" i="6"/>
  <c r="CB154" i="6"/>
  <c r="CB279" i="6"/>
  <c r="CB259" i="6"/>
  <c r="CB242" i="6"/>
  <c r="CB266" i="6"/>
  <c r="CB275" i="6"/>
  <c r="CB250" i="6"/>
  <c r="CB261" i="6"/>
  <c r="CB249" i="6"/>
  <c r="CB269" i="6"/>
  <c r="CB257" i="6"/>
  <c r="CB274" i="6"/>
  <c r="CB255" i="6"/>
  <c r="CB280" i="6"/>
  <c r="CB268" i="6"/>
  <c r="CB247" i="6"/>
  <c r="CB260" i="6"/>
  <c r="CB270" i="6"/>
  <c r="B140" i="39"/>
  <c r="B97" i="39"/>
  <c r="B74" i="39"/>
  <c r="DI126" i="6"/>
  <c r="H71" i="21"/>
  <c r="H94" i="21"/>
  <c r="AT123" i="21"/>
  <c r="AN123" i="21"/>
  <c r="ER92" i="6"/>
  <c r="FD155" i="6"/>
  <c r="J8" i="18" s="1"/>
  <c r="ES198" i="6"/>
  <c r="D6" i="26" s="1"/>
  <c r="ER155" i="6"/>
  <c r="ER198" i="6"/>
  <c r="AY60" i="19"/>
  <c r="H16" i="12" s="1"/>
  <c r="AZ126" i="19"/>
  <c r="J16" i="12" s="1"/>
  <c r="AO59" i="39"/>
  <c r="R123" i="39"/>
  <c r="R167" i="39"/>
  <c r="Z281" i="6"/>
  <c r="Z128" i="6"/>
  <c r="Z141" i="6"/>
  <c r="Z131" i="6"/>
  <c r="Z133" i="6"/>
  <c r="Z138" i="6"/>
  <c r="Z136" i="6"/>
  <c r="Z139" i="6"/>
  <c r="Z143" i="6"/>
  <c r="Z127" i="6"/>
  <c r="Z140" i="6"/>
  <c r="Z135" i="6"/>
  <c r="Z148" i="6"/>
  <c r="Z137" i="6"/>
  <c r="Z145" i="6"/>
  <c r="Z129" i="6"/>
  <c r="Z144" i="6"/>
  <c r="Z130" i="6"/>
  <c r="Z134" i="6"/>
  <c r="Z142" i="6"/>
  <c r="Z132" i="6"/>
  <c r="Z147" i="6"/>
  <c r="L8" i="21"/>
  <c r="AX8" i="21"/>
  <c r="ET154" i="1"/>
  <c r="EH88" i="1"/>
  <c r="AY71" i="39"/>
  <c r="AZ181" i="39"/>
  <c r="AY137" i="39"/>
  <c r="Y137" i="39"/>
  <c r="AY94" i="39"/>
  <c r="AY181" i="39"/>
  <c r="BQ199" i="6"/>
  <c r="BQ244" i="6"/>
  <c r="BQ90" i="6"/>
  <c r="BQ156" i="6"/>
  <c r="AB67" i="39"/>
  <c r="AJ77" i="21"/>
  <c r="AP143" i="21"/>
  <c r="AJ100" i="21"/>
  <c r="AE178" i="19"/>
  <c r="AM69" i="19"/>
  <c r="AM72" i="19"/>
  <c r="AM76" i="19"/>
  <c r="AS135" i="19"/>
  <c r="AM135" i="19"/>
  <c r="AM179" i="19"/>
  <c r="AM92" i="19"/>
  <c r="M152" i="39"/>
  <c r="AM86" i="39"/>
  <c r="AM109" i="39"/>
  <c r="AM152" i="39"/>
  <c r="AW89" i="39"/>
  <c r="AW199" i="39"/>
  <c r="W155" i="39"/>
  <c r="AW112" i="39"/>
  <c r="AW155" i="39"/>
  <c r="CU201" i="6"/>
  <c r="CU92" i="6"/>
  <c r="CU158" i="6"/>
  <c r="CU246" i="6"/>
  <c r="S87" i="21"/>
  <c r="S110" i="21"/>
  <c r="AL89" i="6"/>
  <c r="AL243" i="6"/>
  <c r="AL155" i="6"/>
  <c r="AL88" i="6"/>
  <c r="AL91" i="6"/>
  <c r="AL198" i="6"/>
  <c r="AL90" i="6"/>
  <c r="AB154" i="1"/>
  <c r="P88" i="1"/>
  <c r="AK74" i="21"/>
  <c r="AQ140" i="21"/>
  <c r="AK140" i="21"/>
  <c r="AK97" i="21"/>
  <c r="DJ155" i="6"/>
  <c r="CX88" i="6"/>
  <c r="CX91" i="6"/>
  <c r="CX89" i="6"/>
  <c r="CX90" i="6"/>
  <c r="CY198" i="6"/>
  <c r="CX155" i="6"/>
  <c r="CX198" i="6"/>
  <c r="CX243" i="6"/>
  <c r="AN8" i="19"/>
  <c r="AN163" i="19" s="1"/>
  <c r="EP155" i="6"/>
  <c r="V8" i="39"/>
  <c r="V163" i="39" s="1"/>
  <c r="E8" i="41" s="1"/>
  <c r="EP88" i="6"/>
  <c r="BJ8" i="39"/>
  <c r="BJ163" i="39" s="1"/>
  <c r="AZ8" i="39"/>
  <c r="EP89" i="6"/>
  <c r="FB155" i="6"/>
  <c r="X8" i="19"/>
  <c r="X163" i="19" s="1"/>
  <c r="EP243" i="6"/>
  <c r="C125" i="39"/>
  <c r="BW88" i="1"/>
  <c r="BW154" i="1"/>
  <c r="K86" i="21"/>
  <c r="K92" i="21"/>
  <c r="K93" i="21"/>
  <c r="K152" i="21"/>
  <c r="AG71" i="19"/>
  <c r="AG69" i="19"/>
  <c r="AG82" i="19"/>
  <c r="AP124" i="19"/>
  <c r="AJ168" i="19"/>
  <c r="AJ124" i="19"/>
  <c r="BF125" i="39"/>
  <c r="AF77" i="21"/>
  <c r="AF100" i="21"/>
  <c r="R95" i="21"/>
  <c r="R72" i="21"/>
  <c r="D124" i="39"/>
  <c r="T123" i="39"/>
  <c r="T167" i="39"/>
  <c r="T75" i="19"/>
  <c r="T98" i="19"/>
  <c r="U185" i="19"/>
  <c r="T185" i="19"/>
  <c r="C108" i="19"/>
  <c r="C151" i="19"/>
  <c r="C195" i="19"/>
  <c r="C85" i="19"/>
  <c r="E20" i="26"/>
  <c r="E24" i="26" s="1"/>
  <c r="E23" i="26" s="1"/>
  <c r="D20" i="26"/>
  <c r="D24" i="26" s="1"/>
  <c r="BW126" i="6"/>
  <c r="AM144" i="39"/>
  <c r="AI101" i="39"/>
  <c r="M74" i="41" s="1"/>
  <c r="AI144" i="39"/>
  <c r="I144" i="39"/>
  <c r="O37" i="41" s="1"/>
  <c r="O74" i="41" s="1"/>
  <c r="AI78" i="39"/>
  <c r="M37" i="41" s="1"/>
  <c r="F267" i="6"/>
  <c r="AD76" i="19"/>
  <c r="AD99" i="19"/>
  <c r="BJ104" i="39"/>
  <c r="BJ81" i="39"/>
  <c r="BK191" i="39"/>
  <c r="BJ191" i="39"/>
  <c r="W191" i="39"/>
  <c r="BJ147" i="39"/>
  <c r="BB105" i="39"/>
  <c r="BB82" i="39"/>
  <c r="BE176" i="39"/>
  <c r="BE66" i="39"/>
  <c r="BF176" i="39"/>
  <c r="BC246" i="6"/>
  <c r="BC92" i="6"/>
  <c r="BC158" i="6"/>
  <c r="BC201" i="6"/>
  <c r="AL98" i="21"/>
  <c r="AL75" i="21"/>
  <c r="AR141" i="21"/>
  <c r="AL141" i="21"/>
  <c r="M144" i="39"/>
  <c r="O37" i="40" s="1"/>
  <c r="O74" i="40" s="1"/>
  <c r="AM101" i="39"/>
  <c r="AM78" i="39"/>
  <c r="DP90" i="1"/>
  <c r="DP156" i="1"/>
  <c r="AO9" i="19"/>
  <c r="ER199" i="6"/>
  <c r="EQ90" i="6"/>
  <c r="EQ244" i="6"/>
  <c r="EQ199" i="6"/>
  <c r="FC156" i="6"/>
  <c r="EQ156" i="6"/>
  <c r="AZ66" i="39"/>
  <c r="AZ65" i="39"/>
  <c r="AZ175" i="39"/>
  <c r="AZ131" i="39"/>
  <c r="Z131" i="39"/>
  <c r="J88" i="21"/>
  <c r="J111" i="21"/>
  <c r="J154" i="21"/>
  <c r="DW145" i="6"/>
  <c r="DW127" i="6"/>
  <c r="DW135" i="6"/>
  <c r="DW144" i="6"/>
  <c r="DW140" i="6"/>
  <c r="DW131" i="6"/>
  <c r="DW129" i="6"/>
  <c r="DW141" i="6"/>
  <c r="DW137" i="6"/>
  <c r="DW281" i="6"/>
  <c r="DW134" i="6"/>
  <c r="DW142" i="6"/>
  <c r="AE46" i="19"/>
  <c r="DW139" i="6"/>
  <c r="DW132" i="6"/>
  <c r="DW147" i="6"/>
  <c r="DW136" i="6"/>
  <c r="DW128" i="6"/>
  <c r="DW143" i="6"/>
  <c r="DW138" i="6"/>
  <c r="DW130" i="6"/>
  <c r="DW133" i="6"/>
  <c r="DW148" i="6"/>
  <c r="D172" i="19"/>
  <c r="D128" i="19"/>
  <c r="AK106" i="39"/>
  <c r="AK83" i="39"/>
  <c r="K149" i="39"/>
  <c r="AK149" i="39"/>
  <c r="AS125" i="39"/>
  <c r="AS169" i="39"/>
  <c r="AS59" i="39"/>
  <c r="AF99" i="39"/>
  <c r="F142" i="39"/>
  <c r="AF76" i="39"/>
  <c r="AF142" i="39"/>
  <c r="F265" i="6"/>
  <c r="Q66" i="21"/>
  <c r="V96" i="19"/>
  <c r="V73" i="19"/>
  <c r="Z139" i="19"/>
  <c r="V183" i="19"/>
  <c r="V139" i="19"/>
  <c r="AN253" i="6"/>
  <c r="AD64" i="21"/>
  <c r="AD65" i="21"/>
  <c r="DH88" i="1"/>
  <c r="DH154" i="1"/>
  <c r="K41" i="27"/>
  <c r="AB149" i="21"/>
  <c r="X83" i="21"/>
  <c r="X106" i="21"/>
  <c r="J20" i="27"/>
  <c r="AK277" i="6"/>
  <c r="AJ132" i="19"/>
  <c r="AJ66" i="19"/>
  <c r="AP132" i="19"/>
  <c r="AJ176" i="19"/>
  <c r="EA156" i="6"/>
  <c r="EA88" i="6"/>
  <c r="EA89" i="6"/>
  <c r="EA244" i="6"/>
  <c r="EA199" i="6"/>
  <c r="AG9" i="19"/>
  <c r="Q9" i="39"/>
  <c r="AU9" i="39"/>
  <c r="U120" i="39" s="1"/>
  <c r="BB245" i="6"/>
  <c r="BB157" i="6"/>
  <c r="BB91" i="6"/>
  <c r="BB200" i="6"/>
  <c r="H36" i="18"/>
  <c r="K36" i="18" s="1"/>
  <c r="D34" i="26"/>
  <c r="R172" i="19"/>
  <c r="BH76" i="39"/>
  <c r="BH99" i="39"/>
  <c r="U186" i="39"/>
  <c r="BL142" i="39"/>
  <c r="BH186" i="39"/>
  <c r="BH142" i="39"/>
  <c r="E10" i="39"/>
  <c r="ED156" i="1"/>
  <c r="T10" i="21"/>
  <c r="AH10" i="21"/>
  <c r="ED90" i="1"/>
  <c r="AJ58" i="21"/>
  <c r="AJ59" i="21"/>
  <c r="AJ124" i="21"/>
  <c r="AP124" i="21"/>
  <c r="X144" i="6"/>
  <c r="EM89" i="6"/>
  <c r="EM158" i="6"/>
  <c r="M11" i="19"/>
  <c r="EM246" i="6"/>
  <c r="EY158" i="6"/>
  <c r="EM201" i="6"/>
  <c r="AG92" i="39"/>
  <c r="AG69" i="39"/>
  <c r="AG70" i="39"/>
  <c r="AG73" i="39"/>
  <c r="AG82" i="39"/>
  <c r="AG135" i="39"/>
  <c r="BK172" i="39"/>
  <c r="BJ172" i="39"/>
  <c r="BJ128" i="39"/>
  <c r="W172" i="39"/>
  <c r="AN76" i="19"/>
  <c r="AT142" i="19"/>
  <c r="AO186" i="19"/>
  <c r="E35" i="23" s="1"/>
  <c r="E72" i="23" s="1"/>
  <c r="AN142" i="19"/>
  <c r="AN99" i="19"/>
  <c r="AM89" i="19"/>
  <c r="AM199" i="19"/>
  <c r="AM155" i="19"/>
  <c r="AM112" i="19"/>
  <c r="AS155" i="19"/>
  <c r="AW149" i="39"/>
  <c r="AW106" i="39"/>
  <c r="AW193" i="39"/>
  <c r="W149" i="39"/>
  <c r="AW83" i="39"/>
  <c r="AW73" i="39"/>
  <c r="AW183" i="39"/>
  <c r="W139" i="39"/>
  <c r="AW139" i="39"/>
  <c r="V147" i="21"/>
  <c r="X155" i="1"/>
  <c r="X89" i="1"/>
  <c r="B86" i="19"/>
  <c r="B109" i="19"/>
  <c r="AZ269" i="6"/>
  <c r="L125" i="19"/>
  <c r="L59" i="19"/>
  <c r="C15" i="22" s="1"/>
  <c r="N125" i="19"/>
  <c r="U148" i="21"/>
  <c r="U82" i="21"/>
  <c r="U105" i="21"/>
  <c r="Y148" i="21"/>
  <c r="AZ258" i="6"/>
  <c r="AM102" i="21"/>
  <c r="AM79" i="21"/>
  <c r="AS145" i="21"/>
  <c r="AM145" i="21"/>
  <c r="AT97" i="39"/>
  <c r="AT74" i="39"/>
  <c r="AT140" i="39"/>
  <c r="AT184" i="39"/>
  <c r="AM276" i="6"/>
  <c r="D100" i="19"/>
  <c r="D187" i="19"/>
  <c r="D143" i="19"/>
  <c r="D77" i="19"/>
  <c r="CM200" i="6"/>
  <c r="CM245" i="6"/>
  <c r="CM91" i="6"/>
  <c r="CM157" i="6"/>
  <c r="R175" i="19"/>
  <c r="N39" i="27"/>
  <c r="P77" i="34"/>
  <c r="P40" i="34"/>
  <c r="I32" i="27"/>
  <c r="AK279" i="6"/>
  <c r="AU73" i="39"/>
  <c r="AU183" i="39"/>
  <c r="AU139" i="39"/>
  <c r="AU96" i="39"/>
  <c r="D28" i="26"/>
  <c r="AZ153" i="39"/>
  <c r="AZ94" i="39"/>
  <c r="AZ93" i="39"/>
  <c r="AZ102" i="39"/>
  <c r="Z153" i="39"/>
  <c r="AZ197" i="39"/>
  <c r="AZ87" i="39"/>
  <c r="AZ92" i="39"/>
  <c r="AZ107" i="39"/>
  <c r="J125" i="21"/>
  <c r="J59" i="21"/>
  <c r="CG154" i="1"/>
  <c r="CG88" i="1"/>
  <c r="CC158" i="6"/>
  <c r="CC92" i="6"/>
  <c r="CC246" i="6"/>
  <c r="CC201" i="6"/>
  <c r="EH254" i="6"/>
  <c r="EH275" i="6"/>
  <c r="EH265" i="6"/>
  <c r="EH268" i="6"/>
  <c r="EH259" i="6"/>
  <c r="EH260" i="6"/>
  <c r="EH242" i="6"/>
  <c r="EH279" i="6"/>
  <c r="EH257" i="6"/>
  <c r="ET154" i="6"/>
  <c r="EH264" i="6"/>
  <c r="EH154" i="6"/>
  <c r="EH258" i="6"/>
  <c r="EH251" i="6"/>
  <c r="EH270" i="6"/>
  <c r="EH280" i="6"/>
  <c r="EH255" i="6"/>
  <c r="EH262" i="6"/>
  <c r="EH277" i="6"/>
  <c r="EH261" i="6"/>
  <c r="EH266" i="6"/>
  <c r="EH248" i="6"/>
  <c r="EH263" i="6"/>
  <c r="EH252" i="6"/>
  <c r="EH267" i="6"/>
  <c r="EH272" i="6"/>
  <c r="EH250" i="6"/>
  <c r="EH271" i="6"/>
  <c r="EH276" i="6"/>
  <c r="EH269" i="6"/>
  <c r="EH197" i="6"/>
  <c r="EH274" i="6"/>
  <c r="EH273" i="6"/>
  <c r="EH249" i="6"/>
  <c r="EH278" i="6"/>
  <c r="EH247" i="6"/>
  <c r="EH253" i="6"/>
  <c r="EH256" i="6"/>
  <c r="O126" i="19"/>
  <c r="M60" i="19"/>
  <c r="N170" i="19"/>
  <c r="M126" i="19"/>
  <c r="M170" i="19"/>
  <c r="E133" i="21"/>
  <c r="F133" i="21"/>
  <c r="U11" i="21"/>
  <c r="F11" i="39"/>
  <c r="L11" i="21"/>
  <c r="AX11" i="21"/>
  <c r="E11" i="21"/>
  <c r="EH157" i="1"/>
  <c r="EH91" i="1"/>
  <c r="ET157" i="1"/>
  <c r="S109" i="19"/>
  <c r="S86" i="19"/>
  <c r="T196" i="19"/>
  <c r="S196" i="19"/>
  <c r="J80" i="21"/>
  <c r="J103" i="21"/>
  <c r="J146" i="21"/>
  <c r="I75" i="21"/>
  <c r="I98" i="21"/>
  <c r="V173" i="19"/>
  <c r="V129" i="19"/>
  <c r="Z129" i="19"/>
  <c r="V63" i="19"/>
  <c r="V62" i="19" s="1"/>
  <c r="C19" i="35" s="1"/>
  <c r="Q100" i="21"/>
  <c r="Q106" i="21"/>
  <c r="Q102" i="21"/>
  <c r="Q86" i="21"/>
  <c r="CQ90" i="1"/>
  <c r="CQ156" i="1"/>
  <c r="DC156" i="1"/>
  <c r="AI93" i="21"/>
  <c r="AI106" i="21"/>
  <c r="AI86" i="21"/>
  <c r="AI111" i="21"/>
  <c r="AI100" i="21"/>
  <c r="AQ100" i="39"/>
  <c r="AQ187" i="39"/>
  <c r="AQ77" i="39"/>
  <c r="C78" i="21"/>
  <c r="D144" i="21"/>
  <c r="C101" i="21"/>
  <c r="C144" i="21"/>
  <c r="AW129" i="39"/>
  <c r="AW173" i="39"/>
  <c r="AW63" i="39"/>
  <c r="AW62" i="39" s="1"/>
  <c r="W129" i="39"/>
  <c r="BB273" i="6"/>
  <c r="AG95" i="21"/>
  <c r="AG72" i="21"/>
  <c r="C9" i="19"/>
  <c r="DI92" i="6"/>
  <c r="H9" i="19"/>
  <c r="AO9" i="39"/>
  <c r="DI89" i="6"/>
  <c r="DI88" i="6"/>
  <c r="DI90" i="6"/>
  <c r="DI244" i="6"/>
  <c r="DI156" i="6"/>
  <c r="BB74" i="39"/>
  <c r="BB97" i="39"/>
  <c r="Q65" i="34"/>
  <c r="O29" i="18"/>
  <c r="O27" i="27"/>
  <c r="O66" i="18"/>
  <c r="Q28" i="34"/>
  <c r="AS129" i="21"/>
  <c r="AM129" i="21"/>
  <c r="CJ273" i="6"/>
  <c r="BM248" i="6"/>
  <c r="DV157" i="1"/>
  <c r="DV91" i="1"/>
  <c r="J126" i="21"/>
  <c r="H60" i="21"/>
  <c r="P61" i="39"/>
  <c r="P169" i="39"/>
  <c r="P125" i="39"/>
  <c r="P59" i="39"/>
  <c r="AN251" i="6"/>
  <c r="J142" i="21"/>
  <c r="J99" i="21"/>
  <c r="AY198" i="39"/>
  <c r="AY88" i="39"/>
  <c r="AY111" i="39"/>
  <c r="AY154" i="39"/>
  <c r="Y154" i="39"/>
  <c r="T74" i="21"/>
  <c r="T97" i="21"/>
  <c r="AU148" i="19"/>
  <c r="AP192" i="19"/>
  <c r="E41" i="23" s="1"/>
  <c r="E78" i="23" s="1"/>
  <c r="AO105" i="19"/>
  <c r="AO148" i="19"/>
  <c r="AO82" i="19"/>
  <c r="AD68" i="21"/>
  <c r="AD74" i="21"/>
  <c r="AD80" i="21"/>
  <c r="AD72" i="21"/>
  <c r="AN169" i="19"/>
  <c r="AN59" i="19"/>
  <c r="C15" i="23" s="1"/>
  <c r="AT125" i="19"/>
  <c r="M85" i="21"/>
  <c r="M108" i="21"/>
  <c r="M151" i="21"/>
  <c r="O151" i="21"/>
  <c r="N14" i="27"/>
  <c r="P15" i="34"/>
  <c r="BD190" i="39"/>
  <c r="BD80" i="39"/>
  <c r="BD103" i="39"/>
  <c r="EI274" i="6"/>
  <c r="CB246" i="6"/>
  <c r="CB201" i="6"/>
  <c r="CB92" i="6"/>
  <c r="BA131" i="6"/>
  <c r="BA127" i="6"/>
  <c r="BA143" i="6"/>
  <c r="BA135" i="6"/>
  <c r="BA139" i="6"/>
  <c r="BA130" i="6"/>
  <c r="BA142" i="6"/>
  <c r="BA134" i="6"/>
  <c r="BA148" i="6"/>
  <c r="BA133" i="6"/>
  <c r="BA145" i="6"/>
  <c r="BA136" i="6"/>
  <c r="BA129" i="6"/>
  <c r="BA138" i="6"/>
  <c r="BA128" i="6"/>
  <c r="BA137" i="6"/>
  <c r="BA132" i="6"/>
  <c r="BA147" i="6"/>
  <c r="BA141" i="6"/>
  <c r="BA140" i="6"/>
  <c r="BA144" i="6"/>
  <c r="AZ243" i="6"/>
  <c r="G12" i="27"/>
  <c r="F12" i="27"/>
  <c r="CN201" i="6"/>
  <c r="CZ158" i="6"/>
  <c r="CN158" i="6"/>
  <c r="CN92" i="6"/>
  <c r="J80" i="19"/>
  <c r="J146" i="19"/>
  <c r="J190" i="19"/>
  <c r="EQ135" i="6"/>
  <c r="H46" i="18"/>
  <c r="H52" i="18"/>
  <c r="J74" i="19"/>
  <c r="J97" i="19"/>
  <c r="J184" i="19"/>
  <c r="J140" i="19"/>
  <c r="AY61" i="39"/>
  <c r="AY127" i="39"/>
  <c r="Y127" i="39"/>
  <c r="AY171" i="39"/>
  <c r="H79" i="19"/>
  <c r="H102" i="19"/>
  <c r="S99" i="19"/>
  <c r="S76" i="19"/>
  <c r="S186" i="19"/>
  <c r="W96" i="21"/>
  <c r="AA139" i="21"/>
  <c r="W139" i="21"/>
  <c r="W73" i="21"/>
  <c r="C95" i="19"/>
  <c r="C72" i="19"/>
  <c r="C138" i="19"/>
  <c r="C182" i="19"/>
  <c r="CJ268" i="6"/>
  <c r="BF191" i="39"/>
  <c r="BF81" i="39"/>
  <c r="BF104" i="39"/>
  <c r="BF147" i="39"/>
  <c r="O36" i="27"/>
  <c r="M38" i="18"/>
  <c r="P38" i="18" s="1"/>
  <c r="N37" i="34"/>
  <c r="T37" i="34" s="1"/>
  <c r="I45" i="27"/>
  <c r="O89" i="6"/>
  <c r="O90" i="6"/>
  <c r="O88" i="6"/>
  <c r="O243" i="6"/>
  <c r="O198" i="6"/>
  <c r="AZ134" i="39"/>
  <c r="Z134" i="39"/>
  <c r="AZ178" i="39"/>
  <c r="J138" i="39"/>
  <c r="AJ95" i="39"/>
  <c r="AJ72" i="39"/>
  <c r="BM257" i="6"/>
  <c r="G75" i="39"/>
  <c r="G98" i="39"/>
  <c r="AZ279" i="6"/>
  <c r="H90" i="6"/>
  <c r="H243" i="6"/>
  <c r="H89" i="6"/>
  <c r="AL127" i="39"/>
  <c r="L127" i="39"/>
  <c r="AV102" i="39"/>
  <c r="H75" i="41" s="1"/>
  <c r="AV79" i="39"/>
  <c r="H38" i="41" s="1"/>
  <c r="AW189" i="39"/>
  <c r="V145" i="39"/>
  <c r="AV145" i="39"/>
  <c r="AV189" i="39"/>
  <c r="AS89" i="39"/>
  <c r="AS112" i="39"/>
  <c r="AS199" i="39"/>
  <c r="AS155" i="39"/>
  <c r="BE103" i="39"/>
  <c r="BE80" i="39"/>
  <c r="BE190" i="39"/>
  <c r="EL134" i="6"/>
  <c r="D102" i="21"/>
  <c r="D79" i="21"/>
  <c r="D145" i="21"/>
  <c r="K132" i="21"/>
  <c r="K66" i="21"/>
  <c r="AD101" i="19"/>
  <c r="AD78" i="19"/>
  <c r="AP178" i="19"/>
  <c r="AO178" i="19"/>
  <c r="AU134" i="19"/>
  <c r="BE155" i="1"/>
  <c r="BE89" i="1"/>
  <c r="DL92" i="6"/>
  <c r="AP11" i="39"/>
  <c r="DL158" i="6"/>
  <c r="DL246" i="6"/>
  <c r="DL201" i="6"/>
  <c r="BG67" i="39"/>
  <c r="BK131" i="39"/>
  <c r="BG131" i="39"/>
  <c r="BG65" i="39"/>
  <c r="BG175" i="39"/>
  <c r="AF81" i="21"/>
  <c r="AF104" i="21"/>
  <c r="I69" i="19"/>
  <c r="I92" i="19"/>
  <c r="I179" i="19"/>
  <c r="E125" i="39"/>
  <c r="E59" i="39"/>
  <c r="V107" i="19"/>
  <c r="V197" i="19"/>
  <c r="V87" i="19"/>
  <c r="V101" i="19"/>
  <c r="C73" i="35" s="1"/>
  <c r="Z153" i="19"/>
  <c r="V153" i="19"/>
  <c r="CV140" i="6"/>
  <c r="CV129" i="6"/>
  <c r="CV128" i="6"/>
  <c r="CV133" i="6"/>
  <c r="CV142" i="6"/>
  <c r="CV138" i="6"/>
  <c r="CV281" i="6"/>
  <c r="CV137" i="6"/>
  <c r="CV135" i="6"/>
  <c r="CV134" i="6"/>
  <c r="CV147" i="6"/>
  <c r="CV131" i="6"/>
  <c r="CV127" i="6"/>
  <c r="CV145" i="6"/>
  <c r="CV139" i="6"/>
  <c r="CV143" i="6"/>
  <c r="CV136" i="6"/>
  <c r="CV148" i="6"/>
  <c r="CV132" i="6"/>
  <c r="CV144" i="6"/>
  <c r="CV130" i="6"/>
  <c r="CV141" i="6"/>
  <c r="E75" i="21"/>
  <c r="E98" i="21"/>
  <c r="E141" i="21"/>
  <c r="F141" i="21"/>
  <c r="CL92" i="6"/>
  <c r="CL246" i="6"/>
  <c r="CL201" i="6"/>
  <c r="Z134" i="19"/>
  <c r="V134" i="19"/>
  <c r="O106" i="39"/>
  <c r="O83" i="39"/>
  <c r="O149" i="39"/>
  <c r="BR155" i="1"/>
  <c r="BR89" i="1"/>
  <c r="AZ125" i="39"/>
  <c r="AZ169" i="39"/>
  <c r="Z125" i="39"/>
  <c r="J15" i="40" s="1"/>
  <c r="AZ59" i="39"/>
  <c r="AP93" i="39"/>
  <c r="AP180" i="39"/>
  <c r="AP70" i="39"/>
  <c r="P136" i="39"/>
  <c r="EY157" i="1"/>
  <c r="EM157" i="1"/>
  <c r="AM11" i="21"/>
  <c r="AM55" i="21" s="1"/>
  <c r="H11" i="39"/>
  <c r="H53" i="39" s="1"/>
  <c r="W11" i="21"/>
  <c r="W52" i="21" s="1"/>
  <c r="AL11" i="39"/>
  <c r="EM91" i="1"/>
  <c r="J130" i="19"/>
  <c r="J174" i="19"/>
  <c r="M144" i="21"/>
  <c r="O144" i="21"/>
  <c r="M78" i="21"/>
  <c r="K134" i="19"/>
  <c r="K178" i="19"/>
  <c r="N127" i="21"/>
  <c r="L127" i="21"/>
  <c r="M137" i="39"/>
  <c r="AM71" i="39"/>
  <c r="AM94" i="39"/>
  <c r="AP99" i="39"/>
  <c r="AP76" i="39"/>
  <c r="AP186" i="39"/>
  <c r="BS155" i="6"/>
  <c r="BS243" i="6"/>
  <c r="BS198" i="6"/>
  <c r="AP243" i="6"/>
  <c r="AP88" i="6"/>
  <c r="AP198" i="6"/>
  <c r="AP90" i="6"/>
  <c r="AP155" i="6"/>
  <c r="Q85" i="39"/>
  <c r="Q108" i="39"/>
  <c r="Q151" i="39"/>
  <c r="Q195" i="39"/>
  <c r="L69" i="21"/>
  <c r="L92" i="21"/>
  <c r="L135" i="21"/>
  <c r="N135" i="21"/>
  <c r="AF46" i="19"/>
  <c r="DY137" i="6"/>
  <c r="DY138" i="6"/>
  <c r="DY127" i="6"/>
  <c r="DY147" i="6"/>
  <c r="DY144" i="6"/>
  <c r="DY148" i="6"/>
  <c r="DY134" i="6"/>
  <c r="DY130" i="6"/>
  <c r="DY133" i="6"/>
  <c r="DY141" i="6"/>
  <c r="DY139" i="6"/>
  <c r="DY132" i="6"/>
  <c r="DY129" i="6"/>
  <c r="DY281" i="6"/>
  <c r="DY140" i="6"/>
  <c r="DY142" i="6"/>
  <c r="DY131" i="6"/>
  <c r="DY143" i="6"/>
  <c r="DY128" i="6"/>
  <c r="DY145" i="6"/>
  <c r="DY135" i="6"/>
  <c r="DY136" i="6"/>
  <c r="CI156" i="6"/>
  <c r="CI90" i="6"/>
  <c r="CI244" i="6"/>
  <c r="CI199" i="6"/>
  <c r="AK265" i="6"/>
  <c r="R65" i="21"/>
  <c r="V131" i="21"/>
  <c r="F281" i="6"/>
  <c r="F144" i="6"/>
  <c r="F138" i="6"/>
  <c r="F136" i="6"/>
  <c r="F129" i="6"/>
  <c r="F140" i="6"/>
  <c r="F133" i="6"/>
  <c r="F139" i="6"/>
  <c r="F128" i="6"/>
  <c r="F143" i="6"/>
  <c r="F148" i="6"/>
  <c r="F135" i="6"/>
  <c r="F132" i="6"/>
  <c r="F130" i="6"/>
  <c r="F142" i="6"/>
  <c r="F137" i="6"/>
  <c r="F134" i="6"/>
  <c r="F127" i="6"/>
  <c r="F131" i="6"/>
  <c r="F141" i="6"/>
  <c r="F145" i="6"/>
  <c r="F147" i="6"/>
  <c r="BH70" i="39"/>
  <c r="BH93" i="39"/>
  <c r="BH136" i="39"/>
  <c r="BL136" i="39"/>
  <c r="BH180" i="39"/>
  <c r="AI104" i="21"/>
  <c r="AI81" i="21"/>
  <c r="CT246" i="6"/>
  <c r="CT158" i="6"/>
  <c r="CT201" i="6"/>
  <c r="CT92" i="6"/>
  <c r="BF84" i="39"/>
  <c r="BG194" i="39"/>
  <c r="BF150" i="39"/>
  <c r="BF194" i="39"/>
  <c r="BF107" i="39"/>
  <c r="BJ150" i="39"/>
  <c r="S194" i="39"/>
  <c r="AV146" i="39"/>
  <c r="AV103" i="39"/>
  <c r="H76" i="41" s="1"/>
  <c r="AV80" i="39"/>
  <c r="H39" i="41" s="1"/>
  <c r="AV190" i="39"/>
  <c r="H17" i="18"/>
  <c r="K17" i="18" s="1"/>
  <c r="D15" i="26"/>
  <c r="DV254" i="6"/>
  <c r="DV247" i="6"/>
  <c r="DV272" i="6"/>
  <c r="DV279" i="6"/>
  <c r="DV256" i="6"/>
  <c r="DV278" i="6"/>
  <c r="DV263" i="6"/>
  <c r="DV261" i="6"/>
  <c r="DV268" i="6"/>
  <c r="DV249" i="6"/>
  <c r="DV280" i="6"/>
  <c r="DV258" i="6"/>
  <c r="DV252" i="6"/>
  <c r="DV276" i="6"/>
  <c r="DV259" i="6"/>
  <c r="DV266" i="6"/>
  <c r="DV248" i="6"/>
  <c r="DV274" i="6"/>
  <c r="DV260" i="6"/>
  <c r="DV270" i="6"/>
  <c r="DV257" i="6"/>
  <c r="DV271" i="6"/>
  <c r="DV265" i="6"/>
  <c r="DV269" i="6"/>
  <c r="DV251" i="6"/>
  <c r="DV273" i="6"/>
  <c r="DV267" i="6"/>
  <c r="DV275" i="6"/>
  <c r="DV277" i="6"/>
  <c r="DV250" i="6"/>
  <c r="DV255" i="6"/>
  <c r="DV197" i="6"/>
  <c r="DV262" i="6"/>
  <c r="DV154" i="6"/>
  <c r="DV242" i="6"/>
  <c r="DV264" i="6"/>
  <c r="DV253" i="6"/>
  <c r="I66" i="21"/>
  <c r="I64" i="21"/>
  <c r="AE95" i="19"/>
  <c r="AK138" i="19"/>
  <c r="AE182" i="19"/>
  <c r="AE72" i="19"/>
  <c r="AT192" i="39"/>
  <c r="AT105" i="39"/>
  <c r="AT82" i="39"/>
  <c r="AT148" i="39"/>
  <c r="CI88" i="1"/>
  <c r="CI154" i="1"/>
  <c r="J41" i="18"/>
  <c r="J78" i="18"/>
  <c r="AE65" i="21"/>
  <c r="AQ145" i="21"/>
  <c r="AK145" i="21"/>
  <c r="AK79" i="21"/>
  <c r="AK102" i="21"/>
  <c r="C111" i="21"/>
  <c r="C88" i="21"/>
  <c r="C154" i="21"/>
  <c r="R89" i="19"/>
  <c r="R199" i="19"/>
  <c r="R112" i="19"/>
  <c r="M100" i="19"/>
  <c r="M77" i="19"/>
  <c r="M187" i="19"/>
  <c r="O143" i="19"/>
  <c r="N187" i="19"/>
  <c r="M143" i="19"/>
  <c r="AL148" i="39"/>
  <c r="AL82" i="39"/>
  <c r="L148" i="39"/>
  <c r="L142" i="39"/>
  <c r="AL76" i="39"/>
  <c r="AL99" i="39"/>
  <c r="AL142" i="39"/>
  <c r="K144" i="21"/>
  <c r="K101" i="21"/>
  <c r="M75" i="22" s="1"/>
  <c r="K78" i="21"/>
  <c r="AM99" i="21"/>
  <c r="AM76" i="21"/>
  <c r="AS142" i="21"/>
  <c r="AM142" i="21"/>
  <c r="X132" i="21"/>
  <c r="X66" i="21"/>
  <c r="AB132" i="21"/>
  <c r="BU144" i="6"/>
  <c r="BU131" i="6"/>
  <c r="BU135" i="6"/>
  <c r="BU130" i="6"/>
  <c r="BU139" i="6"/>
  <c r="BU128" i="6"/>
  <c r="BU137" i="6"/>
  <c r="BU148" i="6"/>
  <c r="BU127" i="6"/>
  <c r="BU143" i="6"/>
  <c r="BU141" i="6"/>
  <c r="BU147" i="6"/>
  <c r="BU134" i="6"/>
  <c r="BU129" i="6"/>
  <c r="BU140" i="6"/>
  <c r="BU136" i="6"/>
  <c r="BU133" i="6"/>
  <c r="BU138" i="6"/>
  <c r="BU132" i="6"/>
  <c r="BU142" i="6"/>
  <c r="BU145" i="6"/>
  <c r="AM81" i="39"/>
  <c r="AM104" i="39"/>
  <c r="AM147" i="39"/>
  <c r="M147" i="39"/>
  <c r="BH155" i="1"/>
  <c r="BH89" i="1"/>
  <c r="M136" i="19"/>
  <c r="M180" i="19"/>
  <c r="M93" i="19"/>
  <c r="O136" i="19"/>
  <c r="M70" i="19"/>
  <c r="N180" i="19"/>
  <c r="V84" i="21"/>
  <c r="V107" i="21"/>
  <c r="V150" i="21"/>
  <c r="Z150" i="21"/>
  <c r="R106" i="39"/>
  <c r="R83" i="39"/>
  <c r="C60" i="19"/>
  <c r="C126" i="19"/>
  <c r="C170" i="19"/>
  <c r="AK264" i="6"/>
  <c r="D65" i="39"/>
  <c r="D131" i="39"/>
  <c r="AF107" i="21"/>
  <c r="AF84" i="21"/>
  <c r="S100" i="21"/>
  <c r="S77" i="21"/>
  <c r="B129" i="39"/>
  <c r="B63" i="39"/>
  <c r="B62" i="39" s="1"/>
  <c r="AP142" i="21"/>
  <c r="AJ142" i="21"/>
  <c r="AJ76" i="21"/>
  <c r="AJ99" i="21"/>
  <c r="AU130" i="21"/>
  <c r="AO64" i="21"/>
  <c r="AO130" i="21"/>
  <c r="R96" i="21"/>
  <c r="AB139" i="21"/>
  <c r="X96" i="21"/>
  <c r="X139" i="21"/>
  <c r="X73" i="21"/>
  <c r="T146" i="39"/>
  <c r="T103" i="39"/>
  <c r="T190" i="39"/>
  <c r="T80" i="39"/>
  <c r="T74" i="39"/>
  <c r="T140" i="39"/>
  <c r="T184" i="39"/>
  <c r="T97" i="39"/>
  <c r="BT257" i="6"/>
  <c r="BT278" i="6"/>
  <c r="BT263" i="6"/>
  <c r="BT264" i="6"/>
  <c r="BT265" i="6"/>
  <c r="BT260" i="6"/>
  <c r="BT253" i="6"/>
  <c r="BT255" i="6"/>
  <c r="BT248" i="6"/>
  <c r="BT274" i="6"/>
  <c r="BT270" i="6"/>
  <c r="BT250" i="6"/>
  <c r="BT276" i="6"/>
  <c r="BT279" i="6"/>
  <c r="BT259" i="6"/>
  <c r="BT252" i="6"/>
  <c r="BT256" i="6"/>
  <c r="BT266" i="6"/>
  <c r="BT261" i="6"/>
  <c r="BT277" i="6"/>
  <c r="BT254" i="6"/>
  <c r="BT273" i="6"/>
  <c r="BT269" i="6"/>
  <c r="BT258" i="6"/>
  <c r="BT262" i="6"/>
  <c r="BT251" i="6"/>
  <c r="BT197" i="6"/>
  <c r="BT275" i="6"/>
  <c r="BT280" i="6"/>
  <c r="BT271" i="6"/>
  <c r="BT249" i="6"/>
  <c r="BT247" i="6"/>
  <c r="BT154" i="6"/>
  <c r="BT242" i="6"/>
  <c r="BT267" i="6"/>
  <c r="BT272" i="6"/>
  <c r="BT268" i="6"/>
  <c r="BM281" i="6"/>
  <c r="BM134" i="6"/>
  <c r="BM145" i="6"/>
  <c r="BM141" i="6"/>
  <c r="BM138" i="6"/>
  <c r="BM143" i="6"/>
  <c r="BM129" i="6"/>
  <c r="BM128" i="6"/>
  <c r="BM142" i="6"/>
  <c r="BM137" i="6"/>
  <c r="BM132" i="6"/>
  <c r="BM144" i="6"/>
  <c r="BM133" i="6"/>
  <c r="BM131" i="6"/>
  <c r="BM148" i="6"/>
  <c r="BM140" i="6"/>
  <c r="BM147" i="6"/>
  <c r="BM136" i="6"/>
  <c r="BB46" i="19"/>
  <c r="BM127" i="6"/>
  <c r="BM130" i="6"/>
  <c r="BM135" i="6"/>
  <c r="BM139" i="6"/>
  <c r="AI105" i="21"/>
  <c r="AI82" i="21"/>
  <c r="R72" i="19"/>
  <c r="R95" i="19"/>
  <c r="R182" i="19"/>
  <c r="AJ86" i="21"/>
  <c r="AP152" i="21"/>
  <c r="AJ103" i="21"/>
  <c r="AJ96" i="21"/>
  <c r="AJ102" i="21"/>
  <c r="AJ98" i="21"/>
  <c r="AJ152" i="21"/>
  <c r="CB138" i="6"/>
  <c r="CB134" i="6"/>
  <c r="CB144" i="6"/>
  <c r="CB129" i="6"/>
  <c r="CB147" i="6"/>
  <c r="CB132" i="6"/>
  <c r="CB143" i="6"/>
  <c r="CB128" i="6"/>
  <c r="CB142" i="6"/>
  <c r="CB131" i="6"/>
  <c r="CB139" i="6"/>
  <c r="CB141" i="6"/>
  <c r="CB127" i="6"/>
  <c r="CB133" i="6"/>
  <c r="CB137" i="6"/>
  <c r="CB135" i="6"/>
  <c r="CB148" i="6"/>
  <c r="CB140" i="6"/>
  <c r="CB136" i="6"/>
  <c r="CB130" i="6"/>
  <c r="CB281" i="6"/>
  <c r="CB145" i="6"/>
  <c r="AF80" i="21"/>
  <c r="AF103" i="21"/>
  <c r="CY263" i="6"/>
  <c r="CY280" i="6"/>
  <c r="CY274" i="6"/>
  <c r="CY272" i="6"/>
  <c r="CY267" i="6"/>
  <c r="CY256" i="6"/>
  <c r="CY197" i="6"/>
  <c r="CY254" i="6"/>
  <c r="CY154" i="6"/>
  <c r="CY275" i="6"/>
  <c r="CY252" i="6"/>
  <c r="CY277" i="6"/>
  <c r="CY248" i="6"/>
  <c r="CY270" i="6"/>
  <c r="CY265" i="6"/>
  <c r="CY249" i="6"/>
  <c r="CY255" i="6"/>
  <c r="CY257" i="6"/>
  <c r="CY266" i="6"/>
  <c r="CY276" i="6"/>
  <c r="CY262" i="6"/>
  <c r="CY279" i="6"/>
  <c r="CY261" i="6"/>
  <c r="CY250" i="6"/>
  <c r="CY247" i="6"/>
  <c r="CY259" i="6"/>
  <c r="CY264" i="6"/>
  <c r="CY278" i="6"/>
  <c r="CY260" i="6"/>
  <c r="CY243" i="6"/>
  <c r="CY253" i="6"/>
  <c r="CY271" i="6"/>
  <c r="CY251" i="6"/>
  <c r="CY258" i="6"/>
  <c r="CY242" i="6"/>
  <c r="CY268" i="6"/>
  <c r="CY273" i="6"/>
  <c r="CY269" i="6"/>
  <c r="F256" i="6"/>
  <c r="AY153" i="21"/>
  <c r="O47" i="12" s="1"/>
  <c r="O83" i="12" s="1"/>
  <c r="AX110" i="21"/>
  <c r="M83" i="12" s="1"/>
  <c r="AX87" i="21"/>
  <c r="M47" i="12" s="1"/>
  <c r="AE98" i="19"/>
  <c r="AE75" i="19"/>
  <c r="AE185" i="19"/>
  <c r="AY81" i="19"/>
  <c r="H40" i="12" s="1"/>
  <c r="AZ147" i="19"/>
  <c r="AY104" i="19"/>
  <c r="H77" i="12" s="1"/>
  <c r="P19" i="28" s="1"/>
  <c r="I108" i="19"/>
  <c r="I85" i="19"/>
  <c r="I195" i="19"/>
  <c r="DZ198" i="6"/>
  <c r="DZ155" i="6"/>
  <c r="DZ243" i="6"/>
  <c r="DZ89" i="6"/>
  <c r="DZ88" i="6"/>
  <c r="I141" i="39"/>
  <c r="O34" i="41" s="1"/>
  <c r="O71" i="41" s="1"/>
  <c r="I98" i="39"/>
  <c r="I75" i="39"/>
  <c r="AR129" i="21"/>
  <c r="AL129" i="21"/>
  <c r="BB72" i="39"/>
  <c r="BB95" i="39"/>
  <c r="W144" i="6"/>
  <c r="W148" i="6"/>
  <c r="W133" i="6"/>
  <c r="W140" i="6"/>
  <c r="W142" i="6"/>
  <c r="W145" i="6"/>
  <c r="W143" i="6"/>
  <c r="W131" i="6"/>
  <c r="W127" i="6"/>
  <c r="W130" i="6"/>
  <c r="W128" i="6"/>
  <c r="W134" i="6"/>
  <c r="W136" i="6"/>
  <c r="W132" i="6"/>
  <c r="W147" i="6"/>
  <c r="W135" i="6"/>
  <c r="W139" i="6"/>
  <c r="W137" i="6"/>
  <c r="W141" i="6"/>
  <c r="W129" i="6"/>
  <c r="W281" i="6"/>
  <c r="W138" i="6"/>
  <c r="DG246" i="6"/>
  <c r="DH201" i="6"/>
  <c r="DG158" i="6"/>
  <c r="DG201" i="6"/>
  <c r="DS158" i="6"/>
  <c r="DG92" i="6"/>
  <c r="C194" i="19"/>
  <c r="C107" i="19"/>
  <c r="C150" i="19"/>
  <c r="C84" i="19"/>
  <c r="B76" i="21"/>
  <c r="B99" i="21"/>
  <c r="Q155" i="1"/>
  <c r="Q89" i="1"/>
  <c r="J98" i="19"/>
  <c r="J75" i="19"/>
  <c r="J141" i="19"/>
  <c r="J185" i="19"/>
  <c r="H75" i="39"/>
  <c r="H98" i="39"/>
  <c r="H141" i="39"/>
  <c r="E88" i="21"/>
  <c r="E154" i="21"/>
  <c r="E111" i="21"/>
  <c r="F154" i="21"/>
  <c r="Q72" i="39"/>
  <c r="Q95" i="39"/>
  <c r="Q182" i="39"/>
  <c r="Q138" i="39"/>
  <c r="AP170" i="39"/>
  <c r="AP60" i="39"/>
  <c r="EB92" i="6"/>
  <c r="EB158" i="6"/>
  <c r="EB246" i="6"/>
  <c r="EB201" i="6"/>
  <c r="R80" i="21"/>
  <c r="R103" i="21"/>
  <c r="R168" i="19"/>
  <c r="DQ154" i="1"/>
  <c r="DE154" i="1"/>
  <c r="DE88" i="1"/>
  <c r="DI142" i="6"/>
  <c r="DI147" i="6"/>
  <c r="DI128" i="6"/>
  <c r="DI131" i="6"/>
  <c r="DI134" i="6"/>
  <c r="DI136" i="6"/>
  <c r="DI145" i="6"/>
  <c r="DI138" i="6"/>
  <c r="DI148" i="6"/>
  <c r="DI144" i="6"/>
  <c r="H46" i="19"/>
  <c r="AO46" i="39"/>
  <c r="C46" i="19"/>
  <c r="DI281" i="6"/>
  <c r="DI139" i="6"/>
  <c r="DI140" i="6"/>
  <c r="DI132" i="6"/>
  <c r="DI127" i="6"/>
  <c r="DI133" i="6"/>
  <c r="Y151" i="39"/>
  <c r="AY151" i="39"/>
  <c r="AY85" i="39"/>
  <c r="AY195" i="39"/>
  <c r="AY108" i="39"/>
  <c r="AJ61" i="19"/>
  <c r="AJ127" i="19"/>
  <c r="AJ171" i="19"/>
  <c r="AP127" i="19"/>
  <c r="AK171" i="19"/>
  <c r="BH126" i="6"/>
  <c r="U109" i="39"/>
  <c r="U152" i="39"/>
  <c r="U196" i="39"/>
  <c r="Q15" i="34"/>
  <c r="O14" i="27"/>
  <c r="O16" i="18"/>
  <c r="Q71" i="19"/>
  <c r="Q94" i="19"/>
  <c r="I72" i="39"/>
  <c r="I138" i="39"/>
  <c r="O31" i="41" s="1"/>
  <c r="O68" i="41" s="1"/>
  <c r="ED243" i="6"/>
  <c r="BF8" i="39"/>
  <c r="AV8" i="39"/>
  <c r="T8" i="19"/>
  <c r="R8" i="39"/>
  <c r="O41" i="18"/>
  <c r="Q77" i="34"/>
  <c r="Q40" i="34"/>
  <c r="O39" i="27"/>
  <c r="O78" i="18"/>
  <c r="J88" i="1"/>
  <c r="V154" i="1"/>
  <c r="H37" i="18"/>
  <c r="K37" i="18" s="1"/>
  <c r="S103" i="21"/>
  <c r="S80" i="21"/>
  <c r="DM157" i="1"/>
  <c r="DM91" i="1"/>
  <c r="R183" i="19"/>
  <c r="R73" i="19"/>
  <c r="R96" i="19"/>
  <c r="AK275" i="6"/>
  <c r="J38" i="18"/>
  <c r="K38" i="18" s="1"/>
  <c r="J75" i="18"/>
  <c r="N47" i="34"/>
  <c r="M48" i="18"/>
  <c r="L86" i="19"/>
  <c r="L109" i="19"/>
  <c r="L196" i="19"/>
  <c r="L152" i="19"/>
  <c r="N152" i="19"/>
  <c r="T82" i="21"/>
  <c r="T105" i="21"/>
  <c r="AI140" i="39"/>
  <c r="AI97" i="39"/>
  <c r="M70" i="41" s="1"/>
  <c r="AI74" i="39"/>
  <c r="M33" i="41" s="1"/>
  <c r="H86" i="39"/>
  <c r="H84" i="39"/>
  <c r="H92" i="39"/>
  <c r="H88" i="39"/>
  <c r="H135" i="39"/>
  <c r="H83" i="39"/>
  <c r="H70" i="39"/>
  <c r="H69" i="39"/>
  <c r="BH95" i="39"/>
  <c r="BH182" i="39"/>
  <c r="BL138" i="39"/>
  <c r="BH138" i="39"/>
  <c r="BH72" i="39"/>
  <c r="R72" i="39"/>
  <c r="R182" i="39"/>
  <c r="R95" i="39"/>
  <c r="R138" i="39"/>
  <c r="B96" i="19"/>
  <c r="B73" i="19"/>
  <c r="AZ156" i="6"/>
  <c r="AZ244" i="6"/>
  <c r="AZ199" i="6"/>
  <c r="J96" i="19"/>
  <c r="J139" i="19"/>
  <c r="J73" i="19"/>
  <c r="J183" i="19"/>
  <c r="EJ154" i="1"/>
  <c r="D8" i="21"/>
  <c r="AG8" i="39"/>
  <c r="DX154" i="1"/>
  <c r="DX88" i="1"/>
  <c r="R8" i="21"/>
  <c r="C8" i="39"/>
  <c r="J8" i="21"/>
  <c r="AX196" i="39"/>
  <c r="AX152" i="39"/>
  <c r="X152" i="39"/>
  <c r="AX86" i="39"/>
  <c r="AX109" i="39"/>
  <c r="J140" i="39"/>
  <c r="AJ140" i="39"/>
  <c r="AJ97" i="39"/>
  <c r="AJ74" i="39"/>
  <c r="AO80" i="19"/>
  <c r="AO103" i="19"/>
  <c r="AO146" i="19"/>
  <c r="AO190" i="19"/>
  <c r="AU146" i="19"/>
  <c r="AP190" i="19"/>
  <c r="EI248" i="6"/>
  <c r="O152" i="21"/>
  <c r="M86" i="21"/>
  <c r="M152" i="21"/>
  <c r="M105" i="21"/>
  <c r="Q168" i="39"/>
  <c r="Q124" i="39"/>
  <c r="CM198" i="6"/>
  <c r="CL90" i="6"/>
  <c r="CL88" i="6"/>
  <c r="CL198" i="6"/>
  <c r="CL243" i="6"/>
  <c r="CL155" i="6"/>
  <c r="K62" i="21"/>
  <c r="K61" i="21" s="1"/>
  <c r="K128" i="21"/>
  <c r="BI126" i="39"/>
  <c r="BE60" i="39"/>
  <c r="R170" i="39"/>
  <c r="BE59" i="39"/>
  <c r="BE170" i="39"/>
  <c r="BF170" i="39"/>
  <c r="AE77" i="21"/>
  <c r="AE68" i="21"/>
  <c r="AE76" i="21"/>
  <c r="AE83" i="21"/>
  <c r="AE91" i="21"/>
  <c r="F201" i="6"/>
  <c r="F246" i="6"/>
  <c r="F92" i="6"/>
  <c r="CA244" i="6"/>
  <c r="CA199" i="6"/>
  <c r="CA90" i="6"/>
  <c r="AF81" i="19"/>
  <c r="AF104" i="19"/>
  <c r="AF191" i="19"/>
  <c r="DF245" i="6"/>
  <c r="DF267" i="6"/>
  <c r="DF255" i="6"/>
  <c r="DF276" i="6"/>
  <c r="DF251" i="6"/>
  <c r="DF254" i="6"/>
  <c r="DF266" i="6"/>
  <c r="DF250" i="6"/>
  <c r="DF269" i="6"/>
  <c r="DF278" i="6"/>
  <c r="DF248" i="6"/>
  <c r="DF270" i="6"/>
  <c r="DF258" i="6"/>
  <c r="DF247" i="6"/>
  <c r="DF256" i="6"/>
  <c r="DF271" i="6"/>
  <c r="DF249" i="6"/>
  <c r="DF262" i="6"/>
  <c r="DF280" i="6"/>
  <c r="DF274" i="6"/>
  <c r="DF252" i="6"/>
  <c r="DF263" i="6"/>
  <c r="DF279" i="6"/>
  <c r="DF253" i="6"/>
  <c r="DF275" i="6"/>
  <c r="DF277" i="6"/>
  <c r="DF272" i="6"/>
  <c r="DF273" i="6"/>
  <c r="DF154" i="6"/>
  <c r="DF259" i="6"/>
  <c r="DF264" i="6"/>
  <c r="DF257" i="6"/>
  <c r="DF260" i="6"/>
  <c r="DF261" i="6"/>
  <c r="DF268" i="6"/>
  <c r="DF265" i="6"/>
  <c r="DF242" i="6"/>
  <c r="AG101" i="19"/>
  <c r="AG78" i="19"/>
  <c r="AG188" i="19"/>
  <c r="K79" i="21"/>
  <c r="K145" i="21"/>
  <c r="K102" i="21"/>
  <c r="V71" i="21"/>
  <c r="V94" i="21"/>
  <c r="Z137" i="21"/>
  <c r="V137" i="21"/>
  <c r="AF70" i="19"/>
  <c r="AF93" i="19"/>
  <c r="AF69" i="19"/>
  <c r="AF78" i="19"/>
  <c r="AF85" i="19"/>
  <c r="AF80" i="19"/>
  <c r="AF180" i="19"/>
  <c r="AL136" i="19"/>
  <c r="Q27" i="34"/>
  <c r="O65" i="18"/>
  <c r="O28" i="18"/>
  <c r="Q64" i="34"/>
  <c r="O26" i="27"/>
  <c r="J177" i="19"/>
  <c r="J133" i="19"/>
  <c r="J67" i="19"/>
  <c r="F141" i="39"/>
  <c r="F98" i="39"/>
  <c r="F75" i="39"/>
  <c r="H65" i="19"/>
  <c r="AY125" i="21"/>
  <c r="O16" i="12" s="1"/>
  <c r="AX59" i="21"/>
  <c r="M16" i="12" s="1"/>
  <c r="BA157" i="6"/>
  <c r="BA200" i="6"/>
  <c r="V170" i="39"/>
  <c r="E16" i="41" s="1"/>
  <c r="V60" i="39"/>
  <c r="V59" i="39"/>
  <c r="H41" i="27"/>
  <c r="U68" i="21"/>
  <c r="U78" i="21"/>
  <c r="U91" i="21"/>
  <c r="U85" i="21"/>
  <c r="Y134" i="21"/>
  <c r="U79" i="21"/>
  <c r="U134" i="21"/>
  <c r="CN157" i="6"/>
  <c r="CN200" i="6"/>
  <c r="CN91" i="6"/>
  <c r="CN245" i="6"/>
  <c r="DW245" i="6"/>
  <c r="DW200" i="6"/>
  <c r="DW157" i="6"/>
  <c r="J22" i="27"/>
  <c r="P79" i="39"/>
  <c r="P70" i="39"/>
  <c r="P92" i="39"/>
  <c r="P135" i="39"/>
  <c r="P179" i="39"/>
  <c r="EB126" i="6"/>
  <c r="AS69" i="39"/>
  <c r="AS92" i="39"/>
  <c r="AS135" i="39"/>
  <c r="AS179" i="39"/>
  <c r="AM73" i="39"/>
  <c r="AM96" i="39"/>
  <c r="M139" i="39"/>
  <c r="AM139" i="39"/>
  <c r="X133" i="39"/>
  <c r="AX67" i="39"/>
  <c r="C31" i="27"/>
  <c r="AL59" i="21"/>
  <c r="AR125" i="21"/>
  <c r="AL125" i="21"/>
  <c r="CA126" i="6"/>
  <c r="T70" i="21"/>
  <c r="T68" i="21"/>
  <c r="T81" i="21"/>
  <c r="T91" i="21"/>
  <c r="T88" i="21"/>
  <c r="Q126" i="6"/>
  <c r="B124" i="39"/>
  <c r="AF124" i="39"/>
  <c r="AX88" i="39"/>
  <c r="X154" i="39"/>
  <c r="AX154" i="39"/>
  <c r="AX111" i="39"/>
  <c r="AX198" i="39"/>
  <c r="J96" i="21"/>
  <c r="J73" i="21"/>
  <c r="J139" i="21"/>
  <c r="DA126" i="6"/>
  <c r="DM126" i="6"/>
  <c r="BF145" i="6"/>
  <c r="BF143" i="6"/>
  <c r="BF133" i="6"/>
  <c r="BF137" i="6"/>
  <c r="BF136" i="6"/>
  <c r="BF139" i="6"/>
  <c r="BF130" i="6"/>
  <c r="BF281" i="6"/>
  <c r="BF132" i="6"/>
  <c r="BF135" i="6"/>
  <c r="BF129" i="6"/>
  <c r="BF147" i="6"/>
  <c r="BF140" i="6"/>
  <c r="BF144" i="6"/>
  <c r="BF134" i="6"/>
  <c r="BF131" i="6"/>
  <c r="BF127" i="6"/>
  <c r="BF128" i="6"/>
  <c r="BF148" i="6"/>
  <c r="BF141" i="6"/>
  <c r="BF138" i="6"/>
  <c r="BF142" i="6"/>
  <c r="K145" i="19"/>
  <c r="K79" i="19"/>
  <c r="L189" i="19"/>
  <c r="K102" i="19"/>
  <c r="K189" i="19"/>
  <c r="DQ200" i="6"/>
  <c r="DQ157" i="6"/>
  <c r="DQ245" i="6"/>
  <c r="AR148" i="6"/>
  <c r="AR281" i="6"/>
  <c r="AR132" i="6"/>
  <c r="AR142" i="6"/>
  <c r="AR145" i="6"/>
  <c r="AR130" i="6"/>
  <c r="AR141" i="6"/>
  <c r="AR144" i="6"/>
  <c r="AR143" i="6"/>
  <c r="AR131" i="6"/>
  <c r="AR139" i="6"/>
  <c r="AR127" i="6"/>
  <c r="AR128" i="6"/>
  <c r="AR140" i="6"/>
  <c r="AR138" i="6"/>
  <c r="AR135" i="6"/>
  <c r="AR136" i="6"/>
  <c r="AR129" i="6"/>
  <c r="AR133" i="6"/>
  <c r="AR137" i="6"/>
  <c r="AR147" i="6"/>
  <c r="AR134" i="6"/>
  <c r="C137" i="21"/>
  <c r="C71" i="21"/>
  <c r="C94" i="21"/>
  <c r="CZ157" i="6"/>
  <c r="CZ91" i="6"/>
  <c r="CZ200" i="6"/>
  <c r="BW139" i="6"/>
  <c r="BW143" i="6"/>
  <c r="BW141" i="6"/>
  <c r="BW131" i="6"/>
  <c r="BW129" i="6"/>
  <c r="BW128" i="6"/>
  <c r="BW137" i="6"/>
  <c r="BW145" i="6"/>
  <c r="BW144" i="6"/>
  <c r="BW148" i="6"/>
  <c r="BW138" i="6"/>
  <c r="BW130" i="6"/>
  <c r="BW140" i="6"/>
  <c r="BW135" i="6"/>
  <c r="BW127" i="6"/>
  <c r="BW133" i="6"/>
  <c r="BW132" i="6"/>
  <c r="BW136" i="6"/>
  <c r="BW142" i="6"/>
  <c r="BW147" i="6"/>
  <c r="BW134" i="6"/>
  <c r="EO154" i="1"/>
  <c r="AN8" i="21"/>
  <c r="FA154" i="1"/>
  <c r="AL8" i="39"/>
  <c r="L119" i="39" s="1"/>
  <c r="EO88" i="1"/>
  <c r="L199" i="6"/>
  <c r="L90" i="6"/>
  <c r="L244" i="6"/>
  <c r="CN132" i="6"/>
  <c r="CN133" i="6"/>
  <c r="CN139" i="6"/>
  <c r="CN141" i="6"/>
  <c r="CN130" i="6"/>
  <c r="CN137" i="6"/>
  <c r="CN128" i="6"/>
  <c r="CN144" i="6"/>
  <c r="CN131" i="6"/>
  <c r="CN135" i="6"/>
  <c r="CN127" i="6"/>
  <c r="CN143" i="6"/>
  <c r="CN147" i="6"/>
  <c r="CN134" i="6"/>
  <c r="CN136" i="6"/>
  <c r="CN138" i="6"/>
  <c r="CN148" i="6"/>
  <c r="CN145" i="6"/>
  <c r="CN140" i="6"/>
  <c r="CN129" i="6"/>
  <c r="CN142" i="6"/>
  <c r="AJ60" i="19"/>
  <c r="AP126" i="19"/>
  <c r="AJ170" i="19"/>
  <c r="AJ126" i="19"/>
  <c r="ED269" i="6"/>
  <c r="T7" i="19"/>
  <c r="ED265" i="6"/>
  <c r="ED267" i="6"/>
  <c r="ED271" i="6"/>
  <c r="ED263" i="6"/>
  <c r="ED247" i="6"/>
  <c r="ED257" i="6"/>
  <c r="ED260" i="6"/>
  <c r="ED262" i="6"/>
  <c r="ED280" i="6"/>
  <c r="ED259" i="6"/>
  <c r="ED261" i="6"/>
  <c r="ED277" i="6"/>
  <c r="ED258" i="6"/>
  <c r="ED275" i="6"/>
  <c r="BF7" i="39"/>
  <c r="ED253" i="6"/>
  <c r="ED272" i="6"/>
  <c r="ED255" i="6"/>
  <c r="R7" i="39"/>
  <c r="ED270" i="6"/>
  <c r="ED279" i="6"/>
  <c r="ED278" i="6"/>
  <c r="ED249" i="6"/>
  <c r="ED256" i="6"/>
  <c r="ED154" i="6"/>
  <c r="ED266" i="6"/>
  <c r="ED276" i="6"/>
  <c r="ED248" i="6"/>
  <c r="ED250" i="6"/>
  <c r="ED251" i="6"/>
  <c r="ED273" i="6"/>
  <c r="ED268" i="6"/>
  <c r="ED197" i="6"/>
  <c r="ED274" i="6"/>
  <c r="AV7" i="39"/>
  <c r="ED242" i="6"/>
  <c r="ED254" i="6"/>
  <c r="ED264" i="6"/>
  <c r="ED252" i="6"/>
  <c r="AN244" i="6"/>
  <c r="AN156" i="6"/>
  <c r="AN199" i="6"/>
  <c r="AN89" i="6"/>
  <c r="AN88" i="6"/>
  <c r="AN90" i="6"/>
  <c r="AQ89" i="1"/>
  <c r="AQ155" i="1"/>
  <c r="M71" i="19"/>
  <c r="M181" i="19"/>
  <c r="O137" i="19"/>
  <c r="M137" i="19"/>
  <c r="M94" i="19"/>
  <c r="N181" i="19"/>
  <c r="L147" i="21"/>
  <c r="L81" i="21"/>
  <c r="L104" i="21"/>
  <c r="N147" i="21"/>
  <c r="O25" i="27"/>
  <c r="Q26" i="34"/>
  <c r="O51" i="18"/>
  <c r="Q50" i="34"/>
  <c r="O27" i="18"/>
  <c r="O49" i="27"/>
  <c r="AP176" i="39"/>
  <c r="AO66" i="39"/>
  <c r="O76" i="18"/>
  <c r="O39" i="18"/>
  <c r="O37" i="27"/>
  <c r="Q75" i="34"/>
  <c r="Q38" i="34"/>
  <c r="D35" i="27"/>
  <c r="BI69" i="39"/>
  <c r="BJ179" i="39"/>
  <c r="BI135" i="39"/>
  <c r="BM135" i="39"/>
  <c r="BI72" i="39"/>
  <c r="BI179" i="39"/>
  <c r="BI92" i="39"/>
  <c r="BI81" i="39"/>
  <c r="AJ112" i="19"/>
  <c r="AJ199" i="19"/>
  <c r="AJ89" i="19"/>
  <c r="AJ155" i="19"/>
  <c r="AP155" i="19"/>
  <c r="AH88" i="39"/>
  <c r="AH154" i="39"/>
  <c r="H154" i="39"/>
  <c r="AL248" i="6"/>
  <c r="I88" i="19"/>
  <c r="I198" i="19"/>
  <c r="I111" i="19"/>
  <c r="R59" i="21"/>
  <c r="R58" i="21"/>
  <c r="H74" i="19"/>
  <c r="H97" i="19"/>
  <c r="T59" i="21"/>
  <c r="AU100" i="39"/>
  <c r="AU143" i="39"/>
  <c r="D87" i="39"/>
  <c r="D93" i="39"/>
  <c r="D153" i="39"/>
  <c r="D107" i="39"/>
  <c r="B94" i="19"/>
  <c r="B71" i="19"/>
  <c r="S74" i="19"/>
  <c r="S71" i="19"/>
  <c r="S179" i="19"/>
  <c r="S69" i="19"/>
  <c r="S88" i="19"/>
  <c r="S82" i="19"/>
  <c r="L197" i="6"/>
  <c r="L279" i="6"/>
  <c r="L265" i="6"/>
  <c r="L264" i="6"/>
  <c r="L255" i="6"/>
  <c r="L271" i="6"/>
  <c r="X154" i="6"/>
  <c r="L273" i="6"/>
  <c r="L262" i="6"/>
  <c r="L274" i="6"/>
  <c r="L258" i="6"/>
  <c r="L248" i="6"/>
  <c r="L256" i="6"/>
  <c r="L242" i="6"/>
  <c r="L249" i="6"/>
  <c r="L254" i="6"/>
  <c r="L250" i="6"/>
  <c r="L261" i="6"/>
  <c r="L267" i="6"/>
  <c r="L252" i="6"/>
  <c r="L276" i="6"/>
  <c r="L259" i="6"/>
  <c r="L272" i="6"/>
  <c r="L268" i="6"/>
  <c r="L257" i="6"/>
  <c r="L266" i="6"/>
  <c r="L247" i="6"/>
  <c r="L275" i="6"/>
  <c r="L270" i="6"/>
  <c r="L251" i="6"/>
  <c r="L280" i="6"/>
  <c r="L253" i="6"/>
  <c r="L269" i="6"/>
  <c r="L277" i="6"/>
  <c r="L260" i="6"/>
  <c r="L278" i="6"/>
  <c r="L263" i="6"/>
  <c r="T59" i="19"/>
  <c r="EJ270" i="6"/>
  <c r="EJ260" i="6"/>
  <c r="EJ243" i="6"/>
  <c r="EJ280" i="6"/>
  <c r="EJ276" i="6"/>
  <c r="EJ274" i="6"/>
  <c r="EJ254" i="6"/>
  <c r="EJ268" i="6"/>
  <c r="EJ262" i="6"/>
  <c r="EJ277" i="6"/>
  <c r="EJ263" i="6"/>
  <c r="EJ264" i="6"/>
  <c r="EJ248" i="6"/>
  <c r="EJ271" i="6"/>
  <c r="EJ275" i="6"/>
  <c r="EJ242" i="6"/>
  <c r="EJ249" i="6"/>
  <c r="EJ197" i="6"/>
  <c r="EJ252" i="6"/>
  <c r="EJ269" i="6"/>
  <c r="EV154" i="6"/>
  <c r="EJ256" i="6"/>
  <c r="EJ267" i="6"/>
  <c r="V7" i="19"/>
  <c r="EJ272" i="6"/>
  <c r="EJ257" i="6"/>
  <c r="AX7" i="39"/>
  <c r="EJ278" i="6"/>
  <c r="EJ251" i="6"/>
  <c r="EJ255" i="6"/>
  <c r="EJ250" i="6"/>
  <c r="EJ266" i="6"/>
  <c r="T7" i="39"/>
  <c r="EJ265" i="6"/>
  <c r="BH7" i="39"/>
  <c r="EJ258" i="6"/>
  <c r="EJ247" i="6"/>
  <c r="EJ259" i="6"/>
  <c r="EJ279" i="6"/>
  <c r="EJ253" i="6"/>
  <c r="EJ273" i="6"/>
  <c r="EJ261" i="6"/>
  <c r="AV75" i="39"/>
  <c r="H34" i="41" s="1"/>
  <c r="AV185" i="39"/>
  <c r="AV98" i="39"/>
  <c r="H71" i="41" s="1"/>
  <c r="AV141" i="39"/>
  <c r="AM134" i="39"/>
  <c r="M134" i="39"/>
  <c r="BI76" i="39"/>
  <c r="BI142" i="39"/>
  <c r="BM142" i="39"/>
  <c r="BI186" i="39"/>
  <c r="Q99" i="19"/>
  <c r="Q76" i="19"/>
  <c r="AR192" i="39"/>
  <c r="AR105" i="39"/>
  <c r="AR82" i="39"/>
  <c r="AG66" i="19"/>
  <c r="AG176" i="19"/>
  <c r="AM132" i="19"/>
  <c r="AW71" i="39"/>
  <c r="AW94" i="39"/>
  <c r="AW137" i="39"/>
  <c r="AW181" i="39"/>
  <c r="W137" i="39"/>
  <c r="AB143" i="21"/>
  <c r="X143" i="21"/>
  <c r="X100" i="21"/>
  <c r="X77" i="21"/>
  <c r="AY123" i="39"/>
  <c r="AY167" i="39"/>
  <c r="Y123" i="39"/>
  <c r="Q111" i="21"/>
  <c r="CI157" i="1"/>
  <c r="CI91" i="1"/>
  <c r="U65" i="39"/>
  <c r="U66" i="39"/>
  <c r="U131" i="39"/>
  <c r="U175" i="39"/>
  <c r="D46" i="26"/>
  <c r="H48" i="18"/>
  <c r="K48" i="18" s="1"/>
  <c r="BM139" i="39"/>
  <c r="BI139" i="39"/>
  <c r="BI73" i="39"/>
  <c r="BI183" i="39"/>
  <c r="BI96" i="39"/>
  <c r="AK148" i="21"/>
  <c r="AQ148" i="21"/>
  <c r="AK82" i="21"/>
  <c r="AK105" i="21"/>
  <c r="AF133" i="39"/>
  <c r="AF67" i="39"/>
  <c r="AX96" i="39"/>
  <c r="AX73" i="39"/>
  <c r="AX139" i="39"/>
  <c r="AX183" i="39"/>
  <c r="X139" i="39"/>
  <c r="AP106" i="39"/>
  <c r="AP83" i="39"/>
  <c r="AT149" i="39"/>
  <c r="AP193" i="39"/>
  <c r="AE93" i="21"/>
  <c r="AE70" i="21"/>
  <c r="BF151" i="39"/>
  <c r="BF108" i="39"/>
  <c r="BF195" i="39"/>
  <c r="BF85" i="39"/>
  <c r="L10" i="21"/>
  <c r="F10" i="39"/>
  <c r="AJ10" i="21"/>
  <c r="AJ54" i="21" s="1"/>
  <c r="AJ10" i="39"/>
  <c r="EH90" i="1"/>
  <c r="ET156" i="1"/>
  <c r="U10" i="21"/>
  <c r="AF66" i="39"/>
  <c r="AF132" i="39"/>
  <c r="AM173" i="19"/>
  <c r="AM63" i="19"/>
  <c r="AM62" i="19" s="1"/>
  <c r="AS129" i="19"/>
  <c r="AM129" i="19"/>
  <c r="AR172" i="39"/>
  <c r="AX78" i="21"/>
  <c r="M38" i="12" s="1"/>
  <c r="AY144" i="21"/>
  <c r="O38" i="12" s="1"/>
  <c r="O75" i="12" s="1"/>
  <c r="AX101" i="21"/>
  <c r="M75" i="12" s="1"/>
  <c r="AO84" i="19"/>
  <c r="AO107" i="19"/>
  <c r="AO194" i="19"/>
  <c r="AO150" i="19"/>
  <c r="AU150" i="19"/>
  <c r="AP194" i="19"/>
  <c r="F274" i="6"/>
  <c r="BH92" i="6"/>
  <c r="BH158" i="6"/>
  <c r="BH246" i="6"/>
  <c r="I107" i="39"/>
  <c r="I84" i="39"/>
  <c r="I150" i="39"/>
  <c r="O43" i="41" s="1"/>
  <c r="O80" i="41" s="1"/>
  <c r="EH147" i="6"/>
  <c r="EH131" i="6"/>
  <c r="EH129" i="6"/>
  <c r="EH127" i="6"/>
  <c r="EH148" i="6"/>
  <c r="EH132" i="6"/>
  <c r="EH145" i="6"/>
  <c r="EH140" i="6"/>
  <c r="EH142" i="6"/>
  <c r="EH133" i="6"/>
  <c r="EH128" i="6"/>
  <c r="EH135" i="6"/>
  <c r="EH144" i="6"/>
  <c r="EH141" i="6"/>
  <c r="EH130" i="6"/>
  <c r="EH138" i="6"/>
  <c r="EH143" i="6"/>
  <c r="EH139" i="6"/>
  <c r="EH134" i="6"/>
  <c r="EH137" i="6"/>
  <c r="EH136" i="6"/>
  <c r="EH281" i="6"/>
  <c r="BD172" i="39"/>
  <c r="BR156" i="6"/>
  <c r="BR90" i="6"/>
  <c r="BR199" i="6"/>
  <c r="BR244" i="6"/>
  <c r="AX88" i="6"/>
  <c r="AX89" i="6"/>
  <c r="AX243" i="6"/>
  <c r="AX198" i="6"/>
  <c r="AX155" i="6"/>
  <c r="AX91" i="6"/>
  <c r="T99" i="39"/>
  <c r="T76" i="39"/>
  <c r="T186" i="39"/>
  <c r="T142" i="39"/>
  <c r="I173" i="19"/>
  <c r="I63" i="19"/>
  <c r="I62" i="19" s="1"/>
  <c r="L124" i="21"/>
  <c r="L58" i="21"/>
  <c r="N124" i="21"/>
  <c r="DV126" i="6"/>
  <c r="D146" i="21"/>
  <c r="D103" i="21"/>
  <c r="D80" i="21"/>
  <c r="AQ81" i="39"/>
  <c r="AQ191" i="39"/>
  <c r="AQ104" i="39"/>
  <c r="AZ128" i="39"/>
  <c r="AZ172" i="39"/>
  <c r="Z128" i="39"/>
  <c r="AL81" i="21"/>
  <c r="AL104" i="21"/>
  <c r="AR147" i="21"/>
  <c r="AL147" i="21"/>
  <c r="X199" i="19"/>
  <c r="W112" i="19"/>
  <c r="W89" i="19"/>
  <c r="W155" i="19"/>
  <c r="AA155" i="19"/>
  <c r="W199" i="19"/>
  <c r="AJ73" i="19"/>
  <c r="AP139" i="19"/>
  <c r="AJ183" i="19"/>
  <c r="AJ139" i="19"/>
  <c r="L107" i="21"/>
  <c r="L84" i="21"/>
  <c r="N150" i="21"/>
  <c r="L150" i="21"/>
  <c r="F138" i="21"/>
  <c r="E95" i="21"/>
  <c r="E138" i="21"/>
  <c r="E72" i="21"/>
  <c r="AQ78" i="39"/>
  <c r="AQ188" i="39"/>
  <c r="AQ101" i="39"/>
  <c r="AE155" i="6"/>
  <c r="AE91" i="6"/>
  <c r="AE88" i="6"/>
  <c r="AE243" i="6"/>
  <c r="DH155" i="1"/>
  <c r="DT155" i="1"/>
  <c r="DH89" i="1"/>
  <c r="Q61" i="19"/>
  <c r="AD86" i="39"/>
  <c r="AD109" i="39"/>
  <c r="AR88" i="1"/>
  <c r="AR154" i="1"/>
  <c r="AZ125" i="19"/>
  <c r="J15" i="12" s="1"/>
  <c r="AY59" i="19"/>
  <c r="B110" i="21"/>
  <c r="B87" i="21"/>
  <c r="AF194" i="19"/>
  <c r="AF84" i="19"/>
  <c r="AF107" i="19"/>
  <c r="AZ262" i="6"/>
  <c r="DN158" i="6"/>
  <c r="DN92" i="6"/>
  <c r="DN201" i="6"/>
  <c r="AJ105" i="21"/>
  <c r="AJ82" i="21"/>
  <c r="AJ148" i="21"/>
  <c r="AP148" i="21"/>
  <c r="AS156" i="1"/>
  <c r="AS90" i="1"/>
  <c r="L146" i="39"/>
  <c r="AL146" i="39"/>
  <c r="AL80" i="39"/>
  <c r="BD97" i="39"/>
  <c r="BE184" i="39"/>
  <c r="Q184" i="39"/>
  <c r="BH140" i="39"/>
  <c r="BD184" i="39"/>
  <c r="BD74" i="39"/>
  <c r="U92" i="6"/>
  <c r="U201" i="6"/>
  <c r="U246" i="6"/>
  <c r="U158" i="6"/>
  <c r="AC72" i="39"/>
  <c r="AC95" i="39"/>
  <c r="L75" i="19"/>
  <c r="L185" i="19"/>
  <c r="L98" i="19"/>
  <c r="N141" i="19"/>
  <c r="L141" i="19"/>
  <c r="AK138" i="21"/>
  <c r="AK95" i="21"/>
  <c r="AQ138" i="21"/>
  <c r="AK72" i="21"/>
  <c r="AS77" i="39"/>
  <c r="AT187" i="39"/>
  <c r="AS143" i="39"/>
  <c r="AS187" i="39"/>
  <c r="AS100" i="39"/>
  <c r="P131" i="39"/>
  <c r="AU105" i="39"/>
  <c r="AU148" i="39"/>
  <c r="AU82" i="39"/>
  <c r="AU192" i="39"/>
  <c r="R183" i="39"/>
  <c r="BE183" i="39"/>
  <c r="BE96" i="39"/>
  <c r="BE73" i="39"/>
  <c r="BL201" i="6"/>
  <c r="BX158" i="6"/>
  <c r="BL92" i="6"/>
  <c r="BL246" i="6"/>
  <c r="BL158" i="6"/>
  <c r="D125" i="21"/>
  <c r="D59" i="21"/>
  <c r="W170" i="19"/>
  <c r="W126" i="19"/>
  <c r="AA126" i="19"/>
  <c r="I49" i="27"/>
  <c r="I25" i="27"/>
  <c r="CL90" i="1"/>
  <c r="CL156" i="1"/>
  <c r="BJ83" i="39"/>
  <c r="BJ149" i="39"/>
  <c r="W193" i="39"/>
  <c r="BJ193" i="39"/>
  <c r="BK193" i="39"/>
  <c r="P14" i="34"/>
  <c r="N13" i="27"/>
  <c r="Q109" i="39"/>
  <c r="Q152" i="39"/>
  <c r="Q86" i="39"/>
  <c r="Q196" i="39"/>
  <c r="AD60" i="19"/>
  <c r="AN279" i="6"/>
  <c r="T63" i="39"/>
  <c r="T62" i="39" s="1"/>
  <c r="T129" i="39"/>
  <c r="T173" i="39"/>
  <c r="AS88" i="39"/>
  <c r="AS111" i="39"/>
  <c r="S154" i="39"/>
  <c r="AS154" i="39"/>
  <c r="AS198" i="39"/>
  <c r="AE77" i="39"/>
  <c r="AE100" i="39"/>
  <c r="I77" i="19"/>
  <c r="I100" i="19"/>
  <c r="I187" i="19"/>
  <c r="BB126" i="6"/>
  <c r="EI269" i="6"/>
  <c r="CQ142" i="6"/>
  <c r="CQ130" i="6"/>
  <c r="CQ133" i="6"/>
  <c r="CQ144" i="6"/>
  <c r="CQ128" i="6"/>
  <c r="CQ147" i="6"/>
  <c r="CQ134" i="6"/>
  <c r="CQ129" i="6"/>
  <c r="CQ141" i="6"/>
  <c r="CQ132" i="6"/>
  <c r="CQ136" i="6"/>
  <c r="CQ138" i="6"/>
  <c r="CQ131" i="6"/>
  <c r="CQ137" i="6"/>
  <c r="CQ148" i="6"/>
  <c r="CQ143" i="6"/>
  <c r="CQ127" i="6"/>
  <c r="CQ140" i="6"/>
  <c r="CQ145" i="6"/>
  <c r="CQ139" i="6"/>
  <c r="CQ135" i="6"/>
  <c r="CQ281" i="6"/>
  <c r="CX126" i="6"/>
  <c r="AK272" i="6"/>
  <c r="AL117" i="21"/>
  <c r="AR117" i="21"/>
  <c r="CK130" i="6"/>
  <c r="CK140" i="6"/>
  <c r="CK136" i="6"/>
  <c r="CK141" i="6"/>
  <c r="CK128" i="6"/>
  <c r="CK135" i="6"/>
  <c r="CK142" i="6"/>
  <c r="CK144" i="6"/>
  <c r="CK127" i="6"/>
  <c r="CK281" i="6"/>
  <c r="CK143" i="6"/>
  <c r="CK148" i="6"/>
  <c r="CK129" i="6"/>
  <c r="CK139" i="6"/>
  <c r="CK137" i="6"/>
  <c r="CK132" i="6"/>
  <c r="CK131" i="6"/>
  <c r="CK147" i="6"/>
  <c r="CK133" i="6"/>
  <c r="CK134" i="6"/>
  <c r="CK145" i="6"/>
  <c r="CK138" i="6"/>
  <c r="AR97" i="39"/>
  <c r="AR74" i="39"/>
  <c r="AR184" i="39"/>
  <c r="C27" i="27"/>
  <c r="AA129" i="21"/>
  <c r="W129" i="21"/>
  <c r="C100" i="39"/>
  <c r="C77" i="39"/>
  <c r="C143" i="39"/>
  <c r="BD169" i="39"/>
  <c r="M130" i="39"/>
  <c r="AM130" i="39"/>
  <c r="AD76" i="21"/>
  <c r="BG126" i="6"/>
  <c r="E98" i="39"/>
  <c r="E75" i="39"/>
  <c r="AL257" i="6"/>
  <c r="CB200" i="6"/>
  <c r="CB91" i="6"/>
  <c r="CC200" i="6"/>
  <c r="CB245" i="6"/>
  <c r="CB157" i="6"/>
  <c r="Q91" i="21"/>
  <c r="Q79" i="21"/>
  <c r="Q68" i="21"/>
  <c r="Q77" i="21"/>
  <c r="Q83" i="21"/>
  <c r="AK142" i="21"/>
  <c r="AK99" i="21"/>
  <c r="AK76" i="21"/>
  <c r="AQ142" i="21"/>
  <c r="I60" i="39"/>
  <c r="EB155" i="1"/>
  <c r="EB89" i="1"/>
  <c r="BC190" i="39"/>
  <c r="BC103" i="39"/>
  <c r="BC80" i="39"/>
  <c r="O84" i="39"/>
  <c r="O107" i="39"/>
  <c r="O150" i="39"/>
  <c r="BM245" i="6"/>
  <c r="BM200" i="6"/>
  <c r="BM157" i="6"/>
  <c r="BB10" i="19"/>
  <c r="BM91" i="6"/>
  <c r="CH245" i="6"/>
  <c r="AU153" i="19"/>
  <c r="AP197" i="19"/>
  <c r="AO153" i="19"/>
  <c r="AO108" i="19"/>
  <c r="AO92" i="19"/>
  <c r="AO100" i="19"/>
  <c r="AO99" i="19"/>
  <c r="AO101" i="19"/>
  <c r="AO87" i="19"/>
  <c r="AO197" i="19"/>
  <c r="AV156" i="6"/>
  <c r="AV199" i="6"/>
  <c r="AV244" i="6"/>
  <c r="AV90" i="6"/>
  <c r="AM61" i="19"/>
  <c r="AS127" i="19"/>
  <c r="AM127" i="19"/>
  <c r="L19" i="27"/>
  <c r="AI97" i="21"/>
  <c r="AI74" i="21"/>
  <c r="S85" i="39"/>
  <c r="S108" i="39"/>
  <c r="S151" i="39"/>
  <c r="S195" i="39"/>
  <c r="M96" i="21"/>
  <c r="M73" i="21"/>
  <c r="O139" i="21"/>
  <c r="M139" i="21"/>
  <c r="AS167" i="39"/>
  <c r="AS123" i="39"/>
  <c r="AK252" i="6"/>
  <c r="O45" i="18"/>
  <c r="O43" i="27"/>
  <c r="O82" i="18"/>
  <c r="Q81" i="34"/>
  <c r="Q44" i="34"/>
  <c r="AH89" i="19"/>
  <c r="AH69" i="19"/>
  <c r="AH88" i="19"/>
  <c r="AH70" i="19"/>
  <c r="AH93" i="19"/>
  <c r="AN136" i="19"/>
  <c r="AH180" i="19"/>
  <c r="AH126" i="39"/>
  <c r="AH60" i="39"/>
  <c r="AN11" i="19"/>
  <c r="BJ11" i="39"/>
  <c r="AZ11" i="39"/>
  <c r="EP201" i="6"/>
  <c r="FB158" i="6"/>
  <c r="V11" i="39"/>
  <c r="X11" i="19"/>
  <c r="EP246" i="6"/>
  <c r="EP158" i="6"/>
  <c r="EP92" i="6"/>
  <c r="Y137" i="21"/>
  <c r="U137" i="21"/>
  <c r="U71" i="21"/>
  <c r="U94" i="21"/>
  <c r="AK98" i="39"/>
  <c r="AK75" i="39"/>
  <c r="AK141" i="39"/>
  <c r="K141" i="39"/>
  <c r="T92" i="21"/>
  <c r="T69" i="21"/>
  <c r="CD126" i="6"/>
  <c r="BE61" i="39"/>
  <c r="AG173" i="19"/>
  <c r="AG63" i="19"/>
  <c r="AG62" i="19" s="1"/>
  <c r="AH173" i="19"/>
  <c r="AA126" i="21"/>
  <c r="W126" i="21"/>
  <c r="W60" i="21"/>
  <c r="BC242" i="6"/>
  <c r="BC197" i="6"/>
  <c r="BC280" i="6"/>
  <c r="AG101" i="39"/>
  <c r="AG78" i="39"/>
  <c r="AG144" i="39"/>
  <c r="BU90" i="1"/>
  <c r="BU156" i="1"/>
  <c r="F42" i="27"/>
  <c r="AH87" i="21"/>
  <c r="AH110" i="21"/>
  <c r="M177" i="19"/>
  <c r="E24" i="22" s="1"/>
  <c r="L133" i="19"/>
  <c r="L177" i="19"/>
  <c r="N133" i="19"/>
  <c r="BD181" i="39"/>
  <c r="BD71" i="39"/>
  <c r="BD94" i="39"/>
  <c r="BE181" i="39"/>
  <c r="AJ154" i="1"/>
  <c r="AJ88" i="1"/>
  <c r="AE81" i="39"/>
  <c r="AE104" i="39"/>
  <c r="V88" i="39"/>
  <c r="V198" i="39"/>
  <c r="E47" i="41" s="1"/>
  <c r="E84" i="41" s="1"/>
  <c r="V111" i="39"/>
  <c r="V154" i="39"/>
  <c r="J47" i="41" s="1"/>
  <c r="J84" i="41" s="1"/>
  <c r="C153" i="39"/>
  <c r="G132" i="39"/>
  <c r="BV244" i="6"/>
  <c r="AH109" i="39"/>
  <c r="CH156" i="6"/>
  <c r="BD102" i="39"/>
  <c r="AT157" i="1"/>
  <c r="CS92" i="6"/>
  <c r="CS158" i="6"/>
  <c r="CS246" i="6"/>
  <c r="CS201" i="6"/>
  <c r="BB101" i="39"/>
  <c r="BB78" i="39"/>
  <c r="AV89" i="1"/>
  <c r="AV155" i="1"/>
  <c r="AQ179" i="39"/>
  <c r="AQ69" i="39"/>
  <c r="AR179" i="39"/>
  <c r="AQ92" i="39"/>
  <c r="K74" i="21"/>
  <c r="K97" i="21"/>
  <c r="F261" i="6"/>
  <c r="J101" i="21"/>
  <c r="J144" i="21"/>
  <c r="J78" i="21"/>
  <c r="U98" i="21"/>
  <c r="U141" i="21"/>
  <c r="Y141" i="21"/>
  <c r="U75" i="21"/>
  <c r="H76" i="21"/>
  <c r="H99" i="21"/>
  <c r="F28" i="27"/>
  <c r="CN156" i="1"/>
  <c r="CN90" i="1"/>
  <c r="Y132" i="21"/>
  <c r="U66" i="21"/>
  <c r="U132" i="21"/>
  <c r="AG191" i="19"/>
  <c r="AG104" i="19"/>
  <c r="AG81" i="19"/>
  <c r="C50" i="27"/>
  <c r="C44" i="27"/>
  <c r="BF244" i="6"/>
  <c r="BF90" i="6"/>
  <c r="BF199" i="6"/>
  <c r="BF156" i="6"/>
  <c r="BE178" i="39"/>
  <c r="BF178" i="39"/>
  <c r="R178" i="39"/>
  <c r="AF79" i="21"/>
  <c r="AF102" i="21"/>
  <c r="AK182" i="19"/>
  <c r="AP138" i="19"/>
  <c r="AJ182" i="19"/>
  <c r="AJ72" i="19"/>
  <c r="AJ95" i="19"/>
  <c r="AJ138" i="19"/>
  <c r="CT156" i="1"/>
  <c r="CT90" i="1"/>
  <c r="AU147" i="6"/>
  <c r="AU145" i="6"/>
  <c r="AU137" i="6"/>
  <c r="AU144" i="6"/>
  <c r="AU135" i="6"/>
  <c r="AU134" i="6"/>
  <c r="AU127" i="6"/>
  <c r="AU143" i="6"/>
  <c r="AU139" i="6"/>
  <c r="AU141" i="6"/>
  <c r="AU131" i="6"/>
  <c r="AU142" i="6"/>
  <c r="AU140" i="6"/>
  <c r="AU128" i="6"/>
  <c r="AU133" i="6"/>
  <c r="AU129" i="6"/>
  <c r="AU132" i="6"/>
  <c r="AU136" i="6"/>
  <c r="AU148" i="6"/>
  <c r="AU138" i="6"/>
  <c r="AU130" i="6"/>
  <c r="AU281" i="6"/>
  <c r="CT89" i="6"/>
  <c r="CT88" i="6"/>
  <c r="CT155" i="6"/>
  <c r="CT198" i="6"/>
  <c r="CT243" i="6"/>
  <c r="AP174" i="39"/>
  <c r="P130" i="39"/>
  <c r="AU151" i="39"/>
  <c r="AU85" i="39"/>
  <c r="AU108" i="39"/>
  <c r="AU149" i="21"/>
  <c r="AO106" i="21"/>
  <c r="AO83" i="21"/>
  <c r="E92" i="21"/>
  <c r="E69" i="21"/>
  <c r="E135" i="21"/>
  <c r="F135" i="21"/>
  <c r="AW201" i="6"/>
  <c r="AW246" i="6"/>
  <c r="AW158" i="6"/>
  <c r="BB156" i="1"/>
  <c r="BB90" i="1"/>
  <c r="AL72" i="21"/>
  <c r="AR138" i="21"/>
  <c r="AL138" i="21"/>
  <c r="AL95" i="21"/>
  <c r="AY138" i="21"/>
  <c r="O32" i="12" s="1"/>
  <c r="O69" i="12" s="1"/>
  <c r="AX95" i="21"/>
  <c r="M69" i="12" s="1"/>
  <c r="AX72" i="21"/>
  <c r="M32" i="12" s="1"/>
  <c r="AM257" i="6"/>
  <c r="AC94" i="39"/>
  <c r="AC71" i="39"/>
  <c r="DM155" i="1"/>
  <c r="AC9" i="39"/>
  <c r="DM89" i="1"/>
  <c r="DY155" i="1"/>
  <c r="DC92" i="6"/>
  <c r="DC158" i="6"/>
  <c r="DC201" i="6"/>
  <c r="DC246" i="6"/>
  <c r="AE99" i="21"/>
  <c r="AE100" i="21"/>
  <c r="AK152" i="21"/>
  <c r="AE110" i="21"/>
  <c r="AE106" i="21"/>
  <c r="AE86" i="21"/>
  <c r="AD65" i="39"/>
  <c r="K42" i="27"/>
  <c r="DV155" i="6"/>
  <c r="DV243" i="6"/>
  <c r="DV88" i="6"/>
  <c r="DV198" i="6"/>
  <c r="DV89" i="6"/>
  <c r="DV90" i="6"/>
  <c r="D39" i="26"/>
  <c r="CN157" i="1"/>
  <c r="CN91" i="1"/>
  <c r="AM75" i="19"/>
  <c r="AM185" i="19"/>
  <c r="AS141" i="19"/>
  <c r="AM141" i="19"/>
  <c r="AM98" i="19"/>
  <c r="X144" i="21"/>
  <c r="AB144" i="21"/>
  <c r="X101" i="21"/>
  <c r="X78" i="21"/>
  <c r="O140" i="19"/>
  <c r="N184" i="19"/>
  <c r="M184" i="19"/>
  <c r="M140" i="19"/>
  <c r="M97" i="19"/>
  <c r="M74" i="19"/>
  <c r="X94" i="19"/>
  <c r="X71" i="19"/>
  <c r="AB137" i="19"/>
  <c r="X181" i="19"/>
  <c r="Y181" i="19"/>
  <c r="DF126" i="6"/>
  <c r="N36" i="27"/>
  <c r="P37" i="34"/>
  <c r="P74" i="34"/>
  <c r="W100" i="19"/>
  <c r="W77" i="19"/>
  <c r="AA143" i="19"/>
  <c r="W143" i="19"/>
  <c r="W187" i="19"/>
  <c r="J33" i="27"/>
  <c r="AG78" i="21"/>
  <c r="AG101" i="21"/>
  <c r="L143" i="39"/>
  <c r="AL77" i="39"/>
  <c r="AL143" i="39"/>
  <c r="BC244" i="6"/>
  <c r="BC199" i="6"/>
  <c r="BC90" i="6"/>
  <c r="V155" i="19"/>
  <c r="V199" i="19"/>
  <c r="V89" i="19"/>
  <c r="V112" i="19"/>
  <c r="Z155" i="19"/>
  <c r="AI84" i="19"/>
  <c r="AI107" i="19"/>
  <c r="AI194" i="19"/>
  <c r="J40" i="18"/>
  <c r="K40" i="18" s="1"/>
  <c r="J77" i="18"/>
  <c r="AY151" i="21"/>
  <c r="O45" i="12" s="1"/>
  <c r="O82" i="12" s="1"/>
  <c r="AX108" i="21"/>
  <c r="M82" i="12" s="1"/>
  <c r="AX85" i="21"/>
  <c r="M45" i="12" s="1"/>
  <c r="G151" i="39"/>
  <c r="G85" i="39"/>
  <c r="G108" i="39"/>
  <c r="AH131" i="39"/>
  <c r="AL131" i="39"/>
  <c r="AH65" i="39"/>
  <c r="AH78" i="39"/>
  <c r="AH101" i="39"/>
  <c r="AH144" i="39"/>
  <c r="L198" i="6"/>
  <c r="K88" i="6"/>
  <c r="K90" i="6"/>
  <c r="K89" i="6"/>
  <c r="K243" i="6"/>
  <c r="K198" i="6"/>
  <c r="AL172" i="19"/>
  <c r="AR128" i="19"/>
  <c r="AL128" i="19"/>
  <c r="AU88" i="6"/>
  <c r="AU90" i="6"/>
  <c r="AU156" i="6"/>
  <c r="AU89" i="6"/>
  <c r="AU199" i="6"/>
  <c r="AU244" i="6"/>
  <c r="AE82" i="19"/>
  <c r="AE192" i="19"/>
  <c r="AE105" i="19"/>
  <c r="X124" i="21"/>
  <c r="AB124" i="21"/>
  <c r="X58" i="21"/>
  <c r="U99" i="21"/>
  <c r="U142" i="21"/>
  <c r="Y142" i="21"/>
  <c r="U76" i="21"/>
  <c r="AR60" i="39"/>
  <c r="AR59" i="39"/>
  <c r="R125" i="39"/>
  <c r="AR169" i="39"/>
  <c r="AG140" i="39"/>
  <c r="AG97" i="39"/>
  <c r="AG74" i="39"/>
  <c r="I71" i="21"/>
  <c r="I94" i="21"/>
  <c r="CH154" i="6"/>
  <c r="CH258" i="6"/>
  <c r="CH280" i="6"/>
  <c r="CH262" i="6"/>
  <c r="CH253" i="6"/>
  <c r="CH274" i="6"/>
  <c r="CH273" i="6"/>
  <c r="CH269" i="6"/>
  <c r="CH242" i="6"/>
  <c r="CH254" i="6"/>
  <c r="CH268" i="6"/>
  <c r="CH277" i="6"/>
  <c r="CH278" i="6"/>
  <c r="CH276" i="6"/>
  <c r="CH248" i="6"/>
  <c r="CH263" i="6"/>
  <c r="CH261" i="6"/>
  <c r="CH264" i="6"/>
  <c r="CH247" i="6"/>
  <c r="CH272" i="6"/>
  <c r="CH279" i="6"/>
  <c r="CH197" i="6"/>
  <c r="CH250" i="6"/>
  <c r="CH251" i="6"/>
  <c r="CH259" i="6"/>
  <c r="CH256" i="6"/>
  <c r="CH260" i="6"/>
  <c r="CH267" i="6"/>
  <c r="CH270" i="6"/>
  <c r="CH265" i="6"/>
  <c r="CH255" i="6"/>
  <c r="CH271" i="6"/>
  <c r="CH257" i="6"/>
  <c r="CH249" i="6"/>
  <c r="CH266" i="6"/>
  <c r="CH252" i="6"/>
  <c r="CI197" i="6"/>
  <c r="CH275" i="6"/>
  <c r="AW184" i="39"/>
  <c r="AV184" i="39"/>
  <c r="AV140" i="39"/>
  <c r="AV74" i="39"/>
  <c r="H33" i="41" s="1"/>
  <c r="AV97" i="39"/>
  <c r="H70" i="41" s="1"/>
  <c r="EQ262" i="6"/>
  <c r="EQ261" i="6"/>
  <c r="FC154" i="6"/>
  <c r="EQ263" i="6"/>
  <c r="EQ242" i="6"/>
  <c r="EQ252" i="6"/>
  <c r="EQ248" i="6"/>
  <c r="EQ277" i="6"/>
  <c r="EQ278" i="6"/>
  <c r="EQ259" i="6"/>
  <c r="EQ275" i="6"/>
  <c r="EQ264" i="6"/>
  <c r="EQ154" i="6"/>
  <c r="EQ279" i="6"/>
  <c r="EQ269" i="6"/>
  <c r="EQ260" i="6"/>
  <c r="EQ271" i="6"/>
  <c r="EQ266" i="6"/>
  <c r="EQ265" i="6"/>
  <c r="EQ273" i="6"/>
  <c r="EQ272" i="6"/>
  <c r="EQ197" i="6"/>
  <c r="EQ256" i="6"/>
  <c r="EQ257" i="6"/>
  <c r="EQ247" i="6"/>
  <c r="EQ280" i="6"/>
  <c r="EQ267" i="6"/>
  <c r="EQ254" i="6"/>
  <c r="EQ251" i="6"/>
  <c r="EQ276" i="6"/>
  <c r="EQ274" i="6"/>
  <c r="EQ253" i="6"/>
  <c r="EQ255" i="6"/>
  <c r="EQ250" i="6"/>
  <c r="EQ270" i="6"/>
  <c r="EQ268" i="6"/>
  <c r="EQ249" i="6"/>
  <c r="EQ258" i="6"/>
  <c r="I42" i="27"/>
  <c r="Z140" i="19"/>
  <c r="V97" i="19"/>
  <c r="V74" i="19"/>
  <c r="AJ65" i="21"/>
  <c r="AJ64" i="21"/>
  <c r="AJ130" i="21"/>
  <c r="AP130" i="21"/>
  <c r="AF75" i="21"/>
  <c r="AF98" i="21"/>
  <c r="L22" i="27"/>
  <c r="AO197" i="6"/>
  <c r="AO265" i="6"/>
  <c r="AO264" i="6"/>
  <c r="AO278" i="6"/>
  <c r="AO273" i="6"/>
  <c r="AO276" i="6"/>
  <c r="AO266" i="6"/>
  <c r="AO249" i="6"/>
  <c r="AO262" i="6"/>
  <c r="AO259" i="6"/>
  <c r="AO255" i="6"/>
  <c r="AO154" i="6"/>
  <c r="AO277" i="6"/>
  <c r="AO257" i="6"/>
  <c r="AO248" i="6"/>
  <c r="AO263" i="6"/>
  <c r="AO256" i="6"/>
  <c r="AO253" i="6"/>
  <c r="AO247" i="6"/>
  <c r="AO268" i="6"/>
  <c r="AO252" i="6"/>
  <c r="AO271" i="6"/>
  <c r="AO267" i="6"/>
  <c r="AO280" i="6"/>
  <c r="AO274" i="6"/>
  <c r="AO254" i="6"/>
  <c r="AO251" i="6"/>
  <c r="AO275" i="6"/>
  <c r="AO250" i="6"/>
  <c r="AO279" i="6"/>
  <c r="AO258" i="6"/>
  <c r="AO270" i="6"/>
  <c r="AO260" i="6"/>
  <c r="AO242" i="6"/>
  <c r="AO269" i="6"/>
  <c r="AO261" i="6"/>
  <c r="AO272" i="6"/>
  <c r="DS154" i="1"/>
  <c r="DS88" i="1"/>
  <c r="U102" i="21"/>
  <c r="U152" i="21"/>
  <c r="Y152" i="21"/>
  <c r="U101" i="21"/>
  <c r="U86" i="21"/>
  <c r="U108" i="21"/>
  <c r="D168" i="19"/>
  <c r="D124" i="19"/>
  <c r="AS102" i="39"/>
  <c r="AS79" i="39"/>
  <c r="AS189" i="39"/>
  <c r="AW145" i="39"/>
  <c r="AS145" i="39"/>
  <c r="H281" i="6"/>
  <c r="H132" i="6"/>
  <c r="H129" i="6"/>
  <c r="H137" i="6"/>
  <c r="H133" i="6"/>
  <c r="H134" i="6"/>
  <c r="H147" i="6"/>
  <c r="H144" i="6"/>
  <c r="H130" i="6"/>
  <c r="H142" i="6"/>
  <c r="H138" i="6"/>
  <c r="H145" i="6"/>
  <c r="H128" i="6"/>
  <c r="H140" i="6"/>
  <c r="H141" i="6"/>
  <c r="H139" i="6"/>
  <c r="H136" i="6"/>
  <c r="H148" i="6"/>
  <c r="H127" i="6"/>
  <c r="H143" i="6"/>
  <c r="H131" i="6"/>
  <c r="H135" i="6"/>
  <c r="AP195" i="39"/>
  <c r="AP108" i="39"/>
  <c r="AP85" i="39"/>
  <c r="AP147" i="19"/>
  <c r="AJ104" i="19"/>
  <c r="AJ191" i="19"/>
  <c r="C85" i="39"/>
  <c r="C108" i="39"/>
  <c r="L45" i="27"/>
  <c r="V145" i="19"/>
  <c r="V79" i="19"/>
  <c r="V189" i="19"/>
  <c r="Z145" i="19"/>
  <c r="V102" i="19"/>
  <c r="C186" i="19"/>
  <c r="C76" i="19"/>
  <c r="C99" i="19"/>
  <c r="C142" i="19"/>
  <c r="M32" i="27"/>
  <c r="AM251" i="6"/>
  <c r="O98" i="39"/>
  <c r="O75" i="39"/>
  <c r="O141" i="39"/>
  <c r="M97" i="21"/>
  <c r="M74" i="21"/>
  <c r="M140" i="21"/>
  <c r="O140" i="21"/>
  <c r="U88" i="21"/>
  <c r="U111" i="21"/>
  <c r="Y154" i="21"/>
  <c r="U154" i="21"/>
  <c r="S95" i="19"/>
  <c r="S182" i="19"/>
  <c r="S72" i="19"/>
  <c r="R190" i="39"/>
  <c r="R146" i="39"/>
  <c r="R103" i="39"/>
  <c r="B75" i="21"/>
  <c r="B98" i="21"/>
  <c r="EF91" i="1"/>
  <c r="EF157" i="1"/>
  <c r="G94" i="39"/>
  <c r="G71" i="39"/>
  <c r="G137" i="39"/>
  <c r="DX155" i="6"/>
  <c r="P8" i="39"/>
  <c r="DX89" i="6"/>
  <c r="AT8" i="39"/>
  <c r="T119" i="39" s="1"/>
  <c r="BD8" i="39"/>
  <c r="DX91" i="6"/>
  <c r="DX88" i="6"/>
  <c r="AM108" i="19"/>
  <c r="AM85" i="19"/>
  <c r="AM195" i="19"/>
  <c r="AM151" i="19"/>
  <c r="AS151" i="19"/>
  <c r="AQ103" i="39"/>
  <c r="AQ80" i="39"/>
  <c r="AQ190" i="39"/>
  <c r="T185" i="39"/>
  <c r="T75" i="39"/>
  <c r="T98" i="39"/>
  <c r="T141" i="39"/>
  <c r="J94" i="19"/>
  <c r="J71" i="19"/>
  <c r="J181" i="19"/>
  <c r="J137" i="19"/>
  <c r="EH155" i="6"/>
  <c r="EH243" i="6"/>
  <c r="EH198" i="6"/>
  <c r="M41" i="18"/>
  <c r="N40" i="34"/>
  <c r="AH81" i="39"/>
  <c r="AH147" i="39"/>
  <c r="AH104" i="39"/>
  <c r="AH147" i="6"/>
  <c r="AH148" i="6"/>
  <c r="AH281" i="6"/>
  <c r="AH138" i="6"/>
  <c r="AH141" i="6"/>
  <c r="AH128" i="6"/>
  <c r="AH135" i="6"/>
  <c r="AH136" i="6"/>
  <c r="AH143" i="6"/>
  <c r="AH131" i="6"/>
  <c r="AH139" i="6"/>
  <c r="AH133" i="6"/>
  <c r="AH134" i="6"/>
  <c r="AH145" i="6"/>
  <c r="AH137" i="6"/>
  <c r="AH132" i="6"/>
  <c r="AH127" i="6"/>
  <c r="AH142" i="6"/>
  <c r="AH129" i="6"/>
  <c r="AH130" i="6"/>
  <c r="AH140" i="6"/>
  <c r="AH144" i="6"/>
  <c r="AM259" i="6"/>
  <c r="R187" i="39"/>
  <c r="R100" i="39"/>
  <c r="R77" i="39"/>
  <c r="R143" i="39"/>
  <c r="BD96" i="39"/>
  <c r="BD183" i="39"/>
  <c r="BD73" i="39"/>
  <c r="Q183" i="39"/>
  <c r="M198" i="6"/>
  <c r="Y155" i="6"/>
  <c r="M91" i="6"/>
  <c r="M89" i="6"/>
  <c r="M88" i="6"/>
  <c r="M243" i="6"/>
  <c r="AZ103" i="39"/>
  <c r="AZ146" i="39"/>
  <c r="AZ80" i="39"/>
  <c r="Z146" i="39"/>
  <c r="D36" i="26"/>
  <c r="Q84" i="34"/>
  <c r="O46" i="27"/>
  <c r="O48" i="18"/>
  <c r="Q47" i="34"/>
  <c r="O85" i="18"/>
  <c r="E109" i="19"/>
  <c r="E152" i="19"/>
  <c r="F152" i="19"/>
  <c r="F196" i="19"/>
  <c r="E196" i="19"/>
  <c r="E86" i="19"/>
  <c r="AS134" i="21"/>
  <c r="AM134" i="21"/>
  <c r="AM68" i="21"/>
  <c r="AM87" i="21"/>
  <c r="AM82" i="21"/>
  <c r="AM83" i="21"/>
  <c r="AM91" i="21"/>
  <c r="AI156" i="1"/>
  <c r="AI90" i="1"/>
  <c r="AX182" i="39"/>
  <c r="AX72" i="39"/>
  <c r="AX138" i="39"/>
  <c r="X138" i="39"/>
  <c r="AX95" i="39"/>
  <c r="E11" i="19"/>
  <c r="EG201" i="6"/>
  <c r="ES158" i="6"/>
  <c r="EG158" i="6"/>
  <c r="EG246" i="6"/>
  <c r="AW11" i="39"/>
  <c r="U11" i="19"/>
  <c r="AJ11" i="19"/>
  <c r="AQ178" i="39"/>
  <c r="AR178" i="39"/>
  <c r="AK276" i="6"/>
  <c r="I43" i="27"/>
  <c r="AD73" i="19"/>
  <c r="AD96" i="19"/>
  <c r="DE92" i="6"/>
  <c r="DE158" i="6"/>
  <c r="DE201" i="6"/>
  <c r="AF110" i="21"/>
  <c r="AF87" i="21"/>
  <c r="T86" i="39"/>
  <c r="T109" i="39"/>
  <c r="T152" i="39"/>
  <c r="T196" i="39"/>
  <c r="AH84" i="19"/>
  <c r="AH107" i="19"/>
  <c r="AH194" i="19"/>
  <c r="P47" i="34"/>
  <c r="N46" i="27"/>
  <c r="P84" i="34"/>
  <c r="BI59" i="39"/>
  <c r="V169" i="39"/>
  <c r="E15" i="41" s="1"/>
  <c r="BI125" i="39"/>
  <c r="BI169" i="39"/>
  <c r="BM125" i="39"/>
  <c r="AG168" i="19"/>
  <c r="AM124" i="19"/>
  <c r="S126" i="6"/>
  <c r="H103" i="21"/>
  <c r="H80" i="21"/>
  <c r="D83" i="21"/>
  <c r="D106" i="21"/>
  <c r="D149" i="21"/>
  <c r="D14" i="26"/>
  <c r="FD157" i="6"/>
  <c r="ES200" i="6"/>
  <c r="ER200" i="6"/>
  <c r="ER91" i="6"/>
  <c r="H10" i="18" s="1"/>
  <c r="ER157" i="6"/>
  <c r="B91" i="21"/>
  <c r="B83" i="21"/>
  <c r="B68" i="21"/>
  <c r="CL142" i="6"/>
  <c r="CL127" i="6"/>
  <c r="CL135" i="6"/>
  <c r="CL136" i="6"/>
  <c r="CL141" i="6"/>
  <c r="CL148" i="6"/>
  <c r="CL144" i="6"/>
  <c r="CL138" i="6"/>
  <c r="CL130" i="6"/>
  <c r="CL139" i="6"/>
  <c r="CL281" i="6"/>
  <c r="CL132" i="6"/>
  <c r="CL140" i="6"/>
  <c r="CL133" i="6"/>
  <c r="CL145" i="6"/>
  <c r="CL129" i="6"/>
  <c r="CL147" i="6"/>
  <c r="CL134" i="6"/>
  <c r="CL128" i="6"/>
  <c r="CL143" i="6"/>
  <c r="CL131" i="6"/>
  <c r="CL137" i="6"/>
  <c r="B65" i="21"/>
  <c r="AU78" i="39"/>
  <c r="AU144" i="39"/>
  <c r="AU101" i="39"/>
  <c r="Z130" i="19"/>
  <c r="V130" i="19"/>
  <c r="DA88" i="6"/>
  <c r="DA199" i="6"/>
  <c r="DA90" i="6"/>
  <c r="DA244" i="6"/>
  <c r="DA89" i="6"/>
  <c r="CB91" i="1"/>
  <c r="CB157" i="1"/>
  <c r="G95" i="39"/>
  <c r="G72" i="39"/>
  <c r="G138" i="39"/>
  <c r="X8" i="21"/>
  <c r="FB154" i="1"/>
  <c r="EP88" i="1"/>
  <c r="CJ275" i="6"/>
  <c r="E187" i="19"/>
  <c r="E77" i="19"/>
  <c r="E100" i="19"/>
  <c r="E143" i="19"/>
  <c r="F143" i="19"/>
  <c r="F187" i="19"/>
  <c r="BJ170" i="39"/>
  <c r="BK170" i="39"/>
  <c r="W170" i="39"/>
  <c r="BJ60" i="39"/>
  <c r="AL83" i="21"/>
  <c r="AL106" i="21"/>
  <c r="AR149" i="21"/>
  <c r="AL149" i="21"/>
  <c r="AA132" i="21"/>
  <c r="W132" i="21"/>
  <c r="W66" i="21"/>
  <c r="AT83" i="39"/>
  <c r="AT92" i="39"/>
  <c r="AT85" i="39"/>
  <c r="AT77" i="39"/>
  <c r="AT79" i="39"/>
  <c r="AT135" i="39"/>
  <c r="AT78" i="39"/>
  <c r="AT179" i="39"/>
  <c r="I96" i="39"/>
  <c r="I73" i="39"/>
  <c r="I139" i="39"/>
  <c r="O32" i="41" s="1"/>
  <c r="O69" i="41" s="1"/>
  <c r="BL133" i="39"/>
  <c r="BH67" i="39"/>
  <c r="AN133" i="21"/>
  <c r="AT133" i="21"/>
  <c r="Q69" i="34"/>
  <c r="O33" i="18"/>
  <c r="O31" i="27"/>
  <c r="O70" i="18"/>
  <c r="Q32" i="34"/>
  <c r="AZ153" i="19"/>
  <c r="J46" i="12" s="1"/>
  <c r="J52" i="12" s="1"/>
  <c r="AY87" i="19"/>
  <c r="BC70" i="39"/>
  <c r="BC93" i="39"/>
  <c r="P180" i="39"/>
  <c r="BC180" i="39"/>
  <c r="AH130" i="39"/>
  <c r="AB65" i="39"/>
  <c r="AB66" i="39"/>
  <c r="AL277" i="6"/>
  <c r="AU90" i="1"/>
  <c r="AU156" i="1"/>
  <c r="AK11" i="21"/>
  <c r="EU157" i="1"/>
  <c r="EI157" i="1"/>
  <c r="EI91" i="1"/>
  <c r="D139" i="21"/>
  <c r="D73" i="21"/>
  <c r="D96" i="21"/>
  <c r="K67" i="19"/>
  <c r="H24" i="22" s="1"/>
  <c r="K133" i="19"/>
  <c r="K177" i="19"/>
  <c r="M133" i="19"/>
  <c r="J24" i="22" s="1"/>
  <c r="BE102" i="39"/>
  <c r="BE79" i="39"/>
  <c r="M129" i="39"/>
  <c r="AM63" i="39"/>
  <c r="AM62" i="39" s="1"/>
  <c r="M20" i="40" s="1"/>
  <c r="BQ243" i="6"/>
  <c r="BQ198" i="6"/>
  <c r="CC155" i="6"/>
  <c r="BQ88" i="6"/>
  <c r="BQ155" i="6"/>
  <c r="BQ89" i="6"/>
  <c r="CP198" i="6"/>
  <c r="CP88" i="6"/>
  <c r="CP91" i="6"/>
  <c r="CP155" i="6"/>
  <c r="CP89" i="6"/>
  <c r="CP90" i="6"/>
  <c r="CP243" i="6"/>
  <c r="K14" i="18"/>
  <c r="S60" i="39"/>
  <c r="S126" i="39"/>
  <c r="AV167" i="39"/>
  <c r="AV123" i="39"/>
  <c r="AM61" i="39"/>
  <c r="M127" i="39"/>
  <c r="O17" i="40" s="1"/>
  <c r="AM127" i="39"/>
  <c r="F272" i="6"/>
  <c r="EC200" i="6"/>
  <c r="EB91" i="6"/>
  <c r="EB200" i="6"/>
  <c r="EB245" i="6"/>
  <c r="EB157" i="6"/>
  <c r="EN157" i="6"/>
  <c r="AJ105" i="39"/>
  <c r="AJ82" i="39"/>
  <c r="J148" i="39"/>
  <c r="AJ148" i="39"/>
  <c r="C25" i="27"/>
  <c r="C49" i="27"/>
  <c r="C31" i="26"/>
  <c r="AR126" i="6"/>
  <c r="C37" i="27"/>
  <c r="C29" i="26"/>
  <c r="BN269" i="6"/>
  <c r="BN260" i="6"/>
  <c r="BN242" i="6"/>
  <c r="BN265" i="6"/>
  <c r="BN264" i="6"/>
  <c r="BN275" i="6"/>
  <c r="BN259" i="6"/>
  <c r="BN273" i="6"/>
  <c r="BN267" i="6"/>
  <c r="BN276" i="6"/>
  <c r="BN257" i="6"/>
  <c r="BN247" i="6"/>
  <c r="BN272" i="6"/>
  <c r="BN280" i="6"/>
  <c r="BN268" i="6"/>
  <c r="BN262" i="6"/>
  <c r="BO197" i="6"/>
  <c r="BN263" i="6"/>
  <c r="BN253" i="6"/>
  <c r="BN252" i="6"/>
  <c r="BN270" i="6"/>
  <c r="BN279" i="6"/>
  <c r="BN277" i="6"/>
  <c r="BN258" i="6"/>
  <c r="BN261" i="6"/>
  <c r="BN249" i="6"/>
  <c r="BN248" i="6"/>
  <c r="BN256" i="6"/>
  <c r="BN197" i="6"/>
  <c r="BN250" i="6"/>
  <c r="BN246" i="6"/>
  <c r="BN266" i="6"/>
  <c r="BN154" i="6"/>
  <c r="BN251" i="6"/>
  <c r="BN274" i="6"/>
  <c r="BZ154" i="6"/>
  <c r="BN254" i="6"/>
  <c r="BN271" i="6"/>
  <c r="BN278" i="6"/>
  <c r="BN255" i="6"/>
  <c r="CE155" i="1"/>
  <c r="CE89" i="1"/>
  <c r="U76" i="39"/>
  <c r="U69" i="39"/>
  <c r="U78" i="39"/>
  <c r="U92" i="39"/>
  <c r="U135" i="39"/>
  <c r="U179" i="39"/>
  <c r="T60" i="21"/>
  <c r="E89" i="19"/>
  <c r="F199" i="19"/>
  <c r="E155" i="19"/>
  <c r="F155" i="19"/>
  <c r="E112" i="19"/>
  <c r="E199" i="19"/>
  <c r="BS145" i="6"/>
  <c r="BS143" i="6"/>
  <c r="BS144" i="6"/>
  <c r="BS139" i="6"/>
  <c r="BS131" i="6"/>
  <c r="BS134" i="6"/>
  <c r="BS129" i="6"/>
  <c r="BS138" i="6"/>
  <c r="BS148" i="6"/>
  <c r="BS130" i="6"/>
  <c r="BS128" i="6"/>
  <c r="BS140" i="6"/>
  <c r="BS142" i="6"/>
  <c r="BS141" i="6"/>
  <c r="BS137" i="6"/>
  <c r="BS133" i="6"/>
  <c r="BS127" i="6"/>
  <c r="BS135" i="6"/>
  <c r="BS147" i="6"/>
  <c r="BS132" i="6"/>
  <c r="BS281" i="6"/>
  <c r="BS136" i="6"/>
  <c r="AJ103" i="19"/>
  <c r="AJ80" i="19"/>
  <c r="AJ190" i="19"/>
  <c r="AP146" i="19"/>
  <c r="AJ146" i="19"/>
  <c r="I126" i="39"/>
  <c r="O16" i="41" s="1"/>
  <c r="AI60" i="39"/>
  <c r="M16" i="41" s="1"/>
  <c r="AI126" i="39"/>
  <c r="AO144" i="6"/>
  <c r="AO136" i="6"/>
  <c r="AO145" i="6"/>
  <c r="AO128" i="6"/>
  <c r="AO148" i="6"/>
  <c r="AO142" i="6"/>
  <c r="AO130" i="6"/>
  <c r="AO131" i="6"/>
  <c r="AO147" i="6"/>
  <c r="AO134" i="6"/>
  <c r="AO139" i="6"/>
  <c r="AO133" i="6"/>
  <c r="AO140" i="6"/>
  <c r="AO281" i="6"/>
  <c r="AO127" i="6"/>
  <c r="AO132" i="6"/>
  <c r="AO129" i="6"/>
  <c r="AO137" i="6"/>
  <c r="AO143" i="6"/>
  <c r="AO135" i="6"/>
  <c r="AO138" i="6"/>
  <c r="AO141" i="6"/>
  <c r="S100" i="19"/>
  <c r="AJ130" i="6"/>
  <c r="AJ140" i="6"/>
  <c r="AJ135" i="6"/>
  <c r="AJ128" i="6"/>
  <c r="AJ145" i="6"/>
  <c r="AJ147" i="6"/>
  <c r="AJ139" i="6"/>
  <c r="AJ129" i="6"/>
  <c r="AJ144" i="6"/>
  <c r="AJ148" i="6"/>
  <c r="AJ132" i="6"/>
  <c r="AJ138" i="6"/>
  <c r="AJ133" i="6"/>
  <c r="AJ131" i="6"/>
  <c r="AJ142" i="6"/>
  <c r="AJ127" i="6"/>
  <c r="AJ134" i="6"/>
  <c r="K70" i="19"/>
  <c r="K88" i="19"/>
  <c r="K92" i="19"/>
  <c r="K69" i="19"/>
  <c r="K179" i="19"/>
  <c r="K135" i="19"/>
  <c r="BK124" i="39"/>
  <c r="BG168" i="39"/>
  <c r="BG124" i="39"/>
  <c r="X96" i="19"/>
  <c r="X73" i="19"/>
  <c r="X139" i="19"/>
  <c r="Y183" i="19"/>
  <c r="AB139" i="19"/>
  <c r="X183" i="19"/>
  <c r="Q66" i="19"/>
  <c r="Q65" i="19"/>
  <c r="BM253" i="6"/>
  <c r="C155" i="19"/>
  <c r="C199" i="19"/>
  <c r="C89" i="19"/>
  <c r="C112" i="19"/>
  <c r="BM251" i="6"/>
  <c r="D137" i="39"/>
  <c r="D71" i="39"/>
  <c r="D94" i="39"/>
  <c r="M76" i="19"/>
  <c r="M142" i="19"/>
  <c r="N186" i="19"/>
  <c r="M186" i="19"/>
  <c r="O142" i="19"/>
  <c r="M99" i="19"/>
  <c r="EF126" i="6"/>
  <c r="L32" i="27"/>
  <c r="EI261" i="6"/>
  <c r="E78" i="39"/>
  <c r="E101" i="39"/>
  <c r="E144" i="39"/>
  <c r="AK70" i="39"/>
  <c r="K136" i="39"/>
  <c r="AK93" i="39"/>
  <c r="AM127" i="21"/>
  <c r="AS127" i="21"/>
  <c r="V191" i="39"/>
  <c r="E40" i="41" s="1"/>
  <c r="E77" i="41" s="1"/>
  <c r="V147" i="39"/>
  <c r="J40" i="41" s="1"/>
  <c r="J77" i="41" s="1"/>
  <c r="V81" i="39"/>
  <c r="V104" i="39"/>
  <c r="DB126" i="6"/>
  <c r="F250" i="6"/>
  <c r="Y137" i="19"/>
  <c r="U137" i="19"/>
  <c r="U71" i="19"/>
  <c r="U94" i="19"/>
  <c r="J244" i="6"/>
  <c r="J90" i="6"/>
  <c r="V126" i="19"/>
  <c r="V170" i="19"/>
  <c r="Z126" i="19"/>
  <c r="V60" i="19"/>
  <c r="Y175" i="19"/>
  <c r="AB131" i="19"/>
  <c r="X175" i="19"/>
  <c r="X131" i="19"/>
  <c r="X66" i="19"/>
  <c r="X65" i="19"/>
  <c r="BM123" i="39"/>
  <c r="BI123" i="39"/>
  <c r="AM66" i="19"/>
  <c r="AM175" i="19"/>
  <c r="AS131" i="19"/>
  <c r="AM131" i="19"/>
  <c r="DE126" i="6"/>
  <c r="EN132" i="6"/>
  <c r="EN145" i="6"/>
  <c r="EN142" i="6"/>
  <c r="EN131" i="6"/>
  <c r="EN137" i="6"/>
  <c r="EN138" i="6"/>
  <c r="EN129" i="6"/>
  <c r="EN135" i="6"/>
  <c r="EN143" i="6"/>
  <c r="EN148" i="6"/>
  <c r="EN281" i="6"/>
  <c r="EN134" i="6"/>
  <c r="EN147" i="6"/>
  <c r="EN127" i="6"/>
  <c r="EN140" i="6"/>
  <c r="EN144" i="6"/>
  <c r="EN139" i="6"/>
  <c r="EN133" i="6"/>
  <c r="EN130" i="6"/>
  <c r="EN141" i="6"/>
  <c r="EN128" i="6"/>
  <c r="EN136" i="6"/>
  <c r="J192" i="19"/>
  <c r="J148" i="19"/>
  <c r="J105" i="19"/>
  <c r="J82" i="19"/>
  <c r="BD111" i="39"/>
  <c r="BD87" i="39"/>
  <c r="BD100" i="39"/>
  <c r="BD197" i="39"/>
  <c r="BD108" i="39"/>
  <c r="T96" i="39"/>
  <c r="T73" i="39"/>
  <c r="T183" i="39"/>
  <c r="T139" i="39"/>
  <c r="CJ258" i="6"/>
  <c r="AE97" i="39"/>
  <c r="AE74" i="39"/>
  <c r="BB258" i="6"/>
  <c r="I67" i="19"/>
  <c r="I177" i="19"/>
  <c r="BQ138" i="6"/>
  <c r="BQ144" i="6"/>
  <c r="BQ136" i="6"/>
  <c r="BQ135" i="6"/>
  <c r="BQ131" i="6"/>
  <c r="BQ147" i="6"/>
  <c r="BQ129" i="6"/>
  <c r="BQ132" i="6"/>
  <c r="BQ141" i="6"/>
  <c r="BQ281" i="6"/>
  <c r="BQ133" i="6"/>
  <c r="BQ145" i="6"/>
  <c r="BQ134" i="6"/>
  <c r="BQ130" i="6"/>
  <c r="BQ127" i="6"/>
  <c r="BQ140" i="6"/>
  <c r="BQ139" i="6"/>
  <c r="BQ137" i="6"/>
  <c r="BQ142" i="6"/>
  <c r="BQ143" i="6"/>
  <c r="BQ148" i="6"/>
  <c r="BQ128" i="6"/>
  <c r="M149" i="19"/>
  <c r="M106" i="19"/>
  <c r="M83" i="19"/>
  <c r="N193" i="19"/>
  <c r="M193" i="19"/>
  <c r="O149" i="19"/>
  <c r="AM103" i="39"/>
  <c r="M146" i="39"/>
  <c r="AM146" i="39"/>
  <c r="AM80" i="39"/>
  <c r="AF95" i="21"/>
  <c r="AF82" i="21"/>
  <c r="AF86" i="21"/>
  <c r="AF105" i="21"/>
  <c r="AF72" i="21"/>
  <c r="AF91" i="21"/>
  <c r="AF92" i="21"/>
  <c r="AF69" i="21"/>
  <c r="AF68" i="21"/>
  <c r="AY82" i="19"/>
  <c r="H41" i="12" s="1"/>
  <c r="AY105" i="19"/>
  <c r="H78" i="12" s="1"/>
  <c r="P20" i="28" s="1"/>
  <c r="AZ148" i="19"/>
  <c r="J147" i="21"/>
  <c r="J81" i="21"/>
  <c r="J104" i="21"/>
  <c r="CJ259" i="6"/>
  <c r="G150" i="39"/>
  <c r="G107" i="39"/>
  <c r="G84" i="39"/>
  <c r="AM272" i="6"/>
  <c r="R69" i="21"/>
  <c r="R82" i="21"/>
  <c r="R68" i="21"/>
  <c r="R91" i="21"/>
  <c r="R81" i="21"/>
  <c r="V128" i="39"/>
  <c r="J20" i="41" s="1"/>
  <c r="K20" i="41" s="1"/>
  <c r="V172" i="39"/>
  <c r="E20" i="41" s="1"/>
  <c r="AN81" i="19"/>
  <c r="C40" i="23" s="1"/>
  <c r="AN147" i="19"/>
  <c r="AT147" i="19"/>
  <c r="AN191" i="19"/>
  <c r="AN104" i="19"/>
  <c r="Y155" i="39"/>
  <c r="AY155" i="39"/>
  <c r="AY199" i="39"/>
  <c r="AY89" i="39"/>
  <c r="U96" i="19"/>
  <c r="U73" i="19"/>
  <c r="U139" i="19"/>
  <c r="U183" i="19"/>
  <c r="Y139" i="19"/>
  <c r="AP150" i="21"/>
  <c r="AJ150" i="21"/>
  <c r="AJ107" i="21"/>
  <c r="AH72" i="39"/>
  <c r="AH95" i="39"/>
  <c r="AH138" i="39"/>
  <c r="X154" i="1"/>
  <c r="X88" i="1"/>
  <c r="AL127" i="21"/>
  <c r="AR127" i="21"/>
  <c r="T244" i="6"/>
  <c r="T88" i="6"/>
  <c r="T199" i="6"/>
  <c r="D127" i="19"/>
  <c r="D61" i="19"/>
  <c r="D171" i="19"/>
  <c r="I108" i="21"/>
  <c r="I85" i="21"/>
  <c r="D108" i="19"/>
  <c r="D85" i="19"/>
  <c r="D195" i="19"/>
  <c r="D151" i="19"/>
  <c r="AY148" i="21"/>
  <c r="O42" i="12" s="1"/>
  <c r="O79" i="12" s="1"/>
  <c r="AX105" i="21"/>
  <c r="M79" i="12" s="1"/>
  <c r="AX82" i="21"/>
  <c r="M42" i="12" s="1"/>
  <c r="W79" i="21"/>
  <c r="W102" i="21"/>
  <c r="W145" i="21"/>
  <c r="AA145" i="21"/>
  <c r="Q64" i="21"/>
  <c r="BZ135" i="6"/>
  <c r="BZ132" i="6"/>
  <c r="BZ128" i="6"/>
  <c r="BZ140" i="6"/>
  <c r="BZ129" i="6"/>
  <c r="BZ141" i="6"/>
  <c r="BZ127" i="6"/>
  <c r="BZ281" i="6"/>
  <c r="BZ144" i="6"/>
  <c r="BZ142" i="6"/>
  <c r="BZ148" i="6"/>
  <c r="BZ137" i="6"/>
  <c r="BZ134" i="6"/>
  <c r="BZ145" i="6"/>
  <c r="BZ139" i="6"/>
  <c r="BZ136" i="6"/>
  <c r="BZ138" i="6"/>
  <c r="BZ133" i="6"/>
  <c r="BZ143" i="6"/>
  <c r="BZ130" i="6"/>
  <c r="BZ147" i="6"/>
  <c r="BZ131" i="6"/>
  <c r="CA92" i="6"/>
  <c r="CA201" i="6"/>
  <c r="CA158" i="6"/>
  <c r="CA246" i="6"/>
  <c r="I143" i="39"/>
  <c r="O36" i="41" s="1"/>
  <c r="O73" i="41" s="1"/>
  <c r="I77" i="39"/>
  <c r="I100" i="39"/>
  <c r="BE192" i="39"/>
  <c r="BE105" i="39"/>
  <c r="BE82" i="39"/>
  <c r="L84" i="19"/>
  <c r="L179" i="19"/>
  <c r="N135" i="19"/>
  <c r="L69" i="19"/>
  <c r="C28" i="22" s="1"/>
  <c r="L92" i="19"/>
  <c r="C65" i="22" s="1"/>
  <c r="L135" i="19"/>
  <c r="L79" i="19"/>
  <c r="AD59" i="21"/>
  <c r="AT132" i="39"/>
  <c r="AT66" i="39"/>
  <c r="AO158" i="6"/>
  <c r="AO246" i="6"/>
  <c r="AO201" i="6"/>
  <c r="AM197" i="19"/>
  <c r="AM153" i="19"/>
  <c r="AM99" i="19"/>
  <c r="AM95" i="19"/>
  <c r="AM87" i="19"/>
  <c r="AS153" i="19"/>
  <c r="BM126" i="39"/>
  <c r="BI60" i="39"/>
  <c r="EL91" i="1"/>
  <c r="EX157" i="1"/>
  <c r="EL157" i="1"/>
  <c r="CJ260" i="6"/>
  <c r="BC170" i="39"/>
  <c r="BC60" i="39"/>
  <c r="Q103" i="21"/>
  <c r="Q80" i="21"/>
  <c r="AI65" i="21"/>
  <c r="C60" i="39"/>
  <c r="BH129" i="39"/>
  <c r="BH63" i="39"/>
  <c r="BH62" i="39" s="1"/>
  <c r="BL129" i="39"/>
  <c r="BH173" i="39"/>
  <c r="J111" i="19"/>
  <c r="J88" i="19"/>
  <c r="J198" i="19"/>
  <c r="J154" i="19"/>
  <c r="R111" i="39"/>
  <c r="R88" i="39"/>
  <c r="R154" i="39"/>
  <c r="J86" i="21"/>
  <c r="J152" i="21"/>
  <c r="F255" i="6"/>
  <c r="CZ90" i="6"/>
  <c r="CZ199" i="6"/>
  <c r="CZ156" i="6"/>
  <c r="DL156" i="6"/>
  <c r="AU112" i="39"/>
  <c r="AU199" i="39"/>
  <c r="AU155" i="39"/>
  <c r="AU89" i="39"/>
  <c r="AE96" i="21"/>
  <c r="AE73" i="21"/>
  <c r="DF90" i="1"/>
  <c r="DF156" i="1"/>
  <c r="F81" i="39"/>
  <c r="F104" i="39"/>
  <c r="F147" i="39"/>
  <c r="BC91" i="1"/>
  <c r="BC157" i="1"/>
  <c r="N28" i="34"/>
  <c r="M29" i="18"/>
  <c r="L130" i="39"/>
  <c r="AL130" i="39"/>
  <c r="R76" i="21"/>
  <c r="R99" i="21"/>
  <c r="BB8" i="19"/>
  <c r="BM88" i="6"/>
  <c r="BM198" i="6"/>
  <c r="BM243" i="6"/>
  <c r="BM89" i="6"/>
  <c r="BM90" i="6"/>
  <c r="BM155" i="6"/>
  <c r="AB129" i="21"/>
  <c r="X129" i="21"/>
  <c r="AF77" i="39"/>
  <c r="AF143" i="39"/>
  <c r="AF100" i="39"/>
  <c r="H101" i="19"/>
  <c r="H78" i="19"/>
  <c r="DK246" i="6"/>
  <c r="DK158" i="6"/>
  <c r="DK92" i="6"/>
  <c r="C11" i="19"/>
  <c r="H11" i="19"/>
  <c r="AY156" i="6"/>
  <c r="AY92" i="6"/>
  <c r="AY90" i="6"/>
  <c r="AY89" i="6"/>
  <c r="AY244" i="6"/>
  <c r="AY199" i="6"/>
  <c r="B81" i="39"/>
  <c r="B80" i="39"/>
  <c r="B84" i="39"/>
  <c r="B75" i="39"/>
  <c r="B69" i="39"/>
  <c r="B89" i="39"/>
  <c r="B92" i="39"/>
  <c r="B135" i="39"/>
  <c r="J43" i="27"/>
  <c r="H82" i="21"/>
  <c r="H105" i="21"/>
  <c r="E131" i="21"/>
  <c r="E65" i="21"/>
  <c r="F131" i="21"/>
  <c r="P103" i="39"/>
  <c r="P146" i="39"/>
  <c r="P190" i="39"/>
  <c r="P80" i="39"/>
  <c r="F150" i="39"/>
  <c r="F84" i="39"/>
  <c r="F107" i="39"/>
  <c r="DF91" i="6"/>
  <c r="DF157" i="6"/>
  <c r="DF200" i="6"/>
  <c r="Q103" i="19"/>
  <c r="Q80" i="19"/>
  <c r="Q107" i="19"/>
  <c r="Q84" i="19"/>
  <c r="Q74" i="19"/>
  <c r="Q97" i="19"/>
  <c r="O127" i="19"/>
  <c r="N171" i="19"/>
  <c r="M61" i="19"/>
  <c r="M171" i="19"/>
  <c r="EO90" i="1"/>
  <c r="FA156" i="1"/>
  <c r="AN10" i="21"/>
  <c r="AI98" i="39"/>
  <c r="M71" i="41" s="1"/>
  <c r="AO79" i="39"/>
  <c r="AO102" i="39"/>
  <c r="AJ85" i="19"/>
  <c r="AJ108" i="19"/>
  <c r="AJ151" i="19"/>
  <c r="AP151" i="19"/>
  <c r="AJ195" i="19"/>
  <c r="Q76" i="39"/>
  <c r="Q186" i="39"/>
  <c r="Q142" i="39"/>
  <c r="AG134" i="39"/>
  <c r="AL140" i="39"/>
  <c r="L140" i="39"/>
  <c r="AL97" i="39"/>
  <c r="AL74" i="39"/>
  <c r="R107" i="19"/>
  <c r="R194" i="19"/>
  <c r="R84" i="19"/>
  <c r="V150" i="19"/>
  <c r="DU246" i="6"/>
  <c r="DU261" i="6"/>
  <c r="DU253" i="6"/>
  <c r="DU280" i="6"/>
  <c r="DU269" i="6"/>
  <c r="DU252" i="6"/>
  <c r="DU277" i="6"/>
  <c r="DU270" i="6"/>
  <c r="DU276" i="6"/>
  <c r="DU266" i="6"/>
  <c r="DU260" i="6"/>
  <c r="DU274" i="6"/>
  <c r="DU273" i="6"/>
  <c r="DU257" i="6"/>
  <c r="DU278" i="6"/>
  <c r="DU247" i="6"/>
  <c r="DU267" i="6"/>
  <c r="DU279" i="6"/>
  <c r="DU268" i="6"/>
  <c r="BC7" i="39"/>
  <c r="DU271" i="6"/>
  <c r="DU256" i="6"/>
  <c r="AD7" i="19"/>
  <c r="Q7" i="19"/>
  <c r="DU251" i="6"/>
  <c r="DU242" i="6"/>
  <c r="DU255" i="6"/>
  <c r="DU249" i="6"/>
  <c r="DU250" i="6"/>
  <c r="DU154" i="6"/>
  <c r="DU197" i="6"/>
  <c r="DU265" i="6"/>
  <c r="DU275" i="6"/>
  <c r="DU248" i="6"/>
  <c r="DU263" i="6"/>
  <c r="O7" i="39"/>
  <c r="DU259" i="6"/>
  <c r="DU272" i="6"/>
  <c r="DU264" i="6"/>
  <c r="DU262" i="6"/>
  <c r="DU258" i="6"/>
  <c r="AS7" i="39"/>
  <c r="DU254" i="6"/>
  <c r="D7" i="19"/>
  <c r="M45" i="18"/>
  <c r="N44" i="34"/>
  <c r="BR91" i="6"/>
  <c r="BR243" i="6"/>
  <c r="BR155" i="6"/>
  <c r="BR89" i="6"/>
  <c r="BR198" i="6"/>
  <c r="BR88" i="6"/>
  <c r="AN277" i="6"/>
  <c r="AK278" i="6"/>
  <c r="S59" i="21"/>
  <c r="BJ178" i="39"/>
  <c r="BK178" i="39"/>
  <c r="W178" i="39"/>
  <c r="G32" i="27"/>
  <c r="AI70" i="39"/>
  <c r="M29" i="41" s="1"/>
  <c r="P29" i="41" s="1"/>
  <c r="AI93" i="39"/>
  <c r="M66" i="41" s="1"/>
  <c r="P66" i="41" s="1"/>
  <c r="R85" i="21"/>
  <c r="R108" i="21"/>
  <c r="CD156" i="6"/>
  <c r="CD199" i="6"/>
  <c r="CD90" i="6"/>
  <c r="BF126" i="6"/>
  <c r="R102" i="39"/>
  <c r="R79" i="39"/>
  <c r="R145" i="39"/>
  <c r="R189" i="39"/>
  <c r="J79" i="21"/>
  <c r="J102" i="21"/>
  <c r="J145" i="21"/>
  <c r="Q130" i="39"/>
  <c r="Q174" i="39"/>
  <c r="CB156" i="6"/>
  <c r="CB244" i="6"/>
  <c r="CB90" i="6"/>
  <c r="CB199" i="6"/>
  <c r="AS101" i="39"/>
  <c r="AS78" i="39"/>
  <c r="AS144" i="39"/>
  <c r="AS188" i="39"/>
  <c r="BK180" i="39"/>
  <c r="W180" i="39"/>
  <c r="BJ70" i="39"/>
  <c r="BJ79" i="39"/>
  <c r="BJ93" i="39"/>
  <c r="BJ69" i="39"/>
  <c r="BJ84" i="39"/>
  <c r="BJ180" i="39"/>
  <c r="AM111" i="39"/>
  <c r="M154" i="39"/>
  <c r="AM154" i="39"/>
  <c r="AM88" i="39"/>
  <c r="L33" i="27"/>
  <c r="EO91" i="6"/>
  <c r="EO157" i="6"/>
  <c r="AN10" i="19"/>
  <c r="FA157" i="6"/>
  <c r="EO245" i="6"/>
  <c r="EO200" i="6"/>
  <c r="U188" i="19"/>
  <c r="V188" i="19"/>
  <c r="U144" i="19"/>
  <c r="U101" i="19"/>
  <c r="Y144" i="19"/>
  <c r="U78" i="19"/>
  <c r="AL278" i="6"/>
  <c r="D148" i="39"/>
  <c r="D105" i="39"/>
  <c r="D82" i="39"/>
  <c r="AL81" i="19"/>
  <c r="AL104" i="19"/>
  <c r="AL147" i="19"/>
  <c r="AL191" i="19"/>
  <c r="AR147" i="19"/>
  <c r="E30" i="26"/>
  <c r="D30" i="26"/>
  <c r="C140" i="39"/>
  <c r="C151" i="39"/>
  <c r="BI70" i="39"/>
  <c r="BW199" i="6"/>
  <c r="AE94" i="39"/>
  <c r="AH111" i="39"/>
  <c r="CL89" i="6"/>
  <c r="AG75" i="19"/>
  <c r="AG73" i="19"/>
  <c r="D100" i="39"/>
  <c r="D143" i="39"/>
  <c r="D77" i="39"/>
  <c r="AR78" i="39"/>
  <c r="AR188" i="39"/>
  <c r="AR101" i="39"/>
  <c r="AJ65" i="19"/>
  <c r="AJ175" i="19"/>
  <c r="AP131" i="19"/>
  <c r="AK175" i="19"/>
  <c r="AJ131" i="19"/>
  <c r="Q81" i="19"/>
  <c r="Q104" i="19"/>
  <c r="CS91" i="1"/>
  <c r="CS157" i="1"/>
  <c r="DM263" i="6"/>
  <c r="DM274" i="6"/>
  <c r="DM257" i="6"/>
  <c r="DM249" i="6"/>
  <c r="DY154" i="6"/>
  <c r="DM280" i="6"/>
  <c r="DM279" i="6"/>
  <c r="DM253" i="6"/>
  <c r="DM248" i="6"/>
  <c r="DM277" i="6"/>
  <c r="DM256" i="6"/>
  <c r="DM275" i="6"/>
  <c r="DM264" i="6"/>
  <c r="DM276" i="6"/>
  <c r="DM260" i="6"/>
  <c r="DM267" i="6"/>
  <c r="DM271" i="6"/>
  <c r="DM255" i="6"/>
  <c r="DM252" i="6"/>
  <c r="DM259" i="6"/>
  <c r="DM273" i="6"/>
  <c r="DM250" i="6"/>
  <c r="DM254" i="6"/>
  <c r="DM269" i="6"/>
  <c r="DM154" i="6"/>
  <c r="DM258" i="6"/>
  <c r="DM266" i="6"/>
  <c r="DM268" i="6"/>
  <c r="DM242" i="6"/>
  <c r="DM272" i="6"/>
  <c r="DM247" i="6"/>
  <c r="DM251" i="6"/>
  <c r="DM265" i="6"/>
  <c r="DM197" i="6"/>
  <c r="DM262" i="6"/>
  <c r="DM270" i="6"/>
  <c r="DM261" i="6"/>
  <c r="DM278" i="6"/>
  <c r="AI59" i="39"/>
  <c r="M15" i="41" s="1"/>
  <c r="AI125" i="39"/>
  <c r="AE89" i="39"/>
  <c r="DH158" i="6"/>
  <c r="CV158" i="6"/>
  <c r="CV201" i="6"/>
  <c r="CV92" i="6"/>
  <c r="V46" i="19"/>
  <c r="EJ139" i="6"/>
  <c r="EJ134" i="6"/>
  <c r="EJ135" i="6"/>
  <c r="EJ143" i="6"/>
  <c r="EJ128" i="6"/>
  <c r="EJ127" i="6"/>
  <c r="EJ133" i="6"/>
  <c r="EJ281" i="6"/>
  <c r="EJ137" i="6"/>
  <c r="EJ136" i="6"/>
  <c r="EJ141" i="6"/>
  <c r="EJ138" i="6"/>
  <c r="EJ148" i="6"/>
  <c r="EJ142" i="6"/>
  <c r="EJ147" i="6"/>
  <c r="EJ129" i="6"/>
  <c r="EJ140" i="6"/>
  <c r="EJ144" i="6"/>
  <c r="EJ131" i="6"/>
  <c r="EJ145" i="6"/>
  <c r="EJ132" i="6"/>
  <c r="EJ130" i="6"/>
  <c r="AT130" i="21"/>
  <c r="AN130" i="21"/>
  <c r="L98" i="21"/>
  <c r="L141" i="21"/>
  <c r="L75" i="21"/>
  <c r="N141" i="21"/>
  <c r="C76" i="21"/>
  <c r="C142" i="21"/>
  <c r="C99" i="21"/>
  <c r="AH106" i="19"/>
  <c r="AH83" i="19"/>
  <c r="AH193" i="19"/>
  <c r="BC193" i="39"/>
  <c r="BC83" i="39"/>
  <c r="BC106" i="39"/>
  <c r="C124" i="19"/>
  <c r="C168" i="19"/>
  <c r="V93" i="21"/>
  <c r="V70" i="21"/>
  <c r="V136" i="21"/>
  <c r="Z136" i="21"/>
  <c r="AO100" i="39"/>
  <c r="AO77" i="39"/>
  <c r="X171" i="19"/>
  <c r="Y171" i="19"/>
  <c r="AB127" i="19"/>
  <c r="X61" i="19"/>
  <c r="X127" i="19"/>
  <c r="P109" i="39"/>
  <c r="P152" i="39"/>
  <c r="P196" i="39"/>
  <c r="P86" i="39"/>
  <c r="CO126" i="6"/>
  <c r="F133" i="39"/>
  <c r="F67" i="39"/>
  <c r="AS130" i="39"/>
  <c r="AS174" i="39"/>
  <c r="CP158" i="6"/>
  <c r="CP201" i="6"/>
  <c r="CP92" i="6"/>
  <c r="CP246" i="6"/>
  <c r="AA144" i="21"/>
  <c r="W101" i="21"/>
  <c r="W78" i="21"/>
  <c r="BG90" i="6"/>
  <c r="BH199" i="6"/>
  <c r="BG156" i="6"/>
  <c r="BG199" i="6"/>
  <c r="BG244" i="6"/>
  <c r="AP169" i="39"/>
  <c r="AP59" i="39"/>
  <c r="O52" i="18"/>
  <c r="O44" i="27"/>
  <c r="Q51" i="34"/>
  <c r="O50" i="27"/>
  <c r="Q45" i="34"/>
  <c r="O46" i="18"/>
  <c r="Q134" i="39"/>
  <c r="Q178" i="39"/>
  <c r="AV88" i="1"/>
  <c r="BH154" i="1"/>
  <c r="AV154" i="1"/>
  <c r="U72" i="19"/>
  <c r="U182" i="19"/>
  <c r="U95" i="19"/>
  <c r="Y138" i="19"/>
  <c r="U138" i="19"/>
  <c r="T112" i="19"/>
  <c r="T199" i="19"/>
  <c r="F93" i="39"/>
  <c r="F70" i="39"/>
  <c r="F136" i="39"/>
  <c r="BF172" i="39"/>
  <c r="BF128" i="39"/>
  <c r="B107" i="19"/>
  <c r="B84" i="19"/>
  <c r="AR128" i="21"/>
  <c r="AL62" i="21"/>
  <c r="AL61" i="21" s="1"/>
  <c r="AL128" i="21"/>
  <c r="AV109" i="39"/>
  <c r="H82" i="41" s="1"/>
  <c r="AV87" i="39"/>
  <c r="AV153" i="39"/>
  <c r="AV93" i="39"/>
  <c r="H66" i="41" s="1"/>
  <c r="AV197" i="39"/>
  <c r="BH94" i="39"/>
  <c r="BH137" i="39"/>
  <c r="BH71" i="39"/>
  <c r="BH181" i="39"/>
  <c r="BL137" i="39"/>
  <c r="AF99" i="21"/>
  <c r="AL142" i="21"/>
  <c r="AF76" i="21"/>
  <c r="V243" i="6"/>
  <c r="V88" i="6"/>
  <c r="V89" i="6"/>
  <c r="V91" i="6"/>
  <c r="V155" i="6"/>
  <c r="DC272" i="6"/>
  <c r="DC280" i="6"/>
  <c r="DC267" i="6"/>
  <c r="DC276" i="6"/>
  <c r="DC278" i="6"/>
  <c r="DC248" i="6"/>
  <c r="DC253" i="6"/>
  <c r="DC197" i="6"/>
  <c r="DC268" i="6"/>
  <c r="DC154" i="6"/>
  <c r="DC263" i="6"/>
  <c r="DC277" i="6"/>
  <c r="DC254" i="6"/>
  <c r="DC259" i="6"/>
  <c r="DC262" i="6"/>
  <c r="DC274" i="6"/>
  <c r="DC260" i="6"/>
  <c r="DC250" i="6"/>
  <c r="DC269" i="6"/>
  <c r="DC249" i="6"/>
  <c r="DC279" i="6"/>
  <c r="DC257" i="6"/>
  <c r="DC264" i="6"/>
  <c r="DC251" i="6"/>
  <c r="DC270" i="6"/>
  <c r="DC245" i="6"/>
  <c r="DC243" i="6"/>
  <c r="DC242" i="6"/>
  <c r="DC261" i="6"/>
  <c r="DC271" i="6"/>
  <c r="DC258" i="6"/>
  <c r="DC265" i="6"/>
  <c r="DC256" i="6"/>
  <c r="DC273" i="6"/>
  <c r="DC266" i="6"/>
  <c r="DC252" i="6"/>
  <c r="DC275" i="6"/>
  <c r="DC247" i="6"/>
  <c r="DC255" i="6"/>
  <c r="T80" i="19"/>
  <c r="T190" i="19"/>
  <c r="T103" i="19"/>
  <c r="BD82" i="39"/>
  <c r="BD192" i="39"/>
  <c r="BD105" i="39"/>
  <c r="AB85" i="39"/>
  <c r="AB108" i="39"/>
  <c r="BI98" i="39"/>
  <c r="BI75" i="39"/>
  <c r="BI141" i="39"/>
  <c r="BI185" i="39"/>
  <c r="BM141" i="39"/>
  <c r="I102" i="39"/>
  <c r="I145" i="39"/>
  <c r="AX65" i="39"/>
  <c r="AX131" i="39"/>
  <c r="AX175" i="39"/>
  <c r="X131" i="39"/>
  <c r="DO90" i="1"/>
  <c r="AD10" i="39"/>
  <c r="EA156" i="1"/>
  <c r="DB272" i="6"/>
  <c r="DB278" i="6"/>
  <c r="DB245" i="6"/>
  <c r="DB267" i="6"/>
  <c r="DB275" i="6"/>
  <c r="DB276" i="6"/>
  <c r="DB279" i="6"/>
  <c r="DB251" i="6"/>
  <c r="DB254" i="6"/>
  <c r="DB252" i="6"/>
  <c r="DB270" i="6"/>
  <c r="DB263" i="6"/>
  <c r="DB264" i="6"/>
  <c r="DB271" i="6"/>
  <c r="DB274" i="6"/>
  <c r="DB259" i="6"/>
  <c r="DB197" i="6"/>
  <c r="DB260" i="6"/>
  <c r="DB249" i="6"/>
  <c r="DB266" i="6"/>
  <c r="DB273" i="6"/>
  <c r="DB261" i="6"/>
  <c r="DB277" i="6"/>
  <c r="DB242" i="6"/>
  <c r="DB154" i="6"/>
  <c r="DB255" i="6"/>
  <c r="DB248" i="6"/>
  <c r="DB269" i="6"/>
  <c r="DB262" i="6"/>
  <c r="DB258" i="6"/>
  <c r="DB280" i="6"/>
  <c r="DB265" i="6"/>
  <c r="DB268" i="6"/>
  <c r="DB247" i="6"/>
  <c r="DB257" i="6"/>
  <c r="DB253" i="6"/>
  <c r="DB256" i="6"/>
  <c r="DB250" i="6"/>
  <c r="AR109" i="39"/>
  <c r="AR196" i="39"/>
  <c r="AR86" i="39"/>
  <c r="AL67" i="19"/>
  <c r="AL177" i="19"/>
  <c r="AL133" i="19"/>
  <c r="AR133" i="19"/>
  <c r="BM143" i="39"/>
  <c r="BI187" i="39"/>
  <c r="BI143" i="39"/>
  <c r="AQ174" i="39"/>
  <c r="W71" i="21"/>
  <c r="W94" i="21"/>
  <c r="AA137" i="21"/>
  <c r="W137" i="21"/>
  <c r="AH79" i="39"/>
  <c r="AH145" i="39"/>
  <c r="AL145" i="39"/>
  <c r="AH102" i="39"/>
  <c r="X97" i="19"/>
  <c r="X74" i="19"/>
  <c r="X184" i="19"/>
  <c r="Y184" i="19"/>
  <c r="AB140" i="19"/>
  <c r="X140" i="19"/>
  <c r="W99" i="21"/>
  <c r="W76" i="21"/>
  <c r="AA142" i="21"/>
  <c r="W142" i="21"/>
  <c r="S91" i="21"/>
  <c r="S68" i="21"/>
  <c r="S83" i="21"/>
  <c r="S69" i="21"/>
  <c r="DZ91" i="1"/>
  <c r="DZ157" i="1"/>
  <c r="AM133" i="39"/>
  <c r="M133" i="39"/>
  <c r="O24" i="40" s="1"/>
  <c r="AM67" i="39"/>
  <c r="DB243" i="6"/>
  <c r="DB155" i="6"/>
  <c r="DB89" i="6"/>
  <c r="DB88" i="6"/>
  <c r="DA88" i="1"/>
  <c r="DA154" i="1"/>
  <c r="DM154" i="1"/>
  <c r="AC276" i="6"/>
  <c r="AC264" i="6"/>
  <c r="AC278" i="6"/>
  <c r="AC277" i="6"/>
  <c r="AC248" i="6"/>
  <c r="AC262" i="6"/>
  <c r="AC254" i="6"/>
  <c r="AC261" i="6"/>
  <c r="AC280" i="6"/>
  <c r="AC255" i="6"/>
  <c r="AC258" i="6"/>
  <c r="AC260" i="6"/>
  <c r="AC274" i="6"/>
  <c r="AC265" i="6"/>
  <c r="AC197" i="6"/>
  <c r="AC273" i="6"/>
  <c r="AC266" i="6"/>
  <c r="AC259" i="6"/>
  <c r="AC271" i="6"/>
  <c r="AC270" i="6"/>
  <c r="AC251" i="6"/>
  <c r="AC249" i="6"/>
  <c r="AC267" i="6"/>
  <c r="AC269" i="6"/>
  <c r="AC247" i="6"/>
  <c r="AC279" i="6"/>
  <c r="AC268" i="6"/>
  <c r="AC252" i="6"/>
  <c r="AC275" i="6"/>
  <c r="AC253" i="6"/>
  <c r="AC256" i="6"/>
  <c r="AC272" i="6"/>
  <c r="AC263" i="6"/>
  <c r="AC257" i="6"/>
  <c r="AC242" i="6"/>
  <c r="AC250" i="6"/>
  <c r="L108" i="21"/>
  <c r="N151" i="21"/>
  <c r="L151" i="21"/>
  <c r="AY172" i="39"/>
  <c r="AX128" i="39"/>
  <c r="X128" i="39"/>
  <c r="AX172" i="39"/>
  <c r="DQ157" i="1"/>
  <c r="DQ91" i="1"/>
  <c r="N42" i="27"/>
  <c r="P80" i="34"/>
  <c r="P43" i="34"/>
  <c r="AM246" i="6"/>
  <c r="AM158" i="6"/>
  <c r="AM201" i="6"/>
  <c r="AM247" i="6"/>
  <c r="AL157" i="1"/>
  <c r="AL91" i="1"/>
  <c r="AL102" i="21"/>
  <c r="AL101" i="21"/>
  <c r="AR152" i="21"/>
  <c r="AL99" i="21"/>
  <c r="AL86" i="21"/>
  <c r="AX92" i="6"/>
  <c r="AX201" i="6"/>
  <c r="AX158" i="6"/>
  <c r="AX246" i="6"/>
  <c r="AL88" i="21"/>
  <c r="AL111" i="21"/>
  <c r="AR154" i="21"/>
  <c r="AL154" i="21"/>
  <c r="AJ100" i="39"/>
  <c r="AJ77" i="39"/>
  <c r="J143" i="39"/>
  <c r="AJ143" i="39"/>
  <c r="N20" i="27"/>
  <c r="P21" i="34"/>
  <c r="BW157" i="1"/>
  <c r="BW91" i="1"/>
  <c r="AD72" i="39"/>
  <c r="AD95" i="39"/>
  <c r="DW90" i="1"/>
  <c r="AE10" i="21"/>
  <c r="AF10" i="39"/>
  <c r="DW156" i="1"/>
  <c r="Z126" i="21"/>
  <c r="V126" i="21"/>
  <c r="V60" i="21"/>
  <c r="AU197" i="39"/>
  <c r="AU87" i="39"/>
  <c r="AU153" i="39"/>
  <c r="AU111" i="39"/>
  <c r="AU106" i="39"/>
  <c r="AU94" i="39"/>
  <c r="X140" i="39"/>
  <c r="AX97" i="39"/>
  <c r="AX74" i="39"/>
  <c r="AX140" i="39"/>
  <c r="L130" i="21"/>
  <c r="N130" i="21"/>
  <c r="L65" i="21"/>
  <c r="L64" i="21"/>
  <c r="E22" i="27"/>
  <c r="R198" i="19"/>
  <c r="R88" i="19"/>
  <c r="R111" i="19"/>
  <c r="BD72" i="39"/>
  <c r="BD182" i="39"/>
  <c r="EC246" i="6"/>
  <c r="EC243" i="6"/>
  <c r="EC245" i="6"/>
  <c r="EC154" i="6"/>
  <c r="EC270" i="6"/>
  <c r="EC250" i="6"/>
  <c r="EC242" i="6"/>
  <c r="EC256" i="6"/>
  <c r="EC268" i="6"/>
  <c r="EC276" i="6"/>
  <c r="EC278" i="6"/>
  <c r="EC264" i="6"/>
  <c r="EC253" i="6"/>
  <c r="EC260" i="6"/>
  <c r="EC261" i="6"/>
  <c r="EC251" i="6"/>
  <c r="EC274" i="6"/>
  <c r="EC252" i="6"/>
  <c r="EC279" i="6"/>
  <c r="EC257" i="6"/>
  <c r="EC269" i="6"/>
  <c r="EC271" i="6"/>
  <c r="EC265" i="6"/>
  <c r="EC248" i="6"/>
  <c r="EC258" i="6"/>
  <c r="EC267" i="6"/>
  <c r="EC263" i="6"/>
  <c r="EC254" i="6"/>
  <c r="AH7" i="19"/>
  <c r="EC259" i="6"/>
  <c r="EC275" i="6"/>
  <c r="EC280" i="6"/>
  <c r="EC249" i="6"/>
  <c r="EC255" i="6"/>
  <c r="EC273" i="6"/>
  <c r="EC266" i="6"/>
  <c r="EC262" i="6"/>
  <c r="EC247" i="6"/>
  <c r="EC272" i="6"/>
  <c r="EC277" i="6"/>
  <c r="EC197" i="6"/>
  <c r="AI72" i="39"/>
  <c r="M31" i="41" s="1"/>
  <c r="AI95" i="39"/>
  <c r="M68" i="41" s="1"/>
  <c r="AI138" i="39"/>
  <c r="L86" i="21"/>
  <c r="L102" i="21"/>
  <c r="N152" i="21"/>
  <c r="L152" i="21"/>
  <c r="R84" i="21"/>
  <c r="R107" i="21"/>
  <c r="V86" i="21"/>
  <c r="V102" i="21"/>
  <c r="V101" i="21"/>
  <c r="V110" i="21"/>
  <c r="V152" i="21"/>
  <c r="Z152" i="21"/>
  <c r="AQ195" i="39"/>
  <c r="AQ108" i="39"/>
  <c r="AQ85" i="39"/>
  <c r="T102" i="39"/>
  <c r="T79" i="39"/>
  <c r="T145" i="39"/>
  <c r="T189" i="39"/>
  <c r="BF157" i="1"/>
  <c r="BF91" i="1"/>
  <c r="Z91" i="1"/>
  <c r="Z157" i="1"/>
  <c r="BD88" i="6"/>
  <c r="BD90" i="6"/>
  <c r="BP157" i="6"/>
  <c r="BD89" i="6"/>
  <c r="BD157" i="6"/>
  <c r="BD91" i="6"/>
  <c r="BD200" i="6"/>
  <c r="BD245" i="6"/>
  <c r="S136" i="6"/>
  <c r="S281" i="6"/>
  <c r="S141" i="6"/>
  <c r="S130" i="6"/>
  <c r="S144" i="6"/>
  <c r="S140" i="6"/>
  <c r="S132" i="6"/>
  <c r="S138" i="6"/>
  <c r="S129" i="6"/>
  <c r="S148" i="6"/>
  <c r="S142" i="6"/>
  <c r="S134" i="6"/>
  <c r="S128" i="6"/>
  <c r="S127" i="6"/>
  <c r="S131" i="6"/>
  <c r="S133" i="6"/>
  <c r="S137" i="6"/>
  <c r="S139" i="6"/>
  <c r="S143" i="6"/>
  <c r="S135" i="6"/>
  <c r="S147" i="6"/>
  <c r="S145" i="6"/>
  <c r="AT139" i="21"/>
  <c r="AN139" i="21"/>
  <c r="EK156" i="1"/>
  <c r="AL10" i="21"/>
  <c r="EK90" i="1"/>
  <c r="EW156" i="1"/>
  <c r="U199" i="6"/>
  <c r="U156" i="6"/>
  <c r="U244" i="6"/>
  <c r="U90" i="6"/>
  <c r="U89" i="6"/>
  <c r="AK127" i="21"/>
  <c r="AQ127" i="21"/>
  <c r="AS75" i="39"/>
  <c r="AS98" i="39"/>
  <c r="AS141" i="39"/>
  <c r="AS185" i="39"/>
  <c r="CD244" i="6"/>
  <c r="CD255" i="6"/>
  <c r="CD247" i="6"/>
  <c r="CD270" i="6"/>
  <c r="CD269" i="6"/>
  <c r="CD257" i="6"/>
  <c r="CD271" i="6"/>
  <c r="CD278" i="6"/>
  <c r="CD197" i="6"/>
  <c r="CD248" i="6"/>
  <c r="CD279" i="6"/>
  <c r="CD254" i="6"/>
  <c r="CD263" i="6"/>
  <c r="CD245" i="6"/>
  <c r="CD261" i="6"/>
  <c r="CD256" i="6"/>
  <c r="CD258" i="6"/>
  <c r="CD280" i="6"/>
  <c r="CD276" i="6"/>
  <c r="CD252" i="6"/>
  <c r="CD242" i="6"/>
  <c r="CD262" i="6"/>
  <c r="CD264" i="6"/>
  <c r="CD272" i="6"/>
  <c r="CD260" i="6"/>
  <c r="CD250" i="6"/>
  <c r="CD266" i="6"/>
  <c r="CD274" i="6"/>
  <c r="CD277" i="6"/>
  <c r="CD268" i="6"/>
  <c r="CD251" i="6"/>
  <c r="CD275" i="6"/>
  <c r="CD259" i="6"/>
  <c r="CD253" i="6"/>
  <c r="CD273" i="6"/>
  <c r="CD249" i="6"/>
  <c r="CD265" i="6"/>
  <c r="CD267" i="6"/>
  <c r="F112" i="39"/>
  <c r="F155" i="39"/>
  <c r="F89" i="39"/>
  <c r="AG72" i="19"/>
  <c r="AG95" i="19"/>
  <c r="AM138" i="19"/>
  <c r="AG182" i="19"/>
  <c r="AT126" i="19"/>
  <c r="AN60" i="19"/>
  <c r="AN126" i="19"/>
  <c r="H95" i="19"/>
  <c r="H87" i="19"/>
  <c r="P143" i="39"/>
  <c r="P100" i="39"/>
  <c r="W85" i="19"/>
  <c r="W108" i="19"/>
  <c r="W195" i="19"/>
  <c r="AA151" i="19"/>
  <c r="W151" i="19"/>
  <c r="S61" i="39"/>
  <c r="S127" i="39"/>
  <c r="S171" i="39"/>
  <c r="C130" i="19"/>
  <c r="C174" i="19"/>
  <c r="BH185" i="39"/>
  <c r="BH98" i="39"/>
  <c r="BH75" i="39"/>
  <c r="BH141" i="39"/>
  <c r="BL141" i="39"/>
  <c r="M84" i="19"/>
  <c r="M107" i="19"/>
  <c r="M150" i="19"/>
  <c r="O150" i="19"/>
  <c r="N194" i="19"/>
  <c r="AP104" i="39"/>
  <c r="AP81" i="39"/>
  <c r="C73" i="19"/>
  <c r="C139" i="19"/>
  <c r="C96" i="19"/>
  <c r="C183" i="19"/>
  <c r="DP200" i="6"/>
  <c r="DP157" i="6"/>
  <c r="DP245" i="6"/>
  <c r="DP91" i="6"/>
  <c r="AV147" i="6"/>
  <c r="AV134" i="6"/>
  <c r="AV130" i="6"/>
  <c r="AV143" i="6"/>
  <c r="AV137" i="6"/>
  <c r="AV139" i="6"/>
  <c r="AV133" i="6"/>
  <c r="AV128" i="6"/>
  <c r="AV145" i="6"/>
  <c r="AV131" i="6"/>
  <c r="AV140" i="6"/>
  <c r="AV142" i="6"/>
  <c r="AV129" i="6"/>
  <c r="AV132" i="6"/>
  <c r="AV281" i="6"/>
  <c r="AV135" i="6"/>
  <c r="AV138" i="6"/>
  <c r="AV141" i="6"/>
  <c r="AV148" i="6"/>
  <c r="AV144" i="6"/>
  <c r="AV127" i="6"/>
  <c r="AV136" i="6"/>
  <c r="W188" i="39"/>
  <c r="BK188" i="39"/>
  <c r="BJ78" i="39"/>
  <c r="BJ101" i="39"/>
  <c r="BJ144" i="39"/>
  <c r="BJ188" i="39"/>
  <c r="K146" i="21"/>
  <c r="K103" i="21"/>
  <c r="K80" i="21"/>
  <c r="W88" i="6"/>
  <c r="W198" i="6"/>
  <c r="W243" i="6"/>
  <c r="W155" i="6"/>
  <c r="W89" i="6"/>
  <c r="DO88" i="1"/>
  <c r="DO154" i="1"/>
  <c r="EA154" i="1"/>
  <c r="AY109" i="19"/>
  <c r="H82" i="12" s="1"/>
  <c r="P24" i="28" s="1"/>
  <c r="AY86" i="19"/>
  <c r="H45" i="12" s="1"/>
  <c r="AZ152" i="19"/>
  <c r="T73" i="21"/>
  <c r="T96" i="21"/>
  <c r="H86" i="21"/>
  <c r="H97" i="21"/>
  <c r="V72" i="19"/>
  <c r="V138" i="19"/>
  <c r="Z138" i="19"/>
  <c r="V182" i="19"/>
  <c r="V95" i="19"/>
  <c r="AV95" i="39"/>
  <c r="H68" i="41" s="1"/>
  <c r="AV182" i="39"/>
  <c r="AV72" i="39"/>
  <c r="H31" i="41" s="1"/>
  <c r="AW182" i="39"/>
  <c r="AV138" i="39"/>
  <c r="Z90" i="1"/>
  <c r="Z156" i="1"/>
  <c r="I178" i="19"/>
  <c r="AZ280" i="6"/>
  <c r="AZ242" i="6"/>
  <c r="AZ154" i="6"/>
  <c r="AZ197" i="6"/>
  <c r="AX126" i="6"/>
  <c r="F266" i="6"/>
  <c r="AR151" i="21"/>
  <c r="AL151" i="21"/>
  <c r="AL108" i="21"/>
  <c r="AL85" i="21"/>
  <c r="AO90" i="1"/>
  <c r="AO156" i="1"/>
  <c r="AZ267" i="6"/>
  <c r="AS131" i="21"/>
  <c r="AM131" i="21"/>
  <c r="AM65" i="21"/>
  <c r="V196" i="19"/>
  <c r="V109" i="19"/>
  <c r="V86" i="19"/>
  <c r="Z152" i="19"/>
  <c r="V152" i="19"/>
  <c r="AL275" i="6"/>
  <c r="H59" i="21"/>
  <c r="F97" i="39"/>
  <c r="F74" i="39"/>
  <c r="K124" i="19"/>
  <c r="K168" i="19"/>
  <c r="CB155" i="1"/>
  <c r="BP155" i="1"/>
  <c r="BP89" i="1"/>
  <c r="Q136" i="6"/>
  <c r="Q127" i="6"/>
  <c r="Q131" i="6"/>
  <c r="Q142" i="6"/>
  <c r="Q138" i="6"/>
  <c r="Q143" i="6"/>
  <c r="Q128" i="6"/>
  <c r="Q140" i="6"/>
  <c r="Q130" i="6"/>
  <c r="Q144" i="6"/>
  <c r="Q141" i="6"/>
  <c r="Q139" i="6"/>
  <c r="Q129" i="6"/>
  <c r="Q148" i="6"/>
  <c r="Q137" i="6"/>
  <c r="Q145" i="6"/>
  <c r="Q132" i="6"/>
  <c r="Q133" i="6"/>
  <c r="Q135" i="6"/>
  <c r="Q147" i="6"/>
  <c r="Q134" i="6"/>
  <c r="AB243" i="6"/>
  <c r="AB88" i="6"/>
  <c r="AB155" i="6"/>
  <c r="AB89" i="6"/>
  <c r="AB198" i="6"/>
  <c r="AZ275" i="6"/>
  <c r="CS88" i="1"/>
  <c r="CS154" i="1"/>
  <c r="BK244" i="6"/>
  <c r="BK243" i="6"/>
  <c r="BK263" i="6"/>
  <c r="BK270" i="6"/>
  <c r="BK255" i="6"/>
  <c r="BK276" i="6"/>
  <c r="BK154" i="6"/>
  <c r="BK258" i="6"/>
  <c r="BK259" i="6"/>
  <c r="BK265" i="6"/>
  <c r="BK250" i="6"/>
  <c r="BK253" i="6"/>
  <c r="BK264" i="6"/>
  <c r="BK277" i="6"/>
  <c r="BK252" i="6"/>
  <c r="BK278" i="6"/>
  <c r="BK251" i="6"/>
  <c r="BK247" i="6"/>
  <c r="BK267" i="6"/>
  <c r="BK249" i="6"/>
  <c r="BK273" i="6"/>
  <c r="BK272" i="6"/>
  <c r="BK197" i="6"/>
  <c r="BK256" i="6"/>
  <c r="BK260" i="6"/>
  <c r="BK269" i="6"/>
  <c r="BK271" i="6"/>
  <c r="BK279" i="6"/>
  <c r="BK242" i="6"/>
  <c r="BK257" i="6"/>
  <c r="BK266" i="6"/>
  <c r="BK280" i="6"/>
  <c r="BK262" i="6"/>
  <c r="BK261" i="6"/>
  <c r="BK254" i="6"/>
  <c r="BK248" i="6"/>
  <c r="BK275" i="6"/>
  <c r="BK274" i="6"/>
  <c r="BK268" i="6"/>
  <c r="AT81" i="39"/>
  <c r="AT104" i="39"/>
  <c r="AT147" i="39"/>
  <c r="AT191" i="39"/>
  <c r="H126" i="6"/>
  <c r="BE101" i="39"/>
  <c r="BI144" i="39"/>
  <c r="BE78" i="39"/>
  <c r="DN90" i="1"/>
  <c r="DN156" i="1"/>
  <c r="BF192" i="39"/>
  <c r="BF82" i="39"/>
  <c r="BF105" i="39"/>
  <c r="BF148" i="39"/>
  <c r="AG79" i="21"/>
  <c r="AG102" i="21"/>
  <c r="AR174" i="39"/>
  <c r="AN149" i="19"/>
  <c r="AT149" i="19"/>
  <c r="AN83" i="19"/>
  <c r="AN106" i="19"/>
  <c r="AN193" i="19"/>
  <c r="M124" i="39"/>
  <c r="AM124" i="39"/>
  <c r="AY100" i="19"/>
  <c r="H73" i="12" s="1"/>
  <c r="P15" i="28" s="1"/>
  <c r="AZ143" i="19"/>
  <c r="AY77" i="19"/>
  <c r="H36" i="12" s="1"/>
  <c r="F126" i="6"/>
  <c r="AZ75" i="39"/>
  <c r="AZ185" i="39"/>
  <c r="Z141" i="39"/>
  <c r="AZ98" i="39"/>
  <c r="AZ141" i="39"/>
  <c r="W177" i="19"/>
  <c r="W67" i="19"/>
  <c r="AA133" i="19"/>
  <c r="H67" i="39"/>
  <c r="AL89" i="19"/>
  <c r="AL155" i="19"/>
  <c r="AR155" i="19"/>
  <c r="AL112" i="19"/>
  <c r="AL199" i="19"/>
  <c r="X95" i="21"/>
  <c r="X72" i="21"/>
  <c r="AB138" i="21"/>
  <c r="X138" i="21"/>
  <c r="L49" i="27"/>
  <c r="L25" i="27"/>
  <c r="U60" i="21"/>
  <c r="Y126" i="21"/>
  <c r="U126" i="21"/>
  <c r="Z151" i="21"/>
  <c r="V151" i="21"/>
  <c r="V108" i="21"/>
  <c r="V85" i="21"/>
  <c r="N130" i="19"/>
  <c r="L130" i="19"/>
  <c r="L174" i="19"/>
  <c r="N32" i="34"/>
  <c r="M33" i="18"/>
  <c r="E135" i="39"/>
  <c r="E69" i="39"/>
  <c r="E71" i="39"/>
  <c r="E92" i="39"/>
  <c r="J136" i="19"/>
  <c r="J93" i="19"/>
  <c r="K180" i="19"/>
  <c r="J180" i="19"/>
  <c r="J70" i="19"/>
  <c r="J243" i="6"/>
  <c r="J89" i="6"/>
  <c r="J88" i="6"/>
  <c r="EB199" i="6"/>
  <c r="EB156" i="6"/>
  <c r="EB90" i="6"/>
  <c r="EB244" i="6"/>
  <c r="EN156" i="6"/>
  <c r="EC199" i="6"/>
  <c r="K129" i="21"/>
  <c r="F25" i="27"/>
  <c r="F49" i="27"/>
  <c r="CJ252" i="6"/>
  <c r="AH78" i="21"/>
  <c r="AH101" i="21"/>
  <c r="AI70" i="21"/>
  <c r="M30" i="23" s="1"/>
  <c r="AI88" i="21"/>
  <c r="AI87" i="21"/>
  <c r="AI68" i="21"/>
  <c r="AI77" i="21"/>
  <c r="AI83" i="21"/>
  <c r="AI91" i="21"/>
  <c r="K124" i="21"/>
  <c r="K59" i="21"/>
  <c r="K58" i="21"/>
  <c r="AE183" i="19"/>
  <c r="AE96" i="19"/>
  <c r="AE73" i="19"/>
  <c r="BG245" i="6"/>
  <c r="BG91" i="6"/>
  <c r="BG200" i="6"/>
  <c r="BG157" i="6"/>
  <c r="E60" i="19"/>
  <c r="E170" i="19"/>
  <c r="E126" i="19"/>
  <c r="F126" i="19"/>
  <c r="F170" i="19"/>
  <c r="AO185" i="19"/>
  <c r="AO141" i="19"/>
  <c r="AP185" i="19"/>
  <c r="AU141" i="19"/>
  <c r="AO98" i="19"/>
  <c r="AO75" i="19"/>
  <c r="AM153" i="39"/>
  <c r="M153" i="39"/>
  <c r="AM102" i="39"/>
  <c r="AM87" i="39"/>
  <c r="AI78" i="19"/>
  <c r="AI101" i="19"/>
  <c r="AI188" i="19"/>
  <c r="F82" i="39"/>
  <c r="F105" i="39"/>
  <c r="F148" i="39"/>
  <c r="M27" i="18"/>
  <c r="N50" i="34"/>
  <c r="M51" i="18"/>
  <c r="N26" i="34"/>
  <c r="C176" i="19"/>
  <c r="C132" i="19"/>
  <c r="C66" i="19"/>
  <c r="K31" i="26"/>
  <c r="D31" i="26"/>
  <c r="M39" i="18"/>
  <c r="N38" i="34"/>
  <c r="E143" i="39"/>
  <c r="E77" i="39"/>
  <c r="E100" i="39"/>
  <c r="AZ95" i="39"/>
  <c r="AZ84" i="39"/>
  <c r="AZ138" i="39"/>
  <c r="Z138" i="39"/>
  <c r="AZ70" i="39"/>
  <c r="AZ72" i="39"/>
  <c r="AZ69" i="39"/>
  <c r="AZ182" i="39"/>
  <c r="AZ79" i="39"/>
  <c r="AZ71" i="39"/>
  <c r="W157" i="1"/>
  <c r="W91" i="1"/>
  <c r="AI157" i="1"/>
  <c r="BB252" i="6"/>
  <c r="DW201" i="6"/>
  <c r="DW158" i="6"/>
  <c r="DW246" i="6"/>
  <c r="AE11" i="19"/>
  <c r="AK122" i="19" s="1"/>
  <c r="AI61" i="39"/>
  <c r="M17" i="41" s="1"/>
  <c r="P17" i="41" s="1"/>
  <c r="AI127" i="39"/>
  <c r="N155" i="19"/>
  <c r="L89" i="19"/>
  <c r="L112" i="19"/>
  <c r="L199" i="19"/>
  <c r="L155" i="19"/>
  <c r="DT154" i="1"/>
  <c r="DT88" i="1"/>
  <c r="AQ198" i="39"/>
  <c r="AQ111" i="39"/>
  <c r="AQ88" i="39"/>
  <c r="S146" i="39"/>
  <c r="S103" i="39"/>
  <c r="S80" i="39"/>
  <c r="S190" i="39"/>
  <c r="AB124" i="19"/>
  <c r="X124" i="19"/>
  <c r="Y168" i="19"/>
  <c r="X168" i="19"/>
  <c r="AZ270" i="6"/>
  <c r="C97" i="19"/>
  <c r="C140" i="19"/>
  <c r="C74" i="19"/>
  <c r="C184" i="19"/>
  <c r="E126" i="39"/>
  <c r="E60" i="39"/>
  <c r="K77" i="19"/>
  <c r="K100" i="19"/>
  <c r="K143" i="19"/>
  <c r="K187" i="19"/>
  <c r="BE74" i="39"/>
  <c r="BE88" i="39"/>
  <c r="BE71" i="39"/>
  <c r="BE92" i="39"/>
  <c r="BE69" i="39"/>
  <c r="R179" i="39"/>
  <c r="BE179" i="39"/>
  <c r="AK249" i="6"/>
  <c r="BJ96" i="39"/>
  <c r="BJ73" i="39"/>
  <c r="BJ139" i="39"/>
  <c r="BJ183" i="39"/>
  <c r="BK183" i="39"/>
  <c r="W183" i="39"/>
  <c r="F257" i="6"/>
  <c r="H89" i="19"/>
  <c r="H112" i="19"/>
  <c r="I180" i="19"/>
  <c r="I70" i="19"/>
  <c r="I93" i="19"/>
  <c r="K136" i="19"/>
  <c r="H27" i="18"/>
  <c r="H51" i="18"/>
  <c r="ER126" i="6"/>
  <c r="C51" i="26" s="1"/>
  <c r="D49" i="26"/>
  <c r="D25" i="26"/>
  <c r="Y142" i="39"/>
  <c r="AY142" i="39"/>
  <c r="AY186" i="39"/>
  <c r="AY76" i="39"/>
  <c r="AY99" i="39"/>
  <c r="AX169" i="39"/>
  <c r="AX125" i="39"/>
  <c r="X125" i="39"/>
  <c r="AX59" i="39"/>
  <c r="AK94" i="19"/>
  <c r="AK71" i="19"/>
  <c r="AK181" i="19"/>
  <c r="AK137" i="19"/>
  <c r="AQ137" i="19"/>
  <c r="BB104" i="39"/>
  <c r="BB81" i="39"/>
  <c r="AS76" i="39"/>
  <c r="AS99" i="39"/>
  <c r="AS142" i="39"/>
  <c r="G70" i="39"/>
  <c r="G93" i="39"/>
  <c r="AZ191" i="39"/>
  <c r="Z147" i="39"/>
  <c r="AZ81" i="39"/>
  <c r="AZ104" i="39"/>
  <c r="AZ147" i="39"/>
  <c r="T178" i="19"/>
  <c r="AJ71" i="19"/>
  <c r="AP137" i="19"/>
  <c r="AJ181" i="19"/>
  <c r="AJ137" i="19"/>
  <c r="AY91" i="1"/>
  <c r="AY157" i="1"/>
  <c r="Q158" i="6"/>
  <c r="Q92" i="6"/>
  <c r="Q201" i="6"/>
  <c r="AM274" i="6"/>
  <c r="AG107" i="39"/>
  <c r="AG84" i="39"/>
  <c r="EI251" i="6"/>
  <c r="V67" i="39"/>
  <c r="V131" i="39"/>
  <c r="J22" i="41" s="1"/>
  <c r="V175" i="39"/>
  <c r="E22" i="41" s="1"/>
  <c r="U123" i="39"/>
  <c r="U167" i="39"/>
  <c r="D111" i="21"/>
  <c r="D154" i="21"/>
  <c r="D88" i="21"/>
  <c r="AE103" i="19"/>
  <c r="AE106" i="19"/>
  <c r="AE87" i="19"/>
  <c r="AE100" i="19"/>
  <c r="AJ88" i="6"/>
  <c r="AJ155" i="6"/>
  <c r="AJ243" i="6"/>
  <c r="AJ198" i="6"/>
  <c r="AJ89" i="6"/>
  <c r="AS192" i="39"/>
  <c r="AS105" i="39"/>
  <c r="AS82" i="39"/>
  <c r="R108" i="19"/>
  <c r="R100" i="19"/>
  <c r="R101" i="19"/>
  <c r="R106" i="19"/>
  <c r="R102" i="19"/>
  <c r="R197" i="19"/>
  <c r="R87" i="19"/>
  <c r="AM248" i="6"/>
  <c r="B60" i="19"/>
  <c r="AI67" i="39"/>
  <c r="M24" i="41" s="1"/>
  <c r="P24" i="41" s="1"/>
  <c r="AI133" i="39"/>
  <c r="BB158" i="6"/>
  <c r="BB92" i="6"/>
  <c r="BN158" i="6"/>
  <c r="BB201" i="6"/>
  <c r="BB246" i="6"/>
  <c r="T72" i="21"/>
  <c r="T95" i="21"/>
  <c r="AQ177" i="39"/>
  <c r="AN276" i="6"/>
  <c r="BM157" i="1"/>
  <c r="BM91" i="1"/>
  <c r="T66" i="19"/>
  <c r="T175" i="19"/>
  <c r="BE156" i="1"/>
  <c r="BE90" i="1"/>
  <c r="AT98" i="39"/>
  <c r="AT185" i="39"/>
  <c r="AT75" i="39"/>
  <c r="AO106" i="39"/>
  <c r="AO83" i="39"/>
  <c r="BF69" i="39"/>
  <c r="BF71" i="39"/>
  <c r="BJ135" i="39"/>
  <c r="BF92" i="39"/>
  <c r="BF179" i="39"/>
  <c r="BF135" i="39"/>
  <c r="BF70" i="39"/>
  <c r="BI83" i="39"/>
  <c r="BI193" i="39"/>
  <c r="BI149" i="39"/>
  <c r="BM149" i="39"/>
  <c r="BI106" i="39"/>
  <c r="AI105" i="19"/>
  <c r="AI192" i="19"/>
  <c r="AI82" i="19"/>
  <c r="X102" i="21"/>
  <c r="X145" i="21"/>
  <c r="X79" i="21"/>
  <c r="AB145" i="21"/>
  <c r="AW65" i="39"/>
  <c r="AW67" i="39"/>
  <c r="W132" i="39"/>
  <c r="AW132" i="39"/>
  <c r="AW66" i="39"/>
  <c r="I126" i="6"/>
  <c r="BT200" i="6"/>
  <c r="BT157" i="6"/>
  <c r="BT88" i="6"/>
  <c r="BT245" i="6"/>
  <c r="BT91" i="6"/>
  <c r="BU200" i="6"/>
  <c r="BT89" i="6"/>
  <c r="CJ126" i="6"/>
  <c r="AU133" i="21"/>
  <c r="AO133" i="21"/>
  <c r="P128" i="39"/>
  <c r="P172" i="39"/>
  <c r="H201" i="6"/>
  <c r="H92" i="6"/>
  <c r="H246" i="6"/>
  <c r="BY126" i="6"/>
  <c r="P19" i="34"/>
  <c r="N18" i="27"/>
  <c r="AJ125" i="39"/>
  <c r="AJ59" i="39"/>
  <c r="J125" i="39"/>
  <c r="BB262" i="6"/>
  <c r="EE252" i="6"/>
  <c r="EE257" i="6"/>
  <c r="EE265" i="6"/>
  <c r="EE248" i="6"/>
  <c r="EE260" i="6"/>
  <c r="EE250" i="6"/>
  <c r="EE259" i="6"/>
  <c r="EE266" i="6"/>
  <c r="EE274" i="6"/>
  <c r="EE271" i="6"/>
  <c r="AI7" i="19"/>
  <c r="EE246" i="6"/>
  <c r="EE249" i="6"/>
  <c r="EE242" i="6"/>
  <c r="EE197" i="6"/>
  <c r="EE280" i="6"/>
  <c r="EE268" i="6"/>
  <c r="EE262" i="6"/>
  <c r="EE272" i="6"/>
  <c r="EE255" i="6"/>
  <c r="EE269" i="6"/>
  <c r="EE278" i="6"/>
  <c r="EE279" i="6"/>
  <c r="EE276" i="6"/>
  <c r="EE263" i="6"/>
  <c r="EE275" i="6"/>
  <c r="EE267" i="6"/>
  <c r="EE253" i="6"/>
  <c r="EE277" i="6"/>
  <c r="EE256" i="6"/>
  <c r="EE261" i="6"/>
  <c r="EE273" i="6"/>
  <c r="EE154" i="6"/>
  <c r="EE247" i="6"/>
  <c r="EE264" i="6"/>
  <c r="EE258" i="6"/>
  <c r="EE270" i="6"/>
  <c r="EE254" i="6"/>
  <c r="EE251" i="6"/>
  <c r="CX275" i="6"/>
  <c r="CX266" i="6"/>
  <c r="CX277" i="6"/>
  <c r="CX272" i="6"/>
  <c r="CX154" i="6"/>
  <c r="CX270" i="6"/>
  <c r="CX276" i="6"/>
  <c r="CX273" i="6"/>
  <c r="CX264" i="6"/>
  <c r="CX250" i="6"/>
  <c r="CX271" i="6"/>
  <c r="CX258" i="6"/>
  <c r="CX269" i="6"/>
  <c r="CX242" i="6"/>
  <c r="CX249" i="6"/>
  <c r="CX255" i="6"/>
  <c r="CX252" i="6"/>
  <c r="CX259" i="6"/>
  <c r="CX268" i="6"/>
  <c r="CX265" i="6"/>
  <c r="CX262" i="6"/>
  <c r="CX280" i="6"/>
  <c r="CX247" i="6"/>
  <c r="CX253" i="6"/>
  <c r="CX257" i="6"/>
  <c r="CX261" i="6"/>
  <c r="B7" i="19"/>
  <c r="CX251" i="6"/>
  <c r="CX278" i="6"/>
  <c r="CX254" i="6"/>
  <c r="CX248" i="6"/>
  <c r="CX260" i="6"/>
  <c r="CX256" i="6"/>
  <c r="CX267" i="6"/>
  <c r="CX274" i="6"/>
  <c r="CX263" i="6"/>
  <c r="CX279" i="6"/>
  <c r="BM272" i="6"/>
  <c r="AI99" i="21"/>
  <c r="AI76" i="21"/>
  <c r="E83" i="19"/>
  <c r="E106" i="19"/>
  <c r="E149" i="19"/>
  <c r="E193" i="19"/>
  <c r="F149" i="19"/>
  <c r="F193" i="19"/>
  <c r="CL245" i="6"/>
  <c r="CL248" i="6"/>
  <c r="CL275" i="6"/>
  <c r="CL247" i="6"/>
  <c r="CL266" i="6"/>
  <c r="CL271" i="6"/>
  <c r="CL277" i="6"/>
  <c r="CL197" i="6"/>
  <c r="CL253" i="6"/>
  <c r="CL276" i="6"/>
  <c r="CL269" i="6"/>
  <c r="CL274" i="6"/>
  <c r="CL280" i="6"/>
  <c r="CL252" i="6"/>
  <c r="CL279" i="6"/>
  <c r="CL264" i="6"/>
  <c r="CL267" i="6"/>
  <c r="CL250" i="6"/>
  <c r="CL260" i="6"/>
  <c r="CL254" i="6"/>
  <c r="CL249" i="6"/>
  <c r="CL278" i="6"/>
  <c r="CL259" i="6"/>
  <c r="CL258" i="6"/>
  <c r="CL154" i="6"/>
  <c r="CL265" i="6"/>
  <c r="CL262" i="6"/>
  <c r="CL257" i="6"/>
  <c r="CL251" i="6"/>
  <c r="CL268" i="6"/>
  <c r="CL263" i="6"/>
  <c r="CL273" i="6"/>
  <c r="CL272" i="6"/>
  <c r="CL242" i="6"/>
  <c r="CL261" i="6"/>
  <c r="CL244" i="6"/>
  <c r="CL256" i="6"/>
  <c r="CL270" i="6"/>
  <c r="CL255" i="6"/>
  <c r="F139" i="19"/>
  <c r="F183" i="19"/>
  <c r="E73" i="19"/>
  <c r="E183" i="19"/>
  <c r="E139" i="19"/>
  <c r="E96" i="19"/>
  <c r="AY150" i="21"/>
  <c r="O44" i="12" s="1"/>
  <c r="O81" i="12" s="1"/>
  <c r="AX84" i="21"/>
  <c r="M44" i="12" s="1"/>
  <c r="AX107" i="21"/>
  <c r="M81" i="12" s="1"/>
  <c r="AJ174" i="19"/>
  <c r="D138" i="39"/>
  <c r="D72" i="39"/>
  <c r="D95" i="39"/>
  <c r="S82" i="21"/>
  <c r="S105" i="21"/>
  <c r="BG254" i="6"/>
  <c r="BG274" i="6"/>
  <c r="BG250" i="6"/>
  <c r="BG266" i="6"/>
  <c r="BG256" i="6"/>
  <c r="BG273" i="6"/>
  <c r="BG271" i="6"/>
  <c r="BG264" i="6"/>
  <c r="BG248" i="6"/>
  <c r="BG275" i="6"/>
  <c r="BG279" i="6"/>
  <c r="BG257" i="6"/>
  <c r="BG280" i="6"/>
  <c r="BG269" i="6"/>
  <c r="BG259" i="6"/>
  <c r="BG268" i="6"/>
  <c r="BG252" i="6"/>
  <c r="BG253" i="6"/>
  <c r="BG278" i="6"/>
  <c r="BG255" i="6"/>
  <c r="BG261" i="6"/>
  <c r="BG154" i="6"/>
  <c r="BG249" i="6"/>
  <c r="BG265" i="6"/>
  <c r="BG247" i="6"/>
  <c r="BG272" i="6"/>
  <c r="BG270" i="6"/>
  <c r="BG260" i="6"/>
  <c r="BG258" i="6"/>
  <c r="BG263" i="6"/>
  <c r="BG276" i="6"/>
  <c r="BG277" i="6"/>
  <c r="BG267" i="6"/>
  <c r="BG242" i="6"/>
  <c r="BG251" i="6"/>
  <c r="BG262" i="6"/>
  <c r="DW126" i="6"/>
  <c r="E169" i="19"/>
  <c r="E59" i="19"/>
  <c r="F169" i="19"/>
  <c r="E125" i="19"/>
  <c r="F125" i="19"/>
  <c r="J151" i="19"/>
  <c r="J85" i="19"/>
  <c r="J195" i="19"/>
  <c r="J108" i="19"/>
  <c r="E105" i="21"/>
  <c r="E82" i="21"/>
  <c r="E148" i="21"/>
  <c r="F148" i="21"/>
  <c r="CB88" i="1"/>
  <c r="CB154" i="1"/>
  <c r="V140" i="19"/>
  <c r="S184" i="19"/>
  <c r="R97" i="19"/>
  <c r="R184" i="19"/>
  <c r="R74" i="19"/>
  <c r="AE92" i="6"/>
  <c r="AE246" i="6"/>
  <c r="AE158" i="6"/>
  <c r="AE201" i="6"/>
  <c r="F185" i="19"/>
  <c r="F141" i="19"/>
  <c r="E75" i="19"/>
  <c r="E98" i="19"/>
  <c r="E141" i="19"/>
  <c r="E185" i="19"/>
  <c r="AT136" i="21"/>
  <c r="AN93" i="21"/>
  <c r="AN136" i="21"/>
  <c r="AF65" i="39"/>
  <c r="AF131" i="39"/>
  <c r="J77" i="19"/>
  <c r="J100" i="19"/>
  <c r="J187" i="19"/>
  <c r="J143" i="19"/>
  <c r="M35" i="34"/>
  <c r="M34" i="27"/>
  <c r="AL78" i="21"/>
  <c r="AR134" i="21"/>
  <c r="AL79" i="21"/>
  <c r="AL76" i="21"/>
  <c r="AL91" i="21"/>
  <c r="AL68" i="21"/>
  <c r="AL134" i="21"/>
  <c r="AJ155" i="1"/>
  <c r="AJ89" i="1"/>
  <c r="AF89" i="6"/>
  <c r="AF88" i="6"/>
  <c r="AF200" i="6"/>
  <c r="AF92" i="6"/>
  <c r="AF91" i="6"/>
  <c r="AF245" i="6"/>
  <c r="AF157" i="6"/>
  <c r="AT129" i="19"/>
  <c r="AN63" i="19"/>
  <c r="AN62" i="19" s="1"/>
  <c r="AN173" i="19"/>
  <c r="S92" i="39"/>
  <c r="S86" i="39"/>
  <c r="S69" i="39"/>
  <c r="S74" i="39"/>
  <c r="S88" i="39"/>
  <c r="S70" i="39"/>
  <c r="S135" i="39"/>
  <c r="S179" i="39"/>
  <c r="S79" i="39"/>
  <c r="U101" i="39"/>
  <c r="U99" i="39"/>
  <c r="U153" i="39"/>
  <c r="U197" i="39"/>
  <c r="U87" i="39"/>
  <c r="I128" i="39"/>
  <c r="O20" i="41" s="1"/>
  <c r="P20" i="41" s="1"/>
  <c r="L133" i="21"/>
  <c r="N133" i="21"/>
  <c r="AJ136" i="6"/>
  <c r="AO94" i="19"/>
  <c r="AO71" i="19"/>
  <c r="AO137" i="19"/>
  <c r="AP181" i="19"/>
  <c r="AU137" i="19"/>
  <c r="AO181" i="19"/>
  <c r="AU124" i="21"/>
  <c r="AO124" i="21"/>
  <c r="AO58" i="21"/>
  <c r="AS126" i="39"/>
  <c r="AS170" i="39"/>
  <c r="AS60" i="39"/>
  <c r="AF147" i="39"/>
  <c r="AF104" i="39"/>
  <c r="AF81" i="39"/>
  <c r="AJ126" i="6"/>
  <c r="E93" i="21"/>
  <c r="E136" i="21"/>
  <c r="F136" i="21"/>
  <c r="E70" i="21"/>
  <c r="AH58" i="21"/>
  <c r="AH59" i="21"/>
  <c r="AD97" i="21"/>
  <c r="AD86" i="21"/>
  <c r="X245" i="6"/>
  <c r="X157" i="6"/>
  <c r="X200" i="6"/>
  <c r="DH155" i="6"/>
  <c r="DH198" i="6"/>
  <c r="DH243" i="6"/>
  <c r="BE89" i="39"/>
  <c r="BE112" i="39"/>
  <c r="BE199" i="39"/>
  <c r="BA243" i="6"/>
  <c r="BA90" i="6"/>
  <c r="BA88" i="6"/>
  <c r="BA198" i="6"/>
  <c r="BA89" i="6"/>
  <c r="DK200" i="6"/>
  <c r="DK91" i="6"/>
  <c r="DK245" i="6"/>
  <c r="DK157" i="6"/>
  <c r="M125" i="21"/>
  <c r="M59" i="21"/>
  <c r="O125" i="21"/>
  <c r="L63" i="19"/>
  <c r="L62" i="19" s="1"/>
  <c r="N129" i="19"/>
  <c r="L173" i="19"/>
  <c r="L129" i="19"/>
  <c r="Y90" i="6"/>
  <c r="Y88" i="6"/>
  <c r="Y89" i="6"/>
  <c r="Y199" i="6"/>
  <c r="Y156" i="6"/>
  <c r="CJ251" i="6"/>
  <c r="U80" i="21"/>
  <c r="U103" i="21"/>
  <c r="U146" i="21"/>
  <c r="Y146" i="21"/>
  <c r="K107" i="19"/>
  <c r="K84" i="19"/>
  <c r="K194" i="19"/>
  <c r="K150" i="19"/>
  <c r="V151" i="39"/>
  <c r="J44" i="41" s="1"/>
  <c r="J81" i="41" s="1"/>
  <c r="V108" i="39"/>
  <c r="V195" i="39"/>
  <c r="E44" i="41" s="1"/>
  <c r="E81" i="41" s="1"/>
  <c r="V85" i="39"/>
  <c r="D142" i="21"/>
  <c r="D99" i="21"/>
  <c r="D76" i="21"/>
  <c r="N36" i="36" s="1"/>
  <c r="AO101" i="39"/>
  <c r="AO78" i="39"/>
  <c r="AF66" i="21"/>
  <c r="D91" i="21"/>
  <c r="D78" i="21"/>
  <c r="D68" i="21"/>
  <c r="D134" i="21"/>
  <c r="P20" i="34"/>
  <c r="N19" i="27"/>
  <c r="AB106" i="39"/>
  <c r="AB83" i="39"/>
  <c r="BL126" i="6"/>
  <c r="L106" i="21"/>
  <c r="L149" i="21"/>
  <c r="N149" i="21"/>
  <c r="L83" i="21"/>
  <c r="Q106" i="39"/>
  <c r="Q83" i="39"/>
  <c r="Q149" i="39"/>
  <c r="Q193" i="39"/>
  <c r="Q88" i="6"/>
  <c r="Q155" i="6"/>
  <c r="Q89" i="6"/>
  <c r="Q198" i="6"/>
  <c r="AT135" i="6"/>
  <c r="AT142" i="6"/>
  <c r="AT130" i="6"/>
  <c r="AT128" i="6"/>
  <c r="AT136" i="6"/>
  <c r="AT137" i="6"/>
  <c r="AT143" i="6"/>
  <c r="AT141" i="6"/>
  <c r="AT145" i="6"/>
  <c r="AT127" i="6"/>
  <c r="AT140" i="6"/>
  <c r="AT138" i="6"/>
  <c r="AT148" i="6"/>
  <c r="AT133" i="6"/>
  <c r="AT147" i="6"/>
  <c r="AT144" i="6"/>
  <c r="AT139" i="6"/>
  <c r="AT131" i="6"/>
  <c r="AT134" i="6"/>
  <c r="AT281" i="6"/>
  <c r="AT129" i="6"/>
  <c r="AT132" i="6"/>
  <c r="AS190" i="39"/>
  <c r="AS103" i="39"/>
  <c r="AS80" i="39"/>
  <c r="DU127" i="6"/>
  <c r="DU130" i="6"/>
  <c r="DU138" i="6"/>
  <c r="DU136" i="6"/>
  <c r="DU147" i="6"/>
  <c r="BC46" i="39"/>
  <c r="D46" i="19"/>
  <c r="DU128" i="6"/>
  <c r="DU148" i="6"/>
  <c r="AS46" i="39"/>
  <c r="DU131" i="6"/>
  <c r="DU129" i="6"/>
  <c r="DU134" i="6"/>
  <c r="DU140" i="6"/>
  <c r="DU132" i="6"/>
  <c r="DU145" i="6"/>
  <c r="J46" i="19"/>
  <c r="DU144" i="6"/>
  <c r="DU281" i="6"/>
  <c r="DU142" i="6"/>
  <c r="DU139" i="6"/>
  <c r="O46" i="39"/>
  <c r="DU133" i="6"/>
  <c r="AD46" i="19"/>
  <c r="DU141" i="6"/>
  <c r="DU135" i="6"/>
  <c r="DU137" i="6"/>
  <c r="Q46" i="19"/>
  <c r="DU143" i="6"/>
  <c r="AD107" i="19"/>
  <c r="AD84" i="19"/>
  <c r="BC184" i="39"/>
  <c r="BG140" i="39"/>
  <c r="BC74" i="39"/>
  <c r="BC97" i="39"/>
  <c r="P184" i="39"/>
  <c r="AI75" i="21"/>
  <c r="AI98" i="21"/>
  <c r="CH198" i="6"/>
  <c r="CH90" i="6"/>
  <c r="CH88" i="6"/>
  <c r="CH89" i="6"/>
  <c r="CH243" i="6"/>
  <c r="CH155" i="6"/>
  <c r="AA127" i="19"/>
  <c r="W61" i="19"/>
  <c r="W171" i="19"/>
  <c r="W127" i="19"/>
  <c r="AT129" i="21"/>
  <c r="AN129" i="21"/>
  <c r="CD154" i="1"/>
  <c r="BR154" i="1"/>
  <c r="BR88" i="1"/>
  <c r="K99" i="19"/>
  <c r="K76" i="19"/>
  <c r="K186" i="19"/>
  <c r="K142" i="19"/>
  <c r="C134" i="39"/>
  <c r="H140" i="39"/>
  <c r="H74" i="39"/>
  <c r="H97" i="39"/>
  <c r="O123" i="39"/>
  <c r="AF127" i="39"/>
  <c r="AF61" i="39"/>
  <c r="AP257" i="6"/>
  <c r="AP263" i="6"/>
  <c r="AP248" i="6"/>
  <c r="AP271" i="6"/>
  <c r="AP272" i="6"/>
  <c r="AP274" i="6"/>
  <c r="AP277" i="6"/>
  <c r="AP258" i="6"/>
  <c r="AP252" i="6"/>
  <c r="AP269" i="6"/>
  <c r="AP261" i="6"/>
  <c r="AP273" i="6"/>
  <c r="AP267" i="6"/>
  <c r="AP266" i="6"/>
  <c r="AP265" i="6"/>
  <c r="AP249" i="6"/>
  <c r="AP242" i="6"/>
  <c r="AP251" i="6"/>
  <c r="AP253" i="6"/>
  <c r="AP279" i="6"/>
  <c r="AP276" i="6"/>
  <c r="AP268" i="6"/>
  <c r="AP264" i="6"/>
  <c r="AP270" i="6"/>
  <c r="AP255" i="6"/>
  <c r="AP154" i="6"/>
  <c r="AP259" i="6"/>
  <c r="AP197" i="6"/>
  <c r="AP256" i="6"/>
  <c r="AP247" i="6"/>
  <c r="AP250" i="6"/>
  <c r="AP275" i="6"/>
  <c r="AP262" i="6"/>
  <c r="AP280" i="6"/>
  <c r="AP260" i="6"/>
  <c r="AP278" i="6"/>
  <c r="AP254" i="6"/>
  <c r="CH130" i="6"/>
  <c r="CH138" i="6"/>
  <c r="CH134" i="6"/>
  <c r="CH128" i="6"/>
  <c r="CH140" i="6"/>
  <c r="CH281" i="6"/>
  <c r="CH131" i="6"/>
  <c r="CH145" i="6"/>
  <c r="CH148" i="6"/>
  <c r="CH144" i="6"/>
  <c r="CH147" i="6"/>
  <c r="CH142" i="6"/>
  <c r="CH133" i="6"/>
  <c r="CH141" i="6"/>
  <c r="CH136" i="6"/>
  <c r="CH127" i="6"/>
  <c r="CH137" i="6"/>
  <c r="CH129" i="6"/>
  <c r="CH135" i="6"/>
  <c r="CH143" i="6"/>
  <c r="CH132" i="6"/>
  <c r="CH139" i="6"/>
  <c r="C43" i="27"/>
  <c r="BQ126" i="6"/>
  <c r="AN135" i="6"/>
  <c r="AN281" i="6"/>
  <c r="AN142" i="6"/>
  <c r="AN130" i="6"/>
  <c r="AN140" i="6"/>
  <c r="AN138" i="6"/>
  <c r="AN139" i="6"/>
  <c r="AN147" i="6"/>
  <c r="AN143" i="6"/>
  <c r="AN145" i="6"/>
  <c r="AN137" i="6"/>
  <c r="AN129" i="6"/>
  <c r="AN148" i="6"/>
  <c r="AN128" i="6"/>
  <c r="AN144" i="6"/>
  <c r="AN131" i="6"/>
  <c r="AN141" i="6"/>
  <c r="AN134" i="6"/>
  <c r="AN127" i="6"/>
  <c r="AN132" i="6"/>
  <c r="AN133" i="6"/>
  <c r="AN136" i="6"/>
  <c r="D60" i="39"/>
  <c r="D126" i="39"/>
  <c r="Y178" i="19"/>
  <c r="X178" i="19"/>
  <c r="AB134" i="19"/>
  <c r="X134" i="19"/>
  <c r="F95" i="39"/>
  <c r="F72" i="39"/>
  <c r="EL127" i="6"/>
  <c r="EL281" i="6"/>
  <c r="EL140" i="6"/>
  <c r="EL148" i="6"/>
  <c r="R98" i="21"/>
  <c r="R75" i="21"/>
  <c r="AZ266" i="6"/>
  <c r="E129" i="21"/>
  <c r="F129" i="21"/>
  <c r="L92" i="6"/>
  <c r="L201" i="6"/>
  <c r="L246" i="6"/>
  <c r="AN267" i="6"/>
  <c r="X148" i="6"/>
  <c r="R77" i="21"/>
  <c r="R100" i="21"/>
  <c r="X149" i="21"/>
  <c r="T106" i="21"/>
  <c r="T83" i="21"/>
  <c r="W146" i="19"/>
  <c r="S103" i="19"/>
  <c r="S80" i="19"/>
  <c r="S190" i="19"/>
  <c r="AI9" i="19"/>
  <c r="AJ164" i="19" s="1"/>
  <c r="EE156" i="6"/>
  <c r="EE244" i="6"/>
  <c r="EE199" i="6"/>
  <c r="EE90" i="6"/>
  <c r="AV9" i="39"/>
  <c r="AH175" i="19"/>
  <c r="AD79" i="21"/>
  <c r="CM155" i="1"/>
  <c r="CM89" i="1"/>
  <c r="S174" i="19"/>
  <c r="AD59" i="39"/>
  <c r="V134" i="6"/>
  <c r="V142" i="6"/>
  <c r="V148" i="6"/>
  <c r="V137" i="6"/>
  <c r="V132" i="6"/>
  <c r="V138" i="6"/>
  <c r="V139" i="6"/>
  <c r="V128" i="6"/>
  <c r="V143" i="6"/>
  <c r="V144" i="6"/>
  <c r="V129" i="6"/>
  <c r="V131" i="6"/>
  <c r="V140" i="6"/>
  <c r="V141" i="6"/>
  <c r="V133" i="6"/>
  <c r="V135" i="6"/>
  <c r="V145" i="6"/>
  <c r="V127" i="6"/>
  <c r="V130" i="6"/>
  <c r="V147" i="6"/>
  <c r="V281" i="6"/>
  <c r="V136" i="6"/>
  <c r="D78" i="19"/>
  <c r="E144" i="19"/>
  <c r="D188" i="19"/>
  <c r="D144" i="19"/>
  <c r="D101" i="19"/>
  <c r="AB136" i="19"/>
  <c r="Y180" i="19"/>
  <c r="X93" i="19"/>
  <c r="X180" i="19"/>
  <c r="X70" i="19"/>
  <c r="AZ254" i="6"/>
  <c r="AB153" i="21"/>
  <c r="X153" i="21"/>
  <c r="X87" i="21"/>
  <c r="X110" i="21"/>
  <c r="S133" i="39"/>
  <c r="S67" i="39"/>
  <c r="S177" i="39"/>
  <c r="AE104" i="19"/>
  <c r="AE191" i="19"/>
  <c r="AE81" i="19"/>
  <c r="P94" i="39"/>
  <c r="P71" i="39"/>
  <c r="P181" i="39"/>
  <c r="P137" i="39"/>
  <c r="AW101" i="39"/>
  <c r="AW78" i="39"/>
  <c r="AW144" i="39"/>
  <c r="AX188" i="39"/>
  <c r="AW188" i="39"/>
  <c r="W144" i="39"/>
  <c r="AF171" i="19"/>
  <c r="AF61" i="19"/>
  <c r="BJ111" i="39"/>
  <c r="BJ154" i="39"/>
  <c r="BK198" i="39"/>
  <c r="W198" i="39"/>
  <c r="BJ88" i="39"/>
  <c r="BJ198" i="39"/>
  <c r="DV244" i="6"/>
  <c r="AV124" i="39"/>
  <c r="CQ198" i="6"/>
  <c r="BB98" i="39"/>
  <c r="DN137" i="6"/>
  <c r="DN127" i="6"/>
  <c r="DN141" i="6"/>
  <c r="DN130" i="6"/>
  <c r="DN145" i="6"/>
  <c r="DN134" i="6"/>
  <c r="DN147" i="6"/>
  <c r="DN132" i="6"/>
  <c r="DN131" i="6"/>
  <c r="DN128" i="6"/>
  <c r="DN138" i="6"/>
  <c r="DN139" i="6"/>
  <c r="DN133" i="6"/>
  <c r="DN135" i="6"/>
  <c r="DN143" i="6"/>
  <c r="DN140" i="6"/>
  <c r="DN142" i="6"/>
  <c r="DN144" i="6"/>
  <c r="DN129" i="6"/>
  <c r="DN148" i="6"/>
  <c r="DN136" i="6"/>
  <c r="AG99" i="21"/>
  <c r="AG76" i="21"/>
  <c r="C58" i="21"/>
  <c r="C124" i="21"/>
  <c r="BS273" i="6"/>
  <c r="BS276" i="6"/>
  <c r="BS258" i="6"/>
  <c r="BS269" i="6"/>
  <c r="BS256" i="6"/>
  <c r="BS267" i="6"/>
  <c r="BS247" i="6"/>
  <c r="BS253" i="6"/>
  <c r="BS275" i="6"/>
  <c r="BS242" i="6"/>
  <c r="BS254" i="6"/>
  <c r="BS279" i="6"/>
  <c r="BS252" i="6"/>
  <c r="BS266" i="6"/>
  <c r="BS255" i="6"/>
  <c r="BS249" i="6"/>
  <c r="BS265" i="6"/>
  <c r="BS270" i="6"/>
  <c r="BS280" i="6"/>
  <c r="BS271" i="6"/>
  <c r="BS272" i="6"/>
  <c r="BS278" i="6"/>
  <c r="BS259" i="6"/>
  <c r="BS154" i="6"/>
  <c r="BS274" i="6"/>
  <c r="BS268" i="6"/>
  <c r="BS261" i="6"/>
  <c r="BS263" i="6"/>
  <c r="BS257" i="6"/>
  <c r="BS250" i="6"/>
  <c r="BS262" i="6"/>
  <c r="BS264" i="6"/>
  <c r="BS248" i="6"/>
  <c r="BS260" i="6"/>
  <c r="BS251" i="6"/>
  <c r="BS277" i="6"/>
  <c r="AS191" i="39"/>
  <c r="AS147" i="39"/>
  <c r="AS104" i="39"/>
  <c r="AS81" i="39"/>
  <c r="E134" i="6"/>
  <c r="E145" i="6"/>
  <c r="E281" i="6"/>
  <c r="E136" i="6"/>
  <c r="E137" i="6"/>
  <c r="E144" i="6"/>
  <c r="E131" i="6"/>
  <c r="E128" i="6"/>
  <c r="E147" i="6"/>
  <c r="E148" i="6"/>
  <c r="E142" i="6"/>
  <c r="E141" i="6"/>
  <c r="E132" i="6"/>
  <c r="E143" i="6"/>
  <c r="E129" i="6"/>
  <c r="E133" i="6"/>
  <c r="E127" i="6"/>
  <c r="E135" i="6"/>
  <c r="E140" i="6"/>
  <c r="E138" i="6"/>
  <c r="E139" i="6"/>
  <c r="E130" i="6"/>
  <c r="C80" i="39"/>
  <c r="C103" i="39"/>
  <c r="C146" i="39"/>
  <c r="BH109" i="39"/>
  <c r="BL153" i="39"/>
  <c r="BH153" i="39"/>
  <c r="BH197" i="39"/>
  <c r="BH107" i="39"/>
  <c r="BH101" i="39"/>
  <c r="BH87" i="39"/>
  <c r="S198" i="6"/>
  <c r="S88" i="6"/>
  <c r="S89" i="6"/>
  <c r="U144" i="21"/>
  <c r="Q78" i="21"/>
  <c r="Q101" i="21"/>
  <c r="L20" i="27"/>
  <c r="EE89" i="1"/>
  <c r="EE155" i="1"/>
  <c r="C104" i="19"/>
  <c r="C81" i="19"/>
  <c r="C147" i="19"/>
  <c r="C191" i="19"/>
  <c r="U147" i="6"/>
  <c r="U134" i="6"/>
  <c r="U145" i="6"/>
  <c r="U135" i="6"/>
  <c r="U138" i="6"/>
  <c r="U140" i="6"/>
  <c r="U139" i="6"/>
  <c r="U127" i="6"/>
  <c r="U148" i="6"/>
  <c r="U131" i="6"/>
  <c r="U129" i="6"/>
  <c r="U142" i="6"/>
  <c r="U281" i="6"/>
  <c r="U132" i="6"/>
  <c r="U133" i="6"/>
  <c r="U128" i="6"/>
  <c r="U136" i="6"/>
  <c r="U141" i="6"/>
  <c r="U130" i="6"/>
  <c r="U144" i="6"/>
  <c r="U137" i="6"/>
  <c r="U143" i="6"/>
  <c r="CK92" i="6"/>
  <c r="CK246" i="6"/>
  <c r="CK201" i="6"/>
  <c r="N43" i="34"/>
  <c r="M44" i="18"/>
  <c r="AY132" i="21"/>
  <c r="O24" i="12" s="1"/>
  <c r="AX66" i="21"/>
  <c r="M24" i="12" s="1"/>
  <c r="Q104" i="39"/>
  <c r="Q147" i="39"/>
  <c r="Q191" i="39"/>
  <c r="Q81" i="39"/>
  <c r="AX106" i="39"/>
  <c r="AX193" i="39"/>
  <c r="AX83" i="39"/>
  <c r="X149" i="39"/>
  <c r="M52" i="18"/>
  <c r="N51" i="34"/>
  <c r="N45" i="34"/>
  <c r="M46" i="18"/>
  <c r="DL157" i="6"/>
  <c r="DL200" i="6"/>
  <c r="AP10" i="39"/>
  <c r="DL91" i="6"/>
  <c r="DL245" i="6"/>
  <c r="AV155" i="39"/>
  <c r="AV112" i="39"/>
  <c r="H85" i="41" s="1"/>
  <c r="AV199" i="39"/>
  <c r="AV89" i="39"/>
  <c r="H48" i="41" s="1"/>
  <c r="BT89" i="1"/>
  <c r="BT155" i="1"/>
  <c r="BE195" i="39"/>
  <c r="BE85" i="39"/>
  <c r="BE108" i="39"/>
  <c r="P42" i="34"/>
  <c r="N41" i="27"/>
  <c r="P79" i="34"/>
  <c r="U92" i="21"/>
  <c r="U69" i="21"/>
  <c r="U135" i="21"/>
  <c r="Y135" i="21"/>
  <c r="AH75" i="21"/>
  <c r="AH98" i="21"/>
  <c r="AS72" i="39"/>
  <c r="AS95" i="39"/>
  <c r="AW138" i="39"/>
  <c r="AS182" i="39"/>
  <c r="AS138" i="39"/>
  <c r="V181" i="19"/>
  <c r="Z137" i="19"/>
  <c r="V71" i="19"/>
  <c r="V94" i="19"/>
  <c r="V137" i="19"/>
  <c r="CW90" i="1"/>
  <c r="B10" i="21"/>
  <c r="AT123" i="39"/>
  <c r="AT167" i="39"/>
  <c r="BJ198" i="6"/>
  <c r="BJ88" i="6"/>
  <c r="BJ89" i="6"/>
  <c r="BJ243" i="6"/>
  <c r="BJ155" i="6"/>
  <c r="AD11" i="21"/>
  <c r="DU157" i="1"/>
  <c r="Q11" i="21"/>
  <c r="DU91" i="1"/>
  <c r="B11" i="39"/>
  <c r="AF11" i="39"/>
  <c r="AJ122" i="39" s="1"/>
  <c r="J11" i="21"/>
  <c r="D11" i="21"/>
  <c r="T168" i="39"/>
  <c r="T124" i="39"/>
  <c r="DE157" i="1"/>
  <c r="DE91" i="1"/>
  <c r="BZ157" i="6"/>
  <c r="BN157" i="6"/>
  <c r="BN200" i="6"/>
  <c r="BN91" i="6"/>
  <c r="BN245" i="6"/>
  <c r="BO200" i="6"/>
  <c r="I65" i="21"/>
  <c r="EI138" i="6"/>
  <c r="EI135" i="6"/>
  <c r="EI134" i="6"/>
  <c r="EI140" i="6"/>
  <c r="EI132" i="6"/>
  <c r="EI136" i="6"/>
  <c r="EI139" i="6"/>
  <c r="EI131" i="6"/>
  <c r="EI127" i="6"/>
  <c r="EI133" i="6"/>
  <c r="EI143" i="6"/>
  <c r="EI147" i="6"/>
  <c r="EI129" i="6"/>
  <c r="EI141" i="6"/>
  <c r="EI130" i="6"/>
  <c r="EI144" i="6"/>
  <c r="EI148" i="6"/>
  <c r="EI137" i="6"/>
  <c r="EI128" i="6"/>
  <c r="EI142" i="6"/>
  <c r="EI145" i="6"/>
  <c r="EI281" i="6"/>
  <c r="AK46" i="19"/>
  <c r="C84" i="21"/>
  <c r="C150" i="21"/>
  <c r="C107" i="21"/>
  <c r="O141" i="19"/>
  <c r="M141" i="19"/>
  <c r="N185" i="19"/>
  <c r="M185" i="19"/>
  <c r="M98" i="19"/>
  <c r="M75" i="19"/>
  <c r="AC101" i="39"/>
  <c r="AC78" i="39"/>
  <c r="AM84" i="21"/>
  <c r="AM107" i="21"/>
  <c r="AM150" i="21"/>
  <c r="AS150" i="21"/>
  <c r="AI112" i="19"/>
  <c r="AI89" i="19"/>
  <c r="DC91" i="1"/>
  <c r="DC157" i="1"/>
  <c r="V137" i="39"/>
  <c r="V94" i="39"/>
  <c r="V181" i="39"/>
  <c r="E30" i="41" s="1"/>
  <c r="E67" i="41" s="1"/>
  <c r="V71" i="39"/>
  <c r="H94" i="39"/>
  <c r="H137" i="39"/>
  <c r="H71" i="39"/>
  <c r="BB109" i="39"/>
  <c r="BC196" i="39"/>
  <c r="BB86" i="39"/>
  <c r="AJ199" i="6"/>
  <c r="AJ156" i="6"/>
  <c r="AJ90" i="6"/>
  <c r="CZ156" i="1"/>
  <c r="CZ90" i="1"/>
  <c r="U100" i="39"/>
  <c r="U77" i="39"/>
  <c r="U187" i="39"/>
  <c r="U143" i="39"/>
  <c r="H92" i="21"/>
  <c r="H69" i="21"/>
  <c r="W144" i="21"/>
  <c r="S78" i="21"/>
  <c r="S101" i="21"/>
  <c r="CD92" i="6"/>
  <c r="CD246" i="6"/>
  <c r="CD158" i="6"/>
  <c r="CD201" i="6"/>
  <c r="K68" i="21"/>
  <c r="K91" i="21"/>
  <c r="K70" i="21"/>
  <c r="K134" i="21"/>
  <c r="K69" i="21"/>
  <c r="J38" i="20"/>
  <c r="J75" i="20"/>
  <c r="BL155" i="39"/>
  <c r="BH89" i="39"/>
  <c r="BH199" i="39"/>
  <c r="BH155" i="39"/>
  <c r="BH112" i="39"/>
  <c r="EK158" i="6"/>
  <c r="EK246" i="6"/>
  <c r="AL11" i="19"/>
  <c r="AL166" i="19" s="1"/>
  <c r="EW158" i="6"/>
  <c r="EK92" i="6"/>
  <c r="EK201" i="6"/>
  <c r="EX154" i="1"/>
  <c r="V8" i="21"/>
  <c r="EL154" i="1"/>
  <c r="EL88" i="1"/>
  <c r="C177" i="19"/>
  <c r="C133" i="19"/>
  <c r="C67" i="19"/>
  <c r="U93" i="39"/>
  <c r="U70" i="39"/>
  <c r="U136" i="39"/>
  <c r="U180" i="39"/>
  <c r="CP139" i="6"/>
  <c r="CP137" i="6"/>
  <c r="CP140" i="6"/>
  <c r="CP142" i="6"/>
  <c r="CP135" i="6"/>
  <c r="CP143" i="6"/>
  <c r="CP138" i="6"/>
  <c r="CP144" i="6"/>
  <c r="CP134" i="6"/>
  <c r="CP127" i="6"/>
  <c r="CP147" i="6"/>
  <c r="CP133" i="6"/>
  <c r="CP136" i="6"/>
  <c r="CP129" i="6"/>
  <c r="CP131" i="6"/>
  <c r="CP145" i="6"/>
  <c r="CP281" i="6"/>
  <c r="CP132" i="6"/>
  <c r="CP130" i="6"/>
  <c r="CP148" i="6"/>
  <c r="CP128" i="6"/>
  <c r="CP141" i="6"/>
  <c r="F152" i="39"/>
  <c r="F109" i="39"/>
  <c r="F86" i="39"/>
  <c r="T128" i="39"/>
  <c r="T172" i="39"/>
  <c r="AW99" i="39"/>
  <c r="AW186" i="39"/>
  <c r="W142" i="39"/>
  <c r="AW76" i="39"/>
  <c r="AW142" i="39"/>
  <c r="AM280" i="6"/>
  <c r="AM242" i="6"/>
  <c r="AM197" i="6"/>
  <c r="AM154" i="6"/>
  <c r="AK125" i="21"/>
  <c r="AE59" i="21"/>
  <c r="AE58" i="21"/>
  <c r="D62" i="21"/>
  <c r="D61" i="21" s="1"/>
  <c r="D128" i="21"/>
  <c r="AA157" i="1"/>
  <c r="AA91" i="1"/>
  <c r="I59" i="39"/>
  <c r="I125" i="39"/>
  <c r="O15" i="41" s="1"/>
  <c r="L99" i="21"/>
  <c r="L142" i="21"/>
  <c r="N142" i="21"/>
  <c r="L76" i="21"/>
  <c r="DO156" i="6"/>
  <c r="DO90" i="6"/>
  <c r="DO244" i="6"/>
  <c r="AQ9" i="39"/>
  <c r="DO199" i="6"/>
  <c r="AF150" i="39"/>
  <c r="AB84" i="39"/>
  <c r="B150" i="39"/>
  <c r="AB107" i="39"/>
  <c r="T97" i="19"/>
  <c r="T74" i="19"/>
  <c r="S105" i="19"/>
  <c r="S87" i="19"/>
  <c r="S97" i="19"/>
  <c r="S111" i="19"/>
  <c r="S197" i="19"/>
  <c r="S94" i="19"/>
  <c r="DB90" i="6"/>
  <c r="DB244" i="6"/>
  <c r="DB199" i="6"/>
  <c r="AM69" i="39"/>
  <c r="AM92" i="39"/>
  <c r="AM135" i="39"/>
  <c r="M135" i="39"/>
  <c r="AM79" i="39"/>
  <c r="F65" i="39"/>
  <c r="F66" i="39"/>
  <c r="F131" i="39"/>
  <c r="DF92" i="6"/>
  <c r="DF201" i="6"/>
  <c r="DF246" i="6"/>
  <c r="DF158" i="6"/>
  <c r="BV155" i="1"/>
  <c r="BJ89" i="1"/>
  <c r="V129" i="21"/>
  <c r="Z129" i="21"/>
  <c r="P198" i="39"/>
  <c r="P154" i="39"/>
  <c r="AK132" i="19"/>
  <c r="AK176" i="19"/>
  <c r="AQ132" i="19"/>
  <c r="AK66" i="19"/>
  <c r="AK65" i="19"/>
  <c r="CW88" i="1"/>
  <c r="B8" i="21"/>
  <c r="AO174" i="19"/>
  <c r="AU130" i="19"/>
  <c r="AP174" i="19"/>
  <c r="AO130" i="19"/>
  <c r="E72" i="39"/>
  <c r="E95" i="39"/>
  <c r="E138" i="39"/>
  <c r="AJ103" i="39"/>
  <c r="AJ96" i="39"/>
  <c r="AJ102" i="39"/>
  <c r="AJ87" i="39"/>
  <c r="J153" i="39"/>
  <c r="AJ153" i="39"/>
  <c r="O79" i="39"/>
  <c r="O102" i="39"/>
  <c r="O145" i="39"/>
  <c r="BY140" i="6"/>
  <c r="BY136" i="6"/>
  <c r="BY145" i="6"/>
  <c r="BY144" i="6"/>
  <c r="BY134" i="6"/>
  <c r="BY137" i="6"/>
  <c r="BY138" i="6"/>
  <c r="BY128" i="6"/>
  <c r="BY131" i="6"/>
  <c r="BY135" i="6"/>
  <c r="BY141" i="6"/>
  <c r="BY129" i="6"/>
  <c r="BY142" i="6"/>
  <c r="BY130" i="6"/>
  <c r="BY127" i="6"/>
  <c r="BY132" i="6"/>
  <c r="BY281" i="6"/>
  <c r="BY148" i="6"/>
  <c r="BY143" i="6"/>
  <c r="BY133" i="6"/>
  <c r="BY147" i="6"/>
  <c r="BY139" i="6"/>
  <c r="E153" i="21"/>
  <c r="E87" i="21"/>
  <c r="E110" i="21"/>
  <c r="F153" i="21"/>
  <c r="AZ155" i="1"/>
  <c r="AZ89" i="1"/>
  <c r="D86" i="19"/>
  <c r="D152" i="19"/>
  <c r="D196" i="19"/>
  <c r="D109" i="19"/>
  <c r="AG85" i="39"/>
  <c r="AG151" i="39"/>
  <c r="AG108" i="39"/>
  <c r="G111" i="39"/>
  <c r="G112" i="39"/>
  <c r="G153" i="39"/>
  <c r="G96" i="39"/>
  <c r="G102" i="39"/>
  <c r="G103" i="39"/>
  <c r="G100" i="39"/>
  <c r="G109" i="39"/>
  <c r="G87" i="39"/>
  <c r="J92" i="6"/>
  <c r="J201" i="6"/>
  <c r="J246" i="6"/>
  <c r="B59" i="19"/>
  <c r="M141" i="39"/>
  <c r="AM98" i="39"/>
  <c r="AM141" i="39"/>
  <c r="AM75" i="39"/>
  <c r="BB135" i="6"/>
  <c r="BB141" i="6"/>
  <c r="BB129" i="6"/>
  <c r="BB281" i="6"/>
  <c r="BB127" i="6"/>
  <c r="BB128" i="6"/>
  <c r="BB139" i="6"/>
  <c r="BB136" i="6"/>
  <c r="BB148" i="6"/>
  <c r="BB144" i="6"/>
  <c r="BB130" i="6"/>
  <c r="BB137" i="6"/>
  <c r="BB142" i="6"/>
  <c r="BB133" i="6"/>
  <c r="BB147" i="6"/>
  <c r="BB138" i="6"/>
  <c r="BB134" i="6"/>
  <c r="BB143" i="6"/>
  <c r="BB140" i="6"/>
  <c r="BB132" i="6"/>
  <c r="BB131" i="6"/>
  <c r="BB145" i="6"/>
  <c r="AL103" i="19"/>
  <c r="AL80" i="19"/>
  <c r="AR146" i="19"/>
  <c r="AL190" i="19"/>
  <c r="AL146" i="19"/>
  <c r="AR95" i="39"/>
  <c r="AR182" i="39"/>
  <c r="AR72" i="39"/>
  <c r="DL156" i="1"/>
  <c r="DL90" i="1"/>
  <c r="AC10" i="39"/>
  <c r="BC176" i="39"/>
  <c r="BB66" i="39"/>
  <c r="AX9" i="21"/>
  <c r="EU155" i="1"/>
  <c r="AJ9" i="39"/>
  <c r="EI89" i="1"/>
  <c r="EI155" i="1"/>
  <c r="AM85" i="39"/>
  <c r="AM151" i="39"/>
  <c r="AM108" i="39"/>
  <c r="M151" i="39"/>
  <c r="AK131" i="39"/>
  <c r="K131" i="39"/>
  <c r="AK66" i="39"/>
  <c r="AK65" i="39"/>
  <c r="ED155" i="1"/>
  <c r="DR155" i="1"/>
  <c r="DR89" i="1"/>
  <c r="AT138" i="19"/>
  <c r="AN138" i="19"/>
  <c r="AN95" i="19"/>
  <c r="AN72" i="19"/>
  <c r="P64" i="34"/>
  <c r="P27" i="34"/>
  <c r="N26" i="27"/>
  <c r="D110" i="21"/>
  <c r="N83" i="36" s="1"/>
  <c r="D87" i="21"/>
  <c r="D153" i="21"/>
  <c r="AO104" i="39"/>
  <c r="AO103" i="39"/>
  <c r="AO87" i="39"/>
  <c r="U85" i="39"/>
  <c r="U108" i="39"/>
  <c r="U195" i="39"/>
  <c r="U151" i="39"/>
  <c r="U61" i="19"/>
  <c r="Y127" i="19"/>
  <c r="U127" i="19"/>
  <c r="U171" i="19"/>
  <c r="M86" i="19"/>
  <c r="M109" i="19"/>
  <c r="M152" i="19"/>
  <c r="O152" i="19"/>
  <c r="M196" i="19"/>
  <c r="N196" i="19"/>
  <c r="I190" i="19"/>
  <c r="I103" i="19"/>
  <c r="I80" i="19"/>
  <c r="I201" i="6"/>
  <c r="I246" i="6"/>
  <c r="AD71" i="19"/>
  <c r="AD94" i="19"/>
  <c r="AM80" i="19"/>
  <c r="AM103" i="19"/>
  <c r="AM146" i="19"/>
  <c r="AL126" i="19"/>
  <c r="AF170" i="19"/>
  <c r="AF60" i="19"/>
  <c r="D81" i="39"/>
  <c r="D147" i="39"/>
  <c r="D104" i="39"/>
  <c r="V146" i="39"/>
  <c r="J39" i="41" s="1"/>
  <c r="J76" i="41" s="1"/>
  <c r="V103" i="39"/>
  <c r="V80" i="39"/>
  <c r="V190" i="39"/>
  <c r="E39" i="41" s="1"/>
  <c r="E76" i="41" s="1"/>
  <c r="H102" i="21"/>
  <c r="H79" i="21"/>
  <c r="BU91" i="6"/>
  <c r="BU89" i="6"/>
  <c r="BU155" i="6"/>
  <c r="BU90" i="6"/>
  <c r="DP128" i="6"/>
  <c r="DP138" i="6"/>
  <c r="DP140" i="6"/>
  <c r="DP147" i="6"/>
  <c r="DP131" i="6"/>
  <c r="DP132" i="6"/>
  <c r="DP134" i="6"/>
  <c r="DP141" i="6"/>
  <c r="DP148" i="6"/>
  <c r="DP143" i="6"/>
  <c r="DP130" i="6"/>
  <c r="DP137" i="6"/>
  <c r="DP136" i="6"/>
  <c r="DP133" i="6"/>
  <c r="DP145" i="6"/>
  <c r="DP281" i="6"/>
  <c r="DP142" i="6"/>
  <c r="DP135" i="6"/>
  <c r="DP139" i="6"/>
  <c r="DP127" i="6"/>
  <c r="DP144" i="6"/>
  <c r="DP129" i="6"/>
  <c r="T72" i="39"/>
  <c r="T182" i="39"/>
  <c r="T95" i="39"/>
  <c r="T138" i="39"/>
  <c r="AQ126" i="6"/>
  <c r="AP134" i="19"/>
  <c r="AJ134" i="19"/>
  <c r="AQ11" i="39"/>
  <c r="DO158" i="6"/>
  <c r="I11" i="19"/>
  <c r="DO92" i="6"/>
  <c r="DO246" i="6"/>
  <c r="DO201" i="6"/>
  <c r="AC61" i="39"/>
  <c r="N36" i="34"/>
  <c r="M37" i="18"/>
  <c r="AF66" i="19"/>
  <c r="AF176" i="19"/>
  <c r="BN90" i="6"/>
  <c r="BN156" i="6"/>
  <c r="BN244" i="6"/>
  <c r="BN199" i="6"/>
  <c r="BB9" i="19"/>
  <c r="C125" i="21"/>
  <c r="C59" i="21"/>
  <c r="D58" i="21"/>
  <c r="D124" i="21"/>
  <c r="AP156" i="1"/>
  <c r="AP90" i="1"/>
  <c r="AL75" i="19"/>
  <c r="AL98" i="19"/>
  <c r="AL185" i="19"/>
  <c r="AL141" i="19"/>
  <c r="AR141" i="19"/>
  <c r="J31" i="18"/>
  <c r="J68" i="18"/>
  <c r="AM60" i="19"/>
  <c r="AM169" i="19"/>
  <c r="AS125" i="19"/>
  <c r="I74" i="19"/>
  <c r="I97" i="19"/>
  <c r="I184" i="19"/>
  <c r="W105" i="21"/>
  <c r="W108" i="21"/>
  <c r="W92" i="21"/>
  <c r="W86" i="21"/>
  <c r="AA152" i="21"/>
  <c r="W106" i="21"/>
  <c r="W152" i="21"/>
  <c r="AL176" i="19"/>
  <c r="AR132" i="19"/>
  <c r="AL66" i="19"/>
  <c r="AL132" i="19"/>
  <c r="BE168" i="39"/>
  <c r="BI124" i="39"/>
  <c r="AB81" i="39"/>
  <c r="AB104" i="39"/>
  <c r="AL65" i="19"/>
  <c r="AR131" i="19"/>
  <c r="AL131" i="19"/>
  <c r="AL175" i="19"/>
  <c r="J149" i="21"/>
  <c r="J106" i="21"/>
  <c r="J83" i="21"/>
  <c r="K15" i="18"/>
  <c r="DW91" i="1"/>
  <c r="AE11" i="21"/>
  <c r="DW157" i="1"/>
  <c r="AE99" i="19"/>
  <c r="AE76" i="19"/>
  <c r="AE186" i="19"/>
  <c r="CG200" i="6"/>
  <c r="CF245" i="6"/>
  <c r="CF200" i="6"/>
  <c r="CF157" i="6"/>
  <c r="CF91" i="6"/>
  <c r="W126" i="6"/>
  <c r="AM279" i="6"/>
  <c r="BD191" i="39"/>
  <c r="BD104" i="39"/>
  <c r="BD81" i="39"/>
  <c r="BM268" i="6"/>
  <c r="E87" i="39"/>
  <c r="E103" i="39"/>
  <c r="E94" i="39"/>
  <c r="E93" i="39"/>
  <c r="S167" i="39"/>
  <c r="S123" i="39"/>
  <c r="BN92" i="6"/>
  <c r="AH103" i="39"/>
  <c r="AH146" i="39"/>
  <c r="AH80" i="39"/>
  <c r="B93" i="21"/>
  <c r="B70" i="21"/>
  <c r="DA130" i="6"/>
  <c r="DA131" i="6"/>
  <c r="DA141" i="6"/>
  <c r="DA137" i="6"/>
  <c r="DA142" i="6"/>
  <c r="DA129" i="6"/>
  <c r="DA134" i="6"/>
  <c r="DA138" i="6"/>
  <c r="DA147" i="6"/>
  <c r="DA136" i="6"/>
  <c r="DA133" i="6"/>
  <c r="DA145" i="6"/>
  <c r="DA144" i="6"/>
  <c r="DA135" i="6"/>
  <c r="DA132" i="6"/>
  <c r="DA140" i="6"/>
  <c r="DA143" i="6"/>
  <c r="DA128" i="6"/>
  <c r="DA281" i="6"/>
  <c r="DA139" i="6"/>
  <c r="DA148" i="6"/>
  <c r="DA127" i="6"/>
  <c r="AW143" i="39"/>
  <c r="AW100" i="39"/>
  <c r="AW77" i="39"/>
  <c r="AW187" i="39"/>
  <c r="W143" i="39"/>
  <c r="AB126" i="19"/>
  <c r="X170" i="19"/>
  <c r="Y170" i="19"/>
  <c r="X60" i="19"/>
  <c r="AI81" i="19"/>
  <c r="AI191" i="19"/>
  <c r="AI104" i="19"/>
  <c r="Y133" i="39"/>
  <c r="AY177" i="39"/>
  <c r="AY67" i="39"/>
  <c r="EI255" i="6"/>
  <c r="Q69" i="19"/>
  <c r="Q92" i="19"/>
  <c r="AF59" i="19"/>
  <c r="AG169" i="19"/>
  <c r="AF169" i="19"/>
  <c r="AK258" i="6"/>
  <c r="K152" i="39"/>
  <c r="AK109" i="39"/>
  <c r="AK86" i="39"/>
  <c r="AK152" i="39"/>
  <c r="AJ109" i="19"/>
  <c r="AJ100" i="19"/>
  <c r="AJ87" i="19"/>
  <c r="AJ197" i="19"/>
  <c r="AP153" i="19"/>
  <c r="Y91" i="1"/>
  <c r="Y157" i="1"/>
  <c r="CP274" i="6"/>
  <c r="CP252" i="6"/>
  <c r="CP280" i="6"/>
  <c r="CP154" i="6"/>
  <c r="CP264" i="6"/>
  <c r="CP242" i="6"/>
  <c r="CP265" i="6"/>
  <c r="CP253" i="6"/>
  <c r="CP262" i="6"/>
  <c r="CP259" i="6"/>
  <c r="CP278" i="6"/>
  <c r="CP251" i="6"/>
  <c r="CP270" i="6"/>
  <c r="CP279" i="6"/>
  <c r="CP266" i="6"/>
  <c r="CP272" i="6"/>
  <c r="CP276" i="6"/>
  <c r="CP267" i="6"/>
  <c r="CP257" i="6"/>
  <c r="CP255" i="6"/>
  <c r="CP261" i="6"/>
  <c r="CP271" i="6"/>
  <c r="CP260" i="6"/>
  <c r="CP247" i="6"/>
  <c r="CP263" i="6"/>
  <c r="CP250" i="6"/>
  <c r="CP275" i="6"/>
  <c r="CP256" i="6"/>
  <c r="CP273" i="6"/>
  <c r="CP249" i="6"/>
  <c r="CP269" i="6"/>
  <c r="B103" i="19"/>
  <c r="B80" i="19"/>
  <c r="AL140" i="6"/>
  <c r="AL147" i="6"/>
  <c r="AL139" i="6"/>
  <c r="AL137" i="6"/>
  <c r="AL129" i="6"/>
  <c r="AL148" i="6"/>
  <c r="AL135" i="6"/>
  <c r="AL144" i="6"/>
  <c r="AL132" i="6"/>
  <c r="AL281" i="6"/>
  <c r="AL141" i="6"/>
  <c r="AL131" i="6"/>
  <c r="AL133" i="6"/>
  <c r="AL130" i="6"/>
  <c r="AL128" i="6"/>
  <c r="AL127" i="6"/>
  <c r="AL143" i="6"/>
  <c r="AL134" i="6"/>
  <c r="AL145" i="6"/>
  <c r="AL136" i="6"/>
  <c r="AL138" i="6"/>
  <c r="AL142" i="6"/>
  <c r="M123" i="21"/>
  <c r="O123" i="21"/>
  <c r="AK133" i="21"/>
  <c r="AQ133" i="21"/>
  <c r="AB128" i="21"/>
  <c r="X62" i="21"/>
  <c r="X61" i="21" s="1"/>
  <c r="Z148" i="19"/>
  <c r="V192" i="19"/>
  <c r="V105" i="19"/>
  <c r="V82" i="19"/>
  <c r="C40" i="35" s="1"/>
  <c r="V148" i="19"/>
  <c r="K133" i="21"/>
  <c r="CJ269" i="6"/>
  <c r="CP248" i="6"/>
  <c r="E44" i="27"/>
  <c r="E50" i="27"/>
  <c r="BG60" i="39"/>
  <c r="BK126" i="39"/>
  <c r="BG126" i="39"/>
  <c r="AI128" i="39"/>
  <c r="CS126" i="6"/>
  <c r="AN86" i="19"/>
  <c r="AN152" i="19"/>
  <c r="AN196" i="19"/>
  <c r="AT152" i="19"/>
  <c r="DV245" i="6"/>
  <c r="DV157" i="6"/>
  <c r="DV200" i="6"/>
  <c r="DV91" i="6"/>
  <c r="X126" i="21"/>
  <c r="X60" i="21"/>
  <c r="AB126" i="21"/>
  <c r="AX69" i="39"/>
  <c r="AX135" i="39"/>
  <c r="AX84" i="39"/>
  <c r="X135" i="39"/>
  <c r="AX179" i="39"/>
  <c r="AX92" i="39"/>
  <c r="AX78" i="39"/>
  <c r="U81" i="21"/>
  <c r="U104" i="21"/>
  <c r="Y147" i="21"/>
  <c r="U147" i="21"/>
  <c r="ER157" i="1"/>
  <c r="FD157" i="1"/>
  <c r="P10" i="34" s="1"/>
  <c r="AO11" i="21"/>
  <c r="ER91" i="1"/>
  <c r="M10" i="34" s="1"/>
  <c r="H66" i="19"/>
  <c r="I176" i="19"/>
  <c r="AI77" i="39"/>
  <c r="M36" i="41" s="1"/>
  <c r="AI100" i="39"/>
  <c r="M73" i="41" s="1"/>
  <c r="AI143" i="39"/>
  <c r="X72" i="19"/>
  <c r="X138" i="19"/>
  <c r="AB138" i="19"/>
  <c r="X95" i="19"/>
  <c r="Y182" i="19"/>
  <c r="BB244" i="6"/>
  <c r="BB90" i="6"/>
  <c r="E61" i="39"/>
  <c r="E127" i="39"/>
  <c r="AN71" i="19"/>
  <c r="AN181" i="19"/>
  <c r="AT137" i="19"/>
  <c r="AN137" i="19"/>
  <c r="AK269" i="6"/>
  <c r="AK259" i="6"/>
  <c r="CT199" i="6"/>
  <c r="CT90" i="6"/>
  <c r="I66" i="19"/>
  <c r="I65" i="19"/>
  <c r="I175" i="19"/>
  <c r="BG80" i="39"/>
  <c r="BK146" i="39"/>
  <c r="BG146" i="39"/>
  <c r="BG190" i="39"/>
  <c r="DC131" i="6"/>
  <c r="DC133" i="6"/>
  <c r="DC142" i="6"/>
  <c r="DC134" i="6"/>
  <c r="DC130" i="6"/>
  <c r="DC143" i="6"/>
  <c r="DC136" i="6"/>
  <c r="DC145" i="6"/>
  <c r="DC281" i="6"/>
  <c r="DC147" i="6"/>
  <c r="DC129" i="6"/>
  <c r="DC132" i="6"/>
  <c r="DC141" i="6"/>
  <c r="DC137" i="6"/>
  <c r="DC139" i="6"/>
  <c r="DC128" i="6"/>
  <c r="DC144" i="6"/>
  <c r="DC135" i="6"/>
  <c r="DC140" i="6"/>
  <c r="DC127" i="6"/>
  <c r="DC138" i="6"/>
  <c r="DC148" i="6"/>
  <c r="V124" i="39"/>
  <c r="J14" i="41" s="1"/>
  <c r="V168" i="39"/>
  <c r="AO97" i="39"/>
  <c r="AO74" i="39"/>
  <c r="AG187" i="19"/>
  <c r="AG77" i="19"/>
  <c r="S106" i="21"/>
  <c r="S92" i="21"/>
  <c r="S86" i="21"/>
  <c r="AU92" i="39"/>
  <c r="AU71" i="39"/>
  <c r="AU69" i="39"/>
  <c r="AU179" i="39"/>
  <c r="AU135" i="39"/>
  <c r="AU83" i="39"/>
  <c r="AW124" i="39"/>
  <c r="AW168" i="39"/>
  <c r="W124" i="39"/>
  <c r="V183" i="39"/>
  <c r="E32" i="41" s="1"/>
  <c r="E69" i="41" s="1"/>
  <c r="V73" i="39"/>
  <c r="V139" i="39"/>
  <c r="J32" i="41" s="1"/>
  <c r="J69" i="41" s="1"/>
  <c r="V96" i="39"/>
  <c r="P175" i="39"/>
  <c r="BC65" i="39"/>
  <c r="BC175" i="39"/>
  <c r="S70" i="21"/>
  <c r="S93" i="21"/>
  <c r="AQ70" i="39"/>
  <c r="AR180" i="39"/>
  <c r="AQ180" i="39"/>
  <c r="AQ93" i="39"/>
  <c r="R185" i="39"/>
  <c r="R141" i="39"/>
  <c r="R75" i="39"/>
  <c r="R98" i="39"/>
  <c r="H28" i="18"/>
  <c r="K28" i="18" s="1"/>
  <c r="D26" i="26"/>
  <c r="W76" i="19"/>
  <c r="W99" i="19"/>
  <c r="AA142" i="19"/>
  <c r="W186" i="19"/>
  <c r="W142" i="19"/>
  <c r="AN69" i="21"/>
  <c r="AN135" i="21"/>
  <c r="AN92" i="21"/>
  <c r="AT135" i="21"/>
  <c r="AR191" i="39"/>
  <c r="AR81" i="39"/>
  <c r="AR104" i="39"/>
  <c r="EY155" i="1"/>
  <c r="M9" i="21"/>
  <c r="O119" i="21" s="1"/>
  <c r="EM89" i="1"/>
  <c r="AU176" i="39"/>
  <c r="U132" i="39"/>
  <c r="AU132" i="39"/>
  <c r="V75" i="21"/>
  <c r="V98" i="21"/>
  <c r="Z141" i="21"/>
  <c r="V141" i="21"/>
  <c r="BG71" i="39"/>
  <c r="BG94" i="39"/>
  <c r="BG137" i="39"/>
  <c r="BK137" i="39"/>
  <c r="AE60" i="39"/>
  <c r="T170" i="39"/>
  <c r="T59" i="39"/>
  <c r="T60" i="39"/>
  <c r="T126" i="39"/>
  <c r="B70" i="19"/>
  <c r="B93" i="19"/>
  <c r="AJ130" i="39"/>
  <c r="AF130" i="39"/>
  <c r="Z92" i="6"/>
  <c r="Z158" i="6"/>
  <c r="Z246" i="6"/>
  <c r="AH95" i="21"/>
  <c r="AH72" i="21"/>
  <c r="C84" i="39"/>
  <c r="C107" i="39"/>
  <c r="AP74" i="39"/>
  <c r="AP97" i="39"/>
  <c r="AP184" i="39"/>
  <c r="P140" i="39"/>
  <c r="BK175" i="39"/>
  <c r="W175" i="39"/>
  <c r="BJ131" i="39"/>
  <c r="BJ65" i="39"/>
  <c r="EM254" i="6"/>
  <c r="EM264" i="6"/>
  <c r="EM271" i="6"/>
  <c r="EM242" i="6"/>
  <c r="EM253" i="6"/>
  <c r="EM275" i="6"/>
  <c r="EM274" i="6"/>
  <c r="EM267" i="6"/>
  <c r="EM266" i="6"/>
  <c r="EM277" i="6"/>
  <c r="EM263" i="6"/>
  <c r="AY7" i="39"/>
  <c r="EM269" i="6"/>
  <c r="EM279" i="6"/>
  <c r="EM268" i="6"/>
  <c r="EM249" i="6"/>
  <c r="EM280" i="6"/>
  <c r="EM278" i="6"/>
  <c r="BI7" i="39"/>
  <c r="EM154" i="6"/>
  <c r="EY154" i="6"/>
  <c r="EM258" i="6"/>
  <c r="EM272" i="6"/>
  <c r="EM265" i="6"/>
  <c r="EM270" i="6"/>
  <c r="EM261" i="6"/>
  <c r="EM259" i="6"/>
  <c r="EM250" i="6"/>
  <c r="EM252" i="6"/>
  <c r="EM273" i="6"/>
  <c r="AM7" i="19"/>
  <c r="EM257" i="6"/>
  <c r="EM276" i="6"/>
  <c r="EM260" i="6"/>
  <c r="W7" i="19"/>
  <c r="EM256" i="6"/>
  <c r="EM251" i="6"/>
  <c r="EM197" i="6"/>
  <c r="EM248" i="6"/>
  <c r="M7" i="19"/>
  <c r="EM247" i="6"/>
  <c r="EM262" i="6"/>
  <c r="U7" i="39"/>
  <c r="EM255" i="6"/>
  <c r="AD111" i="21"/>
  <c r="AD88" i="21"/>
  <c r="AL137" i="19"/>
  <c r="AR137" i="19"/>
  <c r="AL181" i="19"/>
  <c r="AL94" i="19"/>
  <c r="AL71" i="19"/>
  <c r="AI82" i="39"/>
  <c r="M41" i="41" s="1"/>
  <c r="AI105" i="39"/>
  <c r="M78" i="41" s="1"/>
  <c r="Q82" i="19"/>
  <c r="Q105" i="19"/>
  <c r="BC169" i="39"/>
  <c r="BC59" i="39"/>
  <c r="CC281" i="6"/>
  <c r="CC138" i="6"/>
  <c r="CC136" i="6"/>
  <c r="CC129" i="6"/>
  <c r="CC137" i="6"/>
  <c r="CC134" i="6"/>
  <c r="CC142" i="6"/>
  <c r="CC141" i="6"/>
  <c r="CC127" i="6"/>
  <c r="CC145" i="6"/>
  <c r="CC147" i="6"/>
  <c r="CC135" i="6"/>
  <c r="CC132" i="6"/>
  <c r="CC128" i="6"/>
  <c r="CC131" i="6"/>
  <c r="CC144" i="6"/>
  <c r="CC133" i="6"/>
  <c r="CC139" i="6"/>
  <c r="CC130" i="6"/>
  <c r="CC148" i="6"/>
  <c r="CC143" i="6"/>
  <c r="CC140" i="6"/>
  <c r="AI123" i="39"/>
  <c r="T66" i="21"/>
  <c r="BD193" i="39"/>
  <c r="BD106" i="39"/>
  <c r="BD83" i="39"/>
  <c r="BD91" i="1"/>
  <c r="BD157" i="1"/>
  <c r="E73" i="39"/>
  <c r="E96" i="39"/>
  <c r="E139" i="39"/>
  <c r="CJ256" i="6"/>
  <c r="R66" i="39"/>
  <c r="R131" i="39"/>
  <c r="R175" i="39"/>
  <c r="H106" i="19"/>
  <c r="H83" i="19"/>
  <c r="AN101" i="21"/>
  <c r="AN144" i="21"/>
  <c r="AT144" i="21"/>
  <c r="AN78" i="21"/>
  <c r="AA126" i="6"/>
  <c r="F79" i="39"/>
  <c r="F102" i="39"/>
  <c r="F145" i="39"/>
  <c r="AP140" i="6"/>
  <c r="AP135" i="6"/>
  <c r="AP137" i="6"/>
  <c r="AP147" i="6"/>
  <c r="AP128" i="6"/>
  <c r="AP139" i="6"/>
  <c r="AP130" i="6"/>
  <c r="AP132" i="6"/>
  <c r="AP145" i="6"/>
  <c r="AP129" i="6"/>
  <c r="AP144" i="6"/>
  <c r="AP148" i="6"/>
  <c r="AP143" i="6"/>
  <c r="AP142" i="6"/>
  <c r="AP127" i="6"/>
  <c r="AP138" i="6"/>
  <c r="AP134" i="6"/>
  <c r="AP133" i="6"/>
  <c r="AP136" i="6"/>
  <c r="AP141" i="6"/>
  <c r="AP131" i="6"/>
  <c r="AP281" i="6"/>
  <c r="AH78" i="19"/>
  <c r="AH101" i="19"/>
  <c r="AH188" i="19"/>
  <c r="E82" i="39"/>
  <c r="E105" i="39"/>
  <c r="E148" i="39"/>
  <c r="AY106" i="39"/>
  <c r="Y149" i="39"/>
  <c r="AY193" i="39"/>
  <c r="AY83" i="39"/>
  <c r="AC65" i="39"/>
  <c r="L111" i="19"/>
  <c r="L154" i="19"/>
  <c r="L88" i="19"/>
  <c r="N154" i="19"/>
  <c r="AK281" i="6"/>
  <c r="AK133" i="6"/>
  <c r="AK143" i="6"/>
  <c r="AK127" i="6"/>
  <c r="AK135" i="6"/>
  <c r="AK129" i="6"/>
  <c r="AK132" i="6"/>
  <c r="AK138" i="6"/>
  <c r="AK130" i="6"/>
  <c r="AK137" i="6"/>
  <c r="AK147" i="6"/>
  <c r="AK134" i="6"/>
  <c r="AK140" i="6"/>
  <c r="AK128" i="6"/>
  <c r="AK145" i="6"/>
  <c r="AK148" i="6"/>
  <c r="AK141" i="6"/>
  <c r="AK139" i="6"/>
  <c r="AK142" i="6"/>
  <c r="AK136" i="6"/>
  <c r="AK131" i="6"/>
  <c r="AK144" i="6"/>
  <c r="N132" i="19"/>
  <c r="L176" i="19"/>
  <c r="L132" i="19"/>
  <c r="N148" i="19"/>
  <c r="L105" i="19"/>
  <c r="L148" i="19"/>
  <c r="L82" i="19"/>
  <c r="L192" i="19"/>
  <c r="AL276" i="6"/>
  <c r="AF82" i="39"/>
  <c r="AF148" i="39"/>
  <c r="AF105" i="39"/>
  <c r="Z149" i="21"/>
  <c r="V106" i="21"/>
  <c r="V149" i="21"/>
  <c r="V83" i="21"/>
  <c r="BN88" i="1"/>
  <c r="BN154" i="1"/>
  <c r="AT128" i="39"/>
  <c r="AT172" i="39"/>
  <c r="C83" i="39"/>
  <c r="C106" i="39"/>
  <c r="C149" i="39"/>
  <c r="AO9" i="21"/>
  <c r="EQ155" i="1"/>
  <c r="FC155" i="1"/>
  <c r="EQ89" i="1"/>
  <c r="BI178" i="39"/>
  <c r="BI134" i="39"/>
  <c r="BM134" i="39"/>
  <c r="AN177" i="19"/>
  <c r="AN67" i="19"/>
  <c r="AT133" i="19"/>
  <c r="U149" i="19"/>
  <c r="U193" i="19"/>
  <c r="U106" i="19"/>
  <c r="U83" i="19"/>
  <c r="Y149" i="19"/>
  <c r="L73" i="19"/>
  <c r="L96" i="19"/>
  <c r="N139" i="19"/>
  <c r="L139" i="19"/>
  <c r="L183" i="19"/>
  <c r="AE99" i="39"/>
  <c r="AE76" i="39"/>
  <c r="AJ151" i="39"/>
  <c r="J151" i="39"/>
  <c r="AJ108" i="39"/>
  <c r="AJ85" i="39"/>
  <c r="AM80" i="21"/>
  <c r="AS146" i="21"/>
  <c r="AM103" i="21"/>
  <c r="AM146" i="21"/>
  <c r="BH132" i="39"/>
  <c r="BD66" i="39"/>
  <c r="AL254" i="6"/>
  <c r="AF60" i="21"/>
  <c r="AE69" i="19"/>
  <c r="AE77" i="19"/>
  <c r="AE80" i="19"/>
  <c r="AE83" i="19"/>
  <c r="AE179" i="19"/>
  <c r="AE92" i="19"/>
  <c r="AE79" i="19"/>
  <c r="BC61" i="39"/>
  <c r="BC171" i="39"/>
  <c r="AX156" i="1"/>
  <c r="AX90" i="1"/>
  <c r="I95" i="19"/>
  <c r="J182" i="19"/>
  <c r="I72" i="19"/>
  <c r="I182" i="19"/>
  <c r="R8" i="19"/>
  <c r="V119" i="19" s="1"/>
  <c r="DY88" i="6"/>
  <c r="DY155" i="6"/>
  <c r="AF8" i="19"/>
  <c r="DY243" i="6"/>
  <c r="DY198" i="6"/>
  <c r="AP125" i="19"/>
  <c r="AJ125" i="19"/>
  <c r="AJ169" i="19"/>
  <c r="AJ59" i="19"/>
  <c r="BA156" i="1"/>
  <c r="BA90" i="1"/>
  <c r="BU126" i="6"/>
  <c r="D130" i="21"/>
  <c r="D64" i="21"/>
  <c r="AM136" i="39"/>
  <c r="AM93" i="39"/>
  <c r="M136" i="39"/>
  <c r="O29" i="40" s="1"/>
  <c r="O66" i="40" s="1"/>
  <c r="AM70" i="39"/>
  <c r="AR249" i="6"/>
  <c r="AR255" i="6"/>
  <c r="AR269" i="6"/>
  <c r="AR273" i="6"/>
  <c r="AR277" i="6"/>
  <c r="AR275" i="6"/>
  <c r="AR279" i="6"/>
  <c r="AR274" i="6"/>
  <c r="AR259" i="6"/>
  <c r="AR280" i="6"/>
  <c r="AR248" i="6"/>
  <c r="AR261" i="6"/>
  <c r="AR271" i="6"/>
  <c r="AR253" i="6"/>
  <c r="BD154" i="6"/>
  <c r="AR260" i="6"/>
  <c r="AR247" i="6"/>
  <c r="AR258" i="6"/>
  <c r="AR262" i="6"/>
  <c r="AR254" i="6"/>
  <c r="AR270" i="6"/>
  <c r="AR242" i="6"/>
  <c r="AR257" i="6"/>
  <c r="AR263" i="6"/>
  <c r="AR268" i="6"/>
  <c r="AR266" i="6"/>
  <c r="AR251" i="6"/>
  <c r="AR264" i="6"/>
  <c r="AR250" i="6"/>
  <c r="AR252" i="6"/>
  <c r="AR276" i="6"/>
  <c r="AR265" i="6"/>
  <c r="AR267" i="6"/>
  <c r="AR256" i="6"/>
  <c r="AR272" i="6"/>
  <c r="AR278" i="6"/>
  <c r="AR154" i="6"/>
  <c r="AM100" i="39"/>
  <c r="AM143" i="39"/>
  <c r="M143" i="39"/>
  <c r="AM77" i="39"/>
  <c r="B72" i="21"/>
  <c r="B95" i="21"/>
  <c r="AJ92" i="19"/>
  <c r="AJ86" i="19"/>
  <c r="AP135" i="19"/>
  <c r="AJ70" i="19"/>
  <c r="AK179" i="19"/>
  <c r="AJ135" i="19"/>
  <c r="AJ179" i="19"/>
  <c r="AJ77" i="19"/>
  <c r="AJ84" i="19"/>
  <c r="AJ69" i="19"/>
  <c r="B126" i="39"/>
  <c r="B60" i="39"/>
  <c r="B92" i="21"/>
  <c r="C135" i="21"/>
  <c r="B69" i="21"/>
  <c r="AF83" i="39"/>
  <c r="AF106" i="39"/>
  <c r="AF149" i="39"/>
  <c r="BN90" i="1"/>
  <c r="BN156" i="1"/>
  <c r="AB127" i="21"/>
  <c r="X127" i="21"/>
  <c r="F134" i="39"/>
  <c r="CM126" i="6"/>
  <c r="Q60" i="19"/>
  <c r="EI254" i="6"/>
  <c r="L70" i="21"/>
  <c r="L93" i="21"/>
  <c r="N136" i="21"/>
  <c r="L136" i="21"/>
  <c r="DI249" i="6"/>
  <c r="DI271" i="6"/>
  <c r="DI268" i="6"/>
  <c r="AO7" i="39"/>
  <c r="DI270" i="6"/>
  <c r="DI279" i="6"/>
  <c r="DI258" i="6"/>
  <c r="DI277" i="6"/>
  <c r="DI256" i="6"/>
  <c r="DI262" i="6"/>
  <c r="DI197" i="6"/>
  <c r="DI255" i="6"/>
  <c r="DI247" i="6"/>
  <c r="DI276" i="6"/>
  <c r="DI269" i="6"/>
  <c r="C7" i="19"/>
  <c r="DI252" i="6"/>
  <c r="DI250" i="6"/>
  <c r="DI266" i="6"/>
  <c r="DI261" i="6"/>
  <c r="DI272" i="6"/>
  <c r="DI251" i="6"/>
  <c r="DI274" i="6"/>
  <c r="DI253" i="6"/>
  <c r="DI257" i="6"/>
  <c r="DI246" i="6"/>
  <c r="DI267" i="6"/>
  <c r="H7" i="19"/>
  <c r="DI278" i="6"/>
  <c r="DI264" i="6"/>
  <c r="DI280" i="6"/>
  <c r="DI273" i="6"/>
  <c r="DI260" i="6"/>
  <c r="DI242" i="6"/>
  <c r="DI275" i="6"/>
  <c r="DI263" i="6"/>
  <c r="DI254" i="6"/>
  <c r="DI248" i="6"/>
  <c r="DI259" i="6"/>
  <c r="DI265" i="6"/>
  <c r="Q88" i="19"/>
  <c r="Q111" i="19"/>
  <c r="T88" i="19"/>
  <c r="T111" i="19"/>
  <c r="AF111" i="39"/>
  <c r="AF87" i="39"/>
  <c r="AF95" i="39"/>
  <c r="F153" i="39"/>
  <c r="AF153" i="39"/>
  <c r="AF107" i="39"/>
  <c r="AH76" i="21"/>
  <c r="AH99" i="21"/>
  <c r="BQ91" i="6"/>
  <c r="AL250" i="6"/>
  <c r="AR243" i="6"/>
  <c r="AR198" i="6"/>
  <c r="AI79" i="21"/>
  <c r="AI102" i="21"/>
  <c r="AM59" i="21"/>
  <c r="AS125" i="21"/>
  <c r="AM125" i="21"/>
  <c r="DC126" i="6"/>
  <c r="E173" i="19"/>
  <c r="E63" i="19"/>
  <c r="E62" i="19" s="1"/>
  <c r="E129" i="19"/>
  <c r="F129" i="19"/>
  <c r="F173" i="19"/>
  <c r="K65" i="19"/>
  <c r="H22" i="22" s="1"/>
  <c r="K131" i="19"/>
  <c r="K175" i="19"/>
  <c r="DA157" i="6"/>
  <c r="DA245" i="6"/>
  <c r="DA91" i="6"/>
  <c r="DA200" i="6"/>
  <c r="AF199" i="19"/>
  <c r="AF112" i="19"/>
  <c r="AF89" i="19"/>
  <c r="T270" i="6"/>
  <c r="T274" i="6"/>
  <c r="T254" i="6"/>
  <c r="T268" i="6"/>
  <c r="T276" i="6"/>
  <c r="T267" i="6"/>
  <c r="T275" i="6"/>
  <c r="T251" i="6"/>
  <c r="T277" i="6"/>
  <c r="T252" i="6"/>
  <c r="T249" i="6"/>
  <c r="T257" i="6"/>
  <c r="T263" i="6"/>
  <c r="T266" i="6"/>
  <c r="T278" i="6"/>
  <c r="T154" i="6"/>
  <c r="T250" i="6"/>
  <c r="T271" i="6"/>
  <c r="T259" i="6"/>
  <c r="T265" i="6"/>
  <c r="T262" i="6"/>
  <c r="T256" i="6"/>
  <c r="T255" i="6"/>
  <c r="T253" i="6"/>
  <c r="T269" i="6"/>
  <c r="T258" i="6"/>
  <c r="T242" i="6"/>
  <c r="T279" i="6"/>
  <c r="T261" i="6"/>
  <c r="T273" i="6"/>
  <c r="T248" i="6"/>
  <c r="T264" i="6"/>
  <c r="T280" i="6"/>
  <c r="T260" i="6"/>
  <c r="T247" i="6"/>
  <c r="T272" i="6"/>
  <c r="AZ256" i="6"/>
  <c r="N146" i="21"/>
  <c r="L80" i="21"/>
  <c r="L146" i="21"/>
  <c r="BJ197" i="6"/>
  <c r="BJ260" i="6"/>
  <c r="BJ255" i="6"/>
  <c r="BJ270" i="6"/>
  <c r="BJ252" i="6"/>
  <c r="BJ154" i="6"/>
  <c r="BJ278" i="6"/>
  <c r="BJ265" i="6"/>
  <c r="BJ248" i="6"/>
  <c r="BJ277" i="6"/>
  <c r="BJ249" i="6"/>
  <c r="BJ259" i="6"/>
  <c r="BJ280" i="6"/>
  <c r="BJ254" i="6"/>
  <c r="BJ264" i="6"/>
  <c r="BJ250" i="6"/>
  <c r="BJ261" i="6"/>
  <c r="BJ251" i="6"/>
  <c r="BJ269" i="6"/>
  <c r="BJ257" i="6"/>
  <c r="BJ256" i="6"/>
  <c r="BJ276" i="6"/>
  <c r="BJ263" i="6"/>
  <c r="BJ279" i="6"/>
  <c r="BJ258" i="6"/>
  <c r="BJ268" i="6"/>
  <c r="BJ267" i="6"/>
  <c r="BJ274" i="6"/>
  <c r="BJ262" i="6"/>
  <c r="BJ271" i="6"/>
  <c r="BJ272" i="6"/>
  <c r="BJ247" i="6"/>
  <c r="BJ253" i="6"/>
  <c r="BJ275" i="6"/>
  <c r="BJ266" i="6"/>
  <c r="BJ242" i="6"/>
  <c r="BJ273" i="6"/>
  <c r="AK254" i="6"/>
  <c r="BE107" i="39"/>
  <c r="BE84" i="39"/>
  <c r="BE194" i="39"/>
  <c r="EI268" i="6"/>
  <c r="X108" i="19"/>
  <c r="X151" i="19"/>
  <c r="AB151" i="19"/>
  <c r="X195" i="19"/>
  <c r="X85" i="19"/>
  <c r="Y195" i="19"/>
  <c r="DE88" i="6"/>
  <c r="DE90" i="6"/>
  <c r="DE155" i="6"/>
  <c r="DE198" i="6"/>
  <c r="D136" i="21"/>
  <c r="D70" i="21"/>
  <c r="D93" i="21"/>
  <c r="Q99" i="21"/>
  <c r="Q76" i="21"/>
  <c r="W111" i="19"/>
  <c r="W88" i="19"/>
  <c r="AA154" i="19"/>
  <c r="W198" i="19"/>
  <c r="CD91" i="6"/>
  <c r="CD155" i="6"/>
  <c r="CD89" i="6"/>
  <c r="CD198" i="6"/>
  <c r="CE198" i="6"/>
  <c r="CD243" i="6"/>
  <c r="CD88" i="6"/>
  <c r="DC88" i="1"/>
  <c r="DC154" i="1"/>
  <c r="C105" i="21"/>
  <c r="C148" i="21"/>
  <c r="C82" i="21"/>
  <c r="R190" i="19"/>
  <c r="R103" i="19"/>
  <c r="AJ83" i="21"/>
  <c r="AP149" i="21"/>
  <c r="AJ149" i="21"/>
  <c r="AI71" i="21"/>
  <c r="AI94" i="21"/>
  <c r="S83" i="19"/>
  <c r="S106" i="19"/>
  <c r="AM149" i="39"/>
  <c r="M149" i="39"/>
  <c r="AM106" i="39"/>
  <c r="AM83" i="39"/>
  <c r="BZ126" i="6"/>
  <c r="Q87" i="19"/>
  <c r="AU146" i="21"/>
  <c r="AO103" i="21"/>
  <c r="AO146" i="21"/>
  <c r="AS74" i="39"/>
  <c r="AS97" i="39"/>
  <c r="AS184" i="39"/>
  <c r="AW140" i="39"/>
  <c r="AS140" i="39"/>
  <c r="U127" i="39"/>
  <c r="U171" i="39"/>
  <c r="CZ127" i="6"/>
  <c r="CZ136" i="6"/>
  <c r="CZ145" i="6"/>
  <c r="CZ139" i="6"/>
  <c r="CZ137" i="6"/>
  <c r="CZ144" i="6"/>
  <c r="CZ138" i="6"/>
  <c r="CZ141" i="6"/>
  <c r="CZ133" i="6"/>
  <c r="CZ129" i="6"/>
  <c r="CZ132" i="6"/>
  <c r="CZ130" i="6"/>
  <c r="AQ102" i="39"/>
  <c r="AQ79" i="39"/>
  <c r="AQ189" i="39"/>
  <c r="C145" i="19"/>
  <c r="C102" i="19"/>
  <c r="C189" i="19"/>
  <c r="C79" i="19"/>
  <c r="AY108" i="19"/>
  <c r="H81" i="12" s="1"/>
  <c r="P23" i="28" s="1"/>
  <c r="AY85" i="19"/>
  <c r="H44" i="12" s="1"/>
  <c r="AZ151" i="19"/>
  <c r="E65" i="39"/>
  <c r="BD84" i="39"/>
  <c r="BD107" i="39"/>
  <c r="BD194" i="39"/>
  <c r="D126" i="21"/>
  <c r="D60" i="21"/>
  <c r="EI270" i="6"/>
  <c r="V178" i="39"/>
  <c r="AG99" i="39"/>
  <c r="AG142" i="39"/>
  <c r="AG76" i="39"/>
  <c r="C59" i="39"/>
  <c r="C61" i="39"/>
  <c r="C127" i="39"/>
  <c r="C109" i="39"/>
  <c r="C86" i="39"/>
  <c r="C152" i="39"/>
  <c r="Q173" i="39"/>
  <c r="Q129" i="39"/>
  <c r="Q63" i="39"/>
  <c r="Q62" i="39" s="1"/>
  <c r="C101" i="39"/>
  <c r="C78" i="39"/>
  <c r="C144" i="39"/>
  <c r="H45" i="27"/>
  <c r="G45" i="27"/>
  <c r="DA89" i="1"/>
  <c r="DA155" i="1"/>
  <c r="AL82" i="21"/>
  <c r="AL105" i="21"/>
  <c r="AR148" i="21"/>
  <c r="AL148" i="21"/>
  <c r="D199" i="19"/>
  <c r="D89" i="19"/>
  <c r="I48" i="36" s="1"/>
  <c r="D112" i="19"/>
  <c r="I84" i="36" s="1"/>
  <c r="D155" i="19"/>
  <c r="AI84" i="39"/>
  <c r="M43" i="41" s="1"/>
  <c r="P43" i="41" s="1"/>
  <c r="AI107" i="39"/>
  <c r="M80" i="41" s="1"/>
  <c r="AI150" i="39"/>
  <c r="BX199" i="6"/>
  <c r="BX244" i="6"/>
  <c r="BX90" i="6"/>
  <c r="BJ130" i="39"/>
  <c r="W174" i="39"/>
  <c r="BK174" i="39"/>
  <c r="AF103" i="39"/>
  <c r="AF80" i="39"/>
  <c r="AR132" i="21"/>
  <c r="AL132" i="21"/>
  <c r="I58" i="21"/>
  <c r="Z151" i="19"/>
  <c r="V195" i="19"/>
  <c r="V108" i="19"/>
  <c r="V151" i="19"/>
  <c r="V85" i="19"/>
  <c r="E172" i="19"/>
  <c r="F172" i="19"/>
  <c r="E128" i="19"/>
  <c r="F128" i="19"/>
  <c r="DN126" i="6"/>
  <c r="I111" i="39"/>
  <c r="I154" i="39"/>
  <c r="O47" i="41" s="1"/>
  <c r="O84" i="41" s="1"/>
  <c r="AT141" i="21"/>
  <c r="AN141" i="21"/>
  <c r="U177" i="19"/>
  <c r="U133" i="19"/>
  <c r="U67" i="19"/>
  <c r="Y133" i="19"/>
  <c r="AT130" i="19"/>
  <c r="AN174" i="19"/>
  <c r="AN130" i="19"/>
  <c r="L188" i="19"/>
  <c r="L144" i="19"/>
  <c r="L101" i="19"/>
  <c r="L78" i="19"/>
  <c r="N144" i="19"/>
  <c r="AE61" i="39"/>
  <c r="AI148" i="39"/>
  <c r="AR88" i="6"/>
  <c r="D10" i="21"/>
  <c r="B147" i="39"/>
  <c r="E10" i="21"/>
  <c r="AH99" i="39"/>
  <c r="AM9" i="39"/>
  <c r="M120" i="39" s="1"/>
  <c r="BB7" i="19"/>
  <c r="K9" i="21"/>
  <c r="AG100" i="21"/>
  <c r="AG102" i="19"/>
  <c r="AH143" i="39"/>
  <c r="AH100" i="39"/>
  <c r="AH77" i="39"/>
  <c r="U155" i="1"/>
  <c r="U89" i="1"/>
  <c r="BB63" i="39"/>
  <c r="BB62" i="39" s="1"/>
  <c r="BF129" i="39"/>
  <c r="J104" i="19"/>
  <c r="J81" i="19"/>
  <c r="J191" i="19"/>
  <c r="J147" i="19"/>
  <c r="AE62" i="21"/>
  <c r="AE61" i="21" s="1"/>
  <c r="AK128" i="21"/>
  <c r="D92" i="21"/>
  <c r="D69" i="21"/>
  <c r="D135" i="21"/>
  <c r="AH66" i="19"/>
  <c r="AI176" i="19"/>
  <c r="AH176" i="19"/>
  <c r="AR181" i="39"/>
  <c r="AR83" i="39"/>
  <c r="AR94" i="39"/>
  <c r="AR71" i="39"/>
  <c r="AR70" i="39"/>
  <c r="AR76" i="39"/>
  <c r="AR69" i="39"/>
  <c r="AR73" i="39"/>
  <c r="CM156" i="6"/>
  <c r="CM244" i="6"/>
  <c r="CM199" i="6"/>
  <c r="AX107" i="39"/>
  <c r="AX153" i="39"/>
  <c r="X153" i="39"/>
  <c r="AX87" i="39"/>
  <c r="AX197" i="39"/>
  <c r="AX101" i="39"/>
  <c r="B102" i="39"/>
  <c r="B145" i="39"/>
  <c r="B79" i="39"/>
  <c r="D33" i="27"/>
  <c r="K137" i="39"/>
  <c r="AK71" i="39"/>
  <c r="AK94" i="39"/>
  <c r="AK137" i="39"/>
  <c r="C100" i="19"/>
  <c r="C187" i="19"/>
  <c r="C77" i="19"/>
  <c r="C143" i="19"/>
  <c r="AB125" i="19"/>
  <c r="X169" i="19"/>
  <c r="Y169" i="19"/>
  <c r="X59" i="19"/>
  <c r="X125" i="19"/>
  <c r="O42" i="27"/>
  <c r="O81" i="18"/>
  <c r="Q43" i="34"/>
  <c r="Q80" i="34"/>
  <c r="O44" i="18"/>
  <c r="AT109" i="39"/>
  <c r="AT196" i="39"/>
  <c r="AT152" i="39"/>
  <c r="N132" i="21"/>
  <c r="L132" i="21"/>
  <c r="L66" i="21"/>
  <c r="CJ155" i="6"/>
  <c r="CJ89" i="6"/>
  <c r="CJ88" i="6"/>
  <c r="CJ198" i="6"/>
  <c r="CJ243" i="6"/>
  <c r="BL155" i="1"/>
  <c r="BL89" i="1"/>
  <c r="S156" i="6"/>
  <c r="S90" i="6"/>
  <c r="S199" i="6"/>
  <c r="V193" i="19"/>
  <c r="Z149" i="19"/>
  <c r="V83" i="19"/>
  <c r="C41" i="35" s="1"/>
  <c r="V106" i="19"/>
  <c r="Q6" i="34"/>
  <c r="O5" i="27"/>
  <c r="O7" i="18"/>
  <c r="EA201" i="6"/>
  <c r="EA92" i="6"/>
  <c r="AU11" i="39"/>
  <c r="U122" i="39" s="1"/>
  <c r="EA246" i="6"/>
  <c r="EA158" i="6"/>
  <c r="BE11" i="39"/>
  <c r="Q11" i="39"/>
  <c r="S11" i="19"/>
  <c r="AG11" i="19"/>
  <c r="Q91" i="6"/>
  <c r="Q200" i="6"/>
  <c r="Q157" i="6"/>
  <c r="BJ112" i="39"/>
  <c r="BJ89" i="39"/>
  <c r="BJ199" i="39"/>
  <c r="BJ155" i="39"/>
  <c r="BK199" i="39"/>
  <c r="W199" i="39"/>
  <c r="BL200" i="6"/>
  <c r="BL245" i="6"/>
  <c r="BL157" i="6"/>
  <c r="BL91" i="6"/>
  <c r="H20" i="27"/>
  <c r="DZ88" i="1"/>
  <c r="DZ154" i="1"/>
  <c r="BF155" i="39"/>
  <c r="BF199" i="39"/>
  <c r="BF112" i="39"/>
  <c r="BF89" i="39"/>
  <c r="AA143" i="6"/>
  <c r="AA128" i="6"/>
  <c r="AA133" i="6"/>
  <c r="AA130" i="6"/>
  <c r="AA129" i="6"/>
  <c r="AA139" i="6"/>
  <c r="AA137" i="6"/>
  <c r="AA134" i="6"/>
  <c r="AA142" i="6"/>
  <c r="AA131" i="6"/>
  <c r="AA138" i="6"/>
  <c r="AA136" i="6"/>
  <c r="AA141" i="6"/>
  <c r="AA147" i="6"/>
  <c r="AA148" i="6"/>
  <c r="AA135" i="6"/>
  <c r="AA132" i="6"/>
  <c r="AA127" i="6"/>
  <c r="AA281" i="6"/>
  <c r="AA140" i="6"/>
  <c r="AA145" i="6"/>
  <c r="AA144" i="6"/>
  <c r="AV128" i="39"/>
  <c r="AV172" i="39"/>
  <c r="AF103" i="19"/>
  <c r="AF92" i="19"/>
  <c r="AF108" i="19"/>
  <c r="AF101" i="19"/>
  <c r="AF197" i="19"/>
  <c r="AF87" i="19"/>
  <c r="Q95" i="19"/>
  <c r="Q72" i="19"/>
  <c r="T93" i="19"/>
  <c r="T87" i="19"/>
  <c r="T109" i="19"/>
  <c r="T197" i="19"/>
  <c r="T94" i="19"/>
  <c r="P200" i="6"/>
  <c r="P245" i="6"/>
  <c r="P91" i="6"/>
  <c r="G138" i="6"/>
  <c r="G141" i="6"/>
  <c r="G131" i="6"/>
  <c r="G133" i="6"/>
  <c r="G134" i="6"/>
  <c r="G281" i="6"/>
  <c r="G145" i="6"/>
  <c r="G130" i="6"/>
  <c r="G148" i="6"/>
  <c r="G147" i="6"/>
  <c r="G129" i="6"/>
  <c r="G137" i="6"/>
  <c r="G135" i="6"/>
  <c r="G136" i="6"/>
  <c r="G128" i="6"/>
  <c r="G127" i="6"/>
  <c r="G132" i="6"/>
  <c r="G142" i="6"/>
  <c r="G140" i="6"/>
  <c r="G139" i="6"/>
  <c r="G143" i="6"/>
  <c r="G144" i="6"/>
  <c r="H75" i="19"/>
  <c r="H98" i="19"/>
  <c r="BH250" i="6"/>
  <c r="BH197" i="6"/>
  <c r="BH279" i="6"/>
  <c r="BH277" i="6"/>
  <c r="BH278" i="6"/>
  <c r="BH247" i="6"/>
  <c r="BH252" i="6"/>
  <c r="BH273" i="6"/>
  <c r="BH271" i="6"/>
  <c r="BH270" i="6"/>
  <c r="BH242" i="6"/>
  <c r="BH154" i="6"/>
  <c r="BH258" i="6"/>
  <c r="BH268" i="6"/>
  <c r="BH261" i="6"/>
  <c r="BH263" i="6"/>
  <c r="BH254" i="6"/>
  <c r="BH272" i="6"/>
  <c r="BH274" i="6"/>
  <c r="BH267" i="6"/>
  <c r="BH265" i="6"/>
  <c r="BH249" i="6"/>
  <c r="BH266" i="6"/>
  <c r="BH260" i="6"/>
  <c r="BH257" i="6"/>
  <c r="BH255" i="6"/>
  <c r="BH262" i="6"/>
  <c r="BH251" i="6"/>
  <c r="BH259" i="6"/>
  <c r="BH276" i="6"/>
  <c r="BH256" i="6"/>
  <c r="BH248" i="6"/>
  <c r="BH280" i="6"/>
  <c r="BH269" i="6"/>
  <c r="BH275" i="6"/>
  <c r="BH264" i="6"/>
  <c r="BH253" i="6"/>
  <c r="AX168" i="39"/>
  <c r="X124" i="39"/>
  <c r="AY168" i="39"/>
  <c r="AX124" i="39"/>
  <c r="B79" i="19"/>
  <c r="B102" i="19"/>
  <c r="C126" i="39"/>
  <c r="AC60" i="39"/>
  <c r="E20" i="27"/>
  <c r="D71" i="21"/>
  <c r="D137" i="21"/>
  <c r="D94" i="21"/>
  <c r="AO151" i="21"/>
  <c r="AU151" i="21"/>
  <c r="AO85" i="21"/>
  <c r="AO108" i="21"/>
  <c r="EZ157" i="1"/>
  <c r="EN91" i="1"/>
  <c r="BH155" i="6"/>
  <c r="AV243" i="6"/>
  <c r="AV155" i="6"/>
  <c r="AV88" i="6"/>
  <c r="AV89" i="6"/>
  <c r="AA88" i="6"/>
  <c r="AA90" i="6"/>
  <c r="AA155" i="6"/>
  <c r="AA243" i="6"/>
  <c r="AA198" i="6"/>
  <c r="AA89" i="6"/>
  <c r="P134" i="39"/>
  <c r="P178" i="39"/>
  <c r="H84" i="21"/>
  <c r="H107" i="21"/>
  <c r="M84" i="21"/>
  <c r="M107" i="21"/>
  <c r="M150" i="21"/>
  <c r="O150" i="21"/>
  <c r="AP197" i="39"/>
  <c r="AP98" i="39"/>
  <c r="AP87" i="39"/>
  <c r="AM74" i="19"/>
  <c r="AM97" i="19"/>
  <c r="AM140" i="19"/>
  <c r="AM184" i="19"/>
  <c r="AS140" i="19"/>
  <c r="W93" i="21"/>
  <c r="W70" i="21"/>
  <c r="AA136" i="21"/>
  <c r="W136" i="21"/>
  <c r="DF147" i="6"/>
  <c r="DF144" i="6"/>
  <c r="DF131" i="6"/>
  <c r="DF140" i="6"/>
  <c r="DF281" i="6"/>
  <c r="DF137" i="6"/>
  <c r="DF145" i="6"/>
  <c r="DF127" i="6"/>
  <c r="DF142" i="6"/>
  <c r="DF148" i="6"/>
  <c r="DF136" i="6"/>
  <c r="DF132" i="6"/>
  <c r="DF129" i="6"/>
  <c r="DF141" i="6"/>
  <c r="DF128" i="6"/>
  <c r="DF133" i="6"/>
  <c r="DF135" i="6"/>
  <c r="DF130" i="6"/>
  <c r="DF139" i="6"/>
  <c r="DF138" i="6"/>
  <c r="DF143" i="6"/>
  <c r="DF134" i="6"/>
  <c r="C134" i="19"/>
  <c r="C178" i="19"/>
  <c r="AH79" i="19"/>
  <c r="AH102" i="19"/>
  <c r="AN145" i="19"/>
  <c r="AH189" i="19"/>
  <c r="J29" i="27"/>
  <c r="Q16" i="34"/>
  <c r="O15" i="27"/>
  <c r="O17" i="18"/>
  <c r="O142" i="21"/>
  <c r="M99" i="21"/>
  <c r="M76" i="21"/>
  <c r="M142" i="21"/>
  <c r="AG83" i="21"/>
  <c r="AG91" i="21"/>
  <c r="AG68" i="21"/>
  <c r="AG69" i="21"/>
  <c r="AS133" i="39"/>
  <c r="O133" i="39"/>
  <c r="AO67" i="39"/>
  <c r="J152" i="39"/>
  <c r="AJ152" i="39"/>
  <c r="AJ109" i="39"/>
  <c r="AJ86" i="39"/>
  <c r="BH128" i="39"/>
  <c r="BH172" i="39"/>
  <c r="BL128" i="39"/>
  <c r="AG149" i="39"/>
  <c r="AC106" i="39"/>
  <c r="AC83" i="39"/>
  <c r="AO84" i="21"/>
  <c r="AU150" i="21"/>
  <c r="AO150" i="21"/>
  <c r="N142" i="19"/>
  <c r="L99" i="19"/>
  <c r="L76" i="19"/>
  <c r="L142" i="19"/>
  <c r="L186" i="19"/>
  <c r="H50" i="27"/>
  <c r="H44" i="27"/>
  <c r="S64" i="21"/>
  <c r="AP175" i="39"/>
  <c r="AP66" i="39"/>
  <c r="AP65" i="39"/>
  <c r="AM143" i="21"/>
  <c r="AG77" i="21"/>
  <c r="EK156" i="6"/>
  <c r="EK90" i="6"/>
  <c r="AL9" i="19"/>
  <c r="EK244" i="6"/>
  <c r="EW156" i="6"/>
  <c r="H46" i="27"/>
  <c r="AM59" i="39"/>
  <c r="M125" i="39"/>
  <c r="AM125" i="39"/>
  <c r="D34" i="27"/>
  <c r="AL123" i="21"/>
  <c r="AR123" i="21"/>
  <c r="H13" i="27"/>
  <c r="G13" i="27"/>
  <c r="C106" i="21"/>
  <c r="C149" i="21"/>
  <c r="C83" i="21"/>
  <c r="BX89" i="1"/>
  <c r="BX155" i="1"/>
  <c r="DM140" i="6"/>
  <c r="DM144" i="6"/>
  <c r="DM128" i="6"/>
  <c r="DM127" i="6"/>
  <c r="DM137" i="6"/>
  <c r="DM142" i="6"/>
  <c r="DM148" i="6"/>
  <c r="DM130" i="6"/>
  <c r="DM133" i="6"/>
  <c r="DM147" i="6"/>
  <c r="DM141" i="6"/>
  <c r="DM143" i="6"/>
  <c r="DM129" i="6"/>
  <c r="DM139" i="6"/>
  <c r="DM135" i="6"/>
  <c r="DM131" i="6"/>
  <c r="DM134" i="6"/>
  <c r="DM281" i="6"/>
  <c r="DM132" i="6"/>
  <c r="DM138" i="6"/>
  <c r="DM136" i="6"/>
  <c r="DM145" i="6"/>
  <c r="K127" i="39"/>
  <c r="AK127" i="39"/>
  <c r="AK61" i="39"/>
  <c r="I135" i="39"/>
  <c r="O28" i="41" s="1"/>
  <c r="O65" i="41" s="1"/>
  <c r="I69" i="39"/>
  <c r="I78" i="39"/>
  <c r="I71" i="39"/>
  <c r="I92" i="39"/>
  <c r="I70" i="39"/>
  <c r="I85" i="39"/>
  <c r="AJ131" i="39"/>
  <c r="J131" i="39"/>
  <c r="AJ65" i="39"/>
  <c r="F253" i="6"/>
  <c r="AK109" i="19"/>
  <c r="AK152" i="19"/>
  <c r="AQ152" i="19"/>
  <c r="AT88" i="39"/>
  <c r="AT111" i="39"/>
  <c r="AT198" i="39"/>
  <c r="AT154" i="39"/>
  <c r="P88" i="6"/>
  <c r="P243" i="6"/>
  <c r="P89" i="6"/>
  <c r="P198" i="6"/>
  <c r="E86" i="21"/>
  <c r="F152" i="21"/>
  <c r="E152" i="21"/>
  <c r="DQ89" i="1"/>
  <c r="EC155" i="1"/>
  <c r="DQ155" i="1"/>
  <c r="L145" i="19"/>
  <c r="J79" i="19"/>
  <c r="J189" i="19"/>
  <c r="J102" i="19"/>
  <c r="J145" i="19"/>
  <c r="BD174" i="39"/>
  <c r="R127" i="39"/>
  <c r="R171" i="39"/>
  <c r="U153" i="21"/>
  <c r="U87" i="21"/>
  <c r="U110" i="21"/>
  <c r="Y153" i="21"/>
  <c r="EO133" i="6"/>
  <c r="EO141" i="6"/>
  <c r="EO129" i="6"/>
  <c r="EO139" i="6"/>
  <c r="EO144" i="6"/>
  <c r="EO131" i="6"/>
  <c r="EO281" i="6"/>
  <c r="EO142" i="6"/>
  <c r="AN46" i="19"/>
  <c r="EO132" i="6"/>
  <c r="EO128" i="6"/>
  <c r="EO147" i="6"/>
  <c r="EO130" i="6"/>
  <c r="EO134" i="6"/>
  <c r="EO137" i="6"/>
  <c r="EO140" i="6"/>
  <c r="EO127" i="6"/>
  <c r="EO148" i="6"/>
  <c r="EO135" i="6"/>
  <c r="EO136" i="6"/>
  <c r="EO143" i="6"/>
  <c r="EO145" i="6"/>
  <c r="EO138" i="6"/>
  <c r="BM247" i="6"/>
  <c r="Q108" i="21"/>
  <c r="Q85" i="21"/>
  <c r="AK96" i="39"/>
  <c r="AK102" i="39"/>
  <c r="AK87" i="39"/>
  <c r="AK111" i="39"/>
  <c r="AK153" i="39"/>
  <c r="AK103" i="39"/>
  <c r="K153" i="39"/>
  <c r="DD155" i="1"/>
  <c r="CR89" i="1"/>
  <c r="CR155" i="1"/>
  <c r="K123" i="39"/>
  <c r="AK123" i="39"/>
  <c r="CC199" i="6"/>
  <c r="CC88" i="6"/>
  <c r="CC156" i="6"/>
  <c r="CC90" i="6"/>
  <c r="CC89" i="6"/>
  <c r="CC91" i="6"/>
  <c r="CC244" i="6"/>
  <c r="BH145" i="39"/>
  <c r="BH102" i="39"/>
  <c r="BL145" i="39"/>
  <c r="BH79" i="39"/>
  <c r="BH189" i="39"/>
  <c r="H99" i="19"/>
  <c r="H76" i="19"/>
  <c r="AB140" i="21"/>
  <c r="X140" i="21"/>
  <c r="X97" i="21"/>
  <c r="X74" i="21"/>
  <c r="CQ91" i="6"/>
  <c r="CR199" i="6"/>
  <c r="CQ244" i="6"/>
  <c r="CQ90" i="6"/>
  <c r="CQ156" i="6"/>
  <c r="AP199" i="39"/>
  <c r="AP112" i="39"/>
  <c r="AP89" i="39"/>
  <c r="AX130" i="6"/>
  <c r="AX140" i="6"/>
  <c r="AX147" i="6"/>
  <c r="AX128" i="6"/>
  <c r="AX137" i="6"/>
  <c r="AX143" i="6"/>
  <c r="AX129" i="6"/>
  <c r="AX139" i="6"/>
  <c r="AX135" i="6"/>
  <c r="AX138" i="6"/>
  <c r="AX145" i="6"/>
  <c r="AX142" i="6"/>
  <c r="AX148" i="6"/>
  <c r="AX131" i="6"/>
  <c r="AX144" i="6"/>
  <c r="AX127" i="6"/>
  <c r="AX281" i="6"/>
  <c r="AX136" i="6"/>
  <c r="AX132" i="6"/>
  <c r="AX133" i="6"/>
  <c r="AX134" i="6"/>
  <c r="AX141" i="6"/>
  <c r="AR66" i="39"/>
  <c r="AR176" i="39"/>
  <c r="R132" i="39"/>
  <c r="AV132" i="39"/>
  <c r="Y134" i="6"/>
  <c r="Y281" i="6"/>
  <c r="Y143" i="6"/>
  <c r="Y139" i="6"/>
  <c r="Y142" i="6"/>
  <c r="Y132" i="6"/>
  <c r="Y144" i="6"/>
  <c r="Y131" i="6"/>
  <c r="Y141" i="6"/>
  <c r="Y135" i="6"/>
  <c r="Y136" i="6"/>
  <c r="Y138" i="6"/>
  <c r="Y145" i="6"/>
  <c r="Y140" i="6"/>
  <c r="Y147" i="6"/>
  <c r="Y130" i="6"/>
  <c r="Y148" i="6"/>
  <c r="Y127" i="6"/>
  <c r="Y128" i="6"/>
  <c r="Y133" i="6"/>
  <c r="Y137" i="6"/>
  <c r="Y129" i="6"/>
  <c r="X84" i="21"/>
  <c r="AB150" i="21"/>
  <c r="X150" i="21"/>
  <c r="X107" i="21"/>
  <c r="BC185" i="39"/>
  <c r="BC75" i="39"/>
  <c r="BC98" i="39"/>
  <c r="AU72" i="39"/>
  <c r="AU95" i="39"/>
  <c r="AU182" i="39"/>
  <c r="AU138" i="39"/>
  <c r="P70" i="34"/>
  <c r="N32" i="27"/>
  <c r="P33" i="34"/>
  <c r="AO68" i="21"/>
  <c r="AO134" i="21"/>
  <c r="AO75" i="21"/>
  <c r="AO82" i="21"/>
  <c r="AU134" i="21"/>
  <c r="J87" i="21"/>
  <c r="J110" i="21"/>
  <c r="J153" i="21"/>
  <c r="L127" i="19"/>
  <c r="L61" i="19"/>
  <c r="L171" i="19"/>
  <c r="N127" i="19"/>
  <c r="BI152" i="39"/>
  <c r="BI109" i="39"/>
  <c r="BI86" i="39"/>
  <c r="BM152" i="39"/>
  <c r="AL74" i="21"/>
  <c r="AL97" i="21"/>
  <c r="AR140" i="21"/>
  <c r="AL140" i="21"/>
  <c r="AY84" i="39"/>
  <c r="Y150" i="39"/>
  <c r="AZ194" i="39"/>
  <c r="AY107" i="39"/>
  <c r="AY194" i="39"/>
  <c r="AY150" i="39"/>
  <c r="CT157" i="6"/>
  <c r="CT91" i="6"/>
  <c r="O137" i="39"/>
  <c r="O94" i="39"/>
  <c r="O71" i="39"/>
  <c r="AF58" i="21"/>
  <c r="C95" i="21"/>
  <c r="C72" i="21"/>
  <c r="C138" i="21"/>
  <c r="AO73" i="39"/>
  <c r="AO96" i="39"/>
  <c r="V144" i="39"/>
  <c r="J37" i="41" s="1"/>
  <c r="J74" i="41" s="1"/>
  <c r="V188" i="39"/>
  <c r="E37" i="41" s="1"/>
  <c r="E74" i="41" s="1"/>
  <c r="V78" i="39"/>
  <c r="V101" i="39"/>
  <c r="AG103" i="21"/>
  <c r="AG80" i="21"/>
  <c r="BS154" i="1"/>
  <c r="BS88" i="1"/>
  <c r="AX171" i="39"/>
  <c r="X127" i="39"/>
  <c r="AX61" i="39"/>
  <c r="BJ80" i="39"/>
  <c r="BK190" i="39"/>
  <c r="W190" i="39"/>
  <c r="BJ146" i="39"/>
  <c r="BJ103" i="39"/>
  <c r="BJ190" i="39"/>
  <c r="U152" i="19"/>
  <c r="Y152" i="19"/>
  <c r="U196" i="19"/>
  <c r="U109" i="19"/>
  <c r="U86" i="19"/>
  <c r="AM255" i="6"/>
  <c r="C152" i="21"/>
  <c r="C92" i="21"/>
  <c r="C86" i="21"/>
  <c r="C97" i="21"/>
  <c r="F178" i="19"/>
  <c r="F134" i="19"/>
  <c r="E134" i="19"/>
  <c r="E178" i="19"/>
  <c r="EE138" i="6"/>
  <c r="R66" i="21"/>
  <c r="AG105" i="39"/>
  <c r="AG96" i="39"/>
  <c r="AG153" i="39"/>
  <c r="AG93" i="39"/>
  <c r="AS73" i="39"/>
  <c r="AS96" i="39"/>
  <c r="AS139" i="39"/>
  <c r="AS183" i="39"/>
  <c r="O37" i="18"/>
  <c r="Q73" i="34"/>
  <c r="Q36" i="34"/>
  <c r="O74" i="18"/>
  <c r="O35" i="27"/>
  <c r="EO244" i="6"/>
  <c r="EO92" i="6"/>
  <c r="FA156" i="6"/>
  <c r="EO199" i="6"/>
  <c r="EO89" i="6"/>
  <c r="EO156" i="6"/>
  <c r="AN9" i="19"/>
  <c r="BI9" i="39"/>
  <c r="EO90" i="6"/>
  <c r="W65" i="21"/>
  <c r="W131" i="21"/>
  <c r="AA131" i="21"/>
  <c r="AB60" i="39"/>
  <c r="AD58" i="21"/>
  <c r="AD60" i="21"/>
  <c r="AG157" i="6"/>
  <c r="AG245" i="6"/>
  <c r="AH200" i="6"/>
  <c r="AG200" i="6"/>
  <c r="AG91" i="6"/>
  <c r="AU154" i="21"/>
  <c r="AO111" i="21"/>
  <c r="Q140" i="39"/>
  <c r="AQ184" i="39"/>
  <c r="AQ97" i="39"/>
  <c r="AQ74" i="39"/>
  <c r="H87" i="39"/>
  <c r="H107" i="39"/>
  <c r="H153" i="39"/>
  <c r="H111" i="39"/>
  <c r="H106" i="39"/>
  <c r="H93" i="39"/>
  <c r="H109" i="39"/>
  <c r="AQ129" i="21"/>
  <c r="AK129" i="21"/>
  <c r="X132" i="39"/>
  <c r="AX176" i="39"/>
  <c r="AX66" i="39"/>
  <c r="AX132" i="39"/>
  <c r="BL156" i="1"/>
  <c r="BL90" i="1"/>
  <c r="BX156" i="1"/>
  <c r="L19" i="26"/>
  <c r="L23" i="26" s="1"/>
  <c r="D19" i="26"/>
  <c r="DD259" i="6"/>
  <c r="DD242" i="6"/>
  <c r="DD269" i="6"/>
  <c r="DD248" i="6"/>
  <c r="DD247" i="6"/>
  <c r="DD279" i="6"/>
  <c r="DD197" i="6"/>
  <c r="DD262" i="6"/>
  <c r="DD267" i="6"/>
  <c r="DD276" i="6"/>
  <c r="DD265" i="6"/>
  <c r="DD280" i="6"/>
  <c r="DD249" i="6"/>
  <c r="DD154" i="6"/>
  <c r="DD272" i="6"/>
  <c r="DD257" i="6"/>
  <c r="DD273" i="6"/>
  <c r="DD250" i="6"/>
  <c r="DD258" i="6"/>
  <c r="DD266" i="6"/>
  <c r="DD274" i="6"/>
  <c r="DD256" i="6"/>
  <c r="DD271" i="6"/>
  <c r="DD261" i="6"/>
  <c r="DD275" i="6"/>
  <c r="DD270" i="6"/>
  <c r="DD255" i="6"/>
  <c r="DD263" i="6"/>
  <c r="DD254" i="6"/>
  <c r="DD268" i="6"/>
  <c r="DD252" i="6"/>
  <c r="DD244" i="6"/>
  <c r="DD253" i="6"/>
  <c r="DD278" i="6"/>
  <c r="DD264" i="6"/>
  <c r="DD251" i="6"/>
  <c r="DD260" i="6"/>
  <c r="DD277" i="6"/>
  <c r="AM253" i="6"/>
  <c r="DK275" i="6"/>
  <c r="DK268" i="6"/>
  <c r="DK260" i="6"/>
  <c r="DK250" i="6"/>
  <c r="DK262" i="6"/>
  <c r="DK259" i="6"/>
  <c r="DK276" i="6"/>
  <c r="DK252" i="6"/>
  <c r="DK255" i="6"/>
  <c r="DK249" i="6"/>
  <c r="DK279" i="6"/>
  <c r="DK266" i="6"/>
  <c r="DK277" i="6"/>
  <c r="DK269" i="6"/>
  <c r="DK253" i="6"/>
  <c r="DK274" i="6"/>
  <c r="DK273" i="6"/>
  <c r="DK271" i="6"/>
  <c r="DK264" i="6"/>
  <c r="DK247" i="6"/>
  <c r="DK267" i="6"/>
  <c r="DK265" i="6"/>
  <c r="DK263" i="6"/>
  <c r="DK256" i="6"/>
  <c r="DK280" i="6"/>
  <c r="DK258" i="6"/>
  <c r="DK154" i="6"/>
  <c r="DK261" i="6"/>
  <c r="DK254" i="6"/>
  <c r="DK251" i="6"/>
  <c r="DK278" i="6"/>
  <c r="DK272" i="6"/>
  <c r="DK248" i="6"/>
  <c r="DK257" i="6"/>
  <c r="DK270" i="6"/>
  <c r="DK242" i="6"/>
  <c r="DK197" i="6"/>
  <c r="P147" i="39"/>
  <c r="P191" i="39"/>
  <c r="P104" i="39"/>
  <c r="P81" i="39"/>
  <c r="CJ247" i="6"/>
  <c r="BI174" i="39"/>
  <c r="BH130" i="39"/>
  <c r="BL130" i="39"/>
  <c r="AW167" i="39"/>
  <c r="AW123" i="39"/>
  <c r="W123" i="39"/>
  <c r="AK80" i="21"/>
  <c r="AK146" i="21"/>
  <c r="AQ146" i="21"/>
  <c r="AK103" i="21"/>
  <c r="BM269" i="6"/>
  <c r="AH85" i="39"/>
  <c r="AH151" i="39"/>
  <c r="AH108" i="39"/>
  <c r="M30" i="18"/>
  <c r="N29" i="34"/>
  <c r="J176" i="19"/>
  <c r="J132" i="19"/>
  <c r="J66" i="19"/>
  <c r="AZ272" i="6"/>
  <c r="CV89" i="6"/>
  <c r="CV88" i="6"/>
  <c r="CV155" i="6"/>
  <c r="CV198" i="6"/>
  <c r="AJ91" i="21"/>
  <c r="AJ79" i="21"/>
  <c r="AJ134" i="21"/>
  <c r="AJ73" i="21"/>
  <c r="AP134" i="21"/>
  <c r="AJ80" i="21"/>
  <c r="AJ68" i="21"/>
  <c r="AJ75" i="21"/>
  <c r="O73" i="18"/>
  <c r="O34" i="27"/>
  <c r="O36" i="18"/>
  <c r="Q72" i="34"/>
  <c r="Q35" i="34"/>
  <c r="AZ253" i="6"/>
  <c r="D69" i="19"/>
  <c r="D92" i="19"/>
  <c r="D135" i="19"/>
  <c r="D179" i="19"/>
  <c r="B73" i="39"/>
  <c r="B96" i="39"/>
  <c r="B139" i="39"/>
  <c r="BD70" i="39"/>
  <c r="BD180" i="39"/>
  <c r="AJ60" i="21"/>
  <c r="AJ126" i="21"/>
  <c r="AP126" i="21"/>
  <c r="C25" i="26"/>
  <c r="C49" i="26"/>
  <c r="BB280" i="6"/>
  <c r="BB242" i="6"/>
  <c r="BB154" i="6"/>
  <c r="AW153" i="39"/>
  <c r="AW95" i="39"/>
  <c r="AW105" i="39"/>
  <c r="AW87" i="39"/>
  <c r="AW97" i="39"/>
  <c r="AW197" i="39"/>
  <c r="W153" i="39"/>
  <c r="AS93" i="39"/>
  <c r="AS70" i="39"/>
  <c r="S136" i="39"/>
  <c r="AS136" i="39"/>
  <c r="AS180" i="39"/>
  <c r="Y126" i="6"/>
  <c r="AL258" i="6"/>
  <c r="D130" i="39"/>
  <c r="W111" i="21"/>
  <c r="AA154" i="21"/>
  <c r="W154" i="21"/>
  <c r="W88" i="21"/>
  <c r="C131" i="21"/>
  <c r="C65" i="21"/>
  <c r="W123" i="21"/>
  <c r="AA123" i="21"/>
  <c r="AQ109" i="39"/>
  <c r="AQ86" i="39"/>
  <c r="AQ196" i="39"/>
  <c r="AH59" i="39"/>
  <c r="AH125" i="39"/>
  <c r="O148" i="19"/>
  <c r="N192" i="19"/>
  <c r="M82" i="19"/>
  <c r="M192" i="19"/>
  <c r="M105" i="19"/>
  <c r="M148" i="19"/>
  <c r="S75" i="19"/>
  <c r="S98" i="19"/>
  <c r="S185" i="19"/>
  <c r="I94" i="19"/>
  <c r="I71" i="19"/>
  <c r="I181" i="19"/>
  <c r="E128" i="39"/>
  <c r="AB158" i="6"/>
  <c r="AB92" i="6"/>
  <c r="AB246" i="6"/>
  <c r="AB201" i="6"/>
  <c r="I94" i="39"/>
  <c r="I93" i="39"/>
  <c r="I153" i="39"/>
  <c r="I101" i="39"/>
  <c r="I87" i="39"/>
  <c r="I108" i="39"/>
  <c r="Q23" i="34"/>
  <c r="O24" i="18"/>
  <c r="O22" i="27"/>
  <c r="V84" i="19"/>
  <c r="V78" i="19"/>
  <c r="V179" i="19"/>
  <c r="Z135" i="19"/>
  <c r="V92" i="19"/>
  <c r="C64" i="35" s="1"/>
  <c r="V69" i="19"/>
  <c r="C27" i="35" s="1"/>
  <c r="V135" i="19"/>
  <c r="W77" i="21"/>
  <c r="W100" i="21"/>
  <c r="AA143" i="21"/>
  <c r="W143" i="21"/>
  <c r="AL110" i="21"/>
  <c r="AL87" i="21"/>
  <c r="AL153" i="21"/>
  <c r="AR153" i="21"/>
  <c r="EI264" i="6"/>
  <c r="AJ81" i="21"/>
  <c r="AJ104" i="21"/>
  <c r="AJ147" i="21"/>
  <c r="AP147" i="21"/>
  <c r="M43" i="18"/>
  <c r="N42" i="34"/>
  <c r="DF90" i="6"/>
  <c r="DF156" i="6"/>
  <c r="DF244" i="6"/>
  <c r="E77" i="21"/>
  <c r="F143" i="21"/>
  <c r="E100" i="21"/>
  <c r="E143" i="21"/>
  <c r="T76" i="21"/>
  <c r="T99" i="21"/>
  <c r="AH89" i="39"/>
  <c r="AH155" i="39"/>
  <c r="AH112" i="39"/>
  <c r="W173" i="39"/>
  <c r="BK173" i="39"/>
  <c r="BJ129" i="39"/>
  <c r="BJ173" i="39"/>
  <c r="BJ63" i="39"/>
  <c r="BJ62" i="39" s="1"/>
  <c r="O130" i="19"/>
  <c r="N174" i="19"/>
  <c r="M130" i="19"/>
  <c r="M174" i="19"/>
  <c r="O135" i="19"/>
  <c r="N179" i="19"/>
  <c r="M179" i="19"/>
  <c r="M69" i="19"/>
  <c r="M135" i="19"/>
  <c r="M92" i="19"/>
  <c r="G148" i="39"/>
  <c r="CL157" i="6"/>
  <c r="CL200" i="6"/>
  <c r="CL91" i="6"/>
  <c r="CV156" i="6"/>
  <c r="CV90" i="6"/>
  <c r="CV199" i="6"/>
  <c r="AY80" i="19"/>
  <c r="H39" i="12" s="1"/>
  <c r="AZ146" i="19"/>
  <c r="AY103" i="19"/>
  <c r="H76" i="12" s="1"/>
  <c r="P18" i="28" s="1"/>
  <c r="CP254" i="6"/>
  <c r="AM275" i="6"/>
  <c r="BE77" i="39"/>
  <c r="BE100" i="39"/>
  <c r="AG86" i="21"/>
  <c r="AG92" i="21"/>
  <c r="AG106" i="21"/>
  <c r="L8" i="19"/>
  <c r="M163" i="19" s="1"/>
  <c r="AY8" i="19"/>
  <c r="AZ119" i="19" s="1"/>
  <c r="J8" i="12" s="1"/>
  <c r="AJ8" i="19"/>
  <c r="E8" i="19"/>
  <c r="EG198" i="6"/>
  <c r="EG243" i="6"/>
  <c r="U8" i="19"/>
  <c r="BG8" i="39"/>
  <c r="BG53" i="39" s="1"/>
  <c r="EG89" i="6"/>
  <c r="EG88" i="6"/>
  <c r="S8" i="39"/>
  <c r="S56" i="39" s="1"/>
  <c r="EG155" i="6"/>
  <c r="AW8" i="39"/>
  <c r="ES155" i="6"/>
  <c r="AZ73" i="39"/>
  <c r="Z139" i="39"/>
  <c r="AZ96" i="39"/>
  <c r="AZ183" i="39"/>
  <c r="AZ139" i="39"/>
  <c r="AS131" i="39"/>
  <c r="AS175" i="39"/>
  <c r="BX91" i="6"/>
  <c r="BX200" i="6"/>
  <c r="BX157" i="6"/>
  <c r="BX245" i="6"/>
  <c r="AG93" i="21"/>
  <c r="AG70" i="21"/>
  <c r="CJ250" i="6"/>
  <c r="AN74" i="21"/>
  <c r="AN97" i="21"/>
  <c r="AN140" i="21"/>
  <c r="AT140" i="21"/>
  <c r="V169" i="19"/>
  <c r="V125" i="19"/>
  <c r="Z125" i="19"/>
  <c r="V59" i="19"/>
  <c r="C14" i="35" s="1"/>
  <c r="D186" i="19"/>
  <c r="D142" i="19"/>
  <c r="D76" i="19"/>
  <c r="D99" i="19"/>
  <c r="J18" i="27"/>
  <c r="I96" i="21"/>
  <c r="I73" i="21"/>
  <c r="K66" i="19"/>
  <c r="H23" i="22" s="1"/>
  <c r="K176" i="19"/>
  <c r="AK99" i="39"/>
  <c r="AK76" i="39"/>
  <c r="K142" i="39"/>
  <c r="AK142" i="39"/>
  <c r="K40" i="27"/>
  <c r="B104" i="19"/>
  <c r="B81" i="19"/>
  <c r="J129" i="21"/>
  <c r="CX88" i="1"/>
  <c r="CX154" i="1"/>
  <c r="R83" i="21"/>
  <c r="R106" i="21"/>
  <c r="CR89" i="6"/>
  <c r="CR243" i="6"/>
  <c r="CR155" i="6"/>
  <c r="EI267" i="6"/>
  <c r="AP170" i="19"/>
  <c r="AO126" i="19"/>
  <c r="AO170" i="19"/>
  <c r="AU126" i="19"/>
  <c r="AO60" i="19"/>
  <c r="DJ244" i="6"/>
  <c r="DJ199" i="6"/>
  <c r="O131" i="19"/>
  <c r="M131" i="19"/>
  <c r="N175" i="19"/>
  <c r="E22" i="22" s="1"/>
  <c r="AS197" i="39"/>
  <c r="AS153" i="39"/>
  <c r="AS87" i="39"/>
  <c r="W73" i="19"/>
  <c r="W96" i="19"/>
  <c r="AA139" i="19"/>
  <c r="W183" i="19"/>
  <c r="W139" i="19"/>
  <c r="J82" i="18"/>
  <c r="J45" i="18"/>
  <c r="K45" i="18" s="1"/>
  <c r="AD105" i="19"/>
  <c r="DY92" i="6"/>
  <c r="DY158" i="6"/>
  <c r="DY201" i="6"/>
  <c r="AF11" i="19"/>
  <c r="F132" i="39"/>
  <c r="D125" i="19"/>
  <c r="D59" i="19"/>
  <c r="D169" i="19"/>
  <c r="D141" i="21"/>
  <c r="D98" i="21"/>
  <c r="N72" i="36" s="1"/>
  <c r="D75" i="21"/>
  <c r="AO92" i="21"/>
  <c r="AU135" i="21"/>
  <c r="AO135" i="21"/>
  <c r="AO96" i="21"/>
  <c r="AO139" i="21"/>
  <c r="AU139" i="21"/>
  <c r="CJ246" i="6"/>
  <c r="CJ92" i="6"/>
  <c r="DL154" i="1"/>
  <c r="CZ154" i="1"/>
  <c r="CZ88" i="1"/>
  <c r="ED88" i="1"/>
  <c r="AH7" i="21"/>
  <c r="E7" i="39"/>
  <c r="ED87" i="1"/>
  <c r="AI7" i="39"/>
  <c r="ED153" i="1"/>
  <c r="ED89" i="1"/>
  <c r="T7" i="21"/>
  <c r="CQ246" i="6"/>
  <c r="CQ158" i="6"/>
  <c r="CQ201" i="6"/>
  <c r="P193" i="39"/>
  <c r="P106" i="39"/>
  <c r="P83" i="39"/>
  <c r="P149" i="39"/>
  <c r="AI96" i="39"/>
  <c r="M69" i="41" s="1"/>
  <c r="AI139" i="39"/>
  <c r="AI73" i="39"/>
  <c r="M32" i="41" s="1"/>
  <c r="AV65" i="39"/>
  <c r="H22" i="41" s="1"/>
  <c r="AW175" i="39"/>
  <c r="AV131" i="39"/>
  <c r="AV175" i="39"/>
  <c r="BD75" i="39"/>
  <c r="BD185" i="39"/>
  <c r="C193" i="19"/>
  <c r="C149" i="19"/>
  <c r="C83" i="19"/>
  <c r="C106" i="19"/>
  <c r="AI129" i="39"/>
  <c r="AE63" i="39"/>
  <c r="AE62" i="39" s="1"/>
  <c r="L36" i="27"/>
  <c r="AJ78" i="21"/>
  <c r="AJ101" i="21"/>
  <c r="AP144" i="21"/>
  <c r="AJ144" i="21"/>
  <c r="Z244" i="6"/>
  <c r="Z90" i="6"/>
  <c r="Z199" i="6"/>
  <c r="Z156" i="6"/>
  <c r="Z89" i="6"/>
  <c r="Z88" i="6"/>
  <c r="W106" i="19"/>
  <c r="W83" i="19"/>
  <c r="W149" i="19"/>
  <c r="AA149" i="19"/>
  <c r="W193" i="19"/>
  <c r="I80" i="39"/>
  <c r="I103" i="39"/>
  <c r="I146" i="39"/>
  <c r="O39" i="41" s="1"/>
  <c r="O76" i="41" s="1"/>
  <c r="M62" i="21"/>
  <c r="M61" i="21" s="1"/>
  <c r="M128" i="21"/>
  <c r="O128" i="21"/>
  <c r="AY66" i="19"/>
  <c r="H23" i="12" s="1"/>
  <c r="AZ132" i="19"/>
  <c r="J23" i="12" s="1"/>
  <c r="K128" i="19"/>
  <c r="K172" i="19"/>
  <c r="D81" i="21"/>
  <c r="D104" i="21"/>
  <c r="D147" i="21"/>
  <c r="BM278" i="6"/>
  <c r="V11" i="21"/>
  <c r="EJ91" i="1"/>
  <c r="EJ157" i="1"/>
  <c r="G11" i="39"/>
  <c r="AK11" i="39"/>
  <c r="EV157" i="1"/>
  <c r="T92" i="6"/>
  <c r="T246" i="6"/>
  <c r="T158" i="6"/>
  <c r="T201" i="6"/>
  <c r="P36" i="34"/>
  <c r="P73" i="34"/>
  <c r="N35" i="27"/>
  <c r="Y172" i="19"/>
  <c r="X128" i="19"/>
  <c r="AB128" i="19"/>
  <c r="X172" i="19"/>
  <c r="M37" i="27"/>
  <c r="AN262" i="6"/>
  <c r="AY106" i="19"/>
  <c r="H79" i="12" s="1"/>
  <c r="P21" i="28" s="1"/>
  <c r="AY83" i="19"/>
  <c r="H42" i="12" s="1"/>
  <c r="AZ149" i="19"/>
  <c r="F150" i="21"/>
  <c r="E107" i="21"/>
  <c r="E150" i="21"/>
  <c r="E84" i="21"/>
  <c r="ER154" i="1"/>
  <c r="FD154" i="1"/>
  <c r="ER88" i="1"/>
  <c r="M7" i="34" s="1"/>
  <c r="EL201" i="6"/>
  <c r="EL92" i="6"/>
  <c r="EL158" i="6"/>
  <c r="EX158" i="6"/>
  <c r="EL246" i="6"/>
  <c r="BB255" i="6"/>
  <c r="AN112" i="19"/>
  <c r="AN89" i="19"/>
  <c r="AN199" i="19"/>
  <c r="AT155" i="19"/>
  <c r="AC134" i="6"/>
  <c r="AC148" i="6"/>
  <c r="AC137" i="6"/>
  <c r="AC135" i="6"/>
  <c r="AC129" i="6"/>
  <c r="AC127" i="6"/>
  <c r="AC281" i="6"/>
  <c r="AC144" i="6"/>
  <c r="AC147" i="6"/>
  <c r="AC138" i="6"/>
  <c r="AC132" i="6"/>
  <c r="AC140" i="6"/>
  <c r="AC133" i="6"/>
  <c r="AC131" i="6"/>
  <c r="AC139" i="6"/>
  <c r="AC142" i="6"/>
  <c r="AC130" i="6"/>
  <c r="AC143" i="6"/>
  <c r="AC145" i="6"/>
  <c r="AC141" i="6"/>
  <c r="AC136" i="6"/>
  <c r="AC128" i="6"/>
  <c r="Y155" i="1"/>
  <c r="Y89" i="1"/>
  <c r="AK155" i="1"/>
  <c r="AF168" i="19"/>
  <c r="BG169" i="39"/>
  <c r="BK125" i="39"/>
  <c r="BG59" i="39"/>
  <c r="BG125" i="39"/>
  <c r="O85" i="39"/>
  <c r="O151" i="39"/>
  <c r="O108" i="39"/>
  <c r="DS245" i="6"/>
  <c r="DS256" i="6"/>
  <c r="DS269" i="6"/>
  <c r="DS261" i="6"/>
  <c r="DS260" i="6"/>
  <c r="DS275" i="6"/>
  <c r="DS258" i="6"/>
  <c r="DS197" i="6"/>
  <c r="DS280" i="6"/>
  <c r="DS274" i="6"/>
  <c r="DS265" i="6"/>
  <c r="DS264" i="6"/>
  <c r="DS249" i="6"/>
  <c r="DS257" i="6"/>
  <c r="DS268" i="6"/>
  <c r="DS250" i="6"/>
  <c r="DS248" i="6"/>
  <c r="DS242" i="6"/>
  <c r="DS262" i="6"/>
  <c r="DS271" i="6"/>
  <c r="DS254" i="6"/>
  <c r="DS272" i="6"/>
  <c r="DS278" i="6"/>
  <c r="DS253" i="6"/>
  <c r="DS255" i="6"/>
  <c r="DS154" i="6"/>
  <c r="DS263" i="6"/>
  <c r="DS273" i="6"/>
  <c r="DS270" i="6"/>
  <c r="DS252" i="6"/>
  <c r="DS247" i="6"/>
  <c r="DS266" i="6"/>
  <c r="DS251" i="6"/>
  <c r="DS267" i="6"/>
  <c r="DS276" i="6"/>
  <c r="DS279" i="6"/>
  <c r="DS259" i="6"/>
  <c r="DS277" i="6"/>
  <c r="K71" i="19"/>
  <c r="K137" i="19"/>
  <c r="K94" i="19"/>
  <c r="K181" i="19"/>
  <c r="AY75" i="19"/>
  <c r="H34" i="12" s="1"/>
  <c r="AZ141" i="19"/>
  <c r="AY98" i="19"/>
  <c r="H71" i="12" s="1"/>
  <c r="P13" i="28" s="1"/>
  <c r="E151" i="39"/>
  <c r="E85" i="39"/>
  <c r="E108" i="39"/>
  <c r="J130" i="21"/>
  <c r="J64" i="21"/>
  <c r="X135" i="21"/>
  <c r="AB135" i="21"/>
  <c r="X69" i="21"/>
  <c r="X92" i="21"/>
  <c r="AB142" i="21"/>
  <c r="X99" i="21"/>
  <c r="X76" i="21"/>
  <c r="X142" i="21"/>
  <c r="CJ88" i="1"/>
  <c r="CJ154" i="1"/>
  <c r="D76" i="39"/>
  <c r="D99" i="39"/>
  <c r="K96" i="19"/>
  <c r="K139" i="19"/>
  <c r="K183" i="19"/>
  <c r="K73" i="19"/>
  <c r="AW92" i="39"/>
  <c r="AW74" i="39"/>
  <c r="AW82" i="39"/>
  <c r="AW69" i="39"/>
  <c r="AW179" i="39"/>
  <c r="W135" i="39"/>
  <c r="AW79" i="39"/>
  <c r="AW135" i="39"/>
  <c r="AW84" i="39"/>
  <c r="AW72" i="39"/>
  <c r="U92" i="19"/>
  <c r="U84" i="19"/>
  <c r="U179" i="19"/>
  <c r="Y135" i="19"/>
  <c r="U135" i="19"/>
  <c r="U69" i="19"/>
  <c r="U75" i="19"/>
  <c r="M22" i="18"/>
  <c r="N21" i="34"/>
  <c r="F126" i="39"/>
  <c r="AF60" i="39"/>
  <c r="AF126" i="39"/>
  <c r="P176" i="39"/>
  <c r="P132" i="39"/>
  <c r="Q82" i="21"/>
  <c r="Q105" i="21"/>
  <c r="EM136" i="6"/>
  <c r="EM281" i="6"/>
  <c r="EM148" i="6"/>
  <c r="EM137" i="6"/>
  <c r="EM141" i="6"/>
  <c r="EM131" i="6"/>
  <c r="AM46" i="19"/>
  <c r="EM139" i="6"/>
  <c r="EM133" i="6"/>
  <c r="EM128" i="6"/>
  <c r="EM142" i="6"/>
  <c r="EM140" i="6"/>
  <c r="EM129" i="6"/>
  <c r="EM134" i="6"/>
  <c r="EM144" i="6"/>
  <c r="EM145" i="6"/>
  <c r="EM127" i="6"/>
  <c r="EM143" i="6"/>
  <c r="EM135" i="6"/>
  <c r="W46" i="19"/>
  <c r="EM138" i="6"/>
  <c r="EM147" i="6"/>
  <c r="M46" i="19"/>
  <c r="EM130" i="6"/>
  <c r="EM132" i="6"/>
  <c r="AM128" i="39"/>
  <c r="M128" i="39"/>
  <c r="J134" i="39"/>
  <c r="AJ134" i="39"/>
  <c r="AB98" i="39"/>
  <c r="AB75" i="39"/>
  <c r="K86" i="19"/>
  <c r="K152" i="19"/>
  <c r="K196" i="19"/>
  <c r="K109" i="19"/>
  <c r="K124" i="39"/>
  <c r="AK124" i="39"/>
  <c r="O60" i="39"/>
  <c r="O126" i="39"/>
  <c r="AK130" i="19"/>
  <c r="AQ130" i="19"/>
  <c r="AR171" i="39"/>
  <c r="AR61" i="39"/>
  <c r="AY136" i="21"/>
  <c r="O30" i="12" s="1"/>
  <c r="O67" i="12" s="1"/>
  <c r="AX70" i="21"/>
  <c r="M30" i="12" s="1"/>
  <c r="AX93" i="21"/>
  <c r="M67" i="12" s="1"/>
  <c r="AV154" i="39"/>
  <c r="AV111" i="39"/>
  <c r="H84" i="41" s="1"/>
  <c r="AV88" i="39"/>
  <c r="H47" i="41" s="1"/>
  <c r="B153" i="39"/>
  <c r="B104" i="39"/>
  <c r="B103" i="39"/>
  <c r="B107" i="39"/>
  <c r="B98" i="39"/>
  <c r="B112" i="39"/>
  <c r="B87" i="39"/>
  <c r="BV155" i="6"/>
  <c r="BV89" i="6"/>
  <c r="BV92" i="6"/>
  <c r="BV198" i="6"/>
  <c r="AJ63" i="19"/>
  <c r="AJ62" i="19" s="1"/>
  <c r="AJ173" i="19"/>
  <c r="AJ129" i="19"/>
  <c r="AP129" i="19"/>
  <c r="AG175" i="19"/>
  <c r="AG67" i="19"/>
  <c r="AG65" i="19"/>
  <c r="BO88" i="1"/>
  <c r="CA154" i="1"/>
  <c r="BO154" i="1"/>
  <c r="AJ104" i="39"/>
  <c r="J147" i="39"/>
  <c r="AJ81" i="39"/>
  <c r="AJ147" i="39"/>
  <c r="AG107" i="19"/>
  <c r="AG84" i="19"/>
  <c r="AG194" i="19"/>
  <c r="O63" i="39"/>
  <c r="O62" i="39" s="1"/>
  <c r="O129" i="39"/>
  <c r="AG77" i="39"/>
  <c r="G143" i="39"/>
  <c r="AG143" i="39"/>
  <c r="C134" i="21"/>
  <c r="C69" i="21"/>
  <c r="C91" i="21"/>
  <c r="C74" i="21"/>
  <c r="C68" i="21"/>
  <c r="I130" i="39"/>
  <c r="O21" i="41" s="1"/>
  <c r="AF94" i="39"/>
  <c r="AF71" i="39"/>
  <c r="AF137" i="39"/>
  <c r="F137" i="39"/>
  <c r="B100" i="39"/>
  <c r="B77" i="39"/>
  <c r="P90" i="6"/>
  <c r="O21" i="18"/>
  <c r="O19" i="27"/>
  <c r="Q20" i="34"/>
  <c r="AS276" i="6"/>
  <c r="AS258" i="6"/>
  <c r="AS254" i="6"/>
  <c r="AS267" i="6"/>
  <c r="AS248" i="6"/>
  <c r="AS273" i="6"/>
  <c r="AS260" i="6"/>
  <c r="AS264" i="6"/>
  <c r="AS256" i="6"/>
  <c r="AS253" i="6"/>
  <c r="AS269" i="6"/>
  <c r="AS252" i="6"/>
  <c r="AS257" i="6"/>
  <c r="AS270" i="6"/>
  <c r="AS255" i="6"/>
  <c r="AS261" i="6"/>
  <c r="AS250" i="6"/>
  <c r="AS275" i="6"/>
  <c r="AS277" i="6"/>
  <c r="AS259" i="6"/>
  <c r="AS154" i="6"/>
  <c r="AS278" i="6"/>
  <c r="AS247" i="6"/>
  <c r="AS279" i="6"/>
  <c r="AS274" i="6"/>
  <c r="AS249" i="6"/>
  <c r="AS262" i="6"/>
  <c r="AS266" i="6"/>
  <c r="AS265" i="6"/>
  <c r="AS197" i="6"/>
  <c r="AS280" i="6"/>
  <c r="AS271" i="6"/>
  <c r="AS251" i="6"/>
  <c r="AS263" i="6"/>
  <c r="AS242" i="6"/>
  <c r="AS272" i="6"/>
  <c r="AS268" i="6"/>
  <c r="AI124" i="39"/>
  <c r="K97" i="19"/>
  <c r="K140" i="19"/>
  <c r="K184" i="19"/>
  <c r="K74" i="19"/>
  <c r="BC84" i="39"/>
  <c r="BG150" i="39"/>
  <c r="BC194" i="39"/>
  <c r="BC107" i="39"/>
  <c r="AK69" i="21"/>
  <c r="AQ135" i="21"/>
  <c r="AK135" i="21"/>
  <c r="AK92" i="21"/>
  <c r="BI158" i="6"/>
  <c r="BI201" i="6"/>
  <c r="BI92" i="6"/>
  <c r="DT271" i="6"/>
  <c r="DT252" i="6"/>
  <c r="DT264" i="6"/>
  <c r="DT267" i="6"/>
  <c r="DT261" i="6"/>
  <c r="DT270" i="6"/>
  <c r="DT280" i="6"/>
  <c r="DT275" i="6"/>
  <c r="DT269" i="6"/>
  <c r="DT154" i="6"/>
  <c r="DT253" i="6"/>
  <c r="DT250" i="6"/>
  <c r="DT262" i="6"/>
  <c r="DT277" i="6"/>
  <c r="DT197" i="6"/>
  <c r="DT266" i="6"/>
  <c r="DT242" i="6"/>
  <c r="DT268" i="6"/>
  <c r="DT276" i="6"/>
  <c r="DT256" i="6"/>
  <c r="DT272" i="6"/>
  <c r="DT258" i="6"/>
  <c r="DT257" i="6"/>
  <c r="DT265" i="6"/>
  <c r="DT247" i="6"/>
  <c r="DT274" i="6"/>
  <c r="DT279" i="6"/>
  <c r="DT248" i="6"/>
  <c r="DT254" i="6"/>
  <c r="DT251" i="6"/>
  <c r="DT260" i="6"/>
  <c r="DT249" i="6"/>
  <c r="DT255" i="6"/>
  <c r="DT273" i="6"/>
  <c r="DT263" i="6"/>
  <c r="DT244" i="6"/>
  <c r="DT259" i="6"/>
  <c r="DT278" i="6"/>
  <c r="AM261" i="6"/>
  <c r="AL152" i="21"/>
  <c r="BG195" i="39"/>
  <c r="BG85" i="39"/>
  <c r="BG151" i="39"/>
  <c r="BG108" i="39"/>
  <c r="BK151" i="39"/>
  <c r="AI65" i="39"/>
  <c r="M22" i="41" s="1"/>
  <c r="BE186" i="39"/>
  <c r="BE99" i="39"/>
  <c r="BE76" i="39"/>
  <c r="AT107" i="39"/>
  <c r="AT84" i="39"/>
  <c r="AX150" i="39"/>
  <c r="T150" i="39"/>
  <c r="AT194" i="39"/>
  <c r="AT150" i="39"/>
  <c r="Q60" i="21"/>
  <c r="CF91" i="1"/>
  <c r="CR157" i="1"/>
  <c r="AN195" i="19"/>
  <c r="AN85" i="19"/>
  <c r="AO195" i="19"/>
  <c r="E44" i="23" s="1"/>
  <c r="E81" i="23" s="1"/>
  <c r="AT151" i="19"/>
  <c r="AN151" i="19"/>
  <c r="AN108" i="19"/>
  <c r="AG59" i="21"/>
  <c r="D97" i="21"/>
  <c r="D140" i="21"/>
  <c r="D74" i="21"/>
  <c r="AI88" i="6"/>
  <c r="AI198" i="6"/>
  <c r="AI243" i="6"/>
  <c r="AI155" i="6"/>
  <c r="AI89" i="6"/>
  <c r="BE154" i="1"/>
  <c r="AS88" i="1"/>
  <c r="AT92" i="6"/>
  <c r="AT246" i="6"/>
  <c r="AT158" i="6"/>
  <c r="I35" i="27"/>
  <c r="AG86" i="39"/>
  <c r="AG109" i="39"/>
  <c r="AG152" i="39"/>
  <c r="G152" i="39"/>
  <c r="U129" i="21"/>
  <c r="Y129" i="21"/>
  <c r="CH246" i="6"/>
  <c r="CH158" i="6"/>
  <c r="CH92" i="6"/>
  <c r="CH201" i="6"/>
  <c r="CI201" i="6"/>
  <c r="AU126" i="21"/>
  <c r="AO60" i="21"/>
  <c r="H40" i="27"/>
  <c r="AL263" i="6"/>
  <c r="BC89" i="39"/>
  <c r="BC112" i="39"/>
  <c r="BC199" i="39"/>
  <c r="E84" i="39"/>
  <c r="E107" i="39"/>
  <c r="E150" i="39"/>
  <c r="AZ130" i="39"/>
  <c r="Z130" i="39"/>
  <c r="AZ174" i="39"/>
  <c r="AZ273" i="6"/>
  <c r="H109" i="19"/>
  <c r="H86" i="19"/>
  <c r="K174" i="19"/>
  <c r="K130" i="19"/>
  <c r="AX108" i="39"/>
  <c r="AX85" i="39"/>
  <c r="X151" i="39"/>
  <c r="AX195" i="39"/>
  <c r="AX151" i="39"/>
  <c r="AZ245" i="6"/>
  <c r="AZ200" i="6"/>
  <c r="AZ157" i="6"/>
  <c r="AZ91" i="6"/>
  <c r="BK128" i="39"/>
  <c r="BG128" i="39"/>
  <c r="BG172" i="39"/>
  <c r="AK81" i="39"/>
  <c r="AK104" i="39"/>
  <c r="K147" i="39"/>
  <c r="AK147" i="39"/>
  <c r="AZ251" i="6"/>
  <c r="AJ67" i="19"/>
  <c r="AP133" i="19"/>
  <c r="AJ177" i="19"/>
  <c r="S181" i="19"/>
  <c r="R181" i="19"/>
  <c r="R71" i="19"/>
  <c r="R94" i="19"/>
  <c r="AY78" i="19"/>
  <c r="H37" i="12" s="1"/>
  <c r="AZ144" i="19"/>
  <c r="AY101" i="19"/>
  <c r="H74" i="12" s="1"/>
  <c r="P16" i="28" s="1"/>
  <c r="R171" i="19"/>
  <c r="R61" i="19"/>
  <c r="BH91" i="6"/>
  <c r="AN156" i="1"/>
  <c r="AI177" i="19"/>
  <c r="M127" i="19"/>
  <c r="B11" i="21"/>
  <c r="AT141" i="39"/>
  <c r="T154" i="39"/>
  <c r="AX10" i="21"/>
  <c r="BV90" i="6"/>
  <c r="T198" i="6"/>
  <c r="CO156" i="1"/>
  <c r="CO90" i="1"/>
  <c r="H105" i="19"/>
  <c r="H82" i="19"/>
  <c r="D147" i="19"/>
  <c r="D104" i="19"/>
  <c r="D191" i="19"/>
  <c r="D81" i="19"/>
  <c r="DV131" i="6"/>
  <c r="DV135" i="6"/>
  <c r="DV138" i="6"/>
  <c r="DV142" i="6"/>
  <c r="DV129" i="6"/>
  <c r="DV137" i="6"/>
  <c r="DV147" i="6"/>
  <c r="DV140" i="6"/>
  <c r="DV144" i="6"/>
  <c r="DV127" i="6"/>
  <c r="DV133" i="6"/>
  <c r="DV130" i="6"/>
  <c r="DV145" i="6"/>
  <c r="DV148" i="6"/>
  <c r="DV139" i="6"/>
  <c r="DV132" i="6"/>
  <c r="DV128" i="6"/>
  <c r="DV141" i="6"/>
  <c r="DV136" i="6"/>
  <c r="DV143" i="6"/>
  <c r="DV134" i="6"/>
  <c r="DV281" i="6"/>
  <c r="AV246" i="6"/>
  <c r="AV201" i="6"/>
  <c r="AV92" i="6"/>
  <c r="AV158" i="6"/>
  <c r="AH74" i="19"/>
  <c r="AH184" i="19"/>
  <c r="AH97" i="19"/>
  <c r="R79" i="21"/>
  <c r="R102" i="21"/>
  <c r="BB71" i="39"/>
  <c r="BB94" i="39"/>
  <c r="AF102" i="39"/>
  <c r="AF145" i="39"/>
  <c r="AF79" i="39"/>
  <c r="AJ145" i="39"/>
  <c r="AN178" i="19"/>
  <c r="AT134" i="19"/>
  <c r="AN134" i="19"/>
  <c r="AT131" i="19"/>
  <c r="AN175" i="19"/>
  <c r="AN131" i="19"/>
  <c r="AN65" i="19"/>
  <c r="C22" i="23" s="1"/>
  <c r="AO175" i="19"/>
  <c r="E22" i="23" s="1"/>
  <c r="H104" i="19"/>
  <c r="H81" i="19"/>
  <c r="AU70" i="39"/>
  <c r="AU93" i="39"/>
  <c r="AU136" i="39"/>
  <c r="AU180" i="39"/>
  <c r="AV180" i="39"/>
  <c r="AS149" i="39"/>
  <c r="AS193" i="39"/>
  <c r="AS83" i="39"/>
  <c r="AS106" i="39"/>
  <c r="AT193" i="39"/>
  <c r="H100" i="19"/>
  <c r="H77" i="19"/>
  <c r="AQ144" i="6"/>
  <c r="AQ140" i="6"/>
  <c r="AQ281" i="6"/>
  <c r="AQ148" i="6"/>
  <c r="AQ132" i="6"/>
  <c r="AQ129" i="6"/>
  <c r="AQ142" i="6"/>
  <c r="AQ137" i="6"/>
  <c r="AQ128" i="6"/>
  <c r="AQ133" i="6"/>
  <c r="AQ136" i="6"/>
  <c r="AQ141" i="6"/>
  <c r="AQ127" i="6"/>
  <c r="AQ139" i="6"/>
  <c r="AQ134" i="6"/>
  <c r="AQ145" i="6"/>
  <c r="AQ130" i="6"/>
  <c r="AQ143" i="6"/>
  <c r="AQ147" i="6"/>
  <c r="AQ131" i="6"/>
  <c r="AQ138" i="6"/>
  <c r="AQ135" i="6"/>
  <c r="R109" i="19"/>
  <c r="R196" i="19"/>
  <c r="R86" i="19"/>
  <c r="AI171" i="19"/>
  <c r="AI61" i="19"/>
  <c r="AJ66" i="21"/>
  <c r="AJ132" i="21"/>
  <c r="AP132" i="21"/>
  <c r="BE81" i="39"/>
  <c r="BE104" i="39"/>
  <c r="BE191" i="39"/>
  <c r="BI147" i="39"/>
  <c r="U193" i="39"/>
  <c r="BL149" i="39"/>
  <c r="BH149" i="39"/>
  <c r="BH193" i="39"/>
  <c r="BH83" i="39"/>
  <c r="Z125" i="21"/>
  <c r="V59" i="21"/>
  <c r="V125" i="21"/>
  <c r="N6" i="34"/>
  <c r="M7" i="18"/>
  <c r="AR130" i="21"/>
  <c r="AL130" i="21"/>
  <c r="S95" i="39"/>
  <c r="S138" i="39"/>
  <c r="S182" i="39"/>
  <c r="R89" i="39"/>
  <c r="R112" i="39"/>
  <c r="R199" i="39"/>
  <c r="R155" i="39"/>
  <c r="M40" i="18"/>
  <c r="N39" i="34"/>
  <c r="AF151" i="39"/>
  <c r="AF85" i="39"/>
  <c r="AF108" i="39"/>
  <c r="AY135" i="21"/>
  <c r="O29" i="12" s="1"/>
  <c r="O66" i="12" s="1"/>
  <c r="AX92" i="21"/>
  <c r="M66" i="12" s="1"/>
  <c r="AX69" i="21"/>
  <c r="M29" i="12" s="1"/>
  <c r="R128" i="39"/>
  <c r="R172" i="39"/>
  <c r="AK248" i="6"/>
  <c r="O95" i="39"/>
  <c r="O138" i="39"/>
  <c r="AK88" i="21"/>
  <c r="AK111" i="21"/>
  <c r="AK154" i="21"/>
  <c r="AQ154" i="21"/>
  <c r="AX94" i="39"/>
  <c r="AX137" i="39"/>
  <c r="AX181" i="39"/>
  <c r="X137" i="39"/>
  <c r="AX71" i="39"/>
  <c r="B89" i="19"/>
  <c r="B112" i="19"/>
  <c r="R71" i="21"/>
  <c r="R94" i="21"/>
  <c r="T180" i="39"/>
  <c r="T84" i="39"/>
  <c r="T136" i="39"/>
  <c r="T69" i="39"/>
  <c r="T89" i="39"/>
  <c r="T93" i="39"/>
  <c r="T78" i="39"/>
  <c r="T88" i="39"/>
  <c r="T70" i="39"/>
  <c r="AP185" i="39"/>
  <c r="AO75" i="39"/>
  <c r="AO98" i="39"/>
  <c r="T104" i="39"/>
  <c r="T81" i="39"/>
  <c r="T147" i="39"/>
  <c r="T191" i="39"/>
  <c r="AQ91" i="6"/>
  <c r="AQ243" i="6"/>
  <c r="AQ89" i="6"/>
  <c r="AQ155" i="6"/>
  <c r="AQ198" i="6"/>
  <c r="U168" i="39"/>
  <c r="BI168" i="39"/>
  <c r="BH168" i="39"/>
  <c r="BL124" i="39"/>
  <c r="BH124" i="39"/>
  <c r="J76" i="21"/>
  <c r="J94" i="21"/>
  <c r="J137" i="21"/>
  <c r="J71" i="21"/>
  <c r="I59" i="19"/>
  <c r="I169" i="19"/>
  <c r="F249" i="6"/>
  <c r="BJ92" i="6"/>
  <c r="BJ158" i="6"/>
  <c r="BJ246" i="6"/>
  <c r="BJ201" i="6"/>
  <c r="K108" i="21"/>
  <c r="K151" i="21"/>
  <c r="K85" i="21"/>
  <c r="P11" i="39"/>
  <c r="DX92" i="6"/>
  <c r="DX201" i="6"/>
  <c r="R11" i="19"/>
  <c r="DX158" i="6"/>
  <c r="BD11" i="39"/>
  <c r="AT11" i="39"/>
  <c r="AO74" i="19"/>
  <c r="AO97" i="19"/>
  <c r="AP184" i="19"/>
  <c r="AO140" i="19"/>
  <c r="AO184" i="19"/>
  <c r="AU140" i="19"/>
  <c r="W107" i="21"/>
  <c r="W150" i="21"/>
  <c r="AA150" i="21"/>
  <c r="W84" i="21"/>
  <c r="AP200" i="6"/>
  <c r="AP245" i="6"/>
  <c r="AP157" i="6"/>
  <c r="R154" i="1"/>
  <c r="AD154" i="1"/>
  <c r="R88" i="1"/>
  <c r="EK275" i="6"/>
  <c r="EK262" i="6"/>
  <c r="EK270" i="6"/>
  <c r="EK249" i="6"/>
  <c r="EK251" i="6"/>
  <c r="EK255" i="6"/>
  <c r="EK256" i="6"/>
  <c r="EK280" i="6"/>
  <c r="EK279" i="6"/>
  <c r="EK260" i="6"/>
  <c r="EK257" i="6"/>
  <c r="EK250" i="6"/>
  <c r="EK254" i="6"/>
  <c r="EK154" i="6"/>
  <c r="EK278" i="6"/>
  <c r="EW154" i="6"/>
  <c r="EK272" i="6"/>
  <c r="EK265" i="6"/>
  <c r="EK271" i="6"/>
  <c r="EK252" i="6"/>
  <c r="EK276" i="6"/>
  <c r="EK253" i="6"/>
  <c r="EK268" i="6"/>
  <c r="EK197" i="6"/>
  <c r="EK248" i="6"/>
  <c r="EK269" i="6"/>
  <c r="EK277" i="6"/>
  <c r="EK273" i="6"/>
  <c r="EK259" i="6"/>
  <c r="EK247" i="6"/>
  <c r="EK261" i="6"/>
  <c r="EK264" i="6"/>
  <c r="EK267" i="6"/>
  <c r="EK266" i="6"/>
  <c r="EK263" i="6"/>
  <c r="EK258" i="6"/>
  <c r="AL7" i="19"/>
  <c r="EK242" i="6"/>
  <c r="EK274" i="6"/>
  <c r="BM140" i="39"/>
  <c r="BI97" i="39"/>
  <c r="BI140" i="39"/>
  <c r="BI74" i="39"/>
  <c r="BJ181" i="39"/>
  <c r="BK181" i="39"/>
  <c r="W181" i="39"/>
  <c r="BJ71" i="39"/>
  <c r="BJ94" i="39"/>
  <c r="AM93" i="21"/>
  <c r="AM70" i="21"/>
  <c r="AS136" i="21"/>
  <c r="AM136" i="21"/>
  <c r="T131" i="39"/>
  <c r="T65" i="39"/>
  <c r="T175" i="39"/>
  <c r="T66" i="39"/>
  <c r="AY79" i="19"/>
  <c r="H38" i="12" s="1"/>
  <c r="AZ145" i="19"/>
  <c r="AY102" i="19"/>
  <c r="H75" i="12" s="1"/>
  <c r="P17" i="28" s="1"/>
  <c r="W104" i="21"/>
  <c r="AA147" i="21"/>
  <c r="W147" i="21"/>
  <c r="DO200" i="6"/>
  <c r="AQ10" i="39"/>
  <c r="DO91" i="6"/>
  <c r="DO245" i="6"/>
  <c r="AI87" i="39"/>
  <c r="AI112" i="39"/>
  <c r="M85" i="41" s="1"/>
  <c r="AI94" i="39"/>
  <c r="M67" i="41" s="1"/>
  <c r="DK142" i="6"/>
  <c r="DK127" i="6"/>
  <c r="DK133" i="6"/>
  <c r="DK138" i="6"/>
  <c r="DK131" i="6"/>
  <c r="DK139" i="6"/>
  <c r="DK141" i="6"/>
  <c r="DK134" i="6"/>
  <c r="DK140" i="6"/>
  <c r="DK128" i="6"/>
  <c r="DK130" i="6"/>
  <c r="DK135" i="6"/>
  <c r="DK136" i="6"/>
  <c r="DK137" i="6"/>
  <c r="DK281" i="6"/>
  <c r="DK145" i="6"/>
  <c r="DK129" i="6"/>
  <c r="DK132" i="6"/>
  <c r="DK144" i="6"/>
  <c r="DK147" i="6"/>
  <c r="C15" i="27"/>
  <c r="B108" i="19"/>
  <c r="B85" i="19"/>
  <c r="AJ92" i="6"/>
  <c r="AJ246" i="6"/>
  <c r="AJ158" i="6"/>
  <c r="AJ201" i="6"/>
  <c r="AX112" i="39"/>
  <c r="AX199" i="39"/>
  <c r="AX89" i="39"/>
  <c r="X155" i="39"/>
  <c r="AX155" i="39"/>
  <c r="I12" i="27"/>
  <c r="AY70" i="39"/>
  <c r="AY93" i="39"/>
  <c r="AY180" i="39"/>
  <c r="AY136" i="39"/>
  <c r="Y136" i="39"/>
  <c r="AZ180" i="39"/>
  <c r="D43" i="27"/>
  <c r="V172" i="19"/>
  <c r="Z128" i="19"/>
  <c r="V128" i="19"/>
  <c r="AO133" i="19"/>
  <c r="AP177" i="19"/>
  <c r="AO177" i="19"/>
  <c r="AU133" i="19"/>
  <c r="AO67" i="19"/>
  <c r="AO66" i="19"/>
  <c r="F186" i="19"/>
  <c r="E142" i="19"/>
  <c r="F142" i="19"/>
  <c r="E76" i="19"/>
  <c r="E186" i="19"/>
  <c r="E99" i="19"/>
  <c r="AA267" i="6"/>
  <c r="AA269" i="6"/>
  <c r="AA197" i="6"/>
  <c r="AA266" i="6"/>
  <c r="AA259" i="6"/>
  <c r="AA249" i="6"/>
  <c r="AA265" i="6"/>
  <c r="AA261" i="6"/>
  <c r="AA271" i="6"/>
  <c r="AA254" i="6"/>
  <c r="AA251" i="6"/>
  <c r="AA250" i="6"/>
  <c r="AA280" i="6"/>
  <c r="AA255" i="6"/>
  <c r="AA270" i="6"/>
  <c r="AA258" i="6"/>
  <c r="AA248" i="6"/>
  <c r="AA247" i="6"/>
  <c r="AA273" i="6"/>
  <c r="AA253" i="6"/>
  <c r="AA263" i="6"/>
  <c r="AA154" i="6"/>
  <c r="AA244" i="6"/>
  <c r="AA275" i="6"/>
  <c r="AA274" i="6"/>
  <c r="AA257" i="6"/>
  <c r="AA256" i="6"/>
  <c r="AA276" i="6"/>
  <c r="AA277" i="6"/>
  <c r="AA272" i="6"/>
  <c r="AA242" i="6"/>
  <c r="AA278" i="6"/>
  <c r="AA268" i="6"/>
  <c r="AA260" i="6"/>
  <c r="AA279" i="6"/>
  <c r="AA264" i="6"/>
  <c r="AA252" i="6"/>
  <c r="AA262" i="6"/>
  <c r="CG201" i="6"/>
  <c r="CG158" i="6"/>
  <c r="CG246" i="6"/>
  <c r="M31" i="18"/>
  <c r="N30" i="34"/>
  <c r="AK268" i="6"/>
  <c r="C11" i="21"/>
  <c r="DJ91" i="1"/>
  <c r="DJ157" i="1"/>
  <c r="AB11" i="39"/>
  <c r="H11" i="21"/>
  <c r="D78" i="39"/>
  <c r="D101" i="39"/>
  <c r="D144" i="39"/>
  <c r="AF63" i="39"/>
  <c r="AF62" i="39" s="1"/>
  <c r="AF129" i="39"/>
  <c r="F77" i="39"/>
  <c r="F100" i="39"/>
  <c r="F143" i="39"/>
  <c r="H70" i="19"/>
  <c r="H93" i="19"/>
  <c r="AY126" i="6"/>
  <c r="G15" i="27"/>
  <c r="S184" i="39"/>
  <c r="BF74" i="39"/>
  <c r="BF140" i="39"/>
  <c r="BF184" i="39"/>
  <c r="BF97" i="39"/>
  <c r="Q153" i="39"/>
  <c r="Q87" i="39"/>
  <c r="Q105" i="39"/>
  <c r="Q111" i="39"/>
  <c r="Q97" i="39"/>
  <c r="Q94" i="39"/>
  <c r="Q197" i="39"/>
  <c r="Q96" i="39"/>
  <c r="X134" i="21"/>
  <c r="X91" i="21"/>
  <c r="X68" i="21"/>
  <c r="AB134" i="21"/>
  <c r="E130" i="21"/>
  <c r="E64" i="21"/>
  <c r="F130" i="21"/>
  <c r="AH71" i="21"/>
  <c r="AH94" i="21"/>
  <c r="V10" i="21"/>
  <c r="AK10" i="39"/>
  <c r="EV156" i="1"/>
  <c r="G10" i="39"/>
  <c r="EJ90" i="1"/>
  <c r="AI99" i="19"/>
  <c r="AI76" i="19"/>
  <c r="AI186" i="19"/>
  <c r="AO142" i="19"/>
  <c r="J35" i="23" s="1"/>
  <c r="J72" i="23" s="1"/>
  <c r="DJ245" i="6"/>
  <c r="DJ200" i="6"/>
  <c r="AF108" i="21"/>
  <c r="AF85" i="21"/>
  <c r="EC88" i="1"/>
  <c r="K8" i="21"/>
  <c r="C19" i="26"/>
  <c r="AX86" i="21"/>
  <c r="M46" i="12" s="1"/>
  <c r="AY152" i="21"/>
  <c r="O46" i="12" s="1"/>
  <c r="O52" i="12" s="1"/>
  <c r="DU155" i="6"/>
  <c r="DU89" i="6"/>
  <c r="DU198" i="6"/>
  <c r="Q8" i="19"/>
  <c r="D8" i="19"/>
  <c r="AS8" i="39"/>
  <c r="DU88" i="6"/>
  <c r="AD8" i="19"/>
  <c r="DU243" i="6"/>
  <c r="O8" i="39"/>
  <c r="J8" i="19"/>
  <c r="AD102" i="19"/>
  <c r="AD79" i="19"/>
  <c r="AM252" i="6"/>
  <c r="AT130" i="39"/>
  <c r="AT174" i="39"/>
  <c r="I192" i="19"/>
  <c r="I82" i="19"/>
  <c r="I105" i="19"/>
  <c r="AV61" i="39"/>
  <c r="H17" i="41" s="1"/>
  <c r="AV171" i="39"/>
  <c r="AV127" i="39"/>
  <c r="F111" i="39"/>
  <c r="F88" i="39"/>
  <c r="B78" i="39"/>
  <c r="B144" i="39"/>
  <c r="B101" i="39"/>
  <c r="M92" i="6"/>
  <c r="M246" i="6"/>
  <c r="M201" i="6"/>
  <c r="Y158" i="6"/>
  <c r="Q86" i="19"/>
  <c r="Q109" i="19"/>
  <c r="AF111" i="21"/>
  <c r="AF88" i="21"/>
  <c r="G50" i="27"/>
  <c r="G44" i="27"/>
  <c r="BW198" i="6"/>
  <c r="BW88" i="6"/>
  <c r="G123" i="39"/>
  <c r="AM266" i="6"/>
  <c r="B98" i="19"/>
  <c r="B75" i="19"/>
  <c r="EK129" i="6"/>
  <c r="AL46" i="19"/>
  <c r="EK141" i="6"/>
  <c r="EK133" i="6"/>
  <c r="EK139" i="6"/>
  <c r="EK145" i="6"/>
  <c r="EK140" i="6"/>
  <c r="EK132" i="6"/>
  <c r="EK142" i="6"/>
  <c r="EK131" i="6"/>
  <c r="EK135" i="6"/>
  <c r="EK138" i="6"/>
  <c r="EK143" i="6"/>
  <c r="EK134" i="6"/>
  <c r="EK136" i="6"/>
  <c r="EK130" i="6"/>
  <c r="EK281" i="6"/>
  <c r="EK128" i="6"/>
  <c r="EK127" i="6"/>
  <c r="EK147" i="6"/>
  <c r="EK137" i="6"/>
  <c r="AJ155" i="39"/>
  <c r="AJ89" i="39"/>
  <c r="J155" i="39"/>
  <c r="AJ112" i="39"/>
  <c r="AO74" i="21"/>
  <c r="AO97" i="21"/>
  <c r="AO140" i="21"/>
  <c r="AU140" i="21"/>
  <c r="C10" i="21"/>
  <c r="AB10" i="39"/>
  <c r="DI90" i="1"/>
  <c r="DU156" i="1"/>
  <c r="DI156" i="1"/>
  <c r="H10" i="21"/>
  <c r="AP194" i="39"/>
  <c r="AP84" i="39"/>
  <c r="AP107" i="39"/>
  <c r="B154" i="39"/>
  <c r="B88" i="39"/>
  <c r="B111" i="39"/>
  <c r="AH72" i="19"/>
  <c r="AH95" i="19"/>
  <c r="AH182" i="19"/>
  <c r="Y152" i="39"/>
  <c r="AY152" i="39"/>
  <c r="AY196" i="39"/>
  <c r="AY86" i="39"/>
  <c r="C45" i="41" s="1"/>
  <c r="AY109" i="39"/>
  <c r="C82" i="41" s="1"/>
  <c r="V75" i="19"/>
  <c r="V185" i="19"/>
  <c r="V141" i="19"/>
  <c r="Z141" i="19"/>
  <c r="V98" i="19"/>
  <c r="O40" i="27"/>
  <c r="Q41" i="34"/>
  <c r="Q78" i="34"/>
  <c r="O79" i="18"/>
  <c r="O42" i="18"/>
  <c r="AM84" i="19"/>
  <c r="AM107" i="19"/>
  <c r="AM150" i="19"/>
  <c r="AS150" i="19"/>
  <c r="DK126" i="6"/>
  <c r="AY145" i="21"/>
  <c r="O39" i="12" s="1"/>
  <c r="O76" i="12" s="1"/>
  <c r="AX79" i="21"/>
  <c r="M39" i="12" s="1"/>
  <c r="AX102" i="21"/>
  <c r="M76" i="12" s="1"/>
  <c r="BQ201" i="6"/>
  <c r="H95" i="21"/>
  <c r="H72" i="21"/>
  <c r="CJ144" i="6"/>
  <c r="CJ148" i="6"/>
  <c r="CJ129" i="6"/>
  <c r="CJ135" i="6"/>
  <c r="CJ140" i="6"/>
  <c r="CJ128" i="6"/>
  <c r="CJ138" i="6"/>
  <c r="CJ136" i="6"/>
  <c r="CJ132" i="6"/>
  <c r="CJ130" i="6"/>
  <c r="CJ137" i="6"/>
  <c r="CJ131" i="6"/>
  <c r="CJ147" i="6"/>
  <c r="CJ142" i="6"/>
  <c r="CJ127" i="6"/>
  <c r="CJ143" i="6"/>
  <c r="CJ133" i="6"/>
  <c r="CJ281" i="6"/>
  <c r="CJ139" i="6"/>
  <c r="CJ134" i="6"/>
  <c r="CJ145" i="6"/>
  <c r="CJ141" i="6"/>
  <c r="DR88" i="1"/>
  <c r="DR87" i="1"/>
  <c r="DR153" i="1"/>
  <c r="DR90" i="1"/>
  <c r="AE7" i="39"/>
  <c r="DR91" i="1"/>
  <c r="E81" i="39"/>
  <c r="E104" i="39"/>
  <c r="E147" i="39"/>
  <c r="AZ188" i="39"/>
  <c r="AZ101" i="39"/>
  <c r="AZ144" i="39"/>
  <c r="Z144" i="39"/>
  <c r="AZ78" i="39"/>
  <c r="BH156" i="1"/>
  <c r="BH90" i="1"/>
  <c r="BM262" i="6"/>
  <c r="AV100" i="39"/>
  <c r="H73" i="41" s="1"/>
  <c r="AV143" i="39"/>
  <c r="AV187" i="39"/>
  <c r="AV77" i="39"/>
  <c r="H36" i="41" s="1"/>
  <c r="AK85" i="21"/>
  <c r="AK108" i="21"/>
  <c r="AQ151" i="21"/>
  <c r="AK151" i="21"/>
  <c r="W152" i="39"/>
  <c r="AW86" i="39"/>
  <c r="AW152" i="39"/>
  <c r="AF146" i="39"/>
  <c r="AB103" i="39"/>
  <c r="AB80" i="39"/>
  <c r="B146" i="39"/>
  <c r="AZ91" i="1"/>
  <c r="AZ157" i="1"/>
  <c r="AB100" i="39"/>
  <c r="AB87" i="39"/>
  <c r="AB93" i="39"/>
  <c r="AC89" i="1"/>
  <c r="AC155" i="1"/>
  <c r="CZ92" i="6"/>
  <c r="CZ198" i="6"/>
  <c r="CZ88" i="6"/>
  <c r="CZ89" i="6"/>
  <c r="AG133" i="39"/>
  <c r="AG67" i="39"/>
  <c r="F248" i="6"/>
  <c r="CD147" i="6"/>
  <c r="CD127" i="6"/>
  <c r="CD133" i="6"/>
  <c r="CD140" i="6"/>
  <c r="CD129" i="6"/>
  <c r="CD143" i="6"/>
  <c r="CD281" i="6"/>
  <c r="CD136" i="6"/>
  <c r="CD128" i="6"/>
  <c r="CD130" i="6"/>
  <c r="CD132" i="6"/>
  <c r="CD139" i="6"/>
  <c r="CD141" i="6"/>
  <c r="CD145" i="6"/>
  <c r="CD131" i="6"/>
  <c r="CD144" i="6"/>
  <c r="CD137" i="6"/>
  <c r="CD135" i="6"/>
  <c r="CD148" i="6"/>
  <c r="CD138" i="6"/>
  <c r="CD142" i="6"/>
  <c r="CD134" i="6"/>
  <c r="AP105" i="39"/>
  <c r="AP192" i="39"/>
  <c r="AP82" i="39"/>
  <c r="J58" i="21"/>
  <c r="J60" i="21"/>
  <c r="J124" i="21"/>
  <c r="R73" i="39"/>
  <c r="R69" i="39"/>
  <c r="R70" i="39"/>
  <c r="R93" i="39"/>
  <c r="R180" i="39"/>
  <c r="R85" i="39"/>
  <c r="R136" i="39"/>
  <c r="W60" i="19"/>
  <c r="W59" i="19"/>
  <c r="AA125" i="19"/>
  <c r="W169" i="19"/>
  <c r="AM86" i="21"/>
  <c r="AM92" i="21"/>
  <c r="AM106" i="21"/>
  <c r="AS152" i="21"/>
  <c r="AM105" i="21"/>
  <c r="AM152" i="21"/>
  <c r="AN103" i="21"/>
  <c r="AN86" i="21"/>
  <c r="AT152" i="21"/>
  <c r="AN105" i="21"/>
  <c r="AN152" i="21"/>
  <c r="AN106" i="21"/>
  <c r="AN95" i="21"/>
  <c r="AN99" i="21"/>
  <c r="AL267" i="6"/>
  <c r="AL156" i="1"/>
  <c r="AL90" i="1"/>
  <c r="AL262" i="6"/>
  <c r="B58" i="21"/>
  <c r="DF89" i="1"/>
  <c r="DF155" i="1"/>
  <c r="CJ154" i="6"/>
  <c r="CJ242" i="6"/>
  <c r="CJ280" i="6"/>
  <c r="T104" i="21"/>
  <c r="T111" i="21"/>
  <c r="T93" i="21"/>
  <c r="T86" i="21"/>
  <c r="DA156" i="1"/>
  <c r="DA90" i="1"/>
  <c r="S92" i="6"/>
  <c r="S158" i="6"/>
  <c r="S201" i="6"/>
  <c r="DP126" i="6"/>
  <c r="T130" i="39"/>
  <c r="CI91" i="6"/>
  <c r="CI157" i="6"/>
  <c r="CI245" i="6"/>
  <c r="CI200" i="6"/>
  <c r="D178" i="19"/>
  <c r="D134" i="19"/>
  <c r="CY157" i="1"/>
  <c r="CM91" i="1"/>
  <c r="CI126" i="6"/>
  <c r="S107" i="21"/>
  <c r="S84" i="21"/>
  <c r="O30" i="18"/>
  <c r="O28" i="27"/>
  <c r="Q66" i="34"/>
  <c r="O67" i="18"/>
  <c r="Q29" i="34"/>
  <c r="AI89" i="1"/>
  <c r="AI155" i="1"/>
  <c r="BC67" i="39"/>
  <c r="BC177" i="39"/>
  <c r="D176" i="19"/>
  <c r="D132" i="19"/>
  <c r="D66" i="19"/>
  <c r="N35" i="34"/>
  <c r="M36" i="18"/>
  <c r="AF96" i="39"/>
  <c r="AF139" i="39"/>
  <c r="AF73" i="39"/>
  <c r="AJ139" i="39"/>
  <c r="K91" i="6"/>
  <c r="K245" i="6"/>
  <c r="K200" i="6"/>
  <c r="R180" i="19"/>
  <c r="R93" i="19"/>
  <c r="R70" i="19"/>
  <c r="AJ127" i="39"/>
  <c r="J127" i="39"/>
  <c r="AJ61" i="39"/>
  <c r="J27" i="18"/>
  <c r="J51" i="18"/>
  <c r="F174" i="19"/>
  <c r="E130" i="19"/>
  <c r="F130" i="19"/>
  <c r="E174" i="19"/>
  <c r="I75" i="19"/>
  <c r="I98" i="19"/>
  <c r="I185" i="19"/>
  <c r="U98" i="19"/>
  <c r="U107" i="19"/>
  <c r="U87" i="19"/>
  <c r="Y153" i="19"/>
  <c r="U153" i="19"/>
  <c r="U197" i="19"/>
  <c r="AV94" i="39"/>
  <c r="H67" i="41" s="1"/>
  <c r="AV137" i="39"/>
  <c r="AV71" i="39"/>
  <c r="H30" i="41" s="1"/>
  <c r="Q70" i="19"/>
  <c r="Q93" i="19"/>
  <c r="AH126" i="6"/>
  <c r="DH255" i="6"/>
  <c r="DH248" i="6"/>
  <c r="DH264" i="6"/>
  <c r="DH269" i="6"/>
  <c r="DH260" i="6"/>
  <c r="DH275" i="6"/>
  <c r="DH279" i="6"/>
  <c r="DH252" i="6"/>
  <c r="DH247" i="6"/>
  <c r="DH257" i="6"/>
  <c r="DH253" i="6"/>
  <c r="DH271" i="6"/>
  <c r="DH262" i="6"/>
  <c r="DH270" i="6"/>
  <c r="DH261" i="6"/>
  <c r="DH256" i="6"/>
  <c r="DH258" i="6"/>
  <c r="DH278" i="6"/>
  <c r="DH250" i="6"/>
  <c r="DH259" i="6"/>
  <c r="DH277" i="6"/>
  <c r="DH249" i="6"/>
  <c r="DH246" i="6"/>
  <c r="DH274" i="6"/>
  <c r="DH266" i="6"/>
  <c r="DH265" i="6"/>
  <c r="DH267" i="6"/>
  <c r="DH273" i="6"/>
  <c r="DH272" i="6"/>
  <c r="DH197" i="6"/>
  <c r="DH251" i="6"/>
  <c r="DH276" i="6"/>
  <c r="DH254" i="6"/>
  <c r="DH263" i="6"/>
  <c r="DH242" i="6"/>
  <c r="DH280" i="6"/>
  <c r="DH268" i="6"/>
  <c r="DH244" i="6"/>
  <c r="M111" i="21"/>
  <c r="O154" i="21"/>
  <c r="M154" i="21"/>
  <c r="M88" i="21"/>
  <c r="R156" i="1"/>
  <c r="R90" i="1"/>
  <c r="L124" i="39"/>
  <c r="AL124" i="39"/>
  <c r="F140" i="39"/>
  <c r="AF74" i="39"/>
  <c r="AF140" i="39"/>
  <c r="AF97" i="39"/>
  <c r="B8" i="19"/>
  <c r="DI155" i="6"/>
  <c r="CW155" i="6"/>
  <c r="CW89" i="6"/>
  <c r="CW198" i="6"/>
  <c r="CW88" i="6"/>
  <c r="AQ153" i="21"/>
  <c r="AK153" i="21"/>
  <c r="AK110" i="21"/>
  <c r="AK87" i="21"/>
  <c r="Q79" i="39"/>
  <c r="Q189" i="39"/>
  <c r="Q102" i="39"/>
  <c r="Q145" i="39"/>
  <c r="CJ244" i="6"/>
  <c r="CJ156" i="6"/>
  <c r="CJ199" i="6"/>
  <c r="CK199" i="6"/>
  <c r="CJ90" i="6"/>
  <c r="AM277" i="6"/>
  <c r="DG244" i="6"/>
  <c r="DG90" i="6"/>
  <c r="DG156" i="6"/>
  <c r="DG199" i="6"/>
  <c r="BI192" i="39"/>
  <c r="BH82" i="39"/>
  <c r="BH148" i="39"/>
  <c r="BL148" i="39"/>
  <c r="BH105" i="39"/>
  <c r="BH192" i="39"/>
  <c r="B105" i="21"/>
  <c r="B82" i="21"/>
  <c r="I86" i="19"/>
  <c r="I109" i="19"/>
  <c r="I196" i="19"/>
  <c r="D125" i="39"/>
  <c r="D59" i="39"/>
  <c r="U148" i="39"/>
  <c r="U82" i="39"/>
  <c r="U105" i="39"/>
  <c r="U192" i="39"/>
  <c r="BE98" i="39"/>
  <c r="BE75" i="39"/>
  <c r="BE185" i="39"/>
  <c r="AP187" i="39"/>
  <c r="AP100" i="39"/>
  <c r="AP77" i="39"/>
  <c r="CB198" i="6"/>
  <c r="CB88" i="6"/>
  <c r="CC198" i="6"/>
  <c r="CB243" i="6"/>
  <c r="CN155" i="6"/>
  <c r="CB89" i="6"/>
  <c r="CB155" i="6"/>
  <c r="U60" i="19"/>
  <c r="U126" i="19"/>
  <c r="Y126" i="19"/>
  <c r="AI156" i="6"/>
  <c r="AI244" i="6"/>
  <c r="AI90" i="6"/>
  <c r="C22" i="27"/>
  <c r="EJ126" i="6"/>
  <c r="M77" i="21"/>
  <c r="M143" i="21"/>
  <c r="O143" i="21"/>
  <c r="M100" i="21"/>
  <c r="S81" i="39"/>
  <c r="S104" i="39"/>
  <c r="S147" i="39"/>
  <c r="S191" i="39"/>
  <c r="E13" i="27"/>
  <c r="AY143" i="21"/>
  <c r="O37" i="12" s="1"/>
  <c r="O74" i="12" s="1"/>
  <c r="AX100" i="21"/>
  <c r="M74" i="12" s="1"/>
  <c r="AX77" i="21"/>
  <c r="M37" i="12" s="1"/>
  <c r="CK200" i="6"/>
  <c r="CK91" i="6"/>
  <c r="CK245" i="6"/>
  <c r="CK157" i="6"/>
  <c r="BJ72" i="39"/>
  <c r="BJ95" i="39"/>
  <c r="W182" i="39"/>
  <c r="E31" i="40" s="1"/>
  <c r="E68" i="40" s="1"/>
  <c r="BJ182" i="39"/>
  <c r="BK182" i="39"/>
  <c r="BJ138" i="39"/>
  <c r="AG111" i="21"/>
  <c r="AG88" i="21"/>
  <c r="AF96" i="21"/>
  <c r="AF73" i="21"/>
  <c r="AZ155" i="19"/>
  <c r="AY89" i="19"/>
  <c r="H48" i="12" s="1"/>
  <c r="AY112" i="19"/>
  <c r="H84" i="12" s="1"/>
  <c r="AH77" i="21"/>
  <c r="AH100" i="21"/>
  <c r="BM256" i="6"/>
  <c r="EE126" i="6"/>
  <c r="AQ175" i="39"/>
  <c r="E103" i="19"/>
  <c r="E80" i="19"/>
  <c r="F146" i="19"/>
  <c r="F190" i="19"/>
  <c r="E190" i="19"/>
  <c r="E146" i="19"/>
  <c r="CF155" i="1"/>
  <c r="CF89" i="1"/>
  <c r="AH87" i="39"/>
  <c r="AH153" i="39"/>
  <c r="AH93" i="39"/>
  <c r="AH107" i="39"/>
  <c r="L124" i="19"/>
  <c r="N124" i="19"/>
  <c r="L168" i="19"/>
  <c r="AO89" i="39"/>
  <c r="AO112" i="39"/>
  <c r="AH137" i="39"/>
  <c r="AH94" i="39"/>
  <c r="V96" i="21"/>
  <c r="V139" i="21"/>
  <c r="Z139" i="21"/>
  <c r="V73" i="21"/>
  <c r="AE103" i="39"/>
  <c r="AE80" i="39"/>
  <c r="Z155" i="6"/>
  <c r="N89" i="6"/>
  <c r="N88" i="6"/>
  <c r="N198" i="6"/>
  <c r="N91" i="6"/>
  <c r="N243" i="6"/>
  <c r="AH96" i="21"/>
  <c r="AH73" i="21"/>
  <c r="AG96" i="21"/>
  <c r="AG73" i="21"/>
  <c r="CA198" i="6"/>
  <c r="CA243" i="6"/>
  <c r="CA89" i="6"/>
  <c r="CA88" i="6"/>
  <c r="O127" i="21"/>
  <c r="M127" i="21"/>
  <c r="G76" i="39"/>
  <c r="G99" i="39"/>
  <c r="G142" i="39"/>
  <c r="E137" i="19"/>
  <c r="F137" i="19"/>
  <c r="E94" i="19"/>
  <c r="E71" i="19"/>
  <c r="E181" i="19"/>
  <c r="F181" i="19"/>
  <c r="I18" i="27"/>
  <c r="D129" i="21"/>
  <c r="AM273" i="6"/>
  <c r="AK77" i="19"/>
  <c r="AK100" i="19"/>
  <c r="AK187" i="19"/>
  <c r="AQ143" i="19"/>
  <c r="AK143" i="19"/>
  <c r="AR124" i="19"/>
  <c r="AM168" i="19"/>
  <c r="AL168" i="19"/>
  <c r="AL124" i="19"/>
  <c r="W172" i="19"/>
  <c r="AA128" i="19"/>
  <c r="W128" i="19"/>
  <c r="AL60" i="39"/>
  <c r="AL125" i="39"/>
  <c r="L125" i="39"/>
  <c r="N244" i="6"/>
  <c r="N199" i="6"/>
  <c r="O199" i="6"/>
  <c r="N90" i="6"/>
  <c r="D43" i="26"/>
  <c r="AJ141" i="21"/>
  <c r="AD98" i="21"/>
  <c r="AQ154" i="1"/>
  <c r="AQ88" i="1"/>
  <c r="F251" i="6"/>
  <c r="BR141" i="6"/>
  <c r="BR133" i="6"/>
  <c r="BR138" i="6"/>
  <c r="BR140" i="6"/>
  <c r="BR137" i="6"/>
  <c r="BR134" i="6"/>
  <c r="BR131" i="6"/>
  <c r="BR143" i="6"/>
  <c r="BR142" i="6"/>
  <c r="BR132" i="6"/>
  <c r="BR129" i="6"/>
  <c r="BR127" i="6"/>
  <c r="BR135" i="6"/>
  <c r="BR136" i="6"/>
  <c r="BR130" i="6"/>
  <c r="BR128" i="6"/>
  <c r="BR148" i="6"/>
  <c r="BR144" i="6"/>
  <c r="BR145" i="6"/>
  <c r="BR139" i="6"/>
  <c r="BR147" i="6"/>
  <c r="P32" i="34"/>
  <c r="S32" i="34" s="1"/>
  <c r="N31" i="27"/>
  <c r="P69" i="34"/>
  <c r="E123" i="39"/>
  <c r="BM270" i="6"/>
  <c r="R98" i="19"/>
  <c r="R185" i="19"/>
  <c r="R75" i="19"/>
  <c r="AV92" i="39"/>
  <c r="H65" i="41" s="1"/>
  <c r="AV179" i="39"/>
  <c r="AV70" i="39"/>
  <c r="H29" i="41" s="1"/>
  <c r="AV135" i="39"/>
  <c r="AV69" i="39"/>
  <c r="H28" i="41" s="1"/>
  <c r="AV86" i="39"/>
  <c r="H45" i="41" s="1"/>
  <c r="AZ135" i="39"/>
  <c r="AR168" i="39"/>
  <c r="AQ168" i="39"/>
  <c r="AK255" i="6"/>
  <c r="EH244" i="6"/>
  <c r="ET156" i="6"/>
  <c r="BS244" i="6"/>
  <c r="BS199" i="6"/>
  <c r="BS156" i="6"/>
  <c r="AN268" i="6"/>
  <c r="E66" i="19"/>
  <c r="F176" i="19"/>
  <c r="E132" i="19"/>
  <c r="E65" i="19"/>
  <c r="E176" i="19"/>
  <c r="F132" i="19"/>
  <c r="AP148" i="19"/>
  <c r="AJ148" i="19"/>
  <c r="AJ192" i="19"/>
  <c r="AJ82" i="19"/>
  <c r="T108" i="21"/>
  <c r="T85" i="21"/>
  <c r="AG172" i="19"/>
  <c r="B82" i="39"/>
  <c r="B148" i="39"/>
  <c r="B105" i="39"/>
  <c r="AK84" i="39"/>
  <c r="AK107" i="39"/>
  <c r="K150" i="39"/>
  <c r="AK150" i="39"/>
  <c r="G25" i="27"/>
  <c r="G49" i="27"/>
  <c r="AE82" i="21"/>
  <c r="V76" i="19"/>
  <c r="V186" i="19"/>
  <c r="V99" i="19"/>
  <c r="Z142" i="19"/>
  <c r="V142" i="19"/>
  <c r="AT126" i="21"/>
  <c r="AN126" i="21"/>
  <c r="AN60" i="21"/>
  <c r="AG83" i="39"/>
  <c r="AG106" i="39"/>
  <c r="DG132" i="6"/>
  <c r="DG139" i="6"/>
  <c r="DG128" i="6"/>
  <c r="DG148" i="6"/>
  <c r="DG145" i="6"/>
  <c r="DG127" i="6"/>
  <c r="DG143" i="6"/>
  <c r="DG144" i="6"/>
  <c r="DG137" i="6"/>
  <c r="DG136" i="6"/>
  <c r="DG142" i="6"/>
  <c r="DG281" i="6"/>
  <c r="DG138" i="6"/>
  <c r="DG133" i="6"/>
  <c r="DG147" i="6"/>
  <c r="DG134" i="6"/>
  <c r="AY134" i="39"/>
  <c r="Y134" i="39"/>
  <c r="AY178" i="39"/>
  <c r="AL73" i="19"/>
  <c r="AL96" i="19"/>
  <c r="AL183" i="19"/>
  <c r="AL139" i="19"/>
  <c r="AR139" i="19"/>
  <c r="AN79" i="21"/>
  <c r="AN145" i="21"/>
  <c r="AT145" i="21"/>
  <c r="AN102" i="21"/>
  <c r="BI199" i="39"/>
  <c r="BM155" i="39"/>
  <c r="BI112" i="39"/>
  <c r="BI89" i="39"/>
  <c r="BI155" i="39"/>
  <c r="J44" i="18"/>
  <c r="K44" i="18" s="1"/>
  <c r="J81" i="18"/>
  <c r="AQ149" i="21"/>
  <c r="AK106" i="21"/>
  <c r="AK83" i="21"/>
  <c r="AK149" i="21"/>
  <c r="BG83" i="39"/>
  <c r="BG106" i="39"/>
  <c r="BK149" i="39"/>
  <c r="BG193" i="39"/>
  <c r="BG149" i="39"/>
  <c r="AH99" i="19"/>
  <c r="AH186" i="19"/>
  <c r="AH76" i="19"/>
  <c r="AZ139" i="19"/>
  <c r="AY96" i="19"/>
  <c r="H69" i="12" s="1"/>
  <c r="P11" i="28" s="1"/>
  <c r="AY73" i="19"/>
  <c r="H32" i="12" s="1"/>
  <c r="Y150" i="21"/>
  <c r="U107" i="21"/>
  <c r="U150" i="21"/>
  <c r="U84" i="21"/>
  <c r="M14" i="18"/>
  <c r="N13" i="34"/>
  <c r="AG82" i="21"/>
  <c r="AM148" i="21"/>
  <c r="AG105" i="21"/>
  <c r="CJ262" i="6"/>
  <c r="I84" i="21"/>
  <c r="I107" i="21"/>
  <c r="AR177" i="39"/>
  <c r="AR67" i="39"/>
  <c r="AE171" i="19"/>
  <c r="AD61" i="19"/>
  <c r="AQ72" i="39"/>
  <c r="AQ95" i="39"/>
  <c r="AQ182" i="39"/>
  <c r="S169" i="39"/>
  <c r="S59" i="39"/>
  <c r="S125" i="39"/>
  <c r="B101" i="19"/>
  <c r="B78" i="19"/>
  <c r="AS108" i="39"/>
  <c r="AT195" i="39"/>
  <c r="AS85" i="39"/>
  <c r="AS195" i="39"/>
  <c r="AS151" i="39"/>
  <c r="AC244" i="6"/>
  <c r="AC199" i="6"/>
  <c r="AC156" i="6"/>
  <c r="CE126" i="6"/>
  <c r="AP141" i="19"/>
  <c r="AJ185" i="19"/>
  <c r="AJ141" i="19"/>
  <c r="AJ98" i="19"/>
  <c r="AJ75" i="19"/>
  <c r="AP9" i="39"/>
  <c r="DM199" i="6"/>
  <c r="DM90" i="6"/>
  <c r="DM244" i="6"/>
  <c r="DM156" i="6"/>
  <c r="C88" i="19"/>
  <c r="C154" i="19"/>
  <c r="C198" i="19"/>
  <c r="C111" i="19"/>
  <c r="P187" i="39"/>
  <c r="BC187" i="39"/>
  <c r="BC100" i="39"/>
  <c r="BC77" i="39"/>
  <c r="EQ127" i="6"/>
  <c r="EQ281" i="6"/>
  <c r="AO46" i="19"/>
  <c r="H26" i="27"/>
  <c r="AN131" i="21"/>
  <c r="AH65" i="21"/>
  <c r="EQ156" i="1"/>
  <c r="EE90" i="1"/>
  <c r="E78" i="19"/>
  <c r="E69" i="19"/>
  <c r="E135" i="19"/>
  <c r="E92" i="19"/>
  <c r="E179" i="19"/>
  <c r="F179" i="19"/>
  <c r="F135" i="19"/>
  <c r="O22" i="18"/>
  <c r="Q21" i="34"/>
  <c r="O20" i="27"/>
  <c r="B149" i="39"/>
  <c r="B106" i="39"/>
  <c r="B83" i="39"/>
  <c r="Y133" i="21"/>
  <c r="U133" i="21"/>
  <c r="E43" i="27"/>
  <c r="AZ255" i="6"/>
  <c r="CS244" i="6"/>
  <c r="CS90" i="6"/>
  <c r="BE86" i="39"/>
  <c r="BE196" i="39"/>
  <c r="BE109" i="39"/>
  <c r="U93" i="21"/>
  <c r="U70" i="21"/>
  <c r="U136" i="21"/>
  <c r="Y136" i="21"/>
  <c r="BC198" i="39"/>
  <c r="BD198" i="39"/>
  <c r="BC88" i="39"/>
  <c r="BC111" i="39"/>
  <c r="S198" i="39"/>
  <c r="BF88" i="39"/>
  <c r="BF154" i="39"/>
  <c r="BF111" i="39"/>
  <c r="AK256" i="6"/>
  <c r="BX274" i="6"/>
  <c r="BX259" i="6"/>
  <c r="BX261" i="6"/>
  <c r="BX269" i="6"/>
  <c r="BX255" i="6"/>
  <c r="BX266" i="6"/>
  <c r="BX247" i="6"/>
  <c r="BX154" i="6"/>
  <c r="BX277" i="6"/>
  <c r="BX249" i="6"/>
  <c r="BX279" i="6"/>
  <c r="BX264" i="6"/>
  <c r="BX242" i="6"/>
  <c r="BX246" i="6"/>
  <c r="BX254" i="6"/>
  <c r="BX251" i="6"/>
  <c r="BX252" i="6"/>
  <c r="BX280" i="6"/>
  <c r="BX272" i="6"/>
  <c r="BX256" i="6"/>
  <c r="BX250" i="6"/>
  <c r="BX271" i="6"/>
  <c r="BX270" i="6"/>
  <c r="BX258" i="6"/>
  <c r="BX248" i="6"/>
  <c r="BX278" i="6"/>
  <c r="BX265" i="6"/>
  <c r="BX275" i="6"/>
  <c r="BX262" i="6"/>
  <c r="BX260" i="6"/>
  <c r="BX273" i="6"/>
  <c r="BX253" i="6"/>
  <c r="BX263" i="6"/>
  <c r="BX268" i="6"/>
  <c r="BX276" i="6"/>
  <c r="BX267" i="6"/>
  <c r="BX257" i="6"/>
  <c r="S173" i="39"/>
  <c r="S129" i="39"/>
  <c r="S63" i="39"/>
  <c r="S62" i="39" s="1"/>
  <c r="BE175" i="39"/>
  <c r="BE65" i="39"/>
  <c r="AQ145" i="19"/>
  <c r="AK189" i="19"/>
  <c r="AK102" i="19"/>
  <c r="E80" i="21"/>
  <c r="F146" i="21"/>
  <c r="E146" i="21"/>
  <c r="E103" i="21"/>
  <c r="S60" i="21"/>
  <c r="AM60" i="39"/>
  <c r="AM126" i="39"/>
  <c r="M126" i="39"/>
  <c r="AS173" i="39"/>
  <c r="AS63" i="39"/>
  <c r="AS62" i="39" s="1"/>
  <c r="AS129" i="39"/>
  <c r="EP90" i="1"/>
  <c r="EP156" i="1"/>
  <c r="FB156" i="1"/>
  <c r="I10" i="39"/>
  <c r="Q70" i="21"/>
  <c r="Q93" i="21"/>
  <c r="BO145" i="6"/>
  <c r="BO141" i="6"/>
  <c r="BO137" i="6"/>
  <c r="BO144" i="6"/>
  <c r="BO148" i="6"/>
  <c r="BO136" i="6"/>
  <c r="BO281" i="6"/>
  <c r="BO147" i="6"/>
  <c r="BO135" i="6"/>
  <c r="BO131" i="6"/>
  <c r="BO129" i="6"/>
  <c r="BO127" i="6"/>
  <c r="BO139" i="6"/>
  <c r="BO140" i="6"/>
  <c r="BO130" i="6"/>
  <c r="BO138" i="6"/>
  <c r="BO132" i="6"/>
  <c r="BO142" i="6"/>
  <c r="BO143" i="6"/>
  <c r="BO133" i="6"/>
  <c r="BO128" i="6"/>
  <c r="BO134" i="6"/>
  <c r="C78" i="19"/>
  <c r="C144" i="19"/>
  <c r="C188" i="19"/>
  <c r="C101" i="19"/>
  <c r="AI72" i="21"/>
  <c r="AE66" i="21"/>
  <c r="G69" i="39"/>
  <c r="G86" i="39"/>
  <c r="G92" i="39"/>
  <c r="G89" i="39"/>
  <c r="G77" i="39"/>
  <c r="G73" i="39"/>
  <c r="G80" i="39"/>
  <c r="G88" i="39"/>
  <c r="G135" i="39"/>
  <c r="AT190" i="39"/>
  <c r="AT80" i="39"/>
  <c r="AT103" i="39"/>
  <c r="AT146" i="39"/>
  <c r="I123" i="39"/>
  <c r="BK126" i="6"/>
  <c r="ER90" i="1"/>
  <c r="FD156" i="1"/>
  <c r="P9" i="34" s="1"/>
  <c r="AH85" i="19"/>
  <c r="AH108" i="19"/>
  <c r="AH195" i="19"/>
  <c r="AB127" i="6"/>
  <c r="AB137" i="6"/>
  <c r="AB135" i="6"/>
  <c r="AB281" i="6"/>
  <c r="AB131" i="6"/>
  <c r="AB133" i="6"/>
  <c r="AB138" i="6"/>
  <c r="AB143" i="6"/>
  <c r="AB148" i="6"/>
  <c r="AB139" i="6"/>
  <c r="AB130" i="6"/>
  <c r="AB142" i="6"/>
  <c r="AB144" i="6"/>
  <c r="AB147" i="6"/>
  <c r="AB145" i="6"/>
  <c r="AB141" i="6"/>
  <c r="AB128" i="6"/>
  <c r="AB134" i="6"/>
  <c r="AB129" i="6"/>
  <c r="AB140" i="6"/>
  <c r="AB136" i="6"/>
  <c r="AB132" i="6"/>
  <c r="AL88" i="19"/>
  <c r="AL111" i="19"/>
  <c r="AL198" i="19"/>
  <c r="AL154" i="19"/>
  <c r="AR154" i="19"/>
  <c r="AL102" i="19"/>
  <c r="AL189" i="19"/>
  <c r="AR145" i="19"/>
  <c r="AL145" i="19"/>
  <c r="AL79" i="19"/>
  <c r="X148" i="21"/>
  <c r="X105" i="21"/>
  <c r="X82" i="21"/>
  <c r="AB148" i="21"/>
  <c r="J87" i="19"/>
  <c r="J153" i="19"/>
  <c r="J197" i="19"/>
  <c r="J95" i="19"/>
  <c r="AG156" i="1"/>
  <c r="AG90" i="1"/>
  <c r="I79" i="19"/>
  <c r="I189" i="19"/>
  <c r="I102" i="19"/>
  <c r="S140" i="39"/>
  <c r="T64" i="21"/>
  <c r="AU99" i="39"/>
  <c r="AU76" i="39"/>
  <c r="U142" i="39"/>
  <c r="AU186" i="39"/>
  <c r="AU142" i="39"/>
  <c r="V92" i="6"/>
  <c r="V201" i="6"/>
  <c r="V158" i="6"/>
  <c r="AM139" i="21"/>
  <c r="AM96" i="21"/>
  <c r="AS139" i="21"/>
  <c r="AM73" i="21"/>
  <c r="P150" i="39"/>
  <c r="P194" i="39"/>
  <c r="AR185" i="39"/>
  <c r="AR75" i="39"/>
  <c r="AR98" i="39"/>
  <c r="CY89" i="6"/>
  <c r="CY199" i="6"/>
  <c r="CY156" i="6"/>
  <c r="CY90" i="6"/>
  <c r="CY88" i="6"/>
  <c r="CY244" i="6"/>
  <c r="AK80" i="19"/>
  <c r="AK103" i="19"/>
  <c r="AK190" i="19"/>
  <c r="AQ146" i="19"/>
  <c r="AK146" i="19"/>
  <c r="X139" i="6"/>
  <c r="J39" i="18"/>
  <c r="K39" i="18" s="1"/>
  <c r="J76" i="18"/>
  <c r="C76" i="39"/>
  <c r="C99" i="39"/>
  <c r="C142" i="39"/>
  <c r="EL90" i="6"/>
  <c r="EX156" i="6"/>
  <c r="EL244" i="6"/>
  <c r="EL199" i="6"/>
  <c r="EL156" i="6"/>
  <c r="B105" i="19"/>
  <c r="B82" i="19"/>
  <c r="R60" i="21"/>
  <c r="CF243" i="6"/>
  <c r="CF89" i="6"/>
  <c r="CF88" i="6"/>
  <c r="BW91" i="6"/>
  <c r="BW157" i="6"/>
  <c r="BW200" i="6"/>
  <c r="AJ129" i="21"/>
  <c r="AP129" i="21"/>
  <c r="K129" i="19"/>
  <c r="K63" i="19"/>
  <c r="K62" i="19" s="1"/>
  <c r="K173" i="19"/>
  <c r="AF128" i="6"/>
  <c r="AF142" i="6"/>
  <c r="AF133" i="6"/>
  <c r="AF144" i="6"/>
  <c r="AF138" i="6"/>
  <c r="AF129" i="6"/>
  <c r="AF132" i="6"/>
  <c r="AF140" i="6"/>
  <c r="AF130" i="6"/>
  <c r="AF147" i="6"/>
  <c r="AF135" i="6"/>
  <c r="AF281" i="6"/>
  <c r="AF143" i="6"/>
  <c r="AF134" i="6"/>
  <c r="AF131" i="6"/>
  <c r="AF148" i="6"/>
  <c r="AF136" i="6"/>
  <c r="AF137" i="6"/>
  <c r="AF127" i="6"/>
  <c r="AF139" i="6"/>
  <c r="AF145" i="6"/>
  <c r="AF141" i="6"/>
  <c r="J199" i="19"/>
  <c r="J112" i="19"/>
  <c r="J155" i="19"/>
  <c r="J89" i="19"/>
  <c r="X130" i="19"/>
  <c r="Y174" i="19"/>
  <c r="AB130" i="19"/>
  <c r="AH10" i="39"/>
  <c r="AL121" i="39" s="1"/>
  <c r="S10" i="21"/>
  <c r="W120" i="21" s="1"/>
  <c r="D10" i="39"/>
  <c r="EB156" i="1"/>
  <c r="EB90" i="1"/>
  <c r="U130" i="39"/>
  <c r="AU130" i="39"/>
  <c r="AU174" i="39"/>
  <c r="AA201" i="6"/>
  <c r="AA158" i="6"/>
  <c r="AA246" i="6"/>
  <c r="BL151" i="39"/>
  <c r="BH85" i="39"/>
  <c r="BH195" i="39"/>
  <c r="BH151" i="39"/>
  <c r="BH108" i="39"/>
  <c r="AJ172" i="19"/>
  <c r="AP128" i="19"/>
  <c r="AJ128" i="19"/>
  <c r="V103" i="21"/>
  <c r="V80" i="21"/>
  <c r="V146" i="21"/>
  <c r="Z146" i="21"/>
  <c r="AN111" i="21"/>
  <c r="AT154" i="21"/>
  <c r="AN154" i="21"/>
  <c r="AT94" i="39"/>
  <c r="AT71" i="39"/>
  <c r="AT137" i="39"/>
  <c r="AT181" i="39"/>
  <c r="AN269" i="6"/>
  <c r="AM278" i="6"/>
  <c r="BM146" i="39"/>
  <c r="BI190" i="39"/>
  <c r="BI103" i="39"/>
  <c r="BI146" i="39"/>
  <c r="BI80" i="39"/>
  <c r="BE189" i="39"/>
  <c r="AP191" i="39"/>
  <c r="K125" i="19"/>
  <c r="BD195" i="39"/>
  <c r="EN155" i="1"/>
  <c r="BU246" i="6"/>
  <c r="D35" i="26"/>
  <c r="O67" i="39"/>
  <c r="BD101" i="39"/>
  <c r="AG75" i="39"/>
  <c r="BV199" i="6"/>
  <c r="O72" i="39"/>
  <c r="BH106" i="39"/>
  <c r="AC90" i="6"/>
  <c r="AC91" i="6"/>
  <c r="AC157" i="6"/>
  <c r="AC245" i="6"/>
  <c r="AC200" i="6"/>
  <c r="CF199" i="6"/>
  <c r="CR156" i="6"/>
  <c r="CF90" i="6"/>
  <c r="AR173" i="39"/>
  <c r="AR63" i="39"/>
  <c r="AR62" i="39" s="1"/>
  <c r="AV129" i="39"/>
  <c r="R129" i="39"/>
  <c r="AH70" i="21"/>
  <c r="AH93" i="21"/>
  <c r="C82" i="19"/>
  <c r="C192" i="19"/>
  <c r="C148" i="19"/>
  <c r="C105" i="19"/>
  <c r="BC81" i="39"/>
  <c r="BC104" i="39"/>
  <c r="BC191" i="39"/>
  <c r="P142" i="39"/>
  <c r="P186" i="39"/>
  <c r="P76" i="39"/>
  <c r="AF93" i="39"/>
  <c r="AF70" i="39"/>
  <c r="AP72" i="39"/>
  <c r="AP182" i="39"/>
  <c r="AP95" i="39"/>
  <c r="AP63" i="39"/>
  <c r="AP62" i="39" s="1"/>
  <c r="AP173" i="39"/>
  <c r="AK89" i="19"/>
  <c r="AQ155" i="19"/>
  <c r="AK199" i="19"/>
  <c r="AK155" i="19"/>
  <c r="AK112" i="19"/>
  <c r="CG155" i="6"/>
  <c r="CG198" i="6"/>
  <c r="CG91" i="6"/>
  <c r="CG243" i="6"/>
  <c r="AU126" i="6"/>
  <c r="BH11" i="39"/>
  <c r="EJ158" i="6"/>
  <c r="T11" i="39"/>
  <c r="AX11" i="39"/>
  <c r="V11" i="19"/>
  <c r="EV158" i="6"/>
  <c r="EJ201" i="6"/>
  <c r="EJ246" i="6"/>
  <c r="S180" i="19"/>
  <c r="S70" i="19"/>
  <c r="S93" i="19"/>
  <c r="AD106" i="19"/>
  <c r="AD83" i="19"/>
  <c r="G28" i="27"/>
  <c r="AD81" i="39"/>
  <c r="AD104" i="39"/>
  <c r="AM133" i="21"/>
  <c r="AS133" i="21"/>
  <c r="E66" i="21"/>
  <c r="F132" i="21"/>
  <c r="E132" i="21"/>
  <c r="S81" i="19"/>
  <c r="S104" i="19"/>
  <c r="S191" i="19"/>
  <c r="D174" i="19"/>
  <c r="D130" i="19"/>
  <c r="K83" i="21"/>
  <c r="K106" i="21"/>
  <c r="K149" i="21"/>
  <c r="U62" i="21"/>
  <c r="U61" i="21" s="1"/>
  <c r="Y128" i="21"/>
  <c r="U128" i="21"/>
  <c r="AP89" i="1"/>
  <c r="AP155" i="1"/>
  <c r="K126" i="39"/>
  <c r="AK60" i="39"/>
  <c r="DD198" i="6"/>
  <c r="DD155" i="6"/>
  <c r="DD243" i="6"/>
  <c r="DD89" i="6"/>
  <c r="DD88" i="6"/>
  <c r="X88" i="21"/>
  <c r="X154" i="21"/>
  <c r="AB154" i="21"/>
  <c r="X111" i="21"/>
  <c r="V155" i="39"/>
  <c r="J48" i="41" s="1"/>
  <c r="J85" i="41" s="1"/>
  <c r="V112" i="39"/>
  <c r="V199" i="39"/>
  <c r="E48" i="41" s="1"/>
  <c r="E85" i="41" s="1"/>
  <c r="V89" i="39"/>
  <c r="N138" i="19"/>
  <c r="L72" i="19"/>
  <c r="L95" i="19"/>
  <c r="L182" i="19"/>
  <c r="B78" i="21"/>
  <c r="B101" i="21"/>
  <c r="O40" i="18"/>
  <c r="Q39" i="34"/>
  <c r="O38" i="27"/>
  <c r="O77" i="18"/>
  <c r="Q76" i="34"/>
  <c r="AJ69" i="21"/>
  <c r="AJ92" i="21"/>
  <c r="AJ135" i="21"/>
  <c r="AP135" i="21"/>
  <c r="AK243" i="6"/>
  <c r="AK89" i="6"/>
  <c r="AK198" i="6"/>
  <c r="AK92" i="6"/>
  <c r="O23" i="18"/>
  <c r="Q22" i="34"/>
  <c r="O21" i="27"/>
  <c r="R76" i="39"/>
  <c r="R99" i="39"/>
  <c r="R186" i="39"/>
  <c r="BG138" i="39"/>
  <c r="BC182" i="39"/>
  <c r="BC72" i="39"/>
  <c r="BC95" i="39"/>
  <c r="F46" i="27"/>
  <c r="ED131" i="6"/>
  <c r="ED148" i="6"/>
  <c r="ED144" i="6"/>
  <c r="ED134" i="6"/>
  <c r="ED130" i="6"/>
  <c r="ED141" i="6"/>
  <c r="ED147" i="6"/>
  <c r="ED143" i="6"/>
  <c r="ED138" i="6"/>
  <c r="AV46" i="39"/>
  <c r="V157" i="39" s="1"/>
  <c r="ED132" i="6"/>
  <c r="ED133" i="6"/>
  <c r="ED127" i="6"/>
  <c r="ED135" i="6"/>
  <c r="ED145" i="6"/>
  <c r="ED128" i="6"/>
  <c r="BF46" i="39"/>
  <c r="ED137" i="6"/>
  <c r="R46" i="39"/>
  <c r="ED136" i="6"/>
  <c r="ED281" i="6"/>
  <c r="ED139" i="6"/>
  <c r="ED140" i="6"/>
  <c r="ED142" i="6"/>
  <c r="ED129" i="6"/>
  <c r="T46" i="19"/>
  <c r="AN82" i="19"/>
  <c r="AN77" i="19"/>
  <c r="AN69" i="19"/>
  <c r="C28" i="23" s="1"/>
  <c r="AN79" i="19"/>
  <c r="AN92" i="19"/>
  <c r="C65" i="23" s="1"/>
  <c r="AT135" i="19"/>
  <c r="AN179" i="19"/>
  <c r="AN70" i="19"/>
  <c r="AG72" i="39"/>
  <c r="AG95" i="39"/>
  <c r="AG138" i="39"/>
  <c r="AX93" i="39"/>
  <c r="AX136" i="39"/>
  <c r="X136" i="39"/>
  <c r="AX180" i="39"/>
  <c r="AX70" i="39"/>
  <c r="AH80" i="21"/>
  <c r="AH103" i="21"/>
  <c r="AN146" i="21"/>
  <c r="DM90" i="1"/>
  <c r="DM156" i="1"/>
  <c r="Z124" i="19"/>
  <c r="V124" i="19"/>
  <c r="W168" i="19"/>
  <c r="V168" i="19"/>
  <c r="CI92" i="6"/>
  <c r="CI155" i="6"/>
  <c r="CI88" i="6"/>
  <c r="CI198" i="6"/>
  <c r="CI243" i="6"/>
  <c r="CI89" i="6"/>
  <c r="AN157" i="1"/>
  <c r="AN91" i="1"/>
  <c r="Q94" i="21"/>
  <c r="Q71" i="21"/>
  <c r="AO94" i="39"/>
  <c r="AO71" i="39"/>
  <c r="P81" i="34"/>
  <c r="N43" i="27"/>
  <c r="P44" i="34"/>
  <c r="AO132" i="21"/>
  <c r="AO66" i="21"/>
  <c r="AU132" i="21"/>
  <c r="AO83" i="19"/>
  <c r="AO78" i="19"/>
  <c r="AO70" i="19"/>
  <c r="AO76" i="19"/>
  <c r="AO69" i="19"/>
  <c r="AO77" i="19"/>
  <c r="AU136" i="19"/>
  <c r="AP180" i="19"/>
  <c r="E29" i="23" s="1"/>
  <c r="E66" i="23" s="1"/>
  <c r="AO136" i="19"/>
  <c r="AO85" i="19"/>
  <c r="AO93" i="19"/>
  <c r="U75" i="39"/>
  <c r="U98" i="39"/>
  <c r="U185" i="39"/>
  <c r="U141" i="39"/>
  <c r="H151" i="39"/>
  <c r="H85" i="39"/>
  <c r="H108" i="39"/>
  <c r="AI80" i="39"/>
  <c r="M39" i="41" s="1"/>
  <c r="AI146" i="39"/>
  <c r="AI103" i="39"/>
  <c r="M76" i="41" s="1"/>
  <c r="J28" i="27"/>
  <c r="AE60" i="21"/>
  <c r="N21" i="27"/>
  <c r="P22" i="34"/>
  <c r="DM200" i="6"/>
  <c r="DM157" i="6"/>
  <c r="DM245" i="6"/>
  <c r="DM91" i="6"/>
  <c r="DY157" i="6"/>
  <c r="U79" i="19"/>
  <c r="U145" i="19"/>
  <c r="U102" i="19"/>
  <c r="U189" i="19"/>
  <c r="Y145" i="19"/>
  <c r="P155" i="39"/>
  <c r="P89" i="39"/>
  <c r="P112" i="39"/>
  <c r="P199" i="39"/>
  <c r="AM81" i="21"/>
  <c r="AM104" i="21"/>
  <c r="AS147" i="21"/>
  <c r="AM147" i="21"/>
  <c r="H138" i="39"/>
  <c r="H95" i="39"/>
  <c r="H72" i="39"/>
  <c r="D145" i="39"/>
  <c r="D79" i="39"/>
  <c r="D102" i="39"/>
  <c r="M17" i="18"/>
  <c r="N16" i="34"/>
  <c r="AY76" i="19"/>
  <c r="H35" i="12" s="1"/>
  <c r="AY99" i="19"/>
  <c r="H72" i="12" s="1"/>
  <c r="P14" i="28" s="1"/>
  <c r="AZ142" i="19"/>
  <c r="D29" i="27"/>
  <c r="C29" i="27"/>
  <c r="AM250" i="6"/>
  <c r="CF92" i="6"/>
  <c r="CF201" i="6"/>
  <c r="CF158" i="6"/>
  <c r="K143" i="21"/>
  <c r="K77" i="21"/>
  <c r="K100" i="21"/>
  <c r="AD62" i="21"/>
  <c r="AD61" i="21" s="1"/>
  <c r="AJ128" i="21"/>
  <c r="AH80" i="19"/>
  <c r="AH190" i="19"/>
  <c r="AH103" i="19"/>
  <c r="Z124" i="21"/>
  <c r="V124" i="21"/>
  <c r="V58" i="21"/>
  <c r="H83" i="21"/>
  <c r="H106" i="21"/>
  <c r="AW93" i="39"/>
  <c r="AW70" i="39"/>
  <c r="AW136" i="39"/>
  <c r="W136" i="39"/>
  <c r="AW180" i="39"/>
  <c r="M35" i="18"/>
  <c r="N34" i="34"/>
  <c r="K93" i="19"/>
  <c r="K111" i="19"/>
  <c r="K197" i="19"/>
  <c r="K153" i="19"/>
  <c r="K87" i="19"/>
  <c r="X146" i="39"/>
  <c r="AX146" i="39"/>
  <c r="AX80" i="39"/>
  <c r="AX190" i="39"/>
  <c r="AX103" i="39"/>
  <c r="AY130" i="21"/>
  <c r="O22" i="12" s="1"/>
  <c r="AX64" i="21"/>
  <c r="AX65" i="21"/>
  <c r="M23" i="12" s="1"/>
  <c r="P23" i="12" s="1"/>
  <c r="EI253" i="6"/>
  <c r="EU154" i="6"/>
  <c r="EI242" i="6"/>
  <c r="EI280" i="6"/>
  <c r="EI247" i="6"/>
  <c r="AK7" i="19"/>
  <c r="EI197" i="6"/>
  <c r="R88" i="6"/>
  <c r="R90" i="6"/>
  <c r="R89" i="6"/>
  <c r="R198" i="6"/>
  <c r="M182" i="19"/>
  <c r="M95" i="19"/>
  <c r="O138" i="19"/>
  <c r="M72" i="19"/>
  <c r="N182" i="19"/>
  <c r="M138" i="19"/>
  <c r="EQ157" i="6"/>
  <c r="EQ200" i="6"/>
  <c r="AO10" i="19"/>
  <c r="FC157" i="6"/>
  <c r="J10" i="18" s="1"/>
  <c r="EQ245" i="6"/>
  <c r="EQ91" i="6"/>
  <c r="X77" i="19"/>
  <c r="X100" i="19"/>
  <c r="X143" i="19"/>
  <c r="Y187" i="19"/>
  <c r="X187" i="19"/>
  <c r="AB143" i="19"/>
  <c r="K131" i="21"/>
  <c r="K65" i="21"/>
  <c r="Q79" i="19"/>
  <c r="Q102" i="19"/>
  <c r="AM244" i="6"/>
  <c r="R174" i="19"/>
  <c r="DE141" i="6"/>
  <c r="DE140" i="6"/>
  <c r="DE129" i="6"/>
  <c r="DE148" i="6"/>
  <c r="DE144" i="6"/>
  <c r="DE136" i="6"/>
  <c r="DE142" i="6"/>
  <c r="DE128" i="6"/>
  <c r="DE137" i="6"/>
  <c r="DE127" i="6"/>
  <c r="DE131" i="6"/>
  <c r="DE134" i="6"/>
  <c r="DE145" i="6"/>
  <c r="DE133" i="6"/>
  <c r="DE143" i="6"/>
  <c r="DE139" i="6"/>
  <c r="DE138" i="6"/>
  <c r="DE132" i="6"/>
  <c r="DE130" i="6"/>
  <c r="DE147" i="6"/>
  <c r="DE135" i="6"/>
  <c r="Q148" i="39"/>
  <c r="AQ192" i="39"/>
  <c r="AQ105" i="39"/>
  <c r="AQ82" i="39"/>
  <c r="BF127" i="39"/>
  <c r="BF171" i="39"/>
  <c r="AP156" i="6"/>
  <c r="AD199" i="6"/>
  <c r="AD89" i="6"/>
  <c r="AD88" i="6"/>
  <c r="AD244" i="6"/>
  <c r="AD90" i="6"/>
  <c r="AJ88" i="39"/>
  <c r="J154" i="39"/>
  <c r="AJ111" i="39"/>
  <c r="J77" i="21"/>
  <c r="J143" i="21"/>
  <c r="J100" i="21"/>
  <c r="L139" i="6"/>
  <c r="L130" i="6"/>
  <c r="L137" i="6"/>
  <c r="L141" i="6"/>
  <c r="L128" i="6"/>
  <c r="L144" i="6"/>
  <c r="L135" i="6"/>
  <c r="L142" i="6"/>
  <c r="L129" i="6"/>
  <c r="L136" i="6"/>
  <c r="L145" i="6"/>
  <c r="L127" i="6"/>
  <c r="L132" i="6"/>
  <c r="L133" i="6"/>
  <c r="L148" i="6"/>
  <c r="L143" i="6"/>
  <c r="L131" i="6"/>
  <c r="L147" i="6"/>
  <c r="L134" i="6"/>
  <c r="L138" i="6"/>
  <c r="L140" i="6"/>
  <c r="L281" i="6"/>
  <c r="BM242" i="6"/>
  <c r="BM280" i="6"/>
  <c r="BM197" i="6"/>
  <c r="E81" i="19"/>
  <c r="E191" i="19"/>
  <c r="E104" i="19"/>
  <c r="F191" i="19"/>
  <c r="E147" i="19"/>
  <c r="F147" i="19"/>
  <c r="J86" i="19"/>
  <c r="J109" i="19"/>
  <c r="J152" i="19"/>
  <c r="J196" i="19"/>
  <c r="B109" i="39"/>
  <c r="B86" i="39"/>
  <c r="B152" i="39"/>
  <c r="CX92" i="6"/>
  <c r="CX201" i="6"/>
  <c r="CX158" i="6"/>
  <c r="CX246" i="6"/>
  <c r="EJ88" i="1"/>
  <c r="G6" i="27" s="1"/>
  <c r="V7" i="21"/>
  <c r="AK7" i="39"/>
  <c r="EV153" i="1"/>
  <c r="EJ153" i="1"/>
  <c r="G7" i="39"/>
  <c r="AK7" i="21"/>
  <c r="EJ87" i="1"/>
  <c r="AF96" i="19"/>
  <c r="AF73" i="19"/>
  <c r="AF183" i="19"/>
  <c r="AL124" i="21"/>
  <c r="AL58" i="21"/>
  <c r="AR124" i="21"/>
  <c r="AO99" i="39"/>
  <c r="AO76" i="39"/>
  <c r="CU91" i="1"/>
  <c r="CU157" i="1"/>
  <c r="DG157" i="1"/>
  <c r="M102" i="19"/>
  <c r="N189" i="19"/>
  <c r="M145" i="19"/>
  <c r="M79" i="19"/>
  <c r="M189" i="19"/>
  <c r="O145" i="19"/>
  <c r="BM264" i="6"/>
  <c r="H104" i="21"/>
  <c r="H81" i="21"/>
  <c r="AL153" i="19"/>
  <c r="AR153" i="19"/>
  <c r="AL100" i="19"/>
  <c r="AL93" i="19"/>
  <c r="AL99" i="19"/>
  <c r="AL87" i="19"/>
  <c r="AL95" i="19"/>
  <c r="AL107" i="19"/>
  <c r="AL197" i="19"/>
  <c r="Z130" i="21"/>
  <c r="V130" i="21"/>
  <c r="AJ154" i="21"/>
  <c r="AJ111" i="21"/>
  <c r="AJ88" i="21"/>
  <c r="AP154" i="21"/>
  <c r="AC105" i="39"/>
  <c r="AC82" i="39"/>
  <c r="C148" i="39"/>
  <c r="AG148" i="39"/>
  <c r="C129" i="21"/>
  <c r="AL82" i="19"/>
  <c r="AL105" i="19"/>
  <c r="AR148" i="19"/>
  <c r="AL148" i="19"/>
  <c r="Q87" i="21"/>
  <c r="N31" i="34"/>
  <c r="T31" i="34" s="1"/>
  <c r="M32" i="18"/>
  <c r="P32" i="18" s="1"/>
  <c r="O30" i="27"/>
  <c r="EB270" i="6"/>
  <c r="EB266" i="6"/>
  <c r="EB264" i="6"/>
  <c r="EB257" i="6"/>
  <c r="EB242" i="6"/>
  <c r="EB278" i="6"/>
  <c r="EB265" i="6"/>
  <c r="EB280" i="6"/>
  <c r="EB262" i="6"/>
  <c r="EB259" i="6"/>
  <c r="EB250" i="6"/>
  <c r="EB261" i="6"/>
  <c r="EB247" i="6"/>
  <c r="EB275" i="6"/>
  <c r="EB274" i="6"/>
  <c r="EB258" i="6"/>
  <c r="EB279" i="6"/>
  <c r="EB272" i="6"/>
  <c r="EB276" i="6"/>
  <c r="EB273" i="6"/>
  <c r="EB263" i="6"/>
  <c r="EB249" i="6"/>
  <c r="EB253" i="6"/>
  <c r="EB269" i="6"/>
  <c r="EB267" i="6"/>
  <c r="EB271" i="6"/>
  <c r="EB260" i="6"/>
  <c r="EB197" i="6"/>
  <c r="EB248" i="6"/>
  <c r="EB251" i="6"/>
  <c r="EB256" i="6"/>
  <c r="EB268" i="6"/>
  <c r="EB154" i="6"/>
  <c r="EB252" i="6"/>
  <c r="EB254" i="6"/>
  <c r="EB255" i="6"/>
  <c r="EB277" i="6"/>
  <c r="W109" i="19"/>
  <c r="W86" i="19"/>
  <c r="W196" i="19"/>
  <c r="W152" i="19"/>
  <c r="AA152" i="19"/>
  <c r="H32" i="27"/>
  <c r="AX98" i="39"/>
  <c r="AX75" i="39"/>
  <c r="AX141" i="39"/>
  <c r="AX185" i="39"/>
  <c r="X141" i="39"/>
  <c r="AU243" i="6"/>
  <c r="H73" i="19"/>
  <c r="H96" i="19"/>
  <c r="E111" i="39"/>
  <c r="E154" i="39"/>
  <c r="E88" i="39"/>
  <c r="T100" i="19"/>
  <c r="T187" i="19"/>
  <c r="T77" i="19"/>
  <c r="V127" i="19"/>
  <c r="Z127" i="19"/>
  <c r="V171" i="19"/>
  <c r="V61" i="19"/>
  <c r="BK152" i="39"/>
  <c r="BG109" i="39"/>
  <c r="BG86" i="39"/>
  <c r="C102" i="21"/>
  <c r="C145" i="21"/>
  <c r="C79" i="21"/>
  <c r="I36" i="27"/>
  <c r="R92" i="21"/>
  <c r="R105" i="21"/>
  <c r="R104" i="21"/>
  <c r="R86" i="21"/>
  <c r="D73" i="19"/>
  <c r="D96" i="19"/>
  <c r="D139" i="19"/>
  <c r="D183" i="19"/>
  <c r="X65" i="21"/>
  <c r="AB131" i="21"/>
  <c r="X131" i="21"/>
  <c r="AT128" i="19"/>
  <c r="AN172" i="19"/>
  <c r="M65" i="21"/>
  <c r="M131" i="21"/>
  <c r="O131" i="21"/>
  <c r="AG71" i="39"/>
  <c r="AG137" i="39"/>
  <c r="AG94" i="39"/>
  <c r="M29" i="26"/>
  <c r="M48" i="26" s="1"/>
  <c r="M47" i="26" s="1"/>
  <c r="H31" i="18"/>
  <c r="M59" i="19"/>
  <c r="M169" i="19"/>
  <c r="O125" i="19"/>
  <c r="N169" i="19"/>
  <c r="EN90" i="1"/>
  <c r="EN156" i="1"/>
  <c r="EZ156" i="1"/>
  <c r="P133" i="39"/>
  <c r="AP67" i="39"/>
  <c r="AP177" i="39"/>
  <c r="J50" i="27"/>
  <c r="J44" i="27"/>
  <c r="AI85" i="21"/>
  <c r="AI108" i="21"/>
  <c r="AK10" i="21"/>
  <c r="EI90" i="1"/>
  <c r="EI156" i="1"/>
  <c r="EU156" i="1"/>
  <c r="DN155" i="6"/>
  <c r="DN88" i="6"/>
  <c r="DN198" i="6"/>
  <c r="DN89" i="6"/>
  <c r="DN243" i="6"/>
  <c r="K30" i="27"/>
  <c r="AV268" i="6"/>
  <c r="AV278" i="6"/>
  <c r="AV270" i="6"/>
  <c r="AV251" i="6"/>
  <c r="AV255" i="6"/>
  <c r="AV261" i="6"/>
  <c r="AV269" i="6"/>
  <c r="AV280" i="6"/>
  <c r="AV257" i="6"/>
  <c r="AV274" i="6"/>
  <c r="AV275" i="6"/>
  <c r="AV249" i="6"/>
  <c r="AV259" i="6"/>
  <c r="AV266" i="6"/>
  <c r="AV267" i="6"/>
  <c r="AV247" i="6"/>
  <c r="AV262" i="6"/>
  <c r="AV197" i="6"/>
  <c r="AV277" i="6"/>
  <c r="AV248" i="6"/>
  <c r="AV276" i="6"/>
  <c r="AV242" i="6"/>
  <c r="AV253" i="6"/>
  <c r="AV254" i="6"/>
  <c r="AV256" i="6"/>
  <c r="AV273" i="6"/>
  <c r="AV263" i="6"/>
  <c r="AV272" i="6"/>
  <c r="AV250" i="6"/>
  <c r="AV264" i="6"/>
  <c r="AV271" i="6"/>
  <c r="AV258" i="6"/>
  <c r="AV265" i="6"/>
  <c r="AV279" i="6"/>
  <c r="AV252" i="6"/>
  <c r="AV260" i="6"/>
  <c r="L44" i="27"/>
  <c r="L50" i="27"/>
  <c r="AM260" i="6"/>
  <c r="AY10" i="19"/>
  <c r="AZ121" i="19" s="1"/>
  <c r="J10" i="12" s="1"/>
  <c r="EV157" i="6"/>
  <c r="EK200" i="6"/>
  <c r="AX10" i="39"/>
  <c r="AX165" i="39" s="1"/>
  <c r="BH10" i="39"/>
  <c r="EJ157" i="6"/>
  <c r="E10" i="19"/>
  <c r="EJ245" i="6"/>
  <c r="V10" i="19"/>
  <c r="T10" i="39"/>
  <c r="BK123" i="39"/>
  <c r="BG123" i="39"/>
  <c r="DP89" i="1"/>
  <c r="I9" i="21"/>
  <c r="AF77" i="19"/>
  <c r="AF100" i="19"/>
  <c r="EQ155" i="6"/>
  <c r="EQ88" i="6"/>
  <c r="FC155" i="6"/>
  <c r="EQ243" i="6"/>
  <c r="EQ89" i="6"/>
  <c r="AO8" i="19"/>
  <c r="EQ198" i="6"/>
  <c r="AC156" i="1"/>
  <c r="AC90" i="1"/>
  <c r="AG84" i="21"/>
  <c r="AG107" i="21"/>
  <c r="BL157" i="1"/>
  <c r="BL91" i="1"/>
  <c r="C28" i="27"/>
  <c r="Y140" i="21"/>
  <c r="U140" i="21"/>
  <c r="U74" i="21"/>
  <c r="U97" i="21"/>
  <c r="BJ75" i="39"/>
  <c r="BJ98" i="39"/>
  <c r="W185" i="39"/>
  <c r="BJ141" i="39"/>
  <c r="BJ185" i="39"/>
  <c r="BK185" i="39"/>
  <c r="AX91" i="21"/>
  <c r="AX68" i="21"/>
  <c r="AY134" i="21"/>
  <c r="O28" i="12" s="1"/>
  <c r="O65" i="12" s="1"/>
  <c r="C34" i="27"/>
  <c r="DJ280" i="6"/>
  <c r="DJ256" i="6"/>
  <c r="DJ249" i="6"/>
  <c r="DJ277" i="6"/>
  <c r="DJ273" i="6"/>
  <c r="DJ279" i="6"/>
  <c r="DJ154" i="6"/>
  <c r="DJ242" i="6"/>
  <c r="DJ260" i="6"/>
  <c r="DJ250" i="6"/>
  <c r="DJ264" i="6"/>
  <c r="DJ247" i="6"/>
  <c r="DJ255" i="6"/>
  <c r="DJ275" i="6"/>
  <c r="DJ267" i="6"/>
  <c r="DJ266" i="6"/>
  <c r="DJ262" i="6"/>
  <c r="DJ263" i="6"/>
  <c r="DJ248" i="6"/>
  <c r="DJ197" i="6"/>
  <c r="DJ274" i="6"/>
  <c r="DJ265" i="6"/>
  <c r="DJ251" i="6"/>
  <c r="DJ268" i="6"/>
  <c r="DJ270" i="6"/>
  <c r="DJ252" i="6"/>
  <c r="DJ258" i="6"/>
  <c r="DJ278" i="6"/>
  <c r="DJ271" i="6"/>
  <c r="DJ272" i="6"/>
  <c r="DJ276" i="6"/>
  <c r="DJ261" i="6"/>
  <c r="DJ253" i="6"/>
  <c r="DJ254" i="6"/>
  <c r="DJ259" i="6"/>
  <c r="DJ269" i="6"/>
  <c r="DJ257" i="6"/>
  <c r="BD88" i="39"/>
  <c r="BD78" i="39"/>
  <c r="BD69" i="39"/>
  <c r="BD79" i="39"/>
  <c r="BD77" i="39"/>
  <c r="BD179" i="39"/>
  <c r="BD92" i="39"/>
  <c r="BD85" i="39"/>
  <c r="R201" i="6"/>
  <c r="R158" i="6"/>
  <c r="R92" i="6"/>
  <c r="BC179" i="39"/>
  <c r="BC92" i="39"/>
  <c r="BC69" i="39"/>
  <c r="BC86" i="39"/>
  <c r="Q72" i="21"/>
  <c r="Q95" i="21"/>
  <c r="V177" i="19"/>
  <c r="Z133" i="19"/>
  <c r="V67" i="19"/>
  <c r="AT70" i="39"/>
  <c r="AT93" i="39"/>
  <c r="AT136" i="39"/>
  <c r="AT180" i="39"/>
  <c r="AG243" i="6"/>
  <c r="AG89" i="6"/>
  <c r="AG90" i="6"/>
  <c r="AG198" i="6"/>
  <c r="D15" i="27"/>
  <c r="E87" i="19"/>
  <c r="F153" i="19"/>
  <c r="E197" i="19"/>
  <c r="F197" i="19"/>
  <c r="E101" i="19"/>
  <c r="E153" i="19"/>
  <c r="CM263" i="6"/>
  <c r="CM242" i="6"/>
  <c r="CM257" i="6"/>
  <c r="CM276" i="6"/>
  <c r="CM261" i="6"/>
  <c r="CM252" i="6"/>
  <c r="CM197" i="6"/>
  <c r="CM250" i="6"/>
  <c r="CM271" i="6"/>
  <c r="CM274" i="6"/>
  <c r="CM256" i="6"/>
  <c r="CM258" i="6"/>
  <c r="CM266" i="6"/>
  <c r="CM275" i="6"/>
  <c r="CM259" i="6"/>
  <c r="CM255" i="6"/>
  <c r="CM280" i="6"/>
  <c r="CM260" i="6"/>
  <c r="CM248" i="6"/>
  <c r="CM262" i="6"/>
  <c r="CM273" i="6"/>
  <c r="CM270" i="6"/>
  <c r="CM154" i="6"/>
  <c r="CM254" i="6"/>
  <c r="CM249" i="6"/>
  <c r="CM279" i="6"/>
  <c r="CM247" i="6"/>
  <c r="CM253" i="6"/>
  <c r="CM269" i="6"/>
  <c r="CM278" i="6"/>
  <c r="CM268" i="6"/>
  <c r="CM267" i="6"/>
  <c r="CM265" i="6"/>
  <c r="CM251" i="6"/>
  <c r="CM272" i="6"/>
  <c r="CM264" i="6"/>
  <c r="CM277" i="6"/>
  <c r="AD82" i="39"/>
  <c r="AD105" i="39"/>
  <c r="AL201" i="6"/>
  <c r="AL92" i="6"/>
  <c r="AL246" i="6"/>
  <c r="AL158" i="6"/>
  <c r="AM88" i="21"/>
  <c r="AM154" i="21"/>
  <c r="AS154" i="21"/>
  <c r="AM111" i="21"/>
  <c r="BP88" i="1"/>
  <c r="BP154" i="1"/>
  <c r="H72" i="19"/>
  <c r="H69" i="19"/>
  <c r="H92" i="19"/>
  <c r="AF173" i="19"/>
  <c r="AF63" i="19"/>
  <c r="AF62" i="19" s="1"/>
  <c r="AM281" i="6"/>
  <c r="AM128" i="6"/>
  <c r="AM132" i="6"/>
  <c r="AM129" i="6"/>
  <c r="AM134" i="6"/>
  <c r="AM140" i="6"/>
  <c r="AM136" i="6"/>
  <c r="AM142" i="6"/>
  <c r="AM131" i="6"/>
  <c r="AM147" i="6"/>
  <c r="AM139" i="6"/>
  <c r="AM133" i="6"/>
  <c r="AM138" i="6"/>
  <c r="AM127" i="6"/>
  <c r="AM148" i="6"/>
  <c r="AM145" i="6"/>
  <c r="AM137" i="6"/>
  <c r="AM144" i="6"/>
  <c r="AM143" i="6"/>
  <c r="AM135" i="6"/>
  <c r="AM141" i="6"/>
  <c r="AM130" i="6"/>
  <c r="AX148" i="39"/>
  <c r="AX82" i="39"/>
  <c r="AX105" i="39"/>
  <c r="X148" i="39"/>
  <c r="AD71" i="39"/>
  <c r="AD94" i="39"/>
  <c r="K11" i="21"/>
  <c r="AH11" i="39"/>
  <c r="S11" i="21"/>
  <c r="AA148" i="19"/>
  <c r="W192" i="19"/>
  <c r="W82" i="19"/>
  <c r="W105" i="19"/>
  <c r="K75" i="19"/>
  <c r="K98" i="19"/>
  <c r="K185" i="19"/>
  <c r="K141" i="19"/>
  <c r="EF88" i="1"/>
  <c r="EF154" i="1"/>
  <c r="AQ71" i="39"/>
  <c r="AQ94" i="39"/>
  <c r="AQ181" i="39"/>
  <c r="AE63" i="19"/>
  <c r="AE62" i="19" s="1"/>
  <c r="AE173" i="19"/>
  <c r="BB278" i="6"/>
  <c r="C96" i="21"/>
  <c r="C139" i="21"/>
  <c r="C73" i="21"/>
  <c r="X86" i="21"/>
  <c r="AB152" i="21"/>
  <c r="X152" i="21"/>
  <c r="N23" i="34"/>
  <c r="M24" i="18"/>
  <c r="BL135" i="39"/>
  <c r="BH74" i="39"/>
  <c r="BH69" i="39"/>
  <c r="BH84" i="39"/>
  <c r="BH86" i="39"/>
  <c r="BH92" i="39"/>
  <c r="BH135" i="39"/>
  <c r="BH179" i="39"/>
  <c r="BH78" i="39"/>
  <c r="H101" i="39"/>
  <c r="H78" i="39"/>
  <c r="H144" i="39"/>
  <c r="BM252" i="6"/>
  <c r="AY147" i="21"/>
  <c r="O41" i="12" s="1"/>
  <c r="O78" i="12" s="1"/>
  <c r="AX81" i="21"/>
  <c r="M41" i="12" s="1"/>
  <c r="AX104" i="21"/>
  <c r="M78" i="12" s="1"/>
  <c r="AJ144" i="39"/>
  <c r="J144" i="39"/>
  <c r="V95" i="39"/>
  <c r="V72" i="39"/>
  <c r="V138" i="39"/>
  <c r="J31" i="41" s="1"/>
  <c r="J68" i="41" s="1"/>
  <c r="K88" i="21"/>
  <c r="K111" i="21"/>
  <c r="K154" i="21"/>
  <c r="BM279" i="6"/>
  <c r="V173" i="39"/>
  <c r="V63" i="39"/>
  <c r="V62" i="39" s="1"/>
  <c r="V129" i="39"/>
  <c r="AB151" i="21"/>
  <c r="X151" i="21"/>
  <c r="X85" i="21"/>
  <c r="X108" i="21"/>
  <c r="AO153" i="21"/>
  <c r="AO110" i="21"/>
  <c r="AU153" i="21"/>
  <c r="S112" i="39"/>
  <c r="S89" i="39"/>
  <c r="S155" i="39"/>
  <c r="S199" i="39"/>
  <c r="AO89" i="19"/>
  <c r="AO155" i="19"/>
  <c r="AO199" i="19"/>
  <c r="AU155" i="19"/>
  <c r="AO112" i="19"/>
  <c r="AP199" i="19"/>
  <c r="C153" i="21"/>
  <c r="C110" i="21"/>
  <c r="C87" i="21"/>
  <c r="AI86" i="19"/>
  <c r="AI69" i="19"/>
  <c r="AI72" i="19"/>
  <c r="AI73" i="19"/>
  <c r="AI92" i="19"/>
  <c r="AW146" i="39"/>
  <c r="W146" i="39"/>
  <c r="AW80" i="39"/>
  <c r="AW190" i="39"/>
  <c r="AW103" i="39"/>
  <c r="DJ134" i="6"/>
  <c r="DJ144" i="6"/>
  <c r="DJ137" i="6"/>
  <c r="DJ129" i="6"/>
  <c r="DJ132" i="6"/>
  <c r="DJ138" i="6"/>
  <c r="DJ131" i="6"/>
  <c r="DJ148" i="6"/>
  <c r="DJ281" i="6"/>
  <c r="DJ128" i="6"/>
  <c r="DJ142" i="6"/>
  <c r="DJ140" i="6"/>
  <c r="DJ147" i="6"/>
  <c r="DJ135" i="6"/>
  <c r="DJ141" i="6"/>
  <c r="DJ130" i="6"/>
  <c r="DJ145" i="6"/>
  <c r="DJ133" i="6"/>
  <c r="DJ127" i="6"/>
  <c r="DJ136" i="6"/>
  <c r="DJ143" i="6"/>
  <c r="DJ139" i="6"/>
  <c r="DT139" i="6"/>
  <c r="DT135" i="6"/>
  <c r="DT148" i="6"/>
  <c r="DT140" i="6"/>
  <c r="DT281" i="6"/>
  <c r="DT147" i="6"/>
  <c r="DT136" i="6"/>
  <c r="DT138" i="6"/>
  <c r="DT141" i="6"/>
  <c r="DT134" i="6"/>
  <c r="DT144" i="6"/>
  <c r="DT145" i="6"/>
  <c r="DT132" i="6"/>
  <c r="DT143" i="6"/>
  <c r="DT130" i="6"/>
  <c r="DT129" i="6"/>
  <c r="DT127" i="6"/>
  <c r="DT133" i="6"/>
  <c r="DT142" i="6"/>
  <c r="DT137" i="6"/>
  <c r="DT131" i="6"/>
  <c r="DT128" i="6"/>
  <c r="B86" i="21"/>
  <c r="B106" i="21"/>
  <c r="E124" i="19"/>
  <c r="F168" i="19"/>
  <c r="F124" i="19"/>
  <c r="E168" i="19"/>
  <c r="AZ257" i="6"/>
  <c r="AK74" i="39"/>
  <c r="AK97" i="39"/>
  <c r="K140" i="39"/>
  <c r="AK140" i="39"/>
  <c r="Q167" i="39"/>
  <c r="Q123" i="39"/>
  <c r="BH59" i="39"/>
  <c r="BH125" i="39"/>
  <c r="U169" i="39"/>
  <c r="BL125" i="39"/>
  <c r="BH169" i="39"/>
  <c r="O76" i="39"/>
  <c r="O142" i="39"/>
  <c r="O99" i="39"/>
  <c r="K139" i="21"/>
  <c r="K96" i="21"/>
  <c r="K73" i="21"/>
  <c r="AD97" i="39"/>
  <c r="AD74" i="39"/>
  <c r="BK139" i="6"/>
  <c r="BK133" i="6"/>
  <c r="BK143" i="6"/>
  <c r="BK135" i="6"/>
  <c r="BK147" i="6"/>
  <c r="BK144" i="6"/>
  <c r="BK148" i="6"/>
  <c r="BK141" i="6"/>
  <c r="BK136" i="6"/>
  <c r="BK138" i="6"/>
  <c r="BK131" i="6"/>
  <c r="BK127" i="6"/>
  <c r="BK128" i="6"/>
  <c r="BK132" i="6"/>
  <c r="BK281" i="6"/>
  <c r="BK134" i="6"/>
  <c r="BK137" i="6"/>
  <c r="BK142" i="6"/>
  <c r="BK130" i="6"/>
  <c r="BK129" i="6"/>
  <c r="BK145" i="6"/>
  <c r="BK140" i="6"/>
  <c r="AZ137" i="19"/>
  <c r="AY94" i="19"/>
  <c r="H67" i="12" s="1"/>
  <c r="P9" i="28" s="1"/>
  <c r="AY71" i="19"/>
  <c r="H30" i="12" s="1"/>
  <c r="AX170" i="39"/>
  <c r="AX60" i="39"/>
  <c r="X126" i="39"/>
  <c r="AX126" i="39"/>
  <c r="DB91" i="1"/>
  <c r="DB157" i="1"/>
  <c r="I101" i="21"/>
  <c r="U128" i="39"/>
  <c r="U172" i="39"/>
  <c r="H125" i="39"/>
  <c r="DB132" i="6"/>
  <c r="DB137" i="6"/>
  <c r="DB147" i="6"/>
  <c r="DB143" i="6"/>
  <c r="DB128" i="6"/>
  <c r="DB131" i="6"/>
  <c r="DB130" i="6"/>
  <c r="DB134" i="6"/>
  <c r="DB145" i="6"/>
  <c r="DB281" i="6"/>
  <c r="DB144" i="6"/>
  <c r="DB127" i="6"/>
  <c r="DB139" i="6"/>
  <c r="DB140" i="6"/>
  <c r="DB133" i="6"/>
  <c r="DB142" i="6"/>
  <c r="DB129" i="6"/>
  <c r="DB138" i="6"/>
  <c r="DB141" i="6"/>
  <c r="DB148" i="6"/>
  <c r="DB136" i="6"/>
  <c r="DB135" i="6"/>
  <c r="CN126" i="6"/>
  <c r="AS172" i="39"/>
  <c r="AS128" i="39"/>
  <c r="AY139" i="39"/>
  <c r="AY183" i="39"/>
  <c r="Y139" i="39"/>
  <c r="AY96" i="39"/>
  <c r="AY73" i="39"/>
  <c r="BC192" i="39"/>
  <c r="BC105" i="39"/>
  <c r="BC82" i="39"/>
  <c r="AF178" i="19"/>
  <c r="Q98" i="21"/>
  <c r="P93" i="39"/>
  <c r="P102" i="39"/>
  <c r="P101" i="39"/>
  <c r="P153" i="39"/>
  <c r="P87" i="39"/>
  <c r="P197" i="39"/>
  <c r="P97" i="39"/>
  <c r="J66" i="21"/>
  <c r="J132" i="21"/>
  <c r="B97" i="21"/>
  <c r="B74" i="21"/>
  <c r="C140" i="21"/>
  <c r="I171" i="19"/>
  <c r="K127" i="19"/>
  <c r="I61" i="19"/>
  <c r="DA272" i="6"/>
  <c r="DA267" i="6"/>
  <c r="DA269" i="6"/>
  <c r="DA247" i="6"/>
  <c r="DA253" i="6"/>
  <c r="DA266" i="6"/>
  <c r="DA265" i="6"/>
  <c r="DA259" i="6"/>
  <c r="DA274" i="6"/>
  <c r="DA257" i="6"/>
  <c r="DA258" i="6"/>
  <c r="DA264" i="6"/>
  <c r="DA255" i="6"/>
  <c r="DA262" i="6"/>
  <c r="DA280" i="6"/>
  <c r="DA256" i="6"/>
  <c r="DA278" i="6"/>
  <c r="DA270" i="6"/>
  <c r="DA248" i="6"/>
  <c r="DA271" i="6"/>
  <c r="DA261" i="6"/>
  <c r="DA276" i="6"/>
  <c r="DA273" i="6"/>
  <c r="DA254" i="6"/>
  <c r="DA263" i="6"/>
  <c r="DA242" i="6"/>
  <c r="DA249" i="6"/>
  <c r="DA277" i="6"/>
  <c r="DA275" i="6"/>
  <c r="DA251" i="6"/>
  <c r="DA243" i="6"/>
  <c r="DA252" i="6"/>
  <c r="DA250" i="6"/>
  <c r="DA279" i="6"/>
  <c r="DA268" i="6"/>
  <c r="DA260" i="6"/>
  <c r="B108" i="21"/>
  <c r="B85" i="21"/>
  <c r="BF66" i="39"/>
  <c r="BF131" i="39"/>
  <c r="BF175" i="39"/>
  <c r="D65" i="21"/>
  <c r="N23" i="36" s="1"/>
  <c r="D131" i="21"/>
  <c r="CB126" i="6"/>
  <c r="W173" i="19"/>
  <c r="X173" i="19"/>
  <c r="W63" i="19"/>
  <c r="W62" i="19" s="1"/>
  <c r="W129" i="19"/>
  <c r="AA129" i="19"/>
  <c r="ED126" i="6"/>
  <c r="CG248" i="6"/>
  <c r="CG242" i="6"/>
  <c r="CG262" i="6"/>
  <c r="CG255" i="6"/>
  <c r="CG266" i="6"/>
  <c r="CG261" i="6"/>
  <c r="CG197" i="6"/>
  <c r="CG277" i="6"/>
  <c r="CG279" i="6"/>
  <c r="CG267" i="6"/>
  <c r="CG254" i="6"/>
  <c r="CG252" i="6"/>
  <c r="CG280" i="6"/>
  <c r="CG256" i="6"/>
  <c r="CG274" i="6"/>
  <c r="CG260" i="6"/>
  <c r="CG276" i="6"/>
  <c r="CG271" i="6"/>
  <c r="CG257" i="6"/>
  <c r="CG250" i="6"/>
  <c r="CG269" i="6"/>
  <c r="CG265" i="6"/>
  <c r="CG273" i="6"/>
  <c r="CG270" i="6"/>
  <c r="CG154" i="6"/>
  <c r="CG272" i="6"/>
  <c r="CG247" i="6"/>
  <c r="CG278" i="6"/>
  <c r="CG268" i="6"/>
  <c r="CG259" i="6"/>
  <c r="CG253" i="6"/>
  <c r="CG258" i="6"/>
  <c r="CG263" i="6"/>
  <c r="CG275" i="6"/>
  <c r="CG264" i="6"/>
  <c r="CG251" i="6"/>
  <c r="CG249" i="6"/>
  <c r="AQ8" i="39"/>
  <c r="DO155" i="6"/>
  <c r="DO198" i="6"/>
  <c r="EA155" i="6"/>
  <c r="DO88" i="6"/>
  <c r="DO89" i="6"/>
  <c r="DO243" i="6"/>
  <c r="W158" i="6"/>
  <c r="W246" i="6"/>
  <c r="W92" i="6"/>
  <c r="W201" i="6"/>
  <c r="F144" i="21"/>
  <c r="E101" i="21"/>
  <c r="E78" i="21"/>
  <c r="AS149" i="19"/>
  <c r="AM149" i="19"/>
  <c r="AM106" i="19"/>
  <c r="AM83" i="19"/>
  <c r="BB266" i="6"/>
  <c r="AZ154" i="19"/>
  <c r="AY111" i="19"/>
  <c r="H83" i="12" s="1"/>
  <c r="P25" i="28" s="1"/>
  <c r="AY88" i="19"/>
  <c r="H47" i="12" s="1"/>
  <c r="AC89" i="39"/>
  <c r="AC112" i="39"/>
  <c r="AM130" i="21"/>
  <c r="AS130" i="21"/>
  <c r="AM64" i="21"/>
  <c r="AA128" i="21"/>
  <c r="W128" i="21"/>
  <c r="W62" i="21"/>
  <c r="W61" i="21" s="1"/>
  <c r="M19" i="35" s="1"/>
  <c r="AU137" i="21"/>
  <c r="AO94" i="21"/>
  <c r="AO71" i="21"/>
  <c r="AO137" i="21"/>
  <c r="BG192" i="39"/>
  <c r="BK148" i="39"/>
  <c r="BG148" i="39"/>
  <c r="BG105" i="39"/>
  <c r="BG82" i="39"/>
  <c r="Q104" i="21"/>
  <c r="Q81" i="21"/>
  <c r="BF67" i="39"/>
  <c r="BF133" i="39"/>
  <c r="C129" i="39"/>
  <c r="C63" i="39"/>
  <c r="C62" i="39" s="1"/>
  <c r="K134" i="39"/>
  <c r="AK134" i="39"/>
  <c r="AK250" i="6"/>
  <c r="O124" i="19"/>
  <c r="N168" i="19"/>
  <c r="M124" i="19"/>
  <c r="M168" i="19"/>
  <c r="DP198" i="6"/>
  <c r="DP243" i="6"/>
  <c r="DP89" i="6"/>
  <c r="DP155" i="6"/>
  <c r="DP88" i="6"/>
  <c r="AU127" i="21"/>
  <c r="AO127" i="21"/>
  <c r="AI98" i="19"/>
  <c r="AI75" i="19"/>
  <c r="AI185" i="19"/>
  <c r="BB248" i="6"/>
  <c r="V95" i="21"/>
  <c r="V138" i="21"/>
  <c r="V72" i="21"/>
  <c r="Z138" i="21"/>
  <c r="AI195" i="19"/>
  <c r="AI108" i="19"/>
  <c r="AI85" i="19"/>
  <c r="AZ9" i="39"/>
  <c r="AZ164" i="39" s="1"/>
  <c r="EP244" i="6"/>
  <c r="FB156" i="6"/>
  <c r="EP199" i="6"/>
  <c r="EP90" i="6"/>
  <c r="V9" i="39"/>
  <c r="EP156" i="6"/>
  <c r="X9" i="19"/>
  <c r="Y147" i="39"/>
  <c r="AY104" i="39"/>
  <c r="AY191" i="39"/>
  <c r="AY81" i="39"/>
  <c r="AY147" i="39"/>
  <c r="DN91" i="1"/>
  <c r="DN157" i="1"/>
  <c r="D42" i="26"/>
  <c r="S106" i="39"/>
  <c r="S149" i="39"/>
  <c r="S193" i="39"/>
  <c r="S83" i="39"/>
  <c r="O151" i="19"/>
  <c r="N195" i="19"/>
  <c r="M85" i="19"/>
  <c r="M151" i="19"/>
  <c r="M195" i="19"/>
  <c r="M108" i="19"/>
  <c r="C12" i="27"/>
  <c r="AL104" i="39"/>
  <c r="L147" i="39"/>
  <c r="AL147" i="39"/>
  <c r="AL81" i="39"/>
  <c r="D149" i="39"/>
  <c r="D83" i="39"/>
  <c r="D106" i="39"/>
  <c r="BJ126" i="6"/>
  <c r="AD108" i="39"/>
  <c r="AD85" i="39"/>
  <c r="AS171" i="39"/>
  <c r="AT171" i="39"/>
  <c r="AS61" i="39"/>
  <c r="AS127" i="39"/>
  <c r="Y125" i="19"/>
  <c r="U59" i="19"/>
  <c r="U125" i="19"/>
  <c r="U169" i="19"/>
  <c r="Q108" i="19"/>
  <c r="Q85" i="19"/>
  <c r="R195" i="19"/>
  <c r="BB253" i="6"/>
  <c r="AH272" i="6"/>
  <c r="AH251" i="6"/>
  <c r="AH255" i="6"/>
  <c r="AH250" i="6"/>
  <c r="AH253" i="6"/>
  <c r="AH248" i="6"/>
  <c r="AH278" i="6"/>
  <c r="AH267" i="6"/>
  <c r="AH257" i="6"/>
  <c r="AH197" i="6"/>
  <c r="AH275" i="6"/>
  <c r="AH245" i="6"/>
  <c r="AH262" i="6"/>
  <c r="AH270" i="6"/>
  <c r="AH252" i="6"/>
  <c r="AH247" i="6"/>
  <c r="AH263" i="6"/>
  <c r="AH277" i="6"/>
  <c r="AH276" i="6"/>
  <c r="AH258" i="6"/>
  <c r="AH259" i="6"/>
  <c r="AH260" i="6"/>
  <c r="AH265" i="6"/>
  <c r="AH268" i="6"/>
  <c r="AH269" i="6"/>
  <c r="AH242" i="6"/>
  <c r="AH279" i="6"/>
  <c r="AH256" i="6"/>
  <c r="AH266" i="6"/>
  <c r="AH264" i="6"/>
  <c r="AH274" i="6"/>
  <c r="AH273" i="6"/>
  <c r="AH261" i="6"/>
  <c r="AH280" i="6"/>
  <c r="AH254" i="6"/>
  <c r="AH271" i="6"/>
  <c r="AH249" i="6"/>
  <c r="S185" i="39"/>
  <c r="S98" i="39"/>
  <c r="S141" i="39"/>
  <c r="AM249" i="6"/>
  <c r="Z154" i="6"/>
  <c r="N274" i="6"/>
  <c r="N249" i="6"/>
  <c r="N257" i="6"/>
  <c r="N251" i="6"/>
  <c r="N268" i="6"/>
  <c r="N270" i="6"/>
  <c r="N242" i="6"/>
  <c r="N267" i="6"/>
  <c r="N265" i="6"/>
  <c r="N279" i="6"/>
  <c r="N277" i="6"/>
  <c r="N252" i="6"/>
  <c r="N197" i="6"/>
  <c r="N250" i="6"/>
  <c r="N245" i="6"/>
  <c r="N258" i="6"/>
  <c r="N254" i="6"/>
  <c r="N255" i="6"/>
  <c r="N259" i="6"/>
  <c r="N280" i="6"/>
  <c r="N247" i="6"/>
  <c r="N278" i="6"/>
  <c r="N253" i="6"/>
  <c r="N260" i="6"/>
  <c r="N272" i="6"/>
  <c r="N248" i="6"/>
  <c r="N266" i="6"/>
  <c r="N256" i="6"/>
  <c r="N263" i="6"/>
  <c r="N276" i="6"/>
  <c r="N269" i="6"/>
  <c r="N275" i="6"/>
  <c r="N273" i="6"/>
  <c r="N262" i="6"/>
  <c r="N271" i="6"/>
  <c r="N264" i="6"/>
  <c r="N261" i="6"/>
  <c r="BM261" i="6"/>
  <c r="L91" i="6"/>
  <c r="L200" i="6"/>
  <c r="L245" i="6"/>
  <c r="AY154" i="1"/>
  <c r="AY88" i="1"/>
  <c r="O34" i="18"/>
  <c r="O71" i="18"/>
  <c r="O32" i="27"/>
  <c r="Q70" i="34"/>
  <c r="Q33" i="34"/>
  <c r="AY92" i="19"/>
  <c r="AY69" i="19"/>
  <c r="AZ135" i="19"/>
  <c r="X87" i="19"/>
  <c r="X153" i="19"/>
  <c r="X102" i="19"/>
  <c r="AB153" i="19"/>
  <c r="Y197" i="19"/>
  <c r="X197" i="19"/>
  <c r="X107" i="19"/>
  <c r="W90" i="1"/>
  <c r="W156" i="1"/>
  <c r="O153" i="19"/>
  <c r="N197" i="19"/>
  <c r="M153" i="19"/>
  <c r="M87" i="19"/>
  <c r="M197" i="19"/>
  <c r="Q14" i="34"/>
  <c r="O15" i="18"/>
  <c r="O13" i="27"/>
  <c r="AP133" i="21"/>
  <c r="AJ133" i="21"/>
  <c r="AZ193" i="39"/>
  <c r="AZ149" i="39"/>
  <c r="Z149" i="39"/>
  <c r="AZ106" i="39"/>
  <c r="AZ83" i="39"/>
  <c r="Z123" i="21"/>
  <c r="V123" i="21"/>
  <c r="AE112" i="19"/>
  <c r="AE89" i="19"/>
  <c r="AE199" i="19"/>
  <c r="AJ71" i="39"/>
  <c r="AJ94" i="39"/>
  <c r="AJ137" i="39"/>
  <c r="J137" i="39"/>
  <c r="D198" i="19"/>
  <c r="D154" i="19"/>
  <c r="D88" i="19"/>
  <c r="D111" i="19"/>
  <c r="CC278" i="6"/>
  <c r="CC272" i="6"/>
  <c r="CC250" i="6"/>
  <c r="CC253" i="6"/>
  <c r="CC254" i="6"/>
  <c r="CC270" i="6"/>
  <c r="CC279" i="6"/>
  <c r="CC255" i="6"/>
  <c r="CC266" i="6"/>
  <c r="CC251" i="6"/>
  <c r="CC265" i="6"/>
  <c r="CC273" i="6"/>
  <c r="CC276" i="6"/>
  <c r="CC271" i="6"/>
  <c r="CC267" i="6"/>
  <c r="CC245" i="6"/>
  <c r="CC242" i="6"/>
  <c r="CC277" i="6"/>
  <c r="CC249" i="6"/>
  <c r="CC197" i="6"/>
  <c r="CC263" i="6"/>
  <c r="CC264" i="6"/>
  <c r="CC243" i="6"/>
  <c r="CC269" i="6"/>
  <c r="CC252" i="6"/>
  <c r="CC261" i="6"/>
  <c r="CC260" i="6"/>
  <c r="CC262" i="6"/>
  <c r="CC275" i="6"/>
  <c r="CC247" i="6"/>
  <c r="CC256" i="6"/>
  <c r="CC258" i="6"/>
  <c r="CC274" i="6"/>
  <c r="CC259" i="6"/>
  <c r="CC280" i="6"/>
  <c r="CC257" i="6"/>
  <c r="CC268" i="6"/>
  <c r="CC248" i="6"/>
  <c r="CF126" i="6"/>
  <c r="Q89" i="39"/>
  <c r="Q199" i="39"/>
  <c r="Q112" i="39"/>
  <c r="Q155" i="39"/>
  <c r="AN111" i="19"/>
  <c r="C84" i="23" s="1"/>
  <c r="AT154" i="19"/>
  <c r="AN88" i="19"/>
  <c r="AN198" i="19"/>
  <c r="BJ99" i="39"/>
  <c r="BJ186" i="39"/>
  <c r="W186" i="39"/>
  <c r="BJ76" i="39"/>
  <c r="BK186" i="39"/>
  <c r="BJ142" i="39"/>
  <c r="Q131" i="39"/>
  <c r="Q175" i="39"/>
  <c r="Q65" i="39"/>
  <c r="Q67" i="39"/>
  <c r="AC86" i="39"/>
  <c r="AC109" i="39"/>
  <c r="BX155" i="6"/>
  <c r="BL88" i="6"/>
  <c r="BL89" i="6"/>
  <c r="BL90" i="6"/>
  <c r="BL155" i="6"/>
  <c r="BL243" i="6"/>
  <c r="DH129" i="6"/>
  <c r="DH140" i="6"/>
  <c r="DH148" i="6"/>
  <c r="DH141" i="6"/>
  <c r="DH131" i="6"/>
  <c r="DH143" i="6"/>
  <c r="DH132" i="6"/>
  <c r="DH136" i="6"/>
  <c r="DH142" i="6"/>
  <c r="DH281" i="6"/>
  <c r="DH135" i="6"/>
  <c r="DH145" i="6"/>
  <c r="DH139" i="6"/>
  <c r="DH134" i="6"/>
  <c r="DH128" i="6"/>
  <c r="DH147" i="6"/>
  <c r="DH133" i="6"/>
  <c r="DH130" i="6"/>
  <c r="DH137" i="6"/>
  <c r="DH138" i="6"/>
  <c r="DH144" i="6"/>
  <c r="DH127" i="6"/>
  <c r="AH139" i="39"/>
  <c r="AH96" i="39"/>
  <c r="AH73" i="39"/>
  <c r="AY146" i="21"/>
  <c r="O40" i="12" s="1"/>
  <c r="O77" i="12" s="1"/>
  <c r="AX103" i="21"/>
  <c r="M77" i="12" s="1"/>
  <c r="AX80" i="21"/>
  <c r="M40" i="12" s="1"/>
  <c r="D127" i="39"/>
  <c r="D61" i="39"/>
  <c r="Q84" i="39"/>
  <c r="Q194" i="39"/>
  <c r="Q107" i="39"/>
  <c r="Q150" i="39"/>
  <c r="BC63" i="39"/>
  <c r="BC62" i="39" s="1"/>
  <c r="BC173" i="39"/>
  <c r="AB69" i="39"/>
  <c r="AB92" i="39"/>
  <c r="AB77" i="39"/>
  <c r="AB70" i="39"/>
  <c r="AZ109" i="39"/>
  <c r="AZ196" i="39"/>
  <c r="Z152" i="39"/>
  <c r="AZ86" i="39"/>
  <c r="AZ85" i="39"/>
  <c r="AZ108" i="39"/>
  <c r="Z151" i="39"/>
  <c r="AZ195" i="39"/>
  <c r="AZ151" i="39"/>
  <c r="AL100" i="21"/>
  <c r="AL77" i="21"/>
  <c r="AR143" i="21"/>
  <c r="AL143" i="21"/>
  <c r="J70" i="21"/>
  <c r="J136" i="21"/>
  <c r="J93" i="21"/>
  <c r="AM154" i="19"/>
  <c r="AM111" i="19"/>
  <c r="AM198" i="19"/>
  <c r="AM88" i="19"/>
  <c r="AS154" i="19"/>
  <c r="DI137" i="6"/>
  <c r="AK88" i="1"/>
  <c r="AK154" i="1"/>
  <c r="D13" i="26"/>
  <c r="BP157" i="1"/>
  <c r="BP91" i="1"/>
  <c r="V79" i="21"/>
  <c r="V68" i="21"/>
  <c r="V87" i="21"/>
  <c r="V91" i="21"/>
  <c r="V134" i="21"/>
  <c r="V78" i="21"/>
  <c r="Z134" i="21"/>
  <c r="AM123" i="39"/>
  <c r="M123" i="39"/>
  <c r="U83" i="21"/>
  <c r="U106" i="21"/>
  <c r="U149" i="21"/>
  <c r="Y149" i="21"/>
  <c r="AG83" i="19"/>
  <c r="AG106" i="19"/>
  <c r="AG193" i="19"/>
  <c r="EI257" i="6"/>
  <c r="AQ150" i="21"/>
  <c r="AK150" i="21"/>
  <c r="AK107" i="21"/>
  <c r="AK84" i="21"/>
  <c r="I149" i="39"/>
  <c r="O42" i="41" s="1"/>
  <c r="O79" i="41" s="1"/>
  <c r="I106" i="39"/>
  <c r="I83" i="39"/>
  <c r="D153" i="19"/>
  <c r="D87" i="19"/>
  <c r="AI103" i="21"/>
  <c r="AI80" i="21"/>
  <c r="ER132" i="6"/>
  <c r="ER143" i="6"/>
  <c r="ER140" i="6"/>
  <c r="ER147" i="6"/>
  <c r="ER138" i="6"/>
  <c r="ER141" i="6"/>
  <c r="ER137" i="6"/>
  <c r="ER135" i="6"/>
  <c r="ER139" i="6"/>
  <c r="ER131" i="6"/>
  <c r="ER134" i="6"/>
  <c r="ER148" i="6"/>
  <c r="ER144" i="6"/>
  <c r="ER136" i="6"/>
  <c r="ER127" i="6"/>
  <c r="ER128" i="6"/>
  <c r="ER130" i="6"/>
  <c r="ER145" i="6"/>
  <c r="ER142" i="6"/>
  <c r="ER281" i="6"/>
  <c r="ER133" i="6"/>
  <c r="ER129" i="6"/>
  <c r="O74" i="39"/>
  <c r="O140" i="39"/>
  <c r="O97" i="39"/>
  <c r="AE88" i="19"/>
  <c r="AE111" i="19"/>
  <c r="U195" i="19"/>
  <c r="U108" i="19"/>
  <c r="U151" i="19"/>
  <c r="Y151" i="19"/>
  <c r="U85" i="19"/>
  <c r="AM142" i="19"/>
  <c r="AG186" i="19"/>
  <c r="AG76" i="19"/>
  <c r="BG88" i="1"/>
  <c r="BG154" i="1"/>
  <c r="AI91" i="6"/>
  <c r="AI245" i="6"/>
  <c r="AI157" i="6"/>
  <c r="BB75" i="39"/>
  <c r="AD156" i="1"/>
  <c r="AD90" i="1"/>
  <c r="Q74" i="21"/>
  <c r="Q97" i="21"/>
  <c r="CQ265" i="6"/>
  <c r="CQ255" i="6"/>
  <c r="CQ261" i="6"/>
  <c r="CQ273" i="6"/>
  <c r="CQ267" i="6"/>
  <c r="CQ253" i="6"/>
  <c r="CQ262" i="6"/>
  <c r="CQ257" i="6"/>
  <c r="CQ275" i="6"/>
  <c r="CQ252" i="6"/>
  <c r="CQ254" i="6"/>
  <c r="CQ247" i="6"/>
  <c r="CQ258" i="6"/>
  <c r="CQ154" i="6"/>
  <c r="CQ250" i="6"/>
  <c r="CQ249" i="6"/>
  <c r="CQ277" i="6"/>
  <c r="CQ248" i="6"/>
  <c r="CQ276" i="6"/>
  <c r="CQ251" i="6"/>
  <c r="CQ264" i="6"/>
  <c r="CQ256" i="6"/>
  <c r="CQ278" i="6"/>
  <c r="CQ268" i="6"/>
  <c r="CQ280" i="6"/>
  <c r="CQ259" i="6"/>
  <c r="CQ197" i="6"/>
  <c r="CQ242" i="6"/>
  <c r="CQ263" i="6"/>
  <c r="CQ274" i="6"/>
  <c r="CQ260" i="6"/>
  <c r="CQ272" i="6"/>
  <c r="CQ269" i="6"/>
  <c r="CQ266" i="6"/>
  <c r="CQ271" i="6"/>
  <c r="CQ279" i="6"/>
  <c r="CQ270" i="6"/>
  <c r="D37" i="26"/>
  <c r="AG127" i="39"/>
  <c r="EF255" i="6"/>
  <c r="EF261" i="6"/>
  <c r="EF278" i="6"/>
  <c r="EF249" i="6"/>
  <c r="EF276" i="6"/>
  <c r="EF253" i="6"/>
  <c r="EF256" i="6"/>
  <c r="EF250" i="6"/>
  <c r="EF274" i="6"/>
  <c r="EF257" i="6"/>
  <c r="EF279" i="6"/>
  <c r="EF268" i="6"/>
  <c r="EF258" i="6"/>
  <c r="EF271" i="6"/>
  <c r="EF273" i="6"/>
  <c r="EF248" i="6"/>
  <c r="EF247" i="6"/>
  <c r="EF262" i="6"/>
  <c r="EF270" i="6"/>
  <c r="EF265" i="6"/>
  <c r="EF154" i="6"/>
  <c r="EF269" i="6"/>
  <c r="EF260" i="6"/>
  <c r="EF272" i="6"/>
  <c r="EF259" i="6"/>
  <c r="EF242" i="6"/>
  <c r="EF275" i="6"/>
  <c r="EF263" i="6"/>
  <c r="EF197" i="6"/>
  <c r="EF251" i="6"/>
  <c r="EF254" i="6"/>
  <c r="EF277" i="6"/>
  <c r="EF252" i="6"/>
  <c r="EF280" i="6"/>
  <c r="EF266" i="6"/>
  <c r="EF264" i="6"/>
  <c r="EF267" i="6"/>
  <c r="F130" i="39"/>
  <c r="BE173" i="39"/>
  <c r="BE63" i="39"/>
  <c r="BE62" i="39" s="1"/>
  <c r="R173" i="39"/>
  <c r="BF173" i="39"/>
  <c r="BM255" i="6"/>
  <c r="E11" i="39"/>
  <c r="ED91" i="1"/>
  <c r="AI11" i="39"/>
  <c r="T11" i="21"/>
  <c r="Q112" i="19"/>
  <c r="Q89" i="19"/>
  <c r="AF88" i="1"/>
  <c r="AF154" i="1"/>
  <c r="J21" i="18"/>
  <c r="K21" i="18" s="1"/>
  <c r="EQ140" i="6"/>
  <c r="AO86" i="39"/>
  <c r="AO109" i="39"/>
  <c r="R174" i="39"/>
  <c r="BI130" i="39"/>
  <c r="BE174" i="39"/>
  <c r="BH187" i="39"/>
  <c r="BH100" i="39"/>
  <c r="BL143" i="39"/>
  <c r="BH77" i="39"/>
  <c r="BQ91" i="1"/>
  <c r="BQ157" i="1"/>
  <c r="H29" i="27"/>
  <c r="AG66" i="21"/>
  <c r="J34" i="18"/>
  <c r="K34" i="18" s="1"/>
  <c r="J71" i="18"/>
  <c r="Q78" i="19"/>
  <c r="Q101" i="19"/>
  <c r="Y128" i="19"/>
  <c r="U172" i="19"/>
  <c r="U128" i="19"/>
  <c r="G147" i="39"/>
  <c r="G104" i="39"/>
  <c r="G81" i="39"/>
  <c r="CA91" i="6"/>
  <c r="CA245" i="6"/>
  <c r="CA157" i="6"/>
  <c r="CA200" i="6"/>
  <c r="CF155" i="6"/>
  <c r="AM198" i="6"/>
  <c r="BI133" i="39"/>
  <c r="O153" i="39"/>
  <c r="AC11" i="39"/>
  <c r="BF139" i="39"/>
  <c r="BF86" i="39"/>
  <c r="AG98" i="39"/>
  <c r="BV91" i="6"/>
  <c r="K76" i="21"/>
  <c r="K99" i="21"/>
  <c r="K142" i="21"/>
  <c r="AN92" i="6"/>
  <c r="AN246" i="6"/>
  <c r="AN201" i="6"/>
  <c r="AN158" i="6"/>
  <c r="S65" i="39"/>
  <c r="S175" i="39"/>
  <c r="S131" i="39"/>
  <c r="AK263" i="6"/>
  <c r="AS148" i="39"/>
  <c r="O148" i="39"/>
  <c r="AO82" i="39"/>
  <c r="AO105" i="39"/>
  <c r="R60" i="19"/>
  <c r="R170" i="19"/>
  <c r="AE78" i="21"/>
  <c r="AE101" i="21"/>
  <c r="P130" i="6"/>
  <c r="P129" i="6"/>
  <c r="P127" i="6"/>
  <c r="P131" i="6"/>
  <c r="P137" i="6"/>
  <c r="P135" i="6"/>
  <c r="P148" i="6"/>
  <c r="P134" i="6"/>
  <c r="P139" i="6"/>
  <c r="P128" i="6"/>
  <c r="P281" i="6"/>
  <c r="P133" i="6"/>
  <c r="P142" i="6"/>
  <c r="P145" i="6"/>
  <c r="P144" i="6"/>
  <c r="P147" i="6"/>
  <c r="P143" i="6"/>
  <c r="P138" i="6"/>
  <c r="P132" i="6"/>
  <c r="P140" i="6"/>
  <c r="P136" i="6"/>
  <c r="P141" i="6"/>
  <c r="EB155" i="6"/>
  <c r="EB243" i="6"/>
  <c r="EB89" i="6"/>
  <c r="EB88" i="6"/>
  <c r="K8" i="19"/>
  <c r="AT76" i="39"/>
  <c r="AT142" i="39"/>
  <c r="AT186" i="39"/>
  <c r="AT99" i="39"/>
  <c r="AD69" i="21"/>
  <c r="AL92" i="21"/>
  <c r="AR135" i="21"/>
  <c r="AL69" i="21"/>
  <c r="AG80" i="39"/>
  <c r="AG103" i="39"/>
  <c r="AG146" i="39"/>
  <c r="G146" i="39"/>
  <c r="AK146" i="39"/>
  <c r="T178" i="39"/>
  <c r="T134" i="39"/>
  <c r="AW198" i="6"/>
  <c r="AW155" i="6"/>
  <c r="AW243" i="6"/>
  <c r="BJ61" i="39"/>
  <c r="W171" i="39"/>
  <c r="BJ127" i="39"/>
  <c r="BJ171" i="39"/>
  <c r="BK171" i="39"/>
  <c r="BD86" i="39"/>
  <c r="BD196" i="39"/>
  <c r="BH152" i="39"/>
  <c r="BD109" i="39"/>
  <c r="W133" i="21"/>
  <c r="AA133" i="21"/>
  <c r="K104" i="19"/>
  <c r="K81" i="19"/>
  <c r="K191" i="19"/>
  <c r="K147" i="19"/>
  <c r="DU200" i="6"/>
  <c r="DU91" i="6"/>
  <c r="D10" i="19"/>
  <c r="AD10" i="19"/>
  <c r="AJ121" i="19" s="1"/>
  <c r="EG157" i="6"/>
  <c r="O10" i="39"/>
  <c r="Q10" i="19"/>
  <c r="U121" i="19" s="1"/>
  <c r="BC10" i="39"/>
  <c r="BG121" i="39" s="1"/>
  <c r="DU245" i="6"/>
  <c r="J10" i="19"/>
  <c r="L121" i="19" s="1"/>
  <c r="AS10" i="39"/>
  <c r="DU157" i="6"/>
  <c r="AI100" i="19"/>
  <c r="AI92" i="6"/>
  <c r="AI158" i="6"/>
  <c r="AI201" i="6"/>
  <c r="AI246" i="6"/>
  <c r="I89" i="39"/>
  <c r="I112" i="39"/>
  <c r="F280" i="6"/>
  <c r="F242" i="6"/>
  <c r="AJ128" i="39"/>
  <c r="J128" i="39"/>
  <c r="O92" i="6"/>
  <c r="O246" i="6"/>
  <c r="O201" i="6"/>
  <c r="I46" i="19"/>
  <c r="DO143" i="6"/>
  <c r="DO281" i="6"/>
  <c r="DO138" i="6"/>
  <c r="DO141" i="6"/>
  <c r="AQ46" i="39"/>
  <c r="DO135" i="6"/>
  <c r="DO132" i="6"/>
  <c r="DO148" i="6"/>
  <c r="DO137" i="6"/>
  <c r="DO127" i="6"/>
  <c r="DO142" i="6"/>
  <c r="DO139" i="6"/>
  <c r="DO136" i="6"/>
  <c r="DO145" i="6"/>
  <c r="DO129" i="6"/>
  <c r="DO140" i="6"/>
  <c r="DO133" i="6"/>
  <c r="DO130" i="6"/>
  <c r="DO134" i="6"/>
  <c r="DO128" i="6"/>
  <c r="DO144" i="6"/>
  <c r="DO131" i="6"/>
  <c r="DO147" i="6"/>
  <c r="N19" i="34"/>
  <c r="M20" i="18"/>
  <c r="Q107" i="21"/>
  <c r="Q84" i="21"/>
  <c r="AK247" i="6"/>
  <c r="N22" i="34"/>
  <c r="M23" i="18"/>
  <c r="AV99" i="39"/>
  <c r="H72" i="41" s="1"/>
  <c r="AV186" i="39"/>
  <c r="AV76" i="39"/>
  <c r="H35" i="41" s="1"/>
  <c r="BF93" i="39"/>
  <c r="BF197" i="39"/>
  <c r="BF87" i="39"/>
  <c r="BF153" i="39"/>
  <c r="BF109" i="39"/>
  <c r="BF94" i="39"/>
  <c r="AF70" i="21"/>
  <c r="AF93" i="21"/>
  <c r="AC8" i="39"/>
  <c r="DN88" i="1"/>
  <c r="DN154" i="1"/>
  <c r="C72" i="39"/>
  <c r="C138" i="39"/>
  <c r="C95" i="39"/>
  <c r="X75" i="21"/>
  <c r="X98" i="21"/>
  <c r="X141" i="21"/>
  <c r="AB141" i="21"/>
  <c r="AM82" i="39"/>
  <c r="AM105" i="39"/>
  <c r="M148" i="39"/>
  <c r="AM148" i="39"/>
  <c r="C141" i="19"/>
  <c r="C75" i="19"/>
  <c r="C98" i="19"/>
  <c r="C185" i="19"/>
  <c r="BH104" i="39"/>
  <c r="BI191" i="39"/>
  <c r="BL147" i="39"/>
  <c r="BH147" i="39"/>
  <c r="BH81" i="39"/>
  <c r="BH191" i="39"/>
  <c r="CU157" i="6"/>
  <c r="CU200" i="6"/>
  <c r="CU91" i="6"/>
  <c r="Q199" i="6"/>
  <c r="Q90" i="6"/>
  <c r="Q156" i="6"/>
  <c r="R199" i="6"/>
  <c r="B138" i="39"/>
  <c r="B72" i="39"/>
  <c r="B95" i="39"/>
  <c r="C137" i="19"/>
  <c r="C181" i="19"/>
  <c r="C71" i="19"/>
  <c r="C94" i="19"/>
  <c r="F40" i="27"/>
  <c r="D152" i="39"/>
  <c r="D109" i="39"/>
  <c r="D86" i="39"/>
  <c r="AO61" i="39"/>
  <c r="K49" i="27"/>
  <c r="K25" i="27"/>
  <c r="BB93" i="39"/>
  <c r="BB73" i="39"/>
  <c r="BB76" i="39"/>
  <c r="BB69" i="39"/>
  <c r="BB70" i="39"/>
  <c r="AH88" i="21"/>
  <c r="AH111" i="21"/>
  <c r="W98" i="19"/>
  <c r="W141" i="19"/>
  <c r="W185" i="19"/>
  <c r="AA141" i="19"/>
  <c r="DL135" i="6"/>
  <c r="DL144" i="6"/>
  <c r="DL148" i="6"/>
  <c r="DL137" i="6"/>
  <c r="DL142" i="6"/>
  <c r="AP46" i="39"/>
  <c r="DL143" i="6"/>
  <c r="DL128" i="6"/>
  <c r="DL136" i="6"/>
  <c r="DL134" i="6"/>
  <c r="DL140" i="6"/>
  <c r="DL138" i="6"/>
  <c r="DL132" i="6"/>
  <c r="DL147" i="6"/>
  <c r="DL281" i="6"/>
  <c r="DL129" i="6"/>
  <c r="DL127" i="6"/>
  <c r="DL141" i="6"/>
  <c r="DL133" i="6"/>
  <c r="DL145" i="6"/>
  <c r="DL131" i="6"/>
  <c r="DL139" i="6"/>
  <c r="DL130" i="6"/>
  <c r="T79" i="21"/>
  <c r="T102" i="21"/>
  <c r="AL173" i="19"/>
  <c r="AK129" i="19"/>
  <c r="AK173" i="19"/>
  <c r="AQ129" i="19"/>
  <c r="AK63" i="19"/>
  <c r="AK62" i="19" s="1"/>
  <c r="E102" i="19"/>
  <c r="E145" i="19"/>
  <c r="E79" i="19"/>
  <c r="E189" i="19"/>
  <c r="F189" i="19"/>
  <c r="F145" i="19"/>
  <c r="AE129" i="6"/>
  <c r="AE142" i="6"/>
  <c r="AE130" i="6"/>
  <c r="AE145" i="6"/>
  <c r="AE138" i="6"/>
  <c r="AE135" i="6"/>
  <c r="AE127" i="6"/>
  <c r="AE148" i="6"/>
  <c r="AE137" i="6"/>
  <c r="AE147" i="6"/>
  <c r="AE144" i="6"/>
  <c r="AE143" i="6"/>
  <c r="AE133" i="6"/>
  <c r="AE141" i="6"/>
  <c r="AE131" i="6"/>
  <c r="AE134" i="6"/>
  <c r="AE140" i="6"/>
  <c r="AE281" i="6"/>
  <c r="AE136" i="6"/>
  <c r="AE128" i="6"/>
  <c r="AE132" i="6"/>
  <c r="AE139" i="6"/>
  <c r="AS137" i="21"/>
  <c r="AM71" i="21"/>
  <c r="AM137" i="21"/>
  <c r="AM94" i="21"/>
  <c r="AK191" i="19"/>
  <c r="AK81" i="19"/>
  <c r="AK147" i="19"/>
  <c r="AQ147" i="19"/>
  <c r="AK104" i="19"/>
  <c r="M75" i="21"/>
  <c r="M98" i="21"/>
  <c r="O141" i="21"/>
  <c r="M141" i="21"/>
  <c r="CV91" i="1"/>
  <c r="CV157" i="1"/>
  <c r="N190" i="19"/>
  <c r="O146" i="19"/>
  <c r="M103" i="19"/>
  <c r="M80" i="19"/>
  <c r="M190" i="19"/>
  <c r="M146" i="19"/>
  <c r="AM193" i="19"/>
  <c r="AL106" i="19"/>
  <c r="AL83" i="19"/>
  <c r="AR149" i="19"/>
  <c r="AL193" i="19"/>
  <c r="AL149" i="19"/>
  <c r="DH157" i="1"/>
  <c r="B69" i="19"/>
  <c r="B92" i="19"/>
  <c r="W93" i="19"/>
  <c r="W180" i="19"/>
  <c r="AA136" i="19"/>
  <c r="W136" i="19"/>
  <c r="AP151" i="21"/>
  <c r="AJ151" i="21"/>
  <c r="AJ108" i="21"/>
  <c r="AJ85" i="21"/>
  <c r="BF193" i="39"/>
  <c r="BF106" i="39"/>
  <c r="BF83" i="39"/>
  <c r="BF149" i="39"/>
  <c r="Q67" i="34"/>
  <c r="O31" i="18"/>
  <c r="O29" i="27"/>
  <c r="Q30" i="34"/>
  <c r="O68" i="18"/>
  <c r="J62" i="21"/>
  <c r="J61" i="21" s="1"/>
  <c r="J128" i="21"/>
  <c r="AM269" i="6"/>
  <c r="R64" i="21"/>
  <c r="AD73" i="39"/>
  <c r="AD96" i="39"/>
  <c r="AK59" i="39"/>
  <c r="K125" i="39"/>
  <c r="AK125" i="39"/>
  <c r="C70" i="19"/>
  <c r="C180" i="19"/>
  <c r="C136" i="19"/>
  <c r="C93" i="19"/>
  <c r="AE85" i="21"/>
  <c r="AE108" i="21"/>
  <c r="AE74" i="19"/>
  <c r="AE97" i="19"/>
  <c r="AE184" i="19"/>
  <c r="AY93" i="19"/>
  <c r="H66" i="12" s="1"/>
  <c r="P8" i="28" s="1"/>
  <c r="AZ136" i="19"/>
  <c r="AY70" i="19"/>
  <c r="H29" i="12" s="1"/>
  <c r="AR133" i="21"/>
  <c r="AL133" i="21"/>
  <c r="Q71" i="34"/>
  <c r="Q34" i="34"/>
  <c r="O72" i="18"/>
  <c r="O35" i="18"/>
  <c r="O33" i="27"/>
  <c r="G59" i="39"/>
  <c r="G61" i="39"/>
  <c r="G127" i="39"/>
  <c r="BE87" i="39"/>
  <c r="BE97" i="39"/>
  <c r="BE197" i="39"/>
  <c r="BE94" i="39"/>
  <c r="BE111" i="39"/>
  <c r="I140" i="39"/>
  <c r="O33" i="41" s="1"/>
  <c r="O70" i="41" s="1"/>
  <c r="I74" i="39"/>
  <c r="I97" i="39"/>
  <c r="V103" i="19"/>
  <c r="V80" i="19"/>
  <c r="Z146" i="19"/>
  <c r="V190" i="19"/>
  <c r="V146" i="19"/>
  <c r="D20" i="27"/>
  <c r="AK101" i="39"/>
  <c r="K144" i="39"/>
  <c r="AK144" i="39"/>
  <c r="AK78" i="39"/>
  <c r="EF157" i="6"/>
  <c r="EF200" i="6"/>
  <c r="EF245" i="6"/>
  <c r="G19" i="27"/>
  <c r="AF83" i="19"/>
  <c r="AF193" i="19"/>
  <c r="AF106" i="19"/>
  <c r="EI256" i="6"/>
  <c r="U126" i="6"/>
  <c r="BM154" i="1"/>
  <c r="BM88" i="1"/>
  <c r="V156" i="1"/>
  <c r="V90" i="1"/>
  <c r="DK199" i="6"/>
  <c r="DK244" i="6"/>
  <c r="DK156" i="6"/>
  <c r="DK90" i="6"/>
  <c r="L87" i="21"/>
  <c r="L110" i="21"/>
  <c r="N153" i="21"/>
  <c r="L153" i="21"/>
  <c r="D100" i="21"/>
  <c r="N74" i="36" s="1"/>
  <c r="D77" i="21"/>
  <c r="N37" i="36" s="1"/>
  <c r="D143" i="21"/>
  <c r="AN153" i="19"/>
  <c r="AT153" i="19"/>
  <c r="AN87" i="19"/>
  <c r="AN102" i="19"/>
  <c r="AN93" i="19"/>
  <c r="C66" i="23" s="1"/>
  <c r="AN100" i="19"/>
  <c r="AN197" i="19"/>
  <c r="AN105" i="19"/>
  <c r="AG112" i="39"/>
  <c r="G155" i="39"/>
  <c r="AG89" i="39"/>
  <c r="AG155" i="39"/>
  <c r="AE102" i="39"/>
  <c r="AE79" i="39"/>
  <c r="U191" i="19"/>
  <c r="U147" i="19"/>
  <c r="U104" i="19"/>
  <c r="U81" i="19"/>
  <c r="Y147" i="19"/>
  <c r="O109" i="39"/>
  <c r="O152" i="39"/>
  <c r="AD85" i="21"/>
  <c r="AD108" i="21"/>
  <c r="K13" i="27"/>
  <c r="AT89" i="6"/>
  <c r="AT88" i="6"/>
  <c r="AT91" i="6"/>
  <c r="AT155" i="6"/>
  <c r="AT243" i="6"/>
  <c r="H200" i="6"/>
  <c r="H245" i="6"/>
  <c r="H91" i="6"/>
  <c r="AM256" i="6"/>
  <c r="U79" i="39"/>
  <c r="U189" i="39"/>
  <c r="U145" i="39"/>
  <c r="U102" i="39"/>
  <c r="AH197" i="19"/>
  <c r="AH87" i="19"/>
  <c r="AH92" i="19"/>
  <c r="AH94" i="19"/>
  <c r="AH111" i="19"/>
  <c r="AH112" i="19"/>
  <c r="AB82" i="39"/>
  <c r="AB105" i="39"/>
  <c r="G131" i="39"/>
  <c r="G66" i="39"/>
  <c r="G65" i="39"/>
  <c r="G22" i="27"/>
  <c r="F22" i="27"/>
  <c r="BB92" i="39"/>
  <c r="BB99" i="39"/>
  <c r="BB87" i="39"/>
  <c r="BB96" i="39"/>
  <c r="AL86" i="19"/>
  <c r="AL109" i="19"/>
  <c r="AR152" i="19"/>
  <c r="AL196" i="19"/>
  <c r="AL152" i="19"/>
  <c r="BM151" i="39"/>
  <c r="BI85" i="39"/>
  <c r="BI108" i="39"/>
  <c r="BI151" i="39"/>
  <c r="BI195" i="39"/>
  <c r="AW171" i="39"/>
  <c r="W127" i="39"/>
  <c r="AW127" i="39"/>
  <c r="AW61" i="39"/>
  <c r="AL266" i="6"/>
  <c r="N41" i="34"/>
  <c r="M42" i="18"/>
  <c r="W107" i="19"/>
  <c r="W84" i="19"/>
  <c r="W194" i="19"/>
  <c r="AA150" i="19"/>
  <c r="W150" i="19"/>
  <c r="X194" i="19"/>
  <c r="AS94" i="39"/>
  <c r="AS71" i="39"/>
  <c r="AS181" i="39"/>
  <c r="AS137" i="39"/>
  <c r="M29" i="27"/>
  <c r="S195" i="19"/>
  <c r="AV183" i="39"/>
  <c r="AV96" i="39"/>
  <c r="H69" i="41" s="1"/>
  <c r="AV73" i="39"/>
  <c r="H32" i="41" s="1"/>
  <c r="AB96" i="39"/>
  <c r="AB73" i="39"/>
  <c r="BF144" i="39"/>
  <c r="BF78" i="39"/>
  <c r="BF101" i="39"/>
  <c r="BF188" i="39"/>
  <c r="T87" i="21"/>
  <c r="T110" i="21"/>
  <c r="Y91" i="6"/>
  <c r="Y200" i="6"/>
  <c r="AK157" i="6"/>
  <c r="Y157" i="6"/>
  <c r="BF187" i="39"/>
  <c r="BF77" i="39"/>
  <c r="BF100" i="39"/>
  <c r="BB84" i="39"/>
  <c r="BB107" i="39"/>
  <c r="EI154" i="6"/>
  <c r="DW259" i="6"/>
  <c r="DW242" i="6"/>
  <c r="DW274" i="6"/>
  <c r="DW247" i="6"/>
  <c r="DW268" i="6"/>
  <c r="DW271" i="6"/>
  <c r="DW260" i="6"/>
  <c r="DW244" i="6"/>
  <c r="DW276" i="6"/>
  <c r="DW270" i="6"/>
  <c r="DW249" i="6"/>
  <c r="DW261" i="6"/>
  <c r="DW263" i="6"/>
  <c r="DW264" i="6"/>
  <c r="DW248" i="6"/>
  <c r="DW256" i="6"/>
  <c r="DW154" i="6"/>
  <c r="DW278" i="6"/>
  <c r="DW252" i="6"/>
  <c r="DW253" i="6"/>
  <c r="DW257" i="6"/>
  <c r="DW269" i="6"/>
  <c r="DW272" i="6"/>
  <c r="DW277" i="6"/>
  <c r="DW265" i="6"/>
  <c r="DW197" i="6"/>
  <c r="DW262" i="6"/>
  <c r="DW273" i="6"/>
  <c r="DW279" i="6"/>
  <c r="DW275" i="6"/>
  <c r="DW250" i="6"/>
  <c r="DW258" i="6"/>
  <c r="DW251" i="6"/>
  <c r="DW255" i="6"/>
  <c r="DW266" i="6"/>
  <c r="DW267" i="6"/>
  <c r="DW280" i="6"/>
  <c r="DW254" i="6"/>
  <c r="M91" i="21"/>
  <c r="M82" i="21"/>
  <c r="M68" i="21"/>
  <c r="O134" i="21"/>
  <c r="M134" i="21"/>
  <c r="F184" i="19"/>
  <c r="F140" i="19"/>
  <c r="E184" i="19"/>
  <c r="E140" i="19"/>
  <c r="E74" i="19"/>
  <c r="E97" i="19"/>
  <c r="BG134" i="39"/>
  <c r="BK134" i="39"/>
  <c r="BZ91" i="1"/>
  <c r="CL157" i="1"/>
  <c r="AI189" i="19"/>
  <c r="AI102" i="19"/>
  <c r="AI79" i="19"/>
  <c r="AY246" i="6"/>
  <c r="AY154" i="6"/>
  <c r="AY263" i="6"/>
  <c r="AY252" i="6"/>
  <c r="AY278" i="6"/>
  <c r="AY248" i="6"/>
  <c r="AY268" i="6"/>
  <c r="AY242" i="6"/>
  <c r="AY255" i="6"/>
  <c r="AY269" i="6"/>
  <c r="AY251" i="6"/>
  <c r="AY250" i="6"/>
  <c r="AY271" i="6"/>
  <c r="AY256" i="6"/>
  <c r="AY258" i="6"/>
  <c r="AY274" i="6"/>
  <c r="AY270" i="6"/>
  <c r="AY266" i="6"/>
  <c r="AY253" i="6"/>
  <c r="AY197" i="6"/>
  <c r="AY257" i="6"/>
  <c r="AY249" i="6"/>
  <c r="AY272" i="6"/>
  <c r="AY265" i="6"/>
  <c r="AY273" i="6"/>
  <c r="AY264" i="6"/>
  <c r="AY275" i="6"/>
  <c r="AY254" i="6"/>
  <c r="AY279" i="6"/>
  <c r="AY262" i="6"/>
  <c r="AY277" i="6"/>
  <c r="AY259" i="6"/>
  <c r="AY281" i="6"/>
  <c r="AY276" i="6"/>
  <c r="AY267" i="6"/>
  <c r="AY280" i="6"/>
  <c r="AY261" i="6"/>
  <c r="AY260" i="6"/>
  <c r="AY247" i="6"/>
  <c r="O139" i="39"/>
  <c r="O96" i="39"/>
  <c r="O73" i="39"/>
  <c r="EI250" i="6"/>
  <c r="M110" i="21"/>
  <c r="M87" i="21"/>
  <c r="M153" i="21"/>
  <c r="O153" i="21"/>
  <c r="AO105" i="21"/>
  <c r="AO93" i="21"/>
  <c r="AO152" i="21"/>
  <c r="AU152" i="21"/>
  <c r="B61" i="39"/>
  <c r="B125" i="39"/>
  <c r="EI266" i="6"/>
  <c r="C137" i="39"/>
  <c r="C94" i="39"/>
  <c r="C71" i="39"/>
  <c r="EI249" i="6"/>
  <c r="U96" i="21"/>
  <c r="Y139" i="21"/>
  <c r="U139" i="21"/>
  <c r="U73" i="21"/>
  <c r="H96" i="21"/>
  <c r="H73" i="21"/>
  <c r="Y125" i="39"/>
  <c r="AY59" i="39"/>
  <c r="AY169" i="39"/>
  <c r="AL153" i="39"/>
  <c r="L153" i="39"/>
  <c r="AL87" i="39"/>
  <c r="AL107" i="39"/>
  <c r="AL109" i="39"/>
  <c r="AL106" i="39"/>
  <c r="AM101" i="19"/>
  <c r="AM78" i="19"/>
  <c r="AM188" i="19"/>
  <c r="AM144" i="19"/>
  <c r="AS144" i="19"/>
  <c r="V176" i="19"/>
  <c r="V66" i="19"/>
  <c r="C22" i="35" s="1"/>
  <c r="Z132" i="19"/>
  <c r="V132" i="19"/>
  <c r="EI252" i="6"/>
  <c r="L139" i="39"/>
  <c r="AL139" i="39"/>
  <c r="AL73" i="39"/>
  <c r="AC77" i="39"/>
  <c r="AC100" i="39"/>
  <c r="CL126" i="6"/>
  <c r="K170" i="19"/>
  <c r="K126" i="19"/>
  <c r="AH170" i="19"/>
  <c r="AH60" i="19"/>
  <c r="AI170" i="19"/>
  <c r="DS199" i="6"/>
  <c r="DS156" i="6"/>
  <c r="DS244" i="6"/>
  <c r="O267" i="6"/>
  <c r="O252" i="6"/>
  <c r="O265" i="6"/>
  <c r="O250" i="6"/>
  <c r="O273" i="6"/>
  <c r="O197" i="6"/>
  <c r="O257" i="6"/>
  <c r="O270" i="6"/>
  <c r="O268" i="6"/>
  <c r="O274" i="6"/>
  <c r="O263" i="6"/>
  <c r="O247" i="6"/>
  <c r="O269" i="6"/>
  <c r="O249" i="6"/>
  <c r="O271" i="6"/>
  <c r="O253" i="6"/>
  <c r="O272" i="6"/>
  <c r="O279" i="6"/>
  <c r="O281" i="6"/>
  <c r="O275" i="6"/>
  <c r="O260" i="6"/>
  <c r="O259" i="6"/>
  <c r="O261" i="6"/>
  <c r="O256" i="6"/>
  <c r="O258" i="6"/>
  <c r="O262" i="6"/>
  <c r="O244" i="6"/>
  <c r="O264" i="6"/>
  <c r="O277" i="6"/>
  <c r="O276" i="6"/>
  <c r="O255" i="6"/>
  <c r="O266" i="6"/>
  <c r="O278" i="6"/>
  <c r="O248" i="6"/>
  <c r="O242" i="6"/>
  <c r="O280" i="6"/>
  <c r="O254" i="6"/>
  <c r="O251" i="6"/>
  <c r="AX130" i="39"/>
  <c r="X130" i="39"/>
  <c r="AX174" i="39"/>
  <c r="EG262" i="6"/>
  <c r="U7" i="19"/>
  <c r="EG266" i="6"/>
  <c r="AY7" i="19"/>
  <c r="AZ118" i="19" s="1"/>
  <c r="J7" i="12" s="1"/>
  <c r="EG255" i="6"/>
  <c r="EG272" i="6"/>
  <c r="EG267" i="6"/>
  <c r="EG276" i="6"/>
  <c r="EG265" i="6"/>
  <c r="EG259" i="6"/>
  <c r="E7" i="19"/>
  <c r="AJ7" i="19"/>
  <c r="EG277" i="6"/>
  <c r="EG275" i="6"/>
  <c r="EG274" i="6"/>
  <c r="AW7" i="39"/>
  <c r="EG271" i="6"/>
  <c r="EG273" i="6"/>
  <c r="EG251" i="6"/>
  <c r="EG258" i="6"/>
  <c r="EG248" i="6"/>
  <c r="EG261" i="6"/>
  <c r="EG280" i="6"/>
  <c r="EG247" i="6"/>
  <c r="EG253" i="6"/>
  <c r="EG278" i="6"/>
  <c r="EG260" i="6"/>
  <c r="EG268" i="6"/>
  <c r="BG7" i="39"/>
  <c r="EG249" i="6"/>
  <c r="ES154" i="6"/>
  <c r="EG252" i="6"/>
  <c r="EG250" i="6"/>
  <c r="EG263" i="6"/>
  <c r="EG254" i="6"/>
  <c r="EG279" i="6"/>
  <c r="EG257" i="6"/>
  <c r="EG264" i="6"/>
  <c r="EG197" i="6"/>
  <c r="EG154" i="6"/>
  <c r="EG269" i="6"/>
  <c r="S7" i="39"/>
  <c r="L7" i="19"/>
  <c r="EG242" i="6"/>
  <c r="EG256" i="6"/>
  <c r="EG270" i="6"/>
  <c r="F38" i="27"/>
  <c r="J134" i="19"/>
  <c r="J178" i="19"/>
  <c r="X199" i="6"/>
  <c r="X244" i="6"/>
  <c r="X156" i="6"/>
  <c r="AL63" i="19"/>
  <c r="AL62" i="19" s="1"/>
  <c r="AR129" i="19"/>
  <c r="AL129" i="19"/>
  <c r="K150" i="21"/>
  <c r="K107" i="21"/>
  <c r="K84" i="21"/>
  <c r="AB123" i="21"/>
  <c r="X123" i="21"/>
  <c r="DM92" i="6"/>
  <c r="DM158" i="6"/>
  <c r="DM201" i="6"/>
  <c r="DM246" i="6"/>
  <c r="AZ260" i="6"/>
  <c r="L97" i="21"/>
  <c r="N140" i="21"/>
  <c r="L140" i="21"/>
  <c r="L74" i="21"/>
  <c r="P92" i="6"/>
  <c r="P246" i="6"/>
  <c r="P201" i="6"/>
  <c r="V185" i="39"/>
  <c r="E34" i="41" s="1"/>
  <c r="E71" i="41" s="1"/>
  <c r="V75" i="39"/>
  <c r="V98" i="39"/>
  <c r="V141" i="39"/>
  <c r="J34" i="41" s="1"/>
  <c r="J71" i="41" s="1"/>
  <c r="AD197" i="6"/>
  <c r="AD270" i="6"/>
  <c r="AD278" i="6"/>
  <c r="AD267" i="6"/>
  <c r="AD273" i="6"/>
  <c r="AD256" i="6"/>
  <c r="AD271" i="6"/>
  <c r="AD275" i="6"/>
  <c r="AD248" i="6"/>
  <c r="AD253" i="6"/>
  <c r="AD268" i="6"/>
  <c r="AD260" i="6"/>
  <c r="AD274" i="6"/>
  <c r="AD251" i="6"/>
  <c r="AD279" i="6"/>
  <c r="AD262" i="6"/>
  <c r="AD250" i="6"/>
  <c r="AD249" i="6"/>
  <c r="AD259" i="6"/>
  <c r="AD263" i="6"/>
  <c r="AD277" i="6"/>
  <c r="AD276" i="6"/>
  <c r="AD258" i="6"/>
  <c r="AD264" i="6"/>
  <c r="AD252" i="6"/>
  <c r="AD280" i="6"/>
  <c r="AD269" i="6"/>
  <c r="AD247" i="6"/>
  <c r="AD272" i="6"/>
  <c r="AD242" i="6"/>
  <c r="AD255" i="6"/>
  <c r="AD254" i="6"/>
  <c r="AD266" i="6"/>
  <c r="AD257" i="6"/>
  <c r="AD261" i="6"/>
  <c r="AD265" i="6"/>
  <c r="F92" i="39"/>
  <c r="F94" i="39"/>
  <c r="F99" i="39"/>
  <c r="F87" i="39"/>
  <c r="F103" i="39"/>
  <c r="F71" i="39"/>
  <c r="F85" i="39"/>
  <c r="F108" i="39"/>
  <c r="F80" i="39"/>
  <c r="F135" i="39"/>
  <c r="F76" i="39"/>
  <c r="F69" i="39"/>
  <c r="AE84" i="39"/>
  <c r="AE107" i="39"/>
  <c r="AP79" i="39"/>
  <c r="AP102" i="39"/>
  <c r="AP189" i="39"/>
  <c r="AD81" i="19"/>
  <c r="AD86" i="19"/>
  <c r="AD80" i="19"/>
  <c r="AD69" i="19"/>
  <c r="AD104" i="19"/>
  <c r="AD92" i="19"/>
  <c r="C127" i="21"/>
  <c r="V156" i="6"/>
  <c r="AH156" i="6"/>
  <c r="V90" i="6"/>
  <c r="V199" i="6"/>
  <c r="V244" i="6"/>
  <c r="CP90" i="1"/>
  <c r="CP156" i="1"/>
  <c r="DB156" i="1"/>
  <c r="L126" i="21"/>
  <c r="N126" i="21"/>
  <c r="L60" i="21"/>
  <c r="AQ98" i="39"/>
  <c r="AQ75" i="39"/>
  <c r="AQ185" i="39"/>
  <c r="S87" i="39"/>
  <c r="S100" i="39"/>
  <c r="S107" i="39"/>
  <c r="S111" i="39"/>
  <c r="S197" i="39"/>
  <c r="S97" i="39"/>
  <c r="S153" i="39"/>
  <c r="S109" i="39"/>
  <c r="S102" i="39"/>
  <c r="S93" i="39"/>
  <c r="I104" i="21"/>
  <c r="I81" i="21"/>
  <c r="AQ156" i="1"/>
  <c r="AQ90" i="1"/>
  <c r="AL155" i="39"/>
  <c r="AL112" i="39"/>
  <c r="L155" i="39"/>
  <c r="AL89" i="39"/>
  <c r="CE144" i="6"/>
  <c r="CE130" i="6"/>
  <c r="CE134" i="6"/>
  <c r="CE131" i="6"/>
  <c r="CE136" i="6"/>
  <c r="CE145" i="6"/>
  <c r="CE135" i="6"/>
  <c r="CE137" i="6"/>
  <c r="CE132" i="6"/>
  <c r="CE140" i="6"/>
  <c r="CE139" i="6"/>
  <c r="CE133" i="6"/>
  <c r="CE148" i="6"/>
  <c r="CE138" i="6"/>
  <c r="CE281" i="6"/>
  <c r="CE128" i="6"/>
  <c r="CE127" i="6"/>
  <c r="CE141" i="6"/>
  <c r="CE143" i="6"/>
  <c r="CE129" i="6"/>
  <c r="CE147" i="6"/>
  <c r="CE142" i="6"/>
  <c r="P244" i="6"/>
  <c r="P262" i="6"/>
  <c r="P258" i="6"/>
  <c r="P252" i="6"/>
  <c r="P280" i="6"/>
  <c r="P272" i="6"/>
  <c r="P242" i="6"/>
  <c r="P249" i="6"/>
  <c r="P263" i="6"/>
  <c r="P251" i="6"/>
  <c r="P256" i="6"/>
  <c r="P266" i="6"/>
  <c r="P279" i="6"/>
  <c r="P268" i="6"/>
  <c r="P255" i="6"/>
  <c r="P197" i="6"/>
  <c r="P260" i="6"/>
  <c r="P274" i="6"/>
  <c r="P269" i="6"/>
  <c r="P259" i="6"/>
  <c r="P265" i="6"/>
  <c r="P276" i="6"/>
  <c r="P278" i="6"/>
  <c r="P248" i="6"/>
  <c r="P267" i="6"/>
  <c r="P247" i="6"/>
  <c r="P250" i="6"/>
  <c r="P257" i="6"/>
  <c r="P273" i="6"/>
  <c r="P277" i="6"/>
  <c r="P275" i="6"/>
  <c r="P254" i="6"/>
  <c r="P253" i="6"/>
  <c r="P270" i="6"/>
  <c r="P261" i="6"/>
  <c r="P271" i="6"/>
  <c r="P264" i="6"/>
  <c r="AK77" i="21"/>
  <c r="AK86" i="21"/>
  <c r="AK81" i="21"/>
  <c r="AK134" i="21"/>
  <c r="AK96" i="21"/>
  <c r="AQ134" i="21"/>
  <c r="AK73" i="21"/>
  <c r="AK104" i="21"/>
  <c r="AK68" i="21"/>
  <c r="BE131" i="6"/>
  <c r="BE139" i="6"/>
  <c r="BE135" i="6"/>
  <c r="BE143" i="6"/>
  <c r="BE129" i="6"/>
  <c r="BE147" i="6"/>
  <c r="BE144" i="6"/>
  <c r="BE133" i="6"/>
  <c r="BE136" i="6"/>
  <c r="BE128" i="6"/>
  <c r="BE148" i="6"/>
  <c r="BE145" i="6"/>
  <c r="BE140" i="6"/>
  <c r="BE137" i="6"/>
  <c r="BE134" i="6"/>
  <c r="BE142" i="6"/>
  <c r="BE130" i="6"/>
  <c r="BE132" i="6"/>
  <c r="BE138" i="6"/>
  <c r="BE141" i="6"/>
  <c r="BE127" i="6"/>
  <c r="C92" i="19"/>
  <c r="C135" i="19"/>
  <c r="C87" i="19"/>
  <c r="C69" i="19"/>
  <c r="C179" i="19"/>
  <c r="S102" i="19"/>
  <c r="S79" i="19"/>
  <c r="AO157" i="6"/>
  <c r="AO200" i="6"/>
  <c r="AO245" i="6"/>
  <c r="I93" i="21"/>
  <c r="K136" i="21"/>
  <c r="I70" i="21"/>
  <c r="Y148" i="39"/>
  <c r="AY148" i="39"/>
  <c r="AY105" i="39"/>
  <c r="AY192" i="39"/>
  <c r="AY82" i="39"/>
  <c r="N126" i="19"/>
  <c r="L60" i="19"/>
  <c r="L126" i="19"/>
  <c r="L170" i="19"/>
  <c r="DY126" i="6"/>
  <c r="AE88" i="21"/>
  <c r="AE111" i="21"/>
  <c r="AI154" i="6"/>
  <c r="AI248" i="6"/>
  <c r="AI259" i="6"/>
  <c r="AI279" i="6"/>
  <c r="AI264" i="6"/>
  <c r="AI278" i="6"/>
  <c r="AI266" i="6"/>
  <c r="AI275" i="6"/>
  <c r="AI252" i="6"/>
  <c r="AI280" i="6"/>
  <c r="AI274" i="6"/>
  <c r="AI256" i="6"/>
  <c r="AI265" i="6"/>
  <c r="AI197" i="6"/>
  <c r="AI247" i="6"/>
  <c r="AJ197" i="6"/>
  <c r="AI277" i="6"/>
  <c r="AI267" i="6"/>
  <c r="AI249" i="6"/>
  <c r="AI260" i="6"/>
  <c r="AI273" i="6"/>
  <c r="AI257" i="6"/>
  <c r="AI272" i="6"/>
  <c r="AI251" i="6"/>
  <c r="AI253" i="6"/>
  <c r="AI258" i="6"/>
  <c r="AI276" i="6"/>
  <c r="AI268" i="6"/>
  <c r="AI255" i="6"/>
  <c r="AI261" i="6"/>
  <c r="AI262" i="6"/>
  <c r="AI270" i="6"/>
  <c r="AI269" i="6"/>
  <c r="AI271" i="6"/>
  <c r="AI242" i="6"/>
  <c r="AI263" i="6"/>
  <c r="AI254" i="6"/>
  <c r="AI250" i="6"/>
  <c r="AB97" i="39"/>
  <c r="AB74" i="39"/>
  <c r="M44" i="27"/>
  <c r="M50" i="27"/>
  <c r="L144" i="39"/>
  <c r="AL101" i="39"/>
  <c r="AL78" i="39"/>
  <c r="AL144" i="39"/>
  <c r="U71" i="39"/>
  <c r="U94" i="39"/>
  <c r="U181" i="39"/>
  <c r="U137" i="39"/>
  <c r="AL107" i="21"/>
  <c r="AL84" i="21"/>
  <c r="AL150" i="21"/>
  <c r="AR150" i="21"/>
  <c r="AK74" i="19"/>
  <c r="AK140" i="19"/>
  <c r="AQ140" i="19"/>
  <c r="AK97" i="19"/>
  <c r="E147" i="21"/>
  <c r="F147" i="21"/>
  <c r="E104" i="21"/>
  <c r="E81" i="21"/>
  <c r="DT245" i="6"/>
  <c r="DT157" i="6"/>
  <c r="N143" i="21"/>
  <c r="L100" i="21"/>
  <c r="L143" i="21"/>
  <c r="L77" i="21"/>
  <c r="S88" i="21"/>
  <c r="S111" i="21"/>
  <c r="P83" i="34"/>
  <c r="P46" i="34"/>
  <c r="N45" i="27"/>
  <c r="AJ147" i="19"/>
  <c r="D88" i="39"/>
  <c r="D111" i="39"/>
  <c r="D154" i="39"/>
  <c r="CE269" i="6"/>
  <c r="CE276" i="6"/>
  <c r="CE278" i="6"/>
  <c r="CE260" i="6"/>
  <c r="CE267" i="6"/>
  <c r="CE253" i="6"/>
  <c r="CE280" i="6"/>
  <c r="CE271" i="6"/>
  <c r="CE258" i="6"/>
  <c r="CE255" i="6"/>
  <c r="CE251" i="6"/>
  <c r="CE197" i="6"/>
  <c r="CE154" i="6"/>
  <c r="CE242" i="6"/>
  <c r="CE279" i="6"/>
  <c r="CE277" i="6"/>
  <c r="CE264" i="6"/>
  <c r="CE257" i="6"/>
  <c r="CE254" i="6"/>
  <c r="CE248" i="6"/>
  <c r="CE261" i="6"/>
  <c r="CE265" i="6"/>
  <c r="CE274" i="6"/>
  <c r="CE273" i="6"/>
  <c r="CE247" i="6"/>
  <c r="CE252" i="6"/>
  <c r="CE262" i="6"/>
  <c r="CE256" i="6"/>
  <c r="CE243" i="6"/>
  <c r="CE249" i="6"/>
  <c r="CE250" i="6"/>
  <c r="CE275" i="6"/>
  <c r="CE263" i="6"/>
  <c r="CE266" i="6"/>
  <c r="CE272" i="6"/>
  <c r="CE268" i="6"/>
  <c r="CE270" i="6"/>
  <c r="CE259" i="6"/>
  <c r="BX157" i="1"/>
  <c r="BX91" i="1"/>
  <c r="AI10" i="19"/>
  <c r="AJ165" i="19" s="1"/>
  <c r="EE245" i="6"/>
  <c r="R10" i="39"/>
  <c r="EE157" i="6"/>
  <c r="AV10" i="39"/>
  <c r="AW165" i="39" s="1"/>
  <c r="EE91" i="6"/>
  <c r="BF10" i="39"/>
  <c r="T10" i="19"/>
  <c r="AB111" i="39"/>
  <c r="AB88" i="39"/>
  <c r="L80" i="19"/>
  <c r="L146" i="19"/>
  <c r="L190" i="19"/>
  <c r="N146" i="19"/>
  <c r="L103" i="19"/>
  <c r="I200" i="6"/>
  <c r="I245" i="6"/>
  <c r="I89" i="6"/>
  <c r="I88" i="6"/>
  <c r="I90" i="6"/>
  <c r="AL270" i="6"/>
  <c r="CE88" i="6"/>
  <c r="CE90" i="6"/>
  <c r="CE89" i="6"/>
  <c r="CE199" i="6"/>
  <c r="CE244" i="6"/>
  <c r="CE156" i="6"/>
  <c r="AD77" i="39"/>
  <c r="AD100" i="39"/>
  <c r="CY156" i="1"/>
  <c r="CY90" i="1"/>
  <c r="S168" i="39"/>
  <c r="S124" i="39"/>
  <c r="J65" i="19"/>
  <c r="J131" i="19"/>
  <c r="J175" i="19"/>
  <c r="L131" i="19"/>
  <c r="F244" i="6"/>
  <c r="F88" i="6"/>
  <c r="F89" i="6"/>
  <c r="F90" i="6"/>
  <c r="F199" i="6"/>
  <c r="AE75" i="21"/>
  <c r="AE98" i="21"/>
  <c r="C63" i="19"/>
  <c r="C62" i="19" s="1"/>
  <c r="C173" i="19"/>
  <c r="C129" i="19"/>
  <c r="AK129" i="39"/>
  <c r="K129" i="39"/>
  <c r="AK63" i="39"/>
  <c r="AK62" i="39" s="1"/>
  <c r="G97" i="39"/>
  <c r="G140" i="39"/>
  <c r="G74" i="39"/>
  <c r="F264" i="6"/>
  <c r="BC99" i="39"/>
  <c r="BC76" i="39"/>
  <c r="D140" i="39"/>
  <c r="D74" i="39"/>
  <c r="D97" i="39"/>
  <c r="H128" i="39"/>
  <c r="S94" i="39"/>
  <c r="S137" i="39"/>
  <c r="S71" i="39"/>
  <c r="S181" i="39"/>
  <c r="E89" i="39"/>
  <c r="E155" i="39"/>
  <c r="E112" i="39"/>
  <c r="EL89" i="1"/>
  <c r="EX155" i="1"/>
  <c r="AF186" i="19"/>
  <c r="AF76" i="19"/>
  <c r="AF99" i="19"/>
  <c r="AM172" i="19"/>
  <c r="AM128" i="19"/>
  <c r="AS128" i="19"/>
  <c r="M124" i="21"/>
  <c r="O124" i="21"/>
  <c r="M58" i="21"/>
  <c r="AA131" i="19"/>
  <c r="W65" i="19"/>
  <c r="W131" i="19"/>
  <c r="W175" i="19"/>
  <c r="AP78" i="39"/>
  <c r="AP101" i="39"/>
  <c r="AP188" i="39"/>
  <c r="CY126" i="6"/>
  <c r="CA156" i="1"/>
  <c r="BO156" i="1"/>
  <c r="BO90" i="1"/>
  <c r="J128" i="19"/>
  <c r="J172" i="19"/>
  <c r="M183" i="19"/>
  <c r="M96" i="19"/>
  <c r="M139" i="19"/>
  <c r="O139" i="19"/>
  <c r="M73" i="19"/>
  <c r="N183" i="19"/>
  <c r="B76" i="39"/>
  <c r="B99" i="39"/>
  <c r="B142" i="39"/>
  <c r="AT197" i="39"/>
  <c r="AT108" i="39"/>
  <c r="AT101" i="39"/>
  <c r="AT87" i="39"/>
  <c r="AT106" i="39"/>
  <c r="AT102" i="39"/>
  <c r="AT100" i="39"/>
  <c r="AT153" i="39"/>
  <c r="AN247" i="6"/>
  <c r="CF130" i="6"/>
  <c r="CF143" i="6"/>
  <c r="CF148" i="6"/>
  <c r="CF137" i="6"/>
  <c r="CF136" i="6"/>
  <c r="CF133" i="6"/>
  <c r="CF141" i="6"/>
  <c r="CF138" i="6"/>
  <c r="CF144" i="6"/>
  <c r="CF140" i="6"/>
  <c r="CF135" i="6"/>
  <c r="CF131" i="6"/>
  <c r="CF139" i="6"/>
  <c r="CF128" i="6"/>
  <c r="CF132" i="6"/>
  <c r="CF147" i="6"/>
  <c r="CF145" i="6"/>
  <c r="CF134" i="6"/>
  <c r="CF127" i="6"/>
  <c r="CF142" i="6"/>
  <c r="CF129" i="6"/>
  <c r="BL136" i="6"/>
  <c r="BL145" i="6"/>
  <c r="BL142" i="6"/>
  <c r="BL147" i="6"/>
  <c r="BL281" i="6"/>
  <c r="BL139" i="6"/>
  <c r="BL131" i="6"/>
  <c r="BL130" i="6"/>
  <c r="BL133" i="6"/>
  <c r="BL143" i="6"/>
  <c r="BL141" i="6"/>
  <c r="BL148" i="6"/>
  <c r="BL140" i="6"/>
  <c r="BL129" i="6"/>
  <c r="BL144" i="6"/>
  <c r="BL135" i="6"/>
  <c r="BL134" i="6"/>
  <c r="BL127" i="6"/>
  <c r="BL132" i="6"/>
  <c r="BL128" i="6"/>
  <c r="BL138" i="6"/>
  <c r="BL137" i="6"/>
  <c r="AZ250" i="6"/>
  <c r="AQ61" i="39"/>
  <c r="AQ171" i="39"/>
  <c r="J131" i="21"/>
  <c r="J65" i="21"/>
  <c r="L131" i="21"/>
  <c r="AY63" i="39"/>
  <c r="AY62" i="39" s="1"/>
  <c r="C20" i="41" s="1"/>
  <c r="AY129" i="39"/>
  <c r="AZ173" i="39"/>
  <c r="Y129" i="39"/>
  <c r="AY173" i="39"/>
  <c r="T92" i="19"/>
  <c r="T70" i="19"/>
  <c r="T71" i="19"/>
  <c r="T69" i="19"/>
  <c r="T86" i="19"/>
  <c r="T179" i="19"/>
  <c r="I168" i="19"/>
  <c r="N144" i="21"/>
  <c r="L101" i="21"/>
  <c r="L78" i="21"/>
  <c r="L144" i="21"/>
  <c r="AM270" i="6"/>
  <c r="AW88" i="39"/>
  <c r="AW111" i="39"/>
  <c r="AW198" i="39"/>
  <c r="AW154" i="39"/>
  <c r="W154" i="39"/>
  <c r="W64" i="21"/>
  <c r="AA130" i="21"/>
  <c r="W130" i="21"/>
  <c r="AL129" i="39"/>
  <c r="L129" i="39"/>
  <c r="AL63" i="39"/>
  <c r="AL62" i="39" s="1"/>
  <c r="N29" i="27"/>
  <c r="P67" i="34"/>
  <c r="P30" i="34"/>
  <c r="U66" i="19"/>
  <c r="U132" i="19"/>
  <c r="Y132" i="19"/>
  <c r="S148" i="39"/>
  <c r="S82" i="39"/>
  <c r="S192" i="39"/>
  <c r="E86" i="39"/>
  <c r="Q128" i="39"/>
  <c r="Q172" i="39"/>
  <c r="V133" i="39"/>
  <c r="J24" i="41" s="1"/>
  <c r="AV67" i="39"/>
  <c r="AW177" i="39"/>
  <c r="AV133" i="39"/>
  <c r="V133" i="21"/>
  <c r="Z133" i="21"/>
  <c r="K155" i="39"/>
  <c r="AK112" i="39"/>
  <c r="AK89" i="39"/>
  <c r="AK155" i="39"/>
  <c r="AQ173" i="39"/>
  <c r="AQ63" i="39"/>
  <c r="AQ62" i="39" s="1"/>
  <c r="BI144" i="6"/>
  <c r="BI139" i="6"/>
  <c r="BI128" i="6"/>
  <c r="BI138" i="6"/>
  <c r="BI131" i="6"/>
  <c r="BI147" i="6"/>
  <c r="BI132" i="6"/>
  <c r="BI143" i="6"/>
  <c r="BI148" i="6"/>
  <c r="BI137" i="6"/>
  <c r="BI129" i="6"/>
  <c r="BI134" i="6"/>
  <c r="BI136" i="6"/>
  <c r="BI133" i="6"/>
  <c r="BI142" i="6"/>
  <c r="BI141" i="6"/>
  <c r="BI130" i="6"/>
  <c r="BI127" i="6"/>
  <c r="BI145" i="6"/>
  <c r="BI140" i="6"/>
  <c r="BI135" i="6"/>
  <c r="AX58" i="21"/>
  <c r="AY124" i="21"/>
  <c r="O15" i="12" s="1"/>
  <c r="AA134" i="19"/>
  <c r="W134" i="19"/>
  <c r="W178" i="19"/>
  <c r="AO100" i="21"/>
  <c r="AO143" i="21"/>
  <c r="AU143" i="21"/>
  <c r="AO77" i="21"/>
  <c r="BB257" i="6"/>
  <c r="L37" i="27"/>
  <c r="M147" i="19"/>
  <c r="M104" i="19"/>
  <c r="M191" i="19"/>
  <c r="O147" i="19"/>
  <c r="N191" i="19"/>
  <c r="M81" i="19"/>
  <c r="AD80" i="39"/>
  <c r="AD103" i="39"/>
  <c r="O14" i="18"/>
  <c r="Q13" i="34"/>
  <c r="O12" i="27"/>
  <c r="H81" i="39"/>
  <c r="H147" i="39"/>
  <c r="H104" i="39"/>
  <c r="F139" i="39"/>
  <c r="F73" i="39"/>
  <c r="F96" i="39"/>
  <c r="AD106" i="21"/>
  <c r="AD83" i="21"/>
  <c r="AH149" i="39"/>
  <c r="AH83" i="39"/>
  <c r="H149" i="39"/>
  <c r="BA92" i="6"/>
  <c r="BA158" i="6"/>
  <c r="BB67" i="39"/>
  <c r="BA88" i="1"/>
  <c r="BA154" i="1"/>
  <c r="BT140" i="6"/>
  <c r="BT148" i="6"/>
  <c r="BT129" i="6"/>
  <c r="BT130" i="6"/>
  <c r="BT137" i="6"/>
  <c r="BT131" i="6"/>
  <c r="BT142" i="6"/>
  <c r="BT134" i="6"/>
  <c r="BT127" i="6"/>
  <c r="BT141" i="6"/>
  <c r="BT132" i="6"/>
  <c r="BT128" i="6"/>
  <c r="BT138" i="6"/>
  <c r="BT135" i="6"/>
  <c r="BT145" i="6"/>
  <c r="BT136" i="6"/>
  <c r="BT147" i="6"/>
  <c r="BT281" i="6"/>
  <c r="BT133" i="6"/>
  <c r="BT144" i="6"/>
  <c r="BT143" i="6"/>
  <c r="BT139" i="6"/>
  <c r="AW125" i="39"/>
  <c r="W125" i="39"/>
  <c r="AW169" i="39"/>
  <c r="AW59" i="39"/>
  <c r="L82" i="21"/>
  <c r="N148" i="21"/>
  <c r="L148" i="21"/>
  <c r="L105" i="21"/>
  <c r="BB111" i="39"/>
  <c r="CJ254" i="6"/>
  <c r="BG141" i="39"/>
  <c r="BG185" i="39"/>
  <c r="BK141" i="39"/>
  <c r="BG98" i="39"/>
  <c r="BG75" i="39"/>
  <c r="T84" i="21"/>
  <c r="T107" i="21"/>
  <c r="F18" i="26"/>
  <c r="H20" i="18"/>
  <c r="K20" i="18" s="1"/>
  <c r="H43" i="27"/>
  <c r="AO111" i="39"/>
  <c r="AO88" i="39"/>
  <c r="AR201" i="6"/>
  <c r="AQ92" i="6"/>
  <c r="AQ201" i="6"/>
  <c r="AQ246" i="6"/>
  <c r="AQ158" i="6"/>
  <c r="BD175" i="39"/>
  <c r="AH76" i="39"/>
  <c r="CR148" i="6"/>
  <c r="CR137" i="6"/>
  <c r="CR127" i="6"/>
  <c r="CR140" i="6"/>
  <c r="CR134" i="6"/>
  <c r="CR141" i="6"/>
  <c r="CR129" i="6"/>
  <c r="CR130" i="6"/>
  <c r="CR131" i="6"/>
  <c r="CR133" i="6"/>
  <c r="CR135" i="6"/>
  <c r="CR142" i="6"/>
  <c r="CR145" i="6"/>
  <c r="CR128" i="6"/>
  <c r="CR132" i="6"/>
  <c r="CR281" i="6"/>
  <c r="CR136" i="6"/>
  <c r="CR143" i="6"/>
  <c r="CR147" i="6"/>
  <c r="CR138" i="6"/>
  <c r="CR139" i="6"/>
  <c r="CR144" i="6"/>
  <c r="EL265" i="6"/>
  <c r="EL253" i="6"/>
  <c r="EL242" i="6"/>
  <c r="EL259" i="6"/>
  <c r="EL250" i="6"/>
  <c r="EL247" i="6"/>
  <c r="EL271" i="6"/>
  <c r="EL258" i="6"/>
  <c r="EL278" i="6"/>
  <c r="EL249" i="6"/>
  <c r="EL251" i="6"/>
  <c r="EL254" i="6"/>
  <c r="EL263" i="6"/>
  <c r="EL252" i="6"/>
  <c r="EL255" i="6"/>
  <c r="EL257" i="6"/>
  <c r="EL154" i="6"/>
  <c r="EL276" i="6"/>
  <c r="EL280" i="6"/>
  <c r="EL261" i="6"/>
  <c r="EL274" i="6"/>
  <c r="EL270" i="6"/>
  <c r="EL272" i="6"/>
  <c r="EL275" i="6"/>
  <c r="EL248" i="6"/>
  <c r="EL279" i="6"/>
  <c r="EL266" i="6"/>
  <c r="EL277" i="6"/>
  <c r="EL267" i="6"/>
  <c r="EX154" i="6"/>
  <c r="EL273" i="6"/>
  <c r="EL268" i="6"/>
  <c r="EL256" i="6"/>
  <c r="EL197" i="6"/>
  <c r="EL264" i="6"/>
  <c r="EL269" i="6"/>
  <c r="EL260" i="6"/>
  <c r="EL262" i="6"/>
  <c r="DD126" i="6"/>
  <c r="BK199" i="6"/>
  <c r="BK156" i="6"/>
  <c r="BG92" i="39"/>
  <c r="BG72" i="39"/>
  <c r="BG84" i="39"/>
  <c r="BG74" i="39"/>
  <c r="BG79" i="39"/>
  <c r="BK135" i="39"/>
  <c r="BG69" i="39"/>
  <c r="BG179" i="39"/>
  <c r="BG135" i="39"/>
  <c r="X46" i="19"/>
  <c r="EP127" i="6"/>
  <c r="EP148" i="6"/>
  <c r="EP138" i="6"/>
  <c r="EP136" i="6"/>
  <c r="EP133" i="6"/>
  <c r="EP281" i="6"/>
  <c r="EP134" i="6"/>
  <c r="EP131" i="6"/>
  <c r="EP135" i="6"/>
  <c r="EP139" i="6"/>
  <c r="EP129" i="6"/>
  <c r="EP145" i="6"/>
  <c r="EP141" i="6"/>
  <c r="EP143" i="6"/>
  <c r="EP128" i="6"/>
  <c r="EP130" i="6"/>
  <c r="EP147" i="6"/>
  <c r="EP132" i="6"/>
  <c r="EP137" i="6"/>
  <c r="EP142" i="6"/>
  <c r="EP144" i="6"/>
  <c r="EP140" i="6"/>
  <c r="D148" i="21"/>
  <c r="D82" i="21"/>
  <c r="D105" i="21"/>
  <c r="N79" i="36" s="1"/>
  <c r="AY87" i="39"/>
  <c r="AY103" i="39"/>
  <c r="AY153" i="39"/>
  <c r="AY197" i="39"/>
  <c r="Y153" i="39"/>
  <c r="AN274" i="6"/>
  <c r="EE133" i="6"/>
  <c r="M15" i="18"/>
  <c r="N14" i="34"/>
  <c r="CJ266" i="6"/>
  <c r="AG109" i="19"/>
  <c r="AG86" i="19"/>
  <c r="AG196" i="19"/>
  <c r="I40" i="27"/>
  <c r="AK147" i="21"/>
  <c r="AE104" i="21"/>
  <c r="AE81" i="21"/>
  <c r="K244" i="6"/>
  <c r="B9" i="21"/>
  <c r="CY89" i="1"/>
  <c r="CY155" i="1"/>
  <c r="AO72" i="19"/>
  <c r="AU138" i="19"/>
  <c r="AO182" i="19"/>
  <c r="AP182" i="19"/>
  <c r="AO95" i="19"/>
  <c r="AP73" i="39"/>
  <c r="AP96" i="39"/>
  <c r="AP183" i="39"/>
  <c r="AJ136" i="21"/>
  <c r="AP136" i="21"/>
  <c r="AJ93" i="21"/>
  <c r="AJ70" i="21"/>
  <c r="AD157" i="6"/>
  <c r="AD200" i="6"/>
  <c r="AE200" i="6"/>
  <c r="AD245" i="6"/>
  <c r="AD91" i="6"/>
  <c r="DZ197" i="6"/>
  <c r="AT7" i="39"/>
  <c r="DZ267" i="6"/>
  <c r="DZ262" i="6"/>
  <c r="DZ254" i="6"/>
  <c r="DZ253" i="6"/>
  <c r="DZ247" i="6"/>
  <c r="DZ276" i="6"/>
  <c r="DZ252" i="6"/>
  <c r="DZ256" i="6"/>
  <c r="DZ242" i="6"/>
  <c r="DZ272" i="6"/>
  <c r="DZ257" i="6"/>
  <c r="DZ261" i="6"/>
  <c r="DZ251" i="6"/>
  <c r="DZ274" i="6"/>
  <c r="DZ265" i="6"/>
  <c r="DZ263" i="6"/>
  <c r="DZ273" i="6"/>
  <c r="DZ258" i="6"/>
  <c r="BD7" i="39"/>
  <c r="DZ271" i="6"/>
  <c r="DZ269" i="6"/>
  <c r="DZ255" i="6"/>
  <c r="DZ259" i="6"/>
  <c r="DZ248" i="6"/>
  <c r="DZ279" i="6"/>
  <c r="DZ275" i="6"/>
  <c r="DZ280" i="6"/>
  <c r="R7" i="19"/>
  <c r="DZ264" i="6"/>
  <c r="DZ277" i="6"/>
  <c r="DZ268" i="6"/>
  <c r="AF7" i="19"/>
  <c r="DZ249" i="6"/>
  <c r="DZ250" i="6"/>
  <c r="DZ266" i="6"/>
  <c r="DZ260" i="6"/>
  <c r="DZ270" i="6"/>
  <c r="DZ278" i="6"/>
  <c r="AG112" i="19"/>
  <c r="AG89" i="19"/>
  <c r="AG199" i="19"/>
  <c r="BB265" i="6"/>
  <c r="AC80" i="39"/>
  <c r="AC103" i="39"/>
  <c r="DN157" i="6"/>
  <c r="DN200" i="6"/>
  <c r="DN91" i="6"/>
  <c r="AB79" i="39"/>
  <c r="AB102" i="39"/>
  <c r="AZ186" i="39"/>
  <c r="Z142" i="39"/>
  <c r="AZ142" i="39"/>
  <c r="AZ99" i="39"/>
  <c r="AZ76" i="39"/>
  <c r="BP128" i="6"/>
  <c r="BP131" i="6"/>
  <c r="BP136" i="6"/>
  <c r="BP130" i="6"/>
  <c r="BP148" i="6"/>
  <c r="BP145" i="6"/>
  <c r="BP143" i="6"/>
  <c r="BP141" i="6"/>
  <c r="BP142" i="6"/>
  <c r="BP134" i="6"/>
  <c r="BP139" i="6"/>
  <c r="BP147" i="6"/>
  <c r="BP133" i="6"/>
  <c r="BP129" i="6"/>
  <c r="BP132" i="6"/>
  <c r="BP144" i="6"/>
  <c r="BP127" i="6"/>
  <c r="BP140" i="6"/>
  <c r="BP138" i="6"/>
  <c r="BP137" i="6"/>
  <c r="BP135" i="6"/>
  <c r="BP281" i="6"/>
  <c r="AU65" i="39"/>
  <c r="AU175" i="39"/>
  <c r="AU131" i="39"/>
  <c r="K60" i="21"/>
  <c r="K126" i="21"/>
  <c r="X59" i="21"/>
  <c r="AB125" i="21"/>
  <c r="X125" i="21"/>
  <c r="J173" i="19"/>
  <c r="J129" i="19"/>
  <c r="J63" i="19"/>
  <c r="J62" i="19" s="1"/>
  <c r="V123" i="39"/>
  <c r="V167" i="39"/>
  <c r="AK98" i="19"/>
  <c r="AK75" i="19"/>
  <c r="AK141" i="19"/>
  <c r="AQ141" i="19"/>
  <c r="AK185" i="19"/>
  <c r="AK144" i="19"/>
  <c r="AK188" i="19"/>
  <c r="AK78" i="19"/>
  <c r="AK101" i="19"/>
  <c r="AQ144" i="19"/>
  <c r="X86" i="19"/>
  <c r="X109" i="19"/>
  <c r="AB152" i="19"/>
  <c r="X152" i="19"/>
  <c r="X196" i="19"/>
  <c r="Y196" i="19"/>
  <c r="BJ151" i="39"/>
  <c r="BJ108" i="39"/>
  <c r="BJ85" i="39"/>
  <c r="W195" i="39"/>
  <c r="BJ195" i="39"/>
  <c r="BK195" i="39"/>
  <c r="H35" i="27"/>
  <c r="M88" i="19"/>
  <c r="M111" i="19"/>
  <c r="O154" i="19"/>
  <c r="M198" i="19"/>
  <c r="N198" i="19"/>
  <c r="EQ141" i="6"/>
  <c r="BC243" i="6"/>
  <c r="BO155" i="6"/>
  <c r="BD198" i="6"/>
  <c r="BC88" i="6"/>
  <c r="BC155" i="6"/>
  <c r="BC198" i="6"/>
  <c r="BC89" i="6"/>
  <c r="AC98" i="39"/>
  <c r="AG141" i="39"/>
  <c r="AC75" i="39"/>
  <c r="G26" i="27"/>
  <c r="AM7" i="39"/>
  <c r="AN7" i="21"/>
  <c r="EP153" i="1"/>
  <c r="FB153" i="1"/>
  <c r="I7" i="39"/>
  <c r="X7" i="21"/>
  <c r="EP87" i="1"/>
  <c r="M6" i="34" s="1"/>
  <c r="S6" i="34" s="1"/>
  <c r="J150" i="39"/>
  <c r="AJ107" i="39"/>
  <c r="R193" i="39"/>
  <c r="BE83" i="39"/>
  <c r="BE193" i="39"/>
  <c r="BE106" i="39"/>
  <c r="M21" i="18"/>
  <c r="N20" i="34"/>
  <c r="AE97" i="21"/>
  <c r="AE74" i="21"/>
  <c r="AL103" i="21"/>
  <c r="AL80" i="21"/>
  <c r="AR146" i="21"/>
  <c r="AL146" i="21"/>
  <c r="H96" i="39"/>
  <c r="H139" i="39"/>
  <c r="H73" i="39"/>
  <c r="EQ145" i="6"/>
  <c r="AG74" i="19"/>
  <c r="AG184" i="19"/>
  <c r="D44" i="26"/>
  <c r="D50" i="26"/>
  <c r="AD74" i="19"/>
  <c r="AD97" i="19"/>
  <c r="E108" i="19"/>
  <c r="E85" i="19"/>
  <c r="E195" i="19"/>
  <c r="E151" i="19"/>
  <c r="F151" i="19"/>
  <c r="F195" i="19"/>
  <c r="AO72" i="39"/>
  <c r="AO95" i="39"/>
  <c r="AV104" i="39"/>
  <c r="H77" i="41" s="1"/>
  <c r="AV81" i="39"/>
  <c r="H40" i="41" s="1"/>
  <c r="AV147" i="39"/>
  <c r="AV191" i="39"/>
  <c r="AF141" i="39"/>
  <c r="AF75" i="39"/>
  <c r="AF98" i="39"/>
  <c r="CS88" i="6"/>
  <c r="CS155" i="6"/>
  <c r="CS198" i="6"/>
  <c r="CS91" i="6"/>
  <c r="CS89" i="6"/>
  <c r="CS243" i="6"/>
  <c r="L94" i="21"/>
  <c r="L137" i="21"/>
  <c r="L71" i="21"/>
  <c r="N137" i="21"/>
  <c r="C37" i="26"/>
  <c r="AK91" i="1"/>
  <c r="AK157" i="1"/>
  <c r="AW157" i="1"/>
  <c r="G197" i="6"/>
  <c r="G264" i="6"/>
  <c r="G270" i="6"/>
  <c r="G280" i="6"/>
  <c r="G253" i="6"/>
  <c r="G263" i="6"/>
  <c r="G256" i="6"/>
  <c r="G250" i="6"/>
  <c r="G269" i="6"/>
  <c r="G265" i="6"/>
  <c r="G260" i="6"/>
  <c r="G273" i="6"/>
  <c r="G271" i="6"/>
  <c r="G266" i="6"/>
  <c r="G249" i="6"/>
  <c r="G274" i="6"/>
  <c r="G257" i="6"/>
  <c r="G248" i="6"/>
  <c r="G258" i="6"/>
  <c r="G255" i="6"/>
  <c r="G261" i="6"/>
  <c r="G267" i="6"/>
  <c r="G279" i="6"/>
  <c r="G268" i="6"/>
  <c r="G272" i="6"/>
  <c r="G254" i="6"/>
  <c r="G247" i="6"/>
  <c r="G259" i="6"/>
  <c r="G242" i="6"/>
  <c r="G251" i="6"/>
  <c r="G275" i="6"/>
  <c r="G262" i="6"/>
  <c r="G278" i="6"/>
  <c r="G252" i="6"/>
  <c r="G277" i="6"/>
  <c r="G276" i="6"/>
  <c r="K15" i="27"/>
  <c r="AV173" i="39"/>
  <c r="AU173" i="39"/>
  <c r="AU129" i="39"/>
  <c r="AU63" i="39"/>
  <c r="AU62" i="39" s="1"/>
  <c r="R91" i="1"/>
  <c r="R157" i="1"/>
  <c r="AG158" i="6"/>
  <c r="AS158" i="6"/>
  <c r="AG92" i="6"/>
  <c r="AG246" i="6"/>
  <c r="E134" i="39"/>
  <c r="EI275" i="6"/>
  <c r="BG189" i="39"/>
  <c r="BF102" i="39"/>
  <c r="BF145" i="39"/>
  <c r="BJ145" i="39"/>
  <c r="BF189" i="39"/>
  <c r="BF79" i="39"/>
  <c r="AD89" i="19"/>
  <c r="AD112" i="19"/>
  <c r="K103" i="19"/>
  <c r="K80" i="19"/>
  <c r="K146" i="19"/>
  <c r="K190" i="19"/>
  <c r="DP260" i="6"/>
  <c r="DP248" i="6"/>
  <c r="DP269" i="6"/>
  <c r="DP264" i="6"/>
  <c r="DP242" i="6"/>
  <c r="DP250" i="6"/>
  <c r="DP258" i="6"/>
  <c r="DP255" i="6"/>
  <c r="DP197" i="6"/>
  <c r="DP279" i="6"/>
  <c r="DP274" i="6"/>
  <c r="DP268" i="6"/>
  <c r="DP275" i="6"/>
  <c r="DP271" i="6"/>
  <c r="DP259" i="6"/>
  <c r="DP270" i="6"/>
  <c r="DP280" i="6"/>
  <c r="DP263" i="6"/>
  <c r="DP276" i="6"/>
  <c r="DP252" i="6"/>
  <c r="DP272" i="6"/>
  <c r="DP262" i="6"/>
  <c r="DP265" i="6"/>
  <c r="DP247" i="6"/>
  <c r="DP256" i="6"/>
  <c r="DP251" i="6"/>
  <c r="DP273" i="6"/>
  <c r="DP278" i="6"/>
  <c r="DP261" i="6"/>
  <c r="DP266" i="6"/>
  <c r="DP253" i="6"/>
  <c r="DP277" i="6"/>
  <c r="DP257" i="6"/>
  <c r="DP249" i="6"/>
  <c r="DP267" i="6"/>
  <c r="DP254" i="6"/>
  <c r="DP154" i="6"/>
  <c r="T187" i="39"/>
  <c r="T77" i="39"/>
  <c r="T100" i="39"/>
  <c r="AL94" i="21"/>
  <c r="AL71" i="21"/>
  <c r="AR137" i="21"/>
  <c r="AL137" i="21"/>
  <c r="D32" i="26"/>
  <c r="CU88" i="6"/>
  <c r="CU90" i="6"/>
  <c r="CU156" i="6"/>
  <c r="CU199" i="6"/>
  <c r="S172" i="39"/>
  <c r="S128" i="39"/>
  <c r="BB272" i="6"/>
  <c r="EI272" i="6"/>
  <c r="BN201" i="6"/>
  <c r="BM158" i="6"/>
  <c r="BM246" i="6"/>
  <c r="BM201" i="6"/>
  <c r="BB11" i="19"/>
  <c r="BM92" i="6"/>
  <c r="BU91" i="1"/>
  <c r="BU157" i="1"/>
  <c r="AN124" i="21"/>
  <c r="AN59" i="21"/>
  <c r="AT124" i="21"/>
  <c r="AY132" i="39"/>
  <c r="Y132" i="39"/>
  <c r="AY176" i="39"/>
  <c r="AY66" i="39"/>
  <c r="AZ176" i="39"/>
  <c r="BG78" i="39"/>
  <c r="BG101" i="39"/>
  <c r="BG188" i="39"/>
  <c r="BG144" i="39"/>
  <c r="BK144" i="39"/>
  <c r="BH188" i="39"/>
  <c r="T188" i="39"/>
  <c r="AG81" i="21"/>
  <c r="AG104" i="21"/>
  <c r="AN155" i="6"/>
  <c r="AG150" i="39"/>
  <c r="AD103" i="19"/>
  <c r="Z201" i="6"/>
  <c r="S105" i="39"/>
  <c r="AO126" i="21"/>
  <c r="G141" i="39"/>
  <c r="S99" i="21"/>
  <c r="S76" i="21"/>
  <c r="AT170" i="39"/>
  <c r="AT60" i="39"/>
  <c r="AT126" i="39"/>
  <c r="AZ150" i="19"/>
  <c r="AY107" i="19"/>
  <c r="H80" i="12" s="1"/>
  <c r="AY84" i="19"/>
  <c r="H43" i="12" s="1"/>
  <c r="DG198" i="6"/>
  <c r="DG243" i="6"/>
  <c r="DG89" i="6"/>
  <c r="DG88" i="6"/>
  <c r="DG155" i="6"/>
  <c r="R99" i="19"/>
  <c r="R76" i="19"/>
  <c r="R186" i="19"/>
  <c r="Q69" i="21"/>
  <c r="Q92" i="21"/>
  <c r="AD141" i="6"/>
  <c r="AD139" i="6"/>
  <c r="AD138" i="6"/>
  <c r="AD281" i="6"/>
  <c r="AD135" i="6"/>
  <c r="AD137" i="6"/>
  <c r="AD142" i="6"/>
  <c r="AD133" i="6"/>
  <c r="AD147" i="6"/>
  <c r="AD136" i="6"/>
  <c r="AD127" i="6"/>
  <c r="AD130" i="6"/>
  <c r="AD143" i="6"/>
  <c r="AD145" i="6"/>
  <c r="AD131" i="6"/>
  <c r="AD144" i="6"/>
  <c r="AD140" i="6"/>
  <c r="AD134" i="6"/>
  <c r="AD132" i="6"/>
  <c r="AD128" i="6"/>
  <c r="AD148" i="6"/>
  <c r="AD129" i="6"/>
  <c r="AX134" i="39"/>
  <c r="X134" i="39"/>
  <c r="AX178" i="39"/>
  <c r="AV151" i="39"/>
  <c r="R151" i="39"/>
  <c r="AR85" i="39"/>
  <c r="AR195" i="39"/>
  <c r="AR108" i="39"/>
  <c r="BZ200" i="6"/>
  <c r="BZ91" i="6"/>
  <c r="AN128" i="21"/>
  <c r="AH62" i="21"/>
  <c r="AH61" i="21" s="1"/>
  <c r="J106" i="19"/>
  <c r="J149" i="19"/>
  <c r="J83" i="19"/>
  <c r="J193" i="19"/>
  <c r="I59" i="21"/>
  <c r="K125" i="21"/>
  <c r="DA201" i="6"/>
  <c r="DA246" i="6"/>
  <c r="DA158" i="6"/>
  <c r="DA92" i="6"/>
  <c r="I103" i="21"/>
  <c r="I80" i="21"/>
  <c r="L134" i="39"/>
  <c r="AL134" i="39"/>
  <c r="AJ133" i="39"/>
  <c r="J133" i="39"/>
  <c r="AJ67" i="39"/>
  <c r="AS144" i="21"/>
  <c r="AM101" i="21"/>
  <c r="AM78" i="21"/>
  <c r="AM144" i="21"/>
  <c r="N128" i="21"/>
  <c r="L128" i="21"/>
  <c r="L62" i="21"/>
  <c r="L61" i="21" s="1"/>
  <c r="T106" i="39"/>
  <c r="T83" i="39"/>
  <c r="T193" i="39"/>
  <c r="M155" i="39"/>
  <c r="AM89" i="39"/>
  <c r="AM112" i="39"/>
  <c r="AM155" i="39"/>
  <c r="I197" i="19"/>
  <c r="I87" i="19"/>
  <c r="AZ89" i="39"/>
  <c r="Z155" i="39"/>
  <c r="AZ112" i="39"/>
  <c r="AZ199" i="39"/>
  <c r="AZ155" i="39"/>
  <c r="Q19" i="34"/>
  <c r="O20" i="18"/>
  <c r="O18" i="27"/>
  <c r="AI71" i="19"/>
  <c r="AI181" i="19"/>
  <c r="AI94" i="19"/>
  <c r="AG108" i="19"/>
  <c r="AG85" i="19"/>
  <c r="AG195" i="19"/>
  <c r="J150" i="21"/>
  <c r="J107" i="21"/>
  <c r="J84" i="21"/>
  <c r="AK251" i="6"/>
  <c r="AK280" i="6"/>
  <c r="AK242" i="6"/>
  <c r="AK267" i="6"/>
  <c r="AK197" i="6"/>
  <c r="I106" i="19"/>
  <c r="I193" i="19"/>
  <c r="I83" i="19"/>
  <c r="T76" i="19"/>
  <c r="T99" i="19"/>
  <c r="T186" i="19"/>
  <c r="AD95" i="19"/>
  <c r="AD72" i="19"/>
  <c r="R109" i="39"/>
  <c r="R87" i="39"/>
  <c r="R108" i="39"/>
  <c r="R197" i="39"/>
  <c r="R104" i="39"/>
  <c r="R153" i="39"/>
  <c r="R96" i="39"/>
  <c r="R92" i="39"/>
  <c r="BG92" i="6"/>
  <c r="BG155" i="6"/>
  <c r="BG88" i="6"/>
  <c r="BG198" i="6"/>
  <c r="BG243" i="6"/>
  <c r="BG89" i="6"/>
  <c r="AM99" i="39"/>
  <c r="AM142" i="39"/>
  <c r="M142" i="39"/>
  <c r="AM76" i="39"/>
  <c r="AQ84" i="39"/>
  <c r="AQ194" i="39"/>
  <c r="AQ107" i="39"/>
  <c r="X81" i="21"/>
  <c r="AB147" i="21"/>
  <c r="X147" i="21"/>
  <c r="X104" i="21"/>
  <c r="AF88" i="19"/>
  <c r="AF111" i="19"/>
  <c r="AF198" i="19"/>
  <c r="AG198" i="19"/>
  <c r="DP156" i="6"/>
  <c r="DQ199" i="6"/>
  <c r="DP199" i="6"/>
  <c r="DP244" i="6"/>
  <c r="DP90" i="6"/>
  <c r="AR170" i="39"/>
  <c r="AQ170" i="39"/>
  <c r="AV84" i="39"/>
  <c r="H43" i="41" s="1"/>
  <c r="AV150" i="39"/>
  <c r="AV194" i="39"/>
  <c r="AV107" i="39"/>
  <c r="H80" i="41" s="1"/>
  <c r="AW194" i="39"/>
  <c r="V150" i="39"/>
  <c r="S108" i="21"/>
  <c r="S85" i="21"/>
  <c r="H77" i="21"/>
  <c r="H100" i="21"/>
  <c r="AK128" i="39"/>
  <c r="K128" i="39"/>
  <c r="AT134" i="39"/>
  <c r="AT178" i="39"/>
  <c r="AY98" i="39"/>
  <c r="AY75" i="39"/>
  <c r="AY141" i="39"/>
  <c r="Y141" i="39"/>
  <c r="AY185" i="39"/>
  <c r="T90" i="1"/>
  <c r="T156" i="1"/>
  <c r="I76" i="19"/>
  <c r="I186" i="19"/>
  <c r="I99" i="19"/>
  <c r="M136" i="21"/>
  <c r="M93" i="21"/>
  <c r="M70" i="21"/>
  <c r="O136" i="21"/>
  <c r="BD173" i="39"/>
  <c r="BD63" i="39"/>
  <c r="BD62" i="39" s="1"/>
  <c r="K39" i="27"/>
  <c r="J39" i="27"/>
  <c r="AL95" i="39"/>
  <c r="AL72" i="39"/>
  <c r="AL138" i="39"/>
  <c r="L138" i="39"/>
  <c r="C151" i="21"/>
  <c r="C108" i="21"/>
  <c r="C85" i="21"/>
  <c r="AZ74" i="39"/>
  <c r="AZ97" i="39"/>
  <c r="AZ184" i="39"/>
  <c r="Z140" i="39"/>
  <c r="AZ140" i="39"/>
  <c r="AP181" i="39"/>
  <c r="AP94" i="39"/>
  <c r="AP71" i="39"/>
  <c r="C190" i="19"/>
  <c r="C146" i="19"/>
  <c r="C80" i="19"/>
  <c r="C103" i="19"/>
  <c r="AS147" i="6"/>
  <c r="AS281" i="6"/>
  <c r="AS141" i="6"/>
  <c r="AS139" i="6"/>
  <c r="AS129" i="6"/>
  <c r="AS145" i="6"/>
  <c r="AS131" i="6"/>
  <c r="AS143" i="6"/>
  <c r="AS142" i="6"/>
  <c r="AS127" i="6"/>
  <c r="AS138" i="6"/>
  <c r="AS144" i="6"/>
  <c r="AS140" i="6"/>
  <c r="AS137" i="6"/>
  <c r="AS132" i="6"/>
  <c r="AS135" i="6"/>
  <c r="AS133" i="6"/>
  <c r="AS134" i="6"/>
  <c r="AS148" i="6"/>
  <c r="AS136" i="6"/>
  <c r="AS128" i="6"/>
  <c r="AS130" i="6"/>
  <c r="DY90" i="1"/>
  <c r="DY156" i="1"/>
  <c r="U253" i="6"/>
  <c r="U250" i="6"/>
  <c r="U154" i="6"/>
  <c r="U254" i="6"/>
  <c r="U265" i="6"/>
  <c r="U263" i="6"/>
  <c r="U256" i="6"/>
  <c r="U271" i="6"/>
  <c r="U279" i="6"/>
  <c r="U242" i="6"/>
  <c r="U251" i="6"/>
  <c r="U280" i="6"/>
  <c r="U274" i="6"/>
  <c r="U247" i="6"/>
  <c r="U259" i="6"/>
  <c r="U257" i="6"/>
  <c r="U277" i="6"/>
  <c r="U255" i="6"/>
  <c r="U252" i="6"/>
  <c r="U270" i="6"/>
  <c r="U260" i="6"/>
  <c r="U264" i="6"/>
  <c r="U197" i="6"/>
  <c r="U266" i="6"/>
  <c r="U258" i="6"/>
  <c r="U272" i="6"/>
  <c r="U269" i="6"/>
  <c r="U249" i="6"/>
  <c r="U273" i="6"/>
  <c r="U262" i="6"/>
  <c r="U248" i="6"/>
  <c r="U278" i="6"/>
  <c r="U276" i="6"/>
  <c r="U267" i="6"/>
  <c r="U268" i="6"/>
  <c r="U275" i="6"/>
  <c r="U261" i="6"/>
  <c r="BF130" i="39"/>
  <c r="BF174" i="39"/>
  <c r="AV83" i="39"/>
  <c r="H42" i="41" s="1"/>
  <c r="AV149" i="39"/>
  <c r="AV193" i="39"/>
  <c r="AV106" i="39"/>
  <c r="H79" i="41" s="1"/>
  <c r="AD101" i="39"/>
  <c r="AD78" i="39"/>
  <c r="BG76" i="39"/>
  <c r="BG99" i="39"/>
  <c r="BK142" i="39"/>
  <c r="BG186" i="39"/>
  <c r="BG142" i="39"/>
  <c r="B100" i="19"/>
  <c r="B77" i="19"/>
  <c r="AK77" i="39"/>
  <c r="AK143" i="39"/>
  <c r="K143" i="39"/>
  <c r="AK100" i="39"/>
  <c r="CY131" i="6"/>
  <c r="CY130" i="6"/>
  <c r="CY147" i="6"/>
  <c r="CY136" i="6"/>
  <c r="CY132" i="6"/>
  <c r="CY137" i="6"/>
  <c r="CY128" i="6"/>
  <c r="CY139" i="6"/>
  <c r="CY127" i="6"/>
  <c r="CY133" i="6"/>
  <c r="CY141" i="6"/>
  <c r="CY144" i="6"/>
  <c r="CY143" i="6"/>
  <c r="CY134" i="6"/>
  <c r="CY281" i="6"/>
  <c r="CY145" i="6"/>
  <c r="CY142" i="6"/>
  <c r="CY135" i="6"/>
  <c r="CY138" i="6"/>
  <c r="CY140" i="6"/>
  <c r="CY129" i="6"/>
  <c r="CY148" i="6"/>
  <c r="CW158" i="6"/>
  <c r="CW92" i="6"/>
  <c r="CW201" i="6"/>
  <c r="B11" i="19"/>
  <c r="DI158" i="6"/>
  <c r="CG89" i="1"/>
  <c r="CG155" i="1"/>
  <c r="CS155" i="1"/>
  <c r="B106" i="19"/>
  <c r="B83" i="19"/>
  <c r="M69" i="21"/>
  <c r="M92" i="21"/>
  <c r="M135" i="21"/>
  <c r="O135" i="21"/>
  <c r="I72" i="21"/>
  <c r="I95" i="21"/>
  <c r="BJ135" i="6"/>
  <c r="BJ132" i="6"/>
  <c r="BJ134" i="6"/>
  <c r="BJ138" i="6"/>
  <c r="BJ142" i="6"/>
  <c r="BJ131" i="6"/>
  <c r="BJ139" i="6"/>
  <c r="BJ148" i="6"/>
  <c r="BJ127" i="6"/>
  <c r="BJ147" i="6"/>
  <c r="BJ128" i="6"/>
  <c r="BJ136" i="6"/>
  <c r="BJ143" i="6"/>
  <c r="BJ141" i="6"/>
  <c r="BJ129" i="6"/>
  <c r="BJ130" i="6"/>
  <c r="BJ145" i="6"/>
  <c r="BJ281" i="6"/>
  <c r="BJ140" i="6"/>
  <c r="BJ137" i="6"/>
  <c r="BJ133" i="6"/>
  <c r="BJ144" i="6"/>
  <c r="AZ192" i="39"/>
  <c r="AZ105" i="39"/>
  <c r="AZ148" i="39"/>
  <c r="AZ82" i="39"/>
  <c r="Z148" i="39"/>
  <c r="T101" i="21"/>
  <c r="T78" i="21"/>
  <c r="E70" i="19"/>
  <c r="E93" i="19"/>
  <c r="F136" i="19"/>
  <c r="E180" i="19"/>
  <c r="E136" i="19"/>
  <c r="F180" i="19"/>
  <c r="EW157" i="1"/>
  <c r="EK157" i="1"/>
  <c r="EK91" i="1"/>
  <c r="AL11" i="21"/>
  <c r="F254" i="6"/>
  <c r="AN148" i="19"/>
  <c r="AH82" i="19"/>
  <c r="AH192" i="19"/>
  <c r="AH105" i="19"/>
  <c r="S46" i="19"/>
  <c r="K46" i="19"/>
  <c r="BE46" i="39"/>
  <c r="EA136" i="6"/>
  <c r="EA128" i="6"/>
  <c r="EA144" i="6"/>
  <c r="EA139" i="6"/>
  <c r="EA130" i="6"/>
  <c r="EA129" i="6"/>
  <c r="AG46" i="19"/>
  <c r="EA145" i="6"/>
  <c r="EA148" i="6"/>
  <c r="EA142" i="6"/>
  <c r="EA138" i="6"/>
  <c r="EA132" i="6"/>
  <c r="EA141" i="6"/>
  <c r="EA131" i="6"/>
  <c r="EA140" i="6"/>
  <c r="Q46" i="39"/>
  <c r="EA281" i="6"/>
  <c r="EA143" i="6"/>
  <c r="EA135" i="6"/>
  <c r="EA133" i="6"/>
  <c r="EA147" i="6"/>
  <c r="EA127" i="6"/>
  <c r="EA137" i="6"/>
  <c r="EA134" i="6"/>
  <c r="M31" i="27"/>
  <c r="AI197" i="19"/>
  <c r="AI87" i="19"/>
  <c r="AI95" i="19"/>
  <c r="AI109" i="19"/>
  <c r="AI96" i="19"/>
  <c r="AM264" i="6"/>
  <c r="AT140" i="19"/>
  <c r="AN74" i="19"/>
  <c r="AN140" i="19"/>
  <c r="AN184" i="19"/>
  <c r="AN97" i="19"/>
  <c r="I26" i="27"/>
  <c r="U95" i="39"/>
  <c r="U138" i="39"/>
  <c r="U72" i="39"/>
  <c r="U182" i="39"/>
  <c r="AT95" i="39"/>
  <c r="AT138" i="39"/>
  <c r="AT182" i="39"/>
  <c r="AZ100" i="39"/>
  <c r="AZ77" i="39"/>
  <c r="AZ143" i="39"/>
  <c r="Z143" i="39"/>
  <c r="AZ187" i="39"/>
  <c r="AH66" i="39"/>
  <c r="AH132" i="39"/>
  <c r="AP201" i="6"/>
  <c r="AP158" i="6"/>
  <c r="AP246" i="6"/>
  <c r="DZ199" i="6"/>
  <c r="DZ156" i="6"/>
  <c r="DZ90" i="6"/>
  <c r="DZ244" i="6"/>
  <c r="AF78" i="39"/>
  <c r="AF144" i="39"/>
  <c r="AF101" i="39"/>
  <c r="U154" i="1"/>
  <c r="U88" i="1"/>
  <c r="AG154" i="1"/>
  <c r="J151" i="21"/>
  <c r="J108" i="21"/>
  <c r="J85" i="21"/>
  <c r="AF199" i="6"/>
  <c r="AE90" i="6"/>
  <c r="AE244" i="6"/>
  <c r="AE199" i="6"/>
  <c r="AE156" i="6"/>
  <c r="E79" i="21"/>
  <c r="E102" i="21"/>
  <c r="F145" i="21"/>
  <c r="E145" i="21"/>
  <c r="AL92" i="19"/>
  <c r="AL77" i="19"/>
  <c r="AL69" i="19"/>
  <c r="AL76" i="19"/>
  <c r="AL70" i="19"/>
  <c r="AL179" i="19"/>
  <c r="AL84" i="19"/>
  <c r="AR135" i="19"/>
  <c r="W245" i="6"/>
  <c r="W91" i="6"/>
  <c r="W157" i="6"/>
  <c r="AM79" i="19"/>
  <c r="AM102" i="19"/>
  <c r="AM189" i="19"/>
  <c r="AM145" i="19"/>
  <c r="AS145" i="19"/>
  <c r="R126" i="6"/>
  <c r="C81" i="21"/>
  <c r="C104" i="21"/>
  <c r="C147" i="21"/>
  <c r="H107" i="19"/>
  <c r="H84" i="19"/>
  <c r="Q75" i="19"/>
  <c r="Q98" i="19"/>
  <c r="EO260" i="6"/>
  <c r="EO248" i="6"/>
  <c r="EO277" i="6"/>
  <c r="EO274" i="6"/>
  <c r="EO249" i="6"/>
  <c r="EO254" i="6"/>
  <c r="EO242" i="6"/>
  <c r="EO257" i="6"/>
  <c r="EO250" i="6"/>
  <c r="EO256" i="6"/>
  <c r="EO275" i="6"/>
  <c r="EO247" i="6"/>
  <c r="EO280" i="6"/>
  <c r="EO258" i="6"/>
  <c r="EO267" i="6"/>
  <c r="EO279" i="6"/>
  <c r="EO276" i="6"/>
  <c r="EO269" i="6"/>
  <c r="EO252" i="6"/>
  <c r="EO255" i="6"/>
  <c r="EO261" i="6"/>
  <c r="EO262" i="6"/>
  <c r="EO264" i="6"/>
  <c r="EO253" i="6"/>
  <c r="EO271" i="6"/>
  <c r="EO251" i="6"/>
  <c r="EO263" i="6"/>
  <c r="EO259" i="6"/>
  <c r="EO278" i="6"/>
  <c r="EO197" i="6"/>
  <c r="EO268" i="6"/>
  <c r="EO273" i="6"/>
  <c r="EO266" i="6"/>
  <c r="AN7" i="19"/>
  <c r="AO162" i="19" s="1"/>
  <c r="EO272" i="6"/>
  <c r="EO270" i="6"/>
  <c r="EO154" i="6"/>
  <c r="EO265" i="6"/>
  <c r="FA154" i="6"/>
  <c r="AH81" i="19"/>
  <c r="AH104" i="19"/>
  <c r="AH191" i="19"/>
  <c r="AQ132" i="21"/>
  <c r="AK132" i="21"/>
  <c r="DR145" i="6"/>
  <c r="DR132" i="6"/>
  <c r="DR148" i="6"/>
  <c r="DR128" i="6"/>
  <c r="DR134" i="6"/>
  <c r="DR137" i="6"/>
  <c r="BB46" i="39"/>
  <c r="DR143" i="6"/>
  <c r="DR136" i="6"/>
  <c r="DR129" i="6"/>
  <c r="DR144" i="6"/>
  <c r="DR147" i="6"/>
  <c r="DR281" i="6"/>
  <c r="DR127" i="6"/>
  <c r="DR131" i="6"/>
  <c r="DR139" i="6"/>
  <c r="DR142" i="6"/>
  <c r="DR135" i="6"/>
  <c r="AR46" i="39"/>
  <c r="DR141" i="6"/>
  <c r="DR138" i="6"/>
  <c r="DR130" i="6"/>
  <c r="DR140" i="6"/>
  <c r="DR133" i="6"/>
  <c r="EI278" i="6"/>
  <c r="CK266" i="6"/>
  <c r="CK248" i="6"/>
  <c r="CK253" i="6"/>
  <c r="CK260" i="6"/>
  <c r="CK197" i="6"/>
  <c r="CK279" i="6"/>
  <c r="CW154" i="6"/>
  <c r="CK263" i="6"/>
  <c r="CK250" i="6"/>
  <c r="CK280" i="6"/>
  <c r="CK258" i="6"/>
  <c r="CK277" i="6"/>
  <c r="CK259" i="6"/>
  <c r="CK249" i="6"/>
  <c r="CK275" i="6"/>
  <c r="CK244" i="6"/>
  <c r="CK254" i="6"/>
  <c r="CK255" i="6"/>
  <c r="CK257" i="6"/>
  <c r="CK278" i="6"/>
  <c r="CK252" i="6"/>
  <c r="CK276" i="6"/>
  <c r="CK272" i="6"/>
  <c r="CK154" i="6"/>
  <c r="CK262" i="6"/>
  <c r="CK274" i="6"/>
  <c r="CK247" i="6"/>
  <c r="CK256" i="6"/>
  <c r="CK264" i="6"/>
  <c r="CK242" i="6"/>
  <c r="CK261" i="6"/>
  <c r="CK268" i="6"/>
  <c r="CK270" i="6"/>
  <c r="CK271" i="6"/>
  <c r="CK273" i="6"/>
  <c r="CK269" i="6"/>
  <c r="CK265" i="6"/>
  <c r="CK251" i="6"/>
  <c r="CK267" i="6"/>
  <c r="E127" i="19"/>
  <c r="E61" i="19"/>
  <c r="F127" i="19"/>
  <c r="E171" i="19"/>
  <c r="F171" i="19"/>
  <c r="U107" i="39"/>
  <c r="U84" i="39"/>
  <c r="U150" i="39"/>
  <c r="D137" i="19"/>
  <c r="D71" i="19"/>
  <c r="D181" i="19"/>
  <c r="D94" i="19"/>
  <c r="G133" i="39"/>
  <c r="G67" i="39"/>
  <c r="T96" i="19"/>
  <c r="T183" i="19"/>
  <c r="T73" i="19"/>
  <c r="R188" i="39"/>
  <c r="R101" i="39"/>
  <c r="R78" i="39"/>
  <c r="R144" i="39"/>
  <c r="DV246" i="6"/>
  <c r="D11" i="19"/>
  <c r="DV92" i="6"/>
  <c r="AI147" i="39"/>
  <c r="AI104" i="39"/>
  <c r="M77" i="41" s="1"/>
  <c r="AI81" i="39"/>
  <c r="M40" i="41" s="1"/>
  <c r="AD70" i="39"/>
  <c r="AD93" i="39"/>
  <c r="T171" i="39"/>
  <c r="T61" i="39"/>
  <c r="AE79" i="21"/>
  <c r="AE102" i="21"/>
  <c r="E83" i="39"/>
  <c r="E106" i="39"/>
  <c r="E149" i="39"/>
  <c r="AR107" i="39"/>
  <c r="AR194" i="39"/>
  <c r="AR84" i="39"/>
  <c r="W83" i="21"/>
  <c r="W69" i="21"/>
  <c r="W85" i="21"/>
  <c r="W82" i="21"/>
  <c r="W134" i="21"/>
  <c r="W91" i="21"/>
  <c r="W68" i="21"/>
  <c r="AA134" i="21"/>
  <c r="B79" i="21"/>
  <c r="B102" i="21"/>
  <c r="AP88" i="39"/>
  <c r="AP198" i="39"/>
  <c r="AP111" i="39"/>
  <c r="AE80" i="21"/>
  <c r="AE103" i="21"/>
  <c r="AM132" i="39"/>
  <c r="AM66" i="39"/>
  <c r="M132" i="39"/>
  <c r="J276" i="6"/>
  <c r="J278" i="6"/>
  <c r="J261" i="6"/>
  <c r="J249" i="6"/>
  <c r="J256" i="6"/>
  <c r="J266" i="6"/>
  <c r="J274" i="6"/>
  <c r="J268" i="6"/>
  <c r="J275" i="6"/>
  <c r="J259" i="6"/>
  <c r="J269" i="6"/>
  <c r="J277" i="6"/>
  <c r="J270" i="6"/>
  <c r="J280" i="6"/>
  <c r="J254" i="6"/>
  <c r="J255" i="6"/>
  <c r="J250" i="6"/>
  <c r="J257" i="6"/>
  <c r="J264" i="6"/>
  <c r="J260" i="6"/>
  <c r="J242" i="6"/>
  <c r="J252" i="6"/>
  <c r="J267" i="6"/>
  <c r="J279" i="6"/>
  <c r="J271" i="6"/>
  <c r="J262" i="6"/>
  <c r="J258" i="6"/>
  <c r="J273" i="6"/>
  <c r="J251" i="6"/>
  <c r="J272" i="6"/>
  <c r="J253" i="6"/>
  <c r="J265" i="6"/>
  <c r="J248" i="6"/>
  <c r="J197" i="6"/>
  <c r="J247" i="6"/>
  <c r="J263" i="6"/>
  <c r="AJ123" i="21"/>
  <c r="AP123" i="21"/>
  <c r="W87" i="21"/>
  <c r="AA153" i="21"/>
  <c r="W153" i="21"/>
  <c r="W110" i="21"/>
  <c r="H132" i="39"/>
  <c r="H66" i="39"/>
  <c r="L243" i="6"/>
  <c r="L88" i="6"/>
  <c r="L89" i="6"/>
  <c r="R70" i="21"/>
  <c r="R93" i="21"/>
  <c r="D93" i="19"/>
  <c r="D180" i="19"/>
  <c r="D136" i="19"/>
  <c r="D70" i="19"/>
  <c r="AI175" i="19"/>
  <c r="AO131" i="19"/>
  <c r="J22" i="23" s="1"/>
  <c r="AI66" i="19"/>
  <c r="AI65" i="19"/>
  <c r="CI132" i="6"/>
  <c r="CI130" i="6"/>
  <c r="CI131" i="6"/>
  <c r="CI141" i="6"/>
  <c r="CI145" i="6"/>
  <c r="CI129" i="6"/>
  <c r="CI138" i="6"/>
  <c r="CI137" i="6"/>
  <c r="CI143" i="6"/>
  <c r="CI135" i="6"/>
  <c r="CI139" i="6"/>
  <c r="CI128" i="6"/>
  <c r="CI144" i="6"/>
  <c r="CI142" i="6"/>
  <c r="CI133" i="6"/>
  <c r="CI134" i="6"/>
  <c r="CI281" i="6"/>
  <c r="CI148" i="6"/>
  <c r="CI127" i="6"/>
  <c r="CI140" i="6"/>
  <c r="CI147" i="6"/>
  <c r="CI136" i="6"/>
  <c r="BJ67" i="39"/>
  <c r="W177" i="39"/>
  <c r="BK177" i="39"/>
  <c r="BJ133" i="39"/>
  <c r="BJ177" i="39"/>
  <c r="AY78" i="39"/>
  <c r="AY101" i="39"/>
  <c r="AY144" i="39"/>
  <c r="AY188" i="39"/>
  <c r="Y144" i="39"/>
  <c r="AD67" i="39"/>
  <c r="BL132" i="39"/>
  <c r="BH66" i="39"/>
  <c r="BH176" i="39"/>
  <c r="AN151" i="21"/>
  <c r="AT151" i="21"/>
  <c r="AN85" i="21"/>
  <c r="AN108" i="21"/>
  <c r="AP80" i="39"/>
  <c r="AP103" i="39"/>
  <c r="AN137" i="21"/>
  <c r="AT137" i="21"/>
  <c r="AN94" i="21"/>
  <c r="AN71" i="21"/>
  <c r="BM265" i="6"/>
  <c r="CW200" i="6"/>
  <c r="CW157" i="6"/>
  <c r="B10" i="19"/>
  <c r="CW91" i="6"/>
  <c r="Q126" i="39"/>
  <c r="Q170" i="39"/>
  <c r="M143" i="6"/>
  <c r="M142" i="6"/>
  <c r="M131" i="6"/>
  <c r="M147" i="6"/>
  <c r="M139" i="6"/>
  <c r="M141" i="6"/>
  <c r="M128" i="6"/>
  <c r="M144" i="6"/>
  <c r="M133" i="6"/>
  <c r="M136" i="6"/>
  <c r="M148" i="6"/>
  <c r="M135" i="6"/>
  <c r="M281" i="6"/>
  <c r="M137" i="6"/>
  <c r="M145" i="6"/>
  <c r="M127" i="6"/>
  <c r="M129" i="6"/>
  <c r="M134" i="6"/>
  <c r="M138" i="6"/>
  <c r="M130" i="6"/>
  <c r="M140" i="6"/>
  <c r="M132" i="6"/>
  <c r="F260" i="6"/>
  <c r="CY92" i="6"/>
  <c r="CZ201" i="6"/>
  <c r="CY158" i="6"/>
  <c r="CY246" i="6"/>
  <c r="CY201" i="6"/>
  <c r="W156" i="6"/>
  <c r="W244" i="6"/>
  <c r="W90" i="6"/>
  <c r="W199" i="6"/>
  <c r="CS281" i="6"/>
  <c r="CS140" i="6"/>
  <c r="CS135" i="6"/>
  <c r="CS138" i="6"/>
  <c r="CS141" i="6"/>
  <c r="CS127" i="6"/>
  <c r="CS136" i="6"/>
  <c r="CS137" i="6"/>
  <c r="CS128" i="6"/>
  <c r="CS142" i="6"/>
  <c r="CS134" i="6"/>
  <c r="CS148" i="6"/>
  <c r="CS143" i="6"/>
  <c r="CS145" i="6"/>
  <c r="CS131" i="6"/>
  <c r="CS130" i="6"/>
  <c r="CS133" i="6"/>
  <c r="CS147" i="6"/>
  <c r="CS129" i="6"/>
  <c r="CS139" i="6"/>
  <c r="CS144" i="6"/>
  <c r="CS132" i="6"/>
  <c r="AK98" i="21"/>
  <c r="AQ141" i="21"/>
  <c r="AK141" i="21"/>
  <c r="AK75" i="21"/>
  <c r="CU89" i="6"/>
  <c r="CU243" i="6"/>
  <c r="CU198" i="6"/>
  <c r="CU155" i="6"/>
  <c r="CY245" i="6"/>
  <c r="CY157" i="6"/>
  <c r="CY91" i="6"/>
  <c r="R105" i="39"/>
  <c r="R82" i="39"/>
  <c r="R148" i="39"/>
  <c r="R192" i="39"/>
  <c r="AO124" i="19"/>
  <c r="AO168" i="19"/>
  <c r="AU124" i="19"/>
  <c r="AP168" i="19"/>
  <c r="D151" i="39"/>
  <c r="D108" i="39"/>
  <c r="D85" i="39"/>
  <c r="E33" i="26"/>
  <c r="D33" i="26"/>
  <c r="BG100" i="39"/>
  <c r="BG77" i="39"/>
  <c r="BK143" i="39"/>
  <c r="BG143" i="39"/>
  <c r="BG187" i="39"/>
  <c r="AH185" i="19"/>
  <c r="AH75" i="19"/>
  <c r="AH98" i="19"/>
  <c r="F140" i="21"/>
  <c r="E97" i="21"/>
  <c r="E74" i="21"/>
  <c r="E140" i="21"/>
  <c r="X75" i="19"/>
  <c r="X98" i="19"/>
  <c r="X141" i="19"/>
  <c r="Y185" i="19"/>
  <c r="X185" i="19"/>
  <c r="AB141" i="19"/>
  <c r="V79" i="39"/>
  <c r="V69" i="39"/>
  <c r="V135" i="39"/>
  <c r="V179" i="39"/>
  <c r="V84" i="39"/>
  <c r="V92" i="39"/>
  <c r="V70" i="39"/>
  <c r="E91" i="21"/>
  <c r="E68" i="21"/>
  <c r="F134" i="21"/>
  <c r="E134" i="21"/>
  <c r="AM67" i="19"/>
  <c r="AS133" i="19"/>
  <c r="AM177" i="19"/>
  <c r="U157" i="6"/>
  <c r="V200" i="6"/>
  <c r="U200" i="6"/>
  <c r="U245" i="6"/>
  <c r="AV126" i="6"/>
  <c r="EI260" i="6"/>
  <c r="L87" i="19"/>
  <c r="L197" i="19"/>
  <c r="L153" i="19"/>
  <c r="N153" i="19"/>
  <c r="L102" i="19"/>
  <c r="L107" i="19"/>
  <c r="K133" i="39"/>
  <c r="AK133" i="39"/>
  <c r="AN143" i="21"/>
  <c r="AT143" i="21"/>
  <c r="AN77" i="21"/>
  <c r="H112" i="39"/>
  <c r="H155" i="39"/>
  <c r="H89" i="39"/>
  <c r="BF89" i="1"/>
  <c r="BF155" i="1"/>
  <c r="AK82" i="39"/>
  <c r="AK105" i="39"/>
  <c r="AK148" i="39"/>
  <c r="K148" i="39"/>
  <c r="BG136" i="6"/>
  <c r="BG127" i="6"/>
  <c r="BG140" i="6"/>
  <c r="BG281" i="6"/>
  <c r="BG135" i="6"/>
  <c r="BG138" i="6"/>
  <c r="BG131" i="6"/>
  <c r="BG133" i="6"/>
  <c r="BG132" i="6"/>
  <c r="BG134" i="6"/>
  <c r="BG139" i="6"/>
  <c r="BG144" i="6"/>
  <c r="BG142" i="6"/>
  <c r="BG137" i="6"/>
  <c r="BG129" i="6"/>
  <c r="BG128" i="6"/>
  <c r="BG143" i="6"/>
  <c r="BG148" i="6"/>
  <c r="BG130" i="6"/>
  <c r="BG145" i="6"/>
  <c r="BG147" i="6"/>
  <c r="BG141" i="6"/>
  <c r="AG189" i="19"/>
  <c r="AG79" i="19"/>
  <c r="T82" i="39"/>
  <c r="T105" i="39"/>
  <c r="T192" i="39"/>
  <c r="T148" i="39"/>
  <c r="BI89" i="6"/>
  <c r="BI90" i="6"/>
  <c r="BI91" i="6"/>
  <c r="BI155" i="6"/>
  <c r="AM192" i="19"/>
  <c r="AM148" i="19"/>
  <c r="AS148" i="19"/>
  <c r="AM105" i="19"/>
  <c r="AM82" i="19"/>
  <c r="AU98" i="39"/>
  <c r="AU185" i="39"/>
  <c r="AU141" i="39"/>
  <c r="AU75" i="39"/>
  <c r="CE88" i="1"/>
  <c r="CE154" i="1"/>
  <c r="B66" i="21"/>
  <c r="J35" i="27"/>
  <c r="AM181" i="19"/>
  <c r="AM71" i="19"/>
  <c r="AS137" i="19"/>
  <c r="AM94" i="19"/>
  <c r="C66" i="21"/>
  <c r="C132" i="21"/>
  <c r="U100" i="21"/>
  <c r="U77" i="21"/>
  <c r="Y143" i="21"/>
  <c r="U143" i="21"/>
  <c r="DY154" i="1"/>
  <c r="EK154" i="1"/>
  <c r="AF8" i="21"/>
  <c r="DY88" i="1"/>
  <c r="D155" i="39"/>
  <c r="D89" i="39"/>
  <c r="D112" i="39"/>
  <c r="W69" i="19"/>
  <c r="W79" i="19"/>
  <c r="W92" i="19"/>
  <c r="W78" i="19"/>
  <c r="W72" i="19"/>
  <c r="AA135" i="19"/>
  <c r="W179" i="19"/>
  <c r="W135" i="19"/>
  <c r="I152" i="39"/>
  <c r="O45" i="41" s="1"/>
  <c r="O82" i="41" s="1"/>
  <c r="I109" i="39"/>
  <c r="AM153" i="21"/>
  <c r="AG87" i="21"/>
  <c r="AG110" i="21"/>
  <c r="AF74" i="21"/>
  <c r="AF97" i="21"/>
  <c r="H110" i="21"/>
  <c r="H87" i="21"/>
  <c r="K145" i="6"/>
  <c r="K148" i="6"/>
  <c r="K132" i="6"/>
  <c r="K134" i="6"/>
  <c r="K142" i="6"/>
  <c r="K140" i="6"/>
  <c r="K130" i="6"/>
  <c r="K127" i="6"/>
  <c r="K139" i="6"/>
  <c r="K131" i="6"/>
  <c r="K281" i="6"/>
  <c r="K135" i="6"/>
  <c r="K137" i="6"/>
  <c r="K147" i="6"/>
  <c r="K129" i="6"/>
  <c r="K128" i="6"/>
  <c r="K143" i="6"/>
  <c r="K138" i="6"/>
  <c r="K144" i="6"/>
  <c r="K133" i="6"/>
  <c r="K136" i="6"/>
  <c r="K141" i="6"/>
  <c r="EL90" i="1"/>
  <c r="EX156" i="1"/>
  <c r="BJ124" i="39"/>
  <c r="BJ168" i="39"/>
  <c r="W168" i="39"/>
  <c r="BK168" i="39"/>
  <c r="I99" i="21"/>
  <c r="I76" i="21"/>
  <c r="Q143" i="39"/>
  <c r="Q100" i="39"/>
  <c r="Q77" i="39"/>
  <c r="Q74" i="39"/>
  <c r="Q69" i="39"/>
  <c r="Q92" i="39"/>
  <c r="Q82" i="39"/>
  <c r="Q135" i="39"/>
  <c r="Q71" i="39"/>
  <c r="Q73" i="39"/>
  <c r="Q179" i="39"/>
  <c r="Q88" i="39"/>
  <c r="D65" i="19"/>
  <c r="E175" i="19"/>
  <c r="D131" i="19"/>
  <c r="D175" i="19"/>
  <c r="E131" i="19"/>
  <c r="K22" i="36" s="1"/>
  <c r="AV59" i="39"/>
  <c r="H15" i="41" s="1"/>
  <c r="K15" i="41" s="1"/>
  <c r="AV125" i="39"/>
  <c r="AH124" i="39"/>
  <c r="H124" i="39"/>
  <c r="BL123" i="39"/>
  <c r="BH123" i="39"/>
  <c r="EP157" i="1"/>
  <c r="FB157" i="1"/>
  <c r="EP91" i="1"/>
  <c r="V128" i="21"/>
  <c r="Z128" i="21"/>
  <c r="V62" i="21"/>
  <c r="V61" i="21" s="1"/>
  <c r="CV200" i="6"/>
  <c r="CV91" i="6"/>
  <c r="CV157" i="6"/>
  <c r="AU123" i="39"/>
  <c r="AU167" i="39"/>
  <c r="J76" i="19"/>
  <c r="J99" i="19"/>
  <c r="J186" i="19"/>
  <c r="J142" i="19"/>
  <c r="AH140" i="39"/>
  <c r="AH74" i="39"/>
  <c r="AH97" i="39"/>
  <c r="S66" i="19"/>
  <c r="S176" i="19"/>
  <c r="BI170" i="39"/>
  <c r="BL126" i="39"/>
  <c r="BH126" i="39"/>
  <c r="BH170" i="39"/>
  <c r="BH60" i="39"/>
  <c r="Q139" i="39"/>
  <c r="AQ183" i="39"/>
  <c r="AQ73" i="39"/>
  <c r="AQ96" i="39"/>
  <c r="B130" i="39"/>
  <c r="H64" i="21"/>
  <c r="AG144" i="6"/>
  <c r="AG140" i="6"/>
  <c r="AG131" i="6"/>
  <c r="AG138" i="6"/>
  <c r="AG129" i="6"/>
  <c r="AG139" i="6"/>
  <c r="AG127" i="6"/>
  <c r="AG141" i="6"/>
  <c r="AG281" i="6"/>
  <c r="AG134" i="6"/>
  <c r="AG143" i="6"/>
  <c r="AG128" i="6"/>
  <c r="AG145" i="6"/>
  <c r="AG148" i="6"/>
  <c r="AG132" i="6"/>
  <c r="AG142" i="6"/>
  <c r="AG135" i="6"/>
  <c r="AG133" i="6"/>
  <c r="AG130" i="6"/>
  <c r="AG137" i="6"/>
  <c r="AG147" i="6"/>
  <c r="AG136" i="6"/>
  <c r="BM128" i="39"/>
  <c r="BI128" i="39"/>
  <c r="BI172" i="39"/>
  <c r="W124" i="21"/>
  <c r="W58" i="21"/>
  <c r="W59" i="21"/>
  <c r="AA124" i="21"/>
  <c r="AY175" i="39"/>
  <c r="AY131" i="39"/>
  <c r="Y131" i="39"/>
  <c r="AY65" i="39"/>
  <c r="C22" i="41" s="1"/>
  <c r="U96" i="39"/>
  <c r="U139" i="39"/>
  <c r="U183" i="39"/>
  <c r="U73" i="39"/>
  <c r="V105" i="21"/>
  <c r="Z148" i="21"/>
  <c r="V148" i="21"/>
  <c r="D148" i="19"/>
  <c r="D192" i="19"/>
  <c r="D82" i="19"/>
  <c r="D105" i="19"/>
  <c r="O59" i="39"/>
  <c r="O125" i="39"/>
  <c r="J141" i="21"/>
  <c r="J98" i="21"/>
  <c r="J75" i="21"/>
  <c r="AL261" i="6"/>
  <c r="DX141" i="6"/>
  <c r="DX140" i="6"/>
  <c r="DX128" i="6"/>
  <c r="DX127" i="6"/>
  <c r="DX134" i="6"/>
  <c r="DX148" i="6"/>
  <c r="DX135" i="6"/>
  <c r="DX139" i="6"/>
  <c r="DX145" i="6"/>
  <c r="DX143" i="6"/>
  <c r="AT46" i="39"/>
  <c r="T157" i="39" s="1"/>
  <c r="DX136" i="6"/>
  <c r="DX147" i="6"/>
  <c r="DX133" i="6"/>
  <c r="DX138" i="6"/>
  <c r="DX129" i="6"/>
  <c r="DX131" i="6"/>
  <c r="DX132" i="6"/>
  <c r="DX137" i="6"/>
  <c r="DX144" i="6"/>
  <c r="R46" i="19"/>
  <c r="DX130" i="6"/>
  <c r="DX142" i="6"/>
  <c r="P46" i="39"/>
  <c r="BD46" i="39"/>
  <c r="AN197" i="6"/>
  <c r="AN242" i="6"/>
  <c r="AN154" i="6"/>
  <c r="AN280" i="6"/>
  <c r="AZ277" i="6"/>
  <c r="AG102" i="39"/>
  <c r="AG79" i="39"/>
  <c r="AG145" i="39"/>
  <c r="G145" i="39"/>
  <c r="AK145" i="39"/>
  <c r="P141" i="39"/>
  <c r="P185" i="39"/>
  <c r="B66" i="39"/>
  <c r="B132" i="39"/>
  <c r="U129" i="39"/>
  <c r="U63" i="39"/>
  <c r="U62" i="39" s="1"/>
  <c r="U173" i="39"/>
  <c r="AF79" i="19"/>
  <c r="AF189" i="19"/>
  <c r="AF102" i="19"/>
  <c r="BC200" i="6"/>
  <c r="BC91" i="6"/>
  <c r="BC245" i="6"/>
  <c r="BO157" i="6"/>
  <c r="E88" i="19"/>
  <c r="E154" i="19"/>
  <c r="F198" i="19"/>
  <c r="E198" i="19"/>
  <c r="E111" i="19"/>
  <c r="F154" i="19"/>
  <c r="O130" i="21"/>
  <c r="M64" i="21"/>
  <c r="M130" i="21"/>
  <c r="AS128" i="21"/>
  <c r="AM62" i="21"/>
  <c r="AM61" i="21" s="1"/>
  <c r="CE158" i="6"/>
  <c r="CE92" i="6"/>
  <c r="CE246" i="6"/>
  <c r="CE201" i="6"/>
  <c r="F192" i="19"/>
  <c r="E148" i="19"/>
  <c r="E192" i="19"/>
  <c r="F148" i="19"/>
  <c r="E82" i="19"/>
  <c r="E105" i="19"/>
  <c r="AI86" i="39"/>
  <c r="M45" i="41" s="1"/>
  <c r="AI109" i="39"/>
  <c r="M82" i="41" s="1"/>
  <c r="AI152" i="39"/>
  <c r="AU172" i="39"/>
  <c r="AY128" i="39"/>
  <c r="AU128" i="39"/>
  <c r="BD154" i="1"/>
  <c r="BD88" i="1"/>
  <c r="R67" i="39"/>
  <c r="R133" i="39"/>
  <c r="AG63" i="39"/>
  <c r="AG62" i="39" s="1"/>
  <c r="AG129" i="39"/>
  <c r="Z154" i="21"/>
  <c r="V154" i="21"/>
  <c r="V88" i="21"/>
  <c r="V111" i="21"/>
  <c r="F124" i="21"/>
  <c r="E58" i="21"/>
  <c r="E124" i="21"/>
  <c r="AN89" i="1"/>
  <c r="AN155" i="1"/>
  <c r="AS134" i="19"/>
  <c r="AM134" i="19"/>
  <c r="AM178" i="19"/>
  <c r="AT271" i="6"/>
  <c r="AT257" i="6"/>
  <c r="AT255" i="6"/>
  <c r="AT277" i="6"/>
  <c r="AT258" i="6"/>
  <c r="AT273" i="6"/>
  <c r="AT248" i="6"/>
  <c r="AT251" i="6"/>
  <c r="AT280" i="6"/>
  <c r="AT249" i="6"/>
  <c r="AT254" i="6"/>
  <c r="AT242" i="6"/>
  <c r="AT272" i="6"/>
  <c r="AT253" i="6"/>
  <c r="AT247" i="6"/>
  <c r="AT274" i="6"/>
  <c r="AT256" i="6"/>
  <c r="AT275" i="6"/>
  <c r="AT260" i="6"/>
  <c r="AT262" i="6"/>
  <c r="AT267" i="6"/>
  <c r="AT278" i="6"/>
  <c r="AT252" i="6"/>
  <c r="AT263" i="6"/>
  <c r="AT259" i="6"/>
  <c r="AT264" i="6"/>
  <c r="AT265" i="6"/>
  <c r="AT250" i="6"/>
  <c r="AT276" i="6"/>
  <c r="AT261" i="6"/>
  <c r="AT154" i="6"/>
  <c r="AT268" i="6"/>
  <c r="AT279" i="6"/>
  <c r="AT197" i="6"/>
  <c r="AT269" i="6"/>
  <c r="AT266" i="6"/>
  <c r="AT270" i="6"/>
  <c r="AM265" i="6"/>
  <c r="AM104" i="19"/>
  <c r="AS147" i="19"/>
  <c r="AM147" i="19"/>
  <c r="AM191" i="19"/>
  <c r="AM81" i="19"/>
  <c r="L106" i="19"/>
  <c r="L83" i="19"/>
  <c r="L149" i="19"/>
  <c r="N149" i="19"/>
  <c r="L193" i="19"/>
  <c r="BG96" i="39"/>
  <c r="BG73" i="39"/>
  <c r="BK139" i="39"/>
  <c r="BG139" i="39"/>
  <c r="BG183" i="39"/>
  <c r="M103" i="21"/>
  <c r="O146" i="21"/>
  <c r="M80" i="21"/>
  <c r="M146" i="21"/>
  <c r="AJ95" i="21"/>
  <c r="AJ72" i="21"/>
  <c r="AJ138" i="21"/>
  <c r="AP138" i="21"/>
  <c r="K137" i="21"/>
  <c r="K71" i="21"/>
  <c r="K94" i="21"/>
  <c r="K105" i="21"/>
  <c r="K82" i="21"/>
  <c r="K148" i="21"/>
  <c r="M148" i="21"/>
  <c r="O127" i="39"/>
  <c r="O61" i="39"/>
  <c r="AR155" i="1"/>
  <c r="AF89" i="1"/>
  <c r="AF155" i="1"/>
  <c r="H146" i="39"/>
  <c r="H80" i="39"/>
  <c r="H103" i="39"/>
  <c r="AW185" i="39"/>
  <c r="W141" i="39"/>
  <c r="AW75" i="39"/>
  <c r="AW141" i="39"/>
  <c r="AI108" i="39"/>
  <c r="M81" i="41" s="1"/>
  <c r="AI85" i="39"/>
  <c r="M44" i="41" s="1"/>
  <c r="AI151" i="39"/>
  <c r="I151" i="39"/>
  <c r="O44" i="41" s="1"/>
  <c r="O81" i="41" s="1"/>
  <c r="H88" i="19"/>
  <c r="H111" i="19"/>
  <c r="Q77" i="19"/>
  <c r="Q100" i="19"/>
  <c r="DG251" i="6"/>
  <c r="DG259" i="6"/>
  <c r="DG264" i="6"/>
  <c r="DG261" i="6"/>
  <c r="DG274" i="6"/>
  <c r="DG276" i="6"/>
  <c r="DG265" i="6"/>
  <c r="DG249" i="6"/>
  <c r="DG250" i="6"/>
  <c r="DG262" i="6"/>
  <c r="DG254" i="6"/>
  <c r="DG256" i="6"/>
  <c r="DG273" i="6"/>
  <c r="DG270" i="6"/>
  <c r="DG269" i="6"/>
  <c r="DG279" i="6"/>
  <c r="DG247" i="6"/>
  <c r="DG263" i="6"/>
  <c r="DG242" i="6"/>
  <c r="DG266" i="6"/>
  <c r="DG268" i="6"/>
  <c r="DG258" i="6"/>
  <c r="DG267" i="6"/>
  <c r="DG255" i="6"/>
  <c r="DG248" i="6"/>
  <c r="DG252" i="6"/>
  <c r="DG257" i="6"/>
  <c r="DG260" i="6"/>
  <c r="DG280" i="6"/>
  <c r="DG278" i="6"/>
  <c r="DG275" i="6"/>
  <c r="DG197" i="6"/>
  <c r="DG272" i="6"/>
  <c r="DG277" i="6"/>
  <c r="DG253" i="6"/>
  <c r="AT67" i="39"/>
  <c r="AT175" i="39"/>
  <c r="AT131" i="39"/>
  <c r="AT65" i="39"/>
  <c r="AK270" i="6"/>
  <c r="S98" i="21"/>
  <c r="S75" i="21"/>
  <c r="BB274" i="6"/>
  <c r="AO8" i="39"/>
  <c r="DK198" i="6"/>
  <c r="DK155" i="6"/>
  <c r="DW155" i="6"/>
  <c r="C8" i="19"/>
  <c r="DK243" i="6"/>
  <c r="DK88" i="6"/>
  <c r="H8" i="19"/>
  <c r="DK89" i="6"/>
  <c r="M34" i="18"/>
  <c r="N33" i="34"/>
  <c r="C136" i="21"/>
  <c r="C93" i="21"/>
  <c r="C70" i="21"/>
  <c r="E40" i="26"/>
  <c r="H42" i="18"/>
  <c r="K42" i="18" s="1"/>
  <c r="D40" i="26"/>
  <c r="AQ130" i="21"/>
  <c r="AK130" i="21"/>
  <c r="BD92" i="6"/>
  <c r="BP158" i="6"/>
  <c r="BD201" i="6"/>
  <c r="BD158" i="6"/>
  <c r="J105" i="21"/>
  <c r="J148" i="21"/>
  <c r="J82" i="21"/>
  <c r="W101" i="19"/>
  <c r="W103" i="19"/>
  <c r="W102" i="19"/>
  <c r="W87" i="19"/>
  <c r="W95" i="19"/>
  <c r="W197" i="19"/>
  <c r="W153" i="19"/>
  <c r="AA153" i="19"/>
  <c r="DF89" i="6"/>
  <c r="DF88" i="6"/>
  <c r="DF243" i="6"/>
  <c r="DF198" i="6"/>
  <c r="DF155" i="6"/>
  <c r="AN66" i="19"/>
  <c r="AT132" i="19"/>
  <c r="AN132" i="19"/>
  <c r="AN176" i="19"/>
  <c r="AE98" i="39"/>
  <c r="AE69" i="39"/>
  <c r="AE92" i="39"/>
  <c r="AE71" i="39"/>
  <c r="AE75" i="39"/>
  <c r="AE105" i="39"/>
  <c r="AE82" i="39"/>
  <c r="AE87" i="39"/>
  <c r="AE70" i="39"/>
  <c r="AE109" i="39"/>
  <c r="X83" i="19"/>
  <c r="X193" i="19"/>
  <c r="X149" i="19"/>
  <c r="AB149" i="19"/>
  <c r="Y193" i="19"/>
  <c r="X106" i="19"/>
  <c r="E25" i="27"/>
  <c r="E49" i="27"/>
  <c r="AV196" i="39"/>
  <c r="AU109" i="39"/>
  <c r="AU196" i="39"/>
  <c r="AU86" i="39"/>
  <c r="AU152" i="39"/>
  <c r="D126" i="19"/>
  <c r="D170" i="19"/>
  <c r="D60" i="19"/>
  <c r="I16" i="36" s="1"/>
  <c r="K199" i="6"/>
  <c r="O111" i="39"/>
  <c r="O88" i="39"/>
  <c r="O154" i="39"/>
  <c r="DQ136" i="6"/>
  <c r="DQ129" i="6"/>
  <c r="DQ139" i="6"/>
  <c r="DQ130" i="6"/>
  <c r="DQ128" i="6"/>
  <c r="DQ145" i="6"/>
  <c r="DQ135" i="6"/>
  <c r="DQ137" i="6"/>
  <c r="DQ141" i="6"/>
  <c r="DQ131" i="6"/>
  <c r="DQ144" i="6"/>
  <c r="DQ134" i="6"/>
  <c r="DQ281" i="6"/>
  <c r="DQ142" i="6"/>
  <c r="DQ132" i="6"/>
  <c r="DQ133" i="6"/>
  <c r="DQ147" i="6"/>
  <c r="DQ127" i="6"/>
  <c r="DQ148" i="6"/>
  <c r="DQ140" i="6"/>
  <c r="DQ143" i="6"/>
  <c r="DQ138" i="6"/>
  <c r="K89" i="19"/>
  <c r="K112" i="19"/>
  <c r="K155" i="19"/>
  <c r="K199" i="19"/>
  <c r="BM276" i="6"/>
  <c r="X142" i="19"/>
  <c r="X99" i="19"/>
  <c r="X186" i="19"/>
  <c r="Y186" i="19"/>
  <c r="X76" i="19"/>
  <c r="AB142" i="19"/>
  <c r="S67" i="19"/>
  <c r="S175" i="19"/>
  <c r="S65" i="19"/>
  <c r="BX143" i="6"/>
  <c r="BX281" i="6"/>
  <c r="BX140" i="6"/>
  <c r="BX135" i="6"/>
  <c r="BX139" i="6"/>
  <c r="BX129" i="6"/>
  <c r="BX145" i="6"/>
  <c r="BX131" i="6"/>
  <c r="BX144" i="6"/>
  <c r="BX134" i="6"/>
  <c r="BX132" i="6"/>
  <c r="BX128" i="6"/>
  <c r="BX136" i="6"/>
  <c r="BX147" i="6"/>
  <c r="BX133" i="6"/>
  <c r="BX138" i="6"/>
  <c r="BX142" i="6"/>
  <c r="BX127" i="6"/>
  <c r="BX148" i="6"/>
  <c r="BX137" i="6"/>
  <c r="BX141" i="6"/>
  <c r="BX130" i="6"/>
  <c r="D73" i="39"/>
  <c r="D139" i="39"/>
  <c r="D96" i="39"/>
  <c r="CJ272" i="6"/>
  <c r="C128" i="19"/>
  <c r="C172" i="19"/>
  <c r="AG60" i="21"/>
  <c r="AC76" i="39"/>
  <c r="AC84" i="39"/>
  <c r="AC79" i="39"/>
  <c r="AC69" i="39"/>
  <c r="AC85" i="39"/>
  <c r="AC70" i="39"/>
  <c r="AC73" i="39"/>
  <c r="AC92" i="39"/>
  <c r="AC74" i="39"/>
  <c r="O129" i="21"/>
  <c r="M129" i="21"/>
  <c r="EP256" i="6"/>
  <c r="EP262" i="6"/>
  <c r="EP258" i="6"/>
  <c r="EP253" i="6"/>
  <c r="EP247" i="6"/>
  <c r="EP265" i="6"/>
  <c r="EP255" i="6"/>
  <c r="EP260" i="6"/>
  <c r="EP263" i="6"/>
  <c r="EP257" i="6"/>
  <c r="EP267" i="6"/>
  <c r="EP270" i="6"/>
  <c r="EP277" i="6"/>
  <c r="EP250" i="6"/>
  <c r="EP242" i="6"/>
  <c r="EP248" i="6"/>
  <c r="EP254" i="6"/>
  <c r="EP251" i="6"/>
  <c r="EP271" i="6"/>
  <c r="EP279" i="6"/>
  <c r="EP276" i="6"/>
  <c r="EP252" i="6"/>
  <c r="EP269" i="6"/>
  <c r="EP264" i="6"/>
  <c r="EP268" i="6"/>
  <c r="V7" i="39"/>
  <c r="EP275" i="6"/>
  <c r="EP273" i="6"/>
  <c r="EP154" i="6"/>
  <c r="EP278" i="6"/>
  <c r="EP249" i="6"/>
  <c r="EP280" i="6"/>
  <c r="EP266" i="6"/>
  <c r="EP272" i="6"/>
  <c r="EP197" i="6"/>
  <c r="EP259" i="6"/>
  <c r="EP261" i="6"/>
  <c r="FB154" i="6"/>
  <c r="EP274" i="6"/>
  <c r="AH90" i="1"/>
  <c r="AH156" i="1"/>
  <c r="H91" i="21"/>
  <c r="H68" i="21"/>
  <c r="H74" i="21"/>
  <c r="AB61" i="39"/>
  <c r="B94" i="39"/>
  <c r="B137" i="39"/>
  <c r="B71" i="39"/>
  <c r="U88" i="39"/>
  <c r="U111" i="39"/>
  <c r="U198" i="39"/>
  <c r="U154" i="39"/>
  <c r="J134" i="21"/>
  <c r="J91" i="21"/>
  <c r="J68" i="21"/>
  <c r="AO59" i="21"/>
  <c r="AO125" i="21"/>
  <c r="AU125" i="21"/>
  <c r="AE83" i="39"/>
  <c r="AE106" i="39"/>
  <c r="F149" i="21"/>
  <c r="E83" i="21"/>
  <c r="E149" i="21"/>
  <c r="E106" i="21"/>
  <c r="CP88" i="1"/>
  <c r="CP154" i="1"/>
  <c r="K106" i="19"/>
  <c r="K149" i="19"/>
  <c r="K193" i="19"/>
  <c r="K83" i="19"/>
  <c r="CJ255" i="6"/>
  <c r="BC133" i="6"/>
  <c r="BC147" i="6"/>
  <c r="BC130" i="6"/>
  <c r="BC138" i="6"/>
  <c r="BC136" i="6"/>
  <c r="BC144" i="6"/>
  <c r="BC281" i="6"/>
  <c r="BC145" i="6"/>
  <c r="BC132" i="6"/>
  <c r="BC140" i="6"/>
  <c r="BC139" i="6"/>
  <c r="BC141" i="6"/>
  <c r="BC129" i="6"/>
  <c r="BC137" i="6"/>
  <c r="BC127" i="6"/>
  <c r="BC131" i="6"/>
  <c r="BC142" i="6"/>
  <c r="BC143" i="6"/>
  <c r="BC135" i="6"/>
  <c r="BC128" i="6"/>
  <c r="BC134" i="6"/>
  <c r="BC148" i="6"/>
  <c r="AK177" i="19"/>
  <c r="AQ133" i="19"/>
  <c r="AK67" i="19"/>
  <c r="AG88" i="39"/>
  <c r="AG111" i="39"/>
  <c r="AG154" i="39"/>
  <c r="AZ248" i="6"/>
  <c r="AS138" i="21"/>
  <c r="AM138" i="21"/>
  <c r="AM72" i="21"/>
  <c r="AM95" i="21"/>
  <c r="AU74" i="39"/>
  <c r="AU97" i="39"/>
  <c r="AU140" i="39"/>
  <c r="AU184" i="39"/>
  <c r="BC87" i="39"/>
  <c r="BC197" i="39"/>
  <c r="BC109" i="39"/>
  <c r="AS84" i="39"/>
  <c r="AS107" i="39"/>
  <c r="S150" i="39"/>
  <c r="AS150" i="39"/>
  <c r="AS194" i="39"/>
  <c r="BM254" i="6"/>
  <c r="DJ126" i="6"/>
  <c r="J46" i="18"/>
  <c r="J52" i="18"/>
  <c r="AB156" i="6"/>
  <c r="AB90" i="6"/>
  <c r="AB244" i="6"/>
  <c r="AE188" i="19"/>
  <c r="AE101" i="19"/>
  <c r="AE78" i="19"/>
  <c r="EC136" i="6"/>
  <c r="EC130" i="6"/>
  <c r="EC138" i="6"/>
  <c r="EC137" i="6"/>
  <c r="EC148" i="6"/>
  <c r="EC145" i="6"/>
  <c r="AH46" i="19"/>
  <c r="EC281" i="6"/>
  <c r="L108" i="19"/>
  <c r="L195" i="19"/>
  <c r="L85" i="19"/>
  <c r="N151" i="19"/>
  <c r="L151" i="19"/>
  <c r="DZ201" i="6"/>
  <c r="DZ158" i="6"/>
  <c r="DZ92" i="6"/>
  <c r="DZ246" i="6"/>
  <c r="CK89" i="6"/>
  <c r="CK155" i="6"/>
  <c r="CK243" i="6"/>
  <c r="CK198" i="6"/>
  <c r="CK90" i="6"/>
  <c r="AQ112" i="39"/>
  <c r="AQ199" i="39"/>
  <c r="AQ89" i="39"/>
  <c r="BJ90" i="6"/>
  <c r="BJ244" i="6"/>
  <c r="BJ156" i="6"/>
  <c r="BJ199" i="6"/>
  <c r="E94" i="21"/>
  <c r="F137" i="21"/>
  <c r="E137" i="21"/>
  <c r="E71" i="21"/>
  <c r="AM271" i="6"/>
  <c r="DD90" i="1"/>
  <c r="DD156" i="1"/>
  <c r="AU61" i="39"/>
  <c r="AU127" i="39"/>
  <c r="AU171" i="39"/>
  <c r="DD88" i="1"/>
  <c r="DD154" i="1"/>
  <c r="L129" i="21"/>
  <c r="N129" i="21"/>
  <c r="S173" i="19"/>
  <c r="S63" i="19"/>
  <c r="S62" i="19" s="1"/>
  <c r="T173" i="19"/>
  <c r="AM126" i="21"/>
  <c r="AS126" i="21"/>
  <c r="AM60" i="21"/>
  <c r="AI134" i="39"/>
  <c r="T102" i="19"/>
  <c r="T79" i="19"/>
  <c r="T189" i="19"/>
  <c r="AL125" i="19"/>
  <c r="AR125" i="19"/>
  <c r="AG80" i="19"/>
  <c r="AG103" i="19"/>
  <c r="AG190" i="19"/>
  <c r="BN89" i="6"/>
  <c r="BN88" i="6"/>
  <c r="BN155" i="6"/>
  <c r="BN198" i="6"/>
  <c r="BN243" i="6"/>
  <c r="AZ10" i="39"/>
  <c r="EP157" i="6"/>
  <c r="EP200" i="6"/>
  <c r="V10" i="39"/>
  <c r="EP91" i="6"/>
  <c r="X10" i="19"/>
  <c r="FB157" i="6"/>
  <c r="EP245" i="6"/>
  <c r="BJ10" i="39"/>
  <c r="AR175" i="39"/>
  <c r="AR65" i="39"/>
  <c r="C38" i="26"/>
  <c r="AH69" i="21"/>
  <c r="AH74" i="21"/>
  <c r="AH91" i="21"/>
  <c r="AH85" i="21"/>
  <c r="AH68" i="21"/>
  <c r="AH79" i="21"/>
  <c r="DG129" i="6"/>
  <c r="C152" i="19"/>
  <c r="C196" i="19"/>
  <c r="C86" i="19"/>
  <c r="C109" i="19"/>
  <c r="AX187" i="39"/>
  <c r="AX77" i="39"/>
  <c r="AX100" i="39"/>
  <c r="X143" i="39"/>
  <c r="D133" i="39"/>
  <c r="D67" i="39"/>
  <c r="AK144" i="21"/>
  <c r="AQ144" i="21"/>
  <c r="AK78" i="21"/>
  <c r="C32" i="26"/>
  <c r="J101" i="19"/>
  <c r="J78" i="19"/>
  <c r="J144" i="19"/>
  <c r="J188" i="19"/>
  <c r="AW172" i="39"/>
  <c r="W128" i="39"/>
  <c r="AW128" i="39"/>
  <c r="AG192" i="19"/>
  <c r="AF82" i="19"/>
  <c r="AF192" i="19"/>
  <c r="AF105" i="19"/>
  <c r="AZ133" i="19"/>
  <c r="J24" i="12" s="1"/>
  <c r="AY67" i="19"/>
  <c r="H24" i="12" s="1"/>
  <c r="BY91" i="1"/>
  <c r="BY157" i="1"/>
  <c r="W66" i="19"/>
  <c r="X176" i="19"/>
  <c r="AA132" i="19"/>
  <c r="W176" i="19"/>
  <c r="F22" i="35" s="1"/>
  <c r="W132" i="19"/>
  <c r="S144" i="39"/>
  <c r="S188" i="39"/>
  <c r="S101" i="39"/>
  <c r="AH82" i="39"/>
  <c r="AH105" i="39"/>
  <c r="AH148" i="39"/>
  <c r="CT140" i="6"/>
  <c r="CT142" i="6"/>
  <c r="CT147" i="6"/>
  <c r="CT128" i="6"/>
  <c r="CT132" i="6"/>
  <c r="CT133" i="6"/>
  <c r="CT129" i="6"/>
  <c r="CT143" i="6"/>
  <c r="CT127" i="6"/>
  <c r="CT136" i="6"/>
  <c r="CT130" i="6"/>
  <c r="CT144" i="6"/>
  <c r="AV152" i="39"/>
  <c r="L194" i="19"/>
  <c r="BF136" i="39"/>
  <c r="AJ178" i="19"/>
  <c r="B59" i="39"/>
  <c r="AI136" i="39"/>
  <c r="AJ84" i="21"/>
  <c r="I9" i="19"/>
  <c r="AE86" i="39"/>
  <c r="M14" i="27"/>
  <c r="AE85" i="39"/>
  <c r="AE108" i="39"/>
  <c r="F150" i="19"/>
  <c r="F194" i="19"/>
  <c r="E84" i="19"/>
  <c r="E150" i="19"/>
  <c r="E194" i="19"/>
  <c r="E107" i="19"/>
  <c r="D98" i="39"/>
  <c r="D75" i="39"/>
  <c r="AP171" i="39"/>
  <c r="AP61" i="39"/>
  <c r="AG265" i="6"/>
  <c r="AG278" i="6"/>
  <c r="AG272" i="6"/>
  <c r="AG273" i="6"/>
  <c r="AG275" i="6"/>
  <c r="AG268" i="6"/>
  <c r="AG258" i="6"/>
  <c r="AG254" i="6"/>
  <c r="AG255" i="6"/>
  <c r="AG266" i="6"/>
  <c r="AG280" i="6"/>
  <c r="AG276" i="6"/>
  <c r="AG257" i="6"/>
  <c r="AG261" i="6"/>
  <c r="AG242" i="6"/>
  <c r="AG247" i="6"/>
  <c r="AG260" i="6"/>
  <c r="AG253" i="6"/>
  <c r="AG251" i="6"/>
  <c r="AG269" i="6"/>
  <c r="AG244" i="6"/>
  <c r="AG263" i="6"/>
  <c r="AG154" i="6"/>
  <c r="AG262" i="6"/>
  <c r="AG249" i="6"/>
  <c r="AG248" i="6"/>
  <c r="AG259" i="6"/>
  <c r="AG250" i="6"/>
  <c r="AG270" i="6"/>
  <c r="AG267" i="6"/>
  <c r="AG252" i="6"/>
  <c r="AG264" i="6"/>
  <c r="AG274" i="6"/>
  <c r="AG271" i="6"/>
  <c r="AG277" i="6"/>
  <c r="AG197" i="6"/>
  <c r="AG279" i="6"/>
  <c r="AG256" i="6"/>
  <c r="AY141" i="21"/>
  <c r="O35" i="12" s="1"/>
  <c r="O72" i="12" s="1"/>
  <c r="AX98" i="21"/>
  <c r="M72" i="12" s="1"/>
  <c r="AX75" i="21"/>
  <c r="M35" i="12" s="1"/>
  <c r="CU127" i="6"/>
  <c r="CU136" i="6"/>
  <c r="CU148" i="6"/>
  <c r="CU137" i="6"/>
  <c r="CU138" i="6"/>
  <c r="CU144" i="6"/>
  <c r="CU134" i="6"/>
  <c r="CU143" i="6"/>
  <c r="CU131" i="6"/>
  <c r="CU132" i="6"/>
  <c r="CU142" i="6"/>
  <c r="CU133" i="6"/>
  <c r="CU135" i="6"/>
  <c r="CU140" i="6"/>
  <c r="CU128" i="6"/>
  <c r="CU139" i="6"/>
  <c r="CU141" i="6"/>
  <c r="CU145" i="6"/>
  <c r="CU130" i="6"/>
  <c r="CU129" i="6"/>
  <c r="CU147" i="6"/>
  <c r="BH178" i="39"/>
  <c r="BL134" i="39"/>
  <c r="BH134" i="39"/>
  <c r="BB108" i="39"/>
  <c r="BB85" i="39"/>
  <c r="BE70" i="39"/>
  <c r="BE93" i="39"/>
  <c r="BE180" i="39"/>
  <c r="D83" i="19"/>
  <c r="D193" i="19"/>
  <c r="D106" i="19"/>
  <c r="D149" i="19"/>
  <c r="BK157" i="6"/>
  <c r="BK245" i="6"/>
  <c r="AZ171" i="39"/>
  <c r="Z127" i="39"/>
  <c r="AZ127" i="39"/>
  <c r="AZ61" i="39"/>
  <c r="AK178" i="19"/>
  <c r="AQ134" i="19"/>
  <c r="AK134" i="19"/>
  <c r="E62" i="21"/>
  <c r="E61" i="21" s="1"/>
  <c r="F128" i="21"/>
  <c r="E128" i="21"/>
  <c r="U127" i="21"/>
  <c r="Y127" i="21"/>
  <c r="AJ157" i="6"/>
  <c r="AJ200" i="6"/>
  <c r="AJ91" i="6"/>
  <c r="AB155" i="19"/>
  <c r="Y199" i="19"/>
  <c r="X155" i="19"/>
  <c r="X112" i="19"/>
  <c r="X89" i="19"/>
  <c r="FD155" i="1"/>
  <c r="ER89" i="1"/>
  <c r="AU149" i="39"/>
  <c r="AQ193" i="39"/>
  <c r="AQ83" i="39"/>
  <c r="AQ106" i="39"/>
  <c r="CO128" i="6"/>
  <c r="CO139" i="6"/>
  <c r="CO129" i="6"/>
  <c r="CO140" i="6"/>
  <c r="CO141" i="6"/>
  <c r="CO137" i="6"/>
  <c r="CO136" i="6"/>
  <c r="CO138" i="6"/>
  <c r="CO131" i="6"/>
  <c r="CO142" i="6"/>
  <c r="CO143" i="6"/>
  <c r="CO144" i="6"/>
  <c r="CO281" i="6"/>
  <c r="CO130" i="6"/>
  <c r="CO147" i="6"/>
  <c r="CO145" i="6"/>
  <c r="CO133" i="6"/>
  <c r="CO127" i="6"/>
  <c r="CO132" i="6"/>
  <c r="CO135" i="6"/>
  <c r="CO148" i="6"/>
  <c r="CO134" i="6"/>
  <c r="BF76" i="39"/>
  <c r="BF186" i="39"/>
  <c r="BF99" i="39"/>
  <c r="D182" i="19"/>
  <c r="D138" i="19"/>
  <c r="D95" i="19"/>
  <c r="D72" i="19"/>
  <c r="I31" i="36" s="1"/>
  <c r="BD10" i="39"/>
  <c r="R10" i="19"/>
  <c r="DZ245" i="6"/>
  <c r="AT10" i="39"/>
  <c r="EL157" i="6"/>
  <c r="DZ91" i="6"/>
  <c r="DZ200" i="6"/>
  <c r="AF10" i="19"/>
  <c r="DZ157" i="6"/>
  <c r="I76" i="39"/>
  <c r="I142" i="39"/>
  <c r="O35" i="41" s="1"/>
  <c r="O72" i="41" s="1"/>
  <c r="I107" i="19"/>
  <c r="I194" i="19"/>
  <c r="I84" i="19"/>
  <c r="I148" i="39"/>
  <c r="O41" i="41" s="1"/>
  <c r="O78" i="41" s="1"/>
  <c r="I105" i="39"/>
  <c r="I82" i="39"/>
  <c r="AH92" i="6"/>
  <c r="AH201" i="6"/>
  <c r="AH246" i="6"/>
  <c r="AH158" i="6"/>
  <c r="V81" i="19"/>
  <c r="V147" i="19"/>
  <c r="V104" i="19"/>
  <c r="C76" i="35" s="1"/>
  <c r="V191" i="19"/>
  <c r="Z147" i="19"/>
  <c r="T107" i="19"/>
  <c r="T194" i="19"/>
  <c r="T84" i="19"/>
  <c r="U194" i="19"/>
  <c r="AS89" i="1"/>
  <c r="AS155" i="1"/>
  <c r="R82" i="19"/>
  <c r="R105" i="19"/>
  <c r="R192" i="19"/>
  <c r="S192" i="19"/>
  <c r="AG108" i="21"/>
  <c r="AG85" i="21"/>
  <c r="C171" i="19"/>
  <c r="C61" i="19"/>
  <c r="C127" i="19"/>
  <c r="AH88" i="1"/>
  <c r="AT154" i="1"/>
  <c r="U97" i="39"/>
  <c r="U184" i="39"/>
  <c r="U74" i="39"/>
  <c r="U140" i="39"/>
  <c r="L137" i="39"/>
  <c r="AL137" i="39"/>
  <c r="AL94" i="39"/>
  <c r="AU131" i="21"/>
  <c r="AO65" i="21"/>
  <c r="AO131" i="21"/>
  <c r="AJ145" i="19"/>
  <c r="AJ189" i="19"/>
  <c r="AP145" i="19"/>
  <c r="AJ102" i="19"/>
  <c r="AJ79" i="19"/>
  <c r="AK106" i="19"/>
  <c r="AK149" i="19"/>
  <c r="AQ149" i="19"/>
  <c r="AK193" i="19"/>
  <c r="AK83" i="19"/>
  <c r="P173" i="39"/>
  <c r="P63" i="39"/>
  <c r="P62" i="39" s="1"/>
  <c r="P129" i="39"/>
  <c r="AT112" i="39"/>
  <c r="AT199" i="39"/>
  <c r="AT155" i="39"/>
  <c r="AT89" i="39"/>
  <c r="AY77" i="39"/>
  <c r="AY187" i="39"/>
  <c r="AY100" i="39"/>
  <c r="Y143" i="39"/>
  <c r="AY143" i="39"/>
  <c r="O137" i="21"/>
  <c r="M94" i="21"/>
  <c r="M137" i="21"/>
  <c r="M71" i="21"/>
  <c r="W75" i="21"/>
  <c r="W98" i="21"/>
  <c r="AA141" i="21"/>
  <c r="W141" i="21"/>
  <c r="H108" i="21"/>
  <c r="H85" i="21"/>
  <c r="H80" i="19"/>
  <c r="H103" i="19"/>
  <c r="AF106" i="21"/>
  <c r="AF83" i="21"/>
  <c r="I81" i="39"/>
  <c r="I104" i="39"/>
  <c r="I147" i="39"/>
  <c r="O40" i="41" s="1"/>
  <c r="O77" i="41" s="1"/>
  <c r="B96" i="21"/>
  <c r="B73" i="21"/>
  <c r="T75" i="21"/>
  <c r="T98" i="21"/>
  <c r="AM180" i="19"/>
  <c r="AM93" i="19"/>
  <c r="AM136" i="19"/>
  <c r="AS136" i="19"/>
  <c r="AM70" i="19"/>
  <c r="AV130" i="39"/>
  <c r="AV174" i="39"/>
  <c r="I77" i="21"/>
  <c r="I100" i="21"/>
  <c r="S99" i="39"/>
  <c r="S142" i="39"/>
  <c r="S76" i="39"/>
  <c r="S186" i="39"/>
  <c r="AC89" i="6"/>
  <c r="AC88" i="6"/>
  <c r="AC155" i="6"/>
  <c r="AC243" i="6"/>
  <c r="AC198" i="6"/>
  <c r="D7" i="21"/>
  <c r="R7" i="21"/>
  <c r="J7" i="21"/>
  <c r="AE7" i="21"/>
  <c r="C7" i="39"/>
  <c r="C118" i="39" s="1"/>
  <c r="AG7" i="39"/>
  <c r="AG118" i="39" s="1"/>
  <c r="DX153" i="1"/>
  <c r="DX87" i="1"/>
  <c r="AG131" i="39"/>
  <c r="AG65" i="39"/>
  <c r="DJ88" i="1"/>
  <c r="DJ154" i="1"/>
  <c r="C8" i="21"/>
  <c r="AY142" i="21"/>
  <c r="O36" i="12" s="1"/>
  <c r="O73" i="12" s="1"/>
  <c r="AX76" i="21"/>
  <c r="M36" i="12" s="1"/>
  <c r="AX99" i="21"/>
  <c r="M73" i="12" s="1"/>
  <c r="DD246" i="6"/>
  <c r="DD92" i="6"/>
  <c r="DD158" i="6"/>
  <c r="DD201" i="6"/>
  <c r="AU200" i="6"/>
  <c r="AU245" i="6"/>
  <c r="AU157" i="6"/>
  <c r="AO93" i="39"/>
  <c r="AO70" i="39"/>
  <c r="X192" i="19"/>
  <c r="X105" i="19"/>
  <c r="AB148" i="19"/>
  <c r="X148" i="19"/>
  <c r="X82" i="19"/>
  <c r="Y192" i="19"/>
  <c r="E79" i="39"/>
  <c r="E145" i="39"/>
  <c r="E102" i="39"/>
  <c r="L93" i="19"/>
  <c r="L70" i="19"/>
  <c r="L180" i="19"/>
  <c r="L136" i="19"/>
  <c r="N136" i="19"/>
  <c r="EE141" i="6"/>
  <c r="EE132" i="6"/>
  <c r="EE143" i="6"/>
  <c r="EE145" i="6"/>
  <c r="EE134" i="6"/>
  <c r="EE140" i="6"/>
  <c r="EE148" i="6"/>
  <c r="EE130" i="6"/>
  <c r="EE129" i="6"/>
  <c r="EE142" i="6"/>
  <c r="EE128" i="6"/>
  <c r="EE127" i="6"/>
  <c r="EE281" i="6"/>
  <c r="AI46" i="19"/>
  <c r="EE144" i="6"/>
  <c r="EE137" i="6"/>
  <c r="EE135" i="6"/>
  <c r="EE136" i="6"/>
  <c r="EE147" i="6"/>
  <c r="V100" i="21"/>
  <c r="V77" i="21"/>
  <c r="V143" i="21"/>
  <c r="Z143" i="21"/>
  <c r="Y138" i="39"/>
  <c r="AY182" i="39"/>
  <c r="AY138" i="39"/>
  <c r="AY95" i="39"/>
  <c r="AY72" i="39"/>
  <c r="P72" i="39"/>
  <c r="P138" i="39"/>
  <c r="P182" i="39"/>
  <c r="P95" i="39"/>
  <c r="J91" i="6"/>
  <c r="J200" i="6"/>
  <c r="J245" i="6"/>
  <c r="V187" i="39"/>
  <c r="E36" i="41" s="1"/>
  <c r="E73" i="41" s="1"/>
  <c r="V100" i="39"/>
  <c r="V143" i="39"/>
  <c r="J36" i="41" s="1"/>
  <c r="J73" i="41" s="1"/>
  <c r="V77" i="39"/>
  <c r="BD189" i="39"/>
  <c r="P189" i="39"/>
  <c r="BG145" i="39"/>
  <c r="BC102" i="39"/>
  <c r="BC79" i="39"/>
  <c r="BC189" i="39"/>
  <c r="BZ198" i="6"/>
  <c r="BZ243" i="6"/>
  <c r="BZ88" i="6"/>
  <c r="BZ92" i="6"/>
  <c r="BZ155" i="6"/>
  <c r="BZ89" i="6"/>
  <c r="AD102" i="39"/>
  <c r="AD99" i="39"/>
  <c r="AD107" i="39"/>
  <c r="AD87" i="39"/>
  <c r="AD98" i="39"/>
  <c r="AJ110" i="21"/>
  <c r="AJ153" i="21"/>
  <c r="AP153" i="21"/>
  <c r="EE88" i="1"/>
  <c r="EQ154" i="1"/>
  <c r="EE154" i="1"/>
  <c r="AI8" i="21"/>
  <c r="T8" i="21"/>
  <c r="E8" i="39"/>
  <c r="C89" i="39"/>
  <c r="C155" i="39"/>
  <c r="C112" i="39"/>
  <c r="AW81" i="39"/>
  <c r="AW104" i="39"/>
  <c r="W147" i="39"/>
  <c r="AW191" i="39"/>
  <c r="AW147" i="39"/>
  <c r="AS86" i="39"/>
  <c r="AS109" i="39"/>
  <c r="AS152" i="39"/>
  <c r="AS196" i="39"/>
  <c r="D151" i="21"/>
  <c r="D85" i="21"/>
  <c r="D108" i="21"/>
  <c r="N82" i="36" s="1"/>
  <c r="AM91" i="1"/>
  <c r="AM157" i="1"/>
  <c r="DY156" i="6"/>
  <c r="DY199" i="6"/>
  <c r="AF9" i="19"/>
  <c r="DY90" i="6"/>
  <c r="AD106" i="39"/>
  <c r="AD83" i="39"/>
  <c r="EB129" i="6"/>
  <c r="EB145" i="6"/>
  <c r="EB132" i="6"/>
  <c r="EB134" i="6"/>
  <c r="EB131" i="6"/>
  <c r="EB127" i="6"/>
  <c r="EB148" i="6"/>
  <c r="EB142" i="6"/>
  <c r="EB133" i="6"/>
  <c r="EB138" i="6"/>
  <c r="EB281" i="6"/>
  <c r="EB128" i="6"/>
  <c r="EB139" i="6"/>
  <c r="EB141" i="6"/>
  <c r="EB144" i="6"/>
  <c r="EB135" i="6"/>
  <c r="EB147" i="6"/>
  <c r="EB143" i="6"/>
  <c r="EB137" i="6"/>
  <c r="EB130" i="6"/>
  <c r="EB140" i="6"/>
  <c r="EB136" i="6"/>
  <c r="AE107" i="19"/>
  <c r="AK150" i="19"/>
  <c r="AE194" i="19"/>
  <c r="AE84" i="19"/>
  <c r="BM145" i="39"/>
  <c r="BI189" i="39"/>
  <c r="BI145" i="39"/>
  <c r="V189" i="39"/>
  <c r="BU154" i="1"/>
  <c r="BU88" i="1"/>
  <c r="AK183" i="19"/>
  <c r="AK73" i="19"/>
  <c r="AK96" i="19"/>
  <c r="AQ139" i="19"/>
  <c r="AK139" i="19"/>
  <c r="AL96" i="21"/>
  <c r="AL73" i="21"/>
  <c r="AL139" i="21"/>
  <c r="AR139" i="21"/>
  <c r="AO88" i="19"/>
  <c r="AP198" i="19"/>
  <c r="AU154" i="19"/>
  <c r="AO154" i="19"/>
  <c r="AO198" i="19"/>
  <c r="AO107" i="39"/>
  <c r="AO84" i="39"/>
  <c r="AA157" i="6"/>
  <c r="AM157" i="6"/>
  <c r="AA200" i="6"/>
  <c r="AA245" i="6"/>
  <c r="D141" i="19"/>
  <c r="D75" i="19"/>
  <c r="D185" i="19"/>
  <c r="D98" i="19"/>
  <c r="AF101" i="21"/>
  <c r="AF78" i="21"/>
  <c r="AL98" i="39"/>
  <c r="AL141" i="39"/>
  <c r="AL75" i="39"/>
  <c r="L141" i="39"/>
  <c r="AH108" i="21"/>
  <c r="AH102" i="21"/>
  <c r="AH92" i="21"/>
  <c r="AH86" i="21"/>
  <c r="AI80" i="19"/>
  <c r="AI103" i="19"/>
  <c r="AI190" i="19"/>
  <c r="DS133" i="6"/>
  <c r="DS145" i="6"/>
  <c r="DS144" i="6"/>
  <c r="DS127" i="6"/>
  <c r="DS141" i="6"/>
  <c r="DS143" i="6"/>
  <c r="DS135" i="6"/>
  <c r="DS142" i="6"/>
  <c r="DS148" i="6"/>
  <c r="DS281" i="6"/>
  <c r="DS147" i="6"/>
  <c r="DS139" i="6"/>
  <c r="DS140" i="6"/>
  <c r="DS137" i="6"/>
  <c r="DS128" i="6"/>
  <c r="DS138" i="6"/>
  <c r="DS130" i="6"/>
  <c r="DS134" i="6"/>
  <c r="DS131" i="6"/>
  <c r="DS132" i="6"/>
  <c r="DS136" i="6"/>
  <c r="DS129" i="6"/>
  <c r="C197" i="19"/>
  <c r="B87" i="19"/>
  <c r="C153" i="19"/>
  <c r="C81" i="39"/>
  <c r="C147" i="39"/>
  <c r="C104" i="39"/>
  <c r="P168" i="39"/>
  <c r="P124" i="39"/>
  <c r="AZ127" i="19"/>
  <c r="J17" i="12" s="1"/>
  <c r="AY61" i="19"/>
  <c r="H17" i="12" s="1"/>
  <c r="BI84" i="39"/>
  <c r="BI150" i="39"/>
  <c r="V194" i="39"/>
  <c r="BM150" i="39"/>
  <c r="BI107" i="39"/>
  <c r="BJ194" i="39"/>
  <c r="BI194" i="39"/>
  <c r="BC94" i="39"/>
  <c r="BC71" i="39"/>
  <c r="BC181" i="39"/>
  <c r="BF124" i="39"/>
  <c r="BF168" i="39"/>
  <c r="DU156" i="6"/>
  <c r="DU90" i="6"/>
  <c r="D9" i="19"/>
  <c r="E164" i="19" s="1"/>
  <c r="P31" i="34"/>
  <c r="S31" i="34" s="1"/>
  <c r="P68" i="34"/>
  <c r="N30" i="27"/>
  <c r="AV78" i="39"/>
  <c r="H37" i="41" s="1"/>
  <c r="AV101" i="39"/>
  <c r="H74" i="41" s="1"/>
  <c r="AV144" i="39"/>
  <c r="AV188" i="39"/>
  <c r="T103" i="21"/>
  <c r="T80" i="21"/>
  <c r="P126" i="6"/>
  <c r="W254" i="6"/>
  <c r="W263" i="6"/>
  <c r="W262" i="6"/>
  <c r="W265" i="6"/>
  <c r="W271" i="6"/>
  <c r="W276" i="6"/>
  <c r="W249" i="6"/>
  <c r="W272" i="6"/>
  <c r="W252" i="6"/>
  <c r="W278" i="6"/>
  <c r="W250" i="6"/>
  <c r="W270" i="6"/>
  <c r="W274" i="6"/>
  <c r="W260" i="6"/>
  <c r="W275" i="6"/>
  <c r="W264" i="6"/>
  <c r="W257" i="6"/>
  <c r="W256" i="6"/>
  <c r="W255" i="6"/>
  <c r="W259" i="6"/>
  <c r="X197" i="6"/>
  <c r="W253" i="6"/>
  <c r="W277" i="6"/>
  <c r="W268" i="6"/>
  <c r="W279" i="6"/>
  <c r="W266" i="6"/>
  <c r="W273" i="6"/>
  <c r="W251" i="6"/>
  <c r="W248" i="6"/>
  <c r="W247" i="6"/>
  <c r="W267" i="6"/>
  <c r="W261" i="6"/>
  <c r="W242" i="6"/>
  <c r="W280" i="6"/>
  <c r="W154" i="6"/>
  <c r="W258" i="6"/>
  <c r="W269" i="6"/>
  <c r="CS254" i="6"/>
  <c r="CS275" i="6"/>
  <c r="CS154" i="6"/>
  <c r="CS250" i="6"/>
  <c r="CS259" i="6"/>
  <c r="CS272" i="6"/>
  <c r="CS247" i="6"/>
  <c r="CS258" i="6"/>
  <c r="CS256" i="6"/>
  <c r="CS277" i="6"/>
  <c r="CS278" i="6"/>
  <c r="CS265" i="6"/>
  <c r="CS251" i="6"/>
  <c r="CS276" i="6"/>
  <c r="CS269" i="6"/>
  <c r="CS253" i="6"/>
  <c r="CS248" i="6"/>
  <c r="CS252" i="6"/>
  <c r="CS273" i="6"/>
  <c r="CS262" i="6"/>
  <c r="CS279" i="6"/>
  <c r="CS197" i="6"/>
  <c r="CS280" i="6"/>
  <c r="CS255" i="6"/>
  <c r="CS249" i="6"/>
  <c r="CS271" i="6"/>
  <c r="CS266" i="6"/>
  <c r="CS270" i="6"/>
  <c r="CS274" i="6"/>
  <c r="CS257" i="6"/>
  <c r="CS264" i="6"/>
  <c r="CS245" i="6"/>
  <c r="CS267" i="6"/>
  <c r="CS260" i="6"/>
  <c r="CS268" i="6"/>
  <c r="CS242" i="6"/>
  <c r="CS263" i="6"/>
  <c r="CS261" i="6"/>
  <c r="P139" i="39"/>
  <c r="P183" i="39"/>
  <c r="P96" i="39"/>
  <c r="P73" i="39"/>
  <c r="BL127" i="39"/>
  <c r="BH61" i="39"/>
  <c r="BH171" i="39"/>
  <c r="AL83" i="39"/>
  <c r="AL79" i="39"/>
  <c r="L135" i="39"/>
  <c r="AL135" i="39"/>
  <c r="AL86" i="39"/>
  <c r="AS126" i="6"/>
  <c r="V184" i="19"/>
  <c r="U140" i="19"/>
  <c r="Y140" i="19"/>
  <c r="U74" i="19"/>
  <c r="U97" i="19"/>
  <c r="U184" i="19"/>
  <c r="BB102" i="39"/>
  <c r="BB79" i="39"/>
  <c r="W134" i="39"/>
  <c r="AW134" i="39"/>
  <c r="BT92" i="6"/>
  <c r="BT246" i="6"/>
  <c r="BT158" i="6"/>
  <c r="BT201" i="6"/>
  <c r="BV281" i="6"/>
  <c r="BV143" i="6"/>
  <c r="BV137" i="6"/>
  <c r="BV131" i="6"/>
  <c r="BV141" i="6"/>
  <c r="BV128" i="6"/>
  <c r="BV145" i="6"/>
  <c r="BV132" i="6"/>
  <c r="BV135" i="6"/>
  <c r="BV142" i="6"/>
  <c r="BV147" i="6"/>
  <c r="BV148" i="6"/>
  <c r="BV133" i="6"/>
  <c r="BV127" i="6"/>
  <c r="BV144" i="6"/>
  <c r="BV140" i="6"/>
  <c r="BV134" i="6"/>
  <c r="BV129" i="6"/>
  <c r="BV139" i="6"/>
  <c r="BV138" i="6"/>
  <c r="BV136" i="6"/>
  <c r="BV130" i="6"/>
  <c r="I132" i="39"/>
  <c r="O23" i="41" s="1"/>
  <c r="L123" i="21"/>
  <c r="N123" i="21"/>
  <c r="AL154" i="39"/>
  <c r="AL88" i="39"/>
  <c r="AL111" i="39"/>
  <c r="L154" i="39"/>
  <c r="AL65" i="39"/>
  <c r="AL66" i="39"/>
  <c r="AL132" i="39"/>
  <c r="L132" i="39"/>
  <c r="M51" i="34"/>
  <c r="M45" i="34"/>
  <c r="AF125" i="39"/>
  <c r="AF59" i="39"/>
  <c r="AK99" i="19"/>
  <c r="AK186" i="19"/>
  <c r="AK142" i="19"/>
  <c r="AK76" i="19"/>
  <c r="AQ142" i="19"/>
  <c r="AL186" i="19"/>
  <c r="AX96" i="21"/>
  <c r="M70" i="12" s="1"/>
  <c r="AY139" i="21"/>
  <c r="O33" i="12" s="1"/>
  <c r="O70" i="12" s="1"/>
  <c r="AX73" i="21"/>
  <c r="M33" i="12" s="1"/>
  <c r="AK124" i="19"/>
  <c r="AQ124" i="19"/>
  <c r="AK168" i="19"/>
  <c r="AZ177" i="39"/>
  <c r="AZ133" i="39"/>
  <c r="Z133" i="39"/>
  <c r="AZ67" i="39"/>
  <c r="AR103" i="39"/>
  <c r="AR190" i="39"/>
  <c r="AR80" i="39"/>
  <c r="M78" i="19"/>
  <c r="N188" i="19"/>
  <c r="M144" i="19"/>
  <c r="O144" i="19"/>
  <c r="M188" i="19"/>
  <c r="M101" i="19"/>
  <c r="BG156" i="1"/>
  <c r="BG90" i="1"/>
  <c r="BD155" i="1"/>
  <c r="BD89" i="1"/>
  <c r="AX90" i="6"/>
  <c r="AX156" i="6"/>
  <c r="AX244" i="6"/>
  <c r="CV88" i="1"/>
  <c r="CV154" i="1"/>
  <c r="AC111" i="39"/>
  <c r="AC88" i="39"/>
  <c r="AG170" i="19"/>
  <c r="AM126" i="19"/>
  <c r="AF65" i="21"/>
  <c r="AL131" i="21"/>
  <c r="K101" i="19"/>
  <c r="K188" i="19"/>
  <c r="K78" i="19"/>
  <c r="K144" i="19"/>
  <c r="CG126" i="6"/>
  <c r="AV82" i="39"/>
  <c r="H41" i="41" s="1"/>
  <c r="AV105" i="39"/>
  <c r="H78" i="41" s="1"/>
  <c r="AV148" i="39"/>
  <c r="AV192" i="39"/>
  <c r="AW192" i="39"/>
  <c r="N46" i="34"/>
  <c r="T46" i="34" s="1"/>
  <c r="M47" i="18"/>
  <c r="P47" i="18" s="1"/>
  <c r="O45" i="27"/>
  <c r="B80" i="21"/>
  <c r="B103" i="21"/>
  <c r="DL155" i="6"/>
  <c r="DL198" i="6"/>
  <c r="DL89" i="6"/>
  <c r="DL243" i="6"/>
  <c r="AP8" i="39"/>
  <c r="CM201" i="6"/>
  <c r="CM158" i="6"/>
  <c r="CM246" i="6"/>
  <c r="U187" i="19"/>
  <c r="U143" i="19"/>
  <c r="U100" i="19"/>
  <c r="Y143" i="19"/>
  <c r="U77" i="19"/>
  <c r="AY140" i="21"/>
  <c r="O34" i="12" s="1"/>
  <c r="O71" i="12" s="1"/>
  <c r="AX97" i="21"/>
  <c r="M71" i="12" s="1"/>
  <c r="AX74" i="21"/>
  <c r="M34" i="12" s="1"/>
  <c r="C65" i="19"/>
  <c r="C131" i="19"/>
  <c r="C175" i="19"/>
  <c r="J126" i="39"/>
  <c r="AJ60" i="39"/>
  <c r="AJ126" i="39"/>
  <c r="X79" i="19"/>
  <c r="X84" i="19"/>
  <c r="X69" i="19"/>
  <c r="X135" i="19"/>
  <c r="Y179" i="19"/>
  <c r="X92" i="19"/>
  <c r="X179" i="19"/>
  <c r="AB135" i="19"/>
  <c r="AL67" i="39"/>
  <c r="L133" i="39"/>
  <c r="AL133" i="39"/>
  <c r="EK148" i="6"/>
  <c r="Z89" i="1"/>
  <c r="Z155" i="1"/>
  <c r="O93" i="39"/>
  <c r="O103" i="39"/>
  <c r="O80" i="39"/>
  <c r="O105" i="39"/>
  <c r="O104" i="39"/>
  <c r="O70" i="39"/>
  <c r="O92" i="39"/>
  <c r="O81" i="39"/>
  <c r="O87" i="39"/>
  <c r="O135" i="39"/>
  <c r="O82" i="39"/>
  <c r="D95" i="21"/>
  <c r="D72" i="21"/>
  <c r="D138" i="21"/>
  <c r="AE92" i="21"/>
  <c r="AE69" i="21"/>
  <c r="F61" i="39"/>
  <c r="F127" i="39"/>
  <c r="AK271" i="6"/>
  <c r="B72" i="19"/>
  <c r="B95" i="19"/>
  <c r="BG107" i="39"/>
  <c r="BG153" i="39"/>
  <c r="BG102" i="39"/>
  <c r="BG87" i="39"/>
  <c r="BG95" i="39"/>
  <c r="BG197" i="39"/>
  <c r="BK153" i="39"/>
  <c r="BG97" i="39"/>
  <c r="Z132" i="21"/>
  <c r="V132" i="21"/>
  <c r="L35" i="27"/>
  <c r="AE72" i="39"/>
  <c r="AE95" i="39"/>
  <c r="AB76" i="39"/>
  <c r="AB99" i="39"/>
  <c r="AU142" i="21"/>
  <c r="AO142" i="21"/>
  <c r="DM198" i="6"/>
  <c r="DM88" i="6"/>
  <c r="DM89" i="6"/>
  <c r="DM155" i="6"/>
  <c r="DM243" i="6"/>
  <c r="BH88" i="39"/>
  <c r="BH154" i="39"/>
  <c r="BH198" i="39"/>
  <c r="BH111" i="39"/>
  <c r="BL154" i="39"/>
  <c r="AO92" i="39"/>
  <c r="AO80" i="39"/>
  <c r="AO81" i="39"/>
  <c r="AO69" i="39"/>
  <c r="AU145" i="39"/>
  <c r="AU102" i="39"/>
  <c r="AU79" i="39"/>
  <c r="AL7" i="39"/>
  <c r="AM7" i="21"/>
  <c r="M7" i="21"/>
  <c r="O117" i="21" s="1"/>
  <c r="EM87" i="1"/>
  <c r="EY153" i="1"/>
  <c r="H7" i="39"/>
  <c r="W7" i="21"/>
  <c r="BB269" i="6"/>
  <c r="I111" i="21"/>
  <c r="I88" i="21"/>
  <c r="BM148" i="39"/>
  <c r="BI148" i="39"/>
  <c r="BI105" i="39"/>
  <c r="BI82" i="39"/>
  <c r="Q98" i="39"/>
  <c r="Q141" i="39"/>
  <c r="Q75" i="39"/>
  <c r="Q185" i="39"/>
  <c r="W126" i="39"/>
  <c r="AW126" i="39"/>
  <c r="AW60" i="39"/>
  <c r="AR90" i="1"/>
  <c r="AR156" i="1"/>
  <c r="BD156" i="1"/>
  <c r="C125" i="19"/>
  <c r="C59" i="19"/>
  <c r="C169" i="19"/>
  <c r="CA89" i="1"/>
  <c r="CA155" i="1"/>
  <c r="AS143" i="21"/>
  <c r="AM77" i="21"/>
  <c r="AM100" i="21"/>
  <c r="W71" i="19"/>
  <c r="W137" i="19"/>
  <c r="W94" i="19"/>
  <c r="AA137" i="19"/>
  <c r="W181" i="19"/>
  <c r="DQ243" i="6"/>
  <c r="DQ247" i="6"/>
  <c r="DQ265" i="6"/>
  <c r="DQ242" i="6"/>
  <c r="DQ280" i="6"/>
  <c r="DQ260" i="6"/>
  <c r="DQ253" i="6"/>
  <c r="DQ258" i="6"/>
  <c r="DQ275" i="6"/>
  <c r="DQ256" i="6"/>
  <c r="DQ252" i="6"/>
  <c r="DQ269" i="6"/>
  <c r="DQ274" i="6"/>
  <c r="DQ277" i="6"/>
  <c r="DQ248" i="6"/>
  <c r="DQ259" i="6"/>
  <c r="DQ263" i="6"/>
  <c r="DQ270" i="6"/>
  <c r="DQ264" i="6"/>
  <c r="DQ254" i="6"/>
  <c r="DQ197" i="6"/>
  <c r="DQ262" i="6"/>
  <c r="DQ278" i="6"/>
  <c r="DQ257" i="6"/>
  <c r="DQ250" i="6"/>
  <c r="DQ255" i="6"/>
  <c r="DQ261" i="6"/>
  <c r="DQ266" i="6"/>
  <c r="DQ268" i="6"/>
  <c r="DQ251" i="6"/>
  <c r="DQ276" i="6"/>
  <c r="DQ267" i="6"/>
  <c r="DQ249" i="6"/>
  <c r="DQ279" i="6"/>
  <c r="DQ272" i="6"/>
  <c r="DQ273" i="6"/>
  <c r="DQ271" i="6"/>
  <c r="D39" i="27"/>
  <c r="AM65" i="39"/>
  <c r="M131" i="39"/>
  <c r="AM131" i="39"/>
  <c r="H66" i="21"/>
  <c r="AN150" i="21"/>
  <c r="AH84" i="21"/>
  <c r="AH107" i="21"/>
  <c r="M43" i="27"/>
  <c r="U155" i="19"/>
  <c r="Y155" i="19"/>
  <c r="U89" i="19"/>
  <c r="U199" i="19"/>
  <c r="U112" i="19"/>
  <c r="CR91" i="6"/>
  <c r="CR245" i="6"/>
  <c r="CR157" i="6"/>
  <c r="K110" i="21"/>
  <c r="K153" i="21"/>
  <c r="K87" i="21"/>
  <c r="AH11" i="21"/>
  <c r="EC91" i="1"/>
  <c r="EC157" i="1"/>
  <c r="U146" i="19"/>
  <c r="Y146" i="19"/>
  <c r="U80" i="19"/>
  <c r="U103" i="19"/>
  <c r="U190" i="19"/>
  <c r="Z124" i="39"/>
  <c r="AZ124" i="39"/>
  <c r="AZ168" i="39"/>
  <c r="AE157" i="6"/>
  <c r="S245" i="6"/>
  <c r="S200" i="6"/>
  <c r="S157" i="6"/>
  <c r="S91" i="6"/>
  <c r="U168" i="19"/>
  <c r="U124" i="19"/>
  <c r="Y124" i="19"/>
  <c r="T145" i="6"/>
  <c r="T133" i="6"/>
  <c r="T136" i="6"/>
  <c r="T127" i="6"/>
  <c r="T130" i="6"/>
  <c r="T281" i="6"/>
  <c r="T137" i="6"/>
  <c r="T141" i="6"/>
  <c r="T131" i="6"/>
  <c r="T140" i="6"/>
  <c r="T143" i="6"/>
  <c r="T135" i="6"/>
  <c r="T134" i="6"/>
  <c r="T139" i="6"/>
  <c r="T129" i="6"/>
  <c r="T147" i="6"/>
  <c r="T142" i="6"/>
  <c r="T128" i="6"/>
  <c r="T132" i="6"/>
  <c r="T138" i="6"/>
  <c r="T144" i="6"/>
  <c r="T148" i="6"/>
  <c r="CO199" i="6"/>
  <c r="CN244" i="6"/>
  <c r="CN199" i="6"/>
  <c r="CN90" i="6"/>
  <c r="CN156" i="6"/>
  <c r="CN88" i="6"/>
  <c r="C73" i="39"/>
  <c r="C96" i="39"/>
  <c r="AX123" i="39"/>
  <c r="X123" i="39"/>
  <c r="AX167" i="39"/>
  <c r="M49" i="27"/>
  <c r="M25" i="27"/>
  <c r="AN103" i="19"/>
  <c r="AN80" i="19"/>
  <c r="AN146" i="19"/>
  <c r="AT146" i="19"/>
  <c r="G129" i="39"/>
  <c r="G63" i="39"/>
  <c r="G62" i="39" s="1"/>
  <c r="L42" i="27"/>
  <c r="AO108" i="39"/>
  <c r="AO85" i="39"/>
  <c r="K7" i="19"/>
  <c r="EA261" i="6"/>
  <c r="EA252" i="6"/>
  <c r="EA262" i="6"/>
  <c r="EA260" i="6"/>
  <c r="AU7" i="39"/>
  <c r="EA270" i="6"/>
  <c r="EA269" i="6"/>
  <c r="EA274" i="6"/>
  <c r="EA276" i="6"/>
  <c r="EA263" i="6"/>
  <c r="EA255" i="6"/>
  <c r="EA253" i="6"/>
  <c r="EA273" i="6"/>
  <c r="EA250" i="6"/>
  <c r="EA251" i="6"/>
  <c r="EA266" i="6"/>
  <c r="EA249" i="6"/>
  <c r="EA248" i="6"/>
  <c r="EA267" i="6"/>
  <c r="EA275" i="6"/>
  <c r="EA279" i="6"/>
  <c r="BE7" i="39"/>
  <c r="EA256" i="6"/>
  <c r="EA197" i="6"/>
  <c r="EA264" i="6"/>
  <c r="EA257" i="6"/>
  <c r="AG7" i="19"/>
  <c r="S7" i="19"/>
  <c r="EA277" i="6"/>
  <c r="EA271" i="6"/>
  <c r="EA272" i="6"/>
  <c r="EA280" i="6"/>
  <c r="EA258" i="6"/>
  <c r="EA254" i="6"/>
  <c r="Q7" i="39"/>
  <c r="EA268" i="6"/>
  <c r="EA242" i="6"/>
  <c r="EA278" i="6"/>
  <c r="EA259" i="6"/>
  <c r="EA154" i="6"/>
  <c r="EA265" i="6"/>
  <c r="EA247" i="6"/>
  <c r="CE245" i="6"/>
  <c r="CE200" i="6"/>
  <c r="CE91" i="6"/>
  <c r="BX243" i="6"/>
  <c r="BX198" i="6"/>
  <c r="BX92" i="6"/>
  <c r="BX89" i="6"/>
  <c r="S73" i="21"/>
  <c r="S96" i="21"/>
  <c r="L94" i="19"/>
  <c r="N137" i="19"/>
  <c r="L181" i="19"/>
  <c r="L137" i="19"/>
  <c r="L71" i="19"/>
  <c r="I96" i="19"/>
  <c r="I73" i="19"/>
  <c r="I183" i="19"/>
  <c r="AY200" i="6"/>
  <c r="AY157" i="6"/>
  <c r="AY245" i="6"/>
  <c r="AY91" i="6"/>
  <c r="C130" i="21"/>
  <c r="C64" i="21"/>
  <c r="BM275" i="6"/>
  <c r="EF92" i="6"/>
  <c r="EF243" i="6"/>
  <c r="EF198" i="6"/>
  <c r="EK243" i="6"/>
  <c r="EK155" i="6"/>
  <c r="EK89" i="6"/>
  <c r="AL8" i="19"/>
  <c r="EW155" i="6"/>
  <c r="EK88" i="6"/>
  <c r="AM124" i="21"/>
  <c r="AS124" i="21"/>
  <c r="AM58" i="21"/>
  <c r="AI83" i="19"/>
  <c r="AI106" i="19"/>
  <c r="H79" i="23" s="1"/>
  <c r="AI193" i="19"/>
  <c r="O80" i="18"/>
  <c r="O43" i="18"/>
  <c r="Q79" i="34"/>
  <c r="Q42" i="34"/>
  <c r="O41" i="27"/>
  <c r="D66" i="21"/>
  <c r="D132" i="21"/>
  <c r="C145" i="39"/>
  <c r="C102" i="39"/>
  <c r="C79" i="39"/>
  <c r="X127" i="6"/>
  <c r="X140" i="6"/>
  <c r="X141" i="6"/>
  <c r="X131" i="6"/>
  <c r="X137" i="6"/>
  <c r="X142" i="6"/>
  <c r="X145" i="6"/>
  <c r="X134" i="6"/>
  <c r="X147" i="6"/>
  <c r="X281" i="6"/>
  <c r="X136" i="6"/>
  <c r="X138" i="6"/>
  <c r="X132" i="6"/>
  <c r="X128" i="6"/>
  <c r="AF244" i="6"/>
  <c r="AF246" i="6"/>
  <c r="AF265" i="6"/>
  <c r="AF256" i="6"/>
  <c r="AF257" i="6"/>
  <c r="AF251" i="6"/>
  <c r="AF243" i="6"/>
  <c r="AF279" i="6"/>
  <c r="AF261" i="6"/>
  <c r="AF262" i="6"/>
  <c r="AF266" i="6"/>
  <c r="AF254" i="6"/>
  <c r="AF271" i="6"/>
  <c r="AF253" i="6"/>
  <c r="AF258" i="6"/>
  <c r="AF249" i="6"/>
  <c r="AF278" i="6"/>
  <c r="AF276" i="6"/>
  <c r="AF264" i="6"/>
  <c r="AF252" i="6"/>
  <c r="AF247" i="6"/>
  <c r="AF255" i="6"/>
  <c r="AF259" i="6"/>
  <c r="AF242" i="6"/>
  <c r="AF197" i="6"/>
  <c r="AF270" i="6"/>
  <c r="AF248" i="6"/>
  <c r="AF274" i="6"/>
  <c r="AF268" i="6"/>
  <c r="AF263" i="6"/>
  <c r="AF277" i="6"/>
  <c r="AF273" i="6"/>
  <c r="AF267" i="6"/>
  <c r="AF260" i="6"/>
  <c r="AF275" i="6"/>
  <c r="AF250" i="6"/>
  <c r="AF280" i="6"/>
  <c r="AF269" i="6"/>
  <c r="AF154" i="6"/>
  <c r="AF272" i="6"/>
  <c r="T195" i="19"/>
  <c r="T108" i="19"/>
  <c r="T85" i="19"/>
  <c r="AF177" i="19"/>
  <c r="AF67" i="19"/>
  <c r="BI63" i="39"/>
  <c r="BI62" i="39" s="1"/>
  <c r="BI173" i="39"/>
  <c r="BI129" i="39"/>
  <c r="BM129" i="39"/>
  <c r="DR262" i="6"/>
  <c r="DR249" i="6"/>
  <c r="DR247" i="6"/>
  <c r="DR272" i="6"/>
  <c r="DR267" i="6"/>
  <c r="DR197" i="6"/>
  <c r="DR251" i="6"/>
  <c r="AR7" i="39"/>
  <c r="DR258" i="6"/>
  <c r="DR280" i="6"/>
  <c r="DR277" i="6"/>
  <c r="DR268" i="6"/>
  <c r="BB7" i="39"/>
  <c r="DR264" i="6"/>
  <c r="DR254" i="6"/>
  <c r="DR261" i="6"/>
  <c r="DR260" i="6"/>
  <c r="DR278" i="6"/>
  <c r="DR259" i="6"/>
  <c r="DR274" i="6"/>
  <c r="DR263" i="6"/>
  <c r="DR250" i="6"/>
  <c r="DR271" i="6"/>
  <c r="DR253" i="6"/>
  <c r="DR273" i="6"/>
  <c r="DR265" i="6"/>
  <c r="DR270" i="6"/>
  <c r="DR255" i="6"/>
  <c r="DR256" i="6"/>
  <c r="DR276" i="6"/>
  <c r="DR248" i="6"/>
  <c r="DR257" i="6"/>
  <c r="DR252" i="6"/>
  <c r="DR154" i="6"/>
  <c r="DR266" i="6"/>
  <c r="DR275" i="6"/>
  <c r="DR242" i="6"/>
  <c r="DR279" i="6"/>
  <c r="DR269" i="6"/>
  <c r="U83" i="39"/>
  <c r="U106" i="39"/>
  <c r="U154" i="19"/>
  <c r="U111" i="19"/>
  <c r="Y154" i="19"/>
  <c r="U88" i="19"/>
  <c r="U198" i="19"/>
  <c r="AM84" i="39"/>
  <c r="M150" i="39"/>
  <c r="AM150" i="39"/>
  <c r="AM107" i="39"/>
  <c r="H131" i="39"/>
  <c r="H65" i="39"/>
  <c r="H63" i="39"/>
  <c r="H62" i="39" s="1"/>
  <c r="H129" i="39"/>
  <c r="BG66" i="39"/>
  <c r="BG132" i="39"/>
  <c r="BK132" i="39"/>
  <c r="U192" i="19"/>
  <c r="Y148" i="19"/>
  <c r="U148" i="19"/>
  <c r="U82" i="19"/>
  <c r="U105" i="19"/>
  <c r="BE172" i="39"/>
  <c r="AE73" i="39"/>
  <c r="AE96" i="39"/>
  <c r="B84" i="21"/>
  <c r="B107" i="21"/>
  <c r="P9" i="39"/>
  <c r="BD9" i="39"/>
  <c r="R9" i="19"/>
  <c r="AT9" i="39"/>
  <c r="DX90" i="6"/>
  <c r="E41" i="26"/>
  <c r="H43" i="18"/>
  <c r="K43" i="18" s="1"/>
  <c r="D41" i="26"/>
  <c r="B60" i="21"/>
  <c r="U58" i="21"/>
  <c r="Y124" i="21"/>
  <c r="U124" i="21"/>
  <c r="U59" i="21"/>
  <c r="AH109" i="19"/>
  <c r="AH86" i="19"/>
  <c r="AH196" i="19"/>
  <c r="BB198" i="6"/>
  <c r="BB243" i="6"/>
  <c r="BB88" i="6"/>
  <c r="BB155" i="6"/>
  <c r="BB89" i="6"/>
  <c r="I39" i="27"/>
  <c r="M134" i="19"/>
  <c r="N178" i="19"/>
  <c r="M178" i="19"/>
  <c r="O134" i="19"/>
  <c r="I191" i="19"/>
  <c r="I81" i="19"/>
  <c r="I104" i="19"/>
  <c r="AI126" i="6"/>
  <c r="M89" i="19"/>
  <c r="O155" i="19"/>
  <c r="M199" i="19"/>
  <c r="N199" i="19"/>
  <c r="M112" i="19"/>
  <c r="M155" i="19"/>
  <c r="C42" i="26"/>
  <c r="U104" i="39"/>
  <c r="U81" i="39"/>
  <c r="U191" i="39"/>
  <c r="U147" i="39"/>
  <c r="AJ149" i="19"/>
  <c r="AJ83" i="19"/>
  <c r="AJ193" i="19"/>
  <c r="AP149" i="19"/>
  <c r="AJ106" i="19"/>
  <c r="W80" i="21"/>
  <c r="W146" i="21"/>
  <c r="AA146" i="21"/>
  <c r="U95" i="21"/>
  <c r="Y138" i="21"/>
  <c r="U72" i="21"/>
  <c r="U138" i="21"/>
  <c r="AI70" i="19"/>
  <c r="AI93" i="19"/>
  <c r="AI180" i="19"/>
  <c r="S71" i="21"/>
  <c r="S94" i="21"/>
  <c r="N128" i="6"/>
  <c r="N147" i="6"/>
  <c r="N142" i="6"/>
  <c r="N134" i="6"/>
  <c r="N148" i="6"/>
  <c r="N136" i="6"/>
  <c r="N135" i="6"/>
  <c r="N140" i="6"/>
  <c r="N127" i="6"/>
  <c r="N137" i="6"/>
  <c r="N132" i="6"/>
  <c r="N130" i="6"/>
  <c r="N133" i="6"/>
  <c r="N144" i="6"/>
  <c r="N138" i="6"/>
  <c r="N143" i="6"/>
  <c r="N145" i="6"/>
  <c r="N131" i="6"/>
  <c r="N129" i="6"/>
  <c r="N281" i="6"/>
  <c r="N141" i="6"/>
  <c r="N139" i="6"/>
  <c r="J171" i="19"/>
  <c r="J127" i="19"/>
  <c r="J61" i="19"/>
  <c r="AD85" i="19"/>
  <c r="AD108" i="19"/>
  <c r="F83" i="39"/>
  <c r="F106" i="39"/>
  <c r="F149" i="39"/>
  <c r="CJ264" i="6"/>
  <c r="BN139" i="6"/>
  <c r="BN141" i="6"/>
  <c r="BN128" i="6"/>
  <c r="BN131" i="6"/>
  <c r="BN138" i="6"/>
  <c r="BN130" i="6"/>
  <c r="BN129" i="6"/>
  <c r="BN148" i="6"/>
  <c r="BN137" i="6"/>
  <c r="BN142" i="6"/>
  <c r="BN135" i="6"/>
  <c r="BN144" i="6"/>
  <c r="BN147" i="6"/>
  <c r="BN133" i="6"/>
  <c r="BN145" i="6"/>
  <c r="BN140" i="6"/>
  <c r="BN134" i="6"/>
  <c r="BN136" i="6"/>
  <c r="BN132" i="6"/>
  <c r="BN143" i="6"/>
  <c r="BN281" i="6"/>
  <c r="BN127" i="6"/>
  <c r="M79" i="21"/>
  <c r="M102" i="21"/>
  <c r="O145" i="21"/>
  <c r="M145" i="21"/>
  <c r="AR111" i="39"/>
  <c r="AR88" i="39"/>
  <c r="AR198" i="39"/>
  <c r="AD92" i="6"/>
  <c r="AD201" i="6"/>
  <c r="AD246" i="6"/>
  <c r="AD158" i="6"/>
  <c r="O143" i="39"/>
  <c r="O77" i="39"/>
  <c r="O100" i="39"/>
  <c r="AM268" i="6"/>
  <c r="BY154" i="1"/>
  <c r="BY88" i="1"/>
  <c r="AU147" i="21"/>
  <c r="AO147" i="21"/>
  <c r="AO81" i="21"/>
  <c r="AO104" i="21"/>
  <c r="AG75" i="21"/>
  <c r="AG98" i="21"/>
  <c r="K92" i="6"/>
  <c r="K246" i="6"/>
  <c r="K201" i="6"/>
  <c r="J30" i="18"/>
  <c r="K30" i="18" s="1"/>
  <c r="J67" i="18"/>
  <c r="AB94" i="39"/>
  <c r="AB71" i="39"/>
  <c r="BJ87" i="39"/>
  <c r="BJ153" i="39"/>
  <c r="BJ92" i="39"/>
  <c r="BJ197" i="39"/>
  <c r="W197" i="39"/>
  <c r="BJ102" i="39"/>
  <c r="BJ107" i="39"/>
  <c r="BK197" i="39"/>
  <c r="BI197" i="39"/>
  <c r="BI101" i="39"/>
  <c r="BI95" i="39"/>
  <c r="BM153" i="39"/>
  <c r="BI104" i="39"/>
  <c r="BI153" i="39"/>
  <c r="BI87" i="39"/>
  <c r="AO102" i="21"/>
  <c r="AU145" i="21"/>
  <c r="AO145" i="21"/>
  <c r="EQ130" i="6"/>
  <c r="J60" i="19"/>
  <c r="J170" i="19"/>
  <c r="F50" i="27"/>
  <c r="F44" i="27"/>
  <c r="AE198" i="19"/>
  <c r="AD88" i="19"/>
  <c r="AD111" i="19"/>
  <c r="S199" i="19"/>
  <c r="S112" i="19"/>
  <c r="S89" i="19"/>
  <c r="BB259" i="6"/>
  <c r="AZ129" i="19"/>
  <c r="AY63" i="19"/>
  <c r="AY62" i="19" s="1"/>
  <c r="H20" i="12" s="1"/>
  <c r="K20" i="12" s="1"/>
  <c r="K95" i="21"/>
  <c r="K138" i="21"/>
  <c r="K72" i="21"/>
  <c r="CR156" i="1"/>
  <c r="CR90" i="1"/>
  <c r="AH61" i="39"/>
  <c r="AH127" i="39"/>
  <c r="AU150" i="39"/>
  <c r="AU107" i="39"/>
  <c r="AU194" i="39"/>
  <c r="AU84" i="39"/>
  <c r="Q63" i="19"/>
  <c r="Q62" i="19" s="1"/>
  <c r="U129" i="19"/>
  <c r="AZ123" i="39"/>
  <c r="AZ167" i="39"/>
  <c r="Z123" i="39"/>
  <c r="C60" i="21"/>
  <c r="C126" i="21"/>
  <c r="BJ109" i="39"/>
  <c r="BJ86" i="39"/>
  <c r="BJ152" i="39"/>
  <c r="BK196" i="39"/>
  <c r="W196" i="39"/>
  <c r="BJ196" i="39"/>
  <c r="AT125" i="39"/>
  <c r="AT61" i="39"/>
  <c r="AT169" i="39"/>
  <c r="AT59" i="39"/>
  <c r="F270" i="6"/>
  <c r="BM154" i="39"/>
  <c r="BI111" i="39"/>
  <c r="BI198" i="39"/>
  <c r="BI88" i="39"/>
  <c r="AE109" i="19"/>
  <c r="AE196" i="19"/>
  <c r="AE86" i="19"/>
  <c r="AF84" i="39"/>
  <c r="AF72" i="39"/>
  <c r="AF69" i="39"/>
  <c r="AF135" i="39"/>
  <c r="AF92" i="39"/>
  <c r="AF88" i="39"/>
  <c r="AN81" i="21"/>
  <c r="AN147" i="21"/>
  <c r="AT147" i="21"/>
  <c r="AN104" i="21"/>
  <c r="AM267" i="6"/>
  <c r="AK73" i="39"/>
  <c r="AK79" i="39"/>
  <c r="AK80" i="39"/>
  <c r="AK92" i="39"/>
  <c r="K135" i="39"/>
  <c r="AK135" i="39"/>
  <c r="AK69" i="39"/>
  <c r="AY149" i="21"/>
  <c r="O43" i="12" s="1"/>
  <c r="O80" i="12" s="1"/>
  <c r="AX106" i="21"/>
  <c r="M80" i="12" s="1"/>
  <c r="AX83" i="21"/>
  <c r="M43" i="12" s="1"/>
  <c r="P151" i="39"/>
  <c r="P108" i="39"/>
  <c r="P195" i="39"/>
  <c r="P85" i="39"/>
  <c r="J41" i="27"/>
  <c r="J74" i="21"/>
  <c r="J97" i="21"/>
  <c r="R110" i="21"/>
  <c r="R87" i="21"/>
  <c r="O138" i="21"/>
  <c r="M138" i="21"/>
  <c r="M95" i="21"/>
  <c r="M72" i="21"/>
  <c r="D80" i="19"/>
  <c r="I39" i="36" s="1"/>
  <c r="D146" i="19"/>
  <c r="D103" i="19"/>
  <c r="I76" i="36" s="1"/>
  <c r="D190" i="19"/>
  <c r="AO109" i="19"/>
  <c r="AO152" i="19"/>
  <c r="AO86" i="19"/>
  <c r="AP196" i="19"/>
  <c r="AU152" i="19"/>
  <c r="AO196" i="19"/>
  <c r="BM263" i="6"/>
  <c r="D150" i="19"/>
  <c r="D107" i="19"/>
  <c r="D84" i="19"/>
  <c r="I43" i="36" s="1"/>
  <c r="D194" i="19"/>
  <c r="D184" i="19"/>
  <c r="D140" i="19"/>
  <c r="D74" i="19"/>
  <c r="D97" i="19"/>
  <c r="O91" i="6"/>
  <c r="O245" i="6"/>
  <c r="O200" i="6"/>
  <c r="AU129" i="19"/>
  <c r="AO129" i="19"/>
  <c r="AO63" i="19"/>
  <c r="AO62" i="19" s="1"/>
  <c r="AO173" i="19"/>
  <c r="AP173" i="19"/>
  <c r="R189" i="19"/>
  <c r="AW195" i="39"/>
  <c r="AW85" i="39"/>
  <c r="AW108" i="39"/>
  <c r="AW151" i="39"/>
  <c r="W151" i="39"/>
  <c r="DX91" i="1"/>
  <c r="R11" i="21"/>
  <c r="C11" i="39"/>
  <c r="AG11" i="39"/>
  <c r="AN245" i="6"/>
  <c r="AN200" i="6"/>
  <c r="AN157" i="6"/>
  <c r="AN91" i="6"/>
  <c r="AE78" i="39"/>
  <c r="AE101" i="39"/>
  <c r="BY198" i="6"/>
  <c r="BY92" i="6"/>
  <c r="BY89" i="6"/>
  <c r="BY155" i="6"/>
  <c r="BY88" i="6"/>
  <c r="BY243" i="6"/>
  <c r="I89" i="19"/>
  <c r="I112" i="19"/>
  <c r="I199" i="19"/>
  <c r="AI60" i="19"/>
  <c r="AI59" i="19"/>
  <c r="AY137" i="21"/>
  <c r="O31" i="12" s="1"/>
  <c r="O68" i="12" s="1"/>
  <c r="AX94" i="21"/>
  <c r="M68" i="12" s="1"/>
  <c r="AX71" i="21"/>
  <c r="M31" i="12" s="1"/>
  <c r="V97" i="21"/>
  <c r="V74" i="21"/>
  <c r="Z140" i="21"/>
  <c r="V140" i="21"/>
  <c r="AK266" i="6"/>
  <c r="Q171" i="39"/>
  <c r="Q127" i="39"/>
  <c r="Q61" i="39"/>
  <c r="C128" i="21"/>
  <c r="C62" i="21"/>
  <c r="C61" i="21" s="1"/>
  <c r="H61" i="39"/>
  <c r="H127" i="39"/>
  <c r="BS126" i="6"/>
  <c r="AB157" i="6"/>
  <c r="AB200" i="6"/>
  <c r="AB245" i="6"/>
  <c r="AB91" i="6"/>
  <c r="B65" i="19"/>
  <c r="B66" i="19"/>
  <c r="BB267" i="6"/>
  <c r="Q80" i="39"/>
  <c r="Q103" i="39"/>
  <c r="Q190" i="39"/>
  <c r="Q146" i="39"/>
  <c r="V130" i="39"/>
  <c r="J21" i="41" s="1"/>
  <c r="V174" i="39"/>
  <c r="E21" i="41" s="1"/>
  <c r="BB65" i="39"/>
  <c r="AO104" i="19"/>
  <c r="AP191" i="19"/>
  <c r="AO81" i="19"/>
  <c r="AO191" i="19"/>
  <c r="AO147" i="19"/>
  <c r="AU147" i="19"/>
  <c r="S66" i="21"/>
  <c r="O78" i="39"/>
  <c r="O101" i="39"/>
  <c r="O144" i="39"/>
  <c r="AL60" i="21"/>
  <c r="AL126" i="21"/>
  <c r="AR126" i="21"/>
  <c r="E67" i="19"/>
  <c r="E177" i="19"/>
  <c r="F133" i="19"/>
  <c r="F177" i="19"/>
  <c r="E133" i="19"/>
  <c r="S104" i="21"/>
  <c r="S81" i="21"/>
  <c r="X88" i="19"/>
  <c r="X198" i="19"/>
  <c r="Y198" i="19"/>
  <c r="AB154" i="19"/>
  <c r="X154" i="19"/>
  <c r="X111" i="19"/>
  <c r="AU88" i="1"/>
  <c r="AU154" i="1"/>
  <c r="R188" i="19"/>
  <c r="AF136" i="39"/>
  <c r="G154" i="39"/>
  <c r="I86" i="39"/>
  <c r="AD70" i="19"/>
  <c r="U176" i="39"/>
  <c r="AJ97" i="19"/>
  <c r="CK156" i="6"/>
  <c r="E152" i="39"/>
  <c r="E70" i="39"/>
  <c r="U56" i="39"/>
  <c r="K7" i="27"/>
  <c r="Y118" i="21"/>
  <c r="AS119" i="19"/>
  <c r="AM53" i="19"/>
  <c r="AB119" i="21"/>
  <c r="Y119" i="21"/>
  <c r="AS122" i="19"/>
  <c r="AM56" i="19"/>
  <c r="J119" i="39"/>
  <c r="N120" i="19"/>
  <c r="AS121" i="19"/>
  <c r="AM165" i="19"/>
  <c r="AM55" i="19"/>
  <c r="AY163" i="39"/>
  <c r="Y119" i="39"/>
  <c r="Y121" i="19"/>
  <c r="AM54" i="19"/>
  <c r="AS120" i="19"/>
  <c r="BK122" i="39"/>
  <c r="AQ119" i="21"/>
  <c r="AT119" i="21"/>
  <c r="AN119" i="21"/>
  <c r="M122" i="39"/>
  <c r="T164" i="39"/>
  <c r="BK120" i="39"/>
  <c r="U55" i="39"/>
  <c r="W163" i="19"/>
  <c r="AA119" i="19"/>
  <c r="BK121" i="39"/>
  <c r="Z119" i="19"/>
  <c r="AA120" i="21"/>
  <c r="Y162" i="19"/>
  <c r="AB118" i="19"/>
  <c r="F119" i="21"/>
  <c r="J122" i="39"/>
  <c r="W120" i="39"/>
  <c r="N165" i="19"/>
  <c r="M165" i="19"/>
  <c r="O121" i="19"/>
  <c r="O119" i="19"/>
  <c r="N163" i="19"/>
  <c r="AQ121" i="19"/>
  <c r="AK165" i="19"/>
  <c r="AA118" i="21"/>
  <c r="Y120" i="39"/>
  <c r="AY164" i="39"/>
  <c r="L121" i="39"/>
  <c r="AX164" i="39"/>
  <c r="X120" i="39"/>
  <c r="U53" i="39"/>
  <c r="U163" i="39"/>
  <c r="AP121" i="19"/>
  <c r="U54" i="39"/>
  <c r="U164" i="39"/>
  <c r="AP121" i="21"/>
  <c r="AQ120" i="19"/>
  <c r="AK164" i="19"/>
  <c r="AM120" i="21"/>
  <c r="AS120" i="21"/>
  <c r="AP162" i="19"/>
  <c r="AU118" i="19"/>
  <c r="AS119" i="21"/>
  <c r="AQ122" i="19"/>
  <c r="V164" i="19"/>
  <c r="Z120" i="19"/>
  <c r="L120" i="39"/>
  <c r="N121" i="19"/>
  <c r="H20" i="40"/>
  <c r="AP119" i="21"/>
  <c r="K7" i="18"/>
  <c r="BL120" i="39"/>
  <c r="BH164" i="39"/>
  <c r="AL165" i="19"/>
  <c r="AR121" i="19"/>
  <c r="AA119" i="21"/>
  <c r="AZ120" i="19"/>
  <c r="J9" i="12" s="1"/>
  <c r="BM119" i="39"/>
  <c r="BI163" i="39"/>
  <c r="AS118" i="21"/>
  <c r="AU118" i="21"/>
  <c r="X119" i="39"/>
  <c r="AP120" i="19"/>
  <c r="W164" i="19"/>
  <c r="AA120" i="19"/>
  <c r="BK162" i="39"/>
  <c r="W162" i="39"/>
  <c r="AP118" i="21"/>
  <c r="F164" i="19"/>
  <c r="F120" i="19"/>
  <c r="Y120" i="19"/>
  <c r="W121" i="39"/>
  <c r="E11" i="26"/>
  <c r="E10" i="26" s="1"/>
  <c r="K18" i="34"/>
  <c r="I17" i="34"/>
  <c r="K17" i="34" s="1"/>
  <c r="E83" i="26"/>
  <c r="E82" i="26" s="1"/>
  <c r="F83" i="26"/>
  <c r="F82" i="26" s="1"/>
  <c r="DJ191" i="1"/>
  <c r="DJ126" i="1"/>
  <c r="DJ125" i="1"/>
  <c r="DJ130" i="1"/>
  <c r="DJ135" i="1"/>
  <c r="DJ127" i="1"/>
  <c r="DJ138" i="1"/>
  <c r="DJ147" i="1"/>
  <c r="DJ139" i="1"/>
  <c r="DJ146" i="1"/>
  <c r="DJ136" i="1"/>
  <c r="DJ144" i="1"/>
  <c r="DJ140" i="1"/>
  <c r="DJ128" i="1"/>
  <c r="DJ141" i="1"/>
  <c r="DJ133" i="1"/>
  <c r="DJ137" i="1"/>
  <c r="DJ134" i="1"/>
  <c r="DJ143" i="1"/>
  <c r="DJ129" i="1"/>
  <c r="DJ132" i="1"/>
  <c r="DJ142" i="1"/>
  <c r="DJ131" i="1"/>
  <c r="J45" i="21"/>
  <c r="DU126" i="1"/>
  <c r="B45" i="39"/>
  <c r="AD45" i="21"/>
  <c r="AF45" i="39"/>
  <c r="Q45" i="21"/>
  <c r="DU191" i="1"/>
  <c r="D45" i="21"/>
  <c r="DU125" i="1"/>
  <c r="DU128" i="1"/>
  <c r="DU138" i="1"/>
  <c r="DU146" i="1"/>
  <c r="DU130" i="1"/>
  <c r="DU131" i="1"/>
  <c r="DU142" i="1"/>
  <c r="DU139" i="1"/>
  <c r="DU136" i="1"/>
  <c r="DU133" i="1"/>
  <c r="DU147" i="1"/>
  <c r="DU144" i="1"/>
  <c r="DU129" i="1"/>
  <c r="DU143" i="1"/>
  <c r="DU135" i="1"/>
  <c r="DU134" i="1"/>
  <c r="DU140" i="1"/>
  <c r="DU132" i="1"/>
  <c r="DU141" i="1"/>
  <c r="DU127" i="1"/>
  <c r="DU137" i="1"/>
  <c r="EY133" i="1"/>
  <c r="EY144" i="1"/>
  <c r="EY138" i="1"/>
  <c r="EY126" i="1"/>
  <c r="EY137" i="1"/>
  <c r="EY132" i="1"/>
  <c r="EY136" i="1"/>
  <c r="EY130" i="1"/>
  <c r="EY141" i="1"/>
  <c r="EY125" i="1"/>
  <c r="EY140" i="1"/>
  <c r="EY135" i="1"/>
  <c r="EY146" i="1"/>
  <c r="EY142" i="1"/>
  <c r="EY129" i="1"/>
  <c r="EY127" i="1"/>
  <c r="EY147" i="1"/>
  <c r="EY143" i="1"/>
  <c r="EY131" i="1"/>
  <c r="EY128" i="1"/>
  <c r="EY139" i="1"/>
  <c r="EY134" i="1"/>
  <c r="AS45" i="21"/>
  <c r="L45" i="39"/>
  <c r="O45" i="21"/>
  <c r="AA45" i="21"/>
  <c r="EF126" i="1"/>
  <c r="EF191" i="1"/>
  <c r="EF125" i="1"/>
  <c r="EF147" i="1"/>
  <c r="EF129" i="1"/>
  <c r="EF142" i="1"/>
  <c r="EF133" i="1"/>
  <c r="EF146" i="1"/>
  <c r="EF128" i="1"/>
  <c r="EF140" i="1"/>
  <c r="EF135" i="1"/>
  <c r="EF131" i="1"/>
  <c r="EF138" i="1"/>
  <c r="EF134" i="1"/>
  <c r="EF141" i="1"/>
  <c r="EF139" i="1"/>
  <c r="EF132" i="1"/>
  <c r="EF143" i="1"/>
  <c r="EF130" i="1"/>
  <c r="EF127" i="1"/>
  <c r="EF136" i="1"/>
  <c r="EF137" i="1"/>
  <c r="EF144" i="1"/>
  <c r="ET133" i="1"/>
  <c r="ET136" i="1"/>
  <c r="ET144" i="1"/>
  <c r="ET130" i="1"/>
  <c r="ET125" i="1"/>
  <c r="ET129" i="1"/>
  <c r="ET137" i="1"/>
  <c r="ET128" i="1"/>
  <c r="ET134" i="1"/>
  <c r="ET131" i="1"/>
  <c r="ET140" i="1"/>
  <c r="ET141" i="1"/>
  <c r="ET139" i="1"/>
  <c r="ET132" i="1"/>
  <c r="ET191" i="1"/>
  <c r="ET126" i="1"/>
  <c r="ET138" i="1"/>
  <c r="ET143" i="1"/>
  <c r="ET127" i="1"/>
  <c r="ET147" i="1"/>
  <c r="ET142" i="1"/>
  <c r="ET135" i="1"/>
  <c r="ET146" i="1"/>
  <c r="CP191" i="1"/>
  <c r="CP126" i="1"/>
  <c r="CP144" i="1"/>
  <c r="CP142" i="1"/>
  <c r="CP143" i="1"/>
  <c r="CP129" i="1"/>
  <c r="CP134" i="1"/>
  <c r="CP147" i="1"/>
  <c r="CP146" i="1"/>
  <c r="CP140" i="1"/>
  <c r="CP125" i="1"/>
  <c r="CP136" i="1"/>
  <c r="CP132" i="1"/>
  <c r="CP139" i="1"/>
  <c r="CP131" i="1"/>
  <c r="CP128" i="1"/>
  <c r="CP137" i="1"/>
  <c r="CP127" i="1"/>
  <c r="CP138" i="1"/>
  <c r="CP133" i="1"/>
  <c r="CP135" i="1"/>
  <c r="CP141" i="1"/>
  <c r="CP130" i="1"/>
  <c r="BB191" i="1"/>
  <c r="BB126" i="1"/>
  <c r="BB127" i="1"/>
  <c r="BB130" i="1"/>
  <c r="BB147" i="1"/>
  <c r="BB139" i="1"/>
  <c r="BB146" i="1"/>
  <c r="BB136" i="1"/>
  <c r="BB129" i="1"/>
  <c r="BB143" i="1"/>
  <c r="BB141" i="1"/>
  <c r="BB135" i="1"/>
  <c r="BB128" i="1"/>
  <c r="BB125" i="1"/>
  <c r="BB137" i="1"/>
  <c r="BB131" i="1"/>
  <c r="BB132" i="1"/>
  <c r="BB144" i="1"/>
  <c r="BB138" i="1"/>
  <c r="BB133" i="1"/>
  <c r="BB134" i="1"/>
  <c r="BB142" i="1"/>
  <c r="BB140" i="1"/>
  <c r="AY191" i="1"/>
  <c r="AY126" i="1"/>
  <c r="AY125" i="1"/>
  <c r="AY147" i="1"/>
  <c r="AY136" i="1"/>
  <c r="AY128" i="1"/>
  <c r="AY141" i="1"/>
  <c r="AY140" i="1"/>
  <c r="AY146" i="1"/>
  <c r="AY139" i="1"/>
  <c r="AY138" i="1"/>
  <c r="AY132" i="1"/>
  <c r="AY134" i="1"/>
  <c r="AY133" i="1"/>
  <c r="AY130" i="1"/>
  <c r="AY127" i="1"/>
  <c r="AY135" i="1"/>
  <c r="AY137" i="1"/>
  <c r="AY143" i="1"/>
  <c r="AY131" i="1"/>
  <c r="AY144" i="1"/>
  <c r="AY129" i="1"/>
  <c r="AY142" i="1"/>
  <c r="AP191" i="1"/>
  <c r="AP126" i="1"/>
  <c r="AP125" i="1"/>
  <c r="AP135" i="1"/>
  <c r="AP141" i="1"/>
  <c r="AP146" i="1"/>
  <c r="AP143" i="1"/>
  <c r="AP140" i="1"/>
  <c r="AP127" i="1"/>
  <c r="AP130" i="1"/>
  <c r="AP134" i="1"/>
  <c r="AP132" i="1"/>
  <c r="AP136" i="1"/>
  <c r="AP129" i="1"/>
  <c r="AP139" i="1"/>
  <c r="AP133" i="1"/>
  <c r="AP137" i="1"/>
  <c r="AP131" i="1"/>
  <c r="AP144" i="1"/>
  <c r="AP142" i="1"/>
  <c r="AP138" i="1"/>
  <c r="AP147" i="1"/>
  <c r="AP128" i="1"/>
  <c r="DF191" i="1"/>
  <c r="DF126" i="1"/>
  <c r="DF147" i="1"/>
  <c r="DF128" i="1"/>
  <c r="DF139" i="1"/>
  <c r="DF134" i="1"/>
  <c r="DF138" i="1"/>
  <c r="DF127" i="1"/>
  <c r="DF146" i="1"/>
  <c r="DF144" i="1"/>
  <c r="DF125" i="1"/>
  <c r="DF129" i="1"/>
  <c r="DF141" i="1"/>
  <c r="DF131" i="1"/>
  <c r="DF137" i="1"/>
  <c r="DF133" i="1"/>
  <c r="DF130" i="1"/>
  <c r="DF143" i="1"/>
  <c r="DF132" i="1"/>
  <c r="DF135" i="1"/>
  <c r="DF140" i="1"/>
  <c r="DF142" i="1"/>
  <c r="DF136" i="1"/>
  <c r="DN126" i="1"/>
  <c r="DN191" i="1"/>
  <c r="DN125" i="1"/>
  <c r="DN146" i="1"/>
  <c r="DN131" i="1"/>
  <c r="DN134" i="1"/>
  <c r="DN137" i="1"/>
  <c r="DN143" i="1"/>
  <c r="DN147" i="1"/>
  <c r="DN138" i="1"/>
  <c r="DN139" i="1"/>
  <c r="DN133" i="1"/>
  <c r="DN142" i="1"/>
  <c r="DN136" i="1"/>
  <c r="DN127" i="1"/>
  <c r="DN141" i="1"/>
  <c r="DN140" i="1"/>
  <c r="DN135" i="1"/>
  <c r="DN128" i="1"/>
  <c r="DN144" i="1"/>
  <c r="DN132" i="1"/>
  <c r="DN129" i="1"/>
  <c r="DN130" i="1"/>
  <c r="CS191" i="1"/>
  <c r="CS126" i="1"/>
  <c r="CS125" i="1"/>
  <c r="CS146" i="1"/>
  <c r="CS143" i="1"/>
  <c r="CS136" i="1"/>
  <c r="CS134" i="1"/>
  <c r="CS147" i="1"/>
  <c r="CS132" i="1"/>
  <c r="CS128" i="1"/>
  <c r="CS127" i="1"/>
  <c r="CS130" i="1"/>
  <c r="CS131" i="1"/>
  <c r="CS139" i="1"/>
  <c r="CS144" i="1"/>
  <c r="CS137" i="1"/>
  <c r="CS138" i="1"/>
  <c r="CS133" i="1"/>
  <c r="CS135" i="1"/>
  <c r="CS140" i="1"/>
  <c r="CS142" i="1"/>
  <c r="CS141" i="1"/>
  <c r="CS129" i="1"/>
  <c r="CD191" i="1"/>
  <c r="CD126" i="1"/>
  <c r="CD128" i="1"/>
  <c r="CD125" i="1"/>
  <c r="CD146" i="1"/>
  <c r="CD133" i="1"/>
  <c r="CD136" i="1"/>
  <c r="CD138" i="1"/>
  <c r="CD141" i="1"/>
  <c r="CD134" i="1"/>
  <c r="CD129" i="1"/>
  <c r="CD142" i="1"/>
  <c r="CD137" i="1"/>
  <c r="CD135" i="1"/>
  <c r="CD127" i="1"/>
  <c r="CD131" i="1"/>
  <c r="CD147" i="1"/>
  <c r="CD130" i="1"/>
  <c r="CD143" i="1"/>
  <c r="CD139" i="1"/>
  <c r="CD144" i="1"/>
  <c r="CD132" i="1"/>
  <c r="CD140" i="1"/>
  <c r="T191" i="1"/>
  <c r="T126" i="1"/>
  <c r="T138" i="1"/>
  <c r="T134" i="1"/>
  <c r="T125" i="1"/>
  <c r="T130" i="1"/>
  <c r="T141" i="1"/>
  <c r="T147" i="1"/>
  <c r="T132" i="1"/>
  <c r="T143" i="1"/>
  <c r="T131" i="1"/>
  <c r="T128" i="1"/>
  <c r="T136" i="1"/>
  <c r="T146" i="1"/>
  <c r="T142" i="1"/>
  <c r="T144" i="1"/>
  <c r="T135" i="1"/>
  <c r="T140" i="1"/>
  <c r="T133" i="1"/>
  <c r="T127" i="1"/>
  <c r="T129" i="1"/>
  <c r="T139" i="1"/>
  <c r="T137" i="1"/>
  <c r="DH126" i="1"/>
  <c r="DH191" i="1"/>
  <c r="DH142" i="1"/>
  <c r="DH128" i="1"/>
  <c r="DH138" i="1"/>
  <c r="DH146" i="1"/>
  <c r="DH136" i="1"/>
  <c r="DH125" i="1"/>
  <c r="DH140" i="1"/>
  <c r="DH144" i="1"/>
  <c r="DH139" i="1"/>
  <c r="DH147" i="1"/>
  <c r="DH143" i="1"/>
  <c r="DH131" i="1"/>
  <c r="DH129" i="1"/>
  <c r="DH141" i="1"/>
  <c r="DH133" i="1"/>
  <c r="DH137" i="1"/>
  <c r="DH135" i="1"/>
  <c r="DH127" i="1"/>
  <c r="DH134" i="1"/>
  <c r="DH132" i="1"/>
  <c r="DH130" i="1"/>
  <c r="CW126" i="1"/>
  <c r="CW191" i="1"/>
  <c r="B45" i="21"/>
  <c r="CW134" i="1"/>
  <c r="CW143" i="1"/>
  <c r="CW130" i="1"/>
  <c r="CW129" i="1"/>
  <c r="CW128" i="1"/>
  <c r="CW139" i="1"/>
  <c r="CW125" i="1"/>
  <c r="CW144" i="1"/>
  <c r="CW127" i="1"/>
  <c r="CW141" i="1"/>
  <c r="CW131" i="1"/>
  <c r="CW142" i="1"/>
  <c r="CW146" i="1"/>
  <c r="CW138" i="1"/>
  <c r="CW132" i="1"/>
  <c r="CW147" i="1"/>
  <c r="CW136" i="1"/>
  <c r="CW140" i="1"/>
  <c r="CW135" i="1"/>
  <c r="CW137" i="1"/>
  <c r="CW133" i="1"/>
  <c r="DT191" i="1"/>
  <c r="DT126" i="1"/>
  <c r="DT129" i="1"/>
  <c r="DT142" i="1"/>
  <c r="DT147" i="1"/>
  <c r="DT128" i="1"/>
  <c r="DT135" i="1"/>
  <c r="DT133" i="1"/>
  <c r="DT127" i="1"/>
  <c r="DT139" i="1"/>
  <c r="DT146" i="1"/>
  <c r="DT138" i="1"/>
  <c r="DT144" i="1"/>
  <c r="DT125" i="1"/>
  <c r="DT131" i="1"/>
  <c r="DT136" i="1"/>
  <c r="DT141" i="1"/>
  <c r="DT137" i="1"/>
  <c r="DT134" i="1"/>
  <c r="DT132" i="1"/>
  <c r="DT143" i="1"/>
  <c r="DT130" i="1"/>
  <c r="DT140" i="1"/>
  <c r="AE191" i="1"/>
  <c r="AE126" i="1"/>
  <c r="AE143" i="1"/>
  <c r="AE142" i="1"/>
  <c r="AE130" i="1"/>
  <c r="AE147" i="1"/>
  <c r="AE144" i="1"/>
  <c r="AE125" i="1"/>
  <c r="AE136" i="1"/>
  <c r="AE133" i="1"/>
  <c r="AE131" i="1"/>
  <c r="AE139" i="1"/>
  <c r="AE129" i="1"/>
  <c r="AE134" i="1"/>
  <c r="AE140" i="1"/>
  <c r="AE127" i="1"/>
  <c r="AE141" i="1"/>
  <c r="AE132" i="1"/>
  <c r="AE146" i="1"/>
  <c r="AE128" i="1"/>
  <c r="AE138" i="1"/>
  <c r="AE137" i="1"/>
  <c r="AE135" i="1"/>
  <c r="BA126" i="1"/>
  <c r="BA191" i="1"/>
  <c r="BA125" i="1"/>
  <c r="BA131" i="1"/>
  <c r="BA147" i="1"/>
  <c r="BA138" i="1"/>
  <c r="BA140" i="1"/>
  <c r="BA146" i="1"/>
  <c r="BA127" i="1"/>
  <c r="BA130" i="1"/>
  <c r="BA132" i="1"/>
  <c r="BA142" i="1"/>
  <c r="BA141" i="1"/>
  <c r="BA139" i="1"/>
  <c r="BA129" i="1"/>
  <c r="BA135" i="1"/>
  <c r="BA134" i="1"/>
  <c r="BA133" i="1"/>
  <c r="BA128" i="1"/>
  <c r="BA136" i="1"/>
  <c r="BA137" i="1"/>
  <c r="BA144" i="1"/>
  <c r="BA143" i="1"/>
  <c r="CK126" i="1"/>
  <c r="CK191" i="1"/>
  <c r="CK125" i="1"/>
  <c r="CK129" i="1"/>
  <c r="CK139" i="1"/>
  <c r="CK147" i="1"/>
  <c r="CK136" i="1"/>
  <c r="CK137" i="1"/>
  <c r="CK138" i="1"/>
  <c r="CK131" i="1"/>
  <c r="CK130" i="1"/>
  <c r="CK134" i="1"/>
  <c r="CK128" i="1"/>
  <c r="CK132" i="1"/>
  <c r="CK133" i="1"/>
  <c r="CK143" i="1"/>
  <c r="CK144" i="1"/>
  <c r="CK146" i="1"/>
  <c r="CK140" i="1"/>
  <c r="CK141" i="1"/>
  <c r="CK135" i="1"/>
  <c r="CK142" i="1"/>
  <c r="CK127" i="1"/>
  <c r="W191" i="1"/>
  <c r="W126" i="1"/>
  <c r="W125" i="1"/>
  <c r="W139" i="1"/>
  <c r="W138" i="1"/>
  <c r="W143" i="1"/>
  <c r="W147" i="1"/>
  <c r="W134" i="1"/>
  <c r="W141" i="1"/>
  <c r="W137" i="1"/>
  <c r="W127" i="1"/>
  <c r="W133" i="1"/>
  <c r="W135" i="1"/>
  <c r="W144" i="1"/>
  <c r="W128" i="1"/>
  <c r="W129" i="1"/>
  <c r="W136" i="1"/>
  <c r="W146" i="1"/>
  <c r="W132" i="1"/>
  <c r="W130" i="1"/>
  <c r="W142" i="1"/>
  <c r="W140" i="1"/>
  <c r="W131" i="1"/>
  <c r="AA191" i="1"/>
  <c r="AA126" i="1"/>
  <c r="AA136" i="1"/>
  <c r="AA139" i="1"/>
  <c r="AA146" i="1"/>
  <c r="AA141" i="1"/>
  <c r="AA125" i="1"/>
  <c r="AA144" i="1"/>
  <c r="AA133" i="1"/>
  <c r="AA147" i="1"/>
  <c r="AA143" i="1"/>
  <c r="AA127" i="1"/>
  <c r="AA142" i="1"/>
  <c r="AA132" i="1"/>
  <c r="AA140" i="1"/>
  <c r="AA129" i="1"/>
  <c r="AA131" i="1"/>
  <c r="AA134" i="1"/>
  <c r="AA137" i="1"/>
  <c r="AA138" i="1"/>
  <c r="AA128" i="1"/>
  <c r="AA135" i="1"/>
  <c r="AA130" i="1"/>
  <c r="BE126" i="1"/>
  <c r="BE191" i="1"/>
  <c r="BE125" i="1"/>
  <c r="BE131" i="1"/>
  <c r="BE135" i="1"/>
  <c r="BE133" i="1"/>
  <c r="BE143" i="1"/>
  <c r="BE127" i="1"/>
  <c r="BE147" i="1"/>
  <c r="BE130" i="1"/>
  <c r="BE136" i="1"/>
  <c r="BE139" i="1"/>
  <c r="BE142" i="1"/>
  <c r="BE128" i="1"/>
  <c r="BE138" i="1"/>
  <c r="BE132" i="1"/>
  <c r="BE141" i="1"/>
  <c r="BE129" i="1"/>
  <c r="BE144" i="1"/>
  <c r="BE146" i="1"/>
  <c r="BE137" i="1"/>
  <c r="BE140" i="1"/>
  <c r="BE134" i="1"/>
  <c r="AW191" i="1"/>
  <c r="AW126" i="1"/>
  <c r="AW142" i="1"/>
  <c r="AW137" i="1"/>
  <c r="AW135" i="1"/>
  <c r="AW144" i="1"/>
  <c r="AW125" i="1"/>
  <c r="AW140" i="1"/>
  <c r="AW138" i="1"/>
  <c r="AW132" i="1"/>
  <c r="AW147" i="1"/>
  <c r="AW131" i="1"/>
  <c r="AW129" i="1"/>
  <c r="AW133" i="1"/>
  <c r="AW143" i="1"/>
  <c r="AW141" i="1"/>
  <c r="AW146" i="1"/>
  <c r="AW134" i="1"/>
  <c r="AW139" i="1"/>
  <c r="AW127" i="1"/>
  <c r="AW130" i="1"/>
  <c r="AW128" i="1"/>
  <c r="AW136" i="1"/>
  <c r="CM191" i="1"/>
  <c r="CM126" i="1"/>
  <c r="CM139" i="1"/>
  <c r="CM131" i="1"/>
  <c r="CM146" i="1"/>
  <c r="CM127" i="1"/>
  <c r="CM140" i="1"/>
  <c r="CM129" i="1"/>
  <c r="CM142" i="1"/>
  <c r="CM134" i="1"/>
  <c r="CM136" i="1"/>
  <c r="CM125" i="1"/>
  <c r="CM137" i="1"/>
  <c r="CM132" i="1"/>
  <c r="CM143" i="1"/>
  <c r="CM144" i="1"/>
  <c r="CM138" i="1"/>
  <c r="CM147" i="1"/>
  <c r="CM130" i="1"/>
  <c r="CM128" i="1"/>
  <c r="CM141" i="1"/>
  <c r="CM133" i="1"/>
  <c r="CM135" i="1"/>
  <c r="EV146" i="1"/>
  <c r="EV140" i="1"/>
  <c r="EV139" i="1"/>
  <c r="EV134" i="1"/>
  <c r="EV137" i="1"/>
  <c r="EV131" i="1"/>
  <c r="EV129" i="1"/>
  <c r="EV127" i="1"/>
  <c r="EV141" i="1"/>
  <c r="EV142" i="1"/>
  <c r="EV138" i="1"/>
  <c r="EV128" i="1"/>
  <c r="EV136" i="1"/>
  <c r="EV144" i="1"/>
  <c r="EV135" i="1"/>
  <c r="EV130" i="1"/>
  <c r="EV125" i="1"/>
  <c r="EV132" i="1"/>
  <c r="EV126" i="1"/>
  <c r="EV143" i="1"/>
  <c r="EV133" i="1"/>
  <c r="EV147" i="1"/>
  <c r="Z45" i="21"/>
  <c r="K45" i="39"/>
  <c r="EZ126" i="1"/>
  <c r="EZ136" i="1"/>
  <c r="EZ127" i="1"/>
  <c r="EZ146" i="1"/>
  <c r="EZ125" i="1"/>
  <c r="EZ132" i="1"/>
  <c r="EZ134" i="1"/>
  <c r="EZ147" i="1"/>
  <c r="EZ128" i="1"/>
  <c r="EZ143" i="1"/>
  <c r="EZ129" i="1"/>
  <c r="EZ144" i="1"/>
  <c r="EZ130" i="1"/>
  <c r="EZ131" i="1"/>
  <c r="EZ141" i="1"/>
  <c r="EZ139" i="1"/>
  <c r="EZ142" i="1"/>
  <c r="EZ138" i="1"/>
  <c r="EZ133" i="1"/>
  <c r="EZ137" i="1"/>
  <c r="EZ140" i="1"/>
  <c r="EZ135" i="1"/>
  <c r="CY126" i="1"/>
  <c r="CY191" i="1"/>
  <c r="CY125" i="1"/>
  <c r="CY131" i="1"/>
  <c r="CY127" i="1"/>
  <c r="CY140" i="1"/>
  <c r="CY137" i="1"/>
  <c r="CY142" i="1"/>
  <c r="CY134" i="1"/>
  <c r="CY130" i="1"/>
  <c r="CY146" i="1"/>
  <c r="CY136" i="1"/>
  <c r="CY133" i="1"/>
  <c r="CY139" i="1"/>
  <c r="CY138" i="1"/>
  <c r="CY135" i="1"/>
  <c r="CY128" i="1"/>
  <c r="CY129" i="1"/>
  <c r="CY144" i="1"/>
  <c r="CY132" i="1"/>
  <c r="CY141" i="1"/>
  <c r="CY143" i="1"/>
  <c r="CY147" i="1"/>
  <c r="AB126" i="1"/>
  <c r="AB191" i="1"/>
  <c r="AB125" i="1"/>
  <c r="AB134" i="1"/>
  <c r="AB139" i="1"/>
  <c r="AB129" i="1"/>
  <c r="AB131" i="1"/>
  <c r="AB146" i="1"/>
  <c r="AB147" i="1"/>
  <c r="AB132" i="1"/>
  <c r="AB140" i="1"/>
  <c r="AB127" i="1"/>
  <c r="AB136" i="1"/>
  <c r="AB142" i="1"/>
  <c r="AB141" i="1"/>
  <c r="AB143" i="1"/>
  <c r="AB133" i="1"/>
  <c r="AB144" i="1"/>
  <c r="AB128" i="1"/>
  <c r="AB137" i="1"/>
  <c r="AB130" i="1"/>
  <c r="AB138" i="1"/>
  <c r="AB135" i="1"/>
  <c r="DL126" i="1"/>
  <c r="AC45" i="39"/>
  <c r="DL191" i="1"/>
  <c r="DL131" i="1"/>
  <c r="DL128" i="1"/>
  <c r="DL132" i="1"/>
  <c r="DL142" i="1"/>
  <c r="DL146" i="1"/>
  <c r="DL139" i="1"/>
  <c r="DL143" i="1"/>
  <c r="DL134" i="1"/>
  <c r="DL137" i="1"/>
  <c r="DL129" i="1"/>
  <c r="DL144" i="1"/>
  <c r="DL141" i="1"/>
  <c r="DL125" i="1"/>
  <c r="DL127" i="1"/>
  <c r="DL135" i="1"/>
  <c r="DL136" i="1"/>
  <c r="DL147" i="1"/>
  <c r="DL130" i="1"/>
  <c r="DL140" i="1"/>
  <c r="DL133" i="1"/>
  <c r="DL138" i="1"/>
  <c r="AI45" i="39"/>
  <c r="T45" i="21"/>
  <c r="ED126" i="1"/>
  <c r="ED191" i="1"/>
  <c r="E45" i="39"/>
  <c r="ED125" i="1"/>
  <c r="ED147" i="1"/>
  <c r="ED133" i="1"/>
  <c r="ED129" i="1"/>
  <c r="ED138" i="1"/>
  <c r="ED132" i="1"/>
  <c r="ED128" i="1"/>
  <c r="ED144" i="1"/>
  <c r="ED137" i="1"/>
  <c r="ED131" i="1"/>
  <c r="ED127" i="1"/>
  <c r="ED141" i="1"/>
  <c r="ED134" i="1"/>
  <c r="ED140" i="1"/>
  <c r="ED135" i="1"/>
  <c r="ED146" i="1"/>
  <c r="ED136" i="1"/>
  <c r="ED130" i="1"/>
  <c r="ED143" i="1"/>
  <c r="ED139" i="1"/>
  <c r="ED142" i="1"/>
  <c r="EN191" i="1"/>
  <c r="EB126" i="1"/>
  <c r="EB191" i="1"/>
  <c r="EB137" i="1"/>
  <c r="EB132" i="1"/>
  <c r="EB144" i="1"/>
  <c r="EB128" i="1"/>
  <c r="EB142" i="1"/>
  <c r="EB125" i="1"/>
  <c r="EB133" i="1"/>
  <c r="EB147" i="1"/>
  <c r="EB138" i="1"/>
  <c r="EB146" i="1"/>
  <c r="EB139" i="1"/>
  <c r="EB135" i="1"/>
  <c r="EB134" i="1"/>
  <c r="EB130" i="1"/>
  <c r="EB129" i="1"/>
  <c r="EB131" i="1"/>
  <c r="EB140" i="1"/>
  <c r="EB136" i="1"/>
  <c r="EB143" i="1"/>
  <c r="EB141" i="1"/>
  <c r="EB127" i="1"/>
  <c r="DP191" i="1"/>
  <c r="DP126" i="1"/>
  <c r="DP142" i="1"/>
  <c r="DP125" i="1"/>
  <c r="DP127" i="1"/>
  <c r="DP134" i="1"/>
  <c r="DP138" i="1"/>
  <c r="DP147" i="1"/>
  <c r="DP144" i="1"/>
  <c r="DP137" i="1"/>
  <c r="DP143" i="1"/>
  <c r="DP140" i="1"/>
  <c r="DP133" i="1"/>
  <c r="DP129" i="1"/>
  <c r="DP128" i="1"/>
  <c r="DP139" i="1"/>
  <c r="DP131" i="1"/>
  <c r="DP136" i="1"/>
  <c r="DP141" i="1"/>
  <c r="DP132" i="1"/>
  <c r="DP135" i="1"/>
  <c r="DP146" i="1"/>
  <c r="DP130" i="1"/>
  <c r="BD191" i="1"/>
  <c r="BD126" i="1"/>
  <c r="BD125" i="1"/>
  <c r="BD142" i="1"/>
  <c r="BD136" i="1"/>
  <c r="BD139" i="1"/>
  <c r="BD147" i="1"/>
  <c r="BD140" i="1"/>
  <c r="BD134" i="1"/>
  <c r="BD138" i="1"/>
  <c r="BD131" i="1"/>
  <c r="BD135" i="1"/>
  <c r="BD130" i="1"/>
  <c r="BD132" i="1"/>
  <c r="BD144" i="1"/>
  <c r="BD137" i="1"/>
  <c r="BD129" i="1"/>
  <c r="BD146" i="1"/>
  <c r="BD127" i="1"/>
  <c r="BD128" i="1"/>
  <c r="BD133" i="1"/>
  <c r="BD143" i="1"/>
  <c r="BD141" i="1"/>
  <c r="DO191" i="1"/>
  <c r="DO126" i="1"/>
  <c r="AD45" i="39"/>
  <c r="I45" i="21"/>
  <c r="DO125" i="1"/>
  <c r="DO139" i="1"/>
  <c r="DO129" i="1"/>
  <c r="DO138" i="1"/>
  <c r="DO133" i="1"/>
  <c r="DO135" i="1"/>
  <c r="DO128" i="1"/>
  <c r="DO136" i="1"/>
  <c r="DO130" i="1"/>
  <c r="DO144" i="1"/>
  <c r="DO140" i="1"/>
  <c r="DO142" i="1"/>
  <c r="DO127" i="1"/>
  <c r="DO147" i="1"/>
  <c r="DO132" i="1"/>
  <c r="DO131" i="1"/>
  <c r="DO141" i="1"/>
  <c r="DO134" i="1"/>
  <c r="DO143" i="1"/>
  <c r="DO146" i="1"/>
  <c r="DO137" i="1"/>
  <c r="BT126" i="1"/>
  <c r="BT191" i="1"/>
  <c r="BT141" i="1"/>
  <c r="BT144" i="1"/>
  <c r="BT127" i="1"/>
  <c r="BT130" i="1"/>
  <c r="BT138" i="1"/>
  <c r="BT135" i="1"/>
  <c r="BT147" i="1"/>
  <c r="BT125" i="1"/>
  <c r="BT143" i="1"/>
  <c r="BT132" i="1"/>
  <c r="BT131" i="1"/>
  <c r="BT140" i="1"/>
  <c r="BT133" i="1"/>
  <c r="BT136" i="1"/>
  <c r="BT134" i="1"/>
  <c r="BT139" i="1"/>
  <c r="BT128" i="1"/>
  <c r="BT129" i="1"/>
  <c r="BT142" i="1"/>
  <c r="BT137" i="1"/>
  <c r="BT146" i="1"/>
  <c r="AG191" i="1"/>
  <c r="AG126" i="1"/>
  <c r="AG125" i="1"/>
  <c r="AG141" i="1"/>
  <c r="AG129" i="1"/>
  <c r="AG144" i="1"/>
  <c r="AG131" i="1"/>
  <c r="AG127" i="1"/>
  <c r="AG135" i="1"/>
  <c r="AG140" i="1"/>
  <c r="AG136" i="1"/>
  <c r="AG128" i="1"/>
  <c r="AG130" i="1"/>
  <c r="AG137" i="1"/>
  <c r="AG139" i="1"/>
  <c r="AG134" i="1"/>
  <c r="AG132" i="1"/>
  <c r="AG133" i="1"/>
  <c r="AG142" i="1"/>
  <c r="AG146" i="1"/>
  <c r="AG147" i="1"/>
  <c r="AG143" i="1"/>
  <c r="AG138" i="1"/>
  <c r="DK191" i="1"/>
  <c r="DK126" i="1"/>
  <c r="DK125" i="1"/>
  <c r="DK140" i="1"/>
  <c r="DK147" i="1"/>
  <c r="DK141" i="1"/>
  <c r="DK133" i="1"/>
  <c r="DK136" i="1"/>
  <c r="DK143" i="1"/>
  <c r="DK146" i="1"/>
  <c r="DK135" i="1"/>
  <c r="DK142" i="1"/>
  <c r="DK128" i="1"/>
  <c r="DK129" i="1"/>
  <c r="DK139" i="1"/>
  <c r="DK134" i="1"/>
  <c r="DK127" i="1"/>
  <c r="DK131" i="1"/>
  <c r="DK137" i="1"/>
  <c r="DK138" i="1"/>
  <c r="DK144" i="1"/>
  <c r="DK130" i="1"/>
  <c r="DK132" i="1"/>
  <c r="EH191" i="1"/>
  <c r="DV126" i="1"/>
  <c r="DV191" i="1"/>
  <c r="DV125" i="1"/>
  <c r="DV132" i="1"/>
  <c r="DV130" i="1"/>
  <c r="DV146" i="1"/>
  <c r="DV138" i="1"/>
  <c r="DV139" i="1"/>
  <c r="DV127" i="1"/>
  <c r="DV128" i="1"/>
  <c r="DV141" i="1"/>
  <c r="DV147" i="1"/>
  <c r="DV135" i="1"/>
  <c r="DV140" i="1"/>
  <c r="DV129" i="1"/>
  <c r="DV134" i="1"/>
  <c r="DV143" i="1"/>
  <c r="DV131" i="1"/>
  <c r="DV142" i="1"/>
  <c r="DV137" i="1"/>
  <c r="DV136" i="1"/>
  <c r="DV133" i="1"/>
  <c r="DV144" i="1"/>
  <c r="AO191" i="1"/>
  <c r="AO126" i="1"/>
  <c r="AO140" i="1"/>
  <c r="AO125" i="1"/>
  <c r="AO144" i="1"/>
  <c r="AO143" i="1"/>
  <c r="AO142" i="1"/>
  <c r="AO147" i="1"/>
  <c r="AO146" i="1"/>
  <c r="AO136" i="1"/>
  <c r="AO131" i="1"/>
  <c r="AO138" i="1"/>
  <c r="AO137" i="1"/>
  <c r="AO132" i="1"/>
  <c r="AO127" i="1"/>
  <c r="AO130" i="1"/>
  <c r="AO141" i="1"/>
  <c r="AO133" i="1"/>
  <c r="AO135" i="1"/>
  <c r="AO134" i="1"/>
  <c r="AO139" i="1"/>
  <c r="AO129" i="1"/>
  <c r="AO128" i="1"/>
  <c r="BF191" i="1"/>
  <c r="BF126" i="1"/>
  <c r="BF125" i="1"/>
  <c r="BF136" i="1"/>
  <c r="BF130" i="1"/>
  <c r="BF140" i="1"/>
  <c r="BF135" i="1"/>
  <c r="BF128" i="1"/>
  <c r="BF144" i="1"/>
  <c r="BF142" i="1"/>
  <c r="BF143" i="1"/>
  <c r="BF131" i="1"/>
  <c r="BF134" i="1"/>
  <c r="BF141" i="1"/>
  <c r="BF132" i="1"/>
  <c r="BF129" i="1"/>
  <c r="BF137" i="1"/>
  <c r="BF133" i="1"/>
  <c r="BF127" i="1"/>
  <c r="BF146" i="1"/>
  <c r="BF139" i="1"/>
  <c r="BF147" i="1"/>
  <c r="BF138" i="1"/>
  <c r="AL126" i="1"/>
  <c r="AL191" i="1"/>
  <c r="AL125" i="1"/>
  <c r="AL140" i="1"/>
  <c r="AL139" i="1"/>
  <c r="AL146" i="1"/>
  <c r="AL147" i="1"/>
  <c r="AL133" i="1"/>
  <c r="AL141" i="1"/>
  <c r="AL138" i="1"/>
  <c r="AL135" i="1"/>
  <c r="AL128" i="1"/>
  <c r="AL134" i="1"/>
  <c r="AL144" i="1"/>
  <c r="AL127" i="1"/>
  <c r="AL142" i="1"/>
  <c r="AL136" i="1"/>
  <c r="AL143" i="1"/>
  <c r="AL132" i="1"/>
  <c r="AL129" i="1"/>
  <c r="AL131" i="1"/>
  <c r="AL137" i="1"/>
  <c r="AL130" i="1"/>
  <c r="CO126" i="1"/>
  <c r="CO191" i="1"/>
  <c r="CO143" i="1"/>
  <c r="CO128" i="1"/>
  <c r="CO137" i="1"/>
  <c r="CO142" i="1"/>
  <c r="CO139" i="1"/>
  <c r="CO138" i="1"/>
  <c r="CO125" i="1"/>
  <c r="CO144" i="1"/>
  <c r="CO127" i="1"/>
  <c r="CO140" i="1"/>
  <c r="CO129" i="1"/>
  <c r="CO147" i="1"/>
  <c r="CO141" i="1"/>
  <c r="CO133" i="1"/>
  <c r="CO135" i="1"/>
  <c r="CO132" i="1"/>
  <c r="CO134" i="1"/>
  <c r="CO131" i="1"/>
  <c r="CO130" i="1"/>
  <c r="CO136" i="1"/>
  <c r="CO146" i="1"/>
  <c r="P126" i="1"/>
  <c r="P125" i="1"/>
  <c r="P135" i="1"/>
  <c r="P133" i="1"/>
  <c r="P146" i="1"/>
  <c r="P138" i="1"/>
  <c r="P130" i="1"/>
  <c r="P137" i="1"/>
  <c r="P129" i="1"/>
  <c r="P140" i="1"/>
  <c r="P144" i="1"/>
  <c r="P147" i="1"/>
  <c r="P136" i="1"/>
  <c r="P131" i="1"/>
  <c r="P127" i="1"/>
  <c r="P142" i="1"/>
  <c r="P141" i="1"/>
  <c r="P128" i="1"/>
  <c r="P143" i="1"/>
  <c r="P139" i="1"/>
  <c r="P132" i="1"/>
  <c r="P134" i="1"/>
  <c r="AK191" i="1"/>
  <c r="AK126" i="1"/>
  <c r="AK125" i="1"/>
  <c r="AK144" i="1"/>
  <c r="AK139" i="1"/>
  <c r="AK143" i="1"/>
  <c r="AK138" i="1"/>
  <c r="AK140" i="1"/>
  <c r="AK137" i="1"/>
  <c r="AK127" i="1"/>
  <c r="AK141" i="1"/>
  <c r="AK133" i="1"/>
  <c r="AK135" i="1"/>
  <c r="AK147" i="1"/>
  <c r="AK128" i="1"/>
  <c r="AK142" i="1"/>
  <c r="AK129" i="1"/>
  <c r="AK134" i="1"/>
  <c r="AK130" i="1"/>
  <c r="AK132" i="1"/>
  <c r="AK136" i="1"/>
  <c r="AK146" i="1"/>
  <c r="AK131" i="1"/>
  <c r="BY126" i="1"/>
  <c r="BY191" i="1"/>
  <c r="BY125" i="1"/>
  <c r="BY130" i="1"/>
  <c r="BY128" i="1"/>
  <c r="BY142" i="1"/>
  <c r="BY144" i="1"/>
  <c r="BY147" i="1"/>
  <c r="BY146" i="1"/>
  <c r="BY134" i="1"/>
  <c r="BY143" i="1"/>
  <c r="BY131" i="1"/>
  <c r="BY135" i="1"/>
  <c r="BY137" i="1"/>
  <c r="BY133" i="1"/>
  <c r="BY138" i="1"/>
  <c r="BY139" i="1"/>
  <c r="BY132" i="1"/>
  <c r="BY129" i="1"/>
  <c r="BY140" i="1"/>
  <c r="BY141" i="1"/>
  <c r="BY127" i="1"/>
  <c r="BY136" i="1"/>
  <c r="DC126" i="1"/>
  <c r="DC191" i="1"/>
  <c r="DC135" i="1"/>
  <c r="DC140" i="1"/>
  <c r="DC139" i="1"/>
  <c r="DC141" i="1"/>
  <c r="DC125" i="1"/>
  <c r="DC129" i="1"/>
  <c r="DC134" i="1"/>
  <c r="DC136" i="1"/>
  <c r="DC146" i="1"/>
  <c r="DC147" i="1"/>
  <c r="DC128" i="1"/>
  <c r="DC130" i="1"/>
  <c r="DC127" i="1"/>
  <c r="DC142" i="1"/>
  <c r="DC138" i="1"/>
  <c r="DC137" i="1"/>
  <c r="DC131" i="1"/>
  <c r="DC143" i="1"/>
  <c r="DC132" i="1"/>
  <c r="DC144" i="1"/>
  <c r="DC133" i="1"/>
  <c r="EL126" i="1"/>
  <c r="EL191" i="1"/>
  <c r="EL125" i="1"/>
  <c r="EL147" i="1"/>
  <c r="EL144" i="1"/>
  <c r="EL140" i="1"/>
  <c r="EL142" i="1"/>
  <c r="EL138" i="1"/>
  <c r="EL146" i="1"/>
  <c r="EL135" i="1"/>
  <c r="EL133" i="1"/>
  <c r="EL130" i="1"/>
  <c r="EL131" i="1"/>
  <c r="EL128" i="1"/>
  <c r="EL139" i="1"/>
  <c r="EL137" i="1"/>
  <c r="EL134" i="1"/>
  <c r="EL141" i="1"/>
  <c r="EL127" i="1"/>
  <c r="EL136" i="1"/>
  <c r="EL143" i="1"/>
  <c r="EL129" i="1"/>
  <c r="EL132" i="1"/>
  <c r="CC191" i="1"/>
  <c r="CC126" i="1"/>
  <c r="CC142" i="1"/>
  <c r="CC146" i="1"/>
  <c r="CC141" i="1"/>
  <c r="CC143" i="1"/>
  <c r="CC136" i="1"/>
  <c r="CC147" i="1"/>
  <c r="CC144" i="1"/>
  <c r="CC125" i="1"/>
  <c r="CC139" i="1"/>
  <c r="CC129" i="1"/>
  <c r="CC128" i="1"/>
  <c r="CC132" i="1"/>
  <c r="CC137" i="1"/>
  <c r="CC131" i="1"/>
  <c r="CC134" i="1"/>
  <c r="CC135" i="1"/>
  <c r="CC138" i="1"/>
  <c r="CC127" i="1"/>
  <c r="CC133" i="1"/>
  <c r="CC140" i="1"/>
  <c r="CC130" i="1"/>
  <c r="CF126" i="1"/>
  <c r="CF191" i="1"/>
  <c r="CF125" i="1"/>
  <c r="CF135" i="1"/>
  <c r="CF131" i="1"/>
  <c r="CF147" i="1"/>
  <c r="CF143" i="1"/>
  <c r="CF128" i="1"/>
  <c r="CF133" i="1"/>
  <c r="CF138" i="1"/>
  <c r="CF132" i="1"/>
  <c r="CF136" i="1"/>
  <c r="CF137" i="1"/>
  <c r="CF129" i="1"/>
  <c r="CF134" i="1"/>
  <c r="CF130" i="1"/>
  <c r="CF139" i="1"/>
  <c r="CF141" i="1"/>
  <c r="CF142" i="1"/>
  <c r="CF144" i="1"/>
  <c r="CF146" i="1"/>
  <c r="CF140" i="1"/>
  <c r="CF127" i="1"/>
  <c r="DG191" i="1"/>
  <c r="DG126" i="1"/>
  <c r="DG125" i="1"/>
  <c r="DG130" i="1"/>
  <c r="DG132" i="1"/>
  <c r="DG136" i="1"/>
  <c r="DG134" i="1"/>
  <c r="DG140" i="1"/>
  <c r="DG128" i="1"/>
  <c r="DG141" i="1"/>
  <c r="DG135" i="1"/>
  <c r="DG129" i="1"/>
  <c r="DG131" i="1"/>
  <c r="DG139" i="1"/>
  <c r="DG144" i="1"/>
  <c r="DG146" i="1"/>
  <c r="DG142" i="1"/>
  <c r="DG133" i="1"/>
  <c r="DG143" i="1"/>
  <c r="DG147" i="1"/>
  <c r="DG137" i="1"/>
  <c r="DG138" i="1"/>
  <c r="DG127" i="1"/>
  <c r="AF126" i="1"/>
  <c r="AF191" i="1"/>
  <c r="AF135" i="1"/>
  <c r="AF130" i="1"/>
  <c r="AF146" i="1"/>
  <c r="AF140" i="1"/>
  <c r="AF141" i="1"/>
  <c r="AF134" i="1"/>
  <c r="AF125" i="1"/>
  <c r="AF132" i="1"/>
  <c r="AF129" i="1"/>
  <c r="AF133" i="1"/>
  <c r="AF143" i="1"/>
  <c r="AF142" i="1"/>
  <c r="AF127" i="1"/>
  <c r="AF147" i="1"/>
  <c r="AF136" i="1"/>
  <c r="AF144" i="1"/>
  <c r="AF137" i="1"/>
  <c r="AF138" i="1"/>
  <c r="AF131" i="1"/>
  <c r="AF128" i="1"/>
  <c r="AF139" i="1"/>
  <c r="AT191" i="1"/>
  <c r="AT126" i="1"/>
  <c r="AT125" i="1"/>
  <c r="AT127" i="1"/>
  <c r="AT135" i="1"/>
  <c r="AT128" i="1"/>
  <c r="AT138" i="1"/>
  <c r="AT136" i="1"/>
  <c r="AT129" i="1"/>
  <c r="AT134" i="1"/>
  <c r="AT131" i="1"/>
  <c r="AT140" i="1"/>
  <c r="AT130" i="1"/>
  <c r="AT143" i="1"/>
  <c r="AT141" i="1"/>
  <c r="AT137" i="1"/>
  <c r="AT132" i="1"/>
  <c r="AT147" i="1"/>
  <c r="AT142" i="1"/>
  <c r="AT139" i="1"/>
  <c r="AT133" i="1"/>
  <c r="AT144" i="1"/>
  <c r="AT146" i="1"/>
  <c r="O126" i="1"/>
  <c r="O125" i="1"/>
  <c r="O137" i="1"/>
  <c r="O139" i="1"/>
  <c r="O128" i="1"/>
  <c r="O129" i="1"/>
  <c r="O144" i="1"/>
  <c r="O130" i="1"/>
  <c r="O133" i="1"/>
  <c r="O127" i="1"/>
  <c r="O141" i="1"/>
  <c r="O136" i="1"/>
  <c r="O134" i="1"/>
  <c r="O135" i="1"/>
  <c r="O138" i="1"/>
  <c r="O131" i="1"/>
  <c r="O142" i="1"/>
  <c r="O147" i="1"/>
  <c r="O132" i="1"/>
  <c r="O140" i="1"/>
  <c r="O146" i="1"/>
  <c r="O143" i="1"/>
  <c r="DE126" i="1"/>
  <c r="DE191" i="1"/>
  <c r="DE146" i="1"/>
  <c r="DE125" i="1"/>
  <c r="DE129" i="1"/>
  <c r="DE140" i="1"/>
  <c r="DE128" i="1"/>
  <c r="DE135" i="1"/>
  <c r="DE136" i="1"/>
  <c r="DE144" i="1"/>
  <c r="DE134" i="1"/>
  <c r="DE138" i="1"/>
  <c r="DE131" i="1"/>
  <c r="DE139" i="1"/>
  <c r="DE142" i="1"/>
  <c r="DE137" i="1"/>
  <c r="DE130" i="1"/>
  <c r="DE133" i="1"/>
  <c r="DE132" i="1"/>
  <c r="DE143" i="1"/>
  <c r="DE141" i="1"/>
  <c r="DE147" i="1"/>
  <c r="DE127" i="1"/>
  <c r="AH191" i="1"/>
  <c r="AH126" i="1"/>
  <c r="AH136" i="1"/>
  <c r="AH146" i="1"/>
  <c r="AH143" i="1"/>
  <c r="AH135" i="1"/>
  <c r="AH139" i="1"/>
  <c r="AH132" i="1"/>
  <c r="AH141" i="1"/>
  <c r="AH125" i="1"/>
  <c r="AH140" i="1"/>
  <c r="AH133" i="1"/>
  <c r="AH128" i="1"/>
  <c r="AH134" i="1"/>
  <c r="AH131" i="1"/>
  <c r="AH127" i="1"/>
  <c r="AH138" i="1"/>
  <c r="AH130" i="1"/>
  <c r="AH129" i="1"/>
  <c r="AH137" i="1"/>
  <c r="AH147" i="1"/>
  <c r="AH144" i="1"/>
  <c r="AH142" i="1"/>
  <c r="DY191" i="1"/>
  <c r="AF45" i="21"/>
  <c r="DY126" i="1"/>
  <c r="DY125" i="1"/>
  <c r="DY144" i="1"/>
  <c r="DY134" i="1"/>
  <c r="DY131" i="1"/>
  <c r="DY138" i="1"/>
  <c r="DY133" i="1"/>
  <c r="DY128" i="1"/>
  <c r="DY135" i="1"/>
  <c r="DY141" i="1"/>
  <c r="DY146" i="1"/>
  <c r="DY127" i="1"/>
  <c r="DY140" i="1"/>
  <c r="DY136" i="1"/>
  <c r="DY139" i="1"/>
  <c r="DY142" i="1"/>
  <c r="DY129" i="1"/>
  <c r="DY132" i="1"/>
  <c r="DY130" i="1"/>
  <c r="DY143" i="1"/>
  <c r="DY137" i="1"/>
  <c r="DY147" i="1"/>
  <c r="DX191" i="1"/>
  <c r="R45" i="21"/>
  <c r="DX126" i="1"/>
  <c r="AG45" i="39"/>
  <c r="C45" i="39"/>
  <c r="DX142" i="1"/>
  <c r="DX143" i="1"/>
  <c r="DX140" i="1"/>
  <c r="DX131" i="1"/>
  <c r="DX138" i="1"/>
  <c r="DX130" i="1"/>
  <c r="DX125" i="1"/>
  <c r="DX128" i="1"/>
  <c r="DX133" i="1"/>
  <c r="DX137" i="1"/>
  <c r="DX132" i="1"/>
  <c r="DX136" i="1"/>
  <c r="DX146" i="1"/>
  <c r="DX139" i="1"/>
  <c r="DX141" i="1"/>
  <c r="DX127" i="1"/>
  <c r="DX135" i="1"/>
  <c r="DX134" i="1"/>
  <c r="DX129" i="1"/>
  <c r="DX144" i="1"/>
  <c r="DX147" i="1"/>
  <c r="CN126" i="1"/>
  <c r="CN191" i="1"/>
  <c r="CN125" i="1"/>
  <c r="CN137" i="1"/>
  <c r="CN133" i="1"/>
  <c r="CN139" i="1"/>
  <c r="CN142" i="1"/>
  <c r="CN135" i="1"/>
  <c r="CN132" i="1"/>
  <c r="CN144" i="1"/>
  <c r="CN146" i="1"/>
  <c r="CN134" i="1"/>
  <c r="CN138" i="1"/>
  <c r="CN147" i="1"/>
  <c r="CN143" i="1"/>
  <c r="CN129" i="1"/>
  <c r="CN130" i="1"/>
  <c r="CN131" i="1"/>
  <c r="CN140" i="1"/>
  <c r="CN136" i="1"/>
  <c r="CN128" i="1"/>
  <c r="CN141" i="1"/>
  <c r="CN127" i="1"/>
  <c r="EI126" i="1"/>
  <c r="EI191" i="1"/>
  <c r="AK45" i="21"/>
  <c r="EI143" i="1"/>
  <c r="EI139" i="1"/>
  <c r="EI132" i="1"/>
  <c r="EI133" i="1"/>
  <c r="EI138" i="1"/>
  <c r="EI144" i="1"/>
  <c r="EI130" i="1"/>
  <c r="EI141" i="1"/>
  <c r="EI131" i="1"/>
  <c r="EI128" i="1"/>
  <c r="EI140" i="1"/>
  <c r="EI125" i="1"/>
  <c r="EI127" i="1"/>
  <c r="EI135" i="1"/>
  <c r="EI147" i="1"/>
  <c r="EI142" i="1"/>
  <c r="EI137" i="1"/>
  <c r="EI146" i="1"/>
  <c r="EI136" i="1"/>
  <c r="EI134" i="1"/>
  <c r="EI129" i="1"/>
  <c r="BC126" i="1"/>
  <c r="BC191" i="1"/>
  <c r="BC125" i="1"/>
  <c r="BC130" i="1"/>
  <c r="BC146" i="1"/>
  <c r="BC139" i="1"/>
  <c r="BC141" i="1"/>
  <c r="BC132" i="1"/>
  <c r="BC136" i="1"/>
  <c r="BC143" i="1"/>
  <c r="BC128" i="1"/>
  <c r="BC142" i="1"/>
  <c r="BC140" i="1"/>
  <c r="BC131" i="1"/>
  <c r="BC134" i="1"/>
  <c r="BC144" i="1"/>
  <c r="BC137" i="1"/>
  <c r="BC147" i="1"/>
  <c r="BC135" i="1"/>
  <c r="BC127" i="1"/>
  <c r="BC133" i="1"/>
  <c r="BC138" i="1"/>
  <c r="BC129" i="1"/>
  <c r="CR126" i="1"/>
  <c r="CR191" i="1"/>
  <c r="CR136" i="1"/>
  <c r="CR129" i="1"/>
  <c r="CR127" i="1"/>
  <c r="CR125" i="1"/>
  <c r="CR131" i="1"/>
  <c r="CR141" i="1"/>
  <c r="CR135" i="1"/>
  <c r="CR138" i="1"/>
  <c r="CR147" i="1"/>
  <c r="CR144" i="1"/>
  <c r="CR130" i="1"/>
  <c r="CR146" i="1"/>
  <c r="CR133" i="1"/>
  <c r="CR128" i="1"/>
  <c r="CR137" i="1"/>
  <c r="CR134" i="1"/>
  <c r="CR139" i="1"/>
  <c r="CR142" i="1"/>
  <c r="CR143" i="1"/>
  <c r="CR140" i="1"/>
  <c r="CR132" i="1"/>
  <c r="Z191" i="1"/>
  <c r="Z126" i="1"/>
  <c r="Z125" i="1"/>
  <c r="Z131" i="1"/>
  <c r="Z139" i="1"/>
  <c r="Z142" i="1"/>
  <c r="Z129" i="1"/>
  <c r="Z146" i="1"/>
  <c r="Z138" i="1"/>
  <c r="Z144" i="1"/>
  <c r="Z132" i="1"/>
  <c r="Z134" i="1"/>
  <c r="Z143" i="1"/>
  <c r="Z128" i="1"/>
  <c r="Z135" i="1"/>
  <c r="Z141" i="1"/>
  <c r="Z130" i="1"/>
  <c r="Z147" i="1"/>
  <c r="Z140" i="1"/>
  <c r="Z127" i="1"/>
  <c r="Z137" i="1"/>
  <c r="Z133" i="1"/>
  <c r="Z136" i="1"/>
  <c r="EH126" i="1"/>
  <c r="EH128" i="1"/>
  <c r="EH144" i="1"/>
  <c r="EH132" i="1"/>
  <c r="EH146" i="1"/>
  <c r="EH143" i="1"/>
  <c r="EH135" i="1"/>
  <c r="EH133" i="1"/>
  <c r="EH129" i="1"/>
  <c r="EH138" i="1"/>
  <c r="EH136" i="1"/>
  <c r="EH125" i="1"/>
  <c r="EH137" i="1"/>
  <c r="EH130" i="1"/>
  <c r="EH147" i="1"/>
  <c r="EH134" i="1"/>
  <c r="EH139" i="1"/>
  <c r="EH140" i="1"/>
  <c r="EH142" i="1"/>
  <c r="EH131" i="1"/>
  <c r="EH127" i="1"/>
  <c r="EH141" i="1"/>
  <c r="AI126" i="1"/>
  <c r="AI191" i="1"/>
  <c r="AI134" i="1"/>
  <c r="AI128" i="1"/>
  <c r="AI138" i="1"/>
  <c r="AI141" i="1"/>
  <c r="AI146" i="1"/>
  <c r="AI125" i="1"/>
  <c r="AI143" i="1"/>
  <c r="AI132" i="1"/>
  <c r="AI147" i="1"/>
  <c r="AI135" i="1"/>
  <c r="AI129" i="1"/>
  <c r="AI130" i="1"/>
  <c r="AI144" i="1"/>
  <c r="AI136" i="1"/>
  <c r="AI139" i="1"/>
  <c r="AI131" i="1"/>
  <c r="AI137" i="1"/>
  <c r="AI140" i="1"/>
  <c r="AI142" i="1"/>
  <c r="AI127" i="1"/>
  <c r="AI133" i="1"/>
  <c r="K126" i="1"/>
  <c r="K125" i="1"/>
  <c r="K131" i="1"/>
  <c r="K133" i="1"/>
  <c r="K128" i="1"/>
  <c r="K140" i="1"/>
  <c r="K137" i="1"/>
  <c r="K135" i="1"/>
  <c r="K127" i="1"/>
  <c r="K141" i="1"/>
  <c r="K143" i="1"/>
  <c r="K147" i="1"/>
  <c r="K129" i="1"/>
  <c r="K144" i="1"/>
  <c r="K146" i="1"/>
  <c r="K139" i="1"/>
  <c r="K136" i="1"/>
  <c r="K132" i="1"/>
  <c r="K134" i="1"/>
  <c r="K138" i="1"/>
  <c r="K142" i="1"/>
  <c r="K130" i="1"/>
  <c r="AN126" i="1"/>
  <c r="AN191" i="1"/>
  <c r="AN125" i="1"/>
  <c r="AN128" i="1"/>
  <c r="AN135" i="1"/>
  <c r="AN134" i="1"/>
  <c r="AN136" i="1"/>
  <c r="AN127" i="1"/>
  <c r="AN131" i="1"/>
  <c r="AN142" i="1"/>
  <c r="AN139" i="1"/>
  <c r="AN130" i="1"/>
  <c r="AN147" i="1"/>
  <c r="AN140" i="1"/>
  <c r="AN138" i="1"/>
  <c r="AN141" i="1"/>
  <c r="AN129" i="1"/>
  <c r="AN137" i="1"/>
  <c r="AN146" i="1"/>
  <c r="AN133" i="1"/>
  <c r="AN143" i="1"/>
  <c r="AN144" i="1"/>
  <c r="AN132" i="1"/>
  <c r="J126" i="1"/>
  <c r="J132" i="1"/>
  <c r="J146" i="1"/>
  <c r="J125" i="1"/>
  <c r="J134" i="1"/>
  <c r="J130" i="1"/>
  <c r="J135" i="1"/>
  <c r="J143" i="1"/>
  <c r="J136" i="1"/>
  <c r="J127" i="1"/>
  <c r="J147" i="1"/>
  <c r="J137" i="1"/>
  <c r="J131" i="1"/>
  <c r="J144" i="1"/>
  <c r="J133" i="1"/>
  <c r="J139" i="1"/>
  <c r="J129" i="1"/>
  <c r="J141" i="1"/>
  <c r="J138" i="1"/>
  <c r="J128" i="1"/>
  <c r="J140" i="1"/>
  <c r="J142" i="1"/>
  <c r="AR126" i="1"/>
  <c r="AR191" i="1"/>
  <c r="AR125" i="1"/>
  <c r="AR131" i="1"/>
  <c r="AR128" i="1"/>
  <c r="AR144" i="1"/>
  <c r="AR147" i="1"/>
  <c r="AR142" i="1"/>
  <c r="AR140" i="1"/>
  <c r="AR139" i="1"/>
  <c r="AR134" i="1"/>
  <c r="AR129" i="1"/>
  <c r="AR138" i="1"/>
  <c r="AR135" i="1"/>
  <c r="AR127" i="1"/>
  <c r="AR136" i="1"/>
  <c r="AR137" i="1"/>
  <c r="AR133" i="1"/>
  <c r="AR143" i="1"/>
  <c r="AR132" i="1"/>
  <c r="AR130" i="1"/>
  <c r="AR141" i="1"/>
  <c r="AR146" i="1"/>
  <c r="EU139" i="1"/>
  <c r="EU141" i="1"/>
  <c r="EU133" i="1"/>
  <c r="EU191" i="1"/>
  <c r="EU135" i="1"/>
  <c r="EU138" i="1"/>
  <c r="EU127" i="1"/>
  <c r="EU147" i="1"/>
  <c r="EU125" i="1"/>
  <c r="EU130" i="1"/>
  <c r="EU146" i="1"/>
  <c r="EU137" i="1"/>
  <c r="EU143" i="1"/>
  <c r="EU136" i="1"/>
  <c r="EU131" i="1"/>
  <c r="EU134" i="1"/>
  <c r="EU126" i="1"/>
  <c r="EU129" i="1"/>
  <c r="EU132" i="1"/>
  <c r="EU142" i="1"/>
  <c r="EU128" i="1"/>
  <c r="EU144" i="1"/>
  <c r="EU140" i="1"/>
  <c r="AQ45" i="21"/>
  <c r="AE45" i="39"/>
  <c r="DR126" i="1"/>
  <c r="DR191" i="1"/>
  <c r="DR132" i="1"/>
  <c r="DR129" i="1"/>
  <c r="DR137" i="1"/>
  <c r="DR131" i="1"/>
  <c r="DR125" i="1"/>
  <c r="DR147" i="1"/>
  <c r="DR138" i="1"/>
  <c r="DR130" i="1"/>
  <c r="DR133" i="1"/>
  <c r="DR140" i="1"/>
  <c r="DR128" i="1"/>
  <c r="DR139" i="1"/>
  <c r="DR146" i="1"/>
  <c r="DR144" i="1"/>
  <c r="DR127" i="1"/>
  <c r="DR135" i="1"/>
  <c r="DR142" i="1"/>
  <c r="DR143" i="1"/>
  <c r="DR141" i="1"/>
  <c r="DR134" i="1"/>
  <c r="DR136" i="1"/>
  <c r="AU191" i="1"/>
  <c r="AU126" i="1"/>
  <c r="AU131" i="1"/>
  <c r="AU141" i="1"/>
  <c r="AU133" i="1"/>
  <c r="AU132" i="1"/>
  <c r="AU144" i="1"/>
  <c r="AU125" i="1"/>
  <c r="AU129" i="1"/>
  <c r="AU138" i="1"/>
  <c r="AU142" i="1"/>
  <c r="AU135" i="1"/>
  <c r="AU137" i="1"/>
  <c r="AU128" i="1"/>
  <c r="AU139" i="1"/>
  <c r="AU134" i="1"/>
  <c r="AU130" i="1"/>
  <c r="AU146" i="1"/>
  <c r="AU143" i="1"/>
  <c r="AU136" i="1"/>
  <c r="AU127" i="1"/>
  <c r="AU147" i="1"/>
  <c r="AU140" i="1"/>
  <c r="S191" i="1"/>
  <c r="S126" i="1"/>
  <c r="S125" i="1"/>
  <c r="S129" i="1"/>
  <c r="S140" i="1"/>
  <c r="S142" i="1"/>
  <c r="S141" i="1"/>
  <c r="S133" i="1"/>
  <c r="S136" i="1"/>
  <c r="S131" i="1"/>
  <c r="S130" i="1"/>
  <c r="S128" i="1"/>
  <c r="S137" i="1"/>
  <c r="S147" i="1"/>
  <c r="S143" i="1"/>
  <c r="S127" i="1"/>
  <c r="S144" i="1"/>
  <c r="S138" i="1"/>
  <c r="S132" i="1"/>
  <c r="S135" i="1"/>
  <c r="S134" i="1"/>
  <c r="S139" i="1"/>
  <c r="S146" i="1"/>
  <c r="BP126" i="1"/>
  <c r="BP191" i="1"/>
  <c r="BP125" i="1"/>
  <c r="BP130" i="1"/>
  <c r="BP142" i="1"/>
  <c r="BP136" i="1"/>
  <c r="BP129" i="1"/>
  <c r="BP134" i="1"/>
  <c r="BP147" i="1"/>
  <c r="BP128" i="1"/>
  <c r="BP139" i="1"/>
  <c r="BP146" i="1"/>
  <c r="BP144" i="1"/>
  <c r="BP141" i="1"/>
  <c r="BP137" i="1"/>
  <c r="BP132" i="1"/>
  <c r="BP127" i="1"/>
  <c r="BP143" i="1"/>
  <c r="BP135" i="1"/>
  <c r="BP131" i="1"/>
  <c r="BP140" i="1"/>
  <c r="BP133" i="1"/>
  <c r="BP138" i="1"/>
  <c r="CU126" i="1"/>
  <c r="CU191" i="1"/>
  <c r="CU125" i="1"/>
  <c r="CU141" i="1"/>
  <c r="CU131" i="1"/>
  <c r="CU130" i="1"/>
  <c r="CU144" i="1"/>
  <c r="CU137" i="1"/>
  <c r="CU147" i="1"/>
  <c r="CU128" i="1"/>
  <c r="CU127" i="1"/>
  <c r="CU129" i="1"/>
  <c r="CU134" i="1"/>
  <c r="CU139" i="1"/>
  <c r="CU135" i="1"/>
  <c r="CU138" i="1"/>
  <c r="CU146" i="1"/>
  <c r="CU142" i="1"/>
  <c r="CU143" i="1"/>
  <c r="CU133" i="1"/>
  <c r="CU132" i="1"/>
  <c r="CU140" i="1"/>
  <c r="CU136" i="1"/>
  <c r="CZ126" i="1"/>
  <c r="CZ191" i="1"/>
  <c r="CZ136" i="1"/>
  <c r="CZ125" i="1"/>
  <c r="CZ131" i="1"/>
  <c r="CZ141" i="1"/>
  <c r="CZ133" i="1"/>
  <c r="CZ130" i="1"/>
  <c r="CZ137" i="1"/>
  <c r="CZ132" i="1"/>
  <c r="CZ147" i="1"/>
  <c r="CZ128" i="1"/>
  <c r="CZ142" i="1"/>
  <c r="CZ127" i="1"/>
  <c r="CZ144" i="1"/>
  <c r="CZ143" i="1"/>
  <c r="CZ146" i="1"/>
  <c r="CZ135" i="1"/>
  <c r="CZ140" i="1"/>
  <c r="CZ134" i="1"/>
  <c r="CZ139" i="1"/>
  <c r="CZ138" i="1"/>
  <c r="CZ129" i="1"/>
  <c r="AV191" i="1"/>
  <c r="AV126" i="1"/>
  <c r="AV136" i="1"/>
  <c r="AV143" i="1"/>
  <c r="AV135" i="1"/>
  <c r="AV146" i="1"/>
  <c r="AV144" i="1"/>
  <c r="AV140" i="1"/>
  <c r="AV125" i="1"/>
  <c r="AV133" i="1"/>
  <c r="AV137" i="1"/>
  <c r="AV128" i="1"/>
  <c r="AV132" i="1"/>
  <c r="AV131" i="1"/>
  <c r="AV134" i="1"/>
  <c r="AV142" i="1"/>
  <c r="AV129" i="1"/>
  <c r="AV141" i="1"/>
  <c r="AV130" i="1"/>
  <c r="AV138" i="1"/>
  <c r="AV139" i="1"/>
  <c r="AV127" i="1"/>
  <c r="AV147" i="1"/>
  <c r="V191" i="1"/>
  <c r="V126" i="1"/>
  <c r="V125" i="1"/>
  <c r="V134" i="1"/>
  <c r="V132" i="1"/>
  <c r="V127" i="1"/>
  <c r="V142" i="1"/>
  <c r="V146" i="1"/>
  <c r="V136" i="1"/>
  <c r="V129" i="1"/>
  <c r="V131" i="1"/>
  <c r="V137" i="1"/>
  <c r="V143" i="1"/>
  <c r="V139" i="1"/>
  <c r="V130" i="1"/>
  <c r="V133" i="1"/>
  <c r="V144" i="1"/>
  <c r="V147" i="1"/>
  <c r="V135" i="1"/>
  <c r="V140" i="1"/>
  <c r="V138" i="1"/>
  <c r="V128" i="1"/>
  <c r="V141" i="1"/>
  <c r="AS191" i="1"/>
  <c r="AS126" i="1"/>
  <c r="AS125" i="1"/>
  <c r="AS147" i="1"/>
  <c r="AS128" i="1"/>
  <c r="AS135" i="1"/>
  <c r="AS127" i="1"/>
  <c r="AS136" i="1"/>
  <c r="AS130" i="1"/>
  <c r="AS132" i="1"/>
  <c r="AS134" i="1"/>
  <c r="AS129" i="1"/>
  <c r="AS137" i="1"/>
  <c r="AS139" i="1"/>
  <c r="AS133" i="1"/>
  <c r="AS143" i="1"/>
  <c r="AS141" i="1"/>
  <c r="AS138" i="1"/>
  <c r="AS146" i="1"/>
  <c r="AS140" i="1"/>
  <c r="AS131" i="1"/>
  <c r="AS144" i="1"/>
  <c r="AS142" i="1"/>
  <c r="AD126" i="1"/>
  <c r="AD191" i="1"/>
  <c r="AD125" i="1"/>
  <c r="AD141" i="1"/>
  <c r="AD140" i="1"/>
  <c r="AD136" i="1"/>
  <c r="AD146" i="1"/>
  <c r="AD131" i="1"/>
  <c r="AD129" i="1"/>
  <c r="AD135" i="1"/>
  <c r="AD132" i="1"/>
  <c r="AD143" i="1"/>
  <c r="AD137" i="1"/>
  <c r="AD127" i="1"/>
  <c r="AD139" i="1"/>
  <c r="AD147" i="1"/>
  <c r="AD144" i="1"/>
  <c r="AD142" i="1"/>
  <c r="AD133" i="1"/>
  <c r="AD134" i="1"/>
  <c r="AD138" i="1"/>
  <c r="AD130" i="1"/>
  <c r="AD128" i="1"/>
  <c r="U126" i="1"/>
  <c r="U191" i="1"/>
  <c r="U130" i="1"/>
  <c r="U131" i="1"/>
  <c r="U135" i="1"/>
  <c r="U140" i="1"/>
  <c r="U139" i="1"/>
  <c r="U138" i="1"/>
  <c r="U141" i="1"/>
  <c r="U144" i="1"/>
  <c r="U129" i="1"/>
  <c r="U128" i="1"/>
  <c r="U134" i="1"/>
  <c r="U125" i="1"/>
  <c r="U133" i="1"/>
  <c r="U127" i="1"/>
  <c r="U132" i="1"/>
  <c r="U147" i="1"/>
  <c r="U146" i="1"/>
  <c r="U137" i="1"/>
  <c r="U136" i="1"/>
  <c r="U143" i="1"/>
  <c r="U142" i="1"/>
  <c r="CH191" i="1"/>
  <c r="CH126" i="1"/>
  <c r="CH125" i="1"/>
  <c r="CH146" i="1"/>
  <c r="CH136" i="1"/>
  <c r="CH139" i="1"/>
  <c r="CH134" i="1"/>
  <c r="CH129" i="1"/>
  <c r="CH132" i="1"/>
  <c r="CH143" i="1"/>
  <c r="CH137" i="1"/>
  <c r="CH133" i="1"/>
  <c r="CH142" i="1"/>
  <c r="CH138" i="1"/>
  <c r="CH128" i="1"/>
  <c r="CH147" i="1"/>
  <c r="CH144" i="1"/>
  <c r="CH135" i="1"/>
  <c r="CH131" i="1"/>
  <c r="CH130" i="1"/>
  <c r="CH140" i="1"/>
  <c r="CH141" i="1"/>
  <c r="CH127" i="1"/>
  <c r="CI126" i="1"/>
  <c r="CI191" i="1"/>
  <c r="CI128" i="1"/>
  <c r="CI137" i="1"/>
  <c r="CI127" i="1"/>
  <c r="CI130" i="1"/>
  <c r="CI147" i="1"/>
  <c r="CI125" i="1"/>
  <c r="CI134" i="1"/>
  <c r="CI133" i="1"/>
  <c r="CI141" i="1"/>
  <c r="CI135" i="1"/>
  <c r="CI136" i="1"/>
  <c r="CI131" i="1"/>
  <c r="CI144" i="1"/>
  <c r="CI138" i="1"/>
  <c r="CI132" i="1"/>
  <c r="CI139" i="1"/>
  <c r="CI146" i="1"/>
  <c r="CI142" i="1"/>
  <c r="CI129" i="1"/>
  <c r="CI143" i="1"/>
  <c r="CI140" i="1"/>
  <c r="DQ191" i="1"/>
  <c r="DQ126" i="1"/>
  <c r="DQ128" i="1"/>
  <c r="DQ132" i="1"/>
  <c r="DQ133" i="1"/>
  <c r="DQ143" i="1"/>
  <c r="DQ134" i="1"/>
  <c r="DQ146" i="1"/>
  <c r="DQ129" i="1"/>
  <c r="DQ144" i="1"/>
  <c r="DQ136" i="1"/>
  <c r="DQ142" i="1"/>
  <c r="DQ125" i="1"/>
  <c r="DQ147" i="1"/>
  <c r="DQ140" i="1"/>
  <c r="DQ135" i="1"/>
  <c r="DQ139" i="1"/>
  <c r="DQ138" i="1"/>
  <c r="DQ130" i="1"/>
  <c r="DQ127" i="1"/>
  <c r="DQ131" i="1"/>
  <c r="DQ137" i="1"/>
  <c r="DQ141" i="1"/>
  <c r="BX126" i="1"/>
  <c r="BX191" i="1"/>
  <c r="BX125" i="1"/>
  <c r="BX131" i="1"/>
  <c r="BX132" i="1"/>
  <c r="BX138" i="1"/>
  <c r="BX143" i="1"/>
  <c r="BX136" i="1"/>
  <c r="BX142" i="1"/>
  <c r="BX134" i="1"/>
  <c r="BX141" i="1"/>
  <c r="BX137" i="1"/>
  <c r="BX144" i="1"/>
  <c r="BX147" i="1"/>
  <c r="BX135" i="1"/>
  <c r="BX146" i="1"/>
  <c r="BX133" i="1"/>
  <c r="BX139" i="1"/>
  <c r="BX130" i="1"/>
  <c r="BX127" i="1"/>
  <c r="BX129" i="1"/>
  <c r="BX128" i="1"/>
  <c r="BX140" i="1"/>
  <c r="H126" i="1"/>
  <c r="H144" i="1"/>
  <c r="H143" i="1"/>
  <c r="H128" i="1"/>
  <c r="H137" i="1"/>
  <c r="H147" i="1"/>
  <c r="H127" i="1"/>
  <c r="H129" i="1"/>
  <c r="H142" i="1"/>
  <c r="H141" i="1"/>
  <c r="H125" i="1"/>
  <c r="H136" i="1"/>
  <c r="H135" i="1"/>
  <c r="H130" i="1"/>
  <c r="H131" i="1"/>
  <c r="H134" i="1"/>
  <c r="H133" i="1"/>
  <c r="H146" i="1"/>
  <c r="H140" i="1"/>
  <c r="H138" i="1"/>
  <c r="H139" i="1"/>
  <c r="H132" i="1"/>
  <c r="CG191" i="1"/>
  <c r="CG126" i="1"/>
  <c r="CG134" i="1"/>
  <c r="CG130" i="1"/>
  <c r="CG128" i="1"/>
  <c r="CG129" i="1"/>
  <c r="CG138" i="1"/>
  <c r="CG133" i="1"/>
  <c r="CG141" i="1"/>
  <c r="CG125" i="1"/>
  <c r="CG137" i="1"/>
  <c r="CG127" i="1"/>
  <c r="CG144" i="1"/>
  <c r="CG136" i="1"/>
  <c r="CG131" i="1"/>
  <c r="CG142" i="1"/>
  <c r="CG132" i="1"/>
  <c r="CG147" i="1"/>
  <c r="CG146" i="1"/>
  <c r="CG140" i="1"/>
  <c r="CG135" i="1"/>
  <c r="CG139" i="1"/>
  <c r="CG143" i="1"/>
  <c r="DZ126" i="1"/>
  <c r="DZ191" i="1"/>
  <c r="DZ125" i="1"/>
  <c r="DZ141" i="1"/>
  <c r="DZ129" i="1"/>
  <c r="DZ147" i="1"/>
  <c r="DZ139" i="1"/>
  <c r="DZ143" i="1"/>
  <c r="DZ134" i="1"/>
  <c r="DZ136" i="1"/>
  <c r="DZ138" i="1"/>
  <c r="DZ131" i="1"/>
  <c r="DZ137" i="1"/>
  <c r="DZ142" i="1"/>
  <c r="DZ140" i="1"/>
  <c r="DZ128" i="1"/>
  <c r="DZ135" i="1"/>
  <c r="DZ127" i="1"/>
  <c r="DZ133" i="1"/>
  <c r="DZ132" i="1"/>
  <c r="DZ130" i="1"/>
  <c r="DZ146" i="1"/>
  <c r="DZ144" i="1"/>
  <c r="BW191" i="1"/>
  <c r="BW126" i="1"/>
  <c r="BW138" i="1"/>
  <c r="BW136" i="1"/>
  <c r="BW140" i="1"/>
  <c r="BW143" i="1"/>
  <c r="BW147" i="1"/>
  <c r="BW125" i="1"/>
  <c r="BW135" i="1"/>
  <c r="BW129" i="1"/>
  <c r="BW141" i="1"/>
  <c r="BW133" i="1"/>
  <c r="BW144" i="1"/>
  <c r="BW127" i="1"/>
  <c r="BW130" i="1"/>
  <c r="BW139" i="1"/>
  <c r="BW134" i="1"/>
  <c r="BW142" i="1"/>
  <c r="BW137" i="1"/>
  <c r="BW146" i="1"/>
  <c r="BW128" i="1"/>
  <c r="BW132" i="1"/>
  <c r="BW131" i="1"/>
  <c r="BZ126" i="1"/>
  <c r="BZ191" i="1"/>
  <c r="BZ125" i="1"/>
  <c r="BZ142" i="1"/>
  <c r="BZ134" i="1"/>
  <c r="BZ135" i="1"/>
  <c r="BZ130" i="1"/>
  <c r="BZ140" i="1"/>
  <c r="BZ139" i="1"/>
  <c r="BZ128" i="1"/>
  <c r="BZ131" i="1"/>
  <c r="BZ132" i="1"/>
  <c r="BZ147" i="1"/>
  <c r="BZ146" i="1"/>
  <c r="BZ136" i="1"/>
  <c r="BZ137" i="1"/>
  <c r="BZ127" i="1"/>
  <c r="BZ144" i="1"/>
  <c r="BZ138" i="1"/>
  <c r="BZ141" i="1"/>
  <c r="BZ129" i="1"/>
  <c r="BZ143" i="1"/>
  <c r="BZ133" i="1"/>
  <c r="I126" i="1"/>
  <c r="I141" i="1"/>
  <c r="I125" i="1"/>
  <c r="I136" i="1"/>
  <c r="I139" i="1"/>
  <c r="I133" i="1"/>
  <c r="I129" i="1"/>
  <c r="I135" i="1"/>
  <c r="I144" i="1"/>
  <c r="I137" i="1"/>
  <c r="I130" i="1"/>
  <c r="I142" i="1"/>
  <c r="I128" i="1"/>
  <c r="I147" i="1"/>
  <c r="I134" i="1"/>
  <c r="I127" i="1"/>
  <c r="I143" i="1"/>
  <c r="I146" i="1"/>
  <c r="I132" i="1"/>
  <c r="I140" i="1"/>
  <c r="I131" i="1"/>
  <c r="I138" i="1"/>
  <c r="BI191" i="1"/>
  <c r="BI126" i="1"/>
  <c r="BI129" i="1"/>
  <c r="BI133" i="1"/>
  <c r="BI134" i="1"/>
  <c r="BI127" i="1"/>
  <c r="BI136" i="1"/>
  <c r="BI125" i="1"/>
  <c r="BI141" i="1"/>
  <c r="BI138" i="1"/>
  <c r="BI130" i="1"/>
  <c r="BI144" i="1"/>
  <c r="BI146" i="1"/>
  <c r="BI143" i="1"/>
  <c r="BI131" i="1"/>
  <c r="BI147" i="1"/>
  <c r="BI132" i="1"/>
  <c r="BI142" i="1"/>
  <c r="BI128" i="1"/>
  <c r="BI135" i="1"/>
  <c r="BI139" i="1"/>
  <c r="BI137" i="1"/>
  <c r="BI140" i="1"/>
  <c r="DB126" i="1"/>
  <c r="DB191" i="1"/>
  <c r="DB146" i="1"/>
  <c r="DB138" i="1"/>
  <c r="DB139" i="1"/>
  <c r="DB131" i="1"/>
  <c r="DB132" i="1"/>
  <c r="DB129" i="1"/>
  <c r="DB147" i="1"/>
  <c r="DB135" i="1"/>
  <c r="DB142" i="1"/>
  <c r="DB143" i="1"/>
  <c r="DB137" i="1"/>
  <c r="DB125" i="1"/>
  <c r="DB141" i="1"/>
  <c r="DB134" i="1"/>
  <c r="DB133" i="1"/>
  <c r="DB130" i="1"/>
  <c r="DB140" i="1"/>
  <c r="DB136" i="1"/>
  <c r="DB127" i="1"/>
  <c r="DB144" i="1"/>
  <c r="DB128" i="1"/>
  <c r="BM191" i="1"/>
  <c r="BM126" i="1"/>
  <c r="BM125" i="1"/>
  <c r="BM134" i="1"/>
  <c r="BM142" i="1"/>
  <c r="BM146" i="1"/>
  <c r="BM140" i="1"/>
  <c r="BM147" i="1"/>
  <c r="BM130" i="1"/>
  <c r="BM144" i="1"/>
  <c r="BM143" i="1"/>
  <c r="BM128" i="1"/>
  <c r="BM135" i="1"/>
  <c r="BM139" i="1"/>
  <c r="BM131" i="1"/>
  <c r="BM133" i="1"/>
  <c r="BM138" i="1"/>
  <c r="BM127" i="1"/>
  <c r="BM129" i="1"/>
  <c r="BM132" i="1"/>
  <c r="BM141" i="1"/>
  <c r="BM137" i="1"/>
  <c r="BM136" i="1"/>
  <c r="AJ191" i="1"/>
  <c r="AJ126" i="1"/>
  <c r="AJ129" i="1"/>
  <c r="AJ128" i="1"/>
  <c r="AJ147" i="1"/>
  <c r="AJ141" i="1"/>
  <c r="AJ125" i="1"/>
  <c r="AJ144" i="1"/>
  <c r="AJ137" i="1"/>
  <c r="AJ127" i="1"/>
  <c r="AJ140" i="1"/>
  <c r="AJ146" i="1"/>
  <c r="AJ130" i="1"/>
  <c r="AJ136" i="1"/>
  <c r="AJ139" i="1"/>
  <c r="AJ132" i="1"/>
  <c r="AJ135" i="1"/>
  <c r="AJ134" i="1"/>
  <c r="AJ133" i="1"/>
  <c r="AJ143" i="1"/>
  <c r="AJ131" i="1"/>
  <c r="AJ138" i="1"/>
  <c r="AJ142" i="1"/>
  <c r="AM126" i="1"/>
  <c r="AM191" i="1"/>
  <c r="AM125" i="1"/>
  <c r="AM136" i="1"/>
  <c r="AM128" i="1"/>
  <c r="AM133" i="1"/>
  <c r="AM143" i="1"/>
  <c r="AM147" i="1"/>
  <c r="AM131" i="1"/>
  <c r="AM141" i="1"/>
  <c r="AM132" i="1"/>
  <c r="AM130" i="1"/>
  <c r="AM144" i="1"/>
  <c r="AM137" i="1"/>
  <c r="AM134" i="1"/>
  <c r="AM129" i="1"/>
  <c r="AM135" i="1"/>
  <c r="AM127" i="1"/>
  <c r="AM140" i="1"/>
  <c r="AM146" i="1"/>
  <c r="AM142" i="1"/>
  <c r="AM139" i="1"/>
  <c r="AM138" i="1"/>
  <c r="AZ126" i="1"/>
  <c r="AZ191" i="1"/>
  <c r="AZ125" i="1"/>
  <c r="AZ131" i="1"/>
  <c r="AZ128" i="1"/>
  <c r="AZ139" i="1"/>
  <c r="AZ132" i="1"/>
  <c r="AZ146" i="1"/>
  <c r="AZ134" i="1"/>
  <c r="AZ135" i="1"/>
  <c r="AZ129" i="1"/>
  <c r="AZ127" i="1"/>
  <c r="AZ133" i="1"/>
  <c r="AZ142" i="1"/>
  <c r="AZ144" i="1"/>
  <c r="AZ147" i="1"/>
  <c r="AZ141" i="1"/>
  <c r="AZ138" i="1"/>
  <c r="AZ143" i="1"/>
  <c r="AZ137" i="1"/>
  <c r="AZ136" i="1"/>
  <c r="AZ130" i="1"/>
  <c r="AZ140" i="1"/>
  <c r="E126" i="1"/>
  <c r="E125" i="1"/>
  <c r="E133" i="1"/>
  <c r="E135" i="1"/>
  <c r="E132" i="1"/>
  <c r="E127" i="1"/>
  <c r="E131" i="1"/>
  <c r="E136" i="1"/>
  <c r="E144" i="1"/>
  <c r="E143" i="1"/>
  <c r="E140" i="1"/>
  <c r="E147" i="1"/>
  <c r="E128" i="1"/>
  <c r="E138" i="1"/>
  <c r="E130" i="1"/>
  <c r="E142" i="1"/>
  <c r="E129" i="1"/>
  <c r="E137" i="1"/>
  <c r="E134" i="1"/>
  <c r="E141" i="1"/>
  <c r="E139" i="1"/>
  <c r="E146" i="1"/>
  <c r="EP126" i="1"/>
  <c r="FB191" i="1"/>
  <c r="EP191" i="1"/>
  <c r="I45" i="39"/>
  <c r="X45" i="21"/>
  <c r="AM45" i="39"/>
  <c r="EP125" i="1"/>
  <c r="EP128" i="1"/>
  <c r="EP131" i="1"/>
  <c r="EP146" i="1"/>
  <c r="EP136" i="1"/>
  <c r="EP130" i="1"/>
  <c r="EP141" i="1"/>
  <c r="EP129" i="1"/>
  <c r="EP127" i="1"/>
  <c r="EP135" i="1"/>
  <c r="EP143" i="1"/>
  <c r="EP142" i="1"/>
  <c r="EP137" i="1"/>
  <c r="EP147" i="1"/>
  <c r="EP134" i="1"/>
  <c r="EP138" i="1"/>
  <c r="EP140" i="1"/>
  <c r="EP132" i="1"/>
  <c r="EP133" i="1"/>
  <c r="EP144" i="1"/>
  <c r="EP139" i="1"/>
  <c r="D45" i="39"/>
  <c r="AH45" i="39"/>
  <c r="AH156" i="39" s="1"/>
  <c r="AG45" i="21"/>
  <c r="EA126" i="1"/>
  <c r="K45" i="21"/>
  <c r="S45" i="21"/>
  <c r="EA191" i="1"/>
  <c r="EA125" i="1"/>
  <c r="EA139" i="1"/>
  <c r="EA133" i="1"/>
  <c r="EA142" i="1"/>
  <c r="EA128" i="1"/>
  <c r="EA147" i="1"/>
  <c r="EA130" i="1"/>
  <c r="EA131" i="1"/>
  <c r="EA137" i="1"/>
  <c r="EA146" i="1"/>
  <c r="EA136" i="1"/>
  <c r="EA143" i="1"/>
  <c r="EA129" i="1"/>
  <c r="EA138" i="1"/>
  <c r="EA134" i="1"/>
  <c r="EA135" i="1"/>
  <c r="EA127" i="1"/>
  <c r="EA141" i="1"/>
  <c r="EA140" i="1"/>
  <c r="EA144" i="1"/>
  <c r="EA132" i="1"/>
  <c r="BH126" i="1"/>
  <c r="BH191" i="1"/>
  <c r="BH132" i="1"/>
  <c r="BH133" i="1"/>
  <c r="BH142" i="1"/>
  <c r="BH140" i="1"/>
  <c r="BH139" i="1"/>
  <c r="BH143" i="1"/>
  <c r="BH125" i="1"/>
  <c r="BH147" i="1"/>
  <c r="BH134" i="1"/>
  <c r="BH135" i="1"/>
  <c r="BH127" i="1"/>
  <c r="BH128" i="1"/>
  <c r="BH131" i="1"/>
  <c r="BH138" i="1"/>
  <c r="BH130" i="1"/>
  <c r="BH129" i="1"/>
  <c r="BH136" i="1"/>
  <c r="BH137" i="1"/>
  <c r="BH144" i="1"/>
  <c r="BH141" i="1"/>
  <c r="BH146" i="1"/>
  <c r="CL126" i="1"/>
  <c r="CL191" i="1"/>
  <c r="CL132" i="1"/>
  <c r="CL142" i="1"/>
  <c r="CL141" i="1"/>
  <c r="CL136" i="1"/>
  <c r="CL139" i="1"/>
  <c r="CL129" i="1"/>
  <c r="CL128" i="1"/>
  <c r="CL130" i="1"/>
  <c r="CL133" i="1"/>
  <c r="CL125" i="1"/>
  <c r="CL143" i="1"/>
  <c r="CL137" i="1"/>
  <c r="CL135" i="1"/>
  <c r="CL131" i="1"/>
  <c r="CL146" i="1"/>
  <c r="CL147" i="1"/>
  <c r="CL138" i="1"/>
  <c r="CL127" i="1"/>
  <c r="CL140" i="1"/>
  <c r="CL144" i="1"/>
  <c r="CL134" i="1"/>
  <c r="DW191" i="1"/>
  <c r="AE45" i="21"/>
  <c r="DW126" i="1"/>
  <c r="DW125" i="1"/>
  <c r="DW142" i="1"/>
  <c r="DW146" i="1"/>
  <c r="DW133" i="1"/>
  <c r="DW137" i="1"/>
  <c r="DW147" i="1"/>
  <c r="DW136" i="1"/>
  <c r="DW130" i="1"/>
  <c r="DW138" i="1"/>
  <c r="DW141" i="1"/>
  <c r="DW129" i="1"/>
  <c r="DW135" i="1"/>
  <c r="DW140" i="1"/>
  <c r="DW128" i="1"/>
  <c r="DW134" i="1"/>
  <c r="DW132" i="1"/>
  <c r="DW139" i="1"/>
  <c r="DW144" i="1"/>
  <c r="DW143" i="1"/>
  <c r="DW131" i="1"/>
  <c r="DW127" i="1"/>
  <c r="R126" i="1"/>
  <c r="R191" i="1"/>
  <c r="R133" i="1"/>
  <c r="R136" i="1"/>
  <c r="R132" i="1"/>
  <c r="R129" i="1"/>
  <c r="R125" i="1"/>
  <c r="R142" i="1"/>
  <c r="R134" i="1"/>
  <c r="R130" i="1"/>
  <c r="R128" i="1"/>
  <c r="R131" i="1"/>
  <c r="R141" i="1"/>
  <c r="R135" i="1"/>
  <c r="R127" i="1"/>
  <c r="R147" i="1"/>
  <c r="R137" i="1"/>
  <c r="R143" i="1"/>
  <c r="R140" i="1"/>
  <c r="R144" i="1"/>
  <c r="R138" i="1"/>
  <c r="R146" i="1"/>
  <c r="R139" i="1"/>
  <c r="BU191" i="1"/>
  <c r="BU126" i="1"/>
  <c r="BU125" i="1"/>
  <c r="BU138" i="1"/>
  <c r="BU147" i="1"/>
  <c r="BU127" i="1"/>
  <c r="BU135" i="1"/>
  <c r="BU134" i="1"/>
  <c r="BU130" i="1"/>
  <c r="BU136" i="1"/>
  <c r="BU144" i="1"/>
  <c r="BU142" i="1"/>
  <c r="BU133" i="1"/>
  <c r="BU140" i="1"/>
  <c r="BU146" i="1"/>
  <c r="BU141" i="1"/>
  <c r="BU143" i="1"/>
  <c r="BU132" i="1"/>
  <c r="BU139" i="1"/>
  <c r="BU131" i="1"/>
  <c r="BU129" i="1"/>
  <c r="BU128" i="1"/>
  <c r="BU137" i="1"/>
  <c r="BV191" i="1"/>
  <c r="BV126" i="1"/>
  <c r="BV138" i="1"/>
  <c r="BV140" i="1"/>
  <c r="BV130" i="1"/>
  <c r="BV134" i="1"/>
  <c r="BV132" i="1"/>
  <c r="BV143" i="1"/>
  <c r="BV125" i="1"/>
  <c r="BV137" i="1"/>
  <c r="BV144" i="1"/>
  <c r="BV146" i="1"/>
  <c r="BV139" i="1"/>
  <c r="BV131" i="1"/>
  <c r="BV147" i="1"/>
  <c r="BV135" i="1"/>
  <c r="BV127" i="1"/>
  <c r="BV133" i="1"/>
  <c r="BV136" i="1"/>
  <c r="BV142" i="1"/>
  <c r="BV141" i="1"/>
  <c r="BV129" i="1"/>
  <c r="BV128" i="1"/>
  <c r="BR191" i="1"/>
  <c r="BR126" i="1"/>
  <c r="BR125" i="1"/>
  <c r="BR136" i="1"/>
  <c r="BR142" i="1"/>
  <c r="BR127" i="1"/>
  <c r="BR137" i="1"/>
  <c r="BR133" i="1"/>
  <c r="BR128" i="1"/>
  <c r="BR132" i="1"/>
  <c r="BR146" i="1"/>
  <c r="BR135" i="1"/>
  <c r="BR141" i="1"/>
  <c r="BR139" i="1"/>
  <c r="BR131" i="1"/>
  <c r="BR130" i="1"/>
  <c r="BR144" i="1"/>
  <c r="BR147" i="1"/>
  <c r="BR140" i="1"/>
  <c r="BR134" i="1"/>
  <c r="BR143" i="1"/>
  <c r="BR138" i="1"/>
  <c r="BR129" i="1"/>
  <c r="AC191" i="1"/>
  <c r="AC126" i="1"/>
  <c r="AC128" i="1"/>
  <c r="AC135" i="1"/>
  <c r="AC134" i="1"/>
  <c r="AC137" i="1"/>
  <c r="AC136" i="1"/>
  <c r="AC146" i="1"/>
  <c r="AC147" i="1"/>
  <c r="AC125" i="1"/>
  <c r="AC143" i="1"/>
  <c r="AC129" i="1"/>
  <c r="AC132" i="1"/>
  <c r="AC139" i="1"/>
  <c r="AC131" i="1"/>
  <c r="AC140" i="1"/>
  <c r="AC144" i="1"/>
  <c r="AC141" i="1"/>
  <c r="AC138" i="1"/>
  <c r="AC127" i="1"/>
  <c r="AC133" i="1"/>
  <c r="AC130" i="1"/>
  <c r="AC142" i="1"/>
  <c r="EZ191" i="1"/>
  <c r="EN126" i="1"/>
  <c r="EN125" i="1"/>
  <c r="EN127" i="1"/>
  <c r="EN136" i="1"/>
  <c r="EN144" i="1"/>
  <c r="EN132" i="1"/>
  <c r="EN128" i="1"/>
  <c r="EN146" i="1"/>
  <c r="EN131" i="1"/>
  <c r="EN141" i="1"/>
  <c r="EN140" i="1"/>
  <c r="EN143" i="1"/>
  <c r="EN139" i="1"/>
  <c r="EN138" i="1"/>
  <c r="EN137" i="1"/>
  <c r="EN134" i="1"/>
  <c r="EN142" i="1"/>
  <c r="EN130" i="1"/>
  <c r="EN147" i="1"/>
  <c r="EN133" i="1"/>
  <c r="EN129" i="1"/>
  <c r="EN135" i="1"/>
  <c r="CJ191" i="1"/>
  <c r="CJ126" i="1"/>
  <c r="CJ136" i="1"/>
  <c r="CJ132" i="1"/>
  <c r="CJ135" i="1"/>
  <c r="CJ139" i="1"/>
  <c r="CJ133" i="1"/>
  <c r="CJ143" i="1"/>
  <c r="CJ130" i="1"/>
  <c r="CJ144" i="1"/>
  <c r="CJ125" i="1"/>
  <c r="CJ147" i="1"/>
  <c r="CJ140" i="1"/>
  <c r="CJ142" i="1"/>
  <c r="CJ127" i="1"/>
  <c r="CJ141" i="1"/>
  <c r="CJ129" i="1"/>
  <c r="CJ137" i="1"/>
  <c r="CJ134" i="1"/>
  <c r="CJ131" i="1"/>
  <c r="CJ138" i="1"/>
  <c r="CJ146" i="1"/>
  <c r="CJ128" i="1"/>
  <c r="EE126" i="1"/>
  <c r="AI45" i="21"/>
  <c r="EE191" i="1"/>
  <c r="EE125" i="1"/>
  <c r="EE127" i="1"/>
  <c r="EE128" i="1"/>
  <c r="EE136" i="1"/>
  <c r="EE129" i="1"/>
  <c r="EE143" i="1"/>
  <c r="EE133" i="1"/>
  <c r="EE146" i="1"/>
  <c r="EE137" i="1"/>
  <c r="EE141" i="1"/>
  <c r="EE138" i="1"/>
  <c r="EE131" i="1"/>
  <c r="EE134" i="1"/>
  <c r="EE135" i="1"/>
  <c r="EE139" i="1"/>
  <c r="EE140" i="1"/>
  <c r="EE142" i="1"/>
  <c r="EE130" i="1"/>
  <c r="EE147" i="1"/>
  <c r="EE132" i="1"/>
  <c r="EE144" i="1"/>
  <c r="DM191" i="1"/>
  <c r="DM126" i="1"/>
  <c r="DM125" i="1"/>
  <c r="DM127" i="1"/>
  <c r="DM142" i="1"/>
  <c r="DM143" i="1"/>
  <c r="DM134" i="1"/>
  <c r="DM128" i="1"/>
  <c r="DM131" i="1"/>
  <c r="DM130" i="1"/>
  <c r="DM146" i="1"/>
  <c r="DM144" i="1"/>
  <c r="DM132" i="1"/>
  <c r="DM147" i="1"/>
  <c r="DM140" i="1"/>
  <c r="DM137" i="1"/>
  <c r="DM135" i="1"/>
  <c r="DM133" i="1"/>
  <c r="DM136" i="1"/>
  <c r="DM129" i="1"/>
  <c r="DM138" i="1"/>
  <c r="DM139" i="1"/>
  <c r="DM141" i="1"/>
  <c r="AX191" i="1"/>
  <c r="AX126" i="1"/>
  <c r="AX144" i="1"/>
  <c r="AX138" i="1"/>
  <c r="AX129" i="1"/>
  <c r="AX130" i="1"/>
  <c r="AX139" i="1"/>
  <c r="AX132" i="1"/>
  <c r="AX142" i="1"/>
  <c r="AX136" i="1"/>
  <c r="AX140" i="1"/>
  <c r="AX141" i="1"/>
  <c r="AX133" i="1"/>
  <c r="AX125" i="1"/>
  <c r="AX143" i="1"/>
  <c r="AX147" i="1"/>
  <c r="AX128" i="1"/>
  <c r="AX135" i="1"/>
  <c r="AX134" i="1"/>
  <c r="AX137" i="1"/>
  <c r="AX146" i="1"/>
  <c r="AX131" i="1"/>
  <c r="AX127" i="1"/>
  <c r="M126" i="1"/>
  <c r="M125" i="1"/>
  <c r="M133" i="1"/>
  <c r="M139" i="1"/>
  <c r="M142" i="1"/>
  <c r="M146" i="1"/>
  <c r="M138" i="1"/>
  <c r="M136" i="1"/>
  <c r="M134" i="1"/>
  <c r="M128" i="1"/>
  <c r="M144" i="1"/>
  <c r="M143" i="1"/>
  <c r="M131" i="1"/>
  <c r="M140" i="1"/>
  <c r="M135" i="1"/>
  <c r="M129" i="1"/>
  <c r="M132" i="1"/>
  <c r="M130" i="1"/>
  <c r="M127" i="1"/>
  <c r="M147" i="1"/>
  <c r="M141" i="1"/>
  <c r="M137" i="1"/>
  <c r="EX126" i="1"/>
  <c r="EX127" i="1"/>
  <c r="EX139" i="1"/>
  <c r="EX125" i="1"/>
  <c r="EX136" i="1"/>
  <c r="EX140" i="1"/>
  <c r="EX144" i="1"/>
  <c r="EX147" i="1"/>
  <c r="EX135" i="1"/>
  <c r="EX133" i="1"/>
  <c r="EX146" i="1"/>
  <c r="EX138" i="1"/>
  <c r="EX130" i="1"/>
  <c r="EX142" i="1"/>
  <c r="EX132" i="1"/>
  <c r="EX129" i="1"/>
  <c r="EX143" i="1"/>
  <c r="EX141" i="1"/>
  <c r="EX128" i="1"/>
  <c r="EX134" i="1"/>
  <c r="EX131" i="1"/>
  <c r="EX137" i="1"/>
  <c r="EX191" i="1"/>
  <c r="CV191" i="1"/>
  <c r="CV126" i="1"/>
  <c r="CV125" i="1"/>
  <c r="CV127" i="1"/>
  <c r="CV142" i="1"/>
  <c r="CV139" i="1"/>
  <c r="CV130" i="1"/>
  <c r="CV135" i="1"/>
  <c r="CV147" i="1"/>
  <c r="CV132" i="1"/>
  <c r="CV140" i="1"/>
  <c r="CV136" i="1"/>
  <c r="CV129" i="1"/>
  <c r="CV144" i="1"/>
  <c r="CV141" i="1"/>
  <c r="CV138" i="1"/>
  <c r="CV146" i="1"/>
  <c r="CV137" i="1"/>
  <c r="CV143" i="1"/>
  <c r="CV128" i="1"/>
  <c r="CV134" i="1"/>
  <c r="CV131" i="1"/>
  <c r="CV133" i="1"/>
  <c r="X191" i="1"/>
  <c r="X126" i="1"/>
  <c r="X129" i="1"/>
  <c r="X134" i="1"/>
  <c r="X132" i="1"/>
  <c r="X130" i="1"/>
  <c r="X137" i="1"/>
  <c r="X144" i="1"/>
  <c r="X140" i="1"/>
  <c r="X141" i="1"/>
  <c r="X139" i="1"/>
  <c r="X128" i="1"/>
  <c r="X147" i="1"/>
  <c r="X133" i="1"/>
  <c r="X131" i="1"/>
  <c r="X138" i="1"/>
  <c r="X125" i="1"/>
  <c r="X127" i="1"/>
  <c r="X135" i="1"/>
  <c r="X136" i="1"/>
  <c r="X142" i="1"/>
  <c r="X146" i="1"/>
  <c r="X143" i="1"/>
  <c r="FD191" i="1"/>
  <c r="ER191" i="1"/>
  <c r="ER126" i="1"/>
  <c r="ER125" i="1"/>
  <c r="ER130" i="1"/>
  <c r="ER147" i="1"/>
  <c r="ER146" i="1"/>
  <c r="ER140" i="1"/>
  <c r="ER142" i="1"/>
  <c r="ER131" i="1"/>
  <c r="ER141" i="1"/>
  <c r="ER136" i="1"/>
  <c r="ER137" i="1"/>
  <c r="ER132" i="1"/>
  <c r="ER144" i="1"/>
  <c r="ER139" i="1"/>
  <c r="ER134" i="1"/>
  <c r="ER128" i="1"/>
  <c r="ER127" i="1"/>
  <c r="ER135" i="1"/>
  <c r="ER143" i="1"/>
  <c r="ER138" i="1"/>
  <c r="ER129" i="1"/>
  <c r="ER133" i="1"/>
  <c r="BQ191" i="1"/>
  <c r="BQ126" i="1"/>
  <c r="BQ125" i="1"/>
  <c r="BQ146" i="1"/>
  <c r="BQ143" i="1"/>
  <c r="BQ135" i="1"/>
  <c r="BQ127" i="1"/>
  <c r="BQ129" i="1"/>
  <c r="BQ128" i="1"/>
  <c r="BQ130" i="1"/>
  <c r="BQ140" i="1"/>
  <c r="BQ139" i="1"/>
  <c r="BQ144" i="1"/>
  <c r="BQ147" i="1"/>
  <c r="BQ141" i="1"/>
  <c r="BQ132" i="1"/>
  <c r="BQ134" i="1"/>
  <c r="BQ133" i="1"/>
  <c r="BQ138" i="1"/>
  <c r="BQ131" i="1"/>
  <c r="BQ142" i="1"/>
  <c r="BQ136" i="1"/>
  <c r="BQ137" i="1"/>
  <c r="CQ126" i="1"/>
  <c r="CQ191" i="1"/>
  <c r="CQ125" i="1"/>
  <c r="CQ140" i="1"/>
  <c r="CQ131" i="1"/>
  <c r="CQ141" i="1"/>
  <c r="CQ134" i="1"/>
  <c r="CQ138" i="1"/>
  <c r="CQ142" i="1"/>
  <c r="CQ136" i="1"/>
  <c r="CQ147" i="1"/>
  <c r="CQ129" i="1"/>
  <c r="CQ133" i="1"/>
  <c r="CQ130" i="1"/>
  <c r="CQ144" i="1"/>
  <c r="CQ139" i="1"/>
  <c r="CQ127" i="1"/>
  <c r="CQ146" i="1"/>
  <c r="CQ137" i="1"/>
  <c r="CQ135" i="1"/>
  <c r="CQ143" i="1"/>
  <c r="CQ132" i="1"/>
  <c r="CQ128" i="1"/>
  <c r="F126" i="1"/>
  <c r="F147" i="1"/>
  <c r="F146" i="1"/>
  <c r="F144" i="1"/>
  <c r="F137" i="1"/>
  <c r="F130" i="1"/>
  <c r="F125" i="1"/>
  <c r="F139" i="1"/>
  <c r="F142" i="1"/>
  <c r="F134" i="1"/>
  <c r="F131" i="1"/>
  <c r="F128" i="1"/>
  <c r="F141" i="1"/>
  <c r="F143" i="1"/>
  <c r="F135" i="1"/>
  <c r="F129" i="1"/>
  <c r="F136" i="1"/>
  <c r="F127" i="1"/>
  <c r="F138" i="1"/>
  <c r="F140" i="1"/>
  <c r="F133" i="1"/>
  <c r="F132" i="1"/>
  <c r="CB126" i="1"/>
  <c r="CB191" i="1"/>
  <c r="CB125" i="1"/>
  <c r="CB131" i="1"/>
  <c r="CB133" i="1"/>
  <c r="CB128" i="1"/>
  <c r="CB137" i="1"/>
  <c r="CB134" i="1"/>
  <c r="CB142" i="1"/>
  <c r="CB141" i="1"/>
  <c r="CB140" i="1"/>
  <c r="CB136" i="1"/>
  <c r="CB146" i="1"/>
  <c r="CB144" i="1"/>
  <c r="CB129" i="1"/>
  <c r="CB130" i="1"/>
  <c r="CB135" i="1"/>
  <c r="CB127" i="1"/>
  <c r="CB138" i="1"/>
  <c r="CB139" i="1"/>
  <c r="CB143" i="1"/>
  <c r="CB147" i="1"/>
  <c r="CB132" i="1"/>
  <c r="BO191" i="1"/>
  <c r="BO126" i="1"/>
  <c r="BO142" i="1"/>
  <c r="BO140" i="1"/>
  <c r="BO133" i="1"/>
  <c r="BO131" i="1"/>
  <c r="BO130" i="1"/>
  <c r="BO146" i="1"/>
  <c r="BO136" i="1"/>
  <c r="BO125" i="1"/>
  <c r="BO128" i="1"/>
  <c r="BO127" i="1"/>
  <c r="BO144" i="1"/>
  <c r="BO147" i="1"/>
  <c r="BO139" i="1"/>
  <c r="BO143" i="1"/>
  <c r="BO138" i="1"/>
  <c r="BO129" i="1"/>
  <c r="BO141" i="1"/>
  <c r="BO132" i="1"/>
  <c r="BO134" i="1"/>
  <c r="BO137" i="1"/>
  <c r="BO135" i="1"/>
  <c r="CE126" i="1"/>
  <c r="CE191" i="1"/>
  <c r="CE132" i="1"/>
  <c r="CE137" i="1"/>
  <c r="CE125" i="1"/>
  <c r="CE147" i="1"/>
  <c r="CE136" i="1"/>
  <c r="CE141" i="1"/>
  <c r="CE134" i="1"/>
  <c r="CE130" i="1"/>
  <c r="CE129" i="1"/>
  <c r="CE128" i="1"/>
  <c r="CE131" i="1"/>
  <c r="CE140" i="1"/>
  <c r="CE142" i="1"/>
  <c r="CE139" i="1"/>
  <c r="CE144" i="1"/>
  <c r="CE138" i="1"/>
  <c r="CE143" i="1"/>
  <c r="CE127" i="1"/>
  <c r="CE146" i="1"/>
  <c r="CE135" i="1"/>
  <c r="CE133" i="1"/>
  <c r="EW137" i="1"/>
  <c r="EW143" i="1"/>
  <c r="EW147" i="1"/>
  <c r="EW129" i="1"/>
  <c r="EW131" i="1"/>
  <c r="EW139" i="1"/>
  <c r="EW141" i="1"/>
  <c r="EW128" i="1"/>
  <c r="EW136" i="1"/>
  <c r="EW142" i="1"/>
  <c r="EW140" i="1"/>
  <c r="EW138" i="1"/>
  <c r="EW127" i="1"/>
  <c r="EW135" i="1"/>
  <c r="EW132" i="1"/>
  <c r="EW126" i="1"/>
  <c r="EW134" i="1"/>
  <c r="EW146" i="1"/>
  <c r="EW144" i="1"/>
  <c r="EW133" i="1"/>
  <c r="EW130" i="1"/>
  <c r="EW125" i="1"/>
  <c r="AR45" i="21"/>
  <c r="BK126" i="1"/>
  <c r="BK191" i="1"/>
  <c r="BK125" i="1"/>
  <c r="BK135" i="1"/>
  <c r="BK134" i="1"/>
  <c r="BK138" i="1"/>
  <c r="BK140" i="1"/>
  <c r="BK146" i="1"/>
  <c r="BK143" i="1"/>
  <c r="BK144" i="1"/>
  <c r="BK129" i="1"/>
  <c r="BK139" i="1"/>
  <c r="BK137" i="1"/>
  <c r="BK127" i="1"/>
  <c r="BK131" i="1"/>
  <c r="BK130" i="1"/>
  <c r="BK147" i="1"/>
  <c r="BK136" i="1"/>
  <c r="BK128" i="1"/>
  <c r="BK132" i="1"/>
  <c r="BK133" i="1"/>
  <c r="BK142" i="1"/>
  <c r="BK141" i="1"/>
  <c r="DD126" i="1"/>
  <c r="DD191" i="1"/>
  <c r="DD125" i="1"/>
  <c r="DD133" i="1"/>
  <c r="DD128" i="1"/>
  <c r="DD135" i="1"/>
  <c r="DD141" i="1"/>
  <c r="DD147" i="1"/>
  <c r="DD139" i="1"/>
  <c r="DD137" i="1"/>
  <c r="DD134" i="1"/>
  <c r="DD131" i="1"/>
  <c r="DD132" i="1"/>
  <c r="DD130" i="1"/>
  <c r="DD136" i="1"/>
  <c r="DD140" i="1"/>
  <c r="DD129" i="1"/>
  <c r="DD138" i="1"/>
  <c r="DD144" i="1"/>
  <c r="DD143" i="1"/>
  <c r="DD142" i="1"/>
  <c r="DD146" i="1"/>
  <c r="DD127" i="1"/>
  <c r="BS191" i="1"/>
  <c r="BS126" i="1"/>
  <c r="BS125" i="1"/>
  <c r="BS129" i="1"/>
  <c r="BS134" i="1"/>
  <c r="BS138" i="1"/>
  <c r="BS130" i="1"/>
  <c r="BS144" i="1"/>
  <c r="BS139" i="1"/>
  <c r="BS132" i="1"/>
  <c r="BS136" i="1"/>
  <c r="BS142" i="1"/>
  <c r="BS133" i="1"/>
  <c r="BS127" i="1"/>
  <c r="BS147" i="1"/>
  <c r="BS140" i="1"/>
  <c r="BS131" i="1"/>
  <c r="BS141" i="1"/>
  <c r="BS146" i="1"/>
  <c r="BS137" i="1"/>
  <c r="BS143" i="1"/>
  <c r="BS128" i="1"/>
  <c r="BS135" i="1"/>
  <c r="EY191" i="1"/>
  <c r="EM126" i="1"/>
  <c r="W45" i="21"/>
  <c r="AM45" i="21"/>
  <c r="H45" i="39"/>
  <c r="EM191" i="1"/>
  <c r="AL45" i="39"/>
  <c r="M45" i="21"/>
  <c r="EM130" i="1"/>
  <c r="EM138" i="1"/>
  <c r="EM131" i="1"/>
  <c r="EM135" i="1"/>
  <c r="EM143" i="1"/>
  <c r="EM147" i="1"/>
  <c r="EM142" i="1"/>
  <c r="EM127" i="1"/>
  <c r="EM146" i="1"/>
  <c r="EM134" i="1"/>
  <c r="EM136" i="1"/>
  <c r="EM125" i="1"/>
  <c r="EM133" i="1"/>
  <c r="EM128" i="1"/>
  <c r="EM137" i="1"/>
  <c r="EM144" i="1"/>
  <c r="EM129" i="1"/>
  <c r="EM139" i="1"/>
  <c r="EM132" i="1"/>
  <c r="EM140" i="1"/>
  <c r="EM141" i="1"/>
  <c r="CT126" i="1"/>
  <c r="CT191" i="1"/>
  <c r="CT127" i="1"/>
  <c r="CT133" i="1"/>
  <c r="CT144" i="1"/>
  <c r="CT132" i="1"/>
  <c r="CT134" i="1"/>
  <c r="CT128" i="1"/>
  <c r="CT129" i="1"/>
  <c r="CT125" i="1"/>
  <c r="CT130" i="1"/>
  <c r="CT146" i="1"/>
  <c r="CT137" i="1"/>
  <c r="CT139" i="1"/>
  <c r="CT142" i="1"/>
  <c r="CT135" i="1"/>
  <c r="CT143" i="1"/>
  <c r="CT131" i="1"/>
  <c r="CT141" i="1"/>
  <c r="CT140" i="1"/>
  <c r="CT147" i="1"/>
  <c r="CT136" i="1"/>
  <c r="CT138" i="1"/>
  <c r="EV191" i="1"/>
  <c r="EJ126" i="1"/>
  <c r="AK45" i="39"/>
  <c r="EJ191" i="1"/>
  <c r="V45" i="21"/>
  <c r="G45" i="39"/>
  <c r="EJ125" i="1"/>
  <c r="EJ137" i="1"/>
  <c r="EJ140" i="1"/>
  <c r="EJ141" i="1"/>
  <c r="EJ128" i="1"/>
  <c r="EJ132" i="1"/>
  <c r="EJ147" i="1"/>
  <c r="EJ136" i="1"/>
  <c r="EJ142" i="1"/>
  <c r="EJ131" i="1"/>
  <c r="EJ129" i="1"/>
  <c r="EJ138" i="1"/>
  <c r="EJ146" i="1"/>
  <c r="EJ135" i="1"/>
  <c r="EJ144" i="1"/>
  <c r="EJ133" i="1"/>
  <c r="EJ143" i="1"/>
  <c r="EJ134" i="1"/>
  <c r="EJ130" i="1"/>
  <c r="EJ127" i="1"/>
  <c r="EJ139" i="1"/>
  <c r="AQ126" i="1"/>
  <c r="AQ191" i="1"/>
  <c r="AQ125" i="1"/>
  <c r="AQ128" i="1"/>
  <c r="AQ141" i="1"/>
  <c r="AQ140" i="1"/>
  <c r="AQ132" i="1"/>
  <c r="AQ131" i="1"/>
  <c r="AQ127" i="1"/>
  <c r="AQ136" i="1"/>
  <c r="AQ143" i="1"/>
  <c r="AQ129" i="1"/>
  <c r="AQ147" i="1"/>
  <c r="AQ130" i="1"/>
  <c r="AQ144" i="1"/>
  <c r="AQ139" i="1"/>
  <c r="AQ146" i="1"/>
  <c r="AQ133" i="1"/>
  <c r="AQ134" i="1"/>
  <c r="AQ142" i="1"/>
  <c r="AQ135" i="1"/>
  <c r="AQ137" i="1"/>
  <c r="AQ138" i="1"/>
  <c r="FA191" i="1"/>
  <c r="EO126" i="1"/>
  <c r="EO191" i="1"/>
  <c r="AN45" i="21"/>
  <c r="EO125" i="1"/>
  <c r="EO139" i="1"/>
  <c r="EO132" i="1"/>
  <c r="EO128" i="1"/>
  <c r="EO143" i="1"/>
  <c r="EO131" i="1"/>
  <c r="EO144" i="1"/>
  <c r="EO141" i="1"/>
  <c r="EO130" i="1"/>
  <c r="EO138" i="1"/>
  <c r="EO134" i="1"/>
  <c r="EO137" i="1"/>
  <c r="EO129" i="1"/>
  <c r="EO127" i="1"/>
  <c r="EO147" i="1"/>
  <c r="EO136" i="1"/>
  <c r="EO140" i="1"/>
  <c r="EO135" i="1"/>
  <c r="EO142" i="1"/>
  <c r="EO133" i="1"/>
  <c r="EO146" i="1"/>
  <c r="ES191" i="1"/>
  <c r="ES127" i="1"/>
  <c r="ES142" i="1"/>
  <c r="ES126" i="1"/>
  <c r="ES138" i="1"/>
  <c r="ES137" i="1"/>
  <c r="ES147" i="1"/>
  <c r="ES146" i="1"/>
  <c r="ES129" i="1"/>
  <c r="ES125" i="1"/>
  <c r="ES128" i="1"/>
  <c r="ES144" i="1"/>
  <c r="ES136" i="1"/>
  <c r="ES131" i="1"/>
  <c r="ES143" i="1"/>
  <c r="ES132" i="1"/>
  <c r="ES134" i="1"/>
  <c r="ES140" i="1"/>
  <c r="ES130" i="1"/>
  <c r="ES135" i="1"/>
  <c r="ES139" i="1"/>
  <c r="ES133" i="1"/>
  <c r="ES141" i="1"/>
  <c r="Y45" i="21"/>
  <c r="AP45" i="21"/>
  <c r="F45" i="21"/>
  <c r="N45" i="21"/>
  <c r="AY45" i="21"/>
  <c r="J45" i="39"/>
  <c r="CX191" i="1"/>
  <c r="CX126" i="1"/>
  <c r="CX125" i="1"/>
  <c r="CX135" i="1"/>
  <c r="CX132" i="1"/>
  <c r="CX139" i="1"/>
  <c r="CX147" i="1"/>
  <c r="CX142" i="1"/>
  <c r="CX136" i="1"/>
  <c r="CX141" i="1"/>
  <c r="CX129" i="1"/>
  <c r="CX140" i="1"/>
  <c r="CX146" i="1"/>
  <c r="CX130" i="1"/>
  <c r="CX134" i="1"/>
  <c r="CX137" i="1"/>
  <c r="CX138" i="1"/>
  <c r="CX144" i="1"/>
  <c r="CX128" i="1"/>
  <c r="CX143" i="1"/>
  <c r="CX127" i="1"/>
  <c r="CX133" i="1"/>
  <c r="CX131" i="1"/>
  <c r="EW191" i="1"/>
  <c r="EK126" i="1"/>
  <c r="AL45" i="21"/>
  <c r="EK191" i="1"/>
  <c r="EK125" i="1"/>
  <c r="EK139" i="1"/>
  <c r="EK128" i="1"/>
  <c r="EK144" i="1"/>
  <c r="EK143" i="1"/>
  <c r="EK135" i="1"/>
  <c r="EK137" i="1"/>
  <c r="EK138" i="1"/>
  <c r="EK132" i="1"/>
  <c r="EK134" i="1"/>
  <c r="EK130" i="1"/>
  <c r="EK142" i="1"/>
  <c r="EK136" i="1"/>
  <c r="EK147" i="1"/>
  <c r="EK129" i="1"/>
  <c r="EK131" i="1"/>
  <c r="EK140" i="1"/>
  <c r="EK146" i="1"/>
  <c r="EK141" i="1"/>
  <c r="EK133" i="1"/>
  <c r="EK127" i="1"/>
  <c r="L126" i="1"/>
  <c r="L142" i="1"/>
  <c r="L134" i="1"/>
  <c r="L127" i="1"/>
  <c r="L136" i="1"/>
  <c r="L144" i="1"/>
  <c r="L137" i="1"/>
  <c r="L147" i="1"/>
  <c r="L140" i="1"/>
  <c r="L141" i="1"/>
  <c r="L143" i="1"/>
  <c r="L133" i="1"/>
  <c r="L125" i="1"/>
  <c r="L146" i="1"/>
  <c r="L138" i="1"/>
  <c r="L135" i="1"/>
  <c r="L130" i="1"/>
  <c r="L129" i="1"/>
  <c r="L131" i="1"/>
  <c r="L128" i="1"/>
  <c r="L139" i="1"/>
  <c r="L132" i="1"/>
  <c r="Q126" i="1"/>
  <c r="Q191" i="1"/>
  <c r="Q130" i="1"/>
  <c r="Q137" i="1"/>
  <c r="Q136" i="1"/>
  <c r="Q140" i="1"/>
  <c r="Q143" i="1"/>
  <c r="Q139" i="1"/>
  <c r="Q146" i="1"/>
  <c r="Q144" i="1"/>
  <c r="Q125" i="1"/>
  <c r="Q135" i="1"/>
  <c r="Q129" i="1"/>
  <c r="Q138" i="1"/>
  <c r="Q141" i="1"/>
  <c r="Q142" i="1"/>
  <c r="Q131" i="1"/>
  <c r="Q133" i="1"/>
  <c r="Q128" i="1"/>
  <c r="Q127" i="1"/>
  <c r="Q132" i="1"/>
  <c r="Q134" i="1"/>
  <c r="Q147" i="1"/>
  <c r="DS126" i="1"/>
  <c r="DS191" i="1"/>
  <c r="DS134" i="1"/>
  <c r="DS127" i="1"/>
  <c r="DS146" i="1"/>
  <c r="DS144" i="1"/>
  <c r="DS133" i="1"/>
  <c r="DS138" i="1"/>
  <c r="DS143" i="1"/>
  <c r="DS129" i="1"/>
  <c r="DS142" i="1"/>
  <c r="DS147" i="1"/>
  <c r="DS135" i="1"/>
  <c r="DS140" i="1"/>
  <c r="DS128" i="1"/>
  <c r="DS136" i="1"/>
  <c r="DS125" i="1"/>
  <c r="DS130" i="1"/>
  <c r="DS139" i="1"/>
  <c r="DS131" i="1"/>
  <c r="DS141" i="1"/>
  <c r="DS137" i="1"/>
  <c r="DS132" i="1"/>
  <c r="DI126" i="1"/>
  <c r="H45" i="21"/>
  <c r="AB45" i="39"/>
  <c r="C45" i="21"/>
  <c r="DI191" i="1"/>
  <c r="DI146" i="1"/>
  <c r="DI130" i="1"/>
  <c r="DI143" i="1"/>
  <c r="DI125" i="1"/>
  <c r="DI135" i="1"/>
  <c r="DI141" i="1"/>
  <c r="DI129" i="1"/>
  <c r="DI133" i="1"/>
  <c r="DI132" i="1"/>
  <c r="DI138" i="1"/>
  <c r="DI144" i="1"/>
  <c r="DI142" i="1"/>
  <c r="DI140" i="1"/>
  <c r="DI127" i="1"/>
  <c r="DI136" i="1"/>
  <c r="DI131" i="1"/>
  <c r="DI147" i="1"/>
  <c r="DI134" i="1"/>
  <c r="DI137" i="1"/>
  <c r="DI128" i="1"/>
  <c r="DI139" i="1"/>
  <c r="FC191" i="1"/>
  <c r="EQ126" i="1"/>
  <c r="EQ191" i="1"/>
  <c r="AO45" i="21"/>
  <c r="EQ134" i="1"/>
  <c r="EQ125" i="1"/>
  <c r="EQ129" i="1"/>
  <c r="EQ139" i="1"/>
  <c r="EQ141" i="1"/>
  <c r="EQ144" i="1"/>
  <c r="EQ137" i="1"/>
  <c r="EQ128" i="1"/>
  <c r="EQ130" i="1"/>
  <c r="EQ142" i="1"/>
  <c r="EQ136" i="1"/>
  <c r="EQ127" i="1"/>
  <c r="EQ138" i="1"/>
  <c r="EQ146" i="1"/>
  <c r="EQ133" i="1"/>
  <c r="EQ131" i="1"/>
  <c r="EQ135" i="1"/>
  <c r="EQ143" i="1"/>
  <c r="EQ132" i="1"/>
  <c r="EQ147" i="1"/>
  <c r="EQ140" i="1"/>
  <c r="BL126" i="1"/>
  <c r="BL191" i="1"/>
  <c r="BL125" i="1"/>
  <c r="BL142" i="1"/>
  <c r="BL137" i="1"/>
  <c r="BL128" i="1"/>
  <c r="BL129" i="1"/>
  <c r="BL136" i="1"/>
  <c r="BL132" i="1"/>
  <c r="BL133" i="1"/>
  <c r="BL130" i="1"/>
  <c r="BL135" i="1"/>
  <c r="BL127" i="1"/>
  <c r="BL146" i="1"/>
  <c r="BL147" i="1"/>
  <c r="BL144" i="1"/>
  <c r="BL134" i="1"/>
  <c r="BL139" i="1"/>
  <c r="BL140" i="1"/>
  <c r="BL138" i="1"/>
  <c r="BL131" i="1"/>
  <c r="BL143" i="1"/>
  <c r="BL141" i="1"/>
  <c r="AH45" i="21"/>
  <c r="EC191" i="1"/>
  <c r="EC126" i="1"/>
  <c r="EC125" i="1"/>
  <c r="EC134" i="1"/>
  <c r="EC132" i="1"/>
  <c r="EC144" i="1"/>
  <c r="EC138" i="1"/>
  <c r="EC142" i="1"/>
  <c r="EC143" i="1"/>
  <c r="EC137" i="1"/>
  <c r="EC128" i="1"/>
  <c r="EC141" i="1"/>
  <c r="EC133" i="1"/>
  <c r="EC136" i="1"/>
  <c r="EC131" i="1"/>
  <c r="EC147" i="1"/>
  <c r="EC130" i="1"/>
  <c r="EC127" i="1"/>
  <c r="EC135" i="1"/>
  <c r="EC140" i="1"/>
  <c r="EC129" i="1"/>
  <c r="EC139" i="1"/>
  <c r="EC146" i="1"/>
  <c r="N126" i="1"/>
  <c r="N146" i="1"/>
  <c r="N136" i="1"/>
  <c r="N139" i="1"/>
  <c r="N135" i="1"/>
  <c r="N130" i="1"/>
  <c r="N147" i="1"/>
  <c r="N132" i="1"/>
  <c r="N143" i="1"/>
  <c r="N128" i="1"/>
  <c r="N142" i="1"/>
  <c r="N137" i="1"/>
  <c r="N131" i="1"/>
  <c r="N144" i="1"/>
  <c r="N129" i="1"/>
  <c r="N134" i="1"/>
  <c r="N125" i="1"/>
  <c r="N138" i="1"/>
  <c r="N141" i="1"/>
  <c r="N140" i="1"/>
  <c r="N133" i="1"/>
  <c r="N127" i="1"/>
  <c r="G126" i="1"/>
  <c r="G147" i="1"/>
  <c r="G137" i="1"/>
  <c r="G129" i="1"/>
  <c r="G140" i="1"/>
  <c r="G146" i="1"/>
  <c r="G134" i="1"/>
  <c r="G130" i="1"/>
  <c r="G133" i="1"/>
  <c r="G125" i="1"/>
  <c r="G143" i="1"/>
  <c r="G132" i="1"/>
  <c r="G136" i="1"/>
  <c r="G144" i="1"/>
  <c r="G135" i="1"/>
  <c r="G131" i="1"/>
  <c r="G142" i="1"/>
  <c r="G139" i="1"/>
  <c r="G127" i="1"/>
  <c r="G128" i="1"/>
  <c r="G138" i="1"/>
  <c r="G141" i="1"/>
  <c r="DA191" i="1"/>
  <c r="DA126" i="1"/>
  <c r="DA125" i="1"/>
  <c r="DA142" i="1"/>
  <c r="DA147" i="1"/>
  <c r="DA137" i="1"/>
  <c r="DA139" i="1"/>
  <c r="DA127" i="1"/>
  <c r="DA128" i="1"/>
  <c r="DA134" i="1"/>
  <c r="DA130" i="1"/>
  <c r="DA138" i="1"/>
  <c r="DA133" i="1"/>
  <c r="DA135" i="1"/>
  <c r="DA141" i="1"/>
  <c r="DA146" i="1"/>
  <c r="DA129" i="1"/>
  <c r="DA132" i="1"/>
  <c r="DA144" i="1"/>
  <c r="DA143" i="1"/>
  <c r="DA136" i="1"/>
  <c r="DA131" i="1"/>
  <c r="DA140" i="1"/>
  <c r="BG191" i="1"/>
  <c r="BG126" i="1"/>
  <c r="BG146" i="1"/>
  <c r="BG136" i="1"/>
  <c r="BG143" i="1"/>
  <c r="BG144" i="1"/>
  <c r="BG133" i="1"/>
  <c r="BG125" i="1"/>
  <c r="BG139" i="1"/>
  <c r="BG147" i="1"/>
  <c r="BG134" i="1"/>
  <c r="BG140" i="1"/>
  <c r="BG138" i="1"/>
  <c r="BG142" i="1"/>
  <c r="BG130" i="1"/>
  <c r="BG132" i="1"/>
  <c r="BG129" i="1"/>
  <c r="BG135" i="1"/>
  <c r="BG137" i="1"/>
  <c r="BG141" i="1"/>
  <c r="BG127" i="1"/>
  <c r="BG131" i="1"/>
  <c r="BG128" i="1"/>
  <c r="BN126" i="1"/>
  <c r="BN191" i="1"/>
  <c r="BN143" i="1"/>
  <c r="BN131" i="1"/>
  <c r="BN128" i="1"/>
  <c r="BN125" i="1"/>
  <c r="BN144" i="1"/>
  <c r="BN134" i="1"/>
  <c r="BN142" i="1"/>
  <c r="BN130" i="1"/>
  <c r="BN135" i="1"/>
  <c r="BN141" i="1"/>
  <c r="BN138" i="1"/>
  <c r="BN133" i="1"/>
  <c r="BN127" i="1"/>
  <c r="BN146" i="1"/>
  <c r="BN147" i="1"/>
  <c r="BN139" i="1"/>
  <c r="BN132" i="1"/>
  <c r="BN136" i="1"/>
  <c r="BN129" i="1"/>
  <c r="BN137" i="1"/>
  <c r="BN140" i="1"/>
  <c r="Y191" i="1"/>
  <c r="Y126" i="1"/>
  <c r="Y125" i="1"/>
  <c r="Y144" i="1"/>
  <c r="Y143" i="1"/>
  <c r="Y142" i="1"/>
  <c r="Y138" i="1"/>
  <c r="Y129" i="1"/>
  <c r="Y131" i="1"/>
  <c r="Y146" i="1"/>
  <c r="Y140" i="1"/>
  <c r="Y128" i="1"/>
  <c r="Y139" i="1"/>
  <c r="Y133" i="1"/>
  <c r="Y135" i="1"/>
  <c r="Y147" i="1"/>
  <c r="Y130" i="1"/>
  <c r="Y141" i="1"/>
  <c r="Y132" i="1"/>
  <c r="Y136" i="1"/>
  <c r="Y127" i="1"/>
  <c r="Y134" i="1"/>
  <c r="Y137" i="1"/>
  <c r="CA191" i="1"/>
  <c r="CA126" i="1"/>
  <c r="CA136" i="1"/>
  <c r="CA142" i="1"/>
  <c r="CA125" i="1"/>
  <c r="CA130" i="1"/>
  <c r="CA147" i="1"/>
  <c r="CA129" i="1"/>
  <c r="CA128" i="1"/>
  <c r="CA143" i="1"/>
  <c r="CA137" i="1"/>
  <c r="CA144" i="1"/>
  <c r="CA132" i="1"/>
  <c r="CA134" i="1"/>
  <c r="CA131" i="1"/>
  <c r="CA141" i="1"/>
  <c r="CA135" i="1"/>
  <c r="CA138" i="1"/>
  <c r="CA146" i="1"/>
  <c r="CA133" i="1"/>
  <c r="CA127" i="1"/>
  <c r="CA139" i="1"/>
  <c r="CA140" i="1"/>
  <c r="BJ126" i="1"/>
  <c r="BJ191" i="1"/>
  <c r="BJ125" i="1"/>
  <c r="BJ147" i="1"/>
  <c r="BJ132" i="1"/>
  <c r="BJ143" i="1"/>
  <c r="BJ138" i="1"/>
  <c r="BJ141" i="1"/>
  <c r="BJ144" i="1"/>
  <c r="BJ128" i="1"/>
  <c r="BJ130" i="1"/>
  <c r="BJ134" i="1"/>
  <c r="BJ146" i="1"/>
  <c r="BJ140" i="1"/>
  <c r="BJ127" i="1"/>
  <c r="BJ142" i="1"/>
  <c r="BJ131" i="1"/>
  <c r="BJ137" i="1"/>
  <c r="BJ139" i="1"/>
  <c r="BJ129" i="1"/>
  <c r="BJ136" i="1"/>
  <c r="BJ133" i="1"/>
  <c r="BJ135" i="1"/>
  <c r="EG126" i="1"/>
  <c r="U45" i="21"/>
  <c r="AJ45" i="39"/>
  <c r="AJ45" i="21"/>
  <c r="EG191" i="1"/>
  <c r="E45" i="21"/>
  <c r="AX45" i="21"/>
  <c r="L45" i="21"/>
  <c r="F45" i="39"/>
  <c r="EG130" i="1"/>
  <c r="EG125" i="1"/>
  <c r="EG143" i="1"/>
  <c r="EG132" i="1"/>
  <c r="EG133" i="1"/>
  <c r="EG140" i="1"/>
  <c r="EG147" i="1"/>
  <c r="EG144" i="1"/>
  <c r="EG134" i="1"/>
  <c r="EG128" i="1"/>
  <c r="EG141" i="1"/>
  <c r="EG135" i="1"/>
  <c r="EG139" i="1"/>
  <c r="EG129" i="1"/>
  <c r="EG136" i="1"/>
  <c r="EG138" i="1"/>
  <c r="EG146" i="1"/>
  <c r="EG127" i="1"/>
  <c r="EG142" i="1"/>
  <c r="EG131" i="1"/>
  <c r="EG137" i="1"/>
  <c r="AG157" i="1" l="1"/>
  <c r="DT198" i="6"/>
  <c r="CN154" i="1"/>
  <c r="AI174" i="19"/>
  <c r="AU155" i="1"/>
  <c r="DS155" i="6"/>
  <c r="G198" i="6"/>
  <c r="DS92" i="6"/>
  <c r="CZ154" i="6"/>
  <c r="DE281" i="6"/>
  <c r="CZ245" i="6"/>
  <c r="DR154" i="1"/>
  <c r="AH154" i="1"/>
  <c r="CZ243" i="6"/>
  <c r="S155" i="1"/>
  <c r="G89" i="1"/>
  <c r="BC154" i="1"/>
  <c r="EH157" i="6"/>
  <c r="DE155" i="1"/>
  <c r="EC154" i="1"/>
  <c r="CZ197" i="6"/>
  <c r="AP91" i="1"/>
  <c r="BB157" i="1"/>
  <c r="AF156" i="1"/>
  <c r="EF89" i="1"/>
  <c r="EF155" i="1"/>
  <c r="DI199" i="6"/>
  <c r="AQ157" i="6"/>
  <c r="AQ245" i="6"/>
  <c r="CU154" i="1"/>
  <c r="EH245" i="6"/>
  <c r="DP155" i="1"/>
  <c r="CZ279" i="6"/>
  <c r="CZ277" i="6"/>
  <c r="CZ249" i="6"/>
  <c r="CZ274" i="6"/>
  <c r="CZ262" i="6"/>
  <c r="CZ248" i="6"/>
  <c r="CZ272" i="6"/>
  <c r="CZ265" i="6"/>
  <c r="CZ267" i="6"/>
  <c r="CZ275" i="6"/>
  <c r="CZ268" i="6"/>
  <c r="CZ270" i="6"/>
  <c r="CZ266" i="6"/>
  <c r="CZ257" i="6"/>
  <c r="CZ271" i="6"/>
  <c r="CZ260" i="6"/>
  <c r="CZ263" i="6"/>
  <c r="CZ264" i="6"/>
  <c r="CZ280" i="6"/>
  <c r="CZ255" i="6"/>
  <c r="CZ252" i="6"/>
  <c r="CZ276" i="6"/>
  <c r="CZ250" i="6"/>
  <c r="CZ261" i="6"/>
  <c r="CZ253" i="6"/>
  <c r="CZ259" i="6"/>
  <c r="CZ278" i="6"/>
  <c r="CZ269" i="6"/>
  <c r="CZ247" i="6"/>
  <c r="CZ273" i="6"/>
  <c r="CZ251" i="6"/>
  <c r="CZ256" i="6"/>
  <c r="CZ242" i="6"/>
  <c r="CZ254" i="6"/>
  <c r="CZ258" i="6"/>
  <c r="CZ157" i="1"/>
  <c r="BK154" i="1"/>
  <c r="DH199" i="6"/>
  <c r="DE242" i="6"/>
  <c r="DE272" i="6"/>
  <c r="DE267" i="6"/>
  <c r="DE271" i="6"/>
  <c r="DE248" i="6"/>
  <c r="DE262" i="6"/>
  <c r="DE277" i="6"/>
  <c r="DE261" i="6"/>
  <c r="DE280" i="6"/>
  <c r="DE278" i="6"/>
  <c r="DE249" i="6"/>
  <c r="DE252" i="6"/>
  <c r="DE266" i="6"/>
  <c r="DE255" i="6"/>
  <c r="DE254" i="6"/>
  <c r="DE244" i="6"/>
  <c r="DE253" i="6"/>
  <c r="DE247" i="6"/>
  <c r="DE257" i="6"/>
  <c r="DE275" i="6"/>
  <c r="DE264" i="6"/>
  <c r="DE258" i="6"/>
  <c r="DE270" i="6"/>
  <c r="DE273" i="6"/>
  <c r="DE251" i="6"/>
  <c r="DE268" i="6"/>
  <c r="DE263" i="6"/>
  <c r="DE250" i="6"/>
  <c r="DE256" i="6"/>
  <c r="DE259" i="6"/>
  <c r="DE265" i="6"/>
  <c r="DE274" i="6"/>
  <c r="DE269" i="6"/>
  <c r="DE260" i="6"/>
  <c r="DE276" i="6"/>
  <c r="DE279" i="6"/>
  <c r="DH156" i="6"/>
  <c r="DH91" i="1"/>
  <c r="DT157" i="1"/>
  <c r="BN91" i="1"/>
  <c r="BN157" i="1"/>
  <c r="CC88" i="1"/>
  <c r="CC154" i="1"/>
  <c r="CL155" i="1"/>
  <c r="CL89" i="1"/>
  <c r="EJ199" i="6"/>
  <c r="AE9" i="19"/>
  <c r="AK120" i="19" s="1"/>
  <c r="EV156" i="6"/>
  <c r="CK154" i="1"/>
  <c r="DL157" i="1"/>
  <c r="CO157" i="1"/>
  <c r="DE197" i="6"/>
  <c r="EM156" i="1"/>
  <c r="EA90" i="1"/>
  <c r="CO154" i="1"/>
  <c r="DV155" i="1"/>
  <c r="DV89" i="1"/>
  <c r="BC157" i="6"/>
  <c r="DI154" i="1"/>
  <c r="BO155" i="1"/>
  <c r="BQ156" i="1"/>
  <c r="DQ90" i="1"/>
  <c r="EC156" i="1"/>
  <c r="G88" i="1"/>
  <c r="S154" i="1"/>
  <c r="DE243" i="6"/>
  <c r="DE246" i="6"/>
  <c r="O43" i="23"/>
  <c r="O80" i="23" s="1"/>
  <c r="F156" i="39"/>
  <c r="H76" i="23"/>
  <c r="E120" i="39"/>
  <c r="L7" i="27"/>
  <c r="F74" i="35"/>
  <c r="C117" i="21"/>
  <c r="O22" i="40"/>
  <c r="D117" i="21"/>
  <c r="K25" i="18"/>
  <c r="M16" i="23"/>
  <c r="I81" i="36"/>
  <c r="J16" i="20"/>
  <c r="E38" i="23"/>
  <c r="E75" i="23" s="1"/>
  <c r="AH64" i="19"/>
  <c r="AE166" i="19"/>
  <c r="J118" i="19"/>
  <c r="S36" i="34"/>
  <c r="K117" i="21"/>
  <c r="AO119" i="21"/>
  <c r="O14" i="40"/>
  <c r="AM121" i="39"/>
  <c r="B119" i="39"/>
  <c r="S44" i="34"/>
  <c r="K23" i="41"/>
  <c r="AL119" i="21"/>
  <c r="J23" i="40"/>
  <c r="S33" i="34"/>
  <c r="M17" i="23"/>
  <c r="V119" i="21"/>
  <c r="O14" i="23"/>
  <c r="AH119" i="39"/>
  <c r="M122" i="19"/>
  <c r="D7" i="27"/>
  <c r="H118" i="39"/>
  <c r="K26" i="18"/>
  <c r="O51" i="41"/>
  <c r="O48" i="40"/>
  <c r="O85" i="40" s="1"/>
  <c r="S30" i="34"/>
  <c r="S20" i="34"/>
  <c r="B120" i="39"/>
  <c r="M121" i="21"/>
  <c r="O11" i="22" s="1"/>
  <c r="L166" i="19"/>
  <c r="S22" i="34"/>
  <c r="P85" i="41"/>
  <c r="AW122" i="39"/>
  <c r="J6" i="27"/>
  <c r="E17" i="27"/>
  <c r="E16" i="27" s="1"/>
  <c r="G38" i="35"/>
  <c r="E39" i="20"/>
  <c r="E76" i="20"/>
  <c r="M22" i="35"/>
  <c r="M36" i="35"/>
  <c r="P48" i="41"/>
  <c r="M75" i="40"/>
  <c r="S29" i="34"/>
  <c r="AI120" i="39"/>
  <c r="K40" i="41"/>
  <c r="H29" i="22"/>
  <c r="M42" i="23"/>
  <c r="P42" i="23" s="1"/>
  <c r="K22" i="41"/>
  <c r="AG53" i="21"/>
  <c r="M119" i="21"/>
  <c r="O9" i="22" s="1"/>
  <c r="K48" i="26"/>
  <c r="K47" i="26" s="1"/>
  <c r="M41" i="40"/>
  <c r="K74" i="41"/>
  <c r="G121" i="39"/>
  <c r="K37" i="41"/>
  <c r="M39" i="35"/>
  <c r="K119" i="21"/>
  <c r="K70" i="41"/>
  <c r="P44" i="35"/>
  <c r="K119" i="19"/>
  <c r="E45" i="40"/>
  <c r="E82" i="40" s="1"/>
  <c r="S37" i="34"/>
  <c r="U37" i="34" s="1"/>
  <c r="P38" i="36"/>
  <c r="P75" i="36" s="1"/>
  <c r="AG55" i="21"/>
  <c r="AK57" i="21"/>
  <c r="K24" i="22"/>
  <c r="K166" i="19"/>
  <c r="BC166" i="39"/>
  <c r="AW120" i="39"/>
  <c r="L122" i="19"/>
  <c r="M42" i="40"/>
  <c r="M34" i="40"/>
  <c r="AS120" i="39"/>
  <c r="BE163" i="39"/>
  <c r="AG52" i="21"/>
  <c r="BG122" i="39"/>
  <c r="AG54" i="21"/>
  <c r="R163" i="39"/>
  <c r="H23" i="40"/>
  <c r="AJ119" i="39"/>
  <c r="M42" i="35"/>
  <c r="S42" i="35" s="1"/>
  <c r="D122" i="39"/>
  <c r="H40" i="23"/>
  <c r="P67" i="41"/>
  <c r="BB58" i="39"/>
  <c r="AP166" i="39"/>
  <c r="T163" i="19"/>
  <c r="AK63" i="21"/>
  <c r="O122" i="39"/>
  <c r="W119" i="19"/>
  <c r="C5" i="26"/>
  <c r="S42" i="34"/>
  <c r="AS122" i="39"/>
  <c r="E43" i="22"/>
  <c r="E80" i="22" s="1"/>
  <c r="N17" i="27"/>
  <c r="N16" i="27" s="1"/>
  <c r="C64" i="39"/>
  <c r="AK53" i="39"/>
  <c r="AN63" i="21"/>
  <c r="M164" i="19"/>
  <c r="E9" i="22" s="1"/>
  <c r="I119" i="39"/>
  <c r="O8" i="41" s="1"/>
  <c r="BF122" i="39"/>
  <c r="S166" i="39"/>
  <c r="O157" i="39"/>
  <c r="O27" i="22"/>
  <c r="C17" i="27"/>
  <c r="C16" i="27" s="1"/>
  <c r="BJ122" i="39"/>
  <c r="AG58" i="19"/>
  <c r="BF164" i="39"/>
  <c r="H70" i="40"/>
  <c r="J42" i="40"/>
  <c r="J79" i="40" s="1"/>
  <c r="T164" i="19"/>
  <c r="BG164" i="39"/>
  <c r="J163" i="19"/>
  <c r="F38" i="35"/>
  <c r="J22" i="20"/>
  <c r="BF55" i="39"/>
  <c r="M70" i="23"/>
  <c r="C46" i="35"/>
  <c r="K79" i="41"/>
  <c r="AI122" i="39"/>
  <c r="E35" i="40"/>
  <c r="E72" i="40" s="1"/>
  <c r="E64" i="39"/>
  <c r="AE53" i="19"/>
  <c r="D53" i="39"/>
  <c r="E122" i="39"/>
  <c r="M69" i="23"/>
  <c r="N44" i="36"/>
  <c r="S27" i="34"/>
  <c r="AD53" i="21"/>
  <c r="I165" i="19"/>
  <c r="P64" i="39"/>
  <c r="AF165" i="19"/>
  <c r="K42" i="41"/>
  <c r="C37" i="23"/>
  <c r="F37" i="23" s="1"/>
  <c r="I56" i="39"/>
  <c r="AU64" i="39"/>
  <c r="H17" i="27"/>
  <c r="H16" i="27" s="1"/>
  <c r="F20" i="35"/>
  <c r="O30" i="23"/>
  <c r="O67" i="23" s="1"/>
  <c r="X53" i="21"/>
  <c r="AE64" i="39"/>
  <c r="AI164" i="19"/>
  <c r="D120" i="39"/>
  <c r="AI57" i="21"/>
  <c r="AK58" i="19"/>
  <c r="P22" i="41"/>
  <c r="AE164" i="19"/>
  <c r="O21" i="23"/>
  <c r="J29" i="40"/>
  <c r="J66" i="40" s="1"/>
  <c r="AL58" i="39"/>
  <c r="F118" i="39"/>
  <c r="AJ118" i="39"/>
  <c r="AH164" i="19"/>
  <c r="K29" i="41"/>
  <c r="K66" i="41"/>
  <c r="P30" i="41"/>
  <c r="AI63" i="21"/>
  <c r="C73" i="22"/>
  <c r="L119" i="21"/>
  <c r="J119" i="21"/>
  <c r="I73" i="35"/>
  <c r="AY54" i="39"/>
  <c r="C9" i="40" s="1"/>
  <c r="I73" i="36"/>
  <c r="AL58" i="19"/>
  <c r="S58" i="19"/>
  <c r="X120" i="21"/>
  <c r="Q9" i="35" s="1"/>
  <c r="P79" i="35"/>
  <c r="K6" i="27"/>
  <c r="F45" i="41"/>
  <c r="P69" i="41"/>
  <c r="M77" i="22"/>
  <c r="I74" i="36"/>
  <c r="C38" i="22"/>
  <c r="H57" i="21"/>
  <c r="M83" i="35"/>
  <c r="M31" i="23"/>
  <c r="N77" i="36"/>
  <c r="M66" i="40"/>
  <c r="P66" i="40" s="1"/>
  <c r="P32" i="41"/>
  <c r="M80" i="23"/>
  <c r="P73" i="41"/>
  <c r="N39" i="36"/>
  <c r="M74" i="23"/>
  <c r="J16" i="22"/>
  <c r="O36" i="40"/>
  <c r="O73" i="40" s="1"/>
  <c r="K33" i="41"/>
  <c r="M73" i="35"/>
  <c r="F82" i="41"/>
  <c r="N41" i="36"/>
  <c r="K27" i="18"/>
  <c r="K32" i="41"/>
  <c r="K69" i="41"/>
  <c r="AG64" i="39"/>
  <c r="H36" i="40"/>
  <c r="K31" i="18"/>
  <c r="I36" i="36"/>
  <c r="C36" i="22"/>
  <c r="AO120" i="21"/>
  <c r="O10" i="23" s="1"/>
  <c r="H71" i="40"/>
  <c r="P27" i="18"/>
  <c r="AE162" i="19"/>
  <c r="BF120" i="39"/>
  <c r="AS164" i="39"/>
  <c r="AL63" i="21"/>
  <c r="J120" i="19"/>
  <c r="K58" i="19"/>
  <c r="W166" i="19"/>
  <c r="M8" i="27"/>
  <c r="T64" i="19"/>
  <c r="AN121" i="19"/>
  <c r="I121" i="39"/>
  <c r="O10" i="41" s="1"/>
  <c r="H75" i="22"/>
  <c r="K16" i="41"/>
  <c r="D119" i="39"/>
  <c r="X122" i="19"/>
  <c r="J16" i="40"/>
  <c r="AF162" i="19"/>
  <c r="K164" i="19"/>
  <c r="BC164" i="39"/>
  <c r="AD53" i="39"/>
  <c r="I54" i="39"/>
  <c r="I53" i="39"/>
  <c r="AE165" i="19"/>
  <c r="BB55" i="39"/>
  <c r="AS163" i="39"/>
  <c r="AH163" i="19"/>
  <c r="O64" i="39"/>
  <c r="Q58" i="39"/>
  <c r="M35" i="40"/>
  <c r="O34" i="40"/>
  <c r="O71" i="40" s="1"/>
  <c r="P71" i="41"/>
  <c r="C72" i="23"/>
  <c r="F72" i="23" s="1"/>
  <c r="AF54" i="21"/>
  <c r="C42" i="23"/>
  <c r="F42" i="23" s="1"/>
  <c r="I24" i="36"/>
  <c r="O43" i="40"/>
  <c r="O80" i="40" s="1"/>
  <c r="M43" i="40"/>
  <c r="M47" i="40"/>
  <c r="R122" i="39"/>
  <c r="I164" i="19"/>
  <c r="H44" i="40"/>
  <c r="S54" i="39"/>
  <c r="D55" i="39"/>
  <c r="AH55" i="19"/>
  <c r="S55" i="39"/>
  <c r="H48" i="40"/>
  <c r="K77" i="41"/>
  <c r="E44" i="40"/>
  <c r="E81" i="40" s="1"/>
  <c r="M38" i="35"/>
  <c r="S53" i="39"/>
  <c r="J17" i="40"/>
  <c r="R63" i="21"/>
  <c r="H35" i="22"/>
  <c r="M80" i="40"/>
  <c r="AI56" i="19"/>
  <c r="D56" i="39"/>
  <c r="J41" i="40"/>
  <c r="J78" i="40" s="1"/>
  <c r="AH58" i="19"/>
  <c r="AM58" i="19"/>
  <c r="C23" i="22"/>
  <c r="F23" i="22" s="1"/>
  <c r="M72" i="40"/>
  <c r="O43" i="22"/>
  <c r="O80" i="22" s="1"/>
  <c r="M48" i="40"/>
  <c r="I38" i="36"/>
  <c r="C64" i="19"/>
  <c r="J20" i="23"/>
  <c r="P68" i="41"/>
  <c r="K78" i="41"/>
  <c r="P31" i="41"/>
  <c r="K41" i="41"/>
  <c r="D54" i="39"/>
  <c r="K17" i="41"/>
  <c r="I55" i="39"/>
  <c r="P20" i="35"/>
  <c r="P19" i="35"/>
  <c r="S19" i="35" s="1"/>
  <c r="P45" i="18"/>
  <c r="P80" i="41"/>
  <c r="M75" i="35"/>
  <c r="P36" i="41"/>
  <c r="R64" i="19"/>
  <c r="AV163" i="39"/>
  <c r="O120" i="39"/>
  <c r="AK120" i="39"/>
  <c r="AI119" i="39"/>
  <c r="U119" i="39"/>
  <c r="C24" i="26"/>
  <c r="C23" i="26" s="1"/>
  <c r="M64" i="19"/>
  <c r="BK164" i="39"/>
  <c r="E119" i="39"/>
  <c r="BI166" i="39"/>
  <c r="AY119" i="39"/>
  <c r="BJ120" i="39"/>
  <c r="K45" i="41"/>
  <c r="AD58" i="39"/>
  <c r="Q63" i="21"/>
  <c r="AD53" i="19"/>
  <c r="E7" i="27"/>
  <c r="G120" i="39"/>
  <c r="BC163" i="39"/>
  <c r="AD64" i="19"/>
  <c r="AS64" i="39"/>
  <c r="AU119" i="39"/>
  <c r="BI53" i="39"/>
  <c r="K82" i="41"/>
  <c r="AD54" i="39"/>
  <c r="H44" i="22"/>
  <c r="I24" i="27"/>
  <c r="I23" i="27" s="1"/>
  <c r="AH120" i="39"/>
  <c r="H53" i="19"/>
  <c r="M28" i="35"/>
  <c r="S28" i="35" s="1"/>
  <c r="BC55" i="39"/>
  <c r="BD64" i="39"/>
  <c r="H17" i="40"/>
  <c r="O15" i="23"/>
  <c r="I118" i="39"/>
  <c r="O7" i="41" s="1"/>
  <c r="M67" i="23"/>
  <c r="D121" i="39"/>
  <c r="I37" i="36"/>
  <c r="F22" i="22"/>
  <c r="L64" i="19"/>
  <c r="C21" i="22" s="1"/>
  <c r="AK121" i="39"/>
  <c r="L53" i="19"/>
  <c r="C8" i="22" s="1"/>
  <c r="M20" i="22"/>
  <c r="AS166" i="39"/>
  <c r="O48" i="23"/>
  <c r="O85" i="23" s="1"/>
  <c r="AV122" i="39"/>
  <c r="AD56" i="39"/>
  <c r="S58" i="39"/>
  <c r="M38" i="40"/>
  <c r="L55" i="19"/>
  <c r="AD55" i="39"/>
  <c r="L56" i="19"/>
  <c r="L54" i="19"/>
  <c r="G24" i="27"/>
  <c r="G23" i="27" s="1"/>
  <c r="U55" i="19"/>
  <c r="E29" i="40"/>
  <c r="E66" i="40" s="1"/>
  <c r="AL120" i="39"/>
  <c r="AD54" i="19"/>
  <c r="AD55" i="19"/>
  <c r="AN118" i="21"/>
  <c r="E17" i="40"/>
  <c r="S15" i="34"/>
  <c r="S28" i="34"/>
  <c r="C29" i="20"/>
  <c r="BB53" i="39"/>
  <c r="C17" i="26"/>
  <c r="C16" i="26" s="1"/>
  <c r="AR55" i="39"/>
  <c r="AE55" i="21"/>
  <c r="T58" i="19"/>
  <c r="AH56" i="19"/>
  <c r="G17" i="27"/>
  <c r="G16" i="27" s="1"/>
  <c r="V63" i="21"/>
  <c r="AM54" i="39"/>
  <c r="V64" i="39"/>
  <c r="S162" i="19"/>
  <c r="H73" i="40"/>
  <c r="AH53" i="19"/>
  <c r="AR56" i="39"/>
  <c r="AR162" i="39"/>
  <c r="I44" i="36"/>
  <c r="T53" i="19"/>
  <c r="AV119" i="39"/>
  <c r="J117" i="21"/>
  <c r="H58" i="39"/>
  <c r="AH54" i="19"/>
  <c r="AE53" i="21"/>
  <c r="C24" i="27"/>
  <c r="C23" i="27" s="1"/>
  <c r="S19" i="34"/>
  <c r="U164" i="19"/>
  <c r="AM119" i="39"/>
  <c r="AK118" i="21"/>
  <c r="AR54" i="39"/>
  <c r="M119" i="39"/>
  <c r="AH63" i="21"/>
  <c r="X120" i="19"/>
  <c r="H34" i="40"/>
  <c r="E30" i="40"/>
  <c r="E67" i="40" s="1"/>
  <c r="E16" i="40"/>
  <c r="P76" i="41"/>
  <c r="I166" i="19"/>
  <c r="H39" i="40"/>
  <c r="C69" i="35"/>
  <c r="J48" i="40"/>
  <c r="J85" i="40" s="1"/>
  <c r="T56" i="39"/>
  <c r="P39" i="41"/>
  <c r="I64" i="39"/>
  <c r="R55" i="21"/>
  <c r="K35" i="41"/>
  <c r="AM63" i="21"/>
  <c r="K84" i="41"/>
  <c r="T55" i="39"/>
  <c r="T53" i="39"/>
  <c r="T54" i="39"/>
  <c r="P55" i="39"/>
  <c r="S163" i="19"/>
  <c r="C47" i="22"/>
  <c r="K72" i="41"/>
  <c r="N75" i="36"/>
  <c r="J29" i="22"/>
  <c r="J66" i="22" s="1"/>
  <c r="K51" i="18"/>
  <c r="L165" i="19"/>
  <c r="M29" i="22"/>
  <c r="N78" i="36"/>
  <c r="M68" i="23"/>
  <c r="F20" i="41"/>
  <c r="K121" i="19"/>
  <c r="AL119" i="39"/>
  <c r="AF63" i="21"/>
  <c r="K47" i="41"/>
  <c r="P16" i="41"/>
  <c r="P82" i="41"/>
  <c r="P45" i="41"/>
  <c r="B55" i="39"/>
  <c r="I52" i="21"/>
  <c r="U58" i="39"/>
  <c r="AE55" i="39"/>
  <c r="R58" i="39"/>
  <c r="K120" i="21"/>
  <c r="AE54" i="39"/>
  <c r="O120" i="19"/>
  <c r="AE56" i="39"/>
  <c r="K55" i="21"/>
  <c r="F22" i="41"/>
  <c r="S38" i="34"/>
  <c r="K122" i="19"/>
  <c r="M53" i="19"/>
  <c r="R162" i="19"/>
  <c r="E47" i="40"/>
  <c r="E84" i="40" s="1"/>
  <c r="S43" i="34"/>
  <c r="AE53" i="39"/>
  <c r="B56" i="39"/>
  <c r="AI121" i="39"/>
  <c r="C77" i="22"/>
  <c r="R54" i="39"/>
  <c r="M79" i="40"/>
  <c r="T54" i="19"/>
  <c r="AN119" i="19"/>
  <c r="B54" i="39"/>
  <c r="C48" i="22"/>
  <c r="AF56" i="39"/>
  <c r="S47" i="34"/>
  <c r="W53" i="19"/>
  <c r="D7" i="35" s="1"/>
  <c r="BD58" i="39"/>
  <c r="AE58" i="19"/>
  <c r="AE64" i="19"/>
  <c r="K121" i="21"/>
  <c r="R119" i="39"/>
  <c r="M23" i="23"/>
  <c r="M46" i="35"/>
  <c r="H33" i="40"/>
  <c r="M85" i="23"/>
  <c r="H6" i="27"/>
  <c r="M37" i="22"/>
  <c r="B121" i="39"/>
  <c r="K24" i="27"/>
  <c r="K23" i="27" s="1"/>
  <c r="AI165" i="19"/>
  <c r="AO53" i="39"/>
  <c r="M72" i="22"/>
  <c r="M24" i="23"/>
  <c r="E24" i="27"/>
  <c r="E23" i="27" s="1"/>
  <c r="K8" i="18"/>
  <c r="BB56" i="39"/>
  <c r="AU120" i="21"/>
  <c r="W56" i="19"/>
  <c r="C11" i="20" s="1"/>
  <c r="W55" i="19"/>
  <c r="C10" i="20" s="1"/>
  <c r="C52" i="21"/>
  <c r="BB54" i="39"/>
  <c r="AM120" i="39"/>
  <c r="C20" i="40"/>
  <c r="BI56" i="39"/>
  <c r="AA121" i="19"/>
  <c r="P74" i="41"/>
  <c r="I120" i="39"/>
  <c r="O9" i="41" s="1"/>
  <c r="I53" i="21"/>
  <c r="BC165" i="39"/>
  <c r="M66" i="35"/>
  <c r="E41" i="40"/>
  <c r="E78" i="40" s="1"/>
  <c r="AF58" i="39"/>
  <c r="AQ58" i="39"/>
  <c r="I55" i="21"/>
  <c r="I54" i="21"/>
  <c r="BD54" i="39"/>
  <c r="AJ57" i="21"/>
  <c r="S39" i="34"/>
  <c r="AI52" i="21"/>
  <c r="H41" i="20"/>
  <c r="J44" i="22"/>
  <c r="J81" i="22" s="1"/>
  <c r="P44" i="41"/>
  <c r="M23" i="40"/>
  <c r="O37" i="22"/>
  <c r="O74" i="22" s="1"/>
  <c r="AS56" i="39"/>
  <c r="BG58" i="39"/>
  <c r="W54" i="19"/>
  <c r="C9" i="20" s="1"/>
  <c r="N38" i="36"/>
  <c r="BE64" i="39"/>
  <c r="E24" i="40"/>
  <c r="W121" i="19"/>
  <c r="H81" i="40"/>
  <c r="S21" i="34"/>
  <c r="P37" i="41"/>
  <c r="Q56" i="19"/>
  <c r="M16" i="40"/>
  <c r="M84" i="40"/>
  <c r="O52" i="41"/>
  <c r="O46" i="41"/>
  <c r="C17" i="40"/>
  <c r="C17" i="41"/>
  <c r="F17" i="41" s="1"/>
  <c r="P28" i="41"/>
  <c r="C47" i="23"/>
  <c r="E38" i="40"/>
  <c r="E75" i="40" s="1"/>
  <c r="E38" i="41"/>
  <c r="E75" i="41" s="1"/>
  <c r="E28" i="40"/>
  <c r="E65" i="40" s="1"/>
  <c r="E28" i="41"/>
  <c r="E65" i="41" s="1"/>
  <c r="P40" i="41"/>
  <c r="C40" i="40"/>
  <c r="C40" i="41"/>
  <c r="F40" i="41" s="1"/>
  <c r="C79" i="40"/>
  <c r="C79" i="41"/>
  <c r="F79" i="41" s="1"/>
  <c r="K48" i="41"/>
  <c r="K34" i="41"/>
  <c r="J46" i="41"/>
  <c r="J52" i="41"/>
  <c r="C28" i="40"/>
  <c r="C28" i="41"/>
  <c r="P65" i="41"/>
  <c r="Q54" i="19"/>
  <c r="J28" i="40"/>
  <c r="J65" i="40" s="1"/>
  <c r="J28" i="41"/>
  <c r="J65" i="41" s="1"/>
  <c r="K65" i="41" s="1"/>
  <c r="P77" i="41"/>
  <c r="J43" i="40"/>
  <c r="J80" i="40" s="1"/>
  <c r="J43" i="41"/>
  <c r="J80" i="41" s="1"/>
  <c r="K80" i="41" s="1"/>
  <c r="C43" i="40"/>
  <c r="C43" i="41"/>
  <c r="E14" i="40"/>
  <c r="E14" i="41"/>
  <c r="J30" i="40"/>
  <c r="J67" i="40" s="1"/>
  <c r="J30" i="41"/>
  <c r="J67" i="41" s="1"/>
  <c r="K67" i="41" s="1"/>
  <c r="C65" i="40"/>
  <c r="C65" i="41"/>
  <c r="P72" i="41"/>
  <c r="E23" i="40"/>
  <c r="E23" i="41"/>
  <c r="C77" i="40"/>
  <c r="C77" i="41"/>
  <c r="F77" i="41" s="1"/>
  <c r="K85" i="41"/>
  <c r="P33" i="41"/>
  <c r="K39" i="41"/>
  <c r="K44" i="41"/>
  <c r="P47" i="41"/>
  <c r="P35" i="41"/>
  <c r="P42" i="41"/>
  <c r="P34" i="41"/>
  <c r="C34" i="40"/>
  <c r="C34" i="41"/>
  <c r="F34" i="41" s="1"/>
  <c r="C76" i="40"/>
  <c r="C76" i="41"/>
  <c r="F76" i="41" s="1"/>
  <c r="H52" i="41"/>
  <c r="H46" i="41"/>
  <c r="P70" i="41"/>
  <c r="K76" i="41"/>
  <c r="C67" i="40"/>
  <c r="C67" i="41"/>
  <c r="F67" i="41" s="1"/>
  <c r="C38" i="40"/>
  <c r="C38" i="41"/>
  <c r="P23" i="41"/>
  <c r="K81" i="41"/>
  <c r="P84" i="41"/>
  <c r="C74" i="40"/>
  <c r="C74" i="41"/>
  <c r="F74" i="41" s="1"/>
  <c r="C71" i="40"/>
  <c r="C71" i="41"/>
  <c r="F71" i="41" s="1"/>
  <c r="C52" i="41"/>
  <c r="C46" i="41"/>
  <c r="K31" i="41"/>
  <c r="C37" i="40"/>
  <c r="C37" i="41"/>
  <c r="F37" i="41" s="1"/>
  <c r="E27" i="41"/>
  <c r="E51" i="41"/>
  <c r="O38" i="40"/>
  <c r="O75" i="40" s="1"/>
  <c r="O38" i="41"/>
  <c r="O75" i="41" s="1"/>
  <c r="P75" i="41" s="1"/>
  <c r="P15" i="41"/>
  <c r="C81" i="40"/>
  <c r="C81" i="41"/>
  <c r="F81" i="41" s="1"/>
  <c r="C31" i="40"/>
  <c r="F31" i="40" s="1"/>
  <c r="C31" i="41"/>
  <c r="F31" i="41" s="1"/>
  <c r="C73" i="40"/>
  <c r="C73" i="41"/>
  <c r="F73" i="41" s="1"/>
  <c r="C15" i="40"/>
  <c r="C15" i="41"/>
  <c r="F15" i="41" s="1"/>
  <c r="K36" i="41"/>
  <c r="AC58" i="39"/>
  <c r="C24" i="40"/>
  <c r="C24" i="41"/>
  <c r="F24" i="41" s="1"/>
  <c r="K68" i="41"/>
  <c r="C75" i="40"/>
  <c r="C75" i="41"/>
  <c r="C39" i="40"/>
  <c r="C39" i="41"/>
  <c r="F39" i="41" s="1"/>
  <c r="C68" i="40"/>
  <c r="F68" i="40" s="1"/>
  <c r="C68" i="41"/>
  <c r="F68" i="41" s="1"/>
  <c r="C23" i="40"/>
  <c r="C23" i="41"/>
  <c r="AV64" i="39"/>
  <c r="H21" i="41" s="1"/>
  <c r="K21" i="41" s="1"/>
  <c r="H24" i="41"/>
  <c r="K24" i="41" s="1"/>
  <c r="C41" i="40"/>
  <c r="C41" i="41"/>
  <c r="F41" i="41" s="1"/>
  <c r="C66" i="40"/>
  <c r="C66" i="41"/>
  <c r="F66" i="41" s="1"/>
  <c r="P78" i="41"/>
  <c r="C44" i="40"/>
  <c r="C44" i="41"/>
  <c r="F44" i="41" s="1"/>
  <c r="C84" i="40"/>
  <c r="C84" i="41"/>
  <c r="F84" i="41" s="1"/>
  <c r="C30" i="40"/>
  <c r="C30" i="41"/>
  <c r="F30" i="41" s="1"/>
  <c r="C16" i="40"/>
  <c r="C16" i="41"/>
  <c r="F16" i="41" s="1"/>
  <c r="C36" i="40"/>
  <c r="C36" i="41"/>
  <c r="F36" i="41" s="1"/>
  <c r="P81" i="41"/>
  <c r="C29" i="40"/>
  <c r="C29" i="41"/>
  <c r="F29" i="41" s="1"/>
  <c r="M46" i="41"/>
  <c r="M52" i="41"/>
  <c r="P41" i="41"/>
  <c r="C47" i="40"/>
  <c r="C47" i="41"/>
  <c r="F47" i="41" s="1"/>
  <c r="E52" i="41"/>
  <c r="E46" i="41"/>
  <c r="P79" i="41"/>
  <c r="C70" i="40"/>
  <c r="C70" i="41"/>
  <c r="F70" i="41" s="1"/>
  <c r="C78" i="40"/>
  <c r="C78" i="41"/>
  <c r="F78" i="41" s="1"/>
  <c r="C32" i="40"/>
  <c r="C32" i="41"/>
  <c r="F32" i="41" s="1"/>
  <c r="K73" i="41"/>
  <c r="C42" i="40"/>
  <c r="C42" i="41"/>
  <c r="F42" i="41" s="1"/>
  <c r="C72" i="40"/>
  <c r="C72" i="41"/>
  <c r="F72" i="41" s="1"/>
  <c r="C48" i="40"/>
  <c r="C48" i="41"/>
  <c r="F48" i="41" s="1"/>
  <c r="C33" i="40"/>
  <c r="C33" i="41"/>
  <c r="F33" i="41" s="1"/>
  <c r="J27" i="41"/>
  <c r="J51" i="41"/>
  <c r="E43" i="40"/>
  <c r="E80" i="40" s="1"/>
  <c r="E43" i="41"/>
  <c r="E80" i="41" s="1"/>
  <c r="C69" i="40"/>
  <c r="C69" i="41"/>
  <c r="F69" i="41" s="1"/>
  <c r="C80" i="40"/>
  <c r="C80" i="41"/>
  <c r="C35" i="40"/>
  <c r="C35" i="41"/>
  <c r="F35" i="41" s="1"/>
  <c r="K71" i="41"/>
  <c r="J38" i="40"/>
  <c r="J75" i="40" s="1"/>
  <c r="J38" i="41"/>
  <c r="J75" i="41" s="1"/>
  <c r="K75" i="41" s="1"/>
  <c r="C85" i="40"/>
  <c r="C85" i="41"/>
  <c r="F85" i="41" s="1"/>
  <c r="P46" i="18"/>
  <c r="M34" i="22"/>
  <c r="AE54" i="21"/>
  <c r="AY121" i="39"/>
  <c r="AE163" i="19"/>
  <c r="BF58" i="39"/>
  <c r="AQ64" i="39"/>
  <c r="AK53" i="19"/>
  <c r="AU163" i="39"/>
  <c r="M121" i="39"/>
  <c r="AE56" i="19"/>
  <c r="AE55" i="19"/>
  <c r="M37" i="23"/>
  <c r="AM53" i="39"/>
  <c r="T56" i="19"/>
  <c r="AR165" i="39"/>
  <c r="AE52" i="21"/>
  <c r="O14" i="22"/>
  <c r="AX119" i="39"/>
  <c r="AR53" i="39"/>
  <c r="AK54" i="19"/>
  <c r="AM56" i="39"/>
  <c r="C31" i="23"/>
  <c r="AJ58" i="19"/>
  <c r="M40" i="22"/>
  <c r="O16" i="40"/>
  <c r="P39" i="18"/>
  <c r="V163" i="19"/>
  <c r="M41" i="23"/>
  <c r="U165" i="19"/>
  <c r="N31" i="36"/>
  <c r="AD56" i="19"/>
  <c r="P29" i="18"/>
  <c r="N34" i="36"/>
  <c r="M30" i="40"/>
  <c r="AM55" i="39"/>
  <c r="AD64" i="39"/>
  <c r="J33" i="40"/>
  <c r="J70" i="40" s="1"/>
  <c r="R121" i="39"/>
  <c r="H42" i="20"/>
  <c r="I77" i="36"/>
  <c r="S40" i="34"/>
  <c r="AK119" i="19"/>
  <c r="AK56" i="19"/>
  <c r="BC54" i="39"/>
  <c r="T43" i="34"/>
  <c r="P165" i="39"/>
  <c r="BC53" i="39"/>
  <c r="BC56" i="39"/>
  <c r="I6" i="27"/>
  <c r="R54" i="19"/>
  <c r="AR64" i="39"/>
  <c r="AV58" i="39"/>
  <c r="H14" i="41" s="1"/>
  <c r="K14" i="41" s="1"/>
  <c r="I8" i="27"/>
  <c r="P42" i="18"/>
  <c r="P29" i="36"/>
  <c r="P66" i="36" s="1"/>
  <c r="M34" i="23"/>
  <c r="N30" i="36"/>
  <c r="AL121" i="19"/>
  <c r="M36" i="40"/>
  <c r="P34" i="18"/>
  <c r="P52" i="18"/>
  <c r="M71" i="22"/>
  <c r="J32" i="40"/>
  <c r="J69" i="40" s="1"/>
  <c r="M35" i="23"/>
  <c r="P35" i="23" s="1"/>
  <c r="AQ162" i="39"/>
  <c r="T55" i="19"/>
  <c r="C84" i="22"/>
  <c r="P41" i="18"/>
  <c r="BH53" i="39"/>
  <c r="B53" i="21"/>
  <c r="L17" i="27"/>
  <c r="L16" i="27" s="1"/>
  <c r="M78" i="40"/>
  <c r="P24" i="18"/>
  <c r="E42" i="40"/>
  <c r="E79" i="40" s="1"/>
  <c r="BI121" i="39"/>
  <c r="T23" i="34"/>
  <c r="U23" i="34" s="1"/>
  <c r="AS165" i="39"/>
  <c r="H66" i="22"/>
  <c r="F15" i="35"/>
  <c r="J30" i="23"/>
  <c r="J67" i="23" s="1"/>
  <c r="P162" i="39"/>
  <c r="T13" i="34"/>
  <c r="U13" i="34" s="1"/>
  <c r="BH56" i="39"/>
  <c r="M30" i="22"/>
  <c r="M85" i="40"/>
  <c r="C43" i="23"/>
  <c r="E33" i="40"/>
  <c r="E70" i="40" s="1"/>
  <c r="P7" i="18"/>
  <c r="Q53" i="19"/>
  <c r="AI55" i="19"/>
  <c r="J24" i="40"/>
  <c r="M71" i="40"/>
  <c r="Q55" i="19"/>
  <c r="C45" i="40"/>
  <c r="AI54" i="39"/>
  <c r="M9" i="41" s="1"/>
  <c r="P17" i="18"/>
  <c r="C41" i="22"/>
  <c r="T27" i="34"/>
  <c r="I83" i="36"/>
  <c r="H38" i="40"/>
  <c r="C75" i="26"/>
  <c r="J17" i="27"/>
  <c r="J16" i="27" s="1"/>
  <c r="M24" i="27"/>
  <c r="M23" i="27" s="1"/>
  <c r="F17" i="27"/>
  <c r="F16" i="27" s="1"/>
  <c r="P157" i="39"/>
  <c r="Q157" i="39"/>
  <c r="AI64" i="39"/>
  <c r="M21" i="41" s="1"/>
  <c r="P21" i="41" s="1"/>
  <c r="O32" i="23"/>
  <c r="O69" i="23" s="1"/>
  <c r="C82" i="40"/>
  <c r="M31" i="35"/>
  <c r="H76" i="40"/>
  <c r="J37" i="40"/>
  <c r="J74" i="40" s="1"/>
  <c r="U52" i="21"/>
  <c r="E20" i="23"/>
  <c r="P17" i="12"/>
  <c r="N71" i="36"/>
  <c r="T39" i="34"/>
  <c r="AG58" i="39"/>
  <c r="P40" i="36"/>
  <c r="P77" i="36" s="1"/>
  <c r="J21" i="23"/>
  <c r="BH163" i="39"/>
  <c r="D23" i="26"/>
  <c r="G48" i="27"/>
  <c r="G47" i="27" s="1"/>
  <c r="AD55" i="21"/>
  <c r="M64" i="35"/>
  <c r="Q58" i="19"/>
  <c r="AD52" i="21"/>
  <c r="O22" i="22"/>
  <c r="T30" i="34"/>
  <c r="AD54" i="21"/>
  <c r="J14" i="40"/>
  <c r="M41" i="35"/>
  <c r="S41" i="35" s="1"/>
  <c r="P9" i="35"/>
  <c r="N80" i="36"/>
  <c r="BF56" i="39"/>
  <c r="D24" i="27"/>
  <c r="D23" i="27" s="1"/>
  <c r="K21" i="36"/>
  <c r="I20" i="36"/>
  <c r="D64" i="19"/>
  <c r="H33" i="23"/>
  <c r="H85" i="40"/>
  <c r="J44" i="40"/>
  <c r="J81" i="40" s="1"/>
  <c r="S14" i="34"/>
  <c r="AJ121" i="21"/>
  <c r="L24" i="27"/>
  <c r="L23" i="27" s="1"/>
  <c r="T15" i="34"/>
  <c r="E7" i="23"/>
  <c r="I22" i="35"/>
  <c r="AN57" i="21"/>
  <c r="I17" i="36"/>
  <c r="C5" i="27"/>
  <c r="S46" i="34"/>
  <c r="U46" i="34" s="1"/>
  <c r="J20" i="20"/>
  <c r="K20" i="20" s="1"/>
  <c r="P22" i="35"/>
  <c r="C29" i="23"/>
  <c r="F29" i="23" s="1"/>
  <c r="F24" i="27"/>
  <c r="F23" i="27" s="1"/>
  <c r="P16" i="35"/>
  <c r="O35" i="40"/>
  <c r="O72" i="40" s="1"/>
  <c r="O56" i="39"/>
  <c r="T29" i="34"/>
  <c r="I72" i="36"/>
  <c r="C71" i="26"/>
  <c r="P29" i="12"/>
  <c r="I35" i="36"/>
  <c r="J43" i="23"/>
  <c r="J80" i="23" s="1"/>
  <c r="T21" i="34"/>
  <c r="M29" i="35"/>
  <c r="E22" i="40"/>
  <c r="AV121" i="39"/>
  <c r="O36" i="23"/>
  <c r="O73" i="23" s="1"/>
  <c r="M7" i="27"/>
  <c r="E42" i="22"/>
  <c r="E79" i="22" s="1"/>
  <c r="H24" i="40"/>
  <c r="I23" i="36"/>
  <c r="E32" i="22"/>
  <c r="E69" i="22" s="1"/>
  <c r="E48" i="23"/>
  <c r="E85" i="23" s="1"/>
  <c r="E43" i="23"/>
  <c r="E80" i="23" s="1"/>
  <c r="J14" i="23"/>
  <c r="C32" i="35"/>
  <c r="M74" i="40"/>
  <c r="P74" i="40" s="1"/>
  <c r="D6" i="27"/>
  <c r="P33" i="36"/>
  <c r="P70" i="36" s="1"/>
  <c r="E17" i="23"/>
  <c r="J32" i="23"/>
  <c r="J69" i="23" s="1"/>
  <c r="J48" i="23"/>
  <c r="J85" i="23" s="1"/>
  <c r="I40" i="36"/>
  <c r="J21" i="20"/>
  <c r="P22" i="36"/>
  <c r="K35" i="36"/>
  <c r="T36" i="34"/>
  <c r="O44" i="22"/>
  <c r="O81" i="22" s="1"/>
  <c r="K45" i="36"/>
  <c r="K82" i="36" s="1"/>
  <c r="P35" i="36"/>
  <c r="P72" i="36" s="1"/>
  <c r="Q72" i="36" s="1"/>
  <c r="BH120" i="39"/>
  <c r="AI53" i="21"/>
  <c r="E40" i="22"/>
  <c r="E77" i="22" s="1"/>
  <c r="C48" i="23"/>
  <c r="E15" i="22"/>
  <c r="F15" i="22" s="1"/>
  <c r="P39" i="12"/>
  <c r="O20" i="40"/>
  <c r="P20" i="40" s="1"/>
  <c r="J40" i="40"/>
  <c r="J77" i="40" s="1"/>
  <c r="P68" i="12"/>
  <c r="E45" i="23"/>
  <c r="E82" i="23" s="1"/>
  <c r="P70" i="12"/>
  <c r="AF54" i="19"/>
  <c r="P73" i="12"/>
  <c r="T47" i="34"/>
  <c r="S26" i="34"/>
  <c r="I5" i="27"/>
  <c r="G53" i="39"/>
  <c r="E39" i="40"/>
  <c r="E76" i="40" s="1"/>
  <c r="K15" i="36"/>
  <c r="P17" i="36"/>
  <c r="H16" i="40"/>
  <c r="O41" i="22"/>
  <c r="O78" i="22" s="1"/>
  <c r="F5" i="27"/>
  <c r="O22" i="23"/>
  <c r="J41" i="23"/>
  <c r="J78" i="23" s="1"/>
  <c r="H75" i="40"/>
  <c r="M70" i="35"/>
  <c r="O17" i="22"/>
  <c r="J10" i="22"/>
  <c r="J40" i="23"/>
  <c r="J77" i="23" s="1"/>
  <c r="O41" i="23"/>
  <c r="O78" i="23" s="1"/>
  <c r="E47" i="23"/>
  <c r="E84" i="23" s="1"/>
  <c r="F84" i="23" s="1"/>
  <c r="M34" i="35"/>
  <c r="I80" i="36"/>
  <c r="I66" i="36"/>
  <c r="H73" i="23"/>
  <c r="K73" i="23" s="1"/>
  <c r="E45" i="22"/>
  <c r="E82" i="22" s="1"/>
  <c r="J34" i="22"/>
  <c r="J71" i="22" s="1"/>
  <c r="M37" i="35"/>
  <c r="J35" i="22"/>
  <c r="J72" i="22" s="1"/>
  <c r="S10" i="34"/>
  <c r="E36" i="22"/>
  <c r="E73" i="22" s="1"/>
  <c r="M78" i="22"/>
  <c r="E20" i="22"/>
  <c r="AF120" i="39"/>
  <c r="E10" i="22"/>
  <c r="BF64" i="39"/>
  <c r="S52" i="21"/>
  <c r="M7" i="35" s="1"/>
  <c r="V53" i="19"/>
  <c r="C7" i="35" s="1"/>
  <c r="K40" i="36"/>
  <c r="K77" i="36" s="1"/>
  <c r="C36" i="23"/>
  <c r="F36" i="23" s="1"/>
  <c r="AL64" i="19"/>
  <c r="J45" i="22"/>
  <c r="J82" i="22" s="1"/>
  <c r="J14" i="20"/>
  <c r="E35" i="22"/>
  <c r="E72" i="22" s="1"/>
  <c r="Q64" i="19"/>
  <c r="P69" i="12"/>
  <c r="E16" i="23"/>
  <c r="O40" i="23"/>
  <c r="O77" i="23" s="1"/>
  <c r="I91" i="39"/>
  <c r="O20" i="23"/>
  <c r="P20" i="23" s="1"/>
  <c r="P24" i="36"/>
  <c r="K39" i="36"/>
  <c r="K76" i="36" s="1"/>
  <c r="L76" i="36" s="1"/>
  <c r="P39" i="36"/>
  <c r="P76" i="36" s="1"/>
  <c r="E32" i="23"/>
  <c r="E69" i="23" s="1"/>
  <c r="F69" i="23" s="1"/>
  <c r="P8" i="35"/>
  <c r="BB64" i="39"/>
  <c r="M32" i="22"/>
  <c r="O35" i="22"/>
  <c r="O72" i="22" s="1"/>
  <c r="H42" i="40"/>
  <c r="E44" i="22"/>
  <c r="E81" i="22" s="1"/>
  <c r="E38" i="22"/>
  <c r="E75" i="22" s="1"/>
  <c r="J33" i="23"/>
  <c r="J70" i="23" s="1"/>
  <c r="M29" i="40"/>
  <c r="P29" i="40" s="1"/>
  <c r="J43" i="22"/>
  <c r="J80" i="22" s="1"/>
  <c r="J30" i="22"/>
  <c r="J67" i="22" s="1"/>
  <c r="P45" i="36"/>
  <c r="P82" i="36" s="1"/>
  <c r="Q82" i="36" s="1"/>
  <c r="C9" i="26"/>
  <c r="E8" i="22"/>
  <c r="J36" i="40"/>
  <c r="J73" i="40" s="1"/>
  <c r="O24" i="23"/>
  <c r="F22" i="23"/>
  <c r="P47" i="36"/>
  <c r="P83" i="36" s="1"/>
  <c r="Q83" i="36" s="1"/>
  <c r="K47" i="36"/>
  <c r="K83" i="36" s="1"/>
  <c r="O24" i="22"/>
  <c r="M117" i="21"/>
  <c r="P14" i="35"/>
  <c r="J40" i="22"/>
  <c r="J77" i="22" s="1"/>
  <c r="K23" i="36"/>
  <c r="O36" i="22"/>
  <c r="O73" i="22" s="1"/>
  <c r="K20" i="36"/>
  <c r="B58" i="19"/>
  <c r="J42" i="22"/>
  <c r="J79" i="22" s="1"/>
  <c r="F28" i="23"/>
  <c r="E65" i="23"/>
  <c r="F65" i="23" s="1"/>
  <c r="E74" i="23"/>
  <c r="F74" i="23" s="1"/>
  <c r="J38" i="22"/>
  <c r="J75" i="22" s="1"/>
  <c r="M74" i="22"/>
  <c r="O55" i="39"/>
  <c r="AG57" i="21"/>
  <c r="D68" i="35"/>
  <c r="C69" i="20"/>
  <c r="M84" i="35"/>
  <c r="C76" i="26"/>
  <c r="G14" i="35"/>
  <c r="E15" i="20"/>
  <c r="E51" i="40"/>
  <c r="E27" i="40"/>
  <c r="M79" i="35"/>
  <c r="F13" i="35"/>
  <c r="H68" i="40"/>
  <c r="D43" i="35"/>
  <c r="C44" i="20"/>
  <c r="P23" i="36"/>
  <c r="Q23" i="36" s="1"/>
  <c r="N69" i="36"/>
  <c r="J39" i="23"/>
  <c r="J76" i="23" s="1"/>
  <c r="K76" i="23" s="1"/>
  <c r="C29" i="22"/>
  <c r="N35" i="36"/>
  <c r="M69" i="35"/>
  <c r="M45" i="22"/>
  <c r="E40" i="40"/>
  <c r="E77" i="40" s="1"/>
  <c r="F32" i="35"/>
  <c r="F69" i="35"/>
  <c r="O31" i="40"/>
  <c r="O68" i="40" s="1"/>
  <c r="M36" i="23"/>
  <c r="J23" i="22"/>
  <c r="K23" i="22" s="1"/>
  <c r="D9" i="27"/>
  <c r="C75" i="20"/>
  <c r="F75" i="20" s="1"/>
  <c r="D74" i="35"/>
  <c r="J74" i="35" s="1"/>
  <c r="O39" i="22"/>
  <c r="O76" i="22" s="1"/>
  <c r="C46" i="23"/>
  <c r="C52" i="23"/>
  <c r="P164" i="39"/>
  <c r="S165" i="39"/>
  <c r="E40" i="23"/>
  <c r="E77" i="23" s="1"/>
  <c r="P72" i="12"/>
  <c r="D22" i="35"/>
  <c r="C23" i="20"/>
  <c r="O16" i="23"/>
  <c r="P16" i="23" s="1"/>
  <c r="D73" i="35"/>
  <c r="C74" i="20"/>
  <c r="F27" i="35"/>
  <c r="I27" i="35" s="1"/>
  <c r="F64" i="35"/>
  <c r="I64" i="35" s="1"/>
  <c r="E14" i="23"/>
  <c r="C61" i="26"/>
  <c r="O28" i="22"/>
  <c r="O65" i="22" s="1"/>
  <c r="F79" i="35"/>
  <c r="F42" i="35"/>
  <c r="K38" i="36"/>
  <c r="K75" i="36" s="1"/>
  <c r="T14" i="34"/>
  <c r="K14" i="36"/>
  <c r="O47" i="23"/>
  <c r="O84" i="23" s="1"/>
  <c r="F81" i="35"/>
  <c r="F44" i="35"/>
  <c r="E24" i="23"/>
  <c r="M43" i="35"/>
  <c r="H81" i="23"/>
  <c r="K81" i="23" s="1"/>
  <c r="C42" i="20"/>
  <c r="D41" i="35"/>
  <c r="O33" i="23"/>
  <c r="O70" i="23" s="1"/>
  <c r="D31" i="35"/>
  <c r="C32" i="20"/>
  <c r="H32" i="40"/>
  <c r="E28" i="22"/>
  <c r="E65" i="22" s="1"/>
  <c r="F65" i="22" s="1"/>
  <c r="C69" i="26"/>
  <c r="O15" i="40"/>
  <c r="J15" i="20"/>
  <c r="E21" i="40"/>
  <c r="M44" i="40"/>
  <c r="H67" i="23"/>
  <c r="M35" i="35"/>
  <c r="M74" i="35"/>
  <c r="M23" i="35"/>
  <c r="K36" i="36"/>
  <c r="K73" i="36" s="1"/>
  <c r="C48" i="20"/>
  <c r="D47" i="35"/>
  <c r="U64" i="39"/>
  <c r="E27" i="23"/>
  <c r="E51" i="23"/>
  <c r="H66" i="40"/>
  <c r="P36" i="36"/>
  <c r="M43" i="22"/>
  <c r="J20" i="22"/>
  <c r="C39" i="20"/>
  <c r="D38" i="35"/>
  <c r="M29" i="23"/>
  <c r="C79" i="23"/>
  <c r="F79" i="23" s="1"/>
  <c r="F66" i="35"/>
  <c r="F29" i="35"/>
  <c r="G22" i="35"/>
  <c r="E23" i="20"/>
  <c r="O21" i="22"/>
  <c r="D75" i="35"/>
  <c r="J75" i="35" s="1"/>
  <c r="C76" i="20"/>
  <c r="AI54" i="21"/>
  <c r="H67" i="20"/>
  <c r="D66" i="35"/>
  <c r="C67" i="20"/>
  <c r="O23" i="23"/>
  <c r="H41" i="40"/>
  <c r="K44" i="36"/>
  <c r="K81" i="36" s="1"/>
  <c r="E47" i="22"/>
  <c r="E84" i="22" s="1"/>
  <c r="E31" i="23"/>
  <c r="E68" i="23" s="1"/>
  <c r="C52" i="40"/>
  <c r="C46" i="40"/>
  <c r="O37" i="23"/>
  <c r="J32" i="22"/>
  <c r="J69" i="22" s="1"/>
  <c r="M47" i="22"/>
  <c r="D42" i="35"/>
  <c r="C43" i="20"/>
  <c r="E52" i="22"/>
  <c r="E46" i="22"/>
  <c r="C45" i="20"/>
  <c r="D44" i="35"/>
  <c r="M48" i="22"/>
  <c r="D78" i="35"/>
  <c r="C79" i="20"/>
  <c r="C68" i="26"/>
  <c r="M77" i="23"/>
  <c r="M24" i="40"/>
  <c r="P24" i="40" s="1"/>
  <c r="M72" i="35"/>
  <c r="E67" i="20"/>
  <c r="G29" i="35"/>
  <c r="E30" i="20"/>
  <c r="G66" i="35"/>
  <c r="C73" i="23"/>
  <c r="F73" i="23" s="1"/>
  <c r="C85" i="20"/>
  <c r="D84" i="35"/>
  <c r="C66" i="22"/>
  <c r="C45" i="35"/>
  <c r="C51" i="35"/>
  <c r="H67" i="40"/>
  <c r="N17" i="36"/>
  <c r="C33" i="20"/>
  <c r="D32" i="35"/>
  <c r="E15" i="40"/>
  <c r="F6" i="27"/>
  <c r="M68" i="40"/>
  <c r="M39" i="23"/>
  <c r="M32" i="23"/>
  <c r="AI55" i="21"/>
  <c r="G27" i="35"/>
  <c r="G64" i="35"/>
  <c r="E65" i="20"/>
  <c r="E28" i="20"/>
  <c r="AL91" i="39"/>
  <c r="S64" i="19"/>
  <c r="I78" i="36"/>
  <c r="D30" i="35"/>
  <c r="J30" i="35" s="1"/>
  <c r="C31" i="20"/>
  <c r="F31" i="20" s="1"/>
  <c r="G33" i="35"/>
  <c r="E34" i="20"/>
  <c r="G70" i="35"/>
  <c r="E71" i="20"/>
  <c r="G81" i="35"/>
  <c r="E82" i="20"/>
  <c r="G44" i="35"/>
  <c r="E45" i="20"/>
  <c r="M84" i="22"/>
  <c r="C80" i="20"/>
  <c r="D79" i="35"/>
  <c r="F33" i="35"/>
  <c r="F70" i="35"/>
  <c r="C44" i="22"/>
  <c r="D81" i="35"/>
  <c r="C82" i="20"/>
  <c r="N24" i="36"/>
  <c r="G19" i="35"/>
  <c r="E20" i="20"/>
  <c r="K23" i="12"/>
  <c r="J17" i="22"/>
  <c r="C81" i="26"/>
  <c r="C64" i="26"/>
  <c r="M82" i="23"/>
  <c r="M65" i="35"/>
  <c r="S65" i="35" s="1"/>
  <c r="H30" i="40"/>
  <c r="M67" i="35"/>
  <c r="H23" i="20"/>
  <c r="K23" i="20" s="1"/>
  <c r="P23" i="35"/>
  <c r="N29" i="36"/>
  <c r="G84" i="35"/>
  <c r="E48" i="20"/>
  <c r="E85" i="20"/>
  <c r="G47" i="35"/>
  <c r="C76" i="23"/>
  <c r="J36" i="22"/>
  <c r="J73" i="22" s="1"/>
  <c r="M38" i="22"/>
  <c r="J47" i="40"/>
  <c r="J84" i="40" s="1"/>
  <c r="M41" i="22"/>
  <c r="D69" i="35"/>
  <c r="C70" i="20"/>
  <c r="H47" i="40"/>
  <c r="M80" i="22"/>
  <c r="M72" i="23"/>
  <c r="P72" i="23" s="1"/>
  <c r="M81" i="23"/>
  <c r="S50" i="34"/>
  <c r="F24" i="22"/>
  <c r="M68" i="22"/>
  <c r="AW121" i="39"/>
  <c r="AO118" i="21"/>
  <c r="O8" i="23" s="1"/>
  <c r="P7" i="35"/>
  <c r="M69" i="22"/>
  <c r="O39" i="23"/>
  <c r="O76" i="23" s="1"/>
  <c r="D29" i="35"/>
  <c r="C30" i="20"/>
  <c r="J37" i="22"/>
  <c r="J74" i="22" s="1"/>
  <c r="D36" i="35"/>
  <c r="C37" i="20"/>
  <c r="P28" i="36"/>
  <c r="P65" i="36" s="1"/>
  <c r="O23" i="40"/>
  <c r="H78" i="40"/>
  <c r="O42" i="22"/>
  <c r="O79" i="22" s="1"/>
  <c r="M90" i="21"/>
  <c r="D19" i="35"/>
  <c r="C20" i="20"/>
  <c r="J14" i="22"/>
  <c r="P37" i="12"/>
  <c r="M80" i="35"/>
  <c r="P7" i="34"/>
  <c r="S7" i="34" s="1"/>
  <c r="N6" i="27"/>
  <c r="C77" i="26"/>
  <c r="M45" i="23"/>
  <c r="M73" i="40"/>
  <c r="M81" i="35"/>
  <c r="S81" i="35" s="1"/>
  <c r="I71" i="36"/>
  <c r="P44" i="12"/>
  <c r="K42" i="36"/>
  <c r="K79" i="36" s="1"/>
  <c r="E34" i="23"/>
  <c r="E71" i="23" s="1"/>
  <c r="M30" i="35"/>
  <c r="C35" i="22"/>
  <c r="G68" i="35"/>
  <c r="G31" i="35"/>
  <c r="E69" i="20"/>
  <c r="E32" i="20"/>
  <c r="F72" i="35"/>
  <c r="F35" i="35"/>
  <c r="N66" i="36"/>
  <c r="C81" i="23"/>
  <c r="F81" i="23" s="1"/>
  <c r="E30" i="22"/>
  <c r="E67" i="22" s="1"/>
  <c r="BE58" i="39"/>
  <c r="P83" i="12"/>
  <c r="O38" i="22"/>
  <c r="O75" i="22" s="1"/>
  <c r="P75" i="22" s="1"/>
  <c r="M70" i="40"/>
  <c r="J17" i="23"/>
  <c r="H84" i="40"/>
  <c r="D8" i="27"/>
  <c r="O38" i="23"/>
  <c r="O75" i="23" s="1"/>
  <c r="P75" i="23" s="1"/>
  <c r="M40" i="35"/>
  <c r="M65" i="23"/>
  <c r="N9" i="27"/>
  <c r="F26" i="35"/>
  <c r="F50" i="35"/>
  <c r="D21" i="35"/>
  <c r="C22" i="20"/>
  <c r="D70" i="35"/>
  <c r="C71" i="20"/>
  <c r="H79" i="40"/>
  <c r="K8" i="27"/>
  <c r="J8" i="27"/>
  <c r="O23" i="22"/>
  <c r="C75" i="22"/>
  <c r="G35" i="35"/>
  <c r="E36" i="20"/>
  <c r="E73" i="20"/>
  <c r="G72" i="35"/>
  <c r="E31" i="22"/>
  <c r="E68" i="22" s="1"/>
  <c r="H29" i="23"/>
  <c r="M85" i="22"/>
  <c r="H37" i="40"/>
  <c r="E21" i="22"/>
  <c r="P13" i="35"/>
  <c r="C72" i="26"/>
  <c r="O45" i="23"/>
  <c r="O82" i="23" s="1"/>
  <c r="F34" i="35"/>
  <c r="F71" i="35"/>
  <c r="M78" i="35"/>
  <c r="S78" i="35" s="1"/>
  <c r="C17" i="20"/>
  <c r="D16" i="35"/>
  <c r="I34" i="36"/>
  <c r="E22" i="20"/>
  <c r="G21" i="35"/>
  <c r="I45" i="36"/>
  <c r="J39" i="40"/>
  <c r="J76" i="40" s="1"/>
  <c r="C66" i="35"/>
  <c r="M43" i="23"/>
  <c r="O32" i="40"/>
  <c r="O69" i="40" s="1"/>
  <c r="E20" i="40"/>
  <c r="J22" i="40"/>
  <c r="M82" i="40"/>
  <c r="O33" i="40"/>
  <c r="O70" i="40" s="1"/>
  <c r="N45" i="36"/>
  <c r="M40" i="23"/>
  <c r="E84" i="20"/>
  <c r="G83" i="35"/>
  <c r="G46" i="35"/>
  <c r="E47" i="20"/>
  <c r="E51" i="22"/>
  <c r="E27" i="22"/>
  <c r="K41" i="36"/>
  <c r="K78" i="36" s="1"/>
  <c r="D64" i="35"/>
  <c r="C65" i="20"/>
  <c r="C52" i="22"/>
  <c r="C46" i="22"/>
  <c r="H70" i="23"/>
  <c r="C70" i="23"/>
  <c r="J45" i="23"/>
  <c r="J82" i="23" s="1"/>
  <c r="O32" i="22"/>
  <c r="O69" i="22" s="1"/>
  <c r="E37" i="22"/>
  <c r="E74" i="22" s="1"/>
  <c r="AY64" i="39"/>
  <c r="C22" i="40"/>
  <c r="C38" i="20"/>
  <c r="F38" i="20" s="1"/>
  <c r="D37" i="35"/>
  <c r="J37" i="35" s="1"/>
  <c r="O29" i="22"/>
  <c r="O66" i="22" s="1"/>
  <c r="I70" i="36"/>
  <c r="I30" i="36"/>
  <c r="F19" i="35"/>
  <c r="I19" i="35" s="1"/>
  <c r="C70" i="26"/>
  <c r="C62" i="26"/>
  <c r="K34" i="36"/>
  <c r="K71" i="36" s="1"/>
  <c r="I69" i="36"/>
  <c r="C24" i="20"/>
  <c r="D23" i="35"/>
  <c r="E70" i="20"/>
  <c r="G69" i="35"/>
  <c r="E33" i="20"/>
  <c r="G32" i="35"/>
  <c r="J17" i="20"/>
  <c r="E17" i="22"/>
  <c r="M39" i="40"/>
  <c r="M33" i="22"/>
  <c r="M69" i="40"/>
  <c r="M79" i="22"/>
  <c r="E16" i="22"/>
  <c r="M45" i="40"/>
  <c r="P16" i="36"/>
  <c r="F23" i="35"/>
  <c r="H77" i="20"/>
  <c r="J38" i="23"/>
  <c r="J75" i="23" s="1"/>
  <c r="M48" i="23"/>
  <c r="M23" i="22"/>
  <c r="J31" i="22"/>
  <c r="J68" i="22" s="1"/>
  <c r="H66" i="23"/>
  <c r="I67" i="36"/>
  <c r="M77" i="35"/>
  <c r="J22" i="22"/>
  <c r="K22" i="22" s="1"/>
  <c r="P37" i="36"/>
  <c r="P74" i="36" s="1"/>
  <c r="Q74" i="36" s="1"/>
  <c r="AF57" i="21"/>
  <c r="C67" i="26"/>
  <c r="M36" i="22"/>
  <c r="F83" i="35"/>
  <c r="F46" i="35"/>
  <c r="D71" i="35"/>
  <c r="C72" i="20"/>
  <c r="P21" i="36"/>
  <c r="P30" i="36"/>
  <c r="P67" i="36" s="1"/>
  <c r="P42" i="36"/>
  <c r="P79" i="36" s="1"/>
  <c r="Q79" i="36" s="1"/>
  <c r="I79" i="36"/>
  <c r="H31" i="40"/>
  <c r="F16" i="35"/>
  <c r="O47" i="40"/>
  <c r="O84" i="40" s="1"/>
  <c r="F21" i="35"/>
  <c r="I21" i="35" s="1"/>
  <c r="K48" i="36"/>
  <c r="K84" i="36" s="1"/>
  <c r="L84" i="36" s="1"/>
  <c r="M17" i="40"/>
  <c r="P17" i="40" s="1"/>
  <c r="P82" i="12"/>
  <c r="C36" i="20"/>
  <c r="D35" i="35"/>
  <c r="M16" i="35"/>
  <c r="M70" i="22"/>
  <c r="O21" i="40"/>
  <c r="M32" i="40"/>
  <c r="P48" i="36"/>
  <c r="P84" i="36" s="1"/>
  <c r="O40" i="40"/>
  <c r="O77" i="40" s="1"/>
  <c r="H80" i="40"/>
  <c r="M37" i="40"/>
  <c r="P37" i="40" s="1"/>
  <c r="O45" i="40"/>
  <c r="O82" i="40" s="1"/>
  <c r="P84" i="12"/>
  <c r="E15" i="23"/>
  <c r="F15" i="23" s="1"/>
  <c r="M33" i="40"/>
  <c r="F76" i="35"/>
  <c r="I76" i="35" s="1"/>
  <c r="F39" i="35"/>
  <c r="E36" i="40"/>
  <c r="E73" i="40" s="1"/>
  <c r="E119" i="21"/>
  <c r="P9" i="36" s="1"/>
  <c r="AD90" i="21"/>
  <c r="Q54" i="21"/>
  <c r="R53" i="39"/>
  <c r="AY55" i="19"/>
  <c r="H10" i="12" s="1"/>
  <c r="K10" i="12" s="1"/>
  <c r="C28" i="20"/>
  <c r="D27" i="35"/>
  <c r="AI64" i="19"/>
  <c r="H22" i="23"/>
  <c r="K22" i="23" s="1"/>
  <c r="I33" i="36"/>
  <c r="F28" i="35"/>
  <c r="I28" i="35" s="1"/>
  <c r="F65" i="35"/>
  <c r="AS55" i="39"/>
  <c r="AF53" i="21"/>
  <c r="E48" i="22"/>
  <c r="E85" i="22" s="1"/>
  <c r="J47" i="23"/>
  <c r="J84" i="23" s="1"/>
  <c r="K84" i="23" s="1"/>
  <c r="M71" i="35"/>
  <c r="F45" i="35"/>
  <c r="F51" i="35"/>
  <c r="O40" i="22"/>
  <c r="O77" i="22" s="1"/>
  <c r="K29" i="36"/>
  <c r="K66" i="36" s="1"/>
  <c r="O15" i="22"/>
  <c r="D65" i="35"/>
  <c r="C66" i="20"/>
  <c r="D77" i="35"/>
  <c r="C78" i="20"/>
  <c r="E34" i="40"/>
  <c r="E71" i="40" s="1"/>
  <c r="C68" i="22"/>
  <c r="K30" i="36"/>
  <c r="K67" i="36" s="1"/>
  <c r="D14" i="35"/>
  <c r="C15" i="20"/>
  <c r="H74" i="40"/>
  <c r="E33" i="23"/>
  <c r="E70" i="23" s="1"/>
  <c r="C66" i="26"/>
  <c r="M73" i="22"/>
  <c r="M81" i="22"/>
  <c r="O42" i="40"/>
  <c r="O79" i="40" s="1"/>
  <c r="D34" i="35"/>
  <c r="C35" i="20"/>
  <c r="G26" i="35"/>
  <c r="E51" i="20"/>
  <c r="G50" i="35"/>
  <c r="E27" i="20"/>
  <c r="I42" i="36"/>
  <c r="H29" i="40"/>
  <c r="K16" i="36"/>
  <c r="L16" i="36" s="1"/>
  <c r="E37" i="40"/>
  <c r="E74" i="40" s="1"/>
  <c r="G16" i="35"/>
  <c r="E17" i="20"/>
  <c r="O39" i="40"/>
  <c r="O76" i="40" s="1"/>
  <c r="D72" i="35"/>
  <c r="C73" i="20"/>
  <c r="J20" i="40"/>
  <c r="K20" i="40" s="1"/>
  <c r="N84" i="36"/>
  <c r="M67" i="40"/>
  <c r="N16" i="36"/>
  <c r="E24" i="20"/>
  <c r="G23" i="35"/>
  <c r="C53" i="26"/>
  <c r="C52" i="26" s="1"/>
  <c r="C75" i="23"/>
  <c r="E74" i="20"/>
  <c r="G36" i="35"/>
  <c r="E37" i="20"/>
  <c r="G73" i="35"/>
  <c r="M55" i="21"/>
  <c r="O41" i="40"/>
  <c r="O78" i="40" s="1"/>
  <c r="C41" i="20"/>
  <c r="D40" i="35"/>
  <c r="C16" i="20"/>
  <c r="D15" i="35"/>
  <c r="M47" i="35"/>
  <c r="C80" i="26"/>
  <c r="M44" i="22"/>
  <c r="C47" i="20"/>
  <c r="D46" i="35"/>
  <c r="G15" i="35"/>
  <c r="E16" i="20"/>
  <c r="H29" i="20"/>
  <c r="N42" i="36"/>
  <c r="I32" i="36"/>
  <c r="H77" i="40"/>
  <c r="J31" i="40"/>
  <c r="J68" i="40" s="1"/>
  <c r="M76" i="40"/>
  <c r="AB64" i="39"/>
  <c r="AT68" i="39"/>
  <c r="AT90" i="39" s="1"/>
  <c r="BF54" i="39"/>
  <c r="M77" i="40"/>
  <c r="AL56" i="39"/>
  <c r="M24" i="22"/>
  <c r="N33" i="36"/>
  <c r="I68" i="36"/>
  <c r="E46" i="40"/>
  <c r="E52" i="40"/>
  <c r="H7" i="27"/>
  <c r="G7" i="27"/>
  <c r="C77" i="20"/>
  <c r="D76" i="35"/>
  <c r="H32" i="23"/>
  <c r="AD91" i="19"/>
  <c r="M76" i="35"/>
  <c r="E78" i="20"/>
  <c r="G77" i="35"/>
  <c r="E41" i="20"/>
  <c r="G40" i="35"/>
  <c r="E72" i="20"/>
  <c r="G71" i="35"/>
  <c r="E35" i="20"/>
  <c r="G34" i="35"/>
  <c r="E79" i="20"/>
  <c r="E42" i="20"/>
  <c r="G78" i="35"/>
  <c r="G41" i="35"/>
  <c r="D67" i="35"/>
  <c r="J67" i="35" s="1"/>
  <c r="C68" i="20"/>
  <c r="F68" i="20" s="1"/>
  <c r="J164" i="19"/>
  <c r="J48" i="22"/>
  <c r="J85" i="22" s="1"/>
  <c r="M31" i="22"/>
  <c r="P31" i="36"/>
  <c r="P43" i="36"/>
  <c r="P80" i="36" s="1"/>
  <c r="C46" i="20"/>
  <c r="D51" i="35"/>
  <c r="C52" i="20"/>
  <c r="D45" i="35"/>
  <c r="P15" i="36"/>
  <c r="K17" i="36"/>
  <c r="I29" i="36"/>
  <c r="L5" i="27"/>
  <c r="G79" i="35"/>
  <c r="E43" i="20"/>
  <c r="G42" i="35"/>
  <c r="E80" i="20"/>
  <c r="AC56" i="39"/>
  <c r="E52" i="20"/>
  <c r="G45" i="35"/>
  <c r="E46" i="20"/>
  <c r="G51" i="35"/>
  <c r="E14" i="22"/>
  <c r="F77" i="35"/>
  <c r="F40" i="35"/>
  <c r="I40" i="35" s="1"/>
  <c r="F66" i="23"/>
  <c r="K28" i="36"/>
  <c r="K65" i="36" s="1"/>
  <c r="C33" i="23"/>
  <c r="O17" i="23"/>
  <c r="F78" i="35"/>
  <c r="F41" i="35"/>
  <c r="I41" i="35" s="1"/>
  <c r="F31" i="35"/>
  <c r="F68" i="35"/>
  <c r="E41" i="22"/>
  <c r="E78" i="22" s="1"/>
  <c r="O28" i="23"/>
  <c r="O65" i="23" s="1"/>
  <c r="C84" i="20"/>
  <c r="D83" i="35"/>
  <c r="G43" i="35"/>
  <c r="G80" i="35"/>
  <c r="E81" i="20"/>
  <c r="E44" i="20"/>
  <c r="M8" i="34"/>
  <c r="BC58" i="39"/>
  <c r="BC64" i="39"/>
  <c r="O44" i="40"/>
  <c r="O81" i="40" s="1"/>
  <c r="E34" i="22"/>
  <c r="E71" i="22" s="1"/>
  <c r="G28" i="35"/>
  <c r="J28" i="35" s="1"/>
  <c r="E29" i="20"/>
  <c r="G65" i="35"/>
  <c r="E66" i="20"/>
  <c r="E30" i="23"/>
  <c r="E67" i="23" s="1"/>
  <c r="F67" i="23" s="1"/>
  <c r="H40" i="40"/>
  <c r="E32" i="40"/>
  <c r="E69" i="40" s="1"/>
  <c r="J34" i="40"/>
  <c r="J71" i="40" s="1"/>
  <c r="F43" i="35"/>
  <c r="F80" i="35"/>
  <c r="O34" i="22"/>
  <c r="E33" i="22"/>
  <c r="E70" i="22" s="1"/>
  <c r="E46" i="23"/>
  <c r="E52" i="23"/>
  <c r="I58" i="39"/>
  <c r="N32" i="36"/>
  <c r="F47" i="35"/>
  <c r="F84" i="35"/>
  <c r="N48" i="36"/>
  <c r="M40" i="40"/>
  <c r="C78" i="23"/>
  <c r="F78" i="23" s="1"/>
  <c r="G7" i="35"/>
  <c r="E8" i="20"/>
  <c r="L54" i="21"/>
  <c r="N70" i="36"/>
  <c r="K31" i="36"/>
  <c r="K68" i="36" s="1"/>
  <c r="M68" i="35"/>
  <c r="D39" i="35"/>
  <c r="C40" i="20"/>
  <c r="G76" i="35"/>
  <c r="E77" i="20"/>
  <c r="E40" i="20"/>
  <c r="G39" i="35"/>
  <c r="C38" i="23"/>
  <c r="H69" i="23"/>
  <c r="M73" i="23"/>
  <c r="C34" i="20"/>
  <c r="D33" i="35"/>
  <c r="P41" i="36"/>
  <c r="P78" i="36" s="1"/>
  <c r="H75" i="23"/>
  <c r="E39" i="22"/>
  <c r="E76" i="22" s="1"/>
  <c r="J29" i="23"/>
  <c r="J66" i="23" s="1"/>
  <c r="J21" i="40"/>
  <c r="J16" i="23"/>
  <c r="H69" i="40"/>
  <c r="C65" i="26"/>
  <c r="O44" i="23"/>
  <c r="O81" i="23" s="1"/>
  <c r="E48" i="40"/>
  <c r="E85" i="40" s="1"/>
  <c r="F14" i="35"/>
  <c r="I14" i="35" s="1"/>
  <c r="M81" i="40"/>
  <c r="E21" i="23"/>
  <c r="O28" i="40"/>
  <c r="O65" i="40" s="1"/>
  <c r="K32" i="36"/>
  <c r="K69" i="36" s="1"/>
  <c r="G13" i="35"/>
  <c r="E14" i="20"/>
  <c r="H43" i="40"/>
  <c r="D80" i="35"/>
  <c r="C81" i="20"/>
  <c r="E39" i="23"/>
  <c r="E76" i="23" s="1"/>
  <c r="E29" i="22"/>
  <c r="E66" i="22" s="1"/>
  <c r="M82" i="22"/>
  <c r="M33" i="35"/>
  <c r="M17" i="22"/>
  <c r="M31" i="40"/>
  <c r="C32" i="23"/>
  <c r="K37" i="36"/>
  <c r="M47" i="23"/>
  <c r="C7" i="27"/>
  <c r="C8" i="27"/>
  <c r="AO55" i="39"/>
  <c r="AZ122" i="19"/>
  <c r="J11" i="12" s="1"/>
  <c r="AF164" i="19"/>
  <c r="R164" i="39"/>
  <c r="BE162" i="39"/>
  <c r="D156" i="39"/>
  <c r="AI53" i="39"/>
  <c r="M8" i="41" s="1"/>
  <c r="K79" i="23"/>
  <c r="J53" i="19"/>
  <c r="M120" i="19"/>
  <c r="J9" i="22" s="1"/>
  <c r="R120" i="39"/>
  <c r="AH55" i="21"/>
  <c r="O68" i="39"/>
  <c r="O90" i="39" s="1"/>
  <c r="I68" i="39"/>
  <c r="I90" i="39" s="1"/>
  <c r="P20" i="18"/>
  <c r="O17" i="27"/>
  <c r="O16" i="27" s="1"/>
  <c r="AF119" i="39"/>
  <c r="BD162" i="39"/>
  <c r="I67" i="21"/>
  <c r="I89" i="21" s="1"/>
  <c r="L48" i="27"/>
  <c r="L47" i="27" s="1"/>
  <c r="E120" i="19"/>
  <c r="K9" i="36" s="1"/>
  <c r="AB55" i="39"/>
  <c r="V56" i="19"/>
  <c r="C10" i="35" s="1"/>
  <c r="D119" i="21"/>
  <c r="V120" i="19"/>
  <c r="J54" i="19"/>
  <c r="AF53" i="39"/>
  <c r="W90" i="21"/>
  <c r="AM57" i="21"/>
  <c r="O30" i="40"/>
  <c r="O67" i="40" s="1"/>
  <c r="B55" i="19"/>
  <c r="T19" i="34"/>
  <c r="M42" i="22"/>
  <c r="T91" i="19"/>
  <c r="AY58" i="39"/>
  <c r="S64" i="39"/>
  <c r="P40" i="18"/>
  <c r="G8" i="27"/>
  <c r="T64" i="39"/>
  <c r="R64" i="39"/>
  <c r="P32" i="36"/>
  <c r="P69" i="36" s="1"/>
  <c r="M52" i="23"/>
  <c r="M46" i="23"/>
  <c r="AB56" i="39"/>
  <c r="BF53" i="39"/>
  <c r="BD164" i="39"/>
  <c r="M54" i="21"/>
  <c r="Y122" i="39"/>
  <c r="W55" i="21"/>
  <c r="W54" i="21"/>
  <c r="BF163" i="39"/>
  <c r="P31" i="12"/>
  <c r="BJ91" i="39"/>
  <c r="C63" i="21"/>
  <c r="P33" i="12"/>
  <c r="AK68" i="19"/>
  <c r="AK90" i="19" s="1"/>
  <c r="AC68" i="39"/>
  <c r="AC90" i="39" s="1"/>
  <c r="AE91" i="39"/>
  <c r="O58" i="39"/>
  <c r="T165" i="19"/>
  <c r="T16" i="34"/>
  <c r="U16" i="34" s="1"/>
  <c r="G9" i="27"/>
  <c r="AD57" i="21"/>
  <c r="P51" i="18"/>
  <c r="T45" i="34"/>
  <c r="AF64" i="39"/>
  <c r="BF165" i="39"/>
  <c r="H78" i="23"/>
  <c r="AJ64" i="39"/>
  <c r="I82" i="36"/>
  <c r="P79" i="12"/>
  <c r="J15" i="23"/>
  <c r="AG68" i="39"/>
  <c r="AG90" i="39" s="1"/>
  <c r="I17" i="27"/>
  <c r="I16" i="27" s="1"/>
  <c r="M120" i="21"/>
  <c r="F120" i="39"/>
  <c r="O120" i="21"/>
  <c r="M53" i="21"/>
  <c r="AY55" i="39"/>
  <c r="C10" i="41" s="1"/>
  <c r="AF91" i="39"/>
  <c r="AG63" i="21"/>
  <c r="D17" i="26"/>
  <c r="D16" i="26" s="1"/>
  <c r="S53" i="21"/>
  <c r="T63" i="21"/>
  <c r="V58" i="19"/>
  <c r="C60" i="26"/>
  <c r="AC64" i="39"/>
  <c r="AM67" i="21"/>
  <c r="AM89" i="21" s="1"/>
  <c r="AL54" i="39"/>
  <c r="AY56" i="39"/>
  <c r="V55" i="19"/>
  <c r="N119" i="21"/>
  <c r="AG162" i="19"/>
  <c r="H78" i="27"/>
  <c r="AY54" i="19"/>
  <c r="H9" i="12" s="1"/>
  <c r="K9" i="12" s="1"/>
  <c r="O54" i="39"/>
  <c r="M52" i="21"/>
  <c r="Q52" i="21"/>
  <c r="BG165" i="39"/>
  <c r="BF121" i="39"/>
  <c r="H64" i="39"/>
  <c r="D52" i="21"/>
  <c r="AX56" i="39"/>
  <c r="AG64" i="19"/>
  <c r="C9" i="27"/>
  <c r="P24" i="12"/>
  <c r="F9" i="27"/>
  <c r="C7" i="26"/>
  <c r="N8" i="27"/>
  <c r="M9" i="34"/>
  <c r="S9" i="34" s="1"/>
  <c r="AB53" i="39"/>
  <c r="O53" i="39"/>
  <c r="D54" i="21"/>
  <c r="K120" i="19"/>
  <c r="AB54" i="39"/>
  <c r="AY53" i="39"/>
  <c r="T42" i="34"/>
  <c r="B58" i="39"/>
  <c r="M5" i="27"/>
  <c r="U58" i="19"/>
  <c r="V57" i="21"/>
  <c r="P36" i="18"/>
  <c r="H24" i="27"/>
  <c r="H23" i="27" s="1"/>
  <c r="L164" i="19"/>
  <c r="Q55" i="21"/>
  <c r="AJ156" i="39"/>
  <c r="K77" i="27"/>
  <c r="I54" i="19"/>
  <c r="AL55" i="39"/>
  <c r="AY53" i="19"/>
  <c r="H8" i="12" s="1"/>
  <c r="K8" i="12" s="1"/>
  <c r="I55" i="19"/>
  <c r="I56" i="19"/>
  <c r="AO54" i="39"/>
  <c r="BF119" i="39"/>
  <c r="AF54" i="39"/>
  <c r="K17" i="12"/>
  <c r="K43" i="36"/>
  <c r="K80" i="36" s="1"/>
  <c r="B64" i="39"/>
  <c r="O31" i="23"/>
  <c r="O68" i="23" s="1"/>
  <c r="R165" i="39"/>
  <c r="P78" i="12"/>
  <c r="M32" i="35"/>
  <c r="P44" i="36"/>
  <c r="P81" i="36" s="1"/>
  <c r="H41" i="22"/>
  <c r="AE58" i="39"/>
  <c r="N47" i="36"/>
  <c r="AK64" i="39"/>
  <c r="N73" i="36"/>
  <c r="AI162" i="19"/>
  <c r="J24" i="20"/>
  <c r="O45" i="22"/>
  <c r="O82" i="22" s="1"/>
  <c r="L6" i="27"/>
  <c r="AD63" i="21"/>
  <c r="V67" i="21"/>
  <c r="V89" i="21" s="1"/>
  <c r="AY56" i="19"/>
  <c r="H11" i="12" s="1"/>
  <c r="R56" i="39"/>
  <c r="AF55" i="39"/>
  <c r="AL91" i="19"/>
  <c r="P21" i="18"/>
  <c r="J39" i="22"/>
  <c r="J76" i="22" s="1"/>
  <c r="O121" i="39"/>
  <c r="G5" i="27"/>
  <c r="H38" i="23"/>
  <c r="BJ64" i="39"/>
  <c r="K19" i="18"/>
  <c r="Q53" i="21"/>
  <c r="P45" i="12"/>
  <c r="E9" i="27"/>
  <c r="P48" i="12"/>
  <c r="R164" i="19"/>
  <c r="I53" i="19"/>
  <c r="H74" i="20"/>
  <c r="P31" i="18"/>
  <c r="AW64" i="39"/>
  <c r="Q90" i="21"/>
  <c r="C83" i="35"/>
  <c r="H84" i="20"/>
  <c r="O91" i="39"/>
  <c r="AT55" i="39"/>
  <c r="AT121" i="39"/>
  <c r="AT165" i="39"/>
  <c r="AZ165" i="39"/>
  <c r="Z121" i="39"/>
  <c r="AZ121" i="39"/>
  <c r="AZ55" i="39"/>
  <c r="AR121" i="21"/>
  <c r="AL121" i="21"/>
  <c r="AL55" i="21"/>
  <c r="AN117" i="21"/>
  <c r="AT117" i="21"/>
  <c r="O7" i="23" s="1"/>
  <c r="Q15" i="35"/>
  <c r="O16" i="20"/>
  <c r="M21" i="35"/>
  <c r="W63" i="21"/>
  <c r="F91" i="39"/>
  <c r="BG118" i="39"/>
  <c r="BG162" i="39"/>
  <c r="BK118" i="39"/>
  <c r="BB91" i="39"/>
  <c r="Q71" i="35"/>
  <c r="Q34" i="35"/>
  <c r="O72" i="20"/>
  <c r="O35" i="20"/>
  <c r="H64" i="18"/>
  <c r="K64" i="18" s="1"/>
  <c r="D60" i="26"/>
  <c r="H77" i="18"/>
  <c r="K77" i="18" s="1"/>
  <c r="D73" i="26"/>
  <c r="AB91" i="39"/>
  <c r="V164" i="39"/>
  <c r="V54" i="39"/>
  <c r="V120" i="39"/>
  <c r="J9" i="41" s="1"/>
  <c r="C72" i="35"/>
  <c r="H73" i="20"/>
  <c r="C44" i="23"/>
  <c r="F44" i="23" s="1"/>
  <c r="H44" i="23"/>
  <c r="K44" i="23" s="1"/>
  <c r="AN91" i="19"/>
  <c r="R157" i="39"/>
  <c r="M42" i="20"/>
  <c r="N41" i="35"/>
  <c r="H54" i="21"/>
  <c r="J120" i="21"/>
  <c r="AS119" i="39"/>
  <c r="AS53" i="39"/>
  <c r="AS54" i="39"/>
  <c r="C90" i="21"/>
  <c r="M36" i="20"/>
  <c r="N35" i="35"/>
  <c r="D58" i="19"/>
  <c r="M68" i="19"/>
  <c r="H28" i="22"/>
  <c r="P47" i="35"/>
  <c r="P84" i="35"/>
  <c r="AP64" i="39"/>
  <c r="BF166" i="39"/>
  <c r="BI122" i="39"/>
  <c r="R166" i="39"/>
  <c r="BE56" i="39"/>
  <c r="BE166" i="39"/>
  <c r="O30" i="22"/>
  <c r="O67" i="22" s="1"/>
  <c r="N19" i="35"/>
  <c r="M20" i="20"/>
  <c r="AY119" i="21"/>
  <c r="O9" i="12" s="1"/>
  <c r="AX53" i="21"/>
  <c r="M9" i="12" s="1"/>
  <c r="P44" i="18"/>
  <c r="M84" i="20"/>
  <c r="N83" i="35"/>
  <c r="AI54" i="19"/>
  <c r="AJ64" i="19"/>
  <c r="S57" i="21"/>
  <c r="M13" i="35" s="1"/>
  <c r="X52" i="21"/>
  <c r="X54" i="21"/>
  <c r="AB118" i="21"/>
  <c r="X118" i="21"/>
  <c r="X55" i="21"/>
  <c r="AW56" i="39"/>
  <c r="W122" i="39"/>
  <c r="AW166" i="39"/>
  <c r="H52" i="23"/>
  <c r="H46" i="23"/>
  <c r="C80" i="23"/>
  <c r="H80" i="23"/>
  <c r="Y120" i="21"/>
  <c r="U120" i="21"/>
  <c r="U54" i="21"/>
  <c r="O74" i="20"/>
  <c r="O37" i="20"/>
  <c r="Q73" i="35"/>
  <c r="Q36" i="35"/>
  <c r="T38" i="34"/>
  <c r="AS68" i="39"/>
  <c r="AS90" i="39" s="1"/>
  <c r="M22" i="23"/>
  <c r="AO63" i="21"/>
  <c r="H56" i="39"/>
  <c r="H122" i="39"/>
  <c r="H55" i="39"/>
  <c r="H54" i="39"/>
  <c r="AY121" i="21"/>
  <c r="O11" i="12" s="1"/>
  <c r="AX55" i="21"/>
  <c r="M11" i="12" s="1"/>
  <c r="AM120" i="19"/>
  <c r="AG164" i="19"/>
  <c r="AG54" i="19"/>
  <c r="AG53" i="19"/>
  <c r="N79" i="35"/>
  <c r="M80" i="20"/>
  <c r="AB119" i="19"/>
  <c r="Y163" i="19"/>
  <c r="F7" i="35" s="1"/>
  <c r="X53" i="19"/>
  <c r="X119" i="19"/>
  <c r="N118" i="21"/>
  <c r="L52" i="21"/>
  <c r="L53" i="21"/>
  <c r="L118" i="21"/>
  <c r="AO64" i="39"/>
  <c r="N67" i="35"/>
  <c r="M68" i="20"/>
  <c r="P70" i="35"/>
  <c r="P33" i="35"/>
  <c r="E48" i="27"/>
  <c r="E47" i="27" s="1"/>
  <c r="AG55" i="19"/>
  <c r="AM121" i="19"/>
  <c r="AG165" i="19"/>
  <c r="AH165" i="19"/>
  <c r="AQ118" i="21"/>
  <c r="AK52" i="21"/>
  <c r="AK53" i="21"/>
  <c r="C119" i="21"/>
  <c r="C53" i="21"/>
  <c r="T91" i="39"/>
  <c r="C77" i="23"/>
  <c r="H77" i="23"/>
  <c r="AG122" i="39"/>
  <c r="AG56" i="39"/>
  <c r="C20" i="23"/>
  <c r="H20" i="23"/>
  <c r="AT120" i="39"/>
  <c r="AT54" i="39"/>
  <c r="J65" i="20"/>
  <c r="J28" i="20"/>
  <c r="C74" i="22"/>
  <c r="H74" i="22"/>
  <c r="M9" i="18"/>
  <c r="N8" i="34"/>
  <c r="AC91" i="39"/>
  <c r="J34" i="20"/>
  <c r="J71" i="20"/>
  <c r="P27" i="35"/>
  <c r="P64" i="35"/>
  <c r="D56" i="19"/>
  <c r="D166" i="19"/>
  <c r="D122" i="19"/>
  <c r="AM118" i="39"/>
  <c r="M118" i="39"/>
  <c r="N15" i="35"/>
  <c r="M16" i="20"/>
  <c r="C68" i="23"/>
  <c r="H68" i="23"/>
  <c r="BG91" i="39"/>
  <c r="C32" i="22"/>
  <c r="H32" i="22"/>
  <c r="F68" i="39"/>
  <c r="F90" i="39" s="1"/>
  <c r="AW118" i="39"/>
  <c r="AW162" i="39"/>
  <c r="W118" i="39"/>
  <c r="D69" i="26"/>
  <c r="H73" i="18"/>
  <c r="K73" i="18" s="1"/>
  <c r="D76" i="26"/>
  <c r="H80" i="18"/>
  <c r="K80" i="18" s="1"/>
  <c r="AB68" i="39"/>
  <c r="AB90" i="39" s="1"/>
  <c r="C79" i="35"/>
  <c r="H80" i="20"/>
  <c r="K80" i="20" s="1"/>
  <c r="P41" i="12"/>
  <c r="BH68" i="39"/>
  <c r="BH90" i="39" s="1"/>
  <c r="H91" i="19"/>
  <c r="BD68" i="39"/>
  <c r="BD90" i="39" s="1"/>
  <c r="AK54" i="21"/>
  <c r="AQ120" i="21"/>
  <c r="AK120" i="21"/>
  <c r="C35" i="35"/>
  <c r="H36" i="20"/>
  <c r="BL122" i="39"/>
  <c r="BH122" i="39"/>
  <c r="U166" i="39"/>
  <c r="BH166" i="39"/>
  <c r="AI56" i="39"/>
  <c r="AH121" i="39"/>
  <c r="AH54" i="39"/>
  <c r="AH53" i="39"/>
  <c r="M79" i="20"/>
  <c r="N78" i="35"/>
  <c r="P74" i="12"/>
  <c r="D58" i="39"/>
  <c r="B53" i="19"/>
  <c r="D163" i="19"/>
  <c r="D119" i="19"/>
  <c r="D53" i="19"/>
  <c r="P122" i="39"/>
  <c r="P166" i="39"/>
  <c r="P56" i="39"/>
  <c r="R58" i="19"/>
  <c r="M73" i="20"/>
  <c r="N72" i="35"/>
  <c r="J34" i="12"/>
  <c r="K34" i="12" s="1"/>
  <c r="J71" i="12"/>
  <c r="E163" i="19"/>
  <c r="F163" i="19"/>
  <c r="E119" i="19"/>
  <c r="E53" i="19"/>
  <c r="F119" i="19"/>
  <c r="E54" i="19"/>
  <c r="J39" i="12"/>
  <c r="K39" i="12" s="1"/>
  <c r="J76" i="12"/>
  <c r="P73" i="35"/>
  <c r="P36" i="35"/>
  <c r="AR68" i="39"/>
  <c r="AR90" i="39" s="1"/>
  <c r="I57" i="21"/>
  <c r="M67" i="22"/>
  <c r="AY162" i="39"/>
  <c r="AY118" i="39"/>
  <c r="AZ162" i="39"/>
  <c r="Y118" i="39"/>
  <c r="C30" i="35"/>
  <c r="I30" i="35" s="1"/>
  <c r="H31" i="20"/>
  <c r="C15" i="35"/>
  <c r="H16" i="20"/>
  <c r="AQ164" i="39"/>
  <c r="AR164" i="39"/>
  <c r="AQ54" i="39"/>
  <c r="C34" i="22"/>
  <c r="H34" i="22"/>
  <c r="N46" i="35"/>
  <c r="M47" i="20"/>
  <c r="AH57" i="21"/>
  <c r="M15" i="23"/>
  <c r="AO57" i="21"/>
  <c r="S68" i="39"/>
  <c r="S90" i="39" s="1"/>
  <c r="O51" i="23"/>
  <c r="O27" i="23"/>
  <c r="H72" i="40"/>
  <c r="P67" i="35"/>
  <c r="P30" i="35"/>
  <c r="AI58" i="39"/>
  <c r="M14" i="41" s="1"/>
  <c r="P14" i="41" s="1"/>
  <c r="BJ68" i="39"/>
  <c r="BJ90" i="39" s="1"/>
  <c r="AS118" i="39"/>
  <c r="AS162" i="39"/>
  <c r="AM64" i="19"/>
  <c r="C72" i="22"/>
  <c r="H72" i="22"/>
  <c r="AM90" i="21"/>
  <c r="AQ68" i="39"/>
  <c r="AQ90" i="39" s="1"/>
  <c r="E8" i="27"/>
  <c r="R57" i="21"/>
  <c r="O48" i="27"/>
  <c r="O47" i="27" s="1"/>
  <c r="AE67" i="21"/>
  <c r="AE89" i="21" s="1"/>
  <c r="D64" i="39"/>
  <c r="O20" i="22"/>
  <c r="AS121" i="21"/>
  <c r="AM121" i="21"/>
  <c r="AM53" i="21"/>
  <c r="AM54" i="21"/>
  <c r="P32" i="35"/>
  <c r="P69" i="35"/>
  <c r="P58" i="39"/>
  <c r="T28" i="34"/>
  <c r="L121" i="21"/>
  <c r="N121" i="21"/>
  <c r="L55" i="21"/>
  <c r="J46" i="40"/>
  <c r="J52" i="40"/>
  <c r="M43" i="20"/>
  <c r="N42" i="35"/>
  <c r="AO58" i="39"/>
  <c r="AJ68" i="39"/>
  <c r="AJ90" i="39" s="1"/>
  <c r="AR91" i="39"/>
  <c r="AU58" i="39"/>
  <c r="Q121" i="39"/>
  <c r="Q55" i="39"/>
  <c r="Q165" i="39"/>
  <c r="C91" i="39"/>
  <c r="Q21" i="35"/>
  <c r="O22" i="20"/>
  <c r="H58" i="19"/>
  <c r="M39" i="22"/>
  <c r="H74" i="23"/>
  <c r="K74" i="23" s="1"/>
  <c r="J37" i="20"/>
  <c r="J74" i="20"/>
  <c r="R90" i="21"/>
  <c r="O77" i="20"/>
  <c r="Q76" i="35"/>
  <c r="O40" i="20"/>
  <c r="Q39" i="35"/>
  <c r="AP68" i="39"/>
  <c r="AP90" i="39" s="1"/>
  <c r="J84" i="20"/>
  <c r="J47" i="20"/>
  <c r="C56" i="39"/>
  <c r="C122" i="39"/>
  <c r="M78" i="23"/>
  <c r="AP53" i="39"/>
  <c r="AP163" i="39"/>
  <c r="E53" i="39"/>
  <c r="E54" i="39"/>
  <c r="R55" i="19"/>
  <c r="R165" i="19"/>
  <c r="Q8" i="34"/>
  <c r="O9" i="18"/>
  <c r="O7" i="27"/>
  <c r="H63" i="21"/>
  <c r="Q91" i="39"/>
  <c r="M27" i="35"/>
  <c r="W67" i="21"/>
  <c r="AN162" i="19"/>
  <c r="AT118" i="19"/>
  <c r="AN118" i="19"/>
  <c r="T68" i="19"/>
  <c r="T90" i="19" s="1"/>
  <c r="M28" i="22"/>
  <c r="M67" i="21"/>
  <c r="N71" i="35"/>
  <c r="M72" i="20"/>
  <c r="H81" i="18"/>
  <c r="K81" i="18" s="1"/>
  <c r="D77" i="26"/>
  <c r="D65" i="26"/>
  <c r="H69" i="18"/>
  <c r="K69" i="18" s="1"/>
  <c r="AI68" i="19"/>
  <c r="AI90" i="19" s="1"/>
  <c r="H68" i="19"/>
  <c r="H90" i="19" s="1"/>
  <c r="BC68" i="39"/>
  <c r="BC90" i="39" s="1"/>
  <c r="K118" i="39"/>
  <c r="AK118" i="39"/>
  <c r="M22" i="12"/>
  <c r="P22" i="12" s="1"/>
  <c r="AX63" i="21"/>
  <c r="M21" i="12" s="1"/>
  <c r="P21" i="12" s="1"/>
  <c r="T34" i="34"/>
  <c r="U34" i="34" s="1"/>
  <c r="AN68" i="19"/>
  <c r="O10" i="18"/>
  <c r="O8" i="27"/>
  <c r="Q9" i="34"/>
  <c r="J69" i="12"/>
  <c r="J32" i="12"/>
  <c r="K32" i="12" s="1"/>
  <c r="AV91" i="39"/>
  <c r="H64" i="41" s="1"/>
  <c r="K64" i="41" s="1"/>
  <c r="J45" i="40"/>
  <c r="J82" i="40" s="1"/>
  <c r="C55" i="21"/>
  <c r="C121" i="21"/>
  <c r="P40" i="35"/>
  <c r="P77" i="35"/>
  <c r="AL162" i="19"/>
  <c r="AR118" i="19"/>
  <c r="AL118" i="19"/>
  <c r="T68" i="39"/>
  <c r="T90" i="39" s="1"/>
  <c r="P66" i="12"/>
  <c r="AW91" i="39"/>
  <c r="Q35" i="35"/>
  <c r="O73" i="20"/>
  <c r="O36" i="20"/>
  <c r="Q72" i="35"/>
  <c r="AJ55" i="19"/>
  <c r="AJ119" i="19"/>
  <c r="AP119" i="19"/>
  <c r="AJ53" i="19"/>
  <c r="AJ163" i="19"/>
  <c r="AJ54" i="19"/>
  <c r="P43" i="18"/>
  <c r="AH58" i="39"/>
  <c r="M81" i="20"/>
  <c r="N80" i="35"/>
  <c r="N33" i="35"/>
  <c r="M34" i="20"/>
  <c r="P52" i="36"/>
  <c r="P46" i="36"/>
  <c r="AK58" i="39"/>
  <c r="C58" i="39"/>
  <c r="J81" i="12"/>
  <c r="J44" i="12"/>
  <c r="K44" i="12" s="1"/>
  <c r="X162" i="19"/>
  <c r="W162" i="19"/>
  <c r="F6" i="35" s="1"/>
  <c r="W118" i="19"/>
  <c r="AA118" i="19"/>
  <c r="J7" i="27"/>
  <c r="P37" i="18"/>
  <c r="N48" i="27"/>
  <c r="N47" i="27" s="1"/>
  <c r="N20" i="36"/>
  <c r="Q20" i="36" s="1"/>
  <c r="C71" i="22"/>
  <c r="H71" i="22"/>
  <c r="I15" i="36"/>
  <c r="E58" i="19"/>
  <c r="AJ58" i="39"/>
  <c r="H35" i="40"/>
  <c r="AZ68" i="39"/>
  <c r="H28" i="40"/>
  <c r="H8" i="27"/>
  <c r="T51" i="34"/>
  <c r="P74" i="35"/>
  <c r="P37" i="35"/>
  <c r="I9" i="27"/>
  <c r="P42" i="12"/>
  <c r="AF90" i="21"/>
  <c r="C48" i="26"/>
  <c r="C47" i="26" s="1"/>
  <c r="K18" i="18"/>
  <c r="N43" i="36"/>
  <c r="BG64" i="39"/>
  <c r="J51" i="23"/>
  <c r="J27" i="23"/>
  <c r="H54" i="19"/>
  <c r="F122" i="39"/>
  <c r="F56" i="39"/>
  <c r="H72" i="23"/>
  <c r="K72" i="23" s="1"/>
  <c r="Q79" i="35"/>
  <c r="O43" i="20"/>
  <c r="O80" i="20"/>
  <c r="Q42" i="35"/>
  <c r="AG68" i="19"/>
  <c r="AG90" i="19" s="1"/>
  <c r="AF64" i="19"/>
  <c r="I90" i="21"/>
  <c r="P16" i="18"/>
  <c r="AI53" i="19"/>
  <c r="AI163" i="19"/>
  <c r="AN90" i="21"/>
  <c r="BJ58" i="39"/>
  <c r="AO166" i="19"/>
  <c r="AP166" i="19"/>
  <c r="AU122" i="19"/>
  <c r="J11" i="23" s="1"/>
  <c r="AO56" i="19"/>
  <c r="Q57" i="21"/>
  <c r="F58" i="39"/>
  <c r="M22" i="20"/>
  <c r="N21" i="35"/>
  <c r="X63" i="21"/>
  <c r="F117" i="21"/>
  <c r="E117" i="21"/>
  <c r="N76" i="35"/>
  <c r="M77" i="20"/>
  <c r="V64" i="19"/>
  <c r="AP91" i="39"/>
  <c r="N81" i="36"/>
  <c r="J31" i="12"/>
  <c r="K31" i="12" s="1"/>
  <c r="J68" i="12"/>
  <c r="T120" i="39"/>
  <c r="P43" i="12"/>
  <c r="J51" i="22"/>
  <c r="J27" i="22"/>
  <c r="AO68" i="39"/>
  <c r="AO90" i="39" s="1"/>
  <c r="H65" i="20"/>
  <c r="X91" i="19"/>
  <c r="P34" i="12"/>
  <c r="T52" i="21"/>
  <c r="T53" i="21"/>
  <c r="M9" i="20" s="1"/>
  <c r="BD55" i="39"/>
  <c r="BD165" i="39"/>
  <c r="C47" i="35"/>
  <c r="H48" i="20"/>
  <c r="K24" i="12"/>
  <c r="J67" i="21"/>
  <c r="J89" i="21" s="1"/>
  <c r="H67" i="21"/>
  <c r="H89" i="21" s="1"/>
  <c r="M22" i="22"/>
  <c r="M63" i="21"/>
  <c r="Q68" i="39"/>
  <c r="Q90" i="39" s="1"/>
  <c r="I48" i="27"/>
  <c r="I47" i="27" s="1"/>
  <c r="H9" i="27"/>
  <c r="B56" i="19"/>
  <c r="M78" i="20"/>
  <c r="N77" i="35"/>
  <c r="U162" i="19"/>
  <c r="U118" i="19"/>
  <c r="Y118" i="19"/>
  <c r="G64" i="39"/>
  <c r="K17" i="27"/>
  <c r="K16" i="27" s="1"/>
  <c r="N34" i="35"/>
  <c r="M35" i="20"/>
  <c r="D121" i="19"/>
  <c r="D55" i="19"/>
  <c r="D165" i="19"/>
  <c r="K163" i="19"/>
  <c r="K53" i="19"/>
  <c r="H8" i="22" s="1"/>
  <c r="M119" i="19"/>
  <c r="J8" i="22" s="1"/>
  <c r="K54" i="19"/>
  <c r="H85" i="18"/>
  <c r="K85" i="18" s="1"/>
  <c r="D81" i="26"/>
  <c r="V90" i="21"/>
  <c r="AQ163" i="39"/>
  <c r="AQ53" i="39"/>
  <c r="Q119" i="39"/>
  <c r="AR163" i="39"/>
  <c r="BC91" i="39"/>
  <c r="AO163" i="19"/>
  <c r="AO119" i="19"/>
  <c r="AU119" i="19"/>
  <c r="AO53" i="19"/>
  <c r="AP163" i="19"/>
  <c r="T165" i="39"/>
  <c r="T121" i="39"/>
  <c r="H15" i="22"/>
  <c r="M58" i="19"/>
  <c r="Q22" i="35"/>
  <c r="O23" i="20"/>
  <c r="P21" i="35"/>
  <c r="Z117" i="21"/>
  <c r="V117" i="21"/>
  <c r="P35" i="18"/>
  <c r="H36" i="23"/>
  <c r="K36" i="23" s="1"/>
  <c r="S91" i="19"/>
  <c r="M10" i="18"/>
  <c r="N9" i="34"/>
  <c r="O24" i="27"/>
  <c r="O23" i="27" s="1"/>
  <c r="J57" i="21"/>
  <c r="T41" i="34"/>
  <c r="U41" i="34" s="1"/>
  <c r="E63" i="21"/>
  <c r="N22" i="36"/>
  <c r="P67" i="12"/>
  <c r="N65" i="35"/>
  <c r="M66" i="20"/>
  <c r="AF166" i="19"/>
  <c r="AF56" i="19"/>
  <c r="AO67" i="21"/>
  <c r="N70" i="35"/>
  <c r="M71" i="20"/>
  <c r="N52" i="36"/>
  <c r="N46" i="36"/>
  <c r="AM58" i="39"/>
  <c r="M15" i="40"/>
  <c r="S63" i="21"/>
  <c r="K9" i="27"/>
  <c r="AU122" i="39"/>
  <c r="AY122" i="39"/>
  <c r="AV166" i="39"/>
  <c r="AU166" i="39"/>
  <c r="AU56" i="39"/>
  <c r="H47" i="20"/>
  <c r="C43" i="35"/>
  <c r="H44" i="20"/>
  <c r="K64" i="19"/>
  <c r="H21" i="22" s="1"/>
  <c r="AF163" i="19"/>
  <c r="AF53" i="19"/>
  <c r="J41" i="22"/>
  <c r="J78" i="22" s="1"/>
  <c r="D48" i="26"/>
  <c r="D47" i="26" s="1"/>
  <c r="AF58" i="19"/>
  <c r="AC55" i="39"/>
  <c r="AG121" i="39"/>
  <c r="F64" i="39"/>
  <c r="AE57" i="21"/>
  <c r="V118" i="21"/>
  <c r="V53" i="21"/>
  <c r="V52" i="21"/>
  <c r="Z118" i="21"/>
  <c r="O84" i="20"/>
  <c r="Q83" i="35"/>
  <c r="O47" i="20"/>
  <c r="Q46" i="35"/>
  <c r="J51" i="20"/>
  <c r="J27" i="20"/>
  <c r="S91" i="39"/>
  <c r="BE68" i="39"/>
  <c r="BE90" i="39" s="1"/>
  <c r="K57" i="21"/>
  <c r="L63" i="21"/>
  <c r="J33" i="20"/>
  <c r="J70" i="20"/>
  <c r="M35" i="22"/>
  <c r="AN165" i="19"/>
  <c r="AN55" i="19"/>
  <c r="AT121" i="19"/>
  <c r="AN54" i="21"/>
  <c r="AN120" i="21"/>
  <c r="AT120" i="21"/>
  <c r="C42" i="22"/>
  <c r="H42" i="22"/>
  <c r="B67" i="21"/>
  <c r="B89" i="21" s="1"/>
  <c r="BD53" i="39"/>
  <c r="BD163" i="39"/>
  <c r="Q163" i="39"/>
  <c r="X57" i="21"/>
  <c r="N14" i="35"/>
  <c r="M15" i="20"/>
  <c r="AH64" i="39"/>
  <c r="M38" i="20"/>
  <c r="N37" i="35"/>
  <c r="J166" i="19"/>
  <c r="C48" i="27"/>
  <c r="C47" i="27" s="1"/>
  <c r="N40" i="36"/>
  <c r="P75" i="12"/>
  <c r="J121" i="39"/>
  <c r="AJ121" i="39"/>
  <c r="AJ55" i="39"/>
  <c r="AX162" i="39"/>
  <c r="X118" i="39"/>
  <c r="AX118" i="39"/>
  <c r="R162" i="39"/>
  <c r="R118" i="39"/>
  <c r="J53" i="21"/>
  <c r="J52" i="21"/>
  <c r="J54" i="21"/>
  <c r="J9" i="27"/>
  <c r="J27" i="40"/>
  <c r="J51" i="40"/>
  <c r="Y121" i="21"/>
  <c r="U121" i="21"/>
  <c r="U55" i="21"/>
  <c r="J15" i="22"/>
  <c r="AZ119" i="39"/>
  <c r="AZ53" i="39"/>
  <c r="AZ163" i="39"/>
  <c r="Z119" i="39"/>
  <c r="K16" i="12"/>
  <c r="R91" i="19"/>
  <c r="U63" i="21"/>
  <c r="K55" i="19"/>
  <c r="K165" i="19"/>
  <c r="C68" i="39"/>
  <c r="C90" i="39" s="1"/>
  <c r="C39" i="35"/>
  <c r="H40" i="20"/>
  <c r="M65" i="22"/>
  <c r="L90" i="21"/>
  <c r="AP162" i="39"/>
  <c r="P118" i="39"/>
  <c r="J70" i="12"/>
  <c r="J33" i="12"/>
  <c r="K33" i="12" s="1"/>
  <c r="D17" i="27"/>
  <c r="D16" i="27" s="1"/>
  <c r="N39" i="35"/>
  <c r="M40" i="20"/>
  <c r="J118" i="21"/>
  <c r="P80" i="12"/>
  <c r="P39" i="35"/>
  <c r="P76" i="35"/>
  <c r="P120" i="39"/>
  <c r="P54" i="39"/>
  <c r="P71" i="12"/>
  <c r="C84" i="35"/>
  <c r="H85" i="20"/>
  <c r="BJ121" i="39"/>
  <c r="BK165" i="39"/>
  <c r="BJ165" i="39"/>
  <c r="BJ55" i="39"/>
  <c r="W165" i="39"/>
  <c r="J90" i="21"/>
  <c r="H90" i="21"/>
  <c r="C78" i="35"/>
  <c r="H79" i="20"/>
  <c r="W91" i="19"/>
  <c r="E67" i="21"/>
  <c r="N28" i="36"/>
  <c r="P22" i="28"/>
  <c r="C78" i="26"/>
  <c r="C69" i="22"/>
  <c r="H69" i="22"/>
  <c r="I7" i="27"/>
  <c r="AD68" i="19"/>
  <c r="AD90" i="19" s="1"/>
  <c r="X121" i="21"/>
  <c r="T55" i="21"/>
  <c r="H71" i="18"/>
  <c r="K71" i="18" s="1"/>
  <c r="D67" i="26"/>
  <c r="P15" i="18"/>
  <c r="J52" i="20"/>
  <c r="J46" i="20"/>
  <c r="C81" i="22"/>
  <c r="H81" i="22"/>
  <c r="S55" i="21"/>
  <c r="W165" i="19"/>
  <c r="V165" i="19"/>
  <c r="V121" i="19"/>
  <c r="Z121" i="19"/>
  <c r="K48" i="27"/>
  <c r="K47" i="27" s="1"/>
  <c r="M23" i="20"/>
  <c r="N22" i="35"/>
  <c r="AL57" i="21"/>
  <c r="J72" i="12"/>
  <c r="J35" i="12"/>
  <c r="K35" i="12" s="1"/>
  <c r="T22" i="34"/>
  <c r="G91" i="39"/>
  <c r="M79" i="23"/>
  <c r="P79" i="23" s="1"/>
  <c r="W58" i="19"/>
  <c r="P76" i="12"/>
  <c r="J37" i="12"/>
  <c r="K37" i="12" s="1"/>
  <c r="J74" i="12"/>
  <c r="P30" i="12"/>
  <c r="U91" i="19"/>
  <c r="N28" i="35"/>
  <c r="M29" i="20"/>
  <c r="M8" i="18"/>
  <c r="N7" i="34"/>
  <c r="AK122" i="39"/>
  <c r="K122" i="39"/>
  <c r="AK56" i="39"/>
  <c r="AI118" i="39"/>
  <c r="AW55" i="39"/>
  <c r="AW119" i="39"/>
  <c r="W119" i="39"/>
  <c r="AW163" i="39"/>
  <c r="AW53" i="39"/>
  <c r="N119" i="19"/>
  <c r="L119" i="19"/>
  <c r="L163" i="19"/>
  <c r="AB58" i="39"/>
  <c r="O44" i="20"/>
  <c r="Q43" i="35"/>
  <c r="Q80" i="35"/>
  <c r="O81" i="20"/>
  <c r="AG67" i="21"/>
  <c r="AG89" i="21" s="1"/>
  <c r="AJ91" i="19"/>
  <c r="D63" i="21"/>
  <c r="AE91" i="19"/>
  <c r="AU68" i="39"/>
  <c r="AU90" i="39" s="1"/>
  <c r="AX91" i="39"/>
  <c r="Q91" i="19"/>
  <c r="D57" i="21"/>
  <c r="Q75" i="35"/>
  <c r="O76" i="20"/>
  <c r="Q38" i="35"/>
  <c r="O39" i="20"/>
  <c r="BE91" i="39"/>
  <c r="Q68" i="35"/>
  <c r="O69" i="20"/>
  <c r="O32" i="20"/>
  <c r="Q31" i="35"/>
  <c r="C80" i="22"/>
  <c r="H80" i="22"/>
  <c r="AL54" i="21"/>
  <c r="AR120" i="21"/>
  <c r="AL120" i="21"/>
  <c r="AH162" i="19"/>
  <c r="L8" i="27"/>
  <c r="BI58" i="39"/>
  <c r="C79" i="22"/>
  <c r="H79" i="22"/>
  <c r="H22" i="20"/>
  <c r="X64" i="19"/>
  <c r="U91" i="39"/>
  <c r="B63" i="21"/>
  <c r="AT163" i="39"/>
  <c r="AT53" i="39"/>
  <c r="AT119" i="39"/>
  <c r="O15" i="20"/>
  <c r="Q14" i="35"/>
  <c r="N74" i="35"/>
  <c r="M75" i="20"/>
  <c r="P32" i="12"/>
  <c r="AO91" i="19"/>
  <c r="H65" i="23"/>
  <c r="K65" i="23" s="1"/>
  <c r="P38" i="12"/>
  <c r="AJ52" i="21"/>
  <c r="AP120" i="21"/>
  <c r="AJ120" i="21"/>
  <c r="AJ55" i="21"/>
  <c r="AJ53" i="21"/>
  <c r="BI91" i="39"/>
  <c r="P91" i="39"/>
  <c r="P16" i="12"/>
  <c r="C119" i="39"/>
  <c r="C55" i="39"/>
  <c r="C53" i="39"/>
  <c r="T40" i="34"/>
  <c r="P47" i="12"/>
  <c r="M66" i="22"/>
  <c r="K52" i="18"/>
  <c r="AN58" i="19"/>
  <c r="C164" i="19"/>
  <c r="C120" i="19"/>
  <c r="C54" i="19"/>
  <c r="P27" i="36"/>
  <c r="P51" i="36"/>
  <c r="L58" i="19"/>
  <c r="AG91" i="39"/>
  <c r="BJ119" i="39"/>
  <c r="W163" i="39"/>
  <c r="E8" i="40" s="1"/>
  <c r="BK163" i="39"/>
  <c r="BJ54" i="39"/>
  <c r="BJ53" i="39"/>
  <c r="AM68" i="19"/>
  <c r="AM90" i="19" s="1"/>
  <c r="C6" i="26"/>
  <c r="M17" i="27"/>
  <c r="M16" i="27" s="1"/>
  <c r="H33" i="20"/>
  <c r="AR119" i="21"/>
  <c r="AL53" i="21"/>
  <c r="AL52" i="21"/>
  <c r="S35" i="34"/>
  <c r="S157" i="39"/>
  <c r="J91" i="19"/>
  <c r="L67" i="21"/>
  <c r="L89" i="21" s="1"/>
  <c r="H73" i="22"/>
  <c r="H37" i="23"/>
  <c r="K37" i="23" s="1"/>
  <c r="O48" i="22"/>
  <c r="O85" i="22" s="1"/>
  <c r="C70" i="35"/>
  <c r="H71" i="20"/>
  <c r="O41" i="20"/>
  <c r="Q77" i="35"/>
  <c r="Q40" i="35"/>
  <c r="O78" i="20"/>
  <c r="J43" i="12"/>
  <c r="K43" i="12" s="1"/>
  <c r="J80" i="12"/>
  <c r="Q22" i="28" s="1"/>
  <c r="J82" i="20"/>
  <c r="J45" i="20"/>
  <c r="C40" i="22"/>
  <c r="H40" i="22"/>
  <c r="W64" i="19"/>
  <c r="AP118" i="19"/>
  <c r="AJ118" i="19"/>
  <c r="AJ162" i="19"/>
  <c r="M48" i="27"/>
  <c r="M47" i="27" s="1"/>
  <c r="AM122" i="39"/>
  <c r="AI55" i="39"/>
  <c r="I122" i="39"/>
  <c r="D62" i="26"/>
  <c r="H66" i="18"/>
  <c r="K66" i="18" s="1"/>
  <c r="D64" i="26"/>
  <c r="H68" i="18"/>
  <c r="K68" i="18" s="1"/>
  <c r="C74" i="35"/>
  <c r="I74" i="35" s="1"/>
  <c r="H75" i="20"/>
  <c r="K75" i="20" s="1"/>
  <c r="Z120" i="39"/>
  <c r="AZ54" i="39"/>
  <c r="AZ120" i="39"/>
  <c r="AH56" i="39"/>
  <c r="AH122" i="39"/>
  <c r="AO121" i="19"/>
  <c r="AO55" i="19"/>
  <c r="AP165" i="19"/>
  <c r="AU121" i="19"/>
  <c r="AO165" i="19"/>
  <c r="AO68" i="19"/>
  <c r="H28" i="23"/>
  <c r="K28" i="23" s="1"/>
  <c r="M85" i="20"/>
  <c r="N84" i="35"/>
  <c r="H48" i="27"/>
  <c r="H47" i="27" s="1"/>
  <c r="C54" i="21"/>
  <c r="C120" i="21"/>
  <c r="O28" i="20"/>
  <c r="O65" i="20"/>
  <c r="Q27" i="35"/>
  <c r="Q64" i="35"/>
  <c r="C23" i="23"/>
  <c r="F23" i="23" s="1"/>
  <c r="H23" i="23"/>
  <c r="K23" i="23" s="1"/>
  <c r="AO64" i="19"/>
  <c r="J38" i="12"/>
  <c r="K38" i="12" s="1"/>
  <c r="J75" i="12"/>
  <c r="AN64" i="19"/>
  <c r="AY120" i="21"/>
  <c r="O10" i="12" s="1"/>
  <c r="AX54" i="21"/>
  <c r="M10" i="12" s="1"/>
  <c r="O66" i="20"/>
  <c r="O29" i="20"/>
  <c r="Q28" i="35"/>
  <c r="Q65" i="35"/>
  <c r="O6" i="27"/>
  <c r="Q7" i="34"/>
  <c r="O8" i="18"/>
  <c r="G56" i="39"/>
  <c r="G122" i="39"/>
  <c r="V68" i="19"/>
  <c r="AJ67" i="21"/>
  <c r="AJ89" i="21" s="1"/>
  <c r="N43" i="35"/>
  <c r="M44" i="20"/>
  <c r="O71" i="20"/>
  <c r="Q33" i="35"/>
  <c r="Q70" i="35"/>
  <c r="O34" i="20"/>
  <c r="AG90" i="21"/>
  <c r="K53" i="21"/>
  <c r="F120" i="21"/>
  <c r="E54" i="21"/>
  <c r="E120" i="21"/>
  <c r="J44" i="20"/>
  <c r="J81" i="20"/>
  <c r="P8" i="34"/>
  <c r="N7" i="27"/>
  <c r="J47" i="22"/>
  <c r="J84" i="22" s="1"/>
  <c r="Q68" i="19"/>
  <c r="Q90" i="19" s="1"/>
  <c r="H31" i="23"/>
  <c r="C57" i="21"/>
  <c r="AL67" i="21"/>
  <c r="AL89" i="21" s="1"/>
  <c r="N38" i="35"/>
  <c r="M39" i="20"/>
  <c r="J35" i="40"/>
  <c r="J72" i="40" s="1"/>
  <c r="M52" i="40"/>
  <c r="M46" i="40"/>
  <c r="J21" i="22"/>
  <c r="N31" i="35"/>
  <c r="M32" i="20"/>
  <c r="H42" i="23"/>
  <c r="K42" i="23" s="1"/>
  <c r="C43" i="22"/>
  <c r="H43" i="22"/>
  <c r="N24" i="27"/>
  <c r="N23" i="27" s="1"/>
  <c r="AP58" i="39"/>
  <c r="C16" i="35"/>
  <c r="H17" i="20"/>
  <c r="K68" i="19"/>
  <c r="K90" i="19" s="1"/>
  <c r="B90" i="21"/>
  <c r="F166" i="19"/>
  <c r="F122" i="19"/>
  <c r="E56" i="19"/>
  <c r="E122" i="19"/>
  <c r="E166" i="19"/>
  <c r="Q74" i="35"/>
  <c r="O38" i="20"/>
  <c r="Q37" i="35"/>
  <c r="O75" i="20"/>
  <c r="X56" i="19"/>
  <c r="Y166" i="19"/>
  <c r="AB122" i="19"/>
  <c r="F54" i="39"/>
  <c r="F55" i="39"/>
  <c r="F121" i="39"/>
  <c r="P68" i="39"/>
  <c r="P90" i="39" s="1"/>
  <c r="C39" i="23"/>
  <c r="H39" i="23"/>
  <c r="R52" i="21"/>
  <c r="R54" i="21"/>
  <c r="R53" i="21"/>
  <c r="H68" i="39"/>
  <c r="H90" i="39" s="1"/>
  <c r="K46" i="18"/>
  <c r="AH54" i="21"/>
  <c r="AH52" i="21"/>
  <c r="R68" i="19"/>
  <c r="R90" i="19" s="1"/>
  <c r="AQ119" i="19"/>
  <c r="AK163" i="19"/>
  <c r="K63" i="21"/>
  <c r="H70" i="20"/>
  <c r="BE165" i="39"/>
  <c r="BE54" i="39"/>
  <c r="BE55" i="39"/>
  <c r="C20" i="22"/>
  <c r="H20" i="22"/>
  <c r="BI64" i="39"/>
  <c r="AJ117" i="21"/>
  <c r="AP117" i="21"/>
  <c r="O16" i="22"/>
  <c r="S51" i="34"/>
  <c r="AD68" i="39"/>
  <c r="AD90" i="39" s="1"/>
  <c r="H77" i="22"/>
  <c r="E48" i="26"/>
  <c r="E47" i="26" s="1"/>
  <c r="AO118" i="19"/>
  <c r="J7" i="23" s="1"/>
  <c r="U53" i="21"/>
  <c r="AU162" i="39"/>
  <c r="AU118" i="39"/>
  <c r="J72" i="20"/>
  <c r="J35" i="20"/>
  <c r="AK68" i="39"/>
  <c r="AK90" i="39" s="1"/>
  <c r="C85" i="22"/>
  <c r="H85" i="22"/>
  <c r="AO91" i="39"/>
  <c r="H28" i="20"/>
  <c r="X68" i="19"/>
  <c r="C37" i="22"/>
  <c r="H37" i="22"/>
  <c r="J78" i="20"/>
  <c r="J41" i="20"/>
  <c r="P34" i="35"/>
  <c r="P71" i="35"/>
  <c r="C34" i="35"/>
  <c r="H35" i="20"/>
  <c r="J42" i="20"/>
  <c r="J79" i="20"/>
  <c r="AE68" i="39"/>
  <c r="AE90" i="39" s="1"/>
  <c r="W68" i="19"/>
  <c r="C33" i="35"/>
  <c r="H34" i="20"/>
  <c r="AL68" i="39"/>
  <c r="AL90" i="39" s="1"/>
  <c r="M41" i="20"/>
  <c r="N40" i="35"/>
  <c r="O31" i="22"/>
  <c r="O68" i="22" s="1"/>
  <c r="C81" i="35"/>
  <c r="H82" i="20"/>
  <c r="AW58" i="39"/>
  <c r="O14" i="20"/>
  <c r="Q13" i="35"/>
  <c r="E162" i="19"/>
  <c r="F162" i="19"/>
  <c r="F118" i="19"/>
  <c r="E118" i="19"/>
  <c r="H70" i="18"/>
  <c r="K70" i="18" s="1"/>
  <c r="D66" i="26"/>
  <c r="D72" i="26"/>
  <c r="H76" i="18"/>
  <c r="K76" i="18" s="1"/>
  <c r="F121" i="19"/>
  <c r="E165" i="19"/>
  <c r="E121" i="19"/>
  <c r="F165" i="19"/>
  <c r="E55" i="19"/>
  <c r="C35" i="23"/>
  <c r="F35" i="23" s="1"/>
  <c r="H35" i="23"/>
  <c r="K35" i="23" s="1"/>
  <c r="O48" i="20"/>
  <c r="O85" i="20"/>
  <c r="Q84" i="35"/>
  <c r="Q47" i="35"/>
  <c r="G68" i="39"/>
  <c r="G90" i="39" s="1"/>
  <c r="X67" i="21"/>
  <c r="N27" i="35"/>
  <c r="M28" i="20"/>
  <c r="C24" i="23"/>
  <c r="H24" i="23"/>
  <c r="C6" i="27"/>
  <c r="E118" i="39"/>
  <c r="S163" i="39"/>
  <c r="S119" i="39"/>
  <c r="V91" i="19"/>
  <c r="C73" i="26"/>
  <c r="R163" i="19"/>
  <c r="R53" i="19"/>
  <c r="H47" i="22"/>
  <c r="U162" i="39"/>
  <c r="U118" i="39"/>
  <c r="AM162" i="19"/>
  <c r="AM118" i="19"/>
  <c r="AS118" i="19"/>
  <c r="BM118" i="39"/>
  <c r="BJ162" i="39"/>
  <c r="BI118" i="39"/>
  <c r="BI162" i="39"/>
  <c r="O29" i="23"/>
  <c r="AU91" i="39"/>
  <c r="D67" i="21"/>
  <c r="D89" i="21" s="1"/>
  <c r="AL90" i="21"/>
  <c r="AI90" i="21"/>
  <c r="M44" i="35"/>
  <c r="M69" i="20"/>
  <c r="N68" i="35"/>
  <c r="H38" i="22"/>
  <c r="K91" i="19"/>
  <c r="U68" i="39"/>
  <c r="U90" i="39" s="1"/>
  <c r="H46" i="12"/>
  <c r="K46" i="12" s="1"/>
  <c r="H52" i="12"/>
  <c r="K52" i="12" s="1"/>
  <c r="P53" i="39"/>
  <c r="P163" i="39"/>
  <c r="P119" i="39"/>
  <c r="J30" i="20"/>
  <c r="J67" i="20"/>
  <c r="V166" i="39"/>
  <c r="E11" i="41" s="1"/>
  <c r="V56" i="39"/>
  <c r="V122" i="39"/>
  <c r="J11" i="41" s="1"/>
  <c r="Q67" i="21"/>
  <c r="Q89" i="21" s="1"/>
  <c r="H15" i="12"/>
  <c r="K15" i="12" s="1"/>
  <c r="AY58" i="19"/>
  <c r="H14" i="12" s="1"/>
  <c r="K14" i="12" s="1"/>
  <c r="N120" i="21"/>
  <c r="L120" i="21"/>
  <c r="O27" i="40"/>
  <c r="O51" i="40"/>
  <c r="V118" i="19"/>
  <c r="Z118" i="19"/>
  <c r="V162" i="19"/>
  <c r="C67" i="22"/>
  <c r="H67" i="22"/>
  <c r="T90" i="21"/>
  <c r="H64" i="19"/>
  <c r="N32" i="35"/>
  <c r="M33" i="20"/>
  <c r="AE63" i="21"/>
  <c r="E58" i="39"/>
  <c r="R55" i="39"/>
  <c r="T54" i="21"/>
  <c r="AU120" i="19"/>
  <c r="AP164" i="19"/>
  <c r="AO120" i="19"/>
  <c r="AO54" i="19"/>
  <c r="AO164" i="19"/>
  <c r="V53" i="39"/>
  <c r="V119" i="39"/>
  <c r="J8" i="41" s="1"/>
  <c r="P28" i="18"/>
  <c r="AK91" i="19"/>
  <c r="O67" i="20"/>
  <c r="O30" i="20"/>
  <c r="Q66" i="35"/>
  <c r="Q29" i="35"/>
  <c r="S55" i="19"/>
  <c r="S54" i="19"/>
  <c r="S53" i="19"/>
  <c r="S165" i="19"/>
  <c r="H36" i="22"/>
  <c r="S45" i="34"/>
  <c r="J39" i="20"/>
  <c r="J76" i="20"/>
  <c r="C36" i="35"/>
  <c r="I36" i="35" s="1"/>
  <c r="H37" i="20"/>
  <c r="AH68" i="39"/>
  <c r="AH90" i="39" s="1"/>
  <c r="AW54" i="39"/>
  <c r="AX120" i="39"/>
  <c r="AO56" i="39"/>
  <c r="C45" i="23"/>
  <c r="H45" i="23"/>
  <c r="U57" i="21"/>
  <c r="J5" i="27"/>
  <c r="C42" i="35"/>
  <c r="H43" i="20"/>
  <c r="K43" i="20" s="1"/>
  <c r="D164" i="19"/>
  <c r="D120" i="19"/>
  <c r="D54" i="19"/>
  <c r="C77" i="35"/>
  <c r="H78" i="20"/>
  <c r="P36" i="12"/>
  <c r="J85" i="20"/>
  <c r="J48" i="20"/>
  <c r="X121" i="19"/>
  <c r="X165" i="19"/>
  <c r="X55" i="19"/>
  <c r="Y165" i="19"/>
  <c r="AB121" i="19"/>
  <c r="AT64" i="39"/>
  <c r="I41" i="36"/>
  <c r="M9" i="27"/>
  <c r="V91" i="39"/>
  <c r="P34" i="36"/>
  <c r="P71" i="36" s="1"/>
  <c r="C44" i="35"/>
  <c r="H45" i="20"/>
  <c r="BG68" i="39"/>
  <c r="BG90" i="39" s="1"/>
  <c r="M15" i="22"/>
  <c r="M57" i="21"/>
  <c r="O47" i="22"/>
  <c r="O84" i="22" s="1"/>
  <c r="AS121" i="39"/>
  <c r="S121" i="39"/>
  <c r="E56" i="39"/>
  <c r="H72" i="18"/>
  <c r="K72" i="18" s="1"/>
  <c r="D68" i="26"/>
  <c r="H52" i="22"/>
  <c r="H46" i="22"/>
  <c r="H52" i="20"/>
  <c r="H46" i="20"/>
  <c r="Q45" i="35"/>
  <c r="O46" i="20"/>
  <c r="O52" i="20"/>
  <c r="Q51" i="35"/>
  <c r="M28" i="12"/>
  <c r="P28" i="12" s="1"/>
  <c r="AX67" i="21"/>
  <c r="AQ118" i="19"/>
  <c r="AK162" i="19"/>
  <c r="AK118" i="19"/>
  <c r="P14" i="18"/>
  <c r="E64" i="19"/>
  <c r="I22" i="36"/>
  <c r="L22" i="36" s="1"/>
  <c r="P26" i="28"/>
  <c r="B57" i="21"/>
  <c r="J56" i="19"/>
  <c r="J119" i="19"/>
  <c r="M52" i="12"/>
  <c r="P52" i="12" s="1"/>
  <c r="P46" i="12"/>
  <c r="M65" i="20"/>
  <c r="N64" i="35"/>
  <c r="X90" i="21"/>
  <c r="AT56" i="39"/>
  <c r="AT122" i="39"/>
  <c r="AT166" i="39"/>
  <c r="J63" i="21"/>
  <c r="AO90" i="21"/>
  <c r="M66" i="23"/>
  <c r="AL54" i="19"/>
  <c r="AL164" i="19"/>
  <c r="AL120" i="19"/>
  <c r="AR120" i="19"/>
  <c r="AM164" i="19"/>
  <c r="D120" i="21"/>
  <c r="N67" i="36"/>
  <c r="C80" i="35"/>
  <c r="H81" i="20"/>
  <c r="C118" i="19"/>
  <c r="C162" i="19"/>
  <c r="AJ68" i="19"/>
  <c r="AJ90" i="19" s="1"/>
  <c r="AU119" i="21"/>
  <c r="AO52" i="21"/>
  <c r="AO54" i="21"/>
  <c r="AO53" i="21"/>
  <c r="I64" i="19"/>
  <c r="M11" i="18"/>
  <c r="N10" i="34"/>
  <c r="P51" i="35"/>
  <c r="P45" i="35"/>
  <c r="M65" i="40"/>
  <c r="AM91" i="39"/>
  <c r="AQ165" i="39"/>
  <c r="AP55" i="39"/>
  <c r="AP165" i="39"/>
  <c r="P121" i="39"/>
  <c r="C65" i="35"/>
  <c r="H66" i="20"/>
  <c r="AV120" i="39"/>
  <c r="AV54" i="39"/>
  <c r="H9" i="41" s="1"/>
  <c r="AW164" i="39"/>
  <c r="AV164" i="39"/>
  <c r="N75" i="35"/>
  <c r="M76" i="20"/>
  <c r="BF91" i="39"/>
  <c r="O52" i="40"/>
  <c r="O46" i="40"/>
  <c r="O118" i="39"/>
  <c r="C17" i="22"/>
  <c r="H17" i="22"/>
  <c r="J69" i="20"/>
  <c r="J32" i="20"/>
  <c r="AK55" i="21"/>
  <c r="AK121" i="21"/>
  <c r="AQ121" i="21"/>
  <c r="K10" i="18"/>
  <c r="C29" i="35"/>
  <c r="H30" i="20"/>
  <c r="H121" i="39"/>
  <c r="AH68" i="19"/>
  <c r="AH90" i="19" s="1"/>
  <c r="BH162" i="39"/>
  <c r="BH118" i="39"/>
  <c r="BL118" i="39"/>
  <c r="BF118" i="39"/>
  <c r="BF162" i="39"/>
  <c r="AT118" i="21"/>
  <c r="AN52" i="21"/>
  <c r="AN53" i="21"/>
  <c r="U90" i="21"/>
  <c r="I63" i="21"/>
  <c r="H43" i="23"/>
  <c r="C23" i="35"/>
  <c r="H24" i="20"/>
  <c r="J33" i="22"/>
  <c r="J70" i="22" s="1"/>
  <c r="AO58" i="19"/>
  <c r="H15" i="23"/>
  <c r="J162" i="19"/>
  <c r="I162" i="19"/>
  <c r="BH64" i="39"/>
  <c r="M30" i="20"/>
  <c r="N29" i="35"/>
  <c r="AU121" i="39"/>
  <c r="AU165" i="39"/>
  <c r="AU55" i="39"/>
  <c r="P68" i="35"/>
  <c r="P31" i="35"/>
  <c r="J40" i="20"/>
  <c r="J77" i="20"/>
  <c r="M16" i="22"/>
  <c r="C75" i="35"/>
  <c r="I75" i="35" s="1"/>
  <c r="H76" i="20"/>
  <c r="H55" i="19"/>
  <c r="B54" i="19"/>
  <c r="AG163" i="19"/>
  <c r="BJ118" i="39"/>
  <c r="F53" i="39"/>
  <c r="AA117" i="21"/>
  <c r="W117" i="21"/>
  <c r="N65" i="36"/>
  <c r="E90" i="21"/>
  <c r="K24" i="36"/>
  <c r="AI58" i="19"/>
  <c r="AT58" i="39"/>
  <c r="M22" i="40"/>
  <c r="AM64" i="39"/>
  <c r="C37" i="35"/>
  <c r="I37" i="35" s="1"/>
  <c r="H38" i="20"/>
  <c r="K38" i="20" s="1"/>
  <c r="AF55" i="19"/>
  <c r="AH67" i="21"/>
  <c r="AH89" i="21" s="1"/>
  <c r="V118" i="39"/>
  <c r="V162" i="39"/>
  <c r="N15" i="36"/>
  <c r="E57" i="21"/>
  <c r="R91" i="39"/>
  <c r="X117" i="21"/>
  <c r="AB117" i="21"/>
  <c r="C68" i="19"/>
  <c r="C90" i="19" s="1"/>
  <c r="O46" i="23"/>
  <c r="O52" i="23"/>
  <c r="K33" i="36"/>
  <c r="K70" i="36" s="1"/>
  <c r="J29" i="12"/>
  <c r="K29" i="12" s="1"/>
  <c r="J66" i="12"/>
  <c r="C39" i="22"/>
  <c r="H39" i="22"/>
  <c r="J55" i="19"/>
  <c r="J165" i="19"/>
  <c r="J121" i="19"/>
  <c r="D75" i="26"/>
  <c r="H79" i="18"/>
  <c r="K79" i="18" s="1"/>
  <c r="D70" i="26"/>
  <c r="H74" i="18"/>
  <c r="K74" i="18" s="1"/>
  <c r="I47" i="36"/>
  <c r="J65" i="12"/>
  <c r="Q7" i="28" s="1"/>
  <c r="J28" i="12"/>
  <c r="J47" i="12"/>
  <c r="K47" i="12" s="1"/>
  <c r="J83" i="12"/>
  <c r="BH58" i="39"/>
  <c r="C85" i="23"/>
  <c r="H85" i="23"/>
  <c r="N81" i="35"/>
  <c r="M82" i="20"/>
  <c r="N45" i="35"/>
  <c r="N51" i="35"/>
  <c r="M46" i="20"/>
  <c r="M52" i="20"/>
  <c r="M65" i="12"/>
  <c r="P65" i="12" s="1"/>
  <c r="AX90" i="21"/>
  <c r="M64" i="12" s="1"/>
  <c r="BH55" i="39"/>
  <c r="BI165" i="39"/>
  <c r="BL121" i="39"/>
  <c r="U165" i="39"/>
  <c r="BH121" i="39"/>
  <c r="BH165" i="39"/>
  <c r="BH54" i="39"/>
  <c r="J36" i="20"/>
  <c r="J73" i="20"/>
  <c r="N47" i="35"/>
  <c r="M48" i="20"/>
  <c r="O119" i="39"/>
  <c r="G54" i="39"/>
  <c r="G55" i="39"/>
  <c r="BD166" i="39"/>
  <c r="BD56" i="39"/>
  <c r="B55" i="21"/>
  <c r="H48" i="23"/>
  <c r="V55" i="21"/>
  <c r="Z121" i="21"/>
  <c r="V121" i="21"/>
  <c r="C78" i="22"/>
  <c r="H78" i="22"/>
  <c r="D91" i="19"/>
  <c r="C74" i="26"/>
  <c r="P66" i="35"/>
  <c r="P29" i="35"/>
  <c r="N68" i="36"/>
  <c r="T6" i="34"/>
  <c r="U6" i="34" s="1"/>
  <c r="O20" i="20"/>
  <c r="Q19" i="35"/>
  <c r="H84" i="22"/>
  <c r="AO55" i="21"/>
  <c r="AO121" i="21"/>
  <c r="AU121" i="21"/>
  <c r="M51" i="35"/>
  <c r="M45" i="35"/>
  <c r="J31" i="23"/>
  <c r="J68" i="23" s="1"/>
  <c r="C118" i="21"/>
  <c r="B52" i="21"/>
  <c r="M28" i="40"/>
  <c r="AM68" i="39"/>
  <c r="AL56" i="19"/>
  <c r="AR122" i="19"/>
  <c r="AL122" i="19"/>
  <c r="AM166" i="19"/>
  <c r="D121" i="21"/>
  <c r="D55" i="21"/>
  <c r="D90" i="21"/>
  <c r="C30" i="23"/>
  <c r="H30" i="23"/>
  <c r="E51" i="26"/>
  <c r="E53" i="26" s="1"/>
  <c r="E52" i="26" s="1"/>
  <c r="H53" i="18"/>
  <c r="K53" i="18" s="1"/>
  <c r="D51" i="26"/>
  <c r="D53" i="26" s="1"/>
  <c r="D52" i="26" s="1"/>
  <c r="J45" i="12"/>
  <c r="K45" i="12" s="1"/>
  <c r="J82" i="12"/>
  <c r="S67" i="21"/>
  <c r="S89" i="21" s="1"/>
  <c r="L91" i="19"/>
  <c r="J78" i="12"/>
  <c r="J41" i="12"/>
  <c r="K41" i="12" s="1"/>
  <c r="T32" i="34"/>
  <c r="U32" i="34" s="1"/>
  <c r="C8" i="26"/>
  <c r="J46" i="23"/>
  <c r="J52" i="23"/>
  <c r="L57" i="21"/>
  <c r="T67" i="21"/>
  <c r="T89" i="21" s="1"/>
  <c r="G119" i="39"/>
  <c r="AG54" i="39"/>
  <c r="AG53" i="39"/>
  <c r="AG55" i="39"/>
  <c r="AG119" i="39"/>
  <c r="AK119" i="39"/>
  <c r="N69" i="35"/>
  <c r="M70" i="20"/>
  <c r="H15" i="40"/>
  <c r="K15" i="40" s="1"/>
  <c r="AZ58" i="39"/>
  <c r="O122" i="19"/>
  <c r="J11" i="22" s="1"/>
  <c r="M166" i="19"/>
  <c r="M55" i="19"/>
  <c r="M56" i="19"/>
  <c r="M54" i="19"/>
  <c r="N166" i="19"/>
  <c r="E121" i="39"/>
  <c r="E55" i="39"/>
  <c r="AS58" i="39"/>
  <c r="AT119" i="19"/>
  <c r="AN53" i="19"/>
  <c r="C8" i="23" s="1"/>
  <c r="F9" i="26"/>
  <c r="F11" i="26" s="1"/>
  <c r="F10" i="26" s="1"/>
  <c r="D9" i="26"/>
  <c r="H11" i="18"/>
  <c r="K11" i="18" s="1"/>
  <c r="J48" i="27"/>
  <c r="J47" i="27" s="1"/>
  <c r="C17" i="23"/>
  <c r="H17" i="23"/>
  <c r="M67" i="20"/>
  <c r="N66" i="35"/>
  <c r="AY64" i="19"/>
  <c r="H21" i="12" s="1"/>
  <c r="K21" i="12" s="1"/>
  <c r="H22" i="12"/>
  <c r="K22" i="12" s="1"/>
  <c r="M44" i="23"/>
  <c r="AI68" i="39"/>
  <c r="J68" i="19"/>
  <c r="J90" i="19" s="1"/>
  <c r="O33" i="22"/>
  <c r="O70" i="22" s="1"/>
  <c r="AH91" i="39"/>
  <c r="AG91" i="19"/>
  <c r="U64" i="19"/>
  <c r="BE53" i="39"/>
  <c r="BH119" i="39"/>
  <c r="AM52" i="21"/>
  <c r="C121" i="39"/>
  <c r="AT164" i="39"/>
  <c r="AH53" i="21"/>
  <c r="C82" i="23"/>
  <c r="H82" i="23"/>
  <c r="AK91" i="39"/>
  <c r="AF68" i="39"/>
  <c r="AF90" i="39" s="1"/>
  <c r="AM163" i="19"/>
  <c r="AR119" i="19"/>
  <c r="AL163" i="19"/>
  <c r="AL119" i="19"/>
  <c r="AL55" i="19"/>
  <c r="AL53" i="19"/>
  <c r="AL64" i="39"/>
  <c r="V55" i="39"/>
  <c r="V121" i="39"/>
  <c r="J10" i="41" s="1"/>
  <c r="V165" i="39"/>
  <c r="E10" i="41" s="1"/>
  <c r="C71" i="35"/>
  <c r="H72" i="20"/>
  <c r="AL68" i="19"/>
  <c r="AL90" i="19" s="1"/>
  <c r="M15" i="12"/>
  <c r="P15" i="12" s="1"/>
  <c r="AX57" i="21"/>
  <c r="M14" i="12" s="1"/>
  <c r="P14" i="12" s="1"/>
  <c r="AV165" i="39"/>
  <c r="AV55" i="39"/>
  <c r="H10" i="41" s="1"/>
  <c r="AK67" i="21"/>
  <c r="AK89" i="21" s="1"/>
  <c r="B91" i="19"/>
  <c r="C76" i="22"/>
  <c r="H76" i="22"/>
  <c r="BB68" i="39"/>
  <c r="BB90" i="39" s="1"/>
  <c r="AC53" i="39"/>
  <c r="P23" i="18"/>
  <c r="H82" i="18"/>
  <c r="K82" i="18" s="1"/>
  <c r="D78" i="26"/>
  <c r="D74" i="26"/>
  <c r="H78" i="18"/>
  <c r="K78" i="18" s="1"/>
  <c r="H47" i="23"/>
  <c r="AY68" i="19"/>
  <c r="H28" i="12"/>
  <c r="J30" i="12"/>
  <c r="K30" i="12" s="1"/>
  <c r="J67" i="12"/>
  <c r="M45" i="20"/>
  <c r="N44" i="35"/>
  <c r="K52" i="36"/>
  <c r="K46" i="36"/>
  <c r="BD91" i="39"/>
  <c r="X121" i="39"/>
  <c r="AX54" i="39"/>
  <c r="AX121" i="39"/>
  <c r="AY165" i="39"/>
  <c r="AX55" i="39"/>
  <c r="AX53" i="39"/>
  <c r="V122" i="19"/>
  <c r="Z122" i="19"/>
  <c r="V166" i="19"/>
  <c r="S54" i="21"/>
  <c r="I65" i="36"/>
  <c r="E91" i="19"/>
  <c r="AP164" i="39"/>
  <c r="AP54" i="39"/>
  <c r="J48" i="12"/>
  <c r="K48" i="12" s="1"/>
  <c r="J84" i="12"/>
  <c r="Q26" i="28" s="1"/>
  <c r="K118" i="21"/>
  <c r="K52" i="21"/>
  <c r="M118" i="21"/>
  <c r="O8" i="22" s="1"/>
  <c r="K54" i="21"/>
  <c r="M15" i="35"/>
  <c r="S15" i="35" s="1"/>
  <c r="AK90" i="21"/>
  <c r="P22" i="18"/>
  <c r="O34" i="23"/>
  <c r="O71" i="23" s="1"/>
  <c r="BK119" i="39"/>
  <c r="BG119" i="39"/>
  <c r="BG55" i="39"/>
  <c r="BG56" i="39"/>
  <c r="T163" i="39"/>
  <c r="BG163" i="39"/>
  <c r="BG54" i="39"/>
  <c r="D68" i="19"/>
  <c r="D90" i="19" s="1"/>
  <c r="P30" i="18"/>
  <c r="BI55" i="39"/>
  <c r="BI54" i="39"/>
  <c r="BI164" i="39"/>
  <c r="BM120" i="39"/>
  <c r="BJ164" i="39"/>
  <c r="BI120" i="39"/>
  <c r="C63" i="26"/>
  <c r="AG166" i="19"/>
  <c r="AM122" i="19"/>
  <c r="AG56" i="19"/>
  <c r="AH166" i="19"/>
  <c r="AE68" i="19"/>
  <c r="AE90" i="19" s="1"/>
  <c r="M118" i="19"/>
  <c r="N162" i="19"/>
  <c r="O118" i="19"/>
  <c r="M162" i="19"/>
  <c r="O9" i="27"/>
  <c r="Q10" i="34"/>
  <c r="O11" i="18"/>
  <c r="AX68" i="39"/>
  <c r="AX90" i="39" s="1"/>
  <c r="K90" i="21"/>
  <c r="J55" i="21"/>
  <c r="J121" i="21"/>
  <c r="J66" i="20"/>
  <c r="J29" i="20"/>
  <c r="AX58" i="39"/>
  <c r="C34" i="23"/>
  <c r="H34" i="23"/>
  <c r="AI67" i="21"/>
  <c r="AI89" i="21" s="1"/>
  <c r="E91" i="39"/>
  <c r="AF121" i="39"/>
  <c r="S90" i="21"/>
  <c r="B91" i="39"/>
  <c r="O21" i="20"/>
  <c r="Q20" i="35"/>
  <c r="L68" i="19"/>
  <c r="R67" i="21"/>
  <c r="R89" i="21" s="1"/>
  <c r="D8" i="26"/>
  <c r="AR58" i="39"/>
  <c r="C33" i="22"/>
  <c r="H33" i="22"/>
  <c r="AZ166" i="39"/>
  <c r="Z122" i="39"/>
  <c r="AZ122" i="39"/>
  <c r="AZ56" i="39"/>
  <c r="T44" i="34"/>
  <c r="N36" i="35"/>
  <c r="M37" i="20"/>
  <c r="T118" i="39"/>
  <c r="T162" i="39"/>
  <c r="T50" i="34"/>
  <c r="U67" i="21"/>
  <c r="U89" i="21" s="1"/>
  <c r="M46" i="22"/>
  <c r="M52" i="22"/>
  <c r="D118" i="21"/>
  <c r="E118" i="21"/>
  <c r="P8" i="36" s="1"/>
  <c r="D53" i="21"/>
  <c r="AV53" i="39"/>
  <c r="H8" i="41" s="1"/>
  <c r="AV56" i="39"/>
  <c r="H11" i="41" s="1"/>
  <c r="O70" i="20"/>
  <c r="O33" i="20"/>
  <c r="Q69" i="35"/>
  <c r="Q32" i="35"/>
  <c r="Q23" i="35"/>
  <c r="O24" i="20"/>
  <c r="I91" i="19"/>
  <c r="AD67" i="21"/>
  <c r="AD89" i="21" s="1"/>
  <c r="C16" i="22"/>
  <c r="H16" i="22"/>
  <c r="AJ91" i="39"/>
  <c r="P14" i="36"/>
  <c r="M31" i="20"/>
  <c r="N30" i="35"/>
  <c r="M84" i="23"/>
  <c r="D68" i="39"/>
  <c r="D90" i="39" s="1"/>
  <c r="K41" i="18"/>
  <c r="AY68" i="39"/>
  <c r="AI91" i="39"/>
  <c r="M64" i="41" s="1"/>
  <c r="AN121" i="21"/>
  <c r="AN55" i="21"/>
  <c r="AT121" i="21"/>
  <c r="U117" i="21"/>
  <c r="Y117" i="21"/>
  <c r="C38" i="35"/>
  <c r="H39" i="20"/>
  <c r="AD91" i="39"/>
  <c r="C165" i="19"/>
  <c r="C55" i="19"/>
  <c r="C121" i="19"/>
  <c r="I75" i="36"/>
  <c r="AX163" i="39"/>
  <c r="K162" i="19"/>
  <c r="K118" i="19"/>
  <c r="C58" i="19"/>
  <c r="AS117" i="21"/>
  <c r="AM117" i="21"/>
  <c r="AH90" i="21"/>
  <c r="C163" i="19"/>
  <c r="C119" i="19"/>
  <c r="C53" i="19"/>
  <c r="N118" i="19"/>
  <c r="L162" i="19"/>
  <c r="L118" i="19"/>
  <c r="B68" i="19"/>
  <c r="B90" i="19" s="1"/>
  <c r="P26" i="35"/>
  <c r="P50" i="35"/>
  <c r="H67" i="18"/>
  <c r="K67" i="18" s="1"/>
  <c r="D63" i="26"/>
  <c r="H75" i="18"/>
  <c r="K75" i="18" s="1"/>
  <c r="D71" i="26"/>
  <c r="P40" i="12"/>
  <c r="J52" i="22"/>
  <c r="J46" i="22"/>
  <c r="H65" i="12"/>
  <c r="AY91" i="19"/>
  <c r="Y164" i="19"/>
  <c r="F8" i="35" s="1"/>
  <c r="AB120" i="19"/>
  <c r="X164" i="19"/>
  <c r="X54" i="19"/>
  <c r="BH91" i="39"/>
  <c r="I46" i="36"/>
  <c r="I52" i="36"/>
  <c r="F8" i="27"/>
  <c r="AK117" i="21"/>
  <c r="AQ117" i="21"/>
  <c r="C31" i="22"/>
  <c r="H31" i="22"/>
  <c r="H68" i="22"/>
  <c r="X122" i="39"/>
  <c r="AX166" i="39"/>
  <c r="AY166" i="39"/>
  <c r="AX122" i="39"/>
  <c r="M76" i="23"/>
  <c r="AV68" i="39"/>
  <c r="H82" i="40"/>
  <c r="K121" i="39"/>
  <c r="AK54" i="39"/>
  <c r="AK55" i="39"/>
  <c r="H55" i="21"/>
  <c r="P43" i="35"/>
  <c r="P80" i="35"/>
  <c r="R56" i="19"/>
  <c r="R166" i="19"/>
  <c r="BE164" i="39"/>
  <c r="C67" i="21"/>
  <c r="C89" i="21" s="1"/>
  <c r="U119" i="19"/>
  <c r="U53" i="19"/>
  <c r="Y119" i="19"/>
  <c r="U54" i="19"/>
  <c r="U163" i="19"/>
  <c r="H65" i="22"/>
  <c r="M91" i="19"/>
  <c r="AT120" i="19"/>
  <c r="AN120" i="19"/>
  <c r="AN164" i="19"/>
  <c r="AN54" i="19"/>
  <c r="C9" i="23" s="1"/>
  <c r="K51" i="36"/>
  <c r="K27" i="36"/>
  <c r="T166" i="19"/>
  <c r="S166" i="19"/>
  <c r="S56" i="19"/>
  <c r="W122" i="19"/>
  <c r="J24" i="23"/>
  <c r="T58" i="39"/>
  <c r="C67" i="35"/>
  <c r="I67" i="35" s="1"/>
  <c r="H68" i="20"/>
  <c r="Q16" i="35"/>
  <c r="O17" i="20"/>
  <c r="AQ166" i="39"/>
  <c r="AR166" i="39"/>
  <c r="AQ56" i="39"/>
  <c r="C82" i="22"/>
  <c r="H82" i="22"/>
  <c r="J120" i="39"/>
  <c r="AJ53" i="39"/>
  <c r="AJ54" i="39"/>
  <c r="AJ56" i="39"/>
  <c r="AJ120" i="39"/>
  <c r="AK64" i="19"/>
  <c r="K67" i="21"/>
  <c r="K89" i="21" s="1"/>
  <c r="AF122" i="39"/>
  <c r="BF68" i="39"/>
  <c r="BF90" i="39" s="1"/>
  <c r="C71" i="23"/>
  <c r="H71" i="23"/>
  <c r="J122" i="19"/>
  <c r="H56" i="19"/>
  <c r="J28" i="22"/>
  <c r="J65" i="22" s="1"/>
  <c r="P75" i="35"/>
  <c r="P38" i="35"/>
  <c r="C31" i="35"/>
  <c r="H32" i="20"/>
  <c r="AP122" i="19"/>
  <c r="AJ166" i="19"/>
  <c r="AJ56" i="19"/>
  <c r="AK166" i="19"/>
  <c r="AJ122" i="19"/>
  <c r="C70" i="22"/>
  <c r="H70" i="22"/>
  <c r="F48" i="27"/>
  <c r="F47" i="27" s="1"/>
  <c r="BK166" i="39"/>
  <c r="W166" i="39"/>
  <c r="BJ166" i="39"/>
  <c r="BJ56" i="39"/>
  <c r="M74" i="20"/>
  <c r="N73" i="35"/>
  <c r="S68" i="19"/>
  <c r="S90" i="19" s="1"/>
  <c r="T57" i="21"/>
  <c r="BI68" i="39"/>
  <c r="BI90" i="39" s="1"/>
  <c r="C30" i="22"/>
  <c r="H30" i="22"/>
  <c r="X118" i="19"/>
  <c r="J7" i="20" s="1"/>
  <c r="T162" i="19"/>
  <c r="J64" i="19"/>
  <c r="AE90" i="21"/>
  <c r="O52" i="22"/>
  <c r="O46" i="22"/>
  <c r="H91" i="39"/>
  <c r="N23" i="35"/>
  <c r="M24" i="20"/>
  <c r="L122" i="39"/>
  <c r="AL122" i="39"/>
  <c r="I68" i="19"/>
  <c r="I90" i="19" s="1"/>
  <c r="AP56" i="39"/>
  <c r="C41" i="23"/>
  <c r="F41" i="23" s="1"/>
  <c r="H41" i="23"/>
  <c r="AZ91" i="39"/>
  <c r="H65" i="40"/>
  <c r="AU164" i="39"/>
  <c r="AY120" i="39"/>
  <c r="AU53" i="39"/>
  <c r="AU54" i="39"/>
  <c r="AU120" i="39"/>
  <c r="H22" i="40"/>
  <c r="AZ64" i="39"/>
  <c r="AM91" i="19"/>
  <c r="E6" i="27"/>
  <c r="M28" i="23"/>
  <c r="AN67" i="21"/>
  <c r="AN89" i="21" s="1"/>
  <c r="X166" i="19"/>
  <c r="J58" i="19"/>
  <c r="O27" i="20"/>
  <c r="Q50" i="35"/>
  <c r="Q26" i="35"/>
  <c r="O51" i="20"/>
  <c r="AY91" i="39"/>
  <c r="L9" i="27"/>
  <c r="E52" i="21"/>
  <c r="E53" i="21"/>
  <c r="I163" i="19"/>
  <c r="V54" i="19"/>
  <c r="B64" i="19"/>
  <c r="Q162" i="39"/>
  <c r="Q118" i="39"/>
  <c r="L118" i="39"/>
  <c r="AL118" i="39"/>
  <c r="P35" i="12"/>
  <c r="W57" i="21"/>
  <c r="M14" i="35"/>
  <c r="AL118" i="21"/>
  <c r="AF52" i="21"/>
  <c r="V68" i="39"/>
  <c r="V90" i="39" s="1"/>
  <c r="P83" i="35"/>
  <c r="P46" i="35"/>
  <c r="S164" i="19"/>
  <c r="AT162" i="39"/>
  <c r="AT118" i="39"/>
  <c r="C91" i="19"/>
  <c r="S118" i="39"/>
  <c r="S162" i="39"/>
  <c r="AH91" i="19"/>
  <c r="G58" i="39"/>
  <c r="AT91" i="39"/>
  <c r="H65" i="18"/>
  <c r="K65" i="18" s="1"/>
  <c r="D61" i="26"/>
  <c r="H84" i="18"/>
  <c r="K84" i="18" s="1"/>
  <c r="D80" i="26"/>
  <c r="P77" i="12"/>
  <c r="Q64" i="39"/>
  <c r="T33" i="34"/>
  <c r="AI91" i="19"/>
  <c r="Q81" i="35"/>
  <c r="O45" i="20"/>
  <c r="O82" i="20"/>
  <c r="Q44" i="35"/>
  <c r="U31" i="34"/>
  <c r="G118" i="39"/>
  <c r="T166" i="39"/>
  <c r="T122" i="39"/>
  <c r="Q41" i="35"/>
  <c r="O79" i="20"/>
  <c r="O42" i="20"/>
  <c r="Q78" i="35"/>
  <c r="E68" i="19"/>
  <c r="I28" i="36"/>
  <c r="R68" i="39"/>
  <c r="R90" i="39" s="1"/>
  <c r="H45" i="40"/>
  <c r="Z120" i="21"/>
  <c r="V54" i="21"/>
  <c r="V120" i="21"/>
  <c r="AQ55" i="39"/>
  <c r="I58" i="19"/>
  <c r="T20" i="34"/>
  <c r="U68" i="19"/>
  <c r="U90" i="19" s="1"/>
  <c r="AW68" i="39"/>
  <c r="AW90" i="39" s="1"/>
  <c r="J79" i="12"/>
  <c r="J42" i="12"/>
  <c r="K42" i="12" s="1"/>
  <c r="C16" i="23"/>
  <c r="H16" i="23"/>
  <c r="M71" i="23"/>
  <c r="T35" i="34"/>
  <c r="AJ90" i="21"/>
  <c r="AF91" i="19"/>
  <c r="Q56" i="39"/>
  <c r="Q166" i="39"/>
  <c r="Q122" i="39"/>
  <c r="H15" i="20"/>
  <c r="X58" i="19"/>
  <c r="J31" i="20"/>
  <c r="J68" i="20"/>
  <c r="N16" i="35"/>
  <c r="M17" i="20"/>
  <c r="C45" i="22"/>
  <c r="H45" i="22"/>
  <c r="F7" i="27"/>
  <c r="B122" i="39"/>
  <c r="B53" i="39"/>
  <c r="B54" i="21"/>
  <c r="P81" i="12"/>
  <c r="H48" i="22"/>
  <c r="E68" i="39"/>
  <c r="E90" i="39" s="1"/>
  <c r="J73" i="12"/>
  <c r="J36" i="12"/>
  <c r="K36" i="12" s="1"/>
  <c r="M76" i="22"/>
  <c r="P72" i="35"/>
  <c r="P35" i="35"/>
  <c r="AX64" i="39"/>
  <c r="D162" i="19"/>
  <c r="D118" i="19"/>
  <c r="BC162" i="39"/>
  <c r="B68" i="39"/>
  <c r="B90" i="39" s="1"/>
  <c r="C122" i="19"/>
  <c r="C166" i="19"/>
  <c r="C56" i="19"/>
  <c r="AF67" i="21"/>
  <c r="AF89" i="21" s="1"/>
  <c r="C68" i="35"/>
  <c r="H69" i="20"/>
  <c r="P33" i="18"/>
  <c r="M6" i="27"/>
  <c r="U122" i="19"/>
  <c r="U166" i="19"/>
  <c r="Y122" i="19"/>
  <c r="U56" i="19"/>
  <c r="AJ63" i="21"/>
  <c r="AC54" i="39"/>
  <c r="AG120" i="39"/>
  <c r="C120" i="39"/>
  <c r="AQ91" i="39"/>
  <c r="AN122" i="19"/>
  <c r="AN166" i="19"/>
  <c r="AN56" i="19"/>
  <c r="AT122" i="19"/>
  <c r="AD58" i="19"/>
  <c r="T26" i="34"/>
  <c r="AV118" i="39"/>
  <c r="AV162" i="39"/>
  <c r="AZ118" i="39"/>
  <c r="AS91" i="39"/>
  <c r="V58" i="39"/>
  <c r="AF68" i="19"/>
  <c r="AF90" i="19" s="1"/>
  <c r="P48" i="18"/>
  <c r="J77" i="12"/>
  <c r="J40" i="12"/>
  <c r="K40" i="12" s="1"/>
  <c r="W53" i="21"/>
  <c r="AA121" i="21"/>
  <c r="W121" i="21"/>
  <c r="N76" i="36"/>
  <c r="F121" i="21"/>
  <c r="E55" i="21"/>
  <c r="E121" i="21"/>
  <c r="H46" i="40"/>
  <c r="H52" i="40"/>
  <c r="Q164" i="39"/>
  <c r="Q53" i="39"/>
  <c r="Q54" i="39"/>
  <c r="Q120" i="39"/>
  <c r="J24" i="27"/>
  <c r="J23" i="27" s="1"/>
  <c r="AY118" i="21"/>
  <c r="O8" i="12" s="1"/>
  <c r="AX52" i="21"/>
  <c r="Q67" i="35"/>
  <c r="O68" i="20"/>
  <c r="O31" i="20"/>
  <c r="Q30" i="35"/>
  <c r="D91" i="39"/>
  <c r="D48" i="27"/>
  <c r="D47" i="27" s="1"/>
  <c r="AF55" i="21"/>
  <c r="J34" i="23"/>
  <c r="J71" i="23" s="1"/>
  <c r="H53" i="21"/>
  <c r="H52" i="21"/>
  <c r="N117" i="21"/>
  <c r="L117" i="21"/>
  <c r="AH55" i="39"/>
  <c r="C54" i="39"/>
  <c r="K56" i="19"/>
  <c r="AL53" i="39"/>
  <c r="AM52" i="19"/>
  <c r="O9" i="20"/>
  <c r="Q8" i="35"/>
  <c r="U52" i="39"/>
  <c r="K62" i="27"/>
  <c r="H70" i="27"/>
  <c r="L65" i="27"/>
  <c r="N80" i="27"/>
  <c r="H75" i="27"/>
  <c r="I156" i="39"/>
  <c r="O53" i="41" s="1"/>
  <c r="O64" i="41" s="1"/>
  <c r="N73" i="27"/>
  <c r="H63" i="27"/>
  <c r="L76" i="27"/>
  <c r="C155" i="21"/>
  <c r="D80" i="27"/>
  <c r="L77" i="27"/>
  <c r="D69" i="27"/>
  <c r="D61" i="27"/>
  <c r="M63" i="34"/>
  <c r="H65" i="27"/>
  <c r="AJ155" i="21"/>
  <c r="D70" i="27"/>
  <c r="E51" i="27"/>
  <c r="E53" i="27" s="1"/>
  <c r="E52" i="27" s="1"/>
  <c r="H64" i="27"/>
  <c r="D62" i="27"/>
  <c r="M52" i="34"/>
  <c r="H62" i="27"/>
  <c r="H69" i="27"/>
  <c r="H81" i="27"/>
  <c r="K63" i="27"/>
  <c r="D77" i="27"/>
  <c r="D78" i="27"/>
  <c r="H61" i="27"/>
  <c r="D71" i="27"/>
  <c r="D73" i="27"/>
  <c r="D66" i="27"/>
  <c r="H76" i="27"/>
  <c r="K155" i="21"/>
  <c r="H67" i="27"/>
  <c r="D65" i="27"/>
  <c r="L64" i="27"/>
  <c r="L67" i="27"/>
  <c r="L80" i="27"/>
  <c r="D64" i="27"/>
  <c r="L70" i="27"/>
  <c r="L61" i="27"/>
  <c r="L69" i="27"/>
  <c r="L73" i="27"/>
  <c r="K67" i="27"/>
  <c r="H72" i="27"/>
  <c r="U155" i="21"/>
  <c r="D76" i="27"/>
  <c r="H71" i="27"/>
  <c r="D72" i="27"/>
  <c r="F80" i="27"/>
  <c r="I77" i="27"/>
  <c r="N74" i="27"/>
  <c r="F67" i="27"/>
  <c r="F64" i="27"/>
  <c r="I68" i="27"/>
  <c r="F74" i="27"/>
  <c r="F70" i="27"/>
  <c r="L66" i="27"/>
  <c r="F62" i="27"/>
  <c r="L72" i="27"/>
  <c r="F69" i="27"/>
  <c r="F68" i="27"/>
  <c r="F65" i="27"/>
  <c r="F75" i="27"/>
  <c r="L63" i="27"/>
  <c r="L62" i="27"/>
  <c r="I66" i="27"/>
  <c r="K75" i="27"/>
  <c r="I81" i="27"/>
  <c r="I78" i="27"/>
  <c r="I72" i="27"/>
  <c r="I75" i="27"/>
  <c r="L81" i="27"/>
  <c r="I74" i="27"/>
  <c r="AL155" i="21"/>
  <c r="F63" i="27"/>
  <c r="H66" i="27"/>
  <c r="L68" i="27"/>
  <c r="F73" i="27"/>
  <c r="D75" i="27"/>
  <c r="L71" i="27"/>
  <c r="K72" i="27"/>
  <c r="V155" i="21"/>
  <c r="H80" i="27"/>
  <c r="H73" i="27"/>
  <c r="H68" i="27"/>
  <c r="I73" i="27"/>
  <c r="K65" i="27"/>
  <c r="I61" i="27"/>
  <c r="I63" i="27"/>
  <c r="I69" i="27"/>
  <c r="I80" i="27"/>
  <c r="W155" i="21"/>
  <c r="F76" i="27"/>
  <c r="K78" i="27"/>
  <c r="I64" i="27"/>
  <c r="H77" i="27"/>
  <c r="L75" i="27"/>
  <c r="G156" i="39"/>
  <c r="I70" i="27"/>
  <c r="H74" i="27"/>
  <c r="L74" i="27"/>
  <c r="D74" i="27"/>
  <c r="AK156" i="39"/>
  <c r="I65" i="27"/>
  <c r="I67" i="27"/>
  <c r="L155" i="21"/>
  <c r="K64" i="27"/>
  <c r="K81" i="27"/>
  <c r="K60" i="27"/>
  <c r="M75" i="27"/>
  <c r="C66" i="27"/>
  <c r="E74" i="27"/>
  <c r="G76" i="27"/>
  <c r="K68" i="27"/>
  <c r="K66" i="27"/>
  <c r="J74" i="27"/>
  <c r="M68" i="27"/>
  <c r="M78" i="27"/>
  <c r="C68" i="27"/>
  <c r="C71" i="27"/>
  <c r="G66" i="27"/>
  <c r="G63" i="27"/>
  <c r="J62" i="27"/>
  <c r="M71" i="27"/>
  <c r="M81" i="27"/>
  <c r="C69" i="27"/>
  <c r="E75" i="27"/>
  <c r="G73" i="27"/>
  <c r="G81" i="27"/>
  <c r="J63" i="27"/>
  <c r="J65" i="27"/>
  <c r="C73" i="27"/>
  <c r="E61" i="27"/>
  <c r="G75" i="27"/>
  <c r="K74" i="27"/>
  <c r="C64" i="27"/>
  <c r="I62" i="27"/>
  <c r="J68" i="27"/>
  <c r="J75" i="27"/>
  <c r="M62" i="27"/>
  <c r="C80" i="27"/>
  <c r="E65" i="27"/>
  <c r="G68" i="27"/>
  <c r="K69" i="27"/>
  <c r="K71" i="27"/>
  <c r="N78" i="27"/>
  <c r="I71" i="27"/>
  <c r="J70" i="27"/>
  <c r="J64" i="27"/>
  <c r="M65" i="27"/>
  <c r="C61" i="27"/>
  <c r="C72" i="27"/>
  <c r="E76" i="27"/>
  <c r="K80" i="27"/>
  <c r="E60" i="27"/>
  <c r="J80" i="27"/>
  <c r="J78" i="27"/>
  <c r="M64" i="27"/>
  <c r="C75" i="27"/>
  <c r="E73" i="27"/>
  <c r="G65" i="27"/>
  <c r="J71" i="27"/>
  <c r="J72" i="27"/>
  <c r="M66" i="27"/>
  <c r="M67" i="27"/>
  <c r="C77" i="27"/>
  <c r="C67" i="27"/>
  <c r="E77" i="27"/>
  <c r="E62" i="27"/>
  <c r="G78" i="27"/>
  <c r="G69" i="27"/>
  <c r="J76" i="27"/>
  <c r="J67" i="27"/>
  <c r="M63" i="27"/>
  <c r="M69" i="27"/>
  <c r="C70" i="27"/>
  <c r="E64" i="27"/>
  <c r="G71" i="27"/>
  <c r="G74" i="27"/>
  <c r="J81" i="27"/>
  <c r="J66" i="27"/>
  <c r="M77" i="27"/>
  <c r="C74" i="27"/>
  <c r="C76" i="27"/>
  <c r="E70" i="27"/>
  <c r="E72" i="27"/>
  <c r="G70" i="27"/>
  <c r="G62" i="27"/>
  <c r="K76" i="27"/>
  <c r="J69" i="27"/>
  <c r="M70" i="27"/>
  <c r="M72" i="27"/>
  <c r="C65" i="27"/>
  <c r="C62" i="27"/>
  <c r="E80" i="27"/>
  <c r="E63" i="27"/>
  <c r="G80" i="27"/>
  <c r="K61" i="27"/>
  <c r="K70" i="27"/>
  <c r="I76" i="27"/>
  <c r="J61" i="27"/>
  <c r="J77" i="27"/>
  <c r="M61" i="27"/>
  <c r="M76" i="27"/>
  <c r="C63" i="27"/>
  <c r="C78" i="27"/>
  <c r="E69" i="27"/>
  <c r="G64" i="27"/>
  <c r="G67" i="27"/>
  <c r="AM155" i="21"/>
  <c r="L60" i="27"/>
  <c r="F60" i="27"/>
  <c r="J156" i="39"/>
  <c r="N155" i="21"/>
  <c r="AQ155" i="21"/>
  <c r="F155" i="21"/>
  <c r="D60" i="27"/>
  <c r="AK155" i="21"/>
  <c r="N74" i="34"/>
  <c r="T74" i="34" s="1"/>
  <c r="O71" i="27"/>
  <c r="M75" i="18"/>
  <c r="P75" i="18" s="1"/>
  <c r="M67" i="34"/>
  <c r="S67" i="34" s="1"/>
  <c r="N64" i="27"/>
  <c r="H60" i="27"/>
  <c r="H51" i="27"/>
  <c r="H53" i="27" s="1"/>
  <c r="H52" i="27" s="1"/>
  <c r="M155" i="21"/>
  <c r="O81" i="27"/>
  <c r="M85" i="18"/>
  <c r="P85" i="18" s="1"/>
  <c r="N84" i="34"/>
  <c r="T84" i="34" s="1"/>
  <c r="N64" i="34"/>
  <c r="T64" i="34" s="1"/>
  <c r="M65" i="18"/>
  <c r="P65" i="18" s="1"/>
  <c r="O61" i="27"/>
  <c r="E155" i="21"/>
  <c r="M78" i="34"/>
  <c r="S78" i="34" s="1"/>
  <c r="N75" i="27"/>
  <c r="M70" i="34"/>
  <c r="S70" i="34" s="1"/>
  <c r="N67" i="27"/>
  <c r="M80" i="34"/>
  <c r="S80" i="34" s="1"/>
  <c r="N77" i="27"/>
  <c r="H156" i="39"/>
  <c r="G60" i="27"/>
  <c r="G51" i="27"/>
  <c r="G53" i="27" s="1"/>
  <c r="G52" i="27" s="1"/>
  <c r="M60" i="27"/>
  <c r="M51" i="27"/>
  <c r="M53" i="27" s="1"/>
  <c r="M52" i="27" s="1"/>
  <c r="M72" i="18"/>
  <c r="P72" i="18" s="1"/>
  <c r="N71" i="34"/>
  <c r="T71" i="34" s="1"/>
  <c r="O68" i="27"/>
  <c r="O80" i="27"/>
  <c r="N83" i="34"/>
  <c r="T83" i="34" s="1"/>
  <c r="M84" i="18"/>
  <c r="P84" i="18" s="1"/>
  <c r="O60" i="27"/>
  <c r="Q52" i="34"/>
  <c r="Q63" i="34" s="1"/>
  <c r="O53" i="18"/>
  <c r="O64" i="18" s="1"/>
  <c r="O51" i="27"/>
  <c r="O53" i="27" s="1"/>
  <c r="O52" i="27" s="1"/>
  <c r="K51" i="27"/>
  <c r="K53" i="27" s="1"/>
  <c r="K52" i="27" s="1"/>
  <c r="M77" i="34"/>
  <c r="S77" i="34" s="1"/>
  <c r="M74" i="27"/>
  <c r="D51" i="27"/>
  <c r="D53" i="27" s="1"/>
  <c r="D52" i="27" s="1"/>
  <c r="C60" i="27"/>
  <c r="C51" i="27"/>
  <c r="C53" i="27" s="1"/>
  <c r="C52" i="27" s="1"/>
  <c r="F66" i="27"/>
  <c r="E66" i="27"/>
  <c r="Z155" i="21"/>
  <c r="J155" i="21"/>
  <c r="D155" i="21"/>
  <c r="M81" i="34"/>
  <c r="S81" i="34" s="1"/>
  <c r="L78" i="27"/>
  <c r="AY155" i="21"/>
  <c r="O53" i="12" s="1"/>
  <c r="L51" i="27"/>
  <c r="L53" i="27" s="1"/>
  <c r="L52" i="27" s="1"/>
  <c r="M69" i="34"/>
  <c r="S69" i="34" s="1"/>
  <c r="N66" i="27"/>
  <c r="M73" i="34"/>
  <c r="S73" i="34" s="1"/>
  <c r="N70" i="27"/>
  <c r="M68" i="34"/>
  <c r="S68" i="34" s="1"/>
  <c r="N65" i="27"/>
  <c r="AR155" i="21"/>
  <c r="G77" i="27"/>
  <c r="F77" i="27"/>
  <c r="O69" i="27"/>
  <c r="M73" i="18"/>
  <c r="P73" i="18" s="1"/>
  <c r="N72" i="34"/>
  <c r="T72" i="34" s="1"/>
  <c r="M76" i="18"/>
  <c r="P76" i="18" s="1"/>
  <c r="O72" i="27"/>
  <c r="N75" i="34"/>
  <c r="T75" i="34" s="1"/>
  <c r="M70" i="18"/>
  <c r="P70" i="18" s="1"/>
  <c r="N69" i="34"/>
  <c r="T69" i="34" s="1"/>
  <c r="O66" i="27"/>
  <c r="D63" i="27"/>
  <c r="K73" i="27"/>
  <c r="J73" i="27"/>
  <c r="AI156" i="39"/>
  <c r="AA155" i="21"/>
  <c r="AT155" i="21"/>
  <c r="AN155" i="21"/>
  <c r="M71" i="34"/>
  <c r="S71" i="34" s="1"/>
  <c r="N68" i="27"/>
  <c r="M75" i="34"/>
  <c r="S75" i="34" s="1"/>
  <c r="N72" i="27"/>
  <c r="N66" i="34"/>
  <c r="T66" i="34" s="1"/>
  <c r="M67" i="18"/>
  <c r="P67" i="18" s="1"/>
  <c r="O63" i="27"/>
  <c r="N76" i="34"/>
  <c r="T76" i="34" s="1"/>
  <c r="M77" i="18"/>
  <c r="P77" i="18" s="1"/>
  <c r="O73" i="27"/>
  <c r="N81" i="34"/>
  <c r="T81" i="34" s="1"/>
  <c r="O78" i="27"/>
  <c r="M82" i="18"/>
  <c r="P82" i="18" s="1"/>
  <c r="AM156" i="39"/>
  <c r="M156" i="39"/>
  <c r="C156" i="39"/>
  <c r="O155" i="21"/>
  <c r="N70" i="34"/>
  <c r="T70" i="34" s="1"/>
  <c r="O67" i="27"/>
  <c r="M71" i="18"/>
  <c r="P71" i="18" s="1"/>
  <c r="N80" i="34"/>
  <c r="T80" i="34" s="1"/>
  <c r="M81" i="18"/>
  <c r="P81" i="18" s="1"/>
  <c r="O77" i="27"/>
  <c r="O70" i="27"/>
  <c r="N73" i="34"/>
  <c r="T73" i="34" s="1"/>
  <c r="M74" i="18"/>
  <c r="P74" i="18" s="1"/>
  <c r="X155" i="21"/>
  <c r="AB155" i="21"/>
  <c r="AG156" i="39"/>
  <c r="F81" i="27"/>
  <c r="E81" i="27"/>
  <c r="I60" i="27"/>
  <c r="I51" i="27"/>
  <c r="I53" i="27" s="1"/>
  <c r="I52" i="27" s="1"/>
  <c r="L156" i="39"/>
  <c r="AF156" i="39"/>
  <c r="O62" i="27"/>
  <c r="N65" i="34"/>
  <c r="T65" i="34" s="1"/>
  <c r="M66" i="18"/>
  <c r="P66" i="18" s="1"/>
  <c r="M83" i="34"/>
  <c r="S83" i="34" s="1"/>
  <c r="M80" i="27"/>
  <c r="F71" i="27"/>
  <c r="E71" i="27"/>
  <c r="AS155" i="21"/>
  <c r="M72" i="34"/>
  <c r="S72" i="34" s="1"/>
  <c r="N69" i="27"/>
  <c r="M66" i="34"/>
  <c r="S66" i="34" s="1"/>
  <c r="N63" i="27"/>
  <c r="N60" i="27"/>
  <c r="P52" i="34"/>
  <c r="P63" i="34" s="1"/>
  <c r="N51" i="27"/>
  <c r="N53" i="27" s="1"/>
  <c r="N52" i="27" s="1"/>
  <c r="E67" i="27"/>
  <c r="D67" i="27"/>
  <c r="AP155" i="21"/>
  <c r="M64" i="34"/>
  <c r="S64" i="34" s="1"/>
  <c r="N61" i="27"/>
  <c r="G72" i="27"/>
  <c r="F72" i="27"/>
  <c r="M78" i="18"/>
  <c r="P78" i="18" s="1"/>
  <c r="N77" i="34"/>
  <c r="T77" i="34" s="1"/>
  <c r="O74" i="27"/>
  <c r="E68" i="27"/>
  <c r="D68" i="27"/>
  <c r="Y155" i="21"/>
  <c r="M74" i="34"/>
  <c r="S74" i="34" s="1"/>
  <c r="N71" i="27"/>
  <c r="M79" i="34"/>
  <c r="S79" i="34" s="1"/>
  <c r="N76" i="27"/>
  <c r="AL156" i="39"/>
  <c r="G61" i="27"/>
  <c r="F61" i="27"/>
  <c r="O64" i="27"/>
  <c r="N67" i="34"/>
  <c r="T67" i="34" s="1"/>
  <c r="U67" i="34" s="1"/>
  <c r="M68" i="18"/>
  <c r="P68" i="18" s="1"/>
  <c r="O75" i="27"/>
  <c r="M79" i="18"/>
  <c r="P79" i="18" s="1"/>
  <c r="N78" i="34"/>
  <c r="T78" i="34" s="1"/>
  <c r="M53" i="18"/>
  <c r="N52" i="34"/>
  <c r="D81" i="27"/>
  <c r="C81" i="27"/>
  <c r="F78" i="27"/>
  <c r="E78" i="27"/>
  <c r="E156" i="39"/>
  <c r="B156" i="39"/>
  <c r="AO155" i="21"/>
  <c r="AU155" i="21"/>
  <c r="M65" i="34"/>
  <c r="S65" i="34" s="1"/>
  <c r="N62" i="27"/>
  <c r="M84" i="34"/>
  <c r="S84" i="34" s="1"/>
  <c r="N81" i="27"/>
  <c r="F51" i="27"/>
  <c r="F53" i="27" s="1"/>
  <c r="F52" i="27" s="1"/>
  <c r="M80" i="18"/>
  <c r="P80" i="18" s="1"/>
  <c r="N79" i="34"/>
  <c r="T79" i="34" s="1"/>
  <c r="O76" i="27"/>
  <c r="M69" i="18"/>
  <c r="P69" i="18" s="1"/>
  <c r="N68" i="34"/>
  <c r="T68" i="34" s="1"/>
  <c r="O65" i="27"/>
  <c r="M64" i="18"/>
  <c r="N63" i="34"/>
  <c r="J60" i="27"/>
  <c r="J51" i="27"/>
  <c r="J53" i="27" s="1"/>
  <c r="J52" i="27" s="1"/>
  <c r="M76" i="34"/>
  <c r="S76" i="34" s="1"/>
  <c r="M73" i="27"/>
  <c r="K156" i="39"/>
  <c r="AE54" i="19" l="1"/>
  <c r="P43" i="23"/>
  <c r="P80" i="23"/>
  <c r="L81" i="36"/>
  <c r="P22" i="40"/>
  <c r="K16" i="20"/>
  <c r="U36" i="34"/>
  <c r="O9" i="23"/>
  <c r="F39" i="20"/>
  <c r="F38" i="23"/>
  <c r="F75" i="23"/>
  <c r="P85" i="40"/>
  <c r="U44" i="34"/>
  <c r="I81" i="35"/>
  <c r="U33" i="34"/>
  <c r="U20" i="34"/>
  <c r="P17" i="23"/>
  <c r="M21" i="23"/>
  <c r="P21" i="23" s="1"/>
  <c r="P48" i="23"/>
  <c r="U30" i="34"/>
  <c r="F20" i="40"/>
  <c r="F76" i="20"/>
  <c r="P75" i="40"/>
  <c r="P48" i="40"/>
  <c r="S38" i="35"/>
  <c r="K23" i="40"/>
  <c r="S44" i="35"/>
  <c r="L28" i="36"/>
  <c r="S36" i="35"/>
  <c r="P8" i="41"/>
  <c r="P77" i="22"/>
  <c r="L65" i="36"/>
  <c r="F30" i="23"/>
  <c r="H11" i="20"/>
  <c r="O8" i="40"/>
  <c r="S25" i="34"/>
  <c r="S24" i="34" s="1"/>
  <c r="U42" i="34"/>
  <c r="S39" i="35"/>
  <c r="J38" i="35"/>
  <c r="S22" i="35"/>
  <c r="U29" i="34"/>
  <c r="S14" i="35"/>
  <c r="K82" i="22"/>
  <c r="K45" i="22"/>
  <c r="O10" i="20"/>
  <c r="K26" i="41"/>
  <c r="F45" i="40"/>
  <c r="F82" i="40"/>
  <c r="S29" i="35"/>
  <c r="AG51" i="21"/>
  <c r="Q40" i="36"/>
  <c r="K40" i="40"/>
  <c r="Q38" i="36"/>
  <c r="Q75" i="36"/>
  <c r="P78" i="23"/>
  <c r="M8" i="35"/>
  <c r="S8" i="35" s="1"/>
  <c r="P43" i="22"/>
  <c r="F67" i="22"/>
  <c r="P76" i="23"/>
  <c r="L41" i="36"/>
  <c r="S35" i="35"/>
  <c r="I71" i="35"/>
  <c r="K69" i="22"/>
  <c r="F40" i="23"/>
  <c r="K20" i="22"/>
  <c r="F30" i="22"/>
  <c r="P80" i="22"/>
  <c r="K16" i="22"/>
  <c r="I38" i="35"/>
  <c r="K77" i="40"/>
  <c r="P71" i="40"/>
  <c r="F77" i="23"/>
  <c r="K32" i="22"/>
  <c r="F32" i="23"/>
  <c r="F8" i="22"/>
  <c r="K68" i="22"/>
  <c r="S66" i="35"/>
  <c r="P67" i="23"/>
  <c r="Q65" i="36"/>
  <c r="S68" i="35"/>
  <c r="I29" i="35"/>
  <c r="U50" i="34"/>
  <c r="F80" i="22"/>
  <c r="F81" i="22"/>
  <c r="U27" i="34"/>
  <c r="L73" i="36"/>
  <c r="P30" i="23"/>
  <c r="K17" i="23"/>
  <c r="K79" i="22"/>
  <c r="P41" i="40"/>
  <c r="K39" i="23"/>
  <c r="K42" i="22"/>
  <c r="F43" i="22"/>
  <c r="I47" i="35"/>
  <c r="I46" i="35"/>
  <c r="P72" i="40"/>
  <c r="K16" i="40"/>
  <c r="K79" i="40"/>
  <c r="P46" i="41"/>
  <c r="O7" i="22"/>
  <c r="M14" i="23"/>
  <c r="P14" i="23" s="1"/>
  <c r="K67" i="22"/>
  <c r="K42" i="40"/>
  <c r="F35" i="40"/>
  <c r="I52" i="39"/>
  <c r="F85" i="40"/>
  <c r="F36" i="22"/>
  <c r="P84" i="40"/>
  <c r="K70" i="40"/>
  <c r="Q29" i="36"/>
  <c r="K30" i="22"/>
  <c r="P36" i="40"/>
  <c r="P69" i="23"/>
  <c r="K66" i="40"/>
  <c r="K41" i="40"/>
  <c r="K29" i="40"/>
  <c r="P73" i="40"/>
  <c r="K78" i="40"/>
  <c r="F71" i="23"/>
  <c r="I42" i="35"/>
  <c r="F71" i="40"/>
  <c r="F34" i="23"/>
  <c r="S74" i="35"/>
  <c r="K41" i="20"/>
  <c r="P33" i="23"/>
  <c r="C9" i="41"/>
  <c r="K22" i="20"/>
  <c r="P78" i="40"/>
  <c r="K22" i="40"/>
  <c r="S84" i="35"/>
  <c r="Q77" i="36"/>
  <c r="K17" i="20"/>
  <c r="K78" i="23"/>
  <c r="K42" i="20"/>
  <c r="L82" i="36"/>
  <c r="P70" i="23"/>
  <c r="AE52" i="19"/>
  <c r="S52" i="39"/>
  <c r="F73" i="22"/>
  <c r="P36" i="23"/>
  <c r="D8" i="35"/>
  <c r="P26" i="41"/>
  <c r="K36" i="22"/>
  <c r="K20" i="23"/>
  <c r="P68" i="22"/>
  <c r="K73" i="22"/>
  <c r="P34" i="40"/>
  <c r="M11" i="22"/>
  <c r="P11" i="22" s="1"/>
  <c r="K80" i="40"/>
  <c r="S75" i="35"/>
  <c r="K80" i="22"/>
  <c r="P72" i="22"/>
  <c r="I33" i="35"/>
  <c r="K43" i="40"/>
  <c r="K43" i="22"/>
  <c r="K38" i="40"/>
  <c r="S79" i="35"/>
  <c r="F34" i="20"/>
  <c r="P85" i="23"/>
  <c r="L79" i="36"/>
  <c r="P28" i="22"/>
  <c r="I34" i="35"/>
  <c r="P65" i="22"/>
  <c r="L80" i="36"/>
  <c r="S83" i="35"/>
  <c r="F20" i="22"/>
  <c r="S73" i="35"/>
  <c r="P80" i="40"/>
  <c r="P43" i="40"/>
  <c r="U19" i="34"/>
  <c r="K30" i="40"/>
  <c r="P41" i="23"/>
  <c r="T52" i="39"/>
  <c r="F81" i="40"/>
  <c r="P68" i="23"/>
  <c r="S47" i="35"/>
  <c r="K75" i="22"/>
  <c r="I39" i="35"/>
  <c r="F29" i="20"/>
  <c r="U39" i="34"/>
  <c r="D10" i="35"/>
  <c r="F16" i="22"/>
  <c r="P70" i="22"/>
  <c r="F44" i="40"/>
  <c r="K67" i="40"/>
  <c r="K18" i="41"/>
  <c r="K73" i="40"/>
  <c r="P18" i="41"/>
  <c r="Q78" i="36"/>
  <c r="O10" i="40"/>
  <c r="K81" i="22"/>
  <c r="U21" i="34"/>
  <c r="K81" i="40"/>
  <c r="F82" i="23"/>
  <c r="M8" i="40"/>
  <c r="K71" i="40"/>
  <c r="J9" i="20"/>
  <c r="K15" i="23"/>
  <c r="P79" i="40"/>
  <c r="K66" i="22"/>
  <c r="AK52" i="19"/>
  <c r="F10" i="35"/>
  <c r="I10" i="35" s="1"/>
  <c r="K29" i="22"/>
  <c r="H11" i="23"/>
  <c r="K11" i="23" s="1"/>
  <c r="F17" i="40"/>
  <c r="Q69" i="36"/>
  <c r="L45" i="36"/>
  <c r="P39" i="23"/>
  <c r="P76" i="40"/>
  <c r="P32" i="40"/>
  <c r="F29" i="40"/>
  <c r="K17" i="40"/>
  <c r="F33" i="40"/>
  <c r="F66" i="40"/>
  <c r="K19" i="41"/>
  <c r="Q80" i="36"/>
  <c r="F37" i="22"/>
  <c r="P37" i="22"/>
  <c r="K76" i="40"/>
  <c r="I69" i="35"/>
  <c r="P74" i="22"/>
  <c r="D52" i="39"/>
  <c r="S77" i="35"/>
  <c r="F74" i="22"/>
  <c r="F47" i="23"/>
  <c r="K29" i="23"/>
  <c r="K32" i="40"/>
  <c r="P16" i="40"/>
  <c r="Q67" i="36"/>
  <c r="L83" i="36"/>
  <c r="P35" i="40"/>
  <c r="K69" i="40"/>
  <c r="J11" i="20"/>
  <c r="S46" i="35"/>
  <c r="K76" i="22"/>
  <c r="K43" i="23"/>
  <c r="P9" i="41"/>
  <c r="K47" i="23"/>
  <c r="F48" i="23"/>
  <c r="F85" i="23"/>
  <c r="L24" i="36"/>
  <c r="K39" i="22"/>
  <c r="K80" i="23"/>
  <c r="H21" i="40"/>
  <c r="K21" i="40" s="1"/>
  <c r="AR52" i="39"/>
  <c r="K17" i="22"/>
  <c r="O9" i="40"/>
  <c r="Q52" i="19"/>
  <c r="W52" i="19"/>
  <c r="D6" i="35" s="1"/>
  <c r="F72" i="22"/>
  <c r="P69" i="40"/>
  <c r="P32" i="23"/>
  <c r="P20" i="22"/>
  <c r="K15" i="20"/>
  <c r="AE51" i="21"/>
  <c r="K77" i="22"/>
  <c r="Q51" i="21"/>
  <c r="P70" i="40"/>
  <c r="K70" i="23"/>
  <c r="L40" i="36"/>
  <c r="F42" i="40"/>
  <c r="F47" i="40"/>
  <c r="P78" i="22"/>
  <c r="F68" i="23"/>
  <c r="I70" i="35"/>
  <c r="U47" i="34"/>
  <c r="S31" i="35"/>
  <c r="F45" i="23"/>
  <c r="K40" i="22"/>
  <c r="K52" i="40"/>
  <c r="S34" i="35"/>
  <c r="B52" i="39"/>
  <c r="Q48" i="36"/>
  <c r="K37" i="22"/>
  <c r="F69" i="40"/>
  <c r="F67" i="20"/>
  <c r="S80" i="35"/>
  <c r="F31" i="22"/>
  <c r="F74" i="40"/>
  <c r="I16" i="35"/>
  <c r="F69" i="22"/>
  <c r="P22" i="22"/>
  <c r="U38" i="34"/>
  <c r="F32" i="22"/>
  <c r="K72" i="22"/>
  <c r="K16" i="23"/>
  <c r="L47" i="36"/>
  <c r="F26" i="22"/>
  <c r="P40" i="40"/>
  <c r="I31" i="35"/>
  <c r="P52" i="23"/>
  <c r="P33" i="40"/>
  <c r="P47" i="40"/>
  <c r="P23" i="23"/>
  <c r="F44" i="22"/>
  <c r="K11" i="12"/>
  <c r="K13" i="12" s="1"/>
  <c r="U15" i="34"/>
  <c r="L52" i="19"/>
  <c r="K44" i="22"/>
  <c r="S30" i="35"/>
  <c r="P24" i="23"/>
  <c r="I23" i="35"/>
  <c r="I25" i="35" s="1"/>
  <c r="S37" i="35"/>
  <c r="I51" i="21"/>
  <c r="AE52" i="39"/>
  <c r="AD52" i="39"/>
  <c r="F30" i="40"/>
  <c r="F38" i="22"/>
  <c r="P17" i="22"/>
  <c r="P44" i="40"/>
  <c r="L66" i="36"/>
  <c r="BB52" i="39"/>
  <c r="T52" i="19"/>
  <c r="AH52" i="19"/>
  <c r="AD52" i="19"/>
  <c r="K48" i="23"/>
  <c r="P68" i="40"/>
  <c r="L68" i="36"/>
  <c r="P67" i="40"/>
  <c r="P38" i="22"/>
  <c r="F75" i="40"/>
  <c r="K85" i="23"/>
  <c r="I7" i="35"/>
  <c r="Q47" i="36"/>
  <c r="P30" i="40"/>
  <c r="S18" i="34"/>
  <c r="S17" i="34" s="1"/>
  <c r="S43" i="35"/>
  <c r="F52" i="40"/>
  <c r="M11" i="23"/>
  <c r="K85" i="22"/>
  <c r="U40" i="34"/>
  <c r="P73" i="23"/>
  <c r="Q33" i="36"/>
  <c r="K65" i="40"/>
  <c r="P15" i="23"/>
  <c r="O7" i="40"/>
  <c r="K48" i="22"/>
  <c r="Q70" i="36"/>
  <c r="K41" i="23"/>
  <c r="I77" i="35"/>
  <c r="P36" i="22"/>
  <c r="T78" i="35"/>
  <c r="U78" i="35" s="1"/>
  <c r="F44" i="20"/>
  <c r="P31" i="40"/>
  <c r="F84" i="40"/>
  <c r="K85" i="40"/>
  <c r="F24" i="40"/>
  <c r="C8" i="20"/>
  <c r="F8" i="20" s="1"/>
  <c r="F68" i="22"/>
  <c r="P23" i="40"/>
  <c r="K48" i="40"/>
  <c r="D9" i="35"/>
  <c r="P65" i="40"/>
  <c r="P44" i="22"/>
  <c r="P81" i="22"/>
  <c r="S16" i="35"/>
  <c r="S67" i="35"/>
  <c r="F65" i="40"/>
  <c r="I43" i="35"/>
  <c r="F80" i="40"/>
  <c r="F16" i="40"/>
  <c r="F43" i="23"/>
  <c r="M21" i="40"/>
  <c r="P21" i="40" s="1"/>
  <c r="J9" i="40"/>
  <c r="F15" i="40"/>
  <c r="K77" i="23"/>
  <c r="F75" i="22"/>
  <c r="Q66" i="36"/>
  <c r="F43" i="40"/>
  <c r="F67" i="40"/>
  <c r="H9" i="23"/>
  <c r="S71" i="35"/>
  <c r="F72" i="40"/>
  <c r="BF52" i="39"/>
  <c r="J14" i="35"/>
  <c r="K14" i="35" s="1"/>
  <c r="AL52" i="39"/>
  <c r="F80" i="23"/>
  <c r="P81" i="23"/>
  <c r="P24" i="22"/>
  <c r="L15" i="36"/>
  <c r="J78" i="35"/>
  <c r="I68" i="35"/>
  <c r="K9" i="41"/>
  <c r="K67" i="20"/>
  <c r="P46" i="23"/>
  <c r="I80" i="35"/>
  <c r="Q76" i="36"/>
  <c r="F17" i="22"/>
  <c r="Q22" i="36"/>
  <c r="AY52" i="19"/>
  <c r="H7" i="12" s="1"/>
  <c r="K7" i="12" s="1"/>
  <c r="L75" i="36"/>
  <c r="L38" i="36"/>
  <c r="S76" i="35"/>
  <c r="L23" i="36"/>
  <c r="F78" i="40"/>
  <c r="H52" i="39"/>
  <c r="Q84" i="36"/>
  <c r="F38" i="40"/>
  <c r="F40" i="40"/>
  <c r="K66" i="23"/>
  <c r="P23" i="22"/>
  <c r="K37" i="20"/>
  <c r="P28" i="40"/>
  <c r="H14" i="40"/>
  <c r="K14" i="40" s="1"/>
  <c r="P84" i="22"/>
  <c r="F48" i="40"/>
  <c r="P22" i="23"/>
  <c r="K50" i="18"/>
  <c r="K45" i="23"/>
  <c r="K45" i="40"/>
  <c r="K37" i="40"/>
  <c r="F70" i="22"/>
  <c r="K82" i="23"/>
  <c r="K28" i="40"/>
  <c r="F77" i="22"/>
  <c r="V52" i="19"/>
  <c r="K73" i="20"/>
  <c r="K74" i="40"/>
  <c r="K75" i="40"/>
  <c r="I51" i="35"/>
  <c r="P19" i="12"/>
  <c r="Q24" i="36"/>
  <c r="Q35" i="36"/>
  <c r="C11" i="27"/>
  <c r="C10" i="27" s="1"/>
  <c r="K11" i="41"/>
  <c r="N11" i="27"/>
  <c r="N10" i="27" s="1"/>
  <c r="Q28" i="36"/>
  <c r="P52" i="41"/>
  <c r="L67" i="36"/>
  <c r="P82" i="23"/>
  <c r="P69" i="22"/>
  <c r="F79" i="40"/>
  <c r="I11" i="36"/>
  <c r="U43" i="34"/>
  <c r="P44" i="23"/>
  <c r="AM51" i="21"/>
  <c r="F24" i="23"/>
  <c r="F26" i="23" s="1"/>
  <c r="P32" i="22"/>
  <c r="I32" i="35"/>
  <c r="S64" i="35"/>
  <c r="T67" i="35"/>
  <c r="U45" i="34"/>
  <c r="F78" i="22"/>
  <c r="Q15" i="36"/>
  <c r="F20" i="23"/>
  <c r="Q45" i="36"/>
  <c r="L30" i="36"/>
  <c r="L34" i="36"/>
  <c r="F47" i="22"/>
  <c r="F71" i="22"/>
  <c r="M9" i="40"/>
  <c r="F23" i="40"/>
  <c r="S23" i="35"/>
  <c r="K82" i="40"/>
  <c r="F15" i="20"/>
  <c r="F41" i="40"/>
  <c r="P19" i="41"/>
  <c r="F28" i="40"/>
  <c r="P38" i="40"/>
  <c r="K47" i="40"/>
  <c r="T83" i="35"/>
  <c r="K84" i="40"/>
  <c r="L77" i="36"/>
  <c r="AD51" i="21"/>
  <c r="BC52" i="39"/>
  <c r="K30" i="20"/>
  <c r="R52" i="39"/>
  <c r="K25" i="41"/>
  <c r="F23" i="41"/>
  <c r="F26" i="41" s="1"/>
  <c r="K52" i="41"/>
  <c r="AI52" i="19"/>
  <c r="AF52" i="39"/>
  <c r="F29" i="22"/>
  <c r="K10" i="41"/>
  <c r="F37" i="40"/>
  <c r="F39" i="40"/>
  <c r="K68" i="40"/>
  <c r="K67" i="23"/>
  <c r="AI51" i="21"/>
  <c r="F84" i="22"/>
  <c r="AM52" i="39"/>
  <c r="K28" i="41"/>
  <c r="K31" i="22"/>
  <c r="K39" i="40"/>
  <c r="I21" i="36"/>
  <c r="L21" i="36" s="1"/>
  <c r="P31" i="23"/>
  <c r="F77" i="40"/>
  <c r="L20" i="36"/>
  <c r="K30" i="41"/>
  <c r="F75" i="41"/>
  <c r="F38" i="41"/>
  <c r="I72" i="35"/>
  <c r="F40" i="22"/>
  <c r="F73" i="40"/>
  <c r="F46" i="41"/>
  <c r="F65" i="41"/>
  <c r="I44" i="35"/>
  <c r="P42" i="40"/>
  <c r="P42" i="22"/>
  <c r="Q71" i="36"/>
  <c r="L17" i="36"/>
  <c r="K46" i="41"/>
  <c r="F28" i="41"/>
  <c r="S13" i="35"/>
  <c r="P15" i="40"/>
  <c r="K26" i="12"/>
  <c r="K30" i="23"/>
  <c r="F85" i="22"/>
  <c r="P25" i="41"/>
  <c r="K71" i="22"/>
  <c r="K43" i="41"/>
  <c r="L11" i="27"/>
  <c r="L10" i="27" s="1"/>
  <c r="AI90" i="39"/>
  <c r="M53" i="41" s="1"/>
  <c r="P53" i="41" s="1"/>
  <c r="M27" i="41"/>
  <c r="P27" i="41" s="1"/>
  <c r="M51" i="41"/>
  <c r="P51" i="41" s="1"/>
  <c r="J7" i="40"/>
  <c r="J7" i="41"/>
  <c r="F79" i="22"/>
  <c r="F28" i="22"/>
  <c r="I15" i="35"/>
  <c r="P41" i="22"/>
  <c r="K87" i="41"/>
  <c r="K86" i="41" s="1"/>
  <c r="E7" i="40"/>
  <c r="E7" i="41"/>
  <c r="Q32" i="36"/>
  <c r="C64" i="40"/>
  <c r="F64" i="40" s="1"/>
  <c r="C64" i="41"/>
  <c r="F64" i="41" s="1"/>
  <c r="P85" i="22"/>
  <c r="F43" i="41"/>
  <c r="K77" i="20"/>
  <c r="P47" i="23"/>
  <c r="K38" i="41"/>
  <c r="C27" i="41"/>
  <c r="F27" i="41" s="1"/>
  <c r="C51" i="41"/>
  <c r="F51" i="41" s="1"/>
  <c r="O11" i="40"/>
  <c r="O11" i="41"/>
  <c r="C8" i="40"/>
  <c r="F8" i="40" s="1"/>
  <c r="C8" i="41"/>
  <c r="F8" i="41" s="1"/>
  <c r="C21" i="40"/>
  <c r="F21" i="40" s="1"/>
  <c r="C21" i="41"/>
  <c r="F21" i="41" s="1"/>
  <c r="F70" i="40"/>
  <c r="P84" i="23"/>
  <c r="M10" i="40"/>
  <c r="M10" i="41"/>
  <c r="P10" i="41" s="1"/>
  <c r="P35" i="22"/>
  <c r="J73" i="35"/>
  <c r="K73" i="35" s="1"/>
  <c r="F82" i="22"/>
  <c r="K24" i="20"/>
  <c r="M11" i="40"/>
  <c r="M11" i="41"/>
  <c r="P38" i="41"/>
  <c r="K38" i="22"/>
  <c r="P66" i="22"/>
  <c r="F10" i="41"/>
  <c r="F52" i="41"/>
  <c r="F17" i="23"/>
  <c r="P29" i="22"/>
  <c r="E9" i="40"/>
  <c r="F9" i="40" s="1"/>
  <c r="E9" i="41"/>
  <c r="C11" i="40"/>
  <c r="C11" i="41"/>
  <c r="F11" i="41" s="1"/>
  <c r="C14" i="40"/>
  <c r="F14" i="40" s="1"/>
  <c r="C14" i="41"/>
  <c r="F14" i="41" s="1"/>
  <c r="F18" i="41" s="1"/>
  <c r="F76" i="40"/>
  <c r="P74" i="20"/>
  <c r="I65" i="35"/>
  <c r="K74" i="35"/>
  <c r="P39" i="22"/>
  <c r="J79" i="35"/>
  <c r="F45" i="22"/>
  <c r="P28" i="23"/>
  <c r="M9" i="23"/>
  <c r="P9" i="23" s="1"/>
  <c r="P15" i="22"/>
  <c r="K36" i="40"/>
  <c r="F42" i="22"/>
  <c r="K31" i="40"/>
  <c r="F80" i="41"/>
  <c r="F19" i="41"/>
  <c r="P87" i="41"/>
  <c r="P76" i="22"/>
  <c r="AV90" i="39"/>
  <c r="H53" i="41" s="1"/>
  <c r="K53" i="41" s="1"/>
  <c r="H27" i="41"/>
  <c r="K27" i="41" s="1"/>
  <c r="H51" i="41"/>
  <c r="K51" i="41" s="1"/>
  <c r="P64" i="41"/>
  <c r="K8" i="41"/>
  <c r="P40" i="23"/>
  <c r="K19" i="12"/>
  <c r="K33" i="40"/>
  <c r="E11" i="40"/>
  <c r="F66" i="22"/>
  <c r="F76" i="23"/>
  <c r="P45" i="40"/>
  <c r="Q17" i="36"/>
  <c r="I64" i="36"/>
  <c r="L64" i="36" s="1"/>
  <c r="K30" i="35"/>
  <c r="U14" i="34"/>
  <c r="F9" i="35"/>
  <c r="K40" i="23"/>
  <c r="K75" i="35"/>
  <c r="Q39" i="36"/>
  <c r="F33" i="20"/>
  <c r="F52" i="22"/>
  <c r="K87" i="18"/>
  <c r="K54" i="18"/>
  <c r="J65" i="35"/>
  <c r="J16" i="35"/>
  <c r="P77" i="23"/>
  <c r="P10" i="18"/>
  <c r="J31" i="35"/>
  <c r="K24" i="40"/>
  <c r="D11" i="27"/>
  <c r="D10" i="27" s="1"/>
  <c r="K21" i="22"/>
  <c r="K25" i="22" s="1"/>
  <c r="K46" i="40"/>
  <c r="F33" i="22"/>
  <c r="L42" i="36"/>
  <c r="F39" i="23"/>
  <c r="F22" i="40"/>
  <c r="S21" i="35"/>
  <c r="I79" i="35"/>
  <c r="J36" i="35"/>
  <c r="K36" i="35" s="1"/>
  <c r="F31" i="23"/>
  <c r="S33" i="35"/>
  <c r="P26" i="12"/>
  <c r="F48" i="22"/>
  <c r="K48" i="20"/>
  <c r="S8" i="34"/>
  <c r="S12" i="34" s="1"/>
  <c r="S11" i="34" s="1"/>
  <c r="P30" i="22"/>
  <c r="T77" i="35"/>
  <c r="P82" i="40"/>
  <c r="K10" i="36"/>
  <c r="F47" i="20"/>
  <c r="I45" i="35"/>
  <c r="K39" i="20"/>
  <c r="J22" i="35"/>
  <c r="K22" i="35" s="1"/>
  <c r="K78" i="20"/>
  <c r="J77" i="35"/>
  <c r="P52" i="22"/>
  <c r="K78" i="22"/>
  <c r="J39" i="35"/>
  <c r="M14" i="40"/>
  <c r="P14" i="40" s="1"/>
  <c r="I66" i="35"/>
  <c r="J11" i="40"/>
  <c r="K76" i="20"/>
  <c r="T31" i="35"/>
  <c r="P22" i="20"/>
  <c r="K40" i="20"/>
  <c r="K72" i="20"/>
  <c r="F35" i="22"/>
  <c r="L29" i="36"/>
  <c r="P39" i="40"/>
  <c r="P73" i="22"/>
  <c r="S51" i="21"/>
  <c r="P16" i="20"/>
  <c r="M51" i="21"/>
  <c r="P77" i="40"/>
  <c r="J32" i="35"/>
  <c r="E10" i="23"/>
  <c r="C64" i="23"/>
  <c r="F64" i="23" s="1"/>
  <c r="U26" i="34"/>
  <c r="F16" i="23"/>
  <c r="F76" i="22"/>
  <c r="F36" i="40"/>
  <c r="K75" i="23"/>
  <c r="K32" i="23"/>
  <c r="K44" i="40"/>
  <c r="P45" i="22"/>
  <c r="I35" i="35"/>
  <c r="F33" i="23"/>
  <c r="L36" i="36"/>
  <c r="Q44" i="36"/>
  <c r="T14" i="35"/>
  <c r="I84" i="35"/>
  <c r="J42" i="35"/>
  <c r="F21" i="22"/>
  <c r="F25" i="22" s="1"/>
  <c r="F32" i="40"/>
  <c r="P31" i="22"/>
  <c r="N8" i="35"/>
  <c r="T8" i="35" s="1"/>
  <c r="T46" i="35"/>
  <c r="Q81" i="36"/>
  <c r="K29" i="20"/>
  <c r="N10" i="36"/>
  <c r="F39" i="22"/>
  <c r="I78" i="35"/>
  <c r="K11" i="27"/>
  <c r="K10" i="27" s="1"/>
  <c r="K74" i="22"/>
  <c r="K38" i="23"/>
  <c r="K69" i="23"/>
  <c r="L69" i="36"/>
  <c r="S40" i="35"/>
  <c r="T18" i="34"/>
  <c r="S69" i="35"/>
  <c r="L70" i="36"/>
  <c r="I10" i="36"/>
  <c r="K8" i="22"/>
  <c r="K34" i="22"/>
  <c r="S70" i="35"/>
  <c r="S72" i="35"/>
  <c r="H64" i="40"/>
  <c r="K64" i="40" s="1"/>
  <c r="P16" i="22"/>
  <c r="I14" i="36"/>
  <c r="L14" i="36" s="1"/>
  <c r="K67" i="35"/>
  <c r="BI52" i="39"/>
  <c r="K34" i="40"/>
  <c r="M11" i="27"/>
  <c r="M10" i="27" s="1"/>
  <c r="P18" i="18"/>
  <c r="J10" i="20"/>
  <c r="X51" i="21"/>
  <c r="P81" i="40"/>
  <c r="J34" i="35"/>
  <c r="T32" i="35"/>
  <c r="P69" i="20"/>
  <c r="L48" i="36"/>
  <c r="J43" i="35"/>
  <c r="S32" i="35"/>
  <c r="J71" i="35"/>
  <c r="S63" i="34"/>
  <c r="F70" i="20"/>
  <c r="C83" i="26"/>
  <c r="C82" i="26" s="1"/>
  <c r="T33" i="35"/>
  <c r="T28" i="35"/>
  <c r="U28" i="35" s="1"/>
  <c r="F36" i="20"/>
  <c r="S7" i="35"/>
  <c r="P79" i="22"/>
  <c r="P24" i="20"/>
  <c r="N14" i="36"/>
  <c r="Q14" i="36" s="1"/>
  <c r="H9" i="40"/>
  <c r="P78" i="20"/>
  <c r="E8" i="23"/>
  <c r="F8" i="23" s="1"/>
  <c r="T80" i="35"/>
  <c r="Q42" i="36"/>
  <c r="J46" i="35"/>
  <c r="J8" i="23"/>
  <c r="J84" i="35"/>
  <c r="J66" i="35"/>
  <c r="L39" i="36"/>
  <c r="J8" i="20"/>
  <c r="F81" i="20"/>
  <c r="F70" i="23"/>
  <c r="K72" i="36"/>
  <c r="L72" i="36" s="1"/>
  <c r="L35" i="36"/>
  <c r="J21" i="35"/>
  <c r="K21" i="35" s="1"/>
  <c r="K81" i="20"/>
  <c r="K82" i="20"/>
  <c r="P85" i="20"/>
  <c r="Q16" i="36"/>
  <c r="T15" i="35"/>
  <c r="U15" i="35" s="1"/>
  <c r="J80" i="35"/>
  <c r="K7" i="36"/>
  <c r="S49" i="34"/>
  <c r="S48" i="34" s="1"/>
  <c r="F35" i="20"/>
  <c r="P67" i="20"/>
  <c r="T7" i="34"/>
  <c r="U7" i="34" s="1"/>
  <c r="P41" i="20"/>
  <c r="N64" i="36"/>
  <c r="Q43" i="36"/>
  <c r="K8" i="36"/>
  <c r="F84" i="20"/>
  <c r="L44" i="36"/>
  <c r="J68" i="35"/>
  <c r="F85" i="20"/>
  <c r="K32" i="20"/>
  <c r="K28" i="12"/>
  <c r="K50" i="12" s="1"/>
  <c r="T65" i="35"/>
  <c r="U65" i="35" s="1"/>
  <c r="T72" i="35"/>
  <c r="K74" i="20"/>
  <c r="G11" i="27"/>
  <c r="G10" i="27" s="1"/>
  <c r="P52" i="39"/>
  <c r="J7" i="22"/>
  <c r="G52" i="39"/>
  <c r="K37" i="35"/>
  <c r="F34" i="22"/>
  <c r="F34" i="40"/>
  <c r="F78" i="20"/>
  <c r="J44" i="35"/>
  <c r="P31" i="20"/>
  <c r="E7" i="22"/>
  <c r="I83" i="35"/>
  <c r="J45" i="35"/>
  <c r="K70" i="22"/>
  <c r="J76" i="35"/>
  <c r="K76" i="35" s="1"/>
  <c r="K35" i="22"/>
  <c r="K33" i="23"/>
  <c r="K26" i="22"/>
  <c r="P39" i="20"/>
  <c r="C64" i="20"/>
  <c r="F64" i="20" s="1"/>
  <c r="D63" i="35"/>
  <c r="J63" i="35" s="1"/>
  <c r="O10" i="22"/>
  <c r="L31" i="36"/>
  <c r="J51" i="35"/>
  <c r="F24" i="20"/>
  <c r="J27" i="35"/>
  <c r="K27" i="35" s="1"/>
  <c r="K51" i="21"/>
  <c r="M7" i="22" s="1"/>
  <c r="T66" i="35"/>
  <c r="E9" i="23"/>
  <c r="F9" i="23" s="1"/>
  <c r="T38" i="35"/>
  <c r="P81" i="20"/>
  <c r="F46" i="20"/>
  <c r="F73" i="20"/>
  <c r="J7" i="35"/>
  <c r="J70" i="35"/>
  <c r="F74" i="20"/>
  <c r="D11" i="26"/>
  <c r="D10" i="26" s="1"/>
  <c r="BH52" i="39"/>
  <c r="M64" i="40"/>
  <c r="O11" i="20"/>
  <c r="Q10" i="35"/>
  <c r="F43" i="20"/>
  <c r="T30" i="35"/>
  <c r="G9" i="35"/>
  <c r="E10" i="20"/>
  <c r="F10" i="20" s="1"/>
  <c r="C14" i="20"/>
  <c r="F14" i="20" s="1"/>
  <c r="D13" i="35"/>
  <c r="J13" i="35" s="1"/>
  <c r="H10" i="40"/>
  <c r="M8" i="22"/>
  <c r="P8" i="22" s="1"/>
  <c r="M63" i="35"/>
  <c r="P68" i="36"/>
  <c r="Q68" i="36" s="1"/>
  <c r="Q31" i="36"/>
  <c r="F71" i="20"/>
  <c r="J47" i="35"/>
  <c r="J33" i="35"/>
  <c r="Q30" i="36"/>
  <c r="F48" i="20"/>
  <c r="F52" i="23"/>
  <c r="F69" i="20"/>
  <c r="T16" i="35"/>
  <c r="P48" i="22"/>
  <c r="T10" i="34"/>
  <c r="U10" i="34" s="1"/>
  <c r="K25" i="12"/>
  <c r="P47" i="20"/>
  <c r="M21" i="22"/>
  <c r="P21" i="22" s="1"/>
  <c r="C11" i="23"/>
  <c r="L32" i="36"/>
  <c r="F41" i="22"/>
  <c r="P40" i="22"/>
  <c r="P65" i="23"/>
  <c r="F32" i="20"/>
  <c r="F23" i="20"/>
  <c r="F46" i="23"/>
  <c r="T70" i="35"/>
  <c r="J10" i="23"/>
  <c r="D20" i="35"/>
  <c r="J20" i="35" s="1"/>
  <c r="C21" i="20"/>
  <c r="F21" i="20" s="1"/>
  <c r="E10" i="40"/>
  <c r="AN90" i="19"/>
  <c r="C53" i="23" s="1"/>
  <c r="F53" i="23" s="1"/>
  <c r="C51" i="23"/>
  <c r="F51" i="23" s="1"/>
  <c r="C27" i="23"/>
  <c r="F27" i="23" s="1"/>
  <c r="J10" i="40"/>
  <c r="K28" i="35"/>
  <c r="J15" i="35"/>
  <c r="F17" i="20"/>
  <c r="F22" i="20"/>
  <c r="F37" i="20"/>
  <c r="F80" i="20"/>
  <c r="W51" i="21"/>
  <c r="H51" i="21"/>
  <c r="F11" i="27"/>
  <c r="F10" i="27" s="1"/>
  <c r="AY90" i="39"/>
  <c r="C51" i="40"/>
  <c r="F51" i="40" s="1"/>
  <c r="C27" i="40"/>
  <c r="F27" i="40" s="1"/>
  <c r="H11" i="40"/>
  <c r="E11" i="22"/>
  <c r="P6" i="35"/>
  <c r="W90" i="19"/>
  <c r="C27" i="20"/>
  <c r="F27" i="20" s="1"/>
  <c r="C51" i="20"/>
  <c r="F51" i="20" s="1"/>
  <c r="D26" i="35"/>
  <c r="J26" i="35" s="1"/>
  <c r="D50" i="35"/>
  <c r="J50" i="35" s="1"/>
  <c r="P32" i="20"/>
  <c r="J8" i="40"/>
  <c r="E11" i="23"/>
  <c r="I9" i="36"/>
  <c r="L9" i="36" s="1"/>
  <c r="M20" i="35"/>
  <c r="S20" i="35" s="1"/>
  <c r="P82" i="22"/>
  <c r="O71" i="22"/>
  <c r="P71" i="22" s="1"/>
  <c r="P34" i="22"/>
  <c r="F16" i="20"/>
  <c r="J72" i="35"/>
  <c r="L71" i="36"/>
  <c r="L78" i="36"/>
  <c r="F79" i="20"/>
  <c r="O74" i="23"/>
  <c r="P74" i="23" s="1"/>
  <c r="P37" i="23"/>
  <c r="T44" i="35"/>
  <c r="AG52" i="39"/>
  <c r="O11" i="23"/>
  <c r="F66" i="20"/>
  <c r="F20" i="20"/>
  <c r="F46" i="40"/>
  <c r="J41" i="35"/>
  <c r="J9" i="23"/>
  <c r="L90" i="19"/>
  <c r="C27" i="22"/>
  <c r="F27" i="22" s="1"/>
  <c r="C51" i="22"/>
  <c r="F51" i="22" s="1"/>
  <c r="G6" i="35"/>
  <c r="E7" i="20"/>
  <c r="M9" i="35"/>
  <c r="S9" i="35" s="1"/>
  <c r="J83" i="35"/>
  <c r="J19" i="35"/>
  <c r="K19" i="35" s="1"/>
  <c r="P73" i="36"/>
  <c r="Q73" i="36" s="1"/>
  <c r="Q36" i="36"/>
  <c r="F42" i="20"/>
  <c r="P17" i="20"/>
  <c r="P71" i="23"/>
  <c r="P10" i="12"/>
  <c r="Q46" i="36"/>
  <c r="P7" i="36"/>
  <c r="M10" i="35"/>
  <c r="AB52" i="39"/>
  <c r="AI52" i="39"/>
  <c r="K74" i="36"/>
  <c r="L74" i="36" s="1"/>
  <c r="L37" i="36"/>
  <c r="F77" i="20"/>
  <c r="J69" i="35"/>
  <c r="J35" i="35"/>
  <c r="P45" i="23"/>
  <c r="F28" i="20"/>
  <c r="E9" i="20"/>
  <c r="F9" i="20" s="1"/>
  <c r="G8" i="35"/>
  <c r="K33" i="22"/>
  <c r="K66" i="20"/>
  <c r="T84" i="35"/>
  <c r="Q52" i="36"/>
  <c r="T35" i="35"/>
  <c r="T8" i="34"/>
  <c r="K84" i="20"/>
  <c r="C51" i="21"/>
  <c r="AS52" i="39"/>
  <c r="I52" i="19"/>
  <c r="AO52" i="39"/>
  <c r="O52" i="39"/>
  <c r="AY52" i="39"/>
  <c r="C10" i="40"/>
  <c r="J40" i="35"/>
  <c r="K40" i="35" s="1"/>
  <c r="F72" i="20"/>
  <c r="Q37" i="36"/>
  <c r="F65" i="20"/>
  <c r="F30" i="20"/>
  <c r="F45" i="20"/>
  <c r="Q41" i="36"/>
  <c r="G10" i="35"/>
  <c r="E11" i="20"/>
  <c r="F11" i="20" s="1"/>
  <c r="M14" i="22"/>
  <c r="P14" i="22" s="1"/>
  <c r="P75" i="20"/>
  <c r="V90" i="19"/>
  <c r="C26" i="35"/>
  <c r="I26" i="35" s="1"/>
  <c r="C50" i="35"/>
  <c r="I50" i="35" s="1"/>
  <c r="M9" i="22"/>
  <c r="P9" i="22" s="1"/>
  <c r="M10" i="22"/>
  <c r="F40" i="20"/>
  <c r="F52" i="20"/>
  <c r="F41" i="20"/>
  <c r="J23" i="35"/>
  <c r="F46" i="22"/>
  <c r="M64" i="22"/>
  <c r="F82" i="20"/>
  <c r="J81" i="35"/>
  <c r="J64" i="35"/>
  <c r="J29" i="35"/>
  <c r="P38" i="23"/>
  <c r="P82" i="20"/>
  <c r="T74" i="35"/>
  <c r="P73" i="20"/>
  <c r="K47" i="20"/>
  <c r="K69" i="20"/>
  <c r="D51" i="21"/>
  <c r="AL51" i="21"/>
  <c r="K79" i="20"/>
  <c r="U35" i="34"/>
  <c r="AF51" i="21"/>
  <c r="S45" i="35"/>
  <c r="P9" i="20"/>
  <c r="T27" i="35"/>
  <c r="S27" i="35"/>
  <c r="T81" i="35"/>
  <c r="U81" i="35" s="1"/>
  <c r="J52" i="19"/>
  <c r="P33" i="22"/>
  <c r="L43" i="36"/>
  <c r="T23" i="35"/>
  <c r="P18" i="12"/>
  <c r="P52" i="20"/>
  <c r="P44" i="20"/>
  <c r="K84" i="22"/>
  <c r="T42" i="35"/>
  <c r="U42" i="35" s="1"/>
  <c r="T76" i="35"/>
  <c r="P30" i="20"/>
  <c r="T45" i="35"/>
  <c r="U51" i="21"/>
  <c r="E11" i="27"/>
  <c r="E10" i="27" s="1"/>
  <c r="K80" i="12"/>
  <c r="N22" i="28" s="1"/>
  <c r="P72" i="20"/>
  <c r="P25" i="12"/>
  <c r="K13" i="18"/>
  <c r="K12" i="18" s="1"/>
  <c r="T37" i="35"/>
  <c r="AU52" i="39"/>
  <c r="AJ52" i="39"/>
  <c r="P70" i="20"/>
  <c r="K67" i="12"/>
  <c r="N9" i="28" s="1"/>
  <c r="Q9" i="28"/>
  <c r="AC52" i="39"/>
  <c r="C11" i="22"/>
  <c r="H11" i="22"/>
  <c r="K11" i="22" s="1"/>
  <c r="C14" i="23"/>
  <c r="F14" i="23" s="1"/>
  <c r="H14" i="23"/>
  <c r="K14" i="23" s="1"/>
  <c r="S52" i="19"/>
  <c r="V52" i="39"/>
  <c r="O66" i="23"/>
  <c r="P66" i="23" s="1"/>
  <c r="P29" i="23"/>
  <c r="K75" i="12"/>
  <c r="N17" i="28" s="1"/>
  <c r="Q17" i="28"/>
  <c r="C11" i="26"/>
  <c r="C10" i="26" s="1"/>
  <c r="P29" i="20"/>
  <c r="Q14" i="28"/>
  <c r="K72" i="12"/>
  <c r="N14" i="28" s="1"/>
  <c r="K46" i="20"/>
  <c r="J11" i="27"/>
  <c r="J10" i="27" s="1"/>
  <c r="D52" i="19"/>
  <c r="P9" i="18"/>
  <c r="K73" i="12"/>
  <c r="N15" i="28" s="1"/>
  <c r="Q15" i="28"/>
  <c r="C8" i="35"/>
  <c r="I8" i="35" s="1"/>
  <c r="H9" i="20"/>
  <c r="AX52" i="39"/>
  <c r="C10" i="22"/>
  <c r="F10" i="22" s="1"/>
  <c r="H10" i="22"/>
  <c r="K10" i="22" s="1"/>
  <c r="Q24" i="28"/>
  <c r="K82" i="12"/>
  <c r="N24" i="28" s="1"/>
  <c r="Q25" i="28"/>
  <c r="K83" i="12"/>
  <c r="N25" i="28" s="1"/>
  <c r="N21" i="36"/>
  <c r="Q21" i="36" s="1"/>
  <c r="AW52" i="39"/>
  <c r="K52" i="20"/>
  <c r="Q12" i="28"/>
  <c r="K70" i="12"/>
  <c r="N12" i="28" s="1"/>
  <c r="AZ90" i="39"/>
  <c r="H27" i="40"/>
  <c r="K27" i="40" s="1"/>
  <c r="H51" i="40"/>
  <c r="K51" i="40" s="1"/>
  <c r="P34" i="20"/>
  <c r="E52" i="39"/>
  <c r="P43" i="20"/>
  <c r="Q7" i="35"/>
  <c r="O8" i="20"/>
  <c r="P20" i="20"/>
  <c r="K28" i="22"/>
  <c r="C64" i="22"/>
  <c r="F64" i="22" s="1"/>
  <c r="H64" i="22"/>
  <c r="K64" i="22" s="1"/>
  <c r="K34" i="23"/>
  <c r="K46" i="22"/>
  <c r="C9" i="35"/>
  <c r="H10" i="20"/>
  <c r="T47" i="35"/>
  <c r="X90" i="19"/>
  <c r="H51" i="20"/>
  <c r="K51" i="20" s="1"/>
  <c r="H27" i="20"/>
  <c r="K27" i="20" s="1"/>
  <c r="C21" i="23"/>
  <c r="F21" i="23" s="1"/>
  <c r="H21" i="23"/>
  <c r="K21" i="23" s="1"/>
  <c r="T40" i="35"/>
  <c r="BJ52" i="39"/>
  <c r="T68" i="35"/>
  <c r="P19" i="18"/>
  <c r="P86" i="12"/>
  <c r="BD52" i="39"/>
  <c r="K70" i="20"/>
  <c r="P66" i="20"/>
  <c r="K35" i="40"/>
  <c r="M26" i="35"/>
  <c r="S26" i="35" s="1"/>
  <c r="M50" i="35"/>
  <c r="S50" i="35" s="1"/>
  <c r="W89" i="21"/>
  <c r="M52" i="35" s="1"/>
  <c r="H8" i="20"/>
  <c r="X52" i="19"/>
  <c r="N9" i="35"/>
  <c r="T9" i="35" s="1"/>
  <c r="M10" i="20"/>
  <c r="T19" i="35"/>
  <c r="U19" i="35" s="1"/>
  <c r="H51" i="22"/>
  <c r="K51" i="22" s="1"/>
  <c r="H27" i="22"/>
  <c r="K27" i="22" s="1"/>
  <c r="M90" i="19"/>
  <c r="T41" i="35"/>
  <c r="U41" i="35" s="1"/>
  <c r="Q52" i="39"/>
  <c r="C13" i="35"/>
  <c r="I13" i="35" s="1"/>
  <c r="H14" i="20"/>
  <c r="K14" i="20" s="1"/>
  <c r="K79" i="12"/>
  <c r="N21" i="28" s="1"/>
  <c r="Q21" i="28"/>
  <c r="K71" i="23"/>
  <c r="K65" i="22"/>
  <c r="AV52" i="39"/>
  <c r="H7" i="41" s="1"/>
  <c r="AY90" i="19"/>
  <c r="H53" i="12" s="1"/>
  <c r="K53" i="12" s="1"/>
  <c r="K55" i="12" s="1"/>
  <c r="H27" i="12"/>
  <c r="K27" i="12" s="1"/>
  <c r="Q34" i="36"/>
  <c r="F52" i="39"/>
  <c r="S51" i="35"/>
  <c r="AX89" i="21"/>
  <c r="M53" i="12" s="1"/>
  <c r="P53" i="12" s="1"/>
  <c r="M27" i="12"/>
  <c r="K52" i="22"/>
  <c r="T29" i="35"/>
  <c r="K35" i="20"/>
  <c r="K11" i="36"/>
  <c r="AO90" i="19"/>
  <c r="H53" i="23" s="1"/>
  <c r="K53" i="23" s="1"/>
  <c r="H51" i="23"/>
  <c r="K51" i="23" s="1"/>
  <c r="H27" i="23"/>
  <c r="K27" i="23" s="1"/>
  <c r="K55" i="18"/>
  <c r="P23" i="20"/>
  <c r="K85" i="20"/>
  <c r="K33" i="20"/>
  <c r="AO52" i="19"/>
  <c r="H8" i="23"/>
  <c r="T51" i="21"/>
  <c r="M64" i="23"/>
  <c r="AP52" i="39"/>
  <c r="T21" i="35"/>
  <c r="K72" i="40"/>
  <c r="Q13" i="28"/>
  <c r="K71" i="12"/>
  <c r="N13" i="28" s="1"/>
  <c r="K28" i="20"/>
  <c r="N7" i="35"/>
  <c r="M8" i="20"/>
  <c r="K41" i="22"/>
  <c r="P34" i="23"/>
  <c r="P42" i="20"/>
  <c r="Q19" i="28"/>
  <c r="K77" i="12"/>
  <c r="N19" i="28" s="1"/>
  <c r="N9" i="36"/>
  <c r="Q9" i="36" s="1"/>
  <c r="AM90" i="39"/>
  <c r="M51" i="40"/>
  <c r="P51" i="40" s="1"/>
  <c r="M27" i="40"/>
  <c r="P27" i="40" s="1"/>
  <c r="P10" i="35"/>
  <c r="Q8" i="28"/>
  <c r="K66" i="12"/>
  <c r="N8" i="28" s="1"/>
  <c r="P50" i="12"/>
  <c r="K31" i="23"/>
  <c r="K74" i="12"/>
  <c r="N16" i="28" s="1"/>
  <c r="Q16" i="28"/>
  <c r="E89" i="21"/>
  <c r="N53" i="36" s="1"/>
  <c r="N27" i="36"/>
  <c r="Q27" i="36" s="1"/>
  <c r="N51" i="36"/>
  <c r="Q51" i="36" s="1"/>
  <c r="J51" i="21"/>
  <c r="AF52" i="19"/>
  <c r="N20" i="35"/>
  <c r="T20" i="35" s="1"/>
  <c r="M21" i="20"/>
  <c r="P21" i="20" s="1"/>
  <c r="T39" i="35"/>
  <c r="K65" i="20"/>
  <c r="P67" i="22"/>
  <c r="P46" i="22"/>
  <c r="AK52" i="39"/>
  <c r="H51" i="12"/>
  <c r="K51" i="12" s="1"/>
  <c r="H64" i="12"/>
  <c r="AN52" i="19"/>
  <c r="P11" i="18"/>
  <c r="K84" i="12"/>
  <c r="N26" i="28" s="1"/>
  <c r="T51" i="35"/>
  <c r="P48" i="20"/>
  <c r="AH51" i="21"/>
  <c r="T64" i="35"/>
  <c r="AT52" i="39"/>
  <c r="H8" i="40"/>
  <c r="AZ52" i="39"/>
  <c r="C63" i="35"/>
  <c r="I63" i="35" s="1"/>
  <c r="H64" i="20"/>
  <c r="K64" i="20" s="1"/>
  <c r="H52" i="19"/>
  <c r="I11" i="27"/>
  <c r="I10" i="27" s="1"/>
  <c r="M89" i="21"/>
  <c r="M53" i="22" s="1"/>
  <c r="M27" i="22"/>
  <c r="P27" i="22" s="1"/>
  <c r="M51" i="22"/>
  <c r="P51" i="22" s="1"/>
  <c r="P40" i="20"/>
  <c r="B52" i="19"/>
  <c r="P80" i="20"/>
  <c r="H64" i="23"/>
  <c r="K64" i="23" s="1"/>
  <c r="E90" i="19"/>
  <c r="I53" i="36" s="1"/>
  <c r="L53" i="36" s="1"/>
  <c r="I51" i="36"/>
  <c r="L51" i="36" s="1"/>
  <c r="I27" i="36"/>
  <c r="L27" i="36" s="1"/>
  <c r="N8" i="36"/>
  <c r="Q8" i="36" s="1"/>
  <c r="E51" i="21"/>
  <c r="K65" i="12"/>
  <c r="P7" i="28"/>
  <c r="P25" i="18"/>
  <c r="P26" i="18"/>
  <c r="B51" i="21"/>
  <c r="V51" i="21"/>
  <c r="K36" i="20"/>
  <c r="P68" i="20"/>
  <c r="T79" i="35"/>
  <c r="K46" i="23"/>
  <c r="P36" i="20"/>
  <c r="P11" i="36"/>
  <c r="D83" i="26"/>
  <c r="D82" i="26" s="1"/>
  <c r="U52" i="19"/>
  <c r="P46" i="20"/>
  <c r="K24" i="23"/>
  <c r="K26" i="23" s="1"/>
  <c r="C10" i="23"/>
  <c r="H10" i="23"/>
  <c r="AJ51" i="21"/>
  <c r="T75" i="35"/>
  <c r="T43" i="35"/>
  <c r="P38" i="20"/>
  <c r="K44" i="20"/>
  <c r="K52" i="19"/>
  <c r="Q10" i="28"/>
  <c r="K68" i="12"/>
  <c r="N10" i="28" s="1"/>
  <c r="Q23" i="28"/>
  <c r="K81" i="12"/>
  <c r="N23" i="28" s="1"/>
  <c r="P47" i="22"/>
  <c r="O11" i="27"/>
  <c r="O10" i="27" s="1"/>
  <c r="P77" i="20"/>
  <c r="T49" i="34"/>
  <c r="U28" i="34"/>
  <c r="K76" i="12"/>
  <c r="N18" i="28" s="1"/>
  <c r="Q18" i="28"/>
  <c r="K68" i="23"/>
  <c r="AK51" i="21"/>
  <c r="AG52" i="19"/>
  <c r="K52" i="23"/>
  <c r="K86" i="18"/>
  <c r="L46" i="36"/>
  <c r="P46" i="40"/>
  <c r="K31" i="20"/>
  <c r="K71" i="20"/>
  <c r="P35" i="20"/>
  <c r="K68" i="20"/>
  <c r="C52" i="19"/>
  <c r="L52" i="36"/>
  <c r="M8" i="23"/>
  <c r="P8" i="23" s="1"/>
  <c r="AN51" i="21"/>
  <c r="AO51" i="21"/>
  <c r="M64" i="20"/>
  <c r="N63" i="35"/>
  <c r="P49" i="18"/>
  <c r="P50" i="18"/>
  <c r="P28" i="20"/>
  <c r="P52" i="40"/>
  <c r="K45" i="20"/>
  <c r="C52" i="39"/>
  <c r="P15" i="20"/>
  <c r="M10" i="23"/>
  <c r="P10" i="23" s="1"/>
  <c r="P71" i="20"/>
  <c r="T22" i="35"/>
  <c r="U51" i="34"/>
  <c r="AJ52" i="19"/>
  <c r="P79" i="20"/>
  <c r="K34" i="20"/>
  <c r="T36" i="35"/>
  <c r="P84" i="20"/>
  <c r="AX51" i="21"/>
  <c r="M7" i="12" s="1"/>
  <c r="P7" i="12" s="1"/>
  <c r="M8" i="12"/>
  <c r="P8" i="12" s="1"/>
  <c r="T69" i="35"/>
  <c r="BG52" i="39"/>
  <c r="AL52" i="19"/>
  <c r="K78" i="12"/>
  <c r="N20" i="28" s="1"/>
  <c r="Q20" i="28"/>
  <c r="N11" i="36"/>
  <c r="O7" i="20"/>
  <c r="Q6" i="35"/>
  <c r="L33" i="36"/>
  <c r="P33" i="20"/>
  <c r="K47" i="22"/>
  <c r="BE52" i="39"/>
  <c r="C20" i="35"/>
  <c r="I20" i="35" s="1"/>
  <c r="H21" i="20"/>
  <c r="K21" i="20" s="1"/>
  <c r="U22" i="34"/>
  <c r="T25" i="34"/>
  <c r="C14" i="22"/>
  <c r="F14" i="22" s="1"/>
  <c r="H14" i="22"/>
  <c r="K14" i="22" s="1"/>
  <c r="AQ52" i="39"/>
  <c r="H11" i="27"/>
  <c r="H10" i="27" s="1"/>
  <c r="Q11" i="28"/>
  <c r="K69" i="12"/>
  <c r="N11" i="28" s="1"/>
  <c r="AH52" i="39"/>
  <c r="T73" i="35"/>
  <c r="T34" i="35"/>
  <c r="K49" i="18"/>
  <c r="P45" i="20"/>
  <c r="C9" i="22"/>
  <c r="F9" i="22" s="1"/>
  <c r="M52" i="19"/>
  <c r="H9" i="22"/>
  <c r="K9" i="22" s="1"/>
  <c r="P76" i="20"/>
  <c r="P65" i="20"/>
  <c r="K18" i="12"/>
  <c r="R52" i="19"/>
  <c r="X89" i="21"/>
  <c r="N50" i="35"/>
  <c r="T50" i="35" s="1"/>
  <c r="M27" i="20"/>
  <c r="P27" i="20" s="1"/>
  <c r="N26" i="35"/>
  <c r="T26" i="35" s="1"/>
  <c r="M51" i="20"/>
  <c r="P51" i="20" s="1"/>
  <c r="R51" i="21"/>
  <c r="P10" i="36"/>
  <c r="P8" i="18"/>
  <c r="M14" i="20"/>
  <c r="P14" i="20" s="1"/>
  <c r="N13" i="35"/>
  <c r="T13" i="35" s="1"/>
  <c r="AO89" i="21"/>
  <c r="M53" i="23" s="1"/>
  <c r="M27" i="23"/>
  <c r="P27" i="23" s="1"/>
  <c r="M51" i="23"/>
  <c r="P51" i="23" s="1"/>
  <c r="K15" i="22"/>
  <c r="T9" i="34"/>
  <c r="I8" i="36"/>
  <c r="E52" i="19"/>
  <c r="L51" i="21"/>
  <c r="P11" i="12"/>
  <c r="P37" i="20"/>
  <c r="M11" i="20"/>
  <c r="N10" i="35"/>
  <c r="P9" i="12"/>
  <c r="T71" i="35"/>
  <c r="P53" i="36"/>
  <c r="P64" i="36" s="1"/>
  <c r="O53" i="22"/>
  <c r="O53" i="40"/>
  <c r="O53" i="23"/>
  <c r="O64" i="23" s="1"/>
  <c r="L83" i="27"/>
  <c r="U70" i="34"/>
  <c r="H83" i="27"/>
  <c r="U80" i="34"/>
  <c r="T52" i="34"/>
  <c r="T54" i="34" s="1"/>
  <c r="U78" i="34"/>
  <c r="K83" i="27"/>
  <c r="C83" i="27"/>
  <c r="I83" i="27"/>
  <c r="G83" i="27"/>
  <c r="M83" i="27"/>
  <c r="J83" i="27"/>
  <c r="P52" i="35"/>
  <c r="P63" i="35" s="1"/>
  <c r="U68" i="34"/>
  <c r="U69" i="34"/>
  <c r="U73" i="34"/>
  <c r="U79" i="34"/>
  <c r="F83" i="27"/>
  <c r="S86" i="34"/>
  <c r="U65" i="34"/>
  <c r="E83" i="27"/>
  <c r="U75" i="34"/>
  <c r="D83" i="27"/>
  <c r="N83" i="27"/>
  <c r="O64" i="12"/>
  <c r="P64" i="12" s="1"/>
  <c r="P85" i="12" s="1"/>
  <c r="U71" i="34"/>
  <c r="P53" i="18"/>
  <c r="U76" i="34"/>
  <c r="T63" i="34"/>
  <c r="P87" i="18"/>
  <c r="U72" i="34"/>
  <c r="U64" i="34"/>
  <c r="T86" i="34"/>
  <c r="P64" i="18"/>
  <c r="P86" i="18" s="1"/>
  <c r="U84" i="34"/>
  <c r="U66" i="34"/>
  <c r="U83" i="34"/>
  <c r="O83" i="27"/>
  <c r="S52" i="34"/>
  <c r="S54" i="34" s="1"/>
  <c r="S53" i="34" s="1"/>
  <c r="U77" i="34"/>
  <c r="U81" i="34"/>
  <c r="O53" i="20"/>
  <c r="Q52" i="35"/>
  <c r="U74" i="34"/>
  <c r="P26" i="40" l="1"/>
  <c r="K81" i="35"/>
  <c r="U44" i="35"/>
  <c r="U22" i="35"/>
  <c r="P19" i="23"/>
  <c r="U38" i="35"/>
  <c r="U14" i="35"/>
  <c r="U36" i="35"/>
  <c r="P10" i="20"/>
  <c r="K11" i="20"/>
  <c r="K42" i="35"/>
  <c r="P8" i="40"/>
  <c r="U39" i="35"/>
  <c r="U84" i="35"/>
  <c r="U35" i="35"/>
  <c r="K38" i="35"/>
  <c r="U68" i="35"/>
  <c r="K19" i="20"/>
  <c r="K18" i="20"/>
  <c r="K47" i="35"/>
  <c r="S18" i="35"/>
  <c r="S17" i="35" s="1"/>
  <c r="K46" i="35"/>
  <c r="U74" i="35"/>
  <c r="U8" i="35"/>
  <c r="U73" i="35"/>
  <c r="K71" i="35"/>
  <c r="U75" i="35"/>
  <c r="U66" i="35"/>
  <c r="K26" i="20"/>
  <c r="U77" i="35"/>
  <c r="P7" i="22"/>
  <c r="K9" i="20"/>
  <c r="U79" i="35"/>
  <c r="U34" i="35"/>
  <c r="K29" i="35"/>
  <c r="F9" i="41"/>
  <c r="F13" i="41" s="1"/>
  <c r="P50" i="41"/>
  <c r="K26" i="40"/>
  <c r="P9" i="40"/>
  <c r="K33" i="35"/>
  <c r="C7" i="20"/>
  <c r="F7" i="20" s="1"/>
  <c r="J8" i="35"/>
  <c r="K8" i="35" s="1"/>
  <c r="P18" i="23"/>
  <c r="K18" i="40"/>
  <c r="P19" i="40"/>
  <c r="K34" i="35"/>
  <c r="L11" i="36"/>
  <c r="U47" i="35"/>
  <c r="K19" i="40"/>
  <c r="U83" i="35"/>
  <c r="K25" i="20"/>
  <c r="U13" i="35"/>
  <c r="F25" i="23"/>
  <c r="L26" i="36"/>
  <c r="J10" i="35"/>
  <c r="K10" i="35" s="1"/>
  <c r="U31" i="35"/>
  <c r="U37" i="35"/>
  <c r="K70" i="35"/>
  <c r="K31" i="35"/>
  <c r="K72" i="35"/>
  <c r="F19" i="22"/>
  <c r="U80" i="35"/>
  <c r="K39" i="35"/>
  <c r="P10" i="40"/>
  <c r="K18" i="23"/>
  <c r="K7" i="35"/>
  <c r="U30" i="35"/>
  <c r="P26" i="22"/>
  <c r="K19" i="23"/>
  <c r="P11" i="23"/>
  <c r="P13" i="23" s="1"/>
  <c r="K19" i="22"/>
  <c r="K69" i="35"/>
  <c r="K80" i="35"/>
  <c r="Q26" i="36"/>
  <c r="P25" i="40"/>
  <c r="F18" i="22"/>
  <c r="J9" i="35"/>
  <c r="K9" i="40"/>
  <c r="U46" i="35"/>
  <c r="K77" i="35"/>
  <c r="L19" i="36"/>
  <c r="K43" i="35"/>
  <c r="Q10" i="36"/>
  <c r="M53" i="40"/>
  <c r="P53" i="40" s="1"/>
  <c r="P55" i="40" s="1"/>
  <c r="K68" i="35"/>
  <c r="U43" i="35"/>
  <c r="K16" i="35"/>
  <c r="K12" i="12"/>
  <c r="I18" i="35"/>
  <c r="I17" i="35" s="1"/>
  <c r="H53" i="40"/>
  <c r="K53" i="40" s="1"/>
  <c r="K55" i="40" s="1"/>
  <c r="P25" i="23"/>
  <c r="U63" i="34"/>
  <c r="P26" i="23"/>
  <c r="Q25" i="36"/>
  <c r="P25" i="22"/>
  <c r="K78" i="35"/>
  <c r="K9" i="23"/>
  <c r="U76" i="35"/>
  <c r="F26" i="40"/>
  <c r="L18" i="36"/>
  <c r="U67" i="35"/>
  <c r="F19" i="40"/>
  <c r="Q19" i="36"/>
  <c r="K44" i="35"/>
  <c r="L25" i="36"/>
  <c r="F18" i="40"/>
  <c r="U71" i="35"/>
  <c r="K13" i="41"/>
  <c r="S85" i="34"/>
  <c r="P19" i="22"/>
  <c r="P55" i="41"/>
  <c r="K32" i="35"/>
  <c r="F10" i="23"/>
  <c r="S25" i="35"/>
  <c r="S24" i="35" s="1"/>
  <c r="K65" i="35"/>
  <c r="K55" i="41"/>
  <c r="P11" i="20"/>
  <c r="U23" i="35"/>
  <c r="U69" i="35"/>
  <c r="K87" i="40"/>
  <c r="K86" i="40" s="1"/>
  <c r="F18" i="23"/>
  <c r="P86" i="41"/>
  <c r="L10" i="36"/>
  <c r="P11" i="40"/>
  <c r="F87" i="40"/>
  <c r="F86" i="40" s="1"/>
  <c r="K54" i="41"/>
  <c r="F50" i="41"/>
  <c r="F87" i="41"/>
  <c r="F86" i="41" s="1"/>
  <c r="K50" i="41"/>
  <c r="M6" i="35"/>
  <c r="S6" i="35" s="1"/>
  <c r="F25" i="41"/>
  <c r="K79" i="35"/>
  <c r="P54" i="41"/>
  <c r="F11" i="40"/>
  <c r="P49" i="41"/>
  <c r="K7" i="41"/>
  <c r="I9" i="35"/>
  <c r="I12" i="35" s="1"/>
  <c r="F49" i="41"/>
  <c r="P18" i="40"/>
  <c r="M7" i="40"/>
  <c r="P7" i="40" s="1"/>
  <c r="M7" i="41"/>
  <c r="P7" i="41" s="1"/>
  <c r="P18" i="22"/>
  <c r="F87" i="22"/>
  <c r="F86" i="22" s="1"/>
  <c r="K49" i="41"/>
  <c r="C53" i="40"/>
  <c r="F53" i="40" s="1"/>
  <c r="F55" i="40" s="1"/>
  <c r="C53" i="41"/>
  <c r="F53" i="41" s="1"/>
  <c r="F54" i="41" s="1"/>
  <c r="F19" i="23"/>
  <c r="P11" i="41"/>
  <c r="P13" i="41" s="1"/>
  <c r="C7" i="40"/>
  <c r="F7" i="40" s="1"/>
  <c r="C7" i="41"/>
  <c r="F7" i="41" s="1"/>
  <c r="F87" i="23"/>
  <c r="F86" i="23" s="1"/>
  <c r="K10" i="40"/>
  <c r="M7" i="23"/>
  <c r="P7" i="23" s="1"/>
  <c r="U72" i="35"/>
  <c r="K35" i="35"/>
  <c r="U8" i="34"/>
  <c r="C52" i="35"/>
  <c r="I52" i="35" s="1"/>
  <c r="I54" i="35" s="1"/>
  <c r="K49" i="12"/>
  <c r="K25" i="40"/>
  <c r="I49" i="35"/>
  <c r="I48" i="35" s="1"/>
  <c r="T10" i="35"/>
  <c r="K11" i="40"/>
  <c r="K54" i="12"/>
  <c r="Q64" i="36"/>
  <c r="Q85" i="36" s="1"/>
  <c r="J18" i="35"/>
  <c r="J17" i="35" s="1"/>
  <c r="F25" i="40"/>
  <c r="K10" i="20"/>
  <c r="I86" i="35"/>
  <c r="I85" i="35" s="1"/>
  <c r="U33" i="35"/>
  <c r="K8" i="40"/>
  <c r="F49" i="40"/>
  <c r="K45" i="35"/>
  <c r="S63" i="35"/>
  <c r="L8" i="36"/>
  <c r="P26" i="20"/>
  <c r="P87" i="40"/>
  <c r="K50" i="40"/>
  <c r="U50" i="35"/>
  <c r="K10" i="23"/>
  <c r="N7" i="36"/>
  <c r="Q7" i="36" s="1"/>
  <c r="P10" i="22"/>
  <c r="K66" i="35"/>
  <c r="S49" i="35"/>
  <c r="S48" i="35" s="1"/>
  <c r="S86" i="35"/>
  <c r="F50" i="23"/>
  <c r="U9" i="35"/>
  <c r="P50" i="40"/>
  <c r="U20" i="35"/>
  <c r="U70" i="35"/>
  <c r="J25" i="35"/>
  <c r="K25" i="35" s="1"/>
  <c r="P19" i="20"/>
  <c r="F49" i="23"/>
  <c r="P87" i="22"/>
  <c r="K15" i="35"/>
  <c r="P18" i="20"/>
  <c r="F11" i="23"/>
  <c r="Q18" i="36"/>
  <c r="K84" i="35"/>
  <c r="T17" i="34"/>
  <c r="U17" i="34" s="1"/>
  <c r="U18" i="34"/>
  <c r="P87" i="23"/>
  <c r="K50" i="35"/>
  <c r="K8" i="23"/>
  <c r="F50" i="40"/>
  <c r="U40" i="35"/>
  <c r="K83" i="35"/>
  <c r="I7" i="36"/>
  <c r="L7" i="36" s="1"/>
  <c r="F11" i="22"/>
  <c r="F13" i="22" s="1"/>
  <c r="Q86" i="36"/>
  <c r="U32" i="35"/>
  <c r="S10" i="35"/>
  <c r="S12" i="35" s="1"/>
  <c r="K87" i="22"/>
  <c r="K86" i="22" s="1"/>
  <c r="U51" i="35"/>
  <c r="K8" i="20"/>
  <c r="Q50" i="36"/>
  <c r="P64" i="23"/>
  <c r="U45" i="35"/>
  <c r="L85" i="36"/>
  <c r="L50" i="36"/>
  <c r="F87" i="20"/>
  <c r="F86" i="20" s="1"/>
  <c r="F49" i="22"/>
  <c r="L86" i="36"/>
  <c r="J49" i="35"/>
  <c r="J48" i="35" s="1"/>
  <c r="F50" i="22"/>
  <c r="F55" i="23"/>
  <c r="U26" i="35"/>
  <c r="H7" i="40"/>
  <c r="K7" i="40" s="1"/>
  <c r="F18" i="20"/>
  <c r="F50" i="20"/>
  <c r="F13" i="20"/>
  <c r="F54" i="23"/>
  <c r="K55" i="23"/>
  <c r="T7" i="35"/>
  <c r="U7" i="35" s="1"/>
  <c r="F10" i="40"/>
  <c r="U16" i="35"/>
  <c r="T18" i="35"/>
  <c r="K23" i="35"/>
  <c r="F49" i="20"/>
  <c r="K13" i="22"/>
  <c r="M7" i="20"/>
  <c r="P7" i="20" s="1"/>
  <c r="N6" i="35"/>
  <c r="T6" i="35" s="1"/>
  <c r="J86" i="35"/>
  <c r="J85" i="35" s="1"/>
  <c r="K26" i="35"/>
  <c r="D52" i="35"/>
  <c r="J52" i="35" s="1"/>
  <c r="J54" i="35" s="1"/>
  <c r="J53" i="35" s="1"/>
  <c r="C53" i="20"/>
  <c r="F53" i="20" s="1"/>
  <c r="F54" i="20" s="1"/>
  <c r="F26" i="20"/>
  <c r="F25" i="20"/>
  <c r="P25" i="20"/>
  <c r="F19" i="20"/>
  <c r="J6" i="35"/>
  <c r="K41" i="35"/>
  <c r="K51" i="35"/>
  <c r="K64" i="35"/>
  <c r="P8" i="20"/>
  <c r="Q11" i="36"/>
  <c r="P49" i="40"/>
  <c r="Q49" i="36"/>
  <c r="U27" i="35"/>
  <c r="L49" i="36"/>
  <c r="K87" i="20"/>
  <c r="K86" i="20" s="1"/>
  <c r="C7" i="22"/>
  <c r="F7" i="22" s="1"/>
  <c r="H7" i="22"/>
  <c r="K7" i="22" s="1"/>
  <c r="U9" i="34"/>
  <c r="T12" i="34"/>
  <c r="K18" i="22"/>
  <c r="K49" i="23"/>
  <c r="P50" i="20"/>
  <c r="K54" i="23"/>
  <c r="C53" i="22"/>
  <c r="F53" i="22" s="1"/>
  <c r="H53" i="22"/>
  <c r="K53" i="22" s="1"/>
  <c r="K49" i="20"/>
  <c r="P49" i="20"/>
  <c r="T48" i="34"/>
  <c r="U48" i="34" s="1"/>
  <c r="U49" i="34"/>
  <c r="K63" i="35"/>
  <c r="U21" i="35"/>
  <c r="T25" i="35"/>
  <c r="T24" i="34"/>
  <c r="U24" i="34" s="1"/>
  <c r="U25" i="34"/>
  <c r="L55" i="36"/>
  <c r="K49" i="22"/>
  <c r="K50" i="22"/>
  <c r="P53" i="22"/>
  <c r="P55" i="22" s="1"/>
  <c r="P49" i="23"/>
  <c r="M53" i="20"/>
  <c r="P53" i="20" s="1"/>
  <c r="N52" i="35"/>
  <c r="T52" i="35" s="1"/>
  <c r="K19" i="28"/>
  <c r="K10" i="28"/>
  <c r="K13" i="28"/>
  <c r="K26" i="28"/>
  <c r="K22" i="28"/>
  <c r="K12" i="28"/>
  <c r="K20" i="28"/>
  <c r="K11" i="28"/>
  <c r="K7" i="28"/>
  <c r="K15" i="28"/>
  <c r="K16" i="28"/>
  <c r="K25" i="28"/>
  <c r="K9" i="28"/>
  <c r="K17" i="28"/>
  <c r="K8" i="28"/>
  <c r="K14" i="28"/>
  <c r="K23" i="28"/>
  <c r="K21" i="28"/>
  <c r="K18" i="28"/>
  <c r="K24" i="28"/>
  <c r="K64" i="12"/>
  <c r="P6" i="28"/>
  <c r="U29" i="35"/>
  <c r="T49" i="35"/>
  <c r="K50" i="20"/>
  <c r="C7" i="23"/>
  <c r="F7" i="23" s="1"/>
  <c r="H7" i="23"/>
  <c r="K7" i="23" s="1"/>
  <c r="Q53" i="36"/>
  <c r="Q55" i="36" s="1"/>
  <c r="P12" i="18"/>
  <c r="P13" i="18"/>
  <c r="P87" i="20"/>
  <c r="P13" i="12"/>
  <c r="N7" i="28"/>
  <c r="K86" i="12"/>
  <c r="N28" i="28" s="1"/>
  <c r="P50" i="22"/>
  <c r="P27" i="12"/>
  <c r="P49" i="12" s="1"/>
  <c r="M51" i="12"/>
  <c r="P51" i="12" s="1"/>
  <c r="P54" i="12" s="1"/>
  <c r="C6" i="35"/>
  <c r="I6" i="35" s="1"/>
  <c r="H7" i="20"/>
  <c r="K7" i="20" s="1"/>
  <c r="H53" i="20"/>
  <c r="K53" i="20" s="1"/>
  <c r="K54" i="20" s="1"/>
  <c r="P12" i="12"/>
  <c r="K87" i="23"/>
  <c r="K86" i="23" s="1"/>
  <c r="P49" i="22"/>
  <c r="U64" i="35"/>
  <c r="T86" i="35"/>
  <c r="K13" i="35"/>
  <c r="P50" i="23"/>
  <c r="I24" i="35"/>
  <c r="K20" i="35"/>
  <c r="K49" i="40"/>
  <c r="L54" i="36"/>
  <c r="K50" i="23"/>
  <c r="K25" i="23"/>
  <c r="O64" i="22"/>
  <c r="P64" i="22" s="1"/>
  <c r="O64" i="40"/>
  <c r="P64" i="40" s="1"/>
  <c r="P53" i="23"/>
  <c r="P55" i="23" s="1"/>
  <c r="U52" i="34"/>
  <c r="S52" i="35"/>
  <c r="S54" i="35" s="1"/>
  <c r="S53" i="35" s="1"/>
  <c r="U86" i="34"/>
  <c r="U54" i="34"/>
  <c r="T53" i="34"/>
  <c r="U53" i="34" s="1"/>
  <c r="Q63" i="35"/>
  <c r="T63" i="35" s="1"/>
  <c r="P55" i="12"/>
  <c r="T85" i="34"/>
  <c r="P55" i="18"/>
  <c r="P54" i="18"/>
  <c r="O64" i="20"/>
  <c r="P64" i="20" s="1"/>
  <c r="U18" i="35" l="1"/>
  <c r="P12" i="22"/>
  <c r="J12" i="35"/>
  <c r="K12" i="35" s="1"/>
  <c r="P13" i="40"/>
  <c r="P12" i="23"/>
  <c r="K54" i="40"/>
  <c r="Q13" i="36"/>
  <c r="U85" i="34"/>
  <c r="K12" i="41"/>
  <c r="P13" i="20"/>
  <c r="P12" i="40"/>
  <c r="F13" i="23"/>
  <c r="F12" i="23" s="1"/>
  <c r="L13" i="36"/>
  <c r="L12" i="36" s="1"/>
  <c r="F55" i="41"/>
  <c r="P12" i="41"/>
  <c r="K9" i="35"/>
  <c r="F12" i="41"/>
  <c r="F13" i="40"/>
  <c r="F12" i="40" s="1"/>
  <c r="F54" i="40"/>
  <c r="K13" i="40"/>
  <c r="K12" i="40" s="1"/>
  <c r="K18" i="35"/>
  <c r="K13" i="20"/>
  <c r="K12" i="20" s="1"/>
  <c r="S85" i="35"/>
  <c r="P86" i="40"/>
  <c r="Q12" i="36"/>
  <c r="K13" i="23"/>
  <c r="K12" i="23" s="1"/>
  <c r="P13" i="22"/>
  <c r="S11" i="35"/>
  <c r="J24" i="35"/>
  <c r="K24" i="35" s="1"/>
  <c r="U86" i="35"/>
  <c r="P86" i="22"/>
  <c r="F12" i="20"/>
  <c r="K86" i="35"/>
  <c r="K85" i="35" s="1"/>
  <c r="P86" i="23"/>
  <c r="U6" i="35"/>
  <c r="P12" i="20"/>
  <c r="U10" i="35"/>
  <c r="K12" i="22"/>
  <c r="K52" i="35"/>
  <c r="T17" i="35"/>
  <c r="U17" i="35" s="1"/>
  <c r="K17" i="35"/>
  <c r="P54" i="40"/>
  <c r="K48" i="35"/>
  <c r="K49" i="35"/>
  <c r="F55" i="20"/>
  <c r="T12" i="35"/>
  <c r="U12" i="35" s="1"/>
  <c r="F12" i="22"/>
  <c r="U49" i="35"/>
  <c r="T48" i="35"/>
  <c r="U48" i="35" s="1"/>
  <c r="F21" i="28"/>
  <c r="F15" i="28"/>
  <c r="F17" i="28"/>
  <c r="F20" i="28"/>
  <c r="F9" i="28"/>
  <c r="F18" i="28"/>
  <c r="F23" i="28"/>
  <c r="F11" i="28"/>
  <c r="F14" i="28"/>
  <c r="F19" i="28"/>
  <c r="F10" i="28"/>
  <c r="F16" i="28"/>
  <c r="F25" i="28"/>
  <c r="F24" i="28"/>
  <c r="F13" i="28"/>
  <c r="F12" i="28"/>
  <c r="F22" i="28"/>
  <c r="F8" i="28"/>
  <c r="F26" i="28"/>
  <c r="F7" i="28"/>
  <c r="C6" i="28"/>
  <c r="I6" i="28"/>
  <c r="N6" i="28"/>
  <c r="K85" i="12"/>
  <c r="N27" i="28" s="1"/>
  <c r="U25" i="35"/>
  <c r="T24" i="35"/>
  <c r="U24" i="35" s="1"/>
  <c r="K55" i="20"/>
  <c r="K54" i="35"/>
  <c r="I53" i="35"/>
  <c r="K53" i="35" s="1"/>
  <c r="T11" i="34"/>
  <c r="U11" i="34" s="1"/>
  <c r="U12" i="34"/>
  <c r="Q54" i="36"/>
  <c r="K6" i="35"/>
  <c r="I11" i="35"/>
  <c r="P54" i="22"/>
  <c r="P86" i="20"/>
  <c r="K55" i="22"/>
  <c r="K54" i="22"/>
  <c r="F55" i="22"/>
  <c r="F54" i="22"/>
  <c r="P54" i="23"/>
  <c r="P55" i="20"/>
  <c r="P54" i="20"/>
  <c r="T54" i="35"/>
  <c r="U52" i="35"/>
  <c r="U63" i="35"/>
  <c r="T85" i="35"/>
  <c r="J11" i="35" l="1"/>
  <c r="K11" i="35" s="1"/>
  <c r="U85" i="35"/>
  <c r="T11" i="35"/>
  <c r="U11" i="35" s="1"/>
  <c r="C17" i="28"/>
  <c r="E17" i="28"/>
  <c r="B17" i="28"/>
  <c r="C15" i="28"/>
  <c r="B15" i="28"/>
  <c r="E15" i="28"/>
  <c r="E21" i="28"/>
  <c r="B21" i="28"/>
  <c r="C21" i="28"/>
  <c r="B16" i="28"/>
  <c r="C16" i="28"/>
  <c r="E16" i="28"/>
  <c r="E10" i="28"/>
  <c r="C10" i="28"/>
  <c r="B10" i="28"/>
  <c r="B19" i="28"/>
  <c r="C19" i="28"/>
  <c r="E19" i="28"/>
  <c r="C14" i="28"/>
  <c r="B14" i="28"/>
  <c r="E14" i="28"/>
  <c r="C11" i="28"/>
  <c r="E11" i="28"/>
  <c r="B11" i="28"/>
  <c r="B26" i="28"/>
  <c r="E26" i="28"/>
  <c r="C26" i="28"/>
  <c r="B8" i="28"/>
  <c r="E8" i="28"/>
  <c r="C8" i="28"/>
  <c r="E22" i="28"/>
  <c r="B22" i="28"/>
  <c r="C22" i="28"/>
  <c r="C7" i="28"/>
  <c r="B7" i="28"/>
  <c r="F28" i="28"/>
  <c r="E7" i="28"/>
  <c r="C23" i="28"/>
  <c r="B23" i="28"/>
  <c r="E23" i="28"/>
  <c r="E18" i="28"/>
  <c r="B18" i="28"/>
  <c r="C18" i="28"/>
  <c r="B9" i="28"/>
  <c r="E9" i="28"/>
  <c r="C9" i="28"/>
  <c r="B12" i="28"/>
  <c r="C12" i="28"/>
  <c r="E12" i="28"/>
  <c r="C20" i="28"/>
  <c r="B20" i="28"/>
  <c r="E20" i="28"/>
  <c r="E13" i="28"/>
  <c r="C13" i="28"/>
  <c r="B13" i="28"/>
  <c r="E24" i="28"/>
  <c r="B24" i="28"/>
  <c r="C24" i="28"/>
  <c r="E25" i="28"/>
  <c r="C25" i="28"/>
  <c r="B25" i="28"/>
  <c r="L27" i="28"/>
  <c r="F27" i="28"/>
  <c r="L6" i="28"/>
  <c r="F6" i="28"/>
  <c r="T53" i="35"/>
  <c r="U53" i="35" s="1"/>
  <c r="U54" i="35"/>
  <c r="L26" i="28" l="1"/>
  <c r="L22" i="28"/>
  <c r="L18" i="28"/>
  <c r="L19" i="28"/>
  <c r="L16" i="28"/>
  <c r="L11" i="28"/>
  <c r="L17" i="28"/>
  <c r="L13" i="28"/>
  <c r="L24" i="28"/>
  <c r="L20" i="28"/>
  <c r="L25" i="28"/>
  <c r="L12" i="28"/>
  <c r="L7" i="28"/>
  <c r="L21" i="28"/>
  <c r="L9" i="28"/>
  <c r="L8" i="28"/>
  <c r="L15" i="28"/>
  <c r="L23" i="28"/>
  <c r="L14" i="28"/>
  <c r="L10" i="28"/>
  <c r="H12" i="28" l="1"/>
  <c r="I12" i="28"/>
  <c r="H18" i="28"/>
  <c r="I18" i="28"/>
  <c r="H7" i="28"/>
  <c r="L28" i="28"/>
  <c r="I7" i="28"/>
  <c r="H20" i="28"/>
  <c r="I20" i="28"/>
  <c r="H22" i="28"/>
  <c r="I22" i="28"/>
  <c r="I25" i="28"/>
  <c r="H25" i="28"/>
  <c r="H10" i="28"/>
  <c r="I10" i="28"/>
  <c r="H11" i="28"/>
  <c r="I11" i="28"/>
  <c r="I9" i="28"/>
  <c r="H9" i="28"/>
  <c r="I21" i="28"/>
  <c r="H21" i="28"/>
  <c r="H26" i="28"/>
  <c r="I26" i="28"/>
  <c r="I24" i="28"/>
  <c r="H24" i="28"/>
  <c r="I13" i="28"/>
  <c r="H13" i="28"/>
  <c r="I14" i="28"/>
  <c r="H14" i="28"/>
  <c r="H17" i="28"/>
  <c r="I17" i="28"/>
  <c r="I23" i="28"/>
  <c r="H23" i="28"/>
  <c r="H15" i="28"/>
  <c r="I15" i="28"/>
  <c r="I16" i="28"/>
  <c r="H16" i="28"/>
  <c r="I8" i="28"/>
  <c r="H8" i="28"/>
  <c r="H19" i="28"/>
  <c r="I19" i="28"/>
  <c r="K82" i="27" l="1"/>
  <c r="G82" i="27"/>
  <c r="N82" i="27"/>
  <c r="H82" i="27"/>
  <c r="F82" i="27"/>
  <c r="C82" i="27"/>
  <c r="M82" i="27"/>
  <c r="D82" i="27"/>
  <c r="L82" i="27"/>
  <c r="J82" i="27"/>
  <c r="I82" i="27"/>
  <c r="E82" i="27"/>
  <c r="O82" i="27"/>
</calcChain>
</file>

<file path=xl/sharedStrings.xml><?xml version="1.0" encoding="utf-8"?>
<sst xmlns="http://schemas.openxmlformats.org/spreadsheetml/2006/main" count="2986" uniqueCount="208">
  <si>
    <t>ACTIVIDAD INDUSTRIAL</t>
  </si>
  <si>
    <t>Industria Minera</t>
  </si>
  <si>
    <t xml:space="preserve">Extracción de petróleo y gas </t>
  </si>
  <si>
    <t>Minería de minerales metálicos y no metálicos excepto petróleo y gas, y servicios relacionados</t>
  </si>
  <si>
    <t>Servicios relacionados con la minería</t>
  </si>
  <si>
    <t>Electricidad, agua y suministro de gas por ductos al consumidor fina</t>
  </si>
  <si>
    <t>Generación, transmisión y suministro de energía eléctrica</t>
  </si>
  <si>
    <t>Agua y suministro de gas por ductos al consumidor final</t>
  </si>
  <si>
    <t xml:space="preserve">Construcción </t>
  </si>
  <si>
    <t xml:space="preserve">Edificación </t>
  </si>
  <si>
    <t xml:space="preserve">Construcción de obras de ingeniería civil u obra pesada </t>
  </si>
  <si>
    <t xml:space="preserve">Trabajos especializados para la construcción </t>
  </si>
  <si>
    <t>Total industrias manufactureras</t>
  </si>
  <si>
    <t>Industria alimentaria</t>
  </si>
  <si>
    <t>Industria de las bebidas y del tabaco</t>
  </si>
  <si>
    <t>Fabricación de insumos textiles</t>
  </si>
  <si>
    <t>Confección de productos textiles, excepto prendas de vestir</t>
  </si>
  <si>
    <t>Fabricación de prendas de vestir</t>
  </si>
  <si>
    <t>Fabricación de productos de cuero, piel y materiales sucedáneos, excepto prendas de vestir</t>
  </si>
  <si>
    <t>Industria de la madera</t>
  </si>
  <si>
    <t>Industria del papel</t>
  </si>
  <si>
    <t>Impresión e industrias conexas</t>
  </si>
  <si>
    <t>Fabricación de productos derivados del petróleo y del carbón</t>
  </si>
  <si>
    <t>Industria química</t>
  </si>
  <si>
    <t>Industria del plástico y del hule</t>
  </si>
  <si>
    <t>Fabricación de productos a base de minerales no metálicos</t>
  </si>
  <si>
    <t>Industrias metálicas básicas</t>
  </si>
  <si>
    <t>Fabricación de productos metálicos</t>
  </si>
  <si>
    <t>Fabricación de maquinaria y equipo</t>
  </si>
  <si>
    <t>Fabricación de equipo de computación, comunicación, medición y otros equipos, componentes y accesorios electrónicos</t>
  </si>
  <si>
    <t>Fabricación de equipo de generación eléctrica y aparatos y accesorios eléctricos</t>
  </si>
  <si>
    <t>Fabricación de equipo de transporte</t>
  </si>
  <si>
    <t>Fabricación de muebles y productos relacionados</t>
  </si>
  <si>
    <t>Otras industrias manufactureras</t>
  </si>
  <si>
    <t>Manufacturas sin equipo de transporte</t>
  </si>
  <si>
    <t>SERIES ORIGINALES</t>
  </si>
  <si>
    <t>ESTRUCTURA PORCENTUAL</t>
  </si>
  <si>
    <t>PIB Actividad Industrial</t>
  </si>
  <si>
    <t>Variaciones Porcentuales Anuales</t>
  </si>
  <si>
    <t>Acumulado</t>
  </si>
  <si>
    <t>Variaciones Porcentuales Respecto al Período Anterior</t>
  </si>
  <si>
    <t>Estructura</t>
  </si>
  <si>
    <t>Actividad Industrial</t>
  </si>
  <si>
    <t>Minería</t>
  </si>
  <si>
    <t>Electricidad</t>
  </si>
  <si>
    <t>Construcción</t>
  </si>
  <si>
    <t>Manufacturas</t>
  </si>
  <si>
    <t>Extracción de petróleo y gas</t>
  </si>
  <si>
    <t xml:space="preserve">Minería de minerales metálicos y no metálicos, excepto petróleo y gas </t>
  </si>
  <si>
    <t>Electricidad, agua y suministro de gas por ductos al consumidor final</t>
  </si>
  <si>
    <t>Industrias manufactureras</t>
  </si>
  <si>
    <t>Fab. de prods de cuero, piel y materiales sucedáneos, excepto prendas de vestir</t>
  </si>
  <si>
    <t>Fab. de equipo de computación, comunicación, medición y otros equipos, componentes y accesorios electrónicos</t>
  </si>
  <si>
    <t>Fab. de equipo de generación eléctrica y aparatos y accs eléctricos</t>
  </si>
  <si>
    <t>Variación Mensual</t>
  </si>
  <si>
    <t>Contribución al crecimiento</t>
  </si>
  <si>
    <t>Series Originales</t>
  </si>
  <si>
    <t>Series Desestacionalizadas</t>
  </si>
  <si>
    <t>Variación Anual</t>
  </si>
  <si>
    <t>Contribuciones al Crecimiento de la Actividad Industrial: Mensual</t>
  </si>
  <si>
    <t>Fuente: Elaboración de Banco de México con información del SCNM, INEGI.</t>
  </si>
  <si>
    <t>Contribuciones al Crecimiento de la Actividad Industrial: Trimestral</t>
  </si>
  <si>
    <t>2015-IV</t>
  </si>
  <si>
    <t>Variación Trimestral</t>
  </si>
  <si>
    <t>Ene-Feb-</t>
  </si>
  <si>
    <t>Contribuciones al Crecimiento de la Actividad Industrial: Semestral</t>
  </si>
  <si>
    <t>Variación Semestral</t>
  </si>
  <si>
    <t>Variación Bimestral</t>
  </si>
  <si>
    <t>Anual</t>
  </si>
  <si>
    <t>Manufacturas sin equipo de transporte (suma para estructura)</t>
  </si>
  <si>
    <t>Industrias manufactureras sin equipo de transporte</t>
  </si>
  <si>
    <t>Contribuciones al Crecimiento de las Manufacturas sin Equipo de Transporte: Mensual</t>
  </si>
  <si>
    <t>Contribuciones al Crecimiento de las Manufacturas sin Equipo de Transporte: Semestral</t>
  </si>
  <si>
    <t>Fab. de equipo de generación eléctrica y aparatos y accs. eléctricos</t>
  </si>
  <si>
    <t>Diferencia Estadística</t>
  </si>
  <si>
    <t>Actividad Industrial (suma de componentes)</t>
  </si>
  <si>
    <t>Minería (suma de componentes)</t>
  </si>
  <si>
    <t>Construcción (suma de componentes)</t>
  </si>
  <si>
    <t>Industrias manufactureras (suma de componentes)</t>
  </si>
  <si>
    <t>Industrias manufactureras sin equipo de transporte (suma de componentes)</t>
  </si>
  <si>
    <t>SERIES Desestacionalizadas</t>
  </si>
  <si>
    <t>Total</t>
  </si>
  <si>
    <t>SIN AUTOS</t>
  </si>
  <si>
    <t>Contribuciones al Crecimiento de las Manufacturas sin Equipo de Transporte: Trimestral</t>
  </si>
  <si>
    <t>periodo de:</t>
  </si>
  <si>
    <t>al:</t>
  </si>
  <si>
    <t>Semestral</t>
  </si>
  <si>
    <t>Trimestral</t>
  </si>
  <si>
    <t>Bimestral</t>
  </si>
  <si>
    <t>Estructura porcentual</t>
  </si>
  <si>
    <t>Variación porcentual Anual</t>
  </si>
  <si>
    <t>Variación porcentual con respecto al periodo anterior</t>
  </si>
  <si>
    <t>Mes de actualización:</t>
  </si>
  <si>
    <t>ref</t>
  </si>
  <si>
    <t>año anterior</t>
  </si>
  <si>
    <t>Acumular de:</t>
  </si>
  <si>
    <t>a:</t>
  </si>
  <si>
    <t>acumular datos a:</t>
  </si>
  <si>
    <t>valor</t>
  </si>
  <si>
    <t>Trimestre de actualización:</t>
  </si>
  <si>
    <t>bim anterior</t>
  </si>
  <si>
    <t>Semestre de actualización:</t>
  </si>
  <si>
    <t>Estructura Trimestral</t>
  </si>
  <si>
    <t>Enero-febrero 2015</t>
  </si>
  <si>
    <t>Enero-febrero 2016</t>
  </si>
  <si>
    <t>Contribuciones al Crecimiento de la Actividad Industrial: Bimestral</t>
  </si>
  <si>
    <t>Contribuciones al Crecimiento de las Manufacturas sin Equipo de Transporte: Bimestral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</si>
  <si>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</si>
  <si>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</si>
  <si>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</si>
  <si>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</si>
  <si>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</si>
  <si>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</si>
  <si>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</si>
  <si>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</si>
  <si>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</si>
  <si>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</si>
  <si>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</si>
  <si>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</si>
  <si>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Enero-febrero 2017</t>
  </si>
  <si>
    <t>Marzo-abril 2015</t>
  </si>
  <si>
    <t>Mayo-junio 2015</t>
  </si>
  <si>
    <t>Septiembre-octubre 2016</t>
  </si>
  <si>
    <t>Noviembre-diciembre 2015</t>
  </si>
  <si>
    <t>Marzo-abril 2016</t>
  </si>
  <si>
    <t>Mayo-junio 2016</t>
  </si>
  <si>
    <t>Noviembre-diciembre 2016</t>
  </si>
  <si>
    <t>Marzo-abril 2017</t>
  </si>
  <si>
    <t>Mayo-junio 2017</t>
  </si>
  <si>
    <t>Noviembre-diciembre 2017</t>
  </si>
  <si>
    <t>Contribuciones al Crecimiento Anual de la Actividad Industrial; series originales</t>
  </si>
  <si>
    <t>Contribuciones al Crecimiento Mensual de la Actividad Industrial; series desestacionalizadas</t>
  </si>
  <si>
    <t>Ordenado por Contribución al Crecimiento</t>
  </si>
  <si>
    <t>Ordenado por Variación Anual</t>
  </si>
  <si>
    <t>Julio-agosto 2015</t>
  </si>
  <si>
    <t>Julio-agosto 2016</t>
  </si>
  <si>
    <t>Julio-agosto 2017</t>
  </si>
  <si>
    <t>Datos de Actualización</t>
  </si>
  <si>
    <t>mes:</t>
  </si>
  <si>
    <t>trimestre:</t>
  </si>
  <si>
    <t>año actual:</t>
  </si>
  <si>
    <t>mensuales:</t>
  </si>
  <si>
    <t>trimestrales:</t>
  </si>
  <si>
    <t>trim Anterior</t>
  </si>
  <si>
    <t>actual</t>
  </si>
  <si>
    <t>bimestrales:</t>
  </si>
  <si>
    <t>bim Anterior</t>
  </si>
  <si>
    <t>semestrales:</t>
  </si>
  <si>
    <t>sem Anterior</t>
  </si>
  <si>
    <t>anual:</t>
  </si>
  <si>
    <t>año:</t>
  </si>
  <si>
    <t>semestre:</t>
  </si>
  <si>
    <t>Diferencia</t>
  </si>
  <si>
    <t>Contribuciones al Crecimiento de la Actividad Industrial: Anual</t>
  </si>
  <si>
    <t>Contribuciones al Crecimiento de las Manufacturas sin Equipo de Transporte: Anual</t>
  </si>
  <si>
    <t>Originales</t>
  </si>
  <si>
    <t>Desestacionalizadas</t>
  </si>
  <si>
    <t>CUIDADO CON LAS FORMULAS DE Man. Sn equipo de trasnporte</t>
  </si>
  <si>
    <t>Índices IMAI</t>
  </si>
  <si>
    <t>bimestre natural:</t>
  </si>
  <si>
    <t>Trimestre Adelantado:</t>
  </si>
  <si>
    <t>Trimestres Previos</t>
  </si>
  <si>
    <t>Variación porcentual con respecto al TRIMESTRE anterior</t>
  </si>
  <si>
    <t>Esre cuadro se incluye en los reportes de los meses de:</t>
  </si>
  <si>
    <t>ESTRUCTURA PORCENTUAL Sobre el total</t>
  </si>
  <si>
    <t>Contribuciones al Crecimiento de la Actividad Industrial: Bimestral VS Trimestral</t>
  </si>
  <si>
    <t>Contribuciones al Crecimiento de las Manufacturas sin Equipo de Transporte: Bimestral VS Trimestral</t>
  </si>
  <si>
    <t>B</t>
  </si>
  <si>
    <t>C</t>
  </si>
  <si>
    <t>D</t>
  </si>
  <si>
    <t>F</t>
  </si>
  <si>
    <t>E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</si>
  <si>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</si>
  <si>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</si>
  <si>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</si>
  <si>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</si>
  <si>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</si>
  <si>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</si>
  <si>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</si>
  <si>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</si>
  <si>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</si>
  <si>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</si>
  <si>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</si>
  <si>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</si>
  <si>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</si>
  <si>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</si>
  <si>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</si>
  <si>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</si>
  <si>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</si>
  <si>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</si>
  <si>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</si>
  <si>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</si>
  <si>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</si>
  <si>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</si>
  <si>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</si>
  <si>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</si>
  <si>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</si>
  <si>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</si>
  <si>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</si>
  <si>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</si>
  <si>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</si>
  <si>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PIB 2018</t>
  </si>
  <si>
    <t>PONDERADORES PIB 2018</t>
  </si>
  <si>
    <t>Octubre-Noviembre 2025</t>
  </si>
  <si>
    <t>Noviembre-diciembre 2025</t>
  </si>
  <si>
    <t>2025-IV</t>
  </si>
  <si>
    <t>S II-2025</t>
  </si>
  <si>
    <t>Contribuciones al Crecimiento de la Actividad Industrial: Mensual VS Trimestral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</si>
</sst>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"/>
    <numFmt numFmtId="165" formatCode="0.0"/>
    <numFmt numFmtId="166" formatCode="_-* #,##0_-;\-* #,##0_-;_-* &quot;-&quot;??_-;_-@_-"/>
    <numFmt numFmtId="167" formatCode="0.0000000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Arial"/>
      <family val="2"/>
    </font>
    <font>
      <b/>
      <sz val="16"/>
      <color rgb="FFFF0000"/>
      <name val="Arial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8"/>
      <color rgb="FF0000FF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2"/>
      <color theme="1"/>
      <name val="Arial"/>
      <family val="2"/>
    </font>
    <font>
      <b/>
      <sz val="18"/>
      <color rgb="FFFF0000"/>
      <name val="Arial"/>
      <family val="2"/>
    </font>
    <font>
      <b/>
      <sz val="10"/>
      <color rgb="FF0000FF"/>
      <name val="Calibri"/>
      <family val="2"/>
      <scheme val="minor"/>
    </font>
    <font>
      <b/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6F8F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CCECFF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auto="1"/>
      </bottom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/>
      <right style="dotted">
        <color rgb="FF000000"/>
      </right>
      <top/>
      <bottom/>
      <diagonal/>
    </border>
    <border>
      <left/>
      <right style="dotted">
        <color rgb="FF000000"/>
      </right>
      <top/>
      <bottom style="double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double">
        <color auto="1"/>
      </bottom>
      <diagonal/>
    </border>
    <border>
      <left/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/>
      <right style="dashed">
        <color rgb="FF000000"/>
      </right>
      <top/>
      <bottom style="thin">
        <color rgb="FF000000"/>
      </bottom>
      <diagonal/>
    </border>
    <border>
      <left/>
      <right style="dashed">
        <color rgb="FF000000"/>
      </right>
      <top/>
      <bottom/>
      <diagonal/>
    </border>
    <border>
      <left/>
      <right style="dashed">
        <color rgb="FF000000"/>
      </right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dotted">
        <color auto="1"/>
      </right>
      <top/>
      <bottom style="double">
        <color auto="1"/>
      </bottom>
      <diagonal/>
    </border>
    <border>
      <left/>
      <right style="dotted">
        <color auto="1"/>
      </right>
      <top/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dotted">
        <color rgb="FF000000"/>
      </right>
      <top style="double">
        <color auto="1"/>
      </top>
      <bottom/>
      <diagonal/>
    </border>
    <border>
      <left/>
      <right style="thin">
        <color rgb="FF000000"/>
      </right>
      <top style="double">
        <color auto="1"/>
      </top>
      <bottom/>
      <diagonal/>
    </border>
    <border>
      <left/>
      <right style="dashed">
        <color rgb="FF000000"/>
      </right>
      <top style="double">
        <color auto="1"/>
      </top>
      <bottom/>
      <diagonal/>
    </border>
  </borders>
  <cellStyleXfs count="5">
    <xf numFmtId="0" fontId="0" fillId="0" borderId="0"/>
    <xf numFmtId="0" fontId="1" fillId="0" borderId="0"/>
    <xf numFmtId="0" fontId="13" fillId="0" borderId="0"/>
    <xf numFmtId="43" fontId="1" fillId="0" borderId="0" applyFont="0" applyFill="0" applyBorder="0" applyAlignment="0" applyProtection="0"/>
    <xf numFmtId="0" fontId="1" fillId="0" borderId="0"/>
  </cellStyleXfs>
  <cellXfs count="562">
    <xf numFmtId="0" fontId="0" fillId="0" borderId="0" xfId="0"/>
    <xf numFmtId="17" fontId="0" fillId="0" borderId="0" xfId="0" applyNumberFormat="1"/>
    <xf numFmtId="0" fontId="1" fillId="7" borderId="0" xfId="1" applyFont="1" applyFill="1" applyAlignment="1">
      <alignment horizontal="left" indent="1"/>
    </xf>
    <xf numFmtId="0" fontId="1" fillId="8" borderId="0" xfId="1" applyFont="1" applyFill="1" applyAlignment="1">
      <alignment horizontal="left" indent="1"/>
    </xf>
    <xf numFmtId="0" fontId="1" fillId="7" borderId="0" xfId="1" applyFill="1" applyAlignment="1">
      <alignment horizontal="left" indent="2"/>
    </xf>
    <xf numFmtId="0" fontId="1" fillId="8" borderId="0" xfId="1" applyFill="1" applyAlignment="1">
      <alignment horizontal="left" indent="2"/>
    </xf>
    <xf numFmtId="0" fontId="1" fillId="7" borderId="0" xfId="1" applyFill="1" applyBorder="1" applyAlignment="1">
      <alignment horizontal="left" indent="2"/>
    </xf>
    <xf numFmtId="2" fontId="1" fillId="8" borderId="0" xfId="1" applyNumberFormat="1" applyFill="1" applyAlignment="1">
      <alignment horizontal="left" wrapText="1" indent="2"/>
    </xf>
    <xf numFmtId="0" fontId="1" fillId="7" borderId="0" xfId="1" applyFont="1" applyFill="1" applyAlignment="1">
      <alignment horizontal="left" wrapText="1" indent="2"/>
    </xf>
    <xf numFmtId="0" fontId="1" fillId="8" borderId="0" xfId="1" applyFont="1" applyFill="1" applyAlignment="1">
      <alignment horizontal="left" wrapText="1" indent="2"/>
    </xf>
    <xf numFmtId="0" fontId="1" fillId="0" borderId="0" xfId="0" applyFont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 wrapText="1"/>
    </xf>
    <xf numFmtId="0" fontId="0" fillId="0" borderId="0" xfId="0" applyFill="1"/>
    <xf numFmtId="2" fontId="1" fillId="7" borderId="0" xfId="1" applyNumberFormat="1" applyFont="1" applyFill="1" applyAlignment="1">
      <alignment horizontal="right" indent="1"/>
    </xf>
    <xf numFmtId="2" fontId="1" fillId="8" borderId="0" xfId="1" applyNumberFormat="1" applyFont="1" applyFill="1" applyAlignment="1">
      <alignment horizontal="right" indent="1"/>
    </xf>
    <xf numFmtId="2" fontId="1" fillId="7" borderId="0" xfId="1" applyNumberFormat="1" applyFill="1" applyAlignment="1">
      <alignment horizontal="right" indent="1"/>
    </xf>
    <xf numFmtId="2" fontId="1" fillId="8" borderId="0" xfId="1" applyNumberFormat="1" applyFill="1" applyAlignment="1">
      <alignment horizontal="right" indent="1"/>
    </xf>
    <xf numFmtId="2" fontId="1" fillId="8" borderId="0" xfId="1" applyNumberFormat="1" applyFill="1" applyAlignment="1">
      <alignment horizontal="right" wrapText="1" indent="1"/>
    </xf>
    <xf numFmtId="2" fontId="1" fillId="7" borderId="0" xfId="1" applyNumberFormat="1" applyFont="1" applyFill="1" applyAlignment="1">
      <alignment horizontal="right" wrapText="1" indent="1"/>
    </xf>
    <xf numFmtId="2" fontId="1" fillId="8" borderId="0" xfId="1" applyNumberFormat="1" applyFont="1" applyFill="1" applyAlignment="1">
      <alignment horizontal="right" wrapText="1" indent="1"/>
    </xf>
    <xf numFmtId="0" fontId="7" fillId="4" borderId="5" xfId="0" applyFont="1" applyFill="1" applyBorder="1"/>
    <xf numFmtId="0" fontId="7" fillId="4" borderId="0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wrapText="1"/>
    </xf>
    <xf numFmtId="0" fontId="2" fillId="4" borderId="0" xfId="0" applyFont="1" applyFill="1" applyBorder="1" applyAlignment="1">
      <alignment horizontal="center" wrapText="1"/>
    </xf>
    <xf numFmtId="0" fontId="7" fillId="4" borderId="0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0" fontId="6" fillId="4" borderId="0" xfId="0" applyFont="1" applyFill="1" applyBorder="1" applyAlignment="1">
      <alignment horizontal="center" wrapText="1"/>
    </xf>
    <xf numFmtId="0" fontId="7" fillId="4" borderId="6" xfId="0" applyFont="1" applyFill="1" applyBorder="1"/>
    <xf numFmtId="0" fontId="2" fillId="4" borderId="6" xfId="0" applyFont="1" applyFill="1" applyBorder="1"/>
    <xf numFmtId="0" fontId="6" fillId="4" borderId="6" xfId="0" applyFont="1" applyFill="1" applyBorder="1"/>
    <xf numFmtId="1" fontId="2" fillId="4" borderId="6" xfId="0" applyNumberFormat="1" applyFont="1" applyFill="1" applyBorder="1"/>
    <xf numFmtId="1" fontId="7" fillId="4" borderId="6" xfId="0" applyNumberFormat="1" applyFont="1" applyFill="1" applyBorder="1"/>
    <xf numFmtId="1" fontId="6" fillId="4" borderId="6" xfId="0" applyNumberFormat="1" applyFont="1" applyFill="1" applyBorder="1" applyAlignment="1">
      <alignment horizontal="center"/>
    </xf>
    <xf numFmtId="1" fontId="6" fillId="4" borderId="6" xfId="0" applyNumberFormat="1" applyFont="1" applyFill="1" applyBorder="1"/>
    <xf numFmtId="17" fontId="2" fillId="4" borderId="6" xfId="0" applyNumberFormat="1" applyFont="1" applyFill="1" applyBorder="1" applyAlignment="1">
      <alignment horizontal="center"/>
    </xf>
    <xf numFmtId="1" fontId="2" fillId="4" borderId="6" xfId="0" applyNumberFormat="1" applyFont="1" applyFill="1" applyBorder="1" applyAlignment="1">
      <alignment horizontal="center"/>
    </xf>
    <xf numFmtId="0" fontId="1" fillId="2" borderId="0" xfId="1" applyFont="1" applyFill="1" applyAlignment="1">
      <alignment horizontal="left" wrapText="1" indent="2"/>
    </xf>
    <xf numFmtId="2" fontId="1" fillId="2" borderId="0" xfId="1" applyNumberFormat="1" applyFont="1" applyFill="1" applyAlignment="1">
      <alignment horizontal="right" wrapText="1" indent="1"/>
    </xf>
    <xf numFmtId="0" fontId="2" fillId="4" borderId="8" xfId="0" applyFont="1" applyFill="1" applyBorder="1" applyAlignment="1">
      <alignment horizontal="center" wrapText="1"/>
    </xf>
    <xf numFmtId="2" fontId="1" fillId="7" borderId="10" xfId="1" applyNumberFormat="1" applyFont="1" applyFill="1" applyBorder="1" applyAlignment="1">
      <alignment horizontal="right" wrapText="1" indent="1"/>
    </xf>
    <xf numFmtId="2" fontId="1" fillId="8" borderId="10" xfId="1" applyNumberFormat="1" applyFont="1" applyFill="1" applyBorder="1" applyAlignment="1">
      <alignment horizontal="right" wrapText="1" indent="1"/>
    </xf>
    <xf numFmtId="2" fontId="1" fillId="2" borderId="10" xfId="1" applyNumberFormat="1" applyFont="1" applyFill="1" applyBorder="1" applyAlignment="1">
      <alignment horizontal="right" wrapText="1" indent="1"/>
    </xf>
    <xf numFmtId="2" fontId="1" fillId="7" borderId="0" xfId="1" applyNumberFormat="1" applyFont="1" applyFill="1" applyBorder="1" applyAlignment="1">
      <alignment horizontal="right" wrapText="1" indent="1"/>
    </xf>
    <xf numFmtId="2" fontId="1" fillId="8" borderId="0" xfId="1" applyNumberFormat="1" applyFont="1" applyFill="1" applyBorder="1" applyAlignment="1">
      <alignment horizontal="right" wrapText="1" indent="1"/>
    </xf>
    <xf numFmtId="2" fontId="1" fillId="2" borderId="0" xfId="1" applyNumberFormat="1" applyFont="1" applyFill="1" applyBorder="1" applyAlignment="1">
      <alignment horizontal="right" wrapText="1" indent="1"/>
    </xf>
    <xf numFmtId="0" fontId="2" fillId="4" borderId="12" xfId="0" applyFont="1" applyFill="1" applyBorder="1" applyAlignment="1">
      <alignment horizontal="center" wrapText="1"/>
    </xf>
    <xf numFmtId="2" fontId="1" fillId="7" borderId="14" xfId="1" applyNumberFormat="1" applyFont="1" applyFill="1" applyBorder="1" applyAlignment="1">
      <alignment horizontal="right" wrapText="1" indent="1"/>
    </xf>
    <xf numFmtId="2" fontId="1" fillId="8" borderId="14" xfId="1" applyNumberFormat="1" applyFont="1" applyFill="1" applyBorder="1" applyAlignment="1">
      <alignment horizontal="right" wrapText="1" indent="1"/>
    </xf>
    <xf numFmtId="2" fontId="1" fillId="2" borderId="14" xfId="1" applyNumberFormat="1" applyFont="1" applyFill="1" applyBorder="1" applyAlignment="1">
      <alignment horizontal="right" wrapText="1" indent="1"/>
    </xf>
    <xf numFmtId="0" fontId="2" fillId="4" borderId="5" xfId="0" applyFont="1" applyFill="1" applyBorder="1" applyAlignment="1">
      <alignment horizontal="center" wrapText="1"/>
    </xf>
    <xf numFmtId="2" fontId="1" fillId="7" borderId="0" xfId="1" applyNumberFormat="1" applyFont="1" applyFill="1" applyBorder="1" applyAlignment="1">
      <alignment horizontal="right" indent="1"/>
    </xf>
    <xf numFmtId="2" fontId="1" fillId="7" borderId="14" xfId="1" applyNumberFormat="1" applyFont="1" applyFill="1" applyBorder="1" applyAlignment="1">
      <alignment horizontal="right" indent="1"/>
    </xf>
    <xf numFmtId="2" fontId="1" fillId="8" borderId="0" xfId="1" applyNumberFormat="1" applyFont="1" applyFill="1" applyBorder="1" applyAlignment="1">
      <alignment horizontal="right" indent="1"/>
    </xf>
    <xf numFmtId="2" fontId="1" fillId="8" borderId="14" xfId="1" applyNumberFormat="1" applyFont="1" applyFill="1" applyBorder="1" applyAlignment="1">
      <alignment horizontal="right" indent="1"/>
    </xf>
    <xf numFmtId="2" fontId="1" fillId="7" borderId="0" xfId="1" applyNumberFormat="1" applyFill="1" applyBorder="1" applyAlignment="1">
      <alignment horizontal="right" indent="1"/>
    </xf>
    <xf numFmtId="2" fontId="1" fillId="7" borderId="14" xfId="1" applyNumberFormat="1" applyFill="1" applyBorder="1" applyAlignment="1">
      <alignment horizontal="right" indent="1"/>
    </xf>
    <xf numFmtId="2" fontId="1" fillId="8" borderId="0" xfId="1" applyNumberFormat="1" applyFill="1" applyBorder="1" applyAlignment="1">
      <alignment horizontal="right" indent="1"/>
    </xf>
    <xf numFmtId="2" fontId="1" fillId="8" borderId="14" xfId="1" applyNumberFormat="1" applyFill="1" applyBorder="1" applyAlignment="1">
      <alignment horizontal="right" indent="1"/>
    </xf>
    <xf numFmtId="2" fontId="1" fillId="8" borderId="0" xfId="1" applyNumberFormat="1" applyFill="1" applyBorder="1" applyAlignment="1">
      <alignment horizontal="right" wrapText="1" indent="1"/>
    </xf>
    <xf numFmtId="2" fontId="1" fillId="8" borderId="14" xfId="1" applyNumberFormat="1" applyFill="1" applyBorder="1" applyAlignment="1">
      <alignment horizontal="right" wrapText="1" indent="1"/>
    </xf>
    <xf numFmtId="2" fontId="1" fillId="7" borderId="10" xfId="1" applyNumberFormat="1" applyFont="1" applyFill="1" applyBorder="1" applyAlignment="1">
      <alignment horizontal="right" indent="1"/>
    </xf>
    <xf numFmtId="2" fontId="1" fillId="8" borderId="10" xfId="1" applyNumberFormat="1" applyFont="1" applyFill="1" applyBorder="1" applyAlignment="1">
      <alignment horizontal="right" indent="1"/>
    </xf>
    <xf numFmtId="2" fontId="1" fillId="7" borderId="10" xfId="1" applyNumberFormat="1" applyFill="1" applyBorder="1" applyAlignment="1">
      <alignment horizontal="right" indent="1"/>
    </xf>
    <xf numFmtId="2" fontId="1" fillId="8" borderId="10" xfId="1" applyNumberFormat="1" applyFill="1" applyBorder="1" applyAlignment="1">
      <alignment horizontal="right" indent="1"/>
    </xf>
    <xf numFmtId="2" fontId="1" fillId="8" borderId="10" xfId="1" applyNumberFormat="1" applyFill="1" applyBorder="1" applyAlignment="1">
      <alignment horizontal="right" wrapText="1" indent="1"/>
    </xf>
    <xf numFmtId="0" fontId="0" fillId="8" borderId="0" xfId="1" applyFont="1" applyFill="1" applyAlignment="1">
      <alignment horizontal="left" wrapText="1" indent="2"/>
    </xf>
    <xf numFmtId="0" fontId="2" fillId="4" borderId="16" xfId="0" applyFont="1" applyFill="1" applyBorder="1" applyAlignment="1">
      <alignment horizontal="center" wrapText="1"/>
    </xf>
    <xf numFmtId="2" fontId="1" fillId="7" borderId="18" xfId="1" applyNumberFormat="1" applyFont="1" applyFill="1" applyBorder="1" applyAlignment="1">
      <alignment horizontal="right" indent="1"/>
    </xf>
    <xf numFmtId="2" fontId="1" fillId="8" borderId="18" xfId="1" applyNumberFormat="1" applyFont="1" applyFill="1" applyBorder="1" applyAlignment="1">
      <alignment horizontal="right" indent="1"/>
    </xf>
    <xf numFmtId="2" fontId="1" fillId="7" borderId="18" xfId="1" applyNumberFormat="1" applyFill="1" applyBorder="1" applyAlignment="1">
      <alignment horizontal="right" indent="1"/>
    </xf>
    <xf numFmtId="2" fontId="1" fillId="8" borderId="18" xfId="1" applyNumberFormat="1" applyFill="1" applyBorder="1" applyAlignment="1">
      <alignment horizontal="right" indent="1"/>
    </xf>
    <xf numFmtId="2" fontId="1" fillId="8" borderId="18" xfId="1" applyNumberFormat="1" applyFill="1" applyBorder="1" applyAlignment="1">
      <alignment horizontal="right" wrapText="1" indent="1"/>
    </xf>
    <xf numFmtId="2" fontId="1" fillId="7" borderId="18" xfId="1" applyNumberFormat="1" applyFont="1" applyFill="1" applyBorder="1" applyAlignment="1">
      <alignment horizontal="right" wrapText="1" indent="1"/>
    </xf>
    <xf numFmtId="2" fontId="1" fillId="8" borderId="18" xfId="1" applyNumberFormat="1" applyFont="1" applyFill="1" applyBorder="1" applyAlignment="1">
      <alignment horizontal="right" wrapText="1" indent="1"/>
    </xf>
    <xf numFmtId="0" fontId="7" fillId="8" borderId="0" xfId="1" applyFont="1" applyFill="1" applyBorder="1" applyAlignment="1">
      <alignment horizontal="left" indent="1"/>
    </xf>
    <xf numFmtId="2" fontId="7" fillId="8" borderId="0" xfId="1" applyNumberFormat="1" applyFont="1" applyFill="1" applyBorder="1" applyAlignment="1">
      <alignment horizontal="right" indent="1"/>
    </xf>
    <xf numFmtId="2" fontId="7" fillId="8" borderId="10" xfId="1" applyNumberFormat="1" applyFont="1" applyFill="1" applyBorder="1" applyAlignment="1">
      <alignment horizontal="right" indent="1"/>
    </xf>
    <xf numFmtId="2" fontId="7" fillId="8" borderId="14" xfId="1" applyNumberFormat="1" applyFont="1" applyFill="1" applyBorder="1" applyAlignment="1">
      <alignment horizontal="right" indent="1"/>
    </xf>
    <xf numFmtId="2" fontId="7" fillId="8" borderId="18" xfId="1" applyNumberFormat="1" applyFont="1" applyFill="1" applyBorder="1" applyAlignment="1">
      <alignment horizontal="right" indent="1"/>
    </xf>
    <xf numFmtId="0" fontId="1" fillId="8" borderId="0" xfId="1" applyFont="1" applyFill="1" applyBorder="1" applyAlignment="1">
      <alignment horizontal="left" indent="2"/>
    </xf>
    <xf numFmtId="0" fontId="0" fillId="0" borderId="20" xfId="0" applyFont="1" applyFill="1" applyBorder="1"/>
    <xf numFmtId="0" fontId="0" fillId="0" borderId="20" xfId="0" applyBorder="1"/>
    <xf numFmtId="0" fontId="1" fillId="7" borderId="0" xfId="1" applyFont="1" applyFill="1" applyBorder="1" applyAlignment="1">
      <alignment horizontal="left" wrapText="1" indent="2"/>
    </xf>
    <xf numFmtId="0" fontId="1" fillId="8" borderId="0" xfId="1" applyFont="1" applyFill="1" applyBorder="1" applyAlignment="1">
      <alignment horizontal="left" wrapText="1" indent="2"/>
    </xf>
    <xf numFmtId="0" fontId="10" fillId="10" borderId="0" xfId="1" applyFont="1" applyFill="1"/>
    <xf numFmtId="2" fontId="9" fillId="10" borderId="0" xfId="1" applyNumberFormat="1" applyFont="1" applyFill="1" applyBorder="1" applyAlignment="1">
      <alignment horizontal="right" indent="1"/>
    </xf>
    <xf numFmtId="2" fontId="9" fillId="10" borderId="10" xfId="1" applyNumberFormat="1" applyFont="1" applyFill="1" applyBorder="1" applyAlignment="1">
      <alignment horizontal="right" indent="1"/>
    </xf>
    <xf numFmtId="2" fontId="9" fillId="10" borderId="14" xfId="1" applyNumberFormat="1" applyFont="1" applyFill="1" applyBorder="1" applyAlignment="1">
      <alignment horizontal="right" indent="1"/>
    </xf>
    <xf numFmtId="2" fontId="9" fillId="10" borderId="0" xfId="1" applyNumberFormat="1" applyFont="1" applyFill="1" applyAlignment="1">
      <alignment horizontal="right" indent="1"/>
    </xf>
    <xf numFmtId="0" fontId="9" fillId="10" borderId="0" xfId="1" applyFont="1" applyFill="1"/>
    <xf numFmtId="2" fontId="9" fillId="10" borderId="18" xfId="1" applyNumberFormat="1" applyFont="1" applyFill="1" applyBorder="1" applyAlignment="1">
      <alignment horizontal="right" indent="1"/>
    </xf>
    <xf numFmtId="0" fontId="5" fillId="6" borderId="7" xfId="1" applyFont="1" applyFill="1" applyBorder="1" applyAlignment="1">
      <alignment horizontal="left" indent="1"/>
    </xf>
    <xf numFmtId="2" fontId="3" fillId="6" borderId="7" xfId="1" applyNumberFormat="1" applyFont="1" applyFill="1" applyBorder="1" applyAlignment="1">
      <alignment horizontal="right" indent="1"/>
    </xf>
    <xf numFmtId="2" fontId="3" fillId="6" borderId="11" xfId="1" applyNumberFormat="1" applyFont="1" applyFill="1" applyBorder="1" applyAlignment="1">
      <alignment horizontal="right" indent="1"/>
    </xf>
    <xf numFmtId="2" fontId="3" fillId="6" borderId="15" xfId="1" applyNumberFormat="1" applyFont="1" applyFill="1" applyBorder="1" applyAlignment="1">
      <alignment horizontal="right" indent="1"/>
    </xf>
    <xf numFmtId="0" fontId="3" fillId="6" borderId="7" xfId="1" applyFont="1" applyFill="1" applyBorder="1" applyAlignment="1">
      <alignment horizontal="left" indent="1"/>
    </xf>
    <xf numFmtId="2" fontId="3" fillId="6" borderId="19" xfId="1" applyNumberFormat="1" applyFont="1" applyFill="1" applyBorder="1" applyAlignment="1">
      <alignment horizontal="right" indent="1"/>
    </xf>
    <xf numFmtId="0" fontId="1" fillId="8" borderId="0" xfId="1" applyFill="1" applyBorder="1" applyAlignment="1">
      <alignment horizontal="left" indent="2"/>
    </xf>
    <xf numFmtId="0" fontId="5" fillId="6" borderId="7" xfId="1" applyFont="1" applyFill="1" applyBorder="1" applyAlignment="1">
      <alignment horizontal="left"/>
    </xf>
    <xf numFmtId="0" fontId="3" fillId="6" borderId="7" xfId="1" applyFont="1" applyFill="1" applyBorder="1" applyAlignment="1">
      <alignment horizontal="left"/>
    </xf>
    <xf numFmtId="0" fontId="10" fillId="10" borderId="0" xfId="1" applyFont="1" applyFill="1" applyAlignment="1">
      <alignment horizontal="left" indent="1"/>
    </xf>
    <xf numFmtId="0" fontId="9" fillId="10" borderId="0" xfId="1" applyFont="1" applyFill="1" applyAlignment="1">
      <alignment horizontal="left" indent="1"/>
    </xf>
    <xf numFmtId="2" fontId="1" fillId="7" borderId="22" xfId="1" applyNumberFormat="1" applyFont="1" applyFill="1" applyBorder="1" applyAlignment="1">
      <alignment horizontal="right" wrapText="1" indent="1"/>
    </xf>
    <xf numFmtId="2" fontId="3" fillId="6" borderId="21" xfId="1" applyNumberFormat="1" applyFont="1" applyFill="1" applyBorder="1" applyAlignment="1">
      <alignment horizontal="right" indent="1"/>
    </xf>
    <xf numFmtId="2" fontId="1" fillId="7" borderId="24" xfId="1" applyNumberFormat="1" applyFont="1" applyFill="1" applyBorder="1" applyAlignment="1">
      <alignment horizontal="right" wrapText="1" indent="1"/>
    </xf>
    <xf numFmtId="2" fontId="3" fillId="6" borderId="23" xfId="1" applyNumberFormat="1" applyFont="1" applyFill="1" applyBorder="1" applyAlignment="1">
      <alignment horizontal="right" indent="1"/>
    </xf>
    <xf numFmtId="2" fontId="1" fillId="7" borderId="24" xfId="1" applyNumberFormat="1" applyFont="1" applyFill="1" applyBorder="1" applyAlignment="1">
      <alignment horizontal="right" indent="1"/>
    </xf>
    <xf numFmtId="2" fontId="1" fillId="8" borderId="24" xfId="1" applyNumberFormat="1" applyFont="1" applyFill="1" applyBorder="1" applyAlignment="1">
      <alignment horizontal="right" indent="1"/>
    </xf>
    <xf numFmtId="2" fontId="1" fillId="7" borderId="24" xfId="1" applyNumberFormat="1" applyFill="1" applyBorder="1" applyAlignment="1">
      <alignment horizontal="right" indent="1"/>
    </xf>
    <xf numFmtId="0" fontId="11" fillId="0" borderId="0" xfId="0" applyFont="1"/>
    <xf numFmtId="0" fontId="11" fillId="11" borderId="0" xfId="0" applyFont="1" applyFill="1"/>
    <xf numFmtId="0" fontId="0" fillId="0" borderId="0" xfId="0" applyFont="1"/>
    <xf numFmtId="0" fontId="0" fillId="0" borderId="0" xfId="0" applyAlignment="1">
      <alignment horizontal="center"/>
    </xf>
    <xf numFmtId="3" fontId="11" fillId="0" borderId="0" xfId="0" applyNumberFormat="1" applyFont="1"/>
    <xf numFmtId="3" fontId="11" fillId="11" borderId="0" xfId="0" applyNumberFormat="1" applyFont="1" applyFill="1"/>
    <xf numFmtId="3" fontId="0" fillId="0" borderId="0" xfId="0" applyNumberFormat="1"/>
    <xf numFmtId="3" fontId="0" fillId="0" borderId="0" xfId="0" applyNumberFormat="1" applyFont="1"/>
    <xf numFmtId="0" fontId="4" fillId="0" borderId="20" xfId="0" applyFont="1" applyFill="1" applyBorder="1"/>
    <xf numFmtId="0" fontId="14" fillId="0" borderId="0" xfId="2" applyFont="1"/>
    <xf numFmtId="0" fontId="14" fillId="0" borderId="20" xfId="0" applyFont="1" applyBorder="1"/>
    <xf numFmtId="0" fontId="14" fillId="0" borderId="0" xfId="0" applyFont="1"/>
    <xf numFmtId="17" fontId="2" fillId="4" borderId="6" xfId="0" applyNumberFormat="1" applyFont="1" applyFill="1" applyBorder="1" applyAlignment="1">
      <alignment horizontal="center"/>
    </xf>
    <xf numFmtId="17" fontId="6" fillId="4" borderId="6" xfId="0" applyNumberFormat="1" applyFont="1" applyFill="1" applyBorder="1" applyAlignment="1">
      <alignment horizontal="center"/>
    </xf>
    <xf numFmtId="17" fontId="2" fillId="4" borderId="6" xfId="0" applyNumberFormat="1" applyFont="1" applyFill="1" applyBorder="1" applyAlignment="1">
      <alignment horizontal="center"/>
    </xf>
    <xf numFmtId="17" fontId="6" fillId="4" borderId="6" xfId="0" applyNumberFormat="1" applyFont="1" applyFill="1" applyBorder="1" applyAlignment="1">
      <alignment horizontal="center"/>
    </xf>
    <xf numFmtId="1" fontId="2" fillId="4" borderId="6" xfId="0" applyNumberFormat="1" applyFont="1" applyFill="1" applyBorder="1" applyAlignment="1">
      <alignment horizontal="center"/>
    </xf>
    <xf numFmtId="1" fontId="6" fillId="4" borderId="6" xfId="0" applyNumberFormat="1" applyFont="1" applyFill="1" applyBorder="1" applyAlignment="1">
      <alignment horizontal="center"/>
    </xf>
    <xf numFmtId="0" fontId="0" fillId="0" borderId="0" xfId="0" applyBorder="1"/>
    <xf numFmtId="0" fontId="7" fillId="0" borderId="0" xfId="0" applyFont="1" applyFill="1" applyBorder="1"/>
    <xf numFmtId="0" fontId="7" fillId="0" borderId="0" xfId="0" applyFont="1" applyFill="1" applyBorder="1" applyAlignment="1">
      <alignment wrapText="1"/>
    </xf>
    <xf numFmtId="0" fontId="2" fillId="0" borderId="0" xfId="0" applyFont="1" applyBorder="1"/>
    <xf numFmtId="0" fontId="2" fillId="0" borderId="0" xfId="0" applyFont="1" applyFill="1"/>
    <xf numFmtId="14" fontId="0" fillId="0" borderId="0" xfId="0" applyNumberFormat="1"/>
    <xf numFmtId="17" fontId="2" fillId="4" borderId="6" xfId="0" applyNumberFormat="1" applyFont="1" applyFill="1" applyBorder="1" applyAlignment="1">
      <alignment horizontal="center"/>
    </xf>
    <xf numFmtId="17" fontId="6" fillId="4" borderId="6" xfId="0" applyNumberFormat="1" applyFont="1" applyFill="1" applyBorder="1" applyAlignment="1">
      <alignment horizontal="center"/>
    </xf>
    <xf numFmtId="2" fontId="0" fillId="0" borderId="0" xfId="0" applyNumberFormat="1"/>
    <xf numFmtId="167" fontId="0" fillId="0" borderId="0" xfId="0" applyNumberFormat="1"/>
    <xf numFmtId="0" fontId="7" fillId="0" borderId="0" xfId="0" quotePrefix="1" applyFont="1" applyFill="1" applyAlignment="1">
      <alignment horizontal="left"/>
    </xf>
    <xf numFmtId="0" fontId="0" fillId="0" borderId="0" xfId="0" quotePrefix="1" applyAlignment="1">
      <alignment horizontal="left"/>
    </xf>
    <xf numFmtId="17" fontId="2" fillId="4" borderId="6" xfId="0" applyNumberFormat="1" applyFont="1" applyFill="1" applyBorder="1" applyAlignment="1">
      <alignment horizontal="center"/>
    </xf>
    <xf numFmtId="17" fontId="6" fillId="4" borderId="6" xfId="0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1" fontId="2" fillId="4" borderId="6" xfId="0" applyNumberFormat="1" applyFont="1" applyFill="1" applyBorder="1" applyAlignment="1">
      <alignment horizontal="center"/>
    </xf>
    <xf numFmtId="0" fontId="2" fillId="4" borderId="4" xfId="0" applyFont="1" applyFill="1" applyBorder="1" applyAlignment="1"/>
    <xf numFmtId="0" fontId="9" fillId="10" borderId="0" xfId="1" applyFont="1" applyFill="1" applyBorder="1" applyAlignment="1">
      <alignment horizontal="left" indent="1"/>
    </xf>
    <xf numFmtId="2" fontId="2" fillId="7" borderId="0" xfId="1" applyNumberFormat="1" applyFont="1" applyFill="1" applyBorder="1" applyAlignment="1">
      <alignment horizontal="right" wrapText="1" indent="1"/>
    </xf>
    <xf numFmtId="0" fontId="16" fillId="4" borderId="0" xfId="0" applyFont="1" applyFill="1" applyBorder="1" applyAlignment="1">
      <alignment horizontal="center" vertical="center"/>
    </xf>
    <xf numFmtId="0" fontId="14" fillId="13" borderId="0" xfId="0" applyFont="1" applyFill="1"/>
    <xf numFmtId="0" fontId="0" fillId="13" borderId="0" xfId="0" applyFill="1"/>
    <xf numFmtId="0" fontId="0" fillId="13" borderId="0" xfId="0" applyFill="1" applyAlignment="1">
      <alignment horizontal="right"/>
    </xf>
    <xf numFmtId="17" fontId="0" fillId="13" borderId="0" xfId="0" applyNumberFormat="1" applyFill="1"/>
    <xf numFmtId="0" fontId="0" fillId="13" borderId="1" xfId="0" applyFill="1" applyBorder="1"/>
    <xf numFmtId="17" fontId="17" fillId="12" borderId="27" xfId="0" applyNumberFormat="1" applyFont="1" applyFill="1" applyBorder="1" applyAlignment="1">
      <alignment horizontal="center" vertical="center"/>
    </xf>
    <xf numFmtId="0" fontId="0" fillId="13" borderId="0" xfId="0" applyFill="1" applyAlignment="1">
      <alignment vertical="center"/>
    </xf>
    <xf numFmtId="0" fontId="17" fillId="12" borderId="27" xfId="0" applyFont="1" applyFill="1" applyBorder="1" applyAlignment="1">
      <alignment horizontal="center" vertical="center"/>
    </xf>
    <xf numFmtId="0" fontId="1" fillId="13" borderId="0" xfId="1" applyFont="1" applyFill="1" applyBorder="1" applyAlignment="1">
      <alignment horizontal="left" wrapText="1" indent="2"/>
    </xf>
    <xf numFmtId="2" fontId="1" fillId="13" borderId="0" xfId="1" applyNumberFormat="1" applyFont="1" applyFill="1" applyBorder="1" applyAlignment="1">
      <alignment horizontal="right" wrapText="1" indent="1"/>
    </xf>
    <xf numFmtId="2" fontId="2" fillId="13" borderId="0" xfId="1" applyNumberFormat="1" applyFont="1" applyFill="1" applyBorder="1" applyAlignment="1">
      <alignment horizontal="right" wrapText="1" indent="1"/>
    </xf>
    <xf numFmtId="0" fontId="1" fillId="0" borderId="0" xfId="4"/>
    <xf numFmtId="0" fontId="7" fillId="13" borderId="5" xfId="4" applyFont="1" applyFill="1" applyBorder="1"/>
    <xf numFmtId="0" fontId="7" fillId="0" borderId="0" xfId="4" applyFont="1" applyFill="1"/>
    <xf numFmtId="0" fontId="7" fillId="13" borderId="0" xfId="4" applyFont="1" applyFill="1" applyBorder="1" applyAlignment="1">
      <alignment horizontal="center"/>
    </xf>
    <xf numFmtId="0" fontId="2" fillId="13" borderId="0" xfId="4" applyFont="1" applyFill="1" applyBorder="1" applyAlignment="1">
      <alignment horizontal="center" wrapText="1"/>
    </xf>
    <xf numFmtId="0" fontId="2" fillId="13" borderId="30" xfId="4" applyFont="1" applyFill="1" applyBorder="1" applyAlignment="1">
      <alignment horizontal="center" wrapText="1"/>
    </xf>
    <xf numFmtId="0" fontId="7" fillId="13" borderId="0" xfId="4" applyFont="1" applyFill="1" applyBorder="1" applyAlignment="1">
      <alignment horizontal="center" wrapText="1"/>
    </xf>
    <xf numFmtId="0" fontId="6" fillId="13" borderId="0" xfId="4" applyFont="1" applyFill="1" applyBorder="1" applyAlignment="1">
      <alignment horizontal="center" wrapText="1"/>
    </xf>
    <xf numFmtId="0" fontId="6" fillId="13" borderId="14" xfId="4" applyFont="1" applyFill="1" applyBorder="1" applyAlignment="1">
      <alignment horizontal="center" wrapText="1"/>
    </xf>
    <xf numFmtId="0" fontId="7" fillId="0" borderId="0" xfId="4" applyFont="1" applyFill="1" applyAlignment="1">
      <alignment horizontal="center" wrapText="1"/>
    </xf>
    <xf numFmtId="0" fontId="7" fillId="0" borderId="0" xfId="4" applyFont="1" applyFill="1" applyAlignment="1">
      <alignment horizontal="center"/>
    </xf>
    <xf numFmtId="0" fontId="7" fillId="13" borderId="6" xfId="4" applyFont="1" applyFill="1" applyBorder="1" applyAlignment="1">
      <alignment vertical="center"/>
    </xf>
    <xf numFmtId="17" fontId="2" fillId="13" borderId="6" xfId="4" applyNumberFormat="1" applyFont="1" applyFill="1" applyBorder="1" applyAlignment="1">
      <alignment horizontal="center" vertical="center"/>
    </xf>
    <xf numFmtId="17" fontId="2" fillId="13" borderId="6" xfId="4" applyNumberFormat="1" applyFont="1" applyFill="1" applyBorder="1" applyAlignment="1">
      <alignment vertical="center"/>
    </xf>
    <xf numFmtId="0" fontId="2" fillId="13" borderId="6" xfId="4" applyFont="1" applyFill="1" applyBorder="1" applyAlignment="1">
      <alignment vertical="center"/>
    </xf>
    <xf numFmtId="1" fontId="2" fillId="13" borderId="13" xfId="4" applyNumberFormat="1" applyFont="1" applyFill="1" applyBorder="1" applyAlignment="1">
      <alignment horizontal="center" vertical="center"/>
    </xf>
    <xf numFmtId="1" fontId="7" fillId="13" borderId="6" xfId="4" applyNumberFormat="1" applyFont="1" applyFill="1" applyBorder="1" applyAlignment="1">
      <alignment vertical="center"/>
    </xf>
    <xf numFmtId="17" fontId="6" fillId="13" borderId="6" xfId="4" applyNumberFormat="1" applyFont="1" applyFill="1" applyBorder="1" applyAlignment="1">
      <alignment horizontal="center" vertical="center"/>
    </xf>
    <xf numFmtId="0" fontId="6" fillId="13" borderId="6" xfId="4" applyFont="1" applyFill="1" applyBorder="1" applyAlignment="1">
      <alignment vertical="center"/>
    </xf>
    <xf numFmtId="1" fontId="6" fillId="13" borderId="13" xfId="4" applyNumberFormat="1" applyFont="1" applyFill="1" applyBorder="1" applyAlignment="1">
      <alignment horizontal="center" vertical="center"/>
    </xf>
    <xf numFmtId="0" fontId="7" fillId="0" borderId="0" xfId="4" applyFont="1" applyFill="1" applyAlignment="1">
      <alignment vertical="center"/>
    </xf>
    <xf numFmtId="0" fontId="9" fillId="10" borderId="0" xfId="4" applyFont="1" applyFill="1"/>
    <xf numFmtId="2" fontId="9" fillId="10" borderId="0" xfId="4" applyNumberFormat="1" applyFont="1" applyFill="1" applyBorder="1" applyAlignment="1">
      <alignment horizontal="right" indent="1"/>
    </xf>
    <xf numFmtId="2" fontId="9" fillId="10" borderId="14" xfId="4" applyNumberFormat="1" applyFont="1" applyFill="1" applyBorder="1" applyAlignment="1">
      <alignment horizontal="right" indent="1"/>
    </xf>
    <xf numFmtId="2" fontId="9" fillId="10" borderId="0" xfId="4" applyNumberFormat="1" applyFont="1" applyFill="1" applyAlignment="1">
      <alignment horizontal="right" indent="3"/>
    </xf>
    <xf numFmtId="2" fontId="9" fillId="10" borderId="0" xfId="4" applyNumberFormat="1" applyFont="1" applyFill="1" applyAlignment="1">
      <alignment horizontal="right" indent="1"/>
    </xf>
    <xf numFmtId="0" fontId="1" fillId="7" borderId="0" xfId="4" applyFont="1" applyFill="1" applyAlignment="1">
      <alignment horizontal="left" indent="1"/>
    </xf>
    <xf numFmtId="2" fontId="1" fillId="7" borderId="0" xfId="4" applyNumberFormat="1" applyFont="1" applyFill="1" applyBorder="1" applyAlignment="1">
      <alignment horizontal="right" indent="1"/>
    </xf>
    <xf numFmtId="2" fontId="1" fillId="7" borderId="14" xfId="4" applyNumberFormat="1" applyFont="1" applyFill="1" applyBorder="1" applyAlignment="1">
      <alignment horizontal="right" indent="1"/>
    </xf>
    <xf numFmtId="2" fontId="1" fillId="7" borderId="0" xfId="4" applyNumberFormat="1" applyFont="1" applyFill="1" applyAlignment="1">
      <alignment horizontal="right" indent="3"/>
    </xf>
    <xf numFmtId="0" fontId="1" fillId="0" borderId="0" xfId="4" applyFont="1"/>
    <xf numFmtId="0" fontId="1" fillId="8" borderId="0" xfId="4" applyFont="1" applyFill="1" applyAlignment="1">
      <alignment horizontal="left" indent="1"/>
    </xf>
    <xf numFmtId="2" fontId="1" fillId="8" borderId="0" xfId="4" applyNumberFormat="1" applyFont="1" applyFill="1" applyBorder="1" applyAlignment="1">
      <alignment horizontal="right" indent="1"/>
    </xf>
    <xf numFmtId="2" fontId="1" fillId="8" borderId="14" xfId="4" applyNumberFormat="1" applyFont="1" applyFill="1" applyBorder="1" applyAlignment="1">
      <alignment horizontal="right" indent="1"/>
    </xf>
    <xf numFmtId="2" fontId="1" fillId="8" borderId="0" xfId="4" applyNumberFormat="1" applyFont="1" applyFill="1" applyAlignment="1">
      <alignment horizontal="right" indent="3"/>
    </xf>
    <xf numFmtId="0" fontId="7" fillId="8" borderId="0" xfId="4" applyFont="1" applyFill="1" applyBorder="1" applyAlignment="1">
      <alignment horizontal="left" indent="1"/>
    </xf>
    <xf numFmtId="2" fontId="7" fillId="8" borderId="0" xfId="4" applyNumberFormat="1" applyFont="1" applyFill="1" applyBorder="1" applyAlignment="1">
      <alignment horizontal="right" indent="1"/>
    </xf>
    <xf numFmtId="2" fontId="7" fillId="8" borderId="14" xfId="4" applyNumberFormat="1" applyFont="1" applyFill="1" applyBorder="1" applyAlignment="1">
      <alignment horizontal="right" indent="1"/>
    </xf>
    <xf numFmtId="2" fontId="7" fillId="8" borderId="0" xfId="4" applyNumberFormat="1" applyFont="1" applyFill="1" applyBorder="1" applyAlignment="1">
      <alignment horizontal="right" indent="3"/>
    </xf>
    <xf numFmtId="0" fontId="1" fillId="0" borderId="0" xfId="4" applyFill="1"/>
    <xf numFmtId="0" fontId="3" fillId="6" borderId="7" xfId="4" applyFont="1" applyFill="1" applyBorder="1" applyAlignment="1">
      <alignment horizontal="left"/>
    </xf>
    <xf numFmtId="2" fontId="3" fillId="6" borderId="7" xfId="4" applyNumberFormat="1" applyFont="1" applyFill="1" applyBorder="1" applyAlignment="1">
      <alignment horizontal="right" indent="1"/>
    </xf>
    <xf numFmtId="2" fontId="3" fillId="6" borderId="15" xfId="4" applyNumberFormat="1" applyFont="1" applyFill="1" applyBorder="1" applyAlignment="1">
      <alignment horizontal="right" indent="1"/>
    </xf>
    <xf numFmtId="2" fontId="3" fillId="6" borderId="7" xfId="4" applyNumberFormat="1" applyFont="1" applyFill="1" applyBorder="1" applyAlignment="1">
      <alignment horizontal="right" indent="3"/>
    </xf>
    <xf numFmtId="0" fontId="9" fillId="10" borderId="0" xfId="4" applyFont="1" applyFill="1" applyAlignment="1">
      <alignment horizontal="left" indent="1"/>
    </xf>
    <xf numFmtId="0" fontId="1" fillId="7" borderId="0" xfId="4" applyFill="1" applyAlignment="1">
      <alignment horizontal="left" indent="2"/>
    </xf>
    <xf numFmtId="2" fontId="1" fillId="7" borderId="0" xfId="4" applyNumberFormat="1" applyFill="1" applyBorder="1" applyAlignment="1">
      <alignment horizontal="right" indent="1"/>
    </xf>
    <xf numFmtId="2" fontId="1" fillId="7" borderId="14" xfId="4" applyNumberFormat="1" applyFill="1" applyBorder="1" applyAlignment="1">
      <alignment horizontal="right" indent="1"/>
    </xf>
    <xf numFmtId="2" fontId="1" fillId="7" borderId="0" xfId="4" applyNumberFormat="1" applyFill="1" applyAlignment="1">
      <alignment horizontal="right" indent="3"/>
    </xf>
    <xf numFmtId="0" fontId="1" fillId="8" borderId="0" xfId="4" applyFill="1" applyAlignment="1">
      <alignment horizontal="left" indent="2"/>
    </xf>
    <xf numFmtId="2" fontId="1" fillId="8" borderId="0" xfId="4" applyNumberFormat="1" applyFill="1" applyBorder="1" applyAlignment="1">
      <alignment horizontal="right" indent="1"/>
    </xf>
    <xf numFmtId="2" fontId="1" fillId="8" borderId="14" xfId="4" applyNumberFormat="1" applyFill="1" applyBorder="1" applyAlignment="1">
      <alignment horizontal="right" indent="1"/>
    </xf>
    <xf numFmtId="2" fontId="1" fillId="8" borderId="0" xfId="4" applyNumberFormat="1" applyFill="1" applyAlignment="1">
      <alignment horizontal="right" indent="3"/>
    </xf>
    <xf numFmtId="0" fontId="1" fillId="7" borderId="0" xfId="4" applyFill="1" applyBorder="1" applyAlignment="1">
      <alignment horizontal="left" indent="2"/>
    </xf>
    <xf numFmtId="2" fontId="1" fillId="7" borderId="0" xfId="4" applyNumberFormat="1" applyFill="1" applyBorder="1" applyAlignment="1">
      <alignment horizontal="right" indent="3"/>
    </xf>
    <xf numFmtId="0" fontId="3" fillId="6" borderId="7" xfId="4" applyFont="1" applyFill="1" applyBorder="1" applyAlignment="1">
      <alignment horizontal="left" indent="1"/>
    </xf>
    <xf numFmtId="2" fontId="1" fillId="8" borderId="0" xfId="4" applyNumberFormat="1" applyFill="1" applyBorder="1" applyAlignment="1">
      <alignment horizontal="right" wrapText="1" indent="1"/>
    </xf>
    <xf numFmtId="2" fontId="1" fillId="8" borderId="14" xfId="4" applyNumberFormat="1" applyFill="1" applyBorder="1" applyAlignment="1">
      <alignment horizontal="right" wrapText="1" indent="1"/>
    </xf>
    <xf numFmtId="2" fontId="1" fillId="8" borderId="0" xfId="4" applyNumberFormat="1" applyFill="1" applyAlignment="1">
      <alignment horizontal="left" wrapText="1" indent="2"/>
    </xf>
    <xf numFmtId="2" fontId="1" fillId="8" borderId="0" xfId="4" applyNumberFormat="1" applyFill="1" applyAlignment="1">
      <alignment horizontal="right" wrapText="1" indent="3"/>
    </xf>
    <xf numFmtId="0" fontId="1" fillId="8" borderId="0" xfId="4" applyFill="1" applyBorder="1" applyAlignment="1">
      <alignment horizontal="left" indent="2"/>
    </xf>
    <xf numFmtId="2" fontId="1" fillId="8" borderId="0" xfId="4" applyNumberFormat="1" applyFill="1" applyBorder="1" applyAlignment="1">
      <alignment horizontal="right" indent="3"/>
    </xf>
    <xf numFmtId="0" fontId="1" fillId="7" borderId="0" xfId="4" applyFont="1" applyFill="1" applyAlignment="1">
      <alignment horizontal="left" wrapText="1" indent="2"/>
    </xf>
    <xf numFmtId="2" fontId="1" fillId="7" borderId="0" xfId="4" applyNumberFormat="1" applyFont="1" applyFill="1" applyBorder="1" applyAlignment="1">
      <alignment horizontal="right" wrapText="1" indent="1"/>
    </xf>
    <xf numFmtId="2" fontId="1" fillId="7" borderId="14" xfId="4" applyNumberFormat="1" applyFont="1" applyFill="1" applyBorder="1" applyAlignment="1">
      <alignment horizontal="right" wrapText="1" indent="1"/>
    </xf>
    <xf numFmtId="2" fontId="1" fillId="7" borderId="0" xfId="4" applyNumberFormat="1" applyFont="1" applyFill="1" applyAlignment="1">
      <alignment horizontal="right" wrapText="1" indent="3"/>
    </xf>
    <xf numFmtId="2" fontId="1" fillId="7" borderId="0" xfId="4" applyNumberFormat="1" applyFont="1" applyFill="1" applyAlignment="1">
      <alignment horizontal="right" wrapText="1" indent="1"/>
    </xf>
    <xf numFmtId="0" fontId="1" fillId="8" borderId="0" xfId="4" applyFont="1" applyFill="1" applyAlignment="1">
      <alignment horizontal="left" wrapText="1" indent="2"/>
    </xf>
    <xf numFmtId="2" fontId="1" fillId="8" borderId="0" xfId="4" applyNumberFormat="1" applyFont="1" applyFill="1" applyBorder="1" applyAlignment="1">
      <alignment horizontal="right" wrapText="1" indent="1"/>
    </xf>
    <xf numFmtId="2" fontId="1" fillId="8" borderId="14" xfId="4" applyNumberFormat="1" applyFont="1" applyFill="1" applyBorder="1" applyAlignment="1">
      <alignment horizontal="right" wrapText="1" indent="1"/>
    </xf>
    <xf numFmtId="2" fontId="1" fillId="8" borderId="0" xfId="4" applyNumberFormat="1" applyFont="1" applyFill="1" applyAlignment="1">
      <alignment horizontal="right" wrapText="1" indent="3"/>
    </xf>
    <xf numFmtId="2" fontId="1" fillId="8" borderId="0" xfId="4" applyNumberFormat="1" applyFont="1" applyFill="1" applyAlignment="1">
      <alignment horizontal="right" wrapText="1" indent="1"/>
    </xf>
    <xf numFmtId="0" fontId="1" fillId="7" borderId="0" xfId="4" applyFont="1" applyFill="1" applyBorder="1" applyAlignment="1">
      <alignment horizontal="left" wrapText="1" indent="2"/>
    </xf>
    <xf numFmtId="2" fontId="1" fillId="7" borderId="0" xfId="4" applyNumberFormat="1" applyFont="1" applyFill="1" applyBorder="1" applyAlignment="1">
      <alignment horizontal="right" wrapText="1" indent="3"/>
    </xf>
    <xf numFmtId="2" fontId="1" fillId="7" borderId="24" xfId="4" applyNumberFormat="1" applyFont="1" applyFill="1" applyBorder="1" applyAlignment="1">
      <alignment horizontal="right" indent="1"/>
    </xf>
    <xf numFmtId="0" fontId="1" fillId="8" borderId="0" xfId="4" applyFont="1" applyFill="1" applyBorder="1" applyAlignment="1">
      <alignment horizontal="left" indent="2"/>
    </xf>
    <xf numFmtId="2" fontId="1" fillId="8" borderId="24" xfId="4" applyNumberFormat="1" applyFont="1" applyFill="1" applyBorder="1" applyAlignment="1">
      <alignment horizontal="right" indent="1"/>
    </xf>
    <xf numFmtId="2" fontId="1" fillId="8" borderId="0" xfId="4" applyNumberFormat="1" applyFont="1" applyFill="1" applyBorder="1" applyAlignment="1">
      <alignment horizontal="right" indent="3"/>
    </xf>
    <xf numFmtId="2" fontId="1" fillId="7" borderId="24" xfId="4" applyNumberFormat="1" applyFill="1" applyBorder="1" applyAlignment="1">
      <alignment horizontal="right" indent="1"/>
    </xf>
    <xf numFmtId="0" fontId="1" fillId="0" borderId="20" xfId="4" applyFont="1" applyFill="1" applyBorder="1"/>
    <xf numFmtId="0" fontId="1" fillId="0" borderId="20" xfId="4" applyBorder="1"/>
    <xf numFmtId="0" fontId="14" fillId="0" borderId="20" xfId="4" applyFont="1" applyBorder="1"/>
    <xf numFmtId="0" fontId="7" fillId="13" borderId="6" xfId="4" applyFont="1" applyFill="1" applyBorder="1"/>
    <xf numFmtId="2" fontId="9" fillId="10" borderId="0" xfId="4" applyNumberFormat="1" applyFont="1" applyFill="1" applyBorder="1" applyAlignment="1">
      <alignment horizontal="right" indent="3"/>
    </xf>
    <xf numFmtId="2" fontId="9" fillId="10" borderId="14" xfId="4" applyNumberFormat="1" applyFont="1" applyFill="1" applyBorder="1" applyAlignment="1">
      <alignment horizontal="right" indent="3"/>
    </xf>
    <xf numFmtId="2" fontId="1" fillId="7" borderId="14" xfId="4" applyNumberFormat="1" applyFont="1" applyFill="1" applyBorder="1" applyAlignment="1">
      <alignment horizontal="right" wrapText="1" indent="3"/>
    </xf>
    <xf numFmtId="2" fontId="1" fillId="8" borderId="0" xfId="4" applyNumberFormat="1" applyFont="1" applyFill="1" applyBorder="1" applyAlignment="1">
      <alignment horizontal="right" wrapText="1" indent="3"/>
    </xf>
    <xf numFmtId="2" fontId="1" fillId="8" borderId="14" xfId="4" applyNumberFormat="1" applyFont="1" applyFill="1" applyBorder="1" applyAlignment="1">
      <alignment horizontal="right" wrapText="1" indent="3"/>
    </xf>
    <xf numFmtId="0" fontId="1" fillId="2" borderId="0" xfId="4" applyFont="1" applyFill="1" applyAlignment="1">
      <alignment horizontal="left" wrapText="1" indent="2"/>
    </xf>
    <xf numFmtId="2" fontId="1" fillId="2" borderId="0" xfId="4" applyNumberFormat="1" applyFont="1" applyFill="1" applyBorder="1" applyAlignment="1">
      <alignment horizontal="right" wrapText="1" indent="1"/>
    </xf>
    <xf numFmtId="2" fontId="1" fillId="2" borderId="0" xfId="4" applyNumberFormat="1" applyFont="1" applyFill="1" applyBorder="1" applyAlignment="1">
      <alignment horizontal="right" wrapText="1" indent="3"/>
    </xf>
    <xf numFmtId="2" fontId="1" fillId="2" borderId="14" xfId="4" applyNumberFormat="1" applyFont="1" applyFill="1" applyBorder="1" applyAlignment="1">
      <alignment horizontal="right" wrapText="1" indent="3"/>
    </xf>
    <xf numFmtId="2" fontId="1" fillId="2" borderId="0" xfId="4" applyNumberFormat="1" applyFont="1" applyFill="1" applyAlignment="1">
      <alignment horizontal="right" wrapText="1" indent="3"/>
    </xf>
    <xf numFmtId="2" fontId="1" fillId="2" borderId="0" xfId="4" applyNumberFormat="1" applyFont="1" applyFill="1" applyAlignment="1">
      <alignment horizontal="right" wrapText="1" indent="1"/>
    </xf>
    <xf numFmtId="0" fontId="1" fillId="8" borderId="0" xfId="4" applyFont="1" applyFill="1" applyBorder="1" applyAlignment="1">
      <alignment horizontal="left" wrapText="1" indent="2"/>
    </xf>
    <xf numFmtId="2" fontId="1" fillId="7" borderId="24" xfId="4" applyNumberFormat="1" applyFont="1" applyFill="1" applyBorder="1" applyAlignment="1">
      <alignment horizontal="right" wrapText="1" indent="3"/>
    </xf>
    <xf numFmtId="2" fontId="3" fillId="6" borderId="23" xfId="4" applyNumberFormat="1" applyFont="1" applyFill="1" applyBorder="1" applyAlignment="1">
      <alignment horizontal="right" indent="3"/>
    </xf>
    <xf numFmtId="0" fontId="14" fillId="0" borderId="0" xfId="4" applyFont="1"/>
    <xf numFmtId="2" fontId="9" fillId="10" borderId="0" xfId="4" applyNumberFormat="1" applyFont="1" applyFill="1" applyAlignment="1">
      <alignment horizontal="right" indent="2"/>
    </xf>
    <xf numFmtId="2" fontId="1" fillId="7" borderId="0" xfId="4" applyNumberFormat="1" applyFont="1" applyFill="1" applyAlignment="1">
      <alignment horizontal="right" indent="2"/>
    </xf>
    <xf numFmtId="2" fontId="1" fillId="8" borderId="0" xfId="4" applyNumberFormat="1" applyFont="1" applyFill="1" applyAlignment="1">
      <alignment horizontal="right" indent="2"/>
    </xf>
    <xf numFmtId="2" fontId="7" fillId="8" borderId="0" xfId="4" applyNumberFormat="1" applyFont="1" applyFill="1" applyBorder="1" applyAlignment="1">
      <alignment horizontal="right" indent="2"/>
    </xf>
    <xf numFmtId="2" fontId="3" fillId="6" borderId="7" xfId="4" applyNumberFormat="1" applyFont="1" applyFill="1" applyBorder="1" applyAlignment="1">
      <alignment horizontal="right" indent="2"/>
    </xf>
    <xf numFmtId="2" fontId="1" fillId="7" borderId="0" xfId="4" applyNumberFormat="1" applyFill="1" applyAlignment="1">
      <alignment horizontal="right" indent="2"/>
    </xf>
    <xf numFmtId="2" fontId="1" fillId="8" borderId="0" xfId="4" applyNumberFormat="1" applyFill="1" applyAlignment="1">
      <alignment horizontal="right" indent="2"/>
    </xf>
    <xf numFmtId="2" fontId="1" fillId="7" borderId="0" xfId="4" applyNumberFormat="1" applyFill="1" applyBorder="1" applyAlignment="1">
      <alignment horizontal="right" indent="2"/>
    </xf>
    <xf numFmtId="2" fontId="1" fillId="8" borderId="0" xfId="4" applyNumberFormat="1" applyFill="1" applyAlignment="1">
      <alignment horizontal="right" wrapText="1" indent="2"/>
    </xf>
    <xf numFmtId="2" fontId="1" fillId="8" borderId="0" xfId="4" applyNumberFormat="1" applyFill="1" applyBorder="1" applyAlignment="1">
      <alignment horizontal="right" indent="2"/>
    </xf>
    <xf numFmtId="2" fontId="1" fillId="7" borderId="0" xfId="4" applyNumberFormat="1" applyFont="1" applyFill="1" applyAlignment="1">
      <alignment horizontal="right" wrapText="1" indent="2"/>
    </xf>
    <xf numFmtId="2" fontId="1" fillId="8" borderId="0" xfId="4" applyNumberFormat="1" applyFont="1" applyFill="1" applyAlignment="1">
      <alignment horizontal="right" wrapText="1" indent="2"/>
    </xf>
    <xf numFmtId="2" fontId="1" fillId="7" borderId="0" xfId="4" applyNumberFormat="1" applyFont="1" applyFill="1" applyBorder="1" applyAlignment="1">
      <alignment horizontal="right" wrapText="1" indent="2"/>
    </xf>
    <xf numFmtId="2" fontId="1" fillId="8" borderId="0" xfId="4" applyNumberFormat="1" applyFont="1" applyFill="1" applyBorder="1" applyAlignment="1">
      <alignment horizontal="right" indent="2"/>
    </xf>
    <xf numFmtId="2" fontId="9" fillId="10" borderId="0" xfId="4" applyNumberFormat="1" applyFont="1" applyFill="1" applyAlignment="1">
      <alignment horizontal="right"/>
    </xf>
    <xf numFmtId="2" fontId="1" fillId="7" borderId="0" xfId="4" applyNumberFormat="1" applyFont="1" applyFill="1" applyAlignment="1">
      <alignment horizontal="right"/>
    </xf>
    <xf numFmtId="2" fontId="1" fillId="8" borderId="0" xfId="4" applyNumberFormat="1" applyFont="1" applyFill="1" applyAlignment="1">
      <alignment horizontal="right"/>
    </xf>
    <xf numFmtId="2" fontId="7" fillId="8" borderId="0" xfId="4" applyNumberFormat="1" applyFont="1" applyFill="1" applyBorder="1" applyAlignment="1">
      <alignment horizontal="right"/>
    </xf>
    <xf numFmtId="2" fontId="3" fillId="6" borderId="7" xfId="4" applyNumberFormat="1" applyFont="1" applyFill="1" applyBorder="1" applyAlignment="1">
      <alignment horizontal="right"/>
    </xf>
    <xf numFmtId="2" fontId="1" fillId="7" borderId="0" xfId="4" applyNumberFormat="1" applyFill="1" applyAlignment="1">
      <alignment horizontal="right"/>
    </xf>
    <xf numFmtId="2" fontId="1" fillId="8" borderId="0" xfId="4" applyNumberFormat="1" applyFill="1" applyAlignment="1">
      <alignment horizontal="right"/>
    </xf>
    <xf numFmtId="2" fontId="1" fillId="7" borderId="0" xfId="4" applyNumberFormat="1" applyFill="1" applyBorder="1" applyAlignment="1">
      <alignment horizontal="right"/>
    </xf>
    <xf numFmtId="2" fontId="1" fillId="8" borderId="0" xfId="4" applyNumberFormat="1" applyFill="1" applyAlignment="1">
      <alignment horizontal="right" wrapText="1"/>
    </xf>
    <xf numFmtId="2" fontId="1" fillId="8" borderId="0" xfId="4" applyNumberFormat="1" applyFill="1" applyBorder="1" applyAlignment="1">
      <alignment horizontal="right"/>
    </xf>
    <xf numFmtId="2" fontId="1" fillId="7" borderId="0" xfId="4" applyNumberFormat="1" applyFont="1" applyFill="1" applyAlignment="1">
      <alignment horizontal="right" wrapText="1"/>
    </xf>
    <xf numFmtId="2" fontId="1" fillId="8" borderId="0" xfId="4" applyNumberFormat="1" applyFont="1" applyFill="1" applyAlignment="1">
      <alignment horizontal="right" wrapText="1"/>
    </xf>
    <xf numFmtId="2" fontId="1" fillId="7" borderId="0" xfId="4" applyNumberFormat="1" applyFont="1" applyFill="1" applyBorder="1" applyAlignment="1">
      <alignment horizontal="right" wrapText="1"/>
    </xf>
    <xf numFmtId="2" fontId="1" fillId="8" borderId="0" xfId="4" applyNumberFormat="1" applyFont="1" applyFill="1" applyBorder="1" applyAlignment="1">
      <alignment horizontal="right"/>
    </xf>
    <xf numFmtId="2" fontId="1" fillId="2" borderId="0" xfId="4" applyNumberFormat="1" applyFont="1" applyFill="1" applyAlignment="1">
      <alignment horizontal="right" wrapText="1"/>
    </xf>
    <xf numFmtId="2" fontId="1" fillId="8" borderId="0" xfId="4" applyNumberFormat="1" applyFont="1" applyFill="1" applyBorder="1" applyAlignment="1">
      <alignment horizontal="right" wrapText="1"/>
    </xf>
    <xf numFmtId="17" fontId="2" fillId="13" borderId="6" xfId="4" applyNumberFormat="1" applyFont="1" applyFill="1" applyBorder="1" applyAlignment="1">
      <alignment horizontal="left" vertical="center" indent="2"/>
    </xf>
    <xf numFmtId="2" fontId="9" fillId="10" borderId="5" xfId="4" applyNumberFormat="1" applyFont="1" applyFill="1" applyBorder="1" applyAlignment="1">
      <alignment horizontal="right" indent="1"/>
    </xf>
    <xf numFmtId="2" fontId="9" fillId="10" borderId="5" xfId="4" applyNumberFormat="1" applyFont="1" applyFill="1" applyBorder="1" applyAlignment="1">
      <alignment horizontal="right" indent="3"/>
    </xf>
    <xf numFmtId="17" fontId="2" fillId="4" borderId="6" xfId="0" applyNumberFormat="1" applyFont="1" applyFill="1" applyBorder="1" applyAlignment="1">
      <alignment horizontal="center"/>
    </xf>
    <xf numFmtId="1" fontId="2" fillId="4" borderId="6" xfId="0" applyNumberFormat="1" applyFont="1" applyFill="1" applyBorder="1" applyAlignment="1">
      <alignment horizontal="center"/>
    </xf>
    <xf numFmtId="1" fontId="6" fillId="4" borderId="6" xfId="0" applyNumberFormat="1" applyFont="1" applyFill="1" applyBorder="1" applyAlignment="1">
      <alignment horizontal="center"/>
    </xf>
    <xf numFmtId="17" fontId="3" fillId="0" borderId="0" xfId="0" applyNumberFormat="1" applyFont="1"/>
    <xf numFmtId="0" fontId="3" fillId="0" borderId="0" xfId="0" applyFont="1"/>
    <xf numFmtId="0" fontId="18" fillId="0" borderId="0" xfId="0" applyFont="1" applyAlignment="1">
      <alignment wrapText="1"/>
    </xf>
    <xf numFmtId="0" fontId="17" fillId="0" borderId="0" xfId="0" applyFont="1" applyAlignment="1">
      <alignment wrapText="1"/>
    </xf>
    <xf numFmtId="2" fontId="0" fillId="0" borderId="31" xfId="0" applyNumberFormat="1" applyBorder="1"/>
    <xf numFmtId="0" fontId="0" fillId="0" borderId="32" xfId="0" applyBorder="1"/>
    <xf numFmtId="2" fontId="0" fillId="0" borderId="32" xfId="0" applyNumberFormat="1" applyBorder="1"/>
    <xf numFmtId="2" fontId="0" fillId="0" borderId="33" xfId="0" applyNumberFormat="1" applyBorder="1"/>
    <xf numFmtId="2" fontId="0" fillId="0" borderId="34" xfId="0" applyNumberFormat="1" applyBorder="1"/>
    <xf numFmtId="2" fontId="0" fillId="0" borderId="0" xfId="0" applyNumberFormat="1" applyBorder="1"/>
    <xf numFmtId="2" fontId="0" fillId="0" borderId="35" xfId="0" applyNumberFormat="1" applyBorder="1"/>
    <xf numFmtId="2" fontId="0" fillId="0" borderId="36" xfId="0" applyNumberFormat="1" applyBorder="1"/>
    <xf numFmtId="0" fontId="0" fillId="0" borderId="37" xfId="0" applyBorder="1"/>
    <xf numFmtId="2" fontId="0" fillId="0" borderId="37" xfId="0" applyNumberFormat="1" applyBorder="1"/>
    <xf numFmtId="2" fontId="0" fillId="0" borderId="38" xfId="0" applyNumberFormat="1" applyBorder="1"/>
    <xf numFmtId="17" fontId="2" fillId="4" borderId="6" xfId="0" applyNumberFormat="1" applyFont="1" applyFill="1" applyBorder="1" applyAlignment="1">
      <alignment horizontal="center"/>
    </xf>
    <xf numFmtId="17" fontId="6" fillId="4" borderId="6" xfId="0" applyNumberFormat="1" applyFont="1" applyFill="1" applyBorder="1" applyAlignment="1">
      <alignment horizontal="center"/>
    </xf>
    <xf numFmtId="0" fontId="20" fillId="14" borderId="0" xfId="0" applyFont="1" applyFill="1"/>
    <xf numFmtId="0" fontId="22" fillId="14" borderId="0" xfId="0" applyFont="1" applyFill="1"/>
    <xf numFmtId="17" fontId="22" fillId="14" borderId="0" xfId="0" applyNumberFormat="1" applyFont="1" applyFill="1"/>
    <xf numFmtId="0" fontId="23" fillId="0" borderId="0" xfId="0" applyFont="1" applyFill="1"/>
    <xf numFmtId="0" fontId="25" fillId="14" borderId="0" xfId="0" applyFont="1" applyFill="1"/>
    <xf numFmtId="0" fontId="26" fillId="0" borderId="0" xfId="0" applyFont="1" applyFill="1"/>
    <xf numFmtId="0" fontId="25" fillId="0" borderId="0" xfId="0" applyFont="1" applyFill="1"/>
    <xf numFmtId="0" fontId="26" fillId="6" borderId="0" xfId="0" applyFont="1" applyFill="1"/>
    <xf numFmtId="164" fontId="26" fillId="6" borderId="0" xfId="0" applyNumberFormat="1" applyFont="1" applyFill="1"/>
    <xf numFmtId="4" fontId="26" fillId="6" borderId="0" xfId="0" applyNumberFormat="1" applyFont="1" applyFill="1"/>
    <xf numFmtId="0" fontId="26" fillId="16" borderId="0" xfId="0" applyFont="1" applyFill="1"/>
    <xf numFmtId="164" fontId="26" fillId="16" borderId="0" xfId="0" applyNumberFormat="1" applyFont="1" applyFill="1"/>
    <xf numFmtId="4" fontId="26" fillId="16" borderId="0" xfId="0" applyNumberFormat="1" applyFont="1" applyFill="1"/>
    <xf numFmtId="0" fontId="25" fillId="3" borderId="0" xfId="0" applyFont="1" applyFill="1"/>
    <xf numFmtId="164" fontId="25" fillId="3" borderId="0" xfId="0" applyNumberFormat="1" applyFont="1" applyFill="1"/>
    <xf numFmtId="4" fontId="25" fillId="3" borderId="0" xfId="0" applyNumberFormat="1" applyFont="1" applyFill="1"/>
    <xf numFmtId="3" fontId="26" fillId="6" borderId="0" xfId="0" applyNumberFormat="1" applyFont="1" applyFill="1"/>
    <xf numFmtId="3" fontId="26" fillId="16" borderId="0" xfId="0" applyNumberFormat="1" applyFont="1" applyFill="1"/>
    <xf numFmtId="3" fontId="25" fillId="3" borderId="0" xfId="0" applyNumberFormat="1" applyFont="1" applyFill="1"/>
    <xf numFmtId="164" fontId="25" fillId="0" borderId="0" xfId="0" applyNumberFormat="1" applyFont="1" applyFill="1"/>
    <xf numFmtId="0" fontId="25" fillId="0" borderId="0" xfId="0" applyFont="1" applyFill="1" applyAlignment="1">
      <alignment horizontal="left" indent="2"/>
    </xf>
    <xf numFmtId="2" fontId="25" fillId="0" borderId="0" xfId="0" applyNumberFormat="1" applyFont="1" applyFill="1"/>
    <xf numFmtId="0" fontId="26" fillId="19" borderId="0" xfId="0" applyFont="1" applyFill="1"/>
    <xf numFmtId="164" fontId="26" fillId="19" borderId="0" xfId="0" applyNumberFormat="1" applyFont="1" applyFill="1"/>
    <xf numFmtId="4" fontId="26" fillId="19" borderId="0" xfId="0" applyNumberFormat="1" applyFont="1" applyFill="1"/>
    <xf numFmtId="3" fontId="26" fillId="19" borderId="0" xfId="0" applyNumberFormat="1" applyFont="1" applyFill="1"/>
    <xf numFmtId="0" fontId="11" fillId="15" borderId="31" xfId="0" applyFont="1" applyFill="1" applyBorder="1" applyAlignment="1">
      <alignment horizontal="right"/>
    </xf>
    <xf numFmtId="17" fontId="11" fillId="15" borderId="32" xfId="0" applyNumberFormat="1" applyFont="1" applyFill="1" applyBorder="1"/>
    <xf numFmtId="0" fontId="11" fillId="15" borderId="36" xfId="0" applyFont="1" applyFill="1" applyBorder="1" applyAlignment="1">
      <alignment horizontal="right"/>
    </xf>
    <xf numFmtId="17" fontId="11" fillId="15" borderId="37" xfId="0" applyNumberFormat="1" applyFont="1" applyFill="1" applyBorder="1"/>
    <xf numFmtId="4" fontId="26" fillId="0" borderId="0" xfId="0" applyNumberFormat="1" applyFont="1" applyFill="1"/>
    <xf numFmtId="4" fontId="25" fillId="0" borderId="0" xfId="0" applyNumberFormat="1" applyFont="1" applyFill="1"/>
    <xf numFmtId="0" fontId="23" fillId="14" borderId="1" xfId="3" applyNumberFormat="1" applyFont="1" applyFill="1" applyBorder="1"/>
    <xf numFmtId="0" fontId="23" fillId="14" borderId="1" xfId="3" applyNumberFormat="1" applyFont="1" applyFill="1" applyBorder="1" applyAlignment="1">
      <alignment horizontal="center"/>
    </xf>
    <xf numFmtId="0" fontId="21" fillId="18" borderId="0" xfId="0" applyFont="1" applyFill="1" applyAlignment="1">
      <alignment horizontal="center"/>
    </xf>
    <xf numFmtId="0" fontId="27" fillId="0" borderId="0" xfId="0" applyFont="1" applyFill="1"/>
    <xf numFmtId="0" fontId="11" fillId="15" borderId="33" xfId="0" applyFont="1" applyFill="1" applyBorder="1"/>
    <xf numFmtId="0" fontId="11" fillId="15" borderId="38" xfId="0" applyFont="1" applyFill="1" applyBorder="1"/>
    <xf numFmtId="0" fontId="22" fillId="0" borderId="35" xfId="0" applyFont="1" applyFill="1" applyBorder="1"/>
    <xf numFmtId="0" fontId="23" fillId="14" borderId="39" xfId="3" applyNumberFormat="1" applyFont="1" applyFill="1" applyBorder="1"/>
    <xf numFmtId="0" fontId="23" fillId="14" borderId="35" xfId="0" applyFont="1" applyFill="1" applyBorder="1"/>
    <xf numFmtId="166" fontId="25" fillId="0" borderId="34" xfId="3" applyNumberFormat="1" applyFont="1" applyFill="1" applyBorder="1"/>
    <xf numFmtId="166" fontId="25" fillId="0" borderId="0" xfId="3" applyNumberFormat="1" applyFont="1" applyFill="1" applyBorder="1"/>
    <xf numFmtId="0" fontId="26" fillId="0" borderId="35" xfId="0" applyFont="1" applyFill="1" applyBorder="1"/>
    <xf numFmtId="4" fontId="26" fillId="6" borderId="34" xfId="0" applyNumberFormat="1" applyFont="1" applyFill="1" applyBorder="1"/>
    <xf numFmtId="4" fontId="26" fillId="6" borderId="0" xfId="0" applyNumberFormat="1" applyFont="1" applyFill="1" applyBorder="1"/>
    <xf numFmtId="4" fontId="26" fillId="6" borderId="35" xfId="0" applyNumberFormat="1" applyFont="1" applyFill="1" applyBorder="1"/>
    <xf numFmtId="4" fontId="26" fillId="16" borderId="34" xfId="0" applyNumberFormat="1" applyFont="1" applyFill="1" applyBorder="1"/>
    <xf numFmtId="4" fontId="26" fillId="16" borderId="0" xfId="0" applyNumberFormat="1" applyFont="1" applyFill="1" applyBorder="1"/>
    <xf numFmtId="4" fontId="26" fillId="16" borderId="35" xfId="0" applyNumberFormat="1" applyFont="1" applyFill="1" applyBorder="1"/>
    <xf numFmtId="4" fontId="25" fillId="3" borderId="34" xfId="0" applyNumberFormat="1" applyFont="1" applyFill="1" applyBorder="1"/>
    <xf numFmtId="4" fontId="25" fillId="3" borderId="0" xfId="0" applyNumberFormat="1" applyFont="1" applyFill="1" applyBorder="1"/>
    <xf numFmtId="4" fontId="25" fillId="3" borderId="35" xfId="0" applyNumberFormat="1" applyFont="1" applyFill="1" applyBorder="1"/>
    <xf numFmtId="4" fontId="26" fillId="19" borderId="34" xfId="0" applyNumberFormat="1" applyFont="1" applyFill="1" applyBorder="1"/>
    <xf numFmtId="4" fontId="26" fillId="19" borderId="0" xfId="0" applyNumberFormat="1" applyFont="1" applyFill="1" applyBorder="1"/>
    <xf numFmtId="4" fontId="26" fillId="19" borderId="35" xfId="0" applyNumberFormat="1" applyFont="1" applyFill="1" applyBorder="1"/>
    <xf numFmtId="0" fontId="25" fillId="0" borderId="34" xfId="0" applyFont="1" applyFill="1" applyBorder="1"/>
    <xf numFmtId="0" fontId="25" fillId="0" borderId="0" xfId="0" applyFont="1" applyFill="1" applyBorder="1"/>
    <xf numFmtId="4" fontId="25" fillId="0" borderId="34" xfId="0" applyNumberFormat="1" applyFont="1" applyFill="1" applyBorder="1"/>
    <xf numFmtId="4" fontId="25" fillId="0" borderId="0" xfId="0" applyNumberFormat="1" applyFont="1" applyFill="1" applyBorder="1"/>
    <xf numFmtId="4" fontId="25" fillId="0" borderId="35" xfId="0" applyNumberFormat="1" applyFont="1" applyFill="1" applyBorder="1"/>
    <xf numFmtId="0" fontId="25" fillId="0" borderId="35" xfId="0" applyFont="1" applyFill="1" applyBorder="1"/>
    <xf numFmtId="0" fontId="27" fillId="0" borderId="35" xfId="0" applyFont="1" applyFill="1" applyBorder="1"/>
    <xf numFmtId="0" fontId="27" fillId="0" borderId="34" xfId="0" applyFont="1" applyFill="1" applyBorder="1"/>
    <xf numFmtId="0" fontId="23" fillId="14" borderId="34" xfId="0" applyFont="1" applyFill="1" applyBorder="1"/>
    <xf numFmtId="0" fontId="26" fillId="0" borderId="34" xfId="0" applyFont="1" applyFill="1" applyBorder="1"/>
    <xf numFmtId="0" fontId="11" fillId="0" borderId="32" xfId="0" applyFont="1" applyFill="1" applyBorder="1"/>
    <xf numFmtId="0" fontId="11" fillId="0" borderId="37" xfId="0" applyFont="1" applyFill="1" applyBorder="1"/>
    <xf numFmtId="17" fontId="11" fillId="17" borderId="31" xfId="0" applyNumberFormat="1" applyFont="1" applyFill="1" applyBorder="1"/>
    <xf numFmtId="17" fontId="11" fillId="17" borderId="32" xfId="0" applyNumberFormat="1" applyFont="1" applyFill="1" applyBorder="1"/>
    <xf numFmtId="17" fontId="11" fillId="17" borderId="36" xfId="0" applyNumberFormat="1" applyFont="1" applyFill="1" applyBorder="1"/>
    <xf numFmtId="17" fontId="11" fillId="17" borderId="37" xfId="0" applyNumberFormat="1" applyFont="1" applyFill="1" applyBorder="1"/>
    <xf numFmtId="17" fontId="11" fillId="20" borderId="31" xfId="0" applyNumberFormat="1" applyFont="1" applyFill="1" applyBorder="1"/>
    <xf numFmtId="17" fontId="11" fillId="20" borderId="32" xfId="0" applyNumberFormat="1" applyFont="1" applyFill="1" applyBorder="1"/>
    <xf numFmtId="17" fontId="11" fillId="20" borderId="36" xfId="0" applyNumberFormat="1" applyFont="1" applyFill="1" applyBorder="1"/>
    <xf numFmtId="17" fontId="11" fillId="20" borderId="37" xfId="0" applyNumberFormat="1" applyFont="1" applyFill="1" applyBorder="1"/>
    <xf numFmtId="17" fontId="11" fillId="12" borderId="31" xfId="0" applyNumberFormat="1" applyFont="1" applyFill="1" applyBorder="1"/>
    <xf numFmtId="17" fontId="11" fillId="12" borderId="32" xfId="0" applyNumberFormat="1" applyFont="1" applyFill="1" applyBorder="1"/>
    <xf numFmtId="17" fontId="11" fillId="12" borderId="36" xfId="0" applyNumberFormat="1" applyFont="1" applyFill="1" applyBorder="1"/>
    <xf numFmtId="17" fontId="11" fillId="12" borderId="37" xfId="0" applyNumberFormat="1" applyFont="1" applyFill="1" applyBorder="1"/>
    <xf numFmtId="17" fontId="11" fillId="21" borderId="31" xfId="0" applyNumberFormat="1" applyFont="1" applyFill="1" applyBorder="1"/>
    <xf numFmtId="17" fontId="11" fillId="21" borderId="32" xfId="0" applyNumberFormat="1" applyFont="1" applyFill="1" applyBorder="1"/>
    <xf numFmtId="17" fontId="11" fillId="21" borderId="36" xfId="0" applyNumberFormat="1" applyFont="1" applyFill="1" applyBorder="1"/>
    <xf numFmtId="17" fontId="11" fillId="21" borderId="37" xfId="0" applyNumberFormat="1" applyFont="1" applyFill="1" applyBorder="1"/>
    <xf numFmtId="0" fontId="11" fillId="0" borderId="33" xfId="0" applyFont="1" applyFill="1" applyBorder="1"/>
    <xf numFmtId="0" fontId="11" fillId="0" borderId="38" xfId="0" applyFont="1" applyFill="1" applyBorder="1"/>
    <xf numFmtId="0" fontId="23" fillId="0" borderId="35" xfId="0" applyFont="1" applyFill="1" applyBorder="1"/>
    <xf numFmtId="4" fontId="26" fillId="0" borderId="35" xfId="0" applyNumberFormat="1" applyFont="1" applyFill="1" applyBorder="1"/>
    <xf numFmtId="0" fontId="28" fillId="14" borderId="0" xfId="0" applyFont="1" applyFill="1"/>
    <xf numFmtId="0" fontId="26" fillId="20" borderId="0" xfId="0" applyFont="1" applyFill="1"/>
    <xf numFmtId="164" fontId="26" fillId="20" borderId="0" xfId="0" applyNumberFormat="1" applyFont="1" applyFill="1"/>
    <xf numFmtId="4" fontId="26" fillId="20" borderId="0" xfId="0" applyNumberFormat="1" applyFont="1" applyFill="1"/>
    <xf numFmtId="0" fontId="26" fillId="9" borderId="0" xfId="0" applyFont="1" applyFill="1"/>
    <xf numFmtId="164" fontId="26" fillId="9" borderId="0" xfId="0" applyNumberFormat="1" applyFont="1" applyFill="1"/>
    <xf numFmtId="4" fontId="26" fillId="9" borderId="0" xfId="0" applyNumberFormat="1" applyFont="1" applyFill="1"/>
    <xf numFmtId="0" fontId="25" fillId="5" borderId="0" xfId="0" applyFont="1" applyFill="1"/>
    <xf numFmtId="164" fontId="25" fillId="5" borderId="0" xfId="0" applyNumberFormat="1" applyFont="1" applyFill="1"/>
    <xf numFmtId="4" fontId="25" fillId="5" borderId="0" xfId="0" applyNumberFormat="1" applyFont="1" applyFill="1"/>
    <xf numFmtId="4" fontId="26" fillId="0" borderId="34" xfId="0" applyNumberFormat="1" applyFont="1" applyFill="1" applyBorder="1"/>
    <xf numFmtId="4" fontId="26" fillId="0" borderId="0" xfId="0" applyNumberFormat="1" applyFont="1" applyFill="1" applyBorder="1"/>
    <xf numFmtId="0" fontId="27" fillId="0" borderId="0" xfId="0" applyFont="1" applyFill="1" applyBorder="1"/>
    <xf numFmtId="0" fontId="21" fillId="18" borderId="0" xfId="0" applyFont="1" applyFill="1" applyBorder="1" applyAlignment="1">
      <alignment horizontal="center"/>
    </xf>
    <xf numFmtId="0" fontId="23" fillId="14" borderId="0" xfId="3" applyNumberFormat="1" applyFont="1" applyFill="1" applyBorder="1"/>
    <xf numFmtId="0" fontId="23" fillId="0" borderId="0" xfId="0" applyFont="1" applyFill="1" applyBorder="1"/>
    <xf numFmtId="0" fontId="23" fillId="14" borderId="0" xfId="3" applyNumberFormat="1" applyFont="1" applyFill="1" applyBorder="1" applyAlignment="1">
      <alignment horizontal="center"/>
    </xf>
    <xf numFmtId="0" fontId="26" fillId="0" borderId="0" xfId="0" applyFont="1" applyFill="1" applyBorder="1"/>
    <xf numFmtId="4" fontId="26" fillId="20" borderId="0" xfId="0" applyNumberFormat="1" applyFont="1" applyFill="1" applyBorder="1"/>
    <xf numFmtId="4" fontId="26" fillId="9" borderId="0" xfId="0" applyNumberFormat="1" applyFont="1" applyFill="1" applyBorder="1"/>
    <xf numFmtId="4" fontId="25" fillId="5" borderId="0" xfId="0" applyNumberFormat="1" applyFont="1" applyFill="1" applyBorder="1"/>
    <xf numFmtId="0" fontId="23" fillId="14" borderId="34" xfId="3" applyNumberFormat="1" applyFont="1" applyFill="1" applyBorder="1"/>
    <xf numFmtId="4" fontId="26" fillId="20" borderId="35" xfId="0" applyNumberFormat="1" applyFont="1" applyFill="1" applyBorder="1"/>
    <xf numFmtId="4" fontId="26" fillId="9" borderId="35" xfId="0" applyNumberFormat="1" applyFont="1" applyFill="1" applyBorder="1"/>
    <xf numFmtId="4" fontId="25" fillId="5" borderId="35" xfId="0" applyNumberFormat="1" applyFont="1" applyFill="1" applyBorder="1"/>
    <xf numFmtId="4" fontId="26" fillId="20" borderId="34" xfId="0" applyNumberFormat="1" applyFont="1" applyFill="1" applyBorder="1"/>
    <xf numFmtId="4" fontId="26" fillId="9" borderId="34" xfId="0" applyNumberFormat="1" applyFont="1" applyFill="1" applyBorder="1"/>
    <xf numFmtId="4" fontId="25" fillId="5" borderId="34" xfId="0" applyNumberFormat="1" applyFont="1" applyFill="1" applyBorder="1"/>
    <xf numFmtId="3" fontId="26" fillId="20" borderId="0" xfId="0" applyNumberFormat="1" applyFont="1" applyFill="1" applyBorder="1"/>
    <xf numFmtId="3" fontId="26" fillId="20" borderId="34" xfId="0" applyNumberFormat="1" applyFont="1" applyFill="1" applyBorder="1"/>
    <xf numFmtId="3" fontId="26" fillId="0" borderId="35" xfId="0" applyNumberFormat="1" applyFont="1" applyFill="1" applyBorder="1"/>
    <xf numFmtId="3" fontId="26" fillId="20" borderId="35" xfId="0" applyNumberFormat="1" applyFont="1" applyFill="1" applyBorder="1"/>
    <xf numFmtId="3" fontId="26" fillId="0" borderId="0" xfId="0" applyNumberFormat="1" applyFont="1" applyFill="1" applyBorder="1"/>
    <xf numFmtId="3" fontId="26" fillId="9" borderId="0" xfId="0" applyNumberFormat="1" applyFont="1" applyFill="1" applyBorder="1"/>
    <xf numFmtId="3" fontId="26" fillId="9" borderId="34" xfId="0" applyNumberFormat="1" applyFont="1" applyFill="1" applyBorder="1"/>
    <xf numFmtId="3" fontId="26" fillId="9" borderId="35" xfId="0" applyNumberFormat="1" applyFont="1" applyFill="1" applyBorder="1"/>
    <xf numFmtId="3" fontId="25" fillId="5" borderId="0" xfId="0" applyNumberFormat="1" applyFont="1" applyFill="1" applyBorder="1"/>
    <xf numFmtId="3" fontId="25" fillId="5" borderId="34" xfId="0" applyNumberFormat="1" applyFont="1" applyFill="1" applyBorder="1"/>
    <xf numFmtId="3" fontId="25" fillId="0" borderId="35" xfId="0" applyNumberFormat="1" applyFont="1" applyFill="1" applyBorder="1"/>
    <xf numFmtId="3" fontId="25" fillId="5" borderId="35" xfId="0" applyNumberFormat="1" applyFont="1" applyFill="1" applyBorder="1"/>
    <xf numFmtId="3" fontId="25" fillId="0" borderId="0" xfId="0" applyNumberFormat="1" applyFont="1" applyFill="1" applyBorder="1"/>
    <xf numFmtId="3" fontId="26" fillId="19" borderId="0" xfId="0" applyNumberFormat="1" applyFont="1" applyFill="1" applyBorder="1"/>
    <xf numFmtId="3" fontId="26" fillId="19" borderId="34" xfId="0" applyNumberFormat="1" applyFont="1" applyFill="1" applyBorder="1"/>
    <xf numFmtId="3" fontId="26" fillId="19" borderId="35" xfId="0" applyNumberFormat="1" applyFont="1" applyFill="1" applyBorder="1"/>
    <xf numFmtId="3" fontId="25" fillId="0" borderId="34" xfId="0" applyNumberFormat="1" applyFont="1" applyFill="1" applyBorder="1"/>
    <xf numFmtId="4" fontId="25" fillId="0" borderId="34" xfId="3" applyNumberFormat="1" applyFont="1" applyFill="1" applyBorder="1"/>
    <xf numFmtId="4" fontId="25" fillId="0" borderId="0" xfId="3" applyNumberFormat="1" applyFont="1" applyFill="1" applyBorder="1"/>
    <xf numFmtId="17" fontId="11" fillId="23" borderId="31" xfId="0" applyNumberFormat="1" applyFont="1" applyFill="1" applyBorder="1"/>
    <xf numFmtId="17" fontId="11" fillId="23" borderId="32" xfId="0" applyNumberFormat="1" applyFont="1" applyFill="1" applyBorder="1"/>
    <xf numFmtId="17" fontId="11" fillId="23" borderId="36" xfId="0" applyNumberFormat="1" applyFont="1" applyFill="1" applyBorder="1"/>
    <xf numFmtId="17" fontId="11" fillId="23" borderId="37" xfId="0" applyNumberFormat="1" applyFont="1" applyFill="1" applyBorder="1"/>
    <xf numFmtId="17" fontId="11" fillId="24" borderId="31" xfId="0" applyNumberFormat="1" applyFont="1" applyFill="1" applyBorder="1"/>
    <xf numFmtId="17" fontId="11" fillId="24" borderId="32" xfId="0" applyNumberFormat="1" applyFont="1" applyFill="1" applyBorder="1"/>
    <xf numFmtId="17" fontId="11" fillId="24" borderId="36" xfId="0" applyNumberFormat="1" applyFont="1" applyFill="1" applyBorder="1"/>
    <xf numFmtId="17" fontId="11" fillId="24" borderId="37" xfId="0" applyNumberFormat="1" applyFont="1" applyFill="1" applyBorder="1"/>
    <xf numFmtId="17" fontId="11" fillId="25" borderId="31" xfId="0" applyNumberFormat="1" applyFont="1" applyFill="1" applyBorder="1"/>
    <xf numFmtId="17" fontId="11" fillId="25" borderId="32" xfId="0" applyNumberFormat="1" applyFont="1" applyFill="1" applyBorder="1"/>
    <xf numFmtId="17" fontId="11" fillId="25" borderId="36" xfId="0" applyNumberFormat="1" applyFont="1" applyFill="1" applyBorder="1"/>
    <xf numFmtId="17" fontId="11" fillId="25" borderId="37" xfId="0" applyNumberFormat="1" applyFont="1" applyFill="1" applyBorder="1"/>
    <xf numFmtId="17" fontId="24" fillId="22" borderId="31" xfId="0" applyNumberFormat="1" applyFont="1" applyFill="1" applyBorder="1"/>
    <xf numFmtId="17" fontId="24" fillId="22" borderId="32" xfId="0" applyNumberFormat="1" applyFont="1" applyFill="1" applyBorder="1"/>
    <xf numFmtId="0" fontId="24" fillId="0" borderId="33" xfId="0" applyFont="1" applyFill="1" applyBorder="1"/>
    <xf numFmtId="17" fontId="24" fillId="22" borderId="36" xfId="0" applyNumberFormat="1" applyFont="1" applyFill="1" applyBorder="1"/>
    <xf numFmtId="17" fontId="24" fillId="22" borderId="37" xfId="0" applyNumberFormat="1" applyFont="1" applyFill="1" applyBorder="1"/>
    <xf numFmtId="0" fontId="24" fillId="0" borderId="38" xfId="0" applyFont="1" applyFill="1" applyBorder="1"/>
    <xf numFmtId="0" fontId="11" fillId="15" borderId="0" xfId="0" applyFont="1" applyFill="1" applyBorder="1" applyAlignment="1">
      <alignment horizontal="right"/>
    </xf>
    <xf numFmtId="17" fontId="11" fillId="15" borderId="0" xfId="0" applyNumberFormat="1" applyFont="1" applyFill="1" applyBorder="1"/>
    <xf numFmtId="0" fontId="11" fillId="0" borderId="0" xfId="0" applyFont="1" applyFill="1" applyBorder="1"/>
    <xf numFmtId="0" fontId="21" fillId="18" borderId="0" xfId="0" applyFont="1" applyFill="1" applyBorder="1" applyAlignment="1">
      <alignment horizontal="center" vertical="center" wrapText="1"/>
    </xf>
    <xf numFmtId="0" fontId="23" fillId="14" borderId="0" xfId="3" applyNumberFormat="1" applyFont="1" applyFill="1" applyBorder="1" applyAlignment="1">
      <alignment vertical="center" wrapText="1"/>
    </xf>
    <xf numFmtId="0" fontId="23" fillId="0" borderId="0" xfId="0" applyFont="1" applyFill="1" applyBorder="1" applyAlignment="1">
      <alignment vertical="center" wrapText="1"/>
    </xf>
    <xf numFmtId="0" fontId="2" fillId="0" borderId="31" xfId="0" applyFont="1" applyBorder="1"/>
    <xf numFmtId="0" fontId="2" fillId="0" borderId="36" xfId="0" applyFont="1" applyBorder="1"/>
    <xf numFmtId="0" fontId="23" fillId="14" borderId="0" xfId="0" applyFont="1" applyFill="1" applyBorder="1"/>
    <xf numFmtId="0" fontId="22" fillId="0" borderId="0" xfId="0" applyFont="1" applyFill="1"/>
    <xf numFmtId="0" fontId="29" fillId="0" borderId="0" xfId="0" applyFont="1" applyAlignment="1">
      <alignment wrapText="1"/>
    </xf>
    <xf numFmtId="0" fontId="30" fillId="0" borderId="0" xfId="4" applyFont="1" applyFill="1"/>
    <xf numFmtId="0" fontId="30" fillId="0" borderId="0" xfId="4" applyFont="1" applyFill="1" applyAlignment="1">
      <alignment horizontal="center"/>
    </xf>
    <xf numFmtId="0" fontId="30" fillId="0" borderId="0" xfId="4" applyFont="1" applyFill="1" applyAlignment="1">
      <alignment wrapText="1"/>
    </xf>
    <xf numFmtId="0" fontId="3" fillId="0" borderId="0" xfId="4" applyFont="1"/>
    <xf numFmtId="0" fontId="18" fillId="0" borderId="0" xfId="4" applyFont="1" applyFill="1"/>
    <xf numFmtId="0" fontId="18" fillId="0" borderId="0" xfId="4" applyFont="1" applyFill="1" applyAlignment="1">
      <alignment horizontal="center"/>
    </xf>
    <xf numFmtId="0" fontId="18" fillId="0" borderId="0" xfId="4" applyFont="1" applyFill="1" applyAlignment="1">
      <alignment wrapText="1"/>
    </xf>
    <xf numFmtId="0" fontId="18" fillId="0" borderId="0" xfId="4" applyFont="1"/>
    <xf numFmtId="165" fontId="0" fillId="0" borderId="0" xfId="0" applyNumberFormat="1"/>
    <xf numFmtId="0" fontId="25" fillId="12" borderId="0" xfId="0" applyFont="1" applyFill="1"/>
    <xf numFmtId="0" fontId="22" fillId="12" borderId="0" xfId="0" applyFont="1" applyFill="1"/>
    <xf numFmtId="0" fontId="26" fillId="12" borderId="0" xfId="0" applyFont="1" applyFill="1"/>
    <xf numFmtId="17" fontId="25" fillId="0" borderId="0" xfId="0" applyNumberFormat="1" applyFont="1" applyFill="1"/>
    <xf numFmtId="3" fontId="0" fillId="0" borderId="0" xfId="0" applyNumberFormat="1" applyFill="1"/>
    <xf numFmtId="4" fontId="1" fillId="7" borderId="0" xfId="1" applyNumberFormat="1" applyFont="1" applyFill="1" applyBorder="1" applyAlignment="1">
      <alignment horizontal="right" wrapText="1" indent="1"/>
    </xf>
    <xf numFmtId="0" fontId="10" fillId="10" borderId="20" xfId="1" applyFont="1" applyFill="1" applyBorder="1" applyAlignment="1">
      <alignment horizontal="left" indent="1"/>
    </xf>
    <xf numFmtId="2" fontId="9" fillId="10" borderId="20" xfId="1" applyNumberFormat="1" applyFont="1" applyFill="1" applyBorder="1" applyAlignment="1">
      <alignment horizontal="right" indent="1"/>
    </xf>
    <xf numFmtId="2" fontId="9" fillId="10" borderId="40" xfId="1" applyNumberFormat="1" applyFont="1" applyFill="1" applyBorder="1" applyAlignment="1">
      <alignment horizontal="right" indent="1"/>
    </xf>
    <xf numFmtId="2" fontId="9" fillId="10" borderId="41" xfId="1" applyNumberFormat="1" applyFont="1" applyFill="1" applyBorder="1" applyAlignment="1">
      <alignment horizontal="right" indent="1"/>
    </xf>
    <xf numFmtId="0" fontId="9" fillId="10" borderId="20" xfId="1" applyFont="1" applyFill="1" applyBorder="1" applyAlignment="1">
      <alignment horizontal="left" indent="1"/>
    </xf>
    <xf numFmtId="2" fontId="9" fillId="10" borderId="42" xfId="1" applyNumberFormat="1" applyFont="1" applyFill="1" applyBorder="1" applyAlignment="1">
      <alignment horizontal="right" indent="1"/>
    </xf>
    <xf numFmtId="0" fontId="9" fillId="10" borderId="20" xfId="4" applyFont="1" applyFill="1" applyBorder="1" applyAlignment="1">
      <alignment horizontal="left" indent="1"/>
    </xf>
    <xf numFmtId="2" fontId="9" fillId="10" borderId="20" xfId="4" applyNumberFormat="1" applyFont="1" applyFill="1" applyBorder="1" applyAlignment="1">
      <alignment horizontal="right" indent="1"/>
    </xf>
    <xf numFmtId="2" fontId="9" fillId="10" borderId="41" xfId="4" applyNumberFormat="1" applyFont="1" applyFill="1" applyBorder="1" applyAlignment="1">
      <alignment horizontal="right" indent="1"/>
    </xf>
    <xf numFmtId="2" fontId="9" fillId="10" borderId="20" xfId="4" applyNumberFormat="1" applyFont="1" applyFill="1" applyBorder="1" applyAlignment="1">
      <alignment horizontal="right" indent="3"/>
    </xf>
    <xf numFmtId="2" fontId="9" fillId="10" borderId="20" xfId="4" applyNumberFormat="1" applyFont="1" applyFill="1" applyBorder="1" applyAlignment="1">
      <alignment horizontal="right" indent="2"/>
    </xf>
    <xf numFmtId="2" fontId="9" fillId="10" borderId="20" xfId="4" applyNumberFormat="1" applyFont="1" applyFill="1" applyBorder="1" applyAlignment="1">
      <alignment horizontal="right"/>
    </xf>
    <xf numFmtId="17" fontId="2" fillId="4" borderId="6" xfId="0" applyNumberFormat="1" applyFont="1" applyFill="1" applyBorder="1" applyAlignment="1">
      <alignment horizontal="center"/>
    </xf>
    <xf numFmtId="17" fontId="6" fillId="4" borderId="6" xfId="0" applyNumberFormat="1" applyFont="1" applyFill="1" applyBorder="1" applyAlignment="1">
      <alignment horizontal="center"/>
    </xf>
    <xf numFmtId="4" fontId="0" fillId="0" borderId="0" xfId="0" applyNumberFormat="1"/>
    <xf numFmtId="0" fontId="0" fillId="13" borderId="1" xfId="0" applyFill="1" applyBorder="1" applyAlignment="1">
      <alignment horizontal="center"/>
    </xf>
    <xf numFmtId="0" fontId="12" fillId="0" borderId="0" xfId="0" applyFont="1" applyAlignment="1">
      <alignment horizontal="center"/>
    </xf>
    <xf numFmtId="0" fontId="21" fillId="18" borderId="0" xfId="0" applyFont="1" applyFill="1" applyAlignment="1">
      <alignment horizontal="center"/>
    </xf>
    <xf numFmtId="0" fontId="22" fillId="20" borderId="0" xfId="0" applyFont="1" applyFill="1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26" fillId="0" borderId="39" xfId="0" applyFont="1" applyFill="1" applyBorder="1" applyAlignment="1">
      <alignment horizontal="center"/>
    </xf>
    <xf numFmtId="0" fontId="26" fillId="0" borderId="1" xfId="0" applyFont="1" applyFill="1" applyBorder="1" applyAlignment="1">
      <alignment horizontal="center"/>
    </xf>
    <xf numFmtId="0" fontId="22" fillId="12" borderId="39" xfId="0" applyFont="1" applyFill="1" applyBorder="1" applyAlignment="1">
      <alignment horizontal="center"/>
    </xf>
    <xf numFmtId="0" fontId="22" fillId="12" borderId="1" xfId="0" applyFont="1" applyFill="1" applyBorder="1" applyAlignment="1">
      <alignment horizontal="center"/>
    </xf>
    <xf numFmtId="0" fontId="22" fillId="20" borderId="39" xfId="0" applyFont="1" applyFill="1" applyBorder="1" applyAlignment="1">
      <alignment horizontal="center"/>
    </xf>
    <xf numFmtId="0" fontId="22" fillId="20" borderId="1" xfId="0" applyFont="1" applyFill="1" applyBorder="1" applyAlignment="1">
      <alignment horizontal="center"/>
    </xf>
    <xf numFmtId="0" fontId="21" fillId="21" borderId="39" xfId="0" applyFont="1" applyFill="1" applyBorder="1" applyAlignment="1">
      <alignment horizontal="center"/>
    </xf>
    <xf numFmtId="0" fontId="21" fillId="21" borderId="1" xfId="0" applyFont="1" applyFill="1" applyBorder="1" applyAlignment="1">
      <alignment horizontal="center"/>
    </xf>
    <xf numFmtId="0" fontId="22" fillId="17" borderId="39" xfId="0" applyFont="1" applyFill="1" applyBorder="1" applyAlignment="1">
      <alignment horizontal="center"/>
    </xf>
    <xf numFmtId="0" fontId="22" fillId="17" borderId="1" xfId="0" applyFont="1" applyFill="1" applyBorder="1" applyAlignment="1">
      <alignment horizontal="center"/>
    </xf>
    <xf numFmtId="0" fontId="26" fillId="0" borderId="34" xfId="0" applyFont="1" applyFill="1" applyBorder="1" applyAlignment="1">
      <alignment horizontal="center"/>
    </xf>
    <xf numFmtId="0" fontId="21" fillId="23" borderId="34" xfId="0" applyFont="1" applyFill="1" applyBorder="1" applyAlignment="1">
      <alignment horizontal="center"/>
    </xf>
    <xf numFmtId="0" fontId="21" fillId="23" borderId="0" xfId="0" applyFont="1" applyFill="1" applyBorder="1" applyAlignment="1">
      <alignment horizontal="center"/>
    </xf>
    <xf numFmtId="0" fontId="22" fillId="24" borderId="34" xfId="0" applyFont="1" applyFill="1" applyBorder="1" applyAlignment="1">
      <alignment horizontal="center"/>
    </xf>
    <xf numFmtId="0" fontId="22" fillId="24" borderId="0" xfId="0" applyFont="1" applyFill="1" applyBorder="1" applyAlignment="1">
      <alignment horizontal="center"/>
    </xf>
    <xf numFmtId="0" fontId="22" fillId="25" borderId="34" xfId="0" applyFont="1" applyFill="1" applyBorder="1" applyAlignment="1">
      <alignment horizontal="center"/>
    </xf>
    <xf numFmtId="0" fontId="22" fillId="25" borderId="0" xfId="0" applyFont="1" applyFill="1" applyBorder="1" applyAlignment="1">
      <alignment horizontal="center"/>
    </xf>
    <xf numFmtId="0" fontId="22" fillId="22" borderId="34" xfId="0" applyFont="1" applyFill="1" applyBorder="1" applyAlignment="1">
      <alignment horizontal="center"/>
    </xf>
    <xf numFmtId="0" fontId="22" fillId="22" borderId="0" xfId="0" applyFont="1" applyFill="1" applyBorder="1" applyAlignment="1">
      <alignment horizontal="center"/>
    </xf>
    <xf numFmtId="0" fontId="22" fillId="18" borderId="0" xfId="0" applyFont="1" applyFill="1" applyBorder="1" applyAlignment="1">
      <alignment horizontal="center"/>
    </xf>
    <xf numFmtId="0" fontId="22" fillId="12" borderId="0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17" fontId="2" fillId="4" borderId="6" xfId="0" applyNumberFormat="1" applyFont="1" applyFill="1" applyBorder="1" applyAlignment="1">
      <alignment horizontal="center"/>
    </xf>
    <xf numFmtId="17" fontId="2" fillId="4" borderId="9" xfId="0" applyNumberFormat="1" applyFont="1" applyFill="1" applyBorder="1" applyAlignment="1">
      <alignment horizontal="center"/>
    </xf>
    <xf numFmtId="17" fontId="2" fillId="4" borderId="13" xfId="0" applyNumberFormat="1" applyFont="1" applyFill="1" applyBorder="1" applyAlignment="1">
      <alignment horizontal="center"/>
    </xf>
    <xf numFmtId="17" fontId="6" fillId="4" borderId="6" xfId="0" applyNumberFormat="1" applyFont="1" applyFill="1" applyBorder="1" applyAlignment="1">
      <alignment horizontal="center"/>
    </xf>
    <xf numFmtId="0" fontId="19" fillId="12" borderId="0" xfId="0" applyFont="1" applyFill="1" applyAlignment="1">
      <alignment horizontal="center" wrapText="1"/>
    </xf>
    <xf numFmtId="17" fontId="15" fillId="0" borderId="25" xfId="0" applyNumberFormat="1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7" fontId="2" fillId="4" borderId="17" xfId="0" applyNumberFormat="1" applyFont="1" applyFill="1" applyBorder="1" applyAlignment="1">
      <alignment horizontal="center"/>
    </xf>
    <xf numFmtId="1" fontId="2" fillId="4" borderId="6" xfId="0" applyNumberFormat="1" applyFont="1" applyFill="1" applyBorder="1" applyAlignment="1">
      <alignment horizontal="center"/>
    </xf>
    <xf numFmtId="1" fontId="2" fillId="4" borderId="13" xfId="0" applyNumberFormat="1" applyFont="1" applyFill="1" applyBorder="1" applyAlignment="1">
      <alignment horizontal="center"/>
    </xf>
    <xf numFmtId="1" fontId="6" fillId="4" borderId="6" xfId="0" applyNumberFormat="1" applyFont="1" applyFill="1" applyBorder="1" applyAlignment="1">
      <alignment horizontal="center"/>
    </xf>
    <xf numFmtId="0" fontId="15" fillId="0" borderId="25" xfId="0" applyNumberFormat="1" applyFont="1" applyBorder="1" applyAlignment="1">
      <alignment horizontal="center" vertical="center"/>
    </xf>
    <xf numFmtId="0" fontId="15" fillId="0" borderId="26" xfId="0" applyNumberFormat="1" applyFont="1" applyBorder="1" applyAlignment="1">
      <alignment horizontal="center" vertical="center"/>
    </xf>
    <xf numFmtId="0" fontId="15" fillId="0" borderId="3" xfId="0" applyNumberFormat="1" applyFont="1" applyBorder="1" applyAlignment="1">
      <alignment horizontal="center" vertical="center"/>
    </xf>
    <xf numFmtId="0" fontId="15" fillId="0" borderId="2" xfId="0" applyNumberFormat="1" applyFont="1" applyBorder="1" applyAlignment="1">
      <alignment horizontal="center" vertical="center"/>
    </xf>
    <xf numFmtId="0" fontId="8" fillId="0" borderId="0" xfId="4" applyFont="1" applyAlignment="1">
      <alignment horizontal="center"/>
    </xf>
    <xf numFmtId="0" fontId="2" fillId="13" borderId="4" xfId="4" applyFont="1" applyFill="1" applyBorder="1" applyAlignment="1">
      <alignment horizontal="center"/>
    </xf>
    <xf numFmtId="0" fontId="2" fillId="13" borderId="12" xfId="4" applyFont="1" applyFill="1" applyBorder="1" applyAlignment="1">
      <alignment horizontal="center"/>
    </xf>
    <xf numFmtId="0" fontId="6" fillId="13" borderId="28" xfId="4" applyFont="1" applyFill="1" applyBorder="1" applyAlignment="1">
      <alignment horizontal="center"/>
    </xf>
    <xf numFmtId="0" fontId="2" fillId="13" borderId="29" xfId="4" applyFont="1" applyFill="1" applyBorder="1" applyAlignment="1">
      <alignment horizontal="center" wrapText="1"/>
    </xf>
    <xf numFmtId="0" fontId="2" fillId="13" borderId="4" xfId="4" applyFont="1" applyFill="1" applyBorder="1" applyAlignment="1">
      <alignment horizontal="center" wrapText="1"/>
    </xf>
    <xf numFmtId="0" fontId="6" fillId="13" borderId="1" xfId="4" applyFont="1" applyFill="1" applyBorder="1" applyAlignment="1">
      <alignment horizontal="center" wrapText="1"/>
    </xf>
    <xf numFmtId="0" fontId="6" fillId="13" borderId="6" xfId="4" applyFont="1" applyFill="1" applyBorder="1" applyAlignment="1">
      <alignment horizontal="center" wrapText="1"/>
    </xf>
    <xf numFmtId="0" fontId="8" fillId="0" borderId="0" xfId="0" applyFont="1" applyBorder="1" applyAlignment="1">
      <alignment horizontal="center"/>
    </xf>
  </cellXfs>
  <cellStyles count="5">
    <cellStyle name="Millares" xfId="3" builtinId="3"/>
    <cellStyle name="Normal" xfId="0" builtinId="0"/>
    <cellStyle name="Normal 2" xfId="2" xr:uid="{00000000-0005-0000-0000-000002000000}"/>
    <cellStyle name="Normal 4" xfId="1" xr:uid="{00000000-0005-0000-0000-000003000000}"/>
    <cellStyle name="Normal 4 3" xfId="4" xr:uid="{00000000-0005-0000-0000-000004000000}"/>
  </cellStyles>
  <dxfs count="0"/>
  <tableStyles count="0" defaultTableStyle="TableStyleMedium2" defaultPivotStyle="PivotStyleLight16"/>
  <colors>
    <mruColors>
      <color rgb="FF0000FF"/>
      <color rgb="FF0066FF"/>
      <color rgb="FF3399FF"/>
      <color rgb="FF66CCFF"/>
      <color rgb="FF6699FF"/>
      <color rgb="FFCCECFF"/>
      <color rgb="FF3366FF"/>
      <color rgb="FFFF5050"/>
      <color rgb="FFFF9999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bg%20Sec%20Prod\Of%20Sector%20Ind\Base2018\IMAI\Datos\Ponderadores%20PIB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Sbg%20Sec%20Prod\Of%20Sector%20Ind\Base2018\IMAI\Datos\Datos%20Base%202018.xlsx" TargetMode="External"/><Relationship Id="rId1" Type="http://schemas.openxmlformats.org/officeDocument/2006/relationships/externalLinkPath" Target="file:///H:\Sbg%20Sec%20Prod\Of%20Sector%20Ind\Base2018\IMAI\Datos\Datos%20Base%202018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Sbg%20Sec%20Prod\Of%20Sector%20Ind\Base2018\IMAI\ManSinEqTrans\MANUF%20SIN%20AUTOS.xlsm" TargetMode="External"/><Relationship Id="rId1" Type="http://schemas.openxmlformats.org/officeDocument/2006/relationships/externalLinkPath" Target="file:///H:\Sbg%20Sec%20Prod\Of%20Sector%20Ind\Base2018\IMAI\ManSinEqTrans\MANUF%20SIN%20AUTOS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bg%20Sec%20Prod\Of%20Sector%20Ind\Base2008\Industrial\02%20Adelanto%20nvo\01%20INDUSTRIAL%2020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B 2013"/>
      <sheetName val="PIB 2018"/>
      <sheetName val="Ponderadores"/>
      <sheetName val="Tabulado 2018"/>
      <sheetName val="Ponderadores PIB"/>
    </sheetNames>
    <sheetDataSet>
      <sheetData sheetId="0"/>
      <sheetData sheetId="1"/>
      <sheetData sheetId="2">
        <row r="5">
          <cell r="C5">
            <v>7747139.7259999998</v>
          </cell>
        </row>
        <row r="6">
          <cell r="C6">
            <v>948326.58400000003</v>
          </cell>
        </row>
        <row r="7">
          <cell r="C7">
            <v>621540.6</v>
          </cell>
        </row>
        <row r="8">
          <cell r="C8">
            <v>265067.55099999998</v>
          </cell>
        </row>
        <row r="9">
          <cell r="C9">
            <v>61718.432999999997</v>
          </cell>
        </row>
        <row r="10">
          <cell r="C10">
            <v>456907.22100000002</v>
          </cell>
        </row>
        <row r="11">
          <cell r="C11">
            <v>456907.22100000002</v>
          </cell>
        </row>
        <row r="12">
          <cell r="C12"/>
        </row>
        <row r="13">
          <cell r="C13">
            <v>1460789.5249999999</v>
          </cell>
        </row>
        <row r="14">
          <cell r="C14">
            <v>1064926.253</v>
          </cell>
        </row>
        <row r="15">
          <cell r="C15">
            <v>214062.02100000001</v>
          </cell>
        </row>
        <row r="16">
          <cell r="C16">
            <v>181801.25099999999</v>
          </cell>
        </row>
        <row r="17">
          <cell r="C17">
            <v>4881116.3959999997</v>
          </cell>
        </row>
        <row r="18">
          <cell r="C18">
            <v>911713.76699999999</v>
          </cell>
        </row>
        <row r="19">
          <cell r="C19">
            <v>240174.372</v>
          </cell>
        </row>
        <row r="20">
          <cell r="C20">
            <v>32513.579000000002</v>
          </cell>
        </row>
        <row r="21">
          <cell r="C21">
            <v>17328.629000000001</v>
          </cell>
        </row>
        <row r="22">
          <cell r="C22">
            <v>71182.811000000002</v>
          </cell>
        </row>
        <row r="23">
          <cell r="C23">
            <v>31436.956999999999</v>
          </cell>
        </row>
        <row r="24">
          <cell r="C24">
            <v>38837.811999999998</v>
          </cell>
        </row>
        <row r="25">
          <cell r="C25">
            <v>101611.97199999999</v>
          </cell>
        </row>
        <row r="26">
          <cell r="C26">
            <v>24643.809000000001</v>
          </cell>
        </row>
        <row r="27">
          <cell r="C27">
            <v>164436.94699999999</v>
          </cell>
        </row>
        <row r="28">
          <cell r="C28">
            <v>356405.603</v>
          </cell>
        </row>
        <row r="29">
          <cell r="C29">
            <v>151603.43299999999</v>
          </cell>
        </row>
        <row r="30">
          <cell r="C30">
            <v>157596.10200000001</v>
          </cell>
        </row>
        <row r="31">
          <cell r="C31">
            <v>257274.88099999999</v>
          </cell>
        </row>
        <row r="32">
          <cell r="C32">
            <v>170712.27799999999</v>
          </cell>
        </row>
        <row r="33">
          <cell r="C33">
            <v>208837.09299999999</v>
          </cell>
        </row>
        <row r="34">
          <cell r="C34">
            <v>409294.658</v>
          </cell>
        </row>
        <row r="35">
          <cell r="C35">
            <v>178614.035</v>
          </cell>
        </row>
        <row r="36">
          <cell r="C36">
            <v>1168500.7560000001</v>
          </cell>
        </row>
        <row r="37">
          <cell r="C37">
            <v>55539.633000000002</v>
          </cell>
        </row>
        <row r="38">
          <cell r="C38">
            <v>132857.26999999999</v>
          </cell>
        </row>
      </sheetData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ulta_so"/>
      <sheetName val="consulta_ae"/>
      <sheetName val="consulta_tend"/>
      <sheetName val="Datos_so"/>
      <sheetName val="Datos_ae"/>
      <sheetName val="Datos_tend"/>
      <sheetName val="datos"/>
      <sheetName val="Vis-a-vis"/>
      <sheetName val="IQY_originales"/>
      <sheetName val="IQY_Desest"/>
      <sheetName val="IQY_tendencia"/>
      <sheetName val="IQY_IMAI_2018"/>
      <sheetName val="IQY_IMAI"/>
      <sheetName val="Datos_so_(2)"/>
      <sheetName val="Datos_ae_(2)"/>
      <sheetName val="Datos_tend_(2)"/>
      <sheetName val="datos (2)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C4">
            <v>63.307781604900001</v>
          </cell>
        </row>
        <row r="244">
          <cell r="C244">
            <v>91.795722544300006</v>
          </cell>
          <cell r="D244">
            <v>94.432567300599999</v>
          </cell>
          <cell r="F244">
            <v>131.03121479110001</v>
          </cell>
          <cell r="G244">
            <v>130.99027249</v>
          </cell>
          <cell r="I244">
            <v>146.1949209023</v>
          </cell>
          <cell r="J244">
            <v>142.8346356106</v>
          </cell>
          <cell r="L244">
            <v>102.43442673360001</v>
          </cell>
          <cell r="M244">
            <v>102.0305782656</v>
          </cell>
          <cell r="O244">
            <v>101.14098057699999</v>
          </cell>
          <cell r="P244">
            <v>135.8558194876</v>
          </cell>
          <cell r="R244">
            <v>83.150626516900005</v>
          </cell>
          <cell r="S244">
            <v>88.440964297299999</v>
          </cell>
          <cell r="U244">
            <v>83.150626516900005</v>
          </cell>
          <cell r="V244">
            <v>88.440964297299999</v>
          </cell>
          <cell r="AA244">
            <v>86.606116366099997</v>
          </cell>
          <cell r="AB244">
            <v>94.2794889858</v>
          </cell>
          <cell r="AD244">
            <v>81.275283068199997</v>
          </cell>
          <cell r="AE244">
            <v>89.859650105900002</v>
          </cell>
          <cell r="AG244">
            <v>126.5136094596</v>
          </cell>
          <cell r="AH244">
            <v>135.60600886559999</v>
          </cell>
          <cell r="AJ244">
            <v>70.843109898199998</v>
          </cell>
          <cell r="AK244">
            <v>71.567383417900004</v>
          </cell>
          <cell r="AM244">
            <v>86.535218776099995</v>
          </cell>
          <cell r="AN244">
            <v>88.108841611000003</v>
          </cell>
          <cell r="AP244">
            <v>92.595092872199999</v>
          </cell>
          <cell r="AQ244">
            <v>89.0964496207</v>
          </cell>
          <cell r="AS244">
            <v>74.599986928600003</v>
          </cell>
          <cell r="AT244">
            <v>83.939149461300005</v>
          </cell>
          <cell r="AV244">
            <v>91.391604683799997</v>
          </cell>
          <cell r="AW244">
            <v>98.176342208600005</v>
          </cell>
          <cell r="AY244">
            <v>77.216510627800005</v>
          </cell>
          <cell r="AZ244">
            <v>87.374917008699995</v>
          </cell>
          <cell r="BB244">
            <v>80.603363760999997</v>
          </cell>
          <cell r="BC244">
            <v>87.868862376600006</v>
          </cell>
          <cell r="BE244">
            <v>100.61751761470001</v>
          </cell>
          <cell r="BF244">
            <v>104.8698140405</v>
          </cell>
          <cell r="BH244">
            <v>90.440143499499996</v>
          </cell>
          <cell r="BI244">
            <v>104.0962545814</v>
          </cell>
          <cell r="BK244">
            <v>81.977775098999999</v>
          </cell>
          <cell r="BL244">
            <v>80.321934914500005</v>
          </cell>
          <cell r="BN244">
            <v>71.950111359700003</v>
          </cell>
          <cell r="BO244">
            <v>89.250782343899999</v>
          </cell>
          <cell r="BQ244">
            <v>194.20036550660001</v>
          </cell>
          <cell r="BR244">
            <v>195.07369267390001</v>
          </cell>
          <cell r="BT244">
            <v>101.7644199467</v>
          </cell>
          <cell r="BU244">
            <v>105.0427832277</v>
          </cell>
          <cell r="BW244">
            <v>82.227500429599999</v>
          </cell>
          <cell r="BX244">
            <v>84.665880612799995</v>
          </cell>
          <cell r="BZ244">
            <v>84.997456187799997</v>
          </cell>
          <cell r="CA244">
            <v>89.316258311300004</v>
          </cell>
          <cell r="CC244">
            <v>96.938304365299999</v>
          </cell>
          <cell r="CD244">
            <v>95.8689147921</v>
          </cell>
          <cell r="CF244">
            <v>91.911325819499993</v>
          </cell>
          <cell r="CG244">
            <v>94.193506731200003</v>
          </cell>
          <cell r="CI244">
            <v>93.430033916400006</v>
          </cell>
          <cell r="CJ244">
            <v>93.407189103299999</v>
          </cell>
          <cell r="CL244">
            <v>70.265560775200001</v>
          </cell>
          <cell r="CM244">
            <v>70.953563626600001</v>
          </cell>
          <cell r="CO244">
            <v>100.07643917990001</v>
          </cell>
          <cell r="CP244">
            <v>102.7872036821</v>
          </cell>
          <cell r="CR244">
            <v>66.904777375999998</v>
          </cell>
          <cell r="CS244">
            <v>69.133575149500004</v>
          </cell>
          <cell r="CU244">
            <v>86.741076356700006</v>
          </cell>
          <cell r="CV244">
            <v>93.409603028600003</v>
          </cell>
          <cell r="CX244">
            <v>70.670337608300002</v>
          </cell>
          <cell r="CY244">
            <v>75.915211264500002</v>
          </cell>
        </row>
        <row r="245">
          <cell r="C245">
            <v>90.795957208499999</v>
          </cell>
          <cell r="D245">
            <v>95.132840974299995</v>
          </cell>
          <cell r="F245">
            <v>121.3902238618</v>
          </cell>
          <cell r="G245">
            <v>129.99533437540001</v>
          </cell>
          <cell r="I245">
            <v>131.35293168370001</v>
          </cell>
          <cell r="J245">
            <v>141.55507912030001</v>
          </cell>
          <cell r="L245">
            <v>98.436452325900007</v>
          </cell>
          <cell r="M245">
            <v>102.44027310040001</v>
          </cell>
          <cell r="O245">
            <v>119.6415179271</v>
          </cell>
          <cell r="P245">
            <v>123.42152831769999</v>
          </cell>
          <cell r="R245">
            <v>80.252432648600006</v>
          </cell>
          <cell r="S245">
            <v>87.985010661199993</v>
          </cell>
          <cell r="U245">
            <v>80.252432648600006</v>
          </cell>
          <cell r="V245">
            <v>87.985010661199993</v>
          </cell>
          <cell r="AA245">
            <v>94.162325334499997</v>
          </cell>
          <cell r="AB245">
            <v>95.826107489400002</v>
          </cell>
          <cell r="AD245">
            <v>93.879487099000002</v>
          </cell>
          <cell r="AE245">
            <v>92.315613316799997</v>
          </cell>
          <cell r="AG245">
            <v>118.42818376699999</v>
          </cell>
          <cell r="AH245">
            <v>135.65409155730001</v>
          </cell>
          <cell r="AJ245">
            <v>67.2472364228</v>
          </cell>
          <cell r="AK245">
            <v>68.997940919399994</v>
          </cell>
          <cell r="AM245">
            <v>84.831440729299999</v>
          </cell>
          <cell r="AN245">
            <v>88.8103658016</v>
          </cell>
          <cell r="AP245">
            <v>90.278462448499994</v>
          </cell>
          <cell r="AQ245">
            <v>89.684950555499995</v>
          </cell>
          <cell r="AS245">
            <v>72.448995281199998</v>
          </cell>
          <cell r="AT245">
            <v>84.561676683300007</v>
          </cell>
          <cell r="AV245">
            <v>94.141938437799993</v>
          </cell>
          <cell r="AW245">
            <v>97.140363858900002</v>
          </cell>
          <cell r="AY245">
            <v>84.400198794299996</v>
          </cell>
          <cell r="AZ245">
            <v>93.659363702500002</v>
          </cell>
          <cell r="BB245">
            <v>86.179974901999998</v>
          </cell>
          <cell r="BC245">
            <v>91.013071800700004</v>
          </cell>
          <cell r="BE245">
            <v>99.554232409400001</v>
          </cell>
          <cell r="BF245">
            <v>103.7797843005</v>
          </cell>
          <cell r="BH245">
            <v>93.577037060199999</v>
          </cell>
          <cell r="BI245">
            <v>101.3473332989</v>
          </cell>
          <cell r="BK245">
            <v>77.965733508900001</v>
          </cell>
          <cell r="BL245">
            <v>81.188771385899997</v>
          </cell>
          <cell r="BN245">
            <v>79.270699875700004</v>
          </cell>
          <cell r="BO245">
            <v>90.364441877199994</v>
          </cell>
          <cell r="BQ245">
            <v>176.8171537938</v>
          </cell>
          <cell r="BR245">
            <v>186.97667108659999</v>
          </cell>
          <cell r="BT245">
            <v>96.041586143299995</v>
          </cell>
          <cell r="BU245">
            <v>103.32143069830001</v>
          </cell>
          <cell r="BW245">
            <v>81.392455363500005</v>
          </cell>
          <cell r="BX245">
            <v>83.573185223300001</v>
          </cell>
          <cell r="BZ245">
            <v>83.3466519503</v>
          </cell>
          <cell r="CA245">
            <v>89.139941725900002</v>
          </cell>
          <cell r="CC245">
            <v>95.045484588999997</v>
          </cell>
          <cell r="CD245">
            <v>97.342091664600005</v>
          </cell>
          <cell r="CF245">
            <v>89.8516844814</v>
          </cell>
          <cell r="CG245">
            <v>96.652003370399996</v>
          </cell>
          <cell r="CI245">
            <v>92.2290020529</v>
          </cell>
          <cell r="CJ245">
            <v>91.839245641299996</v>
          </cell>
          <cell r="CL245">
            <v>68.231781561800005</v>
          </cell>
          <cell r="CM245">
            <v>72.323383503200006</v>
          </cell>
          <cell r="CO245">
            <v>99.377454110399995</v>
          </cell>
          <cell r="CP245">
            <v>103.73501986070001</v>
          </cell>
          <cell r="CR245">
            <v>68.183793878700001</v>
          </cell>
          <cell r="CS245">
            <v>70.774152634800004</v>
          </cell>
          <cell r="CU245">
            <v>83.735857908300005</v>
          </cell>
          <cell r="CV245">
            <v>93.211777026700005</v>
          </cell>
          <cell r="CX245">
            <v>69.498124199299994</v>
          </cell>
          <cell r="CY245">
            <v>75.618527976799996</v>
          </cell>
        </row>
        <row r="246">
          <cell r="C246">
            <v>92.461479951000001</v>
          </cell>
          <cell r="D246">
            <v>94.172889805400004</v>
          </cell>
          <cell r="F246">
            <v>131.90807694060001</v>
          </cell>
          <cell r="G246">
            <v>128.75054429990001</v>
          </cell>
          <cell r="I246">
            <v>143.33694187259999</v>
          </cell>
          <cell r="J246">
            <v>140.3200907234</v>
          </cell>
          <cell r="L246">
            <v>102.58751700089999</v>
          </cell>
          <cell r="M246">
            <v>101.6547240915</v>
          </cell>
          <cell r="O246">
            <v>142.73831707279999</v>
          </cell>
          <cell r="P246">
            <v>126.7658206377</v>
          </cell>
          <cell r="R246">
            <v>82.735246546100001</v>
          </cell>
          <cell r="S246">
            <v>86.147293497199996</v>
          </cell>
          <cell r="U246">
            <v>82.735246546100001</v>
          </cell>
          <cell r="V246">
            <v>86.147293497199996</v>
          </cell>
          <cell r="AA246">
            <v>87.044218482100007</v>
          </cell>
          <cell r="AB246">
            <v>94.734788203600004</v>
          </cell>
          <cell r="AD246">
            <v>83.592657971999998</v>
          </cell>
          <cell r="AE246">
            <v>89.936717796600007</v>
          </cell>
          <cell r="AG246">
            <v>118.0751907224</v>
          </cell>
          <cell r="AH246">
            <v>136.361298796</v>
          </cell>
          <cell r="AJ246">
            <v>70.724775057100004</v>
          </cell>
          <cell r="AK246">
            <v>74.046332778199996</v>
          </cell>
          <cell r="AM246">
            <v>87.329295126299996</v>
          </cell>
          <cell r="AN246">
            <v>88.040113038800001</v>
          </cell>
          <cell r="AP246">
            <v>92.453309552899995</v>
          </cell>
          <cell r="AQ246">
            <v>89.425952838300006</v>
          </cell>
          <cell r="AS246">
            <v>80.047465086299994</v>
          </cell>
          <cell r="AT246">
            <v>82.275700145100004</v>
          </cell>
          <cell r="AV246">
            <v>91.892847484800001</v>
          </cell>
          <cell r="AW246">
            <v>96.935758167200007</v>
          </cell>
          <cell r="AY246">
            <v>81.825591124200002</v>
          </cell>
          <cell r="AZ246">
            <v>89.8374186044</v>
          </cell>
          <cell r="BB246">
            <v>85.6001215414</v>
          </cell>
          <cell r="BC246">
            <v>91.404286506899993</v>
          </cell>
          <cell r="BE246">
            <v>103.65713634150001</v>
          </cell>
          <cell r="BF246">
            <v>101.5713253679</v>
          </cell>
          <cell r="BH246">
            <v>102.9357257913</v>
          </cell>
          <cell r="BI246">
            <v>92.907205873699994</v>
          </cell>
          <cell r="BK246">
            <v>82.2628659425</v>
          </cell>
          <cell r="BL246">
            <v>81.805641214800005</v>
          </cell>
          <cell r="BN246">
            <v>84.383525518900001</v>
          </cell>
          <cell r="BO246">
            <v>92.530618903800004</v>
          </cell>
          <cell r="BQ246">
            <v>195.4707926106</v>
          </cell>
          <cell r="BR246">
            <v>190.2884340576</v>
          </cell>
          <cell r="BT246">
            <v>102.3177914707</v>
          </cell>
          <cell r="BU246">
            <v>104.0495973097</v>
          </cell>
          <cell r="BW246">
            <v>82.5609393772</v>
          </cell>
          <cell r="BX246">
            <v>83.3187084148</v>
          </cell>
          <cell r="BZ246">
            <v>86.497308205699994</v>
          </cell>
          <cell r="CA246">
            <v>88.533076531600003</v>
          </cell>
          <cell r="CC246">
            <v>102.0483329617</v>
          </cell>
          <cell r="CD246">
            <v>100.00947133850001</v>
          </cell>
          <cell r="CF246">
            <v>91.435870929199993</v>
          </cell>
          <cell r="CG246">
            <v>96.092854858199999</v>
          </cell>
          <cell r="CI246">
            <v>90.231524237599999</v>
          </cell>
          <cell r="CJ246">
            <v>89.124926589599994</v>
          </cell>
          <cell r="CL246">
            <v>68.489418498199996</v>
          </cell>
          <cell r="CM246">
            <v>72.379583396900003</v>
          </cell>
          <cell r="CO246">
            <v>90.556186936800003</v>
          </cell>
          <cell r="CP246">
            <v>98.851560458099996</v>
          </cell>
          <cell r="CR246">
            <v>69.030884353000005</v>
          </cell>
          <cell r="CS246">
            <v>70.918809697100002</v>
          </cell>
          <cell r="CU246">
            <v>83.863184926599999</v>
          </cell>
          <cell r="CV246">
            <v>92.387369142599994</v>
          </cell>
          <cell r="CX246">
            <v>71.973344021399996</v>
          </cell>
          <cell r="CY246">
            <v>74.175816288700005</v>
          </cell>
        </row>
        <row r="247">
          <cell r="C247">
            <v>95.217513141400005</v>
          </cell>
          <cell r="D247">
            <v>93.244901230099998</v>
          </cell>
          <cell r="F247">
            <v>128.0323702025</v>
          </cell>
          <cell r="G247">
            <v>128.27909679410001</v>
          </cell>
          <cell r="I247">
            <v>138.38781358049999</v>
          </cell>
          <cell r="J247">
            <v>140.527726503</v>
          </cell>
          <cell r="L247">
            <v>101.74208170990001</v>
          </cell>
          <cell r="M247">
            <v>98.098643315800004</v>
          </cell>
          <cell r="O247">
            <v>136.65821939349999</v>
          </cell>
          <cell r="P247">
            <v>133.76460639960001</v>
          </cell>
          <cell r="R247">
            <v>85.399436457199997</v>
          </cell>
          <cell r="S247">
            <v>86.877234393999998</v>
          </cell>
          <cell r="U247">
            <v>85.399436457199997</v>
          </cell>
          <cell r="V247">
            <v>86.877234393999998</v>
          </cell>
          <cell r="AA247">
            <v>91.490406001699995</v>
          </cell>
          <cell r="AB247">
            <v>89.359696177800004</v>
          </cell>
          <cell r="AD247">
            <v>88.610516781100003</v>
          </cell>
          <cell r="AE247">
            <v>83.012706490100001</v>
          </cell>
          <cell r="AG247">
            <v>123.8190478705</v>
          </cell>
          <cell r="AH247">
            <v>138.8811981078</v>
          </cell>
          <cell r="AJ247">
            <v>70.294375959999996</v>
          </cell>
          <cell r="AK247">
            <v>70.5883016967</v>
          </cell>
          <cell r="AM247">
            <v>90.876552921499993</v>
          </cell>
          <cell r="AN247">
            <v>87.974249203200003</v>
          </cell>
          <cell r="AP247">
            <v>92.320233072099995</v>
          </cell>
          <cell r="AQ247">
            <v>88.624121529000007</v>
          </cell>
          <cell r="AS247">
            <v>85.409939972900006</v>
          </cell>
          <cell r="AT247">
            <v>81.397497729700007</v>
          </cell>
          <cell r="AV247">
            <v>96.825720339200004</v>
          </cell>
          <cell r="AW247">
            <v>96.020575415899998</v>
          </cell>
          <cell r="AY247">
            <v>98.224747789999995</v>
          </cell>
          <cell r="AZ247">
            <v>95.223330080500006</v>
          </cell>
          <cell r="BB247">
            <v>91.6085912697</v>
          </cell>
          <cell r="BC247">
            <v>91.840548244999994</v>
          </cell>
          <cell r="BE247">
            <v>102.3564195913</v>
          </cell>
          <cell r="BF247">
            <v>102.304063117</v>
          </cell>
          <cell r="BH247">
            <v>104.8788091853</v>
          </cell>
          <cell r="BI247">
            <v>96.147430635600003</v>
          </cell>
          <cell r="BK247">
            <v>83.933788093499999</v>
          </cell>
          <cell r="BL247">
            <v>81.371003758499995</v>
          </cell>
          <cell r="BN247">
            <v>87.945584854399996</v>
          </cell>
          <cell r="BO247">
            <v>89.020973177000002</v>
          </cell>
          <cell r="BQ247">
            <v>203.28892982150001</v>
          </cell>
          <cell r="BR247">
            <v>190.40957440720001</v>
          </cell>
          <cell r="BT247">
            <v>103.3656400878</v>
          </cell>
          <cell r="BU247">
            <v>102.1560447076</v>
          </cell>
          <cell r="BW247">
            <v>85.397701383099999</v>
          </cell>
          <cell r="BX247">
            <v>83.4744216478</v>
          </cell>
          <cell r="BZ247">
            <v>89.235944451400002</v>
          </cell>
          <cell r="CA247">
            <v>86.880773953599999</v>
          </cell>
          <cell r="CC247">
            <v>101.0721683339</v>
          </cell>
          <cell r="CD247">
            <v>100.32825327819999</v>
          </cell>
          <cell r="CF247">
            <v>97.572055134899998</v>
          </cell>
          <cell r="CG247">
            <v>95.230904972299996</v>
          </cell>
          <cell r="CI247">
            <v>96.204756040700005</v>
          </cell>
          <cell r="CJ247">
            <v>94.194057711300005</v>
          </cell>
          <cell r="CL247">
            <v>71.973418374199994</v>
          </cell>
          <cell r="CM247">
            <v>73.417735482500007</v>
          </cell>
          <cell r="CO247">
            <v>108.6437750808</v>
          </cell>
          <cell r="CP247">
            <v>96.5931667344</v>
          </cell>
          <cell r="CR247">
            <v>73.014698695099995</v>
          </cell>
          <cell r="CS247">
            <v>70.010524041099998</v>
          </cell>
          <cell r="CU247">
            <v>94.107326872300007</v>
          </cell>
          <cell r="CV247">
            <v>91.232094399199994</v>
          </cell>
          <cell r="CX247">
            <v>76.025253064200001</v>
          </cell>
          <cell r="CY247">
            <v>73.394738829600001</v>
          </cell>
        </row>
        <row r="248">
          <cell r="C248">
            <v>96.751211556900003</v>
          </cell>
          <cell r="D248">
            <v>94.808657945199997</v>
          </cell>
          <cell r="F248">
            <v>129.2921260725</v>
          </cell>
          <cell r="G248">
            <v>127.8335254695</v>
          </cell>
          <cell r="I248">
            <v>142.70349595670001</v>
          </cell>
          <cell r="J248">
            <v>140.21487293070001</v>
          </cell>
          <cell r="L248">
            <v>103.3147836902</v>
          </cell>
          <cell r="M248">
            <v>99.171335197499999</v>
          </cell>
          <cell r="O248">
            <v>105.7989768234</v>
          </cell>
          <cell r="P248">
            <v>125.6258906491</v>
          </cell>
          <cell r="R248">
            <v>90.687445707999998</v>
          </cell>
          <cell r="S248">
            <v>88.692881415299993</v>
          </cell>
          <cell r="U248">
            <v>90.687445707999998</v>
          </cell>
          <cell r="V248">
            <v>88.692881415299993</v>
          </cell>
          <cell r="AA248">
            <v>96.070223307199996</v>
          </cell>
          <cell r="AB248">
            <v>95.285613881900005</v>
          </cell>
          <cell r="AD248">
            <v>92.591263461400004</v>
          </cell>
          <cell r="AE248">
            <v>90.660670953500002</v>
          </cell>
          <cell r="AG248">
            <v>132.18547673719999</v>
          </cell>
          <cell r="AH248">
            <v>140.10134682239999</v>
          </cell>
          <cell r="AJ248">
            <v>73.924784575700002</v>
          </cell>
          <cell r="AK248">
            <v>70.142117313499995</v>
          </cell>
          <cell r="AM248">
            <v>91.200420875899994</v>
          </cell>
          <cell r="AN248">
            <v>88.945475838099995</v>
          </cell>
          <cell r="AP248">
            <v>90.369501294100004</v>
          </cell>
          <cell r="AQ248">
            <v>89.388808029100005</v>
          </cell>
          <cell r="AS248">
            <v>87.788275273500005</v>
          </cell>
          <cell r="AT248">
            <v>80.644949929600003</v>
          </cell>
          <cell r="AV248">
            <v>92.577165974699994</v>
          </cell>
          <cell r="AW248">
            <v>93.504621194999999</v>
          </cell>
          <cell r="AY248">
            <v>96.694065281199997</v>
          </cell>
          <cell r="AZ248">
            <v>93.583957892499996</v>
          </cell>
          <cell r="BB248">
            <v>89.755069897300004</v>
          </cell>
          <cell r="BC248">
            <v>92.3164957961</v>
          </cell>
          <cell r="BE248">
            <v>105.8918221532</v>
          </cell>
          <cell r="BF248">
            <v>102.8328195977</v>
          </cell>
          <cell r="BH248">
            <v>100.37526312609999</v>
          </cell>
          <cell r="BI248">
            <v>92.602894180600003</v>
          </cell>
          <cell r="BK248">
            <v>81.626037842900004</v>
          </cell>
          <cell r="BL248">
            <v>79.353267875900002</v>
          </cell>
          <cell r="BN248">
            <v>87.660809670199995</v>
          </cell>
          <cell r="BO248">
            <v>90.492908015200001</v>
          </cell>
          <cell r="BQ248">
            <v>216.73648053759999</v>
          </cell>
          <cell r="BR248">
            <v>204.68016621140001</v>
          </cell>
          <cell r="BT248">
            <v>107.6491417994</v>
          </cell>
          <cell r="BU248">
            <v>103.4883192793</v>
          </cell>
          <cell r="BW248">
            <v>87.315587064499994</v>
          </cell>
          <cell r="BX248">
            <v>83.385143038899997</v>
          </cell>
          <cell r="BZ248">
            <v>91.878285513600005</v>
          </cell>
          <cell r="CA248">
            <v>87.763490586000003</v>
          </cell>
          <cell r="CC248">
            <v>98.302590039699993</v>
          </cell>
          <cell r="CD248">
            <v>94.838686187199997</v>
          </cell>
          <cell r="CF248">
            <v>99.504939328299997</v>
          </cell>
          <cell r="CG248">
            <v>96.180081236099994</v>
          </cell>
          <cell r="CI248">
            <v>95.705225260600002</v>
          </cell>
          <cell r="CJ248">
            <v>90.742694660200002</v>
          </cell>
          <cell r="CL248">
            <v>78.894838554000003</v>
          </cell>
          <cell r="CM248">
            <v>79.972087569699994</v>
          </cell>
          <cell r="CO248">
            <v>91.945496443099998</v>
          </cell>
          <cell r="CP248">
            <v>98.039022179699998</v>
          </cell>
          <cell r="CR248">
            <v>72.507385120999999</v>
          </cell>
          <cell r="CS248">
            <v>71.002736310399996</v>
          </cell>
          <cell r="CU248">
            <v>96.753213794999994</v>
          </cell>
          <cell r="CV248">
            <v>97.251878958099994</v>
          </cell>
          <cell r="CX248">
            <v>76.230568277399996</v>
          </cell>
          <cell r="CY248">
            <v>74.967456576299995</v>
          </cell>
        </row>
        <row r="249">
          <cell r="C249">
            <v>93.300122603299997</v>
          </cell>
          <cell r="D249">
            <v>93.830365826299996</v>
          </cell>
          <cell r="F249">
            <v>126.35873644110001</v>
          </cell>
          <cell r="G249">
            <v>127.3627602575</v>
          </cell>
          <cell r="I249">
            <v>138.61696065320001</v>
          </cell>
          <cell r="J249">
            <v>140.73838780349999</v>
          </cell>
          <cell r="L249">
            <v>97.461430838499993</v>
          </cell>
          <cell r="M249">
            <v>96.735837561500006</v>
          </cell>
          <cell r="O249">
            <v>127.0190577247</v>
          </cell>
          <cell r="P249">
            <v>125.6102141801</v>
          </cell>
          <cell r="R249">
            <v>91.924812415399998</v>
          </cell>
          <cell r="S249">
            <v>87.921467625299996</v>
          </cell>
          <cell r="U249">
            <v>91.924812415399998</v>
          </cell>
          <cell r="V249">
            <v>87.921467625299996</v>
          </cell>
          <cell r="AA249">
            <v>86.543007950900005</v>
          </cell>
          <cell r="AB249">
            <v>91.024998544499994</v>
          </cell>
          <cell r="AD249">
            <v>79.169181996800006</v>
          </cell>
          <cell r="AE249">
            <v>84.732038250900004</v>
          </cell>
          <cell r="AG249">
            <v>137.02435988740001</v>
          </cell>
          <cell r="AH249">
            <v>139.23052256810001</v>
          </cell>
          <cell r="AJ249">
            <v>70.296918562299993</v>
          </cell>
          <cell r="AK249">
            <v>70.951015437699994</v>
          </cell>
          <cell r="AM249">
            <v>89.028302555300002</v>
          </cell>
          <cell r="AN249">
            <v>88.629392135900005</v>
          </cell>
          <cell r="AP249">
            <v>85.017280471700005</v>
          </cell>
          <cell r="AQ249">
            <v>89.1781507221</v>
          </cell>
          <cell r="AS249">
            <v>83.972040391700006</v>
          </cell>
          <cell r="AT249">
            <v>80.266467664800004</v>
          </cell>
          <cell r="AV249">
            <v>95.424174288800003</v>
          </cell>
          <cell r="AW249">
            <v>94.791510610399996</v>
          </cell>
          <cell r="AY249">
            <v>91.553951475600002</v>
          </cell>
          <cell r="AZ249">
            <v>88.749451849500005</v>
          </cell>
          <cell r="BB249">
            <v>91.480465881800001</v>
          </cell>
          <cell r="BC249">
            <v>93.111689569800006</v>
          </cell>
          <cell r="BE249">
            <v>103.9476254675</v>
          </cell>
          <cell r="BF249">
            <v>103.6439800485</v>
          </cell>
          <cell r="BH249">
            <v>110.4820523147</v>
          </cell>
          <cell r="BI249">
            <v>93.763304078800005</v>
          </cell>
          <cell r="BK249">
            <v>79.139921976699995</v>
          </cell>
          <cell r="BL249">
            <v>79.8726131138</v>
          </cell>
          <cell r="BN249">
            <v>88.864379357000004</v>
          </cell>
          <cell r="BO249">
            <v>91.804521783200002</v>
          </cell>
          <cell r="BQ249">
            <v>204.52216977410001</v>
          </cell>
          <cell r="BR249">
            <v>202.12540685819999</v>
          </cell>
          <cell r="BT249">
            <v>108.986006596</v>
          </cell>
          <cell r="BU249">
            <v>103.5040329042</v>
          </cell>
          <cell r="BW249">
            <v>84.744131800199995</v>
          </cell>
          <cell r="BX249">
            <v>83.534008294200007</v>
          </cell>
          <cell r="BZ249">
            <v>89.205652536800002</v>
          </cell>
          <cell r="CA249">
            <v>87.640172161600006</v>
          </cell>
          <cell r="CC249">
            <v>93.112280769400002</v>
          </cell>
          <cell r="CD249">
            <v>93.479859917100001</v>
          </cell>
          <cell r="CF249">
            <v>95.085837348699997</v>
          </cell>
          <cell r="CG249">
            <v>96.482563051300005</v>
          </cell>
          <cell r="CI249">
            <v>89.2620138371</v>
          </cell>
          <cell r="CJ249">
            <v>87.921188848699998</v>
          </cell>
          <cell r="CL249">
            <v>76.833741896199996</v>
          </cell>
          <cell r="CM249">
            <v>76.128565382600001</v>
          </cell>
          <cell r="CO249">
            <v>85.402622228400006</v>
          </cell>
          <cell r="CP249">
            <v>94.982742315500005</v>
          </cell>
          <cell r="CR249">
            <v>74.582722119400003</v>
          </cell>
          <cell r="CS249">
            <v>72.142340035499998</v>
          </cell>
          <cell r="CU249">
            <v>88.016465921000005</v>
          </cell>
          <cell r="CV249">
            <v>95.369156055700003</v>
          </cell>
          <cell r="CX249">
            <v>82.326946524500002</v>
          </cell>
          <cell r="CY249">
            <v>75.428063135599999</v>
          </cell>
        </row>
        <row r="250">
          <cell r="C250">
            <v>96.415834032600003</v>
          </cell>
          <cell r="D250">
            <v>94.017831281400007</v>
          </cell>
          <cell r="F250">
            <v>131.84996516250001</v>
          </cell>
          <cell r="G250">
            <v>127.6614570058</v>
          </cell>
          <cell r="I250">
            <v>141.3162763915</v>
          </cell>
          <cell r="J250">
            <v>139.98234162270001</v>
          </cell>
          <cell r="L250">
            <v>95.486070603800002</v>
          </cell>
          <cell r="M250">
            <v>96.851264767399996</v>
          </cell>
          <cell r="O250">
            <v>192.69389025839999</v>
          </cell>
          <cell r="P250">
            <v>138.60706006660001</v>
          </cell>
          <cell r="R250">
            <v>94.359289434900006</v>
          </cell>
          <cell r="S250">
            <v>88.625262885599994</v>
          </cell>
          <cell r="U250">
            <v>94.359289434900006</v>
          </cell>
          <cell r="V250">
            <v>88.625262885599994</v>
          </cell>
          <cell r="AA250">
            <v>93.846601484700003</v>
          </cell>
          <cell r="AB250">
            <v>91.736429990399998</v>
          </cell>
          <cell r="AD250">
            <v>85.491504110999998</v>
          </cell>
          <cell r="AE250">
            <v>83.903286710299994</v>
          </cell>
          <cell r="AG250">
            <v>153.42712825460001</v>
          </cell>
          <cell r="AH250">
            <v>145.78079890910001</v>
          </cell>
          <cell r="AJ250">
            <v>72.6346163539</v>
          </cell>
          <cell r="AK250">
            <v>72.163429923300001</v>
          </cell>
          <cell r="AM250">
            <v>90.492932769500001</v>
          </cell>
          <cell r="AN250">
            <v>88.750292997700001</v>
          </cell>
          <cell r="AP250">
            <v>87.174524000100007</v>
          </cell>
          <cell r="AQ250">
            <v>89.191680490099998</v>
          </cell>
          <cell r="AS250">
            <v>86.911027593</v>
          </cell>
          <cell r="AT250">
            <v>81.193174020200004</v>
          </cell>
          <cell r="AV250">
            <v>98.468170158800007</v>
          </cell>
          <cell r="AW250">
            <v>92.221014356599994</v>
          </cell>
          <cell r="AY250">
            <v>94.079693195999994</v>
          </cell>
          <cell r="AZ250">
            <v>92.0726168331</v>
          </cell>
          <cell r="BB250">
            <v>102.6399975819</v>
          </cell>
          <cell r="BC250">
            <v>96.379114286999993</v>
          </cell>
          <cell r="BE250">
            <v>108.1185765343</v>
          </cell>
          <cell r="BF250">
            <v>102.7285438391</v>
          </cell>
          <cell r="BH250">
            <v>100.9466610712</v>
          </cell>
          <cell r="BI250">
            <v>97.683463058699999</v>
          </cell>
          <cell r="BK250">
            <v>83.044323321999997</v>
          </cell>
          <cell r="BL250">
            <v>80.785769329999994</v>
          </cell>
          <cell r="BN250">
            <v>85.927294768699994</v>
          </cell>
          <cell r="BO250">
            <v>86.153400051999995</v>
          </cell>
          <cell r="BQ250">
            <v>201.102124363</v>
          </cell>
          <cell r="BR250">
            <v>192.39255786300001</v>
          </cell>
          <cell r="BT250">
            <v>110.2417705629</v>
          </cell>
          <cell r="BU250">
            <v>105.0691610996</v>
          </cell>
          <cell r="BW250">
            <v>87.703460768400006</v>
          </cell>
          <cell r="BX250">
            <v>83.516288839799998</v>
          </cell>
          <cell r="BZ250">
            <v>90.946806980299996</v>
          </cell>
          <cell r="CA250">
            <v>87.747832987300001</v>
          </cell>
          <cell r="CC250">
            <v>99.869763531700002</v>
          </cell>
          <cell r="CD250">
            <v>97.931149552999997</v>
          </cell>
          <cell r="CF250">
            <v>96.435534759299998</v>
          </cell>
          <cell r="CG250">
            <v>94.871311602399999</v>
          </cell>
          <cell r="CI250">
            <v>98.863171276399996</v>
          </cell>
          <cell r="CJ250">
            <v>88.054482407099997</v>
          </cell>
          <cell r="CL250">
            <v>75.076813700100004</v>
          </cell>
          <cell r="CM250">
            <v>74.771635631600006</v>
          </cell>
          <cell r="CO250">
            <v>95.463048303199997</v>
          </cell>
          <cell r="CP250">
            <v>94.514856521900001</v>
          </cell>
          <cell r="CR250">
            <v>73.457355126500005</v>
          </cell>
          <cell r="CS250">
            <v>73.284322150899996</v>
          </cell>
          <cell r="CU250">
            <v>89.534597143799999</v>
          </cell>
          <cell r="CV250">
            <v>93.550385618199996</v>
          </cell>
          <cell r="CX250">
            <v>74.986196579400001</v>
          </cell>
          <cell r="CY250">
            <v>74.1164131731</v>
          </cell>
        </row>
        <row r="251">
          <cell r="C251">
            <v>96.179258087799994</v>
          </cell>
          <cell r="D251">
            <v>94.899336013099997</v>
          </cell>
          <cell r="F251">
            <v>127.5070123835</v>
          </cell>
          <cell r="G251">
            <v>127.810614027</v>
          </cell>
          <cell r="I251">
            <v>142.82884738160001</v>
          </cell>
          <cell r="J251">
            <v>140.17691883040001</v>
          </cell>
          <cell r="L251">
            <v>95.165510363899998</v>
          </cell>
          <cell r="M251">
            <v>96.625836899199996</v>
          </cell>
          <cell r="O251">
            <v>112.107078594</v>
          </cell>
          <cell r="P251">
            <v>139.37158778</v>
          </cell>
          <cell r="R251">
            <v>95.432006039200004</v>
          </cell>
          <cell r="S251">
            <v>88.685701503299995</v>
          </cell>
          <cell r="U251">
            <v>95.432006039200004</v>
          </cell>
          <cell r="V251">
            <v>88.685701503299995</v>
          </cell>
          <cell r="AA251">
            <v>92.797341659799997</v>
          </cell>
          <cell r="AB251">
            <v>93.167977836399999</v>
          </cell>
          <cell r="AD251">
            <v>87.745813185599999</v>
          </cell>
          <cell r="AE251">
            <v>87.412410225599999</v>
          </cell>
          <cell r="AG251">
            <v>135.02592908860001</v>
          </cell>
          <cell r="AH251">
            <v>138.41900187659999</v>
          </cell>
          <cell r="AJ251">
            <v>72.665293839200004</v>
          </cell>
          <cell r="AK251">
            <v>73.546626747399998</v>
          </cell>
          <cell r="AM251">
            <v>91.174819084600003</v>
          </cell>
          <cell r="AN251">
            <v>89.642139441699996</v>
          </cell>
          <cell r="AP251">
            <v>88.625027825199993</v>
          </cell>
          <cell r="AQ251">
            <v>90.382016850799999</v>
          </cell>
          <cell r="AS251">
            <v>89.725693156199995</v>
          </cell>
          <cell r="AT251">
            <v>83.668045911299998</v>
          </cell>
          <cell r="AV251">
            <v>99.364544703600004</v>
          </cell>
          <cell r="AW251">
            <v>91.867042748900005</v>
          </cell>
          <cell r="AY251">
            <v>98.576793185599996</v>
          </cell>
          <cell r="AZ251">
            <v>89.827874092499997</v>
          </cell>
          <cell r="BB251">
            <v>99.470153152500004</v>
          </cell>
          <cell r="BC251">
            <v>95.682308525500005</v>
          </cell>
          <cell r="BE251">
            <v>103.9147933804</v>
          </cell>
          <cell r="BF251">
            <v>102.073729313</v>
          </cell>
          <cell r="BH251">
            <v>105.6171810987</v>
          </cell>
          <cell r="BI251">
            <v>100.3959603676</v>
          </cell>
          <cell r="BK251">
            <v>82.131217342799999</v>
          </cell>
          <cell r="BL251">
            <v>82.118269161100002</v>
          </cell>
          <cell r="BN251">
            <v>90.631986642800001</v>
          </cell>
          <cell r="BO251">
            <v>82.249436732899994</v>
          </cell>
          <cell r="BQ251">
            <v>200.79370474320001</v>
          </cell>
          <cell r="BR251">
            <v>198.5654101408</v>
          </cell>
          <cell r="BT251">
            <v>108.8002801497</v>
          </cell>
          <cell r="BU251">
            <v>106.11519783599999</v>
          </cell>
          <cell r="BW251">
            <v>84.893568991799995</v>
          </cell>
          <cell r="BX251">
            <v>83.1177732787</v>
          </cell>
          <cell r="BZ251">
            <v>89.760124202699998</v>
          </cell>
          <cell r="CA251">
            <v>87.824042995400006</v>
          </cell>
          <cell r="CC251">
            <v>99.331529131799996</v>
          </cell>
          <cell r="CD251">
            <v>98.197787330500006</v>
          </cell>
          <cell r="CF251">
            <v>104.7665819938</v>
          </cell>
          <cell r="CG251">
            <v>96.270882598900002</v>
          </cell>
          <cell r="CI251">
            <v>87.528120041700006</v>
          </cell>
          <cell r="CJ251">
            <v>90.1763069183</v>
          </cell>
          <cell r="CL251">
            <v>75.866405985900002</v>
          </cell>
          <cell r="CM251">
            <v>73.874626757599998</v>
          </cell>
          <cell r="CO251">
            <v>98.871573471700003</v>
          </cell>
          <cell r="CP251">
            <v>97.0950158948</v>
          </cell>
          <cell r="CR251">
            <v>75.5249594414</v>
          </cell>
          <cell r="CS251">
            <v>73.424345638600002</v>
          </cell>
          <cell r="CU251">
            <v>93.919961557899995</v>
          </cell>
          <cell r="CV251">
            <v>90.386294433100005</v>
          </cell>
          <cell r="CX251">
            <v>75.328310823199999</v>
          </cell>
          <cell r="CY251">
            <v>73.570025500699998</v>
          </cell>
        </row>
        <row r="252">
          <cell r="C252">
            <v>93.224200691199997</v>
          </cell>
          <cell r="D252">
            <v>94.026872149100001</v>
          </cell>
          <cell r="F252">
            <v>124.1987632787</v>
          </cell>
          <cell r="G252">
            <v>127.6108442586</v>
          </cell>
          <cell r="I252">
            <v>138.8176290442</v>
          </cell>
          <cell r="J252">
            <v>141.16570540230001</v>
          </cell>
          <cell r="L252">
            <v>91.679150304000004</v>
          </cell>
          <cell r="M252">
            <v>93.892115796200002</v>
          </cell>
          <cell r="O252">
            <v>116.64308816090001</v>
          </cell>
          <cell r="P252">
            <v>137.1776652209</v>
          </cell>
          <cell r="R252">
            <v>92.297135127499999</v>
          </cell>
          <cell r="S252">
            <v>87.980861315599995</v>
          </cell>
          <cell r="U252">
            <v>92.297135127499999</v>
          </cell>
          <cell r="V252">
            <v>87.980861315599995</v>
          </cell>
          <cell r="AA252">
            <v>93.873941508200005</v>
          </cell>
          <cell r="AB252">
            <v>92.630428916599996</v>
          </cell>
          <cell r="AD252">
            <v>88.538299104900005</v>
          </cell>
          <cell r="AE252">
            <v>87.576384544000007</v>
          </cell>
          <cell r="AG252">
            <v>138.6295619233</v>
          </cell>
          <cell r="AH252">
            <v>136.62875691709999</v>
          </cell>
          <cell r="AJ252">
            <v>72.430673853000002</v>
          </cell>
          <cell r="AK252">
            <v>71.165793958999998</v>
          </cell>
          <cell r="AM252">
            <v>87.098644498900001</v>
          </cell>
          <cell r="AN252">
            <v>88.259203917799994</v>
          </cell>
          <cell r="AP252">
            <v>83.784427490900001</v>
          </cell>
          <cell r="AQ252">
            <v>89.7289564549</v>
          </cell>
          <cell r="AS252">
            <v>77.203132973600006</v>
          </cell>
          <cell r="AT252">
            <v>80.018670848699998</v>
          </cell>
          <cell r="AV252">
            <v>91.720656082800005</v>
          </cell>
          <cell r="AW252">
            <v>93.117938128999995</v>
          </cell>
          <cell r="AY252">
            <v>98.149838239100006</v>
          </cell>
          <cell r="AZ252">
            <v>88.863450754799999</v>
          </cell>
          <cell r="BB252">
            <v>98.707339222800002</v>
          </cell>
          <cell r="BC252">
            <v>94.010931864499995</v>
          </cell>
          <cell r="BE252">
            <v>102.86830086080001</v>
          </cell>
          <cell r="BF252">
            <v>102.5998489249</v>
          </cell>
          <cell r="BH252">
            <v>82.388961201100003</v>
          </cell>
          <cell r="BI252">
            <v>96.752940679600002</v>
          </cell>
          <cell r="BK252">
            <v>78.3266679165</v>
          </cell>
          <cell r="BL252">
            <v>81.611021129999997</v>
          </cell>
          <cell r="BN252">
            <v>95.044265089999996</v>
          </cell>
          <cell r="BO252">
            <v>89.388373633599997</v>
          </cell>
          <cell r="BQ252">
            <v>177.81999541389999</v>
          </cell>
          <cell r="BR252">
            <v>190.56917549120001</v>
          </cell>
          <cell r="BT252">
            <v>101.47749993959999</v>
          </cell>
          <cell r="BU252">
            <v>104.0721070381</v>
          </cell>
          <cell r="BW252">
            <v>81.693694645700006</v>
          </cell>
          <cell r="BX252">
            <v>82.550362930999995</v>
          </cell>
          <cell r="BZ252">
            <v>83.128756337900001</v>
          </cell>
          <cell r="CA252">
            <v>85.512644705599996</v>
          </cell>
          <cell r="CC252">
            <v>97.150254729400004</v>
          </cell>
          <cell r="CD252">
            <v>97.732568617200002</v>
          </cell>
          <cell r="CF252">
            <v>92.317419063900005</v>
          </cell>
          <cell r="CG252">
            <v>92.394773601599994</v>
          </cell>
          <cell r="CI252">
            <v>81.914364198200005</v>
          </cell>
          <cell r="CJ252">
            <v>88.412237389300003</v>
          </cell>
          <cell r="CL252">
            <v>80.369697116699996</v>
          </cell>
          <cell r="CM252">
            <v>76.622721064000004</v>
          </cell>
          <cell r="CO252">
            <v>100.59785636629999</v>
          </cell>
          <cell r="CP252">
            <v>92.410392776699993</v>
          </cell>
          <cell r="CR252">
            <v>73.814884846400005</v>
          </cell>
          <cell r="CS252">
            <v>73.801614193299997</v>
          </cell>
          <cell r="CU252">
            <v>101.68906294270001</v>
          </cell>
          <cell r="CV252">
            <v>95.306811007500002</v>
          </cell>
          <cell r="CX252">
            <v>77.130676030000004</v>
          </cell>
          <cell r="CY252">
            <v>72.834682204100005</v>
          </cell>
        </row>
        <row r="253">
          <cell r="C253">
            <v>99.128999337799996</v>
          </cell>
          <cell r="D253">
            <v>94.999593295500006</v>
          </cell>
          <cell r="F253">
            <v>129.3275346156</v>
          </cell>
          <cell r="G253">
            <v>129.0332779057</v>
          </cell>
          <cell r="I253">
            <v>144.31857385180001</v>
          </cell>
          <cell r="J253">
            <v>141.4660070374</v>
          </cell>
          <cell r="L253">
            <v>96.432464929700004</v>
          </cell>
          <cell r="M253">
            <v>95.866549253700001</v>
          </cell>
          <cell r="O253">
            <v>119.6363624521</v>
          </cell>
          <cell r="P253">
            <v>144.40133382760001</v>
          </cell>
          <cell r="R253">
            <v>91.687539320900001</v>
          </cell>
          <cell r="S253">
            <v>88.273578955199994</v>
          </cell>
          <cell r="U253">
            <v>91.687539320900001</v>
          </cell>
          <cell r="V253">
            <v>88.273578955199994</v>
          </cell>
          <cell r="AA253">
            <v>98.308705474600004</v>
          </cell>
          <cell r="AB253">
            <v>93.927255175799999</v>
          </cell>
          <cell r="AD253">
            <v>89.884312360099997</v>
          </cell>
          <cell r="AE253">
            <v>88.105342848600003</v>
          </cell>
          <cell r="AG253">
            <v>159.7281622493</v>
          </cell>
          <cell r="AH253">
            <v>139.51945543439999</v>
          </cell>
          <cell r="AJ253">
            <v>75.337380306</v>
          </cell>
          <cell r="AK253">
            <v>73.636331586699995</v>
          </cell>
          <cell r="AM253">
            <v>94.203949747199999</v>
          </cell>
          <cell r="AN253">
            <v>89.3921898408</v>
          </cell>
          <cell r="AP253">
            <v>88.870941431600002</v>
          </cell>
          <cell r="AQ253">
            <v>90.261111833599998</v>
          </cell>
          <cell r="AS253">
            <v>85.974741148000007</v>
          </cell>
          <cell r="AT253">
            <v>82.458693321300004</v>
          </cell>
          <cell r="AV253">
            <v>102.3083553071</v>
          </cell>
          <cell r="AW253">
            <v>92.996279156599996</v>
          </cell>
          <cell r="AY253">
            <v>95.653732531100005</v>
          </cell>
          <cell r="AZ253">
            <v>86.538248625199998</v>
          </cell>
          <cell r="BB253">
            <v>108.480441934</v>
          </cell>
          <cell r="BC253">
            <v>96.230768705800003</v>
          </cell>
          <cell r="BE253">
            <v>114.9816901797</v>
          </cell>
          <cell r="BF253">
            <v>104.4835271508</v>
          </cell>
          <cell r="BH253">
            <v>105.5613638377</v>
          </cell>
          <cell r="BI253">
            <v>105.24323873030001</v>
          </cell>
          <cell r="BK253">
            <v>83.067060883699995</v>
          </cell>
          <cell r="BL253">
            <v>81.444616758600006</v>
          </cell>
          <cell r="BN253">
            <v>87.166463886499997</v>
          </cell>
          <cell r="BO253">
            <v>83.953913904100006</v>
          </cell>
          <cell r="BQ253">
            <v>188.87901648959999</v>
          </cell>
          <cell r="BR253">
            <v>197.83601735580001</v>
          </cell>
          <cell r="BT253">
            <v>109.8580937967</v>
          </cell>
          <cell r="BU253">
            <v>105.380416561</v>
          </cell>
          <cell r="BW253">
            <v>87.470695606899994</v>
          </cell>
          <cell r="BX253">
            <v>81.863949367800004</v>
          </cell>
          <cell r="BZ253">
            <v>90.835893839299999</v>
          </cell>
          <cell r="CA253">
            <v>87.462029257599994</v>
          </cell>
          <cell r="CC253">
            <v>101.936475487</v>
          </cell>
          <cell r="CD253">
            <v>99.655043512000006</v>
          </cell>
          <cell r="CF253">
            <v>100.7169131367</v>
          </cell>
          <cell r="CG253">
            <v>94.160394593600003</v>
          </cell>
          <cell r="CI253">
            <v>90.571410704599998</v>
          </cell>
          <cell r="CJ253">
            <v>88.321236897600002</v>
          </cell>
          <cell r="CL253">
            <v>85.200606398999994</v>
          </cell>
          <cell r="CM253">
            <v>77.135788125399998</v>
          </cell>
          <cell r="CO253">
            <v>98.058854621600005</v>
          </cell>
          <cell r="CP253">
            <v>87.524734094300001</v>
          </cell>
          <cell r="CR253">
            <v>83.614521937000006</v>
          </cell>
          <cell r="CS253">
            <v>73.654523254899999</v>
          </cell>
          <cell r="CU253">
            <v>108.2739908817</v>
          </cell>
          <cell r="CV253">
            <v>99.173492189800001</v>
          </cell>
          <cell r="CX253">
            <v>82.123206655100006</v>
          </cell>
          <cell r="CY253">
            <v>76.807745741199994</v>
          </cell>
        </row>
        <row r="254">
          <cell r="C254">
            <v>95.100226087899998</v>
          </cell>
          <cell r="D254">
            <v>94.740834458400002</v>
          </cell>
          <cell r="F254">
            <v>127.4001385876</v>
          </cell>
          <cell r="G254">
            <v>129.88084858779999</v>
          </cell>
          <cell r="I254">
            <v>138.26170608199999</v>
          </cell>
          <cell r="J254">
            <v>140.42676651100001</v>
          </cell>
          <cell r="L254">
            <v>100.3378274641</v>
          </cell>
          <cell r="M254">
            <v>101.3675309802</v>
          </cell>
          <cell r="O254">
            <v>134.24469597410001</v>
          </cell>
          <cell r="P254">
            <v>146.7157751702</v>
          </cell>
          <cell r="R254">
            <v>86.993149017099995</v>
          </cell>
          <cell r="S254">
            <v>89.125600733900001</v>
          </cell>
          <cell r="U254">
            <v>86.993149017099995</v>
          </cell>
          <cell r="V254">
            <v>89.125600733900001</v>
          </cell>
          <cell r="AA254">
            <v>98.618289883000003</v>
          </cell>
          <cell r="AB254">
            <v>93.437538102600001</v>
          </cell>
          <cell r="AD254">
            <v>89.588431183699996</v>
          </cell>
          <cell r="AE254">
            <v>86.692622613899999</v>
          </cell>
          <cell r="AG254">
            <v>164.57557348700001</v>
          </cell>
          <cell r="AH254">
            <v>140.8195923527</v>
          </cell>
          <cell r="AJ254">
            <v>73.850496408599994</v>
          </cell>
          <cell r="AK254">
            <v>76.250724319100001</v>
          </cell>
          <cell r="AM254">
            <v>88.530861259299996</v>
          </cell>
          <cell r="AN254">
            <v>88.920770819099999</v>
          </cell>
          <cell r="AP254">
            <v>90.957053795899995</v>
          </cell>
          <cell r="AQ254">
            <v>90.594092127799996</v>
          </cell>
          <cell r="AS254">
            <v>82.7741758608</v>
          </cell>
          <cell r="AT254">
            <v>82.407607643999995</v>
          </cell>
          <cell r="AV254">
            <v>94.7486071318</v>
          </cell>
          <cell r="AW254">
            <v>92.184383660099996</v>
          </cell>
          <cell r="AY254">
            <v>82.724556936499994</v>
          </cell>
          <cell r="AZ254">
            <v>84.824089885800007</v>
          </cell>
          <cell r="BB254">
            <v>96.408660257199998</v>
          </cell>
          <cell r="BC254">
            <v>92.578091286499998</v>
          </cell>
          <cell r="BE254">
            <v>105.5962534459</v>
          </cell>
          <cell r="BF254">
            <v>103.42858326459999</v>
          </cell>
          <cell r="BH254">
            <v>100.2110215217</v>
          </cell>
          <cell r="BI254">
            <v>103.2523514473</v>
          </cell>
          <cell r="BK254">
            <v>82.562359289100002</v>
          </cell>
          <cell r="BL254">
            <v>82.715656690499998</v>
          </cell>
          <cell r="BN254">
            <v>91.580623227499999</v>
          </cell>
          <cell r="BO254">
            <v>85.462408324899997</v>
          </cell>
          <cell r="BQ254">
            <v>178.3636510581</v>
          </cell>
          <cell r="BR254">
            <v>191.55103835439999</v>
          </cell>
          <cell r="BT254">
            <v>100.2649943662</v>
          </cell>
          <cell r="BU254">
            <v>102.3330528919</v>
          </cell>
          <cell r="BW254">
            <v>81.589037542699998</v>
          </cell>
          <cell r="BX254">
            <v>83.106013196199996</v>
          </cell>
          <cell r="BZ254">
            <v>88.959455337899996</v>
          </cell>
          <cell r="CA254">
            <v>88.812691784199998</v>
          </cell>
          <cell r="CC254">
            <v>95.590502542999999</v>
          </cell>
          <cell r="CD254">
            <v>98.281103705700005</v>
          </cell>
          <cell r="CF254">
            <v>94.057841361000001</v>
          </cell>
          <cell r="CG254">
            <v>94.013821551700005</v>
          </cell>
          <cell r="CI254">
            <v>81.993730526700006</v>
          </cell>
          <cell r="CJ254">
            <v>85.834424245099996</v>
          </cell>
          <cell r="CL254">
            <v>77.449963587900001</v>
          </cell>
          <cell r="CM254">
            <v>74.985322031400003</v>
          </cell>
          <cell r="CO254">
            <v>88.785906250599993</v>
          </cell>
          <cell r="CP254">
            <v>93.072041330199994</v>
          </cell>
          <cell r="CR254">
            <v>74.916761562600001</v>
          </cell>
          <cell r="CS254">
            <v>73.712343470500002</v>
          </cell>
          <cell r="CU254">
            <v>105.1517042152</v>
          </cell>
          <cell r="CV254">
            <v>96.970695252699997</v>
          </cell>
          <cell r="CX254">
            <v>74.6858804859</v>
          </cell>
          <cell r="CY254">
            <v>77.871711581300005</v>
          </cell>
        </row>
        <row r="255">
          <cell r="C255">
            <v>92.644822560400002</v>
          </cell>
          <cell r="D255">
            <v>95.020480275799997</v>
          </cell>
          <cell r="F255">
            <v>136.43813185580001</v>
          </cell>
          <cell r="G255">
            <v>130.34572477270001</v>
          </cell>
          <cell r="I255">
            <v>142.80957404919999</v>
          </cell>
          <cell r="J255">
            <v>140.2117065118</v>
          </cell>
          <cell r="L255">
            <v>104.3013325483</v>
          </cell>
          <cell r="M255">
            <v>104.48612928190001</v>
          </cell>
          <cell r="O255">
            <v>210.29471673820001</v>
          </cell>
          <cell r="P255">
            <v>146.8939378135</v>
          </cell>
          <cell r="R255">
            <v>82.8165395356</v>
          </cell>
          <cell r="S255">
            <v>88.572539678699997</v>
          </cell>
          <cell r="U255">
            <v>82.8165395356</v>
          </cell>
          <cell r="V255">
            <v>88.572539678699997</v>
          </cell>
          <cell r="AA255">
            <v>101.6370290479</v>
          </cell>
          <cell r="AB255">
            <v>94.792728266400005</v>
          </cell>
          <cell r="AD255">
            <v>93.016685796800004</v>
          </cell>
          <cell r="AE255">
            <v>88.492086431700002</v>
          </cell>
          <cell r="AG255">
            <v>166.15934934309999</v>
          </cell>
          <cell r="AH255">
            <v>142.4184579114</v>
          </cell>
          <cell r="AJ255">
            <v>76.160040201300006</v>
          </cell>
          <cell r="AK255">
            <v>74.480909939399993</v>
          </cell>
          <cell r="AM255">
            <v>82.365316212899998</v>
          </cell>
          <cell r="AN255">
            <v>88.551377401600007</v>
          </cell>
          <cell r="AP255">
            <v>93.565864808800001</v>
          </cell>
          <cell r="AQ255">
            <v>90.683635028799998</v>
          </cell>
          <cell r="AS255">
            <v>76.041697394500005</v>
          </cell>
          <cell r="AT255">
            <v>80.293930702200001</v>
          </cell>
          <cell r="AV255">
            <v>83.442185167999995</v>
          </cell>
          <cell r="AW255">
            <v>95.700972952399994</v>
          </cell>
          <cell r="AY255">
            <v>77.019983834200005</v>
          </cell>
          <cell r="AZ255">
            <v>86.114301189499997</v>
          </cell>
          <cell r="BB255">
            <v>92.492255668599995</v>
          </cell>
          <cell r="BC255">
            <v>98.332117541100004</v>
          </cell>
          <cell r="BE255">
            <v>85.492075411200005</v>
          </cell>
          <cell r="BF255">
            <v>100.491115253</v>
          </cell>
          <cell r="BH255">
            <v>76.331118984699998</v>
          </cell>
          <cell r="BI255">
            <v>92.187329780699997</v>
          </cell>
          <cell r="BK255">
            <v>78.882093857200005</v>
          </cell>
          <cell r="BL255">
            <v>82.477377626299997</v>
          </cell>
          <cell r="BN255">
            <v>102.7792371701</v>
          </cell>
          <cell r="BO255">
            <v>87.327987369900001</v>
          </cell>
          <cell r="BQ255">
            <v>206.55820843890001</v>
          </cell>
          <cell r="BR255">
            <v>205.72208305359999</v>
          </cell>
          <cell r="BT255">
            <v>96.192622870700006</v>
          </cell>
          <cell r="BU255">
            <v>103.0255432891</v>
          </cell>
          <cell r="BW255">
            <v>71.516190960900005</v>
          </cell>
          <cell r="BX255">
            <v>82.665113900600005</v>
          </cell>
          <cell r="BZ255">
            <v>86.104773523199995</v>
          </cell>
          <cell r="CA255">
            <v>88.604632089800006</v>
          </cell>
          <cell r="CC255">
            <v>88.244609260199994</v>
          </cell>
          <cell r="CD255">
            <v>95.412569358400006</v>
          </cell>
          <cell r="CF255">
            <v>85.609679689299995</v>
          </cell>
          <cell r="CG255">
            <v>95.077134216000005</v>
          </cell>
          <cell r="CI255">
            <v>77.8794624441</v>
          </cell>
          <cell r="CJ255">
            <v>86.736677032900005</v>
          </cell>
          <cell r="CL255">
            <v>69.748380123399997</v>
          </cell>
          <cell r="CM255">
            <v>75.804037886700002</v>
          </cell>
          <cell r="CO255">
            <v>81.045838122800006</v>
          </cell>
          <cell r="CP255">
            <v>91.075651473700006</v>
          </cell>
          <cell r="CR255">
            <v>57.509761597500002</v>
          </cell>
          <cell r="CS255">
            <v>71.189071814900004</v>
          </cell>
          <cell r="CU255">
            <v>107.3396874627</v>
          </cell>
          <cell r="CV255">
            <v>98.746486934800004</v>
          </cell>
          <cell r="CX255">
            <v>69.290474828300006</v>
          </cell>
          <cell r="CY255">
            <v>76.401319006799994</v>
          </cell>
        </row>
        <row r="256">
          <cell r="C256">
            <v>92.336493936799997</v>
          </cell>
          <cell r="D256">
            <v>95.153149776899994</v>
          </cell>
          <cell r="F256">
            <v>127.89465991100001</v>
          </cell>
          <cell r="G256">
            <v>127.9816342175</v>
          </cell>
          <cell r="I256">
            <v>143.8633725533</v>
          </cell>
          <cell r="J256">
            <v>141.1146764028</v>
          </cell>
          <cell r="L256">
            <v>93.845991333300006</v>
          </cell>
          <cell r="M256">
            <v>94.205555561799997</v>
          </cell>
          <cell r="O256">
            <v>113.3122086322</v>
          </cell>
          <cell r="P256">
            <v>141.31079690409999</v>
          </cell>
          <cell r="R256">
            <v>87.192435268599993</v>
          </cell>
          <cell r="S256">
            <v>92.791134914200001</v>
          </cell>
          <cell r="U256">
            <v>87.192435268599993</v>
          </cell>
          <cell r="V256">
            <v>92.791134914200001</v>
          </cell>
          <cell r="AA256">
            <v>83.561136773900003</v>
          </cell>
          <cell r="AB256">
            <v>92.008891478300001</v>
          </cell>
          <cell r="AD256">
            <v>75.941490302199995</v>
          </cell>
          <cell r="AE256">
            <v>85.6633422819</v>
          </cell>
          <cell r="AG256">
            <v>126.2596820899</v>
          </cell>
          <cell r="AH256">
            <v>134.97004044010001</v>
          </cell>
          <cell r="AJ256">
            <v>77.9188470088</v>
          </cell>
          <cell r="AK256">
            <v>77.661980374799995</v>
          </cell>
          <cell r="AM256">
            <v>88.535837448099997</v>
          </cell>
          <cell r="AN256">
            <v>90.005252166899993</v>
          </cell>
          <cell r="AP256">
            <v>94.233817227200007</v>
          </cell>
          <cell r="AQ256">
            <v>90.349241876400001</v>
          </cell>
          <cell r="AS256">
            <v>72.832480747299996</v>
          </cell>
          <cell r="AT256">
            <v>82.403384876399997</v>
          </cell>
          <cell r="AV256">
            <v>87.715386847299996</v>
          </cell>
          <cell r="AW256">
            <v>93.611969383599998</v>
          </cell>
          <cell r="AY256">
            <v>82.290039764499994</v>
          </cell>
          <cell r="AZ256">
            <v>92.608908457400005</v>
          </cell>
          <cell r="BB256">
            <v>88.509076490200002</v>
          </cell>
          <cell r="BC256">
            <v>97.501559486800005</v>
          </cell>
          <cell r="BE256">
            <v>94.731636241999993</v>
          </cell>
          <cell r="BF256">
            <v>101.3146026126</v>
          </cell>
          <cell r="BH256">
            <v>80.183676551900007</v>
          </cell>
          <cell r="BI256">
            <v>90.650317537500001</v>
          </cell>
          <cell r="BK256">
            <v>84.554151402700001</v>
          </cell>
          <cell r="BL256">
            <v>82.950759999699997</v>
          </cell>
          <cell r="BN256">
            <v>69.198693481600003</v>
          </cell>
          <cell r="BO256">
            <v>84.191045929799998</v>
          </cell>
          <cell r="BQ256">
            <v>191.41352733790001</v>
          </cell>
          <cell r="BR256">
            <v>193.76753144220001</v>
          </cell>
          <cell r="BT256">
            <v>102.4917652818</v>
          </cell>
          <cell r="BU256">
            <v>105.2909475307</v>
          </cell>
          <cell r="BW256">
            <v>82.832566895699998</v>
          </cell>
          <cell r="BX256">
            <v>84.555644436500003</v>
          </cell>
          <cell r="BZ256">
            <v>85.342414934000004</v>
          </cell>
          <cell r="CA256">
            <v>89.853521831899997</v>
          </cell>
          <cell r="CC256">
            <v>109.29454069160001</v>
          </cell>
          <cell r="CD256">
            <v>107.72893238979999</v>
          </cell>
          <cell r="CF256">
            <v>96.204777908699995</v>
          </cell>
          <cell r="CG256">
            <v>97.515188754099995</v>
          </cell>
          <cell r="CI256">
            <v>88.023893731300006</v>
          </cell>
          <cell r="CJ256">
            <v>86.879923711700002</v>
          </cell>
          <cell r="CL256">
            <v>76.743939786599995</v>
          </cell>
          <cell r="CM256">
            <v>76.874890921100004</v>
          </cell>
          <cell r="CO256">
            <v>81.664003128800005</v>
          </cell>
          <cell r="CP256">
            <v>84.098272271300004</v>
          </cell>
          <cell r="CR256">
            <v>72.7581013434</v>
          </cell>
          <cell r="CS256">
            <v>75.067424584400001</v>
          </cell>
          <cell r="CU256">
            <v>84.819937306499995</v>
          </cell>
          <cell r="CV256">
            <v>92.481737712200001</v>
          </cell>
          <cell r="CX256">
            <v>68.624864112500006</v>
          </cell>
          <cell r="CY256">
            <v>74.811056880500004</v>
          </cell>
        </row>
        <row r="257">
          <cell r="C257">
            <v>91.377227310400002</v>
          </cell>
          <cell r="D257">
            <v>95.453914145400006</v>
          </cell>
          <cell r="F257">
            <v>119.6607029761</v>
          </cell>
          <cell r="G257">
            <v>128.1182405454</v>
          </cell>
          <cell r="I257">
            <v>129.772444748</v>
          </cell>
          <cell r="J257">
            <v>139.86879768989999</v>
          </cell>
          <cell r="L257">
            <v>91.864465835600001</v>
          </cell>
          <cell r="M257">
            <v>95.381177403300001</v>
          </cell>
          <cell r="O257">
            <v>137.20849875280001</v>
          </cell>
          <cell r="P257">
            <v>138.3405085862</v>
          </cell>
          <cell r="R257">
            <v>83.909486491899997</v>
          </cell>
          <cell r="S257">
            <v>92.075942620800006</v>
          </cell>
          <cell r="U257">
            <v>83.909486491899997</v>
          </cell>
          <cell r="V257">
            <v>92.075942620800006</v>
          </cell>
          <cell r="AA257">
            <v>94.404991559799996</v>
          </cell>
          <cell r="AB257">
            <v>95.894714414700005</v>
          </cell>
          <cell r="AD257">
            <v>92.420970151099993</v>
          </cell>
          <cell r="AE257">
            <v>90.928398403399996</v>
          </cell>
          <cell r="AG257">
            <v>118.62986374090001</v>
          </cell>
          <cell r="AH257">
            <v>134.9313840085</v>
          </cell>
          <cell r="AJ257">
            <v>77.503080291299995</v>
          </cell>
          <cell r="AK257">
            <v>78.660651551800001</v>
          </cell>
          <cell r="AM257">
            <v>85.675082308200004</v>
          </cell>
          <cell r="AN257">
            <v>89.533664778599999</v>
          </cell>
          <cell r="AP257">
            <v>90.624888007099997</v>
          </cell>
          <cell r="AQ257">
            <v>90.041866025600001</v>
          </cell>
          <cell r="AS257">
            <v>70.578128706200005</v>
          </cell>
          <cell r="AT257">
            <v>82.181827369100006</v>
          </cell>
          <cell r="AV257">
            <v>92.521884192100003</v>
          </cell>
          <cell r="AW257">
            <v>95.128233421700003</v>
          </cell>
          <cell r="AY257">
            <v>86.796702559099998</v>
          </cell>
          <cell r="AZ257">
            <v>95.838278188399997</v>
          </cell>
          <cell r="BB257">
            <v>90.344064725099997</v>
          </cell>
          <cell r="BC257">
            <v>95.143657164999993</v>
          </cell>
          <cell r="BE257">
            <v>99.496930214800003</v>
          </cell>
          <cell r="BF257">
            <v>103.4555974087</v>
          </cell>
          <cell r="BH257">
            <v>85.319924033700005</v>
          </cell>
          <cell r="BI257">
            <v>91.667926123000001</v>
          </cell>
          <cell r="BK257">
            <v>80.898900904300007</v>
          </cell>
          <cell r="BL257">
            <v>83.986835309900002</v>
          </cell>
          <cell r="BN257">
            <v>79.3457051906</v>
          </cell>
          <cell r="BO257">
            <v>89.903870801599993</v>
          </cell>
          <cell r="BQ257">
            <v>159.26563350379999</v>
          </cell>
          <cell r="BR257">
            <v>168.1135270565</v>
          </cell>
          <cell r="BT257">
            <v>95.375048852600003</v>
          </cell>
          <cell r="BU257">
            <v>102.0409524093</v>
          </cell>
          <cell r="BW257">
            <v>82.406649974600001</v>
          </cell>
          <cell r="BX257">
            <v>84.419622326600006</v>
          </cell>
          <cell r="BZ257">
            <v>84.581098712300005</v>
          </cell>
          <cell r="CA257">
            <v>89.917564463700003</v>
          </cell>
          <cell r="CC257">
            <v>104.292916917</v>
          </cell>
          <cell r="CD257">
            <v>106.0508083318</v>
          </cell>
          <cell r="CF257">
            <v>91.680529036099998</v>
          </cell>
          <cell r="CG257">
            <v>98.073173582699994</v>
          </cell>
          <cell r="CI257">
            <v>87.856618875099997</v>
          </cell>
          <cell r="CJ257">
            <v>88.265690837999998</v>
          </cell>
          <cell r="CL257">
            <v>72.920537145099999</v>
          </cell>
          <cell r="CM257">
            <v>76.931684730200004</v>
          </cell>
          <cell r="CO257">
            <v>85.213678792699994</v>
          </cell>
          <cell r="CP257">
            <v>88.046042031100001</v>
          </cell>
          <cell r="CR257">
            <v>72.570977858299997</v>
          </cell>
          <cell r="CS257">
            <v>75.3356187678</v>
          </cell>
          <cell r="CU257">
            <v>83.4025162505</v>
          </cell>
          <cell r="CV257">
            <v>92.435800301900002</v>
          </cell>
          <cell r="CX257">
            <v>73.176829754400003</v>
          </cell>
          <cell r="CY257">
            <v>78.668297405999994</v>
          </cell>
        </row>
        <row r="258">
          <cell r="C258">
            <v>98.477701216599996</v>
          </cell>
          <cell r="D258">
            <v>96.905430194600001</v>
          </cell>
          <cell r="F258">
            <v>132.3367075953</v>
          </cell>
          <cell r="G258">
            <v>127.70437126980001</v>
          </cell>
          <cell r="I258">
            <v>142.33230236739999</v>
          </cell>
          <cell r="J258">
            <v>139.2444744185</v>
          </cell>
          <cell r="L258">
            <v>102.0454117142</v>
          </cell>
          <cell r="M258">
            <v>98.358209682999998</v>
          </cell>
          <cell r="O258">
            <v>161.7699183153</v>
          </cell>
          <cell r="P258">
            <v>138.7210489032</v>
          </cell>
          <cell r="R258">
            <v>90.905718056699996</v>
          </cell>
          <cell r="S258">
            <v>93.491119057299997</v>
          </cell>
          <cell r="U258">
            <v>90.905718056699996</v>
          </cell>
          <cell r="V258">
            <v>93.491119057299997</v>
          </cell>
          <cell r="AA258">
            <v>91.612768275099995</v>
          </cell>
          <cell r="AB258">
            <v>95.543669435300004</v>
          </cell>
          <cell r="AD258">
            <v>90.213619456000004</v>
          </cell>
          <cell r="AE258">
            <v>92.003624137399996</v>
          </cell>
          <cell r="AG258">
            <v>113.7546191019</v>
          </cell>
          <cell r="AH258">
            <v>130.83303996039999</v>
          </cell>
          <cell r="AJ258">
            <v>73.7375390925</v>
          </cell>
          <cell r="AK258">
            <v>73.975983130200007</v>
          </cell>
          <cell r="AM258">
            <v>94.662696935599996</v>
          </cell>
          <cell r="AN258">
            <v>91.613039601200001</v>
          </cell>
          <cell r="AP258">
            <v>95.398887952699994</v>
          </cell>
          <cell r="AQ258">
            <v>90.398348849800001</v>
          </cell>
          <cell r="AS258">
            <v>83.840001446000002</v>
          </cell>
          <cell r="AT258">
            <v>83.733348758199995</v>
          </cell>
          <cell r="AV258">
            <v>99.521846396900003</v>
          </cell>
          <cell r="AW258">
            <v>94.492591429699999</v>
          </cell>
          <cell r="AY258">
            <v>90.230943332300001</v>
          </cell>
          <cell r="AZ258">
            <v>93.485753162500004</v>
          </cell>
          <cell r="BB258">
            <v>95.671962512899995</v>
          </cell>
          <cell r="BC258">
            <v>96.762322819600001</v>
          </cell>
          <cell r="BE258">
            <v>114.9826893086</v>
          </cell>
          <cell r="BF258">
            <v>104.0776848431</v>
          </cell>
          <cell r="BH258">
            <v>110.5102060264</v>
          </cell>
          <cell r="BI258">
            <v>96.637682917899994</v>
          </cell>
          <cell r="BK258">
            <v>88.619511959500002</v>
          </cell>
          <cell r="BL258">
            <v>84.806788460000007</v>
          </cell>
          <cell r="BN258">
            <v>83.142391648100002</v>
          </cell>
          <cell r="BO258">
            <v>86.546644332100001</v>
          </cell>
          <cell r="BQ258">
            <v>199.10219943929999</v>
          </cell>
          <cell r="BR258">
            <v>187.42315274800001</v>
          </cell>
          <cell r="BT258">
            <v>107.25880047059999</v>
          </cell>
          <cell r="BU258">
            <v>103.8980292302</v>
          </cell>
          <cell r="BW258">
            <v>89.533896445899998</v>
          </cell>
          <cell r="BX258">
            <v>84.988813996000005</v>
          </cell>
          <cell r="BZ258">
            <v>93.398340489500001</v>
          </cell>
          <cell r="CA258">
            <v>91.013749160100005</v>
          </cell>
          <cell r="CC258">
            <v>113.4368024117</v>
          </cell>
          <cell r="CD258">
            <v>108.5741068192</v>
          </cell>
          <cell r="CF258">
            <v>101.19998462620001</v>
          </cell>
          <cell r="CG258">
            <v>98.064837925700004</v>
          </cell>
          <cell r="CI258">
            <v>94.378707811599995</v>
          </cell>
          <cell r="CJ258">
            <v>90.396422595000004</v>
          </cell>
          <cell r="CL258">
            <v>79.012009001899997</v>
          </cell>
          <cell r="CM258">
            <v>80.269921392900002</v>
          </cell>
          <cell r="CO258">
            <v>100.3598542085</v>
          </cell>
          <cell r="CP258">
            <v>102.7550429879</v>
          </cell>
          <cell r="CR258">
            <v>79.561206093600006</v>
          </cell>
          <cell r="CS258">
            <v>76.304556725899999</v>
          </cell>
          <cell r="CU258">
            <v>89.960762571199993</v>
          </cell>
          <cell r="CV258">
            <v>91.862407464399993</v>
          </cell>
          <cell r="CX258">
            <v>80.671425860599996</v>
          </cell>
          <cell r="CY258">
            <v>77.385866021699997</v>
          </cell>
        </row>
        <row r="259">
          <cell r="C259">
            <v>96.510804612200005</v>
          </cell>
          <cell r="D259">
            <v>97.469373831799999</v>
          </cell>
          <cell r="F259">
            <v>126.35157783210001</v>
          </cell>
          <cell r="G259">
            <v>128.482807436</v>
          </cell>
          <cell r="I259">
            <v>137.69092985060001</v>
          </cell>
          <cell r="J259">
            <v>140.03795017319999</v>
          </cell>
          <cell r="L259">
            <v>99.7096328465</v>
          </cell>
          <cell r="M259">
            <v>99.980730630400004</v>
          </cell>
          <cell r="O259">
            <v>126.5791833202</v>
          </cell>
          <cell r="P259">
            <v>128.5008303294</v>
          </cell>
          <cell r="R259">
            <v>91.165690087300007</v>
          </cell>
          <cell r="S259">
            <v>94.261873813299999</v>
          </cell>
          <cell r="U259">
            <v>91.165690087300007</v>
          </cell>
          <cell r="V259">
            <v>94.261873813299999</v>
          </cell>
          <cell r="AA259">
            <v>95.387505071999996</v>
          </cell>
          <cell r="AB259">
            <v>96.924000411700007</v>
          </cell>
          <cell r="AD259">
            <v>93.824388758599994</v>
          </cell>
          <cell r="AE259">
            <v>92.033240281000005</v>
          </cell>
          <cell r="AG259">
            <v>121.94843497710001</v>
          </cell>
          <cell r="AH259">
            <v>139.16418084790001</v>
          </cell>
          <cell r="AJ259">
            <v>73.269490403000006</v>
          </cell>
          <cell r="AK259">
            <v>76.420404907199995</v>
          </cell>
          <cell r="AM259">
            <v>91.549711504200005</v>
          </cell>
          <cell r="AN259">
            <v>92.049151635100003</v>
          </cell>
          <cell r="AP259">
            <v>92.580007457099995</v>
          </cell>
          <cell r="AQ259">
            <v>91.053962309300005</v>
          </cell>
          <cell r="AS259">
            <v>87.409641691199994</v>
          </cell>
          <cell r="AT259">
            <v>85.579124938899994</v>
          </cell>
          <cell r="AV259">
            <v>86.254773485000001</v>
          </cell>
          <cell r="AW259">
            <v>93.863989591600003</v>
          </cell>
          <cell r="AY259">
            <v>91.147143084199996</v>
          </cell>
          <cell r="AZ259">
            <v>93.741960467300004</v>
          </cell>
          <cell r="BB259">
            <v>87.141186448200003</v>
          </cell>
          <cell r="BC259">
            <v>93.0783694494</v>
          </cell>
          <cell r="BE259">
            <v>99.159739397600006</v>
          </cell>
          <cell r="BF259">
            <v>106.6113825668</v>
          </cell>
          <cell r="BH259">
            <v>100.18537626139999</v>
          </cell>
          <cell r="BI259">
            <v>95.990999367599997</v>
          </cell>
          <cell r="BK259">
            <v>83.970495511899998</v>
          </cell>
          <cell r="BL259">
            <v>84.3790524506</v>
          </cell>
          <cell r="BN259">
            <v>89.2281883263</v>
          </cell>
          <cell r="BO259">
            <v>93.056127211499998</v>
          </cell>
          <cell r="BQ259">
            <v>206.27161948689999</v>
          </cell>
          <cell r="BR259">
            <v>195.76691624739999</v>
          </cell>
          <cell r="BT259">
            <v>98.201029677700006</v>
          </cell>
          <cell r="BU259">
            <v>102.3316997788</v>
          </cell>
          <cell r="BW259">
            <v>82.167669060400002</v>
          </cell>
          <cell r="BX259">
            <v>85.184405699600006</v>
          </cell>
          <cell r="BZ259">
            <v>89.280870946899995</v>
          </cell>
          <cell r="CA259">
            <v>90.781336786099999</v>
          </cell>
          <cell r="CC259">
            <v>104.2780411641</v>
          </cell>
          <cell r="CD259">
            <v>106.4897928229</v>
          </cell>
          <cell r="CF259">
            <v>97.853733278700005</v>
          </cell>
          <cell r="CG259">
            <v>100.6237480221</v>
          </cell>
          <cell r="CI259">
            <v>89.0393585984</v>
          </cell>
          <cell r="CJ259">
            <v>89.547699984199994</v>
          </cell>
          <cell r="CL259">
            <v>75.914992609899997</v>
          </cell>
          <cell r="CM259">
            <v>80.614194193000003</v>
          </cell>
          <cell r="CO259">
            <v>108.1105851217</v>
          </cell>
          <cell r="CP259">
            <v>100.3486904655</v>
          </cell>
          <cell r="CR259">
            <v>77.076144682000006</v>
          </cell>
          <cell r="CS259">
            <v>78.425175298699997</v>
          </cell>
          <cell r="CU259">
            <v>86.432650960499998</v>
          </cell>
          <cell r="CV259">
            <v>89.966368325299996</v>
          </cell>
          <cell r="CX259">
            <v>77.675214861499995</v>
          </cell>
          <cell r="CY259">
            <v>79.392385973000003</v>
          </cell>
        </row>
        <row r="260">
          <cell r="C260">
            <v>99.026796295400004</v>
          </cell>
          <cell r="D260">
            <v>97.548418783399995</v>
          </cell>
          <cell r="F260">
            <v>129.596912449</v>
          </cell>
          <cell r="G260">
            <v>128.42493482980001</v>
          </cell>
          <cell r="I260">
            <v>142.98420332820001</v>
          </cell>
          <cell r="J260">
            <v>140.62605327110001</v>
          </cell>
          <cell r="L260">
            <v>104.1321331827</v>
          </cell>
          <cell r="M260">
            <v>100.2597584586</v>
          </cell>
          <cell r="O260">
            <v>104.1449031832</v>
          </cell>
          <cell r="P260">
            <v>126.5866263838</v>
          </cell>
          <cell r="R260">
            <v>95.655081338000002</v>
          </cell>
          <cell r="S260">
            <v>93.555265073399994</v>
          </cell>
          <cell r="U260">
            <v>95.655081338000002</v>
          </cell>
          <cell r="V260">
            <v>93.555265073399994</v>
          </cell>
          <cell r="AA260">
            <v>95.949887920099997</v>
          </cell>
          <cell r="AB260">
            <v>95.424894493400004</v>
          </cell>
          <cell r="AD260">
            <v>91.969331128199997</v>
          </cell>
          <cell r="AE260">
            <v>90.271637851400001</v>
          </cell>
          <cell r="AG260">
            <v>127.4535444654</v>
          </cell>
          <cell r="AH260">
            <v>135.59339873089999</v>
          </cell>
          <cell r="AJ260">
            <v>82.172551702999996</v>
          </cell>
          <cell r="AK260">
            <v>78.298071207899994</v>
          </cell>
          <cell r="AM260">
            <v>94.323942371900003</v>
          </cell>
          <cell r="AN260">
            <v>92.545457834700002</v>
          </cell>
          <cell r="AP260">
            <v>92.0599954013</v>
          </cell>
          <cell r="AQ260">
            <v>90.987689011599997</v>
          </cell>
          <cell r="AS260">
            <v>92.003052931799999</v>
          </cell>
          <cell r="AT260">
            <v>84.998050584799998</v>
          </cell>
          <cell r="AV260">
            <v>92.664255369299994</v>
          </cell>
          <cell r="AW260">
            <v>94.120143994800003</v>
          </cell>
          <cell r="AY260">
            <v>95.226360701100006</v>
          </cell>
          <cell r="AZ260">
            <v>91.024580010500003</v>
          </cell>
          <cell r="BB260">
            <v>90.993838885399995</v>
          </cell>
          <cell r="BC260">
            <v>94.054960807300006</v>
          </cell>
          <cell r="BE260">
            <v>104.0039581496</v>
          </cell>
          <cell r="BF260">
            <v>102.31484845590001</v>
          </cell>
          <cell r="BH260">
            <v>105.1189297602</v>
          </cell>
          <cell r="BI260">
            <v>98.553910062100002</v>
          </cell>
          <cell r="BK260">
            <v>86.487270608000003</v>
          </cell>
          <cell r="BL260">
            <v>84.665566394099997</v>
          </cell>
          <cell r="BN260">
            <v>84.999075436599995</v>
          </cell>
          <cell r="BO260">
            <v>87.953834519099999</v>
          </cell>
          <cell r="BQ260">
            <v>196.82320112510001</v>
          </cell>
          <cell r="BR260">
            <v>184.92921380249999</v>
          </cell>
          <cell r="BT260">
            <v>105.6767585401</v>
          </cell>
          <cell r="BU260">
            <v>102.8059375057</v>
          </cell>
          <cell r="BW260">
            <v>90.480309050100004</v>
          </cell>
          <cell r="BX260">
            <v>87.731997266099995</v>
          </cell>
          <cell r="BZ260">
            <v>95.887857714299997</v>
          </cell>
          <cell r="CA260">
            <v>91.689071883500006</v>
          </cell>
          <cell r="CC260">
            <v>112.6997856127</v>
          </cell>
          <cell r="CD260">
            <v>109.1114546451</v>
          </cell>
          <cell r="CF260">
            <v>100.4300263289</v>
          </cell>
          <cell r="CG260">
            <v>98.7055596804</v>
          </cell>
          <cell r="CI260">
            <v>90.640198808799994</v>
          </cell>
          <cell r="CJ260">
            <v>89.0877333838</v>
          </cell>
          <cell r="CL260">
            <v>81.837408689499995</v>
          </cell>
          <cell r="CM260">
            <v>82.464363360700006</v>
          </cell>
          <cell r="CO260">
            <v>94.937307785100003</v>
          </cell>
          <cell r="CP260">
            <v>98.224354089100004</v>
          </cell>
          <cell r="CR260">
            <v>81.749767851599998</v>
          </cell>
          <cell r="CS260">
            <v>80.588544938200002</v>
          </cell>
          <cell r="CU260">
            <v>87.513237049200001</v>
          </cell>
          <cell r="CV260">
            <v>88.282578087199994</v>
          </cell>
          <cell r="CX260">
            <v>77.059952769700004</v>
          </cell>
          <cell r="CY260">
            <v>76.767154244099999</v>
          </cell>
        </row>
        <row r="261">
          <cell r="C261">
            <v>97.565597731400004</v>
          </cell>
          <cell r="D261">
            <v>97.827993329400002</v>
          </cell>
          <cell r="F261">
            <v>126.0603994559</v>
          </cell>
          <cell r="G261">
            <v>126.9377462998</v>
          </cell>
          <cell r="I261">
            <v>136.02240356889999</v>
          </cell>
          <cell r="J261">
            <v>137.8024159316</v>
          </cell>
          <cell r="L261">
            <v>99.8690307623</v>
          </cell>
          <cell r="M261">
            <v>99.1712689907</v>
          </cell>
          <cell r="O261">
            <v>138.2235718965</v>
          </cell>
          <cell r="P261">
            <v>138.2537726251</v>
          </cell>
          <cell r="R261">
            <v>97.678767864099996</v>
          </cell>
          <cell r="S261">
            <v>93.518157763900007</v>
          </cell>
          <cell r="U261">
            <v>97.678767864099996</v>
          </cell>
          <cell r="V261">
            <v>93.518157763900007</v>
          </cell>
          <cell r="AA261">
            <v>92.468131313800001</v>
          </cell>
          <cell r="AB261">
            <v>97.136146600700002</v>
          </cell>
          <cell r="AD261">
            <v>88.058230310400006</v>
          </cell>
          <cell r="AE261">
            <v>93.574834354100005</v>
          </cell>
          <cell r="AG261">
            <v>127.9708225879</v>
          </cell>
          <cell r="AH261">
            <v>131.43239121889999</v>
          </cell>
          <cell r="AJ261">
            <v>76.497072382900001</v>
          </cell>
          <cell r="AK261">
            <v>77.973811882099994</v>
          </cell>
          <cell r="AM261">
            <v>93.544435542900004</v>
          </cell>
          <cell r="AN261">
            <v>92.670717115200006</v>
          </cell>
          <cell r="AP261">
            <v>87.287642573599996</v>
          </cell>
          <cell r="AQ261">
            <v>91.239801328799999</v>
          </cell>
          <cell r="AS261">
            <v>88.2081948246</v>
          </cell>
          <cell r="AT261">
            <v>84.906723773099998</v>
          </cell>
          <cell r="AV261">
            <v>92.262930005399994</v>
          </cell>
          <cell r="AW261">
            <v>90.811452630700003</v>
          </cell>
          <cell r="AY261">
            <v>95.088737156600004</v>
          </cell>
          <cell r="AZ261">
            <v>92.381352163599999</v>
          </cell>
          <cell r="BB261">
            <v>95.133434367800007</v>
          </cell>
          <cell r="BC261">
            <v>96.4207032148</v>
          </cell>
          <cell r="BE261">
            <v>106.963488676</v>
          </cell>
          <cell r="BF261">
            <v>106.5064920656</v>
          </cell>
          <cell r="BH261">
            <v>112.379087126</v>
          </cell>
          <cell r="BI261">
            <v>95.486000401200002</v>
          </cell>
          <cell r="BK261">
            <v>84.582536120900002</v>
          </cell>
          <cell r="BL261">
            <v>85.459863203200001</v>
          </cell>
          <cell r="BN261">
            <v>84.7965734303</v>
          </cell>
          <cell r="BO261">
            <v>86.376585260300004</v>
          </cell>
          <cell r="BQ261">
            <v>189.88513935590001</v>
          </cell>
          <cell r="BR261">
            <v>187.00792568829999</v>
          </cell>
          <cell r="BT261">
            <v>109.39887791220001</v>
          </cell>
          <cell r="BU261">
            <v>103.2526399871</v>
          </cell>
          <cell r="BW261">
            <v>89.028251647700003</v>
          </cell>
          <cell r="BX261">
            <v>86.452963522999994</v>
          </cell>
          <cell r="BZ261">
            <v>91.385731513500005</v>
          </cell>
          <cell r="CA261">
            <v>90.437282478</v>
          </cell>
          <cell r="CC261">
            <v>107.6666003942</v>
          </cell>
          <cell r="CD261">
            <v>107.4236857596</v>
          </cell>
          <cell r="CF261">
            <v>99.902850474199994</v>
          </cell>
          <cell r="CG261">
            <v>99.641400575800006</v>
          </cell>
          <cell r="CI261">
            <v>93.700404440599996</v>
          </cell>
          <cell r="CJ261">
            <v>91.081862597599994</v>
          </cell>
          <cell r="CL261">
            <v>83.692080888700005</v>
          </cell>
          <cell r="CM261">
            <v>84.203004398700003</v>
          </cell>
          <cell r="CO261">
            <v>91.653297414199997</v>
          </cell>
          <cell r="CP261">
            <v>96.492192864800003</v>
          </cell>
          <cell r="CR261">
            <v>83.105270353799995</v>
          </cell>
          <cell r="CS261">
            <v>79.714551323600006</v>
          </cell>
          <cell r="CU261">
            <v>84.087797493300002</v>
          </cell>
          <cell r="CV261">
            <v>88.647632110999993</v>
          </cell>
          <cell r="CX261">
            <v>84.025684045199995</v>
          </cell>
          <cell r="CY261">
            <v>77.436105391300003</v>
          </cell>
        </row>
        <row r="262">
          <cell r="C262">
            <v>99.598860904199995</v>
          </cell>
          <cell r="D262">
            <v>97.2074747976</v>
          </cell>
          <cell r="F262">
            <v>131.31418256079999</v>
          </cell>
          <cell r="G262">
            <v>126.9715900141</v>
          </cell>
          <cell r="I262">
            <v>137.85467711250001</v>
          </cell>
          <cell r="J262">
            <v>136.20577881509999</v>
          </cell>
          <cell r="L262">
            <v>99.855476752599998</v>
          </cell>
          <cell r="M262">
            <v>100.6248535714</v>
          </cell>
          <cell r="O262">
            <v>200.5560441975</v>
          </cell>
          <cell r="P262">
            <v>146.6066846567</v>
          </cell>
          <cell r="R262">
            <v>98.645180275000001</v>
          </cell>
          <cell r="S262">
            <v>92.683995822200004</v>
          </cell>
          <cell r="U262">
            <v>98.645180275000001</v>
          </cell>
          <cell r="V262">
            <v>92.683995822200004</v>
          </cell>
          <cell r="AA262">
            <v>94.627559525899997</v>
          </cell>
          <cell r="AB262">
            <v>92.873856902200004</v>
          </cell>
          <cell r="AD262">
            <v>88.5320316918</v>
          </cell>
          <cell r="AE262">
            <v>87.234539893800005</v>
          </cell>
          <cell r="AG262">
            <v>137.9729458409</v>
          </cell>
          <cell r="AH262">
            <v>133.0109116093</v>
          </cell>
          <cell r="AJ262">
            <v>79.295908265099996</v>
          </cell>
          <cell r="AK262">
            <v>78.357890516500007</v>
          </cell>
          <cell r="AM262">
            <v>95.014107685599996</v>
          </cell>
          <cell r="AN262">
            <v>93.153423878699996</v>
          </cell>
          <cell r="AP262">
            <v>88.900193055000003</v>
          </cell>
          <cell r="AQ262">
            <v>90.958334676700005</v>
          </cell>
          <cell r="AS262">
            <v>90.837577688300001</v>
          </cell>
          <cell r="AT262">
            <v>84.846958196599999</v>
          </cell>
          <cell r="AV262">
            <v>101.0411888443</v>
          </cell>
          <cell r="AW262">
            <v>94.510325872500005</v>
          </cell>
          <cell r="AY262">
            <v>95.491621011500001</v>
          </cell>
          <cell r="AZ262">
            <v>94.204364292199998</v>
          </cell>
          <cell r="BB262">
            <v>101.71086267920001</v>
          </cell>
          <cell r="BC262">
            <v>95.164146061500006</v>
          </cell>
          <cell r="BE262">
            <v>117.2044881974</v>
          </cell>
          <cell r="BF262">
            <v>110.3903261928</v>
          </cell>
          <cell r="BH262">
            <v>100.68306916269999</v>
          </cell>
          <cell r="BI262">
            <v>97.730523740999999</v>
          </cell>
          <cell r="BK262">
            <v>88.021489218799999</v>
          </cell>
          <cell r="BL262">
            <v>85.543793788900004</v>
          </cell>
          <cell r="BN262">
            <v>90.423917865500002</v>
          </cell>
          <cell r="BO262">
            <v>91.178451387400003</v>
          </cell>
          <cell r="BQ262">
            <v>203.60348082709999</v>
          </cell>
          <cell r="BR262">
            <v>193.9384975019</v>
          </cell>
          <cell r="BT262">
            <v>107.6663798228</v>
          </cell>
          <cell r="BU262">
            <v>102.61708980509999</v>
          </cell>
          <cell r="BW262">
            <v>89.487987777300006</v>
          </cell>
          <cell r="BX262">
            <v>85.992418948199997</v>
          </cell>
          <cell r="BZ262">
            <v>94.837789064199995</v>
          </cell>
          <cell r="CA262">
            <v>91.066467652599997</v>
          </cell>
          <cell r="CC262">
            <v>108.3650639951</v>
          </cell>
          <cell r="CD262">
            <v>106.4827144864</v>
          </cell>
          <cell r="CF262">
            <v>102.28493760959999</v>
          </cell>
          <cell r="CG262">
            <v>101.5566077375</v>
          </cell>
          <cell r="CI262">
            <v>103.7042926184</v>
          </cell>
          <cell r="CJ262">
            <v>92.124551670900004</v>
          </cell>
          <cell r="CL262">
            <v>85.062848685999995</v>
          </cell>
          <cell r="CM262">
            <v>84.030191097599996</v>
          </cell>
          <cell r="CO262">
            <v>97.986047839299999</v>
          </cell>
          <cell r="CP262">
            <v>95.518793923399997</v>
          </cell>
          <cell r="CR262">
            <v>81.080984157900005</v>
          </cell>
          <cell r="CS262">
            <v>80.645912166599999</v>
          </cell>
          <cell r="CU262">
            <v>83.839745083899999</v>
          </cell>
          <cell r="CV262">
            <v>88.428962996099997</v>
          </cell>
          <cell r="CX262">
            <v>81.880046514200004</v>
          </cell>
          <cell r="CY262">
            <v>80.195695908999994</v>
          </cell>
        </row>
        <row r="263">
          <cell r="C263">
            <v>97.292399680100004</v>
          </cell>
          <cell r="D263">
            <v>96.753031234900007</v>
          </cell>
          <cell r="F263">
            <v>126.8601487367</v>
          </cell>
          <cell r="G263">
            <v>126.8970584379</v>
          </cell>
          <cell r="I263">
            <v>139.32355021730001</v>
          </cell>
          <cell r="J263">
            <v>136.77616066690001</v>
          </cell>
          <cell r="L263">
            <v>99.502640738599993</v>
          </cell>
          <cell r="M263">
            <v>100.60106849909999</v>
          </cell>
          <cell r="O263">
            <v>118.8411118991</v>
          </cell>
          <cell r="P263">
            <v>143.80840159190001</v>
          </cell>
          <cell r="R263">
            <v>100.7792420382</v>
          </cell>
          <cell r="S263">
            <v>93.590100207600003</v>
          </cell>
          <cell r="U263">
            <v>100.7792420382</v>
          </cell>
          <cell r="V263">
            <v>93.590100207600003</v>
          </cell>
          <cell r="AA263">
            <v>94.566977943799998</v>
          </cell>
          <cell r="AB263">
            <v>94.924636787400004</v>
          </cell>
          <cell r="AD263">
            <v>89.412284804799995</v>
          </cell>
          <cell r="AE263">
            <v>89.058681934399999</v>
          </cell>
          <cell r="AG263">
            <v>135.890508256</v>
          </cell>
          <cell r="AH263">
            <v>138.306391848</v>
          </cell>
          <cell r="AJ263">
            <v>76.104891764200005</v>
          </cell>
          <cell r="AK263">
            <v>78.156841975800006</v>
          </cell>
          <cell r="AM263">
            <v>92.037089969700006</v>
          </cell>
          <cell r="AN263">
            <v>91.670688683899996</v>
          </cell>
          <cell r="AP263">
            <v>87.191580818700004</v>
          </cell>
          <cell r="AQ263">
            <v>90.075034513600002</v>
          </cell>
          <cell r="AS263">
            <v>90.249522853399995</v>
          </cell>
          <cell r="AT263">
            <v>85.426234972299994</v>
          </cell>
          <cell r="AV263">
            <v>101.2942884623</v>
          </cell>
          <cell r="AW263">
            <v>95.460452930100004</v>
          </cell>
          <cell r="AY263">
            <v>98.648298175299999</v>
          </cell>
          <cell r="AZ263">
            <v>91.8857095961</v>
          </cell>
          <cell r="BB263">
            <v>98.092207949200002</v>
          </cell>
          <cell r="BC263">
            <v>95.803324113399995</v>
          </cell>
          <cell r="BE263">
            <v>109.3286681826</v>
          </cell>
          <cell r="BF263">
            <v>108.3671762637</v>
          </cell>
          <cell r="BH263">
            <v>99.584483480900005</v>
          </cell>
          <cell r="BI263">
            <v>96.336044768500003</v>
          </cell>
          <cell r="BK263">
            <v>83.949932251299998</v>
          </cell>
          <cell r="BL263">
            <v>85.0830066372</v>
          </cell>
          <cell r="BN263">
            <v>99.056601017199995</v>
          </cell>
          <cell r="BO263">
            <v>92.810564508499994</v>
          </cell>
          <cell r="BQ263">
            <v>184.006912852</v>
          </cell>
          <cell r="BR263">
            <v>181.9310680561</v>
          </cell>
          <cell r="BT263">
            <v>102.88533700479999</v>
          </cell>
          <cell r="BU263">
            <v>101.2022323818</v>
          </cell>
          <cell r="BW263">
            <v>86.114546540399999</v>
          </cell>
          <cell r="BX263">
            <v>85.664738149800002</v>
          </cell>
          <cell r="BZ263">
            <v>94.271241858300002</v>
          </cell>
          <cell r="CA263">
            <v>92.889262129200006</v>
          </cell>
          <cell r="CC263">
            <v>102.8565209036</v>
          </cell>
          <cell r="CD263">
            <v>101.37066870709999</v>
          </cell>
          <cell r="CF263">
            <v>104.94533190360001</v>
          </cell>
          <cell r="CG263">
            <v>100.22684128509999</v>
          </cell>
          <cell r="CI263">
            <v>86.9646123749</v>
          </cell>
          <cell r="CJ263">
            <v>90.0912937505</v>
          </cell>
          <cell r="CL263">
            <v>85.744873462399994</v>
          </cell>
          <cell r="CM263">
            <v>85.594529810500006</v>
          </cell>
          <cell r="CO263">
            <v>94.141806333999995</v>
          </cell>
          <cell r="CP263">
            <v>91.943964335299995</v>
          </cell>
          <cell r="CR263">
            <v>79.391103953300004</v>
          </cell>
          <cell r="CS263">
            <v>78.823952440599996</v>
          </cell>
          <cell r="CU263">
            <v>89.667411750400007</v>
          </cell>
          <cell r="CV263">
            <v>88.899322403699998</v>
          </cell>
          <cell r="CX263">
            <v>81.113686599399998</v>
          </cell>
          <cell r="CY263">
            <v>80.167607932099997</v>
          </cell>
        </row>
        <row r="264">
          <cell r="C264">
            <v>97.167860403999995</v>
          </cell>
          <cell r="D264">
            <v>97.386111511899998</v>
          </cell>
          <cell r="F264">
            <v>123.2847703445</v>
          </cell>
          <cell r="G264">
            <v>126.34226637819999</v>
          </cell>
          <cell r="I264">
            <v>133.28991854349999</v>
          </cell>
          <cell r="J264">
            <v>135.18817726169999</v>
          </cell>
          <cell r="L264">
            <v>97.324514989799994</v>
          </cell>
          <cell r="M264">
            <v>99.373872305999996</v>
          </cell>
          <cell r="O264">
            <v>134.02087402270001</v>
          </cell>
          <cell r="P264">
            <v>154.7339251452</v>
          </cell>
          <cell r="R264">
            <v>98.546008268099996</v>
          </cell>
          <cell r="S264">
            <v>93.731819942499996</v>
          </cell>
          <cell r="U264">
            <v>98.546008268099996</v>
          </cell>
          <cell r="V264">
            <v>93.731819942499996</v>
          </cell>
          <cell r="AA264">
            <v>97.741823277699993</v>
          </cell>
          <cell r="AB264">
            <v>96.052293051099994</v>
          </cell>
          <cell r="AD264">
            <v>91.049088502700002</v>
          </cell>
          <cell r="AE264">
            <v>89.573013845800006</v>
          </cell>
          <cell r="AG264">
            <v>144.1015148267</v>
          </cell>
          <cell r="AH264">
            <v>141.4513723499</v>
          </cell>
          <cell r="AJ264">
            <v>82.359199207800003</v>
          </cell>
          <cell r="AK264">
            <v>82.318074530900006</v>
          </cell>
          <cell r="AM264">
            <v>91.792966111300004</v>
          </cell>
          <cell r="AN264">
            <v>92.258233452799999</v>
          </cell>
          <cell r="AP264">
            <v>85.403640430199999</v>
          </cell>
          <cell r="AQ264">
            <v>90.588848857499997</v>
          </cell>
          <cell r="AS264">
            <v>83.1742604505</v>
          </cell>
          <cell r="AT264">
            <v>83.938100537799997</v>
          </cell>
          <cell r="AV264">
            <v>93.192223630399994</v>
          </cell>
          <cell r="AW264">
            <v>93.082350116300006</v>
          </cell>
          <cell r="AY264">
            <v>102.0724635349</v>
          </cell>
          <cell r="AZ264">
            <v>90.332316480000003</v>
          </cell>
          <cell r="BB264">
            <v>102.86144369679999</v>
          </cell>
          <cell r="BC264">
            <v>95.137179296400006</v>
          </cell>
          <cell r="BE264">
            <v>112.6566188116</v>
          </cell>
          <cell r="BF264">
            <v>110.29051745930001</v>
          </cell>
          <cell r="BH264">
            <v>80.6771260238</v>
          </cell>
          <cell r="BI264">
            <v>92.653442106400007</v>
          </cell>
          <cell r="BK264">
            <v>84.116986142299993</v>
          </cell>
          <cell r="BL264">
            <v>86.5333918428</v>
          </cell>
          <cell r="BN264">
            <v>92.040999742599993</v>
          </cell>
          <cell r="BO264">
            <v>84.880555454100005</v>
          </cell>
          <cell r="BQ264">
            <v>175.39231435529999</v>
          </cell>
          <cell r="BR264">
            <v>189.43463257650001</v>
          </cell>
          <cell r="BT264">
            <v>99.846486834700002</v>
          </cell>
          <cell r="BU264">
            <v>101.3934703817</v>
          </cell>
          <cell r="BW264">
            <v>87.005674604999996</v>
          </cell>
          <cell r="BX264">
            <v>86.614728828300002</v>
          </cell>
          <cell r="BZ264">
            <v>90.918555142900004</v>
          </cell>
          <cell r="CA264">
            <v>92.919020934100004</v>
          </cell>
          <cell r="CC264">
            <v>105.83316147470001</v>
          </cell>
          <cell r="CD264">
            <v>106.9964774339</v>
          </cell>
          <cell r="CF264">
            <v>107.2750738531</v>
          </cell>
          <cell r="CG264">
            <v>105.2842145875</v>
          </cell>
          <cell r="CI264">
            <v>85.686600255000002</v>
          </cell>
          <cell r="CJ264">
            <v>90.859525481800006</v>
          </cell>
          <cell r="CL264">
            <v>91.103982307600006</v>
          </cell>
          <cell r="CM264">
            <v>85.414353000899993</v>
          </cell>
          <cell r="CO264">
            <v>99.164138221800002</v>
          </cell>
          <cell r="CP264">
            <v>91.814694870400004</v>
          </cell>
          <cell r="CR264">
            <v>79.614413556499997</v>
          </cell>
          <cell r="CS264">
            <v>78.798451163099998</v>
          </cell>
          <cell r="CU264">
            <v>100.0075968813</v>
          </cell>
          <cell r="CV264">
            <v>93.094692885399994</v>
          </cell>
          <cell r="CX264">
            <v>87.575718067699995</v>
          </cell>
          <cell r="CY264">
            <v>82.148824748300001</v>
          </cell>
        </row>
        <row r="265">
          <cell r="C265">
            <v>102.7836909685</v>
          </cell>
          <cell r="D265">
            <v>98.275355594700002</v>
          </cell>
          <cell r="F265">
            <v>125.1917887816</v>
          </cell>
          <cell r="G265">
            <v>124.7437597131</v>
          </cell>
          <cell r="I265">
            <v>136.37058719949999</v>
          </cell>
          <cell r="J265">
            <v>133.8554810764</v>
          </cell>
          <cell r="L265">
            <v>100.90483316309999</v>
          </cell>
          <cell r="M265">
            <v>99.800418418500001</v>
          </cell>
          <cell r="O265">
            <v>116.92208386279999</v>
          </cell>
          <cell r="P265">
            <v>143.23122891849999</v>
          </cell>
          <cell r="R265">
            <v>97.688170731599996</v>
          </cell>
          <cell r="S265">
            <v>93.756075162200005</v>
          </cell>
          <cell r="U265">
            <v>97.688170731599996</v>
          </cell>
          <cell r="V265">
            <v>93.756075162200005</v>
          </cell>
          <cell r="AA265">
            <v>103.2647124715</v>
          </cell>
          <cell r="AB265">
            <v>99.071563140999999</v>
          </cell>
          <cell r="AD265">
            <v>96.6178516935</v>
          </cell>
          <cell r="AE265">
            <v>94.958260021800001</v>
          </cell>
          <cell r="AG265">
            <v>156.2454263047</v>
          </cell>
          <cell r="AH265">
            <v>137.84962479219999</v>
          </cell>
          <cell r="AJ265">
            <v>79.817447333299995</v>
          </cell>
          <cell r="AK265">
            <v>77.349200432700002</v>
          </cell>
          <cell r="AM265">
            <v>98.763158687200004</v>
          </cell>
          <cell r="AN265">
            <v>93.366935757500002</v>
          </cell>
          <cell r="AP265">
            <v>88.010159098499997</v>
          </cell>
          <cell r="AQ265">
            <v>89.325718384400005</v>
          </cell>
          <cell r="AS265">
            <v>86.669209467200005</v>
          </cell>
          <cell r="AT265">
            <v>83.5650468045</v>
          </cell>
          <cell r="AV265">
            <v>104.77378302469999</v>
          </cell>
          <cell r="AW265">
            <v>96.017002924400003</v>
          </cell>
          <cell r="AY265">
            <v>104.0372316381</v>
          </cell>
          <cell r="AZ265">
            <v>95.413501157599995</v>
          </cell>
          <cell r="BB265">
            <v>106.3563074695</v>
          </cell>
          <cell r="BC265">
            <v>95.287040021999999</v>
          </cell>
          <cell r="BE265">
            <v>117.10930753949999</v>
          </cell>
          <cell r="BF265">
            <v>108.0855986442</v>
          </cell>
          <cell r="BH265">
            <v>100.8446622933</v>
          </cell>
          <cell r="BI265">
            <v>100.89002794540001</v>
          </cell>
          <cell r="BK265">
            <v>89.224577170100005</v>
          </cell>
          <cell r="BL265">
            <v>87.548980130700002</v>
          </cell>
          <cell r="BN265">
            <v>96.156481439700002</v>
          </cell>
          <cell r="BO265">
            <v>92.780582600599999</v>
          </cell>
          <cell r="BQ265">
            <v>174.62454605350001</v>
          </cell>
          <cell r="BR265">
            <v>183.46789277260001</v>
          </cell>
          <cell r="BT265">
            <v>105.8174575542</v>
          </cell>
          <cell r="BU265">
            <v>101.3368183194</v>
          </cell>
          <cell r="BW265">
            <v>94.373870406899997</v>
          </cell>
          <cell r="BX265">
            <v>88.405782056999996</v>
          </cell>
          <cell r="BZ265">
            <v>97.3939562698</v>
          </cell>
          <cell r="CA265">
            <v>94.349428606800004</v>
          </cell>
          <cell r="CC265">
            <v>113.3882313828</v>
          </cell>
          <cell r="CD265">
            <v>110.7350500293</v>
          </cell>
          <cell r="CF265">
            <v>109.0863947742</v>
          </cell>
          <cell r="CG265">
            <v>102.46293184370001</v>
          </cell>
          <cell r="CI265">
            <v>94.640966754999994</v>
          </cell>
          <cell r="CJ265">
            <v>90.844760339900006</v>
          </cell>
          <cell r="CL265">
            <v>97.874310924400007</v>
          </cell>
          <cell r="CM265">
            <v>88.195461205200004</v>
          </cell>
          <cell r="CO265">
            <v>104.13074649159999</v>
          </cell>
          <cell r="CP265">
            <v>93.919886587299999</v>
          </cell>
          <cell r="CR265">
            <v>94.069721464699995</v>
          </cell>
          <cell r="CS265">
            <v>82.5461109333</v>
          </cell>
          <cell r="CU265">
            <v>98.384125778500007</v>
          </cell>
          <cell r="CV265">
            <v>90.619659474700001</v>
          </cell>
          <cell r="CX265">
            <v>86.688496814600001</v>
          </cell>
          <cell r="CY265">
            <v>80.794360067599996</v>
          </cell>
        </row>
        <row r="266">
          <cell r="C266">
            <v>97.560772360399994</v>
          </cell>
          <cell r="D266">
            <v>98.083264240600002</v>
          </cell>
          <cell r="F266">
            <v>122.18185485799999</v>
          </cell>
          <cell r="G266">
            <v>124.64604831139999</v>
          </cell>
          <cell r="I266">
            <v>131.79453708680001</v>
          </cell>
          <cell r="J266">
            <v>133.88870057930001</v>
          </cell>
          <cell r="L266">
            <v>99.7977333579</v>
          </cell>
          <cell r="M266">
            <v>100.73758969710001</v>
          </cell>
          <cell r="O266">
            <v>121.5115848786</v>
          </cell>
          <cell r="P266">
            <v>135.1080671608</v>
          </cell>
          <cell r="R266">
            <v>91.1114376628</v>
          </cell>
          <cell r="S266">
            <v>93.180447326899994</v>
          </cell>
          <cell r="U266">
            <v>91.1114376628</v>
          </cell>
          <cell r="V266">
            <v>93.180447326899994</v>
          </cell>
          <cell r="AA266">
            <v>101.9560840118</v>
          </cell>
          <cell r="AB266">
            <v>96.746344565900003</v>
          </cell>
          <cell r="AD266">
            <v>93.174936133200006</v>
          </cell>
          <cell r="AE266">
            <v>90.250137969799994</v>
          </cell>
          <cell r="AG266">
            <v>166.38961405489999</v>
          </cell>
          <cell r="AH266">
            <v>143.04272319579999</v>
          </cell>
          <cell r="AJ266">
            <v>77.525576908800005</v>
          </cell>
          <cell r="AK266">
            <v>79.159186629100006</v>
          </cell>
          <cell r="AM266">
            <v>92.065573616099996</v>
          </cell>
          <cell r="AN266">
            <v>93.772073059700006</v>
          </cell>
          <cell r="AP266">
            <v>90.021819691299996</v>
          </cell>
          <cell r="AQ266">
            <v>90.947437726499999</v>
          </cell>
          <cell r="AS266">
            <v>81.5907584622</v>
          </cell>
          <cell r="AT266">
            <v>82.922841503800001</v>
          </cell>
          <cell r="AV266">
            <v>95.0483857782</v>
          </cell>
          <cell r="AW266">
            <v>94.508120375700003</v>
          </cell>
          <cell r="AY266">
            <v>91.790725603499993</v>
          </cell>
          <cell r="AZ266">
            <v>96.321158056800002</v>
          </cell>
          <cell r="BB266">
            <v>96.443421558300003</v>
          </cell>
          <cell r="BC266">
            <v>95.043775383899998</v>
          </cell>
          <cell r="BE266">
            <v>108.9029982994</v>
          </cell>
          <cell r="BF266">
            <v>107.70297926560001</v>
          </cell>
          <cell r="BH266">
            <v>91.345565441199994</v>
          </cell>
          <cell r="BI266">
            <v>94.786319503200005</v>
          </cell>
          <cell r="BK266">
            <v>87.183329214699995</v>
          </cell>
          <cell r="BL266">
            <v>88.729524340400005</v>
          </cell>
          <cell r="BN266">
            <v>106.9406469642</v>
          </cell>
          <cell r="BO266">
            <v>100.93442345290001</v>
          </cell>
          <cell r="BQ266">
            <v>171.11304395650001</v>
          </cell>
          <cell r="BR266">
            <v>184.81054252249999</v>
          </cell>
          <cell r="BT266">
            <v>100.94782773119999</v>
          </cell>
          <cell r="BU266">
            <v>105.6178755641</v>
          </cell>
          <cell r="BW266">
            <v>86.012257414600001</v>
          </cell>
          <cell r="BX266">
            <v>88.5466147251</v>
          </cell>
          <cell r="BZ266">
            <v>92.152390214999997</v>
          </cell>
          <cell r="CA266">
            <v>92.549558041200001</v>
          </cell>
          <cell r="CC266">
            <v>105.9548242892</v>
          </cell>
          <cell r="CD266">
            <v>109.38412792219999</v>
          </cell>
          <cell r="CF266">
            <v>102.7335355758</v>
          </cell>
          <cell r="CG266">
            <v>105.4979551248</v>
          </cell>
          <cell r="CI266">
            <v>86.392206736600002</v>
          </cell>
          <cell r="CJ266">
            <v>91.970588884600005</v>
          </cell>
          <cell r="CL266">
            <v>89.651028291200006</v>
          </cell>
          <cell r="CM266">
            <v>88.598754504300004</v>
          </cell>
          <cell r="CO266">
            <v>88.135607450699993</v>
          </cell>
          <cell r="CP266">
            <v>91.835119495100002</v>
          </cell>
          <cell r="CR266">
            <v>81.249174619499996</v>
          </cell>
          <cell r="CS266">
            <v>81.607220102799999</v>
          </cell>
          <cell r="CU266">
            <v>101.72641076390001</v>
          </cell>
          <cell r="CV266">
            <v>94.178758106800004</v>
          </cell>
          <cell r="CX266">
            <v>76.457460432700003</v>
          </cell>
          <cell r="CY266">
            <v>80.526217635600005</v>
          </cell>
        </row>
        <row r="267">
          <cell r="C267">
            <v>96.2486376003</v>
          </cell>
          <cell r="D267">
            <v>97.904083470900005</v>
          </cell>
          <cell r="F267">
            <v>128.72056343049999</v>
          </cell>
          <cell r="G267">
            <v>123.6955184218</v>
          </cell>
          <cell r="I267">
            <v>135.63996816400001</v>
          </cell>
          <cell r="J267">
            <v>133.39748115090001</v>
          </cell>
          <cell r="L267">
            <v>102.9126512296</v>
          </cell>
          <cell r="M267">
            <v>102.72162230550001</v>
          </cell>
          <cell r="O267">
            <v>169.87762122309999</v>
          </cell>
          <cell r="P267">
            <v>122.2572671228</v>
          </cell>
          <cell r="R267">
            <v>88.506670730300002</v>
          </cell>
          <cell r="S267">
            <v>94.643943851800003</v>
          </cell>
          <cell r="U267">
            <v>88.506670730300002</v>
          </cell>
          <cell r="V267">
            <v>94.643943851800003</v>
          </cell>
          <cell r="AA267">
            <v>105.3375655148</v>
          </cell>
          <cell r="AB267">
            <v>97.885122794599994</v>
          </cell>
          <cell r="AD267">
            <v>97.1440350548</v>
          </cell>
          <cell r="AE267">
            <v>92.127184163199999</v>
          </cell>
          <cell r="AG267">
            <v>164.1165399528</v>
          </cell>
          <cell r="AH267">
            <v>139.09554935130001</v>
          </cell>
          <cell r="AJ267">
            <v>84.122967993399996</v>
          </cell>
          <cell r="AK267">
            <v>82.163864787999998</v>
          </cell>
          <cell r="AM267">
            <v>87.944463443800004</v>
          </cell>
          <cell r="AN267">
            <v>93.280513850600002</v>
          </cell>
          <cell r="AP267">
            <v>95.713177568199995</v>
          </cell>
          <cell r="AQ267">
            <v>91.579921874500002</v>
          </cell>
          <cell r="AS267">
            <v>83.999828395899996</v>
          </cell>
          <cell r="AT267">
            <v>85.580348455700005</v>
          </cell>
          <cell r="AV267">
            <v>85.689904180499994</v>
          </cell>
          <cell r="AW267">
            <v>97.421408098200004</v>
          </cell>
          <cell r="AY267">
            <v>89.390867395399994</v>
          </cell>
          <cell r="AZ267">
            <v>97.685676126199994</v>
          </cell>
          <cell r="BB267">
            <v>89.740937675500007</v>
          </cell>
          <cell r="BC267">
            <v>93.777130576199994</v>
          </cell>
          <cell r="BE267">
            <v>96.234203364199999</v>
          </cell>
          <cell r="BF267">
            <v>109.2488726946</v>
          </cell>
          <cell r="BH267">
            <v>77.360671742600005</v>
          </cell>
          <cell r="BI267">
            <v>92.787780971299995</v>
          </cell>
          <cell r="BK267">
            <v>86.064550697000001</v>
          </cell>
          <cell r="BL267">
            <v>88.085438384900002</v>
          </cell>
          <cell r="BN267">
            <v>111.5680472147</v>
          </cell>
          <cell r="BO267">
            <v>96.331805632300004</v>
          </cell>
          <cell r="BQ267">
            <v>167.10619859869999</v>
          </cell>
          <cell r="BR267">
            <v>169.05628284330001</v>
          </cell>
          <cell r="BT267">
            <v>98.724580220199996</v>
          </cell>
          <cell r="BU267">
            <v>103.2102995442</v>
          </cell>
          <cell r="BW267">
            <v>77.503054758399998</v>
          </cell>
          <cell r="BX267">
            <v>88.583941800700003</v>
          </cell>
          <cell r="BZ267">
            <v>93.003002902999995</v>
          </cell>
          <cell r="CA267">
            <v>95.167597569099996</v>
          </cell>
          <cell r="CC267">
            <v>106.16794670980001</v>
          </cell>
          <cell r="CD267">
            <v>114.5963692369</v>
          </cell>
          <cell r="CF267">
            <v>97.201218405500001</v>
          </cell>
          <cell r="CG267">
            <v>105.02287172760001</v>
          </cell>
          <cell r="CI267">
            <v>82.627468366299993</v>
          </cell>
          <cell r="CJ267">
            <v>91.053885771500006</v>
          </cell>
          <cell r="CL267">
            <v>81.482956593599994</v>
          </cell>
          <cell r="CM267">
            <v>87.0256037212</v>
          </cell>
          <cell r="CO267">
            <v>82.793215980499994</v>
          </cell>
          <cell r="CP267">
            <v>91.454760036400003</v>
          </cell>
          <cell r="CR267">
            <v>67.203697206599998</v>
          </cell>
          <cell r="CS267">
            <v>80.963396234800001</v>
          </cell>
          <cell r="CU267">
            <v>130.21191433800001</v>
          </cell>
          <cell r="CV267">
            <v>119.26831186690001</v>
          </cell>
          <cell r="CX267">
            <v>71.123993495099995</v>
          </cell>
          <cell r="CY267">
            <v>78.392373527700002</v>
          </cell>
        </row>
        <row r="268">
          <cell r="C268">
            <v>94.175023786400004</v>
          </cell>
          <cell r="D268">
            <v>97.502950326199993</v>
          </cell>
          <cell r="F268">
            <v>122.3871896938</v>
          </cell>
          <cell r="G268">
            <v>122.2837760832</v>
          </cell>
          <cell r="I268">
            <v>131.9441312111</v>
          </cell>
          <cell r="J268">
            <v>129.96295916119999</v>
          </cell>
          <cell r="L268">
            <v>99.721355057599993</v>
          </cell>
          <cell r="M268">
            <v>100.50720156600001</v>
          </cell>
          <cell r="O268">
            <v>123.4881592136</v>
          </cell>
          <cell r="P268">
            <v>142.20804134810001</v>
          </cell>
          <cell r="R268">
            <v>88.614495230599999</v>
          </cell>
          <cell r="S268">
            <v>94.497814068300002</v>
          </cell>
          <cell r="U268">
            <v>88.614495230599999</v>
          </cell>
          <cell r="V268">
            <v>94.497814068300002</v>
          </cell>
          <cell r="AA268">
            <v>87.984603266899995</v>
          </cell>
          <cell r="AB268">
            <v>96.4101235081</v>
          </cell>
          <cell r="AD268">
            <v>80.441710544100005</v>
          </cell>
          <cell r="AE268">
            <v>90.3173774025</v>
          </cell>
          <cell r="AG268">
            <v>132.7211379689</v>
          </cell>
          <cell r="AH268">
            <v>140.25858327930001</v>
          </cell>
          <cell r="AJ268">
            <v>79.4930855339</v>
          </cell>
          <cell r="AK268">
            <v>79.484130948499995</v>
          </cell>
          <cell r="AM268">
            <v>91.066964360200004</v>
          </cell>
          <cell r="AN268">
            <v>93.343934615999999</v>
          </cell>
          <cell r="AP268">
            <v>96.030529204299995</v>
          </cell>
          <cell r="AQ268">
            <v>92.186335002099995</v>
          </cell>
          <cell r="AS268">
            <v>74.028095901499995</v>
          </cell>
          <cell r="AT268">
            <v>84.039618542100001</v>
          </cell>
          <cell r="AV268">
            <v>89.819285829500004</v>
          </cell>
          <cell r="AW268">
            <v>96.8569797655</v>
          </cell>
          <cell r="AY268">
            <v>87.020094112600006</v>
          </cell>
          <cell r="AZ268">
            <v>96.553763675599996</v>
          </cell>
          <cell r="BB268">
            <v>83.981719618100001</v>
          </cell>
          <cell r="BC268">
            <v>93.217410618100004</v>
          </cell>
          <cell r="BE268">
            <v>97.826892146000006</v>
          </cell>
          <cell r="BF268">
            <v>107.1712275272</v>
          </cell>
          <cell r="BH268">
            <v>91.334281363200006</v>
          </cell>
          <cell r="BI268">
            <v>101.93209759769999</v>
          </cell>
          <cell r="BK268">
            <v>89.315901820500002</v>
          </cell>
          <cell r="BL268">
            <v>88.011763850999998</v>
          </cell>
          <cell r="BN268">
            <v>81.994075405999993</v>
          </cell>
          <cell r="BO268">
            <v>98.690462564900002</v>
          </cell>
          <cell r="BQ268">
            <v>163.72813753739999</v>
          </cell>
          <cell r="BR268">
            <v>166.9851426939</v>
          </cell>
          <cell r="BT268">
            <v>97.042748327499993</v>
          </cell>
          <cell r="BU268">
            <v>100.4353781455</v>
          </cell>
          <cell r="BW268">
            <v>86.150569361300001</v>
          </cell>
          <cell r="BX268">
            <v>88.619885537299993</v>
          </cell>
          <cell r="BZ268">
            <v>90.948244822500001</v>
          </cell>
          <cell r="CA268">
            <v>95.475779063399997</v>
          </cell>
          <cell r="CC268">
            <v>106.1289070373</v>
          </cell>
          <cell r="CD268">
            <v>104.4047585636</v>
          </cell>
          <cell r="CF268">
            <v>102.80944291030001</v>
          </cell>
          <cell r="CG268">
            <v>105.4414216819</v>
          </cell>
          <cell r="CI268">
            <v>89.808232810600003</v>
          </cell>
          <cell r="CJ268">
            <v>90.872099713799997</v>
          </cell>
          <cell r="CL268">
            <v>91.402434417699993</v>
          </cell>
          <cell r="CM268">
            <v>90.133159379999995</v>
          </cell>
          <cell r="CO268">
            <v>89.586169599800002</v>
          </cell>
          <cell r="CP268">
            <v>93.699668925300003</v>
          </cell>
          <cell r="CR268">
            <v>77.564215103600006</v>
          </cell>
          <cell r="CS268">
            <v>81.110082198900002</v>
          </cell>
          <cell r="CU268">
            <v>89.317079278500003</v>
          </cell>
          <cell r="CV268">
            <v>98.747718032500003</v>
          </cell>
          <cell r="CX268">
            <v>71.7398623335</v>
          </cell>
          <cell r="CY268">
            <v>78.987334926900004</v>
          </cell>
        </row>
        <row r="269">
          <cell r="C269">
            <v>94.122538508399998</v>
          </cell>
          <cell r="D269">
            <v>98.172977420500004</v>
          </cell>
          <cell r="F269">
            <v>117.616686352</v>
          </cell>
          <cell r="G269">
            <v>125.8393647381</v>
          </cell>
          <cell r="I269">
            <v>122.6986405383</v>
          </cell>
          <cell r="J269">
            <v>132.467265322</v>
          </cell>
          <cell r="L269">
            <v>97.723501556000002</v>
          </cell>
          <cell r="M269">
            <v>101.755116159</v>
          </cell>
          <cell r="O269">
            <v>151.87544534200001</v>
          </cell>
          <cell r="P269">
            <v>149.67104159089999</v>
          </cell>
          <cell r="R269">
            <v>85.161086997400005</v>
          </cell>
          <cell r="S269">
            <v>93.555299976800001</v>
          </cell>
          <cell r="U269">
            <v>85.161086997400005</v>
          </cell>
          <cell r="V269">
            <v>93.555299976800001</v>
          </cell>
          <cell r="AA269">
            <v>92.205678989000006</v>
          </cell>
          <cell r="AB269">
            <v>93.949823712500006</v>
          </cell>
          <cell r="AD269">
            <v>88.794186677300004</v>
          </cell>
          <cell r="AE269">
            <v>88.203363460600002</v>
          </cell>
          <cell r="AG269">
            <v>121.305339473</v>
          </cell>
          <cell r="AH269">
            <v>135.93381684190001</v>
          </cell>
          <cell r="AJ269">
            <v>77.925554981399998</v>
          </cell>
          <cell r="AK269">
            <v>78.4471541594</v>
          </cell>
          <cell r="AM269">
            <v>90.970504524700004</v>
          </cell>
          <cell r="AN269">
            <v>94.715112710300005</v>
          </cell>
          <cell r="AP269">
            <v>94.374717955700007</v>
          </cell>
          <cell r="AQ269">
            <v>93.828172553499996</v>
          </cell>
          <cell r="AS269">
            <v>72.456822951000007</v>
          </cell>
          <cell r="AT269">
            <v>84.404191114699998</v>
          </cell>
          <cell r="AV269">
            <v>94.400866082999997</v>
          </cell>
          <cell r="AW269">
            <v>96.590808831700002</v>
          </cell>
          <cell r="AY269">
            <v>87.273221923199998</v>
          </cell>
          <cell r="AZ269">
            <v>96.489514751399994</v>
          </cell>
          <cell r="BB269">
            <v>89.873731542000002</v>
          </cell>
          <cell r="BC269">
            <v>94.373962626099996</v>
          </cell>
          <cell r="BE269">
            <v>104.1716827954</v>
          </cell>
          <cell r="BF269">
            <v>107.8621519478</v>
          </cell>
          <cell r="BH269">
            <v>91.460689955199996</v>
          </cell>
          <cell r="BI269">
            <v>97.680593248799994</v>
          </cell>
          <cell r="BK269">
            <v>85.088712067399996</v>
          </cell>
          <cell r="BL269">
            <v>88.222513428400006</v>
          </cell>
          <cell r="BN269">
            <v>83.137932060099999</v>
          </cell>
          <cell r="BO269">
            <v>93.769111222600003</v>
          </cell>
          <cell r="BQ269">
            <v>159.5486175636</v>
          </cell>
          <cell r="BR269">
            <v>167.9499336396</v>
          </cell>
          <cell r="BT269">
            <v>96.448864279099993</v>
          </cell>
          <cell r="BU269">
            <v>102.72847531310001</v>
          </cell>
          <cell r="BW269">
            <v>88.245587123600004</v>
          </cell>
          <cell r="BX269">
            <v>90.308441019599996</v>
          </cell>
          <cell r="BZ269">
            <v>90.923517899100005</v>
          </cell>
          <cell r="CA269">
            <v>96.343897093500004</v>
          </cell>
          <cell r="CC269">
            <v>103.4951764576</v>
          </cell>
          <cell r="CD269">
            <v>104.8764951326</v>
          </cell>
          <cell r="CF269">
            <v>99.215722325000002</v>
          </cell>
          <cell r="CG269">
            <v>105.16890372260001</v>
          </cell>
          <cell r="CI269">
            <v>88.748991223399997</v>
          </cell>
          <cell r="CJ269">
            <v>90.166223787000007</v>
          </cell>
          <cell r="CL269">
            <v>87.893092433600003</v>
          </cell>
          <cell r="CM269">
            <v>92.160958104700001</v>
          </cell>
          <cell r="CO269">
            <v>91.100079163399997</v>
          </cell>
          <cell r="CP269">
            <v>94.459450203299994</v>
          </cell>
          <cell r="CR269">
            <v>80.769938568900002</v>
          </cell>
          <cell r="CS269">
            <v>84.138778356499998</v>
          </cell>
          <cell r="CU269">
            <v>91.061250426000001</v>
          </cell>
          <cell r="CV269">
            <v>99.868433612499999</v>
          </cell>
          <cell r="CX269">
            <v>75.210399268299994</v>
          </cell>
          <cell r="CY269">
            <v>80.076625644499998</v>
          </cell>
        </row>
        <row r="270">
          <cell r="C270">
            <v>99.683895685600007</v>
          </cell>
          <cell r="D270">
            <v>97.619066267099996</v>
          </cell>
          <cell r="F270">
            <v>126.8334251134</v>
          </cell>
          <cell r="G270">
            <v>122.3486191147</v>
          </cell>
          <cell r="I270">
            <v>135.01774615439999</v>
          </cell>
          <cell r="J270">
            <v>131.81607092749999</v>
          </cell>
          <cell r="L270">
            <v>99.305348355800007</v>
          </cell>
          <cell r="M270">
            <v>96.725635005699999</v>
          </cell>
          <cell r="O270">
            <v>162.6397794227</v>
          </cell>
          <cell r="P270">
            <v>140.72225786210001</v>
          </cell>
          <cell r="R270">
            <v>90.778976714500004</v>
          </cell>
          <cell r="S270">
            <v>93.825645707800007</v>
          </cell>
          <cell r="U270">
            <v>90.778976714500004</v>
          </cell>
          <cell r="V270">
            <v>93.825645707800007</v>
          </cell>
          <cell r="AA270">
            <v>91.402579372600002</v>
          </cell>
          <cell r="AB270">
            <v>94.541388854999994</v>
          </cell>
          <cell r="AD270">
            <v>87.573538544399995</v>
          </cell>
          <cell r="AE270">
            <v>88.904696099800006</v>
          </cell>
          <cell r="AG270">
            <v>116.2044148813</v>
          </cell>
          <cell r="AH270">
            <v>131.9028061107</v>
          </cell>
          <cell r="AJ270">
            <v>84.628781474999997</v>
          </cell>
          <cell r="AK270">
            <v>83.105080490899994</v>
          </cell>
          <cell r="AM270">
            <v>97.721099099599996</v>
          </cell>
          <cell r="AN270">
            <v>93.917370056799996</v>
          </cell>
          <cell r="AP270">
            <v>97.253360712299994</v>
          </cell>
          <cell r="AQ270">
            <v>92.097339888600004</v>
          </cell>
          <cell r="AS270">
            <v>83.872523737500003</v>
          </cell>
          <cell r="AT270">
            <v>84.413970828800004</v>
          </cell>
          <cell r="AV270">
            <v>102.86287412759999</v>
          </cell>
          <cell r="AW270">
            <v>99.252914610800005</v>
          </cell>
          <cell r="AY270">
            <v>92.824056199099999</v>
          </cell>
          <cell r="AZ270">
            <v>95.7640189265</v>
          </cell>
          <cell r="BB270">
            <v>96.691202773399993</v>
          </cell>
          <cell r="BC270">
            <v>95.566270587700004</v>
          </cell>
          <cell r="BE270">
            <v>119.4405889053</v>
          </cell>
          <cell r="BF270">
            <v>109.6447394863</v>
          </cell>
          <cell r="BH270">
            <v>115.65263812409999</v>
          </cell>
          <cell r="BI270">
            <v>101.28055640540001</v>
          </cell>
          <cell r="BK270">
            <v>92.471430039799998</v>
          </cell>
          <cell r="BL270">
            <v>87.977164912800006</v>
          </cell>
          <cell r="BN270">
            <v>96.174321036699993</v>
          </cell>
          <cell r="BO270">
            <v>98.139819704399997</v>
          </cell>
          <cell r="BQ270">
            <v>183.13704215050001</v>
          </cell>
          <cell r="BR270">
            <v>170.10986737760001</v>
          </cell>
          <cell r="BT270">
            <v>105.585231464</v>
          </cell>
          <cell r="BU270">
            <v>101.1936330699</v>
          </cell>
          <cell r="BW270">
            <v>96.009145171399993</v>
          </cell>
          <cell r="BX270">
            <v>89.900526802000002</v>
          </cell>
          <cell r="BZ270">
            <v>99.952907090400004</v>
          </cell>
          <cell r="CA270">
            <v>96.965727639799994</v>
          </cell>
          <cell r="CC270">
            <v>106.0694489368</v>
          </cell>
          <cell r="CD270">
            <v>101.5464077667</v>
          </cell>
          <cell r="CF270">
            <v>114.4839205215</v>
          </cell>
          <cell r="CG270">
            <v>108.37646462870001</v>
          </cell>
          <cell r="CI270">
            <v>96.211035149799997</v>
          </cell>
          <cell r="CJ270">
            <v>92.038972730400005</v>
          </cell>
          <cell r="CL270">
            <v>87.874157375799996</v>
          </cell>
          <cell r="CM270">
            <v>90.470213865299996</v>
          </cell>
          <cell r="CO270">
            <v>91.0120598237</v>
          </cell>
          <cell r="CP270">
            <v>93.168384621100003</v>
          </cell>
          <cell r="CR270">
            <v>87.380928023099997</v>
          </cell>
          <cell r="CS270">
            <v>83.376003040499995</v>
          </cell>
          <cell r="CU270">
            <v>102.542794958</v>
          </cell>
          <cell r="CV270">
            <v>101.2936779013</v>
          </cell>
          <cell r="CX270">
            <v>85.260698974899995</v>
          </cell>
          <cell r="CY270">
            <v>80.118263738400003</v>
          </cell>
        </row>
        <row r="271">
          <cell r="C271">
            <v>97.793148540999994</v>
          </cell>
          <cell r="D271">
            <v>98.788531234700002</v>
          </cell>
          <cell r="F271">
            <v>117.4842240808</v>
          </cell>
          <cell r="G271">
            <v>119.74652916700001</v>
          </cell>
          <cell r="I271">
            <v>123.3664238046</v>
          </cell>
          <cell r="J271">
            <v>125.52296646240001</v>
          </cell>
          <cell r="L271">
            <v>96.173329745299995</v>
          </cell>
          <cell r="M271">
            <v>96.533005642899994</v>
          </cell>
          <cell r="O271">
            <v>149.7728051183</v>
          </cell>
          <cell r="P271">
            <v>153.4135169404</v>
          </cell>
          <cell r="R271">
            <v>91.020064282299998</v>
          </cell>
          <cell r="S271">
            <v>94.2044954972</v>
          </cell>
          <cell r="U271">
            <v>91.020064282299998</v>
          </cell>
          <cell r="V271">
            <v>94.2044954972</v>
          </cell>
          <cell r="AA271">
            <v>98.488645376899996</v>
          </cell>
          <cell r="AB271">
            <v>100.27548700139999</v>
          </cell>
          <cell r="AD271">
            <v>98.775725001300003</v>
          </cell>
          <cell r="AE271">
            <v>97.169199733699998</v>
          </cell>
          <cell r="AG271">
            <v>115.0521400407</v>
          </cell>
          <cell r="AH271">
            <v>132.04181340229999</v>
          </cell>
          <cell r="AJ271">
            <v>77.304336963099999</v>
          </cell>
          <cell r="AK271">
            <v>80.559074618599993</v>
          </cell>
          <cell r="AM271">
            <v>94.393337422900004</v>
          </cell>
          <cell r="AN271">
            <v>94.991668599799993</v>
          </cell>
          <cell r="AP271">
            <v>93.877562808500002</v>
          </cell>
          <cell r="AQ271">
            <v>92.5424601056</v>
          </cell>
          <cell r="AS271">
            <v>86.962144155299995</v>
          </cell>
          <cell r="AT271">
            <v>85.326255051999993</v>
          </cell>
          <cell r="AV271">
            <v>96.406694101900001</v>
          </cell>
          <cell r="AW271">
            <v>100.723675673</v>
          </cell>
          <cell r="AY271">
            <v>100.72574602909999</v>
          </cell>
          <cell r="AZ271">
            <v>104.28030317699999</v>
          </cell>
          <cell r="BB271">
            <v>91.788524949000006</v>
          </cell>
          <cell r="BC271">
            <v>99.667441633799996</v>
          </cell>
          <cell r="BE271">
            <v>101.5279960598</v>
          </cell>
          <cell r="BF271">
            <v>107.8854784104</v>
          </cell>
          <cell r="BH271">
            <v>106.0053932931</v>
          </cell>
          <cell r="BI271">
            <v>100.3289782719</v>
          </cell>
          <cell r="BK271">
            <v>87.829958585599996</v>
          </cell>
          <cell r="BL271">
            <v>88.772530118600002</v>
          </cell>
          <cell r="BN271">
            <v>89.766928473500002</v>
          </cell>
          <cell r="BO271">
            <v>93.013893012300002</v>
          </cell>
          <cell r="BQ271">
            <v>171.8869117054</v>
          </cell>
          <cell r="BR271">
            <v>161.47218723730001</v>
          </cell>
          <cell r="BT271">
            <v>97.388951161600005</v>
          </cell>
          <cell r="BU271">
            <v>101.7706339118</v>
          </cell>
          <cell r="BW271">
            <v>87.478179136700007</v>
          </cell>
          <cell r="BX271">
            <v>90.256909666799999</v>
          </cell>
          <cell r="BZ271">
            <v>96.680683376299996</v>
          </cell>
          <cell r="CA271">
            <v>98.211062374600004</v>
          </cell>
          <cell r="CC271">
            <v>103.2444138676</v>
          </cell>
          <cell r="CD271">
            <v>105.7278715392</v>
          </cell>
          <cell r="CF271">
            <v>109.0890798671</v>
          </cell>
          <cell r="CG271">
            <v>111.85429482710001</v>
          </cell>
          <cell r="CI271">
            <v>90.018339734799994</v>
          </cell>
          <cell r="CJ271">
            <v>88.851024551500004</v>
          </cell>
          <cell r="CL271">
            <v>83.015740897800001</v>
          </cell>
          <cell r="CM271">
            <v>87.343017815600007</v>
          </cell>
          <cell r="CO271">
            <v>97.442018812200004</v>
          </cell>
          <cell r="CP271">
            <v>92.438731036099995</v>
          </cell>
          <cell r="CR271">
            <v>86.816656107</v>
          </cell>
          <cell r="CS271">
            <v>87.124989251599999</v>
          </cell>
          <cell r="CU271">
            <v>97.607612900199996</v>
          </cell>
          <cell r="CV271">
            <v>102.4082982219</v>
          </cell>
          <cell r="CX271">
            <v>80.567751429300003</v>
          </cell>
          <cell r="CY271">
            <v>81.921165206300003</v>
          </cell>
        </row>
        <row r="272">
          <cell r="C272">
            <v>98.362164836999995</v>
          </cell>
          <cell r="D272">
            <v>97.865500006800005</v>
          </cell>
          <cell r="F272">
            <v>120.18959320339999</v>
          </cell>
          <cell r="G272">
            <v>119.1781928481</v>
          </cell>
          <cell r="I272">
            <v>128.99237737959999</v>
          </cell>
          <cell r="J272">
            <v>126.785210436</v>
          </cell>
          <cell r="L272">
            <v>99.584973641800005</v>
          </cell>
          <cell r="M272">
            <v>96.039143529599997</v>
          </cell>
          <cell r="O272">
            <v>120.03288617760001</v>
          </cell>
          <cell r="P272">
            <v>147.57340803580001</v>
          </cell>
          <cell r="R272">
            <v>94.535077468899999</v>
          </cell>
          <cell r="S272">
            <v>92.490463457800004</v>
          </cell>
          <cell r="U272">
            <v>94.535077468899999</v>
          </cell>
          <cell r="V272">
            <v>92.490463457800004</v>
          </cell>
          <cell r="AA272">
            <v>96.111212256800002</v>
          </cell>
          <cell r="AB272">
            <v>96.373225093200006</v>
          </cell>
          <cell r="AD272">
            <v>92.9868419222</v>
          </cell>
          <cell r="AE272">
            <v>92.031422380699993</v>
          </cell>
          <cell r="AG272">
            <v>122.00255751749999</v>
          </cell>
          <cell r="AH272">
            <v>130.68248203440001</v>
          </cell>
          <cell r="AJ272">
            <v>83.926864309199999</v>
          </cell>
          <cell r="AK272">
            <v>81.134857992400001</v>
          </cell>
          <cell r="AM272">
            <v>95.153321304399995</v>
          </cell>
          <cell r="AN272">
            <v>94.528161444399998</v>
          </cell>
          <cell r="AP272">
            <v>93.597175946899995</v>
          </cell>
          <cell r="AQ272">
            <v>93.142658181599998</v>
          </cell>
          <cell r="AS272">
            <v>92.450817368499997</v>
          </cell>
          <cell r="AT272">
            <v>87.484910097300002</v>
          </cell>
          <cell r="AV272">
            <v>98.352465494900002</v>
          </cell>
          <cell r="AW272">
            <v>100.7475585398</v>
          </cell>
          <cell r="AY272">
            <v>105.27397484310001</v>
          </cell>
          <cell r="AZ272">
            <v>101.550621724</v>
          </cell>
          <cell r="BB272">
            <v>93.874297491899995</v>
          </cell>
          <cell r="BC272">
            <v>97.835957383199997</v>
          </cell>
          <cell r="BE272">
            <v>107.778845721</v>
          </cell>
          <cell r="BF272">
            <v>107.1627846855</v>
          </cell>
          <cell r="BH272">
            <v>100.5801214733</v>
          </cell>
          <cell r="BI272">
            <v>97.759335995100002</v>
          </cell>
          <cell r="BK272">
            <v>88.822620964199999</v>
          </cell>
          <cell r="BL272">
            <v>88.238005275800006</v>
          </cell>
          <cell r="BN272">
            <v>86.649483082499998</v>
          </cell>
          <cell r="BO272">
            <v>89.596864225000004</v>
          </cell>
          <cell r="BQ272">
            <v>173.5703453941</v>
          </cell>
          <cell r="BR272">
            <v>162.06456618850001</v>
          </cell>
          <cell r="BT272">
            <v>102.19179295239999</v>
          </cell>
          <cell r="BU272">
            <v>100.637543886</v>
          </cell>
          <cell r="BW272">
            <v>90.913517615700002</v>
          </cell>
          <cell r="BX272">
            <v>89.471977095599996</v>
          </cell>
          <cell r="BZ272">
            <v>100.64601751710001</v>
          </cell>
          <cell r="CA272">
            <v>96.893780461899993</v>
          </cell>
          <cell r="CC272">
            <v>109.4110997671</v>
          </cell>
          <cell r="CD272">
            <v>106.0429808123</v>
          </cell>
          <cell r="CF272">
            <v>106.3440991789</v>
          </cell>
          <cell r="CG272">
            <v>106.2384269746</v>
          </cell>
          <cell r="CI272">
            <v>89.169773554599999</v>
          </cell>
          <cell r="CJ272">
            <v>88.759840306900003</v>
          </cell>
          <cell r="CL272">
            <v>89.600465763000003</v>
          </cell>
          <cell r="CM272">
            <v>93.208514261399998</v>
          </cell>
          <cell r="CO272">
            <v>90.121842810100006</v>
          </cell>
          <cell r="CP272">
            <v>92.819595844099993</v>
          </cell>
          <cell r="CR272">
            <v>84.128295026800004</v>
          </cell>
          <cell r="CS272">
            <v>85.016942959399998</v>
          </cell>
          <cell r="CU272">
            <v>98.802090805000006</v>
          </cell>
          <cell r="CV272">
            <v>100.81326751570001</v>
          </cell>
          <cell r="CX272">
            <v>80.258756479200002</v>
          </cell>
          <cell r="CY272">
            <v>81.099870810499993</v>
          </cell>
        </row>
        <row r="273">
          <cell r="C273">
            <v>98.934319785300005</v>
          </cell>
          <cell r="D273">
            <v>98.3181157816</v>
          </cell>
          <cell r="F273">
            <v>119.7331335076</v>
          </cell>
          <cell r="G273">
            <v>120.4449817312</v>
          </cell>
          <cell r="I273">
            <v>126.3845600169</v>
          </cell>
          <cell r="J273">
            <v>127.8590047401</v>
          </cell>
          <cell r="L273">
            <v>101.0379044645</v>
          </cell>
          <cell r="M273">
            <v>100.58840584879999</v>
          </cell>
          <cell r="O273">
            <v>133.0414259337</v>
          </cell>
          <cell r="P273">
            <v>131.53046755899999</v>
          </cell>
          <cell r="R273">
            <v>96.621796746100003</v>
          </cell>
          <cell r="S273">
            <v>92.509540987199998</v>
          </cell>
          <cell r="U273">
            <v>96.621796746100003</v>
          </cell>
          <cell r="V273">
            <v>92.509540987199998</v>
          </cell>
          <cell r="AA273">
            <v>92.850728405500007</v>
          </cell>
          <cell r="AB273">
            <v>96.865353328899999</v>
          </cell>
          <cell r="AD273">
            <v>87.237893622000001</v>
          </cell>
          <cell r="AE273">
            <v>91.641442164300003</v>
          </cell>
          <cell r="AG273">
            <v>134.1765186579</v>
          </cell>
          <cell r="AH273">
            <v>138.47506677440001</v>
          </cell>
          <cell r="AJ273">
            <v>77.0696100121</v>
          </cell>
          <cell r="AK273">
            <v>78.708636240000004</v>
          </cell>
          <cell r="AM273">
            <v>96.930554224299996</v>
          </cell>
          <cell r="AN273">
            <v>94.962137713600001</v>
          </cell>
          <cell r="AP273">
            <v>90.677052366799998</v>
          </cell>
          <cell r="AQ273">
            <v>93.402098758199998</v>
          </cell>
          <cell r="AS273">
            <v>88.2626080892</v>
          </cell>
          <cell r="AT273">
            <v>83.374838916300007</v>
          </cell>
          <cell r="AV273">
            <v>100.28111874930001</v>
          </cell>
          <cell r="AW273">
            <v>97.524735215299998</v>
          </cell>
          <cell r="AY273">
            <v>106.9564022184</v>
          </cell>
          <cell r="AZ273">
            <v>100.3762418189</v>
          </cell>
          <cell r="BB273">
            <v>96.397249794499999</v>
          </cell>
          <cell r="BC273">
            <v>94.513069573999999</v>
          </cell>
          <cell r="BE273">
            <v>112.8540443711</v>
          </cell>
          <cell r="BF273">
            <v>109.6502217126</v>
          </cell>
          <cell r="BH273">
            <v>117.2584937501</v>
          </cell>
          <cell r="BI273">
            <v>97.522804336899995</v>
          </cell>
          <cell r="BK273">
            <v>89.894758068599998</v>
          </cell>
          <cell r="BL273">
            <v>89.295385685400007</v>
          </cell>
          <cell r="BN273">
            <v>92.7503520689</v>
          </cell>
          <cell r="BO273">
            <v>93.202902120399997</v>
          </cell>
          <cell r="BQ273">
            <v>162.23427618299999</v>
          </cell>
          <cell r="BR273">
            <v>160.1463057592</v>
          </cell>
          <cell r="BT273">
            <v>107.9679733008</v>
          </cell>
          <cell r="BU273">
            <v>101.3377555056</v>
          </cell>
          <cell r="BW273">
            <v>94.727623965600003</v>
          </cell>
          <cell r="BX273">
            <v>91.088167094599996</v>
          </cell>
          <cell r="BZ273">
            <v>99.219015464099996</v>
          </cell>
          <cell r="CA273">
            <v>97.804821043800004</v>
          </cell>
          <cell r="CC273">
            <v>106.7667831067</v>
          </cell>
          <cell r="CD273">
            <v>105.8002538986</v>
          </cell>
          <cell r="CF273">
            <v>104.542246719</v>
          </cell>
          <cell r="CG273">
            <v>102.3361834561</v>
          </cell>
          <cell r="CI273">
            <v>95.586626451399994</v>
          </cell>
          <cell r="CJ273">
            <v>91.695607640899993</v>
          </cell>
          <cell r="CL273">
            <v>91.739547181099994</v>
          </cell>
          <cell r="CM273">
            <v>91.684734477899994</v>
          </cell>
          <cell r="CO273">
            <v>92.7841488392</v>
          </cell>
          <cell r="CP273">
            <v>94.036915486799998</v>
          </cell>
          <cell r="CR273">
            <v>90.462519310000005</v>
          </cell>
          <cell r="CS273">
            <v>85.6157178582</v>
          </cell>
          <cell r="CU273">
            <v>100.6537263661</v>
          </cell>
          <cell r="CV273">
            <v>103.33980943989999</v>
          </cell>
          <cell r="CX273">
            <v>89.663823995599998</v>
          </cell>
          <cell r="CY273">
            <v>83.096933952499995</v>
          </cell>
        </row>
        <row r="274">
          <cell r="C274">
            <v>101.7573770951</v>
          </cell>
          <cell r="D274">
            <v>99.453119446100004</v>
          </cell>
          <cell r="F274">
            <v>124.77965547860001</v>
          </cell>
          <cell r="G274">
            <v>120.5398504921</v>
          </cell>
          <cell r="I274">
            <v>131.7356725082</v>
          </cell>
          <cell r="J274">
            <v>129.3348826232</v>
          </cell>
          <cell r="L274">
            <v>98.1486594446</v>
          </cell>
          <cell r="M274">
            <v>98.637945029700006</v>
          </cell>
          <cell r="O274">
            <v>169.1029762158</v>
          </cell>
          <cell r="P274">
            <v>127.6585635755</v>
          </cell>
          <cell r="R274">
            <v>99.737977536800003</v>
          </cell>
          <cell r="S274">
            <v>93.595481496600001</v>
          </cell>
          <cell r="U274">
            <v>99.737977536800003</v>
          </cell>
          <cell r="V274">
            <v>93.595481496600001</v>
          </cell>
          <cell r="AA274">
            <v>104.3524982582</v>
          </cell>
          <cell r="AB274">
            <v>102.9130604273</v>
          </cell>
          <cell r="AD274">
            <v>100.5025388976</v>
          </cell>
          <cell r="AE274">
            <v>99.3662484213</v>
          </cell>
          <cell r="AG274">
            <v>142.49156603329999</v>
          </cell>
          <cell r="AH274">
            <v>139.2410368219</v>
          </cell>
          <cell r="AJ274">
            <v>81.997299333399994</v>
          </cell>
          <cell r="AK274">
            <v>81.165552538599997</v>
          </cell>
          <cell r="AM274">
            <v>96.696877777400005</v>
          </cell>
          <cell r="AN274">
            <v>95.027397679499998</v>
          </cell>
          <cell r="AP274">
            <v>90.981075095500003</v>
          </cell>
          <cell r="AQ274">
            <v>92.959000075099993</v>
          </cell>
          <cell r="AS274">
            <v>94.405526936000001</v>
          </cell>
          <cell r="AT274">
            <v>88.759444823500004</v>
          </cell>
          <cell r="AV274">
            <v>107.3501222206</v>
          </cell>
          <cell r="AW274">
            <v>100.39557638949999</v>
          </cell>
          <cell r="AY274">
            <v>99.375245072699997</v>
          </cell>
          <cell r="AZ274">
            <v>99.488678869200001</v>
          </cell>
          <cell r="BB274">
            <v>108.7261362333</v>
          </cell>
          <cell r="BC274">
            <v>103.0775936309</v>
          </cell>
          <cell r="BE274">
            <v>111.6149590505</v>
          </cell>
          <cell r="BF274">
            <v>106.5003804338</v>
          </cell>
          <cell r="BH274">
            <v>99.190051969899997</v>
          </cell>
          <cell r="BI274">
            <v>97.092556314899994</v>
          </cell>
          <cell r="BK274">
            <v>91.133030892400001</v>
          </cell>
          <cell r="BL274">
            <v>88.588908666899997</v>
          </cell>
          <cell r="BN274">
            <v>89.648804544699999</v>
          </cell>
          <cell r="BO274">
            <v>90.648077753999999</v>
          </cell>
          <cell r="BQ274">
            <v>177.5370231631</v>
          </cell>
          <cell r="BR274">
            <v>168.9772575785</v>
          </cell>
          <cell r="BT274">
            <v>106.0457096799</v>
          </cell>
          <cell r="BU274">
            <v>100.8554851256</v>
          </cell>
          <cell r="BW274">
            <v>93.759689934500003</v>
          </cell>
          <cell r="BX274">
            <v>90.628164577099994</v>
          </cell>
          <cell r="BZ274">
            <v>101.25186838090001</v>
          </cell>
          <cell r="CA274">
            <v>97.647631243999996</v>
          </cell>
          <cell r="CC274">
            <v>110.1015471635</v>
          </cell>
          <cell r="CD274">
            <v>108.74104310680001</v>
          </cell>
          <cell r="CF274">
            <v>107.68727724590001</v>
          </cell>
          <cell r="CG274">
            <v>106.7100183382</v>
          </cell>
          <cell r="CI274">
            <v>103.882456467</v>
          </cell>
          <cell r="CJ274">
            <v>91.655934524000003</v>
          </cell>
          <cell r="CL274">
            <v>95.468077352199998</v>
          </cell>
          <cell r="CM274">
            <v>93.791933494800006</v>
          </cell>
          <cell r="CO274">
            <v>96.462644816299999</v>
          </cell>
          <cell r="CP274">
            <v>93.9014699186</v>
          </cell>
          <cell r="CR274">
            <v>82.164661223099998</v>
          </cell>
          <cell r="CS274">
            <v>82.363663343499994</v>
          </cell>
          <cell r="CU274">
            <v>95.286757928100002</v>
          </cell>
          <cell r="CV274">
            <v>100.1139090561</v>
          </cell>
          <cell r="CX274">
            <v>85.907362363199994</v>
          </cell>
          <cell r="CY274">
            <v>84.302760436900002</v>
          </cell>
        </row>
        <row r="275">
          <cell r="C275">
            <v>100.5300102713</v>
          </cell>
          <cell r="D275">
            <v>99.779325711499993</v>
          </cell>
          <cell r="F275">
            <v>121.3839758475</v>
          </cell>
          <cell r="G275">
            <v>121.2409427629</v>
          </cell>
          <cell r="I275">
            <v>130.87134344699999</v>
          </cell>
          <cell r="J275">
            <v>128.532253037</v>
          </cell>
          <cell r="L275">
            <v>101.4108245921</v>
          </cell>
          <cell r="M275">
            <v>102.2008114035</v>
          </cell>
          <cell r="O275">
            <v>111.6210925091</v>
          </cell>
          <cell r="P275">
            <v>131.48201373769999</v>
          </cell>
          <cell r="R275">
            <v>102.43478443630001</v>
          </cell>
          <cell r="S275">
            <v>95.090552923600001</v>
          </cell>
          <cell r="U275">
            <v>102.43478443630001</v>
          </cell>
          <cell r="V275">
            <v>95.090552923600001</v>
          </cell>
          <cell r="AA275">
            <v>100.7871852583</v>
          </cell>
          <cell r="AB275">
            <v>101.0618087735</v>
          </cell>
          <cell r="AD275">
            <v>97.758997854200004</v>
          </cell>
          <cell r="AE275">
            <v>97.133769382500006</v>
          </cell>
          <cell r="AG275">
            <v>137.67722109069999</v>
          </cell>
          <cell r="AH275">
            <v>140.0229830959</v>
          </cell>
          <cell r="AJ275">
            <v>75.089015781200004</v>
          </cell>
          <cell r="AK275">
            <v>77.865028019299999</v>
          </cell>
          <cell r="AM275">
            <v>96.223136221700003</v>
          </cell>
          <cell r="AN275">
            <v>95.734941123599995</v>
          </cell>
          <cell r="AP275">
            <v>88.534555354800005</v>
          </cell>
          <cell r="AQ275">
            <v>91.722387491099994</v>
          </cell>
          <cell r="AS275">
            <v>94.188195288499998</v>
          </cell>
          <cell r="AT275">
            <v>88.503451808899996</v>
          </cell>
          <cell r="AV275">
            <v>104.37960178669999</v>
          </cell>
          <cell r="AW275">
            <v>98.654847009799994</v>
          </cell>
          <cell r="AY275">
            <v>105.28382568400001</v>
          </cell>
          <cell r="AZ275">
            <v>99.704491726200004</v>
          </cell>
          <cell r="BB275">
            <v>102.07269911189999</v>
          </cell>
          <cell r="BC275">
            <v>100.49616154820001</v>
          </cell>
          <cell r="BE275">
            <v>109.69968041689999</v>
          </cell>
          <cell r="BF275">
            <v>109.1503325637</v>
          </cell>
          <cell r="BH275">
            <v>101.6065625137</v>
          </cell>
          <cell r="BI275">
            <v>98.836357783300002</v>
          </cell>
          <cell r="BK275">
            <v>88.830018905100005</v>
          </cell>
          <cell r="BL275">
            <v>90.487564957399997</v>
          </cell>
          <cell r="BN275">
            <v>99.343728118900003</v>
          </cell>
          <cell r="BO275">
            <v>94.475585530100005</v>
          </cell>
          <cell r="BQ275">
            <v>174.11652803250001</v>
          </cell>
          <cell r="BR275">
            <v>171.24479392750001</v>
          </cell>
          <cell r="BT275">
            <v>104.79408378540001</v>
          </cell>
          <cell r="BU275">
            <v>102.884733404</v>
          </cell>
          <cell r="BW275">
            <v>92.7850145803</v>
          </cell>
          <cell r="BX275">
            <v>92.294440512099996</v>
          </cell>
          <cell r="BZ275">
            <v>99.9508164959</v>
          </cell>
          <cell r="CA275">
            <v>98.644488643900004</v>
          </cell>
          <cell r="CC275">
            <v>108.64118761189999</v>
          </cell>
          <cell r="CD275">
            <v>106.592481237</v>
          </cell>
          <cell r="CF275">
            <v>108.00567619109999</v>
          </cell>
          <cell r="CG275">
            <v>104.939104918</v>
          </cell>
          <cell r="CI275">
            <v>87.140094425100003</v>
          </cell>
          <cell r="CJ275">
            <v>91.363132795200002</v>
          </cell>
          <cell r="CL275">
            <v>95.981204157199997</v>
          </cell>
          <cell r="CM275">
            <v>94.538697541700003</v>
          </cell>
          <cell r="CO275">
            <v>96.312163155799993</v>
          </cell>
          <cell r="CP275">
            <v>93.948503383599999</v>
          </cell>
          <cell r="CR275">
            <v>86.586251972300005</v>
          </cell>
          <cell r="CS275">
            <v>85.151595614000001</v>
          </cell>
          <cell r="CU275">
            <v>100.4897056508</v>
          </cell>
          <cell r="CV275">
            <v>101.31133213610001</v>
          </cell>
          <cell r="CX275">
            <v>85.455610766199996</v>
          </cell>
          <cell r="CY275">
            <v>84.556052067400003</v>
          </cell>
        </row>
        <row r="276">
          <cell r="C276">
            <v>101.7702434502</v>
          </cell>
          <cell r="D276">
            <v>101.86186065059999</v>
          </cell>
          <cell r="F276">
            <v>118.21888067739999</v>
          </cell>
          <cell r="G276">
            <v>120.61339621170001</v>
          </cell>
          <cell r="I276">
            <v>127.86552063889999</v>
          </cell>
          <cell r="J276">
            <v>129.51606224509999</v>
          </cell>
          <cell r="L276">
            <v>100.2934133902</v>
          </cell>
          <cell r="M276">
            <v>101.89193478750001</v>
          </cell>
          <cell r="O276">
            <v>98.057664411399998</v>
          </cell>
          <cell r="P276">
            <v>109.8427666939</v>
          </cell>
          <cell r="R276">
            <v>100.8715736898</v>
          </cell>
          <cell r="S276">
            <v>95.567070086699999</v>
          </cell>
          <cell r="U276">
            <v>100.8715736898</v>
          </cell>
          <cell r="V276">
            <v>95.567070086699999</v>
          </cell>
          <cell r="AA276">
            <v>107.7084541366</v>
          </cell>
          <cell r="AB276">
            <v>105.4196790562</v>
          </cell>
          <cell r="AD276">
            <v>106.295965835</v>
          </cell>
          <cell r="AE276">
            <v>103.67560766290001</v>
          </cell>
          <cell r="AG276">
            <v>140.30516004750001</v>
          </cell>
          <cell r="AH276">
            <v>138.85412293970001</v>
          </cell>
          <cell r="AJ276">
            <v>77.601285782800005</v>
          </cell>
          <cell r="AK276">
            <v>79.110862914999998</v>
          </cell>
          <cell r="AM276">
            <v>96.8814956131</v>
          </cell>
          <cell r="AN276">
            <v>97.227655900599999</v>
          </cell>
          <cell r="AP276">
            <v>88.278746707600007</v>
          </cell>
          <cell r="AQ276">
            <v>93.603574558299997</v>
          </cell>
          <cell r="AS276">
            <v>91.629491180399995</v>
          </cell>
          <cell r="AT276">
            <v>91.846594738500002</v>
          </cell>
          <cell r="AV276">
            <v>101.7049356079</v>
          </cell>
          <cell r="AW276">
            <v>101.469511717</v>
          </cell>
          <cell r="AY276">
            <v>110.6379124592</v>
          </cell>
          <cell r="AZ276">
            <v>98.509573608400004</v>
          </cell>
          <cell r="BB276">
            <v>109.7383682741</v>
          </cell>
          <cell r="BC276">
            <v>101.5521141736</v>
          </cell>
          <cell r="BE276">
            <v>111.0832750885</v>
          </cell>
          <cell r="BF276">
            <v>106.9836286101</v>
          </cell>
          <cell r="BH276">
            <v>85.9440668055</v>
          </cell>
          <cell r="BI276">
            <v>98.676941820899998</v>
          </cell>
          <cell r="BK276">
            <v>88.991692030999999</v>
          </cell>
          <cell r="BL276">
            <v>91.212749100899998</v>
          </cell>
          <cell r="BN276">
            <v>91.669381489599999</v>
          </cell>
          <cell r="BO276">
            <v>84.5545116662</v>
          </cell>
          <cell r="BQ276">
            <v>164.2576808446</v>
          </cell>
          <cell r="BR276">
            <v>177.24242161390001</v>
          </cell>
          <cell r="BT276">
            <v>99.554990066900004</v>
          </cell>
          <cell r="BU276">
            <v>101.50376177130001</v>
          </cell>
          <cell r="BW276">
            <v>93.592126327299994</v>
          </cell>
          <cell r="BX276">
            <v>93.187677209699999</v>
          </cell>
          <cell r="BZ276">
            <v>99.366261827399995</v>
          </cell>
          <cell r="CA276">
            <v>101.3544112382</v>
          </cell>
          <cell r="CC276">
            <v>108.0450143331</v>
          </cell>
          <cell r="CD276">
            <v>110.0457281684</v>
          </cell>
          <cell r="CF276">
            <v>108.0823292824</v>
          </cell>
          <cell r="CG276">
            <v>106.2117808794</v>
          </cell>
          <cell r="CI276">
            <v>87.373024447099993</v>
          </cell>
          <cell r="CJ276">
            <v>90.930213003199995</v>
          </cell>
          <cell r="CL276">
            <v>101.876530402</v>
          </cell>
          <cell r="CM276">
            <v>96.082893648300001</v>
          </cell>
          <cell r="CO276">
            <v>116.7149193404</v>
          </cell>
          <cell r="CP276">
            <v>109.5188821237</v>
          </cell>
          <cell r="CR276">
            <v>87.407575915300001</v>
          </cell>
          <cell r="CS276">
            <v>86.363636175300002</v>
          </cell>
          <cell r="CU276">
            <v>103.16136927479999</v>
          </cell>
          <cell r="CV276">
            <v>97.8714582474</v>
          </cell>
          <cell r="CX276">
            <v>90.211659746500004</v>
          </cell>
          <cell r="CY276">
            <v>84.702377777199999</v>
          </cell>
        </row>
        <row r="277">
          <cell r="C277">
            <v>103.5498847339</v>
          </cell>
          <cell r="D277">
            <v>99.717132032199999</v>
          </cell>
          <cell r="F277">
            <v>120.81646328079999</v>
          </cell>
          <cell r="G277">
            <v>120.2913159711</v>
          </cell>
          <cell r="I277">
            <v>132.26185543150001</v>
          </cell>
          <cell r="J277">
            <v>129.99808884629999</v>
          </cell>
          <cell r="L277">
            <v>101.8025894006</v>
          </cell>
          <cell r="M277">
            <v>100.2549730429</v>
          </cell>
          <cell r="O277">
            <v>87.215238827700006</v>
          </cell>
          <cell r="P277">
            <v>108.8667604697</v>
          </cell>
          <cell r="R277">
            <v>100.6904702687</v>
          </cell>
          <cell r="S277">
            <v>96.384434120199998</v>
          </cell>
          <cell r="U277">
            <v>100.6904702687</v>
          </cell>
          <cell r="V277">
            <v>96.384434120199998</v>
          </cell>
          <cell r="AA277">
            <v>99.094714260800004</v>
          </cell>
          <cell r="AB277">
            <v>96.456687244999998</v>
          </cell>
          <cell r="AD277">
            <v>89.991961282399998</v>
          </cell>
          <cell r="AE277">
            <v>90.217137608200005</v>
          </cell>
          <cell r="AG277">
            <v>154.13353021750001</v>
          </cell>
          <cell r="AH277">
            <v>136.25747932199999</v>
          </cell>
          <cell r="AJ277">
            <v>87.6098672408</v>
          </cell>
          <cell r="AK277">
            <v>83.952382088099995</v>
          </cell>
          <cell r="AM277">
            <v>101.7962281354</v>
          </cell>
          <cell r="AN277">
            <v>97.0470593374</v>
          </cell>
          <cell r="AP277">
            <v>91.757605722799994</v>
          </cell>
          <cell r="AQ277">
            <v>93.634653482000004</v>
          </cell>
          <cell r="AS277">
            <v>93.601849950299993</v>
          </cell>
          <cell r="AT277">
            <v>90.2834981484</v>
          </cell>
          <cell r="AV277">
            <v>106.2277827992</v>
          </cell>
          <cell r="AW277">
            <v>99.643547759399993</v>
          </cell>
          <cell r="AY277">
            <v>106.3807991211</v>
          </cell>
          <cell r="AZ277">
            <v>97.906801598100003</v>
          </cell>
          <cell r="BB277">
            <v>112.9427263705</v>
          </cell>
          <cell r="BC277">
            <v>102.3091252461</v>
          </cell>
          <cell r="BE277">
            <v>114.0220850358</v>
          </cell>
          <cell r="BF277">
            <v>107.49729592360001</v>
          </cell>
          <cell r="BH277">
            <v>96.1424883655</v>
          </cell>
          <cell r="BI277">
            <v>97.570753325400005</v>
          </cell>
          <cell r="BK277">
            <v>92.384675334400001</v>
          </cell>
          <cell r="BL277">
            <v>91.008223732000005</v>
          </cell>
          <cell r="BN277">
            <v>99.619124316500006</v>
          </cell>
          <cell r="BO277">
            <v>97.049766737300004</v>
          </cell>
          <cell r="BQ277">
            <v>172.6026121834</v>
          </cell>
          <cell r="BR277">
            <v>183.26524449639999</v>
          </cell>
          <cell r="BT277">
            <v>106.4000368892</v>
          </cell>
          <cell r="BU277">
            <v>102.90523446810001</v>
          </cell>
          <cell r="BW277">
            <v>98.516191829999997</v>
          </cell>
          <cell r="BX277">
            <v>93.757897578500007</v>
          </cell>
          <cell r="BZ277">
            <v>101.9975768943</v>
          </cell>
          <cell r="CA277">
            <v>98.976802834699996</v>
          </cell>
          <cell r="CC277">
            <v>110.3131017077</v>
          </cell>
          <cell r="CD277">
            <v>108.1395443933</v>
          </cell>
          <cell r="CF277">
            <v>113.7661846495</v>
          </cell>
          <cell r="CG277">
            <v>108.5856964036</v>
          </cell>
          <cell r="CI277">
            <v>96.360553876699996</v>
          </cell>
          <cell r="CJ277">
            <v>94.984004984400002</v>
          </cell>
          <cell r="CL277">
            <v>107.5837865859</v>
          </cell>
          <cell r="CM277">
            <v>97.007226580600005</v>
          </cell>
          <cell r="CO277">
            <v>102.1829219382</v>
          </cell>
          <cell r="CP277">
            <v>93.408880121400003</v>
          </cell>
          <cell r="CR277">
            <v>96.455420498099997</v>
          </cell>
          <cell r="CS277">
            <v>85.763995363299998</v>
          </cell>
          <cell r="CU277">
            <v>109.52875918620001</v>
          </cell>
          <cell r="CV277">
            <v>102.0837195961</v>
          </cell>
          <cell r="CX277">
            <v>89.784563340700004</v>
          </cell>
          <cell r="CY277">
            <v>84.550629026099998</v>
          </cell>
        </row>
        <row r="278">
          <cell r="C278">
            <v>98.6788554269</v>
          </cell>
          <cell r="D278">
            <v>99.009856765999999</v>
          </cell>
          <cell r="F278">
            <v>116.4421110176</v>
          </cell>
          <cell r="G278">
            <v>119.04562796819999</v>
          </cell>
          <cell r="I278">
            <v>127.42622417</v>
          </cell>
          <cell r="J278">
            <v>129.772751339</v>
          </cell>
          <cell r="L278">
            <v>95.823552518300005</v>
          </cell>
          <cell r="M278">
            <v>96.715397809999999</v>
          </cell>
          <cell r="O278">
            <v>94.378014337400003</v>
          </cell>
          <cell r="P278">
            <v>106.1870297695</v>
          </cell>
          <cell r="R278">
            <v>94.381776042799999</v>
          </cell>
          <cell r="S278">
            <v>96.328399431500003</v>
          </cell>
          <cell r="U278">
            <v>94.381776042799999</v>
          </cell>
          <cell r="V278">
            <v>96.328399431500003</v>
          </cell>
          <cell r="AA278">
            <v>101.6706251478</v>
          </cell>
          <cell r="AB278">
            <v>96.940555691100002</v>
          </cell>
          <cell r="AD278">
            <v>94.362636121799994</v>
          </cell>
          <cell r="AE278">
            <v>91.583800269299999</v>
          </cell>
          <cell r="AG278">
            <v>154.3912345812</v>
          </cell>
          <cell r="AH278">
            <v>134.56021722579999</v>
          </cell>
          <cell r="AJ278">
            <v>82.402271305200003</v>
          </cell>
          <cell r="AK278">
            <v>83.000935565399999</v>
          </cell>
          <cell r="AM278">
            <v>94.734604725400004</v>
          </cell>
          <cell r="AN278">
            <v>96.037425500200001</v>
          </cell>
          <cell r="AP278">
            <v>91.390690008299998</v>
          </cell>
          <cell r="AQ278">
            <v>92.360998310499994</v>
          </cell>
          <cell r="AS278">
            <v>90.226509627300004</v>
          </cell>
          <cell r="AT278">
            <v>91.822750024399994</v>
          </cell>
          <cell r="AV278">
            <v>98.4861188</v>
          </cell>
          <cell r="AW278">
            <v>96.746469044899996</v>
          </cell>
          <cell r="AY278">
            <v>97.599956037599995</v>
          </cell>
          <cell r="AZ278">
            <v>101.4104776464</v>
          </cell>
          <cell r="BB278">
            <v>101.3116032089</v>
          </cell>
          <cell r="BC278">
            <v>99.679148021200007</v>
          </cell>
          <cell r="BE278">
            <v>109.54885756029999</v>
          </cell>
          <cell r="BF278">
            <v>108.2968365663</v>
          </cell>
          <cell r="BH278">
            <v>108.2923617142</v>
          </cell>
          <cell r="BI278">
            <v>110.7095040491</v>
          </cell>
          <cell r="BK278">
            <v>90.190675478399996</v>
          </cell>
          <cell r="BL278">
            <v>92.165323594599997</v>
          </cell>
          <cell r="BN278">
            <v>103.57536865519999</v>
          </cell>
          <cell r="BO278">
            <v>96.597120145999995</v>
          </cell>
          <cell r="BQ278">
            <v>158.66005493419999</v>
          </cell>
          <cell r="BR278">
            <v>171.98546210870001</v>
          </cell>
          <cell r="BT278">
            <v>96.821545543799999</v>
          </cell>
          <cell r="BU278">
            <v>100.25572267920001</v>
          </cell>
          <cell r="BW278">
            <v>92.231010672599993</v>
          </cell>
          <cell r="BX278">
            <v>93.134977620399994</v>
          </cell>
          <cell r="BZ278">
            <v>97.370437460000005</v>
          </cell>
          <cell r="CA278">
            <v>98.423594559799994</v>
          </cell>
          <cell r="CC278">
            <v>99.807798156499999</v>
          </cell>
          <cell r="CD278">
            <v>102.8495861764</v>
          </cell>
          <cell r="CF278">
            <v>101.8023532871</v>
          </cell>
          <cell r="CG278">
            <v>103.8473951006</v>
          </cell>
          <cell r="CI278">
            <v>87.117770786500003</v>
          </cell>
          <cell r="CJ278">
            <v>90.589486005300003</v>
          </cell>
          <cell r="CL278">
            <v>98.113747795500004</v>
          </cell>
          <cell r="CM278">
            <v>96.944998288500003</v>
          </cell>
          <cell r="CO278">
            <v>90.356610442900006</v>
          </cell>
          <cell r="CP278">
            <v>92.181240927000005</v>
          </cell>
          <cell r="CR278">
            <v>86.815421130199994</v>
          </cell>
          <cell r="CS278">
            <v>86.650944512600006</v>
          </cell>
          <cell r="CU278">
            <v>111.6904468238</v>
          </cell>
          <cell r="CV278">
            <v>102.1161733</v>
          </cell>
          <cell r="CX278">
            <v>81.498856604699995</v>
          </cell>
          <cell r="CY278">
            <v>84.784669305600005</v>
          </cell>
        </row>
        <row r="279">
          <cell r="C279">
            <v>97.813353337400002</v>
          </cell>
          <cell r="D279">
            <v>99.462308816999993</v>
          </cell>
          <cell r="F279">
            <v>122.8384642636</v>
          </cell>
          <cell r="G279">
            <v>118.836669734</v>
          </cell>
          <cell r="I279">
            <v>130.95375789170001</v>
          </cell>
          <cell r="J279">
            <v>129.1696996105</v>
          </cell>
          <cell r="L279">
            <v>98.045831779099998</v>
          </cell>
          <cell r="M279">
            <v>97.4278911846</v>
          </cell>
          <cell r="O279">
            <v>147.5918131503</v>
          </cell>
          <cell r="P279">
            <v>110.5105845647</v>
          </cell>
          <cell r="R279">
            <v>89.539103317400006</v>
          </cell>
          <cell r="S279">
            <v>95.768837000199994</v>
          </cell>
          <cell r="U279">
            <v>89.539103317400006</v>
          </cell>
          <cell r="V279">
            <v>95.768837000199994</v>
          </cell>
          <cell r="AA279">
            <v>105.7501411344</v>
          </cell>
          <cell r="AB279">
            <v>97.944172248200005</v>
          </cell>
          <cell r="AD279">
            <v>99.653330371199999</v>
          </cell>
          <cell r="AE279">
            <v>94.000644662100001</v>
          </cell>
          <cell r="AG279">
            <v>157.48065164920001</v>
          </cell>
          <cell r="AH279">
            <v>132.26440315580001</v>
          </cell>
          <cell r="AJ279">
            <v>80.552933955499995</v>
          </cell>
          <cell r="AK279">
            <v>79.063838011200005</v>
          </cell>
          <cell r="AM279">
            <v>91.350612583200004</v>
          </cell>
          <cell r="AN279">
            <v>96.686023827599996</v>
          </cell>
          <cell r="AP279">
            <v>96.351150537199999</v>
          </cell>
          <cell r="AQ279">
            <v>92.259984132200003</v>
          </cell>
          <cell r="AS279">
            <v>90.512895115199996</v>
          </cell>
          <cell r="AT279">
            <v>91.355651934099996</v>
          </cell>
          <cell r="AV279">
            <v>86.693125242099995</v>
          </cell>
          <cell r="AW279">
            <v>99.082441969200005</v>
          </cell>
          <cell r="AY279">
            <v>93.214825622999996</v>
          </cell>
          <cell r="AZ279">
            <v>101.09243049120001</v>
          </cell>
          <cell r="BB279">
            <v>96.466761079500003</v>
          </cell>
          <cell r="BC279">
            <v>100.7942427644</v>
          </cell>
          <cell r="BE279">
            <v>95.897393865799998</v>
          </cell>
          <cell r="BF279">
            <v>106.4044120178</v>
          </cell>
          <cell r="BH279">
            <v>82.698906576699997</v>
          </cell>
          <cell r="BI279">
            <v>98.749618686399998</v>
          </cell>
          <cell r="BK279">
            <v>91.038752397699994</v>
          </cell>
          <cell r="BL279">
            <v>92.701682861699993</v>
          </cell>
          <cell r="BN279">
            <v>103.83701469819999</v>
          </cell>
          <cell r="BO279">
            <v>92.448914074599998</v>
          </cell>
          <cell r="BQ279">
            <v>176.99887334319999</v>
          </cell>
          <cell r="BR279">
            <v>183.08130023609999</v>
          </cell>
          <cell r="BT279">
            <v>97.609007450799993</v>
          </cell>
          <cell r="BU279">
            <v>102.02954369690001</v>
          </cell>
          <cell r="BW279">
            <v>82.100716862400006</v>
          </cell>
          <cell r="BX279">
            <v>93.997486828999996</v>
          </cell>
          <cell r="BZ279">
            <v>96.647553623600004</v>
          </cell>
          <cell r="CA279">
            <v>98.244391997600005</v>
          </cell>
          <cell r="CC279">
            <v>96.531307790300005</v>
          </cell>
          <cell r="CD279">
            <v>103.5858427023</v>
          </cell>
          <cell r="CF279">
            <v>98.076664860400001</v>
          </cell>
          <cell r="CG279">
            <v>106.58003716970001</v>
          </cell>
          <cell r="CI279">
            <v>79.880141872199999</v>
          </cell>
          <cell r="CJ279">
            <v>88.641859417099994</v>
          </cell>
          <cell r="CL279">
            <v>91.517595502700004</v>
          </cell>
          <cell r="CM279">
            <v>97.513788576600007</v>
          </cell>
          <cell r="CO279">
            <v>85.099890527100001</v>
          </cell>
          <cell r="CP279">
            <v>93.240989069999998</v>
          </cell>
          <cell r="CR279">
            <v>75.613428583200005</v>
          </cell>
          <cell r="CS279">
            <v>88.643453207299999</v>
          </cell>
          <cell r="CU279">
            <v>98.896606744899998</v>
          </cell>
          <cell r="CV279">
            <v>91.431081051299998</v>
          </cell>
          <cell r="CX279">
            <v>80.058183192900003</v>
          </cell>
          <cell r="CY279">
            <v>88.223902309600007</v>
          </cell>
        </row>
        <row r="280">
          <cell r="C280">
            <v>95.467411170000005</v>
          </cell>
          <cell r="D280">
            <v>99.389446209900001</v>
          </cell>
          <cell r="F280">
            <v>119.99805616960001</v>
          </cell>
          <cell r="G280">
            <v>119.37888253600001</v>
          </cell>
          <cell r="I280">
            <v>130.92410755629999</v>
          </cell>
          <cell r="J280">
            <v>128.90120406739999</v>
          </cell>
          <cell r="L280">
            <v>98.417929136500007</v>
          </cell>
          <cell r="M280">
            <v>99.3315007984</v>
          </cell>
          <cell r="O280">
            <v>102.6484077827</v>
          </cell>
          <cell r="P280">
            <v>110.66312235540001</v>
          </cell>
          <cell r="R280">
            <v>86.255622520700001</v>
          </cell>
          <cell r="S280">
            <v>92.3085947183</v>
          </cell>
          <cell r="U280">
            <v>86.255622520700001</v>
          </cell>
          <cell r="V280">
            <v>92.3085947183</v>
          </cell>
          <cell r="AA280">
            <v>91.488145434299994</v>
          </cell>
          <cell r="AB280">
            <v>99.332837796299998</v>
          </cell>
          <cell r="AD280">
            <v>86.055701784999997</v>
          </cell>
          <cell r="AE280">
            <v>95.361971912000001</v>
          </cell>
          <cell r="AG280">
            <v>124.08684688690001</v>
          </cell>
          <cell r="AH280">
            <v>130.60714149360001</v>
          </cell>
          <cell r="AJ280">
            <v>84.926078076099998</v>
          </cell>
          <cell r="AK280">
            <v>85.083416288400002</v>
          </cell>
          <cell r="AM280">
            <v>92.754658748599994</v>
          </cell>
          <cell r="AN280">
            <v>96.088649847900001</v>
          </cell>
          <cell r="AP280">
            <v>96.034790732900007</v>
          </cell>
          <cell r="AQ280">
            <v>92.921366961499999</v>
          </cell>
          <cell r="AS280">
            <v>78.061084789999995</v>
          </cell>
          <cell r="AT280">
            <v>90.825243206899998</v>
          </cell>
          <cell r="AV280">
            <v>91.598447250600003</v>
          </cell>
          <cell r="AW280">
            <v>99.626354866200003</v>
          </cell>
          <cell r="AY280">
            <v>95.511981090299997</v>
          </cell>
          <cell r="AZ280">
            <v>106.57876494830001</v>
          </cell>
          <cell r="BB280">
            <v>88.230045091500003</v>
          </cell>
          <cell r="BC280">
            <v>99.187079211099999</v>
          </cell>
          <cell r="BE280">
            <v>96.741981808899993</v>
          </cell>
          <cell r="BF280">
            <v>107.86123141909999</v>
          </cell>
          <cell r="BH280">
            <v>86.547079143999994</v>
          </cell>
          <cell r="BI280">
            <v>96.729491264399996</v>
          </cell>
          <cell r="BK280">
            <v>92.472527150199994</v>
          </cell>
          <cell r="BL280">
            <v>92.029792501800003</v>
          </cell>
          <cell r="BN280">
            <v>81.283788419900006</v>
          </cell>
          <cell r="BO280">
            <v>96.018120691700005</v>
          </cell>
          <cell r="BQ280">
            <v>165.8243686269</v>
          </cell>
          <cell r="BR280">
            <v>170.5061222507</v>
          </cell>
          <cell r="BT280">
            <v>96.170078668100004</v>
          </cell>
          <cell r="BU280">
            <v>100.59921911879999</v>
          </cell>
          <cell r="BW280">
            <v>91.237964375399997</v>
          </cell>
          <cell r="BX280">
            <v>94.596179903000007</v>
          </cell>
          <cell r="BZ280">
            <v>92.453891994399996</v>
          </cell>
          <cell r="CA280">
            <v>97.415212546999996</v>
          </cell>
          <cell r="CC280">
            <v>106.4794917024</v>
          </cell>
          <cell r="CD280">
            <v>104.6366463805</v>
          </cell>
          <cell r="CF280">
            <v>102.78940737160001</v>
          </cell>
          <cell r="CG280">
            <v>106.7107012247</v>
          </cell>
          <cell r="CI280">
            <v>87.432750659299998</v>
          </cell>
          <cell r="CJ280">
            <v>89.167699494399997</v>
          </cell>
          <cell r="CL280">
            <v>95.988800962599996</v>
          </cell>
          <cell r="CM280">
            <v>97.142489033900006</v>
          </cell>
          <cell r="CO280">
            <v>85.638885497800004</v>
          </cell>
          <cell r="CP280">
            <v>90.615941230800004</v>
          </cell>
          <cell r="CR280">
            <v>80.818047951200001</v>
          </cell>
          <cell r="CS280">
            <v>87.177691845499993</v>
          </cell>
          <cell r="CU280">
            <v>88.775395702300003</v>
          </cell>
          <cell r="CV280">
            <v>98.165877939699996</v>
          </cell>
          <cell r="CX280">
            <v>80.001627356900002</v>
          </cell>
          <cell r="CY280">
            <v>88.174620313700004</v>
          </cell>
        </row>
        <row r="281">
          <cell r="C281">
            <v>96.991966840100005</v>
          </cell>
          <cell r="D281">
            <v>99.527537322399994</v>
          </cell>
          <cell r="F281">
            <v>116.5856310198</v>
          </cell>
          <cell r="G281">
            <v>120.3737716907</v>
          </cell>
          <cell r="I281">
            <v>120.2700336339</v>
          </cell>
          <cell r="J281">
            <v>126.12904168990001</v>
          </cell>
          <cell r="L281">
            <v>99.670468921899996</v>
          </cell>
          <cell r="M281">
            <v>101.0338627827</v>
          </cell>
          <cell r="O281">
            <v>152.12857457839999</v>
          </cell>
          <cell r="P281">
            <v>140.3143897681</v>
          </cell>
          <cell r="R281">
            <v>84.988040785199999</v>
          </cell>
          <cell r="S281">
            <v>93.515543012099997</v>
          </cell>
          <cell r="U281">
            <v>84.988040785199999</v>
          </cell>
          <cell r="V281">
            <v>93.515543012099997</v>
          </cell>
          <cell r="AA281">
            <v>97.956290160500004</v>
          </cell>
          <cell r="AB281">
            <v>99.517946838399993</v>
          </cell>
          <cell r="AD281">
            <v>95.585692128399998</v>
          </cell>
          <cell r="AE281">
            <v>95.237162851600004</v>
          </cell>
          <cell r="AG281">
            <v>119.55188152860001</v>
          </cell>
          <cell r="AH281">
            <v>132.0455331544</v>
          </cell>
          <cell r="AJ281">
            <v>86.414654216200006</v>
          </cell>
          <cell r="AK281">
            <v>85.833465875499996</v>
          </cell>
          <cell r="AM281">
            <v>94.020272589000001</v>
          </cell>
          <cell r="AN281">
            <v>96.049271484399995</v>
          </cell>
          <cell r="AP281">
            <v>96.276432970000002</v>
          </cell>
          <cell r="AQ281">
            <v>94.577170027199998</v>
          </cell>
          <cell r="AS281">
            <v>81.475525515300006</v>
          </cell>
          <cell r="AT281">
            <v>91.869412628099994</v>
          </cell>
          <cell r="AV281">
            <v>99.466065011799998</v>
          </cell>
          <cell r="AW281">
            <v>100.99922708539999</v>
          </cell>
          <cell r="AY281">
            <v>102.3731491181</v>
          </cell>
          <cell r="AZ281">
            <v>110.2955799076</v>
          </cell>
          <cell r="BB281">
            <v>96.794514731700005</v>
          </cell>
          <cell r="BC281">
            <v>101.5030821686</v>
          </cell>
          <cell r="BE281">
            <v>103.1927829839</v>
          </cell>
          <cell r="BF281">
            <v>107.63233633829999</v>
          </cell>
          <cell r="BH281">
            <v>96.573313865100005</v>
          </cell>
          <cell r="BI281">
            <v>98.616454607899996</v>
          </cell>
          <cell r="BK281">
            <v>91.635537871799997</v>
          </cell>
          <cell r="BL281">
            <v>93.052568930800007</v>
          </cell>
          <cell r="BN281">
            <v>87.671806393200001</v>
          </cell>
          <cell r="BO281">
            <v>98.180819070300004</v>
          </cell>
          <cell r="BQ281">
            <v>164.45864203470001</v>
          </cell>
          <cell r="BR281">
            <v>171.93058869219999</v>
          </cell>
          <cell r="BT281">
            <v>99.462737455199999</v>
          </cell>
          <cell r="BU281">
            <v>101.6419050903</v>
          </cell>
          <cell r="BW281">
            <v>96.4672492519</v>
          </cell>
          <cell r="BX281">
            <v>98.288151700900002</v>
          </cell>
          <cell r="BZ281">
            <v>94.270825236199997</v>
          </cell>
          <cell r="CA281">
            <v>100.0341360379</v>
          </cell>
          <cell r="CC281">
            <v>104.9022668623</v>
          </cell>
          <cell r="CD281">
            <v>106.5384077082</v>
          </cell>
          <cell r="CF281">
            <v>106.9785281538</v>
          </cell>
          <cell r="CG281">
            <v>107.53314505199999</v>
          </cell>
          <cell r="CI281">
            <v>88.775666510400001</v>
          </cell>
          <cell r="CJ281">
            <v>91.1086115417</v>
          </cell>
          <cell r="CL281">
            <v>91.204675722499999</v>
          </cell>
          <cell r="CM281">
            <v>94.967195754299993</v>
          </cell>
          <cell r="CO281">
            <v>86.660838682999994</v>
          </cell>
          <cell r="CP281">
            <v>90.444373312500005</v>
          </cell>
          <cell r="CR281">
            <v>81.902337918599997</v>
          </cell>
          <cell r="CS281">
            <v>83.681321070799996</v>
          </cell>
          <cell r="CU281">
            <v>92.779388502900005</v>
          </cell>
          <cell r="CV281">
            <v>100.413924728</v>
          </cell>
          <cell r="CX281">
            <v>88.707714748100003</v>
          </cell>
          <cell r="CY281">
            <v>90.614550626600007</v>
          </cell>
        </row>
        <row r="282">
          <cell r="C282">
            <v>98.713875161299995</v>
          </cell>
          <cell r="D282">
            <v>98.773056741299996</v>
          </cell>
          <cell r="F282">
            <v>121.5463546405</v>
          </cell>
          <cell r="G282">
            <v>118.9403090587</v>
          </cell>
          <cell r="I282">
            <v>128.48645321820001</v>
          </cell>
          <cell r="J282">
            <v>125.6152321891</v>
          </cell>
          <cell r="L282">
            <v>99.726593642400005</v>
          </cell>
          <cell r="M282">
            <v>100.7550379963</v>
          </cell>
          <cell r="O282">
            <v>145.36675165470001</v>
          </cell>
          <cell r="P282">
            <v>127.2828724805</v>
          </cell>
          <cell r="R282">
            <v>88.093396280899995</v>
          </cell>
          <cell r="S282">
            <v>93.043932991299997</v>
          </cell>
          <cell r="U282">
            <v>88.093396280899995</v>
          </cell>
          <cell r="V282">
            <v>93.043932991299997</v>
          </cell>
          <cell r="AA282">
            <v>94.499423945000004</v>
          </cell>
          <cell r="AB282">
            <v>100.2225296332</v>
          </cell>
          <cell r="AD282">
            <v>91.811520809499996</v>
          </cell>
          <cell r="AE282">
            <v>96.625471792699997</v>
          </cell>
          <cell r="AG282">
            <v>117.84761786590001</v>
          </cell>
          <cell r="AH282">
            <v>131.9959316895</v>
          </cell>
          <cell r="AJ282">
            <v>82.752843813200002</v>
          </cell>
          <cell r="AK282">
            <v>83.513770885200003</v>
          </cell>
          <cell r="AM282">
            <v>96.533298685299997</v>
          </cell>
          <cell r="AN282">
            <v>95.114786636100007</v>
          </cell>
          <cell r="AP282">
            <v>98.125084806199993</v>
          </cell>
          <cell r="AQ282">
            <v>94.323888309500006</v>
          </cell>
          <cell r="AS282">
            <v>90.477729847600003</v>
          </cell>
          <cell r="AT282">
            <v>92.357184198499993</v>
          </cell>
          <cell r="AV282">
            <v>98.703495695699999</v>
          </cell>
          <cell r="AW282">
            <v>100.4857597953</v>
          </cell>
          <cell r="AY282">
            <v>102.0436938356</v>
          </cell>
          <cell r="AZ282">
            <v>108.5788477824</v>
          </cell>
          <cell r="BB282">
            <v>95.365496452599999</v>
          </cell>
          <cell r="BC282">
            <v>98.812538033400003</v>
          </cell>
          <cell r="BE282">
            <v>109.7561977363</v>
          </cell>
          <cell r="BF282">
            <v>106.506520502</v>
          </cell>
          <cell r="BH282">
            <v>110.2107988435</v>
          </cell>
          <cell r="BI282">
            <v>96.860455762200004</v>
          </cell>
          <cell r="BK282">
            <v>96.667074166000006</v>
          </cell>
          <cell r="BL282">
            <v>93.944335771200002</v>
          </cell>
          <cell r="BN282">
            <v>93.141079080500006</v>
          </cell>
          <cell r="BO282">
            <v>96.7783601207</v>
          </cell>
          <cell r="BQ282">
            <v>178.88783361079999</v>
          </cell>
          <cell r="BR282">
            <v>166.7993384968</v>
          </cell>
          <cell r="BT282">
            <v>100.6205021932</v>
          </cell>
          <cell r="BU282">
            <v>100.14696910790001</v>
          </cell>
          <cell r="BW282">
            <v>97.372637503999997</v>
          </cell>
          <cell r="BX282">
            <v>95.874611674299999</v>
          </cell>
          <cell r="BZ282">
            <v>98.548931359500003</v>
          </cell>
          <cell r="CA282">
            <v>99.1473568559</v>
          </cell>
          <cell r="CC282">
            <v>105.8540520119</v>
          </cell>
          <cell r="CD282">
            <v>103.869741365</v>
          </cell>
          <cell r="CF282">
            <v>106.2154654436</v>
          </cell>
          <cell r="CG282">
            <v>104.5017909061</v>
          </cell>
          <cell r="CI282">
            <v>95.655790801500004</v>
          </cell>
          <cell r="CJ282">
            <v>91.304142218600006</v>
          </cell>
          <cell r="CL282">
            <v>90.374855163099994</v>
          </cell>
          <cell r="CM282">
            <v>92.917049177899997</v>
          </cell>
          <cell r="CO282">
            <v>88.785118699600005</v>
          </cell>
          <cell r="CP282">
            <v>91.579093962800002</v>
          </cell>
          <cell r="CR282">
            <v>82.7928526858</v>
          </cell>
          <cell r="CS282">
            <v>82.643298157999993</v>
          </cell>
          <cell r="CU282">
            <v>98.539571550000005</v>
          </cell>
          <cell r="CV282">
            <v>100.6731267367</v>
          </cell>
          <cell r="CX282">
            <v>93.378323202700003</v>
          </cell>
          <cell r="CY282">
            <v>91.6038223985</v>
          </cell>
        </row>
        <row r="283">
          <cell r="C283">
            <v>100.29503699350001</v>
          </cell>
          <cell r="D283">
            <v>98.666656799500004</v>
          </cell>
          <cell r="F283">
            <v>116.3223528961</v>
          </cell>
          <cell r="G283">
            <v>117.3508809957</v>
          </cell>
          <cell r="I283">
            <v>121.77168459409999</v>
          </cell>
          <cell r="J283">
            <v>123.77026791279999</v>
          </cell>
          <cell r="L283">
            <v>104.75762924759999</v>
          </cell>
          <cell r="M283">
            <v>101.52563247720001</v>
          </cell>
          <cell r="O283">
            <v>111.1124358257</v>
          </cell>
          <cell r="P283">
            <v>115.9235215432</v>
          </cell>
          <cell r="R283">
            <v>91.070554342299999</v>
          </cell>
          <cell r="S283">
            <v>92.8585336883</v>
          </cell>
          <cell r="U283">
            <v>91.070554342299999</v>
          </cell>
          <cell r="V283">
            <v>92.8585336883</v>
          </cell>
          <cell r="AA283">
            <v>101.2988844262</v>
          </cell>
          <cell r="AB283">
            <v>99.574033315500003</v>
          </cell>
          <cell r="AD283">
            <v>102.4319326909</v>
          </cell>
          <cell r="AE283">
            <v>96.907109862400006</v>
          </cell>
          <cell r="AG283">
            <v>111.0845643502</v>
          </cell>
          <cell r="AH283">
            <v>125.741552958</v>
          </cell>
          <cell r="AJ283">
            <v>83.139739501500003</v>
          </cell>
          <cell r="AK283">
            <v>83.646718973000006</v>
          </cell>
          <cell r="AM283">
            <v>97.744225700800001</v>
          </cell>
          <cell r="AN283">
            <v>95.203762274699997</v>
          </cell>
          <cell r="AP283">
            <v>99.157632231199997</v>
          </cell>
          <cell r="AQ283">
            <v>95.108733431399997</v>
          </cell>
          <cell r="AS283">
            <v>95.075275878400006</v>
          </cell>
          <cell r="AT283">
            <v>90.775979973299997</v>
          </cell>
          <cell r="AV283">
            <v>100.82877597940001</v>
          </cell>
          <cell r="AW283">
            <v>99.457248259500005</v>
          </cell>
          <cell r="AY283">
            <v>107.4342607459</v>
          </cell>
          <cell r="AZ283">
            <v>105.36112281379999</v>
          </cell>
          <cell r="BB283">
            <v>96.132949096700003</v>
          </cell>
          <cell r="BC283">
            <v>97.425689995100001</v>
          </cell>
          <cell r="BE283">
            <v>105.05307339559999</v>
          </cell>
          <cell r="BF283">
            <v>105.2113083568</v>
          </cell>
          <cell r="BH283">
            <v>105.6927962848</v>
          </cell>
          <cell r="BI283">
            <v>97.998202193799997</v>
          </cell>
          <cell r="BK283">
            <v>95.147099803299994</v>
          </cell>
          <cell r="BL283">
            <v>92.815089173399997</v>
          </cell>
          <cell r="BN283">
            <v>99.347137073200003</v>
          </cell>
          <cell r="BO283">
            <v>100.7988580204</v>
          </cell>
          <cell r="BQ283">
            <v>172.5785981635</v>
          </cell>
          <cell r="BR283">
            <v>158.42777126269999</v>
          </cell>
          <cell r="BT283">
            <v>100.2953908634</v>
          </cell>
          <cell r="BU283">
            <v>100.2236029985</v>
          </cell>
          <cell r="BW283">
            <v>93.625271254899999</v>
          </cell>
          <cell r="BX283">
            <v>91.955739439799999</v>
          </cell>
          <cell r="BZ283">
            <v>102.36196807250001</v>
          </cell>
          <cell r="CA283">
            <v>99.166756574199994</v>
          </cell>
          <cell r="CC283">
            <v>102.9388116999</v>
          </cell>
          <cell r="CD283">
            <v>102.7438212038</v>
          </cell>
          <cell r="CF283">
            <v>104.66107905059999</v>
          </cell>
          <cell r="CG283">
            <v>101.0709528955</v>
          </cell>
          <cell r="CI283">
            <v>99.056465079199995</v>
          </cell>
          <cell r="CJ283">
            <v>96.270762293499999</v>
          </cell>
          <cell r="CL283">
            <v>91.330555178400004</v>
          </cell>
          <cell r="CM283">
            <v>93.073747874800006</v>
          </cell>
          <cell r="CO283">
            <v>93.576360641400001</v>
          </cell>
          <cell r="CP283">
            <v>90.143802530800002</v>
          </cell>
          <cell r="CR283">
            <v>86.550484855999997</v>
          </cell>
          <cell r="CS283">
            <v>82.313256900900001</v>
          </cell>
          <cell r="CU283">
            <v>96.934894293699998</v>
          </cell>
          <cell r="CV283">
            <v>97.507685061100005</v>
          </cell>
          <cell r="CX283">
            <v>92.248269545200003</v>
          </cell>
          <cell r="CY283">
            <v>88.997197030199999</v>
          </cell>
        </row>
        <row r="284">
          <cell r="C284">
            <v>99.523156012300007</v>
          </cell>
          <cell r="D284">
            <v>98.949125667399997</v>
          </cell>
          <cell r="F284">
            <v>117.89500208520001</v>
          </cell>
          <cell r="G284">
            <v>117.1092477892</v>
          </cell>
          <cell r="I284">
            <v>125.6438590959</v>
          </cell>
          <cell r="J284">
            <v>123.48262935210001</v>
          </cell>
          <cell r="L284">
            <v>107.0401890768</v>
          </cell>
          <cell r="M284">
            <v>103.881601688</v>
          </cell>
          <cell r="O284">
            <v>86.478609270199996</v>
          </cell>
          <cell r="P284">
            <v>106.92093800000001</v>
          </cell>
          <cell r="R284">
            <v>96.318979269799996</v>
          </cell>
          <cell r="S284">
            <v>94.334133471000001</v>
          </cell>
          <cell r="U284">
            <v>96.318979269799996</v>
          </cell>
          <cell r="V284">
            <v>94.334133471000001</v>
          </cell>
          <cell r="AA284">
            <v>99.8430367096</v>
          </cell>
          <cell r="AB284">
            <v>100.7201128455</v>
          </cell>
          <cell r="AD284">
            <v>97.786064115599999</v>
          </cell>
          <cell r="AE284">
            <v>97.629619090099993</v>
          </cell>
          <cell r="AG284">
            <v>120.64424036379999</v>
          </cell>
          <cell r="AH284">
            <v>128.49031769059999</v>
          </cell>
          <cell r="AJ284">
            <v>87.399648317599997</v>
          </cell>
          <cell r="AK284">
            <v>85.8743850587</v>
          </cell>
          <cell r="AM284">
            <v>96.157987968900002</v>
          </cell>
          <cell r="AN284">
            <v>95.310289635499998</v>
          </cell>
          <cell r="AP284">
            <v>96.222327870200004</v>
          </cell>
          <cell r="AQ284">
            <v>95.705063803300007</v>
          </cell>
          <cell r="AS284">
            <v>98.534197254600002</v>
          </cell>
          <cell r="AT284">
            <v>93.160472759100003</v>
          </cell>
          <cell r="AV284">
            <v>99.762460550200004</v>
          </cell>
          <cell r="AW284">
            <v>100.05701069520001</v>
          </cell>
          <cell r="AY284">
            <v>109.7792231566</v>
          </cell>
          <cell r="AZ284">
            <v>105.06356784570001</v>
          </cell>
          <cell r="BB284">
            <v>96.544244012999997</v>
          </cell>
          <cell r="BC284">
            <v>98.337386526100005</v>
          </cell>
          <cell r="BE284">
            <v>107.3425838883</v>
          </cell>
          <cell r="BF284">
            <v>105.6813518676</v>
          </cell>
          <cell r="BH284">
            <v>100.7971934995</v>
          </cell>
          <cell r="BI284">
            <v>98.843178064400007</v>
          </cell>
          <cell r="BK284">
            <v>93.933549503099997</v>
          </cell>
          <cell r="BL284">
            <v>93.432501029500003</v>
          </cell>
          <cell r="BN284">
            <v>99.416243843800004</v>
          </cell>
          <cell r="BO284">
            <v>100.6261687371</v>
          </cell>
          <cell r="BQ284">
            <v>160.8618080782</v>
          </cell>
          <cell r="BR284">
            <v>149.00261920130001</v>
          </cell>
          <cell r="BT284">
            <v>104.9714466233</v>
          </cell>
          <cell r="BU284">
            <v>102.34227282160001</v>
          </cell>
          <cell r="BW284">
            <v>98.91546701</v>
          </cell>
          <cell r="BX284">
            <v>95.868307090499997</v>
          </cell>
          <cell r="BZ284">
            <v>104.2223831587</v>
          </cell>
          <cell r="CA284">
            <v>100.42834984389999</v>
          </cell>
          <cell r="CC284">
            <v>105.3366076432</v>
          </cell>
          <cell r="CD284">
            <v>102.15708330459999</v>
          </cell>
          <cell r="CF284">
            <v>105.9320552682</v>
          </cell>
          <cell r="CG284">
            <v>105.0056684605</v>
          </cell>
          <cell r="CI284">
            <v>92.733038992000004</v>
          </cell>
          <cell r="CJ284">
            <v>92.027750300500003</v>
          </cell>
          <cell r="CL284">
            <v>87.612523778600007</v>
          </cell>
          <cell r="CM284">
            <v>92.000810548299995</v>
          </cell>
          <cell r="CO284">
            <v>93.730314575999998</v>
          </cell>
          <cell r="CP284">
            <v>95.318398141200007</v>
          </cell>
          <cell r="CR284">
            <v>82.670652059899993</v>
          </cell>
          <cell r="CS284">
            <v>83.238928195200003</v>
          </cell>
          <cell r="CU284">
            <v>100.7609960007</v>
          </cell>
          <cell r="CV284">
            <v>101.655854031</v>
          </cell>
          <cell r="CX284">
            <v>90.549327903299996</v>
          </cell>
          <cell r="CY284">
            <v>90.873373197899994</v>
          </cell>
        </row>
        <row r="285">
          <cell r="C285">
            <v>99.967085512699995</v>
          </cell>
          <cell r="D285">
            <v>98.714398308300005</v>
          </cell>
          <cell r="F285">
            <v>115.5846561341</v>
          </cell>
          <cell r="G285">
            <v>115.96884419680001</v>
          </cell>
          <cell r="I285">
            <v>121.9682279029</v>
          </cell>
          <cell r="J285">
            <v>123.2284713632</v>
          </cell>
          <cell r="L285">
            <v>102.6038796517</v>
          </cell>
          <cell r="M285">
            <v>102.32292892229999</v>
          </cell>
          <cell r="O285">
            <v>107.04804284940001</v>
          </cell>
          <cell r="P285">
            <v>102.96653227020001</v>
          </cell>
          <cell r="R285">
            <v>98.619928159400004</v>
          </cell>
          <cell r="S285">
            <v>94.298079956699993</v>
          </cell>
          <cell r="U285">
            <v>98.619928159400004</v>
          </cell>
          <cell r="V285">
            <v>94.298079956699993</v>
          </cell>
          <cell r="AA285">
            <v>96.502489525100003</v>
          </cell>
          <cell r="AB285">
            <v>99.699341698799998</v>
          </cell>
          <cell r="AD285">
            <v>93.555180880199998</v>
          </cell>
          <cell r="AE285">
            <v>96.907693812399998</v>
          </cell>
          <cell r="AG285">
            <v>120.9873774026</v>
          </cell>
          <cell r="AH285">
            <v>125.513709776</v>
          </cell>
          <cell r="AJ285">
            <v>84.937012281099996</v>
          </cell>
          <cell r="AK285">
            <v>86.230815101800005</v>
          </cell>
          <cell r="AM285">
            <v>98.095795174800003</v>
          </cell>
          <cell r="AN285">
            <v>95.665219523199994</v>
          </cell>
          <cell r="AP285">
            <v>92.313066411999998</v>
          </cell>
          <cell r="AQ285">
            <v>94.879250334199995</v>
          </cell>
          <cell r="AS285">
            <v>96.357031950299998</v>
          </cell>
          <cell r="AT285">
            <v>91.040401893400002</v>
          </cell>
          <cell r="AV285">
            <v>101.2637574841</v>
          </cell>
          <cell r="AW285">
            <v>98.547026717099996</v>
          </cell>
          <cell r="AY285">
            <v>109.0168014062</v>
          </cell>
          <cell r="AZ285">
            <v>103.5839260373</v>
          </cell>
          <cell r="BB285">
            <v>97.700086983000006</v>
          </cell>
          <cell r="BC285">
            <v>96.911580133200005</v>
          </cell>
          <cell r="BE285">
            <v>107.30610753960001</v>
          </cell>
          <cell r="BF285">
            <v>103.10693062910001</v>
          </cell>
          <cell r="BH285">
            <v>120.3331385395</v>
          </cell>
          <cell r="BI285">
            <v>101.3623509877</v>
          </cell>
          <cell r="BK285">
            <v>93.915282229699997</v>
          </cell>
          <cell r="BL285">
            <v>92.963660324100005</v>
          </cell>
          <cell r="BN285">
            <v>95.609683596599993</v>
          </cell>
          <cell r="BO285">
            <v>95.6306590696</v>
          </cell>
          <cell r="BQ285">
            <v>159.3729545134</v>
          </cell>
          <cell r="BR285">
            <v>157.36358610569999</v>
          </cell>
          <cell r="BT285">
            <v>104.8644349983</v>
          </cell>
          <cell r="BU285">
            <v>99.959924634999993</v>
          </cell>
          <cell r="BW285">
            <v>98.048496011599994</v>
          </cell>
          <cell r="BX285">
            <v>94.827029588499997</v>
          </cell>
          <cell r="BZ285">
            <v>102.4436542415</v>
          </cell>
          <cell r="CA285">
            <v>100.6977014255</v>
          </cell>
          <cell r="CC285">
            <v>105.6688560309</v>
          </cell>
          <cell r="CD285">
            <v>104.2182755887</v>
          </cell>
          <cell r="CF285">
            <v>108.18185034859999</v>
          </cell>
          <cell r="CG285">
            <v>106.08360825600001</v>
          </cell>
          <cell r="CI285">
            <v>96.824231955299993</v>
          </cell>
          <cell r="CJ285">
            <v>92.464833904399995</v>
          </cell>
          <cell r="CL285">
            <v>92.664319119400005</v>
          </cell>
          <cell r="CM285">
            <v>92.530875923500005</v>
          </cell>
          <cell r="CO285">
            <v>93.695203612599997</v>
          </cell>
          <cell r="CP285">
            <v>92.870881006900007</v>
          </cell>
          <cell r="CR285">
            <v>90.787351069699994</v>
          </cell>
          <cell r="CS285">
            <v>85.266741659999994</v>
          </cell>
          <cell r="CU285">
            <v>98.108947861999994</v>
          </cell>
          <cell r="CV285">
            <v>100.4531143569</v>
          </cell>
          <cell r="CX285">
            <v>96.105608628900001</v>
          </cell>
          <cell r="CY285">
            <v>90.209351325100002</v>
          </cell>
        </row>
        <row r="286">
          <cell r="C286">
            <v>99.329986095199999</v>
          </cell>
          <cell r="D286">
            <v>98.677469772699993</v>
          </cell>
          <cell r="F286">
            <v>119.9465697168</v>
          </cell>
          <cell r="G286">
            <v>115.990115452</v>
          </cell>
          <cell r="I286">
            <v>124.4269970547</v>
          </cell>
          <cell r="J286">
            <v>121.5327100479</v>
          </cell>
          <cell r="L286">
            <v>105.03847213109999</v>
          </cell>
          <cell r="M286">
            <v>105.283806621</v>
          </cell>
          <cell r="O286">
            <v>138.8531647893</v>
          </cell>
          <cell r="P286">
            <v>109.7658524444</v>
          </cell>
          <cell r="R286">
            <v>101.2628754882</v>
          </cell>
          <cell r="S286">
            <v>94.9053349223</v>
          </cell>
          <cell r="U286">
            <v>101.2628754882</v>
          </cell>
          <cell r="V286">
            <v>94.9053349223</v>
          </cell>
          <cell r="AA286">
            <v>99.388601686100003</v>
          </cell>
          <cell r="AB286">
            <v>98.525530181899995</v>
          </cell>
          <cell r="AD286">
            <v>97.289400462800003</v>
          </cell>
          <cell r="AE286">
            <v>96.497773707099995</v>
          </cell>
          <cell r="AG286">
            <v>118.60176355900001</v>
          </cell>
          <cell r="AH286">
            <v>117.86439418659999</v>
          </cell>
          <cell r="AJ286">
            <v>89.062414396700007</v>
          </cell>
          <cell r="AK286">
            <v>88.792978701500004</v>
          </cell>
          <cell r="AM286">
            <v>95.126023554400007</v>
          </cell>
          <cell r="AN286">
            <v>95.702986454799998</v>
          </cell>
          <cell r="AP286">
            <v>92.200479597400005</v>
          </cell>
          <cell r="AQ286">
            <v>95.478137084300002</v>
          </cell>
          <cell r="AS286">
            <v>96.081310746300005</v>
          </cell>
          <cell r="AT286">
            <v>92.278309643499995</v>
          </cell>
          <cell r="AV286">
            <v>105.1725169944</v>
          </cell>
          <cell r="AW286">
            <v>101.73450814500001</v>
          </cell>
          <cell r="AY286">
            <v>98.347984645799997</v>
          </cell>
          <cell r="AZ286">
            <v>101.15597481499999</v>
          </cell>
          <cell r="BB286">
            <v>99.754600318900003</v>
          </cell>
          <cell r="BC286">
            <v>96.978522554099996</v>
          </cell>
          <cell r="BE286">
            <v>103.1449613515</v>
          </cell>
          <cell r="BF286">
            <v>101.1720766479</v>
          </cell>
          <cell r="BH286">
            <v>95.994771387399993</v>
          </cell>
          <cell r="BI286">
            <v>97.183340032800004</v>
          </cell>
          <cell r="BK286">
            <v>94.740164525099999</v>
          </cell>
          <cell r="BL286">
            <v>93.811932070500006</v>
          </cell>
          <cell r="BN286">
            <v>91.703654350600004</v>
          </cell>
          <cell r="BO286">
            <v>95.4505706713</v>
          </cell>
          <cell r="BQ286">
            <v>146.60845582709999</v>
          </cell>
          <cell r="BR286">
            <v>139.8373871908</v>
          </cell>
          <cell r="BT286">
            <v>106.04755003779999</v>
          </cell>
          <cell r="BU286">
            <v>103.2614597717</v>
          </cell>
          <cell r="BW286">
            <v>96.032773791400004</v>
          </cell>
          <cell r="BX286">
            <v>95.983954872599995</v>
          </cell>
          <cell r="BZ286">
            <v>105.64183641309999</v>
          </cell>
          <cell r="CA286">
            <v>102.60824770169999</v>
          </cell>
          <cell r="CC286">
            <v>103.50857001919999</v>
          </cell>
          <cell r="CD286">
            <v>102.5220847378</v>
          </cell>
          <cell r="CF286">
            <v>102.5286561607</v>
          </cell>
          <cell r="CG286">
            <v>104.9104288921</v>
          </cell>
          <cell r="CI286">
            <v>88.606893926599994</v>
          </cell>
          <cell r="CJ286">
            <v>81.877617252799993</v>
          </cell>
          <cell r="CL286">
            <v>96.970344028900001</v>
          </cell>
          <cell r="CM286">
            <v>97.100542247500002</v>
          </cell>
          <cell r="CO286">
            <v>93.151452234800004</v>
          </cell>
          <cell r="CP286">
            <v>91.9485691024</v>
          </cell>
          <cell r="CR286">
            <v>82.849758630300002</v>
          </cell>
          <cell r="CS286">
            <v>86.383091716699994</v>
          </cell>
          <cell r="CU286">
            <v>94.640602512399994</v>
          </cell>
          <cell r="CV286">
            <v>101.0610358407</v>
          </cell>
          <cell r="CX286">
            <v>90.018725266199993</v>
          </cell>
          <cell r="CY286">
            <v>90.742468363499995</v>
          </cell>
        </row>
        <row r="287">
          <cell r="C287">
            <v>101.1363447387</v>
          </cell>
          <cell r="D287">
            <v>98.796117385599999</v>
          </cell>
          <cell r="F287">
            <v>114.81801212569999</v>
          </cell>
          <cell r="G287">
            <v>114.3571751046</v>
          </cell>
          <cell r="I287">
            <v>123.1362657218</v>
          </cell>
          <cell r="J287">
            <v>120.9128587029</v>
          </cell>
          <cell r="L287">
            <v>101.64548377059999</v>
          </cell>
          <cell r="M287">
            <v>102.2287672508</v>
          </cell>
          <cell r="O287">
            <v>87.621558523700003</v>
          </cell>
          <cell r="P287">
            <v>99.485104899700005</v>
          </cell>
          <cell r="R287">
            <v>101.1186438209</v>
          </cell>
          <cell r="S287">
            <v>93.771678713100002</v>
          </cell>
          <cell r="U287">
            <v>101.1186438209</v>
          </cell>
          <cell r="V287">
            <v>93.771678713100002</v>
          </cell>
          <cell r="AA287">
            <v>97.764100528399993</v>
          </cell>
          <cell r="AB287">
            <v>99.012571990799998</v>
          </cell>
          <cell r="AD287">
            <v>95.975119606800007</v>
          </cell>
          <cell r="AE287">
            <v>96.801898242700005</v>
          </cell>
          <cell r="AG287">
            <v>115.0180039518</v>
          </cell>
          <cell r="AH287">
            <v>117.3508804817</v>
          </cell>
          <cell r="AJ287">
            <v>87.927684785400004</v>
          </cell>
          <cell r="AK287">
            <v>90.491495390099999</v>
          </cell>
          <cell r="AM287">
            <v>99.489085884199994</v>
          </cell>
          <cell r="AN287">
            <v>96.317084703999996</v>
          </cell>
          <cell r="AP287">
            <v>93.354692087199993</v>
          </cell>
          <cell r="AQ287">
            <v>95.037291450300003</v>
          </cell>
          <cell r="AS287">
            <v>102.96331136409999</v>
          </cell>
          <cell r="AT287">
            <v>94.393309436799996</v>
          </cell>
          <cell r="AV287">
            <v>109.04703526519999</v>
          </cell>
          <cell r="AW287">
            <v>100.56268988630001</v>
          </cell>
          <cell r="AY287">
            <v>108.7140155176</v>
          </cell>
          <cell r="AZ287">
            <v>100.0318123692</v>
          </cell>
          <cell r="BB287">
            <v>101.3931294865</v>
          </cell>
          <cell r="BC287">
            <v>96.514099495599993</v>
          </cell>
          <cell r="BE287">
            <v>107.59711414740001</v>
          </cell>
          <cell r="BF287">
            <v>102.6572851391</v>
          </cell>
          <cell r="BH287">
            <v>103.280074441</v>
          </cell>
          <cell r="BI287">
            <v>96.508483664099998</v>
          </cell>
          <cell r="BK287">
            <v>93.442555523600006</v>
          </cell>
          <cell r="BL287">
            <v>93.111711588199995</v>
          </cell>
          <cell r="BN287">
            <v>97.425006460600002</v>
          </cell>
          <cell r="BO287">
            <v>90.966924227600003</v>
          </cell>
          <cell r="BQ287">
            <v>141.664259644</v>
          </cell>
          <cell r="BR287">
            <v>137.9469601486</v>
          </cell>
          <cell r="BT287">
            <v>105.36920910729999</v>
          </cell>
          <cell r="BU287">
            <v>101.19767911770001</v>
          </cell>
          <cell r="BW287">
            <v>100.02073523120001</v>
          </cell>
          <cell r="BX287">
            <v>96.390573787500003</v>
          </cell>
          <cell r="BZ287">
            <v>101.9473973703</v>
          </cell>
          <cell r="CA287">
            <v>100.06754125419999</v>
          </cell>
          <cell r="CC287">
            <v>106.64194588079999</v>
          </cell>
          <cell r="CD287">
            <v>104.3470659728</v>
          </cell>
          <cell r="CF287">
            <v>110.2753560988</v>
          </cell>
          <cell r="CG287">
            <v>104.92698969040001</v>
          </cell>
          <cell r="CI287">
            <v>89.882771510500007</v>
          </cell>
          <cell r="CJ287">
            <v>90.023335832499995</v>
          </cell>
          <cell r="CL287">
            <v>100.61519082300001</v>
          </cell>
          <cell r="CM287">
            <v>96.848809959299999</v>
          </cell>
          <cell r="CO287">
            <v>97.510614995099999</v>
          </cell>
          <cell r="CP287">
            <v>93.384070892099999</v>
          </cell>
          <cell r="CR287">
            <v>93.999884105000007</v>
          </cell>
          <cell r="CS287">
            <v>88.219265817799993</v>
          </cell>
          <cell r="CU287">
            <v>104.6161586442</v>
          </cell>
          <cell r="CV287">
            <v>103.63055509340001</v>
          </cell>
          <cell r="CX287">
            <v>93.941045219900005</v>
          </cell>
          <cell r="CY287">
            <v>91.237635316500004</v>
          </cell>
        </row>
        <row r="288">
          <cell r="C288">
            <v>99.125055541799995</v>
          </cell>
          <cell r="D288">
            <v>99.149744307199995</v>
          </cell>
          <cell r="F288">
            <v>112.43266306069999</v>
          </cell>
          <cell r="G288">
            <v>114.2517972971</v>
          </cell>
          <cell r="I288">
            <v>117.20654477310001</v>
          </cell>
          <cell r="J288">
            <v>118.4092931974</v>
          </cell>
          <cell r="L288">
            <v>104.95367863209999</v>
          </cell>
          <cell r="M288">
            <v>106.3173377767</v>
          </cell>
          <cell r="O288">
            <v>96.4775396151</v>
          </cell>
          <cell r="P288">
            <v>105.158141055</v>
          </cell>
          <cell r="R288">
            <v>98.778603250100005</v>
          </cell>
          <cell r="S288">
            <v>93.088280511899995</v>
          </cell>
          <cell r="U288">
            <v>98.778603250100005</v>
          </cell>
          <cell r="V288">
            <v>93.088280511899995</v>
          </cell>
          <cell r="AA288">
            <v>102.37468760519999</v>
          </cell>
          <cell r="AB288">
            <v>99.851643069100007</v>
          </cell>
          <cell r="AD288">
            <v>101.6986434061</v>
          </cell>
          <cell r="AE288">
            <v>98.219172169399997</v>
          </cell>
          <cell r="AG288">
            <v>119.4277188901</v>
          </cell>
          <cell r="AH288">
            <v>119.62745365390001</v>
          </cell>
          <cell r="AJ288">
            <v>86.255606416099994</v>
          </cell>
          <cell r="AK288">
            <v>88.658925480199997</v>
          </cell>
          <cell r="AM288">
            <v>95.599491201299998</v>
          </cell>
          <cell r="AN288">
            <v>96.121593009999998</v>
          </cell>
          <cell r="AP288">
            <v>89.279757752600005</v>
          </cell>
          <cell r="AQ288">
            <v>94.949558725100005</v>
          </cell>
          <cell r="AS288">
            <v>94.231447461000002</v>
          </cell>
          <cell r="AT288">
            <v>94.820433472900007</v>
          </cell>
          <cell r="AV288">
            <v>99.073273124300002</v>
          </cell>
          <cell r="AW288">
            <v>98.463328612599994</v>
          </cell>
          <cell r="AY288">
            <v>109.9279999924</v>
          </cell>
          <cell r="AZ288">
            <v>98.904503446800007</v>
          </cell>
          <cell r="BB288">
            <v>105.51234233309999</v>
          </cell>
          <cell r="BC288">
            <v>99.342485827900006</v>
          </cell>
          <cell r="BE288">
            <v>102.5649842214</v>
          </cell>
          <cell r="BF288">
            <v>100.5612629379</v>
          </cell>
          <cell r="BH288">
            <v>87.212582660899997</v>
          </cell>
          <cell r="BI288">
            <v>99.115108916400004</v>
          </cell>
          <cell r="BK288">
            <v>90.246667959800007</v>
          </cell>
          <cell r="BL288">
            <v>92.9289128514</v>
          </cell>
          <cell r="BN288">
            <v>103.88542268019999</v>
          </cell>
          <cell r="BO288">
            <v>95.890691291099998</v>
          </cell>
          <cell r="BQ288">
            <v>124.0478848307</v>
          </cell>
          <cell r="BR288">
            <v>133.4281080838</v>
          </cell>
          <cell r="BT288">
            <v>99.104438706300002</v>
          </cell>
          <cell r="BU288">
            <v>100.59042913099999</v>
          </cell>
          <cell r="BW288">
            <v>95.786993678499996</v>
          </cell>
          <cell r="BX288">
            <v>95.151832889100007</v>
          </cell>
          <cell r="BZ288">
            <v>99.495285282200001</v>
          </cell>
          <cell r="CA288">
            <v>101.8956165523</v>
          </cell>
          <cell r="CC288">
            <v>101.5059667645</v>
          </cell>
          <cell r="CD288">
            <v>103.95282709510001</v>
          </cell>
          <cell r="CF288">
            <v>105.96212352400001</v>
          </cell>
          <cell r="CG288">
            <v>105.1174752263</v>
          </cell>
          <cell r="CI288">
            <v>86.622118805699998</v>
          </cell>
          <cell r="CJ288">
            <v>89.162935458600003</v>
          </cell>
          <cell r="CL288">
            <v>103.6558625354</v>
          </cell>
          <cell r="CM288">
            <v>97.868881189199996</v>
          </cell>
          <cell r="CO288">
            <v>99.168156978900001</v>
          </cell>
          <cell r="CP288">
            <v>93.653759860899996</v>
          </cell>
          <cell r="CR288">
            <v>89.601705240000001</v>
          </cell>
          <cell r="CS288">
            <v>87.7274316715</v>
          </cell>
          <cell r="CU288">
            <v>104.1710633111</v>
          </cell>
          <cell r="CV288">
            <v>99.489336990799998</v>
          </cell>
          <cell r="CX288">
            <v>96.232721381600001</v>
          </cell>
          <cell r="CY288">
            <v>90.680727238000003</v>
          </cell>
        </row>
        <row r="289">
          <cell r="C289">
            <v>101.40122085740001</v>
          </cell>
          <cell r="D289">
            <v>99.1146337956</v>
          </cell>
          <cell r="F289">
            <v>115.12609717540001</v>
          </cell>
          <cell r="G289">
            <v>114.6254074039</v>
          </cell>
          <cell r="I289">
            <v>120.6530834997</v>
          </cell>
          <cell r="J289">
            <v>118.6890203503</v>
          </cell>
          <cell r="L289">
            <v>107.5725405971</v>
          </cell>
          <cell r="M289">
            <v>105.6075622215</v>
          </cell>
          <cell r="O289">
            <v>91.907042786700003</v>
          </cell>
          <cell r="P289">
            <v>114.93222127590001</v>
          </cell>
          <cell r="R289">
            <v>98.394733825800003</v>
          </cell>
          <cell r="S289">
            <v>94.023679820599995</v>
          </cell>
          <cell r="U289">
            <v>98.394733825800003</v>
          </cell>
          <cell r="V289">
            <v>94.023679820599995</v>
          </cell>
          <cell r="AA289">
            <v>101.80303482479999</v>
          </cell>
          <cell r="AB289">
            <v>100.19447814980001</v>
          </cell>
          <cell r="AD289">
            <v>96.359811951699996</v>
          </cell>
          <cell r="AE289">
            <v>98.073348699600004</v>
          </cell>
          <cell r="AG289">
            <v>132.77960414130001</v>
          </cell>
          <cell r="AH289">
            <v>117.0559619479</v>
          </cell>
          <cell r="AJ289">
            <v>97.214088993000004</v>
          </cell>
          <cell r="AK289">
            <v>92.7543409126</v>
          </cell>
          <cell r="AM289">
            <v>98.895862639100002</v>
          </cell>
          <cell r="AN289">
            <v>96.3376634655</v>
          </cell>
          <cell r="AP289">
            <v>92.066847755799998</v>
          </cell>
          <cell r="AQ289">
            <v>95.343973735999995</v>
          </cell>
          <cell r="AS289">
            <v>98.2571260526</v>
          </cell>
          <cell r="AT289">
            <v>96.1710756831</v>
          </cell>
          <cell r="AV289">
            <v>100.62136148579999</v>
          </cell>
          <cell r="AW289">
            <v>96.239502813000001</v>
          </cell>
          <cell r="AY289">
            <v>104.57448999899999</v>
          </cell>
          <cell r="AZ289">
            <v>98.785034170299994</v>
          </cell>
          <cell r="BB289">
            <v>105.86010521350001</v>
          </cell>
          <cell r="BC289">
            <v>98.587599084499999</v>
          </cell>
          <cell r="BE289">
            <v>104.0516185928</v>
          </cell>
          <cell r="BF289">
            <v>101.0713864999</v>
          </cell>
          <cell r="BH289">
            <v>87.817329886600007</v>
          </cell>
          <cell r="BI289">
            <v>93.163695039800004</v>
          </cell>
          <cell r="BK289">
            <v>93.247548350800002</v>
          </cell>
          <cell r="BL289">
            <v>93.371473859199995</v>
          </cell>
          <cell r="BN289">
            <v>95.123500966999998</v>
          </cell>
          <cell r="BO289">
            <v>93.363624195599996</v>
          </cell>
          <cell r="BQ289">
            <v>129.8631641394</v>
          </cell>
          <cell r="BR289">
            <v>140.24954608990001</v>
          </cell>
          <cell r="BT289">
            <v>103.441454276</v>
          </cell>
          <cell r="BU289">
            <v>101.1384229943</v>
          </cell>
          <cell r="BW289">
            <v>99.032826097400005</v>
          </cell>
          <cell r="BX289">
            <v>95.901946659999993</v>
          </cell>
          <cell r="BZ289">
            <v>102.6010974658</v>
          </cell>
          <cell r="CA289">
            <v>100.57276967769999</v>
          </cell>
          <cell r="CC289">
            <v>106.4172365446</v>
          </cell>
          <cell r="CD289">
            <v>105.1622562246</v>
          </cell>
          <cell r="CF289">
            <v>107.2832927429</v>
          </cell>
          <cell r="CG289">
            <v>104.33230104819999</v>
          </cell>
          <cell r="CI289">
            <v>90.308209580600007</v>
          </cell>
          <cell r="CJ289">
            <v>91.935762906099995</v>
          </cell>
          <cell r="CL289">
            <v>101.30103603489999</v>
          </cell>
          <cell r="CM289">
            <v>94.809124755799999</v>
          </cell>
          <cell r="CO289">
            <v>103.6280100381</v>
          </cell>
          <cell r="CP289">
            <v>96.350373236500005</v>
          </cell>
          <cell r="CR289">
            <v>95.461582639599996</v>
          </cell>
          <cell r="CS289">
            <v>88.547129325900002</v>
          </cell>
          <cell r="CU289">
            <v>102.18565766259999</v>
          </cell>
          <cell r="CV289">
            <v>97.031491580299999</v>
          </cell>
          <cell r="CX289">
            <v>97.198849217299994</v>
          </cell>
          <cell r="CY289">
            <v>92.203590896199998</v>
          </cell>
        </row>
        <row r="290">
          <cell r="C290">
            <v>101.0111944537</v>
          </cell>
          <cell r="D290">
            <v>100.23047086690001</v>
          </cell>
          <cell r="F290">
            <v>109.8995554039</v>
          </cell>
          <cell r="G290">
            <v>112.5385850792</v>
          </cell>
          <cell r="I290">
            <v>114.7740023793</v>
          </cell>
          <cell r="J290">
            <v>117.2349136557</v>
          </cell>
          <cell r="L290">
            <v>101.97188943170001</v>
          </cell>
          <cell r="M290">
            <v>102.7930752665</v>
          </cell>
          <cell r="O290">
            <v>94.858672992099997</v>
          </cell>
          <cell r="P290">
            <v>106.8523745728</v>
          </cell>
          <cell r="R290">
            <v>92.265244191700006</v>
          </cell>
          <cell r="S290">
            <v>93.846553635800007</v>
          </cell>
          <cell r="U290">
            <v>92.265244191700006</v>
          </cell>
          <cell r="V290">
            <v>93.846553635800007</v>
          </cell>
          <cell r="AA290">
            <v>108.89571327900001</v>
          </cell>
          <cell r="AB290">
            <v>104.1508329454</v>
          </cell>
          <cell r="AD290">
            <v>107.239807101</v>
          </cell>
          <cell r="AE290">
            <v>103.7299690947</v>
          </cell>
          <cell r="AG290">
            <v>129.9643603765</v>
          </cell>
          <cell r="AH290">
            <v>115.2591065929</v>
          </cell>
          <cell r="AJ290">
            <v>93.788120780100002</v>
          </cell>
          <cell r="AK290">
            <v>94.674320863800006</v>
          </cell>
          <cell r="AM290">
            <v>97.743375707599995</v>
          </cell>
          <cell r="AN290">
            <v>97.166951208399993</v>
          </cell>
          <cell r="AP290">
            <v>97.084749733199999</v>
          </cell>
          <cell r="AQ290">
            <v>96.799565962200006</v>
          </cell>
          <cell r="AS290">
            <v>93.986175161099993</v>
          </cell>
          <cell r="AT290">
            <v>93.158500516800004</v>
          </cell>
          <cell r="AV290">
            <v>102.38996178879999</v>
          </cell>
          <cell r="AW290">
            <v>98.864395926</v>
          </cell>
          <cell r="AY290">
            <v>102.4660960148</v>
          </cell>
          <cell r="AZ290">
            <v>101.9448598128</v>
          </cell>
          <cell r="BB290">
            <v>102.39979113210001</v>
          </cell>
          <cell r="BC290">
            <v>97.373540776900001</v>
          </cell>
          <cell r="BE290">
            <v>107.0903655804</v>
          </cell>
          <cell r="BF290">
            <v>101.798950926</v>
          </cell>
          <cell r="BH290">
            <v>106.0510949965</v>
          </cell>
          <cell r="BI290">
            <v>105.25688488580001</v>
          </cell>
          <cell r="BK290">
            <v>93.699455509299995</v>
          </cell>
          <cell r="BL290">
            <v>93.960232697199999</v>
          </cell>
          <cell r="BN290">
            <v>98.336438845299995</v>
          </cell>
          <cell r="BO290">
            <v>90.623918086800003</v>
          </cell>
          <cell r="BQ290">
            <v>122.8905277313</v>
          </cell>
          <cell r="BR290">
            <v>133.71549682419999</v>
          </cell>
          <cell r="BT290">
            <v>97.409760390700001</v>
          </cell>
          <cell r="BU290">
            <v>99.154172309900005</v>
          </cell>
          <cell r="BW290">
            <v>98.140033179</v>
          </cell>
          <cell r="BX290">
            <v>97.0887472151</v>
          </cell>
          <cell r="BZ290">
            <v>97.834875929700004</v>
          </cell>
          <cell r="CA290">
            <v>98.188004793999994</v>
          </cell>
          <cell r="CC290">
            <v>110.10506684409999</v>
          </cell>
          <cell r="CD290">
            <v>113.2502216134</v>
          </cell>
          <cell r="CF290">
            <v>108.7300135511</v>
          </cell>
          <cell r="CG290">
            <v>108.05550593940001</v>
          </cell>
          <cell r="CI290">
            <v>90.198907423799994</v>
          </cell>
          <cell r="CJ290">
            <v>90.845677299599998</v>
          </cell>
          <cell r="CL290">
            <v>101.43730890339999</v>
          </cell>
          <cell r="CM290">
            <v>98.301872412600005</v>
          </cell>
          <cell r="CO290">
            <v>98.368923899899997</v>
          </cell>
          <cell r="CP290">
            <v>98.411334158700001</v>
          </cell>
          <cell r="CR290">
            <v>91.182724692899995</v>
          </cell>
          <cell r="CS290">
            <v>88.879168010300006</v>
          </cell>
          <cell r="CU290">
            <v>100.70146344680001</v>
          </cell>
          <cell r="CV290">
            <v>91.325943073199994</v>
          </cell>
          <cell r="CX290">
            <v>90.407465997800003</v>
          </cell>
          <cell r="CY290">
            <v>92.855171813599995</v>
          </cell>
        </row>
        <row r="291">
          <cell r="C291">
            <v>97.599615033199996</v>
          </cell>
          <cell r="D291">
            <v>99.927053676400007</v>
          </cell>
          <cell r="F291">
            <v>115.0443443333</v>
          </cell>
          <cell r="G291">
            <v>111.8888238844</v>
          </cell>
          <cell r="I291">
            <v>115.9952872866</v>
          </cell>
          <cell r="J291">
            <v>114.786270594</v>
          </cell>
          <cell r="L291">
            <v>104.7732104609</v>
          </cell>
          <cell r="M291">
            <v>104.0484734647</v>
          </cell>
          <cell r="O291">
            <v>149.58013119879999</v>
          </cell>
          <cell r="P291">
            <v>116.22095749189999</v>
          </cell>
          <cell r="R291">
            <v>88.514048364600001</v>
          </cell>
          <cell r="S291">
            <v>94.793022747099997</v>
          </cell>
          <cell r="U291">
            <v>88.514048364600001</v>
          </cell>
          <cell r="V291">
            <v>94.793022747099997</v>
          </cell>
          <cell r="AA291">
            <v>107.3051537442</v>
          </cell>
          <cell r="AB291">
            <v>99.769302914400001</v>
          </cell>
          <cell r="AD291">
            <v>101.2880892169</v>
          </cell>
          <cell r="AE291">
            <v>95.834581067800002</v>
          </cell>
          <cell r="AG291">
            <v>142.1154931058</v>
          </cell>
          <cell r="AH291">
            <v>119.66209717860001</v>
          </cell>
          <cell r="AJ291">
            <v>101.5634902047</v>
          </cell>
          <cell r="AK291">
            <v>99.232385676000007</v>
          </cell>
          <cell r="AM291">
            <v>92.156231458299999</v>
          </cell>
          <cell r="AN291">
            <v>98.219729267199995</v>
          </cell>
          <cell r="AP291">
            <v>101.3566113111</v>
          </cell>
          <cell r="AQ291">
            <v>97.112260031000005</v>
          </cell>
          <cell r="AS291">
            <v>94.181604152299997</v>
          </cell>
          <cell r="AT291">
            <v>95.711483027100002</v>
          </cell>
          <cell r="AV291">
            <v>83.193605408400003</v>
          </cell>
          <cell r="AW291">
            <v>97.225957741399995</v>
          </cell>
          <cell r="AY291">
            <v>91.7212484999</v>
          </cell>
          <cell r="AZ291">
            <v>98.8698257928</v>
          </cell>
          <cell r="BB291">
            <v>92.213725214899995</v>
          </cell>
          <cell r="BC291">
            <v>97.994411865100005</v>
          </cell>
          <cell r="BE291">
            <v>90.895993926100005</v>
          </cell>
          <cell r="BF291">
            <v>101.2615875999</v>
          </cell>
          <cell r="BH291">
            <v>87.752090041100004</v>
          </cell>
          <cell r="BI291">
            <v>104.33401255059999</v>
          </cell>
          <cell r="BK291">
            <v>93.880083806900004</v>
          </cell>
          <cell r="BL291">
            <v>96.015273892799996</v>
          </cell>
          <cell r="BN291">
            <v>102.09587075829999</v>
          </cell>
          <cell r="BO291">
            <v>94.988230470000005</v>
          </cell>
          <cell r="BQ291">
            <v>122.09248478710001</v>
          </cell>
          <cell r="BR291">
            <v>127.8197776098</v>
          </cell>
          <cell r="BT291">
            <v>94.897905510800001</v>
          </cell>
          <cell r="BU291">
            <v>100.2036197159</v>
          </cell>
          <cell r="BW291">
            <v>83.388947586699999</v>
          </cell>
          <cell r="BX291">
            <v>96.887662027000005</v>
          </cell>
          <cell r="BZ291">
            <v>102.1716603788</v>
          </cell>
          <cell r="CA291">
            <v>103.9630379669</v>
          </cell>
          <cell r="CC291">
            <v>99.381070271200002</v>
          </cell>
          <cell r="CD291">
            <v>105.7329932566</v>
          </cell>
          <cell r="CF291">
            <v>103.4938753718</v>
          </cell>
          <cell r="CG291">
            <v>113.1214033505</v>
          </cell>
          <cell r="CI291">
            <v>87.315750763599993</v>
          </cell>
          <cell r="CJ291">
            <v>98.066611626400004</v>
          </cell>
          <cell r="CL291">
            <v>93.647144460199996</v>
          </cell>
          <cell r="CM291">
            <v>98.926527019600002</v>
          </cell>
          <cell r="CO291">
            <v>90.436438550600002</v>
          </cell>
          <cell r="CP291">
            <v>99.408358478699995</v>
          </cell>
          <cell r="CR291">
            <v>77.309568976199998</v>
          </cell>
          <cell r="CS291">
            <v>90.950568801800003</v>
          </cell>
          <cell r="CU291">
            <v>104.4691862725</v>
          </cell>
          <cell r="CV291">
            <v>99.287844872600004</v>
          </cell>
          <cell r="CX291">
            <v>81.918884187200007</v>
          </cell>
          <cell r="CY291">
            <v>90.343073474999997</v>
          </cell>
        </row>
        <row r="292">
          <cell r="C292">
            <v>97.130145768399998</v>
          </cell>
          <cell r="D292">
            <v>100.62655632400001</v>
          </cell>
          <cell r="F292">
            <v>112.0965042871</v>
          </cell>
          <cell r="G292">
            <v>111.0436539775</v>
          </cell>
          <cell r="I292">
            <v>116.28302256889999</v>
          </cell>
          <cell r="J292">
            <v>114.4650069747</v>
          </cell>
          <cell r="L292">
            <v>102.3127817069</v>
          </cell>
          <cell r="M292">
            <v>102.7682279198</v>
          </cell>
          <cell r="O292">
            <v>111.9548334707</v>
          </cell>
          <cell r="P292">
            <v>113.0019439073</v>
          </cell>
          <cell r="R292">
            <v>91.3404044623</v>
          </cell>
          <cell r="S292">
            <v>98.350366114500005</v>
          </cell>
          <cell r="U292">
            <v>91.3404044623</v>
          </cell>
          <cell r="V292">
            <v>98.350366114500005</v>
          </cell>
          <cell r="AA292">
            <v>92.998193337199993</v>
          </cell>
          <cell r="AB292">
            <v>99.408314328399996</v>
          </cell>
          <cell r="AD292">
            <v>89.234785292200002</v>
          </cell>
          <cell r="AE292">
            <v>96.718940423800007</v>
          </cell>
          <cell r="AG292">
            <v>114.0179261741</v>
          </cell>
          <cell r="AH292">
            <v>119.3344027588</v>
          </cell>
          <cell r="AJ292">
            <v>90.293181895199993</v>
          </cell>
          <cell r="AK292">
            <v>91.364301173900003</v>
          </cell>
          <cell r="AM292">
            <v>96.000955688999994</v>
          </cell>
          <cell r="AN292">
            <v>99.170033283600006</v>
          </cell>
          <cell r="AP292">
            <v>101.0058059119</v>
          </cell>
          <cell r="AQ292">
            <v>97.724563787899996</v>
          </cell>
          <cell r="AS292">
            <v>83.083091142699999</v>
          </cell>
          <cell r="AT292">
            <v>96.244249738600004</v>
          </cell>
          <cell r="AV292">
            <v>94.644818470499999</v>
          </cell>
          <cell r="AW292">
            <v>100.7960511245</v>
          </cell>
          <cell r="AY292">
            <v>86.438863517000001</v>
          </cell>
          <cell r="AZ292">
            <v>95.361554951900004</v>
          </cell>
          <cell r="BB292">
            <v>92.842536368200001</v>
          </cell>
          <cell r="BC292">
            <v>102.64733584370001</v>
          </cell>
          <cell r="BE292">
            <v>96.434361801799994</v>
          </cell>
          <cell r="BF292">
            <v>107.0807890259</v>
          </cell>
          <cell r="BH292">
            <v>86.173551288799999</v>
          </cell>
          <cell r="BI292">
            <v>94.061366814400003</v>
          </cell>
          <cell r="BK292">
            <v>98.156525130700004</v>
          </cell>
          <cell r="BL292">
            <v>97.416207350400001</v>
          </cell>
          <cell r="BN292">
            <v>79.722710706599997</v>
          </cell>
          <cell r="BO292">
            <v>90.128420185600007</v>
          </cell>
          <cell r="BQ292">
            <v>137.62491896579999</v>
          </cell>
          <cell r="BR292">
            <v>142.14426365969999</v>
          </cell>
          <cell r="BT292">
            <v>97.089798370799997</v>
          </cell>
          <cell r="BU292">
            <v>100.3907590331</v>
          </cell>
          <cell r="BW292">
            <v>96.075801661400007</v>
          </cell>
          <cell r="BX292">
            <v>97.793597386000002</v>
          </cell>
          <cell r="BZ292">
            <v>96.3155185002</v>
          </cell>
          <cell r="CA292">
            <v>101.0017953792</v>
          </cell>
          <cell r="CC292">
            <v>114.319506711</v>
          </cell>
          <cell r="CD292">
            <v>112.21177846739999</v>
          </cell>
          <cell r="CF292">
            <v>102.3955425402</v>
          </cell>
          <cell r="CG292">
            <v>105.6843369651</v>
          </cell>
          <cell r="CI292">
            <v>92.401171088699996</v>
          </cell>
          <cell r="CJ292">
            <v>93.991655801899995</v>
          </cell>
          <cell r="CL292">
            <v>97.135401623199996</v>
          </cell>
          <cell r="CM292">
            <v>99.483753763799996</v>
          </cell>
          <cell r="CO292">
            <v>94.491325415099993</v>
          </cell>
          <cell r="CP292">
            <v>99.089278448900004</v>
          </cell>
          <cell r="CR292">
            <v>85.661379048000001</v>
          </cell>
          <cell r="CS292">
            <v>91.941319767699994</v>
          </cell>
          <cell r="CU292">
            <v>97.531990466699995</v>
          </cell>
          <cell r="CV292">
            <v>104.3804599865</v>
          </cell>
          <cell r="CX292">
            <v>88.324695664199993</v>
          </cell>
          <cell r="CY292">
            <v>95.458679841999995</v>
          </cell>
        </row>
        <row r="293">
          <cell r="C293">
            <v>96.1848160686</v>
          </cell>
          <cell r="D293">
            <v>100.1898767366</v>
          </cell>
          <cell r="F293">
            <v>102.80667437130001</v>
          </cell>
          <cell r="G293">
            <v>109.7652868272</v>
          </cell>
          <cell r="I293">
            <v>104.5585357731</v>
          </cell>
          <cell r="J293">
            <v>113.3629501402</v>
          </cell>
          <cell r="L293">
            <v>96.248211271399995</v>
          </cell>
          <cell r="M293">
            <v>101.6234874779</v>
          </cell>
          <cell r="O293">
            <v>113.3316137428</v>
          </cell>
          <cell r="P293">
            <v>107.5345009004</v>
          </cell>
          <cell r="R293">
            <v>88.168028431699994</v>
          </cell>
          <cell r="S293">
            <v>97.058935296399994</v>
          </cell>
          <cell r="U293">
            <v>88.168028431699994</v>
          </cell>
          <cell r="V293">
            <v>97.058935296399994</v>
          </cell>
          <cell r="AA293">
            <v>98.4021034047</v>
          </cell>
          <cell r="AB293">
            <v>99.469367454199997</v>
          </cell>
          <cell r="AD293">
            <v>97.356324042400004</v>
          </cell>
          <cell r="AE293">
            <v>96.886236051799997</v>
          </cell>
          <cell r="AG293">
            <v>106.5498070197</v>
          </cell>
          <cell r="AH293">
            <v>115.9936103061</v>
          </cell>
          <cell r="AJ293">
            <v>94.934382467600003</v>
          </cell>
          <cell r="AK293">
            <v>94.334848953999995</v>
          </cell>
          <cell r="AM293">
            <v>94.9851425218</v>
          </cell>
          <cell r="AN293">
            <v>98.832849161200002</v>
          </cell>
          <cell r="AP293">
            <v>96.8419374299</v>
          </cell>
          <cell r="AQ293">
            <v>96.480655951200006</v>
          </cell>
          <cell r="AS293">
            <v>82.012560821999998</v>
          </cell>
          <cell r="AT293">
            <v>95.756663778399997</v>
          </cell>
          <cell r="AV293">
            <v>96.365147594500002</v>
          </cell>
          <cell r="AW293">
            <v>97.707675996500001</v>
          </cell>
          <cell r="AY293">
            <v>81.143649646</v>
          </cell>
          <cell r="AZ293">
            <v>91.423873170099995</v>
          </cell>
          <cell r="BB293">
            <v>97.088523819800002</v>
          </cell>
          <cell r="BC293">
            <v>101.5616682917</v>
          </cell>
          <cell r="BE293">
            <v>98.117736486699997</v>
          </cell>
          <cell r="BF293">
            <v>101.8902968296</v>
          </cell>
          <cell r="BH293">
            <v>101.1063820655</v>
          </cell>
          <cell r="BI293">
            <v>105.75907709010001</v>
          </cell>
          <cell r="BK293">
            <v>93.201387117899998</v>
          </cell>
          <cell r="BL293">
            <v>96.782200233200001</v>
          </cell>
          <cell r="BN293">
            <v>95.183967869400007</v>
          </cell>
          <cell r="BO293">
            <v>106.8373004523</v>
          </cell>
          <cell r="BQ293">
            <v>134.1856235196</v>
          </cell>
          <cell r="BR293">
            <v>139.01630456090001</v>
          </cell>
          <cell r="BT293">
            <v>98.586204151399997</v>
          </cell>
          <cell r="BU293">
            <v>104.227402879</v>
          </cell>
          <cell r="BW293">
            <v>94.723469731999998</v>
          </cell>
          <cell r="BX293">
            <v>97.087747938600003</v>
          </cell>
          <cell r="BZ293">
            <v>94.989981919300007</v>
          </cell>
          <cell r="CA293">
            <v>100.5530164844</v>
          </cell>
          <cell r="CC293">
            <v>107.39686521190001</v>
          </cell>
          <cell r="CD293">
            <v>109.5741086269</v>
          </cell>
          <cell r="CF293">
            <v>100.7140544416</v>
          </cell>
          <cell r="CG293">
            <v>105.62819075109999</v>
          </cell>
          <cell r="CI293">
            <v>89.499891552799994</v>
          </cell>
          <cell r="CJ293">
            <v>92.239482479800003</v>
          </cell>
          <cell r="CL293">
            <v>95.2997748019</v>
          </cell>
          <cell r="CM293">
            <v>99.650291522200007</v>
          </cell>
          <cell r="CO293">
            <v>93.394009970300004</v>
          </cell>
          <cell r="CP293">
            <v>97.816773377999993</v>
          </cell>
          <cell r="CR293">
            <v>88.1426805336</v>
          </cell>
          <cell r="CS293">
            <v>92.241812495700003</v>
          </cell>
          <cell r="CU293">
            <v>89.847496800200005</v>
          </cell>
          <cell r="CV293">
            <v>96.813513792899997</v>
          </cell>
          <cell r="CX293">
            <v>87.670262560500007</v>
          </cell>
          <cell r="CY293">
            <v>93.026221274500003</v>
          </cell>
        </row>
        <row r="294">
          <cell r="C294">
            <v>104.73377707180001</v>
          </cell>
          <cell r="D294">
            <v>100.90250012120001</v>
          </cell>
          <cell r="F294">
            <v>113.1843279049</v>
          </cell>
          <cell r="G294">
            <v>110.03181691490001</v>
          </cell>
          <cell r="I294">
            <v>115.95081774489999</v>
          </cell>
          <cell r="J294">
            <v>113.6014301795</v>
          </cell>
          <cell r="L294">
            <v>105.5376076626</v>
          </cell>
          <cell r="M294">
            <v>102.7088725127</v>
          </cell>
          <cell r="O294">
            <v>118.1652005198</v>
          </cell>
          <cell r="P294">
            <v>105.78331186689999</v>
          </cell>
          <cell r="R294">
            <v>95.321220849599996</v>
          </cell>
          <cell r="S294">
            <v>99.849730227099997</v>
          </cell>
          <cell r="U294">
            <v>95.321220849599996</v>
          </cell>
          <cell r="V294">
            <v>99.849730227099997</v>
          </cell>
          <cell r="AA294">
            <v>99.270865884299994</v>
          </cell>
          <cell r="AB294">
            <v>100.6902193295</v>
          </cell>
          <cell r="AD294">
            <v>97.873901467699994</v>
          </cell>
          <cell r="AE294">
            <v>98.436412907900007</v>
          </cell>
          <cell r="AG294">
            <v>106.76705576000001</v>
          </cell>
          <cell r="AH294">
            <v>114.265542435</v>
          </cell>
          <cell r="AJ294">
            <v>98.627385863100002</v>
          </cell>
          <cell r="AK294">
            <v>96.386700390399994</v>
          </cell>
          <cell r="AM294">
            <v>105.6079513375</v>
          </cell>
          <cell r="AN294">
            <v>99.190291841999993</v>
          </cell>
          <cell r="AP294">
            <v>103.73308108409999</v>
          </cell>
          <cell r="AQ294">
            <v>96.737458682500005</v>
          </cell>
          <cell r="AS294">
            <v>93.541192791399993</v>
          </cell>
          <cell r="AT294">
            <v>93.215869352799999</v>
          </cell>
          <cell r="AV294">
            <v>106.7752423996</v>
          </cell>
          <cell r="AW294">
            <v>98.477610104099995</v>
          </cell>
          <cell r="AY294">
            <v>92.319845565199998</v>
          </cell>
          <cell r="AZ294">
            <v>92.773784526499995</v>
          </cell>
          <cell r="BB294">
            <v>100.9323471675</v>
          </cell>
          <cell r="BC294">
            <v>99.034383129099993</v>
          </cell>
          <cell r="BE294">
            <v>110.13106255140001</v>
          </cell>
          <cell r="BF294">
            <v>99.789935064999995</v>
          </cell>
          <cell r="BH294">
            <v>124.0619353506</v>
          </cell>
          <cell r="BI294">
            <v>104.91580118660001</v>
          </cell>
          <cell r="BK294">
            <v>102.4888121331</v>
          </cell>
          <cell r="BL294">
            <v>95.755256485000004</v>
          </cell>
          <cell r="BN294">
            <v>93.301326120100001</v>
          </cell>
          <cell r="BO294">
            <v>93.603434104900003</v>
          </cell>
          <cell r="BQ294">
            <v>162.02179116650001</v>
          </cell>
          <cell r="BR294">
            <v>148.89463081330001</v>
          </cell>
          <cell r="BT294">
            <v>105.9984745111</v>
          </cell>
          <cell r="BU294">
            <v>100.7347317517</v>
          </cell>
          <cell r="BW294">
            <v>103.92811378819999</v>
          </cell>
          <cell r="BX294">
            <v>96.465229091500007</v>
          </cell>
          <cell r="BZ294">
            <v>103.8921763469</v>
          </cell>
          <cell r="CA294">
            <v>100.0921495101</v>
          </cell>
          <cell r="CC294">
            <v>111.3821211903</v>
          </cell>
          <cell r="CD294">
            <v>106.4038259222</v>
          </cell>
          <cell r="CF294">
            <v>115.6615740167</v>
          </cell>
          <cell r="CG294">
            <v>105.48629776040001</v>
          </cell>
          <cell r="CI294">
            <v>104.0725719406</v>
          </cell>
          <cell r="CJ294">
            <v>94.541883485599996</v>
          </cell>
          <cell r="CL294">
            <v>103.6287713712</v>
          </cell>
          <cell r="CM294">
            <v>101.9802639601</v>
          </cell>
          <cell r="CO294">
            <v>98.348677456100006</v>
          </cell>
          <cell r="CP294">
            <v>96.820452628499993</v>
          </cell>
          <cell r="CR294">
            <v>102.6320198634</v>
          </cell>
          <cell r="CS294">
            <v>94.051342148800003</v>
          </cell>
          <cell r="CU294">
            <v>94.700647208999996</v>
          </cell>
          <cell r="CV294">
            <v>90.933445363800004</v>
          </cell>
          <cell r="CX294">
            <v>100.429078749</v>
          </cell>
          <cell r="CY294">
            <v>91.836134835300001</v>
          </cell>
        </row>
        <row r="295">
          <cell r="C295">
            <v>96.800244356099995</v>
          </cell>
          <cell r="D295">
            <v>99.812404381799993</v>
          </cell>
          <cell r="F295">
            <v>108.253093427</v>
          </cell>
          <cell r="G295">
            <v>110.3098443542</v>
          </cell>
          <cell r="I295">
            <v>111.3784695324</v>
          </cell>
          <cell r="J295">
            <v>113.0880658752</v>
          </cell>
          <cell r="L295">
            <v>104.7647568469</v>
          </cell>
          <cell r="M295">
            <v>105.1573289146</v>
          </cell>
          <cell r="O295">
            <v>91.760398199199997</v>
          </cell>
          <cell r="P295">
            <v>99.910848008000002</v>
          </cell>
          <cell r="R295">
            <v>93.700793321199995</v>
          </cell>
          <cell r="S295">
            <v>97.133052242399998</v>
          </cell>
          <cell r="U295">
            <v>93.700793321199995</v>
          </cell>
          <cell r="V295">
            <v>97.133052242399998</v>
          </cell>
          <cell r="AA295">
            <v>93.932384511600006</v>
          </cell>
          <cell r="AB295">
            <v>95.684349205199993</v>
          </cell>
          <cell r="AD295">
            <v>93.205983504399995</v>
          </cell>
          <cell r="AE295">
            <v>92.348767752900002</v>
          </cell>
          <cell r="AG295">
            <v>97.720989844100004</v>
          </cell>
          <cell r="AH295">
            <v>111.6790090877</v>
          </cell>
          <cell r="AJ295">
            <v>93.726483775000005</v>
          </cell>
          <cell r="AK295">
            <v>95.549479003200005</v>
          </cell>
          <cell r="AM295">
            <v>95.723535744399996</v>
          </cell>
          <cell r="AN295">
            <v>99.238581251100001</v>
          </cell>
          <cell r="AP295">
            <v>96.193375490799994</v>
          </cell>
          <cell r="AQ295">
            <v>96.472923229100005</v>
          </cell>
          <cell r="AS295">
            <v>96.800027581600006</v>
          </cell>
          <cell r="AT295">
            <v>96.994281490199995</v>
          </cell>
          <cell r="AV295">
            <v>90.299248429399995</v>
          </cell>
          <cell r="AW295">
            <v>100.1124913064</v>
          </cell>
          <cell r="AY295">
            <v>83.587579144800003</v>
          </cell>
          <cell r="AZ295">
            <v>90.415571608899995</v>
          </cell>
          <cell r="BB295">
            <v>89.289597282299994</v>
          </cell>
          <cell r="BC295">
            <v>97.748735220300006</v>
          </cell>
          <cell r="BE295">
            <v>90.456366256099997</v>
          </cell>
          <cell r="BF295">
            <v>100.7274528505</v>
          </cell>
          <cell r="BH295">
            <v>104.13459894570001</v>
          </cell>
          <cell r="BI295">
            <v>104.6072061254</v>
          </cell>
          <cell r="BK295">
            <v>94.082002394400007</v>
          </cell>
          <cell r="BL295">
            <v>97.286932693099999</v>
          </cell>
          <cell r="BN295">
            <v>86.376514744999994</v>
          </cell>
          <cell r="BO295">
            <v>92.448075400700006</v>
          </cell>
          <cell r="BQ295">
            <v>148.15982268179999</v>
          </cell>
          <cell r="BR295">
            <v>137.0390731247</v>
          </cell>
          <cell r="BT295">
            <v>96.164610426099998</v>
          </cell>
          <cell r="BU295">
            <v>101.86037251330001</v>
          </cell>
          <cell r="BW295">
            <v>92.272989987599999</v>
          </cell>
          <cell r="BX295">
            <v>97.855390678700005</v>
          </cell>
          <cell r="BZ295">
            <v>98.353675111800001</v>
          </cell>
          <cell r="CA295">
            <v>99.982274066399995</v>
          </cell>
          <cell r="CC295">
            <v>102.74064664310001</v>
          </cell>
          <cell r="CD295">
            <v>104.84267111299999</v>
          </cell>
          <cell r="CF295">
            <v>98.925756343900005</v>
          </cell>
          <cell r="CG295">
            <v>104.061682229</v>
          </cell>
          <cell r="CI295">
            <v>92.692547928899998</v>
          </cell>
          <cell r="CJ295">
            <v>95.965002803700003</v>
          </cell>
          <cell r="CL295">
            <v>94.277047138599997</v>
          </cell>
          <cell r="CM295">
            <v>100.34663649309999</v>
          </cell>
          <cell r="CO295">
            <v>92.972553027999993</v>
          </cell>
          <cell r="CP295">
            <v>96.714734367000005</v>
          </cell>
          <cell r="CR295">
            <v>88.865271423500005</v>
          </cell>
          <cell r="CS295">
            <v>94.136511148899999</v>
          </cell>
          <cell r="CU295">
            <v>90.584009191800007</v>
          </cell>
          <cell r="CV295">
            <v>97.6988071631</v>
          </cell>
          <cell r="CX295">
            <v>91.105740712499994</v>
          </cell>
          <cell r="CY295">
            <v>95.0684941417</v>
          </cell>
        </row>
        <row r="296">
          <cell r="C296">
            <v>101.46140569640001</v>
          </cell>
          <cell r="D296">
            <v>99.845259638900004</v>
          </cell>
          <cell r="F296">
            <v>111.11684884410001</v>
          </cell>
          <cell r="G296">
            <v>110.57625632769999</v>
          </cell>
          <cell r="I296">
            <v>115.168383961</v>
          </cell>
          <cell r="J296">
            <v>113.1260916439</v>
          </cell>
          <cell r="L296">
            <v>106.8410321269</v>
          </cell>
          <cell r="M296">
            <v>104.3152124682</v>
          </cell>
          <cell r="O296">
            <v>88.6792522553</v>
          </cell>
          <cell r="P296">
            <v>109.75551973109999</v>
          </cell>
          <cell r="R296">
            <v>101.1353148141</v>
          </cell>
          <cell r="S296">
            <v>99.133700572199999</v>
          </cell>
          <cell r="U296">
            <v>101.1353148141</v>
          </cell>
          <cell r="V296">
            <v>99.133700572199999</v>
          </cell>
          <cell r="AA296">
            <v>96.081067958399998</v>
          </cell>
          <cell r="AB296">
            <v>97.431943695800001</v>
          </cell>
          <cell r="AD296">
            <v>95.640199132600003</v>
          </cell>
          <cell r="AE296">
            <v>96.174488940700002</v>
          </cell>
          <cell r="AG296">
            <v>100.91254009230001</v>
          </cell>
          <cell r="AH296">
            <v>106.9773492246</v>
          </cell>
          <cell r="AJ296">
            <v>92.974698230100003</v>
          </cell>
          <cell r="AK296">
            <v>92.947376947699993</v>
          </cell>
          <cell r="AM296">
            <v>101.22621787529999</v>
          </cell>
          <cell r="AN296">
            <v>98.667773030199996</v>
          </cell>
          <cell r="AP296">
            <v>97.973022255999993</v>
          </cell>
          <cell r="AQ296">
            <v>96.182590032199997</v>
          </cell>
          <cell r="AS296">
            <v>100.8336962393</v>
          </cell>
          <cell r="AT296">
            <v>93.843194706999995</v>
          </cell>
          <cell r="AV296">
            <v>100.5440758062</v>
          </cell>
          <cell r="AW296">
            <v>99.064008575800003</v>
          </cell>
          <cell r="AY296">
            <v>99.658065495100004</v>
          </cell>
          <cell r="AZ296">
            <v>93.684668799899995</v>
          </cell>
          <cell r="BB296">
            <v>101.0576183478</v>
          </cell>
          <cell r="BC296">
            <v>100.5838155908</v>
          </cell>
          <cell r="BE296">
            <v>103.4033835688</v>
          </cell>
          <cell r="BF296">
            <v>99.439462788599997</v>
          </cell>
          <cell r="BH296">
            <v>101.0495300712</v>
          </cell>
          <cell r="BI296">
            <v>98.324172491499993</v>
          </cell>
          <cell r="BK296">
            <v>97.790556201100003</v>
          </cell>
          <cell r="BL296">
            <v>95.536332602900004</v>
          </cell>
          <cell r="BN296">
            <v>98.764253837699997</v>
          </cell>
          <cell r="BO296">
            <v>98.195668690199994</v>
          </cell>
          <cell r="BQ296">
            <v>149.805066557</v>
          </cell>
          <cell r="BR296">
            <v>137.3752682992</v>
          </cell>
          <cell r="BT296">
            <v>103.159404787</v>
          </cell>
          <cell r="BU296">
            <v>99.308214463599995</v>
          </cell>
          <cell r="BW296">
            <v>101.7390620505</v>
          </cell>
          <cell r="BX296">
            <v>97.181754401099994</v>
          </cell>
          <cell r="BZ296">
            <v>103.5922476341</v>
          </cell>
          <cell r="CA296">
            <v>99.480340346700004</v>
          </cell>
          <cell r="CC296">
            <v>109.408506438</v>
          </cell>
          <cell r="CD296">
            <v>105.93455629339999</v>
          </cell>
          <cell r="CF296">
            <v>106.4352685356</v>
          </cell>
          <cell r="CG296">
            <v>102.504829367</v>
          </cell>
          <cell r="CI296">
            <v>100.39502880809999</v>
          </cell>
          <cell r="CJ296">
            <v>97.177968671100004</v>
          </cell>
          <cell r="CL296">
            <v>98.181195840000001</v>
          </cell>
          <cell r="CM296">
            <v>100.0869335335</v>
          </cell>
          <cell r="CO296">
            <v>98.288629189800005</v>
          </cell>
          <cell r="CP296">
            <v>99.205876194799998</v>
          </cell>
          <cell r="CR296">
            <v>96.281601355299998</v>
          </cell>
          <cell r="CS296">
            <v>94.750098257299996</v>
          </cell>
          <cell r="CU296">
            <v>95.614805351399994</v>
          </cell>
          <cell r="CV296">
            <v>95.542136444299999</v>
          </cell>
          <cell r="CX296">
            <v>96.572432179800003</v>
          </cell>
          <cell r="CY296">
            <v>96.139337550400001</v>
          </cell>
        </row>
        <row r="297">
          <cell r="C297">
            <v>101.2860656719</v>
          </cell>
          <cell r="D297">
            <v>99.8944562378</v>
          </cell>
          <cell r="F297">
            <v>109.3369221682</v>
          </cell>
          <cell r="G297">
            <v>109.5093614356</v>
          </cell>
          <cell r="I297">
            <v>110.7706348769</v>
          </cell>
          <cell r="J297">
            <v>111.92145814</v>
          </cell>
          <cell r="L297">
            <v>104.4720192117</v>
          </cell>
          <cell r="M297">
            <v>104.59696112410001</v>
          </cell>
          <cell r="O297">
            <v>115.7923235123</v>
          </cell>
          <cell r="P297">
            <v>107.6548605526</v>
          </cell>
          <cell r="R297">
            <v>103.8920057615</v>
          </cell>
          <cell r="S297">
            <v>99.116609808800007</v>
          </cell>
          <cell r="U297">
            <v>103.8920057615</v>
          </cell>
          <cell r="V297">
            <v>99.116609808800007</v>
          </cell>
          <cell r="AA297">
            <v>97.350983695300002</v>
          </cell>
          <cell r="AB297">
            <v>99.820676507300007</v>
          </cell>
          <cell r="AD297">
            <v>97.020082865099994</v>
          </cell>
          <cell r="AE297">
            <v>99.481195935299993</v>
          </cell>
          <cell r="AG297">
            <v>98.917373966499994</v>
          </cell>
          <cell r="AH297">
            <v>103.5007331229</v>
          </cell>
          <cell r="AJ297">
            <v>97.444934171400007</v>
          </cell>
          <cell r="AK297">
            <v>97.889126310699993</v>
          </cell>
          <cell r="AM297">
            <v>100.6556386747</v>
          </cell>
          <cell r="AN297">
            <v>98.272196030100005</v>
          </cell>
          <cell r="AP297">
            <v>93.948180703899993</v>
          </cell>
          <cell r="AQ297">
            <v>96.401623996500007</v>
          </cell>
          <cell r="AS297">
            <v>102.1992305305</v>
          </cell>
          <cell r="AT297">
            <v>97.063417237500005</v>
          </cell>
          <cell r="AV297">
            <v>101.0380398388</v>
          </cell>
          <cell r="AW297">
            <v>98.047709029900005</v>
          </cell>
          <cell r="AY297">
            <v>96.8383350501</v>
          </cell>
          <cell r="AZ297">
            <v>91.129408032499995</v>
          </cell>
          <cell r="BB297">
            <v>98.456151754800004</v>
          </cell>
          <cell r="BC297">
            <v>96.747066844800003</v>
          </cell>
          <cell r="BE297">
            <v>102.4728776387</v>
          </cell>
          <cell r="BF297">
            <v>99.261267368899993</v>
          </cell>
          <cell r="BH297">
            <v>122.9296981347</v>
          </cell>
          <cell r="BI297">
            <v>103.4345699956</v>
          </cell>
          <cell r="BK297">
            <v>99.309955926000001</v>
          </cell>
          <cell r="BL297">
            <v>98.465325638699994</v>
          </cell>
          <cell r="BN297">
            <v>91.149176564900003</v>
          </cell>
          <cell r="BO297">
            <v>90.435462330700005</v>
          </cell>
          <cell r="BQ297">
            <v>128.17610652720001</v>
          </cell>
          <cell r="BR297">
            <v>127.47648457459999</v>
          </cell>
          <cell r="BT297">
            <v>105.371192007</v>
          </cell>
          <cell r="BU297">
            <v>100.72828815840001</v>
          </cell>
          <cell r="BW297">
            <v>99.709378368599999</v>
          </cell>
          <cell r="BX297">
            <v>96.536036738299998</v>
          </cell>
          <cell r="BZ297">
            <v>100.4798349286</v>
          </cell>
          <cell r="CA297">
            <v>98.852505904300003</v>
          </cell>
          <cell r="CC297">
            <v>110.8955800497</v>
          </cell>
          <cell r="CD297">
            <v>109.1216676774</v>
          </cell>
          <cell r="CF297">
            <v>101.1521142551</v>
          </cell>
          <cell r="CG297">
            <v>99.756116523399996</v>
          </cell>
          <cell r="CI297">
            <v>99.529945627900005</v>
          </cell>
          <cell r="CJ297">
            <v>94.842273376999998</v>
          </cell>
          <cell r="CL297">
            <v>100.5035424423</v>
          </cell>
          <cell r="CM297">
            <v>100.35240252369999</v>
          </cell>
          <cell r="CO297">
            <v>101.15973877650001</v>
          </cell>
          <cell r="CP297">
            <v>99.152279991100002</v>
          </cell>
          <cell r="CR297">
            <v>98.551129245300004</v>
          </cell>
          <cell r="CS297">
            <v>93.303788750899997</v>
          </cell>
          <cell r="CU297">
            <v>90.981472742400001</v>
          </cell>
          <cell r="CV297">
            <v>92.730499720200001</v>
          </cell>
          <cell r="CX297">
            <v>99.551121967399993</v>
          </cell>
          <cell r="CY297">
            <v>94.423995308399995</v>
          </cell>
        </row>
        <row r="298">
          <cell r="C298">
            <v>99.458497278799996</v>
          </cell>
          <cell r="D298">
            <v>99.136413572899997</v>
          </cell>
          <cell r="F298">
            <v>111.1661639063</v>
          </cell>
          <cell r="G298">
            <v>107.8037924899</v>
          </cell>
          <cell r="I298">
            <v>113.0482741826</v>
          </cell>
          <cell r="J298">
            <v>110.1546620071</v>
          </cell>
          <cell r="L298">
            <v>102.8216864603</v>
          </cell>
          <cell r="M298">
            <v>103.04390261</v>
          </cell>
          <cell r="O298">
            <v>128.04997316660001</v>
          </cell>
          <cell r="P298">
            <v>105.54949727570001</v>
          </cell>
          <cell r="R298">
            <v>103.60107607659999</v>
          </cell>
          <cell r="S298">
            <v>96.792876316700003</v>
          </cell>
          <cell r="U298">
            <v>103.60107607659999</v>
          </cell>
          <cell r="V298">
            <v>96.792876316700003</v>
          </cell>
          <cell r="AA298">
            <v>97.989742383899994</v>
          </cell>
          <cell r="AB298">
            <v>97.711854536800004</v>
          </cell>
          <cell r="AD298">
            <v>97.189445827499995</v>
          </cell>
          <cell r="AE298">
            <v>96.743204868999996</v>
          </cell>
          <cell r="AG298">
            <v>107.4376065587</v>
          </cell>
          <cell r="AH298">
            <v>107.5172860835</v>
          </cell>
          <cell r="AJ298">
            <v>91.5531965415</v>
          </cell>
          <cell r="AK298">
            <v>92.010449504600004</v>
          </cell>
          <cell r="AM298">
            <v>97.235660734299998</v>
          </cell>
          <cell r="AN298">
            <v>98.276071622299995</v>
          </cell>
          <cell r="AP298">
            <v>93.267378320999995</v>
          </cell>
          <cell r="AQ298">
            <v>96.999421921600003</v>
          </cell>
          <cell r="AS298">
            <v>100.8290578371</v>
          </cell>
          <cell r="AT298">
            <v>96.543982802000002</v>
          </cell>
          <cell r="AV298">
            <v>99.376273794699998</v>
          </cell>
          <cell r="AW298">
            <v>96.593225239299997</v>
          </cell>
          <cell r="AY298">
            <v>87.143256683299995</v>
          </cell>
          <cell r="AZ298">
            <v>91.312600325999995</v>
          </cell>
          <cell r="BB298">
            <v>99.786649788399998</v>
          </cell>
          <cell r="BC298">
            <v>98.547318756099997</v>
          </cell>
          <cell r="BE298">
            <v>102.6369376697</v>
          </cell>
          <cell r="BF298">
            <v>101.0639456687</v>
          </cell>
          <cell r="BH298">
            <v>100.6796310183</v>
          </cell>
          <cell r="BI298">
            <v>103.6885391747</v>
          </cell>
          <cell r="BK298">
            <v>100.9749717453</v>
          </cell>
          <cell r="BL298">
            <v>100.4690320406</v>
          </cell>
          <cell r="BN298">
            <v>92.372710497900002</v>
          </cell>
          <cell r="BO298">
            <v>95.705294201599997</v>
          </cell>
          <cell r="BQ298">
            <v>113.2248096026</v>
          </cell>
          <cell r="BR298">
            <v>108.41384780209999</v>
          </cell>
          <cell r="BT298">
            <v>100.8072349222</v>
          </cell>
          <cell r="BU298">
            <v>98.795910450600005</v>
          </cell>
          <cell r="BW298">
            <v>97.521352495399995</v>
          </cell>
          <cell r="BX298">
            <v>97.512717339899993</v>
          </cell>
          <cell r="BZ298">
            <v>103.2060588129</v>
          </cell>
          <cell r="CA298">
            <v>100.5121612371</v>
          </cell>
          <cell r="CC298">
            <v>109.2417573451</v>
          </cell>
          <cell r="CD298">
            <v>108.70211684189999</v>
          </cell>
          <cell r="CF298">
            <v>96.868036657700003</v>
          </cell>
          <cell r="CG298">
            <v>99.230420818599995</v>
          </cell>
          <cell r="CI298">
            <v>102.99682291160001</v>
          </cell>
          <cell r="CJ298">
            <v>98.365518410500002</v>
          </cell>
          <cell r="CL298">
            <v>97.041475970099995</v>
          </cell>
          <cell r="CM298">
            <v>96.817859035699996</v>
          </cell>
          <cell r="CO298">
            <v>100.8227312681</v>
          </cell>
          <cell r="CP298">
            <v>98.8902192292</v>
          </cell>
          <cell r="CR298">
            <v>91.706564333100005</v>
          </cell>
          <cell r="CS298">
            <v>95.590116964399996</v>
          </cell>
          <cell r="CU298">
            <v>89.8726823489</v>
          </cell>
          <cell r="CV298">
            <v>95.082042621400007</v>
          </cell>
          <cell r="CX298">
            <v>92.025408173700001</v>
          </cell>
          <cell r="CY298">
            <v>93.873111323100005</v>
          </cell>
        </row>
        <row r="299">
          <cell r="C299">
            <v>102.6214771333</v>
          </cell>
          <cell r="D299">
            <v>99.714891433000005</v>
          </cell>
          <cell r="F299">
            <v>106.06831970109999</v>
          </cell>
          <cell r="G299">
            <v>105.3023924447</v>
          </cell>
          <cell r="I299">
            <v>109.3331904784</v>
          </cell>
          <cell r="J299">
            <v>107.27592886150001</v>
          </cell>
          <cell r="L299">
            <v>102.7044415323</v>
          </cell>
          <cell r="M299">
            <v>103.2916796475</v>
          </cell>
          <cell r="O299">
            <v>87.636309384499995</v>
          </cell>
          <cell r="P299">
            <v>95.726236291000006</v>
          </cell>
          <cell r="R299">
            <v>104.6826810068</v>
          </cell>
          <cell r="S299">
            <v>96.955606147500006</v>
          </cell>
          <cell r="U299">
            <v>104.6826810068</v>
          </cell>
          <cell r="V299">
            <v>96.955606147500006</v>
          </cell>
          <cell r="AA299">
            <v>98.711256925499995</v>
          </cell>
          <cell r="AB299">
            <v>100.3310011345</v>
          </cell>
          <cell r="AD299">
            <v>98.589253138700002</v>
          </cell>
          <cell r="AE299">
            <v>100.3505620702</v>
          </cell>
          <cell r="AG299">
            <v>104.29540987439999</v>
          </cell>
          <cell r="AH299">
            <v>105.7492860927</v>
          </cell>
          <cell r="AJ299">
            <v>92.850846040299999</v>
          </cell>
          <cell r="AK299">
            <v>94.258524653099997</v>
          </cell>
          <cell r="AM299">
            <v>102.92909064369999</v>
          </cell>
          <cell r="AN299">
            <v>98.860942125500003</v>
          </cell>
          <cell r="AP299">
            <v>96.390028238400006</v>
          </cell>
          <cell r="AQ299">
            <v>97.815543116200004</v>
          </cell>
          <cell r="AS299">
            <v>105.0989621776</v>
          </cell>
          <cell r="AT299">
            <v>96.268044068500004</v>
          </cell>
          <cell r="AV299">
            <v>106.1072564896</v>
          </cell>
          <cell r="AW299">
            <v>98.631092369300006</v>
          </cell>
          <cell r="AY299">
            <v>96.162527113600007</v>
          </cell>
          <cell r="AZ299">
            <v>88.567349256599996</v>
          </cell>
          <cell r="BB299">
            <v>102.5331744519</v>
          </cell>
          <cell r="BC299">
            <v>97.848924658499996</v>
          </cell>
          <cell r="BE299">
            <v>104.0897256327</v>
          </cell>
          <cell r="BF299">
            <v>98.049222656400005</v>
          </cell>
          <cell r="BH299">
            <v>107.972501564</v>
          </cell>
          <cell r="BI299">
            <v>99.322931901999993</v>
          </cell>
          <cell r="BK299">
            <v>98.772004777899994</v>
          </cell>
          <cell r="BL299">
            <v>98.169134041999996</v>
          </cell>
          <cell r="BN299">
            <v>102.80378782530001</v>
          </cell>
          <cell r="BO299">
            <v>95.886754380300005</v>
          </cell>
          <cell r="BQ299">
            <v>117.9504441553</v>
          </cell>
          <cell r="BR299">
            <v>114.627988566</v>
          </cell>
          <cell r="BT299">
            <v>106.75428366289999</v>
          </cell>
          <cell r="BU299">
            <v>103.4283366953</v>
          </cell>
          <cell r="BW299">
            <v>100.7220550392</v>
          </cell>
          <cell r="BX299">
            <v>97.0005177723</v>
          </cell>
          <cell r="BZ299">
            <v>99.863208995199997</v>
          </cell>
          <cell r="CA299">
            <v>97.539971488199996</v>
          </cell>
          <cell r="CC299">
            <v>110.9237505314</v>
          </cell>
          <cell r="CD299">
            <v>108.4932638108</v>
          </cell>
          <cell r="CF299">
            <v>104.8442382785</v>
          </cell>
          <cell r="CG299">
            <v>100.9934849113</v>
          </cell>
          <cell r="CI299">
            <v>96.933183218699995</v>
          </cell>
          <cell r="CJ299">
            <v>96.351648672799996</v>
          </cell>
          <cell r="CL299">
            <v>103.17961640670001</v>
          </cell>
          <cell r="CM299">
            <v>98.864260246499995</v>
          </cell>
          <cell r="CO299">
            <v>103.8412739385</v>
          </cell>
          <cell r="CP299">
            <v>98.694373276799993</v>
          </cell>
          <cell r="CR299">
            <v>105.1999191</v>
          </cell>
          <cell r="CS299">
            <v>96.913418185899999</v>
          </cell>
          <cell r="CU299">
            <v>92.341084355899994</v>
          </cell>
          <cell r="CV299">
            <v>92.847901940100002</v>
          </cell>
          <cell r="CX299">
            <v>96.890656719600003</v>
          </cell>
          <cell r="CY299">
            <v>94.071224483600005</v>
          </cell>
        </row>
        <row r="300">
          <cell r="C300">
            <v>98.524639189400006</v>
          </cell>
          <cell r="D300">
            <v>98.742316685299997</v>
          </cell>
          <cell r="F300">
            <v>96.923090696399996</v>
          </cell>
          <cell r="G300">
            <v>98.1623111448</v>
          </cell>
          <cell r="I300">
            <v>94.654485558399998</v>
          </cell>
          <cell r="J300">
            <v>95.233390450900004</v>
          </cell>
          <cell r="L300">
            <v>101.343472216</v>
          </cell>
          <cell r="M300">
            <v>102.6848219078</v>
          </cell>
          <cell r="O300">
            <v>100.7846679133</v>
          </cell>
          <cell r="P300">
            <v>106.64393163050001</v>
          </cell>
          <cell r="R300">
            <v>104.33870147899999</v>
          </cell>
          <cell r="S300">
            <v>97.8575456417</v>
          </cell>
          <cell r="U300">
            <v>104.33870147899999</v>
          </cell>
          <cell r="V300">
            <v>97.8575456417</v>
          </cell>
          <cell r="AA300">
            <v>105.1902574511</v>
          </cell>
          <cell r="AB300">
            <v>102.7026079964</v>
          </cell>
          <cell r="AD300">
            <v>107.7692933969</v>
          </cell>
          <cell r="AE300">
            <v>103.87369461430001</v>
          </cell>
          <cell r="AG300">
            <v>101.87037982299999</v>
          </cell>
          <cell r="AH300">
            <v>103.4191090026</v>
          </cell>
          <cell r="AJ300">
            <v>93.992186148499997</v>
          </cell>
          <cell r="AK300">
            <v>96.266107958600003</v>
          </cell>
          <cell r="AM300">
            <v>96.296714164500003</v>
          </cell>
          <cell r="AN300">
            <v>97.294270957699993</v>
          </cell>
          <cell r="AP300">
            <v>91.712802589399999</v>
          </cell>
          <cell r="AQ300">
            <v>97.465626453599995</v>
          </cell>
          <cell r="AS300">
            <v>95.486045095700007</v>
          </cell>
          <cell r="AT300">
            <v>95.7168102901</v>
          </cell>
          <cell r="AV300">
            <v>96.628348733199999</v>
          </cell>
          <cell r="AW300">
            <v>97.202347795099996</v>
          </cell>
          <cell r="AY300">
            <v>103.2703827556</v>
          </cell>
          <cell r="AZ300">
            <v>92.112436345399999</v>
          </cell>
          <cell r="BB300">
            <v>99.692489230000007</v>
          </cell>
          <cell r="BC300">
            <v>94.692918561400006</v>
          </cell>
          <cell r="BE300">
            <v>100.5268512244</v>
          </cell>
          <cell r="BF300">
            <v>98.982588964800001</v>
          </cell>
          <cell r="BH300">
            <v>89.160125661699993</v>
          </cell>
          <cell r="BI300">
            <v>100.8402506732</v>
          </cell>
          <cell r="BK300">
            <v>94.781877539999996</v>
          </cell>
          <cell r="BL300">
            <v>97.460374662700005</v>
          </cell>
          <cell r="BN300">
            <v>110.0514128396</v>
          </cell>
          <cell r="BO300">
            <v>103.51524690799999</v>
          </cell>
          <cell r="BQ300">
            <v>89.7563225966</v>
          </cell>
          <cell r="BR300">
            <v>95.549917488600002</v>
          </cell>
          <cell r="BT300">
            <v>93.360149305799993</v>
          </cell>
          <cell r="BU300">
            <v>94.648264033499999</v>
          </cell>
          <cell r="BW300">
            <v>95.941507536700001</v>
          </cell>
          <cell r="BX300">
            <v>96.492492445799996</v>
          </cell>
          <cell r="BZ300">
            <v>95.407017542299997</v>
          </cell>
          <cell r="CA300">
            <v>97.948805809899994</v>
          </cell>
          <cell r="CC300">
            <v>100.38007735079999</v>
          </cell>
          <cell r="CD300">
            <v>103.2671526187</v>
          </cell>
          <cell r="CF300">
            <v>99.716851155699999</v>
          </cell>
          <cell r="CG300">
            <v>99.597627183200004</v>
          </cell>
          <cell r="CI300">
            <v>97.181659541800002</v>
          </cell>
          <cell r="CJ300">
            <v>99.814264170900003</v>
          </cell>
          <cell r="CL300">
            <v>102.7787744452</v>
          </cell>
          <cell r="CM300">
            <v>97.835980425499997</v>
          </cell>
          <cell r="CO300">
            <v>104.1125055664</v>
          </cell>
          <cell r="CP300">
            <v>99.430329727900002</v>
          </cell>
          <cell r="CR300">
            <v>95.903008249400003</v>
          </cell>
          <cell r="CS300">
            <v>95.207172527200001</v>
          </cell>
          <cell r="CU300">
            <v>98.745573116599999</v>
          </cell>
          <cell r="CV300">
            <v>95.821836085499996</v>
          </cell>
          <cell r="CX300">
            <v>101.8034208951</v>
          </cell>
          <cell r="CY300">
            <v>97.339662282999996</v>
          </cell>
        </row>
        <row r="301">
          <cell r="C301">
            <v>101.940013247</v>
          </cell>
          <cell r="D301">
            <v>99.839376184700001</v>
          </cell>
          <cell r="F301">
            <v>104.2680833551</v>
          </cell>
          <cell r="G301">
            <v>103.84340458299999</v>
          </cell>
          <cell r="I301">
            <v>107.0977915668</v>
          </cell>
          <cell r="J301">
            <v>105.4680711557</v>
          </cell>
          <cell r="L301">
            <v>104.53982588549999</v>
          </cell>
          <cell r="M301">
            <v>102.3148253863</v>
          </cell>
          <cell r="O301">
            <v>74.604195636</v>
          </cell>
          <cell r="P301">
            <v>93.225275717700001</v>
          </cell>
          <cell r="R301">
            <v>99.349112788400006</v>
          </cell>
          <cell r="S301">
            <v>94.790470942400006</v>
          </cell>
          <cell r="U301">
            <v>99.349112788400006</v>
          </cell>
          <cell r="V301">
            <v>94.790470942400006</v>
          </cell>
          <cell r="AA301">
            <v>102.2435571221</v>
          </cell>
          <cell r="AB301">
            <v>101.5882157595</v>
          </cell>
          <cell r="AD301">
            <v>97.806760387400004</v>
          </cell>
          <cell r="AE301">
            <v>100.5952706066</v>
          </cell>
          <cell r="AG301">
            <v>126.2897564371</v>
          </cell>
          <cell r="AH301">
            <v>111.7867823986</v>
          </cell>
          <cell r="AJ301">
            <v>99.919498853099995</v>
          </cell>
          <cell r="AK301">
            <v>95.686105063599996</v>
          </cell>
          <cell r="AM301">
            <v>101.6393887097</v>
          </cell>
          <cell r="AN301">
            <v>98.976161003399994</v>
          </cell>
          <cell r="AP301">
            <v>95.455409798100007</v>
          </cell>
          <cell r="AQ301">
            <v>98.696135250400005</v>
          </cell>
          <cell r="AS301">
            <v>100.19800731949999</v>
          </cell>
          <cell r="AT301">
            <v>97.604880947799998</v>
          </cell>
          <cell r="AV301">
            <v>102.204781514</v>
          </cell>
          <cell r="AW301">
            <v>96.177881640099997</v>
          </cell>
          <cell r="AY301">
            <v>103.2034077556</v>
          </cell>
          <cell r="AZ301">
            <v>96.116001971700001</v>
          </cell>
          <cell r="BB301">
            <v>104.87593978370001</v>
          </cell>
          <cell r="BC301">
            <v>96.323499000300004</v>
          </cell>
          <cell r="BE301">
            <v>103.5783042755</v>
          </cell>
          <cell r="BF301">
            <v>99.598434762599993</v>
          </cell>
          <cell r="BH301">
            <v>89.149340639299993</v>
          </cell>
          <cell r="BI301">
            <v>94.309782106699998</v>
          </cell>
          <cell r="BK301">
            <v>99.346261614300005</v>
          </cell>
          <cell r="BL301">
            <v>98.906083302900001</v>
          </cell>
          <cell r="BN301">
            <v>100.2346469786</v>
          </cell>
          <cell r="BO301">
            <v>96.669743248100005</v>
          </cell>
          <cell r="BQ301">
            <v>85.695510779499998</v>
          </cell>
          <cell r="BR301">
            <v>93.911956645999993</v>
          </cell>
          <cell r="BT301">
            <v>101.6750535979</v>
          </cell>
          <cell r="BU301">
            <v>98.238633393900002</v>
          </cell>
          <cell r="BW301">
            <v>103.38250094110001</v>
          </cell>
          <cell r="BX301">
            <v>98.844733692800006</v>
          </cell>
          <cell r="BZ301">
            <v>101.0619864967</v>
          </cell>
          <cell r="CA301">
            <v>99.199147295100005</v>
          </cell>
          <cell r="CC301">
            <v>105.7986924348</v>
          </cell>
          <cell r="CD301">
            <v>105.4963519568</v>
          </cell>
          <cell r="CF301">
            <v>102.785126979</v>
          </cell>
          <cell r="CG301">
            <v>99.267487926300007</v>
          </cell>
          <cell r="CI301">
            <v>96.504993098599996</v>
          </cell>
          <cell r="CJ301">
            <v>97.033486378500001</v>
          </cell>
          <cell r="CL301">
            <v>104.2201020155</v>
          </cell>
          <cell r="CM301">
            <v>99.690815757600006</v>
          </cell>
          <cell r="CO301">
            <v>105.7212373797</v>
          </cell>
          <cell r="CP301">
            <v>98.855252740599994</v>
          </cell>
          <cell r="CR301">
            <v>107.2344839342</v>
          </cell>
          <cell r="CS301">
            <v>99.434988499200003</v>
          </cell>
          <cell r="CU301">
            <v>104.5529530661</v>
          </cell>
          <cell r="CV301">
            <v>97.7682313894</v>
          </cell>
          <cell r="CX301">
            <v>102.8242149371</v>
          </cell>
          <cell r="CY301">
            <v>95.962829919900003</v>
          </cell>
        </row>
        <row r="302">
          <cell r="C302">
            <v>100.71279854700001</v>
          </cell>
          <cell r="D302">
            <v>100.059583074</v>
          </cell>
          <cell r="F302">
            <v>101.3581443736</v>
          </cell>
          <cell r="G302">
            <v>103.8148772895</v>
          </cell>
          <cell r="I302">
            <v>101.5080634869</v>
          </cell>
          <cell r="J302">
            <v>103.96914998859999</v>
          </cell>
          <cell r="L302">
            <v>102.3814041779</v>
          </cell>
          <cell r="M302">
            <v>102.9930966796</v>
          </cell>
          <cell r="O302">
            <v>95.453688147999998</v>
          </cell>
          <cell r="P302">
            <v>106.90411180949999</v>
          </cell>
          <cell r="R302">
            <v>100.64355633300001</v>
          </cell>
          <cell r="S302">
            <v>102.137090935</v>
          </cell>
          <cell r="U302">
            <v>100.64355633300001</v>
          </cell>
          <cell r="V302">
            <v>102.137090935</v>
          </cell>
          <cell r="AA302">
            <v>102.51577717000001</v>
          </cell>
          <cell r="AB302">
            <v>98.993149917400004</v>
          </cell>
          <cell r="AD302">
            <v>99.402935809200002</v>
          </cell>
          <cell r="AE302">
            <v>96.798723077899993</v>
          </cell>
          <cell r="AG302">
            <v>123.4389925702</v>
          </cell>
          <cell r="AH302">
            <v>110.9289285263</v>
          </cell>
          <cell r="AJ302">
            <v>96.113624921699994</v>
          </cell>
          <cell r="AK302">
            <v>98.141268652999997</v>
          </cell>
          <cell r="AM302">
            <v>100.054315249</v>
          </cell>
          <cell r="AN302">
            <v>99.318184475899997</v>
          </cell>
          <cell r="AP302">
            <v>99.1668920563</v>
          </cell>
          <cell r="AQ302">
            <v>99.224862475600005</v>
          </cell>
          <cell r="AS302">
            <v>101.1483171151</v>
          </cell>
          <cell r="AT302">
            <v>99.981281328799994</v>
          </cell>
          <cell r="AV302">
            <v>100.9632400226</v>
          </cell>
          <cell r="AW302">
            <v>97.202504039299995</v>
          </cell>
          <cell r="AY302">
            <v>94.106853061500004</v>
          </cell>
          <cell r="AZ302">
            <v>94.466540718299996</v>
          </cell>
          <cell r="BB302">
            <v>101.8331649334</v>
          </cell>
          <cell r="BC302">
            <v>98.062383423300005</v>
          </cell>
          <cell r="BE302">
            <v>102.79725527630001</v>
          </cell>
          <cell r="BF302">
            <v>98.833307232799996</v>
          </cell>
          <cell r="BH302">
            <v>100.8773931537</v>
          </cell>
          <cell r="BI302">
            <v>101.13337270460001</v>
          </cell>
          <cell r="BK302">
            <v>97.015216733499997</v>
          </cell>
          <cell r="BL302">
            <v>97.874567806000002</v>
          </cell>
          <cell r="BN302">
            <v>107.5517023901</v>
          </cell>
          <cell r="BO302">
            <v>100.0142654328</v>
          </cell>
          <cell r="BQ302">
            <v>93.416465208800005</v>
          </cell>
          <cell r="BR302">
            <v>101.8097864371</v>
          </cell>
          <cell r="BT302">
            <v>98.253833452999999</v>
          </cell>
          <cell r="BU302">
            <v>99.751389408799994</v>
          </cell>
          <cell r="BW302">
            <v>98.552096184199996</v>
          </cell>
          <cell r="BX302">
            <v>97.237911739500007</v>
          </cell>
          <cell r="BZ302">
            <v>100.0002041</v>
          </cell>
          <cell r="CA302">
            <v>100.4867379775</v>
          </cell>
          <cell r="CC302">
            <v>103.8767319546</v>
          </cell>
          <cell r="CD302">
            <v>106.4345990754</v>
          </cell>
          <cell r="CF302">
            <v>98.406657074400002</v>
          </cell>
          <cell r="CG302">
            <v>97.565450892100003</v>
          </cell>
          <cell r="CI302">
            <v>100.32160519679999</v>
          </cell>
          <cell r="CJ302">
            <v>101.2911092162</v>
          </cell>
          <cell r="CL302">
            <v>103.41980933470001</v>
          </cell>
          <cell r="CM302">
            <v>99.632776329400002</v>
          </cell>
          <cell r="CO302">
            <v>98.469541844399998</v>
          </cell>
          <cell r="CP302">
            <v>97.839661705300003</v>
          </cell>
          <cell r="CR302">
            <v>101.05351946970001</v>
          </cell>
          <cell r="CS302">
            <v>97.675842789200004</v>
          </cell>
          <cell r="CU302">
            <v>99.7701720357</v>
          </cell>
          <cell r="CV302">
            <v>90.655789816500004</v>
          </cell>
          <cell r="CX302">
            <v>96.022736081000005</v>
          </cell>
          <cell r="CY302">
            <v>97.734465631199996</v>
          </cell>
        </row>
        <row r="303">
          <cell r="C303">
            <v>97.162443447300006</v>
          </cell>
          <cell r="D303">
            <v>100.7290967619</v>
          </cell>
          <cell r="F303">
            <v>106.3183186654</v>
          </cell>
          <cell r="G303">
            <v>103.749144413</v>
          </cell>
          <cell r="I303">
            <v>104.8839064493</v>
          </cell>
          <cell r="J303">
            <v>103.9080427767</v>
          </cell>
          <cell r="L303">
            <v>101.8081440605</v>
          </cell>
          <cell r="M303">
            <v>100.9348546941</v>
          </cell>
          <cell r="O303">
            <v>140.13392714919999</v>
          </cell>
          <cell r="P303">
            <v>113.4602299938</v>
          </cell>
          <cell r="R303">
            <v>91.453674950500002</v>
          </cell>
          <cell r="S303">
            <v>98.195854728399993</v>
          </cell>
          <cell r="U303">
            <v>91.453674950500002</v>
          </cell>
          <cell r="V303">
            <v>98.195854728399993</v>
          </cell>
          <cell r="AA303">
            <v>111.6169843588</v>
          </cell>
          <cell r="AB303">
            <v>103.8233360942</v>
          </cell>
          <cell r="AD303">
            <v>110.0925658347</v>
          </cell>
          <cell r="AE303">
            <v>103.5962921105</v>
          </cell>
          <cell r="AG303">
            <v>131.49148668340001</v>
          </cell>
          <cell r="AH303">
            <v>112.124850288</v>
          </cell>
          <cell r="AJ303">
            <v>97.1452312073</v>
          </cell>
          <cell r="AK303">
            <v>95.701766919799994</v>
          </cell>
          <cell r="AM303">
            <v>91.592114433999996</v>
          </cell>
          <cell r="AN303">
            <v>99.281232996900002</v>
          </cell>
          <cell r="AP303">
            <v>102.61848379209999</v>
          </cell>
          <cell r="AQ303">
            <v>99.216488878800007</v>
          </cell>
          <cell r="AS303">
            <v>95.135353962500005</v>
          </cell>
          <cell r="AT303">
            <v>98.987916675400001</v>
          </cell>
          <cell r="AV303">
            <v>80.623943193700001</v>
          </cell>
          <cell r="AW303">
            <v>96.099575893400001</v>
          </cell>
          <cell r="AY303">
            <v>87.336274465700001</v>
          </cell>
          <cell r="AZ303">
            <v>94.890465413599998</v>
          </cell>
          <cell r="BB303">
            <v>92.348032844599999</v>
          </cell>
          <cell r="BC303">
            <v>99.508577582100003</v>
          </cell>
          <cell r="BE303">
            <v>91.059201150600003</v>
          </cell>
          <cell r="BF303">
            <v>101.3344217578</v>
          </cell>
          <cell r="BH303">
            <v>85.662241811900003</v>
          </cell>
          <cell r="BI303">
            <v>102.7927556624</v>
          </cell>
          <cell r="BK303">
            <v>94.387151991699994</v>
          </cell>
          <cell r="BL303">
            <v>97.938389906099999</v>
          </cell>
          <cell r="BN303">
            <v>103.32777178809999</v>
          </cell>
          <cell r="BO303">
            <v>100.1924105579</v>
          </cell>
          <cell r="BQ303">
            <v>92.626697178900002</v>
          </cell>
          <cell r="BR303">
            <v>97.557287986199995</v>
          </cell>
          <cell r="BT303">
            <v>94.132217660999999</v>
          </cell>
          <cell r="BU303">
            <v>100.6528725695</v>
          </cell>
          <cell r="BW303">
            <v>82.872863339000006</v>
          </cell>
          <cell r="BX303">
            <v>97.6048051888</v>
          </cell>
          <cell r="BZ303">
            <v>99.730454373599997</v>
          </cell>
          <cell r="CA303">
            <v>102.0471820512</v>
          </cell>
          <cell r="CC303">
            <v>100.88541089829999</v>
          </cell>
          <cell r="CD303">
            <v>106.13684799009999</v>
          </cell>
          <cell r="CF303">
            <v>90.129580944300002</v>
          </cell>
          <cell r="CG303">
            <v>100.0091435909</v>
          </cell>
          <cell r="CI303">
            <v>89.241508352400004</v>
          </cell>
          <cell r="CJ303">
            <v>101.32662396630001</v>
          </cell>
          <cell r="CL303">
            <v>91.706639868899998</v>
          </cell>
          <cell r="CM303">
            <v>100.0399329785</v>
          </cell>
          <cell r="CO303">
            <v>90.160943328499997</v>
          </cell>
          <cell r="CP303">
            <v>99.660134017000004</v>
          </cell>
          <cell r="CR303">
            <v>79.583373161099999</v>
          </cell>
          <cell r="CS303">
            <v>97.237715937000004</v>
          </cell>
          <cell r="CU303">
            <v>107.7443097395</v>
          </cell>
          <cell r="CV303">
            <v>105.54863208979999</v>
          </cell>
          <cell r="CX303">
            <v>90.116035264499999</v>
          </cell>
          <cell r="CY303">
            <v>98.318582693400003</v>
          </cell>
        </row>
        <row r="304">
          <cell r="C304">
            <v>97.727182159700007</v>
          </cell>
          <cell r="D304">
            <v>99.855400293900004</v>
          </cell>
          <cell r="F304">
            <v>106.4852712209</v>
          </cell>
          <cell r="G304">
            <v>104.9222769711</v>
          </cell>
          <cell r="I304">
            <v>108.3960420121</v>
          </cell>
          <cell r="J304">
            <v>106.5150190566</v>
          </cell>
          <cell r="L304">
            <v>102.3401124271</v>
          </cell>
          <cell r="M304">
            <v>101.9991031375</v>
          </cell>
          <cell r="O304">
            <v>105.045271375</v>
          </cell>
          <cell r="P304">
            <v>101.0290678094</v>
          </cell>
          <cell r="R304">
            <v>92.675889998399995</v>
          </cell>
          <cell r="S304">
            <v>100.35335179010001</v>
          </cell>
          <cell r="U304">
            <v>92.675889998399995</v>
          </cell>
          <cell r="V304">
            <v>100.35335179010001</v>
          </cell>
          <cell r="AA304">
            <v>96.257365364400002</v>
          </cell>
          <cell r="AB304">
            <v>101.1116041514</v>
          </cell>
          <cell r="AD304">
            <v>94.378812065899993</v>
          </cell>
          <cell r="AE304">
            <v>99.840456609</v>
          </cell>
          <cell r="AG304">
            <v>101.6191694777</v>
          </cell>
          <cell r="AH304">
            <v>106.7084434807</v>
          </cell>
          <cell r="AJ304">
            <v>100.94799370619999</v>
          </cell>
          <cell r="AK304">
            <v>101.8925324544</v>
          </cell>
          <cell r="AM304">
            <v>96.9383331489</v>
          </cell>
          <cell r="AN304">
            <v>98.521271909600003</v>
          </cell>
          <cell r="AP304">
            <v>103.8984235273</v>
          </cell>
          <cell r="AQ304">
            <v>99.221968835200002</v>
          </cell>
          <cell r="AS304">
            <v>86.578537960299997</v>
          </cell>
          <cell r="AT304">
            <v>98.398714205999994</v>
          </cell>
          <cell r="AV304">
            <v>91.922331944299998</v>
          </cell>
          <cell r="AW304">
            <v>95.658834480199999</v>
          </cell>
          <cell r="AY304">
            <v>89.356344552099998</v>
          </cell>
          <cell r="AZ304">
            <v>96.746547115699997</v>
          </cell>
          <cell r="BB304">
            <v>90.322907141499996</v>
          </cell>
          <cell r="BC304">
            <v>98.117244267000004</v>
          </cell>
          <cell r="BE304">
            <v>91.070901521400003</v>
          </cell>
          <cell r="BF304">
            <v>98.776399156899998</v>
          </cell>
          <cell r="BH304">
            <v>97.473086678300007</v>
          </cell>
          <cell r="BI304">
            <v>103.02649015590001</v>
          </cell>
          <cell r="BK304">
            <v>100.33874763910001</v>
          </cell>
          <cell r="BL304">
            <v>97.515945721500003</v>
          </cell>
          <cell r="BN304">
            <v>94.151644494699994</v>
          </cell>
          <cell r="BO304">
            <v>102.28509573709999</v>
          </cell>
          <cell r="BQ304">
            <v>99.488894202099999</v>
          </cell>
          <cell r="BR304">
            <v>102.4579261482</v>
          </cell>
          <cell r="BT304">
            <v>100.7625145257</v>
          </cell>
          <cell r="BU304">
            <v>102.60583426079999</v>
          </cell>
          <cell r="BW304">
            <v>98.176505931099996</v>
          </cell>
          <cell r="BX304">
            <v>98.414153271299995</v>
          </cell>
          <cell r="BZ304">
            <v>98.188083449000004</v>
          </cell>
          <cell r="CA304">
            <v>101.9587120788</v>
          </cell>
          <cell r="CC304">
            <v>102.5501859431</v>
          </cell>
          <cell r="CD304">
            <v>100.54471513049999</v>
          </cell>
          <cell r="CF304">
            <v>98.884321423499998</v>
          </cell>
          <cell r="CG304">
            <v>99.428869148999993</v>
          </cell>
          <cell r="CI304">
            <v>99.222990780499998</v>
          </cell>
          <cell r="CJ304">
            <v>98.714063758199998</v>
          </cell>
          <cell r="CL304">
            <v>99.110250524099996</v>
          </cell>
          <cell r="CM304">
            <v>99.819649320300002</v>
          </cell>
          <cell r="CO304">
            <v>94.019797567500007</v>
          </cell>
          <cell r="CP304">
            <v>97.880849890299999</v>
          </cell>
          <cell r="CR304">
            <v>90.756490114299993</v>
          </cell>
          <cell r="CS304">
            <v>95.068923389999995</v>
          </cell>
          <cell r="CU304">
            <v>96.927751195200003</v>
          </cell>
          <cell r="CV304">
            <v>100.60929017220001</v>
          </cell>
          <cell r="CX304">
            <v>91.1503819574</v>
          </cell>
          <cell r="CY304">
            <v>97.734121926399993</v>
          </cell>
        </row>
        <row r="305">
          <cell r="C305">
            <v>96.207860512099998</v>
          </cell>
          <cell r="D305">
            <v>100.26525483579999</v>
          </cell>
          <cell r="F305">
            <v>96.006703894799998</v>
          </cell>
          <cell r="G305">
            <v>102.4058339434</v>
          </cell>
          <cell r="I305">
            <v>95.670821035499998</v>
          </cell>
          <cell r="J305">
            <v>103.6753936874</v>
          </cell>
          <cell r="L305">
            <v>95.355008000699996</v>
          </cell>
          <cell r="M305">
            <v>101.0795476104</v>
          </cell>
          <cell r="O305">
            <v>102.1881354379</v>
          </cell>
          <cell r="P305">
            <v>96.034232067700003</v>
          </cell>
          <cell r="R305">
            <v>91.756249939100002</v>
          </cell>
          <cell r="S305">
            <v>101.16592223489999</v>
          </cell>
          <cell r="U305">
            <v>91.756249939100002</v>
          </cell>
          <cell r="V305">
            <v>101.16592223489999</v>
          </cell>
          <cell r="AA305">
            <v>102.8722730981</v>
          </cell>
          <cell r="AB305">
            <v>103.6337436757</v>
          </cell>
          <cell r="AD305">
            <v>103.97447468599999</v>
          </cell>
          <cell r="AE305">
            <v>103.54011282970001</v>
          </cell>
          <cell r="AG305">
            <v>97.737257277400005</v>
          </cell>
          <cell r="AH305">
            <v>104.7929089065</v>
          </cell>
          <cell r="AJ305">
            <v>102.46220142849999</v>
          </cell>
          <cell r="AK305">
            <v>101.47868700159999</v>
          </cell>
          <cell r="AM305">
            <v>94.669161512900004</v>
          </cell>
          <cell r="AN305">
            <v>98.610940462499997</v>
          </cell>
          <cell r="AP305">
            <v>99.192178823099994</v>
          </cell>
          <cell r="AQ305">
            <v>98.960023836700003</v>
          </cell>
          <cell r="AS305">
            <v>83.877520847599996</v>
          </cell>
          <cell r="AT305">
            <v>97.862885507800002</v>
          </cell>
          <cell r="AV305">
            <v>98.759834851500003</v>
          </cell>
          <cell r="AW305">
            <v>99.895906371699994</v>
          </cell>
          <cell r="AY305">
            <v>84.507318590099999</v>
          </cell>
          <cell r="AZ305">
            <v>96.065527221300002</v>
          </cell>
          <cell r="BB305">
            <v>93.652088946000006</v>
          </cell>
          <cell r="BC305">
            <v>98.212127270600007</v>
          </cell>
          <cell r="BE305">
            <v>94.728508196899995</v>
          </cell>
          <cell r="BF305">
            <v>98.632189961999998</v>
          </cell>
          <cell r="BH305">
            <v>95.449036489700006</v>
          </cell>
          <cell r="BI305">
            <v>98.940962936299996</v>
          </cell>
          <cell r="BK305">
            <v>94.114857188299993</v>
          </cell>
          <cell r="BL305">
            <v>97.963322452900002</v>
          </cell>
          <cell r="BN305">
            <v>86.416489162000005</v>
          </cell>
          <cell r="BO305">
            <v>96.757836980700006</v>
          </cell>
          <cell r="BQ305">
            <v>78.673299478900006</v>
          </cell>
          <cell r="BR305">
            <v>81.106779159699997</v>
          </cell>
          <cell r="BT305">
            <v>95.690526198100002</v>
          </cell>
          <cell r="BU305">
            <v>101.183251551</v>
          </cell>
          <cell r="BW305">
            <v>95.418923740400004</v>
          </cell>
          <cell r="BX305">
            <v>97.983534904400003</v>
          </cell>
          <cell r="BZ305">
            <v>94.870509656500005</v>
          </cell>
          <cell r="CA305">
            <v>100.5050147015</v>
          </cell>
          <cell r="CC305">
            <v>96.536814061900003</v>
          </cell>
          <cell r="CD305">
            <v>99.180765380699995</v>
          </cell>
          <cell r="CF305">
            <v>95.243154649399997</v>
          </cell>
          <cell r="CG305">
            <v>100.36041038880001</v>
          </cell>
          <cell r="CI305">
            <v>96.108039142400003</v>
          </cell>
          <cell r="CJ305">
            <v>98.834869415599997</v>
          </cell>
          <cell r="CL305">
            <v>94.971541775899993</v>
          </cell>
          <cell r="CM305">
            <v>98.902155592599996</v>
          </cell>
          <cell r="CO305">
            <v>93.929974226699997</v>
          </cell>
          <cell r="CP305">
            <v>98.296349935400002</v>
          </cell>
          <cell r="CR305">
            <v>95.137944603700006</v>
          </cell>
          <cell r="CS305">
            <v>99.030450625599997</v>
          </cell>
          <cell r="CU305">
            <v>92.806189764099997</v>
          </cell>
          <cell r="CV305">
            <v>99.241712928300004</v>
          </cell>
          <cell r="CX305">
            <v>91.787025980999999</v>
          </cell>
          <cell r="CY305">
            <v>97.820450911699993</v>
          </cell>
        </row>
        <row r="306">
          <cell r="C306">
            <v>100.21149396520001</v>
          </cell>
          <cell r="D306">
            <v>100.33257188189999</v>
          </cell>
          <cell r="F306">
            <v>103.4954450303</v>
          </cell>
          <cell r="G306">
            <v>102.26080781340001</v>
          </cell>
          <cell r="I306">
            <v>103.85971183860001</v>
          </cell>
          <cell r="J306">
            <v>102.0321569458</v>
          </cell>
          <cell r="L306">
            <v>104.12707666519999</v>
          </cell>
          <cell r="M306">
            <v>104.5813893638</v>
          </cell>
          <cell r="O306">
            <v>97.114342301799994</v>
          </cell>
          <cell r="P306">
            <v>92.697058699999999</v>
          </cell>
          <cell r="R306">
            <v>91.787764607900002</v>
          </cell>
          <cell r="S306">
            <v>98.132272561500002</v>
          </cell>
          <cell r="U306">
            <v>91.787764607900002</v>
          </cell>
          <cell r="V306">
            <v>98.132272561500002</v>
          </cell>
          <cell r="AA306">
            <v>96.597391083000005</v>
          </cell>
          <cell r="AB306">
            <v>101.343158445</v>
          </cell>
          <cell r="AD306">
            <v>95.406638685600001</v>
          </cell>
          <cell r="AE306">
            <v>100.21447677090001</v>
          </cell>
          <cell r="AG306">
            <v>99.434457656700005</v>
          </cell>
          <cell r="AH306">
            <v>105.870732741</v>
          </cell>
          <cell r="AJ306">
            <v>100.2318835894</v>
          </cell>
          <cell r="AK306">
            <v>101.9373300829</v>
          </cell>
          <cell r="AM306">
            <v>101.44359904549999</v>
          </cell>
          <cell r="AN306">
            <v>100.17068135709999</v>
          </cell>
          <cell r="AP306">
            <v>103.74346959189999</v>
          </cell>
          <cell r="AQ306">
            <v>99.846675324700001</v>
          </cell>
          <cell r="AS306">
            <v>98.867971535699994</v>
          </cell>
          <cell r="AT306">
            <v>101.6152842429</v>
          </cell>
          <cell r="AV306">
            <v>101.7975110874</v>
          </cell>
          <cell r="AW306">
            <v>106.0049246745</v>
          </cell>
          <cell r="AY306">
            <v>90.857484951399996</v>
          </cell>
          <cell r="AZ306">
            <v>97.408034388499999</v>
          </cell>
          <cell r="BB306">
            <v>96.2766838979</v>
          </cell>
          <cell r="BC306">
            <v>101.15271444779999</v>
          </cell>
          <cell r="BE306">
            <v>99.132268944200007</v>
          </cell>
          <cell r="BF306">
            <v>101.8304047045</v>
          </cell>
          <cell r="BH306">
            <v>113.9441343883</v>
          </cell>
          <cell r="BI306">
            <v>102.13391675699999</v>
          </cell>
          <cell r="BK306">
            <v>101.63854638639999</v>
          </cell>
          <cell r="BL306">
            <v>99.525714386600001</v>
          </cell>
          <cell r="BN306">
            <v>93.977536119099994</v>
          </cell>
          <cell r="BO306">
            <v>99.262301081399997</v>
          </cell>
          <cell r="BQ306">
            <v>107.41634027880001</v>
          </cell>
          <cell r="BR306">
            <v>99.887629224899996</v>
          </cell>
          <cell r="BT306">
            <v>102.2218156988</v>
          </cell>
          <cell r="BU306">
            <v>102.6608034246</v>
          </cell>
          <cell r="BW306">
            <v>100.23140651830001</v>
          </cell>
          <cell r="BX306">
            <v>100.9829595354</v>
          </cell>
          <cell r="BZ306">
            <v>101.7578154047</v>
          </cell>
          <cell r="CA306">
            <v>102.7023682295</v>
          </cell>
          <cell r="CC306">
            <v>107.017037907</v>
          </cell>
          <cell r="CD306">
            <v>104.56861479459999</v>
          </cell>
          <cell r="CF306">
            <v>102.3176543987</v>
          </cell>
          <cell r="CG306">
            <v>101.1228323062</v>
          </cell>
          <cell r="CI306">
            <v>101.6042219454</v>
          </cell>
          <cell r="CJ306">
            <v>98.892701508200005</v>
          </cell>
          <cell r="CL306">
            <v>98.031323939999993</v>
          </cell>
          <cell r="CM306">
            <v>97.624678010400004</v>
          </cell>
          <cell r="CO306">
            <v>99.230163320000003</v>
          </cell>
          <cell r="CP306">
            <v>101.470705728</v>
          </cell>
          <cell r="CR306">
            <v>99.716125523399995</v>
          </cell>
          <cell r="CS306">
            <v>99.415847342099994</v>
          </cell>
          <cell r="CU306">
            <v>97.561242799400006</v>
          </cell>
          <cell r="CV306">
            <v>100.8109587484</v>
          </cell>
          <cell r="CX306">
            <v>102.1744982555</v>
          </cell>
          <cell r="CY306">
            <v>101.0361994564</v>
          </cell>
        </row>
        <row r="307">
          <cell r="C307">
            <v>99.772377547000005</v>
          </cell>
          <cell r="D307">
            <v>98.997428815199996</v>
          </cell>
          <cell r="F307">
            <v>102.007925601</v>
          </cell>
          <cell r="G307">
            <v>102.74183773</v>
          </cell>
          <cell r="I307">
            <v>101.8664921451</v>
          </cell>
          <cell r="J307">
            <v>103.3329960249</v>
          </cell>
          <cell r="L307">
            <v>104.246071026</v>
          </cell>
          <cell r="M307">
            <v>101.2232478776</v>
          </cell>
          <cell r="O307">
            <v>93.819884088500004</v>
          </cell>
          <cell r="P307">
            <v>102.2987025506</v>
          </cell>
          <cell r="R307">
            <v>99.340904523099994</v>
          </cell>
          <cell r="S307">
            <v>101.590294211</v>
          </cell>
          <cell r="U307">
            <v>99.340904523099994</v>
          </cell>
          <cell r="V307">
            <v>101.590294211</v>
          </cell>
          <cell r="AA307">
            <v>100.53338207429999</v>
          </cell>
          <cell r="AB307">
            <v>98.250475350200006</v>
          </cell>
          <cell r="AD307">
            <v>102.87723266730001</v>
          </cell>
          <cell r="AE307">
            <v>97.726776713500001</v>
          </cell>
          <cell r="AG307">
            <v>93.7856482185</v>
          </cell>
          <cell r="AH307">
            <v>102.8728639583</v>
          </cell>
          <cell r="AJ307">
            <v>94.749073784399997</v>
          </cell>
          <cell r="AK307">
            <v>92.070216731299993</v>
          </cell>
          <cell r="AM307">
            <v>99.150684945199998</v>
          </cell>
          <cell r="AN307">
            <v>98.141516404599997</v>
          </cell>
          <cell r="AP307">
            <v>101.7909186967</v>
          </cell>
          <cell r="AQ307">
            <v>99.266006517500003</v>
          </cell>
          <cell r="AS307">
            <v>103.402393394</v>
          </cell>
          <cell r="AT307">
            <v>100.6505953019</v>
          </cell>
          <cell r="AV307">
            <v>99.0296939901</v>
          </cell>
          <cell r="AW307">
            <v>97.606123448100007</v>
          </cell>
          <cell r="AY307">
            <v>95.323599999099997</v>
          </cell>
          <cell r="AZ307">
            <v>97.424501270700006</v>
          </cell>
          <cell r="BB307">
            <v>99.162508561400003</v>
          </cell>
          <cell r="BC307">
            <v>100.7036396964</v>
          </cell>
          <cell r="BE307">
            <v>97.828992337700001</v>
          </cell>
          <cell r="BF307">
            <v>99.414804843100001</v>
          </cell>
          <cell r="BH307">
            <v>104.736250798</v>
          </cell>
          <cell r="BI307">
            <v>101.14716600209999</v>
          </cell>
          <cell r="BK307">
            <v>99.226209017000002</v>
          </cell>
          <cell r="BL307">
            <v>98.724065473600007</v>
          </cell>
          <cell r="BN307">
            <v>97.163068202199995</v>
          </cell>
          <cell r="BO307">
            <v>99.1861068905</v>
          </cell>
          <cell r="BQ307">
            <v>124.76509937110001</v>
          </cell>
          <cell r="BR307">
            <v>114.00405749470001</v>
          </cell>
          <cell r="BT307">
            <v>100.26749357750001</v>
          </cell>
          <cell r="BU307">
            <v>100.3282078041</v>
          </cell>
          <cell r="BW307">
            <v>100.3916064901</v>
          </cell>
          <cell r="BX307">
            <v>98.434916132400005</v>
          </cell>
          <cell r="BZ307">
            <v>101.09961054999999</v>
          </cell>
          <cell r="CA307">
            <v>98.281883724300002</v>
          </cell>
          <cell r="CC307">
            <v>104.50987943840001</v>
          </cell>
          <cell r="CD307">
            <v>103.4698631222</v>
          </cell>
          <cell r="CF307">
            <v>101.8553304555</v>
          </cell>
          <cell r="CG307">
            <v>98.946616484100005</v>
          </cell>
          <cell r="CI307">
            <v>102.3051931694</v>
          </cell>
          <cell r="CJ307">
            <v>100.16619576950001</v>
          </cell>
          <cell r="CL307">
            <v>96.194947058699995</v>
          </cell>
          <cell r="CM307">
            <v>98.430321775600007</v>
          </cell>
          <cell r="CO307">
            <v>99.158393750200005</v>
          </cell>
          <cell r="CP307">
            <v>99.383628232800007</v>
          </cell>
          <cell r="CR307">
            <v>90.739601183399998</v>
          </cell>
          <cell r="CS307">
            <v>88.424634606300003</v>
          </cell>
          <cell r="CU307">
            <v>95.319144709699998</v>
          </cell>
          <cell r="CV307">
            <v>95.911263238100005</v>
          </cell>
          <cell r="CX307">
            <v>100.29518281759999</v>
          </cell>
          <cell r="CY307">
            <v>97.605742376099997</v>
          </cell>
        </row>
        <row r="308">
          <cell r="C308">
            <v>102.5060766977</v>
          </cell>
          <cell r="D308">
            <v>100.65735841599999</v>
          </cell>
          <cell r="F308">
            <v>103.00478346129999</v>
          </cell>
          <cell r="G308">
            <v>102.75163956</v>
          </cell>
          <cell r="I308">
            <v>104.09936454850001</v>
          </cell>
          <cell r="J308">
            <v>102.2524883068</v>
          </cell>
          <cell r="L308">
            <v>104.5195446092</v>
          </cell>
          <cell r="M308">
            <v>102.87268355809999</v>
          </cell>
          <cell r="O308">
            <v>85.476136654599998</v>
          </cell>
          <cell r="P308">
            <v>105.66670680199999</v>
          </cell>
          <cell r="R308">
            <v>99.2298583643</v>
          </cell>
          <cell r="S308">
            <v>97.274063671600004</v>
          </cell>
          <cell r="U308">
            <v>99.2298583643</v>
          </cell>
          <cell r="V308">
            <v>97.274063671600004</v>
          </cell>
          <cell r="AA308">
            <v>100.5318291449</v>
          </cell>
          <cell r="AB308">
            <v>101.80830700449999</v>
          </cell>
          <cell r="AD308">
            <v>100.3876781229</v>
          </cell>
          <cell r="AE308">
            <v>100.9542367872</v>
          </cell>
          <cell r="AG308">
            <v>99.577829982899999</v>
          </cell>
          <cell r="AH308">
            <v>105.11172046039999</v>
          </cell>
          <cell r="AJ308">
            <v>102.49950095369999</v>
          </cell>
          <cell r="AK308">
            <v>102.9884029569</v>
          </cell>
          <cell r="AM308">
            <v>103.30670318590001</v>
          </cell>
          <cell r="AN308">
            <v>100.2622029252</v>
          </cell>
          <cell r="AP308">
            <v>101.5679494904</v>
          </cell>
          <cell r="AQ308">
            <v>99.853868938399998</v>
          </cell>
          <cell r="AS308">
            <v>108.4285673606</v>
          </cell>
          <cell r="AT308">
            <v>101.3940956948</v>
          </cell>
          <cell r="AV308">
            <v>101.98763146660001</v>
          </cell>
          <cell r="AW308">
            <v>100.4081449537</v>
          </cell>
          <cell r="AY308">
            <v>97.814564297100006</v>
          </cell>
          <cell r="AZ308">
            <v>92.341822686399993</v>
          </cell>
          <cell r="BB308">
            <v>99.986282715100003</v>
          </cell>
          <cell r="BC308">
            <v>98.751231724500002</v>
          </cell>
          <cell r="BE308">
            <v>106.33087784849999</v>
          </cell>
          <cell r="BF308">
            <v>101.3171340072</v>
          </cell>
          <cell r="BH308">
            <v>101.6618879184</v>
          </cell>
          <cell r="BI308">
            <v>99.214591473499993</v>
          </cell>
          <cell r="BK308">
            <v>103.2418153811</v>
          </cell>
          <cell r="BL308">
            <v>100.6636364398</v>
          </cell>
          <cell r="BN308">
            <v>102.7888297985</v>
          </cell>
          <cell r="BO308">
            <v>102.11799495210001</v>
          </cell>
          <cell r="BQ308">
            <v>122.80133838330001</v>
          </cell>
          <cell r="BR308">
            <v>112.0017586167</v>
          </cell>
          <cell r="BT308">
            <v>103.95704802900001</v>
          </cell>
          <cell r="BU308">
            <v>100.8849027119</v>
          </cell>
          <cell r="BW308">
            <v>104.1411867896</v>
          </cell>
          <cell r="BX308">
            <v>99.594288793000004</v>
          </cell>
          <cell r="BZ308">
            <v>105.24489630790001</v>
          </cell>
          <cell r="CA308">
            <v>100.7187006059</v>
          </cell>
          <cell r="CC308">
            <v>106.4547625455</v>
          </cell>
          <cell r="CD308">
            <v>103.0971589522</v>
          </cell>
          <cell r="CF308">
            <v>104.3727740903</v>
          </cell>
          <cell r="CG308">
            <v>101.3384087461</v>
          </cell>
          <cell r="CI308">
            <v>102.1682141582</v>
          </cell>
          <cell r="CJ308">
            <v>98.677093686700005</v>
          </cell>
          <cell r="CL308">
            <v>98.178810137699998</v>
          </cell>
          <cell r="CM308">
            <v>99.159729774699997</v>
          </cell>
          <cell r="CO308">
            <v>99.002980468399997</v>
          </cell>
          <cell r="CP308">
            <v>100.2881642036</v>
          </cell>
          <cell r="CR308">
            <v>103.14487782720001</v>
          </cell>
          <cell r="CS308">
            <v>99.848514417499999</v>
          </cell>
          <cell r="CU308">
            <v>99.147422425399995</v>
          </cell>
          <cell r="CV308">
            <v>99.4330646465</v>
          </cell>
          <cell r="CX308">
            <v>98.653386754600007</v>
          </cell>
          <cell r="CY308">
            <v>98.259325307799998</v>
          </cell>
        </row>
        <row r="309">
          <cell r="C309">
            <v>101.57432816150001</v>
          </cell>
          <cell r="D309">
            <v>100.4800602334</v>
          </cell>
          <cell r="F309">
            <v>100.4550642092</v>
          </cell>
          <cell r="G309">
            <v>100.4660999563</v>
          </cell>
          <cell r="I309">
            <v>99.691753376899996</v>
          </cell>
          <cell r="J309">
            <v>100.7907072499</v>
          </cell>
          <cell r="L309">
            <v>99.209178854499996</v>
          </cell>
          <cell r="M309">
            <v>99.736751989499993</v>
          </cell>
          <cell r="O309">
            <v>113.49286205040001</v>
          </cell>
          <cell r="P309">
            <v>102.7023374493</v>
          </cell>
          <cell r="R309">
            <v>105.19833730000001</v>
          </cell>
          <cell r="S309">
            <v>100.0211453732</v>
          </cell>
          <cell r="U309">
            <v>105.19833730000001</v>
          </cell>
          <cell r="V309">
            <v>100.0211453732</v>
          </cell>
          <cell r="AA309">
            <v>98.625884467800006</v>
          </cell>
          <cell r="AB309">
            <v>100.9112078096</v>
          </cell>
          <cell r="AD309">
            <v>98.498010802699994</v>
          </cell>
          <cell r="AE309">
            <v>100.7185613831</v>
          </cell>
          <cell r="AG309">
            <v>97.989699672699999</v>
          </cell>
          <cell r="AH309">
            <v>103.4627815958</v>
          </cell>
          <cell r="AJ309">
            <v>100.12399861439999</v>
          </cell>
          <cell r="AK309">
            <v>99.894536673900006</v>
          </cell>
          <cell r="AM309">
            <v>102.33494257389999</v>
          </cell>
          <cell r="AN309">
            <v>100.3875983177</v>
          </cell>
          <cell r="AP309">
            <v>97.711098930899993</v>
          </cell>
          <cell r="AQ309">
            <v>100.2470426168</v>
          </cell>
          <cell r="AS309">
            <v>105.6764499192</v>
          </cell>
          <cell r="AT309">
            <v>100.341560878</v>
          </cell>
          <cell r="AV309">
            <v>105.1592633397</v>
          </cell>
          <cell r="AW309">
            <v>103.3739027284</v>
          </cell>
          <cell r="AY309">
            <v>106.39814339350001</v>
          </cell>
          <cell r="AZ309">
            <v>99.577672746100006</v>
          </cell>
          <cell r="BB309">
            <v>103.1078746539</v>
          </cell>
          <cell r="BC309">
            <v>101.5645963075</v>
          </cell>
          <cell r="BE309">
            <v>104.39744799189999</v>
          </cell>
          <cell r="BF309">
            <v>101.6962925556</v>
          </cell>
          <cell r="BH309">
            <v>115.3239108118</v>
          </cell>
          <cell r="BI309">
            <v>98.957164806899996</v>
          </cell>
          <cell r="BK309">
            <v>101.5778922968</v>
          </cell>
          <cell r="BL309">
            <v>100.81060932219999</v>
          </cell>
          <cell r="BN309">
            <v>111.8535925039</v>
          </cell>
          <cell r="BO309">
            <v>111.0903720475</v>
          </cell>
          <cell r="BQ309">
            <v>102.98849756200001</v>
          </cell>
          <cell r="BR309">
            <v>102.4494819752</v>
          </cell>
          <cell r="BT309">
            <v>103.6875380526</v>
          </cell>
          <cell r="BU309">
            <v>100.373984811</v>
          </cell>
          <cell r="BW309">
            <v>102.0800780277</v>
          </cell>
          <cell r="BX309">
            <v>100.096457813</v>
          </cell>
          <cell r="BZ309">
            <v>101.5102029598</v>
          </cell>
          <cell r="CA309">
            <v>99.747083193400002</v>
          </cell>
          <cell r="CC309">
            <v>102.7034595638</v>
          </cell>
          <cell r="CD309">
            <v>101.0900715443</v>
          </cell>
          <cell r="CF309">
            <v>103.7596231556</v>
          </cell>
          <cell r="CG309">
            <v>102.47243633879999</v>
          </cell>
          <cell r="CI309">
            <v>104.7233802245</v>
          </cell>
          <cell r="CJ309">
            <v>101.95949461399999</v>
          </cell>
          <cell r="CL309">
            <v>100.72424422500001</v>
          </cell>
          <cell r="CM309">
            <v>100.021184596</v>
          </cell>
          <cell r="CO309">
            <v>102.57067294159999</v>
          </cell>
          <cell r="CP309">
            <v>101.3175680989</v>
          </cell>
          <cell r="CR309">
            <v>103.75095379770001</v>
          </cell>
          <cell r="CS309">
            <v>100.3566029661</v>
          </cell>
          <cell r="CU309">
            <v>98.891610610000001</v>
          </cell>
          <cell r="CV309">
            <v>101.2464087521</v>
          </cell>
          <cell r="CX309">
            <v>105.08151174770001</v>
          </cell>
          <cell r="CY309">
            <v>101.5399959758</v>
          </cell>
        </row>
        <row r="310">
          <cell r="C310">
            <v>101.2673458121</v>
          </cell>
          <cell r="D310">
            <v>100.7851765205</v>
          </cell>
          <cell r="F310">
            <v>101.7951604756</v>
          </cell>
          <cell r="G310">
            <v>99.021009384300001</v>
          </cell>
          <cell r="I310">
            <v>102.6364681964</v>
          </cell>
          <cell r="J310">
            <v>100.2595143078</v>
          </cell>
          <cell r="L310">
            <v>98.522999482700001</v>
          </cell>
          <cell r="M310">
            <v>98.590401973799999</v>
          </cell>
          <cell r="O310">
            <v>107.3759372145</v>
          </cell>
          <cell r="P310">
            <v>91.585708220100003</v>
          </cell>
          <cell r="R310">
            <v>109.6660819308</v>
          </cell>
          <cell r="S310">
            <v>102.1917683673</v>
          </cell>
          <cell r="U310">
            <v>109.6660819308</v>
          </cell>
          <cell r="V310">
            <v>102.1917683673</v>
          </cell>
          <cell r="AA310">
            <v>102.4348896682</v>
          </cell>
          <cell r="AB310">
            <v>102.9967700511</v>
          </cell>
          <cell r="AD310">
            <v>102.73953805950001</v>
          </cell>
          <cell r="AE310">
            <v>102.9886972847</v>
          </cell>
          <cell r="AG310">
            <v>100.26455150610001</v>
          </cell>
          <cell r="AH310">
            <v>101.93978548290001</v>
          </cell>
          <cell r="AJ310">
            <v>103.2058354273</v>
          </cell>
          <cell r="AK310">
            <v>104.0759680056</v>
          </cell>
          <cell r="AM310">
            <v>100.029202895</v>
          </cell>
          <cell r="AN310">
            <v>100.4658425743</v>
          </cell>
          <cell r="AP310">
            <v>96.695909685199993</v>
          </cell>
          <cell r="AQ310">
            <v>100.2863742215</v>
          </cell>
          <cell r="AS310">
            <v>105.7075032316</v>
          </cell>
          <cell r="AT310">
            <v>100.83119905709999</v>
          </cell>
          <cell r="AV310">
            <v>104.081338117</v>
          </cell>
          <cell r="AW310">
            <v>100.4127531307</v>
          </cell>
          <cell r="AY310">
            <v>97.334297844899993</v>
          </cell>
          <cell r="AZ310">
            <v>101.51497606940001</v>
          </cell>
          <cell r="BB310">
            <v>101.37563863699999</v>
          </cell>
          <cell r="BC310">
            <v>98.651695452799999</v>
          </cell>
          <cell r="BE310">
            <v>104.5768438122</v>
          </cell>
          <cell r="BF310">
            <v>101.03452958850001</v>
          </cell>
          <cell r="BH310">
            <v>98.109823013899998</v>
          </cell>
          <cell r="BI310">
            <v>100.1320789902</v>
          </cell>
          <cell r="BK310">
            <v>102.4955211513</v>
          </cell>
          <cell r="BL310">
            <v>101.6956236101</v>
          </cell>
          <cell r="BN310">
            <v>100.10156226639999</v>
          </cell>
          <cell r="BO310">
            <v>101.7008613001</v>
          </cell>
          <cell r="BQ310">
            <v>105.0589858069</v>
          </cell>
          <cell r="BR310">
            <v>101.4445458582</v>
          </cell>
          <cell r="BT310">
            <v>100.829230358</v>
          </cell>
          <cell r="BU310">
            <v>98.138031471100007</v>
          </cell>
          <cell r="BW310">
            <v>101.04924426940001</v>
          </cell>
          <cell r="BX310">
            <v>99.569182153699998</v>
          </cell>
          <cell r="BZ310">
            <v>101.9461466596</v>
          </cell>
          <cell r="CA310">
            <v>99.4728125189</v>
          </cell>
          <cell r="CC310">
            <v>98.058274985699995</v>
          </cell>
          <cell r="CD310">
            <v>97.765017093599994</v>
          </cell>
          <cell r="CF310">
            <v>100.2275173458</v>
          </cell>
          <cell r="CG310">
            <v>101.9688267124</v>
          </cell>
          <cell r="CI310">
            <v>99.361657355199995</v>
          </cell>
          <cell r="CJ310">
            <v>94.460747650200005</v>
          </cell>
          <cell r="CL310">
            <v>100.094187797</v>
          </cell>
          <cell r="CM310">
            <v>101.26030669630001</v>
          </cell>
          <cell r="CO310">
            <v>103.94145958289999</v>
          </cell>
          <cell r="CP310">
            <v>100.18674362679999</v>
          </cell>
          <cell r="CR310">
            <v>99.656133778799997</v>
          </cell>
          <cell r="CS310">
            <v>102.4789322044</v>
          </cell>
          <cell r="CU310">
            <v>96.752173360800001</v>
          </cell>
          <cell r="CV310">
            <v>100.56711857960001</v>
          </cell>
          <cell r="CX310">
            <v>100.8552084307</v>
          </cell>
          <cell r="CY310">
            <v>102.3994143027</v>
          </cell>
        </row>
        <row r="311">
          <cell r="C311">
            <v>103.2239181616</v>
          </cell>
          <cell r="D311">
            <v>100.00120658260001</v>
          </cell>
          <cell r="F311">
            <v>100.1284499458</v>
          </cell>
          <cell r="G311">
            <v>99.072093078600005</v>
          </cell>
          <cell r="I311">
            <v>100.93923769600001</v>
          </cell>
          <cell r="J311">
            <v>98.957151032100001</v>
          </cell>
          <cell r="L311">
            <v>97.971264342500007</v>
          </cell>
          <cell r="M311">
            <v>98.487212376399995</v>
          </cell>
          <cell r="O311">
            <v>101.2279982788</v>
          </cell>
          <cell r="P311">
            <v>106.41301035959999</v>
          </cell>
          <cell r="R311">
            <v>108.5721703329</v>
          </cell>
          <cell r="S311">
            <v>100.3544569191</v>
          </cell>
          <cell r="U311">
            <v>108.5721703329</v>
          </cell>
          <cell r="V311">
            <v>100.3544569191</v>
          </cell>
          <cell r="AA311">
            <v>96.382439166200001</v>
          </cell>
          <cell r="AB311">
            <v>97.775404971599997</v>
          </cell>
          <cell r="AD311">
            <v>95.258282392699996</v>
          </cell>
          <cell r="AE311">
            <v>97.203309625399996</v>
          </cell>
          <cell r="AG311">
            <v>96.637254068299995</v>
          </cell>
          <cell r="AH311">
            <v>96.787564697299999</v>
          </cell>
          <cell r="AJ311">
            <v>102.6673126827</v>
          </cell>
          <cell r="AK311">
            <v>103.35431533480001</v>
          </cell>
          <cell r="AM311">
            <v>105.37216044180001</v>
          </cell>
          <cell r="AN311">
            <v>101.0245978953</v>
          </cell>
          <cell r="AP311">
            <v>99.523388582699994</v>
          </cell>
          <cell r="AQ311">
            <v>100.8037712277</v>
          </cell>
          <cell r="AS311">
            <v>109.4234614297</v>
          </cell>
          <cell r="AT311">
            <v>101.0374579826</v>
          </cell>
          <cell r="AV311">
            <v>106.7747884768</v>
          </cell>
          <cell r="AW311">
            <v>99.995675864399999</v>
          </cell>
          <cell r="AY311">
            <v>112.52883123639999</v>
          </cell>
          <cell r="AZ311">
            <v>103.90060632140001</v>
          </cell>
          <cell r="BB311">
            <v>105.01129973499999</v>
          </cell>
          <cell r="BC311">
            <v>101.4494798139</v>
          </cell>
          <cell r="BE311">
            <v>106.8997429211</v>
          </cell>
          <cell r="BF311">
            <v>101.2658742065</v>
          </cell>
          <cell r="BH311">
            <v>111.5770619856</v>
          </cell>
          <cell r="BI311">
            <v>101.1176074725</v>
          </cell>
          <cell r="BK311">
            <v>101.4813934936</v>
          </cell>
          <cell r="BL311">
            <v>100.7341589926</v>
          </cell>
          <cell r="BN311">
            <v>107.38918574669999</v>
          </cell>
          <cell r="BO311">
            <v>99.871927751100003</v>
          </cell>
          <cell r="BQ311">
            <v>110.2347793994</v>
          </cell>
          <cell r="BR311">
            <v>107.63086224609999</v>
          </cell>
          <cell r="BT311">
            <v>101.4498785649</v>
          </cell>
          <cell r="BU311">
            <v>98.3027855343</v>
          </cell>
          <cell r="BW311">
            <v>103.6102625127</v>
          </cell>
          <cell r="BX311">
            <v>99.558663506200006</v>
          </cell>
          <cell r="BZ311">
            <v>102.80605545429999</v>
          </cell>
          <cell r="CA311">
            <v>100.6948826396</v>
          </cell>
          <cell r="CC311">
            <v>102.4496714565</v>
          </cell>
          <cell r="CD311">
            <v>100.63031102559999</v>
          </cell>
          <cell r="CF311">
            <v>103.9017545944</v>
          </cell>
          <cell r="CG311">
            <v>99.830619711799997</v>
          </cell>
          <cell r="CI311">
            <v>104.89598410630001</v>
          </cell>
          <cell r="CJ311">
            <v>101.8707463194</v>
          </cell>
          <cell r="CL311">
            <v>105.3853684793</v>
          </cell>
          <cell r="CM311">
            <v>101.001085324</v>
          </cell>
          <cell r="CO311">
            <v>107.7921997668</v>
          </cell>
          <cell r="CP311">
            <v>102.4641752854</v>
          </cell>
          <cell r="CR311">
            <v>111.0107926877</v>
          </cell>
          <cell r="CS311">
            <v>102.8285856957</v>
          </cell>
          <cell r="CU311">
            <v>99.113858220799997</v>
          </cell>
          <cell r="CV311">
            <v>100.3027362979</v>
          </cell>
          <cell r="CX311">
            <v>105.11215820770001</v>
          </cell>
          <cell r="CY311">
            <v>101.7486583961</v>
          </cell>
        </row>
        <row r="312">
          <cell r="C312">
            <v>100.1259431846</v>
          </cell>
          <cell r="D312">
            <v>101.07465194549999</v>
          </cell>
          <cell r="F312">
            <v>97.765057025800004</v>
          </cell>
          <cell r="G312">
            <v>98.786539338200001</v>
          </cell>
          <cell r="I312">
            <v>98.123942528699999</v>
          </cell>
          <cell r="J312">
            <v>98.399363882900005</v>
          </cell>
          <cell r="L312">
            <v>96.7100438346</v>
          </cell>
          <cell r="M312">
            <v>98.308863923499999</v>
          </cell>
          <cell r="O312">
            <v>98.681928197800005</v>
          </cell>
          <cell r="P312">
            <v>102.42283984700001</v>
          </cell>
          <cell r="R312">
            <v>107.412124175</v>
          </cell>
          <cell r="S312">
            <v>100.4356976589</v>
          </cell>
          <cell r="U312">
            <v>107.412124175</v>
          </cell>
          <cell r="V312">
            <v>100.4356976589</v>
          </cell>
          <cell r="AA312">
            <v>102.4843959291</v>
          </cell>
          <cell r="AB312">
            <v>101.3524988074</v>
          </cell>
          <cell r="AD312">
            <v>104.54767203919999</v>
          </cell>
          <cell r="AE312">
            <v>102.7758657453</v>
          </cell>
          <cell r="AG312">
            <v>95.303989013399999</v>
          </cell>
          <cell r="AH312">
            <v>95.883376239599997</v>
          </cell>
          <cell r="AJ312">
            <v>98.853043134700002</v>
          </cell>
          <cell r="AK312">
            <v>100.1907200599</v>
          </cell>
          <cell r="AM312">
            <v>99.196766271200005</v>
          </cell>
          <cell r="AN312">
            <v>101.4751230478</v>
          </cell>
          <cell r="AP312">
            <v>94.225073030800004</v>
          </cell>
          <cell r="AQ312">
            <v>101.1101931101</v>
          </cell>
          <cell r="AS312">
            <v>97.872700910299997</v>
          </cell>
          <cell r="AT312">
            <v>99.251396749099996</v>
          </cell>
          <cell r="AV312">
            <v>98.848138766999995</v>
          </cell>
          <cell r="AW312">
            <v>100.6448724431</v>
          </cell>
          <cell r="AY312">
            <v>114.7835015072</v>
          </cell>
          <cell r="AZ312">
            <v>104.4623304838</v>
          </cell>
          <cell r="BB312">
            <v>104.1210288602</v>
          </cell>
          <cell r="BC312">
            <v>101.49169593400001</v>
          </cell>
          <cell r="BE312">
            <v>100.7647107289</v>
          </cell>
          <cell r="BF312">
            <v>100.3364311573</v>
          </cell>
          <cell r="BH312">
            <v>88.570665178400006</v>
          </cell>
          <cell r="BI312">
            <v>101.3431433205</v>
          </cell>
          <cell r="BK312">
            <v>96.546604607600003</v>
          </cell>
          <cell r="BL312">
            <v>100.48964647450001</v>
          </cell>
          <cell r="BN312">
            <v>102.7340047479</v>
          </cell>
          <cell r="BO312">
            <v>98.591103135599994</v>
          </cell>
          <cell r="BQ312">
            <v>97.264174553000004</v>
          </cell>
          <cell r="BR312">
            <v>102.4345155295</v>
          </cell>
          <cell r="BT312">
            <v>98.1537399411</v>
          </cell>
          <cell r="BU312">
            <v>100.3500407391</v>
          </cell>
          <cell r="BW312">
            <v>100.1037325777</v>
          </cell>
          <cell r="BX312">
            <v>101.9489612591</v>
          </cell>
          <cell r="BZ312">
            <v>99.729778636600003</v>
          </cell>
          <cell r="CA312">
            <v>102.9526830906</v>
          </cell>
          <cell r="CC312">
            <v>95.243299129899995</v>
          </cell>
          <cell r="CD312">
            <v>98.299662738699993</v>
          </cell>
          <cell r="CF312">
            <v>96.935553170099993</v>
          </cell>
          <cell r="CG312">
            <v>99.379750089300003</v>
          </cell>
          <cell r="CI312">
            <v>97.118242377000001</v>
          </cell>
          <cell r="CJ312">
            <v>101.64844870429999</v>
          </cell>
          <cell r="CL312">
            <v>102.7299382253</v>
          </cell>
          <cell r="CM312">
            <v>100.35682642570001</v>
          </cell>
          <cell r="CO312">
            <v>104.7224744896</v>
          </cell>
          <cell r="CP312">
            <v>101.12986697869999</v>
          </cell>
          <cell r="CR312">
            <v>102.4531582856</v>
          </cell>
          <cell r="CS312">
            <v>103.3822345207</v>
          </cell>
          <cell r="CU312">
            <v>103.72926268649999</v>
          </cell>
          <cell r="CV312">
            <v>101.57288794430001</v>
          </cell>
          <cell r="CX312">
            <v>103.7305331284</v>
          </cell>
          <cell r="CY312">
            <v>101.0999222137</v>
          </cell>
        </row>
        <row r="313">
          <cell r="C313">
            <v>102.99198845070001</v>
          </cell>
          <cell r="D313">
            <v>100.18586079249999</v>
          </cell>
          <cell r="F313">
            <v>97.756506784099997</v>
          </cell>
          <cell r="G313">
            <v>97.437091311499998</v>
          </cell>
          <cell r="I313">
            <v>97.737080577300006</v>
          </cell>
          <cell r="J313">
            <v>96.311091291099999</v>
          </cell>
          <cell r="L313">
            <v>100.2772411575</v>
          </cell>
          <cell r="M313">
            <v>97.957883029499996</v>
          </cell>
          <cell r="O313">
            <v>87.126121679500002</v>
          </cell>
          <cell r="P313">
            <v>106.2775441682</v>
          </cell>
          <cell r="R313">
            <v>103.56480265099999</v>
          </cell>
          <cell r="S313">
            <v>98.710309717599998</v>
          </cell>
          <cell r="U313">
            <v>103.56480265099999</v>
          </cell>
          <cell r="V313">
            <v>98.710309717599998</v>
          </cell>
          <cell r="AA313">
            <v>101.64107713529999</v>
          </cell>
          <cell r="AB313">
            <v>101.3053616424</v>
          </cell>
          <cell r="AD313">
            <v>99.906003670000004</v>
          </cell>
          <cell r="AE313">
            <v>102.6463343697</v>
          </cell>
          <cell r="AG313">
            <v>108.3549170064</v>
          </cell>
          <cell r="AH313">
            <v>97.026449298599999</v>
          </cell>
          <cell r="AJ313">
            <v>103.89929675889999</v>
          </cell>
          <cell r="AK313">
            <v>100.2757605118</v>
          </cell>
          <cell r="AM313">
            <v>104.3598354878</v>
          </cell>
          <cell r="AN313">
            <v>100.5360902236</v>
          </cell>
          <cell r="AP313">
            <v>98.002950230899998</v>
          </cell>
          <cell r="AQ313">
            <v>100.02500077729999</v>
          </cell>
          <cell r="AS313">
            <v>103.33513846699999</v>
          </cell>
          <cell r="AT313">
            <v>98.296200037700004</v>
          </cell>
          <cell r="AV313">
            <v>105.2241244339</v>
          </cell>
          <cell r="AW313">
            <v>97.170730769399995</v>
          </cell>
          <cell r="AY313">
            <v>110.7412343135</v>
          </cell>
          <cell r="AZ313">
            <v>100.6742851389</v>
          </cell>
          <cell r="BB313">
            <v>109.87881223879999</v>
          </cell>
          <cell r="BC313">
            <v>99.911434245799995</v>
          </cell>
          <cell r="BE313">
            <v>104.70803550070001</v>
          </cell>
          <cell r="BF313">
            <v>98.608975301200005</v>
          </cell>
          <cell r="BH313">
            <v>93.304134526200002</v>
          </cell>
          <cell r="BI313">
            <v>97.486502876700001</v>
          </cell>
          <cell r="BK313">
            <v>103.25937366719999</v>
          </cell>
          <cell r="BL313">
            <v>100.7945733371</v>
          </cell>
          <cell r="BN313">
            <v>107.258568074</v>
          </cell>
          <cell r="BO313">
            <v>102.16320562369999</v>
          </cell>
          <cell r="BQ313">
            <v>81.598586851799993</v>
          </cell>
          <cell r="BR313">
            <v>89.9762555999</v>
          </cell>
          <cell r="BT313">
            <v>104.14275858729999</v>
          </cell>
          <cell r="BU313">
            <v>99.366742036000005</v>
          </cell>
          <cell r="BW313">
            <v>106.2395845409</v>
          </cell>
          <cell r="BX313">
            <v>100.3844296685</v>
          </cell>
          <cell r="BZ313">
            <v>100.51463278209999</v>
          </cell>
          <cell r="CA313">
            <v>98.357827423100005</v>
          </cell>
          <cell r="CC313">
            <v>95.619041243699996</v>
          </cell>
          <cell r="CD313">
            <v>95.891629198100006</v>
          </cell>
          <cell r="CF313">
            <v>104.2978165249</v>
          </cell>
          <cell r="CG313">
            <v>97.871643370399994</v>
          </cell>
          <cell r="CI313">
            <v>102.7434559453</v>
          </cell>
          <cell r="CJ313">
            <v>100.59545373509999</v>
          </cell>
          <cell r="CL313">
            <v>109.6461636777</v>
          </cell>
          <cell r="CM313">
            <v>103.4945249168</v>
          </cell>
          <cell r="CO313">
            <v>105.3705656201</v>
          </cell>
          <cell r="CP313">
            <v>98.904597224200003</v>
          </cell>
          <cell r="CR313">
            <v>112.3338161211</v>
          </cell>
          <cell r="CS313">
            <v>102.99945420500001</v>
          </cell>
          <cell r="CU313">
            <v>109.76621703409999</v>
          </cell>
          <cell r="CV313">
            <v>101.66684684579999</v>
          </cell>
          <cell r="CX313">
            <v>109.9679721441</v>
          </cell>
          <cell r="CY313">
            <v>100.403286442</v>
          </cell>
        </row>
        <row r="314">
          <cell r="C314">
            <v>99.569343490899996</v>
          </cell>
          <cell r="D314">
            <v>99.165043400200005</v>
          </cell>
          <cell r="F314">
            <v>93.554350650800004</v>
          </cell>
          <cell r="G314">
            <v>95.672841441599999</v>
          </cell>
          <cell r="I314">
            <v>91.691374483900006</v>
          </cell>
          <cell r="J314">
            <v>94.046558996000002</v>
          </cell>
          <cell r="L314">
            <v>97.878756704799997</v>
          </cell>
          <cell r="M314">
            <v>97.804642496599996</v>
          </cell>
          <cell r="O314">
            <v>93.743201885700003</v>
          </cell>
          <cell r="P314">
            <v>104.30055157149999</v>
          </cell>
          <cell r="R314">
            <v>100.4076364413</v>
          </cell>
          <cell r="S314">
            <v>101.7537828601</v>
          </cell>
          <cell r="U314">
            <v>100.4076364413</v>
          </cell>
          <cell r="V314">
            <v>101.7537828601</v>
          </cell>
          <cell r="AA314">
            <v>96.081828678899996</v>
          </cell>
          <cell r="AB314">
            <v>92.453151070499999</v>
          </cell>
          <cell r="AD314">
            <v>94.881731276699995</v>
          </cell>
          <cell r="AE314">
            <v>91.413695105100004</v>
          </cell>
          <cell r="AG314">
            <v>104.6419895339</v>
          </cell>
          <cell r="AH314">
            <v>94.856679593600006</v>
          </cell>
          <cell r="AJ314">
            <v>93.0323991514</v>
          </cell>
          <cell r="AK314">
            <v>96.984345615600006</v>
          </cell>
          <cell r="AM314">
            <v>101.70321610809999</v>
          </cell>
          <cell r="AN314">
            <v>101.11014138030001</v>
          </cell>
          <cell r="AP314">
            <v>99.840320369799997</v>
          </cell>
          <cell r="AQ314">
            <v>99.888985128000002</v>
          </cell>
          <cell r="AS314">
            <v>101.1849788904</v>
          </cell>
          <cell r="AT314">
            <v>100.2821356988</v>
          </cell>
          <cell r="AV314">
            <v>101.7417154851</v>
          </cell>
          <cell r="AW314">
            <v>97.482693231900001</v>
          </cell>
          <cell r="AY314">
            <v>103.8222929632</v>
          </cell>
          <cell r="AZ314">
            <v>103.5366163066</v>
          </cell>
          <cell r="BB314">
            <v>105.373654293</v>
          </cell>
          <cell r="BC314">
            <v>100.4522159059</v>
          </cell>
          <cell r="BE314">
            <v>101.8710624375</v>
          </cell>
          <cell r="BF314">
            <v>98.793153319599995</v>
          </cell>
          <cell r="BH314">
            <v>97.807402999000004</v>
          </cell>
          <cell r="BI314">
            <v>97.631032337500002</v>
          </cell>
          <cell r="BK314">
            <v>99.053054006099998</v>
          </cell>
          <cell r="BL314">
            <v>100.14035183590001</v>
          </cell>
          <cell r="BN314">
            <v>103.1272014094</v>
          </cell>
          <cell r="BO314">
            <v>96.776483726899997</v>
          </cell>
          <cell r="BQ314">
            <v>84.141421261299996</v>
          </cell>
          <cell r="BR314">
            <v>91.722840386599998</v>
          </cell>
          <cell r="BT314">
            <v>98.148775236999995</v>
          </cell>
          <cell r="BU314">
            <v>98.567304143399994</v>
          </cell>
          <cell r="BW314">
            <v>103.07658023170001</v>
          </cell>
          <cell r="BX314">
            <v>101.587241463</v>
          </cell>
          <cell r="BZ314">
            <v>98.664971677300002</v>
          </cell>
          <cell r="CA314">
            <v>99.393975741700004</v>
          </cell>
          <cell r="CC314">
            <v>95.154778694800001</v>
          </cell>
          <cell r="CD314">
            <v>97.245059236299994</v>
          </cell>
          <cell r="CF314">
            <v>101.2269130869</v>
          </cell>
          <cell r="CG314">
            <v>99.690686671899996</v>
          </cell>
          <cell r="CI314">
            <v>102.33351560129999</v>
          </cell>
          <cell r="CJ314">
            <v>103.0781831593</v>
          </cell>
          <cell r="CL314">
            <v>106.13994986180001</v>
          </cell>
          <cell r="CM314">
            <v>103.61573537460001</v>
          </cell>
          <cell r="CO314">
            <v>101.6343502655</v>
          </cell>
          <cell r="CP314">
            <v>100.6184138185</v>
          </cell>
          <cell r="CR314">
            <v>107.07350369869999</v>
          </cell>
          <cell r="CS314">
            <v>103.506537657</v>
          </cell>
          <cell r="CU314">
            <v>110.0104492958</v>
          </cell>
          <cell r="CV314">
            <v>100.1351891714</v>
          </cell>
          <cell r="CX314">
            <v>97.362816206700003</v>
          </cell>
          <cell r="CY314">
            <v>97.732976393499996</v>
          </cell>
        </row>
        <row r="315">
          <cell r="C315">
            <v>94.822141856900004</v>
          </cell>
          <cell r="D315">
            <v>98.943030973999996</v>
          </cell>
          <cell r="F315">
            <v>97.545281700399997</v>
          </cell>
          <cell r="G315">
            <v>95.363865043199993</v>
          </cell>
          <cell r="I315">
            <v>95.287711560899993</v>
          </cell>
          <cell r="J315">
            <v>94.250225570200001</v>
          </cell>
          <cell r="L315">
            <v>98.842702895000002</v>
          </cell>
          <cell r="M315">
            <v>97.748140132299994</v>
          </cell>
          <cell r="O315">
            <v>114.7081808355</v>
          </cell>
          <cell r="P315">
            <v>96.598183731899994</v>
          </cell>
          <cell r="R315">
            <v>90.3881797361</v>
          </cell>
          <cell r="S315">
            <v>97.281172310800002</v>
          </cell>
          <cell r="U315">
            <v>90.3881797361</v>
          </cell>
          <cell r="V315">
            <v>97.281172310800002</v>
          </cell>
          <cell r="AA315">
            <v>105.5572441897</v>
          </cell>
          <cell r="AB315">
            <v>98.786766554899998</v>
          </cell>
          <cell r="AD315">
            <v>107.1439255316</v>
          </cell>
          <cell r="AE315">
            <v>100.8702633389</v>
          </cell>
          <cell r="AG315">
            <v>104.65323658609999</v>
          </cell>
          <cell r="AH315">
            <v>92.126104800299998</v>
          </cell>
          <cell r="AJ315">
            <v>97.3274607683</v>
          </cell>
          <cell r="AK315">
            <v>95.696663874999999</v>
          </cell>
          <cell r="AM315">
            <v>91.495394383900006</v>
          </cell>
          <cell r="AN315">
            <v>99.924240858399997</v>
          </cell>
          <cell r="AP315">
            <v>103.80831904039999</v>
          </cell>
          <cell r="AQ315">
            <v>100.6347778985</v>
          </cell>
          <cell r="AS315">
            <v>95.644776053499996</v>
          </cell>
          <cell r="AT315">
            <v>99.822108455399999</v>
          </cell>
          <cell r="AV315">
            <v>84.673628040500006</v>
          </cell>
          <cell r="AW315">
            <v>101.06295031419999</v>
          </cell>
          <cell r="AY315">
            <v>96.532386351499994</v>
          </cell>
          <cell r="AZ315">
            <v>105.18793143240001</v>
          </cell>
          <cell r="BB315">
            <v>91.731220320199995</v>
          </cell>
          <cell r="BC315">
            <v>99.277756420900005</v>
          </cell>
          <cell r="BE315">
            <v>87.690607759000002</v>
          </cell>
          <cell r="BF315">
            <v>97.995644318399997</v>
          </cell>
          <cell r="BH315">
            <v>82.042605212300003</v>
          </cell>
          <cell r="BI315">
            <v>98.476514029499995</v>
          </cell>
          <cell r="BK315">
            <v>97.025985165500003</v>
          </cell>
          <cell r="BL315">
            <v>101.4953224368</v>
          </cell>
          <cell r="BN315">
            <v>93.038317475300005</v>
          </cell>
          <cell r="BO315">
            <v>92.140441335199995</v>
          </cell>
          <cell r="BQ315">
            <v>85.568582851499997</v>
          </cell>
          <cell r="BR315">
            <v>89.933019291299999</v>
          </cell>
          <cell r="BT315">
            <v>90.688681230100002</v>
          </cell>
          <cell r="BU315">
            <v>96.890202203599998</v>
          </cell>
          <cell r="BW315">
            <v>85.480888370499997</v>
          </cell>
          <cell r="BX315">
            <v>100.2539328288</v>
          </cell>
          <cell r="BZ315">
            <v>93.667296462099998</v>
          </cell>
          <cell r="CA315">
            <v>95.785030181300002</v>
          </cell>
          <cell r="CC315">
            <v>93.702795029599997</v>
          </cell>
          <cell r="CD315">
            <v>97.226781892199995</v>
          </cell>
          <cell r="CF315">
            <v>86.977587104899996</v>
          </cell>
          <cell r="CG315">
            <v>96.793791158100007</v>
          </cell>
          <cell r="CI315">
            <v>87.415105194600002</v>
          </cell>
          <cell r="CJ315">
            <v>101.52667312059999</v>
          </cell>
          <cell r="CL315">
            <v>88.793274297599993</v>
          </cell>
          <cell r="CM315">
            <v>96.808982551599996</v>
          </cell>
          <cell r="CO315">
            <v>88.626968000600002</v>
          </cell>
          <cell r="CP315">
            <v>97.910742562999999</v>
          </cell>
          <cell r="CR315">
            <v>84.226602378300001</v>
          </cell>
          <cell r="CS315">
            <v>104.2003820231</v>
          </cell>
          <cell r="CU315">
            <v>99.974677898400003</v>
          </cell>
          <cell r="CV315">
            <v>99.792876695900006</v>
          </cell>
          <cell r="CX315">
            <v>93.829324368599998</v>
          </cell>
          <cell r="CY315">
            <v>100.753094046</v>
          </cell>
        </row>
        <row r="316">
          <cell r="C316">
            <v>97.335848022600004</v>
          </cell>
          <cell r="D316">
            <v>99.0696850657</v>
          </cell>
          <cell r="F316">
            <v>94.111357892599997</v>
          </cell>
          <cell r="G316">
            <v>92.712930725899994</v>
          </cell>
          <cell r="I316">
            <v>90.715897603100004</v>
          </cell>
          <cell r="J316">
            <v>89.244570015999997</v>
          </cell>
          <cell r="L316">
            <v>97.258161256899996</v>
          </cell>
          <cell r="M316">
            <v>96.3078929606</v>
          </cell>
          <cell r="O316">
            <v>114.7907708709</v>
          </cell>
          <cell r="P316">
            <v>107.2497413438</v>
          </cell>
          <cell r="R316">
            <v>86.117287972100002</v>
          </cell>
          <cell r="S316">
            <v>93.738267451599995</v>
          </cell>
          <cell r="U316">
            <v>86.117287972100002</v>
          </cell>
          <cell r="V316">
            <v>93.738267451599995</v>
          </cell>
          <cell r="AA316">
            <v>98.369014738299995</v>
          </cell>
          <cell r="AB316">
            <v>101.74822450240001</v>
          </cell>
          <cell r="AD316">
            <v>101.2878530521</v>
          </cell>
          <cell r="AE316">
            <v>104.7311008043</v>
          </cell>
          <cell r="AG316">
            <v>88.582731742000007</v>
          </cell>
          <cell r="AH316">
            <v>93.257180944200002</v>
          </cell>
          <cell r="AJ316">
            <v>92.794377453300001</v>
          </cell>
          <cell r="AK316">
            <v>94.430368689100007</v>
          </cell>
          <cell r="AM316">
            <v>98.703254810299995</v>
          </cell>
          <cell r="AN316">
            <v>99.985062302100005</v>
          </cell>
          <cell r="AP316">
            <v>105.6426625502</v>
          </cell>
          <cell r="AQ316">
            <v>101.0610338601</v>
          </cell>
          <cell r="AS316">
            <v>89.373434930000002</v>
          </cell>
          <cell r="AT316">
            <v>101.0028601219</v>
          </cell>
          <cell r="AV316">
            <v>95.565647720699999</v>
          </cell>
          <cell r="AW316">
            <v>98.865899499799994</v>
          </cell>
          <cell r="AY316">
            <v>95.0722183038</v>
          </cell>
          <cell r="AZ316">
            <v>103.77280249650001</v>
          </cell>
          <cell r="BB316">
            <v>93.7316010925</v>
          </cell>
          <cell r="BC316">
            <v>101.7388680775</v>
          </cell>
          <cell r="BE316">
            <v>89.901311407400001</v>
          </cell>
          <cell r="BF316">
            <v>96.009401680099998</v>
          </cell>
          <cell r="BH316">
            <v>99.462005742299993</v>
          </cell>
          <cell r="BI316">
            <v>103.8679505115</v>
          </cell>
          <cell r="BK316">
            <v>106.1024556119</v>
          </cell>
          <cell r="BL316">
            <v>102.8554831262</v>
          </cell>
          <cell r="BN316">
            <v>92.873178874000004</v>
          </cell>
          <cell r="BO316">
            <v>98.950538074700006</v>
          </cell>
          <cell r="BQ316">
            <v>81.1651560854</v>
          </cell>
          <cell r="BR316">
            <v>82.760083221499997</v>
          </cell>
          <cell r="BT316">
            <v>94.268591311199998</v>
          </cell>
          <cell r="BU316">
            <v>96.203155708300002</v>
          </cell>
          <cell r="BW316">
            <v>99.056844719899999</v>
          </cell>
          <cell r="BX316">
            <v>99.550169301699995</v>
          </cell>
          <cell r="BZ316">
            <v>93.948336409500001</v>
          </cell>
          <cell r="CA316">
            <v>96.550815017199994</v>
          </cell>
          <cell r="CC316">
            <v>100.8447038692</v>
          </cell>
          <cell r="CD316">
            <v>98.901522439000004</v>
          </cell>
          <cell r="CF316">
            <v>96.521016742300006</v>
          </cell>
          <cell r="CG316">
            <v>98.005045868600007</v>
          </cell>
          <cell r="CI316">
            <v>105.8238417571</v>
          </cell>
          <cell r="CJ316">
            <v>105.22103526070001</v>
          </cell>
          <cell r="CL316">
            <v>100.8845798024</v>
          </cell>
          <cell r="CM316">
            <v>102.0789858997</v>
          </cell>
          <cell r="CO316">
            <v>95.609288765800002</v>
          </cell>
          <cell r="CP316">
            <v>99.386724419499998</v>
          </cell>
          <cell r="CR316">
            <v>98.942793581499998</v>
          </cell>
          <cell r="CS316">
            <v>101.576182006</v>
          </cell>
          <cell r="CU316">
            <v>98.306828839299996</v>
          </cell>
          <cell r="CV316">
            <v>100.7201220048</v>
          </cell>
          <cell r="CX316">
            <v>90.940170712799997</v>
          </cell>
          <cell r="CY316">
            <v>97.888757183099997</v>
          </cell>
        </row>
        <row r="317">
          <cell r="C317">
            <v>95.341269137899999</v>
          </cell>
          <cell r="D317">
            <v>99.555512861099999</v>
          </cell>
          <cell r="F317">
            <v>88.423782927299996</v>
          </cell>
          <cell r="G317">
            <v>94.201523158399993</v>
          </cell>
          <cell r="I317">
            <v>85.491004134299999</v>
          </cell>
          <cell r="J317">
            <v>92.576684260099995</v>
          </cell>
          <cell r="L317">
            <v>89.694820958799994</v>
          </cell>
          <cell r="M317">
            <v>95.015156624599996</v>
          </cell>
          <cell r="O317">
            <v>112.4997369041</v>
          </cell>
          <cell r="P317">
            <v>105.2818922164</v>
          </cell>
          <cell r="R317">
            <v>84.900112489999998</v>
          </cell>
          <cell r="S317">
            <v>93.789724812000003</v>
          </cell>
          <cell r="U317">
            <v>84.900112489999998</v>
          </cell>
          <cell r="V317">
            <v>93.789724812000003</v>
          </cell>
          <cell r="AA317">
            <v>98.304378510199996</v>
          </cell>
          <cell r="AB317">
            <v>99.569325825099995</v>
          </cell>
          <cell r="AD317">
            <v>101.17653628399999</v>
          </cell>
          <cell r="AE317">
            <v>101.82934728079999</v>
          </cell>
          <cell r="AG317">
            <v>88.463842072000006</v>
          </cell>
          <cell r="AH317">
            <v>93.338649266900006</v>
          </cell>
          <cell r="AJ317">
            <v>93.067059772500002</v>
          </cell>
          <cell r="AK317">
            <v>92.436223518999995</v>
          </cell>
          <cell r="AM317">
            <v>96.775817351200004</v>
          </cell>
          <cell r="AN317">
            <v>100.7566210672</v>
          </cell>
          <cell r="AP317">
            <v>102.5213827158</v>
          </cell>
          <cell r="AQ317">
            <v>102.42027837249999</v>
          </cell>
          <cell r="AS317">
            <v>89.479904377899999</v>
          </cell>
          <cell r="AT317">
            <v>104.26633410140001</v>
          </cell>
          <cell r="AV317">
            <v>94.775526881700003</v>
          </cell>
          <cell r="AW317">
            <v>95.660010998100006</v>
          </cell>
          <cell r="AY317">
            <v>89.524078617300006</v>
          </cell>
          <cell r="AZ317">
            <v>102.22275971160001</v>
          </cell>
          <cell r="BB317">
            <v>95.243242633199998</v>
          </cell>
          <cell r="BC317">
            <v>100.51733317990001</v>
          </cell>
          <cell r="BE317">
            <v>92.681783598500004</v>
          </cell>
          <cell r="BF317">
            <v>96.488096816899997</v>
          </cell>
          <cell r="BH317">
            <v>99.306401854699999</v>
          </cell>
          <cell r="BI317">
            <v>102.8047143604</v>
          </cell>
          <cell r="BK317">
            <v>97.573562181400007</v>
          </cell>
          <cell r="BL317">
            <v>101.8804389793</v>
          </cell>
          <cell r="BN317">
            <v>86.085230801500003</v>
          </cell>
          <cell r="BO317">
            <v>95.975852262100005</v>
          </cell>
          <cell r="BQ317">
            <v>88.332206975299997</v>
          </cell>
          <cell r="BR317">
            <v>90.8600045206</v>
          </cell>
          <cell r="BT317">
            <v>91.824337712299993</v>
          </cell>
          <cell r="BU317">
            <v>97.293343258700006</v>
          </cell>
          <cell r="BW317">
            <v>97.322398727500001</v>
          </cell>
          <cell r="BX317">
            <v>100.2143551083</v>
          </cell>
          <cell r="BZ317">
            <v>91.911228574899994</v>
          </cell>
          <cell r="CA317">
            <v>97.534907328000003</v>
          </cell>
          <cell r="CC317">
            <v>95.042250228300006</v>
          </cell>
          <cell r="CD317">
            <v>98.367702559500003</v>
          </cell>
          <cell r="CF317">
            <v>91.246564481799993</v>
          </cell>
          <cell r="CG317">
            <v>97.0721100871</v>
          </cell>
          <cell r="CI317">
            <v>101.07487064279999</v>
          </cell>
          <cell r="CJ317">
            <v>103.61351690150001</v>
          </cell>
          <cell r="CL317">
            <v>100.3407582927</v>
          </cell>
          <cell r="CM317">
            <v>103.9214956096</v>
          </cell>
          <cell r="CO317">
            <v>95.7790140595</v>
          </cell>
          <cell r="CP317">
            <v>99.9524828447</v>
          </cell>
          <cell r="CR317">
            <v>97.337205661499993</v>
          </cell>
          <cell r="CS317">
            <v>101.78082190240001</v>
          </cell>
          <cell r="CU317">
            <v>95.332717523699998</v>
          </cell>
          <cell r="CV317">
            <v>101.0787836618</v>
          </cell>
          <cell r="CX317">
            <v>93.003008155299995</v>
          </cell>
          <cell r="CY317">
            <v>99.519815455499995</v>
          </cell>
        </row>
        <row r="318">
          <cell r="C318">
            <v>101.05315307319999</v>
          </cell>
          <cell r="D318">
            <v>98.306532528100007</v>
          </cell>
          <cell r="F318">
            <v>96.445309667199993</v>
          </cell>
          <cell r="G318">
            <v>94.509125942300003</v>
          </cell>
          <cell r="I318">
            <v>93.925461524200003</v>
          </cell>
          <cell r="J318">
            <v>92.071774317700005</v>
          </cell>
          <cell r="L318">
            <v>98.608647462500002</v>
          </cell>
          <cell r="M318">
            <v>96.217424969099994</v>
          </cell>
          <cell r="O318">
            <v>112.53057345400001</v>
          </cell>
          <cell r="P318">
            <v>109.6335082927</v>
          </cell>
          <cell r="R318">
            <v>87.544147260299994</v>
          </cell>
          <cell r="S318">
            <v>92.472315761999994</v>
          </cell>
          <cell r="U318">
            <v>87.544147260299994</v>
          </cell>
          <cell r="V318">
            <v>92.472315761999994</v>
          </cell>
          <cell r="AA318">
            <v>96.87137903</v>
          </cell>
          <cell r="AB318">
            <v>97.966234135700006</v>
          </cell>
          <cell r="AD318">
            <v>99.143465852700004</v>
          </cell>
          <cell r="AE318">
            <v>100.0925450961</v>
          </cell>
          <cell r="AG318">
            <v>88.948181754399997</v>
          </cell>
          <cell r="AH318">
            <v>91.146782413500006</v>
          </cell>
          <cell r="AJ318">
            <v>92.891487357100004</v>
          </cell>
          <cell r="AK318">
            <v>91.861478842500006</v>
          </cell>
          <cell r="AM318">
            <v>104.46442071600001</v>
          </cell>
          <cell r="AN318">
            <v>99.772911454199999</v>
          </cell>
          <cell r="AP318">
            <v>106.04773818210001</v>
          </cell>
          <cell r="AQ318">
            <v>100.5035466815</v>
          </cell>
          <cell r="AS318">
            <v>102.8386207617</v>
          </cell>
          <cell r="AT318">
            <v>104.3563045258</v>
          </cell>
          <cell r="AV318">
            <v>99.379892844899999</v>
          </cell>
          <cell r="AW318">
            <v>95.307540527</v>
          </cell>
          <cell r="AY318">
            <v>95.191815100100001</v>
          </cell>
          <cell r="AZ318">
            <v>97.631918253199999</v>
          </cell>
          <cell r="BB318">
            <v>98.846925885100006</v>
          </cell>
          <cell r="BC318">
            <v>98.609477646200006</v>
          </cell>
          <cell r="BE318">
            <v>99.5530975187</v>
          </cell>
          <cell r="BF318">
            <v>95.858453662599999</v>
          </cell>
          <cell r="BH318">
            <v>113.12389282780001</v>
          </cell>
          <cell r="BI318">
            <v>99.876446247999993</v>
          </cell>
          <cell r="BK318">
            <v>102.9655941115</v>
          </cell>
          <cell r="BL318">
            <v>98.183800399199995</v>
          </cell>
          <cell r="BN318">
            <v>92.413406536300002</v>
          </cell>
          <cell r="BO318">
            <v>95.506685042900003</v>
          </cell>
          <cell r="BQ318">
            <v>94.840934159599996</v>
          </cell>
          <cell r="BR318">
            <v>87.172995298299995</v>
          </cell>
          <cell r="BT318">
            <v>98.404605074299994</v>
          </cell>
          <cell r="BU318">
            <v>95.676788790499998</v>
          </cell>
          <cell r="BW318">
            <v>103.4627221962</v>
          </cell>
          <cell r="BX318">
            <v>99.7405345719</v>
          </cell>
          <cell r="BZ318">
            <v>99.802456685899998</v>
          </cell>
          <cell r="CA318">
            <v>96.724872015900004</v>
          </cell>
          <cell r="CC318">
            <v>106.79885903589999</v>
          </cell>
          <cell r="CD318">
            <v>101.4969637353</v>
          </cell>
          <cell r="CF318">
            <v>98.477695371799996</v>
          </cell>
          <cell r="CG318">
            <v>93.091906795200003</v>
          </cell>
          <cell r="CI318">
            <v>101.59592974890001</v>
          </cell>
          <cell r="CJ318">
            <v>95.987413421799999</v>
          </cell>
          <cell r="CL318">
            <v>115.8076510499</v>
          </cell>
          <cell r="CM318">
            <v>113.4364943066</v>
          </cell>
          <cell r="CO318">
            <v>98.302389566800002</v>
          </cell>
          <cell r="CP318">
            <v>96.789008194399997</v>
          </cell>
          <cell r="CR318">
            <v>106.16861091689999</v>
          </cell>
          <cell r="CS318">
            <v>99.619338844200001</v>
          </cell>
          <cell r="CU318">
            <v>100.59123986100001</v>
          </cell>
          <cell r="CV318">
            <v>99.831322844900001</v>
          </cell>
          <cell r="CX318">
            <v>106.5048257065</v>
          </cell>
          <cell r="CY318">
            <v>101.44149290359999</v>
          </cell>
        </row>
        <row r="319">
          <cell r="C319">
            <v>98.083143195600002</v>
          </cell>
          <cell r="D319">
            <v>99.346461045200002</v>
          </cell>
          <cell r="F319">
            <v>92.154906505200003</v>
          </cell>
          <cell r="G319">
            <v>93.765416243000004</v>
          </cell>
          <cell r="I319">
            <v>90.051517602399997</v>
          </cell>
          <cell r="J319">
            <v>91.317516462499995</v>
          </cell>
          <cell r="L319">
            <v>97.074344140899996</v>
          </cell>
          <cell r="M319">
            <v>97.876208386499997</v>
          </cell>
          <cell r="O319">
            <v>92.209319978699995</v>
          </cell>
          <cell r="P319">
            <v>103.346545569</v>
          </cell>
          <cell r="R319">
            <v>90.4683393639</v>
          </cell>
          <cell r="S319">
            <v>94.087256877499996</v>
          </cell>
          <cell r="U319">
            <v>90.4683393639</v>
          </cell>
          <cell r="V319">
            <v>94.087256877499996</v>
          </cell>
          <cell r="AA319">
            <v>99.713156795399996</v>
          </cell>
          <cell r="AB319">
            <v>100.03814016459999</v>
          </cell>
          <cell r="AD319">
            <v>103.64529122730001</v>
          </cell>
          <cell r="AE319">
            <v>102.2208989179</v>
          </cell>
          <cell r="AG319">
            <v>83.796280417099993</v>
          </cell>
          <cell r="AH319">
            <v>90.554057216000004</v>
          </cell>
          <cell r="AJ319">
            <v>95.421467618099996</v>
          </cell>
          <cell r="AK319">
            <v>93.430927660600005</v>
          </cell>
          <cell r="AM319">
            <v>99.459888999499995</v>
          </cell>
          <cell r="AN319">
            <v>101.048003658</v>
          </cell>
          <cell r="AP319">
            <v>102.5331296846</v>
          </cell>
          <cell r="AQ319">
            <v>101.442094563</v>
          </cell>
          <cell r="AS319">
            <v>104.53416024169999</v>
          </cell>
          <cell r="AT319">
            <v>103.2947024954</v>
          </cell>
          <cell r="AV319">
            <v>89.411063108500002</v>
          </cell>
          <cell r="AW319">
            <v>96.267782153200002</v>
          </cell>
          <cell r="AY319">
            <v>100.2389899897</v>
          </cell>
          <cell r="AZ319">
            <v>105.63656698450001</v>
          </cell>
          <cell r="BB319">
            <v>96.441119461400007</v>
          </cell>
          <cell r="BC319">
            <v>100.644706212</v>
          </cell>
          <cell r="BE319">
            <v>91.022843426700007</v>
          </cell>
          <cell r="BF319">
            <v>99.354172923999997</v>
          </cell>
          <cell r="BH319">
            <v>98.694264997499999</v>
          </cell>
          <cell r="BI319">
            <v>97.677408365299996</v>
          </cell>
          <cell r="BK319">
            <v>98.641097278800004</v>
          </cell>
          <cell r="BL319">
            <v>100.5015898015</v>
          </cell>
          <cell r="BN319">
            <v>88.263788011299994</v>
          </cell>
          <cell r="BO319">
            <v>92.046193794700002</v>
          </cell>
          <cell r="BQ319">
            <v>95.272881891500006</v>
          </cell>
          <cell r="BR319">
            <v>88.353033350600001</v>
          </cell>
          <cell r="BT319">
            <v>95.128904581699999</v>
          </cell>
          <cell r="BU319">
            <v>98.215012806000004</v>
          </cell>
          <cell r="BW319">
            <v>97.171291669699997</v>
          </cell>
          <cell r="BX319">
            <v>99.640728045800003</v>
          </cell>
          <cell r="BZ319">
            <v>96.985931956300007</v>
          </cell>
          <cell r="CA319">
            <v>98.089983912400001</v>
          </cell>
          <cell r="CC319">
            <v>99.751463232999996</v>
          </cell>
          <cell r="CD319">
            <v>100.6679718912</v>
          </cell>
          <cell r="CF319">
            <v>96.806227436300006</v>
          </cell>
          <cell r="CG319">
            <v>97.701046328700002</v>
          </cell>
          <cell r="CI319">
            <v>97.521924889600001</v>
          </cell>
          <cell r="CJ319">
            <v>98.226441813799994</v>
          </cell>
          <cell r="CL319">
            <v>105.24317615370001</v>
          </cell>
          <cell r="CM319">
            <v>107.37366944439999</v>
          </cell>
          <cell r="CO319">
            <v>92.078156836199994</v>
          </cell>
          <cell r="CP319">
            <v>94.867959292099997</v>
          </cell>
          <cell r="CR319">
            <v>99.760960212000001</v>
          </cell>
          <cell r="CS319">
            <v>102.4163263275</v>
          </cell>
          <cell r="CU319">
            <v>95.692688662899997</v>
          </cell>
          <cell r="CV319">
            <v>100.6739989582</v>
          </cell>
          <cell r="CX319">
            <v>97.367810491</v>
          </cell>
          <cell r="CY319">
            <v>99.838441463500004</v>
          </cell>
        </row>
        <row r="320">
          <cell r="C320">
            <v>100.3496756852</v>
          </cell>
          <cell r="D320">
            <v>98.440306687000003</v>
          </cell>
          <cell r="F320">
            <v>92.059295044799995</v>
          </cell>
          <cell r="G320">
            <v>92.004185635900001</v>
          </cell>
          <cell r="I320">
            <v>91.998689852499993</v>
          </cell>
          <cell r="J320">
            <v>90.340943699799993</v>
          </cell>
          <cell r="L320">
            <v>95.256073262000001</v>
          </cell>
          <cell r="M320">
            <v>94.257649474000004</v>
          </cell>
          <cell r="O320">
            <v>78.940141720499994</v>
          </cell>
          <cell r="P320">
            <v>97.484091555999996</v>
          </cell>
          <cell r="R320">
            <v>95.305506769499999</v>
          </cell>
          <cell r="S320">
            <v>93.355258392500005</v>
          </cell>
          <cell r="U320">
            <v>95.305506769499999</v>
          </cell>
          <cell r="V320">
            <v>93.355258392500005</v>
          </cell>
          <cell r="AA320">
            <v>94.851085328099998</v>
          </cell>
          <cell r="AB320">
            <v>95.700533323399995</v>
          </cell>
          <cell r="AD320">
            <v>96.811328282100007</v>
          </cell>
          <cell r="AE320">
            <v>96.847296749500003</v>
          </cell>
          <cell r="AG320">
            <v>87.844525151599996</v>
          </cell>
          <cell r="AH320">
            <v>93.022980671300004</v>
          </cell>
          <cell r="AJ320">
            <v>91.618567679700007</v>
          </cell>
          <cell r="AK320">
            <v>91.997937350900003</v>
          </cell>
          <cell r="AM320">
            <v>104.0781237035</v>
          </cell>
          <cell r="AN320">
            <v>100.8511937424</v>
          </cell>
          <cell r="AP320">
            <v>105.8731570004</v>
          </cell>
          <cell r="AQ320">
            <v>104.11325698509999</v>
          </cell>
          <cell r="AS320">
            <v>108.9929837616</v>
          </cell>
          <cell r="AT320">
            <v>103.013084322</v>
          </cell>
          <cell r="AV320">
            <v>96.570900302699997</v>
          </cell>
          <cell r="AW320">
            <v>95.051590120100002</v>
          </cell>
          <cell r="AY320">
            <v>102.25369648109999</v>
          </cell>
          <cell r="AZ320">
            <v>97.172705180999998</v>
          </cell>
          <cell r="BB320">
            <v>95.504454428499997</v>
          </cell>
          <cell r="BC320">
            <v>94.844748201499996</v>
          </cell>
          <cell r="BE320">
            <v>101.49673750460001</v>
          </cell>
          <cell r="BF320">
            <v>97.950193058099998</v>
          </cell>
          <cell r="BH320">
            <v>101.0314246036</v>
          </cell>
          <cell r="BI320">
            <v>98.878052990900002</v>
          </cell>
          <cell r="BK320">
            <v>102.170276344</v>
          </cell>
          <cell r="BL320">
            <v>99.645058821800006</v>
          </cell>
          <cell r="BN320">
            <v>89.918462099500005</v>
          </cell>
          <cell r="BO320">
            <v>89.590027961600001</v>
          </cell>
          <cell r="BQ320">
            <v>103.2367739196</v>
          </cell>
          <cell r="BR320">
            <v>94.114974631199999</v>
          </cell>
          <cell r="BT320">
            <v>100.9602256905</v>
          </cell>
          <cell r="BU320">
            <v>98.245760552500002</v>
          </cell>
          <cell r="BW320">
            <v>101.7304809095</v>
          </cell>
          <cell r="BX320">
            <v>97.379516905299994</v>
          </cell>
          <cell r="BZ320">
            <v>100.83597348630001</v>
          </cell>
          <cell r="CA320">
            <v>96.990244017799995</v>
          </cell>
          <cell r="CC320">
            <v>103.62609740249999</v>
          </cell>
          <cell r="CD320">
            <v>100.1388428544</v>
          </cell>
          <cell r="CF320">
            <v>99.3167212635</v>
          </cell>
          <cell r="CG320">
            <v>95.867357486700001</v>
          </cell>
          <cell r="CI320">
            <v>103.50652974</v>
          </cell>
          <cell r="CJ320">
            <v>98.294512098799999</v>
          </cell>
          <cell r="CL320">
            <v>107.7235112299</v>
          </cell>
          <cell r="CM320">
            <v>107.94785619450001</v>
          </cell>
          <cell r="CO320">
            <v>93.908716192300005</v>
          </cell>
          <cell r="CP320">
            <v>95.345861211900001</v>
          </cell>
          <cell r="CR320">
            <v>107.64547723690001</v>
          </cell>
          <cell r="CS320">
            <v>103.57235531480001</v>
          </cell>
          <cell r="CU320">
            <v>99.892641250400004</v>
          </cell>
          <cell r="CV320">
            <v>100.35083826570001</v>
          </cell>
          <cell r="CX320">
            <v>91.768769808900004</v>
          </cell>
          <cell r="CY320">
            <v>91.559800382099993</v>
          </cell>
        </row>
        <row r="321">
          <cell r="C321">
            <v>99.348979203599995</v>
          </cell>
          <cell r="D321">
            <v>99.402331036000007</v>
          </cell>
          <cell r="F321">
            <v>94.677000119499994</v>
          </cell>
          <cell r="G321">
            <v>94.597060795399997</v>
          </cell>
          <cell r="I321">
            <v>89.829578768199994</v>
          </cell>
          <cell r="J321">
            <v>90.967892253599999</v>
          </cell>
          <cell r="L321">
            <v>96.283293962000002</v>
          </cell>
          <cell r="M321">
            <v>97.213659875199994</v>
          </cell>
          <cell r="O321">
            <v>136.59466838189999</v>
          </cell>
          <cell r="P321">
            <v>119.82323782580001</v>
          </cell>
          <cell r="R321">
            <v>99.852479375900003</v>
          </cell>
          <cell r="S321">
            <v>94.795386496700004</v>
          </cell>
          <cell r="U321">
            <v>99.852479375900003</v>
          </cell>
          <cell r="V321">
            <v>94.795386496700004</v>
          </cell>
          <cell r="AA321">
            <v>95.126204386400005</v>
          </cell>
          <cell r="AB321">
            <v>98.198405912599995</v>
          </cell>
          <cell r="AD321">
            <v>97.0641576087</v>
          </cell>
          <cell r="AE321">
            <v>100.48688007769999</v>
          </cell>
          <cell r="AG321">
            <v>86.918957839900003</v>
          </cell>
          <cell r="AH321">
            <v>93.350864174400002</v>
          </cell>
          <cell r="AJ321">
            <v>93.438001036399996</v>
          </cell>
          <cell r="AK321">
            <v>91.738436268100003</v>
          </cell>
          <cell r="AM321">
            <v>101.473307632</v>
          </cell>
          <cell r="AN321">
            <v>101.083467869</v>
          </cell>
          <cell r="AP321">
            <v>98.758209607300003</v>
          </cell>
          <cell r="AQ321">
            <v>102.5565513529</v>
          </cell>
          <cell r="AS321">
            <v>109.8109904359</v>
          </cell>
          <cell r="AT321">
            <v>106.11262646</v>
          </cell>
          <cell r="AV321">
            <v>103.27963418020001</v>
          </cell>
          <cell r="AW321">
            <v>103.02569208209999</v>
          </cell>
          <cell r="AY321">
            <v>106.2539746195</v>
          </cell>
          <cell r="AZ321">
            <v>102.1485546249</v>
          </cell>
          <cell r="BB321">
            <v>100.75113289150001</v>
          </cell>
          <cell r="BC321">
            <v>101.0370880623</v>
          </cell>
          <cell r="BE321">
            <v>99.5339549009</v>
          </cell>
          <cell r="BF321">
            <v>98.554564141</v>
          </cell>
          <cell r="BH321">
            <v>112.0590661066</v>
          </cell>
          <cell r="BI321">
            <v>99.890745266600007</v>
          </cell>
          <cell r="BK321">
            <v>97.934048080699995</v>
          </cell>
          <cell r="BL321">
            <v>98.808613722499999</v>
          </cell>
          <cell r="BN321">
            <v>96.741059544999999</v>
          </cell>
          <cell r="BO321">
            <v>96.830354577400001</v>
          </cell>
          <cell r="BQ321">
            <v>102.9213705543</v>
          </cell>
          <cell r="BR321">
            <v>102.86595706350001</v>
          </cell>
          <cell r="BT321">
            <v>98.432819819399995</v>
          </cell>
          <cell r="BU321">
            <v>97.604658683300002</v>
          </cell>
          <cell r="BW321">
            <v>101.0098572326</v>
          </cell>
          <cell r="BX321">
            <v>100.4107838656</v>
          </cell>
          <cell r="BZ321">
            <v>99.828359161799995</v>
          </cell>
          <cell r="CA321">
            <v>98.3314914547</v>
          </cell>
          <cell r="CC321">
            <v>92.036339684699996</v>
          </cell>
          <cell r="CD321">
            <v>90.852793625000004</v>
          </cell>
          <cell r="CF321">
            <v>93.611312424700003</v>
          </cell>
          <cell r="CG321">
            <v>94.816435528400007</v>
          </cell>
          <cell r="CI321">
            <v>95.412355919099994</v>
          </cell>
          <cell r="CJ321">
            <v>95.832521349000004</v>
          </cell>
          <cell r="CL321">
            <v>106.4185610592</v>
          </cell>
          <cell r="CM321">
            <v>107.87582222730001</v>
          </cell>
          <cell r="CO321">
            <v>101.45647487159999</v>
          </cell>
          <cell r="CP321">
            <v>101.40130758879999</v>
          </cell>
          <cell r="CR321">
            <v>105.9246438224</v>
          </cell>
          <cell r="CS321">
            <v>104.325716181</v>
          </cell>
          <cell r="CU321">
            <v>99.737192455400006</v>
          </cell>
          <cell r="CV321">
            <v>102.6637564796</v>
          </cell>
          <cell r="CX321">
            <v>98.414457273899998</v>
          </cell>
          <cell r="CY321">
            <v>96.604279275500005</v>
          </cell>
        </row>
        <row r="322">
          <cell r="C322">
            <v>100.1583561744</v>
          </cell>
          <cell r="D322">
            <v>98.823846931800006</v>
          </cell>
          <cell r="F322">
            <v>97.129418373899995</v>
          </cell>
          <cell r="G322">
            <v>94.580894192900004</v>
          </cell>
          <cell r="I322">
            <v>93.181745910900005</v>
          </cell>
          <cell r="J322">
            <v>91.372994723900007</v>
          </cell>
          <cell r="L322">
            <v>98.179564982800002</v>
          </cell>
          <cell r="M322">
            <v>98.061029448599996</v>
          </cell>
          <cell r="O322">
            <v>132.37462496340001</v>
          </cell>
          <cell r="P322">
            <v>115.79278686390001</v>
          </cell>
          <cell r="R322">
            <v>101.1730517328</v>
          </cell>
          <cell r="S322">
            <v>93.888832748900001</v>
          </cell>
          <cell r="U322">
            <v>101.1730517328</v>
          </cell>
          <cell r="V322">
            <v>93.888832748900001</v>
          </cell>
          <cell r="AA322">
            <v>94.586074505200003</v>
          </cell>
          <cell r="AB322">
            <v>95.860191725199996</v>
          </cell>
          <cell r="AD322">
            <v>96.710097853400001</v>
          </cell>
          <cell r="AE322">
            <v>97.614385612299998</v>
          </cell>
          <cell r="AG322">
            <v>85.930282454099995</v>
          </cell>
          <cell r="AH322">
            <v>89.057885624500003</v>
          </cell>
          <cell r="AJ322">
            <v>92.336079616000006</v>
          </cell>
          <cell r="AK322">
            <v>94.160339622899997</v>
          </cell>
          <cell r="AM322">
            <v>102.31948702</v>
          </cell>
          <cell r="AN322">
            <v>101.12916441500001</v>
          </cell>
          <cell r="AP322">
            <v>99.957472991299994</v>
          </cell>
          <cell r="AQ322">
            <v>102.1680012237</v>
          </cell>
          <cell r="AS322">
            <v>111.71729183719999</v>
          </cell>
          <cell r="AT322">
            <v>104.2856164123</v>
          </cell>
          <cell r="AV322">
            <v>99.726723394399997</v>
          </cell>
          <cell r="AW322">
            <v>95.486387632299994</v>
          </cell>
          <cell r="AY322">
            <v>94.2410546654</v>
          </cell>
          <cell r="AZ322">
            <v>96.532085809500003</v>
          </cell>
          <cell r="BB322">
            <v>100.5903792819</v>
          </cell>
          <cell r="BC322">
            <v>97.186645462599998</v>
          </cell>
          <cell r="BE322">
            <v>103.0779401161</v>
          </cell>
          <cell r="BF322">
            <v>96.925568291000005</v>
          </cell>
          <cell r="BH322">
            <v>97.549735381399998</v>
          </cell>
          <cell r="BI322">
            <v>98.126295517299994</v>
          </cell>
          <cell r="BK322">
            <v>100.63334807379999</v>
          </cell>
          <cell r="BL322">
            <v>98.158669812699998</v>
          </cell>
          <cell r="BN322">
            <v>93.1283336037</v>
          </cell>
          <cell r="BO322">
            <v>92.449850450900001</v>
          </cell>
          <cell r="BQ322">
            <v>107.59953033390001</v>
          </cell>
          <cell r="BR322">
            <v>105.0528065667</v>
          </cell>
          <cell r="BT322">
            <v>104.3782262209</v>
          </cell>
          <cell r="BU322">
            <v>100.2666202533</v>
          </cell>
          <cell r="BW322">
            <v>102.64766152040001</v>
          </cell>
          <cell r="BX322">
            <v>99.662204414300007</v>
          </cell>
          <cell r="BZ322">
            <v>100.0007856491</v>
          </cell>
          <cell r="CA322">
            <v>97.370741358800004</v>
          </cell>
          <cell r="CC322">
            <v>100.3292118647</v>
          </cell>
          <cell r="CD322">
            <v>100.5020820731</v>
          </cell>
          <cell r="CF322">
            <v>95.814418522099999</v>
          </cell>
          <cell r="CG322">
            <v>94.632572588900004</v>
          </cell>
          <cell r="CI322">
            <v>98.314648255099996</v>
          </cell>
          <cell r="CJ322">
            <v>92.310941956500002</v>
          </cell>
          <cell r="CL322">
            <v>107.0828667401</v>
          </cell>
          <cell r="CM322">
            <v>106.0609041299</v>
          </cell>
          <cell r="CO322">
            <v>101.4109940454</v>
          </cell>
          <cell r="CP322">
            <v>95.955629512100003</v>
          </cell>
          <cell r="CR322">
            <v>103.3798163814</v>
          </cell>
          <cell r="CS322">
            <v>104.3417444999</v>
          </cell>
          <cell r="CU322">
            <v>99.653841147899996</v>
          </cell>
          <cell r="CV322">
            <v>101.8792597786</v>
          </cell>
          <cell r="CX322">
            <v>95.524708670999999</v>
          </cell>
          <cell r="CY322">
            <v>96.181681080199994</v>
          </cell>
        </row>
        <row r="323">
          <cell r="C323">
            <v>101.5549221638</v>
          </cell>
          <cell r="D323">
            <v>98.625499717300002</v>
          </cell>
          <cell r="F323">
            <v>97.307183763899999</v>
          </cell>
          <cell r="G323">
            <v>96.167343667200001</v>
          </cell>
          <cell r="I323">
            <v>93.794456109600006</v>
          </cell>
          <cell r="J323">
            <v>91.878027731299994</v>
          </cell>
          <cell r="L323">
            <v>97.244832981800002</v>
          </cell>
          <cell r="M323">
            <v>97.765813612900004</v>
          </cell>
          <cell r="O323">
            <v>132.95018239629999</v>
          </cell>
          <cell r="P323">
            <v>135.88631147839999</v>
          </cell>
          <cell r="R323">
            <v>103.91049038849999</v>
          </cell>
          <cell r="S323">
            <v>95.817512613900007</v>
          </cell>
          <cell r="U323">
            <v>103.91049038849999</v>
          </cell>
          <cell r="V323">
            <v>95.817512613900007</v>
          </cell>
          <cell r="AA323">
            <v>95.966452156299994</v>
          </cell>
          <cell r="AB323">
            <v>95.290938772100006</v>
          </cell>
          <cell r="AD323">
            <v>96.962482285700005</v>
          </cell>
          <cell r="AE323">
            <v>96.5060058631</v>
          </cell>
          <cell r="AG323">
            <v>92.5317267203</v>
          </cell>
          <cell r="AH323">
            <v>90.944456767000005</v>
          </cell>
          <cell r="AJ323">
            <v>94.176286448799999</v>
          </cell>
          <cell r="AK323">
            <v>95.1351372548</v>
          </cell>
          <cell r="AM323">
            <v>103.8321769276</v>
          </cell>
          <cell r="AN323">
            <v>100.7305094891</v>
          </cell>
          <cell r="AP323">
            <v>100.8489395918</v>
          </cell>
          <cell r="AQ323">
            <v>102.5663363748</v>
          </cell>
          <cell r="AS323">
            <v>110.32618583190001</v>
          </cell>
          <cell r="AT323">
            <v>101.96596631529999</v>
          </cell>
          <cell r="AV323">
            <v>96.373030361700003</v>
          </cell>
          <cell r="AW323">
            <v>92.039080914799996</v>
          </cell>
          <cell r="AY323">
            <v>109.94800513360001</v>
          </cell>
          <cell r="AZ323">
            <v>101.08286591700001</v>
          </cell>
          <cell r="BB323">
            <v>98.121105766300005</v>
          </cell>
          <cell r="BC323">
            <v>95.384615217800004</v>
          </cell>
          <cell r="BE323">
            <v>102.6071362377</v>
          </cell>
          <cell r="BF323">
            <v>98.273961784199997</v>
          </cell>
          <cell r="BH323">
            <v>112.03904537539999</v>
          </cell>
          <cell r="BI323">
            <v>100.4458413351</v>
          </cell>
          <cell r="BK323">
            <v>99.853511658200006</v>
          </cell>
          <cell r="BL323">
            <v>99.438432861099997</v>
          </cell>
          <cell r="BN323">
            <v>101.0997877831</v>
          </cell>
          <cell r="BO323">
            <v>94.993026513000004</v>
          </cell>
          <cell r="BQ323">
            <v>108.7606559068</v>
          </cell>
          <cell r="BR323">
            <v>107.4922570981</v>
          </cell>
          <cell r="BT323">
            <v>100.52009625309999</v>
          </cell>
          <cell r="BU323">
            <v>98.134040247100003</v>
          </cell>
          <cell r="BW323">
            <v>101.462152661</v>
          </cell>
          <cell r="BX323">
            <v>98.819926185599996</v>
          </cell>
          <cell r="BZ323">
            <v>100.9315307583</v>
          </cell>
          <cell r="CA323">
            <v>98.713849093999997</v>
          </cell>
          <cell r="CC323">
            <v>103.3729964577</v>
          </cell>
          <cell r="CD323">
            <v>102.40918317009999</v>
          </cell>
          <cell r="CF323">
            <v>96.208498768300004</v>
          </cell>
          <cell r="CG323">
            <v>93.808026333000001</v>
          </cell>
          <cell r="CI323">
            <v>99.604050405699994</v>
          </cell>
          <cell r="CJ323">
            <v>98.384143853300003</v>
          </cell>
          <cell r="CL323">
            <v>110.0779416818</v>
          </cell>
          <cell r="CM323">
            <v>105.11633766040001</v>
          </cell>
          <cell r="CO323">
            <v>99.249306888199996</v>
          </cell>
          <cell r="CP323">
            <v>95.845551939000003</v>
          </cell>
          <cell r="CR323">
            <v>107.3793368469</v>
          </cell>
          <cell r="CS323">
            <v>101.8448863788</v>
          </cell>
          <cell r="CU323">
            <v>99.205497437299996</v>
          </cell>
          <cell r="CV323">
            <v>101.66708933069999</v>
          </cell>
          <cell r="CX323">
            <v>102.010499674</v>
          </cell>
          <cell r="CY323">
            <v>99.474975639199997</v>
          </cell>
        </row>
        <row r="324">
          <cell r="C324">
            <v>97.596266478999993</v>
          </cell>
          <cell r="D324">
            <v>98.561247499000004</v>
          </cell>
          <cell r="F324">
            <v>94.863521458899996</v>
          </cell>
          <cell r="G324">
            <v>95.885398038299996</v>
          </cell>
          <cell r="I324">
            <v>91.987093423800005</v>
          </cell>
          <cell r="J324">
            <v>92.263652836000006</v>
          </cell>
          <cell r="L324">
            <v>93.463312666600004</v>
          </cell>
          <cell r="M324">
            <v>95.375299098599996</v>
          </cell>
          <cell r="O324">
            <v>129.8444277664</v>
          </cell>
          <cell r="P324">
            <v>134.00066170299999</v>
          </cell>
          <cell r="R324">
            <v>103.09382622059999</v>
          </cell>
          <cell r="S324">
            <v>96.268776591600002</v>
          </cell>
          <cell r="U324">
            <v>103.09382622059999</v>
          </cell>
          <cell r="V324">
            <v>96.268776591600002</v>
          </cell>
          <cell r="AA324">
            <v>92.653882390000007</v>
          </cell>
          <cell r="AB324">
            <v>93.016714837899997</v>
          </cell>
          <cell r="AD324">
            <v>93.372012378899996</v>
          </cell>
          <cell r="AE324">
            <v>94.286880022099993</v>
          </cell>
          <cell r="AG324">
            <v>88.329447799799993</v>
          </cell>
          <cell r="AH324">
            <v>86.910555818199995</v>
          </cell>
          <cell r="AJ324">
            <v>93.539144339200007</v>
          </cell>
          <cell r="AK324">
            <v>93.994575407400006</v>
          </cell>
          <cell r="AM324">
            <v>99.091711848700001</v>
          </cell>
          <cell r="AN324">
            <v>101.07115581230001</v>
          </cell>
          <cell r="AP324">
            <v>96.080628245599996</v>
          </cell>
          <cell r="AQ324">
            <v>102.70052529429999</v>
          </cell>
          <cell r="AS324">
            <v>103.19824126269999</v>
          </cell>
          <cell r="AT324">
            <v>104.417812293</v>
          </cell>
          <cell r="AV324">
            <v>91.219780936500001</v>
          </cell>
          <cell r="AW324">
            <v>91.155014859199994</v>
          </cell>
          <cell r="AY324">
            <v>113.635477374</v>
          </cell>
          <cell r="AZ324">
            <v>103.1732392097</v>
          </cell>
          <cell r="BB324">
            <v>97.246279383000001</v>
          </cell>
          <cell r="BC324">
            <v>94.554588876899999</v>
          </cell>
          <cell r="BE324">
            <v>97.601450747599998</v>
          </cell>
          <cell r="BF324">
            <v>97.170788944199998</v>
          </cell>
          <cell r="BH324">
            <v>88.003368762899996</v>
          </cell>
          <cell r="BI324">
            <v>99.294995141900003</v>
          </cell>
          <cell r="BK324">
            <v>95.670471933000002</v>
          </cell>
          <cell r="BL324">
            <v>99.325177601700005</v>
          </cell>
          <cell r="BN324">
            <v>96.1681401373</v>
          </cell>
          <cell r="BO324">
            <v>91.950635198200004</v>
          </cell>
          <cell r="BQ324">
            <v>97.443176721</v>
          </cell>
          <cell r="BR324">
            <v>101.6323775118</v>
          </cell>
          <cell r="BT324">
            <v>96.765396340300001</v>
          </cell>
          <cell r="BU324">
            <v>97.385711045899995</v>
          </cell>
          <cell r="BW324">
            <v>98.819782281499997</v>
          </cell>
          <cell r="BX324">
            <v>98.871053176000004</v>
          </cell>
          <cell r="BZ324">
            <v>93.879064700200004</v>
          </cell>
          <cell r="CA324">
            <v>97.485955821100006</v>
          </cell>
          <cell r="CC324">
            <v>95.870488209200005</v>
          </cell>
          <cell r="CD324">
            <v>99.254267127399999</v>
          </cell>
          <cell r="CF324">
            <v>92.883769182500004</v>
          </cell>
          <cell r="CG324">
            <v>94.532933074100001</v>
          </cell>
          <cell r="CI324">
            <v>92.732496747799999</v>
          </cell>
          <cell r="CJ324">
            <v>95.564434043199995</v>
          </cell>
          <cell r="CL324">
            <v>106.2255142846</v>
          </cell>
          <cell r="CM324">
            <v>104.00022897069999</v>
          </cell>
          <cell r="CO324">
            <v>96.997923281699997</v>
          </cell>
          <cell r="CP324">
            <v>93.493801745300004</v>
          </cell>
          <cell r="CR324">
            <v>103.2936147424</v>
          </cell>
          <cell r="CS324">
            <v>103.9083148741</v>
          </cell>
          <cell r="CU324">
            <v>104.49295053110001</v>
          </cell>
          <cell r="CV324">
            <v>101.3225817253</v>
          </cell>
          <cell r="CX324">
            <v>100.7110143383</v>
          </cell>
          <cell r="CY324">
            <v>98.212753260400007</v>
          </cell>
        </row>
        <row r="325">
          <cell r="C325">
            <v>99.080900259000003</v>
          </cell>
          <cell r="D325">
            <v>96.5166214666</v>
          </cell>
          <cell r="F325">
            <v>95.076431835999998</v>
          </cell>
          <cell r="G325">
            <v>94.771515619400006</v>
          </cell>
          <cell r="I325">
            <v>92.623297448100004</v>
          </cell>
          <cell r="J325">
            <v>91.287897743900004</v>
          </cell>
          <cell r="L325">
            <v>97.427959355699997</v>
          </cell>
          <cell r="M325">
            <v>95.063606761200006</v>
          </cell>
          <cell r="O325">
            <v>109.681614353</v>
          </cell>
          <cell r="P325">
            <v>132.4152890805</v>
          </cell>
          <cell r="R325">
            <v>100.19612263560001</v>
          </cell>
          <cell r="S325">
            <v>95.466755371399998</v>
          </cell>
          <cell r="U325">
            <v>100.19612263560001</v>
          </cell>
          <cell r="V325">
            <v>95.466755371399998</v>
          </cell>
          <cell r="AA325">
            <v>91.039206516600004</v>
          </cell>
          <cell r="AB325">
            <v>91.226180881499999</v>
          </cell>
          <cell r="AD325">
            <v>91.137950741099999</v>
          </cell>
          <cell r="AE325">
            <v>93.867570273400005</v>
          </cell>
          <cell r="AG325">
            <v>88.743047766800004</v>
          </cell>
          <cell r="AH325">
            <v>80.669597110300003</v>
          </cell>
          <cell r="AJ325">
            <v>93.1644122748</v>
          </cell>
          <cell r="AK325">
            <v>90.372178866599995</v>
          </cell>
          <cell r="AM325">
            <v>102.1611817906</v>
          </cell>
          <cell r="AN325">
            <v>98.442872945600001</v>
          </cell>
          <cell r="AP325">
            <v>100.6844402072</v>
          </cell>
          <cell r="AQ325">
            <v>102.7140114682</v>
          </cell>
          <cell r="AS325">
            <v>109.03251020250001</v>
          </cell>
          <cell r="AT325">
            <v>103.3350179098</v>
          </cell>
          <cell r="AV325">
            <v>101.5895747527</v>
          </cell>
          <cell r="AW325">
            <v>93.404175306499994</v>
          </cell>
          <cell r="AY325">
            <v>113.5681143681</v>
          </cell>
          <cell r="AZ325">
            <v>103.5284861401</v>
          </cell>
          <cell r="BB325">
            <v>103.7102365858</v>
          </cell>
          <cell r="BC325">
            <v>94.227847859799994</v>
          </cell>
          <cell r="BE325">
            <v>101.3611057615</v>
          </cell>
          <cell r="BF325">
            <v>94.518046445400003</v>
          </cell>
          <cell r="BH325">
            <v>94.237600390500006</v>
          </cell>
          <cell r="BI325">
            <v>97.829913322400003</v>
          </cell>
          <cell r="BK325">
            <v>101.1980389666</v>
          </cell>
          <cell r="BL325">
            <v>98.298552118800004</v>
          </cell>
          <cell r="BN325">
            <v>96.234914175399993</v>
          </cell>
          <cell r="BO325">
            <v>91.530763702100003</v>
          </cell>
          <cell r="BQ325">
            <v>91.476744777999997</v>
          </cell>
          <cell r="BR325">
            <v>100.2997197297</v>
          </cell>
          <cell r="BT325">
            <v>100.81993051080001</v>
          </cell>
          <cell r="BU325">
            <v>96.752710713900001</v>
          </cell>
          <cell r="BW325">
            <v>100.5247268329</v>
          </cell>
          <cell r="BX325">
            <v>95.243592603899998</v>
          </cell>
          <cell r="BZ325">
            <v>99.871590105899998</v>
          </cell>
          <cell r="CA325">
            <v>97.267024180199996</v>
          </cell>
          <cell r="CC325">
            <v>96.051289141300003</v>
          </cell>
          <cell r="CD325">
            <v>96.4340663877</v>
          </cell>
          <cell r="CF325">
            <v>100.3979759261</v>
          </cell>
          <cell r="CG325">
            <v>94.399454947500004</v>
          </cell>
          <cell r="CI325">
            <v>95.461153728900001</v>
          </cell>
          <cell r="CJ325">
            <v>92.435614510500002</v>
          </cell>
          <cell r="CL325">
            <v>107.97534412269999</v>
          </cell>
          <cell r="CM325">
            <v>102.613353581</v>
          </cell>
          <cell r="CO325">
            <v>104.8000674115</v>
          </cell>
          <cell r="CP325">
            <v>99.001797456000006</v>
          </cell>
          <cell r="CR325">
            <v>103.9951821722</v>
          </cell>
          <cell r="CS325">
            <v>94.893422112699994</v>
          </cell>
          <cell r="CU325">
            <v>108.5653386099</v>
          </cell>
          <cell r="CV325">
            <v>100.83128910809999</v>
          </cell>
          <cell r="CX325">
            <v>107.8044036254</v>
          </cell>
          <cell r="CY325">
            <v>97.878441729599999</v>
          </cell>
        </row>
        <row r="326">
          <cell r="C326">
            <v>96.915104473699998</v>
          </cell>
          <cell r="D326">
            <v>96.912633241400002</v>
          </cell>
          <cell r="F326">
            <v>94.874022685400007</v>
          </cell>
          <cell r="G326">
            <v>96.826438392</v>
          </cell>
          <cell r="I326">
            <v>91.698551773000005</v>
          </cell>
          <cell r="J326">
            <v>94.017588565500006</v>
          </cell>
          <cell r="L326">
            <v>97.832556553299995</v>
          </cell>
          <cell r="M326">
            <v>97.125714843500006</v>
          </cell>
          <cell r="O326">
            <v>114.1465918585</v>
          </cell>
          <cell r="P326">
            <v>126.33632983850001</v>
          </cell>
          <cell r="R326">
            <v>95.803581272599999</v>
          </cell>
          <cell r="S326">
            <v>97.197279245100006</v>
          </cell>
          <cell r="U326">
            <v>95.803581272599999</v>
          </cell>
          <cell r="V326">
            <v>97.197279245100006</v>
          </cell>
          <cell r="AA326">
            <v>96.125409337700006</v>
          </cell>
          <cell r="AB326">
            <v>92.206970452899995</v>
          </cell>
          <cell r="AD326">
            <v>98.958280735700001</v>
          </cell>
          <cell r="AE326">
            <v>94.479845943000001</v>
          </cell>
          <cell r="AG326">
            <v>90.228463259600005</v>
          </cell>
          <cell r="AH326">
            <v>81.987553990899997</v>
          </cell>
          <cell r="AJ326">
            <v>86.474832577599997</v>
          </cell>
          <cell r="AK326">
            <v>92.371307809200005</v>
          </cell>
          <cell r="AM326">
            <v>97.652037008799994</v>
          </cell>
          <cell r="AN326">
            <v>97.929057089799997</v>
          </cell>
          <cell r="AP326">
            <v>102.532350108</v>
          </cell>
          <cell r="AQ326">
            <v>102.6819588644</v>
          </cell>
          <cell r="AS326">
            <v>101.248931906</v>
          </cell>
          <cell r="AT326">
            <v>100.0712088559</v>
          </cell>
          <cell r="AV326">
            <v>95.304514232599999</v>
          </cell>
          <cell r="AW326">
            <v>92.686700891399994</v>
          </cell>
          <cell r="AY326">
            <v>101.6021068463</v>
          </cell>
          <cell r="AZ326">
            <v>101.1589142927</v>
          </cell>
          <cell r="BB326">
            <v>101.4466646903</v>
          </cell>
          <cell r="BC326">
            <v>96.815700639300005</v>
          </cell>
          <cell r="BE326">
            <v>95.295877828299993</v>
          </cell>
          <cell r="BF326">
            <v>92.787766600400005</v>
          </cell>
          <cell r="BH326">
            <v>95.175967761199999</v>
          </cell>
          <cell r="BI326">
            <v>96.0059444388</v>
          </cell>
          <cell r="BK326">
            <v>97.660412432100003</v>
          </cell>
          <cell r="BL326">
            <v>98.720834804899994</v>
          </cell>
          <cell r="BN326">
            <v>98.188264616300003</v>
          </cell>
          <cell r="BO326">
            <v>93.874240495099997</v>
          </cell>
          <cell r="BQ326">
            <v>89.612271953499999</v>
          </cell>
          <cell r="BR326">
            <v>96.866898771799995</v>
          </cell>
          <cell r="BT326">
            <v>96.961830128800003</v>
          </cell>
          <cell r="BU326">
            <v>97.655525730999997</v>
          </cell>
          <cell r="BW326">
            <v>95.709101590299994</v>
          </cell>
          <cell r="BX326">
            <v>95.991046264100007</v>
          </cell>
          <cell r="BZ326">
            <v>94.416610802199997</v>
          </cell>
          <cell r="CA326">
            <v>95.2384039258</v>
          </cell>
          <cell r="CC326">
            <v>93.213051363800005</v>
          </cell>
          <cell r="CD326">
            <v>94.743859497499997</v>
          </cell>
          <cell r="CF326">
            <v>94.099138114499993</v>
          </cell>
          <cell r="CG326">
            <v>92.418478345699995</v>
          </cell>
          <cell r="CI326">
            <v>86.084536024000002</v>
          </cell>
          <cell r="CJ326">
            <v>88.975577062900001</v>
          </cell>
          <cell r="CL326">
            <v>96.700218618099996</v>
          </cell>
          <cell r="CM326">
            <v>95.698199265200003</v>
          </cell>
          <cell r="CO326">
            <v>95.312303978100005</v>
          </cell>
          <cell r="CP326">
            <v>95.245887213900005</v>
          </cell>
          <cell r="CR326">
            <v>98.631482279300002</v>
          </cell>
          <cell r="CS326">
            <v>97.601649874800003</v>
          </cell>
          <cell r="CU326">
            <v>111.307004328</v>
          </cell>
          <cell r="CV326">
            <v>102.3725696444</v>
          </cell>
          <cell r="CX326">
            <v>97.817428532500003</v>
          </cell>
          <cell r="CY326">
            <v>96.943901298599997</v>
          </cell>
        </row>
        <row r="327">
          <cell r="C327">
            <v>92.289964472799994</v>
          </cell>
          <cell r="D327">
            <v>96.137006556399996</v>
          </cell>
          <cell r="F327">
            <v>98.418137957599996</v>
          </cell>
          <cell r="G327">
            <v>96.489221459899994</v>
          </cell>
          <cell r="I327">
            <v>95.294459309000004</v>
          </cell>
          <cell r="J327">
            <v>94.031763170000005</v>
          </cell>
          <cell r="L327">
            <v>97.541227047800007</v>
          </cell>
          <cell r="M327">
            <v>95.901041981399999</v>
          </cell>
          <cell r="O327">
            <v>133.64154890730001</v>
          </cell>
          <cell r="P327">
            <v>116.1067700704</v>
          </cell>
          <cell r="R327">
            <v>88.425658228200007</v>
          </cell>
          <cell r="S327">
            <v>95.147692987400006</v>
          </cell>
          <cell r="U327">
            <v>88.425658228200007</v>
          </cell>
          <cell r="V327">
            <v>95.147692987400006</v>
          </cell>
          <cell r="AA327">
            <v>99.005780409600007</v>
          </cell>
          <cell r="AB327">
            <v>93.303521344200007</v>
          </cell>
          <cell r="AD327">
            <v>100.9866668037</v>
          </cell>
          <cell r="AE327">
            <v>95.285492179200006</v>
          </cell>
          <cell r="AG327">
            <v>92.809314016100004</v>
          </cell>
          <cell r="AH327">
            <v>84.484675723999999</v>
          </cell>
          <cell r="AJ327">
            <v>94.698495383799994</v>
          </cell>
          <cell r="AK327">
            <v>92.7944074591</v>
          </cell>
          <cell r="AM327">
            <v>89.451213488299999</v>
          </cell>
          <cell r="AN327">
            <v>96.953657191600001</v>
          </cell>
          <cell r="AP327">
            <v>104.8351429181</v>
          </cell>
          <cell r="AQ327">
            <v>101.389433768</v>
          </cell>
          <cell r="AS327">
            <v>98.543093998100005</v>
          </cell>
          <cell r="AT327">
            <v>103.0027372899</v>
          </cell>
          <cell r="AV327">
            <v>75.519286089800005</v>
          </cell>
          <cell r="AW327">
            <v>88.627122989599997</v>
          </cell>
          <cell r="AY327">
            <v>92.858034880399998</v>
          </cell>
          <cell r="AZ327">
            <v>99.368818101299993</v>
          </cell>
          <cell r="BB327">
            <v>90.002291067100003</v>
          </cell>
          <cell r="BC327">
            <v>95.421727868299996</v>
          </cell>
          <cell r="BE327">
            <v>84.910315962799999</v>
          </cell>
          <cell r="BF327">
            <v>94.106040727099995</v>
          </cell>
          <cell r="BH327">
            <v>82.217176378900007</v>
          </cell>
          <cell r="BI327">
            <v>96.923836696699993</v>
          </cell>
          <cell r="BK327">
            <v>91.914852352300002</v>
          </cell>
          <cell r="BL327">
            <v>96.350841032199995</v>
          </cell>
          <cell r="BN327">
            <v>89.047954147599995</v>
          </cell>
          <cell r="BO327">
            <v>88.179867817599998</v>
          </cell>
          <cell r="BQ327">
            <v>95.163837559000001</v>
          </cell>
          <cell r="BR327">
            <v>99.680391756000006</v>
          </cell>
          <cell r="BT327">
            <v>90.403869119700005</v>
          </cell>
          <cell r="BU327">
            <v>94.7302480866</v>
          </cell>
          <cell r="BW327">
            <v>83.182590819500007</v>
          </cell>
          <cell r="BX327">
            <v>95.475073890399997</v>
          </cell>
          <cell r="BZ327">
            <v>93.619791553699997</v>
          </cell>
          <cell r="CA327">
            <v>95.458005974399995</v>
          </cell>
          <cell r="CC327">
            <v>94.578725874900002</v>
          </cell>
          <cell r="CD327">
            <v>96.877835455799996</v>
          </cell>
          <cell r="CF327">
            <v>86.017924070199996</v>
          </cell>
          <cell r="CG327">
            <v>95.465386354700001</v>
          </cell>
          <cell r="CI327">
            <v>76.904384918100007</v>
          </cell>
          <cell r="CJ327">
            <v>87.964715166700003</v>
          </cell>
          <cell r="CL327">
            <v>91.712584957700003</v>
          </cell>
          <cell r="CM327">
            <v>101.5097752253</v>
          </cell>
          <cell r="CO327">
            <v>85.396261847700003</v>
          </cell>
          <cell r="CP327">
            <v>93.620979278199997</v>
          </cell>
          <cell r="CR327">
            <v>75.7924754294</v>
          </cell>
          <cell r="CS327">
            <v>92.090843310699995</v>
          </cell>
          <cell r="CU327">
            <v>100.249902011</v>
          </cell>
          <cell r="CV327">
            <v>100.3968797684</v>
          </cell>
          <cell r="CX327">
            <v>92.382953459199996</v>
          </cell>
          <cell r="CY327">
            <v>97.161511605399994</v>
          </cell>
        </row>
        <row r="328">
          <cell r="C328">
            <v>96.0754332299</v>
          </cell>
          <cell r="D328">
            <v>97.337997563399995</v>
          </cell>
          <cell r="F328">
            <v>100.5984951528</v>
          </cell>
          <cell r="G328">
            <v>98.437841228600007</v>
          </cell>
          <cell r="I328">
            <v>96.360663113300006</v>
          </cell>
          <cell r="J328">
            <v>94.681772494599997</v>
          </cell>
          <cell r="L328">
            <v>101.6970406834</v>
          </cell>
          <cell r="M328">
            <v>100.1929188159</v>
          </cell>
          <cell r="O328">
            <v>138.5579147487</v>
          </cell>
          <cell r="P328">
            <v>128.2835448379</v>
          </cell>
          <cell r="R328">
            <v>87.036036781700005</v>
          </cell>
          <cell r="S328">
            <v>95.078875996400001</v>
          </cell>
          <cell r="U328">
            <v>87.036036781700005</v>
          </cell>
          <cell r="V328">
            <v>95.078875996400001</v>
          </cell>
          <cell r="AA328">
            <v>89.813230128000001</v>
          </cell>
          <cell r="AB328">
            <v>92.443526701500005</v>
          </cell>
          <cell r="AD328">
            <v>91.741886565100003</v>
          </cell>
          <cell r="AE328">
            <v>94.079034965999995</v>
          </cell>
          <cell r="AG328">
            <v>78.957160445</v>
          </cell>
          <cell r="AH328">
            <v>83.232995887300007</v>
          </cell>
          <cell r="AJ328">
            <v>91.298342810299999</v>
          </cell>
          <cell r="AK328">
            <v>93.410279253499994</v>
          </cell>
          <cell r="AM328">
            <v>97.916935381299993</v>
          </cell>
          <cell r="AN328">
            <v>98.600387469699996</v>
          </cell>
          <cell r="AP328">
            <v>107.2941204861</v>
          </cell>
          <cell r="AQ328">
            <v>102.6655659468</v>
          </cell>
          <cell r="AS328">
            <v>89.306887771600003</v>
          </cell>
          <cell r="AT328">
            <v>100.9360173851</v>
          </cell>
          <cell r="AV328">
            <v>85.684082389500006</v>
          </cell>
          <cell r="AW328">
            <v>87.982741298600004</v>
          </cell>
          <cell r="AY328">
            <v>90.647810358800001</v>
          </cell>
          <cell r="AZ328">
            <v>100.3900952283</v>
          </cell>
          <cell r="BB328">
            <v>85.512058445199997</v>
          </cell>
          <cell r="BC328">
            <v>93.703326497700004</v>
          </cell>
          <cell r="BE328">
            <v>88.303927485100004</v>
          </cell>
          <cell r="BF328">
            <v>93.631044916700006</v>
          </cell>
          <cell r="BH328">
            <v>95.626752274200001</v>
          </cell>
          <cell r="BI328">
            <v>99.694339778599996</v>
          </cell>
          <cell r="BK328">
            <v>104.8089471775</v>
          </cell>
          <cell r="BL328">
            <v>101.7859158542</v>
          </cell>
          <cell r="BN328">
            <v>89.138387286099999</v>
          </cell>
          <cell r="BO328">
            <v>93.905644702199993</v>
          </cell>
          <cell r="BQ328">
            <v>92.380588731900005</v>
          </cell>
          <cell r="BR328">
            <v>92.74887124</v>
          </cell>
          <cell r="BT328">
            <v>91.882828504499997</v>
          </cell>
          <cell r="BU328">
            <v>93.427900234700004</v>
          </cell>
          <cell r="BW328">
            <v>94.406391424099994</v>
          </cell>
          <cell r="BX328">
            <v>94.937368925599998</v>
          </cell>
          <cell r="BZ328">
            <v>94.937102150499996</v>
          </cell>
          <cell r="CA328">
            <v>97.429694447000003</v>
          </cell>
          <cell r="CC328">
            <v>103.0342625845</v>
          </cell>
          <cell r="CD328">
            <v>100.9170365654</v>
          </cell>
          <cell r="CF328">
            <v>89.466268105500006</v>
          </cell>
          <cell r="CG328">
            <v>90.526949760899996</v>
          </cell>
          <cell r="CI328">
            <v>89.892886706900001</v>
          </cell>
          <cell r="CJ328">
            <v>88.170522116699999</v>
          </cell>
          <cell r="CL328">
            <v>104.89567462799999</v>
          </cell>
          <cell r="CM328">
            <v>106.48501174819999</v>
          </cell>
          <cell r="CO328">
            <v>92.671453407900003</v>
          </cell>
          <cell r="CP328">
            <v>96.221329548200004</v>
          </cell>
          <cell r="CR328">
            <v>97.766373763600001</v>
          </cell>
          <cell r="CS328">
            <v>99.230495638600004</v>
          </cell>
          <cell r="CU328">
            <v>99.184610232599994</v>
          </cell>
          <cell r="CV328">
            <v>100.90572531390001</v>
          </cell>
          <cell r="CX328">
            <v>89.510578214700004</v>
          </cell>
          <cell r="CY328">
            <v>96.347831923499996</v>
          </cell>
        </row>
        <row r="329">
          <cell r="C329">
            <v>93.643366298700002</v>
          </cell>
          <cell r="D329">
            <v>96.744587419499993</v>
          </cell>
          <cell r="F329">
            <v>94.797483266599997</v>
          </cell>
          <cell r="G329">
            <v>97.416698440199994</v>
          </cell>
          <cell r="I329">
            <v>90.282693946600006</v>
          </cell>
          <cell r="J329">
            <v>94.7851863761</v>
          </cell>
          <cell r="L329">
            <v>94.769010666</v>
          </cell>
          <cell r="M329">
            <v>96.629817688800003</v>
          </cell>
          <cell r="O329">
            <v>140.3863274519</v>
          </cell>
          <cell r="P329">
            <v>123.6314337198</v>
          </cell>
          <cell r="R329">
            <v>87.839793021700004</v>
          </cell>
          <cell r="S329">
            <v>97.4762385919</v>
          </cell>
          <cell r="U329">
            <v>87.839793021700004</v>
          </cell>
          <cell r="V329">
            <v>97.4762385919</v>
          </cell>
          <cell r="AA329">
            <v>87.489072028999999</v>
          </cell>
          <cell r="AB329">
            <v>89.5452457082</v>
          </cell>
          <cell r="AD329">
            <v>88.0896367446</v>
          </cell>
          <cell r="AE329">
            <v>89.978091808000002</v>
          </cell>
          <cell r="AG329">
            <v>80.002574770899997</v>
          </cell>
          <cell r="AH329">
            <v>83.795039051900005</v>
          </cell>
          <cell r="AJ329">
            <v>92.786162096400005</v>
          </cell>
          <cell r="AK329">
            <v>92.502007950700005</v>
          </cell>
          <cell r="AM329">
            <v>95.804212811300005</v>
          </cell>
          <cell r="AN329">
            <v>98.241811322700002</v>
          </cell>
          <cell r="AP329">
            <v>104.7757303252</v>
          </cell>
          <cell r="AQ329">
            <v>103.4489281101</v>
          </cell>
          <cell r="AS329">
            <v>88.169226904400006</v>
          </cell>
          <cell r="AT329">
            <v>98.758485863999994</v>
          </cell>
          <cell r="AV329">
            <v>89.271065472299995</v>
          </cell>
          <cell r="AW329">
            <v>91.325187622800001</v>
          </cell>
          <cell r="AY329">
            <v>88.806287509100002</v>
          </cell>
          <cell r="AZ329">
            <v>97.952172667799999</v>
          </cell>
          <cell r="BB329">
            <v>89.9251824599</v>
          </cell>
          <cell r="BC329">
            <v>96.2223102791</v>
          </cell>
          <cell r="BE329">
            <v>90.523645230699998</v>
          </cell>
          <cell r="BF329">
            <v>94.696766921000005</v>
          </cell>
          <cell r="BH329">
            <v>96.655358587199999</v>
          </cell>
          <cell r="BI329">
            <v>97.331085307999999</v>
          </cell>
          <cell r="BK329">
            <v>96.294968806699998</v>
          </cell>
          <cell r="BL329">
            <v>98.479910138400001</v>
          </cell>
          <cell r="BN329">
            <v>86.026663432299998</v>
          </cell>
          <cell r="BO329">
            <v>96.792982781399999</v>
          </cell>
          <cell r="BQ329">
            <v>71.194499069900004</v>
          </cell>
          <cell r="BR329">
            <v>73.294388525000002</v>
          </cell>
          <cell r="BT329">
            <v>91.5009126052</v>
          </cell>
          <cell r="BU329">
            <v>94.9430648843</v>
          </cell>
          <cell r="BW329">
            <v>96.232542815599999</v>
          </cell>
          <cell r="BX329">
            <v>100.53518925740001</v>
          </cell>
          <cell r="BZ329">
            <v>93.471415163200007</v>
          </cell>
          <cell r="CA329">
            <v>99.177035244400003</v>
          </cell>
          <cell r="CC329">
            <v>93.383788708599994</v>
          </cell>
          <cell r="CD329">
            <v>97.090687370799998</v>
          </cell>
          <cell r="CF329">
            <v>86.155335348799994</v>
          </cell>
          <cell r="CG329">
            <v>89.307116001500006</v>
          </cell>
          <cell r="CI329">
            <v>89.577128288400004</v>
          </cell>
          <cell r="CJ329">
            <v>93.306342250900002</v>
          </cell>
          <cell r="CL329">
            <v>100.36481157190001</v>
          </cell>
          <cell r="CM329">
            <v>102.2949090508</v>
          </cell>
          <cell r="CO329">
            <v>92.324464593299993</v>
          </cell>
          <cell r="CP329">
            <v>96.923379270200002</v>
          </cell>
          <cell r="CR329">
            <v>98.715427716999997</v>
          </cell>
          <cell r="CS329">
            <v>101.99130016150001</v>
          </cell>
          <cell r="CU329">
            <v>94.9112140143</v>
          </cell>
          <cell r="CV329">
            <v>101.07249629810001</v>
          </cell>
          <cell r="CX329">
            <v>92.693593095200001</v>
          </cell>
          <cell r="CY329">
            <v>96.796755928099998</v>
          </cell>
        </row>
        <row r="330">
          <cell r="C330">
            <v>96.403713687999996</v>
          </cell>
          <cell r="D330">
            <v>93.520791869700005</v>
          </cell>
          <cell r="F330">
            <v>98.648685714600006</v>
          </cell>
          <cell r="G330">
            <v>97.162696812700005</v>
          </cell>
          <cell r="I330">
            <v>96.765764030100001</v>
          </cell>
          <cell r="J330">
            <v>94.638505709300006</v>
          </cell>
          <cell r="L330">
            <v>96.916202987099993</v>
          </cell>
          <cell r="M330">
            <v>95.205450062400004</v>
          </cell>
          <cell r="O330">
            <v>125.0514498167</v>
          </cell>
          <cell r="P330">
            <v>128.33043624530001</v>
          </cell>
          <cell r="R330">
            <v>89.114523566399996</v>
          </cell>
          <cell r="S330">
            <v>94.111485960699994</v>
          </cell>
          <cell r="U330">
            <v>89.114523566399996</v>
          </cell>
          <cell r="V330">
            <v>94.111485960699994</v>
          </cell>
          <cell r="AA330">
            <v>89.434467151500002</v>
          </cell>
          <cell r="AB330">
            <v>89.770336094100003</v>
          </cell>
          <cell r="AD330">
            <v>91.382301920800003</v>
          </cell>
          <cell r="AE330">
            <v>91.669046211899996</v>
          </cell>
          <cell r="AG330">
            <v>80.221861437699999</v>
          </cell>
          <cell r="AH330">
            <v>80.364486190999997</v>
          </cell>
          <cell r="AJ330">
            <v>88.872142172500006</v>
          </cell>
          <cell r="AK330">
            <v>87.853428017599995</v>
          </cell>
          <cell r="AM330">
            <v>98.735581720900001</v>
          </cell>
          <cell r="AN330">
            <v>94.108063461</v>
          </cell>
          <cell r="AP330">
            <v>109.9213868586</v>
          </cell>
          <cell r="AQ330">
            <v>104.6749114492</v>
          </cell>
          <cell r="AS330">
            <v>98.542625990000005</v>
          </cell>
          <cell r="AT330">
            <v>99.7734105408</v>
          </cell>
          <cell r="AV330">
            <v>93.022905380400005</v>
          </cell>
          <cell r="AW330">
            <v>88.018452231699996</v>
          </cell>
          <cell r="AY330">
            <v>95.932205383199999</v>
          </cell>
          <cell r="AZ330">
            <v>98.133130359700004</v>
          </cell>
          <cell r="BB330">
            <v>88.387613693000006</v>
          </cell>
          <cell r="BC330">
            <v>86.911174114800005</v>
          </cell>
          <cell r="BE330">
            <v>94.516937288099996</v>
          </cell>
          <cell r="BF330">
            <v>91.465974574800001</v>
          </cell>
          <cell r="BH330">
            <v>104.66992143020001</v>
          </cell>
          <cell r="BI330">
            <v>92.411145829500001</v>
          </cell>
          <cell r="BK330">
            <v>103.39583493630001</v>
          </cell>
          <cell r="BL330">
            <v>98.800263959500001</v>
          </cell>
          <cell r="BN330">
            <v>92.002197084900004</v>
          </cell>
          <cell r="BO330">
            <v>93.790514599800005</v>
          </cell>
          <cell r="BQ330">
            <v>95.614274143299994</v>
          </cell>
          <cell r="BR330">
            <v>87.306877721899994</v>
          </cell>
          <cell r="BT330">
            <v>105.22084844299999</v>
          </cell>
          <cell r="BU330">
            <v>101.116983437</v>
          </cell>
          <cell r="BW330">
            <v>100.0916656638</v>
          </cell>
          <cell r="BX330">
            <v>95.290939386600002</v>
          </cell>
          <cell r="BZ330">
            <v>98.935869642399993</v>
          </cell>
          <cell r="CA330">
            <v>95.989440203000001</v>
          </cell>
          <cell r="CC330">
            <v>100.14701276060001</v>
          </cell>
          <cell r="CD330">
            <v>95.095041844600004</v>
          </cell>
          <cell r="CF330">
            <v>94.276306601100003</v>
          </cell>
          <cell r="CG330">
            <v>89.112830009000007</v>
          </cell>
          <cell r="CI330">
            <v>93.880593569200002</v>
          </cell>
          <cell r="CJ330">
            <v>88.520707335099999</v>
          </cell>
          <cell r="CL330">
            <v>102.4158783323</v>
          </cell>
          <cell r="CM330">
            <v>99.808888072299993</v>
          </cell>
          <cell r="CO330">
            <v>99.521813600300007</v>
          </cell>
          <cell r="CP330">
            <v>96.422583058900003</v>
          </cell>
          <cell r="CR330">
            <v>88.639162969799997</v>
          </cell>
          <cell r="CS330">
            <v>82.326968235300001</v>
          </cell>
          <cell r="CU330">
            <v>102.11289996719999</v>
          </cell>
          <cell r="CV330">
            <v>100.5130767528</v>
          </cell>
          <cell r="CX330">
            <v>96.881259244999995</v>
          </cell>
          <cell r="CY330">
            <v>93.682513408000005</v>
          </cell>
        </row>
        <row r="331">
          <cell r="C331">
            <v>69.748813829100001</v>
          </cell>
          <cell r="D331">
            <v>69.915426104000005</v>
          </cell>
          <cell r="F331">
            <v>88.526712767999996</v>
          </cell>
          <cell r="G331">
            <v>90.135670859699999</v>
          </cell>
          <cell r="I331">
            <v>93.154239601</v>
          </cell>
          <cell r="J331">
            <v>94.4367233312</v>
          </cell>
          <cell r="L331">
            <v>73.291927877600003</v>
          </cell>
          <cell r="M331">
            <v>74.143009119300004</v>
          </cell>
          <cell r="O331">
            <v>107.3549827038</v>
          </cell>
          <cell r="P331">
            <v>119.5390970186</v>
          </cell>
          <cell r="R331">
            <v>89.660707630299996</v>
          </cell>
          <cell r="S331">
            <v>93.477667288199996</v>
          </cell>
          <cell r="U331">
            <v>89.660707630299996</v>
          </cell>
          <cell r="V331">
            <v>93.477667288199996</v>
          </cell>
          <cell r="AA331">
            <v>58.520186387899997</v>
          </cell>
          <cell r="AB331">
            <v>57.994449229799997</v>
          </cell>
          <cell r="AD331">
            <v>53.445344756200001</v>
          </cell>
          <cell r="AE331">
            <v>52.192667376400003</v>
          </cell>
          <cell r="AG331">
            <v>78.080077346899998</v>
          </cell>
          <cell r="AH331">
            <v>82.182272809699995</v>
          </cell>
          <cell r="AJ331">
            <v>65.215972514100002</v>
          </cell>
          <cell r="AK331">
            <v>62.742908564700002</v>
          </cell>
          <cell r="AM331">
            <v>67.597091431899997</v>
          </cell>
          <cell r="AN331">
            <v>67.959184949600001</v>
          </cell>
          <cell r="AP331">
            <v>104.0917933385</v>
          </cell>
          <cell r="AQ331">
            <v>102.5957906423</v>
          </cell>
          <cell r="AS331">
            <v>70.585891888800006</v>
          </cell>
          <cell r="AT331">
            <v>70.146844851200001</v>
          </cell>
          <cell r="AV331">
            <v>26.9339182083</v>
          </cell>
          <cell r="AW331">
            <v>28.9725120437</v>
          </cell>
          <cell r="AY331">
            <v>64.154605285399995</v>
          </cell>
          <cell r="AZ331">
            <v>68.364004635399994</v>
          </cell>
          <cell r="BB331">
            <v>45.603916189400003</v>
          </cell>
          <cell r="BC331">
            <v>48.013748577800001</v>
          </cell>
          <cell r="BE331">
            <v>44.460823449099998</v>
          </cell>
          <cell r="BF331">
            <v>48.392109024299998</v>
          </cell>
          <cell r="BH331">
            <v>93.334723522000004</v>
          </cell>
          <cell r="BI331">
            <v>93.351880437199995</v>
          </cell>
          <cell r="BK331">
            <v>94.670024328899999</v>
          </cell>
          <cell r="BL331">
            <v>95.9645579978</v>
          </cell>
          <cell r="BN331">
            <v>83.344494561499999</v>
          </cell>
          <cell r="BO331">
            <v>86.837833511499994</v>
          </cell>
          <cell r="BQ331">
            <v>100.3441622852</v>
          </cell>
          <cell r="BR331">
            <v>93.284359316600003</v>
          </cell>
          <cell r="BT331">
            <v>90.255405663199994</v>
          </cell>
          <cell r="BU331">
            <v>94.209573605499997</v>
          </cell>
          <cell r="BW331">
            <v>68.624111423200006</v>
          </cell>
          <cell r="BX331">
            <v>70.104354668799999</v>
          </cell>
          <cell r="BZ331">
            <v>74.427880029099995</v>
          </cell>
          <cell r="CA331">
            <v>74.987280896499996</v>
          </cell>
          <cell r="CC331">
            <v>83.140329334399993</v>
          </cell>
          <cell r="CD331">
            <v>83.571385306899998</v>
          </cell>
          <cell r="CF331">
            <v>71.869589802099995</v>
          </cell>
          <cell r="CG331">
            <v>72.407091071799996</v>
          </cell>
          <cell r="CI331">
            <v>72.625767163600003</v>
          </cell>
          <cell r="CJ331">
            <v>72.4652517488</v>
          </cell>
          <cell r="CL331">
            <v>73.526694631400005</v>
          </cell>
          <cell r="CM331">
            <v>73.487155095000006</v>
          </cell>
          <cell r="CO331">
            <v>77.727043287699999</v>
          </cell>
          <cell r="CP331">
            <v>79.096179772599996</v>
          </cell>
          <cell r="CR331">
            <v>16.362275160300001</v>
          </cell>
          <cell r="CS331">
            <v>16.412741658000002</v>
          </cell>
          <cell r="CU331">
            <v>74.873773583900004</v>
          </cell>
          <cell r="CV331">
            <v>78.833592241299996</v>
          </cell>
          <cell r="CX331">
            <v>69.869682091900003</v>
          </cell>
          <cell r="CY331">
            <v>71.342892176399999</v>
          </cell>
        </row>
        <row r="332">
          <cell r="C332">
            <v>70.214083164300007</v>
          </cell>
          <cell r="D332">
            <v>69.755947461900007</v>
          </cell>
          <cell r="F332">
            <v>86.079556381399996</v>
          </cell>
          <cell r="G332">
            <v>86.241526414399999</v>
          </cell>
          <cell r="I332">
            <v>91.168808296400002</v>
          </cell>
          <cell r="J332">
            <v>89.601145877600004</v>
          </cell>
          <cell r="L332">
            <v>70.886860337200005</v>
          </cell>
          <cell r="M332">
            <v>70.576192802799994</v>
          </cell>
          <cell r="O332">
            <v>100.07722292459999</v>
          </cell>
          <cell r="P332">
            <v>122.8369106806</v>
          </cell>
          <cell r="R332">
            <v>84.366997192499994</v>
          </cell>
          <cell r="S332">
            <v>82.539434818499998</v>
          </cell>
          <cell r="U332">
            <v>84.366997192499994</v>
          </cell>
          <cell r="V332">
            <v>82.539434818499998</v>
          </cell>
          <cell r="AA332">
            <v>59.091993054600003</v>
          </cell>
          <cell r="AB332">
            <v>58.954554145499998</v>
          </cell>
          <cell r="AD332">
            <v>56.936650372199999</v>
          </cell>
          <cell r="AE332">
            <v>56.075098937500002</v>
          </cell>
          <cell r="AG332">
            <v>70.047779711900006</v>
          </cell>
          <cell r="AH332">
            <v>74.913147405700002</v>
          </cell>
          <cell r="AJ332">
            <v>58.817314929200002</v>
          </cell>
          <cell r="AK332">
            <v>58.596854035</v>
          </cell>
          <cell r="AM332">
            <v>69.135398395799996</v>
          </cell>
          <cell r="AN332">
            <v>68.487227923199995</v>
          </cell>
          <cell r="AP332">
            <v>102.68292073950001</v>
          </cell>
          <cell r="AQ332">
            <v>102.605447762</v>
          </cell>
          <cell r="AS332">
            <v>73.486032766999998</v>
          </cell>
          <cell r="AT332">
            <v>71.202700054600001</v>
          </cell>
          <cell r="AV332">
            <v>32.305358499500002</v>
          </cell>
          <cell r="AW332">
            <v>32.827855806099997</v>
          </cell>
          <cell r="AY332">
            <v>74.208899204299996</v>
          </cell>
          <cell r="AZ332">
            <v>71.624228566400006</v>
          </cell>
          <cell r="BB332">
            <v>52.464046307399997</v>
          </cell>
          <cell r="BC332">
            <v>53.082207681500002</v>
          </cell>
          <cell r="BE332">
            <v>48.264696808099998</v>
          </cell>
          <cell r="BF332">
            <v>48.049969036599997</v>
          </cell>
          <cell r="BH332">
            <v>88.366674720600003</v>
          </cell>
          <cell r="BI332">
            <v>88.894057578900004</v>
          </cell>
          <cell r="BK332">
            <v>90.640071151699999</v>
          </cell>
          <cell r="BL332">
            <v>90.013373118100006</v>
          </cell>
          <cell r="BN332">
            <v>80.233584136800005</v>
          </cell>
          <cell r="BO332">
            <v>82.564557351600001</v>
          </cell>
          <cell r="BQ332">
            <v>104.8461390507</v>
          </cell>
          <cell r="BR332">
            <v>96.599857018199998</v>
          </cell>
          <cell r="BT332">
            <v>88.056843246</v>
          </cell>
          <cell r="BU332">
            <v>87.955839144899997</v>
          </cell>
          <cell r="BW332">
            <v>68.680236576200002</v>
          </cell>
          <cell r="BX332">
            <v>67.871279616300001</v>
          </cell>
          <cell r="BZ332">
            <v>79.085923792499997</v>
          </cell>
          <cell r="CA332">
            <v>76.677366645500001</v>
          </cell>
          <cell r="CC332">
            <v>83.891413475500002</v>
          </cell>
          <cell r="CD332">
            <v>81.093944367399999</v>
          </cell>
          <cell r="CF332">
            <v>69.249190410200001</v>
          </cell>
          <cell r="CG332">
            <v>68.705657237300002</v>
          </cell>
          <cell r="CI332">
            <v>68.441543966500006</v>
          </cell>
          <cell r="CJ332">
            <v>66.9031582593</v>
          </cell>
          <cell r="CL332">
            <v>71.794078807000005</v>
          </cell>
          <cell r="CM332">
            <v>73.493535160099995</v>
          </cell>
          <cell r="CO332">
            <v>76.921870107900006</v>
          </cell>
          <cell r="CP332">
            <v>79.098237908000002</v>
          </cell>
          <cell r="CR332">
            <v>23.997665459499999</v>
          </cell>
          <cell r="CS332">
            <v>24.074890665400002</v>
          </cell>
          <cell r="CU332">
            <v>79.219934667399997</v>
          </cell>
          <cell r="CV332">
            <v>81.166589015699998</v>
          </cell>
          <cell r="CX332">
            <v>69.3967232878</v>
          </cell>
          <cell r="CY332">
            <v>70.654162484300002</v>
          </cell>
        </row>
        <row r="333">
          <cell r="C333">
            <v>85.211842302400001</v>
          </cell>
          <cell r="D333">
            <v>84.863428022899996</v>
          </cell>
          <cell r="F333">
            <v>91.205704048599998</v>
          </cell>
          <cell r="G333">
            <v>90.999378898000003</v>
          </cell>
          <cell r="I333">
            <v>87.999577351300005</v>
          </cell>
          <cell r="J333">
            <v>89.209581621200002</v>
          </cell>
          <cell r="L333">
            <v>88.682800072299997</v>
          </cell>
          <cell r="M333">
            <v>89.793904317499994</v>
          </cell>
          <cell r="O333">
            <v>134.3286052654</v>
          </cell>
          <cell r="P333">
            <v>113.9769666815</v>
          </cell>
          <cell r="R333">
            <v>88.607948671700001</v>
          </cell>
          <cell r="S333">
            <v>84.005875117800002</v>
          </cell>
          <cell r="U333">
            <v>88.607948671700001</v>
          </cell>
          <cell r="V333">
            <v>84.005875117800002</v>
          </cell>
          <cell r="AA333">
            <v>69.000938257900003</v>
          </cell>
          <cell r="AB333">
            <v>72.5101530731</v>
          </cell>
          <cell r="AD333">
            <v>68.482893640200004</v>
          </cell>
          <cell r="AE333">
            <v>72.774140012299995</v>
          </cell>
          <cell r="AG333">
            <v>67.735806533599998</v>
          </cell>
          <cell r="AH333">
            <v>74.422308311099997</v>
          </cell>
          <cell r="AJ333">
            <v>73.525087365499999</v>
          </cell>
          <cell r="AK333">
            <v>70.309701437200005</v>
          </cell>
          <cell r="AM333">
            <v>88.580922965499994</v>
          </cell>
          <cell r="AN333">
            <v>87.100520735399996</v>
          </cell>
          <cell r="AP333">
            <v>99.861032053499997</v>
          </cell>
          <cell r="AQ333">
            <v>102.1614099983</v>
          </cell>
          <cell r="AS333">
            <v>95.4382482356</v>
          </cell>
          <cell r="AT333">
            <v>90.557059327800005</v>
          </cell>
          <cell r="AV333">
            <v>54.346338408299999</v>
          </cell>
          <cell r="AW333">
            <v>52.658001746099998</v>
          </cell>
          <cell r="AY333">
            <v>99.364443252599997</v>
          </cell>
          <cell r="AZ333">
            <v>92.421167663099993</v>
          </cell>
          <cell r="BB333">
            <v>65.354166559199996</v>
          </cell>
          <cell r="BC333">
            <v>63.222824558600003</v>
          </cell>
          <cell r="BE333">
            <v>66.887524212100004</v>
          </cell>
          <cell r="BF333">
            <v>65.267395872400002</v>
          </cell>
          <cell r="BH333">
            <v>107.7888973272</v>
          </cell>
          <cell r="BI333">
            <v>94.011905490999993</v>
          </cell>
          <cell r="BK333">
            <v>91.597034239799996</v>
          </cell>
          <cell r="BL333">
            <v>91.130617351699996</v>
          </cell>
          <cell r="BN333">
            <v>84.968452516100001</v>
          </cell>
          <cell r="BO333">
            <v>82.375352989999996</v>
          </cell>
          <cell r="BQ333">
            <v>97.753788131600004</v>
          </cell>
          <cell r="BR333">
            <v>100.15504285830001</v>
          </cell>
          <cell r="BT333">
            <v>91.540157359099993</v>
          </cell>
          <cell r="BU333">
            <v>88.790083541499996</v>
          </cell>
          <cell r="BW333">
            <v>86.402737400600003</v>
          </cell>
          <cell r="BX333">
            <v>83.392103605599999</v>
          </cell>
          <cell r="BZ333">
            <v>90.457033573399997</v>
          </cell>
          <cell r="CA333">
            <v>88.794442514300002</v>
          </cell>
          <cell r="CC333">
            <v>84.531955144999998</v>
          </cell>
          <cell r="CD333">
            <v>83.863211438099995</v>
          </cell>
          <cell r="CF333">
            <v>81.621938870999998</v>
          </cell>
          <cell r="CG333">
            <v>80.210369871200001</v>
          </cell>
          <cell r="CI333">
            <v>75.526712242499997</v>
          </cell>
          <cell r="CJ333">
            <v>74.152558159500003</v>
          </cell>
          <cell r="CL333">
            <v>93.333715092399999</v>
          </cell>
          <cell r="CM333">
            <v>93.663245114299997</v>
          </cell>
          <cell r="CO333">
            <v>91.064851387499999</v>
          </cell>
          <cell r="CP333">
            <v>89.871871710199997</v>
          </cell>
          <cell r="CR333">
            <v>80.465122410299998</v>
          </cell>
          <cell r="CS333">
            <v>77.117594769600004</v>
          </cell>
          <cell r="CU333">
            <v>91.909575674099997</v>
          </cell>
          <cell r="CV333">
            <v>92.049960539899999</v>
          </cell>
          <cell r="CX333">
            <v>86.351458904200001</v>
          </cell>
          <cell r="CY333">
            <v>83.3018496567</v>
          </cell>
        </row>
        <row r="334">
          <cell r="C334">
            <v>89.890099010499995</v>
          </cell>
          <cell r="D334">
            <v>88.652151368899993</v>
          </cell>
          <cell r="F334">
            <v>95.773425494999998</v>
          </cell>
          <cell r="G334">
            <v>93.3405869809</v>
          </cell>
          <cell r="I334">
            <v>90.917211156199997</v>
          </cell>
          <cell r="J334">
            <v>89.422980180699994</v>
          </cell>
          <cell r="L334">
            <v>98.105941672300006</v>
          </cell>
          <cell r="M334">
            <v>97.956486775599998</v>
          </cell>
          <cell r="O334">
            <v>134.6606737029</v>
          </cell>
          <cell r="P334">
            <v>120.73951161079999</v>
          </cell>
          <cell r="R334">
            <v>95.176594431500007</v>
          </cell>
          <cell r="S334">
            <v>88.100576511900002</v>
          </cell>
          <cell r="U334">
            <v>95.176594431500007</v>
          </cell>
          <cell r="V334">
            <v>88.100576511900002</v>
          </cell>
          <cell r="AA334">
            <v>71.416668599700003</v>
          </cell>
          <cell r="AB334">
            <v>72.796235565200007</v>
          </cell>
          <cell r="AD334">
            <v>70.7693558088</v>
          </cell>
          <cell r="AE334">
            <v>71.772613268000001</v>
          </cell>
          <cell r="AG334">
            <v>69.017571859300006</v>
          </cell>
          <cell r="AH334">
            <v>72.5572278052</v>
          </cell>
          <cell r="AJ334">
            <v>78.033212078399998</v>
          </cell>
          <cell r="AK334">
            <v>80.7691097469</v>
          </cell>
          <cell r="AM334">
            <v>93.780815653700003</v>
          </cell>
          <cell r="AN334">
            <v>92.339561572899996</v>
          </cell>
          <cell r="AP334">
            <v>100.40617120740001</v>
          </cell>
          <cell r="AQ334">
            <v>102.1828675104</v>
          </cell>
          <cell r="AS334">
            <v>108.20434035389999</v>
          </cell>
          <cell r="AT334">
            <v>101.5600829867</v>
          </cell>
          <cell r="AV334">
            <v>69.986090576899997</v>
          </cell>
          <cell r="AW334">
            <v>67.495333915200007</v>
          </cell>
          <cell r="AY334">
            <v>89.648389845500006</v>
          </cell>
          <cell r="AZ334">
            <v>92.688826122899997</v>
          </cell>
          <cell r="BB334">
            <v>73.869141779900005</v>
          </cell>
          <cell r="BC334">
            <v>72.593736382900005</v>
          </cell>
          <cell r="BE334">
            <v>83.230553683099998</v>
          </cell>
          <cell r="BF334">
            <v>78.086977253000001</v>
          </cell>
          <cell r="BH334">
            <v>95.658998580399995</v>
          </cell>
          <cell r="BI334">
            <v>96.171554507899998</v>
          </cell>
          <cell r="BK334">
            <v>97.263884075700005</v>
          </cell>
          <cell r="BL334">
            <v>94.8762393656</v>
          </cell>
          <cell r="BN334">
            <v>83.515962923000004</v>
          </cell>
          <cell r="BO334">
            <v>82.088080969000004</v>
          </cell>
          <cell r="BQ334">
            <v>75.323302712900002</v>
          </cell>
          <cell r="BR334">
            <v>74.003887709300002</v>
          </cell>
          <cell r="BT334">
            <v>97.019517940100002</v>
          </cell>
          <cell r="BU334">
            <v>93.585668591499996</v>
          </cell>
          <cell r="BW334">
            <v>96.611254592600005</v>
          </cell>
          <cell r="BX334">
            <v>93.761316973500001</v>
          </cell>
          <cell r="BZ334">
            <v>98.101672222600001</v>
          </cell>
          <cell r="CA334">
            <v>95.613270842000006</v>
          </cell>
          <cell r="CC334">
            <v>85.922298816799994</v>
          </cell>
          <cell r="CD334">
            <v>86.384661499700002</v>
          </cell>
          <cell r="CF334">
            <v>91.367143398400003</v>
          </cell>
          <cell r="CG334">
            <v>90.161155360799995</v>
          </cell>
          <cell r="CI334">
            <v>75.710058030400006</v>
          </cell>
          <cell r="CJ334">
            <v>70.3132355531</v>
          </cell>
          <cell r="CL334">
            <v>95.063614857000005</v>
          </cell>
          <cell r="CM334">
            <v>93.630171482500003</v>
          </cell>
          <cell r="CO334">
            <v>104.4336406395</v>
          </cell>
          <cell r="CP334">
            <v>98.380715961199996</v>
          </cell>
          <cell r="CR334">
            <v>92.285481965700001</v>
          </cell>
          <cell r="CS334">
            <v>92.227263584100001</v>
          </cell>
          <cell r="CU334">
            <v>93.148207344200003</v>
          </cell>
          <cell r="CV334">
            <v>94.956804417399994</v>
          </cell>
          <cell r="CX334">
            <v>88.127325202799994</v>
          </cell>
          <cell r="CY334">
            <v>88.027350642000002</v>
          </cell>
        </row>
        <row r="335">
          <cell r="C335">
            <v>93.908844003699997</v>
          </cell>
          <cell r="D335">
            <v>92.003825473999996</v>
          </cell>
          <cell r="F335">
            <v>95.794334002900001</v>
          </cell>
          <cell r="G335">
            <v>94.590462870500005</v>
          </cell>
          <cell r="I335">
            <v>93.068463194499998</v>
          </cell>
          <cell r="J335">
            <v>91.087976068700002</v>
          </cell>
          <cell r="L335">
            <v>99.0660309979</v>
          </cell>
          <cell r="M335">
            <v>99.368107226299998</v>
          </cell>
          <cell r="O335">
            <v>109.1941989626</v>
          </cell>
          <cell r="P335">
            <v>109.1989767674</v>
          </cell>
          <cell r="R335">
            <v>102.98849171019999</v>
          </cell>
          <cell r="S335">
            <v>94.641380323700005</v>
          </cell>
          <cell r="U335">
            <v>102.98849171019999</v>
          </cell>
          <cell r="V335">
            <v>94.641380323700005</v>
          </cell>
          <cell r="AA335">
            <v>83.205703126800003</v>
          </cell>
          <cell r="AB335">
            <v>81.012306354900005</v>
          </cell>
          <cell r="AD335">
            <v>84.945397653900002</v>
          </cell>
          <cell r="AE335">
            <v>82.333751506599995</v>
          </cell>
          <cell r="AG335">
            <v>75.311391086699999</v>
          </cell>
          <cell r="AH335">
            <v>73.2101201145</v>
          </cell>
          <cell r="AJ335">
            <v>82.310362839700005</v>
          </cell>
          <cell r="AK335">
            <v>84.510267920800004</v>
          </cell>
          <cell r="AM335">
            <v>95.895770436399999</v>
          </cell>
          <cell r="AN335">
            <v>94.913001906999995</v>
          </cell>
          <cell r="AP335">
            <v>98.702441130099999</v>
          </cell>
          <cell r="AQ335">
            <v>101.94877549669999</v>
          </cell>
          <cell r="AS335">
            <v>109.85134409210001</v>
          </cell>
          <cell r="AT335">
            <v>103.57048347840001</v>
          </cell>
          <cell r="AV335">
            <v>74.756107723300005</v>
          </cell>
          <cell r="AW335">
            <v>72.641938774099998</v>
          </cell>
          <cell r="AY335">
            <v>112.5187279516</v>
          </cell>
          <cell r="AZ335">
            <v>105.9017076289</v>
          </cell>
          <cell r="BB335">
            <v>78.8207078147</v>
          </cell>
          <cell r="BC335">
            <v>78.020867705900002</v>
          </cell>
          <cell r="BE335">
            <v>86.052781919400005</v>
          </cell>
          <cell r="BF335">
            <v>83.817338754700003</v>
          </cell>
          <cell r="BH335">
            <v>108.1458781278</v>
          </cell>
          <cell r="BI335">
            <v>98.735858802199999</v>
          </cell>
          <cell r="BK335">
            <v>94.451348583500007</v>
          </cell>
          <cell r="BL335">
            <v>95.434399653100002</v>
          </cell>
          <cell r="BN335">
            <v>91.178104279099998</v>
          </cell>
          <cell r="BO335">
            <v>86.524235749300004</v>
          </cell>
          <cell r="BQ335">
            <v>87.622772271399995</v>
          </cell>
          <cell r="BR335">
            <v>87.236991982999996</v>
          </cell>
          <cell r="BT335">
            <v>99.113938189799995</v>
          </cell>
          <cell r="BU335">
            <v>97.599591360600002</v>
          </cell>
          <cell r="BW335">
            <v>99.487975476700001</v>
          </cell>
          <cell r="BX335">
            <v>98.180593661299994</v>
          </cell>
          <cell r="BZ335">
            <v>101.35947486880001</v>
          </cell>
          <cell r="CA335">
            <v>99.951727312499997</v>
          </cell>
          <cell r="CC335">
            <v>89.655317328600006</v>
          </cell>
          <cell r="CD335">
            <v>89.891501527000003</v>
          </cell>
          <cell r="CF335">
            <v>98.080817345599996</v>
          </cell>
          <cell r="CG335">
            <v>96.845958421199995</v>
          </cell>
          <cell r="CI335">
            <v>82.493586164199996</v>
          </cell>
          <cell r="CJ335">
            <v>83.086994165700006</v>
          </cell>
          <cell r="CL335">
            <v>96.321911642900005</v>
          </cell>
          <cell r="CM335">
            <v>94.010959385600003</v>
          </cell>
          <cell r="CO335">
            <v>101.248286678</v>
          </cell>
          <cell r="CP335">
            <v>99.974080700399995</v>
          </cell>
          <cell r="CR335">
            <v>93.749573532300005</v>
          </cell>
          <cell r="CS335">
            <v>92.1518181016</v>
          </cell>
          <cell r="CU335">
            <v>93.993625441399999</v>
          </cell>
          <cell r="CV335">
            <v>97.045321996200002</v>
          </cell>
          <cell r="CX335">
            <v>96.821056495600004</v>
          </cell>
          <cell r="CY335">
            <v>95.692204054100003</v>
          </cell>
        </row>
        <row r="336">
          <cell r="C336">
            <v>93.825318139700002</v>
          </cell>
          <cell r="D336">
            <v>94.256605200600006</v>
          </cell>
          <cell r="F336">
            <v>93.460606613899998</v>
          </cell>
          <cell r="G336">
            <v>94.6133706687</v>
          </cell>
          <cell r="I336">
            <v>90.446276322399996</v>
          </cell>
          <cell r="J336">
            <v>90.982932664900005</v>
          </cell>
          <cell r="L336">
            <v>97.188415126600006</v>
          </cell>
          <cell r="M336">
            <v>99.237387049299997</v>
          </cell>
          <cell r="O336">
            <v>107.80652471160001</v>
          </cell>
          <cell r="P336">
            <v>112.4396135643</v>
          </cell>
          <cell r="R336">
            <v>97.576913520999994</v>
          </cell>
          <cell r="S336">
            <v>91.154156025399999</v>
          </cell>
          <cell r="U336">
            <v>97.576913520999994</v>
          </cell>
          <cell r="V336">
            <v>91.154156025399999</v>
          </cell>
          <cell r="AA336">
            <v>78.363158776800006</v>
          </cell>
          <cell r="AB336">
            <v>79.722921857299994</v>
          </cell>
          <cell r="AD336">
            <v>77.057625270700001</v>
          </cell>
          <cell r="AE336">
            <v>79.720594985299996</v>
          </cell>
          <cell r="AG336">
            <v>77.362343946999999</v>
          </cell>
          <cell r="AH336">
            <v>74.043785668699996</v>
          </cell>
          <cell r="AJ336">
            <v>87.188914051400005</v>
          </cell>
          <cell r="AK336">
            <v>87.751281719999994</v>
          </cell>
          <cell r="AM336">
            <v>98.172416903499993</v>
          </cell>
          <cell r="AN336">
            <v>98.9296274055</v>
          </cell>
          <cell r="AP336">
            <v>97.745542905999997</v>
          </cell>
          <cell r="AQ336">
            <v>102.6516547614</v>
          </cell>
          <cell r="AS336">
            <v>104.5295087782</v>
          </cell>
          <cell r="AT336">
            <v>102.39885090929999</v>
          </cell>
          <cell r="AV336">
            <v>79.713377825600006</v>
          </cell>
          <cell r="AW336">
            <v>78.087880510299996</v>
          </cell>
          <cell r="AY336">
            <v>119.6600905489</v>
          </cell>
          <cell r="AZ336">
            <v>104.7783121537</v>
          </cell>
          <cell r="BB336">
            <v>82.822815259199999</v>
          </cell>
          <cell r="BC336">
            <v>77.957698680600004</v>
          </cell>
          <cell r="BE336">
            <v>89.573069312100003</v>
          </cell>
          <cell r="BF336">
            <v>85.398523840400003</v>
          </cell>
          <cell r="BH336">
            <v>89.833688137199999</v>
          </cell>
          <cell r="BI336">
            <v>97.806146864400006</v>
          </cell>
          <cell r="BK336">
            <v>96.638270114999997</v>
          </cell>
          <cell r="BL336">
            <v>97.708043975799995</v>
          </cell>
          <cell r="BN336">
            <v>90.227744184599999</v>
          </cell>
          <cell r="BO336">
            <v>86.076443371799996</v>
          </cell>
          <cell r="BQ336">
            <v>97.569039881600006</v>
          </cell>
          <cell r="BR336">
            <v>101.58958862</v>
          </cell>
          <cell r="BT336">
            <v>97.004976177399996</v>
          </cell>
          <cell r="BU336">
            <v>96.338896930999994</v>
          </cell>
          <cell r="BW336">
            <v>100.3789019904</v>
          </cell>
          <cell r="BX336">
            <v>98.798665710400002</v>
          </cell>
          <cell r="BZ336">
            <v>97.513312014199997</v>
          </cell>
          <cell r="CA336">
            <v>100.3677447773</v>
          </cell>
          <cell r="CC336">
            <v>96.269154438200005</v>
          </cell>
          <cell r="CD336">
            <v>99.502687217200005</v>
          </cell>
          <cell r="CF336">
            <v>93.398728327599997</v>
          </cell>
          <cell r="CG336">
            <v>93.828635925900002</v>
          </cell>
          <cell r="CI336">
            <v>82.153349985999995</v>
          </cell>
          <cell r="CJ336">
            <v>83.860646833199993</v>
          </cell>
          <cell r="CL336">
            <v>102.16449275239999</v>
          </cell>
          <cell r="CM336">
            <v>98.106858007699998</v>
          </cell>
          <cell r="CO336">
            <v>111.6014789749</v>
          </cell>
          <cell r="CP336">
            <v>107.4004975415</v>
          </cell>
          <cell r="CR336">
            <v>99.528652723799993</v>
          </cell>
          <cell r="CS336">
            <v>98.873564907800002</v>
          </cell>
          <cell r="CU336">
            <v>101.59580184249999</v>
          </cell>
          <cell r="CV336">
            <v>97.698120283899996</v>
          </cell>
          <cell r="CX336">
            <v>100.0982957737</v>
          </cell>
          <cell r="CY336">
            <v>97.756719461000003</v>
          </cell>
        </row>
        <row r="337">
          <cell r="C337">
            <v>97.610570912499995</v>
          </cell>
          <cell r="D337">
            <v>95.486391933199997</v>
          </cell>
          <cell r="F337">
            <v>95.723111219000003</v>
          </cell>
          <cell r="G337">
            <v>95.381886661699994</v>
          </cell>
          <cell r="I337">
            <v>92.812644579199997</v>
          </cell>
          <cell r="J337">
            <v>91.404539534600005</v>
          </cell>
          <cell r="L337">
            <v>104.63131355580001</v>
          </cell>
          <cell r="M337">
            <v>102.06185394400001</v>
          </cell>
          <cell r="O337">
            <v>86.774371454399997</v>
          </cell>
          <cell r="P337">
            <v>103.3797384312</v>
          </cell>
          <cell r="R337">
            <v>95.185753834699995</v>
          </cell>
          <cell r="S337">
            <v>90.665762037500002</v>
          </cell>
          <cell r="U337">
            <v>95.185753834699995</v>
          </cell>
          <cell r="V337">
            <v>90.665762037500002</v>
          </cell>
          <cell r="AA337">
            <v>83.177281448399995</v>
          </cell>
          <cell r="AB337">
            <v>83.437842360999994</v>
          </cell>
          <cell r="AD337">
            <v>81.846544293400001</v>
          </cell>
          <cell r="AE337">
            <v>84.152482387700005</v>
          </cell>
          <cell r="AG337">
            <v>82.363587798699996</v>
          </cell>
          <cell r="AH337">
            <v>75.687892812300007</v>
          </cell>
          <cell r="AJ337">
            <v>91.930344645399998</v>
          </cell>
          <cell r="AK337">
            <v>89.316530163199999</v>
          </cell>
          <cell r="AM337">
            <v>102.5237589531</v>
          </cell>
          <cell r="AN337">
            <v>99.400598414699999</v>
          </cell>
          <cell r="AP337">
            <v>100.9875651247</v>
          </cell>
          <cell r="AQ337">
            <v>103.0455443118</v>
          </cell>
          <cell r="AS337">
            <v>108.37390465910001</v>
          </cell>
          <cell r="AT337">
            <v>103.3846344298</v>
          </cell>
          <cell r="AV337">
            <v>87.326313097500005</v>
          </cell>
          <cell r="AW337">
            <v>81.207666363300007</v>
          </cell>
          <cell r="AY337">
            <v>116.0023749728</v>
          </cell>
          <cell r="AZ337">
            <v>106.64641988939999</v>
          </cell>
          <cell r="BB337">
            <v>85.132454774799996</v>
          </cell>
          <cell r="BC337">
            <v>78.213840500499998</v>
          </cell>
          <cell r="BE337">
            <v>92.472302730300001</v>
          </cell>
          <cell r="BF337">
            <v>87.718346879699993</v>
          </cell>
          <cell r="BH337">
            <v>96.711781425699996</v>
          </cell>
          <cell r="BI337">
            <v>100.4037308544</v>
          </cell>
          <cell r="BK337">
            <v>100.33515583419999</v>
          </cell>
          <cell r="BL337">
            <v>97.790168747400003</v>
          </cell>
          <cell r="BN337">
            <v>89.280230744500003</v>
          </cell>
          <cell r="BO337">
            <v>85.6674302837</v>
          </cell>
          <cell r="BQ337">
            <v>92.411737418900003</v>
          </cell>
          <cell r="BR337">
            <v>99.816160453099997</v>
          </cell>
          <cell r="BT337">
            <v>100.0329972392</v>
          </cell>
          <cell r="BU337">
            <v>96.898838848099999</v>
          </cell>
          <cell r="BW337">
            <v>106.82203316570001</v>
          </cell>
          <cell r="BX337">
            <v>102.9632352679</v>
          </cell>
          <cell r="BZ337">
            <v>104.30689254639999</v>
          </cell>
          <cell r="CA337">
            <v>101.8182159326</v>
          </cell>
          <cell r="CC337">
            <v>102.002508834</v>
          </cell>
          <cell r="CD337">
            <v>102.18951798160001</v>
          </cell>
          <cell r="CF337">
            <v>100.9178280796</v>
          </cell>
          <cell r="CG337">
            <v>95.545387872999996</v>
          </cell>
          <cell r="CI337">
            <v>91.949229185299998</v>
          </cell>
          <cell r="CJ337">
            <v>88.996595565600003</v>
          </cell>
          <cell r="CL337">
            <v>100.6432333258</v>
          </cell>
          <cell r="CM337">
            <v>95.642238484399996</v>
          </cell>
          <cell r="CO337">
            <v>112.681612031</v>
          </cell>
          <cell r="CP337">
            <v>107.6801342398</v>
          </cell>
          <cell r="CR337">
            <v>106.73101912910001</v>
          </cell>
          <cell r="CS337">
            <v>98.895819365899996</v>
          </cell>
          <cell r="CU337">
            <v>101.76664549980001</v>
          </cell>
          <cell r="CV337">
            <v>95.8299998074</v>
          </cell>
          <cell r="CX337">
            <v>109.2994171125</v>
          </cell>
          <cell r="CY337">
            <v>100.2993962499</v>
          </cell>
        </row>
        <row r="338">
          <cell r="C338">
            <v>95.367308260499996</v>
          </cell>
          <cell r="D338">
            <v>95.887220443999993</v>
          </cell>
          <cell r="F338">
            <v>93.229862079900002</v>
          </cell>
          <cell r="G338">
            <v>95.013655266599997</v>
          </cell>
          <cell r="I338">
            <v>89.646731200800005</v>
          </cell>
          <cell r="J338">
            <v>91.606094584900006</v>
          </cell>
          <cell r="L338">
            <v>101.691046641</v>
          </cell>
          <cell r="M338">
            <v>100.5024350234</v>
          </cell>
          <cell r="O338">
            <v>92.975089673599996</v>
          </cell>
          <cell r="P338">
            <v>104.13782639439999</v>
          </cell>
          <cell r="R338">
            <v>87.0294923947</v>
          </cell>
          <cell r="S338">
            <v>88.344485163399995</v>
          </cell>
          <cell r="U338">
            <v>87.0294923947</v>
          </cell>
          <cell r="V338">
            <v>88.344485163399995</v>
          </cell>
          <cell r="AA338">
            <v>90.667892413399997</v>
          </cell>
          <cell r="AB338">
            <v>86.293618795</v>
          </cell>
          <cell r="AD338">
            <v>94.071518684599994</v>
          </cell>
          <cell r="AE338">
            <v>88.641622325699998</v>
          </cell>
          <cell r="AG338">
            <v>80.911734433199996</v>
          </cell>
          <cell r="AH338">
            <v>72.791609162399993</v>
          </cell>
          <cell r="AJ338">
            <v>82.218071145899998</v>
          </cell>
          <cell r="AK338">
            <v>89.937213614800001</v>
          </cell>
          <cell r="AM338">
            <v>97.969471726099997</v>
          </cell>
          <cell r="AN338">
            <v>99.483829821200004</v>
          </cell>
          <cell r="AP338">
            <v>101.8761060792</v>
          </cell>
          <cell r="AQ338">
            <v>103.2692513554</v>
          </cell>
          <cell r="AS338">
            <v>104.32615689719999</v>
          </cell>
          <cell r="AT338">
            <v>104.4328121778</v>
          </cell>
          <cell r="AV338">
            <v>82.908849096599994</v>
          </cell>
          <cell r="AW338">
            <v>80.656433255600007</v>
          </cell>
          <cell r="AY338">
            <v>103.81814769419999</v>
          </cell>
          <cell r="AZ338">
            <v>106.8769613958</v>
          </cell>
          <cell r="BB338">
            <v>82.325266924499999</v>
          </cell>
          <cell r="BC338">
            <v>79.572327287299998</v>
          </cell>
          <cell r="BE338">
            <v>90.044301763099995</v>
          </cell>
          <cell r="BF338">
            <v>88.833687835000006</v>
          </cell>
          <cell r="BH338">
            <v>98.793938617799995</v>
          </cell>
          <cell r="BI338">
            <v>101.60312738019999</v>
          </cell>
          <cell r="BK338">
            <v>95.771944536700005</v>
          </cell>
          <cell r="BL338">
            <v>98.302668707799995</v>
          </cell>
          <cell r="BN338">
            <v>91.366667300299994</v>
          </cell>
          <cell r="BO338">
            <v>87.526722618700006</v>
          </cell>
          <cell r="BQ338">
            <v>79.108612183399998</v>
          </cell>
          <cell r="BR338">
            <v>84.831003919899999</v>
          </cell>
          <cell r="BT338">
            <v>97.754634707999998</v>
          </cell>
          <cell r="BU338">
            <v>98.860508229100006</v>
          </cell>
          <cell r="BW338">
            <v>100.8152606936</v>
          </cell>
          <cell r="BX338">
            <v>101.28148535699999</v>
          </cell>
          <cell r="BZ338">
            <v>100.3564439009</v>
          </cell>
          <cell r="CA338">
            <v>101.9476210384</v>
          </cell>
          <cell r="CC338">
            <v>100.6263912439</v>
          </cell>
          <cell r="CD338">
            <v>101.856679833</v>
          </cell>
          <cell r="CF338">
            <v>96.454006516600003</v>
          </cell>
          <cell r="CG338">
            <v>95.219481517099993</v>
          </cell>
          <cell r="CI338">
            <v>85.319669473399998</v>
          </cell>
          <cell r="CJ338">
            <v>90.063981261199999</v>
          </cell>
          <cell r="CL338">
            <v>96.851412820299998</v>
          </cell>
          <cell r="CM338">
            <v>99.447401109500007</v>
          </cell>
          <cell r="CO338">
            <v>108.6804559994</v>
          </cell>
          <cell r="CP338">
            <v>108.94695288760001</v>
          </cell>
          <cell r="CR338">
            <v>97.220967799799993</v>
          </cell>
          <cell r="CS338">
            <v>98.360991502700003</v>
          </cell>
          <cell r="CU338">
            <v>104.6310959835</v>
          </cell>
          <cell r="CV338">
            <v>96.397718715600007</v>
          </cell>
          <cell r="CX338">
            <v>102.8846818562</v>
          </cell>
          <cell r="CY338">
            <v>100.15165567850001</v>
          </cell>
        </row>
        <row r="339">
          <cell r="C339">
            <v>92.998205086699997</v>
          </cell>
          <cell r="D339">
            <v>95.404846021400004</v>
          </cell>
          <cell r="F339">
            <v>96.856922768800004</v>
          </cell>
          <cell r="G339">
            <v>94.781557687299994</v>
          </cell>
          <cell r="I339">
            <v>93.873961191199996</v>
          </cell>
          <cell r="J339">
            <v>92.559461581700006</v>
          </cell>
          <cell r="L339">
            <v>103.7578725293</v>
          </cell>
          <cell r="M339">
            <v>101.8326571241</v>
          </cell>
          <cell r="O339">
            <v>97.258972447299996</v>
          </cell>
          <cell r="P339">
            <v>84.113031897400006</v>
          </cell>
          <cell r="R339">
            <v>81.3991112649</v>
          </cell>
          <cell r="S339">
            <v>87.486444465899993</v>
          </cell>
          <cell r="U339">
            <v>81.3991112649</v>
          </cell>
          <cell r="V339">
            <v>87.486444465899993</v>
          </cell>
          <cell r="AA339">
            <v>88.042704244199996</v>
          </cell>
          <cell r="AB339">
            <v>83.860981565599999</v>
          </cell>
          <cell r="AD339">
            <v>90.284424997900004</v>
          </cell>
          <cell r="AE339">
            <v>86.406474588999998</v>
          </cell>
          <cell r="AG339">
            <v>74.876425170600001</v>
          </cell>
          <cell r="AH339">
            <v>69.624168666499997</v>
          </cell>
          <cell r="AJ339">
            <v>90.4141567108</v>
          </cell>
          <cell r="AK339">
            <v>86.382600036100001</v>
          </cell>
          <cell r="AM339">
            <v>94.817323536100005</v>
          </cell>
          <cell r="AN339">
            <v>100.1193400009</v>
          </cell>
          <cell r="AP339">
            <v>108.86924704720001</v>
          </cell>
          <cell r="AQ339">
            <v>103.9954445226</v>
          </cell>
          <cell r="AS339">
            <v>98.214325009999996</v>
          </cell>
          <cell r="AT339">
            <v>100.9785391321</v>
          </cell>
          <cell r="AV339">
            <v>79.0074517595</v>
          </cell>
          <cell r="AW339">
            <v>91.441569210200001</v>
          </cell>
          <cell r="AY339">
            <v>98.224350611299997</v>
          </cell>
          <cell r="AZ339">
            <v>102.717028415</v>
          </cell>
          <cell r="BB339">
            <v>77.367546606199994</v>
          </cell>
          <cell r="BC339">
            <v>81.023222548999996</v>
          </cell>
          <cell r="BE339">
            <v>80.442647788000002</v>
          </cell>
          <cell r="BF339">
            <v>87.471326141899993</v>
          </cell>
          <cell r="BH339">
            <v>89.011887288799997</v>
          </cell>
          <cell r="BI339">
            <v>102.7013563725</v>
          </cell>
          <cell r="BK339">
            <v>95.151625261600003</v>
          </cell>
          <cell r="BL339">
            <v>98.445247451</v>
          </cell>
          <cell r="BN339">
            <v>89.989350250800001</v>
          </cell>
          <cell r="BO339">
            <v>88.498994656099995</v>
          </cell>
          <cell r="BQ339">
            <v>100.669002753</v>
          </cell>
          <cell r="BR339">
            <v>104.3832967669</v>
          </cell>
          <cell r="BT339">
            <v>94.902162467099998</v>
          </cell>
          <cell r="BU339">
            <v>97.654707030300003</v>
          </cell>
          <cell r="BW339">
            <v>92.538155424500005</v>
          </cell>
          <cell r="BX339">
            <v>103.99132577189999</v>
          </cell>
          <cell r="BZ339">
            <v>102.0382960613</v>
          </cell>
          <cell r="CA339">
            <v>102.96005235059999</v>
          </cell>
          <cell r="CC339">
            <v>100.8356762128</v>
          </cell>
          <cell r="CD339">
            <v>102.3805805211</v>
          </cell>
          <cell r="CF339">
            <v>88.615608982799998</v>
          </cell>
          <cell r="CG339">
            <v>96.907713897700006</v>
          </cell>
          <cell r="CI339">
            <v>80.727738884800004</v>
          </cell>
          <cell r="CJ339">
            <v>90.479691120400005</v>
          </cell>
          <cell r="CL339">
            <v>94.517585308400001</v>
          </cell>
          <cell r="CM339">
            <v>101.3810384423</v>
          </cell>
          <cell r="CO339">
            <v>103.0637380503</v>
          </cell>
          <cell r="CP339">
            <v>111.8811501438</v>
          </cell>
          <cell r="CR339">
            <v>84.439239281499994</v>
          </cell>
          <cell r="CS339">
            <v>96.217062539799997</v>
          </cell>
          <cell r="CU339">
            <v>98.191296748200003</v>
          </cell>
          <cell r="CV339">
            <v>97.694558896900006</v>
          </cell>
          <cell r="CX339">
            <v>95.489381723299999</v>
          </cell>
          <cell r="CY339">
            <v>99.166925894900004</v>
          </cell>
        </row>
        <row r="340">
          <cell r="C340">
            <v>92.243002787500004</v>
          </cell>
          <cell r="D340">
            <v>94.640853259599993</v>
          </cell>
          <cell r="F340">
            <v>96.126587731000001</v>
          </cell>
          <cell r="G340">
            <v>93.868355765399997</v>
          </cell>
          <cell r="I340">
            <v>93.901541340700007</v>
          </cell>
          <cell r="J340">
            <v>92.162416796900004</v>
          </cell>
          <cell r="L340">
            <v>98.724369129600007</v>
          </cell>
          <cell r="M340">
            <v>97.851178073599996</v>
          </cell>
          <cell r="O340">
            <v>107.3771830781</v>
          </cell>
          <cell r="P340">
            <v>99.753150367800004</v>
          </cell>
          <cell r="R340">
            <v>65.822891759100003</v>
          </cell>
          <cell r="S340">
            <v>72.096700763300007</v>
          </cell>
          <cell r="U340">
            <v>65.822891759100003</v>
          </cell>
          <cell r="V340">
            <v>72.096700763300007</v>
          </cell>
          <cell r="AA340">
            <v>81.6132533392</v>
          </cell>
          <cell r="AB340">
            <v>84.363305836600006</v>
          </cell>
          <cell r="AD340">
            <v>84.087742499300006</v>
          </cell>
          <cell r="AE340">
            <v>86.486736474500006</v>
          </cell>
          <cell r="AG340">
            <v>67.499662387499995</v>
          </cell>
          <cell r="AH340">
            <v>71.193482054599997</v>
          </cell>
          <cell r="AJ340">
            <v>83.736645401499999</v>
          </cell>
          <cell r="AK340">
            <v>86.786842355399997</v>
          </cell>
          <cell r="AM340">
            <v>97.142795658200001</v>
          </cell>
          <cell r="AN340">
            <v>99.620542866099996</v>
          </cell>
          <cell r="AP340">
            <v>107.5978944</v>
          </cell>
          <cell r="AQ340">
            <v>104.6884034854</v>
          </cell>
          <cell r="AS340">
            <v>89.718216064399996</v>
          </cell>
          <cell r="AT340">
            <v>102.69913795790001</v>
          </cell>
          <cell r="AV340">
            <v>81.232457389100006</v>
          </cell>
          <cell r="AW340">
            <v>85.649889931600001</v>
          </cell>
          <cell r="AY340">
            <v>91.963714984999996</v>
          </cell>
          <cell r="AZ340">
            <v>104.2706536096</v>
          </cell>
          <cell r="BB340">
            <v>71.831409620800002</v>
          </cell>
          <cell r="BC340">
            <v>80.163980874100005</v>
          </cell>
          <cell r="BE340">
            <v>81.370727956400003</v>
          </cell>
          <cell r="BF340">
            <v>87.283235148599999</v>
          </cell>
          <cell r="BH340">
            <v>94.703909688699994</v>
          </cell>
          <cell r="BI340">
            <v>101.482987205</v>
          </cell>
          <cell r="BK340">
            <v>99.7563465299</v>
          </cell>
          <cell r="BL340">
            <v>99.068344463299994</v>
          </cell>
          <cell r="BN340">
            <v>87.187855917099995</v>
          </cell>
          <cell r="BO340">
            <v>94.341870219499995</v>
          </cell>
          <cell r="BQ340">
            <v>110.4288647915</v>
          </cell>
          <cell r="BR340">
            <v>108.30014069560001</v>
          </cell>
          <cell r="BT340">
            <v>94.992525264899996</v>
          </cell>
          <cell r="BU340">
            <v>98.4778338972</v>
          </cell>
          <cell r="BW340">
            <v>101.6858497014</v>
          </cell>
          <cell r="BX340">
            <v>105.52279374699999</v>
          </cell>
          <cell r="BZ340">
            <v>100.1071688543</v>
          </cell>
          <cell r="CA340">
            <v>102.7260597035</v>
          </cell>
          <cell r="CC340">
            <v>102.37840109530001</v>
          </cell>
          <cell r="CD340">
            <v>99.861750850999996</v>
          </cell>
          <cell r="CF340">
            <v>94.656464461200002</v>
          </cell>
          <cell r="CG340">
            <v>98.536810680599999</v>
          </cell>
          <cell r="CI340">
            <v>88.685806929899996</v>
          </cell>
          <cell r="CJ340">
            <v>90.023797387599998</v>
          </cell>
          <cell r="CL340">
            <v>101.2027298365</v>
          </cell>
          <cell r="CM340">
            <v>106.038529364</v>
          </cell>
          <cell r="CO340">
            <v>104.23193912870001</v>
          </cell>
          <cell r="CP340">
            <v>109.5718638762</v>
          </cell>
          <cell r="CR340">
            <v>89.603383023399999</v>
          </cell>
          <cell r="CS340">
            <v>94.207003244899994</v>
          </cell>
          <cell r="CU340">
            <v>98.465287143599994</v>
          </cell>
          <cell r="CV340">
            <v>102.6486299484</v>
          </cell>
          <cell r="CX340">
            <v>91.934028555899999</v>
          </cell>
          <cell r="CY340">
            <v>99.955311970699995</v>
          </cell>
        </row>
        <row r="341">
          <cell r="C341">
            <v>89.251325988299996</v>
          </cell>
          <cell r="D341">
            <v>93.641560685200005</v>
          </cell>
          <cell r="F341">
            <v>90.372952507500003</v>
          </cell>
          <cell r="G341">
            <v>95.885589868500006</v>
          </cell>
          <cell r="I341">
            <v>85.643658071399997</v>
          </cell>
          <cell r="J341">
            <v>93.096616096399998</v>
          </cell>
          <cell r="L341">
            <v>95.691670398599996</v>
          </cell>
          <cell r="M341">
            <v>99.775251654399995</v>
          </cell>
          <cell r="O341">
            <v>115.15694168589999</v>
          </cell>
          <cell r="P341">
            <v>103.76494347329999</v>
          </cell>
          <cell r="R341">
            <v>62.310547769199999</v>
          </cell>
          <cell r="S341">
            <v>69.530687767200007</v>
          </cell>
          <cell r="U341">
            <v>62.310547769199999</v>
          </cell>
          <cell r="V341">
            <v>69.530687767200007</v>
          </cell>
          <cell r="AA341">
            <v>84.553934025900006</v>
          </cell>
          <cell r="AB341">
            <v>87.628765641399994</v>
          </cell>
          <cell r="AD341">
            <v>86.491406193299994</v>
          </cell>
          <cell r="AE341">
            <v>89.536339024200004</v>
          </cell>
          <cell r="AG341">
            <v>70.782472256399998</v>
          </cell>
          <cell r="AH341">
            <v>74.477309451899998</v>
          </cell>
          <cell r="AJ341">
            <v>89.420137960900007</v>
          </cell>
          <cell r="AK341">
            <v>90.498239964500002</v>
          </cell>
          <cell r="AM341">
            <v>92.961065189400003</v>
          </cell>
          <cell r="AN341">
            <v>96.772262432199994</v>
          </cell>
          <cell r="AP341">
            <v>104.3876410963</v>
          </cell>
          <cell r="AQ341">
            <v>104.28626757959999</v>
          </cell>
          <cell r="AS341">
            <v>84.311671830999998</v>
          </cell>
          <cell r="AT341">
            <v>97.112717920799994</v>
          </cell>
          <cell r="AV341">
            <v>82.819214361600004</v>
          </cell>
          <cell r="AW341">
            <v>83.773550787900007</v>
          </cell>
          <cell r="AY341">
            <v>95.259668758399997</v>
          </cell>
          <cell r="AZ341">
            <v>108.98874246459999</v>
          </cell>
          <cell r="BB341">
            <v>76.466359307900007</v>
          </cell>
          <cell r="BC341">
            <v>82.025419620899996</v>
          </cell>
          <cell r="BE341">
            <v>83.530364633100007</v>
          </cell>
          <cell r="BF341">
            <v>87.5866425591</v>
          </cell>
          <cell r="BH341">
            <v>96.288010969400005</v>
          </cell>
          <cell r="BI341">
            <v>100.18157986590001</v>
          </cell>
          <cell r="BK341">
            <v>92.308607251799998</v>
          </cell>
          <cell r="BL341">
            <v>96.522339942599999</v>
          </cell>
          <cell r="BN341">
            <v>82.875164929600004</v>
          </cell>
          <cell r="BO341">
            <v>92.474884569699995</v>
          </cell>
          <cell r="BQ341">
            <v>103.09581896909999</v>
          </cell>
          <cell r="BR341">
            <v>106.2911295415</v>
          </cell>
          <cell r="BT341">
            <v>87.586555779199998</v>
          </cell>
          <cell r="BU341">
            <v>93.170319544999998</v>
          </cell>
          <cell r="BW341">
            <v>102.51748771370001</v>
          </cell>
          <cell r="BX341">
            <v>106.4406145248</v>
          </cell>
          <cell r="BZ341">
            <v>95.432780833500004</v>
          </cell>
          <cell r="CA341">
            <v>101.4494883963</v>
          </cell>
          <cell r="CC341">
            <v>95.786918967800005</v>
          </cell>
          <cell r="CD341">
            <v>99.455684530900001</v>
          </cell>
          <cell r="CF341">
            <v>91.707444998400007</v>
          </cell>
          <cell r="CG341">
            <v>98.024272689699998</v>
          </cell>
          <cell r="CI341">
            <v>89.590127240699999</v>
          </cell>
          <cell r="CJ341">
            <v>92.116069198999995</v>
          </cell>
          <cell r="CL341">
            <v>99.957865348200002</v>
          </cell>
          <cell r="CM341">
            <v>102.79098015620001</v>
          </cell>
          <cell r="CO341">
            <v>104.03620306160001</v>
          </cell>
          <cell r="CP341">
            <v>108.84374877339999</v>
          </cell>
          <cell r="CR341">
            <v>82.221929038799999</v>
          </cell>
          <cell r="CS341">
            <v>87.754779332300004</v>
          </cell>
          <cell r="CU341">
            <v>95.055342457899997</v>
          </cell>
          <cell r="CV341">
            <v>100.30060887410001</v>
          </cell>
          <cell r="CX341">
            <v>91.439379782299994</v>
          </cell>
          <cell r="CY341">
            <v>98.168623858800004</v>
          </cell>
        </row>
        <row r="342">
          <cell r="C342">
            <v>99.870138092299996</v>
          </cell>
          <cell r="D342">
            <v>95.774620322399997</v>
          </cell>
          <cell r="F342">
            <v>97.167687074599996</v>
          </cell>
          <cell r="G342">
            <v>96.044717191399997</v>
          </cell>
          <cell r="I342">
            <v>96.289787181700007</v>
          </cell>
          <cell r="J342">
            <v>94.015859864399999</v>
          </cell>
          <cell r="L342">
            <v>99.595650019700003</v>
          </cell>
          <cell r="M342">
            <v>98.021157375200005</v>
          </cell>
          <cell r="O342">
            <v>95.581066014499996</v>
          </cell>
          <cell r="P342">
            <v>104.99792658299999</v>
          </cell>
          <cell r="R342">
            <v>68.067181758299995</v>
          </cell>
          <cell r="S342">
            <v>72.066871641299997</v>
          </cell>
          <cell r="U342">
            <v>68.067181758299995</v>
          </cell>
          <cell r="V342">
            <v>72.066871641299997</v>
          </cell>
          <cell r="AA342">
            <v>86.589793936700005</v>
          </cell>
          <cell r="AB342">
            <v>86.617920548800001</v>
          </cell>
          <cell r="AD342">
            <v>86.724734999600003</v>
          </cell>
          <cell r="AE342">
            <v>86.677730904699999</v>
          </cell>
          <cell r="AG342">
            <v>79.965491630100004</v>
          </cell>
          <cell r="AH342">
            <v>79.561507006100001</v>
          </cell>
          <cell r="AJ342">
            <v>93.599147568399999</v>
          </cell>
          <cell r="AK342">
            <v>91.640124225899996</v>
          </cell>
          <cell r="AM342">
            <v>107.34662322760001</v>
          </cell>
          <cell r="AN342">
            <v>100.79167763860001</v>
          </cell>
          <cell r="AP342">
            <v>110.54443902200001</v>
          </cell>
          <cell r="AQ342">
            <v>104.57840567549999</v>
          </cell>
          <cell r="AS342">
            <v>102.48457219559999</v>
          </cell>
          <cell r="AT342">
            <v>102.3022979289</v>
          </cell>
          <cell r="AV342">
            <v>91.5593899104</v>
          </cell>
          <cell r="AW342">
            <v>89.713565599199995</v>
          </cell>
          <cell r="AY342">
            <v>107.6073756844</v>
          </cell>
          <cell r="AZ342">
            <v>110.5671415362</v>
          </cell>
          <cell r="BB342">
            <v>87.572107835699995</v>
          </cell>
          <cell r="BC342">
            <v>84.966654141199996</v>
          </cell>
          <cell r="BE342">
            <v>89.585480222300006</v>
          </cell>
          <cell r="BF342">
            <v>88.718317637300004</v>
          </cell>
          <cell r="BH342">
            <v>116.464113865</v>
          </cell>
          <cell r="BI342">
            <v>104.44949951460001</v>
          </cell>
          <cell r="BK342">
            <v>105.1661638253</v>
          </cell>
          <cell r="BL342">
            <v>98.767968247200002</v>
          </cell>
          <cell r="BN342">
            <v>93.191886754600006</v>
          </cell>
          <cell r="BO342">
            <v>93.902436646200002</v>
          </cell>
          <cell r="BQ342">
            <v>130.08354367890001</v>
          </cell>
          <cell r="BR342">
            <v>117.6928630463</v>
          </cell>
          <cell r="BT342">
            <v>100.6133947325</v>
          </cell>
          <cell r="BU342">
            <v>95.286972840800004</v>
          </cell>
          <cell r="BW342">
            <v>111.8089502151</v>
          </cell>
          <cell r="BX342">
            <v>106.7248749999</v>
          </cell>
          <cell r="BZ342">
            <v>107.7024894616</v>
          </cell>
          <cell r="CA342">
            <v>105.3942206678</v>
          </cell>
          <cell r="CC342">
            <v>106.0278334476</v>
          </cell>
          <cell r="CD342">
            <v>100.8479563896</v>
          </cell>
          <cell r="CF342">
            <v>107.0823672132</v>
          </cell>
          <cell r="CG342">
            <v>99.033219986399999</v>
          </cell>
          <cell r="CI342">
            <v>103.6563661866</v>
          </cell>
          <cell r="CJ342">
            <v>98.139528575200004</v>
          </cell>
          <cell r="CL342">
            <v>111.8071509488</v>
          </cell>
          <cell r="CM342">
            <v>105.73569030820001</v>
          </cell>
          <cell r="CO342">
            <v>116.63808695989999</v>
          </cell>
          <cell r="CP342">
            <v>113.69362066559999</v>
          </cell>
          <cell r="CR342">
            <v>105.3035319767</v>
          </cell>
          <cell r="CS342">
            <v>95.562578010799996</v>
          </cell>
          <cell r="CU342">
            <v>102.7751090573</v>
          </cell>
          <cell r="CV342">
            <v>100.3506007685</v>
          </cell>
          <cell r="CX342">
            <v>101.1950687914</v>
          </cell>
          <cell r="CY342">
            <v>98.643384922099997</v>
          </cell>
        </row>
        <row r="343">
          <cell r="C343">
            <v>95.640404650999997</v>
          </cell>
          <cell r="D343">
            <v>95.608564688399994</v>
          </cell>
          <cell r="F343">
            <v>94.177892097699996</v>
          </cell>
          <cell r="G343">
            <v>96.056320763399995</v>
          </cell>
          <cell r="I343">
            <v>92.771388904700004</v>
          </cell>
          <cell r="J343">
            <v>94.148448814399998</v>
          </cell>
          <cell r="L343">
            <v>97.350708971900005</v>
          </cell>
          <cell r="M343">
            <v>98.932799742300006</v>
          </cell>
          <cell r="O343">
            <v>94.715625126000006</v>
          </cell>
          <cell r="P343">
            <v>103.2848238606</v>
          </cell>
          <cell r="R343">
            <v>67.883249068200001</v>
          </cell>
          <cell r="S343">
            <v>70.794694879999994</v>
          </cell>
          <cell r="U343">
            <v>67.883249068200001</v>
          </cell>
          <cell r="V343">
            <v>70.794694879999994</v>
          </cell>
          <cell r="AA343">
            <v>90.639333884199999</v>
          </cell>
          <cell r="AB343">
            <v>88.403174964499996</v>
          </cell>
          <cell r="AD343">
            <v>91.792317771499995</v>
          </cell>
          <cell r="AE343">
            <v>88.135159244700006</v>
          </cell>
          <cell r="AG343">
            <v>76.222097033300003</v>
          </cell>
          <cell r="AH343">
            <v>80.191701654300005</v>
          </cell>
          <cell r="AJ343">
            <v>100.86115599199999</v>
          </cell>
          <cell r="AK343">
            <v>96.249287721800002</v>
          </cell>
          <cell r="AM343">
            <v>100.0195045155</v>
          </cell>
          <cell r="AN343">
            <v>100.1575167294</v>
          </cell>
          <cell r="AP343">
            <v>106.9526061671</v>
          </cell>
          <cell r="AQ343">
            <v>105.14451213229999</v>
          </cell>
          <cell r="AS343">
            <v>101.8768370497</v>
          </cell>
          <cell r="AT343">
            <v>102.11225833810001</v>
          </cell>
          <cell r="AV343">
            <v>88.123846543900001</v>
          </cell>
          <cell r="AW343">
            <v>89.993903507400006</v>
          </cell>
          <cell r="AY343">
            <v>104.08776663499999</v>
          </cell>
          <cell r="AZ343">
            <v>106.88347895</v>
          </cell>
          <cell r="BB343">
            <v>81.088701585699994</v>
          </cell>
          <cell r="BC343">
            <v>84.925057908799999</v>
          </cell>
          <cell r="BE343">
            <v>80.907889003299999</v>
          </cell>
          <cell r="BF343">
            <v>85.763746454599996</v>
          </cell>
          <cell r="BH343">
            <v>108.2097148636</v>
          </cell>
          <cell r="BI343">
            <v>104.8949968373</v>
          </cell>
          <cell r="BK343">
            <v>102.0634325473</v>
          </cell>
          <cell r="BL343">
            <v>103.31354328979999</v>
          </cell>
          <cell r="BN343">
            <v>92.5070911416</v>
          </cell>
          <cell r="BO343">
            <v>95.872183052599993</v>
          </cell>
          <cell r="BQ343">
            <v>96.254030134499999</v>
          </cell>
          <cell r="BR343">
            <v>89.704005045700001</v>
          </cell>
          <cell r="BT343">
            <v>92.053783773399999</v>
          </cell>
          <cell r="BU343">
            <v>95.635290942500006</v>
          </cell>
          <cell r="BW343">
            <v>106.0064226946</v>
          </cell>
          <cell r="BX343">
            <v>106.1004327819</v>
          </cell>
          <cell r="BZ343">
            <v>104.400907381</v>
          </cell>
          <cell r="CA343">
            <v>104.1905866932</v>
          </cell>
          <cell r="CC343">
            <v>101.9844602343</v>
          </cell>
          <cell r="CD343">
            <v>102.2926629192</v>
          </cell>
          <cell r="CF343">
            <v>99.102434805100003</v>
          </cell>
          <cell r="CG343">
            <v>100.07340822979999</v>
          </cell>
          <cell r="CI343">
            <v>99.428875932500006</v>
          </cell>
          <cell r="CJ343">
            <v>95.402733069000007</v>
          </cell>
          <cell r="CL343">
            <v>106.08956019190001</v>
          </cell>
          <cell r="CM343">
            <v>105.76342735270001</v>
          </cell>
          <cell r="CO343">
            <v>116.7672037565</v>
          </cell>
          <cell r="CP343">
            <v>115.13818360819999</v>
          </cell>
          <cell r="CR343">
            <v>93.3780591206</v>
          </cell>
          <cell r="CS343">
            <v>93.019731191000005</v>
          </cell>
          <cell r="CU343">
            <v>96.552413660499994</v>
          </cell>
          <cell r="CV343">
            <v>101.51841698769999</v>
          </cell>
          <cell r="CX343">
            <v>94.514560213600006</v>
          </cell>
          <cell r="CY343">
            <v>95.683120858400002</v>
          </cell>
        </row>
        <row r="344">
          <cell r="C344">
            <v>95.6817417022</v>
          </cell>
          <cell r="D344">
            <v>95.099451662099995</v>
          </cell>
          <cell r="F344">
            <v>96.640529965900001</v>
          </cell>
          <cell r="G344">
            <v>96.871867023099995</v>
          </cell>
          <cell r="I344">
            <v>95.920962429100001</v>
          </cell>
          <cell r="J344">
            <v>94.321785021500006</v>
          </cell>
          <cell r="L344">
            <v>99.450981730999999</v>
          </cell>
          <cell r="M344">
            <v>98.998551888899996</v>
          </cell>
          <cell r="O344">
            <v>91.816701596200005</v>
          </cell>
          <cell r="P344">
            <v>111.7652525596</v>
          </cell>
          <cell r="R344">
            <v>72.077879052699998</v>
          </cell>
          <cell r="S344">
            <v>70.327945388800003</v>
          </cell>
          <cell r="U344">
            <v>72.077879052699998</v>
          </cell>
          <cell r="V344">
            <v>70.327945388800003</v>
          </cell>
          <cell r="AA344">
            <v>89.379934749499995</v>
          </cell>
          <cell r="AB344">
            <v>88.141315153600004</v>
          </cell>
          <cell r="AD344">
            <v>92.490418335599998</v>
          </cell>
          <cell r="AE344">
            <v>89.588513637700004</v>
          </cell>
          <cell r="AG344">
            <v>75.532215100200006</v>
          </cell>
          <cell r="AH344">
            <v>81.017394162100004</v>
          </cell>
          <cell r="AJ344">
            <v>87.464850150299995</v>
          </cell>
          <cell r="AK344">
            <v>86.725148157000007</v>
          </cell>
          <cell r="AM344">
            <v>99.590917990899996</v>
          </cell>
          <cell r="AN344">
            <v>99.275795748299998</v>
          </cell>
          <cell r="AP344">
            <v>104.65113524349999</v>
          </cell>
          <cell r="AQ344">
            <v>105.1251625957</v>
          </cell>
          <cell r="AS344">
            <v>105.9962567999</v>
          </cell>
          <cell r="AT344">
            <v>102.4448147829</v>
          </cell>
          <cell r="AV344">
            <v>92.198288236500005</v>
          </cell>
          <cell r="AW344">
            <v>93.998232722099999</v>
          </cell>
          <cell r="AY344">
            <v>112.5699563772</v>
          </cell>
          <cell r="AZ344">
            <v>108.97847869029999</v>
          </cell>
          <cell r="BB344">
            <v>85.585319486900005</v>
          </cell>
          <cell r="BC344">
            <v>87.347235315999995</v>
          </cell>
          <cell r="BE344">
            <v>85.288492858400005</v>
          </cell>
          <cell r="BF344">
            <v>86.214444590300005</v>
          </cell>
          <cell r="BH344">
            <v>105.53006216040001</v>
          </cell>
          <cell r="BI344">
            <v>107.30834521289999</v>
          </cell>
          <cell r="BK344">
            <v>104.6425316568</v>
          </cell>
          <cell r="BL344">
            <v>104.3705092551</v>
          </cell>
          <cell r="BN344">
            <v>94.842242558600006</v>
          </cell>
          <cell r="BO344">
            <v>97.546455541200004</v>
          </cell>
          <cell r="BQ344">
            <v>108.84686131470001</v>
          </cell>
          <cell r="BR344">
            <v>102.2029695595</v>
          </cell>
          <cell r="BT344">
            <v>94.967689137999997</v>
          </cell>
          <cell r="BU344">
            <v>95.305588339500005</v>
          </cell>
          <cell r="BW344">
            <v>107.5814657694</v>
          </cell>
          <cell r="BX344">
            <v>106.3408045294</v>
          </cell>
          <cell r="BZ344">
            <v>107.8512234163</v>
          </cell>
          <cell r="CA344">
            <v>104.9286280561</v>
          </cell>
          <cell r="CC344">
            <v>105.10810743490001</v>
          </cell>
          <cell r="CD344">
            <v>101.7540695519</v>
          </cell>
          <cell r="CF344">
            <v>99.764257494399999</v>
          </cell>
          <cell r="CG344">
            <v>99.215059415900001</v>
          </cell>
          <cell r="CI344">
            <v>96.755569902100007</v>
          </cell>
          <cell r="CJ344">
            <v>95.810487430500004</v>
          </cell>
          <cell r="CL344">
            <v>102.383136245</v>
          </cell>
          <cell r="CM344">
            <v>103.86518965720001</v>
          </cell>
          <cell r="CO344">
            <v>111.4536028653</v>
          </cell>
          <cell r="CP344">
            <v>113.7174711767</v>
          </cell>
          <cell r="CR344">
            <v>88.834995238299996</v>
          </cell>
          <cell r="CS344">
            <v>89.657319010899997</v>
          </cell>
          <cell r="CU344">
            <v>97.610604854800002</v>
          </cell>
          <cell r="CV344">
            <v>99.401728073800001</v>
          </cell>
          <cell r="CX344">
            <v>106.0299448303</v>
          </cell>
          <cell r="CY344">
            <v>107.9512817709</v>
          </cell>
        </row>
        <row r="345">
          <cell r="C345">
            <v>95.119767142000001</v>
          </cell>
          <cell r="D345">
            <v>94.916706904799995</v>
          </cell>
          <cell r="F345">
            <v>96.4065981384</v>
          </cell>
          <cell r="G345">
            <v>96.142091570399998</v>
          </cell>
          <cell r="I345">
            <v>93.597599831099998</v>
          </cell>
          <cell r="J345">
            <v>94.881154025300006</v>
          </cell>
          <cell r="L345">
            <v>97.886473557000002</v>
          </cell>
          <cell r="M345">
            <v>99.647154547300005</v>
          </cell>
          <cell r="O345">
            <v>118.33909827700001</v>
          </cell>
          <cell r="P345">
            <v>98.144464045199996</v>
          </cell>
          <cell r="R345">
            <v>74.296227598100003</v>
          </cell>
          <cell r="S345">
            <v>70.412293950500001</v>
          </cell>
          <cell r="U345">
            <v>74.296227598100003</v>
          </cell>
          <cell r="V345">
            <v>70.412293950500001</v>
          </cell>
          <cell r="AA345">
            <v>79.809434707199998</v>
          </cell>
          <cell r="AB345">
            <v>85.294312657099994</v>
          </cell>
          <cell r="AD345">
            <v>79.704929006699999</v>
          </cell>
          <cell r="AE345">
            <v>86.906143056399998</v>
          </cell>
          <cell r="AG345">
            <v>69.555260978800007</v>
          </cell>
          <cell r="AH345">
            <v>77.532861254500006</v>
          </cell>
          <cell r="AJ345">
            <v>92.495376103400005</v>
          </cell>
          <cell r="AK345">
            <v>85.914563680100002</v>
          </cell>
          <cell r="AM345">
            <v>101.4009660123</v>
          </cell>
          <cell r="AN345">
            <v>99.7755455713</v>
          </cell>
          <cell r="AP345">
            <v>103.4741164758</v>
          </cell>
          <cell r="AQ345">
            <v>105.391912495</v>
          </cell>
          <cell r="AS345">
            <v>107.1797485356</v>
          </cell>
          <cell r="AT345">
            <v>102.0056588859</v>
          </cell>
          <cell r="AV345">
            <v>95.752728380999997</v>
          </cell>
          <cell r="AW345">
            <v>93.099788013899996</v>
          </cell>
          <cell r="AY345">
            <v>114.76204596949999</v>
          </cell>
          <cell r="AZ345">
            <v>106.4435595784</v>
          </cell>
          <cell r="BB345">
            <v>85.224711660599993</v>
          </cell>
          <cell r="BC345">
            <v>82.132119293200006</v>
          </cell>
          <cell r="BE345">
            <v>89.5127497191</v>
          </cell>
          <cell r="BF345">
            <v>85.991212338699995</v>
          </cell>
          <cell r="BH345">
            <v>117.7422973165</v>
          </cell>
          <cell r="BI345">
            <v>102.9872071153</v>
          </cell>
          <cell r="BK345">
            <v>107.31573499300001</v>
          </cell>
          <cell r="BL345">
            <v>106.2159047992</v>
          </cell>
          <cell r="BN345">
            <v>102.0711705176</v>
          </cell>
          <cell r="BO345">
            <v>99.068333482499995</v>
          </cell>
          <cell r="BQ345">
            <v>96.991632852999999</v>
          </cell>
          <cell r="BR345">
            <v>103.67880684950001</v>
          </cell>
          <cell r="BT345">
            <v>98.811759478400006</v>
          </cell>
          <cell r="BU345">
            <v>96.9136000341</v>
          </cell>
          <cell r="BW345">
            <v>109.5678012986</v>
          </cell>
          <cell r="BX345">
            <v>105.8917178735</v>
          </cell>
          <cell r="BZ345">
            <v>106.61116688369999</v>
          </cell>
          <cell r="CA345">
            <v>104.4433062871</v>
          </cell>
          <cell r="CC345">
            <v>105.3761881264</v>
          </cell>
          <cell r="CD345">
            <v>105.24478070569999</v>
          </cell>
          <cell r="CF345">
            <v>100.70987533500001</v>
          </cell>
          <cell r="CG345">
            <v>99.003350260399998</v>
          </cell>
          <cell r="CI345">
            <v>97.971039750299994</v>
          </cell>
          <cell r="CJ345">
            <v>95.043872491100004</v>
          </cell>
          <cell r="CL345">
            <v>105.0927260862</v>
          </cell>
          <cell r="CM345">
            <v>105.64021224219999</v>
          </cell>
          <cell r="CO345">
            <v>115.47382913369999</v>
          </cell>
          <cell r="CP345">
            <v>113.8127132164</v>
          </cell>
          <cell r="CR345">
            <v>94.141764382000005</v>
          </cell>
          <cell r="CS345">
            <v>90.047807967300002</v>
          </cell>
          <cell r="CU345">
            <v>101.41135319270001</v>
          </cell>
          <cell r="CV345">
            <v>101.60032367309999</v>
          </cell>
          <cell r="CX345">
            <v>107.4559941035</v>
          </cell>
          <cell r="CY345">
            <v>104.2359042504</v>
          </cell>
        </row>
        <row r="346">
          <cell r="C346">
            <v>95.788018832600002</v>
          </cell>
          <cell r="D346">
            <v>95.125565916200003</v>
          </cell>
          <cell r="F346">
            <v>99.255789410999995</v>
          </cell>
          <cell r="G346">
            <v>97.140274998699994</v>
          </cell>
          <cell r="I346">
            <v>96.757550538399997</v>
          </cell>
          <cell r="J346">
            <v>95.247658477599998</v>
          </cell>
          <cell r="L346">
            <v>98.583613889399999</v>
          </cell>
          <cell r="M346">
            <v>98.768214022500004</v>
          </cell>
          <cell r="O346">
            <v>127.3013622341</v>
          </cell>
          <cell r="P346">
            <v>116.25204722940001</v>
          </cell>
          <cell r="R346">
            <v>77.177686832399999</v>
          </cell>
          <cell r="S346">
            <v>71.226010205999998</v>
          </cell>
          <cell r="U346">
            <v>77.177686832399999</v>
          </cell>
          <cell r="V346">
            <v>71.226010205999998</v>
          </cell>
          <cell r="AA346">
            <v>83.394657998900001</v>
          </cell>
          <cell r="AB346">
            <v>85.077146831299999</v>
          </cell>
          <cell r="AD346">
            <v>85.663247525299994</v>
          </cell>
          <cell r="AE346">
            <v>86.925667580699994</v>
          </cell>
          <cell r="AG346">
            <v>75.839292162999996</v>
          </cell>
          <cell r="AH346">
            <v>79.414496196399995</v>
          </cell>
          <cell r="AJ346">
            <v>79.002148820100004</v>
          </cell>
          <cell r="AK346">
            <v>83.141402815000006</v>
          </cell>
          <cell r="AM346">
            <v>100.5653496413</v>
          </cell>
          <cell r="AN346">
            <v>99.817398469500006</v>
          </cell>
          <cell r="AP346">
            <v>104.47306428100001</v>
          </cell>
          <cell r="AQ346">
            <v>106.28494273050001</v>
          </cell>
          <cell r="AS346">
            <v>109.8525088553</v>
          </cell>
          <cell r="AT346">
            <v>103.5210588887</v>
          </cell>
          <cell r="AV346">
            <v>95.837353220099999</v>
          </cell>
          <cell r="AW346">
            <v>94.308573965199997</v>
          </cell>
          <cell r="AY346">
            <v>102.21226437759999</v>
          </cell>
          <cell r="AZ346">
            <v>105.6729495029</v>
          </cell>
          <cell r="BB346">
            <v>83.924863012700001</v>
          </cell>
          <cell r="BC346">
            <v>83.502366361599996</v>
          </cell>
          <cell r="BE346">
            <v>92.813939686400005</v>
          </cell>
          <cell r="BF346">
            <v>87.944425105400001</v>
          </cell>
          <cell r="BH346">
            <v>105.6572515192</v>
          </cell>
          <cell r="BI346">
            <v>106.81353494779999</v>
          </cell>
          <cell r="BK346">
            <v>108.9458388115</v>
          </cell>
          <cell r="BL346">
            <v>106.96312194710001</v>
          </cell>
          <cell r="BN346">
            <v>99.947091889199996</v>
          </cell>
          <cell r="BO346">
            <v>98.558261194699995</v>
          </cell>
          <cell r="BQ346">
            <v>101.7957445256</v>
          </cell>
          <cell r="BR346">
            <v>99.8638489115</v>
          </cell>
          <cell r="BT346">
            <v>102.529031327</v>
          </cell>
          <cell r="BU346">
            <v>99.467759308400005</v>
          </cell>
          <cell r="BW346">
            <v>107.95462640629999</v>
          </cell>
          <cell r="BX346">
            <v>106.33684774210001</v>
          </cell>
          <cell r="BZ346">
            <v>105.0415580514</v>
          </cell>
          <cell r="CA346">
            <v>102.22176613400001</v>
          </cell>
          <cell r="CC346">
            <v>103.6214035694</v>
          </cell>
          <cell r="CD346">
            <v>104.74339005980001</v>
          </cell>
          <cell r="CF346">
            <v>100.6719630921</v>
          </cell>
          <cell r="CG346">
            <v>100.14644899779999</v>
          </cell>
          <cell r="CI346">
            <v>102.7936492706</v>
          </cell>
          <cell r="CJ346">
            <v>98.048004604100001</v>
          </cell>
          <cell r="CL346">
            <v>108.2881190993</v>
          </cell>
          <cell r="CM346">
            <v>105.8344978728</v>
          </cell>
          <cell r="CO346">
            <v>118.0688340282</v>
          </cell>
          <cell r="CP346">
            <v>112.43025618679999</v>
          </cell>
          <cell r="CR346">
            <v>86.813753560699993</v>
          </cell>
          <cell r="CS346">
            <v>87.688787628</v>
          </cell>
          <cell r="CU346">
            <v>100.755768699</v>
          </cell>
          <cell r="CV346">
            <v>103.2017856447</v>
          </cell>
          <cell r="CX346">
            <v>104.32356349219999</v>
          </cell>
          <cell r="CY346">
            <v>104.34112072489999</v>
          </cell>
        </row>
        <row r="347">
          <cell r="C347">
            <v>97.830027209099995</v>
          </cell>
          <cell r="D347">
            <v>95.470873869599998</v>
          </cell>
          <cell r="F347">
            <v>97.7575458349</v>
          </cell>
          <cell r="G347">
            <v>96.462989441199994</v>
          </cell>
          <cell r="I347">
            <v>95.526432580199995</v>
          </cell>
          <cell r="J347">
            <v>93.386574426699994</v>
          </cell>
          <cell r="L347">
            <v>98.057029975999995</v>
          </cell>
          <cell r="M347">
            <v>98.230519343500006</v>
          </cell>
          <cell r="O347">
            <v>118.9399362434</v>
          </cell>
          <cell r="P347">
            <v>118.1423557217</v>
          </cell>
          <cell r="R347">
            <v>74.929316279299996</v>
          </cell>
          <cell r="S347">
            <v>68.609070803899996</v>
          </cell>
          <cell r="U347">
            <v>74.929316279299996</v>
          </cell>
          <cell r="V347">
            <v>68.609070803899996</v>
          </cell>
          <cell r="AA347">
            <v>93.698563611099999</v>
          </cell>
          <cell r="AB347">
            <v>90.025635476600002</v>
          </cell>
          <cell r="AD347">
            <v>97.425135089199998</v>
          </cell>
          <cell r="AE347">
            <v>92.8044584501</v>
          </cell>
          <cell r="AG347">
            <v>83.763951418999994</v>
          </cell>
          <cell r="AH347">
            <v>80.522776313099996</v>
          </cell>
          <cell r="AJ347">
            <v>83.567166676699998</v>
          </cell>
          <cell r="AK347">
            <v>86.366697193099995</v>
          </cell>
          <cell r="AM347">
            <v>101.2242169005</v>
          </cell>
          <cell r="AN347">
            <v>99.6762080946</v>
          </cell>
          <cell r="AP347">
            <v>103.46462475689999</v>
          </cell>
          <cell r="AQ347">
            <v>106.5515921622</v>
          </cell>
          <cell r="AS347">
            <v>111.9385738191</v>
          </cell>
          <cell r="AT347">
            <v>105.525552585</v>
          </cell>
          <cell r="AV347">
            <v>102.5293050922</v>
          </cell>
          <cell r="AW347">
            <v>97.963861409200007</v>
          </cell>
          <cell r="AY347">
            <v>114.8151289132</v>
          </cell>
          <cell r="AZ347">
            <v>106.8362115823</v>
          </cell>
          <cell r="BB347">
            <v>85.422374697099997</v>
          </cell>
          <cell r="BC347">
            <v>82.200000757500007</v>
          </cell>
          <cell r="BE347">
            <v>91.612754197599997</v>
          </cell>
          <cell r="BF347">
            <v>87.537032120000006</v>
          </cell>
          <cell r="BH347">
            <v>124.8772365574</v>
          </cell>
          <cell r="BI347">
            <v>111.8369835158</v>
          </cell>
          <cell r="BK347">
            <v>105.4659394065</v>
          </cell>
          <cell r="BL347">
            <v>105.81933536210001</v>
          </cell>
          <cell r="BN347">
            <v>102.517525393</v>
          </cell>
          <cell r="BO347">
            <v>96.214173122899993</v>
          </cell>
          <cell r="BQ347">
            <v>108.8568391446</v>
          </cell>
          <cell r="BR347">
            <v>108.90365339269999</v>
          </cell>
          <cell r="BT347">
            <v>101.6516097432</v>
          </cell>
          <cell r="BU347">
            <v>99.036284265700004</v>
          </cell>
          <cell r="BW347">
            <v>111.3250678181</v>
          </cell>
          <cell r="BX347">
            <v>107.8723235321</v>
          </cell>
          <cell r="BZ347">
            <v>104.8971439382</v>
          </cell>
          <cell r="CA347">
            <v>103.58845678510001</v>
          </cell>
          <cell r="CC347">
            <v>101.7732314384</v>
          </cell>
          <cell r="CD347">
            <v>103.1715118014</v>
          </cell>
          <cell r="CF347">
            <v>101.1319104542</v>
          </cell>
          <cell r="CG347">
            <v>98.915180875199994</v>
          </cell>
          <cell r="CI347">
            <v>99.972598830099997</v>
          </cell>
          <cell r="CJ347">
            <v>98.688702446799994</v>
          </cell>
          <cell r="CL347">
            <v>107.7704460881</v>
          </cell>
          <cell r="CM347">
            <v>105.8225449942</v>
          </cell>
          <cell r="CO347">
            <v>113.3956627709</v>
          </cell>
          <cell r="CP347">
            <v>112.323659611</v>
          </cell>
          <cell r="CR347">
            <v>89.217241578200003</v>
          </cell>
          <cell r="CS347">
            <v>86.214892227000007</v>
          </cell>
          <cell r="CU347">
            <v>104.1872183911</v>
          </cell>
          <cell r="CV347">
            <v>105.9563109354</v>
          </cell>
          <cell r="CX347">
            <v>107.111597257</v>
          </cell>
          <cell r="CY347">
            <v>105.3721970401</v>
          </cell>
        </row>
        <row r="348">
          <cell r="C348">
            <v>93.635935728500002</v>
          </cell>
          <cell r="D348">
            <v>94.503446131700002</v>
          </cell>
          <cell r="F348">
            <v>96.6761342832</v>
          </cell>
          <cell r="G348">
            <v>98.188525224900005</v>
          </cell>
          <cell r="I348">
            <v>95.089364975799995</v>
          </cell>
          <cell r="J348">
            <v>95.948643584300001</v>
          </cell>
          <cell r="L348">
            <v>98.148403730499993</v>
          </cell>
          <cell r="M348">
            <v>100.15065080559999</v>
          </cell>
          <cell r="O348">
            <v>106.3327419062</v>
          </cell>
          <cell r="P348">
            <v>114.9640906401</v>
          </cell>
          <cell r="R348">
            <v>72.595347781100003</v>
          </cell>
          <cell r="S348">
            <v>67.923552714400003</v>
          </cell>
          <cell r="U348">
            <v>72.595347781100003</v>
          </cell>
          <cell r="V348">
            <v>67.923552714400003</v>
          </cell>
          <cell r="AA348">
            <v>87.649020779200001</v>
          </cell>
          <cell r="AB348">
            <v>89.329870455899993</v>
          </cell>
          <cell r="AD348">
            <v>88.111668007199995</v>
          </cell>
          <cell r="AE348">
            <v>91.546567994599997</v>
          </cell>
          <cell r="AG348">
            <v>88.284815644700004</v>
          </cell>
          <cell r="AH348">
            <v>83.168691406799994</v>
          </cell>
          <cell r="AJ348">
            <v>84.190382791999994</v>
          </cell>
          <cell r="AK348">
            <v>85.612991056799999</v>
          </cell>
          <cell r="AM348">
            <v>96.806546066300001</v>
          </cell>
          <cell r="AN348">
            <v>97.930955232700001</v>
          </cell>
          <cell r="AP348">
            <v>100.7307365402</v>
          </cell>
          <cell r="AQ348">
            <v>105.8633393092</v>
          </cell>
          <cell r="AS348">
            <v>107.61960943779999</v>
          </cell>
          <cell r="AT348">
            <v>105.0378784012</v>
          </cell>
          <cell r="AV348">
            <v>99.912898107100006</v>
          </cell>
          <cell r="AW348">
            <v>97.176762536799998</v>
          </cell>
          <cell r="AY348">
            <v>119.0469454384</v>
          </cell>
          <cell r="AZ348">
            <v>106.15415062450001</v>
          </cell>
          <cell r="BB348">
            <v>88.130345306500004</v>
          </cell>
          <cell r="BC348">
            <v>84.050658519099997</v>
          </cell>
          <cell r="BE348">
            <v>91.808988853100004</v>
          </cell>
          <cell r="BF348">
            <v>87.950814793899994</v>
          </cell>
          <cell r="BH348">
            <v>101.91302818600001</v>
          </cell>
          <cell r="BI348">
            <v>111.3423375208</v>
          </cell>
          <cell r="BK348">
            <v>104.34756912189999</v>
          </cell>
          <cell r="BL348">
            <v>105.51780051199999</v>
          </cell>
          <cell r="BN348">
            <v>101.2333646658</v>
          </cell>
          <cell r="BO348">
            <v>97.4100140404</v>
          </cell>
          <cell r="BQ348">
            <v>114.1347510281</v>
          </cell>
          <cell r="BR348">
            <v>118.9901271881</v>
          </cell>
          <cell r="BT348">
            <v>101.3290964243</v>
          </cell>
          <cell r="BU348">
            <v>101.3903271877</v>
          </cell>
          <cell r="BW348">
            <v>105.78943388250001</v>
          </cell>
          <cell r="BX348">
            <v>104.1819677802</v>
          </cell>
          <cell r="BZ348">
            <v>99.901227360899995</v>
          </cell>
          <cell r="CA348">
            <v>102.67456530130001</v>
          </cell>
          <cell r="CC348">
            <v>101.5593621447</v>
          </cell>
          <cell r="CD348">
            <v>104.7326158445</v>
          </cell>
          <cell r="CF348">
            <v>95.702653248399997</v>
          </cell>
          <cell r="CG348">
            <v>96.534778654199997</v>
          </cell>
          <cell r="CI348">
            <v>96.438066899099994</v>
          </cell>
          <cell r="CJ348">
            <v>99.990511142100004</v>
          </cell>
          <cell r="CL348">
            <v>95.028295232700003</v>
          </cell>
          <cell r="CM348">
            <v>90.721616048100003</v>
          </cell>
          <cell r="CO348">
            <v>113.3477664337</v>
          </cell>
          <cell r="CP348">
            <v>110.5607643426</v>
          </cell>
          <cell r="CR348">
            <v>81.568436622700006</v>
          </cell>
          <cell r="CS348">
            <v>81.059718169600004</v>
          </cell>
          <cell r="CU348">
            <v>105.29839992159999</v>
          </cell>
          <cell r="CV348">
            <v>102.47572817930001</v>
          </cell>
          <cell r="CX348">
            <v>103.4236555073</v>
          </cell>
          <cell r="CY348">
            <v>102.19288482100001</v>
          </cell>
        </row>
        <row r="349">
          <cell r="C349">
            <v>96.945382928599997</v>
          </cell>
          <cell r="D349">
            <v>95.474898851399999</v>
          </cell>
          <cell r="F349">
            <v>98.298294132600006</v>
          </cell>
          <cell r="G349">
            <v>97.819497178500001</v>
          </cell>
          <cell r="I349">
            <v>97.725935084300005</v>
          </cell>
          <cell r="J349">
            <v>96.140268268300005</v>
          </cell>
          <cell r="L349">
            <v>101.7416713499</v>
          </cell>
          <cell r="M349">
            <v>99.190138004800005</v>
          </cell>
          <cell r="O349">
            <v>89.273710183299997</v>
          </cell>
          <cell r="P349">
            <v>104.5247876217</v>
          </cell>
          <cell r="R349">
            <v>72.611743497600003</v>
          </cell>
          <cell r="S349">
            <v>69.138099167600004</v>
          </cell>
          <cell r="U349">
            <v>72.611743497600003</v>
          </cell>
          <cell r="V349">
            <v>69.138099167600004</v>
          </cell>
          <cell r="AA349">
            <v>87.745250543699996</v>
          </cell>
          <cell r="AB349">
            <v>87.452626455100003</v>
          </cell>
          <cell r="AD349">
            <v>86.618519447599994</v>
          </cell>
          <cell r="AE349">
            <v>87.903166030999998</v>
          </cell>
          <cell r="AG349">
            <v>92.364137550600006</v>
          </cell>
          <cell r="AH349">
            <v>85.935160107800002</v>
          </cell>
          <cell r="AJ349">
            <v>88.906723502299997</v>
          </cell>
          <cell r="AK349">
            <v>86.769765076100001</v>
          </cell>
          <cell r="AM349">
            <v>101.7136918648</v>
          </cell>
          <cell r="AN349">
            <v>99.830738828899996</v>
          </cell>
          <cell r="AP349">
            <v>102.9181276994</v>
          </cell>
          <cell r="AQ349">
            <v>105.8802533666</v>
          </cell>
          <cell r="AS349">
            <v>108.28670656920001</v>
          </cell>
          <cell r="AT349">
            <v>105.13773163640001</v>
          </cell>
          <cell r="AV349">
            <v>103.6999856068</v>
          </cell>
          <cell r="AW349">
            <v>97.712092392700001</v>
          </cell>
          <cell r="AY349">
            <v>110.67400069990001</v>
          </cell>
          <cell r="AZ349">
            <v>104.1621068553</v>
          </cell>
          <cell r="BB349">
            <v>91.611521719899997</v>
          </cell>
          <cell r="BC349">
            <v>84.665226355300007</v>
          </cell>
          <cell r="BE349">
            <v>92.525160728299994</v>
          </cell>
          <cell r="BF349">
            <v>88.167165186199995</v>
          </cell>
          <cell r="BH349">
            <v>101.22288714059999</v>
          </cell>
          <cell r="BI349">
            <v>106.4932889249</v>
          </cell>
          <cell r="BK349">
            <v>107.55341537610001</v>
          </cell>
          <cell r="BL349">
            <v>106.1380498133</v>
          </cell>
          <cell r="BN349">
            <v>99.777865260200002</v>
          </cell>
          <cell r="BO349">
            <v>96.436341432399999</v>
          </cell>
          <cell r="BQ349">
            <v>114.8371552708</v>
          </cell>
          <cell r="BR349">
            <v>122.101313858</v>
          </cell>
          <cell r="BT349">
            <v>102.536197976</v>
          </cell>
          <cell r="BU349">
            <v>100.3228001534</v>
          </cell>
          <cell r="BW349">
            <v>109.3023766036</v>
          </cell>
          <cell r="BX349">
            <v>107.05450497290001</v>
          </cell>
          <cell r="BZ349">
            <v>104.34247045879999</v>
          </cell>
          <cell r="CA349">
            <v>102.46511376629999</v>
          </cell>
          <cell r="CC349">
            <v>105.0699539221</v>
          </cell>
          <cell r="CD349">
            <v>104.9003132288</v>
          </cell>
          <cell r="CF349">
            <v>101.40287078519999</v>
          </cell>
          <cell r="CG349">
            <v>97.700225736299998</v>
          </cell>
          <cell r="CI349">
            <v>100.6454906678</v>
          </cell>
          <cell r="CJ349">
            <v>98.050167112699995</v>
          </cell>
          <cell r="CL349">
            <v>110.51613597639999</v>
          </cell>
          <cell r="CM349">
            <v>108.128148702</v>
          </cell>
          <cell r="CO349">
            <v>115.60248189079999</v>
          </cell>
          <cell r="CP349">
            <v>111.3230321393</v>
          </cell>
          <cell r="CR349">
            <v>89.314746323400001</v>
          </cell>
          <cell r="CS349">
            <v>85.330291064099995</v>
          </cell>
          <cell r="CU349">
            <v>108.5197058535</v>
          </cell>
          <cell r="CV349">
            <v>103.0854224558</v>
          </cell>
          <cell r="CX349">
            <v>109.30186006860001</v>
          </cell>
          <cell r="CY349">
            <v>102.72172878080001</v>
          </cell>
        </row>
        <row r="350">
          <cell r="C350">
            <v>96.205787547699998</v>
          </cell>
          <cell r="D350">
            <v>95.960827063699995</v>
          </cell>
          <cell r="F350">
            <v>96.503709094800001</v>
          </cell>
          <cell r="G350">
            <v>98.258978836699995</v>
          </cell>
          <cell r="I350">
            <v>94.977815154699996</v>
          </cell>
          <cell r="J350">
            <v>96.705179518199998</v>
          </cell>
          <cell r="L350">
            <v>99.721455832800004</v>
          </cell>
          <cell r="M350">
            <v>98.577852509500005</v>
          </cell>
          <cell r="O350">
            <v>98.050812331700001</v>
          </cell>
          <cell r="P350">
            <v>111.1466725702</v>
          </cell>
          <cell r="R350">
            <v>67.983217984000007</v>
          </cell>
          <cell r="S350">
            <v>69.059891691700003</v>
          </cell>
          <cell r="U350">
            <v>67.983217984000007</v>
          </cell>
          <cell r="V350">
            <v>69.059891691700003</v>
          </cell>
          <cell r="AA350">
            <v>90.304666749700004</v>
          </cell>
          <cell r="AB350">
            <v>86.380612125200003</v>
          </cell>
          <cell r="AD350">
            <v>91.785130078899996</v>
          </cell>
          <cell r="AE350">
            <v>86.979524945999998</v>
          </cell>
          <cell r="AG350">
            <v>95.857971446500002</v>
          </cell>
          <cell r="AH350">
            <v>85.310091547300004</v>
          </cell>
          <cell r="AJ350">
            <v>75.093902921899996</v>
          </cell>
          <cell r="AK350">
            <v>83.734567315099994</v>
          </cell>
          <cell r="AM350">
            <v>100.5557891938</v>
          </cell>
          <cell r="AN350">
            <v>100.8778175983</v>
          </cell>
          <cell r="AP350">
            <v>106.6257101883</v>
          </cell>
          <cell r="AQ350">
            <v>106.5444203846</v>
          </cell>
          <cell r="AS350">
            <v>108.7317975181</v>
          </cell>
          <cell r="AT350">
            <v>106.33549200509999</v>
          </cell>
          <cell r="AV350">
            <v>107.85758623930001</v>
          </cell>
          <cell r="AW350">
            <v>103.8213145079</v>
          </cell>
          <cell r="AY350">
            <v>102.869741631</v>
          </cell>
          <cell r="AZ350">
            <v>102.69120658040001</v>
          </cell>
          <cell r="BB350">
            <v>90.129396320200001</v>
          </cell>
          <cell r="BC350">
            <v>84.501274913900005</v>
          </cell>
          <cell r="BE350">
            <v>94.608778486600002</v>
          </cell>
          <cell r="BF350">
            <v>91.549047120400004</v>
          </cell>
          <cell r="BH350">
            <v>103.983911999</v>
          </cell>
          <cell r="BI350">
            <v>103.1584374202</v>
          </cell>
          <cell r="BK350">
            <v>106.1973894253</v>
          </cell>
          <cell r="BL350">
            <v>107.1277476277</v>
          </cell>
          <cell r="BN350">
            <v>102.4103657365</v>
          </cell>
          <cell r="BO350">
            <v>96.984150095499999</v>
          </cell>
          <cell r="BQ350">
            <v>113.37414259889999</v>
          </cell>
          <cell r="BR350">
            <v>120.41379613399999</v>
          </cell>
          <cell r="BT350">
            <v>101.8417156746</v>
          </cell>
          <cell r="BU350">
            <v>101.8241600497</v>
          </cell>
          <cell r="BW350">
            <v>110.88370426660001</v>
          </cell>
          <cell r="BX350">
            <v>109.64250328529999</v>
          </cell>
          <cell r="BZ350">
            <v>102.1937024635</v>
          </cell>
          <cell r="CA350">
            <v>103.1364535356</v>
          </cell>
          <cell r="CC350">
            <v>102.9270786682</v>
          </cell>
          <cell r="CD350">
            <v>103.5484532319</v>
          </cell>
          <cell r="CF350">
            <v>101.8031758855</v>
          </cell>
          <cell r="CG350">
            <v>98.438621331999997</v>
          </cell>
          <cell r="CI350">
            <v>93.585923060400006</v>
          </cell>
          <cell r="CJ350">
            <v>98.447483437700001</v>
          </cell>
          <cell r="CL350">
            <v>102.2245935044</v>
          </cell>
          <cell r="CM350">
            <v>103.4310858786</v>
          </cell>
          <cell r="CO350">
            <v>113.12359139909999</v>
          </cell>
          <cell r="CP350">
            <v>112.8439407984</v>
          </cell>
          <cell r="CR350">
            <v>86.367903173299993</v>
          </cell>
          <cell r="CS350">
            <v>86.662391526199997</v>
          </cell>
          <cell r="CU350">
            <v>114.70734044700001</v>
          </cell>
          <cell r="CV350">
            <v>104.32197340800001</v>
          </cell>
          <cell r="CX350">
            <v>111.9149680909</v>
          </cell>
          <cell r="CY350">
            <v>107.16340426879999</v>
          </cell>
        </row>
        <row r="351">
          <cell r="C351">
            <v>95.265177564200002</v>
          </cell>
          <cell r="D351">
            <v>97.220559951300004</v>
          </cell>
          <cell r="F351">
            <v>100.3086643508</v>
          </cell>
          <cell r="G351">
            <v>97.773830529099996</v>
          </cell>
          <cell r="I351">
            <v>98.200058316699995</v>
          </cell>
          <cell r="J351">
            <v>96.928474424499996</v>
          </cell>
          <cell r="L351">
            <v>100.4400739721</v>
          </cell>
          <cell r="M351">
            <v>98.598789010999994</v>
          </cell>
          <cell r="O351">
            <v>120.9791799667</v>
          </cell>
          <cell r="P351">
            <v>99.529464029300001</v>
          </cell>
          <cell r="R351">
            <v>68.2411472621</v>
          </cell>
          <cell r="S351">
            <v>73.2751012688</v>
          </cell>
          <cell r="U351">
            <v>68.2411472621</v>
          </cell>
          <cell r="V351">
            <v>73.2751012688</v>
          </cell>
          <cell r="AA351">
            <v>91.010924652300005</v>
          </cell>
          <cell r="AB351">
            <v>87.275298940499994</v>
          </cell>
          <cell r="AD351">
            <v>90.858089565499995</v>
          </cell>
          <cell r="AE351">
            <v>88.326874858400004</v>
          </cell>
          <cell r="AG351">
            <v>90.025819038799995</v>
          </cell>
          <cell r="AH351">
            <v>83.622817347600005</v>
          </cell>
          <cell r="AJ351">
            <v>93.066090900099994</v>
          </cell>
          <cell r="AK351">
            <v>85.995887135999993</v>
          </cell>
          <cell r="AM351">
            <v>98.088132184599999</v>
          </cell>
          <cell r="AN351">
            <v>102.57006477900001</v>
          </cell>
          <cell r="AP351">
            <v>112.21108209010001</v>
          </cell>
          <cell r="AQ351">
            <v>107.15416234680001</v>
          </cell>
          <cell r="AS351">
            <v>102.29070065960001</v>
          </cell>
          <cell r="AT351">
            <v>105.9879195764</v>
          </cell>
          <cell r="AV351">
            <v>88.477516827800002</v>
          </cell>
          <cell r="AW351">
            <v>102.8105902516</v>
          </cell>
          <cell r="AY351">
            <v>102.4796545506</v>
          </cell>
          <cell r="AZ351">
            <v>107.3832747758</v>
          </cell>
          <cell r="BB351">
            <v>82.837713586800007</v>
          </cell>
          <cell r="BC351">
            <v>88.362014468500007</v>
          </cell>
          <cell r="BE351">
            <v>82.772639190600003</v>
          </cell>
          <cell r="BF351">
            <v>91.759426353699993</v>
          </cell>
          <cell r="BH351">
            <v>91.031756004900004</v>
          </cell>
          <cell r="BI351">
            <v>105.38699598949999</v>
          </cell>
          <cell r="BK351">
            <v>105.106339486</v>
          </cell>
          <cell r="BL351">
            <v>109.4918002062</v>
          </cell>
          <cell r="BN351">
            <v>101.4993544459</v>
          </cell>
          <cell r="BO351">
            <v>99.628934684100003</v>
          </cell>
          <cell r="BQ351">
            <v>114.5461942524</v>
          </cell>
          <cell r="BR351">
            <v>117.40859915270001</v>
          </cell>
          <cell r="BT351">
            <v>100.6076561859</v>
          </cell>
          <cell r="BU351">
            <v>102.69064377789999</v>
          </cell>
          <cell r="BW351">
            <v>97.9365765517</v>
          </cell>
          <cell r="BX351">
            <v>109.6792208092</v>
          </cell>
          <cell r="BZ351">
            <v>102.6242486603</v>
          </cell>
          <cell r="CA351">
            <v>103.88632801449999</v>
          </cell>
          <cell r="CC351">
            <v>103.6245065966</v>
          </cell>
          <cell r="CD351">
            <v>104.77865783430001</v>
          </cell>
          <cell r="CF351">
            <v>89.049679852300002</v>
          </cell>
          <cell r="CG351">
            <v>96.693613348200003</v>
          </cell>
          <cell r="CI351">
            <v>93.546373493600001</v>
          </cell>
          <cell r="CJ351">
            <v>103.0189519807</v>
          </cell>
          <cell r="CL351">
            <v>92.580422463199994</v>
          </cell>
          <cell r="CM351">
            <v>98.6472371455</v>
          </cell>
          <cell r="CO351">
            <v>105.3167481978</v>
          </cell>
          <cell r="CP351">
            <v>113.813287061</v>
          </cell>
          <cell r="CR351">
            <v>84.885938487700002</v>
          </cell>
          <cell r="CS351">
            <v>94.701311736199997</v>
          </cell>
          <cell r="CU351">
            <v>103.1487457491</v>
          </cell>
          <cell r="CV351">
            <v>102.6741091487</v>
          </cell>
          <cell r="CX351">
            <v>100.15497755209999</v>
          </cell>
          <cell r="CY351">
            <v>103.32555764529999</v>
          </cell>
        </row>
        <row r="352">
          <cell r="C352">
            <v>95.957197711899994</v>
          </cell>
          <cell r="D352">
            <v>98.425865507099999</v>
          </cell>
          <cell r="F352">
            <v>103.87704978319999</v>
          </cell>
          <cell r="G352">
            <v>100.6817610316</v>
          </cell>
          <cell r="I352">
            <v>99.502146170100005</v>
          </cell>
          <cell r="J352">
            <v>97.450717765600004</v>
          </cell>
          <cell r="L352">
            <v>100.51672498809999</v>
          </cell>
          <cell r="M352">
            <v>99.4109134654</v>
          </cell>
          <cell r="O352">
            <v>162.36676031440001</v>
          </cell>
          <cell r="P352">
            <v>149.36559576490001</v>
          </cell>
          <cell r="R352">
            <v>64.363274783700007</v>
          </cell>
          <cell r="S352">
            <v>70.541033757899996</v>
          </cell>
          <cell r="U352">
            <v>64.363274783700007</v>
          </cell>
          <cell r="V352">
            <v>70.541033757899996</v>
          </cell>
          <cell r="AA352">
            <v>85.538057934899996</v>
          </cell>
          <cell r="AB352">
            <v>88.624615383099993</v>
          </cell>
          <cell r="AD352">
            <v>85.509444668300006</v>
          </cell>
          <cell r="AE352">
            <v>88.187701628599996</v>
          </cell>
          <cell r="AG352">
            <v>85.109763533800006</v>
          </cell>
          <cell r="AH352">
            <v>89.563538062299997</v>
          </cell>
          <cell r="AJ352">
            <v>86.209959713399996</v>
          </cell>
          <cell r="AK352">
            <v>89.190077991999999</v>
          </cell>
          <cell r="AM352">
            <v>100.4940810228</v>
          </cell>
          <cell r="AN352">
            <v>103.2927725925</v>
          </cell>
          <cell r="AP352">
            <v>109.641664092</v>
          </cell>
          <cell r="AQ352">
            <v>107.32043330170001</v>
          </cell>
          <cell r="AS352">
            <v>94.440995862700007</v>
          </cell>
          <cell r="AT352">
            <v>107.1313481885</v>
          </cell>
          <cell r="AV352">
            <v>97.878658154799993</v>
          </cell>
          <cell r="AW352">
            <v>102.8292309567</v>
          </cell>
          <cell r="AY352">
            <v>88.547145700000002</v>
          </cell>
          <cell r="AZ352">
            <v>101.5478543321</v>
          </cell>
          <cell r="BB352">
            <v>76.429789720800002</v>
          </cell>
          <cell r="BC352">
            <v>85.462413316600006</v>
          </cell>
          <cell r="BE352">
            <v>89.164072233200002</v>
          </cell>
          <cell r="BF352">
            <v>95.601994338500006</v>
          </cell>
          <cell r="BH352">
            <v>95.941186353299997</v>
          </cell>
          <cell r="BI352">
            <v>104.36925946709999</v>
          </cell>
          <cell r="BK352">
            <v>105.537795737</v>
          </cell>
          <cell r="BL352">
            <v>105.628605261</v>
          </cell>
          <cell r="BN352">
            <v>90.968239792199995</v>
          </cell>
          <cell r="BO352">
            <v>98.986502757300002</v>
          </cell>
          <cell r="BQ352">
            <v>128.14031370789999</v>
          </cell>
          <cell r="BR352">
            <v>122.7257946916</v>
          </cell>
          <cell r="BT352">
            <v>98.135318065299998</v>
          </cell>
          <cell r="BU352">
            <v>101.48102602030001</v>
          </cell>
          <cell r="BW352">
            <v>105.9316807575</v>
          </cell>
          <cell r="BX352">
            <v>110.3561277419</v>
          </cell>
          <cell r="BZ352">
            <v>99.980143568900004</v>
          </cell>
          <cell r="CA352">
            <v>102.1859461394</v>
          </cell>
          <cell r="CC352">
            <v>106.6212605811</v>
          </cell>
          <cell r="CD352">
            <v>103.2254360774</v>
          </cell>
          <cell r="CF352">
            <v>91.863424177900001</v>
          </cell>
          <cell r="CG352">
            <v>95.665157231899997</v>
          </cell>
          <cell r="CI352">
            <v>100.89821085600001</v>
          </cell>
          <cell r="CJ352">
            <v>104.31046872020001</v>
          </cell>
          <cell r="CL352">
            <v>98.936174761399997</v>
          </cell>
          <cell r="CM352">
            <v>104.8548890598</v>
          </cell>
          <cell r="CO352">
            <v>115.1007992143</v>
          </cell>
          <cell r="CP352">
            <v>120.2431039204</v>
          </cell>
          <cell r="CR352">
            <v>91.408251434600004</v>
          </cell>
          <cell r="CS352">
            <v>96.878366846299997</v>
          </cell>
          <cell r="CU352">
            <v>100.15031548659999</v>
          </cell>
          <cell r="CV352">
            <v>104.38798646950001</v>
          </cell>
          <cell r="CX352">
            <v>95.996859623800006</v>
          </cell>
          <cell r="CY352">
            <v>102.6852607555</v>
          </cell>
        </row>
        <row r="353">
          <cell r="C353">
            <v>93.577197148699995</v>
          </cell>
          <cell r="D353">
            <v>98.345650526100002</v>
          </cell>
          <cell r="F353">
            <v>91.051239753499999</v>
          </cell>
          <cell r="G353">
            <v>96.409351608700007</v>
          </cell>
          <cell r="I353">
            <v>89.072226354099996</v>
          </cell>
          <cell r="J353">
            <v>97.026380947800007</v>
          </cell>
          <cell r="L353">
            <v>96.871947094999996</v>
          </cell>
          <cell r="M353">
            <v>99.773986957000005</v>
          </cell>
          <cell r="O353">
            <v>85.982357586099994</v>
          </cell>
          <cell r="P353">
            <v>76.899758890900003</v>
          </cell>
          <cell r="R353">
            <v>61.855681209300002</v>
          </cell>
          <cell r="S353">
            <v>69.462813401099993</v>
          </cell>
          <cell r="U353">
            <v>61.855681209300002</v>
          </cell>
          <cell r="V353">
            <v>69.462813401099993</v>
          </cell>
          <cell r="AA353">
            <v>85.358895962800005</v>
          </cell>
          <cell r="AB353">
            <v>90.078730469500002</v>
          </cell>
          <cell r="AD353">
            <v>85.938076082999999</v>
          </cell>
          <cell r="AE353">
            <v>90.744556909699995</v>
          </cell>
          <cell r="AG353">
            <v>81.069576076600001</v>
          </cell>
          <cell r="AH353">
            <v>86.0367969988</v>
          </cell>
          <cell r="AJ353">
            <v>87.016730365499996</v>
          </cell>
          <cell r="AK353">
            <v>90.336260659900006</v>
          </cell>
          <cell r="AM353">
            <v>99.496832779000002</v>
          </cell>
          <cell r="AN353">
            <v>103.6321176001</v>
          </cell>
          <cell r="AP353">
            <v>108.0854583504</v>
          </cell>
          <cell r="AQ353">
            <v>107.90705764090001</v>
          </cell>
          <cell r="AS353">
            <v>93.804774706000003</v>
          </cell>
          <cell r="AT353">
            <v>107.10997621689999</v>
          </cell>
          <cell r="AV353">
            <v>97.116317649500004</v>
          </cell>
          <cell r="AW353">
            <v>98.310028279299999</v>
          </cell>
          <cell r="AY353">
            <v>90.342615085800006</v>
          </cell>
          <cell r="AZ353">
            <v>103.41335445289999</v>
          </cell>
          <cell r="BB353">
            <v>81.740990957700006</v>
          </cell>
          <cell r="BC353">
            <v>88.201333363100005</v>
          </cell>
          <cell r="BE353">
            <v>88.830956324599995</v>
          </cell>
          <cell r="BF353">
            <v>93.934454608099998</v>
          </cell>
          <cell r="BH353">
            <v>99.895157530899994</v>
          </cell>
          <cell r="BI353">
            <v>103.9493800556</v>
          </cell>
          <cell r="BK353">
            <v>101.6948704285</v>
          </cell>
          <cell r="BL353">
            <v>106.1138254967</v>
          </cell>
          <cell r="BN353">
            <v>90.3809362282</v>
          </cell>
          <cell r="BO353">
            <v>101.12084469600001</v>
          </cell>
          <cell r="BQ353">
            <v>123.81984670609999</v>
          </cell>
          <cell r="BR353">
            <v>128.33648921459999</v>
          </cell>
          <cell r="BT353">
            <v>97.478087152100002</v>
          </cell>
          <cell r="BU353">
            <v>103.74552481000001</v>
          </cell>
          <cell r="BW353">
            <v>104.9952321194</v>
          </cell>
          <cell r="BX353">
            <v>109.4475153403</v>
          </cell>
          <cell r="BZ353">
            <v>96.724469908200007</v>
          </cell>
          <cell r="CA353">
            <v>102.82933182550001</v>
          </cell>
          <cell r="CC353">
            <v>99.866983053799999</v>
          </cell>
          <cell r="CD353">
            <v>103.0597266801</v>
          </cell>
          <cell r="CF353">
            <v>92.567056454999999</v>
          </cell>
          <cell r="CG353">
            <v>98.762905651899999</v>
          </cell>
          <cell r="CI353">
            <v>100.2751257969</v>
          </cell>
          <cell r="CJ353">
            <v>103.0921528774</v>
          </cell>
          <cell r="CL353">
            <v>105.5246044637</v>
          </cell>
          <cell r="CM353">
            <v>108.1487978902</v>
          </cell>
          <cell r="CO353">
            <v>111.3504045479</v>
          </cell>
          <cell r="CP353">
            <v>116.2461342926</v>
          </cell>
          <cell r="CR353">
            <v>89.608981139299999</v>
          </cell>
          <cell r="CS353">
            <v>95.269406453599998</v>
          </cell>
          <cell r="CU353">
            <v>97.083155638899996</v>
          </cell>
          <cell r="CV353">
            <v>102.86156690999999</v>
          </cell>
          <cell r="CX353">
            <v>97.313441753600003</v>
          </cell>
          <cell r="CY353">
            <v>103.9417484666</v>
          </cell>
        </row>
        <row r="354">
          <cell r="C354">
            <v>103.6979366724</v>
          </cell>
          <cell r="D354">
            <v>99.262391764499995</v>
          </cell>
          <cell r="F354">
            <v>99.958891230700004</v>
          </cell>
          <cell r="G354">
            <v>99.390400772199996</v>
          </cell>
          <cell r="I354">
            <v>100.0017416259</v>
          </cell>
          <cell r="J354">
            <v>97.813016089900003</v>
          </cell>
          <cell r="L354">
            <v>102.9343341412</v>
          </cell>
          <cell r="M354">
            <v>101.179818703</v>
          </cell>
          <cell r="O354">
            <v>86.748467924099998</v>
          </cell>
          <cell r="P354">
            <v>101.4726302789</v>
          </cell>
          <cell r="R354">
            <v>67.754145400799999</v>
          </cell>
          <cell r="S354">
            <v>71.230343567199995</v>
          </cell>
          <cell r="U354">
            <v>67.754145400799999</v>
          </cell>
          <cell r="V354">
            <v>71.230343567199995</v>
          </cell>
          <cell r="AA354">
            <v>93.880101459900004</v>
          </cell>
          <cell r="AB354">
            <v>92.035539448400002</v>
          </cell>
          <cell r="AD354">
            <v>94.881741445700001</v>
          </cell>
          <cell r="AE354">
            <v>92.141091766200006</v>
          </cell>
          <cell r="AG354">
            <v>88.590308542800003</v>
          </cell>
          <cell r="AH354">
            <v>89.189331545800002</v>
          </cell>
          <cell r="AJ354">
            <v>94.241325848100004</v>
          </cell>
          <cell r="AK354">
            <v>92.846131443800004</v>
          </cell>
          <cell r="AM354">
            <v>110.7271902351</v>
          </cell>
          <cell r="AN354">
            <v>103.853703469</v>
          </cell>
          <cell r="AP354">
            <v>113.7136603619</v>
          </cell>
          <cell r="AQ354">
            <v>108.17602607080001</v>
          </cell>
          <cell r="AS354">
            <v>107.08416777159999</v>
          </cell>
          <cell r="AT354">
            <v>107.2393526626</v>
          </cell>
          <cell r="AV354">
            <v>104.84102621060001</v>
          </cell>
          <cell r="AW354">
            <v>97.239495811099999</v>
          </cell>
          <cell r="AY354">
            <v>101.9559206448</v>
          </cell>
          <cell r="AZ354">
            <v>102.3277686317</v>
          </cell>
          <cell r="BB354">
            <v>90.365619246400001</v>
          </cell>
          <cell r="BC354">
            <v>87.908268110600005</v>
          </cell>
          <cell r="BE354">
            <v>100.6474381652</v>
          </cell>
          <cell r="BF354">
            <v>95.8664957015</v>
          </cell>
          <cell r="BH354">
            <v>120.2786284494</v>
          </cell>
          <cell r="BI354">
            <v>104.9182440995</v>
          </cell>
          <cell r="BK354">
            <v>114.2623796155</v>
          </cell>
          <cell r="BL354">
            <v>107.14291460539999</v>
          </cell>
          <cell r="BN354">
            <v>99.503955093000002</v>
          </cell>
          <cell r="BO354">
            <v>100.61018030699999</v>
          </cell>
          <cell r="BQ354">
            <v>132.31740214929999</v>
          </cell>
          <cell r="BR354">
            <v>117.801037861</v>
          </cell>
          <cell r="BT354">
            <v>105.5950528108</v>
          </cell>
          <cell r="BU354">
            <v>99.656493150299994</v>
          </cell>
          <cell r="BW354">
            <v>116.7752235751</v>
          </cell>
          <cell r="BX354">
            <v>110.05426763200001</v>
          </cell>
          <cell r="BZ354">
            <v>107.0632704675</v>
          </cell>
          <cell r="CA354">
            <v>103.2590121943</v>
          </cell>
          <cell r="CC354">
            <v>109.8579542687</v>
          </cell>
          <cell r="CD354">
            <v>104.8542057069</v>
          </cell>
          <cell r="CF354">
            <v>105.49302567230001</v>
          </cell>
          <cell r="CG354">
            <v>98.609522346299997</v>
          </cell>
          <cell r="CI354">
            <v>113.3403800893</v>
          </cell>
          <cell r="CJ354">
            <v>103.8261873563</v>
          </cell>
          <cell r="CL354">
            <v>116.8414235531</v>
          </cell>
          <cell r="CM354">
            <v>110.2548866027</v>
          </cell>
          <cell r="CO354">
            <v>118.1836299831</v>
          </cell>
          <cell r="CP354">
            <v>112.6175801639</v>
          </cell>
          <cell r="CR354">
            <v>106.6787423139</v>
          </cell>
          <cell r="CS354">
            <v>95.847008227299995</v>
          </cell>
          <cell r="CU354">
            <v>104.9172316679</v>
          </cell>
          <cell r="CV354">
            <v>102.5822685264</v>
          </cell>
          <cell r="CX354">
            <v>107.2498237695</v>
          </cell>
          <cell r="CY354">
            <v>103.6255539184</v>
          </cell>
        </row>
        <row r="355">
          <cell r="C355">
            <v>99.420838067000005</v>
          </cell>
          <cell r="D355">
            <v>99.890428876200005</v>
          </cell>
          <cell r="F355">
            <v>97.768522610800005</v>
          </cell>
          <cell r="G355">
            <v>99.867940196099994</v>
          </cell>
          <cell r="I355">
            <v>96.108080412500001</v>
          </cell>
          <cell r="J355">
            <v>97.654807962700005</v>
          </cell>
          <cell r="L355">
            <v>98.029455645599995</v>
          </cell>
          <cell r="M355">
            <v>99.900152211999995</v>
          </cell>
          <cell r="O355">
            <v>113.36949160650001</v>
          </cell>
          <cell r="P355">
            <v>123.81523903</v>
          </cell>
          <cell r="R355">
            <v>68.992669472200006</v>
          </cell>
          <cell r="S355">
            <v>72.667666324400003</v>
          </cell>
          <cell r="U355">
            <v>68.992669472200006</v>
          </cell>
          <cell r="V355">
            <v>72.667666324400003</v>
          </cell>
          <cell r="AA355">
            <v>95.336297848599997</v>
          </cell>
          <cell r="AB355">
            <v>93.816353282999998</v>
          </cell>
          <cell r="AD355">
            <v>97.244014687900005</v>
          </cell>
          <cell r="AE355">
            <v>94.524519109099998</v>
          </cell>
          <cell r="AG355">
            <v>79.739067236899999</v>
          </cell>
          <cell r="AH355">
            <v>85.623141988200004</v>
          </cell>
          <cell r="AJ355">
            <v>102.5265506888</v>
          </cell>
          <cell r="AK355">
            <v>97.327867315600002</v>
          </cell>
          <cell r="AM355">
            <v>103.8125461222</v>
          </cell>
          <cell r="AN355">
            <v>104.5987757116</v>
          </cell>
          <cell r="AP355">
            <v>110.4430272816</v>
          </cell>
          <cell r="AQ355">
            <v>108.7014328746</v>
          </cell>
          <cell r="AS355">
            <v>107.148804165</v>
          </cell>
          <cell r="AT355">
            <v>107.56310246210001</v>
          </cell>
          <cell r="AV355">
            <v>89.986532623800002</v>
          </cell>
          <cell r="AW355">
            <v>97.790244739200006</v>
          </cell>
          <cell r="AY355">
            <v>96.363030185599996</v>
          </cell>
          <cell r="AZ355">
            <v>100.3203642647</v>
          </cell>
          <cell r="BB355">
            <v>84.175956662499999</v>
          </cell>
          <cell r="BC355">
            <v>88.821040376900001</v>
          </cell>
          <cell r="BE355">
            <v>86.639050393600002</v>
          </cell>
          <cell r="BF355">
            <v>95.669476528499999</v>
          </cell>
          <cell r="BH355">
            <v>109.9991358214</v>
          </cell>
          <cell r="BI355">
            <v>110.7282124657</v>
          </cell>
          <cell r="BK355">
            <v>107.2380392429</v>
          </cell>
          <cell r="BL355">
            <v>108.2906490896</v>
          </cell>
          <cell r="BN355">
            <v>95.976707253000001</v>
          </cell>
          <cell r="BO355">
            <v>100.4966850933</v>
          </cell>
          <cell r="BQ355">
            <v>136.35428801610001</v>
          </cell>
          <cell r="BR355">
            <v>128.12692130120001</v>
          </cell>
          <cell r="BT355">
            <v>97.609197847900006</v>
          </cell>
          <cell r="BU355">
            <v>102.0633549027</v>
          </cell>
          <cell r="BW355">
            <v>107.39691663399999</v>
          </cell>
          <cell r="BX355">
            <v>110.4705906858</v>
          </cell>
          <cell r="BZ355">
            <v>102.7635102399</v>
          </cell>
          <cell r="CA355">
            <v>103.9970790686</v>
          </cell>
          <cell r="CC355">
            <v>104.68714870079999</v>
          </cell>
          <cell r="CD355">
            <v>105.1072445928</v>
          </cell>
          <cell r="CF355">
            <v>95.595577535700002</v>
          </cell>
          <cell r="CG355">
            <v>97.539946684300006</v>
          </cell>
          <cell r="CI355">
            <v>104.2231211646</v>
          </cell>
          <cell r="CJ355">
            <v>103.3292619106</v>
          </cell>
          <cell r="CL355">
            <v>115.1109096533</v>
          </cell>
          <cell r="CM355">
            <v>114.54583789909999</v>
          </cell>
          <cell r="CO355">
            <v>114.07937189019999</v>
          </cell>
          <cell r="CP355">
            <v>115.3044255347</v>
          </cell>
          <cell r="CR355">
            <v>92.325893267400005</v>
          </cell>
          <cell r="CS355">
            <v>94.263649297699999</v>
          </cell>
          <cell r="CU355">
            <v>97.149413650499994</v>
          </cell>
          <cell r="CV355">
            <v>103.74842375519999</v>
          </cell>
          <cell r="CX355">
            <v>105.1860917753</v>
          </cell>
          <cell r="CY355">
            <v>107.4434992873</v>
          </cell>
        </row>
        <row r="356">
          <cell r="C356">
            <v>100.7602318907</v>
          </cell>
          <cell r="D356">
            <v>99.659945301299999</v>
          </cell>
          <cell r="F356">
            <v>99.668524572600006</v>
          </cell>
          <cell r="G356">
            <v>99.813910782700006</v>
          </cell>
          <cell r="I356">
            <v>99.8715903991</v>
          </cell>
          <cell r="J356">
            <v>98.217067248299998</v>
          </cell>
          <cell r="L356">
            <v>100.638138001</v>
          </cell>
          <cell r="M356">
            <v>100.082609049</v>
          </cell>
          <cell r="O356">
            <v>93.459249743399994</v>
          </cell>
          <cell r="P356">
            <v>113.1617707875</v>
          </cell>
          <cell r="R356">
            <v>74.372071563099993</v>
          </cell>
          <cell r="S356">
            <v>72.344749708699993</v>
          </cell>
          <cell r="U356">
            <v>74.372071563099993</v>
          </cell>
          <cell r="V356">
            <v>72.344749708699993</v>
          </cell>
          <cell r="AA356">
            <v>91.465213352399999</v>
          </cell>
          <cell r="AB356">
            <v>88.786264492499996</v>
          </cell>
          <cell r="AD356">
            <v>93.144373220099993</v>
          </cell>
          <cell r="AE356">
            <v>88.108911339599999</v>
          </cell>
          <cell r="AG356">
            <v>76.785929260900005</v>
          </cell>
          <cell r="AH356">
            <v>83.039456775299996</v>
          </cell>
          <cell r="AJ356">
            <v>98.913433790499994</v>
          </cell>
          <cell r="AK356">
            <v>97.569986841599999</v>
          </cell>
          <cell r="AM356">
            <v>106.2242076764</v>
          </cell>
          <cell r="AN356">
            <v>105.5299118441</v>
          </cell>
          <cell r="AP356">
            <v>110.1498875874</v>
          </cell>
          <cell r="AQ356">
            <v>110.55754002419999</v>
          </cell>
          <cell r="AS356">
            <v>113.1677783289</v>
          </cell>
          <cell r="AT356">
            <v>109.22022998289999</v>
          </cell>
          <cell r="AV356">
            <v>98.168882554800007</v>
          </cell>
          <cell r="AW356">
            <v>99.061646705399994</v>
          </cell>
          <cell r="AY356">
            <v>108.4724979643</v>
          </cell>
          <cell r="AZ356">
            <v>103.2115766231</v>
          </cell>
          <cell r="BB356">
            <v>90.731291682899993</v>
          </cell>
          <cell r="BC356">
            <v>90.9072144708</v>
          </cell>
          <cell r="BE356">
            <v>98.103284912700005</v>
          </cell>
          <cell r="BF356">
            <v>98.010334091800004</v>
          </cell>
          <cell r="BH356">
            <v>106.8335680647</v>
          </cell>
          <cell r="BI356">
            <v>107.7845092697</v>
          </cell>
          <cell r="BK356">
            <v>109.62334928120001</v>
          </cell>
          <cell r="BL356">
            <v>108.9636854355</v>
          </cell>
          <cell r="BN356">
            <v>98.164348391299995</v>
          </cell>
          <cell r="BO356">
            <v>98.752447305600001</v>
          </cell>
          <cell r="BQ356">
            <v>133.78407217879999</v>
          </cell>
          <cell r="BR356">
            <v>128.700780799</v>
          </cell>
          <cell r="BT356">
            <v>101.01060957609999</v>
          </cell>
          <cell r="BU356">
            <v>100.44281822480001</v>
          </cell>
          <cell r="BW356">
            <v>112.92058466570001</v>
          </cell>
          <cell r="BX356">
            <v>109.9434896365</v>
          </cell>
          <cell r="BZ356">
            <v>103.2521952888</v>
          </cell>
          <cell r="CA356">
            <v>100.5622506851</v>
          </cell>
          <cell r="CC356">
            <v>110.58553841050001</v>
          </cell>
          <cell r="CD356">
            <v>107.60496368299999</v>
          </cell>
          <cell r="CF356">
            <v>99.520646541900007</v>
          </cell>
          <cell r="CG356">
            <v>98.966338454999999</v>
          </cell>
          <cell r="CI356">
            <v>108.4236047876</v>
          </cell>
          <cell r="CJ356">
            <v>105.44477097630001</v>
          </cell>
          <cell r="CL356">
            <v>112.9734215452</v>
          </cell>
          <cell r="CM356">
            <v>115.4014593805</v>
          </cell>
          <cell r="CO356">
            <v>119.5475129024</v>
          </cell>
          <cell r="CP356">
            <v>120.3027625966</v>
          </cell>
          <cell r="CR356">
            <v>95.707915988899998</v>
          </cell>
          <cell r="CS356">
            <v>95.788041341400003</v>
          </cell>
          <cell r="CU356">
            <v>104.24360172119999</v>
          </cell>
          <cell r="CV356">
            <v>104.2219029062</v>
          </cell>
          <cell r="CX356">
            <v>104.43664546710001</v>
          </cell>
          <cell r="CY356">
            <v>105.26848663059999</v>
          </cell>
        </row>
        <row r="357">
          <cell r="C357">
            <v>99.127682357799998</v>
          </cell>
          <cell r="D357">
            <v>99.195550286599996</v>
          </cell>
          <cell r="F357">
            <v>102.40118773490001</v>
          </cell>
          <cell r="G357">
            <v>102.3263901935</v>
          </cell>
          <cell r="I357">
            <v>97.167032983300004</v>
          </cell>
          <cell r="J357">
            <v>98.426838950000004</v>
          </cell>
          <cell r="L357">
            <v>100.0131833172</v>
          </cell>
          <cell r="M357">
            <v>102.6124409296</v>
          </cell>
          <cell r="O357">
            <v>165.36814879830001</v>
          </cell>
          <cell r="P357">
            <v>137.64442426639999</v>
          </cell>
          <cell r="R357">
            <v>74.813908815199994</v>
          </cell>
          <cell r="S357">
            <v>70.817487795299996</v>
          </cell>
          <cell r="U357">
            <v>74.813908815199994</v>
          </cell>
          <cell r="V357">
            <v>70.817487795299996</v>
          </cell>
          <cell r="AA357">
            <v>82.6131836948</v>
          </cell>
          <cell r="AB357">
            <v>89.060828486099993</v>
          </cell>
          <cell r="AD357">
            <v>79.417984336100005</v>
          </cell>
          <cell r="AE357">
            <v>88.131111989399997</v>
          </cell>
          <cell r="AG357">
            <v>75.088828176800007</v>
          </cell>
          <cell r="AH357">
            <v>82.930682904600005</v>
          </cell>
          <cell r="AJ357">
            <v>110.1890689106</v>
          </cell>
          <cell r="AK357">
            <v>100.73008292430001</v>
          </cell>
          <cell r="AM357">
            <v>105.7099866069</v>
          </cell>
          <cell r="AN357">
            <v>104.3205818178</v>
          </cell>
          <cell r="AP357">
            <v>107.4565662854</v>
          </cell>
          <cell r="AQ357">
            <v>109.6223190347</v>
          </cell>
          <cell r="AS357">
            <v>110.699941647</v>
          </cell>
          <cell r="AT357">
            <v>106.1034801118</v>
          </cell>
          <cell r="AV357">
            <v>98.737507001200001</v>
          </cell>
          <cell r="AW357">
            <v>96.311860538900007</v>
          </cell>
          <cell r="AY357">
            <v>105.6900802042</v>
          </cell>
          <cell r="AZ357">
            <v>99.438717901399997</v>
          </cell>
          <cell r="BB357">
            <v>90.277440245099996</v>
          </cell>
          <cell r="BC357">
            <v>88.552701351799996</v>
          </cell>
          <cell r="BE357">
            <v>98.194733979800006</v>
          </cell>
          <cell r="BF357">
            <v>95.175548149400001</v>
          </cell>
          <cell r="BH357">
            <v>119.1446162988</v>
          </cell>
          <cell r="BI357">
            <v>104.95995739599999</v>
          </cell>
          <cell r="BK357">
            <v>108.9044891353</v>
          </cell>
          <cell r="BL357">
            <v>108.1183834167</v>
          </cell>
          <cell r="BN357">
            <v>100.8909299602</v>
          </cell>
          <cell r="BO357">
            <v>98.201865812999998</v>
          </cell>
          <cell r="BQ357">
            <v>99.407584852599996</v>
          </cell>
          <cell r="BR357">
            <v>109.996870262</v>
          </cell>
          <cell r="BT357">
            <v>102.2409052539</v>
          </cell>
          <cell r="BU357">
            <v>101.52323877489999</v>
          </cell>
          <cell r="BW357">
            <v>114.31592000480001</v>
          </cell>
          <cell r="BX357">
            <v>110.0965556782</v>
          </cell>
          <cell r="BZ357">
            <v>103.7070401746</v>
          </cell>
          <cell r="CA357">
            <v>101.6689050088</v>
          </cell>
          <cell r="CC357">
            <v>105.7349634632</v>
          </cell>
          <cell r="CD357">
            <v>106.3258806735</v>
          </cell>
          <cell r="CF357">
            <v>99.033421828000002</v>
          </cell>
          <cell r="CG357">
            <v>97.404365605300001</v>
          </cell>
          <cell r="CI357">
            <v>108.3332219402</v>
          </cell>
          <cell r="CJ357">
            <v>105.4762025312</v>
          </cell>
          <cell r="CL357">
            <v>115.1284240042</v>
          </cell>
          <cell r="CM357">
            <v>113.8060756996</v>
          </cell>
          <cell r="CO357">
            <v>119.05493302249999</v>
          </cell>
          <cell r="CP357">
            <v>117.383473591</v>
          </cell>
          <cell r="CR357">
            <v>100.3710937955</v>
          </cell>
          <cell r="CS357">
            <v>95.494849204499999</v>
          </cell>
          <cell r="CU357">
            <v>101.7636872596</v>
          </cell>
          <cell r="CV357">
            <v>101.8221106466</v>
          </cell>
          <cell r="CX357">
            <v>106.70187803420001</v>
          </cell>
          <cell r="CY357">
            <v>104.245528009</v>
          </cell>
        </row>
        <row r="358">
          <cell r="C358">
            <v>99.666718742</v>
          </cell>
          <cell r="D358">
            <v>99.830875531100006</v>
          </cell>
          <cell r="F358">
            <v>102.8084283111</v>
          </cell>
          <cell r="G358">
            <v>101.206223765</v>
          </cell>
          <cell r="I358">
            <v>100.7206628463</v>
          </cell>
          <cell r="J358">
            <v>99.012305472099996</v>
          </cell>
          <cell r="L358">
            <v>101.31271365649999</v>
          </cell>
          <cell r="M358">
            <v>102.3021676929</v>
          </cell>
          <cell r="O358">
            <v>130.2572201511</v>
          </cell>
          <cell r="P358">
            <v>121.5751881506</v>
          </cell>
          <cell r="R358">
            <v>78.111001120300003</v>
          </cell>
          <cell r="S358">
            <v>72.053943391399997</v>
          </cell>
          <cell r="U358">
            <v>78.111001120300003</v>
          </cell>
          <cell r="V358">
            <v>72.053943391399997</v>
          </cell>
          <cell r="AA358">
            <v>86.594786557099994</v>
          </cell>
          <cell r="AB358">
            <v>88.0080976335</v>
          </cell>
          <cell r="AD358">
            <v>86.491936424000002</v>
          </cell>
          <cell r="AE358">
            <v>87.474292582199993</v>
          </cell>
          <cell r="AG358">
            <v>82.959555994400006</v>
          </cell>
          <cell r="AH358">
            <v>85.0330280851</v>
          </cell>
          <cell r="AJ358">
            <v>91.477550581200006</v>
          </cell>
          <cell r="AK358">
            <v>95.921915516699997</v>
          </cell>
          <cell r="AM358">
            <v>104.9861858142</v>
          </cell>
          <cell r="AN358">
            <v>105.6082926861</v>
          </cell>
          <cell r="AP358">
            <v>106.30641709459999</v>
          </cell>
          <cell r="AQ358">
            <v>108.9494334672</v>
          </cell>
          <cell r="AS358">
            <v>115.8060218097</v>
          </cell>
          <cell r="AT358">
            <v>111.7544044414</v>
          </cell>
          <cell r="AV358">
            <v>95.374709171700005</v>
          </cell>
          <cell r="AW358">
            <v>95.749838956900007</v>
          </cell>
          <cell r="AY358">
            <v>94.696722827800002</v>
          </cell>
          <cell r="AZ358">
            <v>99.698826731599993</v>
          </cell>
          <cell r="BB358">
            <v>86.871391403700002</v>
          </cell>
          <cell r="BC358">
            <v>87.955065388999998</v>
          </cell>
          <cell r="BE358">
            <v>100.25562735760001</v>
          </cell>
          <cell r="BF358">
            <v>96.0889021439</v>
          </cell>
          <cell r="BH358">
            <v>102.3964581589</v>
          </cell>
          <cell r="BI358">
            <v>105.6280794045</v>
          </cell>
          <cell r="BK358">
            <v>110.3013294551</v>
          </cell>
          <cell r="BL358">
            <v>109.9020279925</v>
          </cell>
          <cell r="BN358">
            <v>103.4841048474</v>
          </cell>
          <cell r="BO358">
            <v>102.6766162049</v>
          </cell>
          <cell r="BQ358">
            <v>128.39735805570001</v>
          </cell>
          <cell r="BR358">
            <v>125.41916924669999</v>
          </cell>
          <cell r="BT358">
            <v>102.7164249489</v>
          </cell>
          <cell r="BU358">
            <v>100.64937460749999</v>
          </cell>
          <cell r="BW358">
            <v>112.29659658910001</v>
          </cell>
          <cell r="BX358">
            <v>112.29364816810001</v>
          </cell>
          <cell r="BZ358">
            <v>105.7636656685</v>
          </cell>
          <cell r="CA358">
            <v>103.4971694195</v>
          </cell>
          <cell r="CC358">
            <v>102.6384180993</v>
          </cell>
          <cell r="CD358">
            <v>104.1827134648</v>
          </cell>
          <cell r="CF358">
            <v>96.172876994399999</v>
          </cell>
          <cell r="CG358">
            <v>96.790663494100002</v>
          </cell>
          <cell r="CI358">
            <v>107.60749530149999</v>
          </cell>
          <cell r="CJ358">
            <v>103.956132486</v>
          </cell>
          <cell r="CL358">
            <v>116.9048685601</v>
          </cell>
          <cell r="CM358">
            <v>117.7323585537</v>
          </cell>
          <cell r="CO358">
            <v>116.3678888699</v>
          </cell>
          <cell r="CP358">
            <v>112.1085477662</v>
          </cell>
          <cell r="CR358">
            <v>95.0496161027</v>
          </cell>
          <cell r="CS358">
            <v>98.626785487600003</v>
          </cell>
          <cell r="CU358">
            <v>98.427104580700004</v>
          </cell>
          <cell r="CV358">
            <v>101.7327459934</v>
          </cell>
          <cell r="CX358">
            <v>105.5716764629</v>
          </cell>
          <cell r="CY358">
            <v>106.8830708295</v>
          </cell>
        </row>
        <row r="359">
          <cell r="C359">
            <v>103.6761955655</v>
          </cell>
          <cell r="D359">
            <v>100.30162759789999</v>
          </cell>
          <cell r="F359">
            <v>101.44623599080001</v>
          </cell>
          <cell r="G359">
            <v>99.967286641599998</v>
          </cell>
          <cell r="I359">
            <v>100.1834311659</v>
          </cell>
          <cell r="J359">
            <v>97.884343599999994</v>
          </cell>
          <cell r="L359">
            <v>101.6733044392</v>
          </cell>
          <cell r="M359">
            <v>101.774471871</v>
          </cell>
          <cell r="O359">
            <v>113.1882060284</v>
          </cell>
          <cell r="P359">
            <v>111.04771603890001</v>
          </cell>
          <cell r="R359">
            <v>77.026871214300002</v>
          </cell>
          <cell r="S359">
            <v>70.285760036300005</v>
          </cell>
          <cell r="U359">
            <v>77.026871214300002</v>
          </cell>
          <cell r="V359">
            <v>70.285760036300005</v>
          </cell>
          <cell r="AA359">
            <v>91.485067649100003</v>
          </cell>
          <cell r="AB359">
            <v>88.407641119399997</v>
          </cell>
          <cell r="AD359">
            <v>92.117823326199996</v>
          </cell>
          <cell r="AE359">
            <v>88.654515962100007</v>
          </cell>
          <cell r="AG359">
            <v>90.497367225399998</v>
          </cell>
          <cell r="AH359">
            <v>85.644139763799998</v>
          </cell>
          <cell r="AJ359">
            <v>88.941581392499998</v>
          </cell>
          <cell r="AK359">
            <v>91.833365391399994</v>
          </cell>
          <cell r="AM359">
            <v>110.25249246910001</v>
          </cell>
          <cell r="AN359">
            <v>106.84626883910001</v>
          </cell>
          <cell r="AP359">
            <v>106.9514238183</v>
          </cell>
          <cell r="AQ359">
            <v>108.5963577213</v>
          </cell>
          <cell r="AS359">
            <v>119.1130853432</v>
          </cell>
          <cell r="AT359">
            <v>110.4684454783</v>
          </cell>
          <cell r="AV359">
            <v>101.3775052494</v>
          </cell>
          <cell r="AW359">
            <v>95.173615967999993</v>
          </cell>
          <cell r="AY359">
            <v>106.7981205981</v>
          </cell>
          <cell r="AZ359">
            <v>97.653539525799999</v>
          </cell>
          <cell r="BB359">
            <v>93.960019590800002</v>
          </cell>
          <cell r="BC359">
            <v>88.293688708000005</v>
          </cell>
          <cell r="BE359">
            <v>106.6810205132</v>
          </cell>
          <cell r="BF359">
            <v>99.229933460300003</v>
          </cell>
          <cell r="BH359">
            <v>110.1211339446</v>
          </cell>
          <cell r="BI359">
            <v>96.840090290000006</v>
          </cell>
          <cell r="BK359">
            <v>111.0594689138</v>
          </cell>
          <cell r="BL359">
            <v>109.1927147263</v>
          </cell>
          <cell r="BN359">
            <v>107.4291041413</v>
          </cell>
          <cell r="BO359">
            <v>100.08963746880001</v>
          </cell>
          <cell r="BQ359">
            <v>128.11870076899999</v>
          </cell>
          <cell r="BR359">
            <v>128.0739567597</v>
          </cell>
          <cell r="BT359">
            <v>102.19561622250001</v>
          </cell>
          <cell r="BU359">
            <v>98.403438213000001</v>
          </cell>
          <cell r="BW359">
            <v>116.9382788424</v>
          </cell>
          <cell r="BX359">
            <v>111.14479250620001</v>
          </cell>
          <cell r="BZ359">
            <v>103.52768128290001</v>
          </cell>
          <cell r="CA359">
            <v>101.9566924154</v>
          </cell>
          <cell r="CC359">
            <v>99.376614922800002</v>
          </cell>
          <cell r="CD359">
            <v>101.50159691650001</v>
          </cell>
          <cell r="CF359">
            <v>100.0996930606</v>
          </cell>
          <cell r="CG359">
            <v>94.744969678199993</v>
          </cell>
          <cell r="CI359">
            <v>109.1573131525</v>
          </cell>
          <cell r="CJ359">
            <v>105.6385473358</v>
          </cell>
          <cell r="CL359">
            <v>124.06482426549999</v>
          </cell>
          <cell r="CM359">
            <v>118.61310459960001</v>
          </cell>
          <cell r="CO359">
            <v>116.492647193</v>
          </cell>
          <cell r="CP359">
            <v>115.15406393959999</v>
          </cell>
          <cell r="CR359">
            <v>111.40514536409999</v>
          </cell>
          <cell r="CS359">
            <v>104.73350791439999</v>
          </cell>
          <cell r="CU359">
            <v>100.6557492517</v>
          </cell>
          <cell r="CV359">
            <v>100.9176058755</v>
          </cell>
          <cell r="CX359">
            <v>107.63894803620001</v>
          </cell>
          <cell r="CY359">
            <v>106.5482345007</v>
          </cell>
        </row>
        <row r="360">
          <cell r="C360">
            <v>98.931044812300001</v>
          </cell>
          <cell r="D360">
            <v>99.849198991099996</v>
          </cell>
          <cell r="F360">
            <v>98.269820343099994</v>
          </cell>
          <cell r="G360">
            <v>100.01118369460001</v>
          </cell>
          <cell r="I360">
            <v>97.012966512299997</v>
          </cell>
          <cell r="J360">
            <v>97.929368634699998</v>
          </cell>
          <cell r="L360">
            <v>100.42249966689999</v>
          </cell>
          <cell r="M360">
            <v>102.18781585249999</v>
          </cell>
          <cell r="O360">
            <v>101.68177099419999</v>
          </cell>
          <cell r="P360">
            <v>114.452624505</v>
          </cell>
          <cell r="R360">
            <v>74.667588239699995</v>
          </cell>
          <cell r="S360">
            <v>70.016412087600003</v>
          </cell>
          <cell r="U360">
            <v>74.667588239699995</v>
          </cell>
          <cell r="V360">
            <v>70.016412087600003</v>
          </cell>
          <cell r="AA360">
            <v>86.268903890900006</v>
          </cell>
          <cell r="AB360">
            <v>87.864358491100006</v>
          </cell>
          <cell r="AD360">
            <v>83.742304382</v>
          </cell>
          <cell r="AE360">
            <v>86.718054287900003</v>
          </cell>
          <cell r="AG360">
            <v>93.459052788099996</v>
          </cell>
          <cell r="AH360">
            <v>87.616662118700006</v>
          </cell>
          <cell r="AJ360">
            <v>92.602767587200006</v>
          </cell>
          <cell r="AK360">
            <v>96.037721707100005</v>
          </cell>
          <cell r="AM360">
            <v>105.1201879577</v>
          </cell>
          <cell r="AN360">
            <v>106.0597417052</v>
          </cell>
          <cell r="AP360">
            <v>104.304605271</v>
          </cell>
          <cell r="AQ360">
            <v>109.1065369467</v>
          </cell>
          <cell r="AS360">
            <v>110.9881189021</v>
          </cell>
          <cell r="AT360">
            <v>108.39248851959999</v>
          </cell>
          <cell r="AV360">
            <v>93.102557385899999</v>
          </cell>
          <cell r="AW360">
            <v>89.878023966800001</v>
          </cell>
          <cell r="AY360">
            <v>108.6774279622</v>
          </cell>
          <cell r="AZ360">
            <v>96.574474656899994</v>
          </cell>
          <cell r="BB360">
            <v>92.57474465</v>
          </cell>
          <cell r="BC360">
            <v>87.459232324699997</v>
          </cell>
          <cell r="BE360">
            <v>101.9195650284</v>
          </cell>
          <cell r="BF360">
            <v>98.151444895599994</v>
          </cell>
          <cell r="BH360">
            <v>87.904637467300006</v>
          </cell>
          <cell r="BI360">
            <v>95.044408736400001</v>
          </cell>
          <cell r="BK360">
            <v>107.54307299049999</v>
          </cell>
          <cell r="BL360">
            <v>108.89181336359999</v>
          </cell>
          <cell r="BN360">
            <v>104.42821577540001</v>
          </cell>
          <cell r="BO360">
            <v>101.29634599569999</v>
          </cell>
          <cell r="BQ360">
            <v>117.7179367439</v>
          </cell>
          <cell r="BR360">
            <v>123.5205728721</v>
          </cell>
          <cell r="BT360">
            <v>97.662582100099996</v>
          </cell>
          <cell r="BU360">
            <v>97.767504114000005</v>
          </cell>
          <cell r="BW360">
            <v>113.1976794516</v>
          </cell>
          <cell r="BX360">
            <v>111.493214385</v>
          </cell>
          <cell r="BZ360">
            <v>98.404132001099995</v>
          </cell>
          <cell r="CA360">
            <v>101.0501540946</v>
          </cell>
          <cell r="CC360">
            <v>100.12714046559999</v>
          </cell>
          <cell r="CD360">
            <v>102.77612701939999</v>
          </cell>
          <cell r="CF360">
            <v>95.757922129799994</v>
          </cell>
          <cell r="CG360">
            <v>96.002396168700002</v>
          </cell>
          <cell r="CI360">
            <v>100.3408002306</v>
          </cell>
          <cell r="CJ360">
            <v>104.3807989796</v>
          </cell>
          <cell r="CL360">
            <v>117.4018227692</v>
          </cell>
          <cell r="CM360">
            <v>113.1845406388</v>
          </cell>
          <cell r="CO360">
            <v>117.79761952280001</v>
          </cell>
          <cell r="CP360">
            <v>116.05049288399999</v>
          </cell>
          <cell r="CR360">
            <v>103.4823568222</v>
          </cell>
          <cell r="CS360">
            <v>101.5305965629</v>
          </cell>
          <cell r="CU360">
            <v>103.07642752610001</v>
          </cell>
          <cell r="CV360">
            <v>101.48245395390001</v>
          </cell>
          <cell r="CX360">
            <v>106.12726068809999</v>
          </cell>
          <cell r="CY360">
            <v>105.85272940439999</v>
          </cell>
        </row>
        <row r="361">
          <cell r="C361">
            <v>101.6050506258</v>
          </cell>
          <cell r="D361">
            <v>99.911624739800004</v>
          </cell>
          <cell r="F361">
            <v>102.2967844432</v>
          </cell>
          <cell r="G361">
            <v>101.6369047124</v>
          </cell>
          <cell r="I361">
            <v>100.4567441487</v>
          </cell>
          <cell r="J361">
            <v>98.717239547800006</v>
          </cell>
          <cell r="L361">
            <v>105.69161192289999</v>
          </cell>
          <cell r="M361">
            <v>103.0182326029</v>
          </cell>
          <cell r="O361">
            <v>106.24700046</v>
          </cell>
          <cell r="P361">
            <v>121.157595245</v>
          </cell>
          <cell r="R361">
            <v>72.178041967599995</v>
          </cell>
          <cell r="S361">
            <v>68.645651339500006</v>
          </cell>
          <cell r="U361">
            <v>72.178041967599995</v>
          </cell>
          <cell r="V361">
            <v>68.645651339500006</v>
          </cell>
          <cell r="AA361">
            <v>88.137234802600005</v>
          </cell>
          <cell r="AB361">
            <v>86.818863280599999</v>
          </cell>
          <cell r="AD361">
            <v>87.280305236299995</v>
          </cell>
          <cell r="AE361">
            <v>86.672876301000002</v>
          </cell>
          <cell r="AG361">
            <v>87.393319626700006</v>
          </cell>
          <cell r="AH361">
            <v>82.534260417200002</v>
          </cell>
          <cell r="AJ361">
            <v>94.0327430687</v>
          </cell>
          <cell r="AK361">
            <v>92.823984174499998</v>
          </cell>
          <cell r="AM361">
            <v>108.25579706009999</v>
          </cell>
          <cell r="AN361">
            <v>106.50280494730001</v>
          </cell>
          <cell r="AP361">
            <v>106.2236909574</v>
          </cell>
          <cell r="AQ361">
            <v>109.4434401309</v>
          </cell>
          <cell r="AS361">
            <v>112.6427857387</v>
          </cell>
          <cell r="AT361">
            <v>108.7441499186</v>
          </cell>
          <cell r="AV361">
            <v>95.981636703600003</v>
          </cell>
          <cell r="AW361">
            <v>90.3158719523</v>
          </cell>
          <cell r="AY361">
            <v>101.9292104405</v>
          </cell>
          <cell r="AZ361">
            <v>97.276676134499994</v>
          </cell>
          <cell r="BB361">
            <v>94.177781813500005</v>
          </cell>
          <cell r="BC361">
            <v>86.955063913100005</v>
          </cell>
          <cell r="BE361">
            <v>103.2760187258</v>
          </cell>
          <cell r="BF361">
            <v>98.163632325600005</v>
          </cell>
          <cell r="BH361">
            <v>94.331093397399997</v>
          </cell>
          <cell r="BI361">
            <v>99.497144814600006</v>
          </cell>
          <cell r="BK361">
            <v>110.6820390872</v>
          </cell>
          <cell r="BL361">
            <v>109.671302262</v>
          </cell>
          <cell r="BN361">
            <v>105.9565347205</v>
          </cell>
          <cell r="BO361">
            <v>101.8482860812</v>
          </cell>
          <cell r="BQ361">
            <v>131.13614120450001</v>
          </cell>
          <cell r="BR361">
            <v>138.304317639</v>
          </cell>
          <cell r="BT361">
            <v>101.0398866367</v>
          </cell>
          <cell r="BU361">
            <v>98.990928857399993</v>
          </cell>
          <cell r="BW361">
            <v>113.9917974204</v>
          </cell>
          <cell r="BX361">
            <v>111.64680505050001</v>
          </cell>
          <cell r="BZ361">
            <v>106.07813192</v>
          </cell>
          <cell r="CA361">
            <v>104.3562286775</v>
          </cell>
          <cell r="CC361">
            <v>106.17311267620001</v>
          </cell>
          <cell r="CD361">
            <v>105.7784219791</v>
          </cell>
          <cell r="CF361">
            <v>99.265040379599995</v>
          </cell>
          <cell r="CG361">
            <v>96.363070680299998</v>
          </cell>
          <cell r="CI361">
            <v>109.7947792896</v>
          </cell>
          <cell r="CJ361">
            <v>108.9952856378</v>
          </cell>
          <cell r="CL361">
            <v>118.68505931990001</v>
          </cell>
          <cell r="CM361">
            <v>115.1676653743</v>
          </cell>
          <cell r="CO361">
            <v>120.94569082700001</v>
          </cell>
          <cell r="CP361">
            <v>116.11416646169999</v>
          </cell>
          <cell r="CR361">
            <v>104.5891846592</v>
          </cell>
          <cell r="CS361">
            <v>100.5992222495</v>
          </cell>
          <cell r="CU361">
            <v>108.8506567033</v>
          </cell>
          <cell r="CV361">
            <v>102.86878463470001</v>
          </cell>
          <cell r="CX361">
            <v>112.5144657436</v>
          </cell>
          <cell r="CY361">
            <v>106.83333348710001</v>
          </cell>
        </row>
        <row r="362">
          <cell r="C362">
            <v>101.63166717919999</v>
          </cell>
          <cell r="D362">
            <v>100.9484049874</v>
          </cell>
          <cell r="F362">
            <v>100.8603582994</v>
          </cell>
          <cell r="G362">
            <v>102.6137248143</v>
          </cell>
          <cell r="I362">
            <v>97.664700346000004</v>
          </cell>
          <cell r="J362">
            <v>99.148085632100006</v>
          </cell>
          <cell r="L362">
            <v>106.133398763</v>
          </cell>
          <cell r="M362">
            <v>104.9521873459</v>
          </cell>
          <cell r="O362">
            <v>110.3959088817</v>
          </cell>
          <cell r="P362">
            <v>127.1398358222</v>
          </cell>
          <cell r="R362">
            <v>67.568025528199996</v>
          </cell>
          <cell r="S362">
            <v>68.569108042500005</v>
          </cell>
          <cell r="U362">
            <v>67.568025528199996</v>
          </cell>
          <cell r="V362">
            <v>68.569108042500005</v>
          </cell>
          <cell r="AA362">
            <v>94.602261198299999</v>
          </cell>
          <cell r="AB362">
            <v>90.603628579700001</v>
          </cell>
          <cell r="AD362">
            <v>94.526519266700006</v>
          </cell>
          <cell r="AE362">
            <v>89.762470615200002</v>
          </cell>
          <cell r="AG362">
            <v>104.5150959205</v>
          </cell>
          <cell r="AH362">
            <v>92.738919946099998</v>
          </cell>
          <cell r="AJ362">
            <v>83.374055386699993</v>
          </cell>
          <cell r="AK362">
            <v>93.138613184600004</v>
          </cell>
          <cell r="AM362">
            <v>107.0738359441</v>
          </cell>
          <cell r="AN362">
            <v>106.7870840537</v>
          </cell>
          <cell r="AP362">
            <v>109.5581573882</v>
          </cell>
          <cell r="AQ362">
            <v>108.844770567</v>
          </cell>
          <cell r="AS362">
            <v>110.03998015480001</v>
          </cell>
          <cell r="AT362">
            <v>107.4519397501</v>
          </cell>
          <cell r="AV362">
            <v>91.124042587199995</v>
          </cell>
          <cell r="AW362">
            <v>88.026710236699998</v>
          </cell>
          <cell r="AY362">
            <v>98.225314748200006</v>
          </cell>
          <cell r="AZ362">
            <v>98.074575955200004</v>
          </cell>
          <cell r="BB362">
            <v>89.692067557000001</v>
          </cell>
          <cell r="BC362">
            <v>83.791271479399995</v>
          </cell>
          <cell r="BE362">
            <v>100.97518354669999</v>
          </cell>
          <cell r="BF362">
            <v>96.210559615299999</v>
          </cell>
          <cell r="BH362">
            <v>101.39741096039999</v>
          </cell>
          <cell r="BI362">
            <v>99.657179796500003</v>
          </cell>
          <cell r="BK362">
            <v>107.1755391491</v>
          </cell>
          <cell r="BL362">
            <v>107.3140597639</v>
          </cell>
          <cell r="BN362">
            <v>107.2806852914</v>
          </cell>
          <cell r="BO362">
            <v>101.6140674087</v>
          </cell>
          <cell r="BQ362">
            <v>135.02315500329999</v>
          </cell>
          <cell r="BR362">
            <v>141.78097064389999</v>
          </cell>
          <cell r="BT362">
            <v>94.638410511800004</v>
          </cell>
          <cell r="BU362">
            <v>95.227067269599999</v>
          </cell>
          <cell r="BW362">
            <v>111.22578786130001</v>
          </cell>
          <cell r="BX362">
            <v>110.1144016369</v>
          </cell>
          <cell r="BZ362">
            <v>103.0784429803</v>
          </cell>
          <cell r="CA362">
            <v>103.67427844620001</v>
          </cell>
          <cell r="CC362">
            <v>107.90103271869999</v>
          </cell>
          <cell r="CD362">
            <v>108.09857074759999</v>
          </cell>
          <cell r="CF362">
            <v>100.5784135099</v>
          </cell>
          <cell r="CG362">
            <v>97.136817563099996</v>
          </cell>
          <cell r="CI362">
            <v>105.6566172186</v>
          </cell>
          <cell r="CJ362">
            <v>109.9973875843</v>
          </cell>
          <cell r="CL362">
            <v>117.38840875059999</v>
          </cell>
          <cell r="CM362">
            <v>118.5781165418</v>
          </cell>
          <cell r="CO362">
            <v>116.5428525569</v>
          </cell>
          <cell r="CP362">
            <v>116.4475455299</v>
          </cell>
          <cell r="CR362">
            <v>102.1408316215</v>
          </cell>
          <cell r="CS362">
            <v>101.9299050283</v>
          </cell>
          <cell r="CU362">
            <v>106.750252522</v>
          </cell>
          <cell r="CV362">
            <v>96.834294973900001</v>
          </cell>
          <cell r="CX362">
            <v>108.7758447675</v>
          </cell>
          <cell r="CY362">
            <v>105.1090012738</v>
          </cell>
        </row>
        <row r="363">
          <cell r="C363">
            <v>99.789813511800006</v>
          </cell>
          <cell r="D363">
            <v>102.34973317959999</v>
          </cell>
          <cell r="F363">
            <v>106.9076357693</v>
          </cell>
          <cell r="G363">
            <v>103.2772522171</v>
          </cell>
          <cell r="I363">
            <v>100.12124496440001</v>
          </cell>
          <cell r="J363">
            <v>99.076462817000007</v>
          </cell>
          <cell r="L363">
            <v>109.227977783</v>
          </cell>
          <cell r="M363">
            <v>107.6553051378</v>
          </cell>
          <cell r="O363">
            <v>165.2851716607</v>
          </cell>
          <cell r="P363">
            <v>126.1504772461</v>
          </cell>
          <cell r="R363">
            <v>65.061715016799994</v>
          </cell>
          <cell r="S363">
            <v>69.816967697199999</v>
          </cell>
          <cell r="U363">
            <v>65.061715016799994</v>
          </cell>
          <cell r="V363">
            <v>69.816967697199999</v>
          </cell>
          <cell r="AA363">
            <v>97.122214339099997</v>
          </cell>
          <cell r="AB363">
            <v>93.773501042500001</v>
          </cell>
          <cell r="AD363">
            <v>92.394371560400003</v>
          </cell>
          <cell r="AE363">
            <v>91.570896066499998</v>
          </cell>
          <cell r="AG363">
            <v>106.51538922509999</v>
          </cell>
          <cell r="AH363">
            <v>97.697389045899996</v>
          </cell>
          <cell r="AJ363">
            <v>113.7562137132</v>
          </cell>
          <cell r="AK363">
            <v>101.76048784309999</v>
          </cell>
          <cell r="AM363">
            <v>102.4560682745</v>
          </cell>
          <cell r="AN363">
            <v>107.9146497277</v>
          </cell>
          <cell r="AP363">
            <v>112.94555253439999</v>
          </cell>
          <cell r="AQ363">
            <v>108.4836306144</v>
          </cell>
          <cell r="AS363">
            <v>104.1339409743</v>
          </cell>
          <cell r="AT363">
            <v>108.14529228169999</v>
          </cell>
          <cell r="AV363">
            <v>70.8358149365</v>
          </cell>
          <cell r="AW363">
            <v>84.162210964899998</v>
          </cell>
          <cell r="AY363">
            <v>98.1579437953</v>
          </cell>
          <cell r="AZ363">
            <v>102.4817852572</v>
          </cell>
          <cell r="BB363">
            <v>76.1692174481</v>
          </cell>
          <cell r="BC363">
            <v>82.581849998899997</v>
          </cell>
          <cell r="BE363">
            <v>86.453218969800005</v>
          </cell>
          <cell r="BF363">
            <v>97.937673970600002</v>
          </cell>
          <cell r="BH363">
            <v>83.628439432500002</v>
          </cell>
          <cell r="BI363">
            <v>97.323762045999999</v>
          </cell>
          <cell r="BK363">
            <v>100.6896240897</v>
          </cell>
          <cell r="BL363">
            <v>105.9786157408</v>
          </cell>
          <cell r="BN363">
            <v>100.62946090529999</v>
          </cell>
          <cell r="BO363">
            <v>99.443015639999999</v>
          </cell>
          <cell r="BQ363">
            <v>126.2426117208</v>
          </cell>
          <cell r="BR363">
            <v>127.8456466855</v>
          </cell>
          <cell r="BT363">
            <v>94.505097925800001</v>
          </cell>
          <cell r="BU363">
            <v>97.254783378499994</v>
          </cell>
          <cell r="BW363">
            <v>99.022193344599998</v>
          </cell>
          <cell r="BX363">
            <v>112.88771335</v>
          </cell>
          <cell r="BZ363">
            <v>102.8446322617</v>
          </cell>
          <cell r="CA363">
            <v>104.0014734655</v>
          </cell>
          <cell r="CC363">
            <v>106.89565814079999</v>
          </cell>
          <cell r="CD363">
            <v>107.83064878970001</v>
          </cell>
          <cell r="CF363">
            <v>94.064141328399998</v>
          </cell>
          <cell r="CG363">
            <v>103.5971432206</v>
          </cell>
          <cell r="CI363">
            <v>95.660431533299999</v>
          </cell>
          <cell r="CJ363">
            <v>108.0304198667</v>
          </cell>
          <cell r="CL363">
            <v>114.0333164287</v>
          </cell>
          <cell r="CM363">
            <v>120.29209102759999</v>
          </cell>
          <cell r="CO363">
            <v>108.2785521919</v>
          </cell>
          <cell r="CP363">
            <v>117.5191081869</v>
          </cell>
          <cell r="CR363">
            <v>94.045834276099995</v>
          </cell>
          <cell r="CS363">
            <v>106.91562104880001</v>
          </cell>
          <cell r="CU363">
            <v>97.1248384644</v>
          </cell>
          <cell r="CV363">
            <v>97.506950770900005</v>
          </cell>
          <cell r="CX363">
            <v>101.7219284808</v>
          </cell>
          <cell r="CY363">
            <v>104.41384486530001</v>
          </cell>
        </row>
        <row r="364">
          <cell r="C364">
            <v>99.311467081800004</v>
          </cell>
          <cell r="D364">
            <v>101.8280955379</v>
          </cell>
          <cell r="F364">
            <v>104.1447373483</v>
          </cell>
          <cell r="G364">
            <v>101.0863901644</v>
          </cell>
          <cell r="I364">
            <v>102.49001880340001</v>
          </cell>
          <cell r="J364">
            <v>100.4600446451</v>
          </cell>
          <cell r="L364">
            <v>100.68480233290001</v>
          </cell>
          <cell r="M364">
            <v>99.151242085600003</v>
          </cell>
          <cell r="O364">
            <v>135.66840319389999</v>
          </cell>
          <cell r="P364">
            <v>123.58982079730001</v>
          </cell>
          <cell r="R364">
            <v>63.591127739000001</v>
          </cell>
          <cell r="S364">
            <v>69.699869908400004</v>
          </cell>
          <cell r="U364">
            <v>63.591127739000001</v>
          </cell>
          <cell r="V364">
            <v>69.699869908400004</v>
          </cell>
          <cell r="AA364">
            <v>89.729399122399997</v>
          </cell>
          <cell r="AB364">
            <v>93.208493375499998</v>
          </cell>
          <cell r="AD364">
            <v>88.925489690199996</v>
          </cell>
          <cell r="AE364">
            <v>91.911829946599994</v>
          </cell>
          <cell r="AG364">
            <v>90.442343237499998</v>
          </cell>
          <cell r="AH364">
            <v>96.202165017599995</v>
          </cell>
          <cell r="AJ364">
            <v>93.5989544607</v>
          </cell>
          <cell r="AK364">
            <v>96.0515912507</v>
          </cell>
          <cell r="AM364">
            <v>104.5837746281</v>
          </cell>
          <cell r="AN364">
            <v>107.3622310011</v>
          </cell>
          <cell r="AP364">
            <v>111.56567580559999</v>
          </cell>
          <cell r="AQ364">
            <v>109.2364312811</v>
          </cell>
          <cell r="AS364">
            <v>94.192523766299999</v>
          </cell>
          <cell r="AT364">
            <v>106.0355826743</v>
          </cell>
          <cell r="AV364">
            <v>89.029776783000003</v>
          </cell>
          <cell r="AW364">
            <v>92.061801459899996</v>
          </cell>
          <cell r="AY364">
            <v>88.689703421399997</v>
          </cell>
          <cell r="AZ364">
            <v>100.4219501115</v>
          </cell>
          <cell r="BB364">
            <v>76.112489764100005</v>
          </cell>
          <cell r="BC364">
            <v>82.805196016699995</v>
          </cell>
          <cell r="BE364">
            <v>93.333855094499995</v>
          </cell>
          <cell r="BF364">
            <v>99.101283238600004</v>
          </cell>
          <cell r="BH364">
            <v>90.975200997800002</v>
          </cell>
          <cell r="BI364">
            <v>98.038105547599997</v>
          </cell>
          <cell r="BK364">
            <v>105.6082596772</v>
          </cell>
          <cell r="BL364">
            <v>105.65133987350001</v>
          </cell>
          <cell r="BN364">
            <v>87.046806211399996</v>
          </cell>
          <cell r="BO364">
            <v>94.043576858500003</v>
          </cell>
          <cell r="BQ364">
            <v>136.33333054619999</v>
          </cell>
          <cell r="BR364">
            <v>128.85787296500001</v>
          </cell>
          <cell r="BT364">
            <v>95.232145653399996</v>
          </cell>
          <cell r="BU364">
            <v>96.957803242099999</v>
          </cell>
          <cell r="BW364">
            <v>105.5522160861</v>
          </cell>
          <cell r="BX364">
            <v>108.8407800701</v>
          </cell>
          <cell r="BZ364">
            <v>102.8645314921</v>
          </cell>
          <cell r="CA364">
            <v>104.6373903986</v>
          </cell>
          <cell r="CC364">
            <v>110.964924547</v>
          </cell>
          <cell r="CD364">
            <v>106.6610491985</v>
          </cell>
          <cell r="CF364">
            <v>95.854838167899999</v>
          </cell>
          <cell r="CG364">
            <v>99.038340533400003</v>
          </cell>
          <cell r="CI364">
            <v>111.9791261382</v>
          </cell>
          <cell r="CJ364">
            <v>113.9506508788</v>
          </cell>
          <cell r="CL364">
            <v>108.7782219053</v>
          </cell>
          <cell r="CM364">
            <v>118.56583913350001</v>
          </cell>
          <cell r="CO364">
            <v>116.22057916670001</v>
          </cell>
          <cell r="CP364">
            <v>119.95156669009999</v>
          </cell>
          <cell r="CR364">
            <v>99.428482860700001</v>
          </cell>
          <cell r="CS364">
            <v>105.311089447</v>
          </cell>
          <cell r="CU364">
            <v>91.207145788099993</v>
          </cell>
          <cell r="CV364">
            <v>94.353999581500005</v>
          </cell>
          <cell r="CX364">
            <v>102.0263440719</v>
          </cell>
          <cell r="CY364">
            <v>106.23605925859999</v>
          </cell>
        </row>
        <row r="365">
          <cell r="C365">
            <v>96.500392645299996</v>
          </cell>
          <cell r="D365">
            <v>101.51878540360001</v>
          </cell>
          <cell r="F365">
            <v>97.905473514099995</v>
          </cell>
          <cell r="G365">
            <v>103.4198530205</v>
          </cell>
          <cell r="I365">
            <v>92.331852746600006</v>
          </cell>
          <cell r="J365">
            <v>100.4243563399</v>
          </cell>
          <cell r="L365">
            <v>97.611355060899996</v>
          </cell>
          <cell r="M365">
            <v>99.369586596199994</v>
          </cell>
          <cell r="O365">
            <v>155.2982601075</v>
          </cell>
          <cell r="P365">
            <v>140.51398561030001</v>
          </cell>
          <cell r="R365">
            <v>60.867045601900003</v>
          </cell>
          <cell r="S365">
            <v>68.669604227999997</v>
          </cell>
          <cell r="U365">
            <v>60.867045601900003</v>
          </cell>
          <cell r="V365">
            <v>68.669604227999997</v>
          </cell>
          <cell r="AA365">
            <v>87.135697509799996</v>
          </cell>
          <cell r="AB365">
            <v>93.530704478600001</v>
          </cell>
          <cell r="AD365">
            <v>85.111672667600004</v>
          </cell>
          <cell r="AE365">
            <v>91.581009014200006</v>
          </cell>
          <cell r="AG365">
            <v>93.319633280299996</v>
          </cell>
          <cell r="AH365">
            <v>99.601478474900006</v>
          </cell>
          <cell r="AJ365">
            <v>91.710426219200002</v>
          </cell>
          <cell r="AK365">
            <v>97.790058238900002</v>
          </cell>
          <cell r="AM365">
            <v>102.36554812910001</v>
          </cell>
          <cell r="AN365">
            <v>106.52567891690001</v>
          </cell>
          <cell r="AP365">
            <v>109.31316261710001</v>
          </cell>
          <cell r="AQ365">
            <v>109.10360843230001</v>
          </cell>
          <cell r="AS365">
            <v>93.647616921999997</v>
          </cell>
          <cell r="AT365">
            <v>106.21659571959999</v>
          </cell>
          <cell r="AV365">
            <v>88.390395394799995</v>
          </cell>
          <cell r="AW365">
            <v>89.394609703</v>
          </cell>
          <cell r="AY365">
            <v>86.965431444299995</v>
          </cell>
          <cell r="AZ365">
            <v>99.710784483699996</v>
          </cell>
          <cell r="BB365">
            <v>75.1402012068</v>
          </cell>
          <cell r="BC365">
            <v>81.393220298900005</v>
          </cell>
          <cell r="BE365">
            <v>91.165137211200005</v>
          </cell>
          <cell r="BF365">
            <v>96.909933532500006</v>
          </cell>
          <cell r="BH365">
            <v>91.293932090599995</v>
          </cell>
          <cell r="BI365">
            <v>94.767914874699997</v>
          </cell>
          <cell r="BK365">
            <v>102.52873327739999</v>
          </cell>
          <cell r="BL365">
            <v>106.64435672170001</v>
          </cell>
          <cell r="BN365">
            <v>85.574369923299997</v>
          </cell>
          <cell r="BO365">
            <v>95.930977418799998</v>
          </cell>
          <cell r="BQ365">
            <v>113.45319550649999</v>
          </cell>
          <cell r="BR365">
            <v>118.32417777800001</v>
          </cell>
          <cell r="BT365">
            <v>87.789929219000001</v>
          </cell>
          <cell r="BU365">
            <v>93.190260249999994</v>
          </cell>
          <cell r="BW365">
            <v>102.43929613340001</v>
          </cell>
          <cell r="BX365">
            <v>107.0348780091</v>
          </cell>
          <cell r="BZ365">
            <v>95.725424011399994</v>
          </cell>
          <cell r="CA365">
            <v>101.75206358290001</v>
          </cell>
          <cell r="CC365">
            <v>103.9324934326</v>
          </cell>
          <cell r="CD365">
            <v>106.53143154510001</v>
          </cell>
          <cell r="CF365">
            <v>92.279840312800005</v>
          </cell>
          <cell r="CG365">
            <v>98.419635162800006</v>
          </cell>
          <cell r="CI365">
            <v>107.1980338207</v>
          </cell>
          <cell r="CJ365">
            <v>109.83718296719999</v>
          </cell>
          <cell r="CL365">
            <v>116.4502839014</v>
          </cell>
          <cell r="CM365">
            <v>118.9018733349</v>
          </cell>
          <cell r="CO365">
            <v>114.8321661367</v>
          </cell>
          <cell r="CP365">
            <v>119.3892191308</v>
          </cell>
          <cell r="CR365">
            <v>100.2220051015</v>
          </cell>
          <cell r="CS365">
            <v>106.025146169</v>
          </cell>
          <cell r="CU365">
            <v>88.859056530800004</v>
          </cell>
          <cell r="CV365">
            <v>94.401746883499996</v>
          </cell>
          <cell r="CX365">
            <v>99.1876635558</v>
          </cell>
          <cell r="CY365">
            <v>105.0609633177</v>
          </cell>
        </row>
        <row r="366">
          <cell r="C366">
            <v>106.1254718082</v>
          </cell>
          <cell r="D366">
            <v>101.459975484</v>
          </cell>
          <cell r="F366">
            <v>103.3954029798</v>
          </cell>
          <cell r="G366">
            <v>103.3579580751</v>
          </cell>
          <cell r="I366">
            <v>102.6503509921</v>
          </cell>
          <cell r="J366">
            <v>100.8578371272</v>
          </cell>
          <cell r="L366">
            <v>104.2953671045</v>
          </cell>
          <cell r="M366">
            <v>102.64526988039999</v>
          </cell>
          <cell r="O366">
            <v>107.0333562143</v>
          </cell>
          <cell r="P366">
            <v>133.78486229500001</v>
          </cell>
          <cell r="R366">
            <v>66.033389433500005</v>
          </cell>
          <cell r="S366">
            <v>69.387977167900004</v>
          </cell>
          <cell r="U366">
            <v>66.033389433500005</v>
          </cell>
          <cell r="V366">
            <v>69.387977167900004</v>
          </cell>
          <cell r="AA366">
            <v>97.591099354199997</v>
          </cell>
          <cell r="AB366">
            <v>95.2078514998</v>
          </cell>
          <cell r="AD366">
            <v>97.353098012499999</v>
          </cell>
          <cell r="AE366">
            <v>93.354692170800007</v>
          </cell>
          <cell r="AG366">
            <v>95.569805215900004</v>
          </cell>
          <cell r="AH366">
            <v>98.572725704899995</v>
          </cell>
          <cell r="AJ366">
            <v>101.3651998154</v>
          </cell>
          <cell r="AK366">
            <v>100.9707894844</v>
          </cell>
          <cell r="AM366">
            <v>112.9628995544</v>
          </cell>
          <cell r="AN366">
            <v>105.78661216019999</v>
          </cell>
          <cell r="AP366">
            <v>113.1429050588</v>
          </cell>
          <cell r="AQ366">
            <v>107.93986249549999</v>
          </cell>
          <cell r="AS366">
            <v>103.3682818921</v>
          </cell>
          <cell r="AT366">
            <v>104.4543543707</v>
          </cell>
          <cell r="AV366">
            <v>96.839357780599997</v>
          </cell>
          <cell r="AW366">
            <v>89.325664093900002</v>
          </cell>
          <cell r="AY366">
            <v>94.183950850800002</v>
          </cell>
          <cell r="AZ366">
            <v>95.187240629300007</v>
          </cell>
          <cell r="BB366">
            <v>83.082623881999993</v>
          </cell>
          <cell r="BC366">
            <v>81.955653289799997</v>
          </cell>
          <cell r="BE366">
            <v>98.574838763100004</v>
          </cell>
          <cell r="BF366">
            <v>95.771745412599998</v>
          </cell>
          <cell r="BH366">
            <v>110.86864832249999</v>
          </cell>
          <cell r="BI366">
            <v>97.0249450556</v>
          </cell>
          <cell r="BK366">
            <v>111.8646212491</v>
          </cell>
          <cell r="BL366">
            <v>104.96835211760001</v>
          </cell>
          <cell r="BN366">
            <v>97.618583193999996</v>
          </cell>
          <cell r="BO366">
            <v>99.149114339400001</v>
          </cell>
          <cell r="BQ366">
            <v>139.54325554139999</v>
          </cell>
          <cell r="BR366">
            <v>124.3445567088</v>
          </cell>
          <cell r="BT366">
            <v>103.42002709499999</v>
          </cell>
          <cell r="BU366">
            <v>96.3571660227</v>
          </cell>
          <cell r="BW366">
            <v>113.9208426341</v>
          </cell>
          <cell r="BX366">
            <v>107.4844315423</v>
          </cell>
          <cell r="BZ366">
            <v>103.8228789094</v>
          </cell>
          <cell r="CA366">
            <v>100.6377487968</v>
          </cell>
          <cell r="CC366">
            <v>111.4944688053</v>
          </cell>
          <cell r="CD366">
            <v>106.75958142250001</v>
          </cell>
          <cell r="CF366">
            <v>104.4583593544</v>
          </cell>
          <cell r="CG366">
            <v>97.202966138099995</v>
          </cell>
          <cell r="CI366">
            <v>117.0199816379</v>
          </cell>
          <cell r="CJ366">
            <v>105.754653897</v>
          </cell>
          <cell r="CL366">
            <v>123.5574565303</v>
          </cell>
          <cell r="CM366">
            <v>116.781070736</v>
          </cell>
          <cell r="CO366">
            <v>125.3491380871</v>
          </cell>
          <cell r="CP366">
            <v>119.3858853718</v>
          </cell>
          <cell r="CR366">
            <v>115.0081027481</v>
          </cell>
          <cell r="CS366">
            <v>103.7267642297</v>
          </cell>
          <cell r="CU366">
            <v>95.951264178100004</v>
          </cell>
          <cell r="CV366">
            <v>93.626995474200001</v>
          </cell>
          <cell r="CX366">
            <v>108.8570882337</v>
          </cell>
          <cell r="CY366">
            <v>101.9193383951</v>
          </cell>
        </row>
        <row r="367">
          <cell r="C367">
            <v>100.2798979783</v>
          </cell>
          <cell r="D367">
            <v>102.093068802</v>
          </cell>
          <cell r="F367">
            <v>101.3200375628</v>
          </cell>
          <cell r="G367">
            <v>103.5869843807</v>
          </cell>
          <cell r="I367">
            <v>100.59363389729999</v>
          </cell>
          <cell r="J367">
            <v>102.3780795987</v>
          </cell>
          <cell r="L367">
            <v>100.14241868649999</v>
          </cell>
          <cell r="M367">
            <v>102.29966921499999</v>
          </cell>
          <cell r="O367">
            <v>113.692968705</v>
          </cell>
          <cell r="P367">
            <v>120.97191230529999</v>
          </cell>
          <cell r="R367">
            <v>63.9926071135</v>
          </cell>
          <cell r="S367">
            <v>67.705788279800004</v>
          </cell>
          <cell r="U367">
            <v>63.9926071135</v>
          </cell>
          <cell r="V367">
            <v>67.705788279800004</v>
          </cell>
          <cell r="AA367">
            <v>95.161861463500003</v>
          </cell>
          <cell r="AB367">
            <v>94.173581936399998</v>
          </cell>
          <cell r="AD367">
            <v>93.825507329700002</v>
          </cell>
          <cell r="AE367">
            <v>91.866979152400006</v>
          </cell>
          <cell r="AG367">
            <v>97.628028180699999</v>
          </cell>
          <cell r="AH367">
            <v>106.7388685218</v>
          </cell>
          <cell r="AJ367">
            <v>100.08595282020001</v>
          </cell>
          <cell r="AK367">
            <v>94.838376969799995</v>
          </cell>
          <cell r="AM367">
            <v>105.0062567598</v>
          </cell>
          <cell r="AN367">
            <v>107.52362608120001</v>
          </cell>
          <cell r="AP367">
            <v>108.9352977452</v>
          </cell>
          <cell r="AQ367">
            <v>108.9410212451</v>
          </cell>
          <cell r="AS367">
            <v>102.543346375</v>
          </cell>
          <cell r="AT367">
            <v>104.32046096019999</v>
          </cell>
          <cell r="AV367">
            <v>81.936238415899993</v>
          </cell>
          <cell r="AW367">
            <v>90.136991750899995</v>
          </cell>
          <cell r="AY367">
            <v>94.174508688900005</v>
          </cell>
          <cell r="AZ367">
            <v>99.998568972499996</v>
          </cell>
          <cell r="BB367">
            <v>76.846766196800004</v>
          </cell>
          <cell r="BC367">
            <v>83.242960999199994</v>
          </cell>
          <cell r="BE367">
            <v>89.445345251800006</v>
          </cell>
          <cell r="BF367">
            <v>99.232239980299994</v>
          </cell>
          <cell r="BH367">
            <v>91.649572337500004</v>
          </cell>
          <cell r="BI367">
            <v>95.0313666017</v>
          </cell>
          <cell r="BK367">
            <v>104.3748695351</v>
          </cell>
          <cell r="BL367">
            <v>106.71914170060001</v>
          </cell>
          <cell r="BN367">
            <v>88.7623001698</v>
          </cell>
          <cell r="BO367">
            <v>93.958415317399997</v>
          </cell>
          <cell r="BQ367">
            <v>139.14066583019999</v>
          </cell>
          <cell r="BR367">
            <v>131.92992761279999</v>
          </cell>
          <cell r="BT367">
            <v>91.170710180699999</v>
          </cell>
          <cell r="BU367">
            <v>96.924042834299996</v>
          </cell>
          <cell r="BW367">
            <v>104.79929300569999</v>
          </cell>
          <cell r="BX367">
            <v>109.2174978961</v>
          </cell>
          <cell r="BZ367">
            <v>99.006668103899997</v>
          </cell>
          <cell r="CA367">
            <v>100.6483182021</v>
          </cell>
          <cell r="CC367">
            <v>102.99473854110001</v>
          </cell>
          <cell r="CD367">
            <v>103.50372265270001</v>
          </cell>
          <cell r="CF367">
            <v>94.421029192700004</v>
          </cell>
          <cell r="CG367">
            <v>99.1038262438</v>
          </cell>
          <cell r="CI367">
            <v>108.63781086429999</v>
          </cell>
          <cell r="CJ367">
            <v>109.1171226007</v>
          </cell>
          <cell r="CL367">
            <v>114.18828570869999</v>
          </cell>
          <cell r="CM367">
            <v>116.254709576</v>
          </cell>
          <cell r="CO367">
            <v>116.6657823725</v>
          </cell>
          <cell r="CP367">
            <v>118.86050843699999</v>
          </cell>
          <cell r="CR367">
            <v>104.2575038521</v>
          </cell>
          <cell r="CS367">
            <v>109.38308200340001</v>
          </cell>
          <cell r="CU367">
            <v>85.542653625</v>
          </cell>
          <cell r="CV367">
            <v>93.019831016400005</v>
          </cell>
          <cell r="CX367">
            <v>100.49293797120001</v>
          </cell>
          <cell r="CY367">
            <v>103.53687520459999</v>
          </cell>
        </row>
        <row r="368">
          <cell r="C368">
            <v>105.0671746685</v>
          </cell>
          <cell r="D368">
            <v>102.590215066</v>
          </cell>
          <cell r="F368">
            <v>103.5679272078</v>
          </cell>
          <cell r="G368">
            <v>103.5704996934</v>
          </cell>
          <cell r="I368">
            <v>103.2312263096</v>
          </cell>
          <cell r="J368">
            <v>101.49780044240001</v>
          </cell>
          <cell r="L368">
            <v>102.4704150486</v>
          </cell>
          <cell r="M368">
            <v>101.6233987322</v>
          </cell>
          <cell r="O368">
            <v>111.6722829772</v>
          </cell>
          <cell r="P368">
            <v>136.13938781749999</v>
          </cell>
          <cell r="R368">
            <v>70.3507200377</v>
          </cell>
          <cell r="S368">
            <v>68.262783089500005</v>
          </cell>
          <cell r="U368">
            <v>70.3507200377</v>
          </cell>
          <cell r="V368">
            <v>68.262783089500005</v>
          </cell>
          <cell r="AA368">
            <v>102.58841735199999</v>
          </cell>
          <cell r="AB368">
            <v>97.569890155699994</v>
          </cell>
          <cell r="AD368">
            <v>100.90226654510001</v>
          </cell>
          <cell r="AE368">
            <v>92.691527242600003</v>
          </cell>
          <cell r="AG368">
            <v>111.9462362349</v>
          </cell>
          <cell r="AH368">
            <v>121.0397088603</v>
          </cell>
          <cell r="AJ368">
            <v>101.44691056729999</v>
          </cell>
          <cell r="AK368">
            <v>100.1799398639</v>
          </cell>
          <cell r="AM368">
            <v>109.349989513</v>
          </cell>
          <cell r="AN368">
            <v>107.2618226511</v>
          </cell>
          <cell r="AP368">
            <v>107.8956924594</v>
          </cell>
          <cell r="AQ368">
            <v>107.0712433126</v>
          </cell>
          <cell r="AS368">
            <v>108.2295345468</v>
          </cell>
          <cell r="AT368">
            <v>102.34231630399999</v>
          </cell>
          <cell r="AV368">
            <v>87.274524370699993</v>
          </cell>
          <cell r="AW368">
            <v>87.282281679999997</v>
          </cell>
          <cell r="AY368">
            <v>104.48782560790001</v>
          </cell>
          <cell r="AZ368">
            <v>96.916076374200003</v>
          </cell>
          <cell r="BB368">
            <v>81.761124157400005</v>
          </cell>
          <cell r="BC368">
            <v>81.034002961400006</v>
          </cell>
          <cell r="BE368">
            <v>96.775295627600002</v>
          </cell>
          <cell r="BF368">
            <v>95.044837295799994</v>
          </cell>
          <cell r="BH368">
            <v>90.026215348899996</v>
          </cell>
          <cell r="BI368">
            <v>90.085447557400002</v>
          </cell>
          <cell r="BK368">
            <v>106.41596330039999</v>
          </cell>
          <cell r="BL368">
            <v>103.9332792924</v>
          </cell>
          <cell r="BN368">
            <v>100.83206076579999</v>
          </cell>
          <cell r="BO368">
            <v>99.071825425</v>
          </cell>
          <cell r="BQ368">
            <v>125.8903445926</v>
          </cell>
          <cell r="BR368">
            <v>123.4346658626</v>
          </cell>
          <cell r="BT368">
            <v>97.654484261999997</v>
          </cell>
          <cell r="BU368">
            <v>95.960183474100006</v>
          </cell>
          <cell r="BW368">
            <v>113.9986667053</v>
          </cell>
          <cell r="BX368">
            <v>109.3107182346</v>
          </cell>
          <cell r="BZ368">
            <v>103.5337011145</v>
          </cell>
          <cell r="CA368">
            <v>100.5626143727</v>
          </cell>
          <cell r="CC368">
            <v>105.2633578017</v>
          </cell>
          <cell r="CD368">
            <v>102.8585400516</v>
          </cell>
          <cell r="CF368">
            <v>99.7434958236</v>
          </cell>
          <cell r="CG368">
            <v>97.520885641500001</v>
          </cell>
          <cell r="CI368">
            <v>112.5497050697</v>
          </cell>
          <cell r="CJ368">
            <v>107.5861914786</v>
          </cell>
          <cell r="CL368">
            <v>121.4870916979</v>
          </cell>
          <cell r="CM368">
            <v>120.47115357769999</v>
          </cell>
          <cell r="CO368">
            <v>120.0830784618</v>
          </cell>
          <cell r="CP368">
            <v>119.82311406069999</v>
          </cell>
          <cell r="CR368">
            <v>112.7054960751</v>
          </cell>
          <cell r="CS368">
            <v>110.03490126219999</v>
          </cell>
          <cell r="CU368">
            <v>100.2394992052</v>
          </cell>
          <cell r="CV368">
            <v>99.068339952800002</v>
          </cell>
          <cell r="CX368">
            <v>104.8229405331</v>
          </cell>
          <cell r="CY368">
            <v>104.8300260159</v>
          </cell>
        </row>
        <row r="369">
          <cell r="C369">
            <v>102.9836608861</v>
          </cell>
          <cell r="D369">
            <v>103.0361740622</v>
          </cell>
          <cell r="F369">
            <v>103.2707403183</v>
          </cell>
          <cell r="G369">
            <v>103.4775377376</v>
          </cell>
          <cell r="I369">
            <v>99.582947615699993</v>
          </cell>
          <cell r="J369">
            <v>100.79434068560001</v>
          </cell>
          <cell r="L369">
            <v>97.728880710699997</v>
          </cell>
          <cell r="M369">
            <v>101.12282199249999</v>
          </cell>
          <cell r="O369">
            <v>164.21007173660001</v>
          </cell>
          <cell r="P369">
            <v>139.41327288490001</v>
          </cell>
          <cell r="R369">
            <v>72.722200071100005</v>
          </cell>
          <cell r="S369">
            <v>68.869910299400004</v>
          </cell>
          <cell r="U369">
            <v>72.722200071100005</v>
          </cell>
          <cell r="V369">
            <v>68.869910299400004</v>
          </cell>
          <cell r="AA369">
            <v>94.165265577200003</v>
          </cell>
          <cell r="AB369">
            <v>101.4307180055</v>
          </cell>
          <cell r="AD369">
            <v>86.128279371399998</v>
          </cell>
          <cell r="AE369">
            <v>95.942039535299998</v>
          </cell>
          <cell r="AG369">
            <v>118.4674175008</v>
          </cell>
          <cell r="AH369">
            <v>126.85763901679999</v>
          </cell>
          <cell r="AJ369">
            <v>112.6284490357</v>
          </cell>
          <cell r="AK369">
            <v>103.4018460643</v>
          </cell>
          <cell r="AM369">
            <v>108.3996871109</v>
          </cell>
          <cell r="AN369">
            <v>106.7565698353</v>
          </cell>
          <cell r="AP369">
            <v>106.67439048520001</v>
          </cell>
          <cell r="AQ369">
            <v>108.7250325257</v>
          </cell>
          <cell r="AS369">
            <v>105.8919469291</v>
          </cell>
          <cell r="AT369">
            <v>102.4260089384</v>
          </cell>
          <cell r="AV369">
            <v>89.202075241000003</v>
          </cell>
          <cell r="AW369">
            <v>87.054490913500004</v>
          </cell>
          <cell r="AY369">
            <v>108.45647405850001</v>
          </cell>
          <cell r="AZ369">
            <v>101.16505935249999</v>
          </cell>
          <cell r="BB369">
            <v>85.075360235100007</v>
          </cell>
          <cell r="BC369">
            <v>83.105004430999998</v>
          </cell>
          <cell r="BE369">
            <v>98.862746147300001</v>
          </cell>
          <cell r="BF369">
            <v>96.487559040199997</v>
          </cell>
          <cell r="BH369">
            <v>106.1630128717</v>
          </cell>
          <cell r="BI369">
            <v>92.662387696600007</v>
          </cell>
          <cell r="BK369">
            <v>101.20221089109999</v>
          </cell>
          <cell r="BL369">
            <v>100.682219139</v>
          </cell>
          <cell r="BN369">
            <v>102.23227348020001</v>
          </cell>
          <cell r="BO369">
            <v>100.1005618872</v>
          </cell>
          <cell r="BQ369">
            <v>116.5108990069</v>
          </cell>
          <cell r="BR369">
            <v>126.4227946323</v>
          </cell>
          <cell r="BT369">
            <v>94.878253369000007</v>
          </cell>
          <cell r="BU369">
            <v>94.936349267099999</v>
          </cell>
          <cell r="BW369">
            <v>113.24561863140001</v>
          </cell>
          <cell r="BX369">
            <v>108.2029121636</v>
          </cell>
          <cell r="BZ369">
            <v>102.5480462055</v>
          </cell>
          <cell r="CA369">
            <v>100.87559120989999</v>
          </cell>
          <cell r="CC369">
            <v>101.7843140894</v>
          </cell>
          <cell r="CD369">
            <v>103.15799129200001</v>
          </cell>
          <cell r="CF369">
            <v>100.1107125811</v>
          </cell>
          <cell r="CG369">
            <v>98.725235898099996</v>
          </cell>
          <cell r="CI369">
            <v>110.9250603876</v>
          </cell>
          <cell r="CJ369">
            <v>107.0005220984</v>
          </cell>
          <cell r="CL369">
            <v>124.3726943969</v>
          </cell>
          <cell r="CM369">
            <v>121.5913576698</v>
          </cell>
          <cell r="CO369">
            <v>118.8984282234</v>
          </cell>
          <cell r="CP369">
            <v>117.4081519722</v>
          </cell>
          <cell r="CR369">
            <v>112.6021725125</v>
          </cell>
          <cell r="CS369">
            <v>106.2301788776</v>
          </cell>
          <cell r="CU369">
            <v>93.928180874299997</v>
          </cell>
          <cell r="CV369">
            <v>93.456569753400004</v>
          </cell>
          <cell r="CX369">
            <v>104.4217409318</v>
          </cell>
          <cell r="CY369">
            <v>103.1918938207</v>
          </cell>
        </row>
        <row r="370">
          <cell r="C370">
            <v>102.7450921425</v>
          </cell>
          <cell r="D370">
            <v>103.0301755608</v>
          </cell>
          <cell r="F370">
            <v>101.0435276724</v>
          </cell>
          <cell r="G370">
            <v>99.926041463800004</v>
          </cell>
          <cell r="I370">
            <v>101.0312591608</v>
          </cell>
          <cell r="J370">
            <v>99.1558748052</v>
          </cell>
          <cell r="L370">
            <v>98.124754067799998</v>
          </cell>
          <cell r="M370">
            <v>99.590913047900003</v>
          </cell>
          <cell r="O370">
            <v>113.7025909589</v>
          </cell>
          <cell r="P370">
            <v>108.9309334557</v>
          </cell>
          <cell r="R370">
            <v>74.379511542299994</v>
          </cell>
          <cell r="S370">
            <v>68.562926642700006</v>
          </cell>
          <cell r="U370">
            <v>74.379511542299994</v>
          </cell>
          <cell r="V370">
            <v>68.562926642700006</v>
          </cell>
          <cell r="AA370">
            <v>100.6547403197</v>
          </cell>
          <cell r="AB370">
            <v>101.30846470269999</v>
          </cell>
          <cell r="AD370">
            <v>93.954475046599995</v>
          </cell>
          <cell r="AE370">
            <v>94.252607664099997</v>
          </cell>
          <cell r="AG370">
            <v>133.6492993265</v>
          </cell>
          <cell r="AH370">
            <v>133.34641529480001</v>
          </cell>
          <cell r="AJ370">
            <v>101.05301265280001</v>
          </cell>
          <cell r="AK370">
            <v>104.7133176462</v>
          </cell>
          <cell r="AM370">
            <v>106.3564875786</v>
          </cell>
          <cell r="AN370">
            <v>107.4998882838</v>
          </cell>
          <cell r="AP370">
            <v>105.902819565</v>
          </cell>
          <cell r="AQ370">
            <v>108.75305253569999</v>
          </cell>
          <cell r="AS370">
            <v>106.3343390349</v>
          </cell>
          <cell r="AT370">
            <v>102.7565459226</v>
          </cell>
          <cell r="AV370">
            <v>84.816623321799995</v>
          </cell>
          <cell r="AW370">
            <v>85.326840668700001</v>
          </cell>
          <cell r="AY370">
            <v>92.709518123099997</v>
          </cell>
          <cell r="AZ370">
            <v>98.442065536399994</v>
          </cell>
          <cell r="BB370">
            <v>78.540530189899997</v>
          </cell>
          <cell r="BC370">
            <v>80.314438629600005</v>
          </cell>
          <cell r="BE370">
            <v>100.2709776241</v>
          </cell>
          <cell r="BF370">
            <v>96.405036493099999</v>
          </cell>
          <cell r="BH370">
            <v>87.606832350600001</v>
          </cell>
          <cell r="BI370">
            <v>91.006124414799999</v>
          </cell>
          <cell r="BK370">
            <v>101.0229635992</v>
          </cell>
          <cell r="BL370">
            <v>101.21396921020001</v>
          </cell>
          <cell r="BN370">
            <v>100.2193364574</v>
          </cell>
          <cell r="BO370">
            <v>98.958304719799997</v>
          </cell>
          <cell r="BQ370">
            <v>129.01304841460001</v>
          </cell>
          <cell r="BR370">
            <v>125.7288472053</v>
          </cell>
          <cell r="BT370">
            <v>97.458190167500007</v>
          </cell>
          <cell r="BU370">
            <v>95.467962814800003</v>
          </cell>
          <cell r="BW370">
            <v>106.5357752689</v>
          </cell>
          <cell r="BX370">
            <v>106.7923354972</v>
          </cell>
          <cell r="BZ370">
            <v>102.4973977728</v>
          </cell>
          <cell r="CA370">
            <v>100.26215598749999</v>
          </cell>
          <cell r="CC370">
            <v>101.65876593749999</v>
          </cell>
          <cell r="CD370">
            <v>103.6731165071</v>
          </cell>
          <cell r="CF370">
            <v>99.181180850600001</v>
          </cell>
          <cell r="CG370">
            <v>99.587159263900006</v>
          </cell>
          <cell r="CI370">
            <v>108.7118271267</v>
          </cell>
          <cell r="CJ370">
            <v>107.2897911223</v>
          </cell>
          <cell r="CL370">
            <v>120.90610736399999</v>
          </cell>
          <cell r="CM370">
            <v>122.2356502473</v>
          </cell>
          <cell r="CO370">
            <v>122.0444623719</v>
          </cell>
          <cell r="CP370">
            <v>117.68665719880001</v>
          </cell>
          <cell r="CR370">
            <v>105.80002281589999</v>
          </cell>
          <cell r="CS370">
            <v>110.1051959847</v>
          </cell>
          <cell r="CU370">
            <v>90.903774089199999</v>
          </cell>
          <cell r="CV370">
            <v>93.439013007400007</v>
          </cell>
          <cell r="CX370">
            <v>103.8592704842</v>
          </cell>
          <cell r="CY370">
            <v>107.1817275794</v>
          </cell>
        </row>
        <row r="371">
          <cell r="C371">
            <v>106.4508124701</v>
          </cell>
          <cell r="D371">
            <v>103.2151341702</v>
          </cell>
          <cell r="F371">
            <v>101.69796463190001</v>
          </cell>
          <cell r="G371">
            <v>100.03383964530001</v>
          </cell>
          <cell r="I371">
            <v>102.1959392821</v>
          </cell>
          <cell r="J371">
            <v>99.822165558699993</v>
          </cell>
          <cell r="L371">
            <v>97.960544764199994</v>
          </cell>
          <cell r="M371">
            <v>98.080063500600005</v>
          </cell>
          <cell r="O371">
            <v>112.7344935162</v>
          </cell>
          <cell r="P371">
            <v>109.05526315199999</v>
          </cell>
          <cell r="R371">
            <v>76.3349982334</v>
          </cell>
          <cell r="S371">
            <v>69.459472513899996</v>
          </cell>
          <cell r="U371">
            <v>76.3349982334</v>
          </cell>
          <cell r="V371">
            <v>69.459472513899996</v>
          </cell>
          <cell r="AA371">
            <v>106.2594078445</v>
          </cell>
          <cell r="AB371">
            <v>104.1904885153</v>
          </cell>
          <cell r="AD371">
            <v>97.381819084699998</v>
          </cell>
          <cell r="AE371">
            <v>96.080719920099995</v>
          </cell>
          <cell r="AG371">
            <v>149.05821254599999</v>
          </cell>
          <cell r="AH371">
            <v>139.4216105811</v>
          </cell>
          <cell r="AJ371">
            <v>107.8676404679</v>
          </cell>
          <cell r="AK371">
            <v>109.4465650823</v>
          </cell>
          <cell r="AM371">
            <v>110.2505552578</v>
          </cell>
          <cell r="AN371">
            <v>106.7452290088</v>
          </cell>
          <cell r="AP371">
            <v>106.9545819288</v>
          </cell>
          <cell r="AQ371">
            <v>108.19573236559999</v>
          </cell>
          <cell r="AS371">
            <v>109.307126419</v>
          </cell>
          <cell r="AT371">
            <v>101.6262820741</v>
          </cell>
          <cell r="AV371">
            <v>90.541811757900007</v>
          </cell>
          <cell r="AW371">
            <v>84.903089406299998</v>
          </cell>
          <cell r="AY371">
            <v>101.805699903</v>
          </cell>
          <cell r="AZ371">
            <v>93.696336477900005</v>
          </cell>
          <cell r="BB371">
            <v>88.265717259699997</v>
          </cell>
          <cell r="BC371">
            <v>82.170094993600003</v>
          </cell>
          <cell r="BE371">
            <v>103.28791496220001</v>
          </cell>
          <cell r="BF371">
            <v>94.865638445399995</v>
          </cell>
          <cell r="BH371">
            <v>102.87121106550001</v>
          </cell>
          <cell r="BI371">
            <v>90.174528039999998</v>
          </cell>
          <cell r="BK371">
            <v>104.2133171656</v>
          </cell>
          <cell r="BL371">
            <v>102.06420597899999</v>
          </cell>
          <cell r="BN371">
            <v>107.0136985112</v>
          </cell>
          <cell r="BO371">
            <v>100.4499085576</v>
          </cell>
          <cell r="BQ371">
            <v>127.658518402</v>
          </cell>
          <cell r="BR371">
            <v>127.5166511699</v>
          </cell>
          <cell r="BT371">
            <v>100.0099427741</v>
          </cell>
          <cell r="BU371">
            <v>96.704143859799998</v>
          </cell>
          <cell r="BW371">
            <v>110.28193904690001</v>
          </cell>
          <cell r="BX371">
            <v>104.48669124609999</v>
          </cell>
          <cell r="BZ371">
            <v>100.66381126580001</v>
          </cell>
          <cell r="CA371">
            <v>98.706729448800004</v>
          </cell>
          <cell r="CC371">
            <v>106.9238427109</v>
          </cell>
          <cell r="CD371">
            <v>109.4974882126</v>
          </cell>
          <cell r="CF371">
            <v>106.6979483332</v>
          </cell>
          <cell r="CG371">
            <v>100.94263754959999</v>
          </cell>
          <cell r="CI371">
            <v>109.5488053573</v>
          </cell>
          <cell r="CJ371">
            <v>106.2732591268</v>
          </cell>
          <cell r="CL371">
            <v>128.78401448650001</v>
          </cell>
          <cell r="CM371">
            <v>123.876722198</v>
          </cell>
          <cell r="CO371">
            <v>119.654105016</v>
          </cell>
          <cell r="CP371">
            <v>118.4520061855</v>
          </cell>
          <cell r="CR371">
            <v>113.09760470329999</v>
          </cell>
          <cell r="CS371">
            <v>105.6478620859</v>
          </cell>
          <cell r="CU371">
            <v>90.920341173899999</v>
          </cell>
          <cell r="CV371">
            <v>90.799476031300003</v>
          </cell>
          <cell r="CX371">
            <v>103.9746552714</v>
          </cell>
          <cell r="CY371">
            <v>104.3073334473</v>
          </cell>
        </row>
        <row r="372">
          <cell r="C372">
            <v>102.9955035615</v>
          </cell>
          <cell r="D372">
            <v>103.893906792</v>
          </cell>
          <cell r="F372">
            <v>97.699482185400001</v>
          </cell>
          <cell r="G372">
            <v>99.597722386499996</v>
          </cell>
          <cell r="I372">
            <v>98.513616669000001</v>
          </cell>
          <cell r="J372">
            <v>99.229661690300006</v>
          </cell>
          <cell r="L372">
            <v>95.689029202599997</v>
          </cell>
          <cell r="M372">
            <v>97.261198973999996</v>
          </cell>
          <cell r="O372">
            <v>98.135141546900002</v>
          </cell>
          <cell r="P372">
            <v>115.55785341790001</v>
          </cell>
          <cell r="R372">
            <v>73.839160137099995</v>
          </cell>
          <cell r="S372">
            <v>69.312563273400002</v>
          </cell>
          <cell r="U372">
            <v>73.839160137099995</v>
          </cell>
          <cell r="V372">
            <v>69.312563273400002</v>
          </cell>
          <cell r="AA372">
            <v>103.4139522607</v>
          </cell>
          <cell r="AB372">
            <v>105.81495002050001</v>
          </cell>
          <cell r="AD372">
            <v>93.938937664999997</v>
          </cell>
          <cell r="AE372">
            <v>97.355070788099994</v>
          </cell>
          <cell r="AG372">
            <v>152.36897682110001</v>
          </cell>
          <cell r="AH372">
            <v>144.95619780729999</v>
          </cell>
          <cell r="AJ372">
            <v>101.273044523</v>
          </cell>
          <cell r="AK372">
            <v>106.742502188</v>
          </cell>
          <cell r="AM372">
            <v>106.62845037069999</v>
          </cell>
          <cell r="AN372">
            <v>107.29103159509999</v>
          </cell>
          <cell r="AP372">
            <v>103.9587996443</v>
          </cell>
          <cell r="AQ372">
            <v>108.3773193894</v>
          </cell>
          <cell r="AS372">
            <v>108.5467820683</v>
          </cell>
          <cell r="AT372">
            <v>105.89475082840001</v>
          </cell>
          <cell r="AV372">
            <v>89.201612706399999</v>
          </cell>
          <cell r="AW372">
            <v>86.856975113399997</v>
          </cell>
          <cell r="AY372">
            <v>109.9667633998</v>
          </cell>
          <cell r="AZ372">
            <v>97.554850343300004</v>
          </cell>
          <cell r="BB372">
            <v>85.605332134500003</v>
          </cell>
          <cell r="BC372">
            <v>80.814430585599993</v>
          </cell>
          <cell r="BE372">
            <v>97.044175456299996</v>
          </cell>
          <cell r="BF372">
            <v>93.702143604900002</v>
          </cell>
          <cell r="BH372">
            <v>83.302080271500003</v>
          </cell>
          <cell r="BI372">
            <v>90.889929633600005</v>
          </cell>
          <cell r="BK372">
            <v>100.3242879255</v>
          </cell>
          <cell r="BL372">
            <v>101.7601670378</v>
          </cell>
          <cell r="BN372">
            <v>98.175948809999994</v>
          </cell>
          <cell r="BO372">
            <v>97.158406585099996</v>
          </cell>
          <cell r="BQ372">
            <v>112.0366027187</v>
          </cell>
          <cell r="BR372">
            <v>118.7573700853</v>
          </cell>
          <cell r="BT372">
            <v>96.503404145299996</v>
          </cell>
          <cell r="BU372">
            <v>97.507785921600004</v>
          </cell>
          <cell r="BW372">
            <v>105.1350024561</v>
          </cell>
          <cell r="BX372">
            <v>105.0195734337</v>
          </cell>
          <cell r="BZ372">
            <v>97.430310591500003</v>
          </cell>
          <cell r="CA372">
            <v>99.880220910600002</v>
          </cell>
          <cell r="CC372">
            <v>104.54683278829999</v>
          </cell>
          <cell r="CD372">
            <v>106.8846554255</v>
          </cell>
          <cell r="CF372">
            <v>105.2515122838</v>
          </cell>
          <cell r="CG372">
            <v>104.39830664900001</v>
          </cell>
          <cell r="CI372">
            <v>99.983970500400005</v>
          </cell>
          <cell r="CJ372">
            <v>105.0273521979</v>
          </cell>
          <cell r="CL372">
            <v>118.86326960140001</v>
          </cell>
          <cell r="CM372">
            <v>113.835157356</v>
          </cell>
          <cell r="CO372">
            <v>117.6936807961</v>
          </cell>
          <cell r="CP372">
            <v>118.2645103967</v>
          </cell>
          <cell r="CR372">
            <v>112.6673174724</v>
          </cell>
          <cell r="CS372">
            <v>110.3668020082</v>
          </cell>
          <cell r="CU372">
            <v>87.016774998299994</v>
          </cell>
          <cell r="CV372">
            <v>88.314780849599998</v>
          </cell>
          <cell r="CX372">
            <v>103.8954046051</v>
          </cell>
          <cell r="CY372">
            <v>105.4472952217</v>
          </cell>
        </row>
        <row r="373">
          <cell r="C373">
            <v>107.445385191</v>
          </cell>
          <cell r="D373">
            <v>104.9185701278</v>
          </cell>
          <cell r="F373">
            <v>100.5048986164</v>
          </cell>
          <cell r="G373">
            <v>99.732678848600003</v>
          </cell>
          <cell r="I373">
            <v>101.0136976962</v>
          </cell>
          <cell r="J373">
            <v>99.112167146399997</v>
          </cell>
          <cell r="L373">
            <v>97.513379950900003</v>
          </cell>
          <cell r="M373">
            <v>95.086519644500001</v>
          </cell>
          <cell r="O373">
            <v>108.2289320682</v>
          </cell>
          <cell r="P373">
            <v>120.7408575451</v>
          </cell>
          <cell r="R373">
            <v>72.705213688900002</v>
          </cell>
          <cell r="S373">
            <v>69.103605702500005</v>
          </cell>
          <cell r="U373">
            <v>72.705213688900002</v>
          </cell>
          <cell r="V373">
            <v>69.103605702500005</v>
          </cell>
          <cell r="AA373">
            <v>113.974829173</v>
          </cell>
          <cell r="AB373">
            <v>110.430407686</v>
          </cell>
          <cell r="AD373">
            <v>105.2358118873</v>
          </cell>
          <cell r="AE373">
            <v>101.8676029552</v>
          </cell>
          <cell r="AG373">
            <v>159.32818279509999</v>
          </cell>
          <cell r="AH373">
            <v>152.0846972587</v>
          </cell>
          <cell r="AJ373">
            <v>111.76350444169999</v>
          </cell>
          <cell r="AK373">
            <v>111.08656763490001</v>
          </cell>
          <cell r="AM373">
            <v>110.09165270939999</v>
          </cell>
          <cell r="AN373">
            <v>107.6230967468</v>
          </cell>
          <cell r="AP373">
            <v>106.1234925609</v>
          </cell>
          <cell r="AQ373">
            <v>108.87340870120001</v>
          </cell>
          <cell r="AS373">
            <v>109.09672229740001</v>
          </cell>
          <cell r="AT373">
            <v>104.8048475136</v>
          </cell>
          <cell r="AV373">
            <v>91.183703825600006</v>
          </cell>
          <cell r="AW373">
            <v>84.379436463000005</v>
          </cell>
          <cell r="AY373">
            <v>103.91460479280001</v>
          </cell>
          <cell r="AZ373">
            <v>98.698703000600005</v>
          </cell>
          <cell r="BB373">
            <v>90.548291001199999</v>
          </cell>
          <cell r="BC373">
            <v>81.226975477099998</v>
          </cell>
          <cell r="BE373">
            <v>99.427956829699994</v>
          </cell>
          <cell r="BF373">
            <v>92.481729306099993</v>
          </cell>
          <cell r="BH373">
            <v>87.139768693099995</v>
          </cell>
          <cell r="BI373">
            <v>90.149650819000001</v>
          </cell>
          <cell r="BK373">
            <v>101.223843344</v>
          </cell>
          <cell r="BL373">
            <v>99.921231243099996</v>
          </cell>
          <cell r="BN373">
            <v>106.51347158980001</v>
          </cell>
          <cell r="BO373">
            <v>100.39481142619999</v>
          </cell>
          <cell r="BQ373">
            <v>96.257152548799993</v>
          </cell>
          <cell r="BR373">
            <v>101.87657694080001</v>
          </cell>
          <cell r="BT373">
            <v>102.6423816257</v>
          </cell>
          <cell r="BU373">
            <v>99.264626418299997</v>
          </cell>
          <cell r="BW373">
            <v>110.7116619504</v>
          </cell>
          <cell r="BX373">
            <v>106.7059980228</v>
          </cell>
          <cell r="BZ373">
            <v>99.612573894400001</v>
          </cell>
          <cell r="CA373">
            <v>97.935019734400001</v>
          </cell>
          <cell r="CC373">
            <v>101.6895231309</v>
          </cell>
          <cell r="CD373">
            <v>101.22514280839999</v>
          </cell>
          <cell r="CF373">
            <v>103.4523495114</v>
          </cell>
          <cell r="CG373">
            <v>100.5323791758</v>
          </cell>
          <cell r="CI373">
            <v>112.6006000222</v>
          </cell>
          <cell r="CJ373">
            <v>110.60457921539999</v>
          </cell>
          <cell r="CL373">
            <v>125.5264486992</v>
          </cell>
          <cell r="CM373">
            <v>122.46804856030001</v>
          </cell>
          <cell r="CO373">
            <v>125.55973232629999</v>
          </cell>
          <cell r="CP373">
            <v>118.77431939740001</v>
          </cell>
          <cell r="CR373">
            <v>117.9250296637</v>
          </cell>
          <cell r="CS373">
            <v>112.4056664524</v>
          </cell>
          <cell r="CU373">
            <v>102.16925261430001</v>
          </cell>
          <cell r="CV373">
            <v>95.514560841100007</v>
          </cell>
          <cell r="CX373">
            <v>107.4615537352</v>
          </cell>
          <cell r="CY373">
            <v>101.7983329969</v>
          </cell>
        </row>
        <row r="374">
          <cell r="C374">
            <v>104.2063160025</v>
          </cell>
          <cell r="D374">
            <v>103.2566723147</v>
          </cell>
          <cell r="F374">
            <v>96.059626067799996</v>
          </cell>
          <cell r="G374">
            <v>97.646716545100006</v>
          </cell>
          <cell r="I374">
            <v>97.713444691399999</v>
          </cell>
          <cell r="J374">
            <v>99.1124175315</v>
          </cell>
          <cell r="L374">
            <v>95.993200204700003</v>
          </cell>
          <cell r="M374">
            <v>95.056457945000005</v>
          </cell>
          <cell r="O374">
            <v>79.689993372199993</v>
          </cell>
          <cell r="P374">
            <v>92.034882301500005</v>
          </cell>
          <cell r="R374">
            <v>67.760360962899995</v>
          </cell>
          <cell r="S374">
            <v>68.637930713000003</v>
          </cell>
          <cell r="U374">
            <v>67.760360962899995</v>
          </cell>
          <cell r="V374">
            <v>68.637930713000003</v>
          </cell>
          <cell r="AA374">
            <v>110.5655294293</v>
          </cell>
          <cell r="AB374">
            <v>105.9268403738</v>
          </cell>
          <cell r="AD374">
            <v>101.61552281580001</v>
          </cell>
          <cell r="AE374">
            <v>96.517628225600006</v>
          </cell>
          <cell r="AG374">
            <v>164.24895128290001</v>
          </cell>
          <cell r="AH374">
            <v>147.78241412200001</v>
          </cell>
          <cell r="AJ374">
            <v>99.781859029700001</v>
          </cell>
          <cell r="AK374">
            <v>110.51557659079999</v>
          </cell>
          <cell r="AM374">
            <v>107.2975494599</v>
          </cell>
          <cell r="AN374">
            <v>106.7789359673</v>
          </cell>
          <cell r="AP374">
            <v>109.1861201313</v>
          </cell>
          <cell r="AQ374">
            <v>108.4944487365</v>
          </cell>
          <cell r="AS374">
            <v>107.0983005872</v>
          </cell>
          <cell r="AT374">
            <v>104.8435111255</v>
          </cell>
          <cell r="AV374">
            <v>84.465114600700005</v>
          </cell>
          <cell r="AW374">
            <v>82.002719178199996</v>
          </cell>
          <cell r="AY374">
            <v>96.232729170900001</v>
          </cell>
          <cell r="AZ374">
            <v>97.679360730699997</v>
          </cell>
          <cell r="BB374">
            <v>87.479137658499994</v>
          </cell>
          <cell r="BC374">
            <v>82.993839809600004</v>
          </cell>
          <cell r="BE374">
            <v>92.118490908400005</v>
          </cell>
          <cell r="BF374">
            <v>88.103863634000007</v>
          </cell>
          <cell r="BH374">
            <v>90.917439145100005</v>
          </cell>
          <cell r="BI374">
            <v>89.144297859199995</v>
          </cell>
          <cell r="BK374">
            <v>98.911992386400001</v>
          </cell>
          <cell r="BL374">
            <v>99.306212894300003</v>
          </cell>
          <cell r="BN374">
            <v>98.156620098700003</v>
          </cell>
          <cell r="BO374">
            <v>92.815731763399995</v>
          </cell>
          <cell r="BQ374">
            <v>114.89597559160001</v>
          </cell>
          <cell r="BR374">
            <v>119.7075170274</v>
          </cell>
          <cell r="BT374">
            <v>97.836254854700002</v>
          </cell>
          <cell r="BU374">
            <v>99.241523929899998</v>
          </cell>
          <cell r="BW374">
            <v>107.6599302824</v>
          </cell>
          <cell r="BX374">
            <v>106.5464286134</v>
          </cell>
          <cell r="BZ374">
            <v>98.656331659700001</v>
          </cell>
          <cell r="CA374">
            <v>99.149346497400003</v>
          </cell>
          <cell r="CC374">
            <v>104.8716942865</v>
          </cell>
          <cell r="CD374">
            <v>104.8314308897</v>
          </cell>
          <cell r="CF374">
            <v>98.141222151400001</v>
          </cell>
          <cell r="CG374">
            <v>95.232615979100004</v>
          </cell>
          <cell r="CI374">
            <v>99.350591245100006</v>
          </cell>
          <cell r="CJ374">
            <v>104.59895659510001</v>
          </cell>
          <cell r="CL374">
            <v>123.6980302028</v>
          </cell>
          <cell r="CM374">
            <v>123.5618130318</v>
          </cell>
          <cell r="CO374">
            <v>118.6671241369</v>
          </cell>
          <cell r="CP374">
            <v>118.1788677386</v>
          </cell>
          <cell r="CR374">
            <v>109.15248192769999</v>
          </cell>
          <cell r="CS374">
            <v>106.9095988668</v>
          </cell>
          <cell r="CU374">
            <v>99.851363631500007</v>
          </cell>
          <cell r="CV374">
            <v>89.506206954299998</v>
          </cell>
          <cell r="CX374">
            <v>104.5918296385</v>
          </cell>
          <cell r="CY374">
            <v>102.45487668840001</v>
          </cell>
        </row>
        <row r="375">
          <cell r="C375">
            <v>99.289939831400005</v>
          </cell>
          <cell r="D375">
            <v>103.1845539</v>
          </cell>
          <cell r="F375">
            <v>101.9592645307</v>
          </cell>
          <cell r="G375">
            <v>97.9260664926</v>
          </cell>
          <cell r="I375">
            <v>99.424885219000004</v>
          </cell>
          <cell r="J375">
            <v>98.440792368900006</v>
          </cell>
          <cell r="L375">
            <v>93.949229777699998</v>
          </cell>
          <cell r="M375">
            <v>92.870578346599999</v>
          </cell>
          <cell r="O375">
            <v>161.88333832160001</v>
          </cell>
          <cell r="P375">
            <v>114.8457195113</v>
          </cell>
          <cell r="R375">
            <v>63.443012591900001</v>
          </cell>
          <cell r="S375">
            <v>68.000646941400007</v>
          </cell>
          <cell r="U375">
            <v>63.443012591900001</v>
          </cell>
          <cell r="V375">
            <v>68.000646941400007</v>
          </cell>
          <cell r="AA375">
            <v>108.95798927529999</v>
          </cell>
          <cell r="AB375">
            <v>106.07092854130001</v>
          </cell>
          <cell r="AD375">
            <v>96.560591452699995</v>
          </cell>
          <cell r="AE375">
            <v>97.326236071099999</v>
          </cell>
          <cell r="AG375">
            <v>159.22217393170001</v>
          </cell>
          <cell r="AH375">
            <v>144.71596338360001</v>
          </cell>
          <cell r="AJ375">
            <v>122.39387844149999</v>
          </cell>
          <cell r="AK375">
            <v>108.4991218942</v>
          </cell>
          <cell r="AM375">
            <v>99.233465656199996</v>
          </cell>
          <cell r="AN375">
            <v>106.46050592749999</v>
          </cell>
          <cell r="AP375">
            <v>111.6527976818</v>
          </cell>
          <cell r="AQ375">
            <v>108.59183782940001</v>
          </cell>
          <cell r="AS375">
            <v>99.941710736600001</v>
          </cell>
          <cell r="AT375">
            <v>106.09039447470001</v>
          </cell>
          <cell r="AV375">
            <v>64.282296768099997</v>
          </cell>
          <cell r="AW375">
            <v>78.110232164300001</v>
          </cell>
          <cell r="AY375">
            <v>91.157477957300003</v>
          </cell>
          <cell r="AZ375">
            <v>96.572619231399997</v>
          </cell>
          <cell r="BB375">
            <v>70.135727439999997</v>
          </cell>
          <cell r="BC375">
            <v>78.009116856099993</v>
          </cell>
          <cell r="BE375">
            <v>74.929974943900007</v>
          </cell>
          <cell r="BF375">
            <v>86.8214518021</v>
          </cell>
          <cell r="BH375">
            <v>72.845107667400001</v>
          </cell>
          <cell r="BI375">
            <v>86.582908847300004</v>
          </cell>
          <cell r="BK375">
            <v>93.179835420800003</v>
          </cell>
          <cell r="BL375">
            <v>99.877437867599994</v>
          </cell>
          <cell r="BN375">
            <v>103.9839189038</v>
          </cell>
          <cell r="BO375">
            <v>103.4954049207</v>
          </cell>
          <cell r="BQ375">
            <v>130.78072974739999</v>
          </cell>
          <cell r="BR375">
            <v>130.8833759904</v>
          </cell>
          <cell r="BT375">
            <v>96.446215607200003</v>
          </cell>
          <cell r="BU375">
            <v>100.75288290189999</v>
          </cell>
          <cell r="BW375">
            <v>92.4602209918</v>
          </cell>
          <cell r="BX375">
            <v>107.855672482</v>
          </cell>
          <cell r="BZ375">
            <v>96.094426336200002</v>
          </cell>
          <cell r="CA375">
            <v>97.893943510499994</v>
          </cell>
          <cell r="CC375">
            <v>101.5036394605</v>
          </cell>
          <cell r="CD375">
            <v>102.27340634540001</v>
          </cell>
          <cell r="CF375">
            <v>88.985296099999999</v>
          </cell>
          <cell r="CG375">
            <v>99.820231060500006</v>
          </cell>
          <cell r="CI375">
            <v>92.037448988400001</v>
          </cell>
          <cell r="CJ375">
            <v>104.6129644049</v>
          </cell>
          <cell r="CL375">
            <v>116.7534472225</v>
          </cell>
          <cell r="CM375">
            <v>127.26527459739999</v>
          </cell>
          <cell r="CO375">
            <v>108.4760653363</v>
          </cell>
          <cell r="CP375">
            <v>118.50421136289999</v>
          </cell>
          <cell r="CR375">
            <v>86.715024491799994</v>
          </cell>
          <cell r="CS375">
            <v>104.28835659569999</v>
          </cell>
          <cell r="CU375">
            <v>89.4414023888</v>
          </cell>
          <cell r="CV375">
            <v>90.803355851000006</v>
          </cell>
          <cell r="CX375">
            <v>102.9001871208</v>
          </cell>
          <cell r="CY375">
            <v>105.1085045566</v>
          </cell>
        </row>
        <row r="376">
          <cell r="C376">
            <v>101.6635876589</v>
          </cell>
          <cell r="D376">
            <v>103.545906739</v>
          </cell>
          <cell r="F376">
            <v>102.42466032039999</v>
          </cell>
          <cell r="G376">
            <v>99.221654896199993</v>
          </cell>
          <cell r="I376">
            <v>99.218864420599999</v>
          </cell>
          <cell r="J376">
            <v>97.493876384100005</v>
          </cell>
          <cell r="L376">
            <v>100.96282310150001</v>
          </cell>
          <cell r="M376">
            <v>98.078057236899994</v>
          </cell>
          <cell r="O376">
            <v>140.98717402779999</v>
          </cell>
          <cell r="P376">
            <v>125.5576811517</v>
          </cell>
          <cell r="R376">
            <v>59.451426034000001</v>
          </cell>
          <cell r="S376">
            <v>65.182316445500007</v>
          </cell>
          <cell r="U376">
            <v>59.451426034000001</v>
          </cell>
          <cell r="V376">
            <v>65.182316445500007</v>
          </cell>
          <cell r="AA376">
            <v>103.90542911599999</v>
          </cell>
          <cell r="AB376">
            <v>108.284300405</v>
          </cell>
          <cell r="AD376">
            <v>96.994332436199997</v>
          </cell>
          <cell r="AE376">
            <v>100.73484420379999</v>
          </cell>
          <cell r="AG376">
            <v>136.18266281039999</v>
          </cell>
          <cell r="AH376">
            <v>146.25986251800001</v>
          </cell>
          <cell r="AJ376">
            <v>106.3832911328</v>
          </cell>
          <cell r="AK376">
            <v>107.5959164938</v>
          </cell>
          <cell r="AM376">
            <v>104.7961573967</v>
          </cell>
          <cell r="AN376">
            <v>106.515736455</v>
          </cell>
          <cell r="AP376">
            <v>111.03203865170001</v>
          </cell>
          <cell r="AQ376">
            <v>107.61466553859999</v>
          </cell>
          <cell r="AS376">
            <v>96.159305586499997</v>
          </cell>
          <cell r="AT376">
            <v>105.6252598848</v>
          </cell>
          <cell r="AV376">
            <v>79.897366227099994</v>
          </cell>
          <cell r="AW376">
            <v>81.444949812199994</v>
          </cell>
          <cell r="AY376">
            <v>86.742450816300007</v>
          </cell>
          <cell r="AZ376">
            <v>95.805713387799997</v>
          </cell>
          <cell r="BB376">
            <v>73.936865190999995</v>
          </cell>
          <cell r="BC376">
            <v>78.697636469399995</v>
          </cell>
          <cell r="BE376">
            <v>78.787704816399994</v>
          </cell>
          <cell r="BF376">
            <v>82.930440846400003</v>
          </cell>
          <cell r="BH376">
            <v>80.339434676600007</v>
          </cell>
          <cell r="BI376">
            <v>85.409622855999999</v>
          </cell>
          <cell r="BK376">
            <v>100.2063315181</v>
          </cell>
          <cell r="BL376">
            <v>98.600552553900002</v>
          </cell>
          <cell r="BN376">
            <v>88.239519840100002</v>
          </cell>
          <cell r="BO376">
            <v>94.469553746000003</v>
          </cell>
          <cell r="BQ376">
            <v>150.8308193698</v>
          </cell>
          <cell r="BR376">
            <v>142.24386416370001</v>
          </cell>
          <cell r="BT376">
            <v>101.8980601582</v>
          </cell>
          <cell r="BU376">
            <v>102.09822037239999</v>
          </cell>
          <cell r="BW376">
            <v>103.1808228518</v>
          </cell>
          <cell r="BX376">
            <v>105.2536453498</v>
          </cell>
          <cell r="BZ376">
            <v>98.478795737799999</v>
          </cell>
          <cell r="CA376">
            <v>99.481957284800004</v>
          </cell>
          <cell r="CC376">
            <v>109.4480685954</v>
          </cell>
          <cell r="CD376">
            <v>104.53958027340001</v>
          </cell>
          <cell r="CF376">
            <v>97.820500139000004</v>
          </cell>
          <cell r="CG376">
            <v>98.596874345499998</v>
          </cell>
          <cell r="CI376">
            <v>104.1952856808</v>
          </cell>
          <cell r="CJ376">
            <v>104.1985750791</v>
          </cell>
          <cell r="CL376">
            <v>110.90770936449999</v>
          </cell>
          <cell r="CM376">
            <v>119.3316380731</v>
          </cell>
          <cell r="CO376">
            <v>113.9193029342</v>
          </cell>
          <cell r="CP376">
            <v>116.6139425082</v>
          </cell>
          <cell r="CR376">
            <v>99.588459090000001</v>
          </cell>
          <cell r="CS376">
            <v>104.4038664432</v>
          </cell>
          <cell r="CU376">
            <v>91.204188050699997</v>
          </cell>
          <cell r="CV376">
            <v>93.423474194600004</v>
          </cell>
          <cell r="CX376">
            <v>103.90911601160001</v>
          </cell>
          <cell r="CY376">
            <v>105.894201018</v>
          </cell>
        </row>
        <row r="377">
          <cell r="C377">
            <v>98.701406817899993</v>
          </cell>
          <cell r="D377">
            <v>102.0839207361</v>
          </cell>
          <cell r="F377">
            <v>96.474921414899995</v>
          </cell>
          <cell r="G377">
            <v>98.336207860000002</v>
          </cell>
          <cell r="I377">
            <v>91.630040769800004</v>
          </cell>
          <cell r="J377">
            <v>96.347489490300006</v>
          </cell>
          <cell r="L377">
            <v>98.0015167854</v>
          </cell>
          <cell r="M377">
            <v>95.808720479399994</v>
          </cell>
          <cell r="O377">
            <v>138.7092912805</v>
          </cell>
          <cell r="P377">
            <v>122.6151033137</v>
          </cell>
          <cell r="R377">
            <v>58.901495381300002</v>
          </cell>
          <cell r="S377">
            <v>66.662559544900006</v>
          </cell>
          <cell r="U377">
            <v>58.901495381300002</v>
          </cell>
          <cell r="V377">
            <v>66.662559544900006</v>
          </cell>
          <cell r="AA377">
            <v>94.514952294099999</v>
          </cell>
          <cell r="AB377">
            <v>102.8770628826</v>
          </cell>
          <cell r="AD377">
            <v>85.784204135899998</v>
          </cell>
          <cell r="AE377">
            <v>93.658343045799995</v>
          </cell>
          <cell r="AG377">
            <v>136.97805786180001</v>
          </cell>
          <cell r="AH377">
            <v>146.0343735438</v>
          </cell>
          <cell r="AJ377">
            <v>95.658314758100005</v>
          </cell>
          <cell r="AK377">
            <v>104.1376870198</v>
          </cell>
          <cell r="AM377">
            <v>104.11242942120001</v>
          </cell>
          <cell r="AN377">
            <v>105.9173246188</v>
          </cell>
          <cell r="AP377">
            <v>109.1884030184</v>
          </cell>
          <cell r="AQ377">
            <v>107.56432468689999</v>
          </cell>
          <cell r="AS377">
            <v>97.447124345999995</v>
          </cell>
          <cell r="AT377">
            <v>106.0650546066</v>
          </cell>
          <cell r="AV377">
            <v>81.185935318600002</v>
          </cell>
          <cell r="AW377">
            <v>81.637230467799995</v>
          </cell>
          <cell r="AY377">
            <v>83.532696681700003</v>
          </cell>
          <cell r="AZ377">
            <v>92.847379416099997</v>
          </cell>
          <cell r="BB377">
            <v>68.981591965299998</v>
          </cell>
          <cell r="BC377">
            <v>74.911701663499997</v>
          </cell>
          <cell r="BE377">
            <v>79.284500734000005</v>
          </cell>
          <cell r="BF377">
            <v>84.219803396399996</v>
          </cell>
          <cell r="BH377">
            <v>87.909764128099994</v>
          </cell>
          <cell r="BI377">
            <v>87.347781739499993</v>
          </cell>
          <cell r="BK377">
            <v>98.079071835700006</v>
          </cell>
          <cell r="BL377">
            <v>99.295116302500006</v>
          </cell>
          <cell r="BN377">
            <v>83.344337224300006</v>
          </cell>
          <cell r="BO377">
            <v>93.207841119299999</v>
          </cell>
          <cell r="BQ377">
            <v>134.41813770920001</v>
          </cell>
          <cell r="BR377">
            <v>141.26888471090001</v>
          </cell>
          <cell r="BT377">
            <v>100.136786527</v>
          </cell>
          <cell r="BU377">
            <v>102.7842047462</v>
          </cell>
          <cell r="BW377">
            <v>101.6575322739</v>
          </cell>
          <cell r="BX377">
            <v>105.75312250029999</v>
          </cell>
          <cell r="BZ377">
            <v>94.811010956999993</v>
          </cell>
          <cell r="CA377">
            <v>100.49709272459999</v>
          </cell>
          <cell r="CC377">
            <v>100.79607787339999</v>
          </cell>
          <cell r="CD377">
            <v>102.6213274685</v>
          </cell>
          <cell r="CF377">
            <v>93.243546166499996</v>
          </cell>
          <cell r="CG377">
            <v>96.231505133699997</v>
          </cell>
          <cell r="CI377">
            <v>100.8917012555</v>
          </cell>
          <cell r="CJ377">
            <v>103.2021498637</v>
          </cell>
          <cell r="CL377">
            <v>111.8569924996</v>
          </cell>
          <cell r="CM377">
            <v>112.72613320790001</v>
          </cell>
          <cell r="CO377">
            <v>111.37815146760001</v>
          </cell>
          <cell r="CP377">
            <v>114.8157738461</v>
          </cell>
          <cell r="CR377">
            <v>105.50912325909999</v>
          </cell>
          <cell r="CS377">
            <v>106.40276651729999</v>
          </cell>
          <cell r="CU377">
            <v>85.622596210599994</v>
          </cell>
          <cell r="CV377">
            <v>90.701113408599994</v>
          </cell>
          <cell r="CX377">
            <v>101.7835931565</v>
          </cell>
          <cell r="CY377">
            <v>102.77416472589999</v>
          </cell>
        </row>
        <row r="378">
          <cell r="C378">
            <v>102.0336161126</v>
          </cell>
          <cell r="D378">
            <v>102.5753125336</v>
          </cell>
          <cell r="F378">
            <v>94.655804531499996</v>
          </cell>
          <cell r="G378">
            <v>96.1815357065</v>
          </cell>
          <cell r="I378">
            <v>97.397438109999996</v>
          </cell>
          <cell r="J378">
            <v>96.139233032199996</v>
          </cell>
          <cell r="L378">
            <v>89.272991668399996</v>
          </cell>
          <cell r="M378">
            <v>91.413229142999995</v>
          </cell>
          <cell r="O378">
            <v>90.163993206699999</v>
          </cell>
          <cell r="P378">
            <v>119.1821684186</v>
          </cell>
          <cell r="R378">
            <v>63.150892344500001</v>
          </cell>
          <cell r="S378">
            <v>67.415861000899994</v>
          </cell>
          <cell r="U378">
            <v>63.150892344500001</v>
          </cell>
          <cell r="V378">
            <v>67.415861000899994</v>
          </cell>
          <cell r="AA378">
            <v>101.6282472999</v>
          </cell>
          <cell r="AB378">
            <v>102.6481444993</v>
          </cell>
          <cell r="AD378">
            <v>95.834392602999998</v>
          </cell>
          <cell r="AE378">
            <v>95.309633117499999</v>
          </cell>
          <cell r="AG378">
            <v>134.7631292419</v>
          </cell>
          <cell r="AH378">
            <v>142.6054418734</v>
          </cell>
          <cell r="AJ378">
            <v>96.551869573000005</v>
          </cell>
          <cell r="AK378">
            <v>101.2569119058</v>
          </cell>
          <cell r="AM378">
            <v>107.2280283289</v>
          </cell>
          <cell r="AN378">
            <v>107.28517452529999</v>
          </cell>
          <cell r="AP378">
            <v>110.1015653263</v>
          </cell>
          <cell r="AQ378">
            <v>109.65759353209999</v>
          </cell>
          <cell r="AS378">
            <v>102.43353060930001</v>
          </cell>
          <cell r="AT378">
            <v>109.18515110689999</v>
          </cell>
          <cell r="AV378">
            <v>82.625252379900004</v>
          </cell>
          <cell r="AW378">
            <v>86.531326803100001</v>
          </cell>
          <cell r="AY378">
            <v>87.295994900599993</v>
          </cell>
          <cell r="AZ378">
            <v>95.808681725499994</v>
          </cell>
          <cell r="BB378">
            <v>69.696871922699998</v>
          </cell>
          <cell r="BC378">
            <v>75.025847971199994</v>
          </cell>
          <cell r="BE378">
            <v>76.350953902100002</v>
          </cell>
          <cell r="BF378">
            <v>84.505787110399993</v>
          </cell>
          <cell r="BH378">
            <v>90.142282076000001</v>
          </cell>
          <cell r="BI378">
            <v>84.518516968599997</v>
          </cell>
          <cell r="BK378">
            <v>100.78146814989999</v>
          </cell>
          <cell r="BL378">
            <v>100.3185421892</v>
          </cell>
          <cell r="BN378">
            <v>86.183512783699996</v>
          </cell>
          <cell r="BO378">
            <v>93.707101132700004</v>
          </cell>
          <cell r="BQ378">
            <v>163.82156655969999</v>
          </cell>
          <cell r="BR378">
            <v>149.1494567565</v>
          </cell>
          <cell r="BT378">
            <v>106.5282447064</v>
          </cell>
          <cell r="BU378">
            <v>105.01163714649999</v>
          </cell>
          <cell r="BW378">
            <v>103.81225454050001</v>
          </cell>
          <cell r="BX378">
            <v>107.6355691561</v>
          </cell>
          <cell r="BZ378">
            <v>96.667427016999994</v>
          </cell>
          <cell r="CA378">
            <v>98.953892764700001</v>
          </cell>
          <cell r="CC378">
            <v>102.3208802156</v>
          </cell>
          <cell r="CD378">
            <v>100.6083108957</v>
          </cell>
          <cell r="CF378">
            <v>96.571660535099994</v>
          </cell>
          <cell r="CG378">
            <v>98.471033820299994</v>
          </cell>
          <cell r="CI378">
            <v>108.4469294818</v>
          </cell>
          <cell r="CJ378">
            <v>104.6854818552</v>
          </cell>
          <cell r="CL378">
            <v>121.1328156764</v>
          </cell>
          <cell r="CM378">
            <v>121.0881063466</v>
          </cell>
          <cell r="CO378">
            <v>114.90003792989999</v>
          </cell>
          <cell r="CP378">
            <v>115.9171058931</v>
          </cell>
          <cell r="CR378">
            <v>103.07150440549999</v>
          </cell>
          <cell r="CS378">
            <v>105.9364245372</v>
          </cell>
          <cell r="CU378">
            <v>85.460243559999995</v>
          </cell>
          <cell r="CV378">
            <v>90.329497118299997</v>
          </cell>
          <cell r="CX378">
            <v>108.0821304454</v>
          </cell>
          <cell r="CY378">
            <v>106.1449559964</v>
          </cell>
        </row>
        <row r="379">
          <cell r="C379">
            <v>104.44419621439999</v>
          </cell>
          <cell r="D379">
            <v>102.0020796176</v>
          </cell>
          <cell r="F379">
            <v>92.976888782000003</v>
          </cell>
          <cell r="G379">
            <v>94.0834795074</v>
          </cell>
          <cell r="I379">
            <v>92.353389948499995</v>
          </cell>
          <cell r="J379">
            <v>94.106189234599995</v>
          </cell>
          <cell r="L379">
            <v>91.035310481600007</v>
          </cell>
          <cell r="M379">
            <v>89.806794556699998</v>
          </cell>
          <cell r="O379">
            <v>107.5945516156</v>
          </cell>
          <cell r="P379">
            <v>112.2677817117</v>
          </cell>
          <cell r="R379">
            <v>62.6639537812</v>
          </cell>
          <cell r="S379">
            <v>65.528973201300005</v>
          </cell>
          <cell r="U379">
            <v>62.6639537812</v>
          </cell>
          <cell r="V379">
            <v>65.528973201300005</v>
          </cell>
          <cell r="AA379">
            <v>109.2715778333</v>
          </cell>
          <cell r="AB379">
            <v>105.1684735912</v>
          </cell>
          <cell r="AD379">
            <v>104.6477630121</v>
          </cell>
          <cell r="AE379">
            <v>99.245964937599993</v>
          </cell>
          <cell r="AG379">
            <v>126.24926695480001</v>
          </cell>
          <cell r="AH379">
            <v>135.34290237619999</v>
          </cell>
          <cell r="AJ379">
            <v>116.3658268538</v>
          </cell>
          <cell r="AK379">
            <v>105.7663516911</v>
          </cell>
          <cell r="AM379">
            <v>109.1383392324</v>
          </cell>
          <cell r="AN379">
            <v>105.4820283729</v>
          </cell>
          <cell r="AP379">
            <v>110.9907017428</v>
          </cell>
          <cell r="AQ379">
            <v>106.81126238180001</v>
          </cell>
          <cell r="AS379">
            <v>106.3553520004</v>
          </cell>
          <cell r="AT379">
            <v>102.2909952003</v>
          </cell>
          <cell r="AV379">
            <v>82.537185343600001</v>
          </cell>
          <cell r="AW379">
            <v>79.075074855500006</v>
          </cell>
          <cell r="AY379">
            <v>97.011625566099994</v>
          </cell>
          <cell r="AZ379">
            <v>92.968830980700005</v>
          </cell>
          <cell r="BB379">
            <v>73.296206777400002</v>
          </cell>
          <cell r="BC379">
            <v>72.331980110900005</v>
          </cell>
          <cell r="BE379">
            <v>78.249590688200001</v>
          </cell>
          <cell r="BF379">
            <v>77.273933329599998</v>
          </cell>
          <cell r="BH379">
            <v>88.489561457799994</v>
          </cell>
          <cell r="BI379">
            <v>85.509386324800005</v>
          </cell>
          <cell r="BK379">
            <v>103.287412813</v>
          </cell>
          <cell r="BL379">
            <v>99.660686354000006</v>
          </cell>
          <cell r="BN379">
            <v>96.194421222499997</v>
          </cell>
          <cell r="BO379">
            <v>95.516755226900003</v>
          </cell>
          <cell r="BQ379">
            <v>137.55282640230001</v>
          </cell>
          <cell r="BR379">
            <v>129.6347906629</v>
          </cell>
          <cell r="BT379">
            <v>104.63313862690001</v>
          </cell>
          <cell r="BU379">
            <v>103.6186023922</v>
          </cell>
          <cell r="BW379">
            <v>109.37095646669999</v>
          </cell>
          <cell r="BX379">
            <v>103.81466904600001</v>
          </cell>
          <cell r="BZ379">
            <v>100.7844547007</v>
          </cell>
          <cell r="CA379">
            <v>97.623153811400002</v>
          </cell>
          <cell r="CC379">
            <v>102.947829369</v>
          </cell>
          <cell r="CD379">
            <v>101.0296786401</v>
          </cell>
          <cell r="CF379">
            <v>99.563513540399995</v>
          </cell>
          <cell r="CG379">
            <v>95.710973514000003</v>
          </cell>
          <cell r="CI379">
            <v>109.57961825300001</v>
          </cell>
          <cell r="CJ379">
            <v>102.7614004871</v>
          </cell>
          <cell r="CL379">
            <v>120.7003107471</v>
          </cell>
          <cell r="CM379">
            <v>116.6461730428</v>
          </cell>
          <cell r="CO379">
            <v>120.537230643</v>
          </cell>
          <cell r="CP379">
            <v>116.4028994242</v>
          </cell>
          <cell r="CR379">
            <v>110.4683149966</v>
          </cell>
          <cell r="CS379">
            <v>105.1144574634</v>
          </cell>
          <cell r="CU379">
            <v>84.464704356699997</v>
          </cell>
          <cell r="CV379">
            <v>84.962350878099997</v>
          </cell>
          <cell r="CX379">
            <v>106.8058619544</v>
          </cell>
          <cell r="CY379">
            <v>100.8368562215</v>
          </cell>
        </row>
        <row r="380">
          <cell r="C380">
            <v>105.14101898289999</v>
          </cell>
          <cell r="D380">
            <v>102.1100286491</v>
          </cell>
          <cell r="F380">
            <v>94.377049747800001</v>
          </cell>
          <cell r="G380">
            <v>94.381017312200001</v>
          </cell>
          <cell r="I380">
            <v>95.275049163299997</v>
          </cell>
          <cell r="J380">
            <v>93.695670706300007</v>
          </cell>
          <cell r="L380">
            <v>92.273606742300004</v>
          </cell>
          <cell r="M380">
            <v>91.489274535299998</v>
          </cell>
          <cell r="O380">
            <v>94.367512736199998</v>
          </cell>
          <cell r="P380">
            <v>116.5385651591</v>
          </cell>
          <cell r="R380">
            <v>70.488312759300001</v>
          </cell>
          <cell r="S380">
            <v>68.327945888000002</v>
          </cell>
          <cell r="U380">
            <v>70.488312759300001</v>
          </cell>
          <cell r="V380">
            <v>68.327945888000002</v>
          </cell>
          <cell r="AA380">
            <v>113.5583184497</v>
          </cell>
          <cell r="AB380">
            <v>105.5510033568</v>
          </cell>
          <cell r="AD380">
            <v>113.3109559973</v>
          </cell>
          <cell r="AE380">
            <v>101.0134782169</v>
          </cell>
          <cell r="AG380">
            <v>122.0003325779</v>
          </cell>
          <cell r="AH380">
            <v>132.89226958840001</v>
          </cell>
          <cell r="AJ380">
            <v>105.0672226654</v>
          </cell>
          <cell r="AK380">
            <v>103.7925818036</v>
          </cell>
          <cell r="AM380">
            <v>107.9569581807</v>
          </cell>
          <cell r="AN380">
            <v>105.6221533624</v>
          </cell>
          <cell r="AP380">
            <v>108.45825739049999</v>
          </cell>
          <cell r="AQ380">
            <v>107.6542469999</v>
          </cell>
          <cell r="AS380">
            <v>111.6345016641</v>
          </cell>
          <cell r="AT380">
            <v>106.3376284056</v>
          </cell>
          <cell r="AV380">
            <v>79.851796062700004</v>
          </cell>
          <cell r="AW380">
            <v>80.448327302699994</v>
          </cell>
          <cell r="AY380">
            <v>100.6017145456</v>
          </cell>
          <cell r="AZ380">
            <v>94.122656260300005</v>
          </cell>
          <cell r="BB380">
            <v>72.797001566500001</v>
          </cell>
          <cell r="BC380">
            <v>73.192880035300007</v>
          </cell>
          <cell r="BE380">
            <v>84.181141232000002</v>
          </cell>
          <cell r="BF380">
            <v>82.662790712900005</v>
          </cell>
          <cell r="BH380">
            <v>87.487457082399999</v>
          </cell>
          <cell r="BI380">
            <v>88.318306116800002</v>
          </cell>
          <cell r="BK380">
            <v>101.9109776146</v>
          </cell>
          <cell r="BL380">
            <v>99.373264924500006</v>
          </cell>
          <cell r="BN380">
            <v>97.491204879600005</v>
          </cell>
          <cell r="BO380">
            <v>94.924680232100002</v>
          </cell>
          <cell r="BQ380">
            <v>126.4199170978</v>
          </cell>
          <cell r="BR380">
            <v>125.7799325213</v>
          </cell>
          <cell r="BT380">
            <v>106.147742314</v>
          </cell>
          <cell r="BU380">
            <v>104.76376625579999</v>
          </cell>
          <cell r="BW380">
            <v>113.20266622379999</v>
          </cell>
          <cell r="BX380">
            <v>108.5124064492</v>
          </cell>
          <cell r="BZ380">
            <v>100.89607492090001</v>
          </cell>
          <cell r="CA380">
            <v>98.0343891009</v>
          </cell>
          <cell r="CC380">
            <v>101.2472358892</v>
          </cell>
          <cell r="CD380">
            <v>99.482702694500006</v>
          </cell>
          <cell r="CF380">
            <v>98.965315894400007</v>
          </cell>
          <cell r="CG380">
            <v>97.626439006599995</v>
          </cell>
          <cell r="CI380">
            <v>106.5058041002</v>
          </cell>
          <cell r="CJ380">
            <v>100.5464834691</v>
          </cell>
          <cell r="CL380">
            <v>118.2433476361</v>
          </cell>
          <cell r="CM380">
            <v>116.4316671421</v>
          </cell>
          <cell r="CO380">
            <v>117.8033058717</v>
          </cell>
          <cell r="CP380">
            <v>118.142988507</v>
          </cell>
          <cell r="CR380">
            <v>109.1871392644</v>
          </cell>
          <cell r="CS380">
            <v>104.79153646499999</v>
          </cell>
          <cell r="CU380">
            <v>88.5260985046</v>
          </cell>
          <cell r="CV380">
            <v>87.8336427216</v>
          </cell>
          <cell r="CX380">
            <v>106.3153186304</v>
          </cell>
          <cell r="CY380">
            <v>106.62579452049999</v>
          </cell>
        </row>
        <row r="381">
          <cell r="C381">
            <v>101.2348634409</v>
          </cell>
          <cell r="D381">
            <v>102.3222996068</v>
          </cell>
          <cell r="F381">
            <v>92.485561777200004</v>
          </cell>
          <cell r="G381">
            <v>93.051438368299998</v>
          </cell>
          <cell r="I381">
            <v>93.069325599799996</v>
          </cell>
          <cell r="J381">
            <v>94.187600595399999</v>
          </cell>
          <cell r="L381">
            <v>83.247960634099996</v>
          </cell>
          <cell r="M381">
            <v>86.791956194600004</v>
          </cell>
          <cell r="O381">
            <v>126.280253156</v>
          </cell>
          <cell r="P381">
            <v>110.3285970971</v>
          </cell>
          <cell r="R381">
            <v>72.059922444999998</v>
          </cell>
          <cell r="S381">
            <v>68.217182700999999</v>
          </cell>
          <cell r="U381">
            <v>72.059922444999998</v>
          </cell>
          <cell r="V381">
            <v>68.217182700999999</v>
          </cell>
          <cell r="AA381">
            <v>95.748977506299994</v>
          </cell>
          <cell r="AB381">
            <v>102.69958807259999</v>
          </cell>
          <cell r="AD381">
            <v>87.101423619200006</v>
          </cell>
          <cell r="AE381">
            <v>96.761915518400002</v>
          </cell>
          <cell r="AG381">
            <v>128.03835938290001</v>
          </cell>
          <cell r="AH381">
            <v>133.15881029670001</v>
          </cell>
          <cell r="AJ381">
            <v>108.38407657560001</v>
          </cell>
          <cell r="AK381">
            <v>100.6790113651</v>
          </cell>
          <cell r="AM381">
            <v>107.3074826702</v>
          </cell>
          <cell r="AN381">
            <v>107.2013558686</v>
          </cell>
          <cell r="AP381">
            <v>104.33862754739999</v>
          </cell>
          <cell r="AQ381">
            <v>107.9284449621</v>
          </cell>
          <cell r="AS381">
            <v>106.74593624800001</v>
          </cell>
          <cell r="AT381">
            <v>105.01988822520001</v>
          </cell>
          <cell r="AV381">
            <v>81.288346176900006</v>
          </cell>
          <cell r="AW381">
            <v>81.821894076899994</v>
          </cell>
          <cell r="AY381">
            <v>97.349102189000007</v>
          </cell>
          <cell r="AZ381">
            <v>92.629448599900002</v>
          </cell>
          <cell r="BB381">
            <v>75.304157587999995</v>
          </cell>
          <cell r="BC381">
            <v>75.465905624900003</v>
          </cell>
          <cell r="BE381">
            <v>83.004831612299995</v>
          </cell>
          <cell r="BF381">
            <v>82.264923276499999</v>
          </cell>
          <cell r="BH381">
            <v>99.782484189399995</v>
          </cell>
          <cell r="BI381">
            <v>90.023348745000007</v>
          </cell>
          <cell r="BK381">
            <v>99.214735405799999</v>
          </cell>
          <cell r="BL381">
            <v>100.36193615889999</v>
          </cell>
          <cell r="BN381">
            <v>95.487559058499997</v>
          </cell>
          <cell r="BO381">
            <v>96.281329696200004</v>
          </cell>
          <cell r="BQ381">
            <v>132.2336923432</v>
          </cell>
          <cell r="BR381">
            <v>138.00276146120001</v>
          </cell>
          <cell r="BT381">
            <v>102.1627671003</v>
          </cell>
          <cell r="BU381">
            <v>105.2915406198</v>
          </cell>
          <cell r="BW381">
            <v>112.7666598233</v>
          </cell>
          <cell r="BX381">
            <v>110.33954527829999</v>
          </cell>
          <cell r="BZ381">
            <v>98.462246098500003</v>
          </cell>
          <cell r="CA381">
            <v>97.246943059700001</v>
          </cell>
          <cell r="CC381">
            <v>90.887505277700001</v>
          </cell>
          <cell r="CD381">
            <v>92.839864979599994</v>
          </cell>
          <cell r="CF381">
            <v>97.758855330100005</v>
          </cell>
          <cell r="CG381">
            <v>98.6578457122</v>
          </cell>
          <cell r="CI381">
            <v>104.2515345586</v>
          </cell>
          <cell r="CJ381">
            <v>104.5383789398</v>
          </cell>
          <cell r="CL381">
            <v>119.02322190220001</v>
          </cell>
          <cell r="CM381">
            <v>117.20736581769999</v>
          </cell>
          <cell r="CO381">
            <v>117.5441218265</v>
          </cell>
          <cell r="CP381">
            <v>117.9557121335</v>
          </cell>
          <cell r="CR381">
            <v>113.34274694840001</v>
          </cell>
          <cell r="CS381">
            <v>109.7421056809</v>
          </cell>
          <cell r="CU381">
            <v>90.051964825300004</v>
          </cell>
          <cell r="CV381">
            <v>91.459129711000003</v>
          </cell>
          <cell r="CX381">
            <v>110.2018270943</v>
          </cell>
          <cell r="CY381">
            <v>111.9511133781</v>
          </cell>
        </row>
        <row r="382">
          <cell r="C382">
            <v>104.26985950460001</v>
          </cell>
          <cell r="D382">
            <v>103.0304202908</v>
          </cell>
          <cell r="F382">
            <v>94.454690302399996</v>
          </cell>
          <cell r="G382">
            <v>93.331113078000001</v>
          </cell>
          <cell r="I382">
            <v>95.941708884600004</v>
          </cell>
          <cell r="J382">
            <v>93.876265093399994</v>
          </cell>
          <cell r="L382">
            <v>84.803562426400006</v>
          </cell>
          <cell r="M382">
            <v>86.278509239800002</v>
          </cell>
          <cell r="O382">
            <v>120.92908910440001</v>
          </cell>
          <cell r="P382">
            <v>118.7900365866</v>
          </cell>
          <cell r="R382">
            <v>73.712266755300007</v>
          </cell>
          <cell r="S382">
            <v>68.036656431799997</v>
          </cell>
          <cell r="U382">
            <v>73.712266755300007</v>
          </cell>
          <cell r="V382">
            <v>68.036656431799997</v>
          </cell>
          <cell r="AA382">
            <v>107.6805823203</v>
          </cell>
          <cell r="AB382">
            <v>107.29138915439999</v>
          </cell>
          <cell r="AD382">
            <v>103.4607566067</v>
          </cell>
          <cell r="AE382">
            <v>102.9342200831</v>
          </cell>
          <cell r="AG382">
            <v>132.09880520390001</v>
          </cell>
          <cell r="AH382">
            <v>128.98844380189999</v>
          </cell>
          <cell r="AJ382">
            <v>103.64754651760001</v>
          </cell>
          <cell r="AK382">
            <v>105.81624373690001</v>
          </cell>
          <cell r="AM382">
            <v>108.01646602300001</v>
          </cell>
          <cell r="AN382">
            <v>107.1179287683</v>
          </cell>
          <cell r="AP382">
            <v>107.14575799230001</v>
          </cell>
          <cell r="AQ382">
            <v>108.28003423040001</v>
          </cell>
          <cell r="AS382">
            <v>109.8661396235</v>
          </cell>
          <cell r="AT382">
            <v>104.0813608054</v>
          </cell>
          <cell r="AV382">
            <v>84.904725556700001</v>
          </cell>
          <cell r="AW382">
            <v>82.895549036800006</v>
          </cell>
          <cell r="AY382">
            <v>90.505881081699997</v>
          </cell>
          <cell r="AZ382">
            <v>93.079773658400001</v>
          </cell>
          <cell r="BB382">
            <v>76.479412089099995</v>
          </cell>
          <cell r="BC382">
            <v>75.519780780900007</v>
          </cell>
          <cell r="BE382">
            <v>85.658813633299999</v>
          </cell>
          <cell r="BF382">
            <v>79.120426104100005</v>
          </cell>
          <cell r="BH382">
            <v>86.574345520700007</v>
          </cell>
          <cell r="BI382">
            <v>87.016865485699995</v>
          </cell>
          <cell r="BK382">
            <v>101.41055254859999</v>
          </cell>
          <cell r="BL382">
            <v>99.658572167900005</v>
          </cell>
          <cell r="BN382">
            <v>101.93674033329999</v>
          </cell>
          <cell r="BO382">
            <v>97.981999129499997</v>
          </cell>
          <cell r="BQ382">
            <v>147.59045228369999</v>
          </cell>
          <cell r="BR382">
            <v>143.6599807236</v>
          </cell>
          <cell r="BT382">
            <v>109.859013573</v>
          </cell>
          <cell r="BU382">
            <v>104.8942186605</v>
          </cell>
          <cell r="BW382">
            <v>110.70907887289999</v>
          </cell>
          <cell r="BX382">
            <v>107.74979051770001</v>
          </cell>
          <cell r="BZ382">
            <v>100.09356983169999</v>
          </cell>
          <cell r="CA382">
            <v>97.294651774900004</v>
          </cell>
          <cell r="CC382">
            <v>95.605050016700005</v>
          </cell>
          <cell r="CD382">
            <v>97.734039729800003</v>
          </cell>
          <cell r="CF382">
            <v>100.0692726786</v>
          </cell>
          <cell r="CG382">
            <v>97.541580325799998</v>
          </cell>
          <cell r="CI382">
            <v>106.964684428</v>
          </cell>
          <cell r="CJ382">
            <v>101.9362959282</v>
          </cell>
          <cell r="CL382">
            <v>115.95954567690001</v>
          </cell>
          <cell r="CM382">
            <v>117.4889002068</v>
          </cell>
          <cell r="CO382">
            <v>128.27860153220001</v>
          </cell>
          <cell r="CP382">
            <v>121.4032281062</v>
          </cell>
          <cell r="CR382">
            <v>107.26519847119999</v>
          </cell>
          <cell r="CS382">
            <v>108.3000750768</v>
          </cell>
          <cell r="CU382">
            <v>86.283100248300002</v>
          </cell>
          <cell r="CV382">
            <v>86.403803869699999</v>
          </cell>
          <cell r="CX382">
            <v>105.5068850036</v>
          </cell>
          <cell r="CY382">
            <v>109.9917211452</v>
          </cell>
        </row>
        <row r="383">
          <cell r="C383">
            <v>104.96389243180001</v>
          </cell>
          <cell r="D383">
            <v>102.496271687</v>
          </cell>
          <cell r="F383">
            <v>95.752234317900005</v>
          </cell>
          <cell r="G383">
            <v>93.969192756300004</v>
          </cell>
          <cell r="I383">
            <v>95.595402241800002</v>
          </cell>
          <cell r="J383">
            <v>93.359790138500003</v>
          </cell>
          <cell r="L383">
            <v>89.787351509100006</v>
          </cell>
          <cell r="M383">
            <v>89.829538295800006</v>
          </cell>
          <cell r="O383">
            <v>122.9495285332</v>
          </cell>
          <cell r="P383">
            <v>115.7995452446</v>
          </cell>
          <cell r="R383">
            <v>75.006058013800001</v>
          </cell>
          <cell r="S383">
            <v>68.072026241800003</v>
          </cell>
          <cell r="U383">
            <v>75.006058013800001</v>
          </cell>
          <cell r="V383">
            <v>68.072026241800003</v>
          </cell>
          <cell r="AA383">
            <v>103.6166066741</v>
          </cell>
          <cell r="AB383">
            <v>103.2223473964</v>
          </cell>
          <cell r="AD383">
            <v>96.631940237600006</v>
          </cell>
          <cell r="AE383">
            <v>97.652452872699996</v>
          </cell>
          <cell r="AG383">
            <v>138.3693937301</v>
          </cell>
          <cell r="AH383">
            <v>128.72375092659999</v>
          </cell>
          <cell r="AJ383">
            <v>103.6105716448</v>
          </cell>
          <cell r="AK383">
            <v>104.0823739185</v>
          </cell>
          <cell r="AM383">
            <v>109.9610508872</v>
          </cell>
          <cell r="AN383">
            <v>107.2468265828</v>
          </cell>
          <cell r="AP383">
            <v>107.34252830699999</v>
          </cell>
          <cell r="AQ383">
            <v>108.3751716017</v>
          </cell>
          <cell r="AS383">
            <v>110.771167758</v>
          </cell>
          <cell r="AT383">
            <v>104.4578292536</v>
          </cell>
          <cell r="AV383">
            <v>86.434980016500006</v>
          </cell>
          <cell r="AW383">
            <v>82.508947036600006</v>
          </cell>
          <cell r="AY383">
            <v>99.390509159900006</v>
          </cell>
          <cell r="AZ383">
            <v>92.404531305299997</v>
          </cell>
          <cell r="BB383">
            <v>80.201873439799996</v>
          </cell>
          <cell r="BC383">
            <v>75.453462990000006</v>
          </cell>
          <cell r="BE383">
            <v>83.579029484399996</v>
          </cell>
          <cell r="BF383">
            <v>78.383433444700003</v>
          </cell>
          <cell r="BH383">
            <v>100.05513493719999</v>
          </cell>
          <cell r="BI383">
            <v>88.225071659400001</v>
          </cell>
          <cell r="BK383">
            <v>102.94393742690001</v>
          </cell>
          <cell r="BL383">
            <v>101.2416288127</v>
          </cell>
          <cell r="BN383">
            <v>99.642453112200002</v>
          </cell>
          <cell r="BO383">
            <v>95.203522160399999</v>
          </cell>
          <cell r="BQ383">
            <v>140.5267784891</v>
          </cell>
          <cell r="BR383">
            <v>140.110796077</v>
          </cell>
          <cell r="BT383">
            <v>108.1673792616</v>
          </cell>
          <cell r="BU383">
            <v>105.24179028659999</v>
          </cell>
          <cell r="BW383">
            <v>112.8208666093</v>
          </cell>
          <cell r="BX383">
            <v>108.2592751184</v>
          </cell>
          <cell r="BZ383">
            <v>103.6693872785</v>
          </cell>
          <cell r="CA383">
            <v>101.8078406865</v>
          </cell>
          <cell r="CC383">
            <v>95.019341172699995</v>
          </cell>
          <cell r="CD383">
            <v>97.239843707199995</v>
          </cell>
          <cell r="CF383">
            <v>104.16199398409999</v>
          </cell>
          <cell r="CG383">
            <v>98.572219119400003</v>
          </cell>
          <cell r="CI383">
            <v>104.4753840783</v>
          </cell>
          <cell r="CJ383">
            <v>102.7504178737</v>
          </cell>
          <cell r="CL383">
            <v>117.93998987259999</v>
          </cell>
          <cell r="CM383">
            <v>114.1338300578</v>
          </cell>
          <cell r="CO383">
            <v>122.1467444898</v>
          </cell>
          <cell r="CP383">
            <v>122.1041246058</v>
          </cell>
          <cell r="CR383">
            <v>114.5899864788</v>
          </cell>
          <cell r="CS383">
            <v>108.4881827894</v>
          </cell>
          <cell r="CU383">
            <v>88.131233841500006</v>
          </cell>
          <cell r="CV383">
            <v>88.596544073800004</v>
          </cell>
          <cell r="CX383">
            <v>109.6048457659</v>
          </cell>
          <cell r="CY383">
            <v>112.523120748</v>
          </cell>
        </row>
        <row r="384">
          <cell r="C384">
            <v>102.01279930859999</v>
          </cell>
          <cell r="D384">
            <v>103.1828792786</v>
          </cell>
          <cell r="F384">
            <v>89.902600043099994</v>
          </cell>
          <cell r="G384">
            <v>91.6608679948</v>
          </cell>
          <cell r="I384">
            <v>92.217759231100004</v>
          </cell>
          <cell r="J384">
            <v>92.624987747399999</v>
          </cell>
          <cell r="L384">
            <v>86.694675749200002</v>
          </cell>
          <cell r="M384">
            <v>87.973412824799993</v>
          </cell>
          <cell r="O384">
            <v>80.364950336299998</v>
          </cell>
          <cell r="P384">
            <v>96.519773915200005</v>
          </cell>
          <cell r="R384">
            <v>71.785382384399995</v>
          </cell>
          <cell r="S384">
            <v>67.403187962499999</v>
          </cell>
          <cell r="U384">
            <v>71.785382384399995</v>
          </cell>
          <cell r="V384">
            <v>67.403187962499999</v>
          </cell>
          <cell r="AA384">
            <v>102.5518380867</v>
          </cell>
          <cell r="AB384">
            <v>106.026380527</v>
          </cell>
          <cell r="AD384">
            <v>99.533970361000002</v>
          </cell>
          <cell r="AE384">
            <v>104.0356750437</v>
          </cell>
          <cell r="AG384">
            <v>125.47015810960001</v>
          </cell>
          <cell r="AH384">
            <v>122.01630721550001</v>
          </cell>
          <cell r="AJ384">
            <v>93.244227036200002</v>
          </cell>
          <cell r="AK384">
            <v>98.852085785</v>
          </cell>
          <cell r="AM384">
            <v>107.0338077792</v>
          </cell>
          <cell r="AN384">
            <v>108.05291525600001</v>
          </cell>
          <cell r="AP384">
            <v>103.24282745009999</v>
          </cell>
          <cell r="AQ384">
            <v>108.59823083809999</v>
          </cell>
          <cell r="AS384">
            <v>106.7462784376</v>
          </cell>
          <cell r="AT384">
            <v>105.75308445650001</v>
          </cell>
          <cell r="AV384">
            <v>85.252166663500006</v>
          </cell>
          <cell r="AW384">
            <v>82.552085128200005</v>
          </cell>
          <cell r="AY384">
            <v>102.6654086858</v>
          </cell>
          <cell r="AZ384">
            <v>93.847816938500003</v>
          </cell>
          <cell r="BB384">
            <v>79.609004904800003</v>
          </cell>
          <cell r="BC384">
            <v>76.080748632500004</v>
          </cell>
          <cell r="BE384">
            <v>79.977108837000003</v>
          </cell>
          <cell r="BF384">
            <v>78.377918579799996</v>
          </cell>
          <cell r="BH384">
            <v>79.812634750900003</v>
          </cell>
          <cell r="BI384">
            <v>88.976269274900005</v>
          </cell>
          <cell r="BK384">
            <v>97.1711205772</v>
          </cell>
          <cell r="BL384">
            <v>100.35850101280001</v>
          </cell>
          <cell r="BN384">
            <v>98.319915181499994</v>
          </cell>
          <cell r="BO384">
            <v>97.951605374099998</v>
          </cell>
          <cell r="BQ384">
            <v>129.81477878539999</v>
          </cell>
          <cell r="BR384">
            <v>138.96974410870001</v>
          </cell>
          <cell r="BT384">
            <v>103.5073991351</v>
          </cell>
          <cell r="BU384">
            <v>105.107852786</v>
          </cell>
          <cell r="BW384">
            <v>108.30007530090001</v>
          </cell>
          <cell r="BX384">
            <v>107.9489670943</v>
          </cell>
          <cell r="BZ384">
            <v>95.557554534900007</v>
          </cell>
          <cell r="CA384">
            <v>98.367289898500005</v>
          </cell>
          <cell r="CC384">
            <v>96.830558988999996</v>
          </cell>
          <cell r="CD384">
            <v>98.427206393000006</v>
          </cell>
          <cell r="CF384">
            <v>99.522775047500005</v>
          </cell>
          <cell r="CG384">
            <v>98.637555483100002</v>
          </cell>
          <cell r="CI384">
            <v>97.962525025199994</v>
          </cell>
          <cell r="CJ384">
            <v>103.2960023352</v>
          </cell>
          <cell r="CL384">
            <v>121.0317146384</v>
          </cell>
          <cell r="CM384">
            <v>117.83131259060001</v>
          </cell>
          <cell r="CO384">
            <v>120.53908128889999</v>
          </cell>
          <cell r="CP384">
            <v>121.8758936757</v>
          </cell>
          <cell r="CR384">
            <v>113.1846337888</v>
          </cell>
          <cell r="CS384">
            <v>110.7910259479</v>
          </cell>
          <cell r="CU384">
            <v>86.475459662099993</v>
          </cell>
          <cell r="CV384">
            <v>88.959475539600007</v>
          </cell>
          <cell r="CX384">
            <v>107.99953909120001</v>
          </cell>
          <cell r="CY384">
            <v>110.10705980180001</v>
          </cell>
        </row>
        <row r="385">
          <cell r="C385">
            <v>105.1795131059</v>
          </cell>
          <cell r="D385">
            <v>101.3571839137</v>
          </cell>
          <cell r="F385">
            <v>90.714146516499994</v>
          </cell>
          <cell r="G385">
            <v>89.958437677099994</v>
          </cell>
          <cell r="I385">
            <v>93.753055198400006</v>
          </cell>
          <cell r="J385">
            <v>91.868879941200007</v>
          </cell>
          <cell r="L385">
            <v>90.105121392900003</v>
          </cell>
          <cell r="M385">
            <v>87.923141510999997</v>
          </cell>
          <cell r="O385">
            <v>62.726197965499999</v>
          </cell>
          <cell r="P385">
            <v>70.597001896099997</v>
          </cell>
          <cell r="R385">
            <v>70.813377407299996</v>
          </cell>
          <cell r="S385">
            <v>67.226980539400003</v>
          </cell>
          <cell r="U385">
            <v>70.813377407299996</v>
          </cell>
          <cell r="V385">
            <v>67.226980539400003</v>
          </cell>
          <cell r="AA385">
            <v>105.1807180293</v>
          </cell>
          <cell r="AB385">
            <v>101.1393665745</v>
          </cell>
          <cell r="AD385">
            <v>103.032379132</v>
          </cell>
          <cell r="AE385">
            <v>98.690056897700003</v>
          </cell>
          <cell r="AG385">
            <v>120.711621666</v>
          </cell>
          <cell r="AH385">
            <v>116.7544821462</v>
          </cell>
          <cell r="AJ385">
            <v>99.478039292999995</v>
          </cell>
          <cell r="AK385">
            <v>99.4676858391</v>
          </cell>
          <cell r="AM385">
            <v>111.20646774550001</v>
          </cell>
          <cell r="AN385">
            <v>106.8372451398</v>
          </cell>
          <cell r="AP385">
            <v>106.611043502</v>
          </cell>
          <cell r="AQ385">
            <v>107.829439998</v>
          </cell>
          <cell r="AS385">
            <v>110.77328630620001</v>
          </cell>
          <cell r="AT385">
            <v>103.809856031</v>
          </cell>
          <cell r="AV385">
            <v>86.602670765599996</v>
          </cell>
          <cell r="AW385">
            <v>78.661279991000001</v>
          </cell>
          <cell r="AY385">
            <v>98.130679090300006</v>
          </cell>
          <cell r="AZ385">
            <v>91.796919095199996</v>
          </cell>
          <cell r="BB385">
            <v>82.024125981099999</v>
          </cell>
          <cell r="BC385">
            <v>72.052854526600001</v>
          </cell>
          <cell r="BE385">
            <v>85.827176709499994</v>
          </cell>
          <cell r="BF385">
            <v>77.263562032799996</v>
          </cell>
          <cell r="BH385">
            <v>86.501447123099993</v>
          </cell>
          <cell r="BI385">
            <v>87.357448955999999</v>
          </cell>
          <cell r="BK385">
            <v>102.75953955369999</v>
          </cell>
          <cell r="BL385">
            <v>99.541712684299995</v>
          </cell>
          <cell r="BN385">
            <v>103.0629507556</v>
          </cell>
          <cell r="BO385">
            <v>95.432847658100002</v>
          </cell>
          <cell r="BQ385">
            <v>119.0329548712</v>
          </cell>
          <cell r="BR385">
            <v>127.1131397141</v>
          </cell>
          <cell r="BT385">
            <v>108.5731813924</v>
          </cell>
          <cell r="BU385">
            <v>104.18198410700001</v>
          </cell>
          <cell r="BW385">
            <v>112.62687998200001</v>
          </cell>
          <cell r="BX385">
            <v>106.8557832062</v>
          </cell>
          <cell r="BZ385">
            <v>100.22544270109999</v>
          </cell>
          <cell r="CA385">
            <v>97.736145929299994</v>
          </cell>
          <cell r="CC385">
            <v>104.2007702459</v>
          </cell>
          <cell r="CD385">
            <v>103.7824677931</v>
          </cell>
          <cell r="CF385">
            <v>98.8625592872</v>
          </cell>
          <cell r="CG385">
            <v>94.923908990499996</v>
          </cell>
          <cell r="CI385">
            <v>103.47038159340001</v>
          </cell>
          <cell r="CJ385">
            <v>100.2890133587</v>
          </cell>
          <cell r="CL385">
            <v>125.154284992</v>
          </cell>
          <cell r="CM385">
            <v>118.0871621032</v>
          </cell>
          <cell r="CO385">
            <v>130.096584385</v>
          </cell>
          <cell r="CP385">
            <v>121.3186162339</v>
          </cell>
          <cell r="CR385">
            <v>115.7324437546</v>
          </cell>
          <cell r="CS385">
            <v>106.601327084</v>
          </cell>
          <cell r="CU385">
            <v>95.132032480600003</v>
          </cell>
          <cell r="CV385">
            <v>88.227158443999997</v>
          </cell>
          <cell r="CX385">
            <v>137.00311918470001</v>
          </cell>
          <cell r="CY385">
            <v>128.00138745890001</v>
          </cell>
        </row>
        <row r="386">
          <cell r="C386">
            <v>102.3063445107</v>
          </cell>
          <cell r="D386">
            <v>101.5334814232</v>
          </cell>
          <cell r="F386">
            <v>88.8093735243</v>
          </cell>
          <cell r="G386">
            <v>90.276767527600001</v>
          </cell>
          <cell r="I386">
            <v>88.679138722600001</v>
          </cell>
          <cell r="J386">
            <v>89.922243432000002</v>
          </cell>
          <cell r="L386">
            <v>86.300306221599996</v>
          </cell>
          <cell r="M386">
            <v>85.475517997099999</v>
          </cell>
          <cell r="O386">
            <v>100.89682464329999</v>
          </cell>
          <cell r="P386">
            <v>117.0447372876</v>
          </cell>
          <cell r="R386">
            <v>66.982913969600006</v>
          </cell>
          <cell r="S386">
            <v>67.659551552699995</v>
          </cell>
          <cell r="U386">
            <v>66.982913969600006</v>
          </cell>
          <cell r="V386">
            <v>67.659551552699995</v>
          </cell>
          <cell r="AA386">
            <v>106.9750279682</v>
          </cell>
          <cell r="AB386">
            <v>101.7598472976</v>
          </cell>
          <cell r="AD386">
            <v>106.4359163079</v>
          </cell>
          <cell r="AE386">
            <v>100.1310935856</v>
          </cell>
          <cell r="AG386">
            <v>119.048045137</v>
          </cell>
          <cell r="AH386">
            <v>108.8088379149</v>
          </cell>
          <cell r="AJ386">
            <v>95.917566684199997</v>
          </cell>
          <cell r="AK386">
            <v>105.1544245108</v>
          </cell>
          <cell r="AM386">
            <v>106.8379108972</v>
          </cell>
          <cell r="AN386">
            <v>106.82608767249999</v>
          </cell>
          <cell r="AP386">
            <v>109.3042186311</v>
          </cell>
          <cell r="AQ386">
            <v>108.4438980664</v>
          </cell>
          <cell r="AS386">
            <v>105.2620325261</v>
          </cell>
          <cell r="AT386">
            <v>103.3072426123</v>
          </cell>
          <cell r="AV386">
            <v>80.524412111499998</v>
          </cell>
          <cell r="AW386">
            <v>79.570002715399994</v>
          </cell>
          <cell r="AY386">
            <v>92.5812376712</v>
          </cell>
          <cell r="AZ386">
            <v>92.968970632500003</v>
          </cell>
          <cell r="BB386">
            <v>75.678176146400006</v>
          </cell>
          <cell r="BC386">
            <v>71.492460265999995</v>
          </cell>
          <cell r="BE386">
            <v>80.783449447600006</v>
          </cell>
          <cell r="BF386">
            <v>77.548879732200007</v>
          </cell>
          <cell r="BH386">
            <v>89.383252596399998</v>
          </cell>
          <cell r="BI386">
            <v>87.110431485299998</v>
          </cell>
          <cell r="BK386">
            <v>100.4763771846</v>
          </cell>
          <cell r="BL386">
            <v>101.0829175666</v>
          </cell>
          <cell r="BN386">
            <v>101.94356691</v>
          </cell>
          <cell r="BO386">
            <v>97.516614295599993</v>
          </cell>
          <cell r="BQ386">
            <v>107.1173294651</v>
          </cell>
          <cell r="BR386">
            <v>111.6041390606</v>
          </cell>
          <cell r="BT386">
            <v>102.8404951309</v>
          </cell>
          <cell r="BU386">
            <v>104.7952436449</v>
          </cell>
          <cell r="BW386">
            <v>105.53451262750001</v>
          </cell>
          <cell r="BX386">
            <v>106.2202268302</v>
          </cell>
          <cell r="BZ386">
            <v>95.521785734800005</v>
          </cell>
          <cell r="CA386">
            <v>96.200395867300003</v>
          </cell>
          <cell r="CC386">
            <v>99.085295614399996</v>
          </cell>
          <cell r="CD386">
            <v>99.187850187799995</v>
          </cell>
          <cell r="CF386">
            <v>97.671733068099996</v>
          </cell>
          <cell r="CG386">
            <v>95.605832184999997</v>
          </cell>
          <cell r="CI386">
            <v>96.452788173499997</v>
          </cell>
          <cell r="CJ386">
            <v>103.1777567682</v>
          </cell>
          <cell r="CL386">
            <v>117.4471528724</v>
          </cell>
          <cell r="CM386">
            <v>117.9989002639</v>
          </cell>
          <cell r="CO386">
            <v>117.3305312718</v>
          </cell>
          <cell r="CP386">
            <v>117.40804091530001</v>
          </cell>
          <cell r="CR386">
            <v>109.78775349270001</v>
          </cell>
          <cell r="CS386">
            <v>108.33200790159999</v>
          </cell>
          <cell r="CU386">
            <v>99.875782290499998</v>
          </cell>
          <cell r="CV386">
            <v>89.371943653900004</v>
          </cell>
          <cell r="CX386">
            <v>133.37583429239999</v>
          </cell>
          <cell r="CY386">
            <v>133.12163543560001</v>
          </cell>
        </row>
        <row r="387">
          <cell r="C387">
            <v>96.141216975000006</v>
          </cell>
          <cell r="D387">
            <v>100.24287418820001</v>
          </cell>
          <cell r="F387">
            <v>93.486677954900003</v>
          </cell>
          <cell r="G387">
            <v>89.337748084300003</v>
          </cell>
          <cell r="I387">
            <v>88.884960525300002</v>
          </cell>
          <cell r="J387">
            <v>87.9743999067</v>
          </cell>
          <cell r="L387">
            <v>87.161380049599998</v>
          </cell>
          <cell r="M387">
            <v>86.4980358153</v>
          </cell>
          <cell r="O387">
            <v>166.9944651239</v>
          </cell>
          <cell r="P387">
            <v>111.8759967859</v>
          </cell>
          <cell r="R387">
            <v>61.863475028300002</v>
          </cell>
          <cell r="S387">
            <v>66.292511702499993</v>
          </cell>
          <cell r="U387">
            <v>61.863475028300002</v>
          </cell>
          <cell r="V387">
            <v>66.292511702499993</v>
          </cell>
          <cell r="AA387">
            <v>101.5820552647</v>
          </cell>
          <cell r="AB387">
            <v>99.494292438499997</v>
          </cell>
          <cell r="AD387">
            <v>96.046875535400005</v>
          </cell>
          <cell r="AE387">
            <v>97.720906001000003</v>
          </cell>
          <cell r="AG387">
            <v>116.9940892016</v>
          </cell>
          <cell r="AH387">
            <v>105.333491221</v>
          </cell>
          <cell r="AJ387">
            <v>115.8582335766</v>
          </cell>
          <cell r="AK387">
            <v>103.1135541701</v>
          </cell>
          <cell r="AM387">
            <v>98.237294455400004</v>
          </cell>
          <cell r="AN387">
            <v>105.859129552</v>
          </cell>
          <cell r="AP387">
            <v>110.7366648085</v>
          </cell>
          <cell r="AQ387">
            <v>108.11711565349999</v>
          </cell>
          <cell r="AS387">
            <v>98.029710781199995</v>
          </cell>
          <cell r="AT387">
            <v>103.95351137820001</v>
          </cell>
          <cell r="AV387">
            <v>65.819309439500003</v>
          </cell>
          <cell r="AW387">
            <v>79.302203320299995</v>
          </cell>
          <cell r="AY387">
            <v>88.7994529793</v>
          </cell>
          <cell r="AZ387">
            <v>93.630240316799998</v>
          </cell>
          <cell r="BB387">
            <v>65.340045473900005</v>
          </cell>
          <cell r="BC387">
            <v>72.350282717799999</v>
          </cell>
          <cell r="BE387">
            <v>67.358833135300003</v>
          </cell>
          <cell r="BF387">
            <v>78.282872909999995</v>
          </cell>
          <cell r="BH387">
            <v>72.362934301999999</v>
          </cell>
          <cell r="BI387">
            <v>85.432651073000002</v>
          </cell>
          <cell r="BK387">
            <v>93.750913821899999</v>
          </cell>
          <cell r="BL387">
            <v>100.8636237348</v>
          </cell>
          <cell r="BN387">
            <v>110.2576963907</v>
          </cell>
          <cell r="BO387">
            <v>107.7627386045</v>
          </cell>
          <cell r="BQ387">
            <v>133.84116276820001</v>
          </cell>
          <cell r="BR387">
            <v>132.3963977697</v>
          </cell>
          <cell r="BT387">
            <v>100.7848025989</v>
          </cell>
          <cell r="BU387">
            <v>104.60222646930001</v>
          </cell>
          <cell r="BW387">
            <v>91.763359566899993</v>
          </cell>
          <cell r="BX387">
            <v>106.5340875155</v>
          </cell>
          <cell r="BZ387">
            <v>94.496833815499997</v>
          </cell>
          <cell r="CA387">
            <v>96.468955634699995</v>
          </cell>
          <cell r="CC387">
            <v>97.252937132400007</v>
          </cell>
          <cell r="CD387">
            <v>97.976748741500003</v>
          </cell>
          <cell r="CF387">
            <v>84.615479598899995</v>
          </cell>
          <cell r="CG387">
            <v>94.912462547299995</v>
          </cell>
          <cell r="CI387">
            <v>89.383839867600003</v>
          </cell>
          <cell r="CJ387">
            <v>101.3220297996</v>
          </cell>
          <cell r="CL387">
            <v>106.137726648</v>
          </cell>
          <cell r="CM387">
            <v>116.497658813</v>
          </cell>
          <cell r="CO387">
            <v>111.7428174315</v>
          </cell>
          <cell r="CP387">
            <v>121.1857192069</v>
          </cell>
          <cell r="CR387">
            <v>83.874389575799995</v>
          </cell>
          <cell r="CS387">
            <v>102.80209819780001</v>
          </cell>
          <cell r="CU387">
            <v>87.828677056299995</v>
          </cell>
          <cell r="CV387">
            <v>87.985480992000006</v>
          </cell>
          <cell r="CX387">
            <v>138.1285859736</v>
          </cell>
          <cell r="CY387">
            <v>138.77062256670001</v>
          </cell>
        </row>
        <row r="388">
          <cell r="C388">
            <v>97.828822149199993</v>
          </cell>
          <cell r="D388">
            <v>99.974323784199996</v>
          </cell>
          <cell r="F388">
            <v>89.861900691100004</v>
          </cell>
          <cell r="G388">
            <v>87.329843802599996</v>
          </cell>
          <cell r="I388">
            <v>88.563176347799995</v>
          </cell>
          <cell r="J388">
            <v>87.330349947399995</v>
          </cell>
          <cell r="L388">
            <v>89.776315238099997</v>
          </cell>
          <cell r="M388">
            <v>86.900424966299994</v>
          </cell>
          <cell r="O388">
            <v>103.30838326769999</v>
          </cell>
          <cell r="P388">
            <v>91.514722988900004</v>
          </cell>
          <cell r="R388">
            <v>60.616808463799998</v>
          </cell>
          <cell r="S388">
            <v>66.524609959599999</v>
          </cell>
          <cell r="U388">
            <v>60.616808463799998</v>
          </cell>
          <cell r="V388">
            <v>66.524609959599999</v>
          </cell>
          <cell r="AA388">
            <v>94.565865712700003</v>
          </cell>
          <cell r="AB388">
            <v>99.534771035299997</v>
          </cell>
          <cell r="AD388">
            <v>92.895153770799993</v>
          </cell>
          <cell r="AE388">
            <v>97.8194617451</v>
          </cell>
          <cell r="AG388">
            <v>93.944956508299995</v>
          </cell>
          <cell r="AH388">
            <v>101.9952337484</v>
          </cell>
          <cell r="AJ388">
            <v>105.08338457879999</v>
          </cell>
          <cell r="AK388">
            <v>105.34979631580001</v>
          </cell>
          <cell r="AM388">
            <v>103.83649977499999</v>
          </cell>
          <cell r="AN388">
            <v>105.7463043353</v>
          </cell>
          <cell r="AP388">
            <v>111.2278999776</v>
          </cell>
          <cell r="AQ388">
            <v>107.9588615995</v>
          </cell>
          <cell r="AS388">
            <v>95.785068900599995</v>
          </cell>
          <cell r="AT388">
            <v>105.4967753812</v>
          </cell>
          <cell r="AV388">
            <v>76.521433662000007</v>
          </cell>
          <cell r="AW388">
            <v>78.208626662300006</v>
          </cell>
          <cell r="AY388">
            <v>84.977218551199996</v>
          </cell>
          <cell r="AZ388">
            <v>94.224653793399995</v>
          </cell>
          <cell r="BB388">
            <v>67.908358813000007</v>
          </cell>
          <cell r="BC388">
            <v>72.613807171999994</v>
          </cell>
          <cell r="BE388">
            <v>72.447691967300003</v>
          </cell>
          <cell r="BF388">
            <v>77.102641292000001</v>
          </cell>
          <cell r="BH388">
            <v>79.992019396499998</v>
          </cell>
          <cell r="BI388">
            <v>84.9923413649</v>
          </cell>
          <cell r="BK388">
            <v>104.1699416874</v>
          </cell>
          <cell r="BL388">
            <v>102.3705021192</v>
          </cell>
          <cell r="BN388">
            <v>93.921370421099994</v>
          </cell>
          <cell r="BO388">
            <v>100.8288088269</v>
          </cell>
          <cell r="BQ388">
            <v>135.17901946219999</v>
          </cell>
          <cell r="BR388">
            <v>127.6741290729</v>
          </cell>
          <cell r="BT388">
            <v>103.3186684973</v>
          </cell>
          <cell r="BU388">
            <v>103.9507919822</v>
          </cell>
          <cell r="BW388">
            <v>106.4671656064</v>
          </cell>
          <cell r="BX388">
            <v>108.57978345150001</v>
          </cell>
          <cell r="BZ388">
            <v>96.151526238700001</v>
          </cell>
          <cell r="CA388">
            <v>96.894498838600001</v>
          </cell>
          <cell r="CC388">
            <v>104.6176650134</v>
          </cell>
          <cell r="CD388">
            <v>99.402526959900001</v>
          </cell>
          <cell r="CF388">
            <v>94.151016070899999</v>
          </cell>
          <cell r="CG388">
            <v>95.423487941600001</v>
          </cell>
          <cell r="CI388">
            <v>98.104211855599999</v>
          </cell>
          <cell r="CJ388">
            <v>97.176948374899993</v>
          </cell>
          <cell r="CL388">
            <v>110.811543969</v>
          </cell>
          <cell r="CM388">
            <v>118.8701504143</v>
          </cell>
          <cell r="CO388">
            <v>117.3856436658</v>
          </cell>
          <cell r="CP388">
            <v>120.5492758812</v>
          </cell>
          <cell r="CR388">
            <v>97.686211449300004</v>
          </cell>
          <cell r="CS388">
            <v>101.7642358473</v>
          </cell>
          <cell r="CU388">
            <v>83.2986772008</v>
          </cell>
          <cell r="CV388">
            <v>85.794758793300005</v>
          </cell>
          <cell r="CX388">
            <v>123.6737124678</v>
          </cell>
          <cell r="CY388">
            <v>125.7805230005</v>
          </cell>
        </row>
        <row r="389">
          <cell r="C389">
            <v>97.111826432900003</v>
          </cell>
          <cell r="D389">
            <v>102.08971003000001</v>
          </cell>
          <cell r="F389">
            <v>83.724017851100001</v>
          </cell>
          <cell r="G389">
            <v>88.214022553299998</v>
          </cell>
          <cell r="I389">
            <v>81.558359049299995</v>
          </cell>
          <cell r="J389">
            <v>88.364989986400005</v>
          </cell>
          <cell r="L389">
            <v>89.128200413900004</v>
          </cell>
          <cell r="M389">
            <v>89.661784834599999</v>
          </cell>
          <cell r="O389">
            <v>82.323649083299998</v>
          </cell>
          <cell r="P389">
            <v>77.038160413300005</v>
          </cell>
          <cell r="R389">
            <v>58.933739476699998</v>
          </cell>
          <cell r="S389">
            <v>66.805952486999999</v>
          </cell>
          <cell r="U389">
            <v>58.933739476699998</v>
          </cell>
          <cell r="V389">
            <v>66.805952486999999</v>
          </cell>
          <cell r="AA389">
            <v>94.3989153383</v>
          </cell>
          <cell r="AB389">
            <v>103.0457493488</v>
          </cell>
          <cell r="AD389">
            <v>94.106308465300003</v>
          </cell>
          <cell r="AE389">
            <v>102.6252700098</v>
          </cell>
          <cell r="AG389">
            <v>95.612985323399997</v>
          </cell>
          <cell r="AH389">
            <v>101.82244735339999</v>
          </cell>
          <cell r="AJ389">
            <v>94.683393392499994</v>
          </cell>
          <cell r="AK389">
            <v>103.98079679919999</v>
          </cell>
          <cell r="AM389">
            <v>104.0985171289</v>
          </cell>
          <cell r="AN389">
            <v>107.801531006</v>
          </cell>
          <cell r="AP389">
            <v>108.86997074759999</v>
          </cell>
          <cell r="AQ389">
            <v>108.6857418649</v>
          </cell>
          <cell r="AS389">
            <v>94.547703947399995</v>
          </cell>
          <cell r="AT389">
            <v>106.26422088379999</v>
          </cell>
          <cell r="AV389">
            <v>78.500279829199997</v>
          </cell>
          <cell r="AW389">
            <v>79.089956048900007</v>
          </cell>
          <cell r="AY389">
            <v>81.7233721562</v>
          </cell>
          <cell r="AZ389">
            <v>94.068548446099996</v>
          </cell>
          <cell r="BB389">
            <v>66.691423392600001</v>
          </cell>
          <cell r="BC389">
            <v>72.415763458200004</v>
          </cell>
          <cell r="BE389">
            <v>72.765516393799999</v>
          </cell>
          <cell r="BF389">
            <v>77.318978312499993</v>
          </cell>
          <cell r="BH389">
            <v>83.591725901900006</v>
          </cell>
          <cell r="BI389">
            <v>85.808865434099999</v>
          </cell>
          <cell r="BK389">
            <v>100.1982067055</v>
          </cell>
          <cell r="BL389">
            <v>103.4576867044</v>
          </cell>
          <cell r="BN389">
            <v>91.131756298100001</v>
          </cell>
          <cell r="BO389">
            <v>102.2160936941</v>
          </cell>
          <cell r="BQ389">
            <v>125.6811028681</v>
          </cell>
          <cell r="BR389">
            <v>132.54675032509999</v>
          </cell>
          <cell r="BT389">
            <v>100.4191541747</v>
          </cell>
          <cell r="BU389">
            <v>106.0140244066</v>
          </cell>
          <cell r="BW389">
            <v>104.6366790389</v>
          </cell>
          <cell r="BX389">
            <v>109.24061666430001</v>
          </cell>
          <cell r="BZ389">
            <v>90.831442156799994</v>
          </cell>
          <cell r="CA389">
            <v>96.426820392099998</v>
          </cell>
          <cell r="CC389">
            <v>99.912657215799996</v>
          </cell>
          <cell r="CD389">
            <v>101.2213263499</v>
          </cell>
          <cell r="CF389">
            <v>95.067933751200002</v>
          </cell>
          <cell r="CG389">
            <v>101.0390963709</v>
          </cell>
          <cell r="CI389">
            <v>100.4870239884</v>
          </cell>
          <cell r="CJ389">
            <v>102.42382859600001</v>
          </cell>
          <cell r="CL389">
            <v>117.9602084643</v>
          </cell>
          <cell r="CM389">
            <v>119.53068790339999</v>
          </cell>
          <cell r="CO389">
            <v>120.6157973407</v>
          </cell>
          <cell r="CP389">
            <v>123.9728135271</v>
          </cell>
          <cell r="CR389">
            <v>100.4628394966</v>
          </cell>
          <cell r="CS389">
            <v>105.150568277</v>
          </cell>
          <cell r="CU389">
            <v>81.979678339900005</v>
          </cell>
          <cell r="CV389">
            <v>87.132128434899997</v>
          </cell>
          <cell r="CX389">
            <v>136.62334804010001</v>
          </cell>
          <cell r="CY389">
            <v>142.31920573720001</v>
          </cell>
        </row>
        <row r="390">
          <cell r="C390">
            <v>104.1977718732</v>
          </cell>
          <cell r="D390">
            <v>101.3677553066</v>
          </cell>
          <cell r="F390">
            <v>85.306229408299998</v>
          </cell>
          <cell r="G390">
            <v>86.042544335000002</v>
          </cell>
          <cell r="I390">
            <v>87.035510895499996</v>
          </cell>
          <cell r="J390">
            <v>86.284285742600005</v>
          </cell>
          <cell r="L390">
            <v>87.200629147599997</v>
          </cell>
          <cell r="M390">
            <v>86.448571848499995</v>
          </cell>
          <cell r="O390">
            <v>59.7553125114</v>
          </cell>
          <cell r="P390">
            <v>79.190115149899995</v>
          </cell>
          <cell r="R390">
            <v>62.819259336899997</v>
          </cell>
          <cell r="S390">
            <v>66.088310661999998</v>
          </cell>
          <cell r="U390">
            <v>62.819259336899997</v>
          </cell>
          <cell r="V390">
            <v>66.088310661999998</v>
          </cell>
          <cell r="AA390">
            <v>107.0085091805</v>
          </cell>
          <cell r="AB390">
            <v>103.93007046789999</v>
          </cell>
          <cell r="AD390">
            <v>109.5500291651</v>
          </cell>
          <cell r="AE390">
            <v>103.9328274663</v>
          </cell>
          <cell r="AG390">
            <v>98.577544574599997</v>
          </cell>
          <cell r="AH390">
            <v>102.41081423280001</v>
          </cell>
          <cell r="AJ390">
            <v>102.0482461094</v>
          </cell>
          <cell r="AK390">
            <v>104.8504614764</v>
          </cell>
          <cell r="AM390">
            <v>110.90025442859999</v>
          </cell>
          <cell r="AN390">
            <v>106.6138851166</v>
          </cell>
          <cell r="AP390">
            <v>112.012738032</v>
          </cell>
          <cell r="AQ390">
            <v>108.8120786825</v>
          </cell>
          <cell r="AS390">
            <v>101.5467374461</v>
          </cell>
          <cell r="AT390">
            <v>104.16643092549999</v>
          </cell>
          <cell r="AV390">
            <v>83.716600717700004</v>
          </cell>
          <cell r="AW390">
            <v>78.800331878600005</v>
          </cell>
          <cell r="AY390">
            <v>89.551941483700006</v>
          </cell>
          <cell r="AZ390">
            <v>93.286251618999998</v>
          </cell>
          <cell r="BB390">
            <v>69.034088176899999</v>
          </cell>
          <cell r="BC390">
            <v>70.489391925299998</v>
          </cell>
          <cell r="BE390">
            <v>73.454626255700006</v>
          </cell>
          <cell r="BF390">
            <v>75.218431838399994</v>
          </cell>
          <cell r="BH390">
            <v>92.393309213600006</v>
          </cell>
          <cell r="BI390">
            <v>83.664689933299996</v>
          </cell>
          <cell r="BK390">
            <v>103.1349039106</v>
          </cell>
          <cell r="BL390">
            <v>99.055975900299998</v>
          </cell>
          <cell r="BN390">
            <v>93.692321518599996</v>
          </cell>
          <cell r="BO390">
            <v>98.436641387600005</v>
          </cell>
          <cell r="BQ390">
            <v>145.18005408499999</v>
          </cell>
          <cell r="BR390">
            <v>131.11461009039999</v>
          </cell>
          <cell r="BT390">
            <v>110.0103857891</v>
          </cell>
          <cell r="BU390">
            <v>103.1994739316</v>
          </cell>
          <cell r="BW390">
            <v>110.2379402441</v>
          </cell>
          <cell r="BX390">
            <v>107.28429239250001</v>
          </cell>
          <cell r="BZ390">
            <v>98.144716103099995</v>
          </cell>
          <cell r="CA390">
            <v>96.066415341199999</v>
          </cell>
          <cell r="CC390">
            <v>102.31469175860001</v>
          </cell>
          <cell r="CD390">
            <v>98.2789177306</v>
          </cell>
          <cell r="CF390">
            <v>99.411566470099999</v>
          </cell>
          <cell r="CG390">
            <v>95.056103691999994</v>
          </cell>
          <cell r="CI390">
            <v>110.3205784666</v>
          </cell>
          <cell r="CJ390">
            <v>103.925602896</v>
          </cell>
          <cell r="CL390">
            <v>123.05053670629999</v>
          </cell>
          <cell r="CM390">
            <v>118.8777892211</v>
          </cell>
          <cell r="CO390">
            <v>124.917731487</v>
          </cell>
          <cell r="CP390">
            <v>121.2221061673</v>
          </cell>
          <cell r="CR390">
            <v>108.01167092199999</v>
          </cell>
          <cell r="CS390">
            <v>103.69909275729999</v>
          </cell>
          <cell r="CU390">
            <v>87.837367827600005</v>
          </cell>
          <cell r="CV390">
            <v>87.231954149000003</v>
          </cell>
          <cell r="CX390">
            <v>162.35956123130001</v>
          </cell>
          <cell r="CY390">
            <v>145.87974012940001</v>
          </cell>
        </row>
        <row r="391">
          <cell r="C391">
            <v>100.2384492269</v>
          </cell>
          <cell r="D391">
            <v>101.23986675800001</v>
          </cell>
          <cell r="F391">
            <v>85.356645095999994</v>
          </cell>
          <cell r="G391">
            <v>87.360793282700001</v>
          </cell>
          <cell r="I391">
            <v>85.462496639500003</v>
          </cell>
          <cell r="J391">
            <v>87.224147775500001</v>
          </cell>
          <cell r="L391">
            <v>85.573817905200002</v>
          </cell>
          <cell r="M391">
            <v>87.4061846237</v>
          </cell>
          <cell r="O391">
            <v>83.357947291599999</v>
          </cell>
          <cell r="P391">
            <v>88.270794993999999</v>
          </cell>
          <cell r="R391">
            <v>62.233489793499999</v>
          </cell>
          <cell r="S391">
            <v>66.258876262800001</v>
          </cell>
          <cell r="U391">
            <v>62.233489793499999</v>
          </cell>
          <cell r="V391">
            <v>66.258876262800001</v>
          </cell>
          <cell r="AA391">
            <v>100.5097494005</v>
          </cell>
          <cell r="AB391">
            <v>101.0332098395</v>
          </cell>
          <cell r="AD391">
            <v>98.755965497999995</v>
          </cell>
          <cell r="AE391">
            <v>98.664306941999996</v>
          </cell>
          <cell r="AG391">
            <v>97.4520214737</v>
          </cell>
          <cell r="AH391">
            <v>104.4786942028</v>
          </cell>
          <cell r="AJ391">
            <v>114.3831079484</v>
          </cell>
          <cell r="AK391">
            <v>106.2210409528</v>
          </cell>
          <cell r="AM391">
            <v>106.6060987372</v>
          </cell>
          <cell r="AN391">
            <v>107.18357956849999</v>
          </cell>
          <cell r="AP391">
            <v>110.19044319299999</v>
          </cell>
          <cell r="AQ391">
            <v>108.9390158966</v>
          </cell>
          <cell r="AS391">
            <v>105.7182622556</v>
          </cell>
          <cell r="AT391">
            <v>104.7254664853</v>
          </cell>
          <cell r="AV391">
            <v>74.484289816499995</v>
          </cell>
          <cell r="AW391">
            <v>78.839801473600005</v>
          </cell>
          <cell r="AY391">
            <v>94.467770946100003</v>
          </cell>
          <cell r="AZ391">
            <v>95.683242777800004</v>
          </cell>
          <cell r="BB391">
            <v>65.839547730299998</v>
          </cell>
          <cell r="BC391">
            <v>69.422813891600001</v>
          </cell>
          <cell r="BE391">
            <v>72.043714561599998</v>
          </cell>
          <cell r="BF391">
            <v>76.651417016699995</v>
          </cell>
          <cell r="BH391">
            <v>79.375231080299997</v>
          </cell>
          <cell r="BI391">
            <v>80.6754001738</v>
          </cell>
          <cell r="BK391">
            <v>100.74236300699999</v>
          </cell>
          <cell r="BL391">
            <v>100.39184762710001</v>
          </cell>
          <cell r="BN391">
            <v>96.095216202399996</v>
          </cell>
          <cell r="BO391">
            <v>98.930230379700006</v>
          </cell>
          <cell r="BQ391">
            <v>143.55277393759999</v>
          </cell>
          <cell r="BR391">
            <v>138.8180610995</v>
          </cell>
          <cell r="BT391">
            <v>97.807761482100005</v>
          </cell>
          <cell r="BU391">
            <v>101.882265463</v>
          </cell>
          <cell r="BW391">
            <v>106.0468079849</v>
          </cell>
          <cell r="BX391">
            <v>107.2494719675</v>
          </cell>
          <cell r="BZ391">
            <v>95.743996872699995</v>
          </cell>
          <cell r="CA391">
            <v>97.089258101599995</v>
          </cell>
          <cell r="CC391">
            <v>99.150459871899997</v>
          </cell>
          <cell r="CD391">
            <v>99.766048551099999</v>
          </cell>
          <cell r="CF391">
            <v>93.745035614399995</v>
          </cell>
          <cell r="CG391">
            <v>95.815069090099996</v>
          </cell>
          <cell r="CI391">
            <v>107.6222199658</v>
          </cell>
          <cell r="CJ391">
            <v>103.46266412120001</v>
          </cell>
          <cell r="CL391">
            <v>123.9246416707</v>
          </cell>
          <cell r="CM391">
            <v>122.75820469769999</v>
          </cell>
          <cell r="CO391">
            <v>120.4962835955</v>
          </cell>
          <cell r="CP391">
            <v>120.99383976510001</v>
          </cell>
          <cell r="CR391">
            <v>100.79289061990001</v>
          </cell>
          <cell r="CS391">
            <v>103.5024891966</v>
          </cell>
          <cell r="CU391">
            <v>81.213036410100003</v>
          </cell>
          <cell r="CV391">
            <v>87.050935289600005</v>
          </cell>
          <cell r="CX391">
            <v>147.95197425559999</v>
          </cell>
          <cell r="CY391">
            <v>147.53364814770001</v>
          </cell>
        </row>
        <row r="392">
          <cell r="C392">
            <v>104.5322424899</v>
          </cell>
          <cell r="D392">
            <v>101.77970464880001</v>
          </cell>
          <cell r="F392">
            <v>86.598621780900004</v>
          </cell>
          <cell r="G392">
            <v>86.636624960299997</v>
          </cell>
          <cell r="I392">
            <v>89.304758136399997</v>
          </cell>
          <cell r="J392">
            <v>87.846779359400003</v>
          </cell>
          <cell r="L392">
            <v>86.407661985600001</v>
          </cell>
          <cell r="M392">
            <v>85.582711872700003</v>
          </cell>
          <cell r="O392">
            <v>60.1663828294</v>
          </cell>
          <cell r="P392">
            <v>75.148607139099994</v>
          </cell>
          <cell r="R392">
            <v>68.546788781800004</v>
          </cell>
          <cell r="S392">
            <v>66.427711611899994</v>
          </cell>
          <cell r="U392">
            <v>68.546788781800004</v>
          </cell>
          <cell r="V392">
            <v>66.427711611899994</v>
          </cell>
          <cell r="AA392">
            <v>113.9339881687</v>
          </cell>
          <cell r="AB392">
            <v>104.14975552449999</v>
          </cell>
          <cell r="AD392">
            <v>119.9841252248</v>
          </cell>
          <cell r="AE392">
            <v>105.0477107202</v>
          </cell>
          <cell r="AG392">
            <v>91.049280653300002</v>
          </cell>
          <cell r="AH392">
            <v>99.172216607899998</v>
          </cell>
          <cell r="AJ392">
            <v>105.4400804751</v>
          </cell>
          <cell r="AK392">
            <v>104.3839192818</v>
          </cell>
          <cell r="AM392">
            <v>108.57127162090001</v>
          </cell>
          <cell r="AN392">
            <v>107.08334362390001</v>
          </cell>
          <cell r="AP392">
            <v>109.46873191509999</v>
          </cell>
          <cell r="AQ392">
            <v>109.139509671</v>
          </cell>
          <cell r="AS392">
            <v>108.5948605741</v>
          </cell>
          <cell r="AT392">
            <v>103.63564386199999</v>
          </cell>
          <cell r="AV392">
            <v>73.775662821099999</v>
          </cell>
          <cell r="AW392">
            <v>75.931516292500007</v>
          </cell>
          <cell r="AY392">
            <v>99.592801163299995</v>
          </cell>
          <cell r="AZ392">
            <v>93.266248325199996</v>
          </cell>
          <cell r="BB392">
            <v>68.823397356699999</v>
          </cell>
          <cell r="BC392">
            <v>69.893647668400007</v>
          </cell>
          <cell r="BE392">
            <v>75.482244812900007</v>
          </cell>
          <cell r="BF392">
            <v>75.355042145900001</v>
          </cell>
          <cell r="BH392">
            <v>77.376528764</v>
          </cell>
          <cell r="BI392">
            <v>79.008042362400005</v>
          </cell>
          <cell r="BK392">
            <v>101.5518031734</v>
          </cell>
          <cell r="BL392">
            <v>99.495582642100004</v>
          </cell>
          <cell r="BN392">
            <v>101.26195998039999</v>
          </cell>
          <cell r="BO392">
            <v>99.382886499099996</v>
          </cell>
          <cell r="BQ392">
            <v>147.40934953690001</v>
          </cell>
          <cell r="BR392">
            <v>147.8859641841</v>
          </cell>
          <cell r="BT392">
            <v>102.5092946644</v>
          </cell>
          <cell r="BU392">
            <v>102.1222365018</v>
          </cell>
          <cell r="BW392">
            <v>108.15784652320001</v>
          </cell>
          <cell r="BX392">
            <v>105.2622107748</v>
          </cell>
          <cell r="BZ392">
            <v>99.930426166000004</v>
          </cell>
          <cell r="CA392">
            <v>97.028830934499993</v>
          </cell>
          <cell r="CC392">
            <v>96.207776268200007</v>
          </cell>
          <cell r="CD392">
            <v>94.872756210199995</v>
          </cell>
          <cell r="CF392">
            <v>93.701614418199995</v>
          </cell>
          <cell r="CG392">
            <v>93.979664743499995</v>
          </cell>
          <cell r="CI392">
            <v>106.95148489810001</v>
          </cell>
          <cell r="CJ392">
            <v>103.1809153876</v>
          </cell>
          <cell r="CL392">
            <v>123.40843694679999</v>
          </cell>
          <cell r="CM392">
            <v>120.5714775174</v>
          </cell>
          <cell r="CO392">
            <v>116.7057852074</v>
          </cell>
          <cell r="CP392">
            <v>118.7094138266</v>
          </cell>
          <cell r="CR392">
            <v>108.33424323760001</v>
          </cell>
          <cell r="CS392">
            <v>104.8174479362</v>
          </cell>
          <cell r="CU392">
            <v>83.294629111999996</v>
          </cell>
          <cell r="CV392">
            <v>84.082319867400003</v>
          </cell>
          <cell r="CX392">
            <v>137.54006116939999</v>
          </cell>
          <cell r="CY392">
            <v>139.69037134929999</v>
          </cell>
        </row>
        <row r="393">
          <cell r="C393">
            <v>100.92754495760001</v>
          </cell>
          <cell r="D393">
            <v>101.41012714839999</v>
          </cell>
          <cell r="F393">
            <v>84.535625139100006</v>
          </cell>
          <cell r="G393">
            <v>85.360061025999997</v>
          </cell>
          <cell r="I393">
            <v>86.447276535699999</v>
          </cell>
          <cell r="J393">
            <v>87.481782198399998</v>
          </cell>
          <cell r="L393">
            <v>81.645817576300004</v>
          </cell>
          <cell r="M393">
            <v>85.596928642600005</v>
          </cell>
          <cell r="O393">
            <v>77.695290380299994</v>
          </cell>
          <cell r="P393">
            <v>69.955569589500001</v>
          </cell>
          <cell r="R393">
            <v>70.009332921899997</v>
          </cell>
          <cell r="S393">
            <v>66.263880191799998</v>
          </cell>
          <cell r="U393">
            <v>70.009332921899997</v>
          </cell>
          <cell r="V393">
            <v>66.263880191799998</v>
          </cell>
          <cell r="AA393">
            <v>97.276964942299998</v>
          </cell>
          <cell r="AB393">
            <v>103.7073567754</v>
          </cell>
          <cell r="AD393">
            <v>94.844897551399995</v>
          </cell>
          <cell r="AE393">
            <v>104.504367051</v>
          </cell>
          <cell r="AG393">
            <v>97.153185937100005</v>
          </cell>
          <cell r="AH393">
            <v>99.202892674799998</v>
          </cell>
          <cell r="AJ393">
            <v>111.6688834974</v>
          </cell>
          <cell r="AK393">
            <v>104.5914794433</v>
          </cell>
          <cell r="AM393">
            <v>108.098932378</v>
          </cell>
          <cell r="AN393">
            <v>107.02140797440001</v>
          </cell>
          <cell r="AP393">
            <v>105.4814346979</v>
          </cell>
          <cell r="AQ393">
            <v>109.0651144549</v>
          </cell>
          <cell r="AS393">
            <v>105.8783994827</v>
          </cell>
          <cell r="AT393">
            <v>104.3373011851</v>
          </cell>
          <cell r="AV393">
            <v>76.736961895500002</v>
          </cell>
          <cell r="AW393">
            <v>75.974023282299996</v>
          </cell>
          <cell r="AY393">
            <v>99.184063031400001</v>
          </cell>
          <cell r="AZ393">
            <v>94.259147740499998</v>
          </cell>
          <cell r="BB393">
            <v>67.619693638200005</v>
          </cell>
          <cell r="BC393">
            <v>67.463369025399999</v>
          </cell>
          <cell r="BE393">
            <v>75.900408224800003</v>
          </cell>
          <cell r="BF393">
            <v>75.175019735299998</v>
          </cell>
          <cell r="BH393">
            <v>87.752297087800002</v>
          </cell>
          <cell r="BI393">
            <v>78.776455293799998</v>
          </cell>
          <cell r="BK393">
            <v>97.366439765699994</v>
          </cell>
          <cell r="BL393">
            <v>98.6449439047</v>
          </cell>
          <cell r="BN393">
            <v>95.044878038099995</v>
          </cell>
          <cell r="BO393">
            <v>94.7759672456</v>
          </cell>
          <cell r="BQ393">
            <v>158.00792791289999</v>
          </cell>
          <cell r="BR393">
            <v>158.86956719010001</v>
          </cell>
          <cell r="BT393">
            <v>98.503563826700002</v>
          </cell>
          <cell r="BU393">
            <v>100.6276330856</v>
          </cell>
          <cell r="BW393">
            <v>110.81595973979999</v>
          </cell>
          <cell r="BX393">
            <v>106.35991420569999</v>
          </cell>
          <cell r="BZ393">
            <v>98.432244797400003</v>
          </cell>
          <cell r="CA393">
            <v>97.633985498399994</v>
          </cell>
          <cell r="CC393">
            <v>96.6489551234</v>
          </cell>
          <cell r="CD393">
            <v>99.355630060899998</v>
          </cell>
          <cell r="CF393">
            <v>93.111027503900004</v>
          </cell>
          <cell r="CG393">
            <v>92.947999038800006</v>
          </cell>
          <cell r="CI393">
            <v>103.0035553835</v>
          </cell>
          <cell r="CJ393">
            <v>101.80060355329999</v>
          </cell>
          <cell r="CL393">
            <v>123.3042448585</v>
          </cell>
          <cell r="CM393">
            <v>120.83453818620001</v>
          </cell>
          <cell r="CO393">
            <v>123.01178287</v>
          </cell>
          <cell r="CP393">
            <v>122.0676175391</v>
          </cell>
          <cell r="CR393">
            <v>109.6622398563</v>
          </cell>
          <cell r="CS393">
            <v>104.0185215149</v>
          </cell>
          <cell r="CU393">
            <v>86.403975239700003</v>
          </cell>
          <cell r="CV393">
            <v>86.271396033299993</v>
          </cell>
          <cell r="CX393">
            <v>135.00087629929999</v>
          </cell>
          <cell r="CY393">
            <v>136.90467778819999</v>
          </cell>
        </row>
        <row r="394">
          <cell r="C394">
            <v>101.71682342370001</v>
          </cell>
          <cell r="D394">
            <v>100.35428177830001</v>
          </cell>
          <cell r="F394">
            <v>89.084215823400001</v>
          </cell>
          <cell r="G394">
            <v>87.802509026500005</v>
          </cell>
          <cell r="I394">
            <v>90.590552587700003</v>
          </cell>
          <cell r="J394">
            <v>88.457329514600005</v>
          </cell>
          <cell r="L394">
            <v>87.235827337299995</v>
          </cell>
          <cell r="M394">
            <v>88.465363566500002</v>
          </cell>
          <cell r="O394">
            <v>81.852962123599994</v>
          </cell>
          <cell r="P394">
            <v>81.089831294600003</v>
          </cell>
          <cell r="R394">
            <v>71.718092818900004</v>
          </cell>
          <cell r="S394">
            <v>66.2703398652</v>
          </cell>
          <cell r="U394">
            <v>71.718092818900004</v>
          </cell>
          <cell r="V394">
            <v>66.2703398652</v>
          </cell>
          <cell r="AA394">
            <v>104.16129792389999</v>
          </cell>
          <cell r="AB394">
            <v>102.99435788149999</v>
          </cell>
          <cell r="AD394">
            <v>105.290278079</v>
          </cell>
          <cell r="AE394">
            <v>104.1169522447</v>
          </cell>
          <cell r="AG394">
            <v>101.00205688370001</v>
          </cell>
          <cell r="AH394">
            <v>97.334071397800003</v>
          </cell>
          <cell r="AJ394">
            <v>101.26798953630001</v>
          </cell>
          <cell r="AK394">
            <v>103.186790722</v>
          </cell>
          <cell r="AM394">
            <v>106.2476745063</v>
          </cell>
          <cell r="AN394">
            <v>105.3564268066</v>
          </cell>
          <cell r="AP394">
            <v>107.95478180160001</v>
          </cell>
          <cell r="AQ394">
            <v>109.1590415293</v>
          </cell>
          <cell r="AS394">
            <v>108.10990759560001</v>
          </cell>
          <cell r="AT394">
            <v>102.66388748</v>
          </cell>
          <cell r="AV394">
            <v>76.797001797500002</v>
          </cell>
          <cell r="AW394">
            <v>74.995413419299993</v>
          </cell>
          <cell r="AY394">
            <v>89.2834824002</v>
          </cell>
          <cell r="AZ394">
            <v>92.069572310400005</v>
          </cell>
          <cell r="BB394">
            <v>69.068607873299996</v>
          </cell>
          <cell r="BC394">
            <v>68.132437291399995</v>
          </cell>
          <cell r="BE394">
            <v>83.257980100799998</v>
          </cell>
          <cell r="BF394">
            <v>75.805946200899996</v>
          </cell>
          <cell r="BH394">
            <v>80.666993405400007</v>
          </cell>
          <cell r="BI394">
            <v>80.729835940399994</v>
          </cell>
          <cell r="BK394">
            <v>100.1826592453</v>
          </cell>
          <cell r="BL394">
            <v>98.409177768899994</v>
          </cell>
          <cell r="BN394">
            <v>96.990197399099998</v>
          </cell>
          <cell r="BO394">
            <v>93.391058261799998</v>
          </cell>
          <cell r="BQ394">
            <v>156.10459203049999</v>
          </cell>
          <cell r="BR394">
            <v>151.57679118830001</v>
          </cell>
          <cell r="BT394">
            <v>106.1321822793</v>
          </cell>
          <cell r="BU394">
            <v>101.7952275172</v>
          </cell>
          <cell r="BW394">
            <v>108.7272148471</v>
          </cell>
          <cell r="BX394">
            <v>106.00822800740001</v>
          </cell>
          <cell r="BZ394">
            <v>101.2416282242</v>
          </cell>
          <cell r="CA394">
            <v>97.926709074900003</v>
          </cell>
          <cell r="CC394">
            <v>98.281058875400007</v>
          </cell>
          <cell r="CD394">
            <v>100.55892524630001</v>
          </cell>
          <cell r="CF394">
            <v>94.433124226000004</v>
          </cell>
          <cell r="CG394">
            <v>92.950949214600001</v>
          </cell>
          <cell r="CI394">
            <v>107.66489747350001</v>
          </cell>
          <cell r="CJ394">
            <v>102.64441571010001</v>
          </cell>
          <cell r="CL394">
            <v>113.4309201379</v>
          </cell>
          <cell r="CM394">
            <v>116.5820312354</v>
          </cell>
          <cell r="CO394">
            <v>125.0709664452</v>
          </cell>
          <cell r="CP394">
            <v>118.2647457991</v>
          </cell>
          <cell r="CR394">
            <v>99.732985765600006</v>
          </cell>
          <cell r="CS394">
            <v>99.536702551499999</v>
          </cell>
          <cell r="CU394">
            <v>87.964925941600001</v>
          </cell>
          <cell r="CV394">
            <v>87.7093389188</v>
          </cell>
          <cell r="CX394">
            <v>127.3761990775</v>
          </cell>
          <cell r="CY394">
            <v>135.45664499750001</v>
          </cell>
        </row>
        <row r="395">
          <cell r="C395">
            <v>101.4856133367</v>
          </cell>
          <cell r="D395">
            <v>100.1496953868</v>
          </cell>
          <cell r="F395">
            <v>89.990928854499998</v>
          </cell>
          <cell r="G395">
            <v>88.092274412400002</v>
          </cell>
          <cell r="I395">
            <v>90.529084602099999</v>
          </cell>
          <cell r="J395">
            <v>88.377076257599995</v>
          </cell>
          <cell r="L395">
            <v>86.3144787648</v>
          </cell>
          <cell r="M395">
            <v>86.266861383800006</v>
          </cell>
          <cell r="O395">
            <v>100.36095842669999</v>
          </cell>
          <cell r="P395">
            <v>92.509237260000006</v>
          </cell>
          <cell r="R395">
            <v>73.964767374399997</v>
          </cell>
          <cell r="S395">
            <v>67.023428637500004</v>
          </cell>
          <cell r="U395">
            <v>73.964767374399997</v>
          </cell>
          <cell r="V395">
            <v>67.023428637500004</v>
          </cell>
          <cell r="AA395">
            <v>100.5401901781</v>
          </cell>
          <cell r="AB395">
            <v>101.08118075989999</v>
          </cell>
          <cell r="AD395">
            <v>100.4345757195</v>
          </cell>
          <cell r="AE395">
            <v>102.5339322013</v>
          </cell>
          <cell r="AG395">
            <v>98.676722887500006</v>
          </cell>
          <cell r="AH395">
            <v>92.467704382099996</v>
          </cell>
          <cell r="AJ395">
            <v>103.3529826157</v>
          </cell>
          <cell r="AK395">
            <v>103.3733573018</v>
          </cell>
          <cell r="AM395">
            <v>106.5779427041</v>
          </cell>
          <cell r="AN395">
            <v>105.4298872782</v>
          </cell>
          <cell r="AP395">
            <v>108.319064861</v>
          </cell>
          <cell r="AQ395">
            <v>110.0535474549</v>
          </cell>
          <cell r="AS395">
            <v>107.1011360449</v>
          </cell>
          <cell r="AT395">
            <v>103.3468193739</v>
          </cell>
          <cell r="AV395">
            <v>76.649732529299996</v>
          </cell>
          <cell r="AW395">
            <v>74.523646099000004</v>
          </cell>
          <cell r="AY395">
            <v>97.479950328000001</v>
          </cell>
          <cell r="AZ395">
            <v>92.489512703499997</v>
          </cell>
          <cell r="BB395">
            <v>71.347517811700001</v>
          </cell>
          <cell r="BC395">
            <v>67.780431888500004</v>
          </cell>
          <cell r="BE395">
            <v>78.707354426400002</v>
          </cell>
          <cell r="BF395">
            <v>74.813376165799994</v>
          </cell>
          <cell r="BH395">
            <v>89.740400029699998</v>
          </cell>
          <cell r="BI395">
            <v>80.699643772200005</v>
          </cell>
          <cell r="BK395">
            <v>97.221533789099993</v>
          </cell>
          <cell r="BL395">
            <v>96.848687687699993</v>
          </cell>
          <cell r="BN395">
            <v>97.083203673900002</v>
          </cell>
          <cell r="BO395">
            <v>94.254475307299998</v>
          </cell>
          <cell r="BQ395">
            <v>151.70812709</v>
          </cell>
          <cell r="BR395">
            <v>151.7331845983</v>
          </cell>
          <cell r="BT395">
            <v>103.65784675800001</v>
          </cell>
          <cell r="BU395">
            <v>101.6211781411</v>
          </cell>
          <cell r="BW395">
            <v>110.3613978277</v>
          </cell>
          <cell r="BX395">
            <v>107.35689836500001</v>
          </cell>
          <cell r="BZ395">
            <v>99.395313483999999</v>
          </cell>
          <cell r="CA395">
            <v>98.088313225500002</v>
          </cell>
          <cell r="CC395">
            <v>98.326476544100004</v>
          </cell>
          <cell r="CD395">
            <v>100.4484213918</v>
          </cell>
          <cell r="CF395">
            <v>96.267318593300004</v>
          </cell>
          <cell r="CG395">
            <v>92.107859202499995</v>
          </cell>
          <cell r="CI395">
            <v>102.55288277690001</v>
          </cell>
          <cell r="CJ395">
            <v>102.0012558926</v>
          </cell>
          <cell r="CL395">
            <v>118.4964323821</v>
          </cell>
          <cell r="CM395">
            <v>119.3074343019</v>
          </cell>
          <cell r="CO395">
            <v>115.8251373865</v>
          </cell>
          <cell r="CP395">
            <v>117.055962435</v>
          </cell>
          <cell r="CR395">
            <v>101.69798745350001</v>
          </cell>
          <cell r="CS395">
            <v>99.266377702900002</v>
          </cell>
          <cell r="CU395">
            <v>84.559694919099996</v>
          </cell>
          <cell r="CV395">
            <v>85.679132955</v>
          </cell>
          <cell r="CX395">
            <v>136.21279570780001</v>
          </cell>
          <cell r="CY395">
            <v>140.95437882019999</v>
          </cell>
        </row>
        <row r="396">
          <cell r="C396">
            <v>99.621193590700003</v>
          </cell>
          <cell r="D396">
            <v>99.973690622899994</v>
          </cell>
          <cell r="F396">
            <v>87.046739872100005</v>
          </cell>
          <cell r="G396">
            <v>88.746089873800003</v>
          </cell>
          <cell r="I396">
            <v>88.588547179900004</v>
          </cell>
          <cell r="J396">
            <v>88.840420158699999</v>
          </cell>
          <cell r="L396">
            <v>86.109778102000007</v>
          </cell>
          <cell r="M396">
            <v>87.385525103399999</v>
          </cell>
          <cell r="O396">
            <v>75.543893107900004</v>
          </cell>
          <cell r="P396">
            <v>91.868948009099995</v>
          </cell>
          <cell r="R396">
            <v>71.726002800299995</v>
          </cell>
          <cell r="S396">
            <v>67.321182363700004</v>
          </cell>
          <cell r="U396">
            <v>71.726002800299995</v>
          </cell>
          <cell r="V396">
            <v>67.321182363700004</v>
          </cell>
          <cell r="AA396">
            <v>94.355476933600002</v>
          </cell>
          <cell r="AB396">
            <v>99.040120681700003</v>
          </cell>
          <cell r="AD396">
            <v>93.673703129299994</v>
          </cell>
          <cell r="AE396">
            <v>99.544511706899996</v>
          </cell>
          <cell r="AG396">
            <v>91.798895212900007</v>
          </cell>
          <cell r="AH396">
            <v>91.474083287499994</v>
          </cell>
          <cell r="AJ396">
            <v>101.3593114275</v>
          </cell>
          <cell r="AK396">
            <v>106.73337996470001</v>
          </cell>
          <cell r="AM396">
            <v>106.2512970259</v>
          </cell>
          <cell r="AN396">
            <v>105.6652091401</v>
          </cell>
          <cell r="AP396">
            <v>105.7790757075</v>
          </cell>
          <cell r="AQ396">
            <v>109.6916324182</v>
          </cell>
          <cell r="AS396">
            <v>105.1691858307</v>
          </cell>
          <cell r="AT396">
            <v>101.8860207821</v>
          </cell>
          <cell r="AV396">
            <v>79.759198319800007</v>
          </cell>
          <cell r="AW396">
            <v>75.698484426700006</v>
          </cell>
          <cell r="AY396">
            <v>103.1096152616</v>
          </cell>
          <cell r="AZ396">
            <v>91.145714105799996</v>
          </cell>
          <cell r="BB396">
            <v>73.6921628833</v>
          </cell>
          <cell r="BC396">
            <v>68.170886708899999</v>
          </cell>
          <cell r="BE396">
            <v>77.171071077899995</v>
          </cell>
          <cell r="BF396">
            <v>73.984191306900001</v>
          </cell>
          <cell r="BH396">
            <v>72.841990152999998</v>
          </cell>
          <cell r="BI396">
            <v>79.066325936699997</v>
          </cell>
          <cell r="BK396">
            <v>95.234204587500003</v>
          </cell>
          <cell r="BL396">
            <v>96.843659942499997</v>
          </cell>
          <cell r="BN396">
            <v>94.375985863699995</v>
          </cell>
          <cell r="BO396">
            <v>93.059519434400002</v>
          </cell>
          <cell r="BQ396">
            <v>150.91545300339999</v>
          </cell>
          <cell r="BR396">
            <v>162.046137182</v>
          </cell>
          <cell r="BT396">
            <v>100.98851041810001</v>
          </cell>
          <cell r="BU396">
            <v>100.8931415592</v>
          </cell>
          <cell r="BW396">
            <v>109.2283122547</v>
          </cell>
          <cell r="BX396">
            <v>107.0165240847</v>
          </cell>
          <cell r="BZ396">
            <v>95.396885652899996</v>
          </cell>
          <cell r="CA396">
            <v>97.420559057700004</v>
          </cell>
          <cell r="CC396">
            <v>98.537213857500006</v>
          </cell>
          <cell r="CD396">
            <v>99.860988811799999</v>
          </cell>
          <cell r="CF396">
            <v>94.309301150500005</v>
          </cell>
          <cell r="CG396">
            <v>91.607768299900002</v>
          </cell>
          <cell r="CI396">
            <v>102.5301784255</v>
          </cell>
          <cell r="CJ396">
            <v>105.8753357805</v>
          </cell>
          <cell r="CL396">
            <v>128.87391377189999</v>
          </cell>
          <cell r="CM396">
            <v>121.9973441703</v>
          </cell>
          <cell r="CO396">
            <v>115.8080704954</v>
          </cell>
          <cell r="CP396">
            <v>116.86964802280001</v>
          </cell>
          <cell r="CR396">
            <v>101.8009897677</v>
          </cell>
          <cell r="CS396">
            <v>97.688646226800003</v>
          </cell>
          <cell r="CU396">
            <v>80.622344867500004</v>
          </cell>
          <cell r="CV396">
            <v>82.928964106899997</v>
          </cell>
          <cell r="CX396">
            <v>134.82315734880001</v>
          </cell>
          <cell r="CY396">
            <v>136.63769999519999</v>
          </cell>
        </row>
        <row r="397">
          <cell r="C397">
            <v>104.8797627738</v>
          </cell>
          <cell r="D397">
            <v>100.8813525483</v>
          </cell>
          <cell r="F397">
            <v>90.099896251199993</v>
          </cell>
          <cell r="G397">
            <v>89.375640950299996</v>
          </cell>
          <cell r="I397">
            <v>91.388592746599997</v>
          </cell>
          <cell r="J397">
            <v>89.469315256200005</v>
          </cell>
          <cell r="L397">
            <v>89.595602054699995</v>
          </cell>
          <cell r="M397">
            <v>87.424365972299995</v>
          </cell>
          <cell r="O397">
            <v>79.287807659899997</v>
          </cell>
          <cell r="P397">
            <v>90.727328166899994</v>
          </cell>
          <cell r="R397">
            <v>72.1266388345</v>
          </cell>
          <cell r="S397">
            <v>68.399517734400007</v>
          </cell>
          <cell r="U397">
            <v>72.1266388345</v>
          </cell>
          <cell r="V397">
            <v>68.399517734400007</v>
          </cell>
          <cell r="AA397">
            <v>107.9434517522</v>
          </cell>
          <cell r="AB397">
            <v>103.2417255493</v>
          </cell>
          <cell r="AD397">
            <v>110.5769459138</v>
          </cell>
          <cell r="AE397">
            <v>105.422912232</v>
          </cell>
          <cell r="AG397">
            <v>97.000836638500004</v>
          </cell>
          <cell r="AH397">
            <v>94.759070881900001</v>
          </cell>
          <cell r="AJ397">
            <v>105.4017818735</v>
          </cell>
          <cell r="AK397">
            <v>104.94894004939999</v>
          </cell>
          <cell r="AM397">
            <v>109.9003098001</v>
          </cell>
          <cell r="AN397">
            <v>105.44693542909999</v>
          </cell>
          <cell r="AP397">
            <v>108.6091741214</v>
          </cell>
          <cell r="AQ397">
            <v>109.6547197597</v>
          </cell>
          <cell r="AS397">
            <v>110.9768606335</v>
          </cell>
          <cell r="AT397">
            <v>104.68182127350001</v>
          </cell>
          <cell r="AV397">
            <v>86.372093806699993</v>
          </cell>
          <cell r="AW397">
            <v>78.247944740700007</v>
          </cell>
          <cell r="AY397">
            <v>96.331982593299998</v>
          </cell>
          <cell r="AZ397">
            <v>90.859241204300005</v>
          </cell>
          <cell r="BB397">
            <v>80.598461483799994</v>
          </cell>
          <cell r="BC397">
            <v>71.353439682200005</v>
          </cell>
          <cell r="BE397">
            <v>81.416968551300002</v>
          </cell>
          <cell r="BF397">
            <v>73.996464062900003</v>
          </cell>
          <cell r="BH397">
            <v>79.175651351599996</v>
          </cell>
          <cell r="BI397">
            <v>79.989607517600007</v>
          </cell>
          <cell r="BK397">
            <v>101.0506542955</v>
          </cell>
          <cell r="BL397">
            <v>97.999780760899995</v>
          </cell>
          <cell r="BN397">
            <v>102.0219100628</v>
          </cell>
          <cell r="BO397">
            <v>94.444044267999999</v>
          </cell>
          <cell r="BQ397">
            <v>157.51406678020001</v>
          </cell>
          <cell r="BR397">
            <v>169.8691356372</v>
          </cell>
          <cell r="BT397">
            <v>104.4233000652</v>
          </cell>
          <cell r="BU397">
            <v>100.2290875045</v>
          </cell>
          <cell r="BW397">
            <v>111.18768781119999</v>
          </cell>
          <cell r="BX397">
            <v>105.5008709621</v>
          </cell>
          <cell r="BZ397">
            <v>99.201397088299998</v>
          </cell>
          <cell r="CA397">
            <v>97.108004758700005</v>
          </cell>
          <cell r="CC397">
            <v>97.950052411100003</v>
          </cell>
          <cell r="CD397">
            <v>97.523821842000004</v>
          </cell>
          <cell r="CF397">
            <v>97.375575427300006</v>
          </cell>
          <cell r="CG397">
            <v>92.762697510099997</v>
          </cell>
          <cell r="CI397">
            <v>106.1476823111</v>
          </cell>
          <cell r="CJ397">
            <v>101.89486350759999</v>
          </cell>
          <cell r="CL397">
            <v>129.38790348399999</v>
          </cell>
          <cell r="CM397">
            <v>121.28251309860001</v>
          </cell>
          <cell r="CO397">
            <v>128.1474713753</v>
          </cell>
          <cell r="CP397">
            <v>118.94842278500001</v>
          </cell>
          <cell r="CR397">
            <v>104.6683802693</v>
          </cell>
          <cell r="CS397">
            <v>96.164449309899993</v>
          </cell>
          <cell r="CU397">
            <v>88.681381195599997</v>
          </cell>
          <cell r="CV397">
            <v>82.660572437200003</v>
          </cell>
          <cell r="CX397">
            <v>146.4285247782</v>
          </cell>
          <cell r="CY397">
            <v>136.48553873809999</v>
          </cell>
        </row>
        <row r="398">
          <cell r="C398">
            <v>101.57943146300001</v>
          </cell>
          <cell r="D398">
            <v>101.53053839019999</v>
          </cell>
          <cell r="F398">
            <v>87.903694682299999</v>
          </cell>
          <cell r="G398">
            <v>89.345298738899999</v>
          </cell>
          <cell r="I398">
            <v>88.490753044300007</v>
          </cell>
          <cell r="J398">
            <v>89.789500531499996</v>
          </cell>
          <cell r="L398">
            <v>89.004636767799994</v>
          </cell>
          <cell r="M398">
            <v>88.312032474899993</v>
          </cell>
          <cell r="O398">
            <v>77.263362498800007</v>
          </cell>
          <cell r="P398">
            <v>88.768983010499994</v>
          </cell>
          <cell r="R398">
            <v>67.877525995200003</v>
          </cell>
          <cell r="S398">
            <v>68.415284026099997</v>
          </cell>
          <cell r="U398">
            <v>67.877525995200003</v>
          </cell>
          <cell r="V398">
            <v>68.415284026099997</v>
          </cell>
          <cell r="AA398">
            <v>110.83967500200001</v>
          </cell>
          <cell r="AB398">
            <v>104.9836620331</v>
          </cell>
          <cell r="AD398">
            <v>114.3181885602</v>
          </cell>
          <cell r="AE398">
            <v>106.9135971324</v>
          </cell>
          <cell r="AG398">
            <v>108.9998113302</v>
          </cell>
          <cell r="AH398">
            <v>100.5519119447</v>
          </cell>
          <cell r="AJ398">
            <v>92.630144234699998</v>
          </cell>
          <cell r="AK398">
            <v>101.5457522626</v>
          </cell>
          <cell r="AM398">
            <v>104.6198100881</v>
          </cell>
          <cell r="AN398">
            <v>106.03239834030001</v>
          </cell>
          <cell r="AP398">
            <v>108.9990508835</v>
          </cell>
          <cell r="AQ398">
            <v>109.5278693421</v>
          </cell>
          <cell r="AS398">
            <v>106.6367177656</v>
          </cell>
          <cell r="AT398">
            <v>105.59746129920001</v>
          </cell>
          <cell r="AV398">
            <v>76.951651952299997</v>
          </cell>
          <cell r="AW398">
            <v>77.352503300600006</v>
          </cell>
          <cell r="AY398">
            <v>88.108878549500005</v>
          </cell>
          <cell r="AZ398">
            <v>90.817966784299998</v>
          </cell>
          <cell r="BB398">
            <v>73.237019092699995</v>
          </cell>
          <cell r="BC398">
            <v>70.422071999799996</v>
          </cell>
          <cell r="BE398">
            <v>77.932267427400006</v>
          </cell>
          <cell r="BF398">
            <v>74.953373230500006</v>
          </cell>
          <cell r="BH398">
            <v>80.530466244799996</v>
          </cell>
          <cell r="BI398">
            <v>80.198084941399998</v>
          </cell>
          <cell r="BK398">
            <v>95.536784939399993</v>
          </cell>
          <cell r="BL398">
            <v>97.588694698599994</v>
          </cell>
          <cell r="BN398">
            <v>100.571461712</v>
          </cell>
          <cell r="BO398">
            <v>97.367626754</v>
          </cell>
          <cell r="BQ398">
            <v>173.4278398964</v>
          </cell>
          <cell r="BR398">
            <v>181.50640739810001</v>
          </cell>
          <cell r="BT398">
            <v>97.759960259500005</v>
          </cell>
          <cell r="BU398">
            <v>101.1402517298</v>
          </cell>
          <cell r="BW398">
            <v>103.8603472779</v>
          </cell>
          <cell r="BX398">
            <v>106.0049486278</v>
          </cell>
          <cell r="BZ398">
            <v>96.667655787000001</v>
          </cell>
          <cell r="CA398">
            <v>97.673188176799997</v>
          </cell>
          <cell r="CC398">
            <v>91.187988683499995</v>
          </cell>
          <cell r="CD398">
            <v>91.447743063499999</v>
          </cell>
          <cell r="CF398">
            <v>91.869397495900003</v>
          </cell>
          <cell r="CG398">
            <v>92.127540147299996</v>
          </cell>
          <cell r="CI398">
            <v>88.0760302252</v>
          </cell>
          <cell r="CJ398">
            <v>98.026690079999995</v>
          </cell>
          <cell r="CL398">
            <v>116.4249544995</v>
          </cell>
          <cell r="CM398">
            <v>120.39630498309999</v>
          </cell>
          <cell r="CO398">
            <v>119.3971114614</v>
          </cell>
          <cell r="CP398">
            <v>119.90496231580001</v>
          </cell>
          <cell r="CR398">
            <v>98.526028790400005</v>
          </cell>
          <cell r="CS398">
            <v>98.881286457100003</v>
          </cell>
          <cell r="CU398">
            <v>93.774168779199996</v>
          </cell>
          <cell r="CV398">
            <v>84.078734652999998</v>
          </cell>
          <cell r="CX398">
            <v>131.5475200061</v>
          </cell>
          <cell r="CY398">
            <v>133.32876311359999</v>
          </cell>
        </row>
        <row r="399">
          <cell r="C399">
            <v>98.432484906300004</v>
          </cell>
          <cell r="D399">
            <v>101.7461575051</v>
          </cell>
          <cell r="F399">
            <v>94.004790444099996</v>
          </cell>
          <cell r="G399">
            <v>89.774476292599999</v>
          </cell>
          <cell r="I399">
            <v>92.472016554800007</v>
          </cell>
          <cell r="J399">
            <v>91.269138571799999</v>
          </cell>
          <cell r="L399">
            <v>87.327684828800002</v>
          </cell>
          <cell r="M399">
            <v>86.843646911099995</v>
          </cell>
          <cell r="O399">
            <v>138.11746641049999</v>
          </cell>
          <cell r="P399">
            <v>89.206835699400003</v>
          </cell>
          <cell r="R399">
            <v>64.265474038899995</v>
          </cell>
          <cell r="S399">
            <v>68.9095023884</v>
          </cell>
          <cell r="U399">
            <v>64.265474038899995</v>
          </cell>
          <cell r="V399">
            <v>68.9095023884</v>
          </cell>
          <cell r="AA399">
            <v>108.2988358405</v>
          </cell>
          <cell r="AB399">
            <v>106.2587269289</v>
          </cell>
          <cell r="AD399">
            <v>105.22090655309999</v>
          </cell>
          <cell r="AE399">
            <v>107.12447873070001</v>
          </cell>
          <cell r="AG399">
            <v>119.61597730299999</v>
          </cell>
          <cell r="AH399">
            <v>106.8309721999</v>
          </cell>
          <cell r="AJ399">
            <v>113.00286028950001</v>
          </cell>
          <cell r="AK399">
            <v>101.6075660976</v>
          </cell>
          <cell r="AM399">
            <v>99.538254942999998</v>
          </cell>
          <cell r="AN399">
            <v>105.92102784399999</v>
          </cell>
          <cell r="AP399">
            <v>111.4111700457</v>
          </cell>
          <cell r="AQ399">
            <v>107.5921295621</v>
          </cell>
          <cell r="AS399">
            <v>98.796335926899999</v>
          </cell>
          <cell r="AT399">
            <v>103.0201320692</v>
          </cell>
          <cell r="AV399">
            <v>63.736307419699997</v>
          </cell>
          <cell r="AW399">
            <v>75.974680861899998</v>
          </cell>
          <cell r="AY399">
            <v>86.784970579200007</v>
          </cell>
          <cell r="AZ399">
            <v>89.694381816999993</v>
          </cell>
          <cell r="BB399">
            <v>60.638926609999999</v>
          </cell>
          <cell r="BC399">
            <v>66.535322302400004</v>
          </cell>
          <cell r="BE399">
            <v>62.282521715900003</v>
          </cell>
          <cell r="BF399">
            <v>71.4871632248</v>
          </cell>
          <cell r="BH399">
            <v>69.880532641200006</v>
          </cell>
          <cell r="BI399">
            <v>81.020014950800004</v>
          </cell>
          <cell r="BK399">
            <v>91.187640647899997</v>
          </cell>
          <cell r="BL399">
            <v>96.573709242999996</v>
          </cell>
          <cell r="BN399">
            <v>96.077679415399999</v>
          </cell>
          <cell r="BO399">
            <v>92.334802231099999</v>
          </cell>
          <cell r="BQ399">
            <v>180.558869534</v>
          </cell>
          <cell r="BR399">
            <v>177.05302460550001</v>
          </cell>
          <cell r="BT399">
            <v>96.472627603700005</v>
          </cell>
          <cell r="BU399">
            <v>99.261744554499998</v>
          </cell>
          <cell r="BW399">
            <v>89.568721194099993</v>
          </cell>
          <cell r="BX399">
            <v>103.17934649759999</v>
          </cell>
          <cell r="BZ399">
            <v>95.445444562099993</v>
          </cell>
          <cell r="CA399">
            <v>97.131577540400002</v>
          </cell>
          <cell r="CC399">
            <v>97.706719771500005</v>
          </cell>
          <cell r="CD399">
            <v>98.395798237199998</v>
          </cell>
          <cell r="CF399">
            <v>82.858984056200001</v>
          </cell>
          <cell r="CG399">
            <v>91.017649309600003</v>
          </cell>
          <cell r="CI399">
            <v>93.340042756399995</v>
          </cell>
          <cell r="CJ399">
            <v>103.21247096019999</v>
          </cell>
          <cell r="CL399">
            <v>115.1227332664</v>
          </cell>
          <cell r="CM399">
            <v>122.9565820591</v>
          </cell>
          <cell r="CO399">
            <v>109.9724076394</v>
          </cell>
          <cell r="CP399">
            <v>118.3545466205</v>
          </cell>
          <cell r="CR399">
            <v>82.028497477299993</v>
          </cell>
          <cell r="CS399">
            <v>99.002141276800003</v>
          </cell>
          <cell r="CU399">
            <v>83.293453865700002</v>
          </cell>
          <cell r="CV399">
            <v>82.504283964899997</v>
          </cell>
          <cell r="CX399">
            <v>132.83450397129999</v>
          </cell>
          <cell r="CY399">
            <v>132.7557323636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QY_2018"/>
      <sheetName val="Datos"/>
      <sheetName val="Destinatarios"/>
    </sheetNames>
    <sheetDataSet>
      <sheetData sheetId="0"/>
      <sheetData sheetId="1">
        <row r="4">
          <cell r="D4">
            <v>68.470647145821644</v>
          </cell>
        </row>
        <row r="244">
          <cell r="D244">
            <v>92.713662181200391</v>
          </cell>
          <cell r="E244">
            <v>93.990611115772893</v>
          </cell>
        </row>
        <row r="245">
          <cell r="D245">
            <v>90.07108571731365</v>
          </cell>
          <cell r="E245">
            <v>94.726884900984601</v>
          </cell>
        </row>
        <row r="246">
          <cell r="D246">
            <v>93.088498042926076</v>
          </cell>
          <cell r="E246">
            <v>93.328156671597696</v>
          </cell>
        </row>
        <row r="247">
          <cell r="D247">
            <v>96.498354958381526</v>
          </cell>
          <cell r="E247">
            <v>93.755990767741494</v>
          </cell>
        </row>
        <row r="248">
          <cell r="D248">
            <v>97.08382722052653</v>
          </cell>
          <cell r="E248">
            <v>94.871492767511199</v>
          </cell>
        </row>
        <row r="249">
          <cell r="D249">
            <v>93.574873840068918</v>
          </cell>
          <cell r="E249">
            <v>93.930132608712995</v>
          </cell>
        </row>
        <row r="250">
          <cell r="D250">
            <v>95.854674270632657</v>
          </cell>
          <cell r="E250">
            <v>93.714516778982102</v>
          </cell>
        </row>
        <row r="251">
          <cell r="D251">
            <v>96.100422647583727</v>
          </cell>
          <cell r="E251">
            <v>94.860446470830794</v>
          </cell>
        </row>
        <row r="252">
          <cell r="D252">
            <v>91.279546779554238</v>
          </cell>
          <cell r="E252">
            <v>92.559395472473895</v>
          </cell>
        </row>
        <row r="253">
          <cell r="D253">
            <v>97.536843750153182</v>
          </cell>
          <cell r="E253">
            <v>94.146558717607803</v>
          </cell>
        </row>
        <row r="254">
          <cell r="D254">
            <v>92.815734063384113</v>
          </cell>
          <cell r="E254">
            <v>93.707126752445703</v>
          </cell>
        </row>
        <row r="255">
          <cell r="D255">
            <v>90.188300646293754</v>
          </cell>
          <cell r="E255">
            <v>93.933585523186494</v>
          </cell>
        </row>
        <row r="256">
          <cell r="D256">
            <v>93.501688576796525</v>
          </cell>
          <cell r="E256">
            <v>94.765621670882993</v>
          </cell>
        </row>
        <row r="257">
          <cell r="D257">
            <v>89.799440292214499</v>
          </cell>
          <cell r="E257">
            <v>94.290816913030497</v>
          </cell>
        </row>
        <row r="258">
          <cell r="D258">
            <v>99.415708067558711</v>
          </cell>
          <cell r="E258">
            <v>96.333637014726406</v>
          </cell>
        </row>
        <row r="259">
          <cell r="D259">
            <v>96.105091164712661</v>
          </cell>
          <cell r="E259">
            <v>96.347239644416504</v>
          </cell>
        </row>
        <row r="260">
          <cell r="D260">
            <v>98.281511336148213</v>
          </cell>
          <cell r="E260">
            <v>96.503552832639897</v>
          </cell>
        </row>
        <row r="261">
          <cell r="D261">
            <v>96.830036207845822</v>
          </cell>
          <cell r="E261">
            <v>96.910412763794497</v>
          </cell>
        </row>
        <row r="262">
          <cell r="D262">
            <v>99.399389372222117</v>
          </cell>
          <cell r="E262">
            <v>97.166121398282399</v>
          </cell>
        </row>
        <row r="263">
          <cell r="D263">
            <v>96.017260731607593</v>
          </cell>
          <cell r="E263">
            <v>95.593355823060094</v>
          </cell>
        </row>
        <row r="264">
          <cell r="D264">
            <v>95.626017858953986</v>
          </cell>
          <cell r="E264">
            <v>96.095149884100294</v>
          </cell>
        </row>
        <row r="265">
          <cell r="D265">
            <v>100.24036114350648</v>
          </cell>
          <cell r="E265">
            <v>97.030667932423199</v>
          </cell>
        </row>
        <row r="266">
          <cell r="D266">
            <v>95.469904047872035</v>
          </cell>
          <cell r="E266">
            <v>97.552023507045206</v>
          </cell>
        </row>
        <row r="267">
          <cell r="D267">
            <v>94.472368128322501</v>
          </cell>
          <cell r="E267">
            <v>97.154322503473395</v>
          </cell>
        </row>
        <row r="268">
          <cell r="D268">
            <v>95.316790963423472</v>
          </cell>
          <cell r="E268">
            <v>97.113720170973806</v>
          </cell>
        </row>
        <row r="269">
          <cell r="D269">
            <v>94.181008974059111</v>
          </cell>
          <cell r="E269">
            <v>98.820450454371894</v>
          </cell>
        </row>
        <row r="270">
          <cell r="D270">
            <v>100.97554256794126</v>
          </cell>
          <cell r="E270">
            <v>98.110663557839999</v>
          </cell>
        </row>
        <row r="271">
          <cell r="D271">
            <v>96.778005997317848</v>
          </cell>
          <cell r="E271">
            <v>96.391634890648405</v>
          </cell>
        </row>
        <row r="272">
          <cell r="D272">
            <v>98.623314643192117</v>
          </cell>
          <cell r="E272">
            <v>97.614948223610497</v>
          </cell>
        </row>
        <row r="273">
          <cell r="D273">
            <v>98.966289786517791</v>
          </cell>
          <cell r="E273">
            <v>97.6719549641291</v>
          </cell>
        </row>
        <row r="274">
          <cell r="D274">
            <v>101.2707167299438</v>
          </cell>
          <cell r="E274">
            <v>99.1833464320204</v>
          </cell>
        </row>
        <row r="275">
          <cell r="D275">
            <v>99.25622868879644</v>
          </cell>
          <cell r="E275">
            <v>99.046089414523806</v>
          </cell>
        </row>
        <row r="276">
          <cell r="D276">
            <v>99.863296963579302</v>
          </cell>
          <cell r="E276">
            <v>100.128395601945</v>
          </cell>
        </row>
        <row r="277">
          <cell r="D277">
            <v>103.47718258018482</v>
          </cell>
          <cell r="E277">
            <v>101.18820354669499</v>
          </cell>
        </row>
        <row r="278">
          <cell r="D278">
            <v>97.227071739274351</v>
          </cell>
          <cell r="E278">
            <v>98.9961251073819</v>
          </cell>
        </row>
        <row r="279">
          <cell r="D279">
            <v>96.303700428649861</v>
          </cell>
          <cell r="E279">
            <v>99.084680388694807</v>
          </cell>
        </row>
        <row r="280">
          <cell r="D280">
            <v>96.511562261735975</v>
          </cell>
          <cell r="E280">
            <v>99.114442008921401</v>
          </cell>
        </row>
        <row r="281">
          <cell r="D281">
            <v>97.834245592550957</v>
          </cell>
          <cell r="E281">
            <v>98.978621023269895</v>
          </cell>
        </row>
        <row r="282">
          <cell r="D282">
            <v>100.85793745619978</v>
          </cell>
          <cell r="E282">
            <v>98.686599849674494</v>
          </cell>
        </row>
        <row r="283">
          <cell r="D283">
            <v>101.26731990389851</v>
          </cell>
          <cell r="E283">
            <v>99.034166993855905</v>
          </cell>
        </row>
        <row r="284">
          <cell r="D284">
            <v>100.40296340785831</v>
          </cell>
          <cell r="E284">
            <v>99.094410047356703</v>
          </cell>
        </row>
        <row r="285">
          <cell r="D285">
            <v>100.39603933958327</v>
          </cell>
          <cell r="E285">
            <v>98.986220713781904</v>
          </cell>
        </row>
        <row r="286">
          <cell r="D286">
            <v>98.989829085496439</v>
          </cell>
          <cell r="E286">
            <v>98.748587797023902</v>
          </cell>
        </row>
        <row r="287">
          <cell r="D287">
            <v>101.21674558581988</v>
          </cell>
          <cell r="E287">
            <v>98.775264782238693</v>
          </cell>
        </row>
        <row r="288">
          <cell r="D288">
            <v>97.487221607484798</v>
          </cell>
          <cell r="E288">
            <v>98.3534887256952</v>
          </cell>
        </row>
        <row r="289">
          <cell r="D289">
            <v>99.976760627164154</v>
          </cell>
          <cell r="E289">
            <v>99.300871597047106</v>
          </cell>
        </row>
        <row r="290">
          <cell r="D290">
            <v>99.808261064417891</v>
          </cell>
          <cell r="E290">
            <v>99.709439547600695</v>
          </cell>
        </row>
        <row r="291">
          <cell r="D291">
            <v>96.829038453858175</v>
          </cell>
          <cell r="E291">
            <v>100.42223628224799</v>
          </cell>
        </row>
        <row r="292">
          <cell r="D292">
            <v>99.255212065975357</v>
          </cell>
          <cell r="E292">
            <v>101.424199309589</v>
          </cell>
        </row>
        <row r="293">
          <cell r="D293">
            <v>97.138724465475946</v>
          </cell>
          <cell r="E293">
            <v>101.774874720951</v>
          </cell>
        </row>
        <row r="294">
          <cell r="D294">
            <v>106.54458968482163</v>
          </cell>
          <cell r="E294">
            <v>100.696125706785</v>
          </cell>
        </row>
        <row r="295">
          <cell r="D295">
            <v>97.882091280684776</v>
          </cell>
          <cell r="E295">
            <v>100.288522295428</v>
          </cell>
        </row>
        <row r="296">
          <cell r="D296">
            <v>102.78247596986269</v>
          </cell>
          <cell r="E296">
            <v>100.073068240899</v>
          </cell>
        </row>
        <row r="297">
          <cell r="D297">
            <v>101.31800749973222</v>
          </cell>
          <cell r="E297">
            <v>100.104831421878</v>
          </cell>
        </row>
        <row r="298">
          <cell r="D298">
            <v>98.975876784458919</v>
          </cell>
          <cell r="E298">
            <v>99.290408749420706</v>
          </cell>
        </row>
        <row r="299">
          <cell r="D299">
            <v>102.2143749216241</v>
          </cell>
          <cell r="E299">
            <v>99.577451413766894</v>
          </cell>
        </row>
        <row r="300">
          <cell r="D300">
            <v>96.420628327463561</v>
          </cell>
          <cell r="E300">
            <v>97.483947369492995</v>
          </cell>
        </row>
        <row r="301">
          <cell r="D301">
            <v>99.878400330164922</v>
          </cell>
          <cell r="E301">
            <v>98.8029264298237</v>
          </cell>
        </row>
        <row r="302">
          <cell r="D302">
            <v>99.739827836215639</v>
          </cell>
          <cell r="E302">
            <v>99.941769006941499</v>
          </cell>
        </row>
        <row r="303">
          <cell r="D303">
            <v>95.371720139693807</v>
          </cell>
          <cell r="E303">
            <v>99.780084349901102</v>
          </cell>
        </row>
        <row r="304">
          <cell r="D304">
            <v>98.883993287153217</v>
          </cell>
          <cell r="E304">
            <v>99.425973057056893</v>
          </cell>
        </row>
        <row r="305">
          <cell r="D305">
            <v>94.521617719220387</v>
          </cell>
          <cell r="E305">
            <v>99.055111386417707</v>
          </cell>
        </row>
        <row r="306">
          <cell r="D306">
            <v>101.98730039039435</v>
          </cell>
          <cell r="E306">
            <v>100.46839612174701</v>
          </cell>
        </row>
        <row r="307">
          <cell r="D307">
            <v>101.79797157205982</v>
          </cell>
          <cell r="E307">
            <v>100.50919394621199</v>
          </cell>
        </row>
        <row r="308">
          <cell r="D308">
            <v>103.35763575536495</v>
          </cell>
          <cell r="E308">
            <v>100.67719551427599</v>
          </cell>
        </row>
        <row r="309">
          <cell r="D309">
            <v>101.88927021081238</v>
          </cell>
          <cell r="E309">
            <v>101.072061991263</v>
          </cell>
        </row>
        <row r="310">
          <cell r="D310">
            <v>100.14662187573778</v>
          </cell>
          <cell r="E310">
            <v>100.006213680071</v>
          </cell>
        </row>
        <row r="311">
          <cell r="D311">
            <v>103.59746931268002</v>
          </cell>
          <cell r="E311">
            <v>100.815050503224</v>
          </cell>
        </row>
        <row r="312">
          <cell r="D312">
            <v>98.171856369495558</v>
          </cell>
          <cell r="E312">
            <v>100.53609808242</v>
          </cell>
        </row>
        <row r="313">
          <cell r="D313">
            <v>101.85012177061584</v>
          </cell>
          <cell r="E313">
            <v>99.3915425044664</v>
          </cell>
        </row>
        <row r="314">
          <cell r="D314">
            <v>100.01298320546817</v>
          </cell>
          <cell r="E314">
            <v>100.30535228257099</v>
          </cell>
        </row>
        <row r="315">
          <cell r="D315">
            <v>93.783158531160439</v>
          </cell>
          <cell r="E315">
            <v>98.387445265668205</v>
          </cell>
        </row>
        <row r="316">
          <cell r="D316">
            <v>98.627862886551441</v>
          </cell>
          <cell r="E316">
            <v>98.978229693574903</v>
          </cell>
        </row>
        <row r="317">
          <cell r="D317">
            <v>96.59912718755163</v>
          </cell>
          <cell r="E317">
            <v>101.33880423689401</v>
          </cell>
        </row>
        <row r="318">
          <cell r="D318">
            <v>103.9280475141354</v>
          </cell>
          <cell r="E318">
            <v>99.855872311216103</v>
          </cell>
        </row>
        <row r="319">
          <cell r="D319">
            <v>99.365130485953443</v>
          </cell>
          <cell r="E319">
            <v>100.06961507334699</v>
          </cell>
        </row>
        <row r="320">
          <cell r="D320">
            <v>102.95534243420136</v>
          </cell>
          <cell r="E320">
            <v>100.37966434872099</v>
          </cell>
        </row>
        <row r="321">
          <cell r="D321">
            <v>100.07230353999209</v>
          </cell>
          <cell r="E321">
            <v>100.79224635634201</v>
          </cell>
        </row>
        <row r="322">
          <cell r="D322">
            <v>101.98576121034282</v>
          </cell>
          <cell r="E322">
            <v>100.441441312024</v>
          </cell>
        </row>
        <row r="323">
          <cell r="D323">
            <v>102.7157513534851</v>
          </cell>
          <cell r="E323">
            <v>100.668829442122</v>
          </cell>
        </row>
        <row r="324">
          <cell r="D324">
            <v>97.76921386236738</v>
          </cell>
          <cell r="E324">
            <v>100.048333310085</v>
          </cell>
        </row>
        <row r="325">
          <cell r="D325">
            <v>101.58395240835134</v>
          </cell>
          <cell r="E325">
            <v>98.999010065060006</v>
          </cell>
        </row>
        <row r="326">
          <cell r="D326">
            <v>97.343768486007292</v>
          </cell>
          <cell r="E326">
            <v>97.739660403188097</v>
          </cell>
        </row>
        <row r="327">
          <cell r="D327">
            <v>93.750135675631697</v>
          </cell>
          <cell r="E327">
            <v>97.661617259578904</v>
          </cell>
        </row>
        <row r="328">
          <cell r="D328">
            <v>97.964322824861753</v>
          </cell>
          <cell r="E328">
            <v>98.274887510420498</v>
          </cell>
        </row>
        <row r="329">
          <cell r="D329">
            <v>94.887943219172513</v>
          </cell>
          <cell r="E329">
            <v>96.327602792879503</v>
          </cell>
        </row>
        <row r="330">
          <cell r="D330">
            <v>101.913307100399</v>
          </cell>
          <cell r="E330">
            <v>97.721763788490193</v>
          </cell>
        </row>
        <row r="331">
          <cell r="D331">
            <v>83.722628614328542</v>
          </cell>
          <cell r="E331">
            <v>84.104853178072105</v>
          </cell>
        </row>
        <row r="332">
          <cell r="D332">
            <v>83.341952527590664</v>
          </cell>
          <cell r="E332">
            <v>82.6805796594452</v>
          </cell>
        </row>
        <row r="333">
          <cell r="D333">
            <v>91.135272783488801</v>
          </cell>
          <cell r="E333">
            <v>90.674655836102204</v>
          </cell>
        </row>
        <row r="334">
          <cell r="D334">
            <v>94.251453800583491</v>
          </cell>
          <cell r="E334">
            <v>92.762588431736503</v>
          </cell>
        </row>
        <row r="335">
          <cell r="D335">
            <v>96.57125988861965</v>
          </cell>
          <cell r="E335">
            <v>95.905391520982405</v>
          </cell>
        </row>
        <row r="336">
          <cell r="D336">
            <v>97.745558123867525</v>
          </cell>
          <cell r="E336">
            <v>98.417211418402005</v>
          </cell>
        </row>
        <row r="337">
          <cell r="D337">
            <v>101.19957482712225</v>
          </cell>
          <cell r="E337">
            <v>99.218173056042701</v>
          </cell>
        </row>
        <row r="338">
          <cell r="D338">
            <v>98.205054261045788</v>
          </cell>
          <cell r="E338">
            <v>99.582785189783195</v>
          </cell>
        </row>
        <row r="339">
          <cell r="D339">
            <v>98.083699717538437</v>
          </cell>
          <cell r="E339">
            <v>100.60849407202799</v>
          </cell>
        </row>
        <row r="340">
          <cell r="D340">
            <v>99.515734367136687</v>
          </cell>
          <cell r="E340">
            <v>101.368314524447</v>
          </cell>
        </row>
        <row r="341">
          <cell r="D341">
            <v>96.341078077231018</v>
          </cell>
          <cell r="E341">
            <v>100.99038862924201</v>
          </cell>
        </row>
        <row r="342">
          <cell r="D342">
            <v>107.98966142566503</v>
          </cell>
          <cell r="E342">
            <v>103.979803318077</v>
          </cell>
        </row>
        <row r="343">
          <cell r="D343">
            <v>102.10981892382732</v>
          </cell>
          <cell r="E343">
            <v>100.864606474487</v>
          </cell>
        </row>
        <row r="344">
          <cell r="D344">
            <v>102.97621425816743</v>
          </cell>
          <cell r="E344">
            <v>102.627992088014</v>
          </cell>
        </row>
        <row r="345">
          <cell r="D345">
            <v>103.68571170522124</v>
          </cell>
          <cell r="E345">
            <v>102.903507791446</v>
          </cell>
        </row>
        <row r="346">
          <cell r="D346">
            <v>104.89349776502759</v>
          </cell>
          <cell r="E346">
            <v>103.840257296863</v>
          </cell>
        </row>
        <row r="347">
          <cell r="D347">
            <v>105.00326679465516</v>
          </cell>
          <cell r="E347">
            <v>103.79904808769901</v>
          </cell>
        </row>
        <row r="348">
          <cell r="D348">
            <v>101.60255624656669</v>
          </cell>
          <cell r="E348">
            <v>102.802903129466</v>
          </cell>
        </row>
        <row r="349">
          <cell r="D349">
            <v>105.61610963264863</v>
          </cell>
          <cell r="E349">
            <v>104.355315164518</v>
          </cell>
        </row>
        <row r="350">
          <cell r="D350">
            <v>105.0212542859516</v>
          </cell>
          <cell r="E350">
            <v>105.10763961555899</v>
          </cell>
        </row>
        <row r="351">
          <cell r="D351">
            <v>102.24336256974325</v>
          </cell>
          <cell r="E351">
            <v>104.777929973006</v>
          </cell>
        </row>
        <row r="352">
          <cell r="D352">
            <v>103.35373571700337</v>
          </cell>
          <cell r="E352">
            <v>105.59691777577601</v>
          </cell>
        </row>
        <row r="353">
          <cell r="D353">
            <v>102.60891418913093</v>
          </cell>
          <cell r="E353">
            <v>107.368431951925</v>
          </cell>
        </row>
        <row r="354">
          <cell r="D354">
            <v>112.00139012953044</v>
          </cell>
          <cell r="E354">
            <v>106.089511556848</v>
          </cell>
        </row>
        <row r="355">
          <cell r="D355">
            <v>107.42783082879122</v>
          </cell>
          <cell r="E355">
            <v>108.105984196736</v>
          </cell>
        </row>
        <row r="356">
          <cell r="D356">
            <v>109.53408297153297</v>
          </cell>
          <cell r="E356">
            <v>108.763256008417</v>
          </cell>
        </row>
        <row r="357">
          <cell r="D357">
            <v>107.3903383834507</v>
          </cell>
          <cell r="E357">
            <v>107.03229988513</v>
          </cell>
        </row>
        <row r="358">
          <cell r="D358">
            <v>108.11360064670725</v>
          </cell>
          <cell r="E358">
            <v>107.973381124093</v>
          </cell>
        </row>
        <row r="359">
          <cell r="D359">
            <v>109.88970894669555</v>
          </cell>
          <cell r="E359">
            <v>107.255059085133</v>
          </cell>
        </row>
        <row r="360">
          <cell r="D360">
            <v>105.63567544835551</v>
          </cell>
          <cell r="E360">
            <v>107.076609924381</v>
          </cell>
        </row>
        <row r="361">
          <cell r="D361">
            <v>109.40981885439773</v>
          </cell>
          <cell r="E361">
            <v>108.391015963567</v>
          </cell>
        </row>
        <row r="362">
          <cell r="D362">
            <v>108.62643924033277</v>
          </cell>
          <cell r="E362">
            <v>108.154879970723</v>
          </cell>
        </row>
        <row r="363">
          <cell r="D363">
            <v>105.10308744863333</v>
          </cell>
          <cell r="E363">
            <v>108.360098687524</v>
          </cell>
        </row>
        <row r="364">
          <cell r="D364">
            <v>106.20634020227494</v>
          </cell>
          <cell r="E364">
            <v>107.960821939608</v>
          </cell>
        </row>
        <row r="365">
          <cell r="D365">
            <v>103.04020230587042</v>
          </cell>
          <cell r="E365">
            <v>107.587354301468</v>
          </cell>
        </row>
        <row r="366">
          <cell r="D366">
            <v>112.31919664794667</v>
          </cell>
          <cell r="E366">
            <v>106.430114038794</v>
          </cell>
        </row>
        <row r="367">
          <cell r="D367">
            <v>105.24191765862243</v>
          </cell>
          <cell r="E367">
            <v>107.213017532896</v>
          </cell>
        </row>
        <row r="368">
          <cell r="D368">
            <v>108.29388450920358</v>
          </cell>
          <cell r="E368">
            <v>106.27071094271599</v>
          </cell>
        </row>
        <row r="369">
          <cell r="D369">
            <v>107.07700578726894</v>
          </cell>
          <cell r="E369">
            <v>106.80378429496599</v>
          </cell>
        </row>
        <row r="370">
          <cell r="D370">
            <v>106.53162811534091</v>
          </cell>
          <cell r="E370">
            <v>106.852909300561</v>
          </cell>
        </row>
        <row r="371">
          <cell r="D371">
            <v>109.35448096624307</v>
          </cell>
          <cell r="E371">
            <v>106.86415595525899</v>
          </cell>
        </row>
        <row r="372">
          <cell r="D372">
            <v>104.72779017369668</v>
          </cell>
          <cell r="E372">
            <v>106.219473005442</v>
          </cell>
        </row>
        <row r="373">
          <cell r="D373">
            <v>107.62619229531506</v>
          </cell>
          <cell r="E373">
            <v>105.951559171933</v>
          </cell>
        </row>
        <row r="374">
          <cell r="D374">
            <v>106.71373195732835</v>
          </cell>
          <cell r="E374">
            <v>106.636722741591</v>
          </cell>
        </row>
        <row r="375">
          <cell r="D375">
            <v>103.17349322246402</v>
          </cell>
          <cell r="E375">
            <v>107.325049658892</v>
          </cell>
        </row>
        <row r="376">
          <cell r="D376">
            <v>106.43521729367302</v>
          </cell>
          <cell r="E376">
            <v>106.85375255146199</v>
          </cell>
        </row>
        <row r="377">
          <cell r="D377">
            <v>103.67283697109475</v>
          </cell>
          <cell r="E377">
            <v>104.333889781765</v>
          </cell>
        </row>
        <row r="378">
          <cell r="D378">
            <v>108.5362438345657</v>
          </cell>
          <cell r="E378">
            <v>108.11957875331299</v>
          </cell>
        </row>
        <row r="379">
          <cell r="D379">
            <v>108.71974548701317</v>
          </cell>
          <cell r="E379">
            <v>105.385265001001</v>
          </cell>
        </row>
        <row r="380">
          <cell r="D380">
            <v>107.56977360095709</v>
          </cell>
          <cell r="E380">
            <v>105.879275884034</v>
          </cell>
        </row>
        <row r="381">
          <cell r="D381">
            <v>105.40795641820789</v>
          </cell>
          <cell r="E381">
            <v>106.490750822949</v>
          </cell>
        </row>
        <row r="382">
          <cell r="D382">
            <v>108.25291837556203</v>
          </cell>
          <cell r="E382">
            <v>106.58747897070801</v>
          </cell>
        </row>
        <row r="383">
          <cell r="D383">
            <v>108.50414953711575</v>
          </cell>
          <cell r="E383">
            <v>106.91836656327</v>
          </cell>
        </row>
        <row r="384">
          <cell r="D384">
            <v>105.09790987347388</v>
          </cell>
          <cell r="E384">
            <v>107.451585070715</v>
          </cell>
        </row>
        <row r="385">
          <cell r="D385">
            <v>109.78197167558871</v>
          </cell>
          <cell r="E385">
            <v>106.59390634858801</v>
          </cell>
        </row>
        <row r="386">
          <cell r="D386">
            <v>105.90948370808145</v>
          </cell>
          <cell r="E386">
            <v>106.25574118432699</v>
          </cell>
        </row>
        <row r="387">
          <cell r="D387">
            <v>102.75784461129192</v>
          </cell>
          <cell r="E387">
            <v>106.61871817424699</v>
          </cell>
        </row>
        <row r="388">
          <cell r="D388">
            <v>105.77222845123819</v>
          </cell>
          <cell r="E388">
            <v>106.34359044010399</v>
          </cell>
        </row>
        <row r="389">
          <cell r="D389">
            <v>105.24280257987516</v>
          </cell>
          <cell r="E389">
            <v>109.60319134679099</v>
          </cell>
        </row>
        <row r="390">
          <cell r="D390">
            <v>111.80940106227393</v>
          </cell>
          <cell r="E390">
            <v>107.83154513669901</v>
          </cell>
        </row>
        <row r="391">
          <cell r="D391">
            <v>108.43573550505306</v>
          </cell>
          <cell r="E391">
            <v>108.324150561061</v>
          </cell>
        </row>
        <row r="392">
          <cell r="D392">
            <v>108.64587343049629</v>
          </cell>
          <cell r="E392">
            <v>107.859775719225</v>
          </cell>
        </row>
        <row r="393">
          <cell r="D393">
            <v>107.60690030482424</v>
          </cell>
          <cell r="E393">
            <v>108.313561811342</v>
          </cell>
        </row>
        <row r="394">
          <cell r="D394">
            <v>108.29809379468414</v>
          </cell>
          <cell r="E394">
            <v>106.801516387718</v>
          </cell>
        </row>
        <row r="395">
          <cell r="D395">
            <v>108.11384944815828</v>
          </cell>
          <cell r="E395">
            <v>107.585708941183</v>
          </cell>
        </row>
        <row r="396">
          <cell r="D396">
            <v>107.6519772739741</v>
          </cell>
          <cell r="E396">
            <v>108.333211478883</v>
          </cell>
        </row>
        <row r="397">
          <cell r="D397">
            <v>111.54699618104692</v>
          </cell>
          <cell r="E397">
            <v>108.381009501672</v>
          </cell>
        </row>
        <row r="398">
          <cell r="D398">
            <v>106.53775386244153</v>
          </cell>
          <cell r="E398">
            <v>108.280547486768</v>
          </cell>
        </row>
        <row r="399">
          <cell r="D399">
            <v>105.04923879374064</v>
          </cell>
          <cell r="E399">
            <v>107.539141427654</v>
          </cell>
        </row>
        <row r="400">
          <cell r="D400"/>
        </row>
        <row r="402">
          <cell r="D402"/>
          <cell r="E402"/>
        </row>
        <row r="403">
          <cell r="D403"/>
          <cell r="E403"/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DATOS Anterior"/>
      <sheetName val="Cálculos IND"/>
      <sheetName val="01 GRA"/>
      <sheetName val="02 GRA "/>
      <sheetName val="03 GRAmin"/>
      <sheetName val="04 GRAmin"/>
      <sheetName val="05 GRAcons"/>
      <sheetName val="06 GRAcons"/>
      <sheetName val="07 GRA"/>
      <sheetName val="08 CUAindDES"/>
      <sheetName val="09 CUAindORI"/>
      <sheetName val="10 CUAindTENDE"/>
      <sheetName val="11CUAsin AUTOSdes"/>
      <sheetName val="12CUAsinAUTOSori"/>
      <sheetName val="13CUAsinAUTOStend"/>
      <sheetName val="14 Capoyo ManufDESV%M"/>
      <sheetName val="15 Capoyo ManufORIV%A"/>
      <sheetName val="16 CUAmineríaDESES"/>
      <sheetName val="17CUAmineríaORI"/>
      <sheetName val="18CUAmineríaTEND"/>
      <sheetName val="19CUAconstDES"/>
      <sheetName val="20CUAconstORI"/>
      <sheetName val="21CUAconstTEND"/>
      <sheetName val="22CUAelectDES"/>
      <sheetName val="23CUAelectORI"/>
      <sheetName val="24CUAelectTEND"/>
      <sheetName val="25Cuadro Dif"/>
      <sheetName val="26Cuadro Const"/>
      <sheetName val="MAq y EQ "/>
      <sheetName val="ContriMENSUAL"/>
      <sheetName val="ContriTRIM"/>
      <sheetName val="Contri ACUM"/>
      <sheetName val="Contri SEMESTRAL"/>
      <sheetName val="Contri BIMESTRAL"/>
      <sheetName val="27CUAContriIND"/>
      <sheetName val="28CUAContriMAn"/>
      <sheetName val="29Contri sin auto"/>
      <sheetName val="30 Resto Contri"/>
      <sheetName val="31BloomIND"/>
      <sheetName val="32BloomMAN"/>
      <sheetName val="Índice"/>
      <sheetName val="33 CUA RESUMEN"/>
      <sheetName val="34-38 Gráficas Revisiones"/>
      <sheetName val="39-41 C Rev DES"/>
      <sheetName val="42-43 C Rev ORI"/>
      <sheetName val="50 GRAManuf1"/>
      <sheetName val="51 GRAManuf2"/>
      <sheetName val="52 GRAManuf3"/>
      <sheetName val="Capoyo ManufDESV%A"/>
      <sheetName val="Capoyo ManufDES1"/>
      <sheetName val="Capoyo ManufORI1"/>
      <sheetName val="ponderadores PIB"/>
      <sheetName val="01 GRAManuf1"/>
      <sheetName val="01 GRAManuf2"/>
      <sheetName val="01 GRAManuf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C000"/>
  </sheetPr>
  <dimension ref="B2:Y43"/>
  <sheetViews>
    <sheetView zoomScale="175" zoomScaleNormal="175" workbookViewId="0">
      <selection activeCell="D6" sqref="D6"/>
    </sheetView>
  </sheetViews>
  <sheetFormatPr baseColWidth="10" defaultColWidth="11.42578125" defaultRowHeight="15" x14ac:dyDescent="0.25"/>
  <cols>
    <col min="1" max="1" width="11.42578125" style="151"/>
    <col min="2" max="2" width="6.140625" style="151" customWidth="1"/>
    <col min="3" max="3" width="11.42578125" style="151"/>
    <col min="4" max="4" width="27.85546875" style="151" customWidth="1"/>
    <col min="5" max="5" width="11.42578125" style="151"/>
    <col min="6" max="6" width="0" style="151" hidden="1" customWidth="1"/>
    <col min="7" max="7" width="10.140625" style="151" hidden="1" customWidth="1"/>
    <col min="8" max="8" width="10.5703125" style="151" hidden="1" customWidth="1"/>
    <col min="9" max="9" width="2.28515625" style="151" hidden="1" customWidth="1"/>
    <col min="10" max="10" width="7.28515625" style="151" hidden="1" customWidth="1"/>
    <col min="11" max="11" width="11.42578125" style="151" hidden="1" customWidth="1"/>
    <col min="12" max="12" width="11.140625" style="151" hidden="1" customWidth="1"/>
    <col min="13" max="13" width="1" style="151" hidden="1" customWidth="1"/>
    <col min="14" max="16" width="23.28515625" style="151" hidden="1" customWidth="1"/>
    <col min="17" max="17" width="2.5703125" style="151" hidden="1" customWidth="1"/>
    <col min="18" max="18" width="23.28515625" style="151" hidden="1" customWidth="1"/>
    <col min="19" max="19" width="11.7109375" style="151" hidden="1" customWidth="1"/>
    <col min="20" max="20" width="23.28515625" style="151" hidden="1" customWidth="1"/>
    <col min="21" max="21" width="8.140625" style="151" hidden="1" customWidth="1"/>
    <col min="22" max="22" width="11.5703125" style="151" hidden="1" customWidth="1"/>
    <col min="23" max="23" width="11.140625" style="151" hidden="1" customWidth="1"/>
    <col min="24" max="24" width="2.28515625" style="151" hidden="1" customWidth="1"/>
    <col min="25" max="25" width="6.140625" style="151" hidden="1" customWidth="1"/>
    <col min="26" max="26" width="0" style="151" hidden="1" customWidth="1"/>
    <col min="27" max="16384" width="11.42578125" style="151"/>
  </cols>
  <sheetData>
    <row r="2" spans="2:25" ht="18.75" x14ac:dyDescent="0.3">
      <c r="B2" s="150" t="s">
        <v>137</v>
      </c>
    </row>
    <row r="3" spans="2:25" x14ac:dyDescent="0.25">
      <c r="G3" s="152" t="s">
        <v>140</v>
      </c>
      <c r="H3" s="151">
        <f>YEAR(D5)</f>
        <v>2026</v>
      </c>
    </row>
    <row r="4" spans="2:25" ht="15.75" thickBot="1" x14ac:dyDescent="0.3"/>
    <row r="5" spans="2:25" ht="15.75" thickBot="1" x14ac:dyDescent="0.3">
      <c r="C5" s="152" t="s">
        <v>138</v>
      </c>
      <c r="D5" s="155">
        <v>46023</v>
      </c>
      <c r="G5" s="506" t="s">
        <v>141</v>
      </c>
      <c r="H5" s="506"/>
      <c r="J5" s="506" t="s">
        <v>142</v>
      </c>
      <c r="K5" s="506"/>
      <c r="L5" s="506"/>
      <c r="N5" s="506" t="s">
        <v>145</v>
      </c>
      <c r="O5" s="506"/>
      <c r="P5" s="506"/>
      <c r="R5" s="506" t="s">
        <v>145</v>
      </c>
      <c r="S5" s="506"/>
      <c r="T5" s="506"/>
      <c r="U5" s="506" t="s">
        <v>147</v>
      </c>
      <c r="V5" s="506"/>
      <c r="W5" s="506"/>
      <c r="Y5" s="154" t="s">
        <v>149</v>
      </c>
    </row>
    <row r="6" spans="2:25" ht="15.75" thickBot="1" x14ac:dyDescent="0.3">
      <c r="D6" s="156"/>
      <c r="G6" s="153">
        <f>DATE(H3-1,1,1)</f>
        <v>45658</v>
      </c>
      <c r="H6" s="153" t="s">
        <v>107</v>
      </c>
      <c r="J6" s="151" t="s">
        <v>144</v>
      </c>
      <c r="K6" s="151" t="s">
        <v>143</v>
      </c>
      <c r="L6" s="151" t="s">
        <v>94</v>
      </c>
      <c r="N6" s="151" t="s">
        <v>144</v>
      </c>
      <c r="O6" s="151" t="s">
        <v>146</v>
      </c>
      <c r="P6" s="151" t="s">
        <v>94</v>
      </c>
      <c r="R6" s="151" t="s">
        <v>144</v>
      </c>
      <c r="S6" s="151" t="str">
        <f>+K6</f>
        <v>trim Anterior</v>
      </c>
      <c r="T6" s="151" t="s">
        <v>94</v>
      </c>
      <c r="U6" s="151" t="s">
        <v>144</v>
      </c>
      <c r="V6" s="151" t="s">
        <v>148</v>
      </c>
      <c r="W6" s="151" t="s">
        <v>94</v>
      </c>
      <c r="Y6" s="151">
        <f>$H$3-4</f>
        <v>2022</v>
      </c>
    </row>
    <row r="7" spans="2:25" ht="15.75" thickBot="1" x14ac:dyDescent="0.3">
      <c r="C7" s="152" t="s">
        <v>159</v>
      </c>
      <c r="D7" s="157" t="s">
        <v>204</v>
      </c>
      <c r="G7" s="153">
        <f>EDATE(G6,1)</f>
        <v>45689</v>
      </c>
      <c r="H7" s="153" t="s">
        <v>108</v>
      </c>
      <c r="J7" s="151" t="str">
        <f>CONCATENATE($H$3-2,"-I")</f>
        <v>2024-I</v>
      </c>
      <c r="N7" s="151" t="str">
        <f>CONCATENATE("Enero-febrero ",$H$3-2)</f>
        <v>Enero-febrero 2024</v>
      </c>
      <c r="R7" s="151" t="str">
        <f>CONCATENATE("Enero-febrero ",$H$3-2)</f>
        <v>Enero-febrero 2024</v>
      </c>
      <c r="U7" s="151" t="str">
        <f>CONCATENATE("S I-",$H$3-3)</f>
        <v>S I-2023</v>
      </c>
      <c r="Y7" s="151">
        <f>$H$3-3</f>
        <v>2023</v>
      </c>
    </row>
    <row r="8" spans="2:25" ht="15.75" thickBot="1" x14ac:dyDescent="0.3">
      <c r="C8" s="152" t="s">
        <v>160</v>
      </c>
      <c r="D8" s="157" t="s">
        <v>203</v>
      </c>
      <c r="G8" s="153">
        <f>EDATE(G7,1)</f>
        <v>45717</v>
      </c>
      <c r="H8" s="153" t="s">
        <v>109</v>
      </c>
      <c r="J8" s="151" t="str">
        <f>CONCATENATE($H$3-2,"-II")</f>
        <v>2024-II</v>
      </c>
      <c r="K8" s="151" t="str">
        <f>J7</f>
        <v>2024-I</v>
      </c>
      <c r="N8" s="151" t="str">
        <f>CONCATENATE("Marzo-abril ",$H$3-2)</f>
        <v>Marzo-abril 2024</v>
      </c>
      <c r="O8" s="151" t="str">
        <f>N7</f>
        <v>Enero-febrero 2024</v>
      </c>
      <c r="R8" s="151" t="str">
        <f>CONCATENATE("Abril-mayo ",$H$3-2)</f>
        <v>Abril-mayo 2024</v>
      </c>
      <c r="S8" s="151" t="str">
        <f>+J7</f>
        <v>2024-I</v>
      </c>
      <c r="U8" s="151" t="str">
        <f>CONCATENATE("S II-",$H$3-3)</f>
        <v>S II-2023</v>
      </c>
      <c r="V8" s="151" t="str">
        <f>U7</f>
        <v>S I-2023</v>
      </c>
      <c r="Y8" s="151">
        <f>$H$3-2</f>
        <v>2024</v>
      </c>
    </row>
    <row r="9" spans="2:25" ht="15.75" thickBot="1" x14ac:dyDescent="0.3">
      <c r="D9" s="156"/>
      <c r="G9" s="153">
        <f t="shared" ref="G9:G32" si="0">EDATE(G8,1)</f>
        <v>45748</v>
      </c>
      <c r="H9" s="153" t="s">
        <v>110</v>
      </c>
      <c r="J9" s="151" t="str">
        <f>CONCATENATE($H$3-2,"-III")</f>
        <v>2024-III</v>
      </c>
      <c r="K9" s="151" t="str">
        <f t="shared" ref="K9:K18" si="1">J8</f>
        <v>2024-II</v>
      </c>
      <c r="N9" s="151" t="str">
        <f>CONCATENATE("Mayo-junio ",$H$3-2)</f>
        <v>Mayo-junio 2024</v>
      </c>
      <c r="O9" s="151" t="str">
        <f t="shared" ref="O9:O24" si="2">N8</f>
        <v>Marzo-abril 2024</v>
      </c>
      <c r="R9" s="151" t="str">
        <f>CONCATENATE("Julio-agosto ",$H$3-2)</f>
        <v>Julio-agosto 2024</v>
      </c>
      <c r="S9" s="151" t="str">
        <f t="shared" ref="S9:S18" si="3">+J8</f>
        <v>2024-II</v>
      </c>
      <c r="U9" s="151" t="str">
        <f>CONCATENATE("S I-",$H$3-2)</f>
        <v>S I-2024</v>
      </c>
      <c r="V9" s="151" t="str">
        <f t="shared" ref="V9:V14" si="4">U8</f>
        <v>S II-2023</v>
      </c>
      <c r="W9" s="151" t="str">
        <f t="shared" ref="W9:W14" si="5">U7</f>
        <v>S I-2023</v>
      </c>
      <c r="Y9" s="151">
        <f>$H$3-1</f>
        <v>2025</v>
      </c>
    </row>
    <row r="10" spans="2:25" ht="15.75" thickBot="1" x14ac:dyDescent="0.3">
      <c r="C10" s="152" t="s">
        <v>139</v>
      </c>
      <c r="D10" s="157" t="s">
        <v>205</v>
      </c>
      <c r="G10" s="153">
        <f t="shared" si="0"/>
        <v>45778</v>
      </c>
      <c r="H10" s="153" t="s">
        <v>111</v>
      </c>
      <c r="J10" s="151" t="str">
        <f>CONCATENATE($H$3-2,"-IV")</f>
        <v>2024-IV</v>
      </c>
      <c r="K10" s="151" t="str">
        <f t="shared" si="1"/>
        <v>2024-III</v>
      </c>
      <c r="N10" s="151" t="str">
        <f>CONCATENATE("Julio-agosto ",$H$3-2)</f>
        <v>Julio-agosto 2024</v>
      </c>
      <c r="O10" s="151" t="str">
        <f t="shared" si="2"/>
        <v>Mayo-junio 2024</v>
      </c>
      <c r="R10" s="151" t="str">
        <f>CONCATENATE("Octubre-Noviembre ",$H$3-2)</f>
        <v>Octubre-Noviembre 2024</v>
      </c>
      <c r="S10" s="151" t="str">
        <f t="shared" si="3"/>
        <v>2024-III</v>
      </c>
      <c r="U10" s="151" t="str">
        <f>CONCATENATE("S II-",$H$3-2)</f>
        <v>S II-2024</v>
      </c>
      <c r="V10" s="151" t="str">
        <f t="shared" si="4"/>
        <v>S I-2024</v>
      </c>
      <c r="W10" s="151" t="str">
        <f t="shared" si="5"/>
        <v>S II-2023</v>
      </c>
      <c r="Y10" s="151">
        <f>$H$3</f>
        <v>2026</v>
      </c>
    </row>
    <row r="11" spans="2:25" ht="15.75" thickBot="1" x14ac:dyDescent="0.3">
      <c r="D11" s="156"/>
      <c r="G11" s="153">
        <f t="shared" si="0"/>
        <v>45809</v>
      </c>
      <c r="H11" s="153" t="s">
        <v>112</v>
      </c>
      <c r="J11" s="151" t="str">
        <f>CONCATENATE($H$3-1,"-I")</f>
        <v>2025-I</v>
      </c>
      <c r="K11" s="151" t="str">
        <f t="shared" si="1"/>
        <v>2024-IV</v>
      </c>
      <c r="L11" s="151" t="str">
        <f>J7</f>
        <v>2024-I</v>
      </c>
      <c r="N11" s="151" t="str">
        <f>CONCATENATE("Septiembre-octubre ",$H$3-2)</f>
        <v>Septiembre-octubre 2024</v>
      </c>
      <c r="O11" s="151" t="str">
        <f t="shared" si="2"/>
        <v>Julio-agosto 2024</v>
      </c>
      <c r="R11" s="151" t="str">
        <f>CONCATENATE("Enero-febrero ",$H$3-1)</f>
        <v>Enero-febrero 2025</v>
      </c>
      <c r="S11" s="151" t="str">
        <f t="shared" si="3"/>
        <v>2024-IV</v>
      </c>
      <c r="T11" s="151" t="str">
        <f>+J7</f>
        <v>2024-I</v>
      </c>
      <c r="U11" s="151" t="str">
        <f>CONCATENATE("S I-",$H$3-1)</f>
        <v>S I-2025</v>
      </c>
      <c r="V11" s="151" t="str">
        <f t="shared" si="4"/>
        <v>S II-2024</v>
      </c>
      <c r="W11" s="151" t="str">
        <f t="shared" si="5"/>
        <v>S I-2024</v>
      </c>
    </row>
    <row r="12" spans="2:25" ht="15.75" thickBot="1" x14ac:dyDescent="0.3">
      <c r="C12" s="152" t="s">
        <v>151</v>
      </c>
      <c r="D12" s="157" t="s">
        <v>206</v>
      </c>
      <c r="G12" s="153">
        <f t="shared" si="0"/>
        <v>45839</v>
      </c>
      <c r="H12" s="153" t="s">
        <v>113</v>
      </c>
      <c r="J12" s="151" t="str">
        <f>CONCATENATE($H$3-1,"-II")</f>
        <v>2025-II</v>
      </c>
      <c r="K12" s="151" t="str">
        <f t="shared" si="1"/>
        <v>2025-I</v>
      </c>
      <c r="L12" s="151" t="str">
        <f t="shared" ref="L12:L18" si="6">J8</f>
        <v>2024-II</v>
      </c>
      <c r="N12" s="151" t="str">
        <f>CONCATENATE("Noviembre-diciembre ",$H$3-2)</f>
        <v>Noviembre-diciembre 2024</v>
      </c>
      <c r="O12" s="151" t="str">
        <f t="shared" si="2"/>
        <v>Septiembre-octubre 2024</v>
      </c>
      <c r="R12" s="151" t="str">
        <f>CONCATENATE("Abril-mayo ",$H$3-1)</f>
        <v>Abril-mayo 2025</v>
      </c>
      <c r="S12" s="151" t="str">
        <f t="shared" si="3"/>
        <v>2025-I</v>
      </c>
      <c r="T12" s="151" t="str">
        <f t="shared" ref="T12:T18" si="7">+J8</f>
        <v>2024-II</v>
      </c>
      <c r="U12" s="151" t="str">
        <f>CONCATENATE("S II-",$H$3-1)</f>
        <v>S II-2025</v>
      </c>
      <c r="V12" s="151" t="str">
        <f t="shared" si="4"/>
        <v>S I-2025</v>
      </c>
      <c r="W12" s="151" t="str">
        <f t="shared" si="5"/>
        <v>S II-2024</v>
      </c>
    </row>
    <row r="13" spans="2:25" ht="15.75" thickBot="1" x14ac:dyDescent="0.3">
      <c r="D13" s="156"/>
      <c r="G13" s="153">
        <f t="shared" si="0"/>
        <v>45870</v>
      </c>
      <c r="H13" s="153" t="s">
        <v>114</v>
      </c>
      <c r="J13" s="151" t="str">
        <f>CONCATENATE($H$3-1,"-III")</f>
        <v>2025-III</v>
      </c>
      <c r="K13" s="151" t="str">
        <f t="shared" si="1"/>
        <v>2025-II</v>
      </c>
      <c r="L13" s="151" t="str">
        <f t="shared" si="6"/>
        <v>2024-III</v>
      </c>
      <c r="N13" s="151" t="str">
        <f>CONCATENATE("Enero-febrero ",$H$3-1)</f>
        <v>Enero-febrero 2025</v>
      </c>
      <c r="O13" s="151" t="str">
        <f t="shared" si="2"/>
        <v>Noviembre-diciembre 2024</v>
      </c>
      <c r="P13" s="151" t="str">
        <f>N7</f>
        <v>Enero-febrero 2024</v>
      </c>
      <c r="R13" s="151" t="str">
        <f>CONCATENATE("Julio-agosto ",$H$3-1)</f>
        <v>Julio-agosto 2025</v>
      </c>
      <c r="S13" s="151" t="str">
        <f t="shared" si="3"/>
        <v>2025-II</v>
      </c>
      <c r="T13" s="151" t="str">
        <f t="shared" si="7"/>
        <v>2024-III</v>
      </c>
      <c r="U13" s="151" t="str">
        <f>CONCATENATE("S I-",$H$3)</f>
        <v>S I-2026</v>
      </c>
      <c r="V13" s="151" t="str">
        <f t="shared" si="4"/>
        <v>S II-2025</v>
      </c>
      <c r="W13" s="151" t="str">
        <f t="shared" si="5"/>
        <v>S I-2025</v>
      </c>
    </row>
    <row r="14" spans="2:25" ht="15.75" thickBot="1" x14ac:dyDescent="0.3">
      <c r="C14" s="152" t="s">
        <v>150</v>
      </c>
      <c r="D14" s="157">
        <v>2025</v>
      </c>
      <c r="G14" s="153">
        <f t="shared" si="0"/>
        <v>45901</v>
      </c>
      <c r="H14" s="153" t="s">
        <v>115</v>
      </c>
      <c r="J14" s="151" t="str">
        <f>CONCATENATE($H$3-1,"-IV")</f>
        <v>2025-IV</v>
      </c>
      <c r="K14" s="151" t="str">
        <f t="shared" si="1"/>
        <v>2025-III</v>
      </c>
      <c r="L14" s="151" t="str">
        <f t="shared" si="6"/>
        <v>2024-IV</v>
      </c>
      <c r="N14" s="151" t="str">
        <f>CONCATENATE("Marzo-abril ",$H$3-1)</f>
        <v>Marzo-abril 2025</v>
      </c>
      <c r="O14" s="151" t="str">
        <f t="shared" si="2"/>
        <v>Enero-febrero 2025</v>
      </c>
      <c r="P14" s="151" t="str">
        <f t="shared" ref="P14:P24" si="8">N8</f>
        <v>Marzo-abril 2024</v>
      </c>
      <c r="R14" s="151" t="str">
        <f>CONCATENATE("Octubre-Noviembre ",$H$3-1)</f>
        <v>Octubre-Noviembre 2025</v>
      </c>
      <c r="S14" s="151" t="str">
        <f t="shared" si="3"/>
        <v>2025-III</v>
      </c>
      <c r="T14" s="151" t="str">
        <f t="shared" si="7"/>
        <v>2024-IV</v>
      </c>
      <c r="U14" s="151" t="str">
        <f>CONCATENATE("S II-",$H$3)</f>
        <v>S II-2026</v>
      </c>
      <c r="V14" s="151" t="str">
        <f t="shared" si="4"/>
        <v>S I-2026</v>
      </c>
      <c r="W14" s="151" t="str">
        <f t="shared" si="5"/>
        <v>S II-2025</v>
      </c>
    </row>
    <row r="15" spans="2:25" x14ac:dyDescent="0.25">
      <c r="G15" s="153">
        <f t="shared" si="0"/>
        <v>45931</v>
      </c>
      <c r="H15" s="153" t="s">
        <v>116</v>
      </c>
      <c r="J15" s="151" t="str">
        <f>CONCATENATE($H$3,"-I")</f>
        <v>2026-I</v>
      </c>
      <c r="K15" s="151" t="str">
        <f t="shared" si="1"/>
        <v>2025-IV</v>
      </c>
      <c r="L15" s="151" t="str">
        <f t="shared" si="6"/>
        <v>2025-I</v>
      </c>
      <c r="N15" s="151" t="str">
        <f>CONCATENATE("Mayo-junio ",$H$3-1)</f>
        <v>Mayo-junio 2025</v>
      </c>
      <c r="O15" s="151" t="str">
        <f t="shared" si="2"/>
        <v>Marzo-abril 2025</v>
      </c>
      <c r="P15" s="151" t="str">
        <f t="shared" si="8"/>
        <v>Mayo-junio 2024</v>
      </c>
      <c r="R15" s="151" t="str">
        <f>CONCATENATE("Enero-febrero ",$H$3)</f>
        <v>Enero-febrero 2026</v>
      </c>
      <c r="S15" s="151" t="str">
        <f t="shared" si="3"/>
        <v>2025-IV</v>
      </c>
      <c r="T15" s="151" t="str">
        <f t="shared" si="7"/>
        <v>2025-I</v>
      </c>
    </row>
    <row r="16" spans="2:25" x14ac:dyDescent="0.25">
      <c r="G16" s="153">
        <f t="shared" si="0"/>
        <v>45962</v>
      </c>
      <c r="H16" s="153" t="s">
        <v>117</v>
      </c>
      <c r="J16" s="151" t="str">
        <f>CONCATENATE($H$3,"-II")</f>
        <v>2026-II</v>
      </c>
      <c r="K16" s="151" t="str">
        <f t="shared" si="1"/>
        <v>2026-I</v>
      </c>
      <c r="L16" s="151" t="str">
        <f t="shared" si="6"/>
        <v>2025-II</v>
      </c>
      <c r="N16" s="151" t="str">
        <f>CONCATENATE("Julio-agosto ",$H$3-1)</f>
        <v>Julio-agosto 2025</v>
      </c>
      <c r="O16" s="151" t="str">
        <f t="shared" si="2"/>
        <v>Mayo-junio 2025</v>
      </c>
      <c r="P16" s="151" t="str">
        <f t="shared" si="8"/>
        <v>Julio-agosto 2024</v>
      </c>
      <c r="R16" s="151" t="str">
        <f>CONCATENATE("Abril-mayo ",$H$3)</f>
        <v>Abril-mayo 2026</v>
      </c>
      <c r="S16" s="151" t="str">
        <f t="shared" si="3"/>
        <v>2026-I</v>
      </c>
      <c r="T16" s="151" t="str">
        <f t="shared" si="7"/>
        <v>2025-II</v>
      </c>
    </row>
    <row r="17" spans="7:20" x14ac:dyDescent="0.25">
      <c r="G17" s="153">
        <f t="shared" si="0"/>
        <v>45992</v>
      </c>
      <c r="H17" s="153" t="s">
        <v>118</v>
      </c>
      <c r="J17" s="151" t="str">
        <f>CONCATENATE($H$3,"-III")</f>
        <v>2026-III</v>
      </c>
      <c r="K17" s="151" t="str">
        <f t="shared" si="1"/>
        <v>2026-II</v>
      </c>
      <c r="L17" s="151" t="str">
        <f t="shared" si="6"/>
        <v>2025-III</v>
      </c>
      <c r="N17" s="151" t="str">
        <f>CONCATENATE("Septiembre-octubre ",$H$3-1)</f>
        <v>Septiembre-octubre 2025</v>
      </c>
      <c r="O17" s="151" t="str">
        <f t="shared" si="2"/>
        <v>Julio-agosto 2025</v>
      </c>
      <c r="P17" s="151" t="str">
        <f t="shared" si="8"/>
        <v>Septiembre-octubre 2024</v>
      </c>
      <c r="R17" s="151" t="str">
        <f>CONCATENATE("Julio-agosto ",$H$3)</f>
        <v>Julio-agosto 2026</v>
      </c>
      <c r="S17" s="151" t="str">
        <f t="shared" si="3"/>
        <v>2026-II</v>
      </c>
      <c r="T17" s="151" t="str">
        <f t="shared" si="7"/>
        <v>2025-III</v>
      </c>
    </row>
    <row r="18" spans="7:20" x14ac:dyDescent="0.25">
      <c r="G18" s="153">
        <f t="shared" si="0"/>
        <v>46023</v>
      </c>
      <c r="H18" s="153" t="s">
        <v>107</v>
      </c>
      <c r="J18" s="151" t="str">
        <f>CONCATENATE($H$3,"-IV")</f>
        <v>2026-IV</v>
      </c>
      <c r="K18" s="151" t="str">
        <f t="shared" si="1"/>
        <v>2026-III</v>
      </c>
      <c r="L18" s="151" t="str">
        <f t="shared" si="6"/>
        <v>2025-IV</v>
      </c>
      <c r="N18" s="151" t="str">
        <f>CONCATENATE("Noviembre-diciembre ",$H$3-1)</f>
        <v>Noviembre-diciembre 2025</v>
      </c>
      <c r="O18" s="151" t="str">
        <f t="shared" si="2"/>
        <v>Septiembre-octubre 2025</v>
      </c>
      <c r="P18" s="151" t="str">
        <f t="shared" si="8"/>
        <v>Noviembre-diciembre 2024</v>
      </c>
      <c r="R18" s="151" t="str">
        <f>CONCATENATE("Octubre-Noviembre ",$H$3)</f>
        <v>Octubre-Noviembre 2026</v>
      </c>
      <c r="S18" s="151" t="str">
        <f t="shared" si="3"/>
        <v>2026-III</v>
      </c>
      <c r="T18" s="151" t="str">
        <f t="shared" si="7"/>
        <v>2025-IV</v>
      </c>
    </row>
    <row r="19" spans="7:20" x14ac:dyDescent="0.25">
      <c r="G19" s="153">
        <f t="shared" si="0"/>
        <v>46054</v>
      </c>
      <c r="H19" s="153" t="s">
        <v>108</v>
      </c>
      <c r="N19" s="151" t="str">
        <f>CONCATENATE("Enero-febrero ",$H$3)</f>
        <v>Enero-febrero 2026</v>
      </c>
      <c r="O19" s="151" t="str">
        <f t="shared" si="2"/>
        <v>Noviembre-diciembre 2025</v>
      </c>
      <c r="P19" s="151" t="str">
        <f t="shared" si="8"/>
        <v>Enero-febrero 2025</v>
      </c>
    </row>
    <row r="20" spans="7:20" x14ac:dyDescent="0.25">
      <c r="G20" s="153">
        <f t="shared" si="0"/>
        <v>46082</v>
      </c>
      <c r="H20" s="153" t="s">
        <v>109</v>
      </c>
      <c r="N20" s="151" t="str">
        <f>CONCATENATE("Marzo-abril ",$H$3)</f>
        <v>Marzo-abril 2026</v>
      </c>
      <c r="O20" s="151" t="str">
        <f t="shared" si="2"/>
        <v>Enero-febrero 2026</v>
      </c>
      <c r="P20" s="151" t="str">
        <f t="shared" si="8"/>
        <v>Marzo-abril 2025</v>
      </c>
    </row>
    <row r="21" spans="7:20" x14ac:dyDescent="0.25">
      <c r="G21" s="153">
        <f t="shared" si="0"/>
        <v>46113</v>
      </c>
      <c r="H21" s="153" t="s">
        <v>110</v>
      </c>
      <c r="N21" s="151" t="str">
        <f>CONCATENATE("Mayo-junio ",$H$3)</f>
        <v>Mayo-junio 2026</v>
      </c>
      <c r="O21" s="151" t="str">
        <f t="shared" si="2"/>
        <v>Marzo-abril 2026</v>
      </c>
      <c r="P21" s="151" t="str">
        <f t="shared" si="8"/>
        <v>Mayo-junio 2025</v>
      </c>
    </row>
    <row r="22" spans="7:20" x14ac:dyDescent="0.25">
      <c r="G22" s="153">
        <f t="shared" si="0"/>
        <v>46143</v>
      </c>
      <c r="H22" s="153" t="s">
        <v>111</v>
      </c>
      <c r="N22" s="151" t="str">
        <f>CONCATENATE("Julio-agosto ",$H$3)</f>
        <v>Julio-agosto 2026</v>
      </c>
      <c r="O22" s="151" t="str">
        <f t="shared" si="2"/>
        <v>Mayo-junio 2026</v>
      </c>
      <c r="P22" s="151" t="str">
        <f t="shared" si="8"/>
        <v>Julio-agosto 2025</v>
      </c>
    </row>
    <row r="23" spans="7:20" x14ac:dyDescent="0.25">
      <c r="G23" s="153">
        <f t="shared" si="0"/>
        <v>46174</v>
      </c>
      <c r="H23" s="153" t="s">
        <v>112</v>
      </c>
      <c r="N23" s="151" t="str">
        <f>CONCATENATE("Septiembre-octubre ",$H$3)</f>
        <v>Septiembre-octubre 2026</v>
      </c>
      <c r="O23" s="151" t="str">
        <f t="shared" si="2"/>
        <v>Julio-agosto 2026</v>
      </c>
      <c r="P23" s="151" t="str">
        <f t="shared" si="8"/>
        <v>Septiembre-octubre 2025</v>
      </c>
    </row>
    <row r="24" spans="7:20" x14ac:dyDescent="0.25">
      <c r="G24" s="153">
        <f t="shared" si="0"/>
        <v>46204</v>
      </c>
      <c r="H24" s="153" t="s">
        <v>113</v>
      </c>
      <c r="N24" s="151" t="str">
        <f>CONCATENATE("Noviembre-diciembre ",$H$3)</f>
        <v>Noviembre-diciembre 2026</v>
      </c>
      <c r="O24" s="151" t="str">
        <f t="shared" si="2"/>
        <v>Septiembre-octubre 2026</v>
      </c>
      <c r="P24" s="151" t="str">
        <f t="shared" si="8"/>
        <v>Noviembre-diciembre 2025</v>
      </c>
    </row>
    <row r="25" spans="7:20" x14ac:dyDescent="0.25">
      <c r="G25" s="153">
        <f t="shared" si="0"/>
        <v>46235</v>
      </c>
      <c r="H25" s="153" t="s">
        <v>114</v>
      </c>
    </row>
    <row r="26" spans="7:20" x14ac:dyDescent="0.25">
      <c r="G26" s="153">
        <f t="shared" si="0"/>
        <v>46266</v>
      </c>
      <c r="H26" s="153" t="s">
        <v>115</v>
      </c>
    </row>
    <row r="27" spans="7:20" x14ac:dyDescent="0.25">
      <c r="G27" s="153">
        <f t="shared" si="0"/>
        <v>46296</v>
      </c>
      <c r="H27" s="153" t="s">
        <v>116</v>
      </c>
    </row>
    <row r="28" spans="7:20" x14ac:dyDescent="0.25">
      <c r="G28" s="153">
        <f t="shared" si="0"/>
        <v>46327</v>
      </c>
      <c r="H28" s="153" t="s">
        <v>117</v>
      </c>
    </row>
    <row r="29" spans="7:20" x14ac:dyDescent="0.25">
      <c r="G29" s="153">
        <f t="shared" si="0"/>
        <v>46357</v>
      </c>
      <c r="H29" s="153" t="s">
        <v>118</v>
      </c>
    </row>
    <row r="30" spans="7:20" x14ac:dyDescent="0.25">
      <c r="G30" s="153">
        <f t="shared" si="0"/>
        <v>46388</v>
      </c>
      <c r="H30" s="153" t="s">
        <v>107</v>
      </c>
    </row>
    <row r="31" spans="7:20" x14ac:dyDescent="0.25">
      <c r="G31" s="153">
        <f t="shared" si="0"/>
        <v>46419</v>
      </c>
      <c r="H31" s="153" t="s">
        <v>108</v>
      </c>
    </row>
    <row r="32" spans="7:20" x14ac:dyDescent="0.25">
      <c r="G32" s="153">
        <f t="shared" si="0"/>
        <v>46447</v>
      </c>
      <c r="H32" s="153" t="s">
        <v>109</v>
      </c>
    </row>
    <row r="33" spans="7:8" x14ac:dyDescent="0.25">
      <c r="G33" s="153">
        <f t="shared" ref="G33:G41" si="9">EDATE(G32,1)</f>
        <v>46478</v>
      </c>
      <c r="H33" s="153" t="s">
        <v>110</v>
      </c>
    </row>
    <row r="34" spans="7:8" x14ac:dyDescent="0.25">
      <c r="G34" s="153">
        <f t="shared" si="9"/>
        <v>46508</v>
      </c>
      <c r="H34" s="153" t="s">
        <v>111</v>
      </c>
    </row>
    <row r="35" spans="7:8" x14ac:dyDescent="0.25">
      <c r="G35" s="153">
        <f t="shared" si="9"/>
        <v>46539</v>
      </c>
      <c r="H35" s="153" t="s">
        <v>112</v>
      </c>
    </row>
    <row r="36" spans="7:8" x14ac:dyDescent="0.25">
      <c r="G36" s="153">
        <f t="shared" si="9"/>
        <v>46569</v>
      </c>
      <c r="H36" s="153" t="s">
        <v>113</v>
      </c>
    </row>
    <row r="37" spans="7:8" x14ac:dyDescent="0.25">
      <c r="G37" s="153">
        <f t="shared" si="9"/>
        <v>46600</v>
      </c>
      <c r="H37" s="153" t="s">
        <v>114</v>
      </c>
    </row>
    <row r="38" spans="7:8" x14ac:dyDescent="0.25">
      <c r="G38" s="153">
        <f t="shared" si="9"/>
        <v>46631</v>
      </c>
      <c r="H38" s="153" t="s">
        <v>115</v>
      </c>
    </row>
    <row r="39" spans="7:8" x14ac:dyDescent="0.25">
      <c r="G39" s="153">
        <f t="shared" si="9"/>
        <v>46661</v>
      </c>
      <c r="H39" s="153" t="s">
        <v>116</v>
      </c>
    </row>
    <row r="40" spans="7:8" x14ac:dyDescent="0.25">
      <c r="G40" s="153">
        <f t="shared" si="9"/>
        <v>46692</v>
      </c>
      <c r="H40" s="153" t="s">
        <v>117</v>
      </c>
    </row>
    <row r="41" spans="7:8" x14ac:dyDescent="0.25">
      <c r="G41" s="153">
        <f t="shared" si="9"/>
        <v>46722</v>
      </c>
      <c r="H41" s="153" t="s">
        <v>118</v>
      </c>
    </row>
    <row r="42" spans="7:8" x14ac:dyDescent="0.25">
      <c r="G42" s="153"/>
    </row>
    <row r="43" spans="7:8" x14ac:dyDescent="0.25">
      <c r="G43" s="153"/>
    </row>
  </sheetData>
  <mergeCells count="5">
    <mergeCell ref="N5:P5"/>
    <mergeCell ref="U5:W5"/>
    <mergeCell ref="G5:H5"/>
    <mergeCell ref="J5:L5"/>
    <mergeCell ref="R5:T5"/>
  </mergeCells>
  <dataValidations count="6">
    <dataValidation type="list" allowBlank="1" showInputMessage="1" showErrorMessage="1" sqref="D5" xr:uid="{00000000-0002-0000-0000-000000000000}">
      <formula1>$G$6:$G$41</formula1>
    </dataValidation>
    <dataValidation type="list" allowBlank="1" showInputMessage="1" showErrorMessage="1" sqref="D10" xr:uid="{00000000-0002-0000-0000-000001000000}">
      <formula1>$J$7:$J$18</formula1>
    </dataValidation>
    <dataValidation type="list" allowBlank="1" showInputMessage="1" showErrorMessage="1" sqref="D7" xr:uid="{00000000-0002-0000-0000-000002000000}">
      <formula1>$N$7:$N$24</formula1>
    </dataValidation>
    <dataValidation type="list" allowBlank="1" showInputMessage="1" showErrorMessage="1" sqref="D14" xr:uid="{00000000-0002-0000-0000-000003000000}">
      <formula1>$Y$6:$Y$10</formula1>
    </dataValidation>
    <dataValidation type="list" allowBlank="1" showInputMessage="1" showErrorMessage="1" sqref="D12" xr:uid="{00000000-0002-0000-0000-000004000000}">
      <formula1>$U$7:$U$14</formula1>
    </dataValidation>
    <dataValidation type="list" allowBlank="1" showInputMessage="1" showErrorMessage="1" sqref="D8" xr:uid="{00000000-0002-0000-0000-000005000000}">
      <formula1>$R$7:$R$18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2">
    <tabColor rgb="FFFF0000"/>
  </sheetPr>
  <dimension ref="A1:C38"/>
  <sheetViews>
    <sheetView workbookViewId="0">
      <selection activeCell="B5" sqref="B5"/>
    </sheetView>
  </sheetViews>
  <sheetFormatPr baseColWidth="10" defaultRowHeight="15" x14ac:dyDescent="0.25"/>
  <cols>
    <col min="1" max="1" width="33.7109375" customWidth="1"/>
    <col min="2" max="2" width="15.42578125" customWidth="1"/>
    <col min="3" max="3" width="19.85546875" customWidth="1"/>
    <col min="5" max="5" width="21.140625" customWidth="1"/>
    <col min="7" max="7" width="17.42578125" customWidth="1"/>
    <col min="8" max="8" width="11.85546875" bestFit="1" customWidth="1"/>
  </cols>
  <sheetData>
    <row r="1" spans="1:3" ht="20.25" x14ac:dyDescent="0.3">
      <c r="A1" s="507" t="s">
        <v>202</v>
      </c>
      <c r="B1" s="507"/>
      <c r="C1" s="507"/>
    </row>
    <row r="3" spans="1:3" x14ac:dyDescent="0.25">
      <c r="B3" s="114" t="s">
        <v>81</v>
      </c>
      <c r="C3" s="114" t="s">
        <v>82</v>
      </c>
    </row>
    <row r="5" spans="1:3" x14ac:dyDescent="0.25">
      <c r="A5" s="111" t="s">
        <v>0</v>
      </c>
      <c r="B5" s="115">
        <f>+[1]Ponderadores!C5</f>
        <v>7747139.7259999998</v>
      </c>
      <c r="C5" s="115">
        <f>C6+C10+C13+C17</f>
        <v>6578638.970999999</v>
      </c>
    </row>
    <row r="6" spans="1:3" x14ac:dyDescent="0.25">
      <c r="A6" s="112" t="s">
        <v>1</v>
      </c>
      <c r="B6" s="116">
        <f>+[1]Ponderadores!C6</f>
        <v>948326.58400000003</v>
      </c>
      <c r="C6" s="116">
        <f>SUM(C7:C9)</f>
        <v>948326.58399999992</v>
      </c>
    </row>
    <row r="7" spans="1:3" x14ac:dyDescent="0.25">
      <c r="A7" t="s">
        <v>2</v>
      </c>
      <c r="B7" s="117">
        <f>+[1]Ponderadores!C7</f>
        <v>621540.6</v>
      </c>
      <c r="C7" s="117">
        <f>B7</f>
        <v>621540.6</v>
      </c>
    </row>
    <row r="8" spans="1:3" x14ac:dyDescent="0.25">
      <c r="A8" t="s">
        <v>3</v>
      </c>
      <c r="B8" s="117">
        <f>+[1]Ponderadores!C8</f>
        <v>265067.55099999998</v>
      </c>
      <c r="C8" s="117">
        <f>B8</f>
        <v>265067.55099999998</v>
      </c>
    </row>
    <row r="9" spans="1:3" x14ac:dyDescent="0.25">
      <c r="A9" t="s">
        <v>4</v>
      </c>
      <c r="B9" s="489">
        <f>+[1]Ponderadores!C9</f>
        <v>61718.432999999997</v>
      </c>
      <c r="C9" s="117">
        <f>B9</f>
        <v>61718.432999999997</v>
      </c>
    </row>
    <row r="10" spans="1:3" x14ac:dyDescent="0.25">
      <c r="A10" s="112" t="s">
        <v>5</v>
      </c>
      <c r="B10" s="116">
        <f>+[1]Ponderadores!C10</f>
        <v>456907.22100000002</v>
      </c>
      <c r="C10" s="116">
        <f>SUM(C11:C12)</f>
        <v>456907.22100000002</v>
      </c>
    </row>
    <row r="11" spans="1:3" x14ac:dyDescent="0.25">
      <c r="A11" t="s">
        <v>6</v>
      </c>
      <c r="B11" s="117">
        <f>+[1]Ponderadores!C11</f>
        <v>456907.22100000002</v>
      </c>
      <c r="C11" s="117">
        <f>B11</f>
        <v>456907.22100000002</v>
      </c>
    </row>
    <row r="12" spans="1:3" x14ac:dyDescent="0.25">
      <c r="A12" t="s">
        <v>7</v>
      </c>
      <c r="B12" s="117">
        <f>+[1]Ponderadores!C12</f>
        <v>0</v>
      </c>
      <c r="C12" s="117">
        <f>B12</f>
        <v>0</v>
      </c>
    </row>
    <row r="13" spans="1:3" x14ac:dyDescent="0.25">
      <c r="A13" s="112" t="s">
        <v>8</v>
      </c>
      <c r="B13" s="116">
        <f>+[1]Ponderadores!C13</f>
        <v>1460789.5249999999</v>
      </c>
      <c r="C13" s="116">
        <f>SUM(C14:C16)</f>
        <v>1460789.5249999999</v>
      </c>
    </row>
    <row r="14" spans="1:3" x14ac:dyDescent="0.25">
      <c r="A14" s="113" t="s">
        <v>9</v>
      </c>
      <c r="B14" s="118">
        <f>+[1]Ponderadores!C14</f>
        <v>1064926.253</v>
      </c>
      <c r="C14" s="118">
        <f>B14</f>
        <v>1064926.253</v>
      </c>
    </row>
    <row r="15" spans="1:3" x14ac:dyDescent="0.25">
      <c r="A15" t="s">
        <v>10</v>
      </c>
      <c r="B15" s="117">
        <f>+[1]Ponderadores!C15</f>
        <v>214062.02100000001</v>
      </c>
      <c r="C15" s="118">
        <f>B15</f>
        <v>214062.02100000001</v>
      </c>
    </row>
    <row r="16" spans="1:3" x14ac:dyDescent="0.25">
      <c r="A16" t="s">
        <v>11</v>
      </c>
      <c r="B16" s="117">
        <f>+[1]Ponderadores!C16</f>
        <v>181801.25099999999</v>
      </c>
      <c r="C16" s="118">
        <f>B16</f>
        <v>181801.25099999999</v>
      </c>
    </row>
    <row r="17" spans="1:3" x14ac:dyDescent="0.25">
      <c r="A17" s="112" t="s">
        <v>12</v>
      </c>
      <c r="B17" s="116">
        <f>+[1]Ponderadores!C17</f>
        <v>4881116.3959999997</v>
      </c>
      <c r="C17" s="116">
        <f>SUM(C18:C38)</f>
        <v>3712615.6409999994</v>
      </c>
    </row>
    <row r="18" spans="1:3" x14ac:dyDescent="0.25">
      <c r="A18" t="s">
        <v>13</v>
      </c>
      <c r="B18" s="117">
        <f>+[1]Ponderadores!C18</f>
        <v>911713.76699999999</v>
      </c>
      <c r="C18" s="117">
        <f>B18</f>
        <v>911713.76699999999</v>
      </c>
    </row>
    <row r="19" spans="1:3" x14ac:dyDescent="0.25">
      <c r="A19" t="s">
        <v>14</v>
      </c>
      <c r="B19" s="117">
        <f>+[1]Ponderadores!C19</f>
        <v>240174.372</v>
      </c>
      <c r="C19" s="117">
        <f t="shared" ref="C19:C38" si="0">B19</f>
        <v>240174.372</v>
      </c>
    </row>
    <row r="20" spans="1:3" x14ac:dyDescent="0.25">
      <c r="A20" t="s">
        <v>15</v>
      </c>
      <c r="B20" s="117">
        <f>+[1]Ponderadores!C20</f>
        <v>32513.579000000002</v>
      </c>
      <c r="C20" s="117">
        <f t="shared" si="0"/>
        <v>32513.579000000002</v>
      </c>
    </row>
    <row r="21" spans="1:3" x14ac:dyDescent="0.25">
      <c r="A21" t="s">
        <v>16</v>
      </c>
      <c r="B21" s="117">
        <f>+[1]Ponderadores!C21</f>
        <v>17328.629000000001</v>
      </c>
      <c r="C21" s="117">
        <f t="shared" si="0"/>
        <v>17328.629000000001</v>
      </c>
    </row>
    <row r="22" spans="1:3" x14ac:dyDescent="0.25">
      <c r="A22" t="s">
        <v>17</v>
      </c>
      <c r="B22" s="117">
        <f>+[1]Ponderadores!C22</f>
        <v>71182.811000000002</v>
      </c>
      <c r="C22" s="117">
        <f t="shared" si="0"/>
        <v>71182.811000000002</v>
      </c>
    </row>
    <row r="23" spans="1:3" x14ac:dyDescent="0.25">
      <c r="A23" t="s">
        <v>18</v>
      </c>
      <c r="B23" s="117">
        <f>+[1]Ponderadores!C23</f>
        <v>31436.956999999999</v>
      </c>
      <c r="C23" s="117">
        <f t="shared" si="0"/>
        <v>31436.956999999999</v>
      </c>
    </row>
    <row r="24" spans="1:3" x14ac:dyDescent="0.25">
      <c r="A24" t="s">
        <v>19</v>
      </c>
      <c r="B24" s="117">
        <f>+[1]Ponderadores!C24</f>
        <v>38837.811999999998</v>
      </c>
      <c r="C24" s="117">
        <f t="shared" si="0"/>
        <v>38837.811999999998</v>
      </c>
    </row>
    <row r="25" spans="1:3" x14ac:dyDescent="0.25">
      <c r="A25" t="s">
        <v>20</v>
      </c>
      <c r="B25" s="117">
        <f>+[1]Ponderadores!C25</f>
        <v>101611.97199999999</v>
      </c>
      <c r="C25" s="117">
        <f t="shared" si="0"/>
        <v>101611.97199999999</v>
      </c>
    </row>
    <row r="26" spans="1:3" x14ac:dyDescent="0.25">
      <c r="A26" t="s">
        <v>21</v>
      </c>
      <c r="B26" s="117">
        <f>+[1]Ponderadores!C26</f>
        <v>24643.809000000001</v>
      </c>
      <c r="C26" s="117">
        <f t="shared" si="0"/>
        <v>24643.809000000001</v>
      </c>
    </row>
    <row r="27" spans="1:3" x14ac:dyDescent="0.25">
      <c r="A27" t="s">
        <v>22</v>
      </c>
      <c r="B27" s="117">
        <f>+[1]Ponderadores!C27</f>
        <v>164436.94699999999</v>
      </c>
      <c r="C27" s="117">
        <f t="shared" si="0"/>
        <v>164436.94699999999</v>
      </c>
    </row>
    <row r="28" spans="1:3" x14ac:dyDescent="0.25">
      <c r="A28" t="s">
        <v>23</v>
      </c>
      <c r="B28" s="117">
        <f>+[1]Ponderadores!C28</f>
        <v>356405.603</v>
      </c>
      <c r="C28" s="117">
        <f t="shared" si="0"/>
        <v>356405.603</v>
      </c>
    </row>
    <row r="29" spans="1:3" x14ac:dyDescent="0.25">
      <c r="A29" t="s">
        <v>24</v>
      </c>
      <c r="B29" s="117">
        <f>+[1]Ponderadores!C29</f>
        <v>151603.43299999999</v>
      </c>
      <c r="C29" s="117">
        <f t="shared" si="0"/>
        <v>151603.43299999999</v>
      </c>
    </row>
    <row r="30" spans="1:3" x14ac:dyDescent="0.25">
      <c r="A30" t="s">
        <v>25</v>
      </c>
      <c r="B30" s="117">
        <f>+[1]Ponderadores!C30</f>
        <v>157596.10200000001</v>
      </c>
      <c r="C30" s="117">
        <f t="shared" si="0"/>
        <v>157596.10200000001</v>
      </c>
    </row>
    <row r="31" spans="1:3" x14ac:dyDescent="0.25">
      <c r="A31" t="s">
        <v>26</v>
      </c>
      <c r="B31" s="117">
        <f>+[1]Ponderadores!C31</f>
        <v>257274.88099999999</v>
      </c>
      <c r="C31" s="117">
        <f t="shared" si="0"/>
        <v>257274.88099999999</v>
      </c>
    </row>
    <row r="32" spans="1:3" x14ac:dyDescent="0.25">
      <c r="A32" t="s">
        <v>27</v>
      </c>
      <c r="B32" s="117">
        <f>+[1]Ponderadores!C32</f>
        <v>170712.27799999999</v>
      </c>
      <c r="C32" s="117">
        <f t="shared" si="0"/>
        <v>170712.27799999999</v>
      </c>
    </row>
    <row r="33" spans="1:3" x14ac:dyDescent="0.25">
      <c r="A33" t="s">
        <v>28</v>
      </c>
      <c r="B33" s="117">
        <f>+[1]Ponderadores!C33</f>
        <v>208837.09299999999</v>
      </c>
      <c r="C33" s="117">
        <f t="shared" si="0"/>
        <v>208837.09299999999</v>
      </c>
    </row>
    <row r="34" spans="1:3" x14ac:dyDescent="0.25">
      <c r="A34" t="s">
        <v>29</v>
      </c>
      <c r="B34" s="117">
        <f>+[1]Ponderadores!C34</f>
        <v>409294.658</v>
      </c>
      <c r="C34" s="117">
        <f t="shared" si="0"/>
        <v>409294.658</v>
      </c>
    </row>
    <row r="35" spans="1:3" x14ac:dyDescent="0.25">
      <c r="A35" t="s">
        <v>30</v>
      </c>
      <c r="B35" s="117">
        <f>+[1]Ponderadores!C35</f>
        <v>178614.035</v>
      </c>
      <c r="C35" s="117">
        <f t="shared" si="0"/>
        <v>178614.035</v>
      </c>
    </row>
    <row r="36" spans="1:3" x14ac:dyDescent="0.25">
      <c r="A36" t="s">
        <v>31</v>
      </c>
      <c r="B36" s="117">
        <f>+[1]Ponderadores!C36</f>
        <v>1168500.7560000001</v>
      </c>
      <c r="C36" s="117">
        <v>0</v>
      </c>
    </row>
    <row r="37" spans="1:3" x14ac:dyDescent="0.25">
      <c r="A37" t="s">
        <v>32</v>
      </c>
      <c r="B37" s="117">
        <f>+[1]Ponderadores!C37</f>
        <v>55539.633000000002</v>
      </c>
      <c r="C37" s="117">
        <f t="shared" si="0"/>
        <v>55539.633000000002</v>
      </c>
    </row>
    <row r="38" spans="1:3" x14ac:dyDescent="0.25">
      <c r="A38" t="s">
        <v>33</v>
      </c>
      <c r="B38" s="117">
        <f>+[1]Ponderadores!C38</f>
        <v>132857.26999999999</v>
      </c>
      <c r="C38" s="117">
        <f t="shared" si="0"/>
        <v>132857.26999999999</v>
      </c>
    </row>
  </sheetData>
  <mergeCells count="1">
    <mergeCell ref="A1:C1"/>
  </mergeCells>
  <pageMargins left="0.7" right="0.7" top="0.75" bottom="0.75" header="0.3" footer="0.3"/>
  <ignoredErrors>
    <ignoredError sqref="C17 C13 C1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>
    <tabColor rgb="FFFFFF00"/>
  </sheetPr>
  <dimension ref="A1:AK169"/>
  <sheetViews>
    <sheetView zoomScale="89" zoomScaleNormal="89" workbookViewId="0">
      <pane xSplit="1" ySplit="1" topLeftCell="B147" activePane="bottomRight" state="frozen"/>
      <selection pane="topRight" activeCell="B1" sqref="B1"/>
      <selection pane="bottomLeft" activeCell="A2" sqref="A2"/>
      <selection pane="bottomRight" activeCell="B169" sqref="B169"/>
    </sheetView>
  </sheetViews>
  <sheetFormatPr baseColWidth="10" defaultRowHeight="15" x14ac:dyDescent="0.25"/>
  <cols>
    <col min="1" max="1" width="11.5703125" style="296"/>
  </cols>
  <sheetData>
    <row r="1" spans="1:35" s="297" customFormat="1" ht="156" customHeight="1" x14ac:dyDescent="0.25">
      <c r="B1" s="475" t="s">
        <v>0</v>
      </c>
      <c r="C1" s="475" t="s">
        <v>1</v>
      </c>
      <c r="D1" s="475" t="s">
        <v>2</v>
      </c>
      <c r="E1" s="475" t="s">
        <v>3</v>
      </c>
      <c r="F1" s="475" t="s">
        <v>4</v>
      </c>
      <c r="G1" s="475" t="s">
        <v>5</v>
      </c>
      <c r="H1" s="475" t="s">
        <v>6</v>
      </c>
      <c r="I1" s="475" t="s">
        <v>8</v>
      </c>
      <c r="J1" s="475" t="s">
        <v>9</v>
      </c>
      <c r="K1" s="475" t="s">
        <v>10</v>
      </c>
      <c r="L1" s="475" t="s">
        <v>11</v>
      </c>
      <c r="M1" s="475" t="s">
        <v>12</v>
      </c>
      <c r="N1" s="475" t="s">
        <v>13</v>
      </c>
      <c r="O1" s="475" t="s">
        <v>14</v>
      </c>
      <c r="P1" s="475" t="s">
        <v>15</v>
      </c>
      <c r="Q1" s="475" t="s">
        <v>16</v>
      </c>
      <c r="R1" s="475" t="s">
        <v>17</v>
      </c>
      <c r="S1" s="475" t="s">
        <v>18</v>
      </c>
      <c r="T1" s="475" t="s">
        <v>19</v>
      </c>
      <c r="U1" s="475" t="s">
        <v>20</v>
      </c>
      <c r="V1" s="475" t="s">
        <v>21</v>
      </c>
      <c r="W1" s="475" t="s">
        <v>22</v>
      </c>
      <c r="X1" s="475" t="s">
        <v>23</v>
      </c>
      <c r="Y1" s="475" t="s">
        <v>24</v>
      </c>
      <c r="Z1" s="475" t="s">
        <v>25</v>
      </c>
      <c r="AA1" s="475" t="s">
        <v>26</v>
      </c>
      <c r="AB1" s="475" t="s">
        <v>27</v>
      </c>
      <c r="AC1" s="475" t="s">
        <v>28</v>
      </c>
      <c r="AD1" s="475" t="s">
        <v>29</v>
      </c>
      <c r="AE1" s="475" t="s">
        <v>30</v>
      </c>
      <c r="AF1" s="475" t="s">
        <v>31</v>
      </c>
      <c r="AG1" s="475" t="s">
        <v>32</v>
      </c>
      <c r="AH1" s="475" t="s">
        <v>33</v>
      </c>
      <c r="AI1" s="475" t="s">
        <v>34</v>
      </c>
    </row>
    <row r="2" spans="1:35" x14ac:dyDescent="0.25">
      <c r="A2" s="295">
        <v>41275</v>
      </c>
      <c r="B2" s="137">
        <f>[2]datos!C244</f>
        <v>91.795722544300006</v>
      </c>
      <c r="C2" s="137">
        <f>[2]datos!F244</f>
        <v>131.03121479110001</v>
      </c>
      <c r="D2" s="137">
        <f>[2]datos!I244</f>
        <v>146.1949209023</v>
      </c>
      <c r="E2" s="137">
        <f>[2]datos!L244</f>
        <v>102.43442673360001</v>
      </c>
      <c r="F2" s="137">
        <f>[2]datos!O244</f>
        <v>101.14098057699999</v>
      </c>
      <c r="G2" s="137">
        <f>[2]datos!R244</f>
        <v>83.150626516900005</v>
      </c>
      <c r="H2" s="137">
        <f>[2]datos!U244</f>
        <v>83.150626516900005</v>
      </c>
      <c r="I2" s="137">
        <f>[2]datos!AA244</f>
        <v>86.606116366099997</v>
      </c>
      <c r="J2" s="137">
        <f>[2]datos!AD244</f>
        <v>81.275283068199997</v>
      </c>
      <c r="K2" s="137">
        <f>[2]datos!AG244</f>
        <v>126.5136094596</v>
      </c>
      <c r="L2" s="137">
        <f>[2]datos!AJ244</f>
        <v>70.843109898199998</v>
      </c>
      <c r="M2" s="137">
        <f>[2]datos!AM244</f>
        <v>86.535218776099995</v>
      </c>
      <c r="N2" s="137">
        <f>[2]datos!AP244</f>
        <v>92.595092872199999</v>
      </c>
      <c r="O2" s="137">
        <f>[2]datos!AS244</f>
        <v>74.599986928600003</v>
      </c>
      <c r="P2" s="137">
        <f>[2]datos!AV244</f>
        <v>91.391604683799997</v>
      </c>
      <c r="Q2" s="137">
        <f>[2]datos!AY244</f>
        <v>77.216510627800005</v>
      </c>
      <c r="R2" s="137">
        <f>[2]datos!BB244</f>
        <v>80.603363760999997</v>
      </c>
      <c r="S2" s="137">
        <f>[2]datos!BE244</f>
        <v>100.61751761470001</v>
      </c>
      <c r="T2" s="137">
        <f>[2]datos!BH244</f>
        <v>90.440143499499996</v>
      </c>
      <c r="U2" s="137">
        <f>[2]datos!BK244</f>
        <v>81.977775098999999</v>
      </c>
      <c r="V2" s="137">
        <f>[2]datos!BN244</f>
        <v>71.950111359700003</v>
      </c>
      <c r="W2" s="137">
        <f>[2]datos!BQ244</f>
        <v>194.20036550660001</v>
      </c>
      <c r="X2" s="137">
        <f>[2]datos!BT244</f>
        <v>101.7644199467</v>
      </c>
      <c r="Y2" s="137">
        <f>[2]datos!BW244</f>
        <v>82.227500429599999</v>
      </c>
      <c r="Z2" s="137">
        <f>[2]datos!BZ244</f>
        <v>84.997456187799997</v>
      </c>
      <c r="AA2" s="137">
        <f>[2]datos!CC244</f>
        <v>96.938304365299999</v>
      </c>
      <c r="AB2" s="137">
        <f>[2]datos!CF244</f>
        <v>91.911325819499993</v>
      </c>
      <c r="AC2" s="137">
        <f>[2]datos!CI244</f>
        <v>93.430033916400006</v>
      </c>
      <c r="AD2" s="137">
        <f>[2]datos!CL244</f>
        <v>70.265560775200001</v>
      </c>
      <c r="AE2" s="137">
        <f>[2]datos!CO244</f>
        <v>100.07643917990001</v>
      </c>
      <c r="AF2" s="137">
        <f>[2]datos!CR244</f>
        <v>66.904777375999998</v>
      </c>
      <c r="AG2" s="137">
        <f>[2]datos!CU244</f>
        <v>86.741076356700006</v>
      </c>
      <c r="AH2" s="137">
        <f>[2]datos!CX244</f>
        <v>70.670337608300002</v>
      </c>
      <c r="AI2" s="505">
        <f>[3]Datos!D244</f>
        <v>92.713662181200391</v>
      </c>
    </row>
    <row r="3" spans="1:35" x14ac:dyDescent="0.25">
      <c r="A3" s="295">
        <v>41306</v>
      </c>
      <c r="B3" s="137">
        <f>[2]datos!C245</f>
        <v>90.795957208499999</v>
      </c>
      <c r="C3" s="137">
        <f>[2]datos!F245</f>
        <v>121.3902238618</v>
      </c>
      <c r="D3" s="137">
        <f>[2]datos!I245</f>
        <v>131.35293168370001</v>
      </c>
      <c r="E3" s="137">
        <f>[2]datos!L245</f>
        <v>98.436452325900007</v>
      </c>
      <c r="F3" s="137">
        <f>[2]datos!O245</f>
        <v>119.6415179271</v>
      </c>
      <c r="G3" s="137">
        <f>[2]datos!R245</f>
        <v>80.252432648600006</v>
      </c>
      <c r="H3" s="137">
        <f>[2]datos!U245</f>
        <v>80.252432648600006</v>
      </c>
      <c r="I3" s="137">
        <f>[2]datos!AA245</f>
        <v>94.162325334499997</v>
      </c>
      <c r="J3" s="137">
        <f>[2]datos!AD245</f>
        <v>93.879487099000002</v>
      </c>
      <c r="K3" s="137">
        <f>[2]datos!AG245</f>
        <v>118.42818376699999</v>
      </c>
      <c r="L3" s="137">
        <f>[2]datos!AJ245</f>
        <v>67.2472364228</v>
      </c>
      <c r="M3" s="137">
        <f>[2]datos!AM245</f>
        <v>84.831440729299999</v>
      </c>
      <c r="N3" s="137">
        <f>[2]datos!AP245</f>
        <v>90.278462448499994</v>
      </c>
      <c r="O3" s="137">
        <f>[2]datos!AS245</f>
        <v>72.448995281199998</v>
      </c>
      <c r="P3" s="137">
        <f>[2]datos!AV245</f>
        <v>94.141938437799993</v>
      </c>
      <c r="Q3" s="137">
        <f>[2]datos!AY245</f>
        <v>84.400198794299996</v>
      </c>
      <c r="R3" s="137">
        <f>[2]datos!BB245</f>
        <v>86.179974901999998</v>
      </c>
      <c r="S3" s="137">
        <f>[2]datos!BE245</f>
        <v>99.554232409400001</v>
      </c>
      <c r="T3" s="137">
        <f>[2]datos!BH245</f>
        <v>93.577037060199999</v>
      </c>
      <c r="U3" s="137">
        <f>[2]datos!BK245</f>
        <v>77.965733508900001</v>
      </c>
      <c r="V3" s="137">
        <f>[2]datos!BN245</f>
        <v>79.270699875700004</v>
      </c>
      <c r="W3" s="137">
        <f>[2]datos!BQ245</f>
        <v>176.8171537938</v>
      </c>
      <c r="X3" s="137">
        <f>[2]datos!BT245</f>
        <v>96.041586143299995</v>
      </c>
      <c r="Y3" s="137">
        <f>[2]datos!BW245</f>
        <v>81.392455363500005</v>
      </c>
      <c r="Z3" s="137">
        <f>[2]datos!BZ245</f>
        <v>83.3466519503</v>
      </c>
      <c r="AA3" s="137">
        <f>[2]datos!CC245</f>
        <v>95.045484588999997</v>
      </c>
      <c r="AB3" s="137">
        <f>[2]datos!CF245</f>
        <v>89.8516844814</v>
      </c>
      <c r="AC3" s="137">
        <f>[2]datos!CI245</f>
        <v>92.2290020529</v>
      </c>
      <c r="AD3" s="137">
        <f>[2]datos!CL245</f>
        <v>68.231781561800005</v>
      </c>
      <c r="AE3" s="137">
        <f>[2]datos!CO245</f>
        <v>99.377454110399995</v>
      </c>
      <c r="AF3" s="137">
        <f>[2]datos!CR245</f>
        <v>68.183793878700001</v>
      </c>
      <c r="AG3" s="137">
        <f>[2]datos!CU245</f>
        <v>83.735857908300005</v>
      </c>
      <c r="AH3" s="137">
        <f>[2]datos!CX245</f>
        <v>69.498124199299994</v>
      </c>
      <c r="AI3" s="505">
        <f>[3]Datos!D245</f>
        <v>90.07108571731365</v>
      </c>
    </row>
    <row r="4" spans="1:35" x14ac:dyDescent="0.25">
      <c r="A4" s="295">
        <v>41334</v>
      </c>
      <c r="B4" s="137">
        <f>[2]datos!C246</f>
        <v>92.461479951000001</v>
      </c>
      <c r="C4" s="137">
        <f>[2]datos!F246</f>
        <v>131.90807694060001</v>
      </c>
      <c r="D4" s="137">
        <f>[2]datos!I246</f>
        <v>143.33694187259999</v>
      </c>
      <c r="E4" s="137">
        <f>[2]datos!L246</f>
        <v>102.58751700089999</v>
      </c>
      <c r="F4" s="137">
        <f>[2]datos!O246</f>
        <v>142.73831707279999</v>
      </c>
      <c r="G4" s="137">
        <f>[2]datos!R246</f>
        <v>82.735246546100001</v>
      </c>
      <c r="H4" s="137">
        <f>[2]datos!U246</f>
        <v>82.735246546100001</v>
      </c>
      <c r="I4" s="137">
        <f>[2]datos!AA246</f>
        <v>87.044218482100007</v>
      </c>
      <c r="J4" s="137">
        <f>[2]datos!AD246</f>
        <v>83.592657971999998</v>
      </c>
      <c r="K4" s="137">
        <f>[2]datos!AG246</f>
        <v>118.0751907224</v>
      </c>
      <c r="L4" s="137">
        <f>[2]datos!AJ246</f>
        <v>70.724775057100004</v>
      </c>
      <c r="M4" s="137">
        <f>[2]datos!AM246</f>
        <v>87.329295126299996</v>
      </c>
      <c r="N4" s="137">
        <f>[2]datos!AP246</f>
        <v>92.453309552899995</v>
      </c>
      <c r="O4" s="137">
        <f>[2]datos!AS246</f>
        <v>80.047465086299994</v>
      </c>
      <c r="P4" s="137">
        <f>[2]datos!AV246</f>
        <v>91.892847484800001</v>
      </c>
      <c r="Q4" s="137">
        <f>[2]datos!AY246</f>
        <v>81.825591124200002</v>
      </c>
      <c r="R4" s="137">
        <f>[2]datos!BB246</f>
        <v>85.6001215414</v>
      </c>
      <c r="S4" s="137">
        <f>[2]datos!BE246</f>
        <v>103.65713634150001</v>
      </c>
      <c r="T4" s="137">
        <f>[2]datos!BH246</f>
        <v>102.9357257913</v>
      </c>
      <c r="U4" s="137">
        <f>[2]datos!BK246</f>
        <v>82.2628659425</v>
      </c>
      <c r="V4" s="137">
        <f>[2]datos!BN246</f>
        <v>84.383525518900001</v>
      </c>
      <c r="W4" s="137">
        <f>[2]datos!BQ246</f>
        <v>195.4707926106</v>
      </c>
      <c r="X4" s="137">
        <f>[2]datos!BT246</f>
        <v>102.3177914707</v>
      </c>
      <c r="Y4" s="137">
        <f>[2]datos!BW246</f>
        <v>82.5609393772</v>
      </c>
      <c r="Z4" s="137">
        <f>[2]datos!BZ246</f>
        <v>86.497308205699994</v>
      </c>
      <c r="AA4" s="137">
        <f>[2]datos!CC246</f>
        <v>102.0483329617</v>
      </c>
      <c r="AB4" s="137">
        <f>[2]datos!CF246</f>
        <v>91.435870929199993</v>
      </c>
      <c r="AC4" s="137">
        <f>[2]datos!CI246</f>
        <v>90.231524237599999</v>
      </c>
      <c r="AD4" s="137">
        <f>[2]datos!CL246</f>
        <v>68.489418498199996</v>
      </c>
      <c r="AE4" s="137">
        <f>[2]datos!CO246</f>
        <v>90.556186936800003</v>
      </c>
      <c r="AF4" s="137">
        <f>[2]datos!CR246</f>
        <v>69.030884353000005</v>
      </c>
      <c r="AG4" s="137">
        <f>[2]datos!CU246</f>
        <v>83.863184926599999</v>
      </c>
      <c r="AH4" s="137">
        <f>[2]datos!CX246</f>
        <v>71.973344021399996</v>
      </c>
      <c r="AI4" s="505">
        <f>[3]Datos!D246</f>
        <v>93.088498042926076</v>
      </c>
    </row>
    <row r="5" spans="1:35" x14ac:dyDescent="0.25">
      <c r="A5" s="295">
        <v>41365</v>
      </c>
      <c r="B5" s="137">
        <f>[2]datos!C247</f>
        <v>95.217513141400005</v>
      </c>
      <c r="C5" s="137">
        <f>[2]datos!F247</f>
        <v>128.0323702025</v>
      </c>
      <c r="D5" s="137">
        <f>[2]datos!I247</f>
        <v>138.38781358049999</v>
      </c>
      <c r="E5" s="137">
        <f>[2]datos!L247</f>
        <v>101.74208170990001</v>
      </c>
      <c r="F5" s="137">
        <f>[2]datos!O247</f>
        <v>136.65821939349999</v>
      </c>
      <c r="G5" s="137">
        <f>[2]datos!R247</f>
        <v>85.399436457199997</v>
      </c>
      <c r="H5" s="137">
        <f>[2]datos!U247</f>
        <v>85.399436457199997</v>
      </c>
      <c r="I5" s="137">
        <f>[2]datos!AA247</f>
        <v>91.490406001699995</v>
      </c>
      <c r="J5" s="137">
        <f>[2]datos!AD247</f>
        <v>88.610516781100003</v>
      </c>
      <c r="K5" s="137">
        <f>[2]datos!AG247</f>
        <v>123.8190478705</v>
      </c>
      <c r="L5" s="137">
        <f>[2]datos!AJ247</f>
        <v>70.294375959999996</v>
      </c>
      <c r="M5" s="137">
        <f>[2]datos!AM247</f>
        <v>90.876552921499993</v>
      </c>
      <c r="N5" s="137">
        <f>[2]datos!AP247</f>
        <v>92.320233072099995</v>
      </c>
      <c r="O5" s="137">
        <f>[2]datos!AS247</f>
        <v>85.409939972900006</v>
      </c>
      <c r="P5" s="137">
        <f>[2]datos!AV247</f>
        <v>96.825720339200004</v>
      </c>
      <c r="Q5" s="137">
        <f>[2]datos!AY247</f>
        <v>98.224747789999995</v>
      </c>
      <c r="R5" s="137">
        <f>[2]datos!BB247</f>
        <v>91.6085912697</v>
      </c>
      <c r="S5" s="137">
        <f>[2]datos!BE247</f>
        <v>102.3564195913</v>
      </c>
      <c r="T5" s="137">
        <f>[2]datos!BH247</f>
        <v>104.8788091853</v>
      </c>
      <c r="U5" s="137">
        <f>[2]datos!BK247</f>
        <v>83.933788093499999</v>
      </c>
      <c r="V5" s="137">
        <f>[2]datos!BN247</f>
        <v>87.945584854399996</v>
      </c>
      <c r="W5" s="137">
        <f>[2]datos!BQ247</f>
        <v>203.28892982150001</v>
      </c>
      <c r="X5" s="137">
        <f>[2]datos!BT247</f>
        <v>103.3656400878</v>
      </c>
      <c r="Y5" s="137">
        <f>[2]datos!BW247</f>
        <v>85.397701383099999</v>
      </c>
      <c r="Z5" s="137">
        <f>[2]datos!BZ247</f>
        <v>89.235944451400002</v>
      </c>
      <c r="AA5" s="137">
        <f>[2]datos!CC247</f>
        <v>101.0721683339</v>
      </c>
      <c r="AB5" s="137">
        <f>[2]datos!CF247</f>
        <v>97.572055134899998</v>
      </c>
      <c r="AC5" s="137">
        <f>[2]datos!CI247</f>
        <v>96.204756040700005</v>
      </c>
      <c r="AD5" s="137">
        <f>[2]datos!CL247</f>
        <v>71.973418374199994</v>
      </c>
      <c r="AE5" s="137">
        <f>[2]datos!CO247</f>
        <v>108.6437750808</v>
      </c>
      <c r="AF5" s="137">
        <f>[2]datos!CR247</f>
        <v>73.014698695099995</v>
      </c>
      <c r="AG5" s="137">
        <f>[2]datos!CU247</f>
        <v>94.107326872300007</v>
      </c>
      <c r="AH5" s="137">
        <f>[2]datos!CX247</f>
        <v>76.025253064200001</v>
      </c>
      <c r="AI5" s="505">
        <f>[3]Datos!D247</f>
        <v>96.498354958381526</v>
      </c>
    </row>
    <row r="6" spans="1:35" x14ac:dyDescent="0.25">
      <c r="A6" s="295">
        <v>41395</v>
      </c>
      <c r="B6" s="137">
        <f>[2]datos!C248</f>
        <v>96.751211556900003</v>
      </c>
      <c r="C6" s="137">
        <f>[2]datos!F248</f>
        <v>129.2921260725</v>
      </c>
      <c r="D6" s="137">
        <f>[2]datos!I248</f>
        <v>142.70349595670001</v>
      </c>
      <c r="E6" s="137">
        <f>[2]datos!L248</f>
        <v>103.3147836902</v>
      </c>
      <c r="F6" s="137">
        <f>[2]datos!O248</f>
        <v>105.7989768234</v>
      </c>
      <c r="G6" s="137">
        <f>[2]datos!R248</f>
        <v>90.687445707999998</v>
      </c>
      <c r="H6" s="137">
        <f>[2]datos!U248</f>
        <v>90.687445707999998</v>
      </c>
      <c r="I6" s="137">
        <f>[2]datos!AA248</f>
        <v>96.070223307199996</v>
      </c>
      <c r="J6" s="137">
        <f>[2]datos!AD248</f>
        <v>92.591263461400004</v>
      </c>
      <c r="K6" s="137">
        <f>[2]datos!AG248</f>
        <v>132.18547673719999</v>
      </c>
      <c r="L6" s="137">
        <f>[2]datos!AJ248</f>
        <v>73.924784575700002</v>
      </c>
      <c r="M6" s="137">
        <f>[2]datos!AM248</f>
        <v>91.200420875899994</v>
      </c>
      <c r="N6" s="137">
        <f>[2]datos!AP248</f>
        <v>90.369501294100004</v>
      </c>
      <c r="O6" s="137">
        <f>[2]datos!AS248</f>
        <v>87.788275273500005</v>
      </c>
      <c r="P6" s="137">
        <f>[2]datos!AV248</f>
        <v>92.577165974699994</v>
      </c>
      <c r="Q6" s="137">
        <f>[2]datos!AY248</f>
        <v>96.694065281199997</v>
      </c>
      <c r="R6" s="137">
        <f>[2]datos!BB248</f>
        <v>89.755069897300004</v>
      </c>
      <c r="S6" s="137">
        <f>[2]datos!BE248</f>
        <v>105.8918221532</v>
      </c>
      <c r="T6" s="137">
        <f>[2]datos!BH248</f>
        <v>100.37526312609999</v>
      </c>
      <c r="U6" s="137">
        <f>[2]datos!BK248</f>
        <v>81.626037842900004</v>
      </c>
      <c r="V6" s="137">
        <f>[2]datos!BN248</f>
        <v>87.660809670199995</v>
      </c>
      <c r="W6" s="137">
        <f>[2]datos!BQ248</f>
        <v>216.73648053759999</v>
      </c>
      <c r="X6" s="137">
        <f>[2]datos!BT248</f>
        <v>107.6491417994</v>
      </c>
      <c r="Y6" s="137">
        <f>[2]datos!BW248</f>
        <v>87.315587064499994</v>
      </c>
      <c r="Z6" s="137">
        <f>[2]datos!BZ248</f>
        <v>91.878285513600005</v>
      </c>
      <c r="AA6" s="137">
        <f>[2]datos!CC248</f>
        <v>98.302590039699993</v>
      </c>
      <c r="AB6" s="137">
        <f>[2]datos!CF248</f>
        <v>99.504939328299997</v>
      </c>
      <c r="AC6" s="137">
        <f>[2]datos!CI248</f>
        <v>95.705225260600002</v>
      </c>
      <c r="AD6" s="137">
        <f>[2]datos!CL248</f>
        <v>78.894838554000003</v>
      </c>
      <c r="AE6" s="137">
        <f>[2]datos!CO248</f>
        <v>91.945496443099998</v>
      </c>
      <c r="AF6" s="137">
        <f>[2]datos!CR248</f>
        <v>72.507385120999999</v>
      </c>
      <c r="AG6" s="137">
        <f>[2]datos!CU248</f>
        <v>96.753213794999994</v>
      </c>
      <c r="AH6" s="137">
        <f>[2]datos!CX248</f>
        <v>76.230568277399996</v>
      </c>
      <c r="AI6" s="505">
        <f>[3]Datos!D248</f>
        <v>97.08382722052653</v>
      </c>
    </row>
    <row r="7" spans="1:35" x14ac:dyDescent="0.25">
      <c r="A7" s="295">
        <v>41426</v>
      </c>
      <c r="B7" s="137">
        <f>[2]datos!C249</f>
        <v>93.300122603299997</v>
      </c>
      <c r="C7" s="137">
        <f>[2]datos!F249</f>
        <v>126.35873644110001</v>
      </c>
      <c r="D7" s="137">
        <f>[2]datos!I249</f>
        <v>138.61696065320001</v>
      </c>
      <c r="E7" s="137">
        <f>[2]datos!L249</f>
        <v>97.461430838499993</v>
      </c>
      <c r="F7" s="137">
        <f>[2]datos!O249</f>
        <v>127.0190577247</v>
      </c>
      <c r="G7" s="137">
        <f>[2]datos!R249</f>
        <v>91.924812415399998</v>
      </c>
      <c r="H7" s="137">
        <f>[2]datos!U249</f>
        <v>91.924812415399998</v>
      </c>
      <c r="I7" s="137">
        <f>[2]datos!AA249</f>
        <v>86.543007950900005</v>
      </c>
      <c r="J7" s="137">
        <f>[2]datos!AD249</f>
        <v>79.169181996800006</v>
      </c>
      <c r="K7" s="137">
        <f>[2]datos!AG249</f>
        <v>137.02435988740001</v>
      </c>
      <c r="L7" s="137">
        <f>[2]datos!AJ249</f>
        <v>70.296918562299993</v>
      </c>
      <c r="M7" s="137">
        <f>[2]datos!AM249</f>
        <v>89.028302555300002</v>
      </c>
      <c r="N7" s="137">
        <f>[2]datos!AP249</f>
        <v>85.017280471700005</v>
      </c>
      <c r="O7" s="137">
        <f>[2]datos!AS249</f>
        <v>83.972040391700006</v>
      </c>
      <c r="P7" s="137">
        <f>[2]datos!AV249</f>
        <v>95.424174288800003</v>
      </c>
      <c r="Q7" s="137">
        <f>[2]datos!AY249</f>
        <v>91.553951475600002</v>
      </c>
      <c r="R7" s="137">
        <f>[2]datos!BB249</f>
        <v>91.480465881800001</v>
      </c>
      <c r="S7" s="137">
        <f>[2]datos!BE249</f>
        <v>103.9476254675</v>
      </c>
      <c r="T7" s="137">
        <f>[2]datos!BH249</f>
        <v>110.4820523147</v>
      </c>
      <c r="U7" s="137">
        <f>[2]datos!BK249</f>
        <v>79.139921976699995</v>
      </c>
      <c r="V7" s="137">
        <f>[2]datos!BN249</f>
        <v>88.864379357000004</v>
      </c>
      <c r="W7" s="137">
        <f>[2]datos!BQ249</f>
        <v>204.52216977410001</v>
      </c>
      <c r="X7" s="137">
        <f>[2]datos!BT249</f>
        <v>108.986006596</v>
      </c>
      <c r="Y7" s="137">
        <f>[2]datos!BW249</f>
        <v>84.744131800199995</v>
      </c>
      <c r="Z7" s="137">
        <f>[2]datos!BZ249</f>
        <v>89.205652536800002</v>
      </c>
      <c r="AA7" s="137">
        <f>[2]datos!CC249</f>
        <v>93.112280769400002</v>
      </c>
      <c r="AB7" s="137">
        <f>[2]datos!CF249</f>
        <v>95.085837348699997</v>
      </c>
      <c r="AC7" s="137">
        <f>[2]datos!CI249</f>
        <v>89.2620138371</v>
      </c>
      <c r="AD7" s="137">
        <f>[2]datos!CL249</f>
        <v>76.833741896199996</v>
      </c>
      <c r="AE7" s="137">
        <f>[2]datos!CO249</f>
        <v>85.402622228400006</v>
      </c>
      <c r="AF7" s="137">
        <f>[2]datos!CR249</f>
        <v>74.582722119400003</v>
      </c>
      <c r="AG7" s="137">
        <f>[2]datos!CU249</f>
        <v>88.016465921000005</v>
      </c>
      <c r="AH7" s="137">
        <f>[2]datos!CX249</f>
        <v>82.326946524500002</v>
      </c>
      <c r="AI7" s="505">
        <f>[3]Datos!D249</f>
        <v>93.574873840068918</v>
      </c>
    </row>
    <row r="8" spans="1:35" x14ac:dyDescent="0.25">
      <c r="A8" s="295">
        <v>41456</v>
      </c>
      <c r="B8" s="137">
        <f>[2]datos!C250</f>
        <v>96.415834032600003</v>
      </c>
      <c r="C8" s="137">
        <f>[2]datos!F250</f>
        <v>131.84996516250001</v>
      </c>
      <c r="D8" s="137">
        <f>[2]datos!I250</f>
        <v>141.3162763915</v>
      </c>
      <c r="E8" s="137">
        <f>[2]datos!L250</f>
        <v>95.486070603800002</v>
      </c>
      <c r="F8" s="137">
        <f>[2]datos!O250</f>
        <v>192.69389025839999</v>
      </c>
      <c r="G8" s="137">
        <f>[2]datos!R250</f>
        <v>94.359289434900006</v>
      </c>
      <c r="H8" s="137">
        <f>[2]datos!U250</f>
        <v>94.359289434900006</v>
      </c>
      <c r="I8" s="137">
        <f>[2]datos!AA250</f>
        <v>93.846601484700003</v>
      </c>
      <c r="J8" s="137">
        <f>[2]datos!AD250</f>
        <v>85.491504110999998</v>
      </c>
      <c r="K8" s="137">
        <f>[2]datos!AG250</f>
        <v>153.42712825460001</v>
      </c>
      <c r="L8" s="137">
        <f>[2]datos!AJ250</f>
        <v>72.6346163539</v>
      </c>
      <c r="M8" s="137">
        <f>[2]datos!AM250</f>
        <v>90.492932769500001</v>
      </c>
      <c r="N8" s="137">
        <f>[2]datos!AP250</f>
        <v>87.174524000100007</v>
      </c>
      <c r="O8" s="137">
        <f>[2]datos!AS250</f>
        <v>86.911027593</v>
      </c>
      <c r="P8" s="137">
        <f>[2]datos!AV250</f>
        <v>98.468170158800007</v>
      </c>
      <c r="Q8" s="137">
        <f>[2]datos!AY250</f>
        <v>94.079693195999994</v>
      </c>
      <c r="R8" s="137">
        <f>[2]datos!BB250</f>
        <v>102.6399975819</v>
      </c>
      <c r="S8" s="137">
        <f>[2]datos!BE250</f>
        <v>108.1185765343</v>
      </c>
      <c r="T8" s="137">
        <f>[2]datos!BH250</f>
        <v>100.9466610712</v>
      </c>
      <c r="U8" s="137">
        <f>[2]datos!BK250</f>
        <v>83.044323321999997</v>
      </c>
      <c r="V8" s="137">
        <f>[2]datos!BN250</f>
        <v>85.927294768699994</v>
      </c>
      <c r="W8" s="137">
        <f>[2]datos!BQ250</f>
        <v>201.102124363</v>
      </c>
      <c r="X8" s="137">
        <f>[2]datos!BT250</f>
        <v>110.2417705629</v>
      </c>
      <c r="Y8" s="137">
        <f>[2]datos!BW250</f>
        <v>87.703460768400006</v>
      </c>
      <c r="Z8" s="137">
        <f>[2]datos!BZ250</f>
        <v>90.946806980299996</v>
      </c>
      <c r="AA8" s="137">
        <f>[2]datos!CC250</f>
        <v>99.869763531700002</v>
      </c>
      <c r="AB8" s="137">
        <f>[2]datos!CF250</f>
        <v>96.435534759299998</v>
      </c>
      <c r="AC8" s="137">
        <f>[2]datos!CI250</f>
        <v>98.863171276399996</v>
      </c>
      <c r="AD8" s="137">
        <f>[2]datos!CL250</f>
        <v>75.076813700100004</v>
      </c>
      <c r="AE8" s="137">
        <f>[2]datos!CO250</f>
        <v>95.463048303199997</v>
      </c>
      <c r="AF8" s="137">
        <f>[2]datos!CR250</f>
        <v>73.457355126500005</v>
      </c>
      <c r="AG8" s="137">
        <f>[2]datos!CU250</f>
        <v>89.534597143799999</v>
      </c>
      <c r="AH8" s="137">
        <f>[2]datos!CX250</f>
        <v>74.986196579400001</v>
      </c>
      <c r="AI8" s="505">
        <f>[3]Datos!D250</f>
        <v>95.854674270632657</v>
      </c>
    </row>
    <row r="9" spans="1:35" x14ac:dyDescent="0.25">
      <c r="A9" s="295">
        <v>41487</v>
      </c>
      <c r="B9" s="137">
        <f>[2]datos!C251</f>
        <v>96.179258087799994</v>
      </c>
      <c r="C9" s="137">
        <f>[2]datos!F251</f>
        <v>127.5070123835</v>
      </c>
      <c r="D9" s="137">
        <f>[2]datos!I251</f>
        <v>142.82884738160001</v>
      </c>
      <c r="E9" s="137">
        <f>[2]datos!L251</f>
        <v>95.165510363899998</v>
      </c>
      <c r="F9" s="137">
        <f>[2]datos!O251</f>
        <v>112.107078594</v>
      </c>
      <c r="G9" s="137">
        <f>[2]datos!R251</f>
        <v>95.432006039200004</v>
      </c>
      <c r="H9" s="137">
        <f>[2]datos!U251</f>
        <v>95.432006039200004</v>
      </c>
      <c r="I9" s="137">
        <f>[2]datos!AA251</f>
        <v>92.797341659799997</v>
      </c>
      <c r="J9" s="137">
        <f>[2]datos!AD251</f>
        <v>87.745813185599999</v>
      </c>
      <c r="K9" s="137">
        <f>[2]datos!AG251</f>
        <v>135.02592908860001</v>
      </c>
      <c r="L9" s="137">
        <f>[2]datos!AJ251</f>
        <v>72.665293839200004</v>
      </c>
      <c r="M9" s="137">
        <f>[2]datos!AM251</f>
        <v>91.174819084600003</v>
      </c>
      <c r="N9" s="137">
        <f>[2]datos!AP251</f>
        <v>88.625027825199993</v>
      </c>
      <c r="O9" s="137">
        <f>[2]datos!AS251</f>
        <v>89.725693156199995</v>
      </c>
      <c r="P9" s="137">
        <f>[2]datos!AV251</f>
        <v>99.364544703600004</v>
      </c>
      <c r="Q9" s="137">
        <f>[2]datos!AY251</f>
        <v>98.576793185599996</v>
      </c>
      <c r="R9" s="137">
        <f>[2]datos!BB251</f>
        <v>99.470153152500004</v>
      </c>
      <c r="S9" s="137">
        <f>[2]datos!BE251</f>
        <v>103.9147933804</v>
      </c>
      <c r="T9" s="137">
        <f>[2]datos!BH251</f>
        <v>105.6171810987</v>
      </c>
      <c r="U9" s="137">
        <f>[2]datos!BK251</f>
        <v>82.131217342799999</v>
      </c>
      <c r="V9" s="137">
        <f>[2]datos!BN251</f>
        <v>90.631986642800001</v>
      </c>
      <c r="W9" s="137">
        <f>[2]datos!BQ251</f>
        <v>200.79370474320001</v>
      </c>
      <c r="X9" s="137">
        <f>[2]datos!BT251</f>
        <v>108.8002801497</v>
      </c>
      <c r="Y9" s="137">
        <f>[2]datos!BW251</f>
        <v>84.893568991799995</v>
      </c>
      <c r="Z9" s="137">
        <f>[2]datos!BZ251</f>
        <v>89.760124202699998</v>
      </c>
      <c r="AA9" s="137">
        <f>[2]datos!CC251</f>
        <v>99.331529131799996</v>
      </c>
      <c r="AB9" s="137">
        <f>[2]datos!CF251</f>
        <v>104.7665819938</v>
      </c>
      <c r="AC9" s="137">
        <f>[2]datos!CI251</f>
        <v>87.528120041700006</v>
      </c>
      <c r="AD9" s="137">
        <f>[2]datos!CL251</f>
        <v>75.866405985900002</v>
      </c>
      <c r="AE9" s="137">
        <f>[2]datos!CO251</f>
        <v>98.871573471700003</v>
      </c>
      <c r="AF9" s="137">
        <f>[2]datos!CR251</f>
        <v>75.5249594414</v>
      </c>
      <c r="AG9" s="137">
        <f>[2]datos!CU251</f>
        <v>93.919961557899995</v>
      </c>
      <c r="AH9" s="137">
        <f>[2]datos!CX251</f>
        <v>75.328310823199999</v>
      </c>
      <c r="AI9" s="505">
        <f>[3]Datos!D251</f>
        <v>96.100422647583727</v>
      </c>
    </row>
    <row r="10" spans="1:35" x14ac:dyDescent="0.25">
      <c r="A10" s="295">
        <v>41518</v>
      </c>
      <c r="B10" s="137">
        <f>[2]datos!C252</f>
        <v>93.224200691199997</v>
      </c>
      <c r="C10" s="137">
        <f>[2]datos!F252</f>
        <v>124.1987632787</v>
      </c>
      <c r="D10" s="137">
        <f>[2]datos!I252</f>
        <v>138.8176290442</v>
      </c>
      <c r="E10" s="137">
        <f>[2]datos!L252</f>
        <v>91.679150304000004</v>
      </c>
      <c r="F10" s="137">
        <f>[2]datos!O252</f>
        <v>116.64308816090001</v>
      </c>
      <c r="G10" s="137">
        <f>[2]datos!R252</f>
        <v>92.297135127499999</v>
      </c>
      <c r="H10" s="137">
        <f>[2]datos!U252</f>
        <v>92.297135127499999</v>
      </c>
      <c r="I10" s="137">
        <f>[2]datos!AA252</f>
        <v>93.873941508200005</v>
      </c>
      <c r="J10" s="137">
        <f>[2]datos!AD252</f>
        <v>88.538299104900005</v>
      </c>
      <c r="K10" s="137">
        <f>[2]datos!AG252</f>
        <v>138.6295619233</v>
      </c>
      <c r="L10" s="137">
        <f>[2]datos!AJ252</f>
        <v>72.430673853000002</v>
      </c>
      <c r="M10" s="137">
        <f>[2]datos!AM252</f>
        <v>87.098644498900001</v>
      </c>
      <c r="N10" s="137">
        <f>[2]datos!AP252</f>
        <v>83.784427490900001</v>
      </c>
      <c r="O10" s="137">
        <f>[2]datos!AS252</f>
        <v>77.203132973600006</v>
      </c>
      <c r="P10" s="137">
        <f>[2]datos!AV252</f>
        <v>91.720656082800005</v>
      </c>
      <c r="Q10" s="137">
        <f>[2]datos!AY252</f>
        <v>98.149838239100006</v>
      </c>
      <c r="R10" s="137">
        <f>[2]datos!BB252</f>
        <v>98.707339222800002</v>
      </c>
      <c r="S10" s="137">
        <f>[2]datos!BE252</f>
        <v>102.86830086080001</v>
      </c>
      <c r="T10" s="137">
        <f>[2]datos!BH252</f>
        <v>82.388961201100003</v>
      </c>
      <c r="U10" s="137">
        <f>[2]datos!BK252</f>
        <v>78.3266679165</v>
      </c>
      <c r="V10" s="137">
        <f>[2]datos!BN252</f>
        <v>95.044265089999996</v>
      </c>
      <c r="W10" s="137">
        <f>[2]datos!BQ252</f>
        <v>177.81999541389999</v>
      </c>
      <c r="X10" s="137">
        <f>[2]datos!BT252</f>
        <v>101.47749993959999</v>
      </c>
      <c r="Y10" s="137">
        <f>[2]datos!BW252</f>
        <v>81.693694645700006</v>
      </c>
      <c r="Z10" s="137">
        <f>[2]datos!BZ252</f>
        <v>83.128756337900001</v>
      </c>
      <c r="AA10" s="137">
        <f>[2]datos!CC252</f>
        <v>97.150254729400004</v>
      </c>
      <c r="AB10" s="137">
        <f>[2]datos!CF252</f>
        <v>92.317419063900005</v>
      </c>
      <c r="AC10" s="137">
        <f>[2]datos!CI252</f>
        <v>81.914364198200005</v>
      </c>
      <c r="AD10" s="137">
        <f>[2]datos!CL252</f>
        <v>80.369697116699996</v>
      </c>
      <c r="AE10" s="137">
        <f>[2]datos!CO252</f>
        <v>100.59785636629999</v>
      </c>
      <c r="AF10" s="137">
        <f>[2]datos!CR252</f>
        <v>73.814884846400005</v>
      </c>
      <c r="AG10" s="137">
        <f>[2]datos!CU252</f>
        <v>101.68906294270001</v>
      </c>
      <c r="AH10" s="137">
        <f>[2]datos!CX252</f>
        <v>77.130676030000004</v>
      </c>
      <c r="AI10" s="505">
        <f>[3]Datos!D252</f>
        <v>91.279546779554238</v>
      </c>
    </row>
    <row r="11" spans="1:35" x14ac:dyDescent="0.25">
      <c r="A11" s="295">
        <v>41548</v>
      </c>
      <c r="B11" s="137">
        <f>[2]datos!C253</f>
        <v>99.128999337799996</v>
      </c>
      <c r="C11" s="137">
        <f>[2]datos!F253</f>
        <v>129.3275346156</v>
      </c>
      <c r="D11" s="137">
        <f>[2]datos!I253</f>
        <v>144.31857385180001</v>
      </c>
      <c r="E11" s="137">
        <f>[2]datos!L253</f>
        <v>96.432464929700004</v>
      </c>
      <c r="F11" s="137">
        <f>[2]datos!O253</f>
        <v>119.6363624521</v>
      </c>
      <c r="G11" s="137">
        <f>[2]datos!R253</f>
        <v>91.687539320900001</v>
      </c>
      <c r="H11" s="137">
        <f>[2]datos!U253</f>
        <v>91.687539320900001</v>
      </c>
      <c r="I11" s="137">
        <f>[2]datos!AA253</f>
        <v>98.308705474600004</v>
      </c>
      <c r="J11" s="137">
        <f>[2]datos!AD253</f>
        <v>89.884312360099997</v>
      </c>
      <c r="K11" s="137">
        <f>[2]datos!AG253</f>
        <v>159.7281622493</v>
      </c>
      <c r="L11" s="137">
        <f>[2]datos!AJ253</f>
        <v>75.337380306</v>
      </c>
      <c r="M11" s="137">
        <f>[2]datos!AM253</f>
        <v>94.203949747199999</v>
      </c>
      <c r="N11" s="137">
        <f>[2]datos!AP253</f>
        <v>88.870941431600002</v>
      </c>
      <c r="O11" s="137">
        <f>[2]datos!AS253</f>
        <v>85.974741148000007</v>
      </c>
      <c r="P11" s="137">
        <f>[2]datos!AV253</f>
        <v>102.3083553071</v>
      </c>
      <c r="Q11" s="137">
        <f>[2]datos!AY253</f>
        <v>95.653732531100005</v>
      </c>
      <c r="R11" s="137">
        <f>[2]datos!BB253</f>
        <v>108.480441934</v>
      </c>
      <c r="S11" s="137">
        <f>[2]datos!BE253</f>
        <v>114.9816901797</v>
      </c>
      <c r="T11" s="137">
        <f>[2]datos!BH253</f>
        <v>105.5613638377</v>
      </c>
      <c r="U11" s="137">
        <f>[2]datos!BK253</f>
        <v>83.067060883699995</v>
      </c>
      <c r="V11" s="137">
        <f>[2]datos!BN253</f>
        <v>87.166463886499997</v>
      </c>
      <c r="W11" s="137">
        <f>[2]datos!BQ253</f>
        <v>188.87901648959999</v>
      </c>
      <c r="X11" s="137">
        <f>[2]datos!BT253</f>
        <v>109.8580937967</v>
      </c>
      <c r="Y11" s="137">
        <f>[2]datos!BW253</f>
        <v>87.470695606899994</v>
      </c>
      <c r="Z11" s="137">
        <f>[2]datos!BZ253</f>
        <v>90.835893839299999</v>
      </c>
      <c r="AA11" s="137">
        <f>[2]datos!CC253</f>
        <v>101.936475487</v>
      </c>
      <c r="AB11" s="137">
        <f>[2]datos!CF253</f>
        <v>100.7169131367</v>
      </c>
      <c r="AC11" s="137">
        <f>[2]datos!CI253</f>
        <v>90.571410704599998</v>
      </c>
      <c r="AD11" s="137">
        <f>[2]datos!CL253</f>
        <v>85.200606398999994</v>
      </c>
      <c r="AE11" s="137">
        <f>[2]datos!CO253</f>
        <v>98.058854621600005</v>
      </c>
      <c r="AF11" s="137">
        <f>[2]datos!CR253</f>
        <v>83.614521937000006</v>
      </c>
      <c r="AG11" s="137">
        <f>[2]datos!CU253</f>
        <v>108.2739908817</v>
      </c>
      <c r="AH11" s="137">
        <f>[2]datos!CX253</f>
        <v>82.123206655100006</v>
      </c>
      <c r="AI11" s="505">
        <f>[3]Datos!D253</f>
        <v>97.536843750153182</v>
      </c>
    </row>
    <row r="12" spans="1:35" x14ac:dyDescent="0.25">
      <c r="A12" s="295">
        <v>41579</v>
      </c>
      <c r="B12" s="137">
        <f>[2]datos!C254</f>
        <v>95.100226087899998</v>
      </c>
      <c r="C12" s="137">
        <f>[2]datos!F254</f>
        <v>127.4001385876</v>
      </c>
      <c r="D12" s="137">
        <f>[2]datos!I254</f>
        <v>138.26170608199999</v>
      </c>
      <c r="E12" s="137">
        <f>[2]datos!L254</f>
        <v>100.3378274641</v>
      </c>
      <c r="F12" s="137">
        <f>[2]datos!O254</f>
        <v>134.24469597410001</v>
      </c>
      <c r="G12" s="137">
        <f>[2]datos!R254</f>
        <v>86.993149017099995</v>
      </c>
      <c r="H12" s="137">
        <f>[2]datos!U254</f>
        <v>86.993149017099995</v>
      </c>
      <c r="I12" s="137">
        <f>[2]datos!AA254</f>
        <v>98.618289883000003</v>
      </c>
      <c r="J12" s="137">
        <f>[2]datos!AD254</f>
        <v>89.588431183699996</v>
      </c>
      <c r="K12" s="137">
        <f>[2]datos!AG254</f>
        <v>164.57557348700001</v>
      </c>
      <c r="L12" s="137">
        <f>[2]datos!AJ254</f>
        <v>73.850496408599994</v>
      </c>
      <c r="M12" s="137">
        <f>[2]datos!AM254</f>
        <v>88.530861259299996</v>
      </c>
      <c r="N12" s="137">
        <f>[2]datos!AP254</f>
        <v>90.957053795899995</v>
      </c>
      <c r="O12" s="137">
        <f>[2]datos!AS254</f>
        <v>82.7741758608</v>
      </c>
      <c r="P12" s="137">
        <f>[2]datos!AV254</f>
        <v>94.7486071318</v>
      </c>
      <c r="Q12" s="137">
        <f>[2]datos!AY254</f>
        <v>82.724556936499994</v>
      </c>
      <c r="R12" s="137">
        <f>[2]datos!BB254</f>
        <v>96.408660257199998</v>
      </c>
      <c r="S12" s="137">
        <f>[2]datos!BE254</f>
        <v>105.5962534459</v>
      </c>
      <c r="T12" s="137">
        <f>[2]datos!BH254</f>
        <v>100.2110215217</v>
      </c>
      <c r="U12" s="137">
        <f>[2]datos!BK254</f>
        <v>82.562359289100002</v>
      </c>
      <c r="V12" s="137">
        <f>[2]datos!BN254</f>
        <v>91.580623227499999</v>
      </c>
      <c r="W12" s="137">
        <f>[2]datos!BQ254</f>
        <v>178.3636510581</v>
      </c>
      <c r="X12" s="137">
        <f>[2]datos!BT254</f>
        <v>100.2649943662</v>
      </c>
      <c r="Y12" s="137">
        <f>[2]datos!BW254</f>
        <v>81.589037542699998</v>
      </c>
      <c r="Z12" s="137">
        <f>[2]datos!BZ254</f>
        <v>88.959455337899996</v>
      </c>
      <c r="AA12" s="137">
        <f>[2]datos!CC254</f>
        <v>95.590502542999999</v>
      </c>
      <c r="AB12" s="137">
        <f>[2]datos!CF254</f>
        <v>94.057841361000001</v>
      </c>
      <c r="AC12" s="137">
        <f>[2]datos!CI254</f>
        <v>81.993730526700006</v>
      </c>
      <c r="AD12" s="137">
        <f>[2]datos!CL254</f>
        <v>77.449963587900001</v>
      </c>
      <c r="AE12" s="137">
        <f>[2]datos!CO254</f>
        <v>88.785906250599993</v>
      </c>
      <c r="AF12" s="137">
        <f>[2]datos!CR254</f>
        <v>74.916761562600001</v>
      </c>
      <c r="AG12" s="137">
        <f>[2]datos!CU254</f>
        <v>105.1517042152</v>
      </c>
      <c r="AH12" s="137">
        <f>[2]datos!CX254</f>
        <v>74.6858804859</v>
      </c>
      <c r="AI12" s="505">
        <f>[3]Datos!D254</f>
        <v>92.815734063384113</v>
      </c>
    </row>
    <row r="13" spans="1:35" x14ac:dyDescent="0.25">
      <c r="A13" s="295">
        <v>41609</v>
      </c>
      <c r="B13" s="137">
        <f>[2]datos!C255</f>
        <v>92.644822560400002</v>
      </c>
      <c r="C13" s="137">
        <f>[2]datos!F255</f>
        <v>136.43813185580001</v>
      </c>
      <c r="D13" s="137">
        <f>[2]datos!I255</f>
        <v>142.80957404919999</v>
      </c>
      <c r="E13" s="137">
        <f>[2]datos!L255</f>
        <v>104.3013325483</v>
      </c>
      <c r="F13" s="137">
        <f>[2]datos!O255</f>
        <v>210.29471673820001</v>
      </c>
      <c r="G13" s="137">
        <f>[2]datos!R255</f>
        <v>82.8165395356</v>
      </c>
      <c r="H13" s="137">
        <f>[2]datos!U255</f>
        <v>82.8165395356</v>
      </c>
      <c r="I13" s="137">
        <f>[2]datos!AA255</f>
        <v>101.6370290479</v>
      </c>
      <c r="J13" s="137">
        <f>[2]datos!AD255</f>
        <v>93.016685796800004</v>
      </c>
      <c r="K13" s="137">
        <f>[2]datos!AG255</f>
        <v>166.15934934309999</v>
      </c>
      <c r="L13" s="137">
        <f>[2]datos!AJ255</f>
        <v>76.160040201300006</v>
      </c>
      <c r="M13" s="137">
        <f>[2]datos!AM255</f>
        <v>82.365316212899998</v>
      </c>
      <c r="N13" s="137">
        <f>[2]datos!AP255</f>
        <v>93.565864808800001</v>
      </c>
      <c r="O13" s="137">
        <f>[2]datos!AS255</f>
        <v>76.041697394500005</v>
      </c>
      <c r="P13" s="137">
        <f>[2]datos!AV255</f>
        <v>83.442185167999995</v>
      </c>
      <c r="Q13" s="137">
        <f>[2]datos!AY255</f>
        <v>77.019983834200005</v>
      </c>
      <c r="R13" s="137">
        <f>[2]datos!BB255</f>
        <v>92.492255668599995</v>
      </c>
      <c r="S13" s="137">
        <f>[2]datos!BE255</f>
        <v>85.492075411200005</v>
      </c>
      <c r="T13" s="137">
        <f>[2]datos!BH255</f>
        <v>76.331118984699998</v>
      </c>
      <c r="U13" s="137">
        <f>[2]datos!BK255</f>
        <v>78.882093857200005</v>
      </c>
      <c r="V13" s="137">
        <f>[2]datos!BN255</f>
        <v>102.7792371701</v>
      </c>
      <c r="W13" s="137">
        <f>[2]datos!BQ255</f>
        <v>206.55820843890001</v>
      </c>
      <c r="X13" s="137">
        <f>[2]datos!BT255</f>
        <v>96.192622870700006</v>
      </c>
      <c r="Y13" s="137">
        <f>[2]datos!BW255</f>
        <v>71.516190960900005</v>
      </c>
      <c r="Z13" s="137">
        <f>[2]datos!BZ255</f>
        <v>86.104773523199995</v>
      </c>
      <c r="AA13" s="137">
        <f>[2]datos!CC255</f>
        <v>88.244609260199994</v>
      </c>
      <c r="AB13" s="137">
        <f>[2]datos!CF255</f>
        <v>85.609679689299995</v>
      </c>
      <c r="AC13" s="137">
        <f>[2]datos!CI255</f>
        <v>77.8794624441</v>
      </c>
      <c r="AD13" s="137">
        <f>[2]datos!CL255</f>
        <v>69.748380123399997</v>
      </c>
      <c r="AE13" s="137">
        <f>[2]datos!CO255</f>
        <v>81.045838122800006</v>
      </c>
      <c r="AF13" s="137">
        <f>[2]datos!CR255</f>
        <v>57.509761597500002</v>
      </c>
      <c r="AG13" s="137">
        <f>[2]datos!CU255</f>
        <v>107.3396874627</v>
      </c>
      <c r="AH13" s="137">
        <f>[2]datos!CX255</f>
        <v>69.290474828300006</v>
      </c>
      <c r="AI13" s="505">
        <f>[3]Datos!D255</f>
        <v>90.188300646293754</v>
      </c>
    </row>
    <row r="14" spans="1:35" x14ac:dyDescent="0.25">
      <c r="A14" s="295">
        <v>41640</v>
      </c>
      <c r="B14" s="137">
        <f>[2]datos!C256</f>
        <v>92.336493936799997</v>
      </c>
      <c r="C14" s="137">
        <f>[2]datos!F256</f>
        <v>127.89465991100001</v>
      </c>
      <c r="D14" s="137">
        <f>[2]datos!I256</f>
        <v>143.8633725533</v>
      </c>
      <c r="E14" s="137">
        <f>[2]datos!L256</f>
        <v>93.845991333300006</v>
      </c>
      <c r="F14" s="137">
        <f>[2]datos!O256</f>
        <v>113.3122086322</v>
      </c>
      <c r="G14" s="137">
        <f>[2]datos!R256</f>
        <v>87.192435268599993</v>
      </c>
      <c r="H14" s="137">
        <f>[2]datos!U256</f>
        <v>87.192435268599993</v>
      </c>
      <c r="I14" s="137">
        <f>[2]datos!AA256</f>
        <v>83.561136773900003</v>
      </c>
      <c r="J14" s="137">
        <f>[2]datos!AD256</f>
        <v>75.941490302199995</v>
      </c>
      <c r="K14" s="137">
        <f>[2]datos!AG256</f>
        <v>126.2596820899</v>
      </c>
      <c r="L14" s="137">
        <f>[2]datos!AJ256</f>
        <v>77.9188470088</v>
      </c>
      <c r="M14" s="137">
        <f>[2]datos!AM256</f>
        <v>88.535837448099997</v>
      </c>
      <c r="N14" s="137">
        <f>[2]datos!AP256</f>
        <v>94.233817227200007</v>
      </c>
      <c r="O14" s="137">
        <f>[2]datos!AS256</f>
        <v>72.832480747299996</v>
      </c>
      <c r="P14" s="137">
        <f>[2]datos!AV256</f>
        <v>87.715386847299996</v>
      </c>
      <c r="Q14" s="137">
        <f>[2]datos!AY256</f>
        <v>82.290039764499994</v>
      </c>
      <c r="R14" s="137">
        <f>[2]datos!BB256</f>
        <v>88.509076490200002</v>
      </c>
      <c r="S14" s="137">
        <f>[2]datos!BE256</f>
        <v>94.731636241999993</v>
      </c>
      <c r="T14" s="137">
        <f>[2]datos!BH256</f>
        <v>80.183676551900007</v>
      </c>
      <c r="U14" s="137">
        <f>[2]datos!BK256</f>
        <v>84.554151402700001</v>
      </c>
      <c r="V14" s="137">
        <f>[2]datos!BN256</f>
        <v>69.198693481600003</v>
      </c>
      <c r="W14" s="137">
        <f>[2]datos!BQ256</f>
        <v>191.41352733790001</v>
      </c>
      <c r="X14" s="137">
        <f>[2]datos!BT256</f>
        <v>102.4917652818</v>
      </c>
      <c r="Y14" s="137">
        <f>[2]datos!BW256</f>
        <v>82.832566895699998</v>
      </c>
      <c r="Z14" s="137">
        <f>[2]datos!BZ256</f>
        <v>85.342414934000004</v>
      </c>
      <c r="AA14" s="137">
        <f>[2]datos!CC256</f>
        <v>109.29454069160001</v>
      </c>
      <c r="AB14" s="137">
        <f>[2]datos!CF256</f>
        <v>96.204777908699995</v>
      </c>
      <c r="AC14" s="137">
        <f>[2]datos!CI256</f>
        <v>88.023893731300006</v>
      </c>
      <c r="AD14" s="137">
        <f>[2]datos!CL256</f>
        <v>76.743939786599995</v>
      </c>
      <c r="AE14" s="137">
        <f>[2]datos!CO256</f>
        <v>81.664003128800005</v>
      </c>
      <c r="AF14" s="137">
        <f>[2]datos!CR256</f>
        <v>72.7581013434</v>
      </c>
      <c r="AG14" s="137">
        <f>[2]datos!CU256</f>
        <v>84.819937306499995</v>
      </c>
      <c r="AH14" s="137">
        <f>[2]datos!CX256</f>
        <v>68.624864112500006</v>
      </c>
      <c r="AI14" s="505">
        <f>[3]Datos!D256</f>
        <v>93.501688576796525</v>
      </c>
    </row>
    <row r="15" spans="1:35" x14ac:dyDescent="0.25">
      <c r="A15" s="295">
        <v>41671</v>
      </c>
      <c r="B15" s="137">
        <f>[2]datos!C257</f>
        <v>91.377227310400002</v>
      </c>
      <c r="C15" s="137">
        <f>[2]datos!F257</f>
        <v>119.6607029761</v>
      </c>
      <c r="D15" s="137">
        <f>[2]datos!I257</f>
        <v>129.772444748</v>
      </c>
      <c r="E15" s="137">
        <f>[2]datos!L257</f>
        <v>91.864465835600001</v>
      </c>
      <c r="F15" s="137">
        <f>[2]datos!O257</f>
        <v>137.20849875280001</v>
      </c>
      <c r="G15" s="137">
        <f>[2]datos!R257</f>
        <v>83.909486491899997</v>
      </c>
      <c r="H15" s="137">
        <f>[2]datos!U257</f>
        <v>83.909486491899997</v>
      </c>
      <c r="I15" s="137">
        <f>[2]datos!AA257</f>
        <v>94.404991559799996</v>
      </c>
      <c r="J15" s="137">
        <f>[2]datos!AD257</f>
        <v>92.420970151099993</v>
      </c>
      <c r="K15" s="137">
        <f>[2]datos!AG257</f>
        <v>118.62986374090001</v>
      </c>
      <c r="L15" s="137">
        <f>[2]datos!AJ257</f>
        <v>77.503080291299995</v>
      </c>
      <c r="M15" s="137">
        <f>[2]datos!AM257</f>
        <v>85.675082308200004</v>
      </c>
      <c r="N15" s="137">
        <f>[2]datos!AP257</f>
        <v>90.624888007099997</v>
      </c>
      <c r="O15" s="137">
        <f>[2]datos!AS257</f>
        <v>70.578128706200005</v>
      </c>
      <c r="P15" s="137">
        <f>[2]datos!AV257</f>
        <v>92.521884192100003</v>
      </c>
      <c r="Q15" s="137">
        <f>[2]datos!AY257</f>
        <v>86.796702559099998</v>
      </c>
      <c r="R15" s="137">
        <f>[2]datos!BB257</f>
        <v>90.344064725099997</v>
      </c>
      <c r="S15" s="137">
        <f>[2]datos!BE257</f>
        <v>99.496930214800003</v>
      </c>
      <c r="T15" s="137">
        <f>[2]datos!BH257</f>
        <v>85.319924033700005</v>
      </c>
      <c r="U15" s="137">
        <f>[2]datos!BK257</f>
        <v>80.898900904300007</v>
      </c>
      <c r="V15" s="137">
        <f>[2]datos!BN257</f>
        <v>79.3457051906</v>
      </c>
      <c r="W15" s="137">
        <f>[2]datos!BQ257</f>
        <v>159.26563350379999</v>
      </c>
      <c r="X15" s="137">
        <f>[2]datos!BT257</f>
        <v>95.375048852600003</v>
      </c>
      <c r="Y15" s="137">
        <f>[2]datos!BW257</f>
        <v>82.406649974600001</v>
      </c>
      <c r="Z15" s="137">
        <f>[2]datos!BZ257</f>
        <v>84.581098712300005</v>
      </c>
      <c r="AA15" s="137">
        <f>[2]datos!CC257</f>
        <v>104.292916917</v>
      </c>
      <c r="AB15" s="137">
        <f>[2]datos!CF257</f>
        <v>91.680529036099998</v>
      </c>
      <c r="AC15" s="137">
        <f>[2]datos!CI257</f>
        <v>87.856618875099997</v>
      </c>
      <c r="AD15" s="137">
        <f>[2]datos!CL257</f>
        <v>72.920537145099999</v>
      </c>
      <c r="AE15" s="137">
        <f>[2]datos!CO257</f>
        <v>85.213678792699994</v>
      </c>
      <c r="AF15" s="137">
        <f>[2]datos!CR257</f>
        <v>72.570977858299997</v>
      </c>
      <c r="AG15" s="137">
        <f>[2]datos!CU257</f>
        <v>83.4025162505</v>
      </c>
      <c r="AH15" s="137">
        <f>[2]datos!CX257</f>
        <v>73.176829754400003</v>
      </c>
      <c r="AI15" s="505">
        <f>[3]Datos!D257</f>
        <v>89.799440292214499</v>
      </c>
    </row>
    <row r="16" spans="1:35" x14ac:dyDescent="0.25">
      <c r="A16" s="295">
        <v>41699</v>
      </c>
      <c r="B16" s="137">
        <f>[2]datos!C258</f>
        <v>98.477701216599996</v>
      </c>
      <c r="C16" s="137">
        <f>[2]datos!F258</f>
        <v>132.3367075953</v>
      </c>
      <c r="D16" s="137">
        <f>[2]datos!I258</f>
        <v>142.33230236739999</v>
      </c>
      <c r="E16" s="137">
        <f>[2]datos!L258</f>
        <v>102.0454117142</v>
      </c>
      <c r="F16" s="137">
        <f>[2]datos!O258</f>
        <v>161.7699183153</v>
      </c>
      <c r="G16" s="137">
        <f>[2]datos!R258</f>
        <v>90.905718056699996</v>
      </c>
      <c r="H16" s="137">
        <f>[2]datos!U258</f>
        <v>90.905718056699996</v>
      </c>
      <c r="I16" s="137">
        <f>[2]datos!AA258</f>
        <v>91.612768275099995</v>
      </c>
      <c r="J16" s="137">
        <f>[2]datos!AD258</f>
        <v>90.213619456000004</v>
      </c>
      <c r="K16" s="137">
        <f>[2]datos!AG258</f>
        <v>113.7546191019</v>
      </c>
      <c r="L16" s="137">
        <f>[2]datos!AJ258</f>
        <v>73.7375390925</v>
      </c>
      <c r="M16" s="137">
        <f>[2]datos!AM258</f>
        <v>94.662696935599996</v>
      </c>
      <c r="N16" s="137">
        <f>[2]datos!AP258</f>
        <v>95.398887952699994</v>
      </c>
      <c r="O16" s="137">
        <f>[2]datos!AS258</f>
        <v>83.840001446000002</v>
      </c>
      <c r="P16" s="137">
        <f>[2]datos!AV258</f>
        <v>99.521846396900003</v>
      </c>
      <c r="Q16" s="137">
        <f>[2]datos!AY258</f>
        <v>90.230943332300001</v>
      </c>
      <c r="R16" s="137">
        <f>[2]datos!BB258</f>
        <v>95.671962512899995</v>
      </c>
      <c r="S16" s="137">
        <f>[2]datos!BE258</f>
        <v>114.9826893086</v>
      </c>
      <c r="T16" s="137">
        <f>[2]datos!BH258</f>
        <v>110.5102060264</v>
      </c>
      <c r="U16" s="137">
        <f>[2]datos!BK258</f>
        <v>88.619511959500002</v>
      </c>
      <c r="V16" s="137">
        <f>[2]datos!BN258</f>
        <v>83.142391648100002</v>
      </c>
      <c r="W16" s="137">
        <f>[2]datos!BQ258</f>
        <v>199.10219943929999</v>
      </c>
      <c r="X16" s="137">
        <f>[2]datos!BT258</f>
        <v>107.25880047059999</v>
      </c>
      <c r="Y16" s="137">
        <f>[2]datos!BW258</f>
        <v>89.533896445899998</v>
      </c>
      <c r="Z16" s="137">
        <f>[2]datos!BZ258</f>
        <v>93.398340489500001</v>
      </c>
      <c r="AA16" s="137">
        <f>[2]datos!CC258</f>
        <v>113.4368024117</v>
      </c>
      <c r="AB16" s="137">
        <f>[2]datos!CF258</f>
        <v>101.19998462620001</v>
      </c>
      <c r="AC16" s="137">
        <f>[2]datos!CI258</f>
        <v>94.378707811599995</v>
      </c>
      <c r="AD16" s="137">
        <f>[2]datos!CL258</f>
        <v>79.012009001899997</v>
      </c>
      <c r="AE16" s="137">
        <f>[2]datos!CO258</f>
        <v>100.3598542085</v>
      </c>
      <c r="AF16" s="137">
        <f>[2]datos!CR258</f>
        <v>79.561206093600006</v>
      </c>
      <c r="AG16" s="137">
        <f>[2]datos!CU258</f>
        <v>89.960762571199993</v>
      </c>
      <c r="AH16" s="137">
        <f>[2]datos!CX258</f>
        <v>80.671425860599996</v>
      </c>
      <c r="AI16" s="505">
        <f>[3]Datos!D258</f>
        <v>99.415708067558711</v>
      </c>
    </row>
    <row r="17" spans="1:35" x14ac:dyDescent="0.25">
      <c r="A17" s="295">
        <v>41730</v>
      </c>
      <c r="B17" s="137">
        <f>[2]datos!C259</f>
        <v>96.510804612200005</v>
      </c>
      <c r="C17" s="137">
        <f>[2]datos!F259</f>
        <v>126.35157783210001</v>
      </c>
      <c r="D17" s="137">
        <f>[2]datos!I259</f>
        <v>137.69092985060001</v>
      </c>
      <c r="E17" s="137">
        <f>[2]datos!L259</f>
        <v>99.7096328465</v>
      </c>
      <c r="F17" s="137">
        <f>[2]datos!O259</f>
        <v>126.5791833202</v>
      </c>
      <c r="G17" s="137">
        <f>[2]datos!R259</f>
        <v>91.165690087300007</v>
      </c>
      <c r="H17" s="137">
        <f>[2]datos!U259</f>
        <v>91.165690087300007</v>
      </c>
      <c r="I17" s="137">
        <f>[2]datos!AA259</f>
        <v>95.387505071999996</v>
      </c>
      <c r="J17" s="137">
        <f>[2]datos!AD259</f>
        <v>93.824388758599994</v>
      </c>
      <c r="K17" s="137">
        <f>[2]datos!AG259</f>
        <v>121.94843497710001</v>
      </c>
      <c r="L17" s="137">
        <f>[2]datos!AJ259</f>
        <v>73.269490403000006</v>
      </c>
      <c r="M17" s="137">
        <f>[2]datos!AM259</f>
        <v>91.549711504200005</v>
      </c>
      <c r="N17" s="137">
        <f>[2]datos!AP259</f>
        <v>92.580007457099995</v>
      </c>
      <c r="O17" s="137">
        <f>[2]datos!AS259</f>
        <v>87.409641691199994</v>
      </c>
      <c r="P17" s="137">
        <f>[2]datos!AV259</f>
        <v>86.254773485000001</v>
      </c>
      <c r="Q17" s="137">
        <f>[2]datos!AY259</f>
        <v>91.147143084199996</v>
      </c>
      <c r="R17" s="137">
        <f>[2]datos!BB259</f>
        <v>87.141186448200003</v>
      </c>
      <c r="S17" s="137">
        <f>[2]datos!BE259</f>
        <v>99.159739397600006</v>
      </c>
      <c r="T17" s="137">
        <f>[2]datos!BH259</f>
        <v>100.18537626139999</v>
      </c>
      <c r="U17" s="137">
        <f>[2]datos!BK259</f>
        <v>83.970495511899998</v>
      </c>
      <c r="V17" s="137">
        <f>[2]datos!BN259</f>
        <v>89.2281883263</v>
      </c>
      <c r="W17" s="137">
        <f>[2]datos!BQ259</f>
        <v>206.27161948689999</v>
      </c>
      <c r="X17" s="137">
        <f>[2]datos!BT259</f>
        <v>98.201029677700006</v>
      </c>
      <c r="Y17" s="137">
        <f>[2]datos!BW259</f>
        <v>82.167669060400002</v>
      </c>
      <c r="Z17" s="137">
        <f>[2]datos!BZ259</f>
        <v>89.280870946899995</v>
      </c>
      <c r="AA17" s="137">
        <f>[2]datos!CC259</f>
        <v>104.2780411641</v>
      </c>
      <c r="AB17" s="137">
        <f>[2]datos!CF259</f>
        <v>97.853733278700005</v>
      </c>
      <c r="AC17" s="137">
        <f>[2]datos!CI259</f>
        <v>89.0393585984</v>
      </c>
      <c r="AD17" s="137">
        <f>[2]datos!CL259</f>
        <v>75.914992609899997</v>
      </c>
      <c r="AE17" s="137">
        <f>[2]datos!CO259</f>
        <v>108.1105851217</v>
      </c>
      <c r="AF17" s="137">
        <f>[2]datos!CR259</f>
        <v>77.076144682000006</v>
      </c>
      <c r="AG17" s="137">
        <f>[2]datos!CU259</f>
        <v>86.432650960499998</v>
      </c>
      <c r="AH17" s="137">
        <f>[2]datos!CX259</f>
        <v>77.675214861499995</v>
      </c>
      <c r="AI17" s="505">
        <f>[3]Datos!D259</f>
        <v>96.105091164712661</v>
      </c>
    </row>
    <row r="18" spans="1:35" x14ac:dyDescent="0.25">
      <c r="A18" s="295">
        <v>41760</v>
      </c>
      <c r="B18" s="137">
        <f>[2]datos!C260</f>
        <v>99.026796295400004</v>
      </c>
      <c r="C18" s="137">
        <f>[2]datos!F260</f>
        <v>129.596912449</v>
      </c>
      <c r="D18" s="137">
        <f>[2]datos!I260</f>
        <v>142.98420332820001</v>
      </c>
      <c r="E18" s="137">
        <f>[2]datos!L260</f>
        <v>104.1321331827</v>
      </c>
      <c r="F18" s="137">
        <f>[2]datos!O260</f>
        <v>104.1449031832</v>
      </c>
      <c r="G18" s="137">
        <f>[2]datos!R260</f>
        <v>95.655081338000002</v>
      </c>
      <c r="H18" s="137">
        <f>[2]datos!U260</f>
        <v>95.655081338000002</v>
      </c>
      <c r="I18" s="137">
        <f>[2]datos!AA260</f>
        <v>95.949887920099997</v>
      </c>
      <c r="J18" s="137">
        <f>[2]datos!AD260</f>
        <v>91.969331128199997</v>
      </c>
      <c r="K18" s="137">
        <f>[2]datos!AG260</f>
        <v>127.4535444654</v>
      </c>
      <c r="L18" s="137">
        <f>[2]datos!AJ260</f>
        <v>82.172551702999996</v>
      </c>
      <c r="M18" s="137">
        <f>[2]datos!AM260</f>
        <v>94.323942371900003</v>
      </c>
      <c r="N18" s="137">
        <f>[2]datos!AP260</f>
        <v>92.0599954013</v>
      </c>
      <c r="O18" s="137">
        <f>[2]datos!AS260</f>
        <v>92.003052931799999</v>
      </c>
      <c r="P18" s="137">
        <f>[2]datos!AV260</f>
        <v>92.664255369299994</v>
      </c>
      <c r="Q18" s="137">
        <f>[2]datos!AY260</f>
        <v>95.226360701100006</v>
      </c>
      <c r="R18" s="137">
        <f>[2]datos!BB260</f>
        <v>90.993838885399995</v>
      </c>
      <c r="S18" s="137">
        <f>[2]datos!BE260</f>
        <v>104.0039581496</v>
      </c>
      <c r="T18" s="137">
        <f>[2]datos!BH260</f>
        <v>105.1189297602</v>
      </c>
      <c r="U18" s="137">
        <f>[2]datos!BK260</f>
        <v>86.487270608000003</v>
      </c>
      <c r="V18" s="137">
        <f>[2]datos!BN260</f>
        <v>84.999075436599995</v>
      </c>
      <c r="W18" s="137">
        <f>[2]datos!BQ260</f>
        <v>196.82320112510001</v>
      </c>
      <c r="X18" s="137">
        <f>[2]datos!BT260</f>
        <v>105.6767585401</v>
      </c>
      <c r="Y18" s="137">
        <f>[2]datos!BW260</f>
        <v>90.480309050100004</v>
      </c>
      <c r="Z18" s="137">
        <f>[2]datos!BZ260</f>
        <v>95.887857714299997</v>
      </c>
      <c r="AA18" s="137">
        <f>[2]datos!CC260</f>
        <v>112.6997856127</v>
      </c>
      <c r="AB18" s="137">
        <f>[2]datos!CF260</f>
        <v>100.4300263289</v>
      </c>
      <c r="AC18" s="137">
        <f>[2]datos!CI260</f>
        <v>90.640198808799994</v>
      </c>
      <c r="AD18" s="137">
        <f>[2]datos!CL260</f>
        <v>81.837408689499995</v>
      </c>
      <c r="AE18" s="137">
        <f>[2]datos!CO260</f>
        <v>94.937307785100003</v>
      </c>
      <c r="AF18" s="137">
        <f>[2]datos!CR260</f>
        <v>81.749767851599998</v>
      </c>
      <c r="AG18" s="137">
        <f>[2]datos!CU260</f>
        <v>87.513237049200001</v>
      </c>
      <c r="AH18" s="137">
        <f>[2]datos!CX260</f>
        <v>77.059952769700004</v>
      </c>
      <c r="AI18" s="505">
        <f>[3]Datos!D260</f>
        <v>98.281511336148213</v>
      </c>
    </row>
    <row r="19" spans="1:35" x14ac:dyDescent="0.25">
      <c r="A19" s="295">
        <v>41791</v>
      </c>
      <c r="B19" s="137">
        <f>[2]datos!C261</f>
        <v>97.565597731400004</v>
      </c>
      <c r="C19" s="137">
        <f>[2]datos!F261</f>
        <v>126.0603994559</v>
      </c>
      <c r="D19" s="137">
        <f>[2]datos!I261</f>
        <v>136.02240356889999</v>
      </c>
      <c r="E19" s="137">
        <f>[2]datos!L261</f>
        <v>99.8690307623</v>
      </c>
      <c r="F19" s="137">
        <f>[2]datos!O261</f>
        <v>138.2235718965</v>
      </c>
      <c r="G19" s="137">
        <f>[2]datos!R261</f>
        <v>97.678767864099996</v>
      </c>
      <c r="H19" s="137">
        <f>[2]datos!U261</f>
        <v>97.678767864099996</v>
      </c>
      <c r="I19" s="137">
        <f>[2]datos!AA261</f>
        <v>92.468131313800001</v>
      </c>
      <c r="J19" s="137">
        <f>[2]datos!AD261</f>
        <v>88.058230310400006</v>
      </c>
      <c r="K19" s="137">
        <f>[2]datos!AG261</f>
        <v>127.9708225879</v>
      </c>
      <c r="L19" s="137">
        <f>[2]datos!AJ261</f>
        <v>76.497072382900001</v>
      </c>
      <c r="M19" s="137">
        <f>[2]datos!AM261</f>
        <v>93.544435542900004</v>
      </c>
      <c r="N19" s="137">
        <f>[2]datos!AP261</f>
        <v>87.287642573599996</v>
      </c>
      <c r="O19" s="137">
        <f>[2]datos!AS261</f>
        <v>88.2081948246</v>
      </c>
      <c r="P19" s="137">
        <f>[2]datos!AV261</f>
        <v>92.262930005399994</v>
      </c>
      <c r="Q19" s="137">
        <f>[2]datos!AY261</f>
        <v>95.088737156600004</v>
      </c>
      <c r="R19" s="137">
        <f>[2]datos!BB261</f>
        <v>95.133434367800007</v>
      </c>
      <c r="S19" s="137">
        <f>[2]datos!BE261</f>
        <v>106.963488676</v>
      </c>
      <c r="T19" s="137">
        <f>[2]datos!BH261</f>
        <v>112.379087126</v>
      </c>
      <c r="U19" s="137">
        <f>[2]datos!BK261</f>
        <v>84.582536120900002</v>
      </c>
      <c r="V19" s="137">
        <f>[2]datos!BN261</f>
        <v>84.7965734303</v>
      </c>
      <c r="W19" s="137">
        <f>[2]datos!BQ261</f>
        <v>189.88513935590001</v>
      </c>
      <c r="X19" s="137">
        <f>[2]datos!BT261</f>
        <v>109.39887791220001</v>
      </c>
      <c r="Y19" s="137">
        <f>[2]datos!BW261</f>
        <v>89.028251647700003</v>
      </c>
      <c r="Z19" s="137">
        <f>[2]datos!BZ261</f>
        <v>91.385731513500005</v>
      </c>
      <c r="AA19" s="137">
        <f>[2]datos!CC261</f>
        <v>107.6666003942</v>
      </c>
      <c r="AB19" s="137">
        <f>[2]datos!CF261</f>
        <v>99.902850474199994</v>
      </c>
      <c r="AC19" s="137">
        <f>[2]datos!CI261</f>
        <v>93.700404440599996</v>
      </c>
      <c r="AD19" s="137">
        <f>[2]datos!CL261</f>
        <v>83.692080888700005</v>
      </c>
      <c r="AE19" s="137">
        <f>[2]datos!CO261</f>
        <v>91.653297414199997</v>
      </c>
      <c r="AF19" s="137">
        <f>[2]datos!CR261</f>
        <v>83.105270353799995</v>
      </c>
      <c r="AG19" s="137">
        <f>[2]datos!CU261</f>
        <v>84.087797493300002</v>
      </c>
      <c r="AH19" s="137">
        <f>[2]datos!CX261</f>
        <v>84.025684045199995</v>
      </c>
      <c r="AI19" s="505">
        <f>[3]Datos!D261</f>
        <v>96.830036207845822</v>
      </c>
    </row>
    <row r="20" spans="1:35" x14ac:dyDescent="0.25">
      <c r="A20" s="295">
        <v>41821</v>
      </c>
      <c r="B20" s="137">
        <f>[2]datos!C262</f>
        <v>99.598860904199995</v>
      </c>
      <c r="C20" s="137">
        <f>[2]datos!F262</f>
        <v>131.31418256079999</v>
      </c>
      <c r="D20" s="137">
        <f>[2]datos!I262</f>
        <v>137.85467711250001</v>
      </c>
      <c r="E20" s="137">
        <f>[2]datos!L262</f>
        <v>99.855476752599998</v>
      </c>
      <c r="F20" s="137">
        <f>[2]datos!O262</f>
        <v>200.5560441975</v>
      </c>
      <c r="G20" s="137">
        <f>[2]datos!R262</f>
        <v>98.645180275000001</v>
      </c>
      <c r="H20" s="137">
        <f>[2]datos!U262</f>
        <v>98.645180275000001</v>
      </c>
      <c r="I20" s="137">
        <f>[2]datos!AA262</f>
        <v>94.627559525899997</v>
      </c>
      <c r="J20" s="137">
        <f>[2]datos!AD262</f>
        <v>88.5320316918</v>
      </c>
      <c r="K20" s="137">
        <f>[2]datos!AG262</f>
        <v>137.9729458409</v>
      </c>
      <c r="L20" s="137">
        <f>[2]datos!AJ262</f>
        <v>79.295908265099996</v>
      </c>
      <c r="M20" s="137">
        <f>[2]datos!AM262</f>
        <v>95.014107685599996</v>
      </c>
      <c r="N20" s="137">
        <f>[2]datos!AP262</f>
        <v>88.900193055000003</v>
      </c>
      <c r="O20" s="137">
        <f>[2]datos!AS262</f>
        <v>90.837577688300001</v>
      </c>
      <c r="P20" s="137">
        <f>[2]datos!AV262</f>
        <v>101.0411888443</v>
      </c>
      <c r="Q20" s="137">
        <f>[2]datos!AY262</f>
        <v>95.491621011500001</v>
      </c>
      <c r="R20" s="137">
        <f>[2]datos!BB262</f>
        <v>101.71086267920001</v>
      </c>
      <c r="S20" s="137">
        <f>[2]datos!BE262</f>
        <v>117.2044881974</v>
      </c>
      <c r="T20" s="137">
        <f>[2]datos!BH262</f>
        <v>100.68306916269999</v>
      </c>
      <c r="U20" s="137">
        <f>[2]datos!BK262</f>
        <v>88.021489218799999</v>
      </c>
      <c r="V20" s="137">
        <f>[2]datos!BN262</f>
        <v>90.423917865500002</v>
      </c>
      <c r="W20" s="137">
        <f>[2]datos!BQ262</f>
        <v>203.60348082709999</v>
      </c>
      <c r="X20" s="137">
        <f>[2]datos!BT262</f>
        <v>107.6663798228</v>
      </c>
      <c r="Y20" s="137">
        <f>[2]datos!BW262</f>
        <v>89.487987777300006</v>
      </c>
      <c r="Z20" s="137">
        <f>[2]datos!BZ262</f>
        <v>94.837789064199995</v>
      </c>
      <c r="AA20" s="137">
        <f>[2]datos!CC262</f>
        <v>108.3650639951</v>
      </c>
      <c r="AB20" s="137">
        <f>[2]datos!CF262</f>
        <v>102.28493760959999</v>
      </c>
      <c r="AC20" s="137">
        <f>[2]datos!CI262</f>
        <v>103.7042926184</v>
      </c>
      <c r="AD20" s="137">
        <f>[2]datos!CL262</f>
        <v>85.062848685999995</v>
      </c>
      <c r="AE20" s="137">
        <f>[2]datos!CO262</f>
        <v>97.986047839299999</v>
      </c>
      <c r="AF20" s="137">
        <f>[2]datos!CR262</f>
        <v>81.080984157900005</v>
      </c>
      <c r="AG20" s="137">
        <f>[2]datos!CU262</f>
        <v>83.839745083899999</v>
      </c>
      <c r="AH20" s="137">
        <f>[2]datos!CX262</f>
        <v>81.880046514200004</v>
      </c>
      <c r="AI20" s="505">
        <f>[3]Datos!D262</f>
        <v>99.399389372222117</v>
      </c>
    </row>
    <row r="21" spans="1:35" x14ac:dyDescent="0.25">
      <c r="A21" s="295">
        <v>41852</v>
      </c>
      <c r="B21" s="137">
        <f>[2]datos!C263</f>
        <v>97.292399680100004</v>
      </c>
      <c r="C21" s="137">
        <f>[2]datos!F263</f>
        <v>126.8601487367</v>
      </c>
      <c r="D21" s="137">
        <f>[2]datos!I263</f>
        <v>139.32355021730001</v>
      </c>
      <c r="E21" s="137">
        <f>[2]datos!L263</f>
        <v>99.502640738599993</v>
      </c>
      <c r="F21" s="137">
        <f>[2]datos!O263</f>
        <v>118.8411118991</v>
      </c>
      <c r="G21" s="137">
        <f>[2]datos!R263</f>
        <v>100.7792420382</v>
      </c>
      <c r="H21" s="137">
        <f>[2]datos!U263</f>
        <v>100.7792420382</v>
      </c>
      <c r="I21" s="137">
        <f>[2]datos!AA263</f>
        <v>94.566977943799998</v>
      </c>
      <c r="J21" s="137">
        <f>[2]datos!AD263</f>
        <v>89.412284804799995</v>
      </c>
      <c r="K21" s="137">
        <f>[2]datos!AG263</f>
        <v>135.890508256</v>
      </c>
      <c r="L21" s="137">
        <f>[2]datos!AJ263</f>
        <v>76.104891764200005</v>
      </c>
      <c r="M21" s="137">
        <f>[2]datos!AM263</f>
        <v>92.037089969700006</v>
      </c>
      <c r="N21" s="137">
        <f>[2]datos!AP263</f>
        <v>87.191580818700004</v>
      </c>
      <c r="O21" s="137">
        <f>[2]datos!AS263</f>
        <v>90.249522853399995</v>
      </c>
      <c r="P21" s="137">
        <f>[2]datos!AV263</f>
        <v>101.2942884623</v>
      </c>
      <c r="Q21" s="137">
        <f>[2]datos!AY263</f>
        <v>98.648298175299999</v>
      </c>
      <c r="R21" s="137">
        <f>[2]datos!BB263</f>
        <v>98.092207949200002</v>
      </c>
      <c r="S21" s="137">
        <f>[2]datos!BE263</f>
        <v>109.3286681826</v>
      </c>
      <c r="T21" s="137">
        <f>[2]datos!BH263</f>
        <v>99.584483480900005</v>
      </c>
      <c r="U21" s="137">
        <f>[2]datos!BK263</f>
        <v>83.949932251299998</v>
      </c>
      <c r="V21" s="137">
        <f>[2]datos!BN263</f>
        <v>99.056601017199995</v>
      </c>
      <c r="W21" s="137">
        <f>[2]datos!BQ263</f>
        <v>184.006912852</v>
      </c>
      <c r="X21" s="137">
        <f>[2]datos!BT263</f>
        <v>102.88533700479999</v>
      </c>
      <c r="Y21" s="137">
        <f>[2]datos!BW263</f>
        <v>86.114546540399999</v>
      </c>
      <c r="Z21" s="137">
        <f>[2]datos!BZ263</f>
        <v>94.271241858300002</v>
      </c>
      <c r="AA21" s="137">
        <f>[2]datos!CC263</f>
        <v>102.8565209036</v>
      </c>
      <c r="AB21" s="137">
        <f>[2]datos!CF263</f>
        <v>104.94533190360001</v>
      </c>
      <c r="AC21" s="137">
        <f>[2]datos!CI263</f>
        <v>86.9646123749</v>
      </c>
      <c r="AD21" s="137">
        <f>[2]datos!CL263</f>
        <v>85.744873462399994</v>
      </c>
      <c r="AE21" s="137">
        <f>[2]datos!CO263</f>
        <v>94.141806333999995</v>
      </c>
      <c r="AF21" s="137">
        <f>[2]datos!CR263</f>
        <v>79.391103953300004</v>
      </c>
      <c r="AG21" s="137">
        <f>[2]datos!CU263</f>
        <v>89.667411750400007</v>
      </c>
      <c r="AH21" s="137">
        <f>[2]datos!CX263</f>
        <v>81.113686599399998</v>
      </c>
      <c r="AI21" s="505">
        <f>[3]Datos!D263</f>
        <v>96.017260731607593</v>
      </c>
    </row>
    <row r="22" spans="1:35" x14ac:dyDescent="0.25">
      <c r="A22" s="295">
        <v>41883</v>
      </c>
      <c r="B22" s="137">
        <f>[2]datos!C264</f>
        <v>97.167860403999995</v>
      </c>
      <c r="C22" s="137">
        <f>[2]datos!F264</f>
        <v>123.2847703445</v>
      </c>
      <c r="D22" s="137">
        <f>[2]datos!I264</f>
        <v>133.28991854349999</v>
      </c>
      <c r="E22" s="137">
        <f>[2]datos!L264</f>
        <v>97.324514989799994</v>
      </c>
      <c r="F22" s="137">
        <f>[2]datos!O264</f>
        <v>134.02087402270001</v>
      </c>
      <c r="G22" s="137">
        <f>[2]datos!R264</f>
        <v>98.546008268099996</v>
      </c>
      <c r="H22" s="137">
        <f>[2]datos!U264</f>
        <v>98.546008268099996</v>
      </c>
      <c r="I22" s="137">
        <f>[2]datos!AA264</f>
        <v>97.741823277699993</v>
      </c>
      <c r="J22" s="137">
        <f>[2]datos!AD264</f>
        <v>91.049088502700002</v>
      </c>
      <c r="K22" s="137">
        <f>[2]datos!AG264</f>
        <v>144.1015148267</v>
      </c>
      <c r="L22" s="137">
        <f>[2]datos!AJ264</f>
        <v>82.359199207800003</v>
      </c>
      <c r="M22" s="137">
        <f>[2]datos!AM264</f>
        <v>91.792966111300004</v>
      </c>
      <c r="N22" s="137">
        <f>[2]datos!AP264</f>
        <v>85.403640430199999</v>
      </c>
      <c r="O22" s="137">
        <f>[2]datos!AS264</f>
        <v>83.1742604505</v>
      </c>
      <c r="P22" s="137">
        <f>[2]datos!AV264</f>
        <v>93.192223630399994</v>
      </c>
      <c r="Q22" s="137">
        <f>[2]datos!AY264</f>
        <v>102.0724635349</v>
      </c>
      <c r="R22" s="137">
        <f>[2]datos!BB264</f>
        <v>102.86144369679999</v>
      </c>
      <c r="S22" s="137">
        <f>[2]datos!BE264</f>
        <v>112.6566188116</v>
      </c>
      <c r="T22" s="137">
        <f>[2]datos!BH264</f>
        <v>80.6771260238</v>
      </c>
      <c r="U22" s="137">
        <f>[2]datos!BK264</f>
        <v>84.116986142299993</v>
      </c>
      <c r="V22" s="137">
        <f>[2]datos!BN264</f>
        <v>92.040999742599993</v>
      </c>
      <c r="W22" s="137">
        <f>[2]datos!BQ264</f>
        <v>175.39231435529999</v>
      </c>
      <c r="X22" s="137">
        <f>[2]datos!BT264</f>
        <v>99.846486834700002</v>
      </c>
      <c r="Y22" s="137">
        <f>[2]datos!BW264</f>
        <v>87.005674604999996</v>
      </c>
      <c r="Z22" s="137">
        <f>[2]datos!BZ264</f>
        <v>90.918555142900004</v>
      </c>
      <c r="AA22" s="137">
        <f>[2]datos!CC264</f>
        <v>105.83316147470001</v>
      </c>
      <c r="AB22" s="137">
        <f>[2]datos!CF264</f>
        <v>107.2750738531</v>
      </c>
      <c r="AC22" s="137">
        <f>[2]datos!CI264</f>
        <v>85.686600255000002</v>
      </c>
      <c r="AD22" s="137">
        <f>[2]datos!CL264</f>
        <v>91.103982307600006</v>
      </c>
      <c r="AE22" s="137">
        <f>[2]datos!CO264</f>
        <v>99.164138221800002</v>
      </c>
      <c r="AF22" s="137">
        <f>[2]datos!CR264</f>
        <v>79.614413556499997</v>
      </c>
      <c r="AG22" s="137">
        <f>[2]datos!CU264</f>
        <v>100.0075968813</v>
      </c>
      <c r="AH22" s="137">
        <f>[2]datos!CX264</f>
        <v>87.575718067699995</v>
      </c>
      <c r="AI22" s="505">
        <f>[3]Datos!D264</f>
        <v>95.626017858953986</v>
      </c>
    </row>
    <row r="23" spans="1:35" x14ac:dyDescent="0.25">
      <c r="A23" s="295">
        <v>41913</v>
      </c>
      <c r="B23" s="137">
        <f>[2]datos!C265</f>
        <v>102.7836909685</v>
      </c>
      <c r="C23" s="137">
        <f>[2]datos!F265</f>
        <v>125.1917887816</v>
      </c>
      <c r="D23" s="137">
        <f>[2]datos!I265</f>
        <v>136.37058719949999</v>
      </c>
      <c r="E23" s="137">
        <f>[2]datos!L265</f>
        <v>100.90483316309999</v>
      </c>
      <c r="F23" s="137">
        <f>[2]datos!O265</f>
        <v>116.92208386279999</v>
      </c>
      <c r="G23" s="137">
        <f>[2]datos!R265</f>
        <v>97.688170731599996</v>
      </c>
      <c r="H23" s="137">
        <f>[2]datos!U265</f>
        <v>97.688170731599996</v>
      </c>
      <c r="I23" s="137">
        <f>[2]datos!AA265</f>
        <v>103.2647124715</v>
      </c>
      <c r="J23" s="137">
        <f>[2]datos!AD265</f>
        <v>96.6178516935</v>
      </c>
      <c r="K23" s="137">
        <f>[2]datos!AG265</f>
        <v>156.2454263047</v>
      </c>
      <c r="L23" s="137">
        <f>[2]datos!AJ265</f>
        <v>79.817447333299995</v>
      </c>
      <c r="M23" s="137">
        <f>[2]datos!AM265</f>
        <v>98.763158687200004</v>
      </c>
      <c r="N23" s="137">
        <f>[2]datos!AP265</f>
        <v>88.010159098499997</v>
      </c>
      <c r="O23" s="137">
        <f>[2]datos!AS265</f>
        <v>86.669209467200005</v>
      </c>
      <c r="P23" s="137">
        <f>[2]datos!AV265</f>
        <v>104.77378302469999</v>
      </c>
      <c r="Q23" s="137">
        <f>[2]datos!AY265</f>
        <v>104.0372316381</v>
      </c>
      <c r="R23" s="137">
        <f>[2]datos!BB265</f>
        <v>106.3563074695</v>
      </c>
      <c r="S23" s="137">
        <f>[2]datos!BE265</f>
        <v>117.10930753949999</v>
      </c>
      <c r="T23" s="137">
        <f>[2]datos!BH265</f>
        <v>100.8446622933</v>
      </c>
      <c r="U23" s="137">
        <f>[2]datos!BK265</f>
        <v>89.224577170100005</v>
      </c>
      <c r="V23" s="137">
        <f>[2]datos!BN265</f>
        <v>96.156481439700002</v>
      </c>
      <c r="W23" s="137">
        <f>[2]datos!BQ265</f>
        <v>174.62454605350001</v>
      </c>
      <c r="X23" s="137">
        <f>[2]datos!BT265</f>
        <v>105.8174575542</v>
      </c>
      <c r="Y23" s="137">
        <f>[2]datos!BW265</f>
        <v>94.373870406899997</v>
      </c>
      <c r="Z23" s="137">
        <f>[2]datos!BZ265</f>
        <v>97.3939562698</v>
      </c>
      <c r="AA23" s="137">
        <f>[2]datos!CC265</f>
        <v>113.3882313828</v>
      </c>
      <c r="AB23" s="137">
        <f>[2]datos!CF265</f>
        <v>109.0863947742</v>
      </c>
      <c r="AC23" s="137">
        <f>[2]datos!CI265</f>
        <v>94.640966754999994</v>
      </c>
      <c r="AD23" s="137">
        <f>[2]datos!CL265</f>
        <v>97.874310924400007</v>
      </c>
      <c r="AE23" s="137">
        <f>[2]datos!CO265</f>
        <v>104.13074649159999</v>
      </c>
      <c r="AF23" s="137">
        <f>[2]datos!CR265</f>
        <v>94.069721464699995</v>
      </c>
      <c r="AG23" s="137">
        <f>[2]datos!CU265</f>
        <v>98.384125778500007</v>
      </c>
      <c r="AH23" s="137">
        <f>[2]datos!CX265</f>
        <v>86.688496814600001</v>
      </c>
      <c r="AI23" s="505">
        <f>[3]Datos!D265</f>
        <v>100.24036114350648</v>
      </c>
    </row>
    <row r="24" spans="1:35" x14ac:dyDescent="0.25">
      <c r="A24" s="295">
        <v>41944</v>
      </c>
      <c r="B24" s="137">
        <f>[2]datos!C266</f>
        <v>97.560772360399994</v>
      </c>
      <c r="C24" s="137">
        <f>[2]datos!F266</f>
        <v>122.18185485799999</v>
      </c>
      <c r="D24" s="137">
        <f>[2]datos!I266</f>
        <v>131.79453708680001</v>
      </c>
      <c r="E24" s="137">
        <f>[2]datos!L266</f>
        <v>99.7977333579</v>
      </c>
      <c r="F24" s="137">
        <f>[2]datos!O266</f>
        <v>121.5115848786</v>
      </c>
      <c r="G24" s="137">
        <f>[2]datos!R266</f>
        <v>91.1114376628</v>
      </c>
      <c r="H24" s="137">
        <f>[2]datos!U266</f>
        <v>91.1114376628</v>
      </c>
      <c r="I24" s="137">
        <f>[2]datos!AA266</f>
        <v>101.9560840118</v>
      </c>
      <c r="J24" s="137">
        <f>[2]datos!AD266</f>
        <v>93.174936133200006</v>
      </c>
      <c r="K24" s="137">
        <f>[2]datos!AG266</f>
        <v>166.38961405489999</v>
      </c>
      <c r="L24" s="137">
        <f>[2]datos!AJ266</f>
        <v>77.525576908800005</v>
      </c>
      <c r="M24" s="137">
        <f>[2]datos!AM266</f>
        <v>92.065573616099996</v>
      </c>
      <c r="N24" s="137">
        <f>[2]datos!AP266</f>
        <v>90.021819691299996</v>
      </c>
      <c r="O24" s="137">
        <f>[2]datos!AS266</f>
        <v>81.5907584622</v>
      </c>
      <c r="P24" s="137">
        <f>[2]datos!AV266</f>
        <v>95.0483857782</v>
      </c>
      <c r="Q24" s="137">
        <f>[2]datos!AY266</f>
        <v>91.790725603499993</v>
      </c>
      <c r="R24" s="137">
        <f>[2]datos!BB266</f>
        <v>96.443421558300003</v>
      </c>
      <c r="S24" s="137">
        <f>[2]datos!BE266</f>
        <v>108.9029982994</v>
      </c>
      <c r="T24" s="137">
        <f>[2]datos!BH266</f>
        <v>91.345565441199994</v>
      </c>
      <c r="U24" s="137">
        <f>[2]datos!BK266</f>
        <v>87.183329214699995</v>
      </c>
      <c r="V24" s="137">
        <f>[2]datos!BN266</f>
        <v>106.9406469642</v>
      </c>
      <c r="W24" s="137">
        <f>[2]datos!BQ266</f>
        <v>171.11304395650001</v>
      </c>
      <c r="X24" s="137">
        <f>[2]datos!BT266</f>
        <v>100.94782773119999</v>
      </c>
      <c r="Y24" s="137">
        <f>[2]datos!BW266</f>
        <v>86.012257414600001</v>
      </c>
      <c r="Z24" s="137">
        <f>[2]datos!BZ266</f>
        <v>92.152390214999997</v>
      </c>
      <c r="AA24" s="137">
        <f>[2]datos!CC266</f>
        <v>105.9548242892</v>
      </c>
      <c r="AB24" s="137">
        <f>[2]datos!CF266</f>
        <v>102.7335355758</v>
      </c>
      <c r="AC24" s="137">
        <f>[2]datos!CI266</f>
        <v>86.392206736600002</v>
      </c>
      <c r="AD24" s="137">
        <f>[2]datos!CL266</f>
        <v>89.651028291200006</v>
      </c>
      <c r="AE24" s="137">
        <f>[2]datos!CO266</f>
        <v>88.135607450699993</v>
      </c>
      <c r="AF24" s="137">
        <f>[2]datos!CR266</f>
        <v>81.249174619499996</v>
      </c>
      <c r="AG24" s="137">
        <f>[2]datos!CU266</f>
        <v>101.72641076390001</v>
      </c>
      <c r="AH24" s="137">
        <f>[2]datos!CX266</f>
        <v>76.457460432700003</v>
      </c>
      <c r="AI24" s="505">
        <f>[3]Datos!D266</f>
        <v>95.469904047872035</v>
      </c>
    </row>
    <row r="25" spans="1:35" x14ac:dyDescent="0.25">
      <c r="A25" s="295">
        <v>41974</v>
      </c>
      <c r="B25" s="137">
        <f>[2]datos!C267</f>
        <v>96.2486376003</v>
      </c>
      <c r="C25" s="137">
        <f>[2]datos!F267</f>
        <v>128.72056343049999</v>
      </c>
      <c r="D25" s="137">
        <f>[2]datos!I267</f>
        <v>135.63996816400001</v>
      </c>
      <c r="E25" s="137">
        <f>[2]datos!L267</f>
        <v>102.9126512296</v>
      </c>
      <c r="F25" s="137">
        <f>[2]datos!O267</f>
        <v>169.87762122309999</v>
      </c>
      <c r="G25" s="137">
        <f>[2]datos!R267</f>
        <v>88.506670730300002</v>
      </c>
      <c r="H25" s="137">
        <f>[2]datos!U267</f>
        <v>88.506670730300002</v>
      </c>
      <c r="I25" s="137">
        <f>[2]datos!AA267</f>
        <v>105.3375655148</v>
      </c>
      <c r="J25" s="137">
        <f>[2]datos!AD267</f>
        <v>97.1440350548</v>
      </c>
      <c r="K25" s="137">
        <f>[2]datos!AG267</f>
        <v>164.1165399528</v>
      </c>
      <c r="L25" s="137">
        <f>[2]datos!AJ267</f>
        <v>84.122967993399996</v>
      </c>
      <c r="M25" s="137">
        <f>[2]datos!AM267</f>
        <v>87.944463443800004</v>
      </c>
      <c r="N25" s="137">
        <f>[2]datos!AP267</f>
        <v>95.713177568199995</v>
      </c>
      <c r="O25" s="137">
        <f>[2]datos!AS267</f>
        <v>83.999828395899996</v>
      </c>
      <c r="P25" s="137">
        <f>[2]datos!AV267</f>
        <v>85.689904180499994</v>
      </c>
      <c r="Q25" s="137">
        <f>[2]datos!AY267</f>
        <v>89.390867395399994</v>
      </c>
      <c r="R25" s="137">
        <f>[2]datos!BB267</f>
        <v>89.740937675500007</v>
      </c>
      <c r="S25" s="137">
        <f>[2]datos!BE267</f>
        <v>96.234203364199999</v>
      </c>
      <c r="T25" s="137">
        <f>[2]datos!BH267</f>
        <v>77.360671742600005</v>
      </c>
      <c r="U25" s="137">
        <f>[2]datos!BK267</f>
        <v>86.064550697000001</v>
      </c>
      <c r="V25" s="137">
        <f>[2]datos!BN267</f>
        <v>111.5680472147</v>
      </c>
      <c r="W25" s="137">
        <f>[2]datos!BQ267</f>
        <v>167.10619859869999</v>
      </c>
      <c r="X25" s="137">
        <f>[2]datos!BT267</f>
        <v>98.724580220199996</v>
      </c>
      <c r="Y25" s="137">
        <f>[2]datos!BW267</f>
        <v>77.503054758399998</v>
      </c>
      <c r="Z25" s="137">
        <f>[2]datos!BZ267</f>
        <v>93.003002902999995</v>
      </c>
      <c r="AA25" s="137">
        <f>[2]datos!CC267</f>
        <v>106.16794670980001</v>
      </c>
      <c r="AB25" s="137">
        <f>[2]datos!CF267</f>
        <v>97.201218405500001</v>
      </c>
      <c r="AC25" s="137">
        <f>[2]datos!CI267</f>
        <v>82.627468366299993</v>
      </c>
      <c r="AD25" s="137">
        <f>[2]datos!CL267</f>
        <v>81.482956593599994</v>
      </c>
      <c r="AE25" s="137">
        <f>[2]datos!CO267</f>
        <v>82.793215980499994</v>
      </c>
      <c r="AF25" s="137">
        <f>[2]datos!CR267</f>
        <v>67.203697206599998</v>
      </c>
      <c r="AG25" s="137">
        <f>[2]datos!CU267</f>
        <v>130.21191433800001</v>
      </c>
      <c r="AH25" s="137">
        <f>[2]datos!CX267</f>
        <v>71.123993495099995</v>
      </c>
      <c r="AI25" s="505">
        <f>[3]Datos!D267</f>
        <v>94.472368128322501</v>
      </c>
    </row>
    <row r="26" spans="1:35" x14ac:dyDescent="0.25">
      <c r="A26" s="295">
        <v>42005</v>
      </c>
      <c r="B26" s="137">
        <f>[2]datos!C268</f>
        <v>94.175023786400004</v>
      </c>
      <c r="C26" s="137">
        <f>[2]datos!F268</f>
        <v>122.3871896938</v>
      </c>
      <c r="D26" s="137">
        <f>[2]datos!I268</f>
        <v>131.9441312111</v>
      </c>
      <c r="E26" s="137">
        <f>[2]datos!L268</f>
        <v>99.721355057599993</v>
      </c>
      <c r="F26" s="137">
        <f>[2]datos!O268</f>
        <v>123.4881592136</v>
      </c>
      <c r="G26" s="137">
        <f>[2]datos!R268</f>
        <v>88.614495230599999</v>
      </c>
      <c r="H26" s="137">
        <f>[2]datos!U268</f>
        <v>88.614495230599999</v>
      </c>
      <c r="I26" s="137">
        <f>[2]datos!AA268</f>
        <v>87.984603266899995</v>
      </c>
      <c r="J26" s="137">
        <f>[2]datos!AD268</f>
        <v>80.441710544100005</v>
      </c>
      <c r="K26" s="137">
        <f>[2]datos!AG268</f>
        <v>132.7211379689</v>
      </c>
      <c r="L26" s="137">
        <f>[2]datos!AJ268</f>
        <v>79.4930855339</v>
      </c>
      <c r="M26" s="137">
        <f>[2]datos!AM268</f>
        <v>91.066964360200004</v>
      </c>
      <c r="N26" s="137">
        <f>[2]datos!AP268</f>
        <v>96.030529204299995</v>
      </c>
      <c r="O26" s="137">
        <f>[2]datos!AS268</f>
        <v>74.028095901499995</v>
      </c>
      <c r="P26" s="137">
        <f>[2]datos!AV268</f>
        <v>89.819285829500004</v>
      </c>
      <c r="Q26" s="137">
        <f>[2]datos!AY268</f>
        <v>87.020094112600006</v>
      </c>
      <c r="R26" s="137">
        <f>[2]datos!BB268</f>
        <v>83.981719618100001</v>
      </c>
      <c r="S26" s="137">
        <f>[2]datos!BE268</f>
        <v>97.826892146000006</v>
      </c>
      <c r="T26" s="137">
        <f>[2]datos!BH268</f>
        <v>91.334281363200006</v>
      </c>
      <c r="U26" s="137">
        <f>[2]datos!BK268</f>
        <v>89.315901820500002</v>
      </c>
      <c r="V26" s="137">
        <f>[2]datos!BN268</f>
        <v>81.994075405999993</v>
      </c>
      <c r="W26" s="137">
        <f>[2]datos!BQ268</f>
        <v>163.72813753739999</v>
      </c>
      <c r="X26" s="137">
        <f>[2]datos!BT268</f>
        <v>97.042748327499993</v>
      </c>
      <c r="Y26" s="137">
        <f>[2]datos!BW268</f>
        <v>86.150569361300001</v>
      </c>
      <c r="Z26" s="137">
        <f>[2]datos!BZ268</f>
        <v>90.948244822500001</v>
      </c>
      <c r="AA26" s="137">
        <f>[2]datos!CC268</f>
        <v>106.1289070373</v>
      </c>
      <c r="AB26" s="137">
        <f>[2]datos!CF268</f>
        <v>102.80944291030001</v>
      </c>
      <c r="AC26" s="137">
        <f>[2]datos!CI268</f>
        <v>89.808232810600003</v>
      </c>
      <c r="AD26" s="137">
        <f>[2]datos!CL268</f>
        <v>91.402434417699993</v>
      </c>
      <c r="AE26" s="137">
        <f>[2]datos!CO268</f>
        <v>89.586169599800002</v>
      </c>
      <c r="AF26" s="137">
        <f>[2]datos!CR268</f>
        <v>77.564215103600006</v>
      </c>
      <c r="AG26" s="137">
        <f>[2]datos!CU268</f>
        <v>89.317079278500003</v>
      </c>
      <c r="AH26" s="137">
        <f>[2]datos!CX268</f>
        <v>71.7398623335</v>
      </c>
      <c r="AI26" s="505">
        <f>[3]Datos!D268</f>
        <v>95.316790963423472</v>
      </c>
    </row>
    <row r="27" spans="1:35" x14ac:dyDescent="0.25">
      <c r="A27" s="295">
        <v>42036</v>
      </c>
      <c r="B27" s="137">
        <f>[2]datos!C269</f>
        <v>94.122538508399998</v>
      </c>
      <c r="C27" s="137">
        <f>[2]datos!F269</f>
        <v>117.616686352</v>
      </c>
      <c r="D27" s="137">
        <f>[2]datos!I269</f>
        <v>122.6986405383</v>
      </c>
      <c r="E27" s="137">
        <f>[2]datos!L269</f>
        <v>97.723501556000002</v>
      </c>
      <c r="F27" s="137">
        <f>[2]datos!O269</f>
        <v>151.87544534200001</v>
      </c>
      <c r="G27" s="137">
        <f>[2]datos!R269</f>
        <v>85.161086997400005</v>
      </c>
      <c r="H27" s="137">
        <f>[2]datos!U269</f>
        <v>85.161086997400005</v>
      </c>
      <c r="I27" s="137">
        <f>[2]datos!AA269</f>
        <v>92.205678989000006</v>
      </c>
      <c r="J27" s="137">
        <f>[2]datos!AD269</f>
        <v>88.794186677300004</v>
      </c>
      <c r="K27" s="137">
        <f>[2]datos!AG269</f>
        <v>121.305339473</v>
      </c>
      <c r="L27" s="137">
        <f>[2]datos!AJ269</f>
        <v>77.925554981399998</v>
      </c>
      <c r="M27" s="137">
        <f>[2]datos!AM269</f>
        <v>90.970504524700004</v>
      </c>
      <c r="N27" s="137">
        <f>[2]datos!AP269</f>
        <v>94.374717955700007</v>
      </c>
      <c r="O27" s="137">
        <f>[2]datos!AS269</f>
        <v>72.456822951000007</v>
      </c>
      <c r="P27" s="137">
        <f>[2]datos!AV269</f>
        <v>94.400866082999997</v>
      </c>
      <c r="Q27" s="137">
        <f>[2]datos!AY269</f>
        <v>87.273221923199998</v>
      </c>
      <c r="R27" s="137">
        <f>[2]datos!BB269</f>
        <v>89.873731542000002</v>
      </c>
      <c r="S27" s="137">
        <f>[2]datos!BE269</f>
        <v>104.1716827954</v>
      </c>
      <c r="T27" s="137">
        <f>[2]datos!BH269</f>
        <v>91.460689955199996</v>
      </c>
      <c r="U27" s="137">
        <f>[2]datos!BK269</f>
        <v>85.088712067399996</v>
      </c>
      <c r="V27" s="137">
        <f>[2]datos!BN269</f>
        <v>83.137932060099999</v>
      </c>
      <c r="W27" s="137">
        <f>[2]datos!BQ269</f>
        <v>159.5486175636</v>
      </c>
      <c r="X27" s="137">
        <f>[2]datos!BT269</f>
        <v>96.448864279099993</v>
      </c>
      <c r="Y27" s="137">
        <f>[2]datos!BW269</f>
        <v>88.245587123600004</v>
      </c>
      <c r="Z27" s="137">
        <f>[2]datos!BZ269</f>
        <v>90.923517899100005</v>
      </c>
      <c r="AA27" s="137">
        <f>[2]datos!CC269</f>
        <v>103.4951764576</v>
      </c>
      <c r="AB27" s="137">
        <f>[2]datos!CF269</f>
        <v>99.215722325000002</v>
      </c>
      <c r="AC27" s="137">
        <f>[2]datos!CI269</f>
        <v>88.748991223399997</v>
      </c>
      <c r="AD27" s="137">
        <f>[2]datos!CL269</f>
        <v>87.893092433600003</v>
      </c>
      <c r="AE27" s="137">
        <f>[2]datos!CO269</f>
        <v>91.100079163399997</v>
      </c>
      <c r="AF27" s="137">
        <f>[2]datos!CR269</f>
        <v>80.769938568900002</v>
      </c>
      <c r="AG27" s="137">
        <f>[2]datos!CU269</f>
        <v>91.061250426000001</v>
      </c>
      <c r="AH27" s="137">
        <f>[2]datos!CX269</f>
        <v>75.210399268299994</v>
      </c>
      <c r="AI27" s="505">
        <f>[3]Datos!D269</f>
        <v>94.181008974059111</v>
      </c>
    </row>
    <row r="28" spans="1:35" x14ac:dyDescent="0.25">
      <c r="A28" s="295">
        <v>42064</v>
      </c>
      <c r="B28" s="137">
        <f>[2]datos!C270</f>
        <v>99.683895685600007</v>
      </c>
      <c r="C28" s="137">
        <f>[2]datos!F270</f>
        <v>126.8334251134</v>
      </c>
      <c r="D28" s="137">
        <f>[2]datos!I270</f>
        <v>135.01774615439999</v>
      </c>
      <c r="E28" s="137">
        <f>[2]datos!L270</f>
        <v>99.305348355800007</v>
      </c>
      <c r="F28" s="137">
        <f>[2]datos!O270</f>
        <v>162.6397794227</v>
      </c>
      <c r="G28" s="137">
        <f>[2]datos!R270</f>
        <v>90.778976714500004</v>
      </c>
      <c r="H28" s="137">
        <f>[2]datos!U270</f>
        <v>90.778976714500004</v>
      </c>
      <c r="I28" s="137">
        <f>[2]datos!AA270</f>
        <v>91.402579372600002</v>
      </c>
      <c r="J28" s="137">
        <f>[2]datos!AD270</f>
        <v>87.573538544399995</v>
      </c>
      <c r="K28" s="137">
        <f>[2]datos!AG270</f>
        <v>116.2044148813</v>
      </c>
      <c r="L28" s="137">
        <f>[2]datos!AJ270</f>
        <v>84.628781474999997</v>
      </c>
      <c r="M28" s="137">
        <f>[2]datos!AM270</f>
        <v>97.721099099599996</v>
      </c>
      <c r="N28" s="137">
        <f>[2]datos!AP270</f>
        <v>97.253360712299994</v>
      </c>
      <c r="O28" s="137">
        <f>[2]datos!AS270</f>
        <v>83.872523737500003</v>
      </c>
      <c r="P28" s="137">
        <f>[2]datos!AV270</f>
        <v>102.86287412759999</v>
      </c>
      <c r="Q28" s="137">
        <f>[2]datos!AY270</f>
        <v>92.824056199099999</v>
      </c>
      <c r="R28" s="137">
        <f>[2]datos!BB270</f>
        <v>96.691202773399993</v>
      </c>
      <c r="S28" s="137">
        <f>[2]datos!BE270</f>
        <v>119.4405889053</v>
      </c>
      <c r="T28" s="137">
        <f>[2]datos!BH270</f>
        <v>115.65263812409999</v>
      </c>
      <c r="U28" s="137">
        <f>[2]datos!BK270</f>
        <v>92.471430039799998</v>
      </c>
      <c r="V28" s="137">
        <f>[2]datos!BN270</f>
        <v>96.174321036699993</v>
      </c>
      <c r="W28" s="137">
        <f>[2]datos!BQ270</f>
        <v>183.13704215050001</v>
      </c>
      <c r="X28" s="137">
        <f>[2]datos!BT270</f>
        <v>105.585231464</v>
      </c>
      <c r="Y28" s="137">
        <f>[2]datos!BW270</f>
        <v>96.009145171399993</v>
      </c>
      <c r="Z28" s="137">
        <f>[2]datos!BZ270</f>
        <v>99.952907090400004</v>
      </c>
      <c r="AA28" s="137">
        <f>[2]datos!CC270</f>
        <v>106.0694489368</v>
      </c>
      <c r="AB28" s="137">
        <f>[2]datos!CF270</f>
        <v>114.4839205215</v>
      </c>
      <c r="AC28" s="137">
        <f>[2]datos!CI270</f>
        <v>96.211035149799997</v>
      </c>
      <c r="AD28" s="137">
        <f>[2]datos!CL270</f>
        <v>87.874157375799996</v>
      </c>
      <c r="AE28" s="137">
        <f>[2]datos!CO270</f>
        <v>91.0120598237</v>
      </c>
      <c r="AF28" s="137">
        <f>[2]datos!CR270</f>
        <v>87.380928023099997</v>
      </c>
      <c r="AG28" s="137">
        <f>[2]datos!CU270</f>
        <v>102.542794958</v>
      </c>
      <c r="AH28" s="137">
        <f>[2]datos!CX270</f>
        <v>85.260698974899995</v>
      </c>
      <c r="AI28" s="505">
        <f>[3]Datos!D270</f>
        <v>100.97554256794126</v>
      </c>
    </row>
    <row r="29" spans="1:35" x14ac:dyDescent="0.25">
      <c r="A29" s="295">
        <v>42095</v>
      </c>
      <c r="B29" s="137">
        <f>[2]datos!C271</f>
        <v>97.793148540999994</v>
      </c>
      <c r="C29" s="137">
        <f>[2]datos!F271</f>
        <v>117.4842240808</v>
      </c>
      <c r="D29" s="137">
        <f>[2]datos!I271</f>
        <v>123.3664238046</v>
      </c>
      <c r="E29" s="137">
        <f>[2]datos!L271</f>
        <v>96.173329745299995</v>
      </c>
      <c r="F29" s="137">
        <f>[2]datos!O271</f>
        <v>149.7728051183</v>
      </c>
      <c r="G29" s="137">
        <f>[2]datos!R271</f>
        <v>91.020064282299998</v>
      </c>
      <c r="H29" s="137">
        <f>[2]datos!U271</f>
        <v>91.020064282299998</v>
      </c>
      <c r="I29" s="137">
        <f>[2]datos!AA271</f>
        <v>98.488645376899996</v>
      </c>
      <c r="J29" s="137">
        <f>[2]datos!AD271</f>
        <v>98.775725001300003</v>
      </c>
      <c r="K29" s="137">
        <f>[2]datos!AG271</f>
        <v>115.0521400407</v>
      </c>
      <c r="L29" s="137">
        <f>[2]datos!AJ271</f>
        <v>77.304336963099999</v>
      </c>
      <c r="M29" s="137">
        <f>[2]datos!AM271</f>
        <v>94.393337422900004</v>
      </c>
      <c r="N29" s="137">
        <f>[2]datos!AP271</f>
        <v>93.877562808500002</v>
      </c>
      <c r="O29" s="137">
        <f>[2]datos!AS271</f>
        <v>86.962144155299995</v>
      </c>
      <c r="P29" s="137">
        <f>[2]datos!AV271</f>
        <v>96.406694101900001</v>
      </c>
      <c r="Q29" s="137">
        <f>[2]datos!AY271</f>
        <v>100.72574602909999</v>
      </c>
      <c r="R29" s="137">
        <f>[2]datos!BB271</f>
        <v>91.788524949000006</v>
      </c>
      <c r="S29" s="137">
        <f>[2]datos!BE271</f>
        <v>101.5279960598</v>
      </c>
      <c r="T29" s="137">
        <f>[2]datos!BH271</f>
        <v>106.0053932931</v>
      </c>
      <c r="U29" s="137">
        <f>[2]datos!BK271</f>
        <v>87.829958585599996</v>
      </c>
      <c r="V29" s="137">
        <f>[2]datos!BN271</f>
        <v>89.766928473500002</v>
      </c>
      <c r="W29" s="137">
        <f>[2]datos!BQ271</f>
        <v>171.8869117054</v>
      </c>
      <c r="X29" s="137">
        <f>[2]datos!BT271</f>
        <v>97.388951161600005</v>
      </c>
      <c r="Y29" s="137">
        <f>[2]datos!BW271</f>
        <v>87.478179136700007</v>
      </c>
      <c r="Z29" s="137">
        <f>[2]datos!BZ271</f>
        <v>96.680683376299996</v>
      </c>
      <c r="AA29" s="137">
        <f>[2]datos!CC271</f>
        <v>103.2444138676</v>
      </c>
      <c r="AB29" s="137">
        <f>[2]datos!CF271</f>
        <v>109.0890798671</v>
      </c>
      <c r="AC29" s="137">
        <f>[2]datos!CI271</f>
        <v>90.018339734799994</v>
      </c>
      <c r="AD29" s="137">
        <f>[2]datos!CL271</f>
        <v>83.015740897800001</v>
      </c>
      <c r="AE29" s="137">
        <f>[2]datos!CO271</f>
        <v>97.442018812200004</v>
      </c>
      <c r="AF29" s="137">
        <f>[2]datos!CR271</f>
        <v>86.816656107</v>
      </c>
      <c r="AG29" s="137">
        <f>[2]datos!CU271</f>
        <v>97.607612900199996</v>
      </c>
      <c r="AH29" s="137">
        <f>[2]datos!CX271</f>
        <v>80.567751429300003</v>
      </c>
      <c r="AI29" s="505">
        <f>[3]Datos!D271</f>
        <v>96.778005997317848</v>
      </c>
    </row>
    <row r="30" spans="1:35" x14ac:dyDescent="0.25">
      <c r="A30" s="295">
        <v>42125</v>
      </c>
      <c r="B30" s="137">
        <f>[2]datos!C272</f>
        <v>98.362164836999995</v>
      </c>
      <c r="C30" s="137">
        <f>[2]datos!F272</f>
        <v>120.18959320339999</v>
      </c>
      <c r="D30" s="137">
        <f>[2]datos!I272</f>
        <v>128.99237737959999</v>
      </c>
      <c r="E30" s="137">
        <f>[2]datos!L272</f>
        <v>99.584973641800005</v>
      </c>
      <c r="F30" s="137">
        <f>[2]datos!O272</f>
        <v>120.03288617760001</v>
      </c>
      <c r="G30" s="137">
        <f>[2]datos!R272</f>
        <v>94.535077468899999</v>
      </c>
      <c r="H30" s="137">
        <f>[2]datos!U272</f>
        <v>94.535077468899999</v>
      </c>
      <c r="I30" s="137">
        <f>[2]datos!AA272</f>
        <v>96.111212256800002</v>
      </c>
      <c r="J30" s="137">
        <f>[2]datos!AD272</f>
        <v>92.9868419222</v>
      </c>
      <c r="K30" s="137">
        <f>[2]datos!AG272</f>
        <v>122.00255751749999</v>
      </c>
      <c r="L30" s="137">
        <f>[2]datos!AJ272</f>
        <v>83.926864309199999</v>
      </c>
      <c r="M30" s="137">
        <f>[2]datos!AM272</f>
        <v>95.153321304399995</v>
      </c>
      <c r="N30" s="137">
        <f>[2]datos!AP272</f>
        <v>93.597175946899995</v>
      </c>
      <c r="O30" s="137">
        <f>[2]datos!AS272</f>
        <v>92.450817368499997</v>
      </c>
      <c r="P30" s="137">
        <f>[2]datos!AV272</f>
        <v>98.352465494900002</v>
      </c>
      <c r="Q30" s="137">
        <f>[2]datos!AY272</f>
        <v>105.27397484310001</v>
      </c>
      <c r="R30" s="137">
        <f>[2]datos!BB272</f>
        <v>93.874297491899995</v>
      </c>
      <c r="S30" s="137">
        <f>[2]datos!BE272</f>
        <v>107.778845721</v>
      </c>
      <c r="T30" s="137">
        <f>[2]datos!BH272</f>
        <v>100.5801214733</v>
      </c>
      <c r="U30" s="137">
        <f>[2]datos!BK272</f>
        <v>88.822620964199999</v>
      </c>
      <c r="V30" s="137">
        <f>[2]datos!BN272</f>
        <v>86.649483082499998</v>
      </c>
      <c r="W30" s="137">
        <f>[2]datos!BQ272</f>
        <v>173.5703453941</v>
      </c>
      <c r="X30" s="137">
        <f>[2]datos!BT272</f>
        <v>102.19179295239999</v>
      </c>
      <c r="Y30" s="137">
        <f>[2]datos!BW272</f>
        <v>90.913517615700002</v>
      </c>
      <c r="Z30" s="137">
        <f>[2]datos!BZ272</f>
        <v>100.64601751710001</v>
      </c>
      <c r="AA30" s="137">
        <f>[2]datos!CC272</f>
        <v>109.4110997671</v>
      </c>
      <c r="AB30" s="137">
        <f>[2]datos!CF272</f>
        <v>106.3440991789</v>
      </c>
      <c r="AC30" s="137">
        <f>[2]datos!CI272</f>
        <v>89.169773554599999</v>
      </c>
      <c r="AD30" s="137">
        <f>[2]datos!CL272</f>
        <v>89.600465763000003</v>
      </c>
      <c r="AE30" s="137">
        <f>[2]datos!CO272</f>
        <v>90.121842810100006</v>
      </c>
      <c r="AF30" s="137">
        <f>[2]datos!CR272</f>
        <v>84.128295026800004</v>
      </c>
      <c r="AG30" s="137">
        <f>[2]datos!CU272</f>
        <v>98.802090805000006</v>
      </c>
      <c r="AH30" s="137">
        <f>[2]datos!CX272</f>
        <v>80.258756479200002</v>
      </c>
      <c r="AI30" s="505">
        <f>[3]Datos!D272</f>
        <v>98.623314643192117</v>
      </c>
    </row>
    <row r="31" spans="1:35" x14ac:dyDescent="0.25">
      <c r="A31" s="295">
        <v>42156</v>
      </c>
      <c r="B31" s="137">
        <f>[2]datos!C273</f>
        <v>98.934319785300005</v>
      </c>
      <c r="C31" s="137">
        <f>[2]datos!F273</f>
        <v>119.7331335076</v>
      </c>
      <c r="D31" s="137">
        <f>[2]datos!I273</f>
        <v>126.3845600169</v>
      </c>
      <c r="E31" s="137">
        <f>[2]datos!L273</f>
        <v>101.0379044645</v>
      </c>
      <c r="F31" s="137">
        <f>[2]datos!O273</f>
        <v>133.0414259337</v>
      </c>
      <c r="G31" s="137">
        <f>[2]datos!R273</f>
        <v>96.621796746100003</v>
      </c>
      <c r="H31" s="137">
        <f>[2]datos!U273</f>
        <v>96.621796746100003</v>
      </c>
      <c r="I31" s="137">
        <f>[2]datos!AA273</f>
        <v>92.850728405500007</v>
      </c>
      <c r="J31" s="137">
        <f>[2]datos!AD273</f>
        <v>87.237893622000001</v>
      </c>
      <c r="K31" s="137">
        <f>[2]datos!AG273</f>
        <v>134.1765186579</v>
      </c>
      <c r="L31" s="137">
        <f>[2]datos!AJ273</f>
        <v>77.0696100121</v>
      </c>
      <c r="M31" s="137">
        <f>[2]datos!AM273</f>
        <v>96.930554224299996</v>
      </c>
      <c r="N31" s="137">
        <f>[2]datos!AP273</f>
        <v>90.677052366799998</v>
      </c>
      <c r="O31" s="137">
        <f>[2]datos!AS273</f>
        <v>88.2626080892</v>
      </c>
      <c r="P31" s="137">
        <f>[2]datos!AV273</f>
        <v>100.28111874930001</v>
      </c>
      <c r="Q31" s="137">
        <f>[2]datos!AY273</f>
        <v>106.9564022184</v>
      </c>
      <c r="R31" s="137">
        <f>[2]datos!BB273</f>
        <v>96.397249794499999</v>
      </c>
      <c r="S31" s="137">
        <f>[2]datos!BE273</f>
        <v>112.8540443711</v>
      </c>
      <c r="T31" s="137">
        <f>[2]datos!BH273</f>
        <v>117.2584937501</v>
      </c>
      <c r="U31" s="137">
        <f>[2]datos!BK273</f>
        <v>89.894758068599998</v>
      </c>
      <c r="V31" s="137">
        <f>[2]datos!BN273</f>
        <v>92.7503520689</v>
      </c>
      <c r="W31" s="137">
        <f>[2]datos!BQ273</f>
        <v>162.23427618299999</v>
      </c>
      <c r="X31" s="137">
        <f>[2]datos!BT273</f>
        <v>107.9679733008</v>
      </c>
      <c r="Y31" s="137">
        <f>[2]datos!BW273</f>
        <v>94.727623965600003</v>
      </c>
      <c r="Z31" s="137">
        <f>[2]datos!BZ273</f>
        <v>99.219015464099996</v>
      </c>
      <c r="AA31" s="137">
        <f>[2]datos!CC273</f>
        <v>106.7667831067</v>
      </c>
      <c r="AB31" s="137">
        <f>[2]datos!CF273</f>
        <v>104.542246719</v>
      </c>
      <c r="AC31" s="137">
        <f>[2]datos!CI273</f>
        <v>95.586626451399994</v>
      </c>
      <c r="AD31" s="137">
        <f>[2]datos!CL273</f>
        <v>91.739547181099994</v>
      </c>
      <c r="AE31" s="137">
        <f>[2]datos!CO273</f>
        <v>92.7841488392</v>
      </c>
      <c r="AF31" s="137">
        <f>[2]datos!CR273</f>
        <v>90.462519310000005</v>
      </c>
      <c r="AG31" s="137">
        <f>[2]datos!CU273</f>
        <v>100.6537263661</v>
      </c>
      <c r="AH31" s="137">
        <f>[2]datos!CX273</f>
        <v>89.663823995599998</v>
      </c>
      <c r="AI31" s="505">
        <f>[3]Datos!D273</f>
        <v>98.966289786517791</v>
      </c>
    </row>
    <row r="32" spans="1:35" x14ac:dyDescent="0.25">
      <c r="A32" s="295">
        <v>42186</v>
      </c>
      <c r="B32" s="137">
        <f>[2]datos!C274</f>
        <v>101.7573770951</v>
      </c>
      <c r="C32" s="137">
        <f>[2]datos!F274</f>
        <v>124.77965547860001</v>
      </c>
      <c r="D32" s="137">
        <f>[2]datos!I274</f>
        <v>131.7356725082</v>
      </c>
      <c r="E32" s="137">
        <f>[2]datos!L274</f>
        <v>98.1486594446</v>
      </c>
      <c r="F32" s="137">
        <f>[2]datos!O274</f>
        <v>169.1029762158</v>
      </c>
      <c r="G32" s="137">
        <f>[2]datos!R274</f>
        <v>99.737977536800003</v>
      </c>
      <c r="H32" s="137">
        <f>[2]datos!U274</f>
        <v>99.737977536800003</v>
      </c>
      <c r="I32" s="137">
        <f>[2]datos!AA274</f>
        <v>104.3524982582</v>
      </c>
      <c r="J32" s="137">
        <f>[2]datos!AD274</f>
        <v>100.5025388976</v>
      </c>
      <c r="K32" s="137">
        <f>[2]datos!AG274</f>
        <v>142.49156603329999</v>
      </c>
      <c r="L32" s="137">
        <f>[2]datos!AJ274</f>
        <v>81.997299333399994</v>
      </c>
      <c r="M32" s="137">
        <f>[2]datos!AM274</f>
        <v>96.696877777400005</v>
      </c>
      <c r="N32" s="137">
        <f>[2]datos!AP274</f>
        <v>90.981075095500003</v>
      </c>
      <c r="O32" s="137">
        <f>[2]datos!AS274</f>
        <v>94.405526936000001</v>
      </c>
      <c r="P32" s="137">
        <f>[2]datos!AV274</f>
        <v>107.3501222206</v>
      </c>
      <c r="Q32" s="137">
        <f>[2]datos!AY274</f>
        <v>99.375245072699997</v>
      </c>
      <c r="R32" s="137">
        <f>[2]datos!BB274</f>
        <v>108.7261362333</v>
      </c>
      <c r="S32" s="137">
        <f>[2]datos!BE274</f>
        <v>111.6149590505</v>
      </c>
      <c r="T32" s="137">
        <f>[2]datos!BH274</f>
        <v>99.190051969899997</v>
      </c>
      <c r="U32" s="137">
        <f>[2]datos!BK274</f>
        <v>91.133030892400001</v>
      </c>
      <c r="V32" s="137">
        <f>[2]datos!BN274</f>
        <v>89.648804544699999</v>
      </c>
      <c r="W32" s="137">
        <f>[2]datos!BQ274</f>
        <v>177.5370231631</v>
      </c>
      <c r="X32" s="137">
        <f>[2]datos!BT274</f>
        <v>106.0457096799</v>
      </c>
      <c r="Y32" s="137">
        <f>[2]datos!BW274</f>
        <v>93.759689934500003</v>
      </c>
      <c r="Z32" s="137">
        <f>[2]datos!BZ274</f>
        <v>101.25186838090001</v>
      </c>
      <c r="AA32" s="137">
        <f>[2]datos!CC274</f>
        <v>110.1015471635</v>
      </c>
      <c r="AB32" s="137">
        <f>[2]datos!CF274</f>
        <v>107.68727724590001</v>
      </c>
      <c r="AC32" s="137">
        <f>[2]datos!CI274</f>
        <v>103.882456467</v>
      </c>
      <c r="AD32" s="137">
        <f>[2]datos!CL274</f>
        <v>95.468077352199998</v>
      </c>
      <c r="AE32" s="137">
        <f>[2]datos!CO274</f>
        <v>96.462644816299999</v>
      </c>
      <c r="AF32" s="137">
        <f>[2]datos!CR274</f>
        <v>82.164661223099998</v>
      </c>
      <c r="AG32" s="137">
        <f>[2]datos!CU274</f>
        <v>95.286757928100002</v>
      </c>
      <c r="AH32" s="137">
        <f>[2]datos!CX274</f>
        <v>85.907362363199994</v>
      </c>
      <c r="AI32" s="505">
        <f>[3]Datos!D274</f>
        <v>101.2707167299438</v>
      </c>
    </row>
    <row r="33" spans="1:35" x14ac:dyDescent="0.25">
      <c r="A33" s="295">
        <v>42217</v>
      </c>
      <c r="B33" s="137">
        <f>[2]datos!C275</f>
        <v>100.5300102713</v>
      </c>
      <c r="C33" s="137">
        <f>[2]datos!F275</f>
        <v>121.3839758475</v>
      </c>
      <c r="D33" s="137">
        <f>[2]datos!I275</f>
        <v>130.87134344699999</v>
      </c>
      <c r="E33" s="137">
        <f>[2]datos!L275</f>
        <v>101.4108245921</v>
      </c>
      <c r="F33" s="137">
        <f>[2]datos!O275</f>
        <v>111.6210925091</v>
      </c>
      <c r="G33" s="137">
        <f>[2]datos!R275</f>
        <v>102.43478443630001</v>
      </c>
      <c r="H33" s="137">
        <f>[2]datos!U275</f>
        <v>102.43478443630001</v>
      </c>
      <c r="I33" s="137">
        <f>[2]datos!AA275</f>
        <v>100.7871852583</v>
      </c>
      <c r="J33" s="137">
        <f>[2]datos!AD275</f>
        <v>97.758997854200004</v>
      </c>
      <c r="K33" s="137">
        <f>[2]datos!AG275</f>
        <v>137.67722109069999</v>
      </c>
      <c r="L33" s="137">
        <f>[2]datos!AJ275</f>
        <v>75.089015781200004</v>
      </c>
      <c r="M33" s="137">
        <f>[2]datos!AM275</f>
        <v>96.223136221700003</v>
      </c>
      <c r="N33" s="137">
        <f>[2]datos!AP275</f>
        <v>88.534555354800005</v>
      </c>
      <c r="O33" s="137">
        <f>[2]datos!AS275</f>
        <v>94.188195288499998</v>
      </c>
      <c r="P33" s="137">
        <f>[2]datos!AV275</f>
        <v>104.37960178669999</v>
      </c>
      <c r="Q33" s="137">
        <f>[2]datos!AY275</f>
        <v>105.28382568400001</v>
      </c>
      <c r="R33" s="137">
        <f>[2]datos!BB275</f>
        <v>102.07269911189999</v>
      </c>
      <c r="S33" s="137">
        <f>[2]datos!BE275</f>
        <v>109.69968041689999</v>
      </c>
      <c r="T33" s="137">
        <f>[2]datos!BH275</f>
        <v>101.6065625137</v>
      </c>
      <c r="U33" s="137">
        <f>[2]datos!BK275</f>
        <v>88.830018905100005</v>
      </c>
      <c r="V33" s="137">
        <f>[2]datos!BN275</f>
        <v>99.343728118900003</v>
      </c>
      <c r="W33" s="137">
        <f>[2]datos!BQ275</f>
        <v>174.11652803250001</v>
      </c>
      <c r="X33" s="137">
        <f>[2]datos!BT275</f>
        <v>104.79408378540001</v>
      </c>
      <c r="Y33" s="137">
        <f>[2]datos!BW275</f>
        <v>92.7850145803</v>
      </c>
      <c r="Z33" s="137">
        <f>[2]datos!BZ275</f>
        <v>99.9508164959</v>
      </c>
      <c r="AA33" s="137">
        <f>[2]datos!CC275</f>
        <v>108.64118761189999</v>
      </c>
      <c r="AB33" s="137">
        <f>[2]datos!CF275</f>
        <v>108.00567619109999</v>
      </c>
      <c r="AC33" s="137">
        <f>[2]datos!CI275</f>
        <v>87.140094425100003</v>
      </c>
      <c r="AD33" s="137">
        <f>[2]datos!CL275</f>
        <v>95.981204157199997</v>
      </c>
      <c r="AE33" s="137">
        <f>[2]datos!CO275</f>
        <v>96.312163155799993</v>
      </c>
      <c r="AF33" s="137">
        <f>[2]datos!CR275</f>
        <v>86.586251972300005</v>
      </c>
      <c r="AG33" s="137">
        <f>[2]datos!CU275</f>
        <v>100.4897056508</v>
      </c>
      <c r="AH33" s="137">
        <f>[2]datos!CX275</f>
        <v>85.455610766199996</v>
      </c>
      <c r="AI33" s="505">
        <f>[3]Datos!D275</f>
        <v>99.25622868879644</v>
      </c>
    </row>
    <row r="34" spans="1:35" x14ac:dyDescent="0.25">
      <c r="A34" s="295">
        <v>42248</v>
      </c>
      <c r="B34" s="137">
        <f>[2]datos!C276</f>
        <v>101.7702434502</v>
      </c>
      <c r="C34" s="137">
        <f>[2]datos!F276</f>
        <v>118.21888067739999</v>
      </c>
      <c r="D34" s="137">
        <f>[2]datos!I276</f>
        <v>127.86552063889999</v>
      </c>
      <c r="E34" s="137">
        <f>[2]datos!L276</f>
        <v>100.2934133902</v>
      </c>
      <c r="F34" s="137">
        <f>[2]datos!O276</f>
        <v>98.057664411399998</v>
      </c>
      <c r="G34" s="137">
        <f>[2]datos!R276</f>
        <v>100.8715736898</v>
      </c>
      <c r="H34" s="137">
        <f>[2]datos!U276</f>
        <v>100.8715736898</v>
      </c>
      <c r="I34" s="137">
        <f>[2]datos!AA276</f>
        <v>107.7084541366</v>
      </c>
      <c r="J34" s="137">
        <f>[2]datos!AD276</f>
        <v>106.295965835</v>
      </c>
      <c r="K34" s="137">
        <f>[2]datos!AG276</f>
        <v>140.30516004750001</v>
      </c>
      <c r="L34" s="137">
        <f>[2]datos!AJ276</f>
        <v>77.601285782800005</v>
      </c>
      <c r="M34" s="137">
        <f>[2]datos!AM276</f>
        <v>96.8814956131</v>
      </c>
      <c r="N34" s="137">
        <f>[2]datos!AP276</f>
        <v>88.278746707600007</v>
      </c>
      <c r="O34" s="137">
        <f>[2]datos!AS276</f>
        <v>91.629491180399995</v>
      </c>
      <c r="P34" s="137">
        <f>[2]datos!AV276</f>
        <v>101.7049356079</v>
      </c>
      <c r="Q34" s="137">
        <f>[2]datos!AY276</f>
        <v>110.6379124592</v>
      </c>
      <c r="R34" s="137">
        <f>[2]datos!BB276</f>
        <v>109.7383682741</v>
      </c>
      <c r="S34" s="137">
        <f>[2]datos!BE276</f>
        <v>111.0832750885</v>
      </c>
      <c r="T34" s="137">
        <f>[2]datos!BH276</f>
        <v>85.9440668055</v>
      </c>
      <c r="U34" s="137">
        <f>[2]datos!BK276</f>
        <v>88.991692030999999</v>
      </c>
      <c r="V34" s="137">
        <f>[2]datos!BN276</f>
        <v>91.669381489599999</v>
      </c>
      <c r="W34" s="137">
        <f>[2]datos!BQ276</f>
        <v>164.2576808446</v>
      </c>
      <c r="X34" s="137">
        <f>[2]datos!BT276</f>
        <v>99.554990066900004</v>
      </c>
      <c r="Y34" s="137">
        <f>[2]datos!BW276</f>
        <v>93.592126327299994</v>
      </c>
      <c r="Z34" s="137">
        <f>[2]datos!BZ276</f>
        <v>99.366261827399995</v>
      </c>
      <c r="AA34" s="137">
        <f>[2]datos!CC276</f>
        <v>108.0450143331</v>
      </c>
      <c r="AB34" s="137">
        <f>[2]datos!CF276</f>
        <v>108.0823292824</v>
      </c>
      <c r="AC34" s="137">
        <f>[2]datos!CI276</f>
        <v>87.373024447099993</v>
      </c>
      <c r="AD34" s="137">
        <f>[2]datos!CL276</f>
        <v>101.876530402</v>
      </c>
      <c r="AE34" s="137">
        <f>[2]datos!CO276</f>
        <v>116.7149193404</v>
      </c>
      <c r="AF34" s="137">
        <f>[2]datos!CR276</f>
        <v>87.407575915300001</v>
      </c>
      <c r="AG34" s="137">
        <f>[2]datos!CU276</f>
        <v>103.16136927479999</v>
      </c>
      <c r="AH34" s="137">
        <f>[2]datos!CX276</f>
        <v>90.211659746500004</v>
      </c>
      <c r="AI34" s="505">
        <f>[3]Datos!D276</f>
        <v>99.863296963579302</v>
      </c>
    </row>
    <row r="35" spans="1:35" x14ac:dyDescent="0.25">
      <c r="A35" s="295">
        <v>42278</v>
      </c>
      <c r="B35" s="137">
        <f>[2]datos!C277</f>
        <v>103.5498847339</v>
      </c>
      <c r="C35" s="137">
        <f>[2]datos!F277</f>
        <v>120.81646328079999</v>
      </c>
      <c r="D35" s="137">
        <f>[2]datos!I277</f>
        <v>132.26185543150001</v>
      </c>
      <c r="E35" s="137">
        <f>[2]datos!L277</f>
        <v>101.8025894006</v>
      </c>
      <c r="F35" s="137">
        <f>[2]datos!O277</f>
        <v>87.215238827700006</v>
      </c>
      <c r="G35" s="137">
        <f>[2]datos!R277</f>
        <v>100.6904702687</v>
      </c>
      <c r="H35" s="137">
        <f>[2]datos!U277</f>
        <v>100.6904702687</v>
      </c>
      <c r="I35" s="137">
        <f>[2]datos!AA277</f>
        <v>99.094714260800004</v>
      </c>
      <c r="J35" s="137">
        <f>[2]datos!AD277</f>
        <v>89.991961282399998</v>
      </c>
      <c r="K35" s="137">
        <f>[2]datos!AG277</f>
        <v>154.13353021750001</v>
      </c>
      <c r="L35" s="137">
        <f>[2]datos!AJ277</f>
        <v>87.6098672408</v>
      </c>
      <c r="M35" s="137">
        <f>[2]datos!AM277</f>
        <v>101.7962281354</v>
      </c>
      <c r="N35" s="137">
        <f>[2]datos!AP277</f>
        <v>91.757605722799994</v>
      </c>
      <c r="O35" s="137">
        <f>[2]datos!AS277</f>
        <v>93.601849950299993</v>
      </c>
      <c r="P35" s="137">
        <f>[2]datos!AV277</f>
        <v>106.2277827992</v>
      </c>
      <c r="Q35" s="137">
        <f>[2]datos!AY277</f>
        <v>106.3807991211</v>
      </c>
      <c r="R35" s="137">
        <f>[2]datos!BB277</f>
        <v>112.9427263705</v>
      </c>
      <c r="S35" s="137">
        <f>[2]datos!BE277</f>
        <v>114.0220850358</v>
      </c>
      <c r="T35" s="137">
        <f>[2]datos!BH277</f>
        <v>96.1424883655</v>
      </c>
      <c r="U35" s="137">
        <f>[2]datos!BK277</f>
        <v>92.384675334400001</v>
      </c>
      <c r="V35" s="137">
        <f>[2]datos!BN277</f>
        <v>99.619124316500006</v>
      </c>
      <c r="W35" s="137">
        <f>[2]datos!BQ277</f>
        <v>172.6026121834</v>
      </c>
      <c r="X35" s="137">
        <f>[2]datos!BT277</f>
        <v>106.4000368892</v>
      </c>
      <c r="Y35" s="137">
        <f>[2]datos!BW277</f>
        <v>98.516191829999997</v>
      </c>
      <c r="Z35" s="137">
        <f>[2]datos!BZ277</f>
        <v>101.9975768943</v>
      </c>
      <c r="AA35" s="137">
        <f>[2]datos!CC277</f>
        <v>110.3131017077</v>
      </c>
      <c r="AB35" s="137">
        <f>[2]datos!CF277</f>
        <v>113.7661846495</v>
      </c>
      <c r="AC35" s="137">
        <f>[2]datos!CI277</f>
        <v>96.360553876699996</v>
      </c>
      <c r="AD35" s="137">
        <f>[2]datos!CL277</f>
        <v>107.5837865859</v>
      </c>
      <c r="AE35" s="137">
        <f>[2]datos!CO277</f>
        <v>102.1829219382</v>
      </c>
      <c r="AF35" s="137">
        <f>[2]datos!CR277</f>
        <v>96.455420498099997</v>
      </c>
      <c r="AG35" s="137">
        <f>[2]datos!CU277</f>
        <v>109.52875918620001</v>
      </c>
      <c r="AH35" s="137">
        <f>[2]datos!CX277</f>
        <v>89.784563340700004</v>
      </c>
      <c r="AI35" s="505">
        <f>[3]Datos!D277</f>
        <v>103.47718258018482</v>
      </c>
    </row>
    <row r="36" spans="1:35" x14ac:dyDescent="0.25">
      <c r="A36" s="295">
        <v>42309</v>
      </c>
      <c r="B36" s="137">
        <f>[2]datos!C278</f>
        <v>98.6788554269</v>
      </c>
      <c r="C36" s="137">
        <f>[2]datos!F278</f>
        <v>116.4421110176</v>
      </c>
      <c r="D36" s="137">
        <f>[2]datos!I278</f>
        <v>127.42622417</v>
      </c>
      <c r="E36" s="137">
        <f>[2]datos!L278</f>
        <v>95.823552518300005</v>
      </c>
      <c r="F36" s="137">
        <f>[2]datos!O278</f>
        <v>94.378014337400003</v>
      </c>
      <c r="G36" s="137">
        <f>[2]datos!R278</f>
        <v>94.381776042799999</v>
      </c>
      <c r="H36" s="137">
        <f>[2]datos!U278</f>
        <v>94.381776042799999</v>
      </c>
      <c r="I36" s="137">
        <f>[2]datos!AA278</f>
        <v>101.6706251478</v>
      </c>
      <c r="J36" s="137">
        <f>[2]datos!AD278</f>
        <v>94.362636121799994</v>
      </c>
      <c r="K36" s="137">
        <f>[2]datos!AG278</f>
        <v>154.3912345812</v>
      </c>
      <c r="L36" s="137">
        <f>[2]datos!AJ278</f>
        <v>82.402271305200003</v>
      </c>
      <c r="M36" s="137">
        <f>[2]datos!AM278</f>
        <v>94.734604725400004</v>
      </c>
      <c r="N36" s="137">
        <f>[2]datos!AP278</f>
        <v>91.390690008299998</v>
      </c>
      <c r="O36" s="137">
        <f>[2]datos!AS278</f>
        <v>90.226509627300004</v>
      </c>
      <c r="P36" s="137">
        <f>[2]datos!AV278</f>
        <v>98.4861188</v>
      </c>
      <c r="Q36" s="137">
        <f>[2]datos!AY278</f>
        <v>97.599956037599995</v>
      </c>
      <c r="R36" s="137">
        <f>[2]datos!BB278</f>
        <v>101.3116032089</v>
      </c>
      <c r="S36" s="137">
        <f>[2]datos!BE278</f>
        <v>109.54885756029999</v>
      </c>
      <c r="T36" s="137">
        <f>[2]datos!BH278</f>
        <v>108.2923617142</v>
      </c>
      <c r="U36" s="137">
        <f>[2]datos!BK278</f>
        <v>90.190675478399996</v>
      </c>
      <c r="V36" s="137">
        <f>[2]datos!BN278</f>
        <v>103.57536865519999</v>
      </c>
      <c r="W36" s="137">
        <f>[2]datos!BQ278</f>
        <v>158.66005493419999</v>
      </c>
      <c r="X36" s="137">
        <f>[2]datos!BT278</f>
        <v>96.821545543799999</v>
      </c>
      <c r="Y36" s="137">
        <f>[2]datos!BW278</f>
        <v>92.231010672599993</v>
      </c>
      <c r="Z36" s="137">
        <f>[2]datos!BZ278</f>
        <v>97.370437460000005</v>
      </c>
      <c r="AA36" s="137">
        <f>[2]datos!CC278</f>
        <v>99.807798156499999</v>
      </c>
      <c r="AB36" s="137">
        <f>[2]datos!CF278</f>
        <v>101.8023532871</v>
      </c>
      <c r="AC36" s="137">
        <f>[2]datos!CI278</f>
        <v>87.117770786500003</v>
      </c>
      <c r="AD36" s="137">
        <f>[2]datos!CL278</f>
        <v>98.113747795500004</v>
      </c>
      <c r="AE36" s="137">
        <f>[2]datos!CO278</f>
        <v>90.356610442900006</v>
      </c>
      <c r="AF36" s="137">
        <f>[2]datos!CR278</f>
        <v>86.815421130199994</v>
      </c>
      <c r="AG36" s="137">
        <f>[2]datos!CU278</f>
        <v>111.6904468238</v>
      </c>
      <c r="AH36" s="137">
        <f>[2]datos!CX278</f>
        <v>81.498856604699995</v>
      </c>
      <c r="AI36" s="505">
        <f>[3]Datos!D278</f>
        <v>97.227071739274351</v>
      </c>
    </row>
    <row r="37" spans="1:35" x14ac:dyDescent="0.25">
      <c r="A37" s="295">
        <v>42339</v>
      </c>
      <c r="B37" s="137">
        <f>[2]datos!C279</f>
        <v>97.813353337400002</v>
      </c>
      <c r="C37" s="137">
        <f>[2]datos!F279</f>
        <v>122.8384642636</v>
      </c>
      <c r="D37" s="137">
        <f>[2]datos!I279</f>
        <v>130.95375789170001</v>
      </c>
      <c r="E37" s="137">
        <f>[2]datos!L279</f>
        <v>98.045831779099998</v>
      </c>
      <c r="F37" s="137">
        <f>[2]datos!O279</f>
        <v>147.5918131503</v>
      </c>
      <c r="G37" s="137">
        <f>[2]datos!R279</f>
        <v>89.539103317400006</v>
      </c>
      <c r="H37" s="137">
        <f>[2]datos!U279</f>
        <v>89.539103317400006</v>
      </c>
      <c r="I37" s="137">
        <f>[2]datos!AA279</f>
        <v>105.7501411344</v>
      </c>
      <c r="J37" s="137">
        <f>[2]datos!AD279</f>
        <v>99.653330371199999</v>
      </c>
      <c r="K37" s="137">
        <f>[2]datos!AG279</f>
        <v>157.48065164920001</v>
      </c>
      <c r="L37" s="137">
        <f>[2]datos!AJ279</f>
        <v>80.552933955499995</v>
      </c>
      <c r="M37" s="137">
        <f>[2]datos!AM279</f>
        <v>91.350612583200004</v>
      </c>
      <c r="N37" s="137">
        <f>[2]datos!AP279</f>
        <v>96.351150537199999</v>
      </c>
      <c r="O37" s="137">
        <f>[2]datos!AS279</f>
        <v>90.512895115199996</v>
      </c>
      <c r="P37" s="137">
        <f>[2]datos!AV279</f>
        <v>86.693125242099995</v>
      </c>
      <c r="Q37" s="137">
        <f>[2]datos!AY279</f>
        <v>93.214825622999996</v>
      </c>
      <c r="R37" s="137">
        <f>[2]datos!BB279</f>
        <v>96.466761079500003</v>
      </c>
      <c r="S37" s="137">
        <f>[2]datos!BE279</f>
        <v>95.897393865799998</v>
      </c>
      <c r="T37" s="137">
        <f>[2]datos!BH279</f>
        <v>82.698906576699997</v>
      </c>
      <c r="U37" s="137">
        <f>[2]datos!BK279</f>
        <v>91.038752397699994</v>
      </c>
      <c r="V37" s="137">
        <f>[2]datos!BN279</f>
        <v>103.83701469819999</v>
      </c>
      <c r="W37" s="137">
        <f>[2]datos!BQ279</f>
        <v>176.99887334319999</v>
      </c>
      <c r="X37" s="137">
        <f>[2]datos!BT279</f>
        <v>97.609007450799993</v>
      </c>
      <c r="Y37" s="137">
        <f>[2]datos!BW279</f>
        <v>82.100716862400006</v>
      </c>
      <c r="Z37" s="137">
        <f>[2]datos!BZ279</f>
        <v>96.647553623600004</v>
      </c>
      <c r="AA37" s="137">
        <f>[2]datos!CC279</f>
        <v>96.531307790300005</v>
      </c>
      <c r="AB37" s="137">
        <f>[2]datos!CF279</f>
        <v>98.076664860400001</v>
      </c>
      <c r="AC37" s="137">
        <f>[2]datos!CI279</f>
        <v>79.880141872199999</v>
      </c>
      <c r="AD37" s="137">
        <f>[2]datos!CL279</f>
        <v>91.517595502700004</v>
      </c>
      <c r="AE37" s="137">
        <f>[2]datos!CO279</f>
        <v>85.099890527100001</v>
      </c>
      <c r="AF37" s="137">
        <f>[2]datos!CR279</f>
        <v>75.613428583200005</v>
      </c>
      <c r="AG37" s="137">
        <f>[2]datos!CU279</f>
        <v>98.896606744899998</v>
      </c>
      <c r="AH37" s="137">
        <f>[2]datos!CX279</f>
        <v>80.058183192900003</v>
      </c>
      <c r="AI37" s="505">
        <f>[3]Datos!D279</f>
        <v>96.303700428649861</v>
      </c>
    </row>
    <row r="38" spans="1:35" x14ac:dyDescent="0.25">
      <c r="A38" s="295">
        <v>42370</v>
      </c>
      <c r="B38" s="137">
        <f>[2]datos!C280</f>
        <v>95.467411170000005</v>
      </c>
      <c r="C38" s="137">
        <f>[2]datos!F280</f>
        <v>119.99805616960001</v>
      </c>
      <c r="D38" s="137">
        <f>[2]datos!I280</f>
        <v>130.92410755629999</v>
      </c>
      <c r="E38" s="137">
        <f>[2]datos!L280</f>
        <v>98.417929136500007</v>
      </c>
      <c r="F38" s="137">
        <f>[2]datos!O280</f>
        <v>102.6484077827</v>
      </c>
      <c r="G38" s="137">
        <f>[2]datos!R280</f>
        <v>86.255622520700001</v>
      </c>
      <c r="H38" s="137">
        <f>[2]datos!U280</f>
        <v>86.255622520700001</v>
      </c>
      <c r="I38" s="137">
        <f>[2]datos!AA280</f>
        <v>91.488145434299994</v>
      </c>
      <c r="J38" s="137">
        <f>[2]datos!AD280</f>
        <v>86.055701784999997</v>
      </c>
      <c r="K38" s="137">
        <f>[2]datos!AG280</f>
        <v>124.08684688690001</v>
      </c>
      <c r="L38" s="137">
        <f>[2]datos!AJ280</f>
        <v>84.926078076099998</v>
      </c>
      <c r="M38" s="137">
        <f>[2]datos!AM280</f>
        <v>92.754658748599994</v>
      </c>
      <c r="N38" s="137">
        <f>[2]datos!AP280</f>
        <v>96.034790732900007</v>
      </c>
      <c r="O38" s="137">
        <f>[2]datos!AS280</f>
        <v>78.061084789999995</v>
      </c>
      <c r="P38" s="137">
        <f>[2]datos!AV280</f>
        <v>91.598447250600003</v>
      </c>
      <c r="Q38" s="137">
        <f>[2]datos!AY280</f>
        <v>95.511981090299997</v>
      </c>
      <c r="R38" s="137">
        <f>[2]datos!BB280</f>
        <v>88.230045091500003</v>
      </c>
      <c r="S38" s="137">
        <f>[2]datos!BE280</f>
        <v>96.741981808899993</v>
      </c>
      <c r="T38" s="137">
        <f>[2]datos!BH280</f>
        <v>86.547079143999994</v>
      </c>
      <c r="U38" s="137">
        <f>[2]datos!BK280</f>
        <v>92.472527150199994</v>
      </c>
      <c r="V38" s="137">
        <f>[2]datos!BN280</f>
        <v>81.283788419900006</v>
      </c>
      <c r="W38" s="137">
        <f>[2]datos!BQ280</f>
        <v>165.8243686269</v>
      </c>
      <c r="X38" s="137">
        <f>[2]datos!BT280</f>
        <v>96.170078668100004</v>
      </c>
      <c r="Y38" s="137">
        <f>[2]datos!BW280</f>
        <v>91.237964375399997</v>
      </c>
      <c r="Z38" s="137">
        <f>[2]datos!BZ280</f>
        <v>92.453891994399996</v>
      </c>
      <c r="AA38" s="137">
        <f>[2]datos!CC280</f>
        <v>106.4794917024</v>
      </c>
      <c r="AB38" s="137">
        <f>[2]datos!CF280</f>
        <v>102.78940737160001</v>
      </c>
      <c r="AC38" s="137">
        <f>[2]datos!CI280</f>
        <v>87.432750659299998</v>
      </c>
      <c r="AD38" s="137">
        <f>[2]datos!CL280</f>
        <v>95.988800962599996</v>
      </c>
      <c r="AE38" s="137">
        <f>[2]datos!CO280</f>
        <v>85.638885497800004</v>
      </c>
      <c r="AF38" s="137">
        <f>[2]datos!CR280</f>
        <v>80.818047951200001</v>
      </c>
      <c r="AG38" s="137">
        <f>[2]datos!CU280</f>
        <v>88.775395702300003</v>
      </c>
      <c r="AH38" s="137">
        <f>[2]datos!CX280</f>
        <v>80.001627356900002</v>
      </c>
      <c r="AI38" s="505">
        <f>[3]Datos!D280</f>
        <v>96.511562261735975</v>
      </c>
    </row>
    <row r="39" spans="1:35" x14ac:dyDescent="0.25">
      <c r="A39" s="295">
        <v>42401</v>
      </c>
      <c r="B39" s="137">
        <f>[2]datos!C281</f>
        <v>96.991966840100005</v>
      </c>
      <c r="C39" s="137">
        <f>[2]datos!F281</f>
        <v>116.5856310198</v>
      </c>
      <c r="D39" s="137">
        <f>[2]datos!I281</f>
        <v>120.2700336339</v>
      </c>
      <c r="E39" s="137">
        <f>[2]datos!L281</f>
        <v>99.670468921899996</v>
      </c>
      <c r="F39" s="137">
        <f>[2]datos!O281</f>
        <v>152.12857457839999</v>
      </c>
      <c r="G39" s="137">
        <f>[2]datos!R281</f>
        <v>84.988040785199999</v>
      </c>
      <c r="H39" s="137">
        <f>[2]datos!U281</f>
        <v>84.988040785199999</v>
      </c>
      <c r="I39" s="137">
        <f>[2]datos!AA281</f>
        <v>97.956290160500004</v>
      </c>
      <c r="J39" s="137">
        <f>[2]datos!AD281</f>
        <v>95.585692128399998</v>
      </c>
      <c r="K39" s="137">
        <f>[2]datos!AG281</f>
        <v>119.55188152860001</v>
      </c>
      <c r="L39" s="137">
        <f>[2]datos!AJ281</f>
        <v>86.414654216200006</v>
      </c>
      <c r="M39" s="137">
        <f>[2]datos!AM281</f>
        <v>94.020272589000001</v>
      </c>
      <c r="N39" s="137">
        <f>[2]datos!AP281</f>
        <v>96.276432970000002</v>
      </c>
      <c r="O39" s="137">
        <f>[2]datos!AS281</f>
        <v>81.475525515300006</v>
      </c>
      <c r="P39" s="137">
        <f>[2]datos!AV281</f>
        <v>99.466065011799998</v>
      </c>
      <c r="Q39" s="137">
        <f>[2]datos!AY281</f>
        <v>102.3731491181</v>
      </c>
      <c r="R39" s="137">
        <f>[2]datos!BB281</f>
        <v>96.794514731700005</v>
      </c>
      <c r="S39" s="137">
        <f>[2]datos!BE281</f>
        <v>103.1927829839</v>
      </c>
      <c r="T39" s="137">
        <f>[2]datos!BH281</f>
        <v>96.573313865100005</v>
      </c>
      <c r="U39" s="137">
        <f>[2]datos!BK281</f>
        <v>91.635537871799997</v>
      </c>
      <c r="V39" s="137">
        <f>[2]datos!BN281</f>
        <v>87.671806393200001</v>
      </c>
      <c r="W39" s="137">
        <f>[2]datos!BQ281</f>
        <v>164.45864203470001</v>
      </c>
      <c r="X39" s="137">
        <f>[2]datos!BT281</f>
        <v>99.462737455199999</v>
      </c>
      <c r="Y39" s="137">
        <f>[2]datos!BW281</f>
        <v>96.4672492519</v>
      </c>
      <c r="Z39" s="137">
        <f>[2]datos!BZ281</f>
        <v>94.270825236199997</v>
      </c>
      <c r="AA39" s="137">
        <f>[2]datos!CC281</f>
        <v>104.9022668623</v>
      </c>
      <c r="AB39" s="137">
        <f>[2]datos!CF281</f>
        <v>106.9785281538</v>
      </c>
      <c r="AC39" s="137">
        <f>[2]datos!CI281</f>
        <v>88.775666510400001</v>
      </c>
      <c r="AD39" s="137">
        <f>[2]datos!CL281</f>
        <v>91.204675722499999</v>
      </c>
      <c r="AE39" s="137">
        <f>[2]datos!CO281</f>
        <v>86.660838682999994</v>
      </c>
      <c r="AF39" s="137">
        <f>[2]datos!CR281</f>
        <v>81.902337918599997</v>
      </c>
      <c r="AG39" s="137">
        <f>[2]datos!CU281</f>
        <v>92.779388502900005</v>
      </c>
      <c r="AH39" s="137">
        <f>[2]datos!CX281</f>
        <v>88.707714748100003</v>
      </c>
      <c r="AI39" s="505">
        <f>[3]Datos!D281</f>
        <v>97.834245592550957</v>
      </c>
    </row>
    <row r="40" spans="1:35" x14ac:dyDescent="0.25">
      <c r="A40" s="295">
        <v>42430</v>
      </c>
      <c r="B40" s="137">
        <f>[2]datos!C282</f>
        <v>98.713875161299995</v>
      </c>
      <c r="C40" s="137">
        <f>[2]datos!F282</f>
        <v>121.5463546405</v>
      </c>
      <c r="D40" s="137">
        <f>[2]datos!I282</f>
        <v>128.48645321820001</v>
      </c>
      <c r="E40" s="137">
        <f>[2]datos!L282</f>
        <v>99.726593642400005</v>
      </c>
      <c r="F40" s="137">
        <f>[2]datos!O282</f>
        <v>145.36675165470001</v>
      </c>
      <c r="G40" s="137">
        <f>[2]datos!R282</f>
        <v>88.093396280899995</v>
      </c>
      <c r="H40" s="137">
        <f>[2]datos!U282</f>
        <v>88.093396280899995</v>
      </c>
      <c r="I40" s="137">
        <f>[2]datos!AA282</f>
        <v>94.499423945000004</v>
      </c>
      <c r="J40" s="137">
        <f>[2]datos!AD282</f>
        <v>91.811520809499996</v>
      </c>
      <c r="K40" s="137">
        <f>[2]datos!AG282</f>
        <v>117.84761786590001</v>
      </c>
      <c r="L40" s="137">
        <f>[2]datos!AJ282</f>
        <v>82.752843813200002</v>
      </c>
      <c r="M40" s="137">
        <f>[2]datos!AM282</f>
        <v>96.533298685299997</v>
      </c>
      <c r="N40" s="137">
        <f>[2]datos!AP282</f>
        <v>98.125084806199993</v>
      </c>
      <c r="O40" s="137">
        <f>[2]datos!AS282</f>
        <v>90.477729847600003</v>
      </c>
      <c r="P40" s="137">
        <f>[2]datos!AV282</f>
        <v>98.703495695699999</v>
      </c>
      <c r="Q40" s="137">
        <f>[2]datos!AY282</f>
        <v>102.0436938356</v>
      </c>
      <c r="R40" s="137">
        <f>[2]datos!BB282</f>
        <v>95.365496452599999</v>
      </c>
      <c r="S40" s="137">
        <f>[2]datos!BE282</f>
        <v>109.7561977363</v>
      </c>
      <c r="T40" s="137">
        <f>[2]datos!BH282</f>
        <v>110.2107988435</v>
      </c>
      <c r="U40" s="137">
        <f>[2]datos!BK282</f>
        <v>96.667074166000006</v>
      </c>
      <c r="V40" s="137">
        <f>[2]datos!BN282</f>
        <v>93.141079080500006</v>
      </c>
      <c r="W40" s="137">
        <f>[2]datos!BQ282</f>
        <v>178.88783361079999</v>
      </c>
      <c r="X40" s="137">
        <f>[2]datos!BT282</f>
        <v>100.6205021932</v>
      </c>
      <c r="Y40" s="137">
        <f>[2]datos!BW282</f>
        <v>97.372637503999997</v>
      </c>
      <c r="Z40" s="137">
        <f>[2]datos!BZ282</f>
        <v>98.548931359500003</v>
      </c>
      <c r="AA40" s="137">
        <f>[2]datos!CC282</f>
        <v>105.8540520119</v>
      </c>
      <c r="AB40" s="137">
        <f>[2]datos!CF282</f>
        <v>106.2154654436</v>
      </c>
      <c r="AC40" s="137">
        <f>[2]datos!CI282</f>
        <v>95.655790801500004</v>
      </c>
      <c r="AD40" s="137">
        <f>[2]datos!CL282</f>
        <v>90.374855163099994</v>
      </c>
      <c r="AE40" s="137">
        <f>[2]datos!CO282</f>
        <v>88.785118699600005</v>
      </c>
      <c r="AF40" s="137">
        <f>[2]datos!CR282</f>
        <v>82.7928526858</v>
      </c>
      <c r="AG40" s="137">
        <f>[2]datos!CU282</f>
        <v>98.539571550000005</v>
      </c>
      <c r="AH40" s="137">
        <f>[2]datos!CX282</f>
        <v>93.378323202700003</v>
      </c>
      <c r="AI40" s="505">
        <f>[3]Datos!D282</f>
        <v>100.85793745619978</v>
      </c>
    </row>
    <row r="41" spans="1:35" x14ac:dyDescent="0.25">
      <c r="A41" s="295">
        <v>42461</v>
      </c>
      <c r="B41" s="137">
        <f>[2]datos!C283</f>
        <v>100.29503699350001</v>
      </c>
      <c r="C41" s="137">
        <f>[2]datos!F283</f>
        <v>116.3223528961</v>
      </c>
      <c r="D41" s="137">
        <f>[2]datos!I283</f>
        <v>121.77168459409999</v>
      </c>
      <c r="E41" s="137">
        <f>[2]datos!L283</f>
        <v>104.75762924759999</v>
      </c>
      <c r="F41" s="137">
        <f>[2]datos!O283</f>
        <v>111.1124358257</v>
      </c>
      <c r="G41" s="137">
        <f>[2]datos!R283</f>
        <v>91.070554342299999</v>
      </c>
      <c r="H41" s="137">
        <f>[2]datos!U283</f>
        <v>91.070554342299999</v>
      </c>
      <c r="I41" s="137">
        <f>[2]datos!AA283</f>
        <v>101.2988844262</v>
      </c>
      <c r="J41" s="137">
        <f>[2]datos!AD283</f>
        <v>102.4319326909</v>
      </c>
      <c r="K41" s="137">
        <f>[2]datos!AG283</f>
        <v>111.0845643502</v>
      </c>
      <c r="L41" s="137">
        <f>[2]datos!AJ283</f>
        <v>83.139739501500003</v>
      </c>
      <c r="M41" s="137">
        <f>[2]datos!AM283</f>
        <v>97.744225700800001</v>
      </c>
      <c r="N41" s="137">
        <f>[2]datos!AP283</f>
        <v>99.157632231199997</v>
      </c>
      <c r="O41" s="137">
        <f>[2]datos!AS283</f>
        <v>95.075275878400006</v>
      </c>
      <c r="P41" s="137">
        <f>[2]datos!AV283</f>
        <v>100.82877597940001</v>
      </c>
      <c r="Q41" s="137">
        <f>[2]datos!AY283</f>
        <v>107.4342607459</v>
      </c>
      <c r="R41" s="137">
        <f>[2]datos!BB283</f>
        <v>96.132949096700003</v>
      </c>
      <c r="S41" s="137">
        <f>[2]datos!BE283</f>
        <v>105.05307339559999</v>
      </c>
      <c r="T41" s="137">
        <f>[2]datos!BH283</f>
        <v>105.6927962848</v>
      </c>
      <c r="U41" s="137">
        <f>[2]datos!BK283</f>
        <v>95.147099803299994</v>
      </c>
      <c r="V41" s="137">
        <f>[2]datos!BN283</f>
        <v>99.347137073200003</v>
      </c>
      <c r="W41" s="137">
        <f>[2]datos!BQ283</f>
        <v>172.5785981635</v>
      </c>
      <c r="X41" s="137">
        <f>[2]datos!BT283</f>
        <v>100.2953908634</v>
      </c>
      <c r="Y41" s="137">
        <f>[2]datos!BW283</f>
        <v>93.625271254899999</v>
      </c>
      <c r="Z41" s="137">
        <f>[2]datos!BZ283</f>
        <v>102.36196807250001</v>
      </c>
      <c r="AA41" s="137">
        <f>[2]datos!CC283</f>
        <v>102.9388116999</v>
      </c>
      <c r="AB41" s="137">
        <f>[2]datos!CF283</f>
        <v>104.66107905059999</v>
      </c>
      <c r="AC41" s="137">
        <f>[2]datos!CI283</f>
        <v>99.056465079199995</v>
      </c>
      <c r="AD41" s="137">
        <f>[2]datos!CL283</f>
        <v>91.330555178400004</v>
      </c>
      <c r="AE41" s="137">
        <f>[2]datos!CO283</f>
        <v>93.576360641400001</v>
      </c>
      <c r="AF41" s="137">
        <f>[2]datos!CR283</f>
        <v>86.550484855999997</v>
      </c>
      <c r="AG41" s="137">
        <f>[2]datos!CU283</f>
        <v>96.934894293699998</v>
      </c>
      <c r="AH41" s="137">
        <f>[2]datos!CX283</f>
        <v>92.248269545200003</v>
      </c>
      <c r="AI41" s="505">
        <f>[3]Datos!D283</f>
        <v>101.26731990389851</v>
      </c>
    </row>
    <row r="42" spans="1:35" x14ac:dyDescent="0.25">
      <c r="A42" s="295">
        <v>42491</v>
      </c>
      <c r="B42" s="137">
        <f>[2]datos!C284</f>
        <v>99.523156012300007</v>
      </c>
      <c r="C42" s="137">
        <f>[2]datos!F284</f>
        <v>117.89500208520001</v>
      </c>
      <c r="D42" s="137">
        <f>[2]datos!I284</f>
        <v>125.6438590959</v>
      </c>
      <c r="E42" s="137">
        <f>[2]datos!L284</f>
        <v>107.0401890768</v>
      </c>
      <c r="F42" s="137">
        <f>[2]datos!O284</f>
        <v>86.478609270199996</v>
      </c>
      <c r="G42" s="137">
        <f>[2]datos!R284</f>
        <v>96.318979269799996</v>
      </c>
      <c r="H42" s="137">
        <f>[2]datos!U284</f>
        <v>96.318979269799996</v>
      </c>
      <c r="I42" s="137">
        <f>[2]datos!AA284</f>
        <v>99.8430367096</v>
      </c>
      <c r="J42" s="137">
        <f>[2]datos!AD284</f>
        <v>97.786064115599999</v>
      </c>
      <c r="K42" s="137">
        <f>[2]datos!AG284</f>
        <v>120.64424036379999</v>
      </c>
      <c r="L42" s="137">
        <f>[2]datos!AJ284</f>
        <v>87.399648317599997</v>
      </c>
      <c r="M42" s="137">
        <f>[2]datos!AM284</f>
        <v>96.157987968900002</v>
      </c>
      <c r="N42" s="137">
        <f>[2]datos!AP284</f>
        <v>96.222327870200004</v>
      </c>
      <c r="O42" s="137">
        <f>[2]datos!AS284</f>
        <v>98.534197254600002</v>
      </c>
      <c r="P42" s="137">
        <f>[2]datos!AV284</f>
        <v>99.762460550200004</v>
      </c>
      <c r="Q42" s="137">
        <f>[2]datos!AY284</f>
        <v>109.7792231566</v>
      </c>
      <c r="R42" s="137">
        <f>[2]datos!BB284</f>
        <v>96.544244012999997</v>
      </c>
      <c r="S42" s="137">
        <f>[2]datos!BE284</f>
        <v>107.3425838883</v>
      </c>
      <c r="T42" s="137">
        <f>[2]datos!BH284</f>
        <v>100.7971934995</v>
      </c>
      <c r="U42" s="137">
        <f>[2]datos!BK284</f>
        <v>93.933549503099997</v>
      </c>
      <c r="V42" s="137">
        <f>[2]datos!BN284</f>
        <v>99.416243843800004</v>
      </c>
      <c r="W42" s="137">
        <f>[2]datos!BQ284</f>
        <v>160.8618080782</v>
      </c>
      <c r="X42" s="137">
        <f>[2]datos!BT284</f>
        <v>104.9714466233</v>
      </c>
      <c r="Y42" s="137">
        <f>[2]datos!BW284</f>
        <v>98.91546701</v>
      </c>
      <c r="Z42" s="137">
        <f>[2]datos!BZ284</f>
        <v>104.2223831587</v>
      </c>
      <c r="AA42" s="137">
        <f>[2]datos!CC284</f>
        <v>105.3366076432</v>
      </c>
      <c r="AB42" s="137">
        <f>[2]datos!CF284</f>
        <v>105.9320552682</v>
      </c>
      <c r="AC42" s="137">
        <f>[2]datos!CI284</f>
        <v>92.733038992000004</v>
      </c>
      <c r="AD42" s="137">
        <f>[2]datos!CL284</f>
        <v>87.612523778600007</v>
      </c>
      <c r="AE42" s="137">
        <f>[2]datos!CO284</f>
        <v>93.730314575999998</v>
      </c>
      <c r="AF42" s="137">
        <f>[2]datos!CR284</f>
        <v>82.670652059899993</v>
      </c>
      <c r="AG42" s="137">
        <f>[2]datos!CU284</f>
        <v>100.7609960007</v>
      </c>
      <c r="AH42" s="137">
        <f>[2]datos!CX284</f>
        <v>90.549327903299996</v>
      </c>
      <c r="AI42" s="505">
        <f>[3]Datos!D284</f>
        <v>100.40296340785831</v>
      </c>
    </row>
    <row r="43" spans="1:35" x14ac:dyDescent="0.25">
      <c r="A43" s="295">
        <v>42522</v>
      </c>
      <c r="B43" s="137">
        <f>[2]datos!C285</f>
        <v>99.967085512699995</v>
      </c>
      <c r="C43" s="137">
        <f>[2]datos!F285</f>
        <v>115.5846561341</v>
      </c>
      <c r="D43" s="137">
        <f>[2]datos!I285</f>
        <v>121.9682279029</v>
      </c>
      <c r="E43" s="137">
        <f>[2]datos!L285</f>
        <v>102.6038796517</v>
      </c>
      <c r="F43" s="137">
        <f>[2]datos!O285</f>
        <v>107.04804284940001</v>
      </c>
      <c r="G43" s="137">
        <f>[2]datos!R285</f>
        <v>98.619928159400004</v>
      </c>
      <c r="H43" s="137">
        <f>[2]datos!U285</f>
        <v>98.619928159400004</v>
      </c>
      <c r="I43" s="137">
        <f>[2]datos!AA285</f>
        <v>96.502489525100003</v>
      </c>
      <c r="J43" s="137">
        <f>[2]datos!AD285</f>
        <v>93.555180880199998</v>
      </c>
      <c r="K43" s="137">
        <f>[2]datos!AG285</f>
        <v>120.9873774026</v>
      </c>
      <c r="L43" s="137">
        <f>[2]datos!AJ285</f>
        <v>84.937012281099996</v>
      </c>
      <c r="M43" s="137">
        <f>[2]datos!AM285</f>
        <v>98.095795174800003</v>
      </c>
      <c r="N43" s="137">
        <f>[2]datos!AP285</f>
        <v>92.313066411999998</v>
      </c>
      <c r="O43" s="137">
        <f>[2]datos!AS285</f>
        <v>96.357031950299998</v>
      </c>
      <c r="P43" s="137">
        <f>[2]datos!AV285</f>
        <v>101.2637574841</v>
      </c>
      <c r="Q43" s="137">
        <f>[2]datos!AY285</f>
        <v>109.0168014062</v>
      </c>
      <c r="R43" s="137">
        <f>[2]datos!BB285</f>
        <v>97.700086983000006</v>
      </c>
      <c r="S43" s="137">
        <f>[2]datos!BE285</f>
        <v>107.30610753960001</v>
      </c>
      <c r="T43" s="137">
        <f>[2]datos!BH285</f>
        <v>120.3331385395</v>
      </c>
      <c r="U43" s="137">
        <f>[2]datos!BK285</f>
        <v>93.915282229699997</v>
      </c>
      <c r="V43" s="137">
        <f>[2]datos!BN285</f>
        <v>95.609683596599993</v>
      </c>
      <c r="W43" s="137">
        <f>[2]datos!BQ285</f>
        <v>159.3729545134</v>
      </c>
      <c r="X43" s="137">
        <f>[2]datos!BT285</f>
        <v>104.8644349983</v>
      </c>
      <c r="Y43" s="137">
        <f>[2]datos!BW285</f>
        <v>98.048496011599994</v>
      </c>
      <c r="Z43" s="137">
        <f>[2]datos!BZ285</f>
        <v>102.4436542415</v>
      </c>
      <c r="AA43" s="137">
        <f>[2]datos!CC285</f>
        <v>105.6688560309</v>
      </c>
      <c r="AB43" s="137">
        <f>[2]datos!CF285</f>
        <v>108.18185034859999</v>
      </c>
      <c r="AC43" s="137">
        <f>[2]datos!CI285</f>
        <v>96.824231955299993</v>
      </c>
      <c r="AD43" s="137">
        <f>[2]datos!CL285</f>
        <v>92.664319119400005</v>
      </c>
      <c r="AE43" s="137">
        <f>[2]datos!CO285</f>
        <v>93.695203612599997</v>
      </c>
      <c r="AF43" s="137">
        <f>[2]datos!CR285</f>
        <v>90.787351069699994</v>
      </c>
      <c r="AG43" s="137">
        <f>[2]datos!CU285</f>
        <v>98.108947861999994</v>
      </c>
      <c r="AH43" s="137">
        <f>[2]datos!CX285</f>
        <v>96.105608628900001</v>
      </c>
      <c r="AI43" s="505">
        <f>[3]Datos!D285</f>
        <v>100.39603933958327</v>
      </c>
    </row>
    <row r="44" spans="1:35" x14ac:dyDescent="0.25">
      <c r="A44" s="295">
        <v>42552</v>
      </c>
      <c r="B44" s="137">
        <f>[2]datos!C286</f>
        <v>99.329986095199999</v>
      </c>
      <c r="C44" s="137">
        <f>[2]datos!F286</f>
        <v>119.9465697168</v>
      </c>
      <c r="D44" s="137">
        <f>[2]datos!I286</f>
        <v>124.4269970547</v>
      </c>
      <c r="E44" s="137">
        <f>[2]datos!L286</f>
        <v>105.03847213109999</v>
      </c>
      <c r="F44" s="137">
        <f>[2]datos!O286</f>
        <v>138.8531647893</v>
      </c>
      <c r="G44" s="137">
        <f>[2]datos!R286</f>
        <v>101.2628754882</v>
      </c>
      <c r="H44" s="137">
        <f>[2]datos!U286</f>
        <v>101.2628754882</v>
      </c>
      <c r="I44" s="137">
        <f>[2]datos!AA286</f>
        <v>99.388601686100003</v>
      </c>
      <c r="J44" s="137">
        <f>[2]datos!AD286</f>
        <v>97.289400462800003</v>
      </c>
      <c r="K44" s="137">
        <f>[2]datos!AG286</f>
        <v>118.60176355900001</v>
      </c>
      <c r="L44" s="137">
        <f>[2]datos!AJ286</f>
        <v>89.062414396700007</v>
      </c>
      <c r="M44" s="137">
        <f>[2]datos!AM286</f>
        <v>95.126023554400007</v>
      </c>
      <c r="N44" s="137">
        <f>[2]datos!AP286</f>
        <v>92.200479597400005</v>
      </c>
      <c r="O44" s="137">
        <f>[2]datos!AS286</f>
        <v>96.081310746300005</v>
      </c>
      <c r="P44" s="137">
        <f>[2]datos!AV286</f>
        <v>105.1725169944</v>
      </c>
      <c r="Q44" s="137">
        <f>[2]datos!AY286</f>
        <v>98.347984645799997</v>
      </c>
      <c r="R44" s="137">
        <f>[2]datos!BB286</f>
        <v>99.754600318900003</v>
      </c>
      <c r="S44" s="137">
        <f>[2]datos!BE286</f>
        <v>103.1449613515</v>
      </c>
      <c r="T44" s="137">
        <f>[2]datos!BH286</f>
        <v>95.994771387399993</v>
      </c>
      <c r="U44" s="137">
        <f>[2]datos!BK286</f>
        <v>94.740164525099999</v>
      </c>
      <c r="V44" s="137">
        <f>[2]datos!BN286</f>
        <v>91.703654350600004</v>
      </c>
      <c r="W44" s="137">
        <f>[2]datos!BQ286</f>
        <v>146.60845582709999</v>
      </c>
      <c r="X44" s="137">
        <f>[2]datos!BT286</f>
        <v>106.04755003779999</v>
      </c>
      <c r="Y44" s="137">
        <f>[2]datos!BW286</f>
        <v>96.032773791400004</v>
      </c>
      <c r="Z44" s="137">
        <f>[2]datos!BZ286</f>
        <v>105.64183641309999</v>
      </c>
      <c r="AA44" s="137">
        <f>[2]datos!CC286</f>
        <v>103.50857001919999</v>
      </c>
      <c r="AB44" s="137">
        <f>[2]datos!CF286</f>
        <v>102.5286561607</v>
      </c>
      <c r="AC44" s="137">
        <f>[2]datos!CI286</f>
        <v>88.606893926599994</v>
      </c>
      <c r="AD44" s="137">
        <f>[2]datos!CL286</f>
        <v>96.970344028900001</v>
      </c>
      <c r="AE44" s="137">
        <f>[2]datos!CO286</f>
        <v>93.151452234800004</v>
      </c>
      <c r="AF44" s="137">
        <f>[2]datos!CR286</f>
        <v>82.849758630300002</v>
      </c>
      <c r="AG44" s="137">
        <f>[2]datos!CU286</f>
        <v>94.640602512399994</v>
      </c>
      <c r="AH44" s="137">
        <f>[2]datos!CX286</f>
        <v>90.018725266199993</v>
      </c>
      <c r="AI44" s="505">
        <f>[3]Datos!D286</f>
        <v>98.989829085496439</v>
      </c>
    </row>
    <row r="45" spans="1:35" x14ac:dyDescent="0.25">
      <c r="A45" s="295">
        <v>42583</v>
      </c>
      <c r="B45" s="137">
        <f>[2]datos!C287</f>
        <v>101.1363447387</v>
      </c>
      <c r="C45" s="137">
        <f>[2]datos!F287</f>
        <v>114.81801212569999</v>
      </c>
      <c r="D45" s="137">
        <f>[2]datos!I287</f>
        <v>123.1362657218</v>
      </c>
      <c r="E45" s="137">
        <f>[2]datos!L287</f>
        <v>101.64548377059999</v>
      </c>
      <c r="F45" s="137">
        <f>[2]datos!O287</f>
        <v>87.621558523700003</v>
      </c>
      <c r="G45" s="137">
        <f>[2]datos!R287</f>
        <v>101.1186438209</v>
      </c>
      <c r="H45" s="137">
        <f>[2]datos!U287</f>
        <v>101.1186438209</v>
      </c>
      <c r="I45" s="137">
        <f>[2]datos!AA287</f>
        <v>97.764100528399993</v>
      </c>
      <c r="J45" s="137">
        <f>[2]datos!AD287</f>
        <v>95.975119606800007</v>
      </c>
      <c r="K45" s="137">
        <f>[2]datos!AG287</f>
        <v>115.0180039518</v>
      </c>
      <c r="L45" s="137">
        <f>[2]datos!AJ287</f>
        <v>87.927684785400004</v>
      </c>
      <c r="M45" s="137">
        <f>[2]datos!AM287</f>
        <v>99.489085884199994</v>
      </c>
      <c r="N45" s="137">
        <f>[2]datos!AP287</f>
        <v>93.354692087199993</v>
      </c>
      <c r="O45" s="137">
        <f>[2]datos!AS287</f>
        <v>102.96331136409999</v>
      </c>
      <c r="P45" s="137">
        <f>[2]datos!AV287</f>
        <v>109.04703526519999</v>
      </c>
      <c r="Q45" s="137">
        <f>[2]datos!AY287</f>
        <v>108.7140155176</v>
      </c>
      <c r="R45" s="137">
        <f>[2]datos!BB287</f>
        <v>101.3931294865</v>
      </c>
      <c r="S45" s="137">
        <f>[2]datos!BE287</f>
        <v>107.59711414740001</v>
      </c>
      <c r="T45" s="137">
        <f>[2]datos!BH287</f>
        <v>103.280074441</v>
      </c>
      <c r="U45" s="137">
        <f>[2]datos!BK287</f>
        <v>93.442555523600006</v>
      </c>
      <c r="V45" s="137">
        <f>[2]datos!BN287</f>
        <v>97.425006460600002</v>
      </c>
      <c r="W45" s="137">
        <f>[2]datos!BQ287</f>
        <v>141.664259644</v>
      </c>
      <c r="X45" s="137">
        <f>[2]datos!BT287</f>
        <v>105.36920910729999</v>
      </c>
      <c r="Y45" s="137">
        <f>[2]datos!BW287</f>
        <v>100.02073523120001</v>
      </c>
      <c r="Z45" s="137">
        <f>[2]datos!BZ287</f>
        <v>101.9473973703</v>
      </c>
      <c r="AA45" s="137">
        <f>[2]datos!CC287</f>
        <v>106.64194588079999</v>
      </c>
      <c r="AB45" s="137">
        <f>[2]datos!CF287</f>
        <v>110.2753560988</v>
      </c>
      <c r="AC45" s="137">
        <f>[2]datos!CI287</f>
        <v>89.882771510500007</v>
      </c>
      <c r="AD45" s="137">
        <f>[2]datos!CL287</f>
        <v>100.61519082300001</v>
      </c>
      <c r="AE45" s="137">
        <f>[2]datos!CO287</f>
        <v>97.510614995099999</v>
      </c>
      <c r="AF45" s="137">
        <f>[2]datos!CR287</f>
        <v>93.999884105000007</v>
      </c>
      <c r="AG45" s="137">
        <f>[2]datos!CU287</f>
        <v>104.6161586442</v>
      </c>
      <c r="AH45" s="137">
        <f>[2]datos!CX287</f>
        <v>93.941045219900005</v>
      </c>
      <c r="AI45" s="505">
        <f>[3]Datos!D287</f>
        <v>101.21674558581988</v>
      </c>
    </row>
    <row r="46" spans="1:35" x14ac:dyDescent="0.25">
      <c r="A46" s="295">
        <v>42614</v>
      </c>
      <c r="B46" s="137">
        <f>[2]datos!C288</f>
        <v>99.125055541799995</v>
      </c>
      <c r="C46" s="137">
        <f>[2]datos!F288</f>
        <v>112.43266306069999</v>
      </c>
      <c r="D46" s="137">
        <f>[2]datos!I288</f>
        <v>117.20654477310001</v>
      </c>
      <c r="E46" s="137">
        <f>[2]datos!L288</f>
        <v>104.95367863209999</v>
      </c>
      <c r="F46" s="137">
        <f>[2]datos!O288</f>
        <v>96.4775396151</v>
      </c>
      <c r="G46" s="137">
        <f>[2]datos!R288</f>
        <v>98.778603250100005</v>
      </c>
      <c r="H46" s="137">
        <f>[2]datos!U288</f>
        <v>98.778603250100005</v>
      </c>
      <c r="I46" s="137">
        <f>[2]datos!AA288</f>
        <v>102.37468760519999</v>
      </c>
      <c r="J46" s="137">
        <f>[2]datos!AD288</f>
        <v>101.6986434061</v>
      </c>
      <c r="K46" s="137">
        <f>[2]datos!AG288</f>
        <v>119.4277188901</v>
      </c>
      <c r="L46" s="137">
        <f>[2]datos!AJ288</f>
        <v>86.255606416099994</v>
      </c>
      <c r="M46" s="137">
        <f>[2]datos!AM288</f>
        <v>95.599491201299998</v>
      </c>
      <c r="N46" s="137">
        <f>[2]datos!AP288</f>
        <v>89.279757752600005</v>
      </c>
      <c r="O46" s="137">
        <f>[2]datos!AS288</f>
        <v>94.231447461000002</v>
      </c>
      <c r="P46" s="137">
        <f>[2]datos!AV288</f>
        <v>99.073273124300002</v>
      </c>
      <c r="Q46" s="137">
        <f>[2]datos!AY288</f>
        <v>109.9279999924</v>
      </c>
      <c r="R46" s="137">
        <f>[2]datos!BB288</f>
        <v>105.51234233309999</v>
      </c>
      <c r="S46" s="137">
        <f>[2]datos!BE288</f>
        <v>102.5649842214</v>
      </c>
      <c r="T46" s="137">
        <f>[2]datos!BH288</f>
        <v>87.212582660899997</v>
      </c>
      <c r="U46" s="137">
        <f>[2]datos!BK288</f>
        <v>90.246667959800007</v>
      </c>
      <c r="V46" s="137">
        <f>[2]datos!BN288</f>
        <v>103.88542268019999</v>
      </c>
      <c r="W46" s="137">
        <f>[2]datos!BQ288</f>
        <v>124.0478848307</v>
      </c>
      <c r="X46" s="137">
        <f>[2]datos!BT288</f>
        <v>99.104438706300002</v>
      </c>
      <c r="Y46" s="137">
        <f>[2]datos!BW288</f>
        <v>95.786993678499996</v>
      </c>
      <c r="Z46" s="137">
        <f>[2]datos!BZ288</f>
        <v>99.495285282200001</v>
      </c>
      <c r="AA46" s="137">
        <f>[2]datos!CC288</f>
        <v>101.5059667645</v>
      </c>
      <c r="AB46" s="137">
        <f>[2]datos!CF288</f>
        <v>105.96212352400001</v>
      </c>
      <c r="AC46" s="137">
        <f>[2]datos!CI288</f>
        <v>86.622118805699998</v>
      </c>
      <c r="AD46" s="137">
        <f>[2]datos!CL288</f>
        <v>103.6558625354</v>
      </c>
      <c r="AE46" s="137">
        <f>[2]datos!CO288</f>
        <v>99.168156978900001</v>
      </c>
      <c r="AF46" s="137">
        <f>[2]datos!CR288</f>
        <v>89.601705240000001</v>
      </c>
      <c r="AG46" s="137">
        <f>[2]datos!CU288</f>
        <v>104.1710633111</v>
      </c>
      <c r="AH46" s="137">
        <f>[2]datos!CX288</f>
        <v>96.232721381600001</v>
      </c>
      <c r="AI46" s="505">
        <f>[3]Datos!D288</f>
        <v>97.487221607484798</v>
      </c>
    </row>
    <row r="47" spans="1:35" x14ac:dyDescent="0.25">
      <c r="A47" s="295">
        <v>42644</v>
      </c>
      <c r="B47" s="137">
        <f>[2]datos!C289</f>
        <v>101.40122085740001</v>
      </c>
      <c r="C47" s="137">
        <f>[2]datos!F289</f>
        <v>115.12609717540001</v>
      </c>
      <c r="D47" s="137">
        <f>[2]datos!I289</f>
        <v>120.6530834997</v>
      </c>
      <c r="E47" s="137">
        <f>[2]datos!L289</f>
        <v>107.5725405971</v>
      </c>
      <c r="F47" s="137">
        <f>[2]datos!O289</f>
        <v>91.907042786700003</v>
      </c>
      <c r="G47" s="137">
        <f>[2]datos!R289</f>
        <v>98.394733825800003</v>
      </c>
      <c r="H47" s="137">
        <f>[2]datos!U289</f>
        <v>98.394733825800003</v>
      </c>
      <c r="I47" s="137">
        <f>[2]datos!AA289</f>
        <v>101.80303482479999</v>
      </c>
      <c r="J47" s="137">
        <f>[2]datos!AD289</f>
        <v>96.359811951699996</v>
      </c>
      <c r="K47" s="137">
        <f>[2]datos!AG289</f>
        <v>132.77960414130001</v>
      </c>
      <c r="L47" s="137">
        <f>[2]datos!AJ289</f>
        <v>97.214088993000004</v>
      </c>
      <c r="M47" s="137">
        <f>[2]datos!AM289</f>
        <v>98.895862639100002</v>
      </c>
      <c r="N47" s="137">
        <f>[2]datos!AP289</f>
        <v>92.066847755799998</v>
      </c>
      <c r="O47" s="137">
        <f>[2]datos!AS289</f>
        <v>98.2571260526</v>
      </c>
      <c r="P47" s="137">
        <f>[2]datos!AV289</f>
        <v>100.62136148579999</v>
      </c>
      <c r="Q47" s="137">
        <f>[2]datos!AY289</f>
        <v>104.57448999899999</v>
      </c>
      <c r="R47" s="137">
        <f>[2]datos!BB289</f>
        <v>105.86010521350001</v>
      </c>
      <c r="S47" s="137">
        <f>[2]datos!BE289</f>
        <v>104.0516185928</v>
      </c>
      <c r="T47" s="137">
        <f>[2]datos!BH289</f>
        <v>87.817329886600007</v>
      </c>
      <c r="U47" s="137">
        <f>[2]datos!BK289</f>
        <v>93.247548350800002</v>
      </c>
      <c r="V47" s="137">
        <f>[2]datos!BN289</f>
        <v>95.123500966999998</v>
      </c>
      <c r="W47" s="137">
        <f>[2]datos!BQ289</f>
        <v>129.8631641394</v>
      </c>
      <c r="X47" s="137">
        <f>[2]datos!BT289</f>
        <v>103.441454276</v>
      </c>
      <c r="Y47" s="137">
        <f>[2]datos!BW289</f>
        <v>99.032826097400005</v>
      </c>
      <c r="Z47" s="137">
        <f>[2]datos!BZ289</f>
        <v>102.6010974658</v>
      </c>
      <c r="AA47" s="137">
        <f>[2]datos!CC289</f>
        <v>106.4172365446</v>
      </c>
      <c r="AB47" s="137">
        <f>[2]datos!CF289</f>
        <v>107.2832927429</v>
      </c>
      <c r="AC47" s="137">
        <f>[2]datos!CI289</f>
        <v>90.308209580600007</v>
      </c>
      <c r="AD47" s="137">
        <f>[2]datos!CL289</f>
        <v>101.30103603489999</v>
      </c>
      <c r="AE47" s="137">
        <f>[2]datos!CO289</f>
        <v>103.6280100381</v>
      </c>
      <c r="AF47" s="137">
        <f>[2]datos!CR289</f>
        <v>95.461582639599996</v>
      </c>
      <c r="AG47" s="137">
        <f>[2]datos!CU289</f>
        <v>102.18565766259999</v>
      </c>
      <c r="AH47" s="137">
        <f>[2]datos!CX289</f>
        <v>97.198849217299994</v>
      </c>
      <c r="AI47" s="505">
        <f>[3]Datos!D289</f>
        <v>99.976760627164154</v>
      </c>
    </row>
    <row r="48" spans="1:35" x14ac:dyDescent="0.25">
      <c r="A48" s="295">
        <v>42675</v>
      </c>
      <c r="B48" s="137">
        <f>[2]datos!C290</f>
        <v>101.0111944537</v>
      </c>
      <c r="C48" s="137">
        <f>[2]datos!F290</f>
        <v>109.8995554039</v>
      </c>
      <c r="D48" s="137">
        <f>[2]datos!I290</f>
        <v>114.7740023793</v>
      </c>
      <c r="E48" s="137">
        <f>[2]datos!L290</f>
        <v>101.97188943170001</v>
      </c>
      <c r="F48" s="137">
        <f>[2]datos!O290</f>
        <v>94.858672992099997</v>
      </c>
      <c r="G48" s="137">
        <f>[2]datos!R290</f>
        <v>92.265244191700006</v>
      </c>
      <c r="H48" s="137">
        <f>[2]datos!U290</f>
        <v>92.265244191700006</v>
      </c>
      <c r="I48" s="137">
        <f>[2]datos!AA290</f>
        <v>108.89571327900001</v>
      </c>
      <c r="J48" s="137">
        <f>[2]datos!AD290</f>
        <v>107.239807101</v>
      </c>
      <c r="K48" s="137">
        <f>[2]datos!AG290</f>
        <v>129.9643603765</v>
      </c>
      <c r="L48" s="137">
        <f>[2]datos!AJ290</f>
        <v>93.788120780100002</v>
      </c>
      <c r="M48" s="137">
        <f>[2]datos!AM290</f>
        <v>97.743375707599995</v>
      </c>
      <c r="N48" s="137">
        <f>[2]datos!AP290</f>
        <v>97.084749733199999</v>
      </c>
      <c r="O48" s="137">
        <f>[2]datos!AS290</f>
        <v>93.986175161099993</v>
      </c>
      <c r="P48" s="137">
        <f>[2]datos!AV290</f>
        <v>102.38996178879999</v>
      </c>
      <c r="Q48" s="137">
        <f>[2]datos!AY290</f>
        <v>102.4660960148</v>
      </c>
      <c r="R48" s="137">
        <f>[2]datos!BB290</f>
        <v>102.39979113210001</v>
      </c>
      <c r="S48" s="137">
        <f>[2]datos!BE290</f>
        <v>107.0903655804</v>
      </c>
      <c r="T48" s="137">
        <f>[2]datos!BH290</f>
        <v>106.0510949965</v>
      </c>
      <c r="U48" s="137">
        <f>[2]datos!BK290</f>
        <v>93.699455509299995</v>
      </c>
      <c r="V48" s="137">
        <f>[2]datos!BN290</f>
        <v>98.336438845299995</v>
      </c>
      <c r="W48" s="137">
        <f>[2]datos!BQ290</f>
        <v>122.8905277313</v>
      </c>
      <c r="X48" s="137">
        <f>[2]datos!BT290</f>
        <v>97.409760390700001</v>
      </c>
      <c r="Y48" s="137">
        <f>[2]datos!BW290</f>
        <v>98.140033179</v>
      </c>
      <c r="Z48" s="137">
        <f>[2]datos!BZ290</f>
        <v>97.834875929700004</v>
      </c>
      <c r="AA48" s="137">
        <f>[2]datos!CC290</f>
        <v>110.10506684409999</v>
      </c>
      <c r="AB48" s="137">
        <f>[2]datos!CF290</f>
        <v>108.7300135511</v>
      </c>
      <c r="AC48" s="137">
        <f>[2]datos!CI290</f>
        <v>90.198907423799994</v>
      </c>
      <c r="AD48" s="137">
        <f>[2]datos!CL290</f>
        <v>101.43730890339999</v>
      </c>
      <c r="AE48" s="137">
        <f>[2]datos!CO290</f>
        <v>98.368923899899997</v>
      </c>
      <c r="AF48" s="137">
        <f>[2]datos!CR290</f>
        <v>91.182724692899995</v>
      </c>
      <c r="AG48" s="137">
        <f>[2]datos!CU290</f>
        <v>100.70146344680001</v>
      </c>
      <c r="AH48" s="137">
        <f>[2]datos!CX290</f>
        <v>90.407465997800003</v>
      </c>
      <c r="AI48" s="505">
        <f>[3]Datos!D290</f>
        <v>99.808261064417891</v>
      </c>
    </row>
    <row r="49" spans="1:35" x14ac:dyDescent="0.25">
      <c r="A49" s="295">
        <v>42705</v>
      </c>
      <c r="B49" s="137">
        <f>[2]datos!C291</f>
        <v>97.599615033199996</v>
      </c>
      <c r="C49" s="137">
        <f>[2]datos!F291</f>
        <v>115.0443443333</v>
      </c>
      <c r="D49" s="137">
        <f>[2]datos!I291</f>
        <v>115.9952872866</v>
      </c>
      <c r="E49" s="137">
        <f>[2]datos!L291</f>
        <v>104.7732104609</v>
      </c>
      <c r="F49" s="137">
        <f>[2]datos!O291</f>
        <v>149.58013119879999</v>
      </c>
      <c r="G49" s="137">
        <f>[2]datos!R291</f>
        <v>88.514048364600001</v>
      </c>
      <c r="H49" s="137">
        <f>[2]datos!U291</f>
        <v>88.514048364600001</v>
      </c>
      <c r="I49" s="137">
        <f>[2]datos!AA291</f>
        <v>107.3051537442</v>
      </c>
      <c r="J49" s="137">
        <f>[2]datos!AD291</f>
        <v>101.2880892169</v>
      </c>
      <c r="K49" s="137">
        <f>[2]datos!AG291</f>
        <v>142.1154931058</v>
      </c>
      <c r="L49" s="137">
        <f>[2]datos!AJ291</f>
        <v>101.5634902047</v>
      </c>
      <c r="M49" s="137">
        <f>[2]datos!AM291</f>
        <v>92.156231458299999</v>
      </c>
      <c r="N49" s="137">
        <f>[2]datos!AP291</f>
        <v>101.3566113111</v>
      </c>
      <c r="O49" s="137">
        <f>[2]datos!AS291</f>
        <v>94.181604152299997</v>
      </c>
      <c r="P49" s="137">
        <f>[2]datos!AV291</f>
        <v>83.193605408400003</v>
      </c>
      <c r="Q49" s="137">
        <f>[2]datos!AY291</f>
        <v>91.7212484999</v>
      </c>
      <c r="R49" s="137">
        <f>[2]datos!BB291</f>
        <v>92.213725214899995</v>
      </c>
      <c r="S49" s="137">
        <f>[2]datos!BE291</f>
        <v>90.895993926100005</v>
      </c>
      <c r="T49" s="137">
        <f>[2]datos!BH291</f>
        <v>87.752090041100004</v>
      </c>
      <c r="U49" s="137">
        <f>[2]datos!BK291</f>
        <v>93.880083806900004</v>
      </c>
      <c r="V49" s="137">
        <f>[2]datos!BN291</f>
        <v>102.09587075829999</v>
      </c>
      <c r="W49" s="137">
        <f>[2]datos!BQ291</f>
        <v>122.09248478710001</v>
      </c>
      <c r="X49" s="137">
        <f>[2]datos!BT291</f>
        <v>94.897905510800001</v>
      </c>
      <c r="Y49" s="137">
        <f>[2]datos!BW291</f>
        <v>83.388947586699999</v>
      </c>
      <c r="Z49" s="137">
        <f>[2]datos!BZ291</f>
        <v>102.1716603788</v>
      </c>
      <c r="AA49" s="137">
        <f>[2]datos!CC291</f>
        <v>99.381070271200002</v>
      </c>
      <c r="AB49" s="137">
        <f>[2]datos!CF291</f>
        <v>103.4938753718</v>
      </c>
      <c r="AC49" s="137">
        <f>[2]datos!CI291</f>
        <v>87.315750763599993</v>
      </c>
      <c r="AD49" s="137">
        <f>[2]datos!CL291</f>
        <v>93.647144460199996</v>
      </c>
      <c r="AE49" s="137">
        <f>[2]datos!CO291</f>
        <v>90.436438550600002</v>
      </c>
      <c r="AF49" s="137">
        <f>[2]datos!CR291</f>
        <v>77.309568976199998</v>
      </c>
      <c r="AG49" s="137">
        <f>[2]datos!CU291</f>
        <v>104.4691862725</v>
      </c>
      <c r="AH49" s="137">
        <f>[2]datos!CX291</f>
        <v>81.918884187200007</v>
      </c>
      <c r="AI49" s="505">
        <f>[3]Datos!D291</f>
        <v>96.829038453858175</v>
      </c>
    </row>
    <row r="50" spans="1:35" x14ac:dyDescent="0.25">
      <c r="A50" s="295">
        <v>42736</v>
      </c>
      <c r="B50" s="137">
        <f>[2]datos!C292</f>
        <v>97.130145768399998</v>
      </c>
      <c r="C50" s="137">
        <f>[2]datos!F292</f>
        <v>112.0965042871</v>
      </c>
      <c r="D50" s="137">
        <f>[2]datos!I292</f>
        <v>116.28302256889999</v>
      </c>
      <c r="E50" s="137">
        <f>[2]datos!L292</f>
        <v>102.3127817069</v>
      </c>
      <c r="F50" s="137">
        <f>[2]datos!O292</f>
        <v>111.9548334707</v>
      </c>
      <c r="G50" s="137">
        <f>[2]datos!R292</f>
        <v>91.3404044623</v>
      </c>
      <c r="H50" s="137">
        <f>[2]datos!U292</f>
        <v>91.3404044623</v>
      </c>
      <c r="I50" s="137">
        <f>[2]datos!AA292</f>
        <v>92.998193337199993</v>
      </c>
      <c r="J50" s="137">
        <f>[2]datos!AD292</f>
        <v>89.234785292200002</v>
      </c>
      <c r="K50" s="137">
        <f>[2]datos!AG292</f>
        <v>114.0179261741</v>
      </c>
      <c r="L50" s="137">
        <f>[2]datos!AJ292</f>
        <v>90.293181895199993</v>
      </c>
      <c r="M50" s="137">
        <f>[2]datos!AM292</f>
        <v>96.000955688999994</v>
      </c>
      <c r="N50" s="137">
        <f>[2]datos!AP292</f>
        <v>101.0058059119</v>
      </c>
      <c r="O50" s="137">
        <f>[2]datos!AS292</f>
        <v>83.083091142699999</v>
      </c>
      <c r="P50" s="137">
        <f>[2]datos!AV292</f>
        <v>94.644818470499999</v>
      </c>
      <c r="Q50" s="137">
        <f>[2]datos!AY292</f>
        <v>86.438863517000001</v>
      </c>
      <c r="R50" s="137">
        <f>[2]datos!BB292</f>
        <v>92.842536368200001</v>
      </c>
      <c r="S50" s="137">
        <f>[2]datos!BE292</f>
        <v>96.434361801799994</v>
      </c>
      <c r="T50" s="137">
        <f>[2]datos!BH292</f>
        <v>86.173551288799999</v>
      </c>
      <c r="U50" s="137">
        <f>[2]datos!BK292</f>
        <v>98.156525130700004</v>
      </c>
      <c r="V50" s="137">
        <f>[2]datos!BN292</f>
        <v>79.722710706599997</v>
      </c>
      <c r="W50" s="137">
        <f>[2]datos!BQ292</f>
        <v>137.62491896579999</v>
      </c>
      <c r="X50" s="137">
        <f>[2]datos!BT292</f>
        <v>97.089798370799997</v>
      </c>
      <c r="Y50" s="137">
        <f>[2]datos!BW292</f>
        <v>96.075801661400007</v>
      </c>
      <c r="Z50" s="137">
        <f>[2]datos!BZ292</f>
        <v>96.3155185002</v>
      </c>
      <c r="AA50" s="137">
        <f>[2]datos!CC292</f>
        <v>114.319506711</v>
      </c>
      <c r="AB50" s="137">
        <f>[2]datos!CF292</f>
        <v>102.3955425402</v>
      </c>
      <c r="AC50" s="137">
        <f>[2]datos!CI292</f>
        <v>92.401171088699996</v>
      </c>
      <c r="AD50" s="137">
        <f>[2]datos!CL292</f>
        <v>97.135401623199996</v>
      </c>
      <c r="AE50" s="137">
        <f>[2]datos!CO292</f>
        <v>94.491325415099993</v>
      </c>
      <c r="AF50" s="137">
        <f>[2]datos!CR292</f>
        <v>85.661379048000001</v>
      </c>
      <c r="AG50" s="137">
        <f>[2]datos!CU292</f>
        <v>97.531990466699995</v>
      </c>
      <c r="AH50" s="137">
        <f>[2]datos!CX292</f>
        <v>88.324695664199993</v>
      </c>
      <c r="AI50" s="505">
        <f>[3]Datos!D292</f>
        <v>99.255212065975357</v>
      </c>
    </row>
    <row r="51" spans="1:35" x14ac:dyDescent="0.25">
      <c r="A51" s="295">
        <v>42767</v>
      </c>
      <c r="B51" s="137">
        <f>[2]datos!C293</f>
        <v>96.1848160686</v>
      </c>
      <c r="C51" s="137">
        <f>[2]datos!F293</f>
        <v>102.80667437130001</v>
      </c>
      <c r="D51" s="137">
        <f>[2]datos!I293</f>
        <v>104.5585357731</v>
      </c>
      <c r="E51" s="137">
        <f>[2]datos!L293</f>
        <v>96.248211271399995</v>
      </c>
      <c r="F51" s="137">
        <f>[2]datos!O293</f>
        <v>113.3316137428</v>
      </c>
      <c r="G51" s="137">
        <f>[2]datos!R293</f>
        <v>88.168028431699994</v>
      </c>
      <c r="H51" s="137">
        <f>[2]datos!U293</f>
        <v>88.168028431699994</v>
      </c>
      <c r="I51" s="137">
        <f>[2]datos!AA293</f>
        <v>98.4021034047</v>
      </c>
      <c r="J51" s="137">
        <f>[2]datos!AD293</f>
        <v>97.356324042400004</v>
      </c>
      <c r="K51" s="137">
        <f>[2]datos!AG293</f>
        <v>106.5498070197</v>
      </c>
      <c r="L51" s="137">
        <f>[2]datos!AJ293</f>
        <v>94.934382467600003</v>
      </c>
      <c r="M51" s="137">
        <f>[2]datos!AM293</f>
        <v>94.9851425218</v>
      </c>
      <c r="N51" s="137">
        <f>[2]datos!AP293</f>
        <v>96.8419374299</v>
      </c>
      <c r="O51" s="137">
        <f>[2]datos!AS293</f>
        <v>82.012560821999998</v>
      </c>
      <c r="P51" s="137">
        <f>[2]datos!AV293</f>
        <v>96.365147594500002</v>
      </c>
      <c r="Q51" s="137">
        <f>[2]datos!AY293</f>
        <v>81.143649646</v>
      </c>
      <c r="R51" s="137">
        <f>[2]datos!BB293</f>
        <v>97.088523819800002</v>
      </c>
      <c r="S51" s="137">
        <f>[2]datos!BE293</f>
        <v>98.117736486699997</v>
      </c>
      <c r="T51" s="137">
        <f>[2]datos!BH293</f>
        <v>101.1063820655</v>
      </c>
      <c r="U51" s="137">
        <f>[2]datos!BK293</f>
        <v>93.201387117899998</v>
      </c>
      <c r="V51" s="137">
        <f>[2]datos!BN293</f>
        <v>95.183967869400007</v>
      </c>
      <c r="W51" s="137">
        <f>[2]datos!BQ293</f>
        <v>134.1856235196</v>
      </c>
      <c r="X51" s="137">
        <f>[2]datos!BT293</f>
        <v>98.586204151399997</v>
      </c>
      <c r="Y51" s="137">
        <f>[2]datos!BW293</f>
        <v>94.723469731999998</v>
      </c>
      <c r="Z51" s="137">
        <f>[2]datos!BZ293</f>
        <v>94.989981919300007</v>
      </c>
      <c r="AA51" s="137">
        <f>[2]datos!CC293</f>
        <v>107.39686521190001</v>
      </c>
      <c r="AB51" s="137">
        <f>[2]datos!CF293</f>
        <v>100.7140544416</v>
      </c>
      <c r="AC51" s="137">
        <f>[2]datos!CI293</f>
        <v>89.499891552799994</v>
      </c>
      <c r="AD51" s="137">
        <f>[2]datos!CL293</f>
        <v>95.2997748019</v>
      </c>
      <c r="AE51" s="137">
        <f>[2]datos!CO293</f>
        <v>93.394009970300004</v>
      </c>
      <c r="AF51" s="137">
        <f>[2]datos!CR293</f>
        <v>88.1426805336</v>
      </c>
      <c r="AG51" s="137">
        <f>[2]datos!CU293</f>
        <v>89.847496800200005</v>
      </c>
      <c r="AH51" s="137">
        <f>[2]datos!CX293</f>
        <v>87.670262560500007</v>
      </c>
      <c r="AI51" s="505">
        <f>[3]Datos!D293</f>
        <v>97.138724465475946</v>
      </c>
    </row>
    <row r="52" spans="1:35" x14ac:dyDescent="0.25">
      <c r="A52" s="295">
        <v>42795</v>
      </c>
      <c r="B52" s="137">
        <f>[2]datos!C294</f>
        <v>104.73377707180001</v>
      </c>
      <c r="C52" s="137">
        <f>[2]datos!F294</f>
        <v>113.1843279049</v>
      </c>
      <c r="D52" s="137">
        <f>[2]datos!I294</f>
        <v>115.95081774489999</v>
      </c>
      <c r="E52" s="137">
        <f>[2]datos!L294</f>
        <v>105.5376076626</v>
      </c>
      <c r="F52" s="137">
        <f>[2]datos!O294</f>
        <v>118.1652005198</v>
      </c>
      <c r="G52" s="137">
        <f>[2]datos!R294</f>
        <v>95.321220849599996</v>
      </c>
      <c r="H52" s="137">
        <f>[2]datos!U294</f>
        <v>95.321220849599996</v>
      </c>
      <c r="I52" s="137">
        <f>[2]datos!AA294</f>
        <v>99.270865884299994</v>
      </c>
      <c r="J52" s="137">
        <f>[2]datos!AD294</f>
        <v>97.873901467699994</v>
      </c>
      <c r="K52" s="137">
        <f>[2]datos!AG294</f>
        <v>106.76705576000001</v>
      </c>
      <c r="L52" s="137">
        <f>[2]datos!AJ294</f>
        <v>98.627385863100002</v>
      </c>
      <c r="M52" s="137">
        <f>[2]datos!AM294</f>
        <v>105.6079513375</v>
      </c>
      <c r="N52" s="137">
        <f>[2]datos!AP294</f>
        <v>103.73308108409999</v>
      </c>
      <c r="O52" s="137">
        <f>[2]datos!AS294</f>
        <v>93.541192791399993</v>
      </c>
      <c r="P52" s="137">
        <f>[2]datos!AV294</f>
        <v>106.7752423996</v>
      </c>
      <c r="Q52" s="137">
        <f>[2]datos!AY294</f>
        <v>92.319845565199998</v>
      </c>
      <c r="R52" s="137">
        <f>[2]datos!BB294</f>
        <v>100.9323471675</v>
      </c>
      <c r="S52" s="137">
        <f>[2]datos!BE294</f>
        <v>110.13106255140001</v>
      </c>
      <c r="T52" s="137">
        <f>[2]datos!BH294</f>
        <v>124.0619353506</v>
      </c>
      <c r="U52" s="137">
        <f>[2]datos!BK294</f>
        <v>102.4888121331</v>
      </c>
      <c r="V52" s="137">
        <f>[2]datos!BN294</f>
        <v>93.301326120100001</v>
      </c>
      <c r="W52" s="137">
        <f>[2]datos!BQ294</f>
        <v>162.02179116650001</v>
      </c>
      <c r="X52" s="137">
        <f>[2]datos!BT294</f>
        <v>105.9984745111</v>
      </c>
      <c r="Y52" s="137">
        <f>[2]datos!BW294</f>
        <v>103.92811378819999</v>
      </c>
      <c r="Z52" s="137">
        <f>[2]datos!BZ294</f>
        <v>103.8921763469</v>
      </c>
      <c r="AA52" s="137">
        <f>[2]datos!CC294</f>
        <v>111.3821211903</v>
      </c>
      <c r="AB52" s="137">
        <f>[2]datos!CF294</f>
        <v>115.6615740167</v>
      </c>
      <c r="AC52" s="137">
        <f>[2]datos!CI294</f>
        <v>104.0725719406</v>
      </c>
      <c r="AD52" s="137">
        <f>[2]datos!CL294</f>
        <v>103.6287713712</v>
      </c>
      <c r="AE52" s="137">
        <f>[2]datos!CO294</f>
        <v>98.348677456100006</v>
      </c>
      <c r="AF52" s="137">
        <f>[2]datos!CR294</f>
        <v>102.6320198634</v>
      </c>
      <c r="AG52" s="137">
        <f>[2]datos!CU294</f>
        <v>94.700647208999996</v>
      </c>
      <c r="AH52" s="137">
        <f>[2]datos!CX294</f>
        <v>100.429078749</v>
      </c>
      <c r="AI52" s="505">
        <f>[3]Datos!D294</f>
        <v>106.54458968482163</v>
      </c>
    </row>
    <row r="53" spans="1:35" x14ac:dyDescent="0.25">
      <c r="A53" s="295">
        <v>42826</v>
      </c>
      <c r="B53" s="137">
        <f>[2]datos!C295</f>
        <v>96.800244356099995</v>
      </c>
      <c r="C53" s="137">
        <f>[2]datos!F295</f>
        <v>108.253093427</v>
      </c>
      <c r="D53" s="137">
        <f>[2]datos!I295</f>
        <v>111.3784695324</v>
      </c>
      <c r="E53" s="137">
        <f>[2]datos!L295</f>
        <v>104.7647568469</v>
      </c>
      <c r="F53" s="137">
        <f>[2]datos!O295</f>
        <v>91.760398199199997</v>
      </c>
      <c r="G53" s="137">
        <f>[2]datos!R295</f>
        <v>93.700793321199995</v>
      </c>
      <c r="H53" s="137">
        <f>[2]datos!U295</f>
        <v>93.700793321199995</v>
      </c>
      <c r="I53" s="137">
        <f>[2]datos!AA295</f>
        <v>93.932384511600006</v>
      </c>
      <c r="J53" s="137">
        <f>[2]datos!AD295</f>
        <v>93.205983504399995</v>
      </c>
      <c r="K53" s="137">
        <f>[2]datos!AG295</f>
        <v>97.720989844100004</v>
      </c>
      <c r="L53" s="137">
        <f>[2]datos!AJ295</f>
        <v>93.726483775000005</v>
      </c>
      <c r="M53" s="137">
        <f>[2]datos!AM295</f>
        <v>95.723535744399996</v>
      </c>
      <c r="N53" s="137">
        <f>[2]datos!AP295</f>
        <v>96.193375490799994</v>
      </c>
      <c r="O53" s="137">
        <f>[2]datos!AS295</f>
        <v>96.800027581600006</v>
      </c>
      <c r="P53" s="137">
        <f>[2]datos!AV295</f>
        <v>90.299248429399995</v>
      </c>
      <c r="Q53" s="137">
        <f>[2]datos!AY295</f>
        <v>83.587579144800003</v>
      </c>
      <c r="R53" s="137">
        <f>[2]datos!BB295</f>
        <v>89.289597282299994</v>
      </c>
      <c r="S53" s="137">
        <f>[2]datos!BE295</f>
        <v>90.456366256099997</v>
      </c>
      <c r="T53" s="137">
        <f>[2]datos!BH295</f>
        <v>104.13459894570001</v>
      </c>
      <c r="U53" s="137">
        <f>[2]datos!BK295</f>
        <v>94.082002394400007</v>
      </c>
      <c r="V53" s="137">
        <f>[2]datos!BN295</f>
        <v>86.376514744999994</v>
      </c>
      <c r="W53" s="137">
        <f>[2]datos!BQ295</f>
        <v>148.15982268179999</v>
      </c>
      <c r="X53" s="137">
        <f>[2]datos!BT295</f>
        <v>96.164610426099998</v>
      </c>
      <c r="Y53" s="137">
        <f>[2]datos!BW295</f>
        <v>92.272989987599999</v>
      </c>
      <c r="Z53" s="137">
        <f>[2]datos!BZ295</f>
        <v>98.353675111800001</v>
      </c>
      <c r="AA53" s="137">
        <f>[2]datos!CC295</f>
        <v>102.74064664310001</v>
      </c>
      <c r="AB53" s="137">
        <f>[2]datos!CF295</f>
        <v>98.925756343900005</v>
      </c>
      <c r="AC53" s="137">
        <f>[2]datos!CI295</f>
        <v>92.692547928899998</v>
      </c>
      <c r="AD53" s="137">
        <f>[2]datos!CL295</f>
        <v>94.277047138599997</v>
      </c>
      <c r="AE53" s="137">
        <f>[2]datos!CO295</f>
        <v>92.972553027999993</v>
      </c>
      <c r="AF53" s="137">
        <f>[2]datos!CR295</f>
        <v>88.865271423500005</v>
      </c>
      <c r="AG53" s="137">
        <f>[2]datos!CU295</f>
        <v>90.584009191800007</v>
      </c>
      <c r="AH53" s="137">
        <f>[2]datos!CX295</f>
        <v>91.105740712499994</v>
      </c>
      <c r="AI53" s="505">
        <f>[3]Datos!D295</f>
        <v>97.882091280684776</v>
      </c>
    </row>
    <row r="54" spans="1:35" x14ac:dyDescent="0.25">
      <c r="A54" s="295">
        <v>42856</v>
      </c>
      <c r="B54" s="137">
        <f>[2]datos!C296</f>
        <v>101.46140569640001</v>
      </c>
      <c r="C54" s="137">
        <f>[2]datos!F296</f>
        <v>111.11684884410001</v>
      </c>
      <c r="D54" s="137">
        <f>[2]datos!I296</f>
        <v>115.168383961</v>
      </c>
      <c r="E54" s="137">
        <f>[2]datos!L296</f>
        <v>106.8410321269</v>
      </c>
      <c r="F54" s="137">
        <f>[2]datos!O296</f>
        <v>88.6792522553</v>
      </c>
      <c r="G54" s="137">
        <f>[2]datos!R296</f>
        <v>101.1353148141</v>
      </c>
      <c r="H54" s="137">
        <f>[2]datos!U296</f>
        <v>101.1353148141</v>
      </c>
      <c r="I54" s="137">
        <f>[2]datos!AA296</f>
        <v>96.081067958399998</v>
      </c>
      <c r="J54" s="137">
        <f>[2]datos!AD296</f>
        <v>95.640199132600003</v>
      </c>
      <c r="K54" s="137">
        <f>[2]datos!AG296</f>
        <v>100.91254009230001</v>
      </c>
      <c r="L54" s="137">
        <f>[2]datos!AJ296</f>
        <v>92.974698230100003</v>
      </c>
      <c r="M54" s="137">
        <f>[2]datos!AM296</f>
        <v>101.22621787529999</v>
      </c>
      <c r="N54" s="137">
        <f>[2]datos!AP296</f>
        <v>97.973022255999993</v>
      </c>
      <c r="O54" s="137">
        <f>[2]datos!AS296</f>
        <v>100.8336962393</v>
      </c>
      <c r="P54" s="137">
        <f>[2]datos!AV296</f>
        <v>100.5440758062</v>
      </c>
      <c r="Q54" s="137">
        <f>[2]datos!AY296</f>
        <v>99.658065495100004</v>
      </c>
      <c r="R54" s="137">
        <f>[2]datos!BB296</f>
        <v>101.0576183478</v>
      </c>
      <c r="S54" s="137">
        <f>[2]datos!BE296</f>
        <v>103.4033835688</v>
      </c>
      <c r="T54" s="137">
        <f>[2]datos!BH296</f>
        <v>101.0495300712</v>
      </c>
      <c r="U54" s="137">
        <f>[2]datos!BK296</f>
        <v>97.790556201100003</v>
      </c>
      <c r="V54" s="137">
        <f>[2]datos!BN296</f>
        <v>98.764253837699997</v>
      </c>
      <c r="W54" s="137">
        <f>[2]datos!BQ296</f>
        <v>149.805066557</v>
      </c>
      <c r="X54" s="137">
        <f>[2]datos!BT296</f>
        <v>103.159404787</v>
      </c>
      <c r="Y54" s="137">
        <f>[2]datos!BW296</f>
        <v>101.7390620505</v>
      </c>
      <c r="Z54" s="137">
        <f>[2]datos!BZ296</f>
        <v>103.5922476341</v>
      </c>
      <c r="AA54" s="137">
        <f>[2]datos!CC296</f>
        <v>109.408506438</v>
      </c>
      <c r="AB54" s="137">
        <f>[2]datos!CF296</f>
        <v>106.4352685356</v>
      </c>
      <c r="AC54" s="137">
        <f>[2]datos!CI296</f>
        <v>100.39502880809999</v>
      </c>
      <c r="AD54" s="137">
        <f>[2]datos!CL296</f>
        <v>98.181195840000001</v>
      </c>
      <c r="AE54" s="137">
        <f>[2]datos!CO296</f>
        <v>98.288629189800005</v>
      </c>
      <c r="AF54" s="137">
        <f>[2]datos!CR296</f>
        <v>96.281601355299998</v>
      </c>
      <c r="AG54" s="137">
        <f>[2]datos!CU296</f>
        <v>95.614805351399994</v>
      </c>
      <c r="AH54" s="137">
        <f>[2]datos!CX296</f>
        <v>96.572432179800003</v>
      </c>
      <c r="AI54" s="505">
        <f>[3]Datos!D296</f>
        <v>102.78247596986269</v>
      </c>
    </row>
    <row r="55" spans="1:35" x14ac:dyDescent="0.25">
      <c r="A55" s="295">
        <v>42887</v>
      </c>
      <c r="B55" s="137">
        <f>[2]datos!C297</f>
        <v>101.2860656719</v>
      </c>
      <c r="C55" s="137">
        <f>[2]datos!F297</f>
        <v>109.3369221682</v>
      </c>
      <c r="D55" s="137">
        <f>[2]datos!I297</f>
        <v>110.7706348769</v>
      </c>
      <c r="E55" s="137">
        <f>[2]datos!L297</f>
        <v>104.4720192117</v>
      </c>
      <c r="F55" s="137">
        <f>[2]datos!O297</f>
        <v>115.7923235123</v>
      </c>
      <c r="G55" s="137">
        <f>[2]datos!R297</f>
        <v>103.8920057615</v>
      </c>
      <c r="H55" s="137">
        <f>[2]datos!U297</f>
        <v>103.8920057615</v>
      </c>
      <c r="I55" s="137">
        <f>[2]datos!AA297</f>
        <v>97.350983695300002</v>
      </c>
      <c r="J55" s="137">
        <f>[2]datos!AD297</f>
        <v>97.020082865099994</v>
      </c>
      <c r="K55" s="137">
        <f>[2]datos!AG297</f>
        <v>98.917373966499994</v>
      </c>
      <c r="L55" s="137">
        <f>[2]datos!AJ297</f>
        <v>97.444934171400007</v>
      </c>
      <c r="M55" s="137">
        <f>[2]datos!AM297</f>
        <v>100.6556386747</v>
      </c>
      <c r="N55" s="137">
        <f>[2]datos!AP297</f>
        <v>93.948180703899993</v>
      </c>
      <c r="O55" s="137">
        <f>[2]datos!AS297</f>
        <v>102.1992305305</v>
      </c>
      <c r="P55" s="137">
        <f>[2]datos!AV297</f>
        <v>101.0380398388</v>
      </c>
      <c r="Q55" s="137">
        <f>[2]datos!AY297</f>
        <v>96.8383350501</v>
      </c>
      <c r="R55" s="137">
        <f>[2]datos!BB297</f>
        <v>98.456151754800004</v>
      </c>
      <c r="S55" s="137">
        <f>[2]datos!BE297</f>
        <v>102.4728776387</v>
      </c>
      <c r="T55" s="137">
        <f>[2]datos!BH297</f>
        <v>122.9296981347</v>
      </c>
      <c r="U55" s="137">
        <f>[2]datos!BK297</f>
        <v>99.309955926000001</v>
      </c>
      <c r="V55" s="137">
        <f>[2]datos!BN297</f>
        <v>91.149176564900003</v>
      </c>
      <c r="W55" s="137">
        <f>[2]datos!BQ297</f>
        <v>128.17610652720001</v>
      </c>
      <c r="X55" s="137">
        <f>[2]datos!BT297</f>
        <v>105.371192007</v>
      </c>
      <c r="Y55" s="137">
        <f>[2]datos!BW297</f>
        <v>99.709378368599999</v>
      </c>
      <c r="Z55" s="137">
        <f>[2]datos!BZ297</f>
        <v>100.4798349286</v>
      </c>
      <c r="AA55" s="137">
        <f>[2]datos!CC297</f>
        <v>110.8955800497</v>
      </c>
      <c r="AB55" s="137">
        <f>[2]datos!CF297</f>
        <v>101.1521142551</v>
      </c>
      <c r="AC55" s="137">
        <f>[2]datos!CI297</f>
        <v>99.529945627900005</v>
      </c>
      <c r="AD55" s="137">
        <f>[2]datos!CL297</f>
        <v>100.5035424423</v>
      </c>
      <c r="AE55" s="137">
        <f>[2]datos!CO297</f>
        <v>101.15973877650001</v>
      </c>
      <c r="AF55" s="137">
        <f>[2]datos!CR297</f>
        <v>98.551129245300004</v>
      </c>
      <c r="AG55" s="137">
        <f>[2]datos!CU297</f>
        <v>90.981472742400001</v>
      </c>
      <c r="AH55" s="137">
        <f>[2]datos!CX297</f>
        <v>99.551121967399993</v>
      </c>
      <c r="AI55" s="505">
        <f>[3]Datos!D297</f>
        <v>101.31800749973222</v>
      </c>
    </row>
    <row r="56" spans="1:35" x14ac:dyDescent="0.25">
      <c r="A56" s="295">
        <v>42917</v>
      </c>
      <c r="B56" s="137">
        <f>[2]datos!C298</f>
        <v>99.458497278799996</v>
      </c>
      <c r="C56" s="137">
        <f>[2]datos!F298</f>
        <v>111.1661639063</v>
      </c>
      <c r="D56" s="137">
        <f>[2]datos!I298</f>
        <v>113.0482741826</v>
      </c>
      <c r="E56" s="137">
        <f>[2]datos!L298</f>
        <v>102.8216864603</v>
      </c>
      <c r="F56" s="137">
        <f>[2]datos!O298</f>
        <v>128.04997316660001</v>
      </c>
      <c r="G56" s="137">
        <f>[2]datos!R298</f>
        <v>103.60107607659999</v>
      </c>
      <c r="H56" s="137">
        <f>[2]datos!U298</f>
        <v>103.60107607659999</v>
      </c>
      <c r="I56" s="137">
        <f>[2]datos!AA298</f>
        <v>97.989742383899994</v>
      </c>
      <c r="J56" s="137">
        <f>[2]datos!AD298</f>
        <v>97.189445827499995</v>
      </c>
      <c r="K56" s="137">
        <f>[2]datos!AG298</f>
        <v>107.4376065587</v>
      </c>
      <c r="L56" s="137">
        <f>[2]datos!AJ298</f>
        <v>91.5531965415</v>
      </c>
      <c r="M56" s="137">
        <f>[2]datos!AM298</f>
        <v>97.235660734299998</v>
      </c>
      <c r="N56" s="137">
        <f>[2]datos!AP298</f>
        <v>93.267378320999995</v>
      </c>
      <c r="O56" s="137">
        <f>[2]datos!AS298</f>
        <v>100.8290578371</v>
      </c>
      <c r="P56" s="137">
        <f>[2]datos!AV298</f>
        <v>99.376273794699998</v>
      </c>
      <c r="Q56" s="137">
        <f>[2]datos!AY298</f>
        <v>87.143256683299995</v>
      </c>
      <c r="R56" s="137">
        <f>[2]datos!BB298</f>
        <v>99.786649788399998</v>
      </c>
      <c r="S56" s="137">
        <f>[2]datos!BE298</f>
        <v>102.6369376697</v>
      </c>
      <c r="T56" s="137">
        <f>[2]datos!BH298</f>
        <v>100.6796310183</v>
      </c>
      <c r="U56" s="137">
        <f>[2]datos!BK298</f>
        <v>100.9749717453</v>
      </c>
      <c r="V56" s="137">
        <f>[2]datos!BN298</f>
        <v>92.372710497900002</v>
      </c>
      <c r="W56" s="137">
        <f>[2]datos!BQ298</f>
        <v>113.2248096026</v>
      </c>
      <c r="X56" s="137">
        <f>[2]datos!BT298</f>
        <v>100.8072349222</v>
      </c>
      <c r="Y56" s="137">
        <f>[2]datos!BW298</f>
        <v>97.521352495399995</v>
      </c>
      <c r="Z56" s="137">
        <f>[2]datos!BZ298</f>
        <v>103.2060588129</v>
      </c>
      <c r="AA56" s="137">
        <f>[2]datos!CC298</f>
        <v>109.2417573451</v>
      </c>
      <c r="AB56" s="137">
        <f>[2]datos!CF298</f>
        <v>96.868036657700003</v>
      </c>
      <c r="AC56" s="137">
        <f>[2]datos!CI298</f>
        <v>102.99682291160001</v>
      </c>
      <c r="AD56" s="137">
        <f>[2]datos!CL298</f>
        <v>97.041475970099995</v>
      </c>
      <c r="AE56" s="137">
        <f>[2]datos!CO298</f>
        <v>100.8227312681</v>
      </c>
      <c r="AF56" s="137">
        <f>[2]datos!CR298</f>
        <v>91.706564333100005</v>
      </c>
      <c r="AG56" s="137">
        <f>[2]datos!CU298</f>
        <v>89.8726823489</v>
      </c>
      <c r="AH56" s="137">
        <f>[2]datos!CX298</f>
        <v>92.025408173700001</v>
      </c>
      <c r="AI56" s="505">
        <f>[3]Datos!D298</f>
        <v>98.975876784458919</v>
      </c>
    </row>
    <row r="57" spans="1:35" x14ac:dyDescent="0.25">
      <c r="A57" s="295">
        <v>42948</v>
      </c>
      <c r="B57" s="137">
        <f>[2]datos!C299</f>
        <v>102.6214771333</v>
      </c>
      <c r="C57" s="137">
        <f>[2]datos!F299</f>
        <v>106.06831970109999</v>
      </c>
      <c r="D57" s="137">
        <f>[2]datos!I299</f>
        <v>109.3331904784</v>
      </c>
      <c r="E57" s="137">
        <f>[2]datos!L299</f>
        <v>102.7044415323</v>
      </c>
      <c r="F57" s="137">
        <f>[2]datos!O299</f>
        <v>87.636309384499995</v>
      </c>
      <c r="G57" s="137">
        <f>[2]datos!R299</f>
        <v>104.6826810068</v>
      </c>
      <c r="H57" s="137">
        <f>[2]datos!U299</f>
        <v>104.6826810068</v>
      </c>
      <c r="I57" s="137">
        <f>[2]datos!AA299</f>
        <v>98.711256925499995</v>
      </c>
      <c r="J57" s="137">
        <f>[2]datos!AD299</f>
        <v>98.589253138700002</v>
      </c>
      <c r="K57" s="137">
        <f>[2]datos!AG299</f>
        <v>104.29540987439999</v>
      </c>
      <c r="L57" s="137">
        <f>[2]datos!AJ299</f>
        <v>92.850846040299999</v>
      </c>
      <c r="M57" s="137">
        <f>[2]datos!AM299</f>
        <v>102.92909064369999</v>
      </c>
      <c r="N57" s="137">
        <f>[2]datos!AP299</f>
        <v>96.390028238400006</v>
      </c>
      <c r="O57" s="137">
        <f>[2]datos!AS299</f>
        <v>105.0989621776</v>
      </c>
      <c r="P57" s="137">
        <f>[2]datos!AV299</f>
        <v>106.1072564896</v>
      </c>
      <c r="Q57" s="137">
        <f>[2]datos!AY299</f>
        <v>96.162527113600007</v>
      </c>
      <c r="R57" s="137">
        <f>[2]datos!BB299</f>
        <v>102.5331744519</v>
      </c>
      <c r="S57" s="137">
        <f>[2]datos!BE299</f>
        <v>104.0897256327</v>
      </c>
      <c r="T57" s="137">
        <f>[2]datos!BH299</f>
        <v>107.972501564</v>
      </c>
      <c r="U57" s="137">
        <f>[2]datos!BK299</f>
        <v>98.772004777899994</v>
      </c>
      <c r="V57" s="137">
        <f>[2]datos!BN299</f>
        <v>102.80378782530001</v>
      </c>
      <c r="W57" s="137">
        <f>[2]datos!BQ299</f>
        <v>117.9504441553</v>
      </c>
      <c r="X57" s="137">
        <f>[2]datos!BT299</f>
        <v>106.75428366289999</v>
      </c>
      <c r="Y57" s="137">
        <f>[2]datos!BW299</f>
        <v>100.7220550392</v>
      </c>
      <c r="Z57" s="137">
        <f>[2]datos!BZ299</f>
        <v>99.863208995199997</v>
      </c>
      <c r="AA57" s="137">
        <f>[2]datos!CC299</f>
        <v>110.9237505314</v>
      </c>
      <c r="AB57" s="137">
        <f>[2]datos!CF299</f>
        <v>104.8442382785</v>
      </c>
      <c r="AC57" s="137">
        <f>[2]datos!CI299</f>
        <v>96.933183218699995</v>
      </c>
      <c r="AD57" s="137">
        <f>[2]datos!CL299</f>
        <v>103.17961640670001</v>
      </c>
      <c r="AE57" s="137">
        <f>[2]datos!CO299</f>
        <v>103.8412739385</v>
      </c>
      <c r="AF57" s="137">
        <f>[2]datos!CR299</f>
        <v>105.1999191</v>
      </c>
      <c r="AG57" s="137">
        <f>[2]datos!CU299</f>
        <v>92.341084355899994</v>
      </c>
      <c r="AH57" s="137">
        <f>[2]datos!CX299</f>
        <v>96.890656719600003</v>
      </c>
      <c r="AI57" s="505">
        <f>[3]Datos!D299</f>
        <v>102.2143749216241</v>
      </c>
    </row>
    <row r="58" spans="1:35" x14ac:dyDescent="0.25">
      <c r="A58" s="295">
        <v>42979</v>
      </c>
      <c r="B58" s="137">
        <f>[2]datos!C300</f>
        <v>98.524639189400006</v>
      </c>
      <c r="C58" s="137">
        <f>[2]datos!F300</f>
        <v>96.923090696399996</v>
      </c>
      <c r="D58" s="137">
        <f>[2]datos!I300</f>
        <v>94.654485558399998</v>
      </c>
      <c r="E58" s="137">
        <f>[2]datos!L300</f>
        <v>101.343472216</v>
      </c>
      <c r="F58" s="137">
        <f>[2]datos!O300</f>
        <v>100.7846679133</v>
      </c>
      <c r="G58" s="137">
        <f>[2]datos!R300</f>
        <v>104.33870147899999</v>
      </c>
      <c r="H58" s="137">
        <f>[2]datos!U300</f>
        <v>104.33870147899999</v>
      </c>
      <c r="I58" s="137">
        <f>[2]datos!AA300</f>
        <v>105.1902574511</v>
      </c>
      <c r="J58" s="137">
        <f>[2]datos!AD300</f>
        <v>107.7692933969</v>
      </c>
      <c r="K58" s="137">
        <f>[2]datos!AG300</f>
        <v>101.87037982299999</v>
      </c>
      <c r="L58" s="137">
        <f>[2]datos!AJ300</f>
        <v>93.992186148499997</v>
      </c>
      <c r="M58" s="137">
        <f>[2]datos!AM300</f>
        <v>96.296714164500003</v>
      </c>
      <c r="N58" s="137">
        <f>[2]datos!AP300</f>
        <v>91.712802589399999</v>
      </c>
      <c r="O58" s="137">
        <f>[2]datos!AS300</f>
        <v>95.486045095700007</v>
      </c>
      <c r="P58" s="137">
        <f>[2]datos!AV300</f>
        <v>96.628348733199999</v>
      </c>
      <c r="Q58" s="137">
        <f>[2]datos!AY300</f>
        <v>103.2703827556</v>
      </c>
      <c r="R58" s="137">
        <f>[2]datos!BB300</f>
        <v>99.692489230000007</v>
      </c>
      <c r="S58" s="137">
        <f>[2]datos!BE300</f>
        <v>100.5268512244</v>
      </c>
      <c r="T58" s="137">
        <f>[2]datos!BH300</f>
        <v>89.160125661699993</v>
      </c>
      <c r="U58" s="137">
        <f>[2]datos!BK300</f>
        <v>94.781877539999996</v>
      </c>
      <c r="V58" s="137">
        <f>[2]datos!BN300</f>
        <v>110.0514128396</v>
      </c>
      <c r="W58" s="137">
        <f>[2]datos!BQ300</f>
        <v>89.7563225966</v>
      </c>
      <c r="X58" s="137">
        <f>[2]datos!BT300</f>
        <v>93.360149305799993</v>
      </c>
      <c r="Y58" s="137">
        <f>[2]datos!BW300</f>
        <v>95.941507536700001</v>
      </c>
      <c r="Z58" s="137">
        <f>[2]datos!BZ300</f>
        <v>95.407017542299997</v>
      </c>
      <c r="AA58" s="137">
        <f>[2]datos!CC300</f>
        <v>100.38007735079999</v>
      </c>
      <c r="AB58" s="137">
        <f>[2]datos!CF300</f>
        <v>99.716851155699999</v>
      </c>
      <c r="AC58" s="137">
        <f>[2]datos!CI300</f>
        <v>97.181659541800002</v>
      </c>
      <c r="AD58" s="137">
        <f>[2]datos!CL300</f>
        <v>102.7787744452</v>
      </c>
      <c r="AE58" s="137">
        <f>[2]datos!CO300</f>
        <v>104.1125055664</v>
      </c>
      <c r="AF58" s="137">
        <f>[2]datos!CR300</f>
        <v>95.903008249400003</v>
      </c>
      <c r="AG58" s="137">
        <f>[2]datos!CU300</f>
        <v>98.745573116599999</v>
      </c>
      <c r="AH58" s="137">
        <f>[2]datos!CX300</f>
        <v>101.8034208951</v>
      </c>
      <c r="AI58" s="505">
        <f>[3]Datos!D300</f>
        <v>96.420628327463561</v>
      </c>
    </row>
    <row r="59" spans="1:35" x14ac:dyDescent="0.25">
      <c r="A59" s="295">
        <v>43009</v>
      </c>
      <c r="B59" s="137">
        <f>[2]datos!C301</f>
        <v>101.940013247</v>
      </c>
      <c r="C59" s="137">
        <f>[2]datos!F301</f>
        <v>104.2680833551</v>
      </c>
      <c r="D59" s="137">
        <f>[2]datos!I301</f>
        <v>107.0977915668</v>
      </c>
      <c r="E59" s="137">
        <f>[2]datos!L301</f>
        <v>104.53982588549999</v>
      </c>
      <c r="F59" s="137">
        <f>[2]datos!O301</f>
        <v>74.604195636</v>
      </c>
      <c r="G59" s="137">
        <f>[2]datos!R301</f>
        <v>99.349112788400006</v>
      </c>
      <c r="H59" s="137">
        <f>[2]datos!U301</f>
        <v>99.349112788400006</v>
      </c>
      <c r="I59" s="137">
        <f>[2]datos!AA301</f>
        <v>102.2435571221</v>
      </c>
      <c r="J59" s="137">
        <f>[2]datos!AD301</f>
        <v>97.806760387400004</v>
      </c>
      <c r="K59" s="137">
        <f>[2]datos!AG301</f>
        <v>126.2897564371</v>
      </c>
      <c r="L59" s="137">
        <f>[2]datos!AJ301</f>
        <v>99.919498853099995</v>
      </c>
      <c r="M59" s="137">
        <f>[2]datos!AM301</f>
        <v>101.6393887097</v>
      </c>
      <c r="N59" s="137">
        <f>[2]datos!AP301</f>
        <v>95.455409798100007</v>
      </c>
      <c r="O59" s="137">
        <f>[2]datos!AS301</f>
        <v>100.19800731949999</v>
      </c>
      <c r="P59" s="137">
        <f>[2]datos!AV301</f>
        <v>102.204781514</v>
      </c>
      <c r="Q59" s="137">
        <f>[2]datos!AY301</f>
        <v>103.2034077556</v>
      </c>
      <c r="R59" s="137">
        <f>[2]datos!BB301</f>
        <v>104.87593978370001</v>
      </c>
      <c r="S59" s="137">
        <f>[2]datos!BE301</f>
        <v>103.5783042755</v>
      </c>
      <c r="T59" s="137">
        <f>[2]datos!BH301</f>
        <v>89.149340639299993</v>
      </c>
      <c r="U59" s="137">
        <f>[2]datos!BK301</f>
        <v>99.346261614300005</v>
      </c>
      <c r="V59" s="137">
        <f>[2]datos!BN301</f>
        <v>100.2346469786</v>
      </c>
      <c r="W59" s="137">
        <f>[2]datos!BQ301</f>
        <v>85.695510779499998</v>
      </c>
      <c r="X59" s="137">
        <f>[2]datos!BT301</f>
        <v>101.6750535979</v>
      </c>
      <c r="Y59" s="137">
        <f>[2]datos!BW301</f>
        <v>103.38250094110001</v>
      </c>
      <c r="Z59" s="137">
        <f>[2]datos!BZ301</f>
        <v>101.0619864967</v>
      </c>
      <c r="AA59" s="137">
        <f>[2]datos!CC301</f>
        <v>105.7986924348</v>
      </c>
      <c r="AB59" s="137">
        <f>[2]datos!CF301</f>
        <v>102.785126979</v>
      </c>
      <c r="AC59" s="137">
        <f>[2]datos!CI301</f>
        <v>96.504993098599996</v>
      </c>
      <c r="AD59" s="137">
        <f>[2]datos!CL301</f>
        <v>104.2201020155</v>
      </c>
      <c r="AE59" s="137">
        <f>[2]datos!CO301</f>
        <v>105.7212373797</v>
      </c>
      <c r="AF59" s="137">
        <f>[2]datos!CR301</f>
        <v>107.2344839342</v>
      </c>
      <c r="AG59" s="137">
        <f>[2]datos!CU301</f>
        <v>104.5529530661</v>
      </c>
      <c r="AH59" s="137">
        <f>[2]datos!CX301</f>
        <v>102.8242149371</v>
      </c>
      <c r="AI59" s="505">
        <f>[3]Datos!D301</f>
        <v>99.878400330164922</v>
      </c>
    </row>
    <row r="60" spans="1:35" x14ac:dyDescent="0.25">
      <c r="A60" s="295">
        <v>43040</v>
      </c>
      <c r="B60" s="137">
        <f>[2]datos!C302</f>
        <v>100.71279854700001</v>
      </c>
      <c r="C60" s="137">
        <f>[2]datos!F302</f>
        <v>101.3581443736</v>
      </c>
      <c r="D60" s="137">
        <f>[2]datos!I302</f>
        <v>101.5080634869</v>
      </c>
      <c r="E60" s="137">
        <f>[2]datos!L302</f>
        <v>102.3814041779</v>
      </c>
      <c r="F60" s="137">
        <f>[2]datos!O302</f>
        <v>95.453688147999998</v>
      </c>
      <c r="G60" s="137">
        <f>[2]datos!R302</f>
        <v>100.64355633300001</v>
      </c>
      <c r="H60" s="137">
        <f>[2]datos!U302</f>
        <v>100.64355633300001</v>
      </c>
      <c r="I60" s="137">
        <f>[2]datos!AA302</f>
        <v>102.51577717000001</v>
      </c>
      <c r="J60" s="137">
        <f>[2]datos!AD302</f>
        <v>99.402935809200002</v>
      </c>
      <c r="K60" s="137">
        <f>[2]datos!AG302</f>
        <v>123.4389925702</v>
      </c>
      <c r="L60" s="137">
        <f>[2]datos!AJ302</f>
        <v>96.113624921699994</v>
      </c>
      <c r="M60" s="137">
        <f>[2]datos!AM302</f>
        <v>100.054315249</v>
      </c>
      <c r="N60" s="137">
        <f>[2]datos!AP302</f>
        <v>99.1668920563</v>
      </c>
      <c r="O60" s="137">
        <f>[2]datos!AS302</f>
        <v>101.1483171151</v>
      </c>
      <c r="P60" s="137">
        <f>[2]datos!AV302</f>
        <v>100.9632400226</v>
      </c>
      <c r="Q60" s="137">
        <f>[2]datos!AY302</f>
        <v>94.106853061500004</v>
      </c>
      <c r="R60" s="137">
        <f>[2]datos!BB302</f>
        <v>101.8331649334</v>
      </c>
      <c r="S60" s="137">
        <f>[2]datos!BE302</f>
        <v>102.79725527630001</v>
      </c>
      <c r="T60" s="137">
        <f>[2]datos!BH302</f>
        <v>100.8773931537</v>
      </c>
      <c r="U60" s="137">
        <f>[2]datos!BK302</f>
        <v>97.015216733499997</v>
      </c>
      <c r="V60" s="137">
        <f>[2]datos!BN302</f>
        <v>107.5517023901</v>
      </c>
      <c r="W60" s="137">
        <f>[2]datos!BQ302</f>
        <v>93.416465208800005</v>
      </c>
      <c r="X60" s="137">
        <f>[2]datos!BT302</f>
        <v>98.253833452999999</v>
      </c>
      <c r="Y60" s="137">
        <f>[2]datos!BW302</f>
        <v>98.552096184199996</v>
      </c>
      <c r="Z60" s="137">
        <f>[2]datos!BZ302</f>
        <v>100.0002041</v>
      </c>
      <c r="AA60" s="137">
        <f>[2]datos!CC302</f>
        <v>103.8767319546</v>
      </c>
      <c r="AB60" s="137">
        <f>[2]datos!CF302</f>
        <v>98.406657074400002</v>
      </c>
      <c r="AC60" s="137">
        <f>[2]datos!CI302</f>
        <v>100.32160519679999</v>
      </c>
      <c r="AD60" s="137">
        <f>[2]datos!CL302</f>
        <v>103.41980933470001</v>
      </c>
      <c r="AE60" s="137">
        <f>[2]datos!CO302</f>
        <v>98.469541844399998</v>
      </c>
      <c r="AF60" s="137">
        <f>[2]datos!CR302</f>
        <v>101.05351946970001</v>
      </c>
      <c r="AG60" s="137">
        <f>[2]datos!CU302</f>
        <v>99.7701720357</v>
      </c>
      <c r="AH60" s="137">
        <f>[2]datos!CX302</f>
        <v>96.022736081000005</v>
      </c>
      <c r="AI60" s="505">
        <f>[3]Datos!D302</f>
        <v>99.739827836215639</v>
      </c>
    </row>
    <row r="61" spans="1:35" x14ac:dyDescent="0.25">
      <c r="A61" s="295">
        <v>43070</v>
      </c>
      <c r="B61" s="137">
        <f>[2]datos!C303</f>
        <v>97.162443447300006</v>
      </c>
      <c r="C61" s="137">
        <f>[2]datos!F303</f>
        <v>106.3183186654</v>
      </c>
      <c r="D61" s="137">
        <f>[2]datos!I303</f>
        <v>104.8839064493</v>
      </c>
      <c r="E61" s="137">
        <f>[2]datos!L303</f>
        <v>101.8081440605</v>
      </c>
      <c r="F61" s="137">
        <f>[2]datos!O303</f>
        <v>140.13392714919999</v>
      </c>
      <c r="G61" s="137">
        <f>[2]datos!R303</f>
        <v>91.453674950500002</v>
      </c>
      <c r="H61" s="137">
        <f>[2]datos!U303</f>
        <v>91.453674950500002</v>
      </c>
      <c r="I61" s="137">
        <f>[2]datos!AA303</f>
        <v>111.6169843588</v>
      </c>
      <c r="J61" s="137">
        <f>[2]datos!AD303</f>
        <v>110.0925658347</v>
      </c>
      <c r="K61" s="137">
        <f>[2]datos!AG303</f>
        <v>131.49148668340001</v>
      </c>
      <c r="L61" s="137">
        <f>[2]datos!AJ303</f>
        <v>97.1452312073</v>
      </c>
      <c r="M61" s="137">
        <f>[2]datos!AM303</f>
        <v>91.592114433999996</v>
      </c>
      <c r="N61" s="137">
        <f>[2]datos!AP303</f>
        <v>102.61848379209999</v>
      </c>
      <c r="O61" s="137">
        <f>[2]datos!AS303</f>
        <v>95.135353962500005</v>
      </c>
      <c r="P61" s="137">
        <f>[2]datos!AV303</f>
        <v>80.623943193700001</v>
      </c>
      <c r="Q61" s="137">
        <f>[2]datos!AY303</f>
        <v>87.336274465700001</v>
      </c>
      <c r="R61" s="137">
        <f>[2]datos!BB303</f>
        <v>92.348032844599999</v>
      </c>
      <c r="S61" s="137">
        <f>[2]datos!BE303</f>
        <v>91.059201150600003</v>
      </c>
      <c r="T61" s="137">
        <f>[2]datos!BH303</f>
        <v>85.662241811900003</v>
      </c>
      <c r="U61" s="137">
        <f>[2]datos!BK303</f>
        <v>94.387151991699994</v>
      </c>
      <c r="V61" s="137">
        <f>[2]datos!BN303</f>
        <v>103.32777178809999</v>
      </c>
      <c r="W61" s="137">
        <f>[2]datos!BQ303</f>
        <v>92.626697178900002</v>
      </c>
      <c r="X61" s="137">
        <f>[2]datos!BT303</f>
        <v>94.132217660999999</v>
      </c>
      <c r="Y61" s="137">
        <f>[2]datos!BW303</f>
        <v>82.872863339000006</v>
      </c>
      <c r="Z61" s="137">
        <f>[2]datos!BZ303</f>
        <v>99.730454373599997</v>
      </c>
      <c r="AA61" s="137">
        <f>[2]datos!CC303</f>
        <v>100.88541089829999</v>
      </c>
      <c r="AB61" s="137">
        <f>[2]datos!CF303</f>
        <v>90.129580944300002</v>
      </c>
      <c r="AC61" s="137">
        <f>[2]datos!CI303</f>
        <v>89.241508352400004</v>
      </c>
      <c r="AD61" s="137">
        <f>[2]datos!CL303</f>
        <v>91.706639868899998</v>
      </c>
      <c r="AE61" s="137">
        <f>[2]datos!CO303</f>
        <v>90.160943328499997</v>
      </c>
      <c r="AF61" s="137">
        <f>[2]datos!CR303</f>
        <v>79.583373161099999</v>
      </c>
      <c r="AG61" s="137">
        <f>[2]datos!CU303</f>
        <v>107.7443097395</v>
      </c>
      <c r="AH61" s="137">
        <f>[2]datos!CX303</f>
        <v>90.116035264499999</v>
      </c>
      <c r="AI61" s="505">
        <f>[3]Datos!D303</f>
        <v>95.371720139693807</v>
      </c>
    </row>
    <row r="62" spans="1:35" x14ac:dyDescent="0.25">
      <c r="A62" s="295">
        <v>43101</v>
      </c>
      <c r="B62" s="137">
        <f>[2]datos!C304</f>
        <v>97.727182159700007</v>
      </c>
      <c r="C62" s="137">
        <f>[2]datos!F304</f>
        <v>106.4852712209</v>
      </c>
      <c r="D62" s="137">
        <f>[2]datos!I304</f>
        <v>108.3960420121</v>
      </c>
      <c r="E62" s="137">
        <f>[2]datos!L304</f>
        <v>102.3401124271</v>
      </c>
      <c r="F62" s="137">
        <f>[2]datos!O304</f>
        <v>105.045271375</v>
      </c>
      <c r="G62" s="137">
        <f>[2]datos!R304</f>
        <v>92.675889998399995</v>
      </c>
      <c r="H62" s="137">
        <f>[2]datos!U304</f>
        <v>92.675889998399995</v>
      </c>
      <c r="I62" s="137">
        <f>[2]datos!AA304</f>
        <v>96.257365364400002</v>
      </c>
      <c r="J62" s="137">
        <f>[2]datos!AD304</f>
        <v>94.378812065899993</v>
      </c>
      <c r="K62" s="137">
        <f>[2]datos!AG304</f>
        <v>101.6191694777</v>
      </c>
      <c r="L62" s="137">
        <f>[2]datos!AJ304</f>
        <v>100.94799370619999</v>
      </c>
      <c r="M62" s="137">
        <f>[2]datos!AM304</f>
        <v>96.9383331489</v>
      </c>
      <c r="N62" s="137">
        <f>[2]datos!AP304</f>
        <v>103.8984235273</v>
      </c>
      <c r="O62" s="137">
        <f>[2]datos!AS304</f>
        <v>86.578537960299997</v>
      </c>
      <c r="P62" s="137">
        <f>[2]datos!AV304</f>
        <v>91.922331944299998</v>
      </c>
      <c r="Q62" s="137">
        <f>[2]datos!AY304</f>
        <v>89.356344552099998</v>
      </c>
      <c r="R62" s="137">
        <f>[2]datos!BB304</f>
        <v>90.322907141499996</v>
      </c>
      <c r="S62" s="137">
        <f>[2]datos!BE304</f>
        <v>91.070901521400003</v>
      </c>
      <c r="T62" s="137">
        <f>[2]datos!BH304</f>
        <v>97.473086678300007</v>
      </c>
      <c r="U62" s="137">
        <f>[2]datos!BK304</f>
        <v>100.33874763910001</v>
      </c>
      <c r="V62" s="137">
        <f>[2]datos!BN304</f>
        <v>94.151644494699994</v>
      </c>
      <c r="W62" s="137">
        <f>[2]datos!BQ304</f>
        <v>99.488894202099999</v>
      </c>
      <c r="X62" s="137">
        <f>[2]datos!BT304</f>
        <v>100.7625145257</v>
      </c>
      <c r="Y62" s="137">
        <f>[2]datos!BW304</f>
        <v>98.176505931099996</v>
      </c>
      <c r="Z62" s="137">
        <f>[2]datos!BZ304</f>
        <v>98.188083449000004</v>
      </c>
      <c r="AA62" s="137">
        <f>[2]datos!CC304</f>
        <v>102.5501859431</v>
      </c>
      <c r="AB62" s="137">
        <f>[2]datos!CF304</f>
        <v>98.884321423499998</v>
      </c>
      <c r="AC62" s="137">
        <f>[2]datos!CI304</f>
        <v>99.222990780499998</v>
      </c>
      <c r="AD62" s="137">
        <f>[2]datos!CL304</f>
        <v>99.110250524099996</v>
      </c>
      <c r="AE62" s="137">
        <f>[2]datos!CO304</f>
        <v>94.019797567500007</v>
      </c>
      <c r="AF62" s="137">
        <f>[2]datos!CR304</f>
        <v>90.756490114299993</v>
      </c>
      <c r="AG62" s="137">
        <f>[2]datos!CU304</f>
        <v>96.927751195200003</v>
      </c>
      <c r="AH62" s="137">
        <f>[2]datos!CX304</f>
        <v>91.1503819574</v>
      </c>
      <c r="AI62" s="505">
        <f>[3]Datos!D304</f>
        <v>98.883993287153217</v>
      </c>
    </row>
    <row r="63" spans="1:35" x14ac:dyDescent="0.25">
      <c r="A63" s="295">
        <v>43132</v>
      </c>
      <c r="B63" s="137">
        <f>[2]datos!C305</f>
        <v>96.207860512099998</v>
      </c>
      <c r="C63" s="137">
        <f>[2]datos!F305</f>
        <v>96.006703894799998</v>
      </c>
      <c r="D63" s="137">
        <f>[2]datos!I305</f>
        <v>95.670821035499998</v>
      </c>
      <c r="E63" s="137">
        <f>[2]datos!L305</f>
        <v>95.355008000699996</v>
      </c>
      <c r="F63" s="137">
        <f>[2]datos!O305</f>
        <v>102.1881354379</v>
      </c>
      <c r="G63" s="137">
        <f>[2]datos!R305</f>
        <v>91.756249939100002</v>
      </c>
      <c r="H63" s="137">
        <f>[2]datos!U305</f>
        <v>91.756249939100002</v>
      </c>
      <c r="I63" s="137">
        <f>[2]datos!AA305</f>
        <v>102.8722730981</v>
      </c>
      <c r="J63" s="137">
        <f>[2]datos!AD305</f>
        <v>103.97447468599999</v>
      </c>
      <c r="K63" s="137">
        <f>[2]datos!AG305</f>
        <v>97.737257277400005</v>
      </c>
      <c r="L63" s="137">
        <f>[2]datos!AJ305</f>
        <v>102.46220142849999</v>
      </c>
      <c r="M63" s="137">
        <f>[2]datos!AM305</f>
        <v>94.669161512900004</v>
      </c>
      <c r="N63" s="137">
        <f>[2]datos!AP305</f>
        <v>99.192178823099994</v>
      </c>
      <c r="O63" s="137">
        <f>[2]datos!AS305</f>
        <v>83.877520847599996</v>
      </c>
      <c r="P63" s="137">
        <f>[2]datos!AV305</f>
        <v>98.759834851500003</v>
      </c>
      <c r="Q63" s="137">
        <f>[2]datos!AY305</f>
        <v>84.507318590099999</v>
      </c>
      <c r="R63" s="137">
        <f>[2]datos!BB305</f>
        <v>93.652088946000006</v>
      </c>
      <c r="S63" s="137">
        <f>[2]datos!BE305</f>
        <v>94.728508196899995</v>
      </c>
      <c r="T63" s="137">
        <f>[2]datos!BH305</f>
        <v>95.449036489700006</v>
      </c>
      <c r="U63" s="137">
        <f>[2]datos!BK305</f>
        <v>94.114857188299993</v>
      </c>
      <c r="V63" s="137">
        <f>[2]datos!BN305</f>
        <v>86.416489162000005</v>
      </c>
      <c r="W63" s="137">
        <f>[2]datos!BQ305</f>
        <v>78.673299478900006</v>
      </c>
      <c r="X63" s="137">
        <f>[2]datos!BT305</f>
        <v>95.690526198100002</v>
      </c>
      <c r="Y63" s="137">
        <f>[2]datos!BW305</f>
        <v>95.418923740400004</v>
      </c>
      <c r="Z63" s="137">
        <f>[2]datos!BZ305</f>
        <v>94.870509656500005</v>
      </c>
      <c r="AA63" s="137">
        <f>[2]datos!CC305</f>
        <v>96.536814061900003</v>
      </c>
      <c r="AB63" s="137">
        <f>[2]datos!CF305</f>
        <v>95.243154649399997</v>
      </c>
      <c r="AC63" s="137">
        <f>[2]datos!CI305</f>
        <v>96.108039142400003</v>
      </c>
      <c r="AD63" s="137">
        <f>[2]datos!CL305</f>
        <v>94.971541775899993</v>
      </c>
      <c r="AE63" s="137">
        <f>[2]datos!CO305</f>
        <v>93.929974226699997</v>
      </c>
      <c r="AF63" s="137">
        <f>[2]datos!CR305</f>
        <v>95.137944603700006</v>
      </c>
      <c r="AG63" s="137">
        <f>[2]datos!CU305</f>
        <v>92.806189764099997</v>
      </c>
      <c r="AH63" s="137">
        <f>[2]datos!CX305</f>
        <v>91.787025980999999</v>
      </c>
      <c r="AI63" s="505">
        <f>[3]Datos!D305</f>
        <v>94.521617719220387</v>
      </c>
    </row>
    <row r="64" spans="1:35" x14ac:dyDescent="0.25">
      <c r="A64" s="295">
        <v>43160</v>
      </c>
      <c r="B64" s="137">
        <f>[2]datos!C306</f>
        <v>100.21149396520001</v>
      </c>
      <c r="C64" s="137">
        <f>[2]datos!F306</f>
        <v>103.4954450303</v>
      </c>
      <c r="D64" s="137">
        <f>[2]datos!I306</f>
        <v>103.85971183860001</v>
      </c>
      <c r="E64" s="137">
        <f>[2]datos!L306</f>
        <v>104.12707666519999</v>
      </c>
      <c r="F64" s="137">
        <f>[2]datos!O306</f>
        <v>97.114342301799994</v>
      </c>
      <c r="G64" s="137">
        <f>[2]datos!R306</f>
        <v>91.787764607900002</v>
      </c>
      <c r="H64" s="137">
        <f>[2]datos!U306</f>
        <v>91.787764607900002</v>
      </c>
      <c r="I64" s="137">
        <f>[2]datos!AA306</f>
        <v>96.597391083000005</v>
      </c>
      <c r="J64" s="137">
        <f>[2]datos!AD306</f>
        <v>95.406638685600001</v>
      </c>
      <c r="K64" s="137">
        <f>[2]datos!AG306</f>
        <v>99.434457656700005</v>
      </c>
      <c r="L64" s="137">
        <f>[2]datos!AJ306</f>
        <v>100.2318835894</v>
      </c>
      <c r="M64" s="137">
        <f>[2]datos!AM306</f>
        <v>101.44359904549999</v>
      </c>
      <c r="N64" s="137">
        <f>[2]datos!AP306</f>
        <v>103.74346959189999</v>
      </c>
      <c r="O64" s="137">
        <f>[2]datos!AS306</f>
        <v>98.867971535699994</v>
      </c>
      <c r="P64" s="137">
        <f>[2]datos!AV306</f>
        <v>101.7975110874</v>
      </c>
      <c r="Q64" s="137">
        <f>[2]datos!AY306</f>
        <v>90.857484951399996</v>
      </c>
      <c r="R64" s="137">
        <f>[2]datos!BB306</f>
        <v>96.2766838979</v>
      </c>
      <c r="S64" s="137">
        <f>[2]datos!BE306</f>
        <v>99.132268944200007</v>
      </c>
      <c r="T64" s="137">
        <f>[2]datos!BH306</f>
        <v>113.9441343883</v>
      </c>
      <c r="U64" s="137">
        <f>[2]datos!BK306</f>
        <v>101.63854638639999</v>
      </c>
      <c r="V64" s="137">
        <f>[2]datos!BN306</f>
        <v>93.977536119099994</v>
      </c>
      <c r="W64" s="137">
        <f>[2]datos!BQ306</f>
        <v>107.41634027880001</v>
      </c>
      <c r="X64" s="137">
        <f>[2]datos!BT306</f>
        <v>102.2218156988</v>
      </c>
      <c r="Y64" s="137">
        <f>[2]datos!BW306</f>
        <v>100.23140651830001</v>
      </c>
      <c r="Z64" s="137">
        <f>[2]datos!BZ306</f>
        <v>101.7578154047</v>
      </c>
      <c r="AA64" s="137">
        <f>[2]datos!CC306</f>
        <v>107.017037907</v>
      </c>
      <c r="AB64" s="137">
        <f>[2]datos!CF306</f>
        <v>102.3176543987</v>
      </c>
      <c r="AC64" s="137">
        <f>[2]datos!CI306</f>
        <v>101.6042219454</v>
      </c>
      <c r="AD64" s="137">
        <f>[2]datos!CL306</f>
        <v>98.031323939999993</v>
      </c>
      <c r="AE64" s="137">
        <f>[2]datos!CO306</f>
        <v>99.230163320000003</v>
      </c>
      <c r="AF64" s="137">
        <f>[2]datos!CR306</f>
        <v>99.716125523399995</v>
      </c>
      <c r="AG64" s="137">
        <f>[2]datos!CU306</f>
        <v>97.561242799400006</v>
      </c>
      <c r="AH64" s="137">
        <f>[2]datos!CX306</f>
        <v>102.1744982555</v>
      </c>
      <c r="AI64" s="505">
        <f>[3]Datos!D306</f>
        <v>101.98730039039435</v>
      </c>
    </row>
    <row r="65" spans="1:37" x14ac:dyDescent="0.25">
      <c r="A65" s="295">
        <v>43191</v>
      </c>
      <c r="B65" s="137">
        <f>[2]datos!C307</f>
        <v>99.772377547000005</v>
      </c>
      <c r="C65" s="137">
        <f>[2]datos!F307</f>
        <v>102.007925601</v>
      </c>
      <c r="D65" s="137">
        <f>[2]datos!I307</f>
        <v>101.8664921451</v>
      </c>
      <c r="E65" s="137">
        <f>[2]datos!L307</f>
        <v>104.246071026</v>
      </c>
      <c r="F65" s="137">
        <f>[2]datos!O307</f>
        <v>93.819884088500004</v>
      </c>
      <c r="G65" s="137">
        <f>[2]datos!R307</f>
        <v>99.340904523099994</v>
      </c>
      <c r="H65" s="137">
        <f>[2]datos!U307</f>
        <v>99.340904523099994</v>
      </c>
      <c r="I65" s="137">
        <f>[2]datos!AA307</f>
        <v>100.53338207429999</v>
      </c>
      <c r="J65" s="137">
        <f>[2]datos!AD307</f>
        <v>102.87723266730001</v>
      </c>
      <c r="K65" s="137">
        <f>[2]datos!AG307</f>
        <v>93.7856482185</v>
      </c>
      <c r="L65" s="137">
        <f>[2]datos!AJ307</f>
        <v>94.749073784399997</v>
      </c>
      <c r="M65" s="137">
        <f>[2]datos!AM307</f>
        <v>99.150684945199998</v>
      </c>
      <c r="N65" s="137">
        <f>[2]datos!AP307</f>
        <v>101.7909186967</v>
      </c>
      <c r="O65" s="137">
        <f>[2]datos!AS307</f>
        <v>103.402393394</v>
      </c>
      <c r="P65" s="137">
        <f>[2]datos!AV307</f>
        <v>99.0296939901</v>
      </c>
      <c r="Q65" s="137">
        <f>[2]datos!AY307</f>
        <v>95.323599999099997</v>
      </c>
      <c r="R65" s="137">
        <f>[2]datos!BB307</f>
        <v>99.162508561400003</v>
      </c>
      <c r="S65" s="137">
        <f>[2]datos!BE307</f>
        <v>97.828992337700001</v>
      </c>
      <c r="T65" s="137">
        <f>[2]datos!BH307</f>
        <v>104.736250798</v>
      </c>
      <c r="U65" s="137">
        <f>[2]datos!BK307</f>
        <v>99.226209017000002</v>
      </c>
      <c r="V65" s="137">
        <f>[2]datos!BN307</f>
        <v>97.163068202199995</v>
      </c>
      <c r="W65" s="137">
        <f>[2]datos!BQ307</f>
        <v>124.76509937110001</v>
      </c>
      <c r="X65" s="137">
        <f>[2]datos!BT307</f>
        <v>100.26749357750001</v>
      </c>
      <c r="Y65" s="137">
        <f>[2]datos!BW307</f>
        <v>100.3916064901</v>
      </c>
      <c r="Z65" s="137">
        <f>[2]datos!BZ307</f>
        <v>101.09961054999999</v>
      </c>
      <c r="AA65" s="137">
        <f>[2]datos!CC307</f>
        <v>104.50987943840001</v>
      </c>
      <c r="AB65" s="137">
        <f>[2]datos!CF307</f>
        <v>101.8553304555</v>
      </c>
      <c r="AC65" s="137">
        <f>[2]datos!CI307</f>
        <v>102.3051931694</v>
      </c>
      <c r="AD65" s="137">
        <f>[2]datos!CL307</f>
        <v>96.194947058699995</v>
      </c>
      <c r="AE65" s="137">
        <f>[2]datos!CO307</f>
        <v>99.158393750200005</v>
      </c>
      <c r="AF65" s="137">
        <f>[2]datos!CR307</f>
        <v>90.739601183399998</v>
      </c>
      <c r="AG65" s="137">
        <f>[2]datos!CU307</f>
        <v>95.319144709699998</v>
      </c>
      <c r="AH65" s="137">
        <f>[2]datos!CX307</f>
        <v>100.29518281759999</v>
      </c>
      <c r="AI65" s="505">
        <f>[3]Datos!D307</f>
        <v>101.79797157205982</v>
      </c>
    </row>
    <row r="66" spans="1:37" x14ac:dyDescent="0.25">
      <c r="A66" s="295">
        <v>43221</v>
      </c>
      <c r="B66" s="137">
        <f>[2]datos!C308</f>
        <v>102.5060766977</v>
      </c>
      <c r="C66" s="137">
        <f>[2]datos!F308</f>
        <v>103.00478346129999</v>
      </c>
      <c r="D66" s="137">
        <f>[2]datos!I308</f>
        <v>104.09936454850001</v>
      </c>
      <c r="E66" s="137">
        <f>[2]datos!L308</f>
        <v>104.5195446092</v>
      </c>
      <c r="F66" s="137">
        <f>[2]datos!O308</f>
        <v>85.476136654599998</v>
      </c>
      <c r="G66" s="137">
        <f>[2]datos!R308</f>
        <v>99.2298583643</v>
      </c>
      <c r="H66" s="137">
        <f>[2]datos!U308</f>
        <v>99.2298583643</v>
      </c>
      <c r="I66" s="137">
        <f>[2]datos!AA308</f>
        <v>100.5318291449</v>
      </c>
      <c r="J66" s="137">
        <f>[2]datos!AD308</f>
        <v>100.3876781229</v>
      </c>
      <c r="K66" s="137">
        <f>[2]datos!AG308</f>
        <v>99.577829982899999</v>
      </c>
      <c r="L66" s="137">
        <f>[2]datos!AJ308</f>
        <v>102.49950095369999</v>
      </c>
      <c r="M66" s="137">
        <f>[2]datos!AM308</f>
        <v>103.30670318590001</v>
      </c>
      <c r="N66" s="137">
        <f>[2]datos!AP308</f>
        <v>101.5679494904</v>
      </c>
      <c r="O66" s="137">
        <f>[2]datos!AS308</f>
        <v>108.4285673606</v>
      </c>
      <c r="P66" s="137">
        <f>[2]datos!AV308</f>
        <v>101.98763146660001</v>
      </c>
      <c r="Q66" s="137">
        <f>[2]datos!AY308</f>
        <v>97.814564297100006</v>
      </c>
      <c r="R66" s="137">
        <f>[2]datos!BB308</f>
        <v>99.986282715100003</v>
      </c>
      <c r="S66" s="137">
        <f>[2]datos!BE308</f>
        <v>106.33087784849999</v>
      </c>
      <c r="T66" s="137">
        <f>[2]datos!BH308</f>
        <v>101.6618879184</v>
      </c>
      <c r="U66" s="137">
        <f>[2]datos!BK308</f>
        <v>103.2418153811</v>
      </c>
      <c r="V66" s="137">
        <f>[2]datos!BN308</f>
        <v>102.7888297985</v>
      </c>
      <c r="W66" s="137">
        <f>[2]datos!BQ308</f>
        <v>122.80133838330001</v>
      </c>
      <c r="X66" s="137">
        <f>[2]datos!BT308</f>
        <v>103.95704802900001</v>
      </c>
      <c r="Y66" s="137">
        <f>[2]datos!BW308</f>
        <v>104.1411867896</v>
      </c>
      <c r="Z66" s="137">
        <f>[2]datos!BZ308</f>
        <v>105.24489630790001</v>
      </c>
      <c r="AA66" s="137">
        <f>[2]datos!CC308</f>
        <v>106.4547625455</v>
      </c>
      <c r="AB66" s="137">
        <f>[2]datos!CF308</f>
        <v>104.3727740903</v>
      </c>
      <c r="AC66" s="137">
        <f>[2]datos!CI308</f>
        <v>102.1682141582</v>
      </c>
      <c r="AD66" s="137">
        <f>[2]datos!CL308</f>
        <v>98.178810137699998</v>
      </c>
      <c r="AE66" s="137">
        <f>[2]datos!CO308</f>
        <v>99.002980468399997</v>
      </c>
      <c r="AF66" s="137">
        <f>[2]datos!CR308</f>
        <v>103.14487782720001</v>
      </c>
      <c r="AG66" s="137">
        <f>[2]datos!CU308</f>
        <v>99.147422425399995</v>
      </c>
      <c r="AH66" s="137">
        <f>[2]datos!CX308</f>
        <v>98.653386754600007</v>
      </c>
      <c r="AI66" s="505">
        <f>[3]Datos!D308</f>
        <v>103.35763575536495</v>
      </c>
    </row>
    <row r="67" spans="1:37" x14ac:dyDescent="0.25">
      <c r="A67" s="295">
        <v>43252</v>
      </c>
      <c r="B67" s="137">
        <f>[2]datos!C309</f>
        <v>101.57432816150001</v>
      </c>
      <c r="C67" s="137">
        <f>[2]datos!F309</f>
        <v>100.4550642092</v>
      </c>
      <c r="D67" s="137">
        <f>[2]datos!I309</f>
        <v>99.691753376899996</v>
      </c>
      <c r="E67" s="137">
        <f>[2]datos!L309</f>
        <v>99.209178854499996</v>
      </c>
      <c r="F67" s="137">
        <f>[2]datos!O309</f>
        <v>113.49286205040001</v>
      </c>
      <c r="G67" s="137">
        <f>[2]datos!R309</f>
        <v>105.19833730000001</v>
      </c>
      <c r="H67" s="137">
        <f>[2]datos!U309</f>
        <v>105.19833730000001</v>
      </c>
      <c r="I67" s="137">
        <f>[2]datos!AA309</f>
        <v>98.625884467800006</v>
      </c>
      <c r="J67" s="137">
        <f>[2]datos!AD309</f>
        <v>98.498010802699994</v>
      </c>
      <c r="K67" s="137">
        <f>[2]datos!AG309</f>
        <v>97.989699672699999</v>
      </c>
      <c r="L67" s="137">
        <f>[2]datos!AJ309</f>
        <v>100.12399861439999</v>
      </c>
      <c r="M67" s="137">
        <f>[2]datos!AM309</f>
        <v>102.33494257389999</v>
      </c>
      <c r="N67" s="137">
        <f>[2]datos!AP309</f>
        <v>97.711098930899993</v>
      </c>
      <c r="O67" s="137">
        <f>[2]datos!AS309</f>
        <v>105.6764499192</v>
      </c>
      <c r="P67" s="137">
        <f>[2]datos!AV309</f>
        <v>105.1592633397</v>
      </c>
      <c r="Q67" s="137">
        <f>[2]datos!AY309</f>
        <v>106.39814339350001</v>
      </c>
      <c r="R67" s="137">
        <f>[2]datos!BB309</f>
        <v>103.1078746539</v>
      </c>
      <c r="S67" s="137">
        <f>[2]datos!BE309</f>
        <v>104.39744799189999</v>
      </c>
      <c r="T67" s="137">
        <f>[2]datos!BH309</f>
        <v>115.3239108118</v>
      </c>
      <c r="U67" s="137">
        <f>[2]datos!BK309</f>
        <v>101.5778922968</v>
      </c>
      <c r="V67" s="137">
        <f>[2]datos!BN309</f>
        <v>111.8535925039</v>
      </c>
      <c r="W67" s="137">
        <f>[2]datos!BQ309</f>
        <v>102.98849756200001</v>
      </c>
      <c r="X67" s="137">
        <f>[2]datos!BT309</f>
        <v>103.6875380526</v>
      </c>
      <c r="Y67" s="137">
        <f>[2]datos!BW309</f>
        <v>102.0800780277</v>
      </c>
      <c r="Z67" s="137">
        <f>[2]datos!BZ309</f>
        <v>101.5102029598</v>
      </c>
      <c r="AA67" s="137">
        <f>[2]datos!CC309</f>
        <v>102.7034595638</v>
      </c>
      <c r="AB67" s="137">
        <f>[2]datos!CF309</f>
        <v>103.7596231556</v>
      </c>
      <c r="AC67" s="137">
        <f>[2]datos!CI309</f>
        <v>104.7233802245</v>
      </c>
      <c r="AD67" s="137">
        <f>[2]datos!CL309</f>
        <v>100.72424422500001</v>
      </c>
      <c r="AE67" s="137">
        <f>[2]datos!CO309</f>
        <v>102.57067294159999</v>
      </c>
      <c r="AF67" s="137">
        <f>[2]datos!CR309</f>
        <v>103.75095379770001</v>
      </c>
      <c r="AG67" s="137">
        <f>[2]datos!CU309</f>
        <v>98.891610610000001</v>
      </c>
      <c r="AH67" s="137">
        <f>[2]datos!CX309</f>
        <v>105.08151174770001</v>
      </c>
      <c r="AI67" s="505">
        <f>[3]Datos!D309</f>
        <v>101.88927021081238</v>
      </c>
    </row>
    <row r="68" spans="1:37" x14ac:dyDescent="0.25">
      <c r="A68" s="295">
        <v>43282</v>
      </c>
      <c r="B68" s="137">
        <f>[2]datos!C310</f>
        <v>101.2673458121</v>
      </c>
      <c r="C68" s="137">
        <f>[2]datos!F310</f>
        <v>101.7951604756</v>
      </c>
      <c r="D68" s="137">
        <f>[2]datos!I310</f>
        <v>102.6364681964</v>
      </c>
      <c r="E68" s="137">
        <f>[2]datos!L310</f>
        <v>98.522999482700001</v>
      </c>
      <c r="F68" s="137">
        <f>[2]datos!O310</f>
        <v>107.3759372145</v>
      </c>
      <c r="G68" s="137">
        <f>[2]datos!R310</f>
        <v>109.6660819308</v>
      </c>
      <c r="H68" s="137">
        <f>[2]datos!U310</f>
        <v>109.6660819308</v>
      </c>
      <c r="I68" s="137">
        <f>[2]datos!AA310</f>
        <v>102.4348896682</v>
      </c>
      <c r="J68" s="137">
        <f>[2]datos!AD310</f>
        <v>102.73953805950001</v>
      </c>
      <c r="K68" s="137">
        <f>[2]datos!AG310</f>
        <v>100.26455150610001</v>
      </c>
      <c r="L68" s="137">
        <f>[2]datos!AJ310</f>
        <v>103.2058354273</v>
      </c>
      <c r="M68" s="137">
        <f>[2]datos!AM310</f>
        <v>100.029202895</v>
      </c>
      <c r="N68" s="137">
        <f>[2]datos!AP310</f>
        <v>96.695909685199993</v>
      </c>
      <c r="O68" s="137">
        <f>[2]datos!AS310</f>
        <v>105.7075032316</v>
      </c>
      <c r="P68" s="137">
        <f>[2]datos!AV310</f>
        <v>104.081338117</v>
      </c>
      <c r="Q68" s="137">
        <f>[2]datos!AY310</f>
        <v>97.334297844899993</v>
      </c>
      <c r="R68" s="137">
        <f>[2]datos!BB310</f>
        <v>101.37563863699999</v>
      </c>
      <c r="S68" s="137">
        <f>[2]datos!BE310</f>
        <v>104.5768438122</v>
      </c>
      <c r="T68" s="137">
        <f>[2]datos!BH310</f>
        <v>98.109823013899998</v>
      </c>
      <c r="U68" s="137">
        <f>[2]datos!BK310</f>
        <v>102.4955211513</v>
      </c>
      <c r="V68" s="137">
        <f>[2]datos!BN310</f>
        <v>100.10156226639999</v>
      </c>
      <c r="W68" s="137">
        <f>[2]datos!BQ310</f>
        <v>105.0589858069</v>
      </c>
      <c r="X68" s="137">
        <f>[2]datos!BT310</f>
        <v>100.829230358</v>
      </c>
      <c r="Y68" s="137">
        <f>[2]datos!BW310</f>
        <v>101.04924426940001</v>
      </c>
      <c r="Z68" s="137">
        <f>[2]datos!BZ310</f>
        <v>101.9461466596</v>
      </c>
      <c r="AA68" s="137">
        <f>[2]datos!CC310</f>
        <v>98.058274985699995</v>
      </c>
      <c r="AB68" s="137">
        <f>[2]datos!CF310</f>
        <v>100.2275173458</v>
      </c>
      <c r="AC68" s="137">
        <f>[2]datos!CI310</f>
        <v>99.361657355199995</v>
      </c>
      <c r="AD68" s="137">
        <f>[2]datos!CL310</f>
        <v>100.094187797</v>
      </c>
      <c r="AE68" s="137">
        <f>[2]datos!CO310</f>
        <v>103.94145958289999</v>
      </c>
      <c r="AF68" s="137">
        <f>[2]datos!CR310</f>
        <v>99.656133778799997</v>
      </c>
      <c r="AG68" s="137">
        <f>[2]datos!CU310</f>
        <v>96.752173360800001</v>
      </c>
      <c r="AH68" s="137">
        <f>[2]datos!CX310</f>
        <v>100.8552084307</v>
      </c>
      <c r="AI68" s="505">
        <f>[3]Datos!D310</f>
        <v>100.14662187573778</v>
      </c>
    </row>
    <row r="69" spans="1:37" x14ac:dyDescent="0.25">
      <c r="A69" s="295">
        <v>43313</v>
      </c>
      <c r="B69" s="137">
        <f>[2]datos!C311</f>
        <v>103.2239181616</v>
      </c>
      <c r="C69" s="137">
        <f>[2]datos!F311</f>
        <v>100.1284499458</v>
      </c>
      <c r="D69" s="137">
        <f>[2]datos!I311</f>
        <v>100.93923769600001</v>
      </c>
      <c r="E69" s="137">
        <f>[2]datos!L311</f>
        <v>97.971264342500007</v>
      </c>
      <c r="F69" s="137">
        <f>[2]datos!O311</f>
        <v>101.2279982788</v>
      </c>
      <c r="G69" s="137">
        <f>[2]datos!R311</f>
        <v>108.5721703329</v>
      </c>
      <c r="H69" s="137">
        <f>[2]datos!U311</f>
        <v>108.5721703329</v>
      </c>
      <c r="I69" s="137">
        <f>[2]datos!AA311</f>
        <v>96.382439166200001</v>
      </c>
      <c r="J69" s="137">
        <f>[2]datos!AD311</f>
        <v>95.258282392699996</v>
      </c>
      <c r="K69" s="137">
        <f>[2]datos!AG311</f>
        <v>96.637254068299995</v>
      </c>
      <c r="L69" s="137">
        <f>[2]datos!AJ311</f>
        <v>102.6673126827</v>
      </c>
      <c r="M69" s="137">
        <f>[2]datos!AM311</f>
        <v>105.37216044180001</v>
      </c>
      <c r="N69" s="137">
        <f>[2]datos!AP311</f>
        <v>99.523388582699994</v>
      </c>
      <c r="O69" s="137">
        <f>[2]datos!AS311</f>
        <v>109.4234614297</v>
      </c>
      <c r="P69" s="137">
        <f>[2]datos!AV311</f>
        <v>106.7747884768</v>
      </c>
      <c r="Q69" s="137">
        <f>[2]datos!AY311</f>
        <v>112.52883123639999</v>
      </c>
      <c r="R69" s="137">
        <f>[2]datos!BB311</f>
        <v>105.01129973499999</v>
      </c>
      <c r="S69" s="137">
        <f>[2]datos!BE311</f>
        <v>106.8997429211</v>
      </c>
      <c r="T69" s="137">
        <f>[2]datos!BH311</f>
        <v>111.5770619856</v>
      </c>
      <c r="U69" s="137">
        <f>[2]datos!BK311</f>
        <v>101.4813934936</v>
      </c>
      <c r="V69" s="137">
        <f>[2]datos!BN311</f>
        <v>107.38918574669999</v>
      </c>
      <c r="W69" s="137">
        <f>[2]datos!BQ311</f>
        <v>110.2347793994</v>
      </c>
      <c r="X69" s="137">
        <f>[2]datos!BT311</f>
        <v>101.4498785649</v>
      </c>
      <c r="Y69" s="137">
        <f>[2]datos!BW311</f>
        <v>103.6102625127</v>
      </c>
      <c r="Z69" s="137">
        <f>[2]datos!BZ311</f>
        <v>102.80605545429999</v>
      </c>
      <c r="AA69" s="137">
        <f>[2]datos!CC311</f>
        <v>102.4496714565</v>
      </c>
      <c r="AB69" s="137">
        <f>[2]datos!CF311</f>
        <v>103.9017545944</v>
      </c>
      <c r="AC69" s="137">
        <f>[2]datos!CI311</f>
        <v>104.89598410630001</v>
      </c>
      <c r="AD69" s="137">
        <f>[2]datos!CL311</f>
        <v>105.3853684793</v>
      </c>
      <c r="AE69" s="137">
        <f>[2]datos!CO311</f>
        <v>107.7921997668</v>
      </c>
      <c r="AF69" s="137">
        <f>[2]datos!CR311</f>
        <v>111.0107926877</v>
      </c>
      <c r="AG69" s="137">
        <f>[2]datos!CU311</f>
        <v>99.113858220799997</v>
      </c>
      <c r="AH69" s="137">
        <f>[2]datos!CX311</f>
        <v>105.11215820770001</v>
      </c>
      <c r="AI69" s="505">
        <f>[3]Datos!D311</f>
        <v>103.59746931268002</v>
      </c>
    </row>
    <row r="70" spans="1:37" x14ac:dyDescent="0.25">
      <c r="A70" s="295">
        <v>43344</v>
      </c>
      <c r="B70" s="137">
        <f>[2]datos!C312</f>
        <v>100.1259431846</v>
      </c>
      <c r="C70" s="137">
        <f>[2]datos!F312</f>
        <v>97.765057025800004</v>
      </c>
      <c r="D70" s="137">
        <f>[2]datos!I312</f>
        <v>98.123942528699999</v>
      </c>
      <c r="E70" s="137">
        <f>[2]datos!L312</f>
        <v>96.7100438346</v>
      </c>
      <c r="F70" s="137">
        <f>[2]datos!O312</f>
        <v>98.681928197800005</v>
      </c>
      <c r="G70" s="137">
        <f>[2]datos!R312</f>
        <v>107.412124175</v>
      </c>
      <c r="H70" s="137">
        <f>[2]datos!U312</f>
        <v>107.412124175</v>
      </c>
      <c r="I70" s="137">
        <f>[2]datos!AA312</f>
        <v>102.4843959291</v>
      </c>
      <c r="J70" s="137">
        <f>[2]datos!AD312</f>
        <v>104.54767203919999</v>
      </c>
      <c r="K70" s="137">
        <f>[2]datos!AG312</f>
        <v>95.303989013399999</v>
      </c>
      <c r="L70" s="137">
        <f>[2]datos!AJ312</f>
        <v>98.853043134700002</v>
      </c>
      <c r="M70" s="137">
        <f>[2]datos!AM312</f>
        <v>99.196766271200005</v>
      </c>
      <c r="N70" s="137">
        <f>[2]datos!AP312</f>
        <v>94.225073030800004</v>
      </c>
      <c r="O70" s="137">
        <f>[2]datos!AS312</f>
        <v>97.872700910299997</v>
      </c>
      <c r="P70" s="137">
        <f>[2]datos!AV312</f>
        <v>98.848138766999995</v>
      </c>
      <c r="Q70" s="137">
        <f>[2]datos!AY312</f>
        <v>114.7835015072</v>
      </c>
      <c r="R70" s="137">
        <f>[2]datos!BB312</f>
        <v>104.1210288602</v>
      </c>
      <c r="S70" s="137">
        <f>[2]datos!BE312</f>
        <v>100.7647107289</v>
      </c>
      <c r="T70" s="137">
        <f>[2]datos!BH312</f>
        <v>88.570665178400006</v>
      </c>
      <c r="U70" s="137">
        <f>[2]datos!BK312</f>
        <v>96.546604607600003</v>
      </c>
      <c r="V70" s="137">
        <f>[2]datos!BN312</f>
        <v>102.7340047479</v>
      </c>
      <c r="W70" s="137">
        <f>[2]datos!BQ312</f>
        <v>97.264174553000004</v>
      </c>
      <c r="X70" s="137">
        <f>[2]datos!BT312</f>
        <v>98.1537399411</v>
      </c>
      <c r="Y70" s="137">
        <f>[2]datos!BW312</f>
        <v>100.1037325777</v>
      </c>
      <c r="Z70" s="137">
        <f>[2]datos!BZ312</f>
        <v>99.729778636600003</v>
      </c>
      <c r="AA70" s="137">
        <f>[2]datos!CC312</f>
        <v>95.243299129899995</v>
      </c>
      <c r="AB70" s="137">
        <f>[2]datos!CF312</f>
        <v>96.935553170099993</v>
      </c>
      <c r="AC70" s="137">
        <f>[2]datos!CI312</f>
        <v>97.118242377000001</v>
      </c>
      <c r="AD70" s="137">
        <f>[2]datos!CL312</f>
        <v>102.7299382253</v>
      </c>
      <c r="AE70" s="137">
        <f>[2]datos!CO312</f>
        <v>104.7224744896</v>
      </c>
      <c r="AF70" s="137">
        <f>[2]datos!CR312</f>
        <v>102.4531582856</v>
      </c>
      <c r="AG70" s="137">
        <f>[2]datos!CU312</f>
        <v>103.72926268649999</v>
      </c>
      <c r="AH70" s="137">
        <f>[2]datos!CX312</f>
        <v>103.7305331284</v>
      </c>
      <c r="AI70" s="505">
        <f>[3]Datos!D312</f>
        <v>98.171856369495558</v>
      </c>
    </row>
    <row r="71" spans="1:37" x14ac:dyDescent="0.25">
      <c r="A71" s="295">
        <v>43374</v>
      </c>
      <c r="B71" s="137">
        <f>[2]datos!C313</f>
        <v>102.99198845070001</v>
      </c>
      <c r="C71" s="137">
        <f>[2]datos!F313</f>
        <v>97.756506784099997</v>
      </c>
      <c r="D71" s="137">
        <f>[2]datos!I313</f>
        <v>97.737080577300006</v>
      </c>
      <c r="E71" s="137">
        <f>[2]datos!L313</f>
        <v>100.2772411575</v>
      </c>
      <c r="F71" s="137">
        <f>[2]datos!O313</f>
        <v>87.126121679500002</v>
      </c>
      <c r="G71" s="137">
        <f>[2]datos!R313</f>
        <v>103.56480265099999</v>
      </c>
      <c r="H71" s="137">
        <f>[2]datos!U313</f>
        <v>103.56480265099999</v>
      </c>
      <c r="I71" s="137">
        <f>[2]datos!AA313</f>
        <v>101.64107713529999</v>
      </c>
      <c r="J71" s="137">
        <f>[2]datos!AD313</f>
        <v>99.906003670000004</v>
      </c>
      <c r="K71" s="137">
        <f>[2]datos!AG313</f>
        <v>108.3549170064</v>
      </c>
      <c r="L71" s="137">
        <f>[2]datos!AJ313</f>
        <v>103.89929675889999</v>
      </c>
      <c r="M71" s="137">
        <f>[2]datos!AM313</f>
        <v>104.3598354878</v>
      </c>
      <c r="N71" s="137">
        <f>[2]datos!AP313</f>
        <v>98.002950230899998</v>
      </c>
      <c r="O71" s="137">
        <f>[2]datos!AS313</f>
        <v>103.33513846699999</v>
      </c>
      <c r="P71" s="137">
        <f>[2]datos!AV313</f>
        <v>105.2241244339</v>
      </c>
      <c r="Q71" s="137">
        <f>[2]datos!AY313</f>
        <v>110.7412343135</v>
      </c>
      <c r="R71" s="137">
        <f>[2]datos!BB313</f>
        <v>109.87881223879999</v>
      </c>
      <c r="S71" s="137">
        <f>[2]datos!BE313</f>
        <v>104.70803550070001</v>
      </c>
      <c r="T71" s="137">
        <f>[2]datos!BH313</f>
        <v>93.304134526200002</v>
      </c>
      <c r="U71" s="137">
        <f>[2]datos!BK313</f>
        <v>103.25937366719999</v>
      </c>
      <c r="V71" s="137">
        <f>[2]datos!BN313</f>
        <v>107.258568074</v>
      </c>
      <c r="W71" s="137">
        <f>[2]datos!BQ313</f>
        <v>81.598586851799993</v>
      </c>
      <c r="X71" s="137">
        <f>[2]datos!BT313</f>
        <v>104.14275858729999</v>
      </c>
      <c r="Y71" s="137">
        <f>[2]datos!BW313</f>
        <v>106.2395845409</v>
      </c>
      <c r="Z71" s="137">
        <f>[2]datos!BZ313</f>
        <v>100.51463278209999</v>
      </c>
      <c r="AA71" s="137">
        <f>[2]datos!CC313</f>
        <v>95.619041243699996</v>
      </c>
      <c r="AB71" s="137">
        <f>[2]datos!CF313</f>
        <v>104.2978165249</v>
      </c>
      <c r="AC71" s="137">
        <f>[2]datos!CI313</f>
        <v>102.7434559453</v>
      </c>
      <c r="AD71" s="137">
        <f>[2]datos!CL313</f>
        <v>109.6461636777</v>
      </c>
      <c r="AE71" s="137">
        <f>[2]datos!CO313</f>
        <v>105.3705656201</v>
      </c>
      <c r="AF71" s="137">
        <f>[2]datos!CR313</f>
        <v>112.3338161211</v>
      </c>
      <c r="AG71" s="137">
        <f>[2]datos!CU313</f>
        <v>109.76621703409999</v>
      </c>
      <c r="AH71" s="137">
        <f>[2]datos!CX313</f>
        <v>109.9679721441</v>
      </c>
      <c r="AI71" s="505">
        <f>[3]Datos!D313</f>
        <v>101.85012177061584</v>
      </c>
    </row>
    <row r="72" spans="1:37" x14ac:dyDescent="0.25">
      <c r="A72" s="295">
        <v>43405</v>
      </c>
      <c r="B72" s="137">
        <f>[2]datos!C314</f>
        <v>99.569343490899996</v>
      </c>
      <c r="C72" s="137">
        <f>[2]datos!F314</f>
        <v>93.554350650800004</v>
      </c>
      <c r="D72" s="137">
        <f>[2]datos!I314</f>
        <v>91.691374483900006</v>
      </c>
      <c r="E72" s="137">
        <f>[2]datos!L314</f>
        <v>97.878756704799997</v>
      </c>
      <c r="F72" s="137">
        <f>[2]datos!O314</f>
        <v>93.743201885700003</v>
      </c>
      <c r="G72" s="137">
        <f>[2]datos!R314</f>
        <v>100.4076364413</v>
      </c>
      <c r="H72" s="137">
        <f>[2]datos!U314</f>
        <v>100.4076364413</v>
      </c>
      <c r="I72" s="137">
        <f>[2]datos!AA314</f>
        <v>96.081828678899996</v>
      </c>
      <c r="J72" s="137">
        <f>[2]datos!AD314</f>
        <v>94.881731276699995</v>
      </c>
      <c r="K72" s="137">
        <f>[2]datos!AG314</f>
        <v>104.6419895339</v>
      </c>
      <c r="L72" s="137">
        <f>[2]datos!AJ314</f>
        <v>93.0323991514</v>
      </c>
      <c r="M72" s="137">
        <f>[2]datos!AM314</f>
        <v>101.70321610809999</v>
      </c>
      <c r="N72" s="137">
        <f>[2]datos!AP314</f>
        <v>99.840320369799997</v>
      </c>
      <c r="O72" s="137">
        <f>[2]datos!AS314</f>
        <v>101.1849788904</v>
      </c>
      <c r="P72" s="137">
        <f>[2]datos!AV314</f>
        <v>101.7417154851</v>
      </c>
      <c r="Q72" s="137">
        <f>[2]datos!AY314</f>
        <v>103.8222929632</v>
      </c>
      <c r="R72" s="137">
        <f>[2]datos!BB314</f>
        <v>105.373654293</v>
      </c>
      <c r="S72" s="137">
        <f>[2]datos!BE314</f>
        <v>101.8710624375</v>
      </c>
      <c r="T72" s="137">
        <f>[2]datos!BH314</f>
        <v>97.807402999000004</v>
      </c>
      <c r="U72" s="137">
        <f>[2]datos!BK314</f>
        <v>99.053054006099998</v>
      </c>
      <c r="V72" s="137">
        <f>[2]datos!BN314</f>
        <v>103.1272014094</v>
      </c>
      <c r="W72" s="137">
        <f>[2]datos!BQ314</f>
        <v>84.141421261299996</v>
      </c>
      <c r="X72" s="137">
        <f>[2]datos!BT314</f>
        <v>98.148775236999995</v>
      </c>
      <c r="Y72" s="137">
        <f>[2]datos!BW314</f>
        <v>103.07658023170001</v>
      </c>
      <c r="Z72" s="137">
        <f>[2]datos!BZ314</f>
        <v>98.664971677300002</v>
      </c>
      <c r="AA72" s="137">
        <f>[2]datos!CC314</f>
        <v>95.154778694800001</v>
      </c>
      <c r="AB72" s="137">
        <f>[2]datos!CF314</f>
        <v>101.2269130869</v>
      </c>
      <c r="AC72" s="137">
        <f>[2]datos!CI314</f>
        <v>102.33351560129999</v>
      </c>
      <c r="AD72" s="137">
        <f>[2]datos!CL314</f>
        <v>106.13994986180001</v>
      </c>
      <c r="AE72" s="137">
        <f>[2]datos!CO314</f>
        <v>101.6343502655</v>
      </c>
      <c r="AF72" s="137">
        <f>[2]datos!CR314</f>
        <v>107.07350369869999</v>
      </c>
      <c r="AG72" s="137">
        <f>[2]datos!CU314</f>
        <v>110.0104492958</v>
      </c>
      <c r="AH72" s="137">
        <f>[2]datos!CX314</f>
        <v>97.362816206700003</v>
      </c>
      <c r="AI72" s="505">
        <f>[3]Datos!D314</f>
        <v>100.01298320546817</v>
      </c>
    </row>
    <row r="73" spans="1:37" x14ac:dyDescent="0.25">
      <c r="A73" s="295">
        <v>43435</v>
      </c>
      <c r="B73" s="137">
        <f>[2]datos!C315</f>
        <v>94.822141856900004</v>
      </c>
      <c r="C73" s="137">
        <f>[2]datos!F315</f>
        <v>97.545281700399997</v>
      </c>
      <c r="D73" s="137">
        <f>[2]datos!I315</f>
        <v>95.287711560899993</v>
      </c>
      <c r="E73" s="137">
        <f>[2]datos!L315</f>
        <v>98.842702895000002</v>
      </c>
      <c r="F73" s="137">
        <f>[2]datos!O315</f>
        <v>114.7081808355</v>
      </c>
      <c r="G73" s="137">
        <f>[2]datos!R315</f>
        <v>90.3881797361</v>
      </c>
      <c r="H73" s="137">
        <f>[2]datos!U315</f>
        <v>90.3881797361</v>
      </c>
      <c r="I73" s="137">
        <f>[2]datos!AA315</f>
        <v>105.5572441897</v>
      </c>
      <c r="J73" s="137">
        <f>[2]datos!AD315</f>
        <v>107.1439255316</v>
      </c>
      <c r="K73" s="137">
        <f>[2]datos!AG315</f>
        <v>104.65323658609999</v>
      </c>
      <c r="L73" s="137">
        <f>[2]datos!AJ315</f>
        <v>97.3274607683</v>
      </c>
      <c r="M73" s="137">
        <f>[2]datos!AM315</f>
        <v>91.495394383900006</v>
      </c>
      <c r="N73" s="137">
        <f>[2]datos!AP315</f>
        <v>103.80831904039999</v>
      </c>
      <c r="O73" s="137">
        <f>[2]datos!AS315</f>
        <v>95.644776053499996</v>
      </c>
      <c r="P73" s="137">
        <f>[2]datos!AV315</f>
        <v>84.673628040500006</v>
      </c>
      <c r="Q73" s="137">
        <f>[2]datos!AY315</f>
        <v>96.532386351499994</v>
      </c>
      <c r="R73" s="137">
        <f>[2]datos!BB315</f>
        <v>91.731220320199995</v>
      </c>
      <c r="S73" s="137">
        <f>[2]datos!BE315</f>
        <v>87.690607759000002</v>
      </c>
      <c r="T73" s="137">
        <f>[2]datos!BH315</f>
        <v>82.042605212300003</v>
      </c>
      <c r="U73" s="137">
        <f>[2]datos!BK315</f>
        <v>97.025985165500003</v>
      </c>
      <c r="V73" s="137">
        <f>[2]datos!BN315</f>
        <v>93.038317475300005</v>
      </c>
      <c r="W73" s="137">
        <f>[2]datos!BQ315</f>
        <v>85.568582851499997</v>
      </c>
      <c r="X73" s="137">
        <f>[2]datos!BT315</f>
        <v>90.688681230100002</v>
      </c>
      <c r="Y73" s="137">
        <f>[2]datos!BW315</f>
        <v>85.480888370499997</v>
      </c>
      <c r="Z73" s="137">
        <f>[2]datos!BZ315</f>
        <v>93.667296462099998</v>
      </c>
      <c r="AA73" s="137">
        <f>[2]datos!CC315</f>
        <v>93.702795029599997</v>
      </c>
      <c r="AB73" s="137">
        <f>[2]datos!CF315</f>
        <v>86.977587104899996</v>
      </c>
      <c r="AC73" s="137">
        <f>[2]datos!CI315</f>
        <v>87.415105194600002</v>
      </c>
      <c r="AD73" s="137">
        <f>[2]datos!CL315</f>
        <v>88.793274297599993</v>
      </c>
      <c r="AE73" s="137">
        <f>[2]datos!CO315</f>
        <v>88.626968000600002</v>
      </c>
      <c r="AF73" s="137">
        <f>[2]datos!CR315</f>
        <v>84.226602378300001</v>
      </c>
      <c r="AG73" s="137">
        <f>[2]datos!CU315</f>
        <v>99.974677898400003</v>
      </c>
      <c r="AH73" s="137">
        <f>[2]datos!CX315</f>
        <v>93.829324368599998</v>
      </c>
      <c r="AI73" s="505">
        <f>[3]Datos!D315</f>
        <v>93.783158531160439</v>
      </c>
    </row>
    <row r="74" spans="1:37" x14ac:dyDescent="0.25">
      <c r="A74" s="295">
        <v>43466</v>
      </c>
      <c r="B74" s="137">
        <f>[2]datos!C316</f>
        <v>97.335848022600004</v>
      </c>
      <c r="C74" s="137">
        <f>[2]datos!F316</f>
        <v>94.111357892599997</v>
      </c>
      <c r="D74" s="137">
        <f>[2]datos!I316</f>
        <v>90.715897603100004</v>
      </c>
      <c r="E74" s="137">
        <f>[2]datos!L316</f>
        <v>97.258161256899996</v>
      </c>
      <c r="F74" s="137">
        <f>[2]datos!O316</f>
        <v>114.7907708709</v>
      </c>
      <c r="G74" s="137">
        <f>[2]datos!R316</f>
        <v>86.117287972100002</v>
      </c>
      <c r="H74" s="137">
        <f>[2]datos!U316</f>
        <v>86.117287972100002</v>
      </c>
      <c r="I74" s="137">
        <f>[2]datos!AA316</f>
        <v>98.369014738299995</v>
      </c>
      <c r="J74" s="137">
        <f>[2]datos!AD316</f>
        <v>101.2878530521</v>
      </c>
      <c r="K74" s="137">
        <f>[2]datos!AG316</f>
        <v>88.582731742000007</v>
      </c>
      <c r="L74" s="137">
        <f>[2]datos!AJ316</f>
        <v>92.794377453300001</v>
      </c>
      <c r="M74" s="137">
        <f>[2]datos!AM316</f>
        <v>98.703254810299995</v>
      </c>
      <c r="N74" s="137">
        <f>[2]datos!AP316</f>
        <v>105.6426625502</v>
      </c>
      <c r="O74" s="137">
        <f>[2]datos!AS316</f>
        <v>89.373434930000002</v>
      </c>
      <c r="P74" s="137">
        <f>[2]datos!AV316</f>
        <v>95.565647720699999</v>
      </c>
      <c r="Q74" s="137">
        <f>[2]datos!AY316</f>
        <v>95.0722183038</v>
      </c>
      <c r="R74" s="137">
        <f>[2]datos!BB316</f>
        <v>93.7316010925</v>
      </c>
      <c r="S74" s="137">
        <f>[2]datos!BE316</f>
        <v>89.901311407400001</v>
      </c>
      <c r="T74" s="137">
        <f>[2]datos!BH316</f>
        <v>99.462005742299993</v>
      </c>
      <c r="U74" s="137">
        <f>[2]datos!BK316</f>
        <v>106.1024556119</v>
      </c>
      <c r="V74" s="137">
        <f>[2]datos!BN316</f>
        <v>92.873178874000004</v>
      </c>
      <c r="W74" s="137">
        <f>[2]datos!BQ316</f>
        <v>81.1651560854</v>
      </c>
      <c r="X74" s="137">
        <f>[2]datos!BT316</f>
        <v>94.268591311199998</v>
      </c>
      <c r="Y74" s="137">
        <f>[2]datos!BW316</f>
        <v>99.056844719899999</v>
      </c>
      <c r="Z74" s="137">
        <f>[2]datos!BZ316</f>
        <v>93.948336409500001</v>
      </c>
      <c r="AA74" s="137">
        <f>[2]datos!CC316</f>
        <v>100.8447038692</v>
      </c>
      <c r="AB74" s="137">
        <f>[2]datos!CF316</f>
        <v>96.521016742300006</v>
      </c>
      <c r="AC74" s="137">
        <f>[2]datos!CI316</f>
        <v>105.8238417571</v>
      </c>
      <c r="AD74" s="137">
        <f>[2]datos!CL316</f>
        <v>100.8845798024</v>
      </c>
      <c r="AE74" s="137">
        <f>[2]datos!CO316</f>
        <v>95.609288765800002</v>
      </c>
      <c r="AF74" s="137">
        <f>[2]datos!CR316</f>
        <v>98.942793581499998</v>
      </c>
      <c r="AG74" s="137">
        <f>[2]datos!CU316</f>
        <v>98.306828839299996</v>
      </c>
      <c r="AH74" s="137">
        <f>[2]datos!CX316</f>
        <v>90.940170712799997</v>
      </c>
      <c r="AI74" s="505">
        <f>[3]Datos!D316</f>
        <v>98.627862886551441</v>
      </c>
    </row>
    <row r="75" spans="1:37" x14ac:dyDescent="0.25">
      <c r="A75" s="295">
        <v>43497</v>
      </c>
      <c r="B75" s="137">
        <f>[2]datos!C317</f>
        <v>95.341269137899999</v>
      </c>
      <c r="C75" s="137">
        <f>[2]datos!F317</f>
        <v>88.423782927299996</v>
      </c>
      <c r="D75" s="137">
        <f>[2]datos!I317</f>
        <v>85.491004134299999</v>
      </c>
      <c r="E75" s="137">
        <f>[2]datos!L317</f>
        <v>89.694820958799994</v>
      </c>
      <c r="F75" s="137">
        <f>[2]datos!O317</f>
        <v>112.4997369041</v>
      </c>
      <c r="G75" s="137">
        <f>[2]datos!R317</f>
        <v>84.900112489999998</v>
      </c>
      <c r="H75" s="137">
        <f>[2]datos!U317</f>
        <v>84.900112489999998</v>
      </c>
      <c r="I75" s="137">
        <f>[2]datos!AA317</f>
        <v>98.304378510199996</v>
      </c>
      <c r="J75" s="137">
        <f>[2]datos!AD317</f>
        <v>101.17653628399999</v>
      </c>
      <c r="K75" s="137">
        <f>[2]datos!AG317</f>
        <v>88.463842072000006</v>
      </c>
      <c r="L75" s="137">
        <f>[2]datos!AJ317</f>
        <v>93.067059772500002</v>
      </c>
      <c r="M75" s="137">
        <f>[2]datos!AM317</f>
        <v>96.775817351200004</v>
      </c>
      <c r="N75" s="137">
        <f>[2]datos!AP317</f>
        <v>102.5213827158</v>
      </c>
      <c r="O75" s="137">
        <f>[2]datos!AS317</f>
        <v>89.479904377899999</v>
      </c>
      <c r="P75" s="137">
        <f>[2]datos!AV317</f>
        <v>94.775526881700003</v>
      </c>
      <c r="Q75" s="137">
        <f>[2]datos!AY317</f>
        <v>89.524078617300006</v>
      </c>
      <c r="R75" s="137">
        <f>[2]datos!BB317</f>
        <v>95.243242633199998</v>
      </c>
      <c r="S75" s="137">
        <f>[2]datos!BE317</f>
        <v>92.681783598500004</v>
      </c>
      <c r="T75" s="137">
        <f>[2]datos!BH317</f>
        <v>99.306401854699999</v>
      </c>
      <c r="U75" s="137">
        <f>[2]datos!BK317</f>
        <v>97.573562181400007</v>
      </c>
      <c r="V75" s="137">
        <f>[2]datos!BN317</f>
        <v>86.085230801500003</v>
      </c>
      <c r="W75" s="137">
        <f>[2]datos!BQ317</f>
        <v>88.332206975299997</v>
      </c>
      <c r="X75" s="137">
        <f>[2]datos!BT317</f>
        <v>91.824337712299993</v>
      </c>
      <c r="Y75" s="137">
        <f>[2]datos!BW317</f>
        <v>97.322398727500001</v>
      </c>
      <c r="Z75" s="137">
        <f>[2]datos!BZ317</f>
        <v>91.911228574899994</v>
      </c>
      <c r="AA75" s="137">
        <f>[2]datos!CC317</f>
        <v>95.042250228300006</v>
      </c>
      <c r="AB75" s="137">
        <f>[2]datos!CF317</f>
        <v>91.246564481799993</v>
      </c>
      <c r="AC75" s="137">
        <f>[2]datos!CI317</f>
        <v>101.07487064279999</v>
      </c>
      <c r="AD75" s="137">
        <f>[2]datos!CL317</f>
        <v>100.3407582927</v>
      </c>
      <c r="AE75" s="137">
        <f>[2]datos!CO317</f>
        <v>95.7790140595</v>
      </c>
      <c r="AF75" s="137">
        <f>[2]datos!CR317</f>
        <v>97.337205661499993</v>
      </c>
      <c r="AG75" s="137">
        <f>[2]datos!CU317</f>
        <v>95.332717523699998</v>
      </c>
      <c r="AH75" s="137">
        <f>[2]datos!CX317</f>
        <v>93.003008155299995</v>
      </c>
      <c r="AI75" s="505">
        <f>[3]Datos!D317</f>
        <v>96.59912718755163</v>
      </c>
    </row>
    <row r="76" spans="1:37" x14ac:dyDescent="0.25">
      <c r="A76" s="295">
        <v>43525</v>
      </c>
      <c r="B76" s="137">
        <f>[2]datos!C318</f>
        <v>101.05315307319999</v>
      </c>
      <c r="C76" s="137">
        <f>[2]datos!F318</f>
        <v>96.445309667199993</v>
      </c>
      <c r="D76" s="137">
        <f>[2]datos!I318</f>
        <v>93.925461524200003</v>
      </c>
      <c r="E76" s="137">
        <f>[2]datos!L318</f>
        <v>98.608647462500002</v>
      </c>
      <c r="F76" s="137">
        <f>[2]datos!O318</f>
        <v>112.53057345400001</v>
      </c>
      <c r="G76" s="137">
        <f>[2]datos!R318</f>
        <v>87.544147260299994</v>
      </c>
      <c r="H76" s="137">
        <f>[2]datos!U318</f>
        <v>87.544147260299994</v>
      </c>
      <c r="I76" s="137">
        <f>[2]datos!AA318</f>
        <v>96.87137903</v>
      </c>
      <c r="J76" s="137">
        <f>[2]datos!AD318</f>
        <v>99.143465852700004</v>
      </c>
      <c r="K76" s="137">
        <f>[2]datos!AG318</f>
        <v>88.948181754399997</v>
      </c>
      <c r="L76" s="137">
        <f>[2]datos!AJ318</f>
        <v>92.891487357100004</v>
      </c>
      <c r="M76" s="137">
        <f>[2]datos!AM318</f>
        <v>104.46442071600001</v>
      </c>
      <c r="N76" s="137">
        <f>[2]datos!AP318</f>
        <v>106.04773818210001</v>
      </c>
      <c r="O76" s="137">
        <f>[2]datos!AS318</f>
        <v>102.8386207617</v>
      </c>
      <c r="P76" s="137">
        <f>[2]datos!AV318</f>
        <v>99.379892844899999</v>
      </c>
      <c r="Q76" s="137">
        <f>[2]datos!AY318</f>
        <v>95.191815100100001</v>
      </c>
      <c r="R76" s="137">
        <f>[2]datos!BB318</f>
        <v>98.846925885100006</v>
      </c>
      <c r="S76" s="137">
        <f>[2]datos!BE318</f>
        <v>99.5530975187</v>
      </c>
      <c r="T76" s="137">
        <f>[2]datos!BH318</f>
        <v>113.12389282780001</v>
      </c>
      <c r="U76" s="137">
        <f>[2]datos!BK318</f>
        <v>102.9655941115</v>
      </c>
      <c r="V76" s="137">
        <f>[2]datos!BN318</f>
        <v>92.413406536300002</v>
      </c>
      <c r="W76" s="137">
        <f>[2]datos!BQ318</f>
        <v>94.840934159599996</v>
      </c>
      <c r="X76" s="137">
        <f>[2]datos!BT318</f>
        <v>98.404605074299994</v>
      </c>
      <c r="Y76" s="137">
        <f>[2]datos!BW318</f>
        <v>103.4627221962</v>
      </c>
      <c r="Z76" s="137">
        <f>[2]datos!BZ318</f>
        <v>99.802456685899998</v>
      </c>
      <c r="AA76" s="137">
        <f>[2]datos!CC318</f>
        <v>106.79885903589999</v>
      </c>
      <c r="AB76" s="137">
        <f>[2]datos!CF318</f>
        <v>98.477695371799996</v>
      </c>
      <c r="AC76" s="137">
        <f>[2]datos!CI318</f>
        <v>101.59592974890001</v>
      </c>
      <c r="AD76" s="137">
        <f>[2]datos!CL318</f>
        <v>115.8076510499</v>
      </c>
      <c r="AE76" s="137">
        <f>[2]datos!CO318</f>
        <v>98.302389566800002</v>
      </c>
      <c r="AF76" s="137">
        <f>[2]datos!CR318</f>
        <v>106.16861091689999</v>
      </c>
      <c r="AG76" s="137">
        <f>[2]datos!CU318</f>
        <v>100.59123986100001</v>
      </c>
      <c r="AH76" s="137">
        <f>[2]datos!CX318</f>
        <v>106.5048257065</v>
      </c>
      <c r="AI76" s="505">
        <f>[3]Datos!D318</f>
        <v>103.9280475141354</v>
      </c>
      <c r="AK76" s="484"/>
    </row>
    <row r="77" spans="1:37" x14ac:dyDescent="0.25">
      <c r="A77" s="295">
        <v>43556</v>
      </c>
      <c r="B77" s="137">
        <f>[2]datos!C319</f>
        <v>98.083143195600002</v>
      </c>
      <c r="C77" s="137">
        <f>[2]datos!F319</f>
        <v>92.154906505200003</v>
      </c>
      <c r="D77" s="137">
        <f>[2]datos!I319</f>
        <v>90.051517602399997</v>
      </c>
      <c r="E77" s="137">
        <f>[2]datos!L319</f>
        <v>97.074344140899996</v>
      </c>
      <c r="F77" s="137">
        <f>[2]datos!O319</f>
        <v>92.209319978699995</v>
      </c>
      <c r="G77" s="137">
        <f>[2]datos!R319</f>
        <v>90.4683393639</v>
      </c>
      <c r="H77" s="137">
        <f>[2]datos!U319</f>
        <v>90.4683393639</v>
      </c>
      <c r="I77" s="137">
        <f>[2]datos!AA319</f>
        <v>99.713156795399996</v>
      </c>
      <c r="J77" s="137">
        <f>[2]datos!AD319</f>
        <v>103.64529122730001</v>
      </c>
      <c r="K77" s="137">
        <f>[2]datos!AG319</f>
        <v>83.796280417099993</v>
      </c>
      <c r="L77" s="137">
        <f>[2]datos!AJ319</f>
        <v>95.421467618099996</v>
      </c>
      <c r="M77" s="137">
        <f>[2]datos!AM319</f>
        <v>99.459888999499995</v>
      </c>
      <c r="N77" s="137">
        <f>[2]datos!AP319</f>
        <v>102.5331296846</v>
      </c>
      <c r="O77" s="137">
        <f>[2]datos!AS319</f>
        <v>104.53416024169999</v>
      </c>
      <c r="P77" s="137">
        <f>[2]datos!AV319</f>
        <v>89.411063108500002</v>
      </c>
      <c r="Q77" s="137">
        <f>[2]datos!AY319</f>
        <v>100.2389899897</v>
      </c>
      <c r="R77" s="137">
        <f>[2]datos!BB319</f>
        <v>96.441119461400007</v>
      </c>
      <c r="S77" s="137">
        <f>[2]datos!BE319</f>
        <v>91.022843426700007</v>
      </c>
      <c r="T77" s="137">
        <f>[2]datos!BH319</f>
        <v>98.694264997499999</v>
      </c>
      <c r="U77" s="137">
        <f>[2]datos!BK319</f>
        <v>98.641097278800004</v>
      </c>
      <c r="V77" s="137">
        <f>[2]datos!BN319</f>
        <v>88.263788011299994</v>
      </c>
      <c r="W77" s="137">
        <f>[2]datos!BQ319</f>
        <v>95.272881891500006</v>
      </c>
      <c r="X77" s="137">
        <f>[2]datos!BT319</f>
        <v>95.128904581699999</v>
      </c>
      <c r="Y77" s="137">
        <f>[2]datos!BW319</f>
        <v>97.171291669699997</v>
      </c>
      <c r="Z77" s="137">
        <f>[2]datos!BZ319</f>
        <v>96.985931956300007</v>
      </c>
      <c r="AA77" s="137">
        <f>[2]datos!CC319</f>
        <v>99.751463232999996</v>
      </c>
      <c r="AB77" s="137">
        <f>[2]datos!CF319</f>
        <v>96.806227436300006</v>
      </c>
      <c r="AC77" s="137">
        <f>[2]datos!CI319</f>
        <v>97.521924889600001</v>
      </c>
      <c r="AD77" s="137">
        <f>[2]datos!CL319</f>
        <v>105.24317615370001</v>
      </c>
      <c r="AE77" s="137">
        <f>[2]datos!CO319</f>
        <v>92.078156836199994</v>
      </c>
      <c r="AF77" s="137">
        <f>[2]datos!CR319</f>
        <v>99.760960212000001</v>
      </c>
      <c r="AG77" s="137">
        <f>[2]datos!CU319</f>
        <v>95.692688662899997</v>
      </c>
      <c r="AH77" s="137">
        <f>[2]datos!CX319</f>
        <v>97.367810491</v>
      </c>
      <c r="AI77" s="505">
        <f>[3]Datos!D319</f>
        <v>99.365130485953443</v>
      </c>
      <c r="AK77" s="484"/>
    </row>
    <row r="78" spans="1:37" x14ac:dyDescent="0.25">
      <c r="A78" s="295">
        <v>43586</v>
      </c>
      <c r="B78" s="137">
        <f>[2]datos!C320</f>
        <v>100.3496756852</v>
      </c>
      <c r="C78" s="137">
        <f>[2]datos!F320</f>
        <v>92.059295044799995</v>
      </c>
      <c r="D78" s="137">
        <f>[2]datos!I320</f>
        <v>91.998689852499993</v>
      </c>
      <c r="E78" s="137">
        <f>[2]datos!L320</f>
        <v>95.256073262000001</v>
      </c>
      <c r="F78" s="137">
        <f>[2]datos!O320</f>
        <v>78.940141720499994</v>
      </c>
      <c r="G78" s="137">
        <f>[2]datos!R320</f>
        <v>95.305506769499999</v>
      </c>
      <c r="H78" s="137">
        <f>[2]datos!U320</f>
        <v>95.305506769499999</v>
      </c>
      <c r="I78" s="137">
        <f>[2]datos!AA320</f>
        <v>94.851085328099998</v>
      </c>
      <c r="J78" s="137">
        <f>[2]datos!AD320</f>
        <v>96.811328282100007</v>
      </c>
      <c r="K78" s="137">
        <f>[2]datos!AG320</f>
        <v>87.844525151599996</v>
      </c>
      <c r="L78" s="137">
        <f>[2]datos!AJ320</f>
        <v>91.618567679700007</v>
      </c>
      <c r="M78" s="137">
        <f>[2]datos!AM320</f>
        <v>104.0781237035</v>
      </c>
      <c r="N78" s="137">
        <f>[2]datos!AP320</f>
        <v>105.8731570004</v>
      </c>
      <c r="O78" s="137">
        <f>[2]datos!AS320</f>
        <v>108.9929837616</v>
      </c>
      <c r="P78" s="137">
        <f>[2]datos!AV320</f>
        <v>96.570900302699997</v>
      </c>
      <c r="Q78" s="137">
        <f>[2]datos!AY320</f>
        <v>102.25369648109999</v>
      </c>
      <c r="R78" s="137">
        <f>[2]datos!BB320</f>
        <v>95.504454428499997</v>
      </c>
      <c r="S78" s="137">
        <f>[2]datos!BE320</f>
        <v>101.49673750460001</v>
      </c>
      <c r="T78" s="137">
        <f>[2]datos!BH320</f>
        <v>101.0314246036</v>
      </c>
      <c r="U78" s="137">
        <f>[2]datos!BK320</f>
        <v>102.170276344</v>
      </c>
      <c r="V78" s="137">
        <f>[2]datos!BN320</f>
        <v>89.918462099500005</v>
      </c>
      <c r="W78" s="137">
        <f>[2]datos!BQ320</f>
        <v>103.2367739196</v>
      </c>
      <c r="X78" s="137">
        <f>[2]datos!BT320</f>
        <v>100.9602256905</v>
      </c>
      <c r="Y78" s="137">
        <f>[2]datos!BW320</f>
        <v>101.7304809095</v>
      </c>
      <c r="Z78" s="137">
        <f>[2]datos!BZ320</f>
        <v>100.83597348630001</v>
      </c>
      <c r="AA78" s="137">
        <f>[2]datos!CC320</f>
        <v>103.62609740249999</v>
      </c>
      <c r="AB78" s="137">
        <f>[2]datos!CF320</f>
        <v>99.3167212635</v>
      </c>
      <c r="AC78" s="137">
        <f>[2]datos!CI320</f>
        <v>103.50652974</v>
      </c>
      <c r="AD78" s="137">
        <f>[2]datos!CL320</f>
        <v>107.7235112299</v>
      </c>
      <c r="AE78" s="137">
        <f>[2]datos!CO320</f>
        <v>93.908716192300005</v>
      </c>
      <c r="AF78" s="137">
        <f>[2]datos!CR320</f>
        <v>107.64547723690001</v>
      </c>
      <c r="AG78" s="137">
        <f>[2]datos!CU320</f>
        <v>99.892641250400004</v>
      </c>
      <c r="AH78" s="137">
        <f>[2]datos!CX320</f>
        <v>91.768769808900004</v>
      </c>
      <c r="AI78" s="505">
        <f>[3]Datos!D320</f>
        <v>102.95534243420136</v>
      </c>
      <c r="AK78" s="484"/>
    </row>
    <row r="79" spans="1:37" x14ac:dyDescent="0.25">
      <c r="A79" s="295">
        <v>43617</v>
      </c>
      <c r="B79" s="137">
        <f>[2]datos!C321</f>
        <v>99.348979203599995</v>
      </c>
      <c r="C79" s="137">
        <f>[2]datos!F321</f>
        <v>94.677000119499994</v>
      </c>
      <c r="D79" s="137">
        <f>[2]datos!I321</f>
        <v>89.829578768199994</v>
      </c>
      <c r="E79" s="137">
        <f>[2]datos!L321</f>
        <v>96.283293962000002</v>
      </c>
      <c r="F79" s="137">
        <f>[2]datos!O321</f>
        <v>136.59466838189999</v>
      </c>
      <c r="G79" s="137">
        <f>[2]datos!R321</f>
        <v>99.852479375900003</v>
      </c>
      <c r="H79" s="137">
        <f>[2]datos!U321</f>
        <v>99.852479375900003</v>
      </c>
      <c r="I79" s="137">
        <f>[2]datos!AA321</f>
        <v>95.126204386400005</v>
      </c>
      <c r="J79" s="137">
        <f>[2]datos!AD321</f>
        <v>97.0641576087</v>
      </c>
      <c r="K79" s="137">
        <f>[2]datos!AG321</f>
        <v>86.918957839900003</v>
      </c>
      <c r="L79" s="137">
        <f>[2]datos!AJ321</f>
        <v>93.438001036399996</v>
      </c>
      <c r="M79" s="137">
        <f>[2]datos!AM321</f>
        <v>101.473307632</v>
      </c>
      <c r="N79" s="137">
        <f>[2]datos!AP321</f>
        <v>98.758209607300003</v>
      </c>
      <c r="O79" s="137">
        <f>[2]datos!AS321</f>
        <v>109.8109904359</v>
      </c>
      <c r="P79" s="137">
        <f>[2]datos!AV321</f>
        <v>103.27963418020001</v>
      </c>
      <c r="Q79" s="137">
        <f>[2]datos!AY321</f>
        <v>106.2539746195</v>
      </c>
      <c r="R79" s="137">
        <f>[2]datos!BB321</f>
        <v>100.75113289150001</v>
      </c>
      <c r="S79" s="137">
        <f>[2]datos!BE321</f>
        <v>99.5339549009</v>
      </c>
      <c r="T79" s="137">
        <f>[2]datos!BH321</f>
        <v>112.0590661066</v>
      </c>
      <c r="U79" s="137">
        <f>[2]datos!BK321</f>
        <v>97.934048080699995</v>
      </c>
      <c r="V79" s="137">
        <f>[2]datos!BN321</f>
        <v>96.741059544999999</v>
      </c>
      <c r="W79" s="137">
        <f>[2]datos!BQ321</f>
        <v>102.9213705543</v>
      </c>
      <c r="X79" s="137">
        <f>[2]datos!BT321</f>
        <v>98.432819819399995</v>
      </c>
      <c r="Y79" s="137">
        <f>[2]datos!BW321</f>
        <v>101.0098572326</v>
      </c>
      <c r="Z79" s="137">
        <f>[2]datos!BZ321</f>
        <v>99.828359161799995</v>
      </c>
      <c r="AA79" s="137">
        <f>[2]datos!CC321</f>
        <v>92.036339684699996</v>
      </c>
      <c r="AB79" s="137">
        <f>[2]datos!CF321</f>
        <v>93.611312424700003</v>
      </c>
      <c r="AC79" s="137">
        <f>[2]datos!CI321</f>
        <v>95.412355919099994</v>
      </c>
      <c r="AD79" s="137">
        <f>[2]datos!CL321</f>
        <v>106.4185610592</v>
      </c>
      <c r="AE79" s="137">
        <f>[2]datos!CO321</f>
        <v>101.45647487159999</v>
      </c>
      <c r="AF79" s="137">
        <f>[2]datos!CR321</f>
        <v>105.9246438224</v>
      </c>
      <c r="AG79" s="137">
        <f>[2]datos!CU321</f>
        <v>99.737192455400006</v>
      </c>
      <c r="AH79" s="137">
        <f>[2]datos!CX321</f>
        <v>98.414457273899998</v>
      </c>
      <c r="AI79" s="505">
        <f>[3]Datos!D321</f>
        <v>100.07230353999209</v>
      </c>
      <c r="AK79" s="484"/>
    </row>
    <row r="80" spans="1:37" x14ac:dyDescent="0.25">
      <c r="A80" s="295">
        <v>43647</v>
      </c>
      <c r="B80" s="137">
        <f>[2]datos!C322</f>
        <v>100.1583561744</v>
      </c>
      <c r="C80" s="137">
        <f>[2]datos!F322</f>
        <v>97.129418373899995</v>
      </c>
      <c r="D80" s="137">
        <f>[2]datos!I322</f>
        <v>93.181745910900005</v>
      </c>
      <c r="E80" s="137">
        <f>[2]datos!L322</f>
        <v>98.179564982800002</v>
      </c>
      <c r="F80" s="137">
        <f>[2]datos!O322</f>
        <v>132.37462496340001</v>
      </c>
      <c r="G80" s="137">
        <f>[2]datos!R322</f>
        <v>101.1730517328</v>
      </c>
      <c r="H80" s="137">
        <f>[2]datos!U322</f>
        <v>101.1730517328</v>
      </c>
      <c r="I80" s="137">
        <f>[2]datos!AA322</f>
        <v>94.586074505200003</v>
      </c>
      <c r="J80" s="137">
        <f>[2]datos!AD322</f>
        <v>96.710097853400001</v>
      </c>
      <c r="K80" s="137">
        <f>[2]datos!AG322</f>
        <v>85.930282454099995</v>
      </c>
      <c r="L80" s="137">
        <f>[2]datos!AJ322</f>
        <v>92.336079616000006</v>
      </c>
      <c r="M80" s="137">
        <f>[2]datos!AM322</f>
        <v>102.31948702</v>
      </c>
      <c r="N80" s="137">
        <f>[2]datos!AP322</f>
        <v>99.957472991299994</v>
      </c>
      <c r="O80" s="137">
        <f>[2]datos!AS322</f>
        <v>111.71729183719999</v>
      </c>
      <c r="P80" s="137">
        <f>[2]datos!AV322</f>
        <v>99.726723394399997</v>
      </c>
      <c r="Q80" s="137">
        <f>[2]datos!AY322</f>
        <v>94.2410546654</v>
      </c>
      <c r="R80" s="137">
        <f>[2]datos!BB322</f>
        <v>100.5903792819</v>
      </c>
      <c r="S80" s="137">
        <f>[2]datos!BE322</f>
        <v>103.0779401161</v>
      </c>
      <c r="T80" s="137">
        <f>[2]datos!BH322</f>
        <v>97.549735381399998</v>
      </c>
      <c r="U80" s="137">
        <f>[2]datos!BK322</f>
        <v>100.63334807379999</v>
      </c>
      <c r="V80" s="137">
        <f>[2]datos!BN322</f>
        <v>93.1283336037</v>
      </c>
      <c r="W80" s="137">
        <f>[2]datos!BQ322</f>
        <v>107.59953033390001</v>
      </c>
      <c r="X80" s="137">
        <f>[2]datos!BT322</f>
        <v>104.3782262209</v>
      </c>
      <c r="Y80" s="137">
        <f>[2]datos!BW322</f>
        <v>102.64766152040001</v>
      </c>
      <c r="Z80" s="137">
        <f>[2]datos!BZ322</f>
        <v>100.0007856491</v>
      </c>
      <c r="AA80" s="137">
        <f>[2]datos!CC322</f>
        <v>100.3292118647</v>
      </c>
      <c r="AB80" s="137">
        <f>[2]datos!CF322</f>
        <v>95.814418522099999</v>
      </c>
      <c r="AC80" s="137">
        <f>[2]datos!CI322</f>
        <v>98.314648255099996</v>
      </c>
      <c r="AD80" s="137">
        <f>[2]datos!CL322</f>
        <v>107.0828667401</v>
      </c>
      <c r="AE80" s="137">
        <f>[2]datos!CO322</f>
        <v>101.4109940454</v>
      </c>
      <c r="AF80" s="137">
        <f>[2]datos!CR322</f>
        <v>103.3798163814</v>
      </c>
      <c r="AG80" s="137">
        <f>[2]datos!CU322</f>
        <v>99.653841147899996</v>
      </c>
      <c r="AH80" s="137">
        <f>[2]datos!CX322</f>
        <v>95.524708670999999</v>
      </c>
      <c r="AI80" s="505">
        <f>[3]Datos!D322</f>
        <v>101.98576121034282</v>
      </c>
      <c r="AK80" s="484"/>
    </row>
    <row r="81" spans="1:37" x14ac:dyDescent="0.25">
      <c r="A81" s="295">
        <v>43678</v>
      </c>
      <c r="B81" s="137">
        <f>[2]datos!C323</f>
        <v>101.5549221638</v>
      </c>
      <c r="C81" s="137">
        <f>[2]datos!F323</f>
        <v>97.307183763899999</v>
      </c>
      <c r="D81" s="137">
        <f>[2]datos!I323</f>
        <v>93.794456109600006</v>
      </c>
      <c r="E81" s="137">
        <f>[2]datos!L323</f>
        <v>97.244832981800002</v>
      </c>
      <c r="F81" s="137">
        <f>[2]datos!O323</f>
        <v>132.95018239629999</v>
      </c>
      <c r="G81" s="137">
        <f>[2]datos!R323</f>
        <v>103.91049038849999</v>
      </c>
      <c r="H81" s="137">
        <f>[2]datos!U323</f>
        <v>103.91049038849999</v>
      </c>
      <c r="I81" s="137">
        <f>[2]datos!AA323</f>
        <v>95.966452156299994</v>
      </c>
      <c r="J81" s="137">
        <f>[2]datos!AD323</f>
        <v>96.962482285700005</v>
      </c>
      <c r="K81" s="137">
        <f>[2]datos!AG323</f>
        <v>92.5317267203</v>
      </c>
      <c r="L81" s="137">
        <f>[2]datos!AJ323</f>
        <v>94.176286448799999</v>
      </c>
      <c r="M81" s="137">
        <f>[2]datos!AM323</f>
        <v>103.8321769276</v>
      </c>
      <c r="N81" s="137">
        <f>[2]datos!AP323</f>
        <v>100.8489395918</v>
      </c>
      <c r="O81" s="137">
        <f>[2]datos!AS323</f>
        <v>110.32618583190001</v>
      </c>
      <c r="P81" s="137">
        <f>[2]datos!AV323</f>
        <v>96.373030361700003</v>
      </c>
      <c r="Q81" s="137">
        <f>[2]datos!AY323</f>
        <v>109.94800513360001</v>
      </c>
      <c r="R81" s="137">
        <f>[2]datos!BB323</f>
        <v>98.121105766300005</v>
      </c>
      <c r="S81" s="137">
        <f>[2]datos!BE323</f>
        <v>102.6071362377</v>
      </c>
      <c r="T81" s="137">
        <f>[2]datos!BH323</f>
        <v>112.03904537539999</v>
      </c>
      <c r="U81" s="137">
        <f>[2]datos!BK323</f>
        <v>99.853511658200006</v>
      </c>
      <c r="V81" s="137">
        <f>[2]datos!BN323</f>
        <v>101.0997877831</v>
      </c>
      <c r="W81" s="137">
        <f>[2]datos!BQ323</f>
        <v>108.7606559068</v>
      </c>
      <c r="X81" s="137">
        <f>[2]datos!BT323</f>
        <v>100.52009625309999</v>
      </c>
      <c r="Y81" s="137">
        <f>[2]datos!BW323</f>
        <v>101.462152661</v>
      </c>
      <c r="Z81" s="137">
        <f>[2]datos!BZ323</f>
        <v>100.9315307583</v>
      </c>
      <c r="AA81" s="137">
        <f>[2]datos!CC323</f>
        <v>103.3729964577</v>
      </c>
      <c r="AB81" s="137">
        <f>[2]datos!CF323</f>
        <v>96.208498768300004</v>
      </c>
      <c r="AC81" s="137">
        <f>[2]datos!CI323</f>
        <v>99.604050405699994</v>
      </c>
      <c r="AD81" s="137">
        <f>[2]datos!CL323</f>
        <v>110.0779416818</v>
      </c>
      <c r="AE81" s="137">
        <f>[2]datos!CO323</f>
        <v>99.249306888199996</v>
      </c>
      <c r="AF81" s="137">
        <f>[2]datos!CR323</f>
        <v>107.3793368469</v>
      </c>
      <c r="AG81" s="137">
        <f>[2]datos!CU323</f>
        <v>99.205497437299996</v>
      </c>
      <c r="AH81" s="137">
        <f>[2]datos!CX323</f>
        <v>102.010499674</v>
      </c>
      <c r="AI81" s="505">
        <f>[3]Datos!D323</f>
        <v>102.7157513534851</v>
      </c>
      <c r="AK81" s="484"/>
    </row>
    <row r="82" spans="1:37" x14ac:dyDescent="0.25">
      <c r="A82" s="295">
        <v>43709</v>
      </c>
      <c r="B82" s="137">
        <f>[2]datos!C324</f>
        <v>97.596266478999993</v>
      </c>
      <c r="C82" s="137">
        <f>[2]datos!F324</f>
        <v>94.863521458899996</v>
      </c>
      <c r="D82" s="137">
        <f>[2]datos!I324</f>
        <v>91.987093423800005</v>
      </c>
      <c r="E82" s="137">
        <f>[2]datos!L324</f>
        <v>93.463312666600004</v>
      </c>
      <c r="F82" s="137">
        <f>[2]datos!O324</f>
        <v>129.8444277664</v>
      </c>
      <c r="G82" s="137">
        <f>[2]datos!R324</f>
        <v>103.09382622059999</v>
      </c>
      <c r="H82" s="137">
        <f>[2]datos!U324</f>
        <v>103.09382622059999</v>
      </c>
      <c r="I82" s="137">
        <f>[2]datos!AA324</f>
        <v>92.653882390000007</v>
      </c>
      <c r="J82" s="137">
        <f>[2]datos!AD324</f>
        <v>93.372012378899996</v>
      </c>
      <c r="K82" s="137">
        <f>[2]datos!AG324</f>
        <v>88.329447799799993</v>
      </c>
      <c r="L82" s="137">
        <f>[2]datos!AJ324</f>
        <v>93.539144339200007</v>
      </c>
      <c r="M82" s="137">
        <f>[2]datos!AM324</f>
        <v>99.091711848700001</v>
      </c>
      <c r="N82" s="137">
        <f>[2]datos!AP324</f>
        <v>96.080628245599996</v>
      </c>
      <c r="O82" s="137">
        <f>[2]datos!AS324</f>
        <v>103.19824126269999</v>
      </c>
      <c r="P82" s="137">
        <f>[2]datos!AV324</f>
        <v>91.219780936500001</v>
      </c>
      <c r="Q82" s="137">
        <f>[2]datos!AY324</f>
        <v>113.635477374</v>
      </c>
      <c r="R82" s="137">
        <f>[2]datos!BB324</f>
        <v>97.246279383000001</v>
      </c>
      <c r="S82" s="137">
        <f>[2]datos!BE324</f>
        <v>97.601450747599998</v>
      </c>
      <c r="T82" s="137">
        <f>[2]datos!BH324</f>
        <v>88.003368762899996</v>
      </c>
      <c r="U82" s="137">
        <f>[2]datos!BK324</f>
        <v>95.670471933000002</v>
      </c>
      <c r="V82" s="137">
        <f>[2]datos!BN324</f>
        <v>96.1681401373</v>
      </c>
      <c r="W82" s="137">
        <f>[2]datos!BQ324</f>
        <v>97.443176721</v>
      </c>
      <c r="X82" s="137">
        <f>[2]datos!BT324</f>
        <v>96.765396340300001</v>
      </c>
      <c r="Y82" s="137">
        <f>[2]datos!BW324</f>
        <v>98.819782281499997</v>
      </c>
      <c r="Z82" s="137">
        <f>[2]datos!BZ324</f>
        <v>93.879064700200004</v>
      </c>
      <c r="AA82" s="137">
        <f>[2]datos!CC324</f>
        <v>95.870488209200005</v>
      </c>
      <c r="AB82" s="137">
        <f>[2]datos!CF324</f>
        <v>92.883769182500004</v>
      </c>
      <c r="AC82" s="137">
        <f>[2]datos!CI324</f>
        <v>92.732496747799999</v>
      </c>
      <c r="AD82" s="137">
        <f>[2]datos!CL324</f>
        <v>106.2255142846</v>
      </c>
      <c r="AE82" s="137">
        <f>[2]datos!CO324</f>
        <v>96.997923281699997</v>
      </c>
      <c r="AF82" s="137">
        <f>[2]datos!CR324</f>
        <v>103.2936147424</v>
      </c>
      <c r="AG82" s="137">
        <f>[2]datos!CU324</f>
        <v>104.49295053110001</v>
      </c>
      <c r="AH82" s="137">
        <f>[2]datos!CX324</f>
        <v>100.7110143383</v>
      </c>
      <c r="AI82" s="505">
        <f>[3]Datos!D324</f>
        <v>97.76921386236738</v>
      </c>
      <c r="AK82" s="484"/>
    </row>
    <row r="83" spans="1:37" x14ac:dyDescent="0.25">
      <c r="A83" s="295">
        <v>43739</v>
      </c>
      <c r="B83" s="137">
        <f>[2]datos!C325</f>
        <v>99.080900259000003</v>
      </c>
      <c r="C83" s="137">
        <f>[2]datos!F325</f>
        <v>95.076431835999998</v>
      </c>
      <c r="D83" s="137">
        <f>[2]datos!I325</f>
        <v>92.623297448100004</v>
      </c>
      <c r="E83" s="137">
        <f>[2]datos!L325</f>
        <v>97.427959355699997</v>
      </c>
      <c r="F83" s="137">
        <f>[2]datos!O325</f>
        <v>109.681614353</v>
      </c>
      <c r="G83" s="137">
        <f>[2]datos!R325</f>
        <v>100.19612263560001</v>
      </c>
      <c r="H83" s="137">
        <f>[2]datos!U325</f>
        <v>100.19612263560001</v>
      </c>
      <c r="I83" s="137">
        <f>[2]datos!AA325</f>
        <v>91.039206516600004</v>
      </c>
      <c r="J83" s="137">
        <f>[2]datos!AD325</f>
        <v>91.137950741099999</v>
      </c>
      <c r="K83" s="137">
        <f>[2]datos!AG325</f>
        <v>88.743047766800004</v>
      </c>
      <c r="L83" s="137">
        <f>[2]datos!AJ325</f>
        <v>93.1644122748</v>
      </c>
      <c r="M83" s="137">
        <f>[2]datos!AM325</f>
        <v>102.1611817906</v>
      </c>
      <c r="N83" s="137">
        <f>[2]datos!AP325</f>
        <v>100.6844402072</v>
      </c>
      <c r="O83" s="137">
        <f>[2]datos!AS325</f>
        <v>109.03251020250001</v>
      </c>
      <c r="P83" s="137">
        <f>[2]datos!AV325</f>
        <v>101.5895747527</v>
      </c>
      <c r="Q83" s="137">
        <f>[2]datos!AY325</f>
        <v>113.5681143681</v>
      </c>
      <c r="R83" s="137">
        <f>[2]datos!BB325</f>
        <v>103.7102365858</v>
      </c>
      <c r="S83" s="137">
        <f>[2]datos!BE325</f>
        <v>101.3611057615</v>
      </c>
      <c r="T83" s="137">
        <f>[2]datos!BH325</f>
        <v>94.237600390500006</v>
      </c>
      <c r="U83" s="137">
        <f>[2]datos!BK325</f>
        <v>101.1980389666</v>
      </c>
      <c r="V83" s="137">
        <f>[2]datos!BN325</f>
        <v>96.234914175399993</v>
      </c>
      <c r="W83" s="137">
        <f>[2]datos!BQ325</f>
        <v>91.476744777999997</v>
      </c>
      <c r="X83" s="137">
        <f>[2]datos!BT325</f>
        <v>100.81993051080001</v>
      </c>
      <c r="Y83" s="137">
        <f>[2]datos!BW325</f>
        <v>100.5247268329</v>
      </c>
      <c r="Z83" s="137">
        <f>[2]datos!BZ325</f>
        <v>99.871590105899998</v>
      </c>
      <c r="AA83" s="137">
        <f>[2]datos!CC325</f>
        <v>96.051289141300003</v>
      </c>
      <c r="AB83" s="137">
        <f>[2]datos!CF325</f>
        <v>100.3979759261</v>
      </c>
      <c r="AC83" s="137">
        <f>[2]datos!CI325</f>
        <v>95.461153728900001</v>
      </c>
      <c r="AD83" s="137">
        <f>[2]datos!CL325</f>
        <v>107.97534412269999</v>
      </c>
      <c r="AE83" s="137">
        <f>[2]datos!CO325</f>
        <v>104.8000674115</v>
      </c>
      <c r="AF83" s="137">
        <f>[2]datos!CR325</f>
        <v>103.9951821722</v>
      </c>
      <c r="AG83" s="137">
        <f>[2]datos!CU325</f>
        <v>108.5653386099</v>
      </c>
      <c r="AH83" s="137">
        <f>[2]datos!CX325</f>
        <v>107.8044036254</v>
      </c>
      <c r="AI83" s="505">
        <f>[3]Datos!D325</f>
        <v>101.58395240835134</v>
      </c>
    </row>
    <row r="84" spans="1:37" x14ac:dyDescent="0.25">
      <c r="A84" s="295">
        <v>43770</v>
      </c>
      <c r="B84" s="137">
        <f>[2]datos!C326</f>
        <v>96.915104473699998</v>
      </c>
      <c r="C84" s="137">
        <f>[2]datos!F326</f>
        <v>94.874022685400007</v>
      </c>
      <c r="D84" s="137">
        <f>[2]datos!I326</f>
        <v>91.698551773000005</v>
      </c>
      <c r="E84" s="137">
        <f>[2]datos!L326</f>
        <v>97.832556553299995</v>
      </c>
      <c r="F84" s="137">
        <f>[2]datos!O326</f>
        <v>114.1465918585</v>
      </c>
      <c r="G84" s="137">
        <f>[2]datos!R326</f>
        <v>95.803581272599999</v>
      </c>
      <c r="H84" s="137">
        <f>[2]datos!U326</f>
        <v>95.803581272599999</v>
      </c>
      <c r="I84" s="137">
        <f>[2]datos!AA326</f>
        <v>96.125409337700006</v>
      </c>
      <c r="J84" s="137">
        <f>[2]datos!AD326</f>
        <v>98.958280735700001</v>
      </c>
      <c r="K84" s="137">
        <f>[2]datos!AG326</f>
        <v>90.228463259600005</v>
      </c>
      <c r="L84" s="137">
        <f>[2]datos!AJ326</f>
        <v>86.474832577599997</v>
      </c>
      <c r="M84" s="137">
        <f>[2]datos!AM326</f>
        <v>97.652037008799994</v>
      </c>
      <c r="N84" s="137">
        <f>[2]datos!AP326</f>
        <v>102.532350108</v>
      </c>
      <c r="O84" s="137">
        <f>[2]datos!AS326</f>
        <v>101.248931906</v>
      </c>
      <c r="P84" s="137">
        <f>[2]datos!AV326</f>
        <v>95.304514232599999</v>
      </c>
      <c r="Q84" s="137">
        <f>[2]datos!AY326</f>
        <v>101.6021068463</v>
      </c>
      <c r="R84" s="137">
        <f>[2]datos!BB326</f>
        <v>101.4466646903</v>
      </c>
      <c r="S84" s="137">
        <f>[2]datos!BE326</f>
        <v>95.295877828299993</v>
      </c>
      <c r="T84" s="137">
        <f>[2]datos!BH326</f>
        <v>95.175967761199999</v>
      </c>
      <c r="U84" s="137">
        <f>[2]datos!BK326</f>
        <v>97.660412432100003</v>
      </c>
      <c r="V84" s="137">
        <f>[2]datos!BN326</f>
        <v>98.188264616300003</v>
      </c>
      <c r="W84" s="137">
        <f>[2]datos!BQ326</f>
        <v>89.612271953499999</v>
      </c>
      <c r="X84" s="137">
        <f>[2]datos!BT326</f>
        <v>96.961830128800003</v>
      </c>
      <c r="Y84" s="137">
        <f>[2]datos!BW326</f>
        <v>95.709101590299994</v>
      </c>
      <c r="Z84" s="137">
        <f>[2]datos!BZ326</f>
        <v>94.416610802199997</v>
      </c>
      <c r="AA84" s="137">
        <f>[2]datos!CC326</f>
        <v>93.213051363800005</v>
      </c>
      <c r="AB84" s="137">
        <f>[2]datos!CF326</f>
        <v>94.099138114499993</v>
      </c>
      <c r="AC84" s="137">
        <f>[2]datos!CI326</f>
        <v>86.084536024000002</v>
      </c>
      <c r="AD84" s="137">
        <f>[2]datos!CL326</f>
        <v>96.700218618099996</v>
      </c>
      <c r="AE84" s="137">
        <f>[2]datos!CO326</f>
        <v>95.312303978100005</v>
      </c>
      <c r="AF84" s="137">
        <f>[2]datos!CR326</f>
        <v>98.631482279300002</v>
      </c>
      <c r="AG84" s="137">
        <f>[2]datos!CU326</f>
        <v>111.307004328</v>
      </c>
      <c r="AH84" s="137">
        <f>[2]datos!CX326</f>
        <v>97.817428532500003</v>
      </c>
      <c r="AI84" s="505">
        <f>[3]Datos!D326</f>
        <v>97.343768486007292</v>
      </c>
    </row>
    <row r="85" spans="1:37" x14ac:dyDescent="0.25">
      <c r="A85" s="295">
        <v>43800</v>
      </c>
      <c r="B85" s="137">
        <f>[2]datos!C327</f>
        <v>92.289964472799994</v>
      </c>
      <c r="C85" s="137">
        <f>[2]datos!F327</f>
        <v>98.418137957599996</v>
      </c>
      <c r="D85" s="137">
        <f>[2]datos!I327</f>
        <v>95.294459309000004</v>
      </c>
      <c r="E85" s="137">
        <f>[2]datos!L327</f>
        <v>97.541227047800007</v>
      </c>
      <c r="F85" s="137">
        <f>[2]datos!O327</f>
        <v>133.64154890730001</v>
      </c>
      <c r="G85" s="137">
        <f>[2]datos!R327</f>
        <v>88.425658228200007</v>
      </c>
      <c r="H85" s="137">
        <f>[2]datos!U327</f>
        <v>88.425658228200007</v>
      </c>
      <c r="I85" s="137">
        <f>[2]datos!AA327</f>
        <v>99.005780409600007</v>
      </c>
      <c r="J85" s="137">
        <f>[2]datos!AD327</f>
        <v>100.9866668037</v>
      </c>
      <c r="K85" s="137">
        <f>[2]datos!AG327</f>
        <v>92.809314016100004</v>
      </c>
      <c r="L85" s="137">
        <f>[2]datos!AJ327</f>
        <v>94.698495383799994</v>
      </c>
      <c r="M85" s="137">
        <f>[2]datos!AM327</f>
        <v>89.451213488299999</v>
      </c>
      <c r="N85" s="137">
        <f>[2]datos!AP327</f>
        <v>104.8351429181</v>
      </c>
      <c r="O85" s="137">
        <f>[2]datos!AS327</f>
        <v>98.543093998100005</v>
      </c>
      <c r="P85" s="137">
        <f>[2]datos!AV327</f>
        <v>75.519286089800005</v>
      </c>
      <c r="Q85" s="137">
        <f>[2]datos!AY327</f>
        <v>92.858034880399998</v>
      </c>
      <c r="R85" s="137">
        <f>[2]datos!BB327</f>
        <v>90.002291067100003</v>
      </c>
      <c r="S85" s="137">
        <f>[2]datos!BE327</f>
        <v>84.910315962799999</v>
      </c>
      <c r="T85" s="137">
        <f>[2]datos!BH327</f>
        <v>82.217176378900007</v>
      </c>
      <c r="U85" s="137">
        <f>[2]datos!BK327</f>
        <v>91.914852352300002</v>
      </c>
      <c r="V85" s="137">
        <f>[2]datos!BN327</f>
        <v>89.047954147599995</v>
      </c>
      <c r="W85" s="137">
        <f>[2]datos!BQ327</f>
        <v>95.163837559000001</v>
      </c>
      <c r="X85" s="137">
        <f>[2]datos!BT327</f>
        <v>90.403869119700005</v>
      </c>
      <c r="Y85" s="137">
        <f>[2]datos!BW327</f>
        <v>83.182590819500007</v>
      </c>
      <c r="Z85" s="137">
        <f>[2]datos!BZ327</f>
        <v>93.619791553699997</v>
      </c>
      <c r="AA85" s="137">
        <f>[2]datos!CC327</f>
        <v>94.578725874900002</v>
      </c>
      <c r="AB85" s="137">
        <f>[2]datos!CF327</f>
        <v>86.017924070199996</v>
      </c>
      <c r="AC85" s="137">
        <f>[2]datos!CI327</f>
        <v>76.904384918100007</v>
      </c>
      <c r="AD85" s="137">
        <f>[2]datos!CL327</f>
        <v>91.712584957700003</v>
      </c>
      <c r="AE85" s="137">
        <f>[2]datos!CO327</f>
        <v>85.396261847700003</v>
      </c>
      <c r="AF85" s="137">
        <f>[2]datos!CR327</f>
        <v>75.7924754294</v>
      </c>
      <c r="AG85" s="137">
        <f>[2]datos!CU327</f>
        <v>100.249902011</v>
      </c>
      <c r="AH85" s="137">
        <f>[2]datos!CX327</f>
        <v>92.382953459199996</v>
      </c>
      <c r="AI85" s="505">
        <f>[3]Datos!D327</f>
        <v>93.750135675631697</v>
      </c>
    </row>
    <row r="86" spans="1:37" x14ac:dyDescent="0.25">
      <c r="A86" s="295">
        <v>43831</v>
      </c>
      <c r="B86" s="137">
        <f>[2]datos!C328</f>
        <v>96.0754332299</v>
      </c>
      <c r="C86" s="137">
        <f>[2]datos!F328</f>
        <v>100.5984951528</v>
      </c>
      <c r="D86" s="137">
        <f>[2]datos!I328</f>
        <v>96.360663113300006</v>
      </c>
      <c r="E86" s="137">
        <f>[2]datos!L328</f>
        <v>101.6970406834</v>
      </c>
      <c r="F86" s="137">
        <f>[2]datos!O328</f>
        <v>138.5579147487</v>
      </c>
      <c r="G86" s="137">
        <f>[2]datos!R328</f>
        <v>87.036036781700005</v>
      </c>
      <c r="H86" s="137">
        <f>[2]datos!U328</f>
        <v>87.036036781700005</v>
      </c>
      <c r="I86" s="137">
        <f>[2]datos!AA328</f>
        <v>89.813230128000001</v>
      </c>
      <c r="J86" s="137">
        <f>[2]datos!AD328</f>
        <v>91.741886565100003</v>
      </c>
      <c r="K86" s="137">
        <f>[2]datos!AG328</f>
        <v>78.957160445</v>
      </c>
      <c r="L86" s="137">
        <f>[2]datos!AJ328</f>
        <v>91.298342810299999</v>
      </c>
      <c r="M86" s="137">
        <f>[2]datos!AM328</f>
        <v>97.916935381299993</v>
      </c>
      <c r="N86" s="137">
        <f>[2]datos!AP328</f>
        <v>107.2941204861</v>
      </c>
      <c r="O86" s="137">
        <f>[2]datos!AS328</f>
        <v>89.306887771600003</v>
      </c>
      <c r="P86" s="137">
        <f>[2]datos!AV328</f>
        <v>85.684082389500006</v>
      </c>
      <c r="Q86" s="137">
        <f>[2]datos!AY328</f>
        <v>90.647810358800001</v>
      </c>
      <c r="R86" s="137">
        <f>[2]datos!BB328</f>
        <v>85.512058445199997</v>
      </c>
      <c r="S86" s="137">
        <f>[2]datos!BE328</f>
        <v>88.303927485100004</v>
      </c>
      <c r="T86" s="137">
        <f>[2]datos!BH328</f>
        <v>95.626752274200001</v>
      </c>
      <c r="U86" s="137">
        <f>[2]datos!BK328</f>
        <v>104.8089471775</v>
      </c>
      <c r="V86" s="137">
        <f>[2]datos!BN328</f>
        <v>89.138387286099999</v>
      </c>
      <c r="W86" s="137">
        <f>[2]datos!BQ328</f>
        <v>92.380588731900005</v>
      </c>
      <c r="X86" s="137">
        <f>[2]datos!BT328</f>
        <v>91.882828504499997</v>
      </c>
      <c r="Y86" s="137">
        <f>[2]datos!BW328</f>
        <v>94.406391424099994</v>
      </c>
      <c r="Z86" s="137">
        <f>[2]datos!BZ328</f>
        <v>94.937102150499996</v>
      </c>
      <c r="AA86" s="137">
        <f>[2]datos!CC328</f>
        <v>103.0342625845</v>
      </c>
      <c r="AB86" s="137">
        <f>[2]datos!CF328</f>
        <v>89.466268105500006</v>
      </c>
      <c r="AC86" s="137">
        <f>[2]datos!CI328</f>
        <v>89.892886706900001</v>
      </c>
      <c r="AD86" s="137">
        <f>[2]datos!CL328</f>
        <v>104.89567462799999</v>
      </c>
      <c r="AE86" s="137">
        <f>[2]datos!CO328</f>
        <v>92.671453407900003</v>
      </c>
      <c r="AF86" s="137">
        <f>[2]datos!CR328</f>
        <v>97.766373763600001</v>
      </c>
      <c r="AG86" s="137">
        <f>[2]datos!CU328</f>
        <v>99.184610232599994</v>
      </c>
      <c r="AH86" s="137">
        <f>[2]datos!CX328</f>
        <v>89.510578214700004</v>
      </c>
      <c r="AI86" s="505">
        <f>[3]Datos!D328</f>
        <v>97.964322824861753</v>
      </c>
    </row>
    <row r="87" spans="1:37" x14ac:dyDescent="0.25">
      <c r="A87" s="295">
        <v>43862</v>
      </c>
      <c r="B87" s="137">
        <f>[2]datos!C329</f>
        <v>93.643366298700002</v>
      </c>
      <c r="C87" s="137">
        <f>[2]datos!F329</f>
        <v>94.797483266599997</v>
      </c>
      <c r="D87" s="137">
        <f>[2]datos!I329</f>
        <v>90.282693946600006</v>
      </c>
      <c r="E87" s="137">
        <f>[2]datos!L329</f>
        <v>94.769010666</v>
      </c>
      <c r="F87" s="137">
        <f>[2]datos!O329</f>
        <v>140.3863274519</v>
      </c>
      <c r="G87" s="137">
        <f>[2]datos!R329</f>
        <v>87.839793021700004</v>
      </c>
      <c r="H87" s="137">
        <f>[2]datos!U329</f>
        <v>87.839793021700004</v>
      </c>
      <c r="I87" s="137">
        <f>[2]datos!AA329</f>
        <v>87.489072028999999</v>
      </c>
      <c r="J87" s="137">
        <f>[2]datos!AD329</f>
        <v>88.0896367446</v>
      </c>
      <c r="K87" s="137">
        <f>[2]datos!AG329</f>
        <v>80.002574770899997</v>
      </c>
      <c r="L87" s="137">
        <f>[2]datos!AJ329</f>
        <v>92.786162096400005</v>
      </c>
      <c r="M87" s="137">
        <f>[2]datos!AM329</f>
        <v>95.804212811300005</v>
      </c>
      <c r="N87" s="137">
        <f>[2]datos!AP329</f>
        <v>104.7757303252</v>
      </c>
      <c r="O87" s="137">
        <f>[2]datos!AS329</f>
        <v>88.169226904400006</v>
      </c>
      <c r="P87" s="137">
        <f>[2]datos!AV329</f>
        <v>89.271065472299995</v>
      </c>
      <c r="Q87" s="137">
        <f>[2]datos!AY329</f>
        <v>88.806287509100002</v>
      </c>
      <c r="R87" s="137">
        <f>[2]datos!BB329</f>
        <v>89.9251824599</v>
      </c>
      <c r="S87" s="137">
        <f>[2]datos!BE329</f>
        <v>90.523645230699998</v>
      </c>
      <c r="T87" s="137">
        <f>[2]datos!BH329</f>
        <v>96.655358587199999</v>
      </c>
      <c r="U87" s="137">
        <f>[2]datos!BK329</f>
        <v>96.294968806699998</v>
      </c>
      <c r="V87" s="137">
        <f>[2]datos!BN329</f>
        <v>86.026663432299998</v>
      </c>
      <c r="W87" s="137">
        <f>[2]datos!BQ329</f>
        <v>71.194499069900004</v>
      </c>
      <c r="X87" s="137">
        <f>[2]datos!BT329</f>
        <v>91.5009126052</v>
      </c>
      <c r="Y87" s="137">
        <f>[2]datos!BW329</f>
        <v>96.232542815599999</v>
      </c>
      <c r="Z87" s="137">
        <f>[2]datos!BZ329</f>
        <v>93.471415163200007</v>
      </c>
      <c r="AA87" s="137">
        <f>[2]datos!CC329</f>
        <v>93.383788708599994</v>
      </c>
      <c r="AB87" s="137">
        <f>[2]datos!CF329</f>
        <v>86.155335348799994</v>
      </c>
      <c r="AC87" s="137">
        <f>[2]datos!CI329</f>
        <v>89.577128288400004</v>
      </c>
      <c r="AD87" s="137">
        <f>[2]datos!CL329</f>
        <v>100.36481157190001</v>
      </c>
      <c r="AE87" s="137">
        <f>[2]datos!CO329</f>
        <v>92.324464593299993</v>
      </c>
      <c r="AF87" s="137">
        <f>[2]datos!CR329</f>
        <v>98.715427716999997</v>
      </c>
      <c r="AG87" s="137">
        <f>[2]datos!CU329</f>
        <v>94.9112140143</v>
      </c>
      <c r="AH87" s="137">
        <f>[2]datos!CX329</f>
        <v>92.693593095200001</v>
      </c>
      <c r="AI87" s="505">
        <f>[3]Datos!D329</f>
        <v>94.887943219172513</v>
      </c>
    </row>
    <row r="88" spans="1:37" x14ac:dyDescent="0.25">
      <c r="A88" s="295">
        <v>43891</v>
      </c>
      <c r="B88" s="137">
        <f>[2]datos!C330</f>
        <v>96.403713687999996</v>
      </c>
      <c r="C88" s="137">
        <f>[2]datos!F330</f>
        <v>98.648685714600006</v>
      </c>
      <c r="D88" s="137">
        <f>[2]datos!I330</f>
        <v>96.765764030100001</v>
      </c>
      <c r="E88" s="137">
        <f>[2]datos!L330</f>
        <v>96.916202987099993</v>
      </c>
      <c r="F88" s="137">
        <f>[2]datos!O330</f>
        <v>125.0514498167</v>
      </c>
      <c r="G88" s="137">
        <f>[2]datos!R330</f>
        <v>89.114523566399996</v>
      </c>
      <c r="H88" s="137">
        <f>[2]datos!U330</f>
        <v>89.114523566399996</v>
      </c>
      <c r="I88" s="137">
        <f>[2]datos!AA330</f>
        <v>89.434467151500002</v>
      </c>
      <c r="J88" s="137">
        <f>[2]datos!AD330</f>
        <v>91.382301920800003</v>
      </c>
      <c r="K88" s="137">
        <f>[2]datos!AG330</f>
        <v>80.221861437699999</v>
      </c>
      <c r="L88" s="137">
        <f>[2]datos!AJ330</f>
        <v>88.872142172500006</v>
      </c>
      <c r="M88" s="137">
        <f>[2]datos!AM330</f>
        <v>98.735581720900001</v>
      </c>
      <c r="N88" s="137">
        <f>[2]datos!AP330</f>
        <v>109.9213868586</v>
      </c>
      <c r="O88" s="137">
        <f>[2]datos!AS330</f>
        <v>98.542625990000005</v>
      </c>
      <c r="P88" s="137">
        <f>[2]datos!AV330</f>
        <v>93.022905380400005</v>
      </c>
      <c r="Q88" s="137">
        <f>[2]datos!AY330</f>
        <v>95.932205383199999</v>
      </c>
      <c r="R88" s="137">
        <f>[2]datos!BB330</f>
        <v>88.387613693000006</v>
      </c>
      <c r="S88" s="137">
        <f>[2]datos!BE330</f>
        <v>94.516937288099996</v>
      </c>
      <c r="T88" s="137">
        <f>[2]datos!BH330</f>
        <v>104.66992143020001</v>
      </c>
      <c r="U88" s="137">
        <f>[2]datos!BK330</f>
        <v>103.39583493630001</v>
      </c>
      <c r="V88" s="137">
        <f>[2]datos!BN330</f>
        <v>92.002197084900004</v>
      </c>
      <c r="W88" s="137">
        <f>[2]datos!BQ330</f>
        <v>95.614274143299994</v>
      </c>
      <c r="X88" s="137">
        <f>[2]datos!BT330</f>
        <v>105.22084844299999</v>
      </c>
      <c r="Y88" s="137">
        <f>[2]datos!BW330</f>
        <v>100.0916656638</v>
      </c>
      <c r="Z88" s="137">
        <f>[2]datos!BZ330</f>
        <v>98.935869642399993</v>
      </c>
      <c r="AA88" s="137">
        <f>[2]datos!CC330</f>
        <v>100.14701276060001</v>
      </c>
      <c r="AB88" s="137">
        <f>[2]datos!CF330</f>
        <v>94.276306601100003</v>
      </c>
      <c r="AC88" s="137">
        <f>[2]datos!CI330</f>
        <v>93.880593569200002</v>
      </c>
      <c r="AD88" s="137">
        <f>[2]datos!CL330</f>
        <v>102.4158783323</v>
      </c>
      <c r="AE88" s="137">
        <f>[2]datos!CO330</f>
        <v>99.521813600300007</v>
      </c>
      <c r="AF88" s="137">
        <f>[2]datos!CR330</f>
        <v>88.639162969799997</v>
      </c>
      <c r="AG88" s="137">
        <f>[2]datos!CU330</f>
        <v>102.11289996719999</v>
      </c>
      <c r="AH88" s="137">
        <f>[2]datos!CX330</f>
        <v>96.881259244999995</v>
      </c>
      <c r="AI88" s="505">
        <f>[3]Datos!D330</f>
        <v>101.913307100399</v>
      </c>
    </row>
    <row r="89" spans="1:37" x14ac:dyDescent="0.25">
      <c r="A89" s="295">
        <v>43922</v>
      </c>
      <c r="B89" s="137">
        <f>[2]datos!C331</f>
        <v>69.748813829100001</v>
      </c>
      <c r="C89" s="137">
        <f>[2]datos!F331</f>
        <v>88.526712767999996</v>
      </c>
      <c r="D89" s="137">
        <f>[2]datos!I331</f>
        <v>93.154239601</v>
      </c>
      <c r="E89" s="137">
        <f>[2]datos!L331</f>
        <v>73.291927877600003</v>
      </c>
      <c r="F89" s="137">
        <f>[2]datos!O331</f>
        <v>107.3549827038</v>
      </c>
      <c r="G89" s="137">
        <f>[2]datos!R331</f>
        <v>89.660707630299996</v>
      </c>
      <c r="H89" s="137">
        <f>[2]datos!U331</f>
        <v>89.660707630299996</v>
      </c>
      <c r="I89" s="137">
        <f>[2]datos!AA331</f>
        <v>58.520186387899997</v>
      </c>
      <c r="J89" s="137">
        <f>[2]datos!AD331</f>
        <v>53.445344756200001</v>
      </c>
      <c r="K89" s="137">
        <f>[2]datos!AG331</f>
        <v>78.080077346899998</v>
      </c>
      <c r="L89" s="137">
        <f>[2]datos!AJ331</f>
        <v>65.215972514100002</v>
      </c>
      <c r="M89" s="137">
        <f>[2]datos!AM331</f>
        <v>67.597091431899997</v>
      </c>
      <c r="N89" s="137">
        <f>[2]datos!AP331</f>
        <v>104.0917933385</v>
      </c>
      <c r="O89" s="137">
        <f>[2]datos!AS331</f>
        <v>70.585891888800006</v>
      </c>
      <c r="P89" s="137">
        <f>[2]datos!AV331</f>
        <v>26.9339182083</v>
      </c>
      <c r="Q89" s="137">
        <f>[2]datos!AY331</f>
        <v>64.154605285399995</v>
      </c>
      <c r="R89" s="137">
        <f>[2]datos!BB331</f>
        <v>45.603916189400003</v>
      </c>
      <c r="S89" s="137">
        <f>[2]datos!BE331</f>
        <v>44.460823449099998</v>
      </c>
      <c r="T89" s="137">
        <f>[2]datos!BH331</f>
        <v>93.334723522000004</v>
      </c>
      <c r="U89" s="137">
        <f>[2]datos!BK331</f>
        <v>94.670024328899999</v>
      </c>
      <c r="V89" s="137">
        <f>[2]datos!BN331</f>
        <v>83.344494561499999</v>
      </c>
      <c r="W89" s="137">
        <f>[2]datos!BQ331</f>
        <v>100.3441622852</v>
      </c>
      <c r="X89" s="137">
        <f>[2]datos!BT331</f>
        <v>90.255405663199994</v>
      </c>
      <c r="Y89" s="137">
        <f>[2]datos!BW331</f>
        <v>68.624111423200006</v>
      </c>
      <c r="Z89" s="137">
        <f>[2]datos!BZ331</f>
        <v>74.427880029099995</v>
      </c>
      <c r="AA89" s="137">
        <f>[2]datos!CC331</f>
        <v>83.140329334399993</v>
      </c>
      <c r="AB89" s="137">
        <f>[2]datos!CF331</f>
        <v>71.869589802099995</v>
      </c>
      <c r="AC89" s="137">
        <f>[2]datos!CI331</f>
        <v>72.625767163600003</v>
      </c>
      <c r="AD89" s="137">
        <f>[2]datos!CL331</f>
        <v>73.526694631400005</v>
      </c>
      <c r="AE89" s="137">
        <f>[2]datos!CO331</f>
        <v>77.727043287699999</v>
      </c>
      <c r="AF89" s="137">
        <f>[2]datos!CR331</f>
        <v>16.362275160300001</v>
      </c>
      <c r="AG89" s="137">
        <f>[2]datos!CU331</f>
        <v>74.873773583900004</v>
      </c>
      <c r="AH89" s="137">
        <f>[2]datos!CX331</f>
        <v>69.869682091900003</v>
      </c>
      <c r="AI89" s="505">
        <f>[3]Datos!D331</f>
        <v>83.722628614328542</v>
      </c>
    </row>
    <row r="90" spans="1:37" x14ac:dyDescent="0.25">
      <c r="A90" s="295">
        <v>43952</v>
      </c>
      <c r="B90" s="137">
        <f>[2]datos!C332</f>
        <v>70.214083164300007</v>
      </c>
      <c r="C90" s="137">
        <f>[2]datos!F332</f>
        <v>86.079556381399996</v>
      </c>
      <c r="D90" s="137">
        <f>[2]datos!I332</f>
        <v>91.168808296400002</v>
      </c>
      <c r="E90" s="137">
        <f>[2]datos!L332</f>
        <v>70.886860337200005</v>
      </c>
      <c r="F90" s="137">
        <f>[2]datos!O332</f>
        <v>100.07722292459999</v>
      </c>
      <c r="G90" s="137">
        <f>[2]datos!R332</f>
        <v>84.366997192499994</v>
      </c>
      <c r="H90" s="137">
        <f>[2]datos!U332</f>
        <v>84.366997192499994</v>
      </c>
      <c r="I90" s="137">
        <f>[2]datos!AA332</f>
        <v>59.091993054600003</v>
      </c>
      <c r="J90" s="137">
        <f>[2]datos!AD332</f>
        <v>56.936650372199999</v>
      </c>
      <c r="K90" s="137">
        <f>[2]datos!AG332</f>
        <v>70.047779711900006</v>
      </c>
      <c r="L90" s="137">
        <f>[2]datos!AJ332</f>
        <v>58.817314929200002</v>
      </c>
      <c r="M90" s="137">
        <f>[2]datos!AM332</f>
        <v>69.135398395799996</v>
      </c>
      <c r="N90" s="137">
        <f>[2]datos!AP332</f>
        <v>102.68292073950001</v>
      </c>
      <c r="O90" s="137">
        <f>[2]datos!AS332</f>
        <v>73.486032766999998</v>
      </c>
      <c r="P90" s="137">
        <f>[2]datos!AV332</f>
        <v>32.305358499500002</v>
      </c>
      <c r="Q90" s="137">
        <f>[2]datos!AY332</f>
        <v>74.208899204299996</v>
      </c>
      <c r="R90" s="137">
        <f>[2]datos!BB332</f>
        <v>52.464046307399997</v>
      </c>
      <c r="S90" s="137">
        <f>[2]datos!BE332</f>
        <v>48.264696808099998</v>
      </c>
      <c r="T90" s="137">
        <f>[2]datos!BH332</f>
        <v>88.366674720600003</v>
      </c>
      <c r="U90" s="137">
        <f>[2]datos!BK332</f>
        <v>90.640071151699999</v>
      </c>
      <c r="V90" s="137">
        <f>[2]datos!BN332</f>
        <v>80.233584136800005</v>
      </c>
      <c r="W90" s="137">
        <f>[2]datos!BQ332</f>
        <v>104.8461390507</v>
      </c>
      <c r="X90" s="137">
        <f>[2]datos!BT332</f>
        <v>88.056843246</v>
      </c>
      <c r="Y90" s="137">
        <f>[2]datos!BW332</f>
        <v>68.680236576200002</v>
      </c>
      <c r="Z90" s="137">
        <f>[2]datos!BZ332</f>
        <v>79.085923792499997</v>
      </c>
      <c r="AA90" s="137">
        <f>[2]datos!CC332</f>
        <v>83.891413475500002</v>
      </c>
      <c r="AB90" s="137">
        <f>[2]datos!CF332</f>
        <v>69.249190410200001</v>
      </c>
      <c r="AC90" s="137">
        <f>[2]datos!CI332</f>
        <v>68.441543966500006</v>
      </c>
      <c r="AD90" s="137">
        <f>[2]datos!CL332</f>
        <v>71.794078807000005</v>
      </c>
      <c r="AE90" s="137">
        <f>[2]datos!CO332</f>
        <v>76.921870107900006</v>
      </c>
      <c r="AF90" s="137">
        <f>[2]datos!CR332</f>
        <v>23.997665459499999</v>
      </c>
      <c r="AG90" s="137">
        <f>[2]datos!CU332</f>
        <v>79.219934667399997</v>
      </c>
      <c r="AH90" s="137">
        <f>[2]datos!CX332</f>
        <v>69.3967232878</v>
      </c>
      <c r="AI90" s="505">
        <f>[3]Datos!D332</f>
        <v>83.341952527590664</v>
      </c>
    </row>
    <row r="91" spans="1:37" x14ac:dyDescent="0.25">
      <c r="A91" s="295">
        <v>43983</v>
      </c>
      <c r="B91" s="137">
        <f>[2]datos!C333</f>
        <v>85.211842302400001</v>
      </c>
      <c r="C91" s="137">
        <f>[2]datos!F333</f>
        <v>91.205704048599998</v>
      </c>
      <c r="D91" s="137">
        <f>[2]datos!I333</f>
        <v>87.999577351300005</v>
      </c>
      <c r="E91" s="137">
        <f>[2]datos!L333</f>
        <v>88.682800072299997</v>
      </c>
      <c r="F91" s="137">
        <f>[2]datos!O333</f>
        <v>134.3286052654</v>
      </c>
      <c r="G91" s="137">
        <f>[2]datos!R333</f>
        <v>88.607948671700001</v>
      </c>
      <c r="H91" s="137">
        <f>[2]datos!U333</f>
        <v>88.607948671700001</v>
      </c>
      <c r="I91" s="137">
        <f>[2]datos!AA333</f>
        <v>69.000938257900003</v>
      </c>
      <c r="J91" s="137">
        <f>[2]datos!AD333</f>
        <v>68.482893640200004</v>
      </c>
      <c r="K91" s="137">
        <f>[2]datos!AG333</f>
        <v>67.735806533599998</v>
      </c>
      <c r="L91" s="137">
        <f>[2]datos!AJ333</f>
        <v>73.525087365499999</v>
      </c>
      <c r="M91" s="137">
        <f>[2]datos!AM333</f>
        <v>88.580922965499994</v>
      </c>
      <c r="N91" s="137">
        <f>[2]datos!AP333</f>
        <v>99.861032053499997</v>
      </c>
      <c r="O91" s="137">
        <f>[2]datos!AS333</f>
        <v>95.4382482356</v>
      </c>
      <c r="P91" s="137">
        <f>[2]datos!AV333</f>
        <v>54.346338408299999</v>
      </c>
      <c r="Q91" s="137">
        <f>[2]datos!AY333</f>
        <v>99.364443252599997</v>
      </c>
      <c r="R91" s="137">
        <f>[2]datos!BB333</f>
        <v>65.354166559199996</v>
      </c>
      <c r="S91" s="137">
        <f>[2]datos!BE333</f>
        <v>66.887524212100004</v>
      </c>
      <c r="T91" s="137">
        <f>[2]datos!BH333</f>
        <v>107.7888973272</v>
      </c>
      <c r="U91" s="137">
        <f>[2]datos!BK333</f>
        <v>91.597034239799996</v>
      </c>
      <c r="V91" s="137">
        <f>[2]datos!BN333</f>
        <v>84.968452516100001</v>
      </c>
      <c r="W91" s="137">
        <f>[2]datos!BQ333</f>
        <v>97.753788131600004</v>
      </c>
      <c r="X91" s="137">
        <f>[2]datos!BT333</f>
        <v>91.540157359099993</v>
      </c>
      <c r="Y91" s="137">
        <f>[2]datos!BW333</f>
        <v>86.402737400600003</v>
      </c>
      <c r="Z91" s="137">
        <f>[2]datos!BZ333</f>
        <v>90.457033573399997</v>
      </c>
      <c r="AA91" s="137">
        <f>[2]datos!CC333</f>
        <v>84.531955144999998</v>
      </c>
      <c r="AB91" s="137">
        <f>[2]datos!CF333</f>
        <v>81.621938870999998</v>
      </c>
      <c r="AC91" s="137">
        <f>[2]datos!CI333</f>
        <v>75.526712242499997</v>
      </c>
      <c r="AD91" s="137">
        <f>[2]datos!CL333</f>
        <v>93.333715092399999</v>
      </c>
      <c r="AE91" s="137">
        <f>[2]datos!CO333</f>
        <v>91.064851387499999</v>
      </c>
      <c r="AF91" s="137">
        <f>[2]datos!CR333</f>
        <v>80.465122410299998</v>
      </c>
      <c r="AG91" s="137">
        <f>[2]datos!CU333</f>
        <v>91.909575674099997</v>
      </c>
      <c r="AH91" s="137">
        <f>[2]datos!CX333</f>
        <v>86.351458904200001</v>
      </c>
      <c r="AI91" s="505">
        <f>[3]Datos!D333</f>
        <v>91.135272783488801</v>
      </c>
    </row>
    <row r="92" spans="1:37" x14ac:dyDescent="0.25">
      <c r="A92" s="295">
        <v>44013</v>
      </c>
      <c r="B92" s="137">
        <f>[2]datos!C334</f>
        <v>89.890099010499995</v>
      </c>
      <c r="C92" s="137">
        <f>[2]datos!F334</f>
        <v>95.773425494999998</v>
      </c>
      <c r="D92" s="137">
        <f>[2]datos!I334</f>
        <v>90.917211156199997</v>
      </c>
      <c r="E92" s="137">
        <f>[2]datos!L334</f>
        <v>98.105941672300006</v>
      </c>
      <c r="F92" s="137">
        <f>[2]datos!O334</f>
        <v>134.6606737029</v>
      </c>
      <c r="G92" s="137">
        <f>[2]datos!R334</f>
        <v>95.176594431500007</v>
      </c>
      <c r="H92" s="137">
        <f>[2]datos!U334</f>
        <v>95.176594431500007</v>
      </c>
      <c r="I92" s="137">
        <f>[2]datos!AA334</f>
        <v>71.416668599700003</v>
      </c>
      <c r="J92" s="137">
        <f>[2]datos!AD334</f>
        <v>70.7693558088</v>
      </c>
      <c r="K92" s="137">
        <f>[2]datos!AG334</f>
        <v>69.017571859300006</v>
      </c>
      <c r="L92" s="137">
        <f>[2]datos!AJ334</f>
        <v>78.033212078399998</v>
      </c>
      <c r="M92" s="137">
        <f>[2]datos!AM334</f>
        <v>93.780815653700003</v>
      </c>
      <c r="N92" s="137">
        <f>[2]datos!AP334</f>
        <v>100.40617120740001</v>
      </c>
      <c r="O92" s="137">
        <f>[2]datos!AS334</f>
        <v>108.20434035389999</v>
      </c>
      <c r="P92" s="137">
        <f>[2]datos!AV334</f>
        <v>69.986090576899997</v>
      </c>
      <c r="Q92" s="137">
        <f>[2]datos!AY334</f>
        <v>89.648389845500006</v>
      </c>
      <c r="R92" s="137">
        <f>[2]datos!BB334</f>
        <v>73.869141779900005</v>
      </c>
      <c r="S92" s="137">
        <f>[2]datos!BE334</f>
        <v>83.230553683099998</v>
      </c>
      <c r="T92" s="137">
        <f>[2]datos!BH334</f>
        <v>95.658998580399995</v>
      </c>
      <c r="U92" s="137">
        <f>[2]datos!BK334</f>
        <v>97.263884075700005</v>
      </c>
      <c r="V92" s="137">
        <f>[2]datos!BN334</f>
        <v>83.515962923000004</v>
      </c>
      <c r="W92" s="137">
        <f>[2]datos!BQ334</f>
        <v>75.323302712900002</v>
      </c>
      <c r="X92" s="137">
        <f>[2]datos!BT334</f>
        <v>97.019517940100002</v>
      </c>
      <c r="Y92" s="137">
        <f>[2]datos!BW334</f>
        <v>96.611254592600005</v>
      </c>
      <c r="Z92" s="137">
        <f>[2]datos!BZ334</f>
        <v>98.101672222600001</v>
      </c>
      <c r="AA92" s="137">
        <f>[2]datos!CC334</f>
        <v>85.922298816799994</v>
      </c>
      <c r="AB92" s="137">
        <f>[2]datos!CF334</f>
        <v>91.367143398400003</v>
      </c>
      <c r="AC92" s="137">
        <f>[2]datos!CI334</f>
        <v>75.710058030400006</v>
      </c>
      <c r="AD92" s="137">
        <f>[2]datos!CL334</f>
        <v>95.063614857000005</v>
      </c>
      <c r="AE92" s="137">
        <f>[2]datos!CO334</f>
        <v>104.4336406395</v>
      </c>
      <c r="AF92" s="137">
        <f>[2]datos!CR334</f>
        <v>92.285481965700001</v>
      </c>
      <c r="AG92" s="137">
        <f>[2]datos!CU334</f>
        <v>93.148207344200003</v>
      </c>
      <c r="AH92" s="137">
        <f>[2]datos!CX334</f>
        <v>88.127325202799994</v>
      </c>
      <c r="AI92" s="505">
        <f>[3]Datos!D334</f>
        <v>94.251453800583491</v>
      </c>
    </row>
    <row r="93" spans="1:37" x14ac:dyDescent="0.25">
      <c r="A93" s="295">
        <v>44044</v>
      </c>
      <c r="B93" s="137">
        <f>[2]datos!C335</f>
        <v>93.908844003699997</v>
      </c>
      <c r="C93" s="137">
        <f>[2]datos!F335</f>
        <v>95.794334002900001</v>
      </c>
      <c r="D93" s="137">
        <f>[2]datos!I335</f>
        <v>93.068463194499998</v>
      </c>
      <c r="E93" s="137">
        <f>[2]datos!L335</f>
        <v>99.0660309979</v>
      </c>
      <c r="F93" s="137">
        <f>[2]datos!O335</f>
        <v>109.1941989626</v>
      </c>
      <c r="G93" s="137">
        <f>[2]datos!R335</f>
        <v>102.98849171019999</v>
      </c>
      <c r="H93" s="137">
        <f>[2]datos!U335</f>
        <v>102.98849171019999</v>
      </c>
      <c r="I93" s="137">
        <f>[2]datos!AA335</f>
        <v>83.205703126800003</v>
      </c>
      <c r="J93" s="137">
        <f>[2]datos!AD335</f>
        <v>84.945397653900002</v>
      </c>
      <c r="K93" s="137">
        <f>[2]datos!AG335</f>
        <v>75.311391086699999</v>
      </c>
      <c r="L93" s="137">
        <f>[2]datos!AJ335</f>
        <v>82.310362839700005</v>
      </c>
      <c r="M93" s="137">
        <f>[2]datos!AM335</f>
        <v>95.895770436399999</v>
      </c>
      <c r="N93" s="137">
        <f>[2]datos!AP335</f>
        <v>98.702441130099999</v>
      </c>
      <c r="O93" s="137">
        <f>[2]datos!AS335</f>
        <v>109.85134409210001</v>
      </c>
      <c r="P93" s="137">
        <f>[2]datos!AV335</f>
        <v>74.756107723300005</v>
      </c>
      <c r="Q93" s="137">
        <f>[2]datos!AY335</f>
        <v>112.5187279516</v>
      </c>
      <c r="R93" s="137">
        <f>[2]datos!BB335</f>
        <v>78.8207078147</v>
      </c>
      <c r="S93" s="137">
        <f>[2]datos!BE335</f>
        <v>86.052781919400005</v>
      </c>
      <c r="T93" s="137">
        <f>[2]datos!BH335</f>
        <v>108.1458781278</v>
      </c>
      <c r="U93" s="137">
        <f>[2]datos!BK335</f>
        <v>94.451348583500007</v>
      </c>
      <c r="V93" s="137">
        <f>[2]datos!BN335</f>
        <v>91.178104279099998</v>
      </c>
      <c r="W93" s="137">
        <f>[2]datos!BQ335</f>
        <v>87.622772271399995</v>
      </c>
      <c r="X93" s="137">
        <f>[2]datos!BT335</f>
        <v>99.113938189799995</v>
      </c>
      <c r="Y93" s="137">
        <f>[2]datos!BW335</f>
        <v>99.487975476700001</v>
      </c>
      <c r="Z93" s="137">
        <f>[2]datos!BZ335</f>
        <v>101.35947486880001</v>
      </c>
      <c r="AA93" s="137">
        <f>[2]datos!CC335</f>
        <v>89.655317328600006</v>
      </c>
      <c r="AB93" s="137">
        <f>[2]datos!CF335</f>
        <v>98.080817345599996</v>
      </c>
      <c r="AC93" s="137">
        <f>[2]datos!CI335</f>
        <v>82.493586164199996</v>
      </c>
      <c r="AD93" s="137">
        <f>[2]datos!CL335</f>
        <v>96.321911642900005</v>
      </c>
      <c r="AE93" s="137">
        <f>[2]datos!CO335</f>
        <v>101.248286678</v>
      </c>
      <c r="AF93" s="137">
        <f>[2]datos!CR335</f>
        <v>93.749573532300005</v>
      </c>
      <c r="AG93" s="137">
        <f>[2]datos!CU335</f>
        <v>93.993625441399999</v>
      </c>
      <c r="AH93" s="137">
        <f>[2]datos!CX335</f>
        <v>96.821056495600004</v>
      </c>
      <c r="AI93" s="505">
        <f>[3]Datos!D335</f>
        <v>96.57125988861965</v>
      </c>
    </row>
    <row r="94" spans="1:37" x14ac:dyDescent="0.25">
      <c r="A94" s="295">
        <v>44075</v>
      </c>
      <c r="B94" s="137">
        <f>[2]datos!C336</f>
        <v>93.825318139700002</v>
      </c>
      <c r="C94" s="137">
        <f>[2]datos!F336</f>
        <v>93.460606613899998</v>
      </c>
      <c r="D94" s="137">
        <f>[2]datos!I336</f>
        <v>90.446276322399996</v>
      </c>
      <c r="E94" s="137">
        <f>[2]datos!L336</f>
        <v>97.188415126600006</v>
      </c>
      <c r="F94" s="137">
        <f>[2]datos!O336</f>
        <v>107.80652471160001</v>
      </c>
      <c r="G94" s="137">
        <f>[2]datos!R336</f>
        <v>97.576913520999994</v>
      </c>
      <c r="H94" s="137">
        <f>[2]datos!U336</f>
        <v>97.576913520999994</v>
      </c>
      <c r="I94" s="137">
        <f>[2]datos!AA336</f>
        <v>78.363158776800006</v>
      </c>
      <c r="J94" s="137">
        <f>[2]datos!AD336</f>
        <v>77.057625270700001</v>
      </c>
      <c r="K94" s="137">
        <f>[2]datos!AG336</f>
        <v>77.362343946999999</v>
      </c>
      <c r="L94" s="137">
        <f>[2]datos!AJ336</f>
        <v>87.188914051400005</v>
      </c>
      <c r="M94" s="137">
        <f>[2]datos!AM336</f>
        <v>98.172416903499993</v>
      </c>
      <c r="N94" s="137">
        <f>[2]datos!AP336</f>
        <v>97.745542905999997</v>
      </c>
      <c r="O94" s="137">
        <f>[2]datos!AS336</f>
        <v>104.5295087782</v>
      </c>
      <c r="P94" s="137">
        <f>[2]datos!AV336</f>
        <v>79.713377825600006</v>
      </c>
      <c r="Q94" s="137">
        <f>[2]datos!AY336</f>
        <v>119.6600905489</v>
      </c>
      <c r="R94" s="137">
        <f>[2]datos!BB336</f>
        <v>82.822815259199999</v>
      </c>
      <c r="S94" s="137">
        <f>[2]datos!BE336</f>
        <v>89.573069312100003</v>
      </c>
      <c r="T94" s="137">
        <f>[2]datos!BH336</f>
        <v>89.833688137199999</v>
      </c>
      <c r="U94" s="137">
        <f>[2]datos!BK336</f>
        <v>96.638270114999997</v>
      </c>
      <c r="V94" s="137">
        <f>[2]datos!BN336</f>
        <v>90.227744184599999</v>
      </c>
      <c r="W94" s="137">
        <f>[2]datos!BQ336</f>
        <v>97.569039881600006</v>
      </c>
      <c r="X94" s="137">
        <f>[2]datos!BT336</f>
        <v>97.004976177399996</v>
      </c>
      <c r="Y94" s="137">
        <f>[2]datos!BW336</f>
        <v>100.3789019904</v>
      </c>
      <c r="Z94" s="137">
        <f>[2]datos!BZ336</f>
        <v>97.513312014199997</v>
      </c>
      <c r="AA94" s="137">
        <f>[2]datos!CC336</f>
        <v>96.269154438200005</v>
      </c>
      <c r="AB94" s="137">
        <f>[2]datos!CF336</f>
        <v>93.398728327599997</v>
      </c>
      <c r="AC94" s="137">
        <f>[2]datos!CI336</f>
        <v>82.153349985999995</v>
      </c>
      <c r="AD94" s="137">
        <f>[2]datos!CL336</f>
        <v>102.16449275239999</v>
      </c>
      <c r="AE94" s="137">
        <f>[2]datos!CO336</f>
        <v>111.6014789749</v>
      </c>
      <c r="AF94" s="137">
        <f>[2]datos!CR336</f>
        <v>99.528652723799993</v>
      </c>
      <c r="AG94" s="137">
        <f>[2]datos!CU336</f>
        <v>101.59580184249999</v>
      </c>
      <c r="AH94" s="137">
        <f>[2]datos!CX336</f>
        <v>100.0982957737</v>
      </c>
      <c r="AI94" s="505">
        <f>[3]Datos!D336</f>
        <v>97.745558123867525</v>
      </c>
    </row>
    <row r="95" spans="1:37" x14ac:dyDescent="0.25">
      <c r="A95" s="295">
        <v>44105</v>
      </c>
      <c r="B95" s="137">
        <f>[2]datos!C337</f>
        <v>97.610570912499995</v>
      </c>
      <c r="C95" s="137">
        <f>[2]datos!F337</f>
        <v>95.723111219000003</v>
      </c>
      <c r="D95" s="137">
        <f>[2]datos!I337</f>
        <v>92.812644579199997</v>
      </c>
      <c r="E95" s="137">
        <f>[2]datos!L337</f>
        <v>104.63131355580001</v>
      </c>
      <c r="F95" s="137">
        <f>[2]datos!O337</f>
        <v>86.774371454399997</v>
      </c>
      <c r="G95" s="137">
        <f>[2]datos!R337</f>
        <v>95.185753834699995</v>
      </c>
      <c r="H95" s="137">
        <f>[2]datos!U337</f>
        <v>95.185753834699995</v>
      </c>
      <c r="I95" s="137">
        <f>[2]datos!AA337</f>
        <v>83.177281448399995</v>
      </c>
      <c r="J95" s="137">
        <f>[2]datos!AD337</f>
        <v>81.846544293400001</v>
      </c>
      <c r="K95" s="137">
        <f>[2]datos!AG337</f>
        <v>82.363587798699996</v>
      </c>
      <c r="L95" s="137">
        <f>[2]datos!AJ337</f>
        <v>91.930344645399998</v>
      </c>
      <c r="M95" s="137">
        <f>[2]datos!AM337</f>
        <v>102.5237589531</v>
      </c>
      <c r="N95" s="137">
        <f>[2]datos!AP337</f>
        <v>100.9875651247</v>
      </c>
      <c r="O95" s="137">
        <f>[2]datos!AS337</f>
        <v>108.37390465910001</v>
      </c>
      <c r="P95" s="137">
        <f>[2]datos!AV337</f>
        <v>87.326313097500005</v>
      </c>
      <c r="Q95" s="137">
        <f>[2]datos!AY337</f>
        <v>116.0023749728</v>
      </c>
      <c r="R95" s="137">
        <f>[2]datos!BB337</f>
        <v>85.132454774799996</v>
      </c>
      <c r="S95" s="137">
        <f>[2]datos!BE337</f>
        <v>92.472302730300001</v>
      </c>
      <c r="T95" s="137">
        <f>[2]datos!BH337</f>
        <v>96.711781425699996</v>
      </c>
      <c r="U95" s="137">
        <f>[2]datos!BK337</f>
        <v>100.33515583419999</v>
      </c>
      <c r="V95" s="137">
        <f>[2]datos!BN337</f>
        <v>89.280230744500003</v>
      </c>
      <c r="W95" s="137">
        <f>[2]datos!BQ337</f>
        <v>92.411737418900003</v>
      </c>
      <c r="X95" s="137">
        <f>[2]datos!BT337</f>
        <v>100.0329972392</v>
      </c>
      <c r="Y95" s="137">
        <f>[2]datos!BW337</f>
        <v>106.82203316570001</v>
      </c>
      <c r="Z95" s="137">
        <f>[2]datos!BZ337</f>
        <v>104.30689254639999</v>
      </c>
      <c r="AA95" s="137">
        <f>[2]datos!CC337</f>
        <v>102.002508834</v>
      </c>
      <c r="AB95" s="137">
        <f>[2]datos!CF337</f>
        <v>100.9178280796</v>
      </c>
      <c r="AC95" s="137">
        <f>[2]datos!CI337</f>
        <v>91.949229185299998</v>
      </c>
      <c r="AD95" s="137">
        <f>[2]datos!CL337</f>
        <v>100.6432333258</v>
      </c>
      <c r="AE95" s="137">
        <f>[2]datos!CO337</f>
        <v>112.681612031</v>
      </c>
      <c r="AF95" s="137">
        <f>[2]datos!CR337</f>
        <v>106.73101912910001</v>
      </c>
      <c r="AG95" s="137">
        <f>[2]datos!CU337</f>
        <v>101.76664549980001</v>
      </c>
      <c r="AH95" s="137">
        <f>[2]datos!CX337</f>
        <v>109.2994171125</v>
      </c>
      <c r="AI95" s="505">
        <f>[3]Datos!D337</f>
        <v>101.19957482712225</v>
      </c>
    </row>
    <row r="96" spans="1:37" x14ac:dyDescent="0.25">
      <c r="A96" s="295">
        <v>44136</v>
      </c>
      <c r="B96" s="137">
        <f>[2]datos!C338</f>
        <v>95.367308260499996</v>
      </c>
      <c r="C96" s="137">
        <f>[2]datos!F338</f>
        <v>93.229862079900002</v>
      </c>
      <c r="D96" s="137">
        <f>[2]datos!I338</f>
        <v>89.646731200800005</v>
      </c>
      <c r="E96" s="137">
        <f>[2]datos!L338</f>
        <v>101.691046641</v>
      </c>
      <c r="F96" s="137">
        <f>[2]datos!O338</f>
        <v>92.975089673599996</v>
      </c>
      <c r="G96" s="137">
        <f>[2]datos!R338</f>
        <v>87.0294923947</v>
      </c>
      <c r="H96" s="137">
        <f>[2]datos!U338</f>
        <v>87.0294923947</v>
      </c>
      <c r="I96" s="137">
        <f>[2]datos!AA338</f>
        <v>90.667892413399997</v>
      </c>
      <c r="J96" s="137">
        <f>[2]datos!AD338</f>
        <v>94.071518684599994</v>
      </c>
      <c r="K96" s="137">
        <f>[2]datos!AG338</f>
        <v>80.911734433199996</v>
      </c>
      <c r="L96" s="137">
        <f>[2]datos!AJ338</f>
        <v>82.218071145899998</v>
      </c>
      <c r="M96" s="137">
        <f>[2]datos!AM338</f>
        <v>97.969471726099997</v>
      </c>
      <c r="N96" s="137">
        <f>[2]datos!AP338</f>
        <v>101.8761060792</v>
      </c>
      <c r="O96" s="137">
        <f>[2]datos!AS338</f>
        <v>104.32615689719999</v>
      </c>
      <c r="P96" s="137">
        <f>[2]datos!AV338</f>
        <v>82.908849096599994</v>
      </c>
      <c r="Q96" s="137">
        <f>[2]datos!AY338</f>
        <v>103.81814769419999</v>
      </c>
      <c r="R96" s="137">
        <f>[2]datos!BB338</f>
        <v>82.325266924499999</v>
      </c>
      <c r="S96" s="137">
        <f>[2]datos!BE338</f>
        <v>90.044301763099995</v>
      </c>
      <c r="T96" s="137">
        <f>[2]datos!BH338</f>
        <v>98.793938617799995</v>
      </c>
      <c r="U96" s="137">
        <f>[2]datos!BK338</f>
        <v>95.771944536700005</v>
      </c>
      <c r="V96" s="137">
        <f>[2]datos!BN338</f>
        <v>91.366667300299994</v>
      </c>
      <c r="W96" s="137">
        <f>[2]datos!BQ338</f>
        <v>79.108612183399998</v>
      </c>
      <c r="X96" s="137">
        <f>[2]datos!BT338</f>
        <v>97.754634707999998</v>
      </c>
      <c r="Y96" s="137">
        <f>[2]datos!BW338</f>
        <v>100.8152606936</v>
      </c>
      <c r="Z96" s="137">
        <f>[2]datos!BZ338</f>
        <v>100.3564439009</v>
      </c>
      <c r="AA96" s="137">
        <f>[2]datos!CC338</f>
        <v>100.6263912439</v>
      </c>
      <c r="AB96" s="137">
        <f>[2]datos!CF338</f>
        <v>96.454006516600003</v>
      </c>
      <c r="AC96" s="137">
        <f>[2]datos!CI338</f>
        <v>85.319669473399998</v>
      </c>
      <c r="AD96" s="137">
        <f>[2]datos!CL338</f>
        <v>96.851412820299998</v>
      </c>
      <c r="AE96" s="137">
        <f>[2]datos!CO338</f>
        <v>108.6804559994</v>
      </c>
      <c r="AF96" s="137">
        <f>[2]datos!CR338</f>
        <v>97.220967799799993</v>
      </c>
      <c r="AG96" s="137">
        <f>[2]datos!CU338</f>
        <v>104.6310959835</v>
      </c>
      <c r="AH96" s="137">
        <f>[2]datos!CX338</f>
        <v>102.8846818562</v>
      </c>
      <c r="AI96" s="505">
        <f>[3]Datos!D338</f>
        <v>98.205054261045788</v>
      </c>
    </row>
    <row r="97" spans="1:35" x14ac:dyDescent="0.25">
      <c r="A97" s="295">
        <v>44166</v>
      </c>
      <c r="B97" s="137">
        <f>[2]datos!C339</f>
        <v>92.998205086699997</v>
      </c>
      <c r="C97" s="137">
        <f>[2]datos!F339</f>
        <v>96.856922768800004</v>
      </c>
      <c r="D97" s="137">
        <f>[2]datos!I339</f>
        <v>93.873961191199996</v>
      </c>
      <c r="E97" s="137">
        <f>[2]datos!L339</f>
        <v>103.7578725293</v>
      </c>
      <c r="F97" s="137">
        <f>[2]datos!O339</f>
        <v>97.258972447299996</v>
      </c>
      <c r="G97" s="137">
        <f>[2]datos!R339</f>
        <v>81.3991112649</v>
      </c>
      <c r="H97" s="137">
        <f>[2]datos!U339</f>
        <v>81.3991112649</v>
      </c>
      <c r="I97" s="137">
        <f>[2]datos!AA339</f>
        <v>88.042704244199996</v>
      </c>
      <c r="J97" s="137">
        <f>[2]datos!AD339</f>
        <v>90.284424997900004</v>
      </c>
      <c r="K97" s="137">
        <f>[2]datos!AG339</f>
        <v>74.876425170600001</v>
      </c>
      <c r="L97" s="137">
        <f>[2]datos!AJ339</f>
        <v>90.4141567108</v>
      </c>
      <c r="M97" s="137">
        <f>[2]datos!AM339</f>
        <v>94.817323536100005</v>
      </c>
      <c r="N97" s="137">
        <f>[2]datos!AP339</f>
        <v>108.86924704720001</v>
      </c>
      <c r="O97" s="137">
        <f>[2]datos!AS339</f>
        <v>98.214325009999996</v>
      </c>
      <c r="P97" s="137">
        <f>[2]datos!AV339</f>
        <v>79.0074517595</v>
      </c>
      <c r="Q97" s="137">
        <f>[2]datos!AY339</f>
        <v>98.224350611299997</v>
      </c>
      <c r="R97" s="137">
        <f>[2]datos!BB339</f>
        <v>77.367546606199994</v>
      </c>
      <c r="S97" s="137">
        <f>[2]datos!BE339</f>
        <v>80.442647788000002</v>
      </c>
      <c r="T97" s="137">
        <f>[2]datos!BH339</f>
        <v>89.011887288799997</v>
      </c>
      <c r="U97" s="137">
        <f>[2]datos!BK339</f>
        <v>95.151625261600003</v>
      </c>
      <c r="V97" s="137">
        <f>[2]datos!BN339</f>
        <v>89.989350250800001</v>
      </c>
      <c r="W97" s="137">
        <f>[2]datos!BQ339</f>
        <v>100.669002753</v>
      </c>
      <c r="X97" s="137">
        <f>[2]datos!BT339</f>
        <v>94.902162467099998</v>
      </c>
      <c r="Y97" s="137">
        <f>[2]datos!BW339</f>
        <v>92.538155424500005</v>
      </c>
      <c r="Z97" s="137">
        <f>[2]datos!BZ339</f>
        <v>102.0382960613</v>
      </c>
      <c r="AA97" s="137">
        <f>[2]datos!CC339</f>
        <v>100.8356762128</v>
      </c>
      <c r="AB97" s="137">
        <f>[2]datos!CF339</f>
        <v>88.615608982799998</v>
      </c>
      <c r="AC97" s="137">
        <f>[2]datos!CI339</f>
        <v>80.727738884800004</v>
      </c>
      <c r="AD97" s="137">
        <f>[2]datos!CL339</f>
        <v>94.517585308400001</v>
      </c>
      <c r="AE97" s="137">
        <f>[2]datos!CO339</f>
        <v>103.0637380503</v>
      </c>
      <c r="AF97" s="137">
        <f>[2]datos!CR339</f>
        <v>84.439239281499994</v>
      </c>
      <c r="AG97" s="137">
        <f>[2]datos!CU339</f>
        <v>98.191296748200003</v>
      </c>
      <c r="AH97" s="137">
        <f>[2]datos!CX339</f>
        <v>95.489381723299999</v>
      </c>
      <c r="AI97" s="505">
        <f>[3]Datos!D339</f>
        <v>98.083699717538437</v>
      </c>
    </row>
    <row r="98" spans="1:35" x14ac:dyDescent="0.25">
      <c r="A98" s="295">
        <v>44197</v>
      </c>
      <c r="B98" s="137">
        <f>[2]datos!C340</f>
        <v>92.243002787500004</v>
      </c>
      <c r="C98" s="137">
        <f>[2]datos!F340</f>
        <v>96.126587731000001</v>
      </c>
      <c r="D98" s="137">
        <f>[2]datos!I340</f>
        <v>93.901541340700007</v>
      </c>
      <c r="E98" s="137">
        <f>[2]datos!L340</f>
        <v>98.724369129600007</v>
      </c>
      <c r="F98" s="137">
        <f>[2]datos!O340</f>
        <v>107.3771830781</v>
      </c>
      <c r="G98" s="137">
        <f>[2]datos!R340</f>
        <v>65.822891759100003</v>
      </c>
      <c r="H98" s="137">
        <f>[2]datos!U340</f>
        <v>65.822891759100003</v>
      </c>
      <c r="I98" s="137">
        <f>[2]datos!AA340</f>
        <v>81.6132533392</v>
      </c>
      <c r="J98" s="137">
        <f>[2]datos!AD340</f>
        <v>84.087742499300006</v>
      </c>
      <c r="K98" s="137">
        <f>[2]datos!AG340</f>
        <v>67.499662387499995</v>
      </c>
      <c r="L98" s="137">
        <f>[2]datos!AJ340</f>
        <v>83.736645401499999</v>
      </c>
      <c r="M98" s="137">
        <f>[2]datos!AM340</f>
        <v>97.142795658200001</v>
      </c>
      <c r="N98" s="137">
        <f>[2]datos!AP340</f>
        <v>107.5978944</v>
      </c>
      <c r="O98" s="137">
        <f>[2]datos!AS340</f>
        <v>89.718216064399996</v>
      </c>
      <c r="P98" s="137">
        <f>[2]datos!AV340</f>
        <v>81.232457389100006</v>
      </c>
      <c r="Q98" s="137">
        <f>[2]datos!AY340</f>
        <v>91.963714984999996</v>
      </c>
      <c r="R98" s="137">
        <f>[2]datos!BB340</f>
        <v>71.831409620800002</v>
      </c>
      <c r="S98" s="137">
        <f>[2]datos!BE340</f>
        <v>81.370727956400003</v>
      </c>
      <c r="T98" s="137">
        <f>[2]datos!BH340</f>
        <v>94.703909688699994</v>
      </c>
      <c r="U98" s="137">
        <f>[2]datos!BK340</f>
        <v>99.7563465299</v>
      </c>
      <c r="V98" s="137">
        <f>[2]datos!BN340</f>
        <v>87.187855917099995</v>
      </c>
      <c r="W98" s="137">
        <f>[2]datos!BQ340</f>
        <v>110.4288647915</v>
      </c>
      <c r="X98" s="137">
        <f>[2]datos!BT340</f>
        <v>94.992525264899996</v>
      </c>
      <c r="Y98" s="137">
        <f>[2]datos!BW340</f>
        <v>101.6858497014</v>
      </c>
      <c r="Z98" s="137">
        <f>[2]datos!BZ340</f>
        <v>100.1071688543</v>
      </c>
      <c r="AA98" s="137">
        <f>[2]datos!CC340</f>
        <v>102.37840109530001</v>
      </c>
      <c r="AB98" s="137">
        <f>[2]datos!CF340</f>
        <v>94.656464461200002</v>
      </c>
      <c r="AC98" s="137">
        <f>[2]datos!CI340</f>
        <v>88.685806929899996</v>
      </c>
      <c r="AD98" s="137">
        <f>[2]datos!CL340</f>
        <v>101.2027298365</v>
      </c>
      <c r="AE98" s="137">
        <f>[2]datos!CO340</f>
        <v>104.23193912870001</v>
      </c>
      <c r="AF98" s="137">
        <f>[2]datos!CR340</f>
        <v>89.603383023399999</v>
      </c>
      <c r="AG98" s="137">
        <f>[2]datos!CU340</f>
        <v>98.465287143599994</v>
      </c>
      <c r="AH98" s="137">
        <f>[2]datos!CX340</f>
        <v>91.934028555899999</v>
      </c>
      <c r="AI98" s="505">
        <f>[3]Datos!D340</f>
        <v>99.515734367136687</v>
      </c>
    </row>
    <row r="99" spans="1:35" x14ac:dyDescent="0.25">
      <c r="A99" s="295">
        <v>44228</v>
      </c>
      <c r="B99" s="137">
        <f>[2]datos!C341</f>
        <v>89.251325988299996</v>
      </c>
      <c r="C99" s="137">
        <f>[2]datos!F341</f>
        <v>90.372952507500003</v>
      </c>
      <c r="D99" s="137">
        <f>[2]datos!I341</f>
        <v>85.643658071399997</v>
      </c>
      <c r="E99" s="137">
        <f>[2]datos!L341</f>
        <v>95.691670398599996</v>
      </c>
      <c r="F99" s="137">
        <f>[2]datos!O341</f>
        <v>115.15694168589999</v>
      </c>
      <c r="G99" s="137">
        <f>[2]datos!R341</f>
        <v>62.310547769199999</v>
      </c>
      <c r="H99" s="137">
        <f>[2]datos!U341</f>
        <v>62.310547769199999</v>
      </c>
      <c r="I99" s="137">
        <f>[2]datos!AA341</f>
        <v>84.553934025900006</v>
      </c>
      <c r="J99" s="137">
        <f>[2]datos!AD341</f>
        <v>86.491406193299994</v>
      </c>
      <c r="K99" s="137">
        <f>[2]datos!AG341</f>
        <v>70.782472256399998</v>
      </c>
      <c r="L99" s="137">
        <f>[2]datos!AJ341</f>
        <v>89.420137960900007</v>
      </c>
      <c r="M99" s="137">
        <f>[2]datos!AM341</f>
        <v>92.961065189400003</v>
      </c>
      <c r="N99" s="137">
        <f>[2]datos!AP341</f>
        <v>104.3876410963</v>
      </c>
      <c r="O99" s="137">
        <f>[2]datos!AS341</f>
        <v>84.311671830999998</v>
      </c>
      <c r="P99" s="137">
        <f>[2]datos!AV341</f>
        <v>82.819214361600004</v>
      </c>
      <c r="Q99" s="137">
        <f>[2]datos!AY341</f>
        <v>95.259668758399997</v>
      </c>
      <c r="R99" s="137">
        <f>[2]datos!BB341</f>
        <v>76.466359307900007</v>
      </c>
      <c r="S99" s="137">
        <f>[2]datos!BE341</f>
        <v>83.530364633100007</v>
      </c>
      <c r="T99" s="137">
        <f>[2]datos!BH341</f>
        <v>96.288010969400005</v>
      </c>
      <c r="U99" s="137">
        <f>[2]datos!BK341</f>
        <v>92.308607251799998</v>
      </c>
      <c r="V99" s="137">
        <f>[2]datos!BN341</f>
        <v>82.875164929600004</v>
      </c>
      <c r="W99" s="137">
        <f>[2]datos!BQ341</f>
        <v>103.09581896909999</v>
      </c>
      <c r="X99" s="137">
        <f>[2]datos!BT341</f>
        <v>87.586555779199998</v>
      </c>
      <c r="Y99" s="137">
        <f>[2]datos!BW341</f>
        <v>102.51748771370001</v>
      </c>
      <c r="Z99" s="137">
        <f>[2]datos!BZ341</f>
        <v>95.432780833500004</v>
      </c>
      <c r="AA99" s="137">
        <f>[2]datos!CC341</f>
        <v>95.786918967800005</v>
      </c>
      <c r="AB99" s="137">
        <f>[2]datos!CF341</f>
        <v>91.707444998400007</v>
      </c>
      <c r="AC99" s="137">
        <f>[2]datos!CI341</f>
        <v>89.590127240699999</v>
      </c>
      <c r="AD99" s="137">
        <f>[2]datos!CL341</f>
        <v>99.957865348200002</v>
      </c>
      <c r="AE99" s="137">
        <f>[2]datos!CO341</f>
        <v>104.03620306160001</v>
      </c>
      <c r="AF99" s="137">
        <f>[2]datos!CR341</f>
        <v>82.221929038799999</v>
      </c>
      <c r="AG99" s="137">
        <f>[2]datos!CU341</f>
        <v>95.055342457899997</v>
      </c>
      <c r="AH99" s="137">
        <f>[2]datos!CX341</f>
        <v>91.439379782299994</v>
      </c>
      <c r="AI99" s="505">
        <f>[3]Datos!D341</f>
        <v>96.341078077231018</v>
      </c>
    </row>
    <row r="100" spans="1:35" x14ac:dyDescent="0.25">
      <c r="A100" s="295">
        <v>44256</v>
      </c>
      <c r="B100" s="137">
        <f>[2]datos!C342</f>
        <v>99.870138092299996</v>
      </c>
      <c r="C100" s="137">
        <f>[2]datos!F342</f>
        <v>97.167687074599996</v>
      </c>
      <c r="D100" s="137">
        <f>[2]datos!I342</f>
        <v>96.289787181700007</v>
      </c>
      <c r="E100" s="137">
        <f>[2]datos!L342</f>
        <v>99.595650019700003</v>
      </c>
      <c r="F100" s="137">
        <f>[2]datos!O342</f>
        <v>95.581066014499996</v>
      </c>
      <c r="G100" s="137">
        <f>[2]datos!R342</f>
        <v>68.067181758299995</v>
      </c>
      <c r="H100" s="137">
        <f>[2]datos!U342</f>
        <v>68.067181758299995</v>
      </c>
      <c r="I100" s="137">
        <f>[2]datos!AA342</f>
        <v>86.589793936700005</v>
      </c>
      <c r="J100" s="137">
        <f>[2]datos!AD342</f>
        <v>86.724734999600003</v>
      </c>
      <c r="K100" s="137">
        <f>[2]datos!AG342</f>
        <v>79.965491630100004</v>
      </c>
      <c r="L100" s="137">
        <f>[2]datos!AJ342</f>
        <v>93.599147568399999</v>
      </c>
      <c r="M100" s="137">
        <f>[2]datos!AM342</f>
        <v>107.34662322760001</v>
      </c>
      <c r="N100" s="137">
        <f>[2]datos!AP342</f>
        <v>110.54443902200001</v>
      </c>
      <c r="O100" s="137">
        <f>[2]datos!AS342</f>
        <v>102.48457219559999</v>
      </c>
      <c r="P100" s="137">
        <f>[2]datos!AV342</f>
        <v>91.5593899104</v>
      </c>
      <c r="Q100" s="137">
        <f>[2]datos!AY342</f>
        <v>107.6073756844</v>
      </c>
      <c r="R100" s="137">
        <f>[2]datos!BB342</f>
        <v>87.572107835699995</v>
      </c>
      <c r="S100" s="137">
        <f>[2]datos!BE342</f>
        <v>89.585480222300006</v>
      </c>
      <c r="T100" s="137">
        <f>[2]datos!BH342</f>
        <v>116.464113865</v>
      </c>
      <c r="U100" s="137">
        <f>[2]datos!BK342</f>
        <v>105.1661638253</v>
      </c>
      <c r="V100" s="137">
        <f>[2]datos!BN342</f>
        <v>93.191886754600006</v>
      </c>
      <c r="W100" s="137">
        <f>[2]datos!BQ342</f>
        <v>130.08354367890001</v>
      </c>
      <c r="X100" s="137">
        <f>[2]datos!BT342</f>
        <v>100.6133947325</v>
      </c>
      <c r="Y100" s="137">
        <f>[2]datos!BW342</f>
        <v>111.8089502151</v>
      </c>
      <c r="Z100" s="137">
        <f>[2]datos!BZ342</f>
        <v>107.7024894616</v>
      </c>
      <c r="AA100" s="137">
        <f>[2]datos!CC342</f>
        <v>106.0278334476</v>
      </c>
      <c r="AB100" s="137">
        <f>[2]datos!CF342</f>
        <v>107.0823672132</v>
      </c>
      <c r="AC100" s="137">
        <f>[2]datos!CI342</f>
        <v>103.6563661866</v>
      </c>
      <c r="AD100" s="137">
        <f>[2]datos!CL342</f>
        <v>111.8071509488</v>
      </c>
      <c r="AE100" s="137">
        <f>[2]datos!CO342</f>
        <v>116.63808695989999</v>
      </c>
      <c r="AF100" s="137">
        <f>[2]datos!CR342</f>
        <v>105.3035319767</v>
      </c>
      <c r="AG100" s="137">
        <f>[2]datos!CU342</f>
        <v>102.7751090573</v>
      </c>
      <c r="AH100" s="137">
        <f>[2]datos!CX342</f>
        <v>101.1950687914</v>
      </c>
      <c r="AI100" s="505">
        <f>[3]Datos!D342</f>
        <v>107.98966142566503</v>
      </c>
    </row>
    <row r="101" spans="1:35" x14ac:dyDescent="0.25">
      <c r="A101" s="295">
        <v>44287</v>
      </c>
      <c r="B101" s="137">
        <f>[2]datos!C343</f>
        <v>95.640404650999997</v>
      </c>
      <c r="C101" s="137">
        <f>[2]datos!F343</f>
        <v>94.177892097699996</v>
      </c>
      <c r="D101" s="137">
        <f>[2]datos!I343</f>
        <v>92.771388904700004</v>
      </c>
      <c r="E101" s="137">
        <f>[2]datos!L343</f>
        <v>97.350708971900005</v>
      </c>
      <c r="F101" s="137">
        <f>[2]datos!O343</f>
        <v>94.715625126000006</v>
      </c>
      <c r="G101" s="137">
        <f>[2]datos!R343</f>
        <v>67.883249068200001</v>
      </c>
      <c r="H101" s="137">
        <f>[2]datos!U343</f>
        <v>67.883249068200001</v>
      </c>
      <c r="I101" s="137">
        <f>[2]datos!AA343</f>
        <v>90.639333884199999</v>
      </c>
      <c r="J101" s="137">
        <f>[2]datos!AD343</f>
        <v>91.792317771499995</v>
      </c>
      <c r="K101" s="137">
        <f>[2]datos!AG343</f>
        <v>76.222097033300003</v>
      </c>
      <c r="L101" s="137">
        <f>[2]datos!AJ343</f>
        <v>100.86115599199999</v>
      </c>
      <c r="M101" s="137">
        <f>[2]datos!AM343</f>
        <v>100.0195045155</v>
      </c>
      <c r="N101" s="137">
        <f>[2]datos!AP343</f>
        <v>106.9526061671</v>
      </c>
      <c r="O101" s="137">
        <f>[2]datos!AS343</f>
        <v>101.8768370497</v>
      </c>
      <c r="P101" s="137">
        <f>[2]datos!AV343</f>
        <v>88.123846543900001</v>
      </c>
      <c r="Q101" s="137">
        <f>[2]datos!AY343</f>
        <v>104.08776663499999</v>
      </c>
      <c r="R101" s="137">
        <f>[2]datos!BB343</f>
        <v>81.088701585699994</v>
      </c>
      <c r="S101" s="137">
        <f>[2]datos!BE343</f>
        <v>80.907889003299999</v>
      </c>
      <c r="T101" s="137">
        <f>[2]datos!BH343</f>
        <v>108.2097148636</v>
      </c>
      <c r="U101" s="137">
        <f>[2]datos!BK343</f>
        <v>102.0634325473</v>
      </c>
      <c r="V101" s="137">
        <f>[2]datos!BN343</f>
        <v>92.5070911416</v>
      </c>
      <c r="W101" s="137">
        <f>[2]datos!BQ343</f>
        <v>96.254030134499999</v>
      </c>
      <c r="X101" s="137">
        <f>[2]datos!BT343</f>
        <v>92.053783773399999</v>
      </c>
      <c r="Y101" s="137">
        <f>[2]datos!BW343</f>
        <v>106.0064226946</v>
      </c>
      <c r="Z101" s="137">
        <f>[2]datos!BZ343</f>
        <v>104.400907381</v>
      </c>
      <c r="AA101" s="137">
        <f>[2]datos!CC343</f>
        <v>101.9844602343</v>
      </c>
      <c r="AB101" s="137">
        <f>[2]datos!CF343</f>
        <v>99.102434805100003</v>
      </c>
      <c r="AC101" s="137">
        <f>[2]datos!CI343</f>
        <v>99.428875932500006</v>
      </c>
      <c r="AD101" s="137">
        <f>[2]datos!CL343</f>
        <v>106.08956019190001</v>
      </c>
      <c r="AE101" s="137">
        <f>[2]datos!CO343</f>
        <v>116.7672037565</v>
      </c>
      <c r="AF101" s="137">
        <f>[2]datos!CR343</f>
        <v>93.3780591206</v>
      </c>
      <c r="AG101" s="137">
        <f>[2]datos!CU343</f>
        <v>96.552413660499994</v>
      </c>
      <c r="AH101" s="137">
        <f>[2]datos!CX343</f>
        <v>94.514560213600006</v>
      </c>
      <c r="AI101" s="505">
        <f>[3]Datos!D343</f>
        <v>102.10981892382732</v>
      </c>
    </row>
    <row r="102" spans="1:35" x14ac:dyDescent="0.25">
      <c r="A102" s="295">
        <v>44317</v>
      </c>
      <c r="B102" s="137">
        <f>[2]datos!C344</f>
        <v>95.6817417022</v>
      </c>
      <c r="C102" s="137">
        <f>[2]datos!F344</f>
        <v>96.640529965900001</v>
      </c>
      <c r="D102" s="137">
        <f>[2]datos!I344</f>
        <v>95.920962429100001</v>
      </c>
      <c r="E102" s="137">
        <f>[2]datos!L344</f>
        <v>99.450981730999999</v>
      </c>
      <c r="F102" s="137">
        <f>[2]datos!O344</f>
        <v>91.816701596200005</v>
      </c>
      <c r="G102" s="137">
        <f>[2]datos!R344</f>
        <v>72.077879052699998</v>
      </c>
      <c r="H102" s="137">
        <f>[2]datos!U344</f>
        <v>72.077879052699998</v>
      </c>
      <c r="I102" s="137">
        <f>[2]datos!AA344</f>
        <v>89.379934749499995</v>
      </c>
      <c r="J102" s="137">
        <f>[2]datos!AD344</f>
        <v>92.490418335599998</v>
      </c>
      <c r="K102" s="137">
        <f>[2]datos!AG344</f>
        <v>75.532215100200006</v>
      </c>
      <c r="L102" s="137">
        <f>[2]datos!AJ344</f>
        <v>87.464850150299995</v>
      </c>
      <c r="M102" s="137">
        <f>[2]datos!AM344</f>
        <v>99.590917990899996</v>
      </c>
      <c r="N102" s="137">
        <f>[2]datos!AP344</f>
        <v>104.65113524349999</v>
      </c>
      <c r="O102" s="137">
        <f>[2]datos!AS344</f>
        <v>105.9962567999</v>
      </c>
      <c r="P102" s="137">
        <f>[2]datos!AV344</f>
        <v>92.198288236500005</v>
      </c>
      <c r="Q102" s="137">
        <f>[2]datos!AY344</f>
        <v>112.5699563772</v>
      </c>
      <c r="R102" s="137">
        <f>[2]datos!BB344</f>
        <v>85.585319486900005</v>
      </c>
      <c r="S102" s="137">
        <f>[2]datos!BE344</f>
        <v>85.288492858400005</v>
      </c>
      <c r="T102" s="137">
        <f>[2]datos!BH344</f>
        <v>105.53006216040001</v>
      </c>
      <c r="U102" s="137">
        <f>[2]datos!BK344</f>
        <v>104.6425316568</v>
      </c>
      <c r="V102" s="137">
        <f>[2]datos!BN344</f>
        <v>94.842242558600006</v>
      </c>
      <c r="W102" s="137">
        <f>[2]datos!BQ344</f>
        <v>108.84686131470001</v>
      </c>
      <c r="X102" s="137">
        <f>[2]datos!BT344</f>
        <v>94.967689137999997</v>
      </c>
      <c r="Y102" s="137">
        <f>[2]datos!BW344</f>
        <v>107.5814657694</v>
      </c>
      <c r="Z102" s="137">
        <f>[2]datos!BZ344</f>
        <v>107.8512234163</v>
      </c>
      <c r="AA102" s="137">
        <f>[2]datos!CC344</f>
        <v>105.10810743490001</v>
      </c>
      <c r="AB102" s="137">
        <f>[2]datos!CF344</f>
        <v>99.764257494399999</v>
      </c>
      <c r="AC102" s="137">
        <f>[2]datos!CI344</f>
        <v>96.755569902100007</v>
      </c>
      <c r="AD102" s="137">
        <f>[2]datos!CL344</f>
        <v>102.383136245</v>
      </c>
      <c r="AE102" s="137">
        <f>[2]datos!CO344</f>
        <v>111.4536028653</v>
      </c>
      <c r="AF102" s="137">
        <f>[2]datos!CR344</f>
        <v>88.834995238299996</v>
      </c>
      <c r="AG102" s="137">
        <f>[2]datos!CU344</f>
        <v>97.610604854800002</v>
      </c>
      <c r="AH102" s="137">
        <f>[2]datos!CX344</f>
        <v>106.0299448303</v>
      </c>
      <c r="AI102" s="505">
        <f>[3]Datos!D344</f>
        <v>102.97621425816743</v>
      </c>
    </row>
    <row r="103" spans="1:35" x14ac:dyDescent="0.25">
      <c r="A103" s="295">
        <v>44348</v>
      </c>
      <c r="B103" s="137">
        <f>[2]datos!C345</f>
        <v>95.119767142000001</v>
      </c>
      <c r="C103" s="137">
        <f>[2]datos!F345</f>
        <v>96.4065981384</v>
      </c>
      <c r="D103" s="137">
        <f>[2]datos!I345</f>
        <v>93.597599831099998</v>
      </c>
      <c r="E103" s="137">
        <f>[2]datos!L345</f>
        <v>97.886473557000002</v>
      </c>
      <c r="F103" s="137">
        <f>[2]datos!O345</f>
        <v>118.33909827700001</v>
      </c>
      <c r="G103" s="137">
        <f>[2]datos!R345</f>
        <v>74.296227598100003</v>
      </c>
      <c r="H103" s="137">
        <f>[2]datos!U345</f>
        <v>74.296227598100003</v>
      </c>
      <c r="I103" s="137">
        <f>[2]datos!AA345</f>
        <v>79.809434707199998</v>
      </c>
      <c r="J103" s="137">
        <f>[2]datos!AD345</f>
        <v>79.704929006699999</v>
      </c>
      <c r="K103" s="137">
        <f>[2]datos!AG345</f>
        <v>69.555260978800007</v>
      </c>
      <c r="L103" s="137">
        <f>[2]datos!AJ345</f>
        <v>92.495376103400005</v>
      </c>
      <c r="M103" s="137">
        <f>[2]datos!AM345</f>
        <v>101.4009660123</v>
      </c>
      <c r="N103" s="137">
        <f>[2]datos!AP345</f>
        <v>103.4741164758</v>
      </c>
      <c r="O103" s="137">
        <f>[2]datos!AS345</f>
        <v>107.1797485356</v>
      </c>
      <c r="P103" s="137">
        <f>[2]datos!AV345</f>
        <v>95.752728380999997</v>
      </c>
      <c r="Q103" s="137">
        <f>[2]datos!AY345</f>
        <v>114.76204596949999</v>
      </c>
      <c r="R103" s="137">
        <f>[2]datos!BB345</f>
        <v>85.224711660599993</v>
      </c>
      <c r="S103" s="137">
        <f>[2]datos!BE345</f>
        <v>89.5127497191</v>
      </c>
      <c r="T103" s="137">
        <f>[2]datos!BH345</f>
        <v>117.7422973165</v>
      </c>
      <c r="U103" s="137">
        <f>[2]datos!BK345</f>
        <v>107.31573499300001</v>
      </c>
      <c r="V103" s="137">
        <f>[2]datos!BN345</f>
        <v>102.0711705176</v>
      </c>
      <c r="W103" s="137">
        <f>[2]datos!BQ345</f>
        <v>96.991632852999999</v>
      </c>
      <c r="X103" s="137">
        <f>[2]datos!BT345</f>
        <v>98.811759478400006</v>
      </c>
      <c r="Y103" s="137">
        <f>[2]datos!BW345</f>
        <v>109.5678012986</v>
      </c>
      <c r="Z103" s="137">
        <f>[2]datos!BZ345</f>
        <v>106.61116688369999</v>
      </c>
      <c r="AA103" s="137">
        <f>[2]datos!CC345</f>
        <v>105.3761881264</v>
      </c>
      <c r="AB103" s="137">
        <f>[2]datos!CF345</f>
        <v>100.70987533500001</v>
      </c>
      <c r="AC103" s="137">
        <f>[2]datos!CI345</f>
        <v>97.971039750299994</v>
      </c>
      <c r="AD103" s="137">
        <f>[2]datos!CL345</f>
        <v>105.0927260862</v>
      </c>
      <c r="AE103" s="137">
        <f>[2]datos!CO345</f>
        <v>115.47382913369999</v>
      </c>
      <c r="AF103" s="137">
        <f>[2]datos!CR345</f>
        <v>94.141764382000005</v>
      </c>
      <c r="AG103" s="137">
        <f>[2]datos!CU345</f>
        <v>101.41135319270001</v>
      </c>
      <c r="AH103" s="137">
        <f>[2]datos!CX345</f>
        <v>107.4559941035</v>
      </c>
      <c r="AI103" s="505">
        <f>[3]Datos!D345</f>
        <v>103.68571170522124</v>
      </c>
    </row>
    <row r="104" spans="1:35" x14ac:dyDescent="0.25">
      <c r="A104" s="295">
        <v>44378</v>
      </c>
      <c r="B104" s="137">
        <f>[2]datos!C346</f>
        <v>95.788018832600002</v>
      </c>
      <c r="C104" s="137">
        <f>[2]datos!F346</f>
        <v>99.255789410999995</v>
      </c>
      <c r="D104" s="137">
        <f>[2]datos!I346</f>
        <v>96.757550538399997</v>
      </c>
      <c r="E104" s="137">
        <f>[2]datos!L346</f>
        <v>98.583613889399999</v>
      </c>
      <c r="F104" s="137">
        <f>[2]datos!O346</f>
        <v>127.3013622341</v>
      </c>
      <c r="G104" s="137">
        <f>[2]datos!R346</f>
        <v>77.177686832399999</v>
      </c>
      <c r="H104" s="137">
        <f>[2]datos!U346</f>
        <v>77.177686832399999</v>
      </c>
      <c r="I104" s="137">
        <f>[2]datos!AA346</f>
        <v>83.394657998900001</v>
      </c>
      <c r="J104" s="137">
        <f>[2]datos!AD346</f>
        <v>85.663247525299994</v>
      </c>
      <c r="K104" s="137">
        <f>[2]datos!AG346</f>
        <v>75.839292162999996</v>
      </c>
      <c r="L104" s="137">
        <f>[2]datos!AJ346</f>
        <v>79.002148820100004</v>
      </c>
      <c r="M104" s="137">
        <f>[2]datos!AM346</f>
        <v>100.5653496413</v>
      </c>
      <c r="N104" s="137">
        <f>[2]datos!AP346</f>
        <v>104.47306428100001</v>
      </c>
      <c r="O104" s="137">
        <f>[2]datos!AS346</f>
        <v>109.8525088553</v>
      </c>
      <c r="P104" s="137">
        <f>[2]datos!AV346</f>
        <v>95.837353220099999</v>
      </c>
      <c r="Q104" s="137">
        <f>[2]datos!AY346</f>
        <v>102.21226437759999</v>
      </c>
      <c r="R104" s="137">
        <f>[2]datos!BB346</f>
        <v>83.924863012700001</v>
      </c>
      <c r="S104" s="137">
        <f>[2]datos!BE346</f>
        <v>92.813939686400005</v>
      </c>
      <c r="T104" s="137">
        <f>[2]datos!BH346</f>
        <v>105.6572515192</v>
      </c>
      <c r="U104" s="137">
        <f>[2]datos!BK346</f>
        <v>108.9458388115</v>
      </c>
      <c r="V104" s="137">
        <f>[2]datos!BN346</f>
        <v>99.947091889199996</v>
      </c>
      <c r="W104" s="137">
        <f>[2]datos!BQ346</f>
        <v>101.7957445256</v>
      </c>
      <c r="X104" s="137">
        <f>[2]datos!BT346</f>
        <v>102.529031327</v>
      </c>
      <c r="Y104" s="137">
        <f>[2]datos!BW346</f>
        <v>107.95462640629999</v>
      </c>
      <c r="Z104" s="137">
        <f>[2]datos!BZ346</f>
        <v>105.0415580514</v>
      </c>
      <c r="AA104" s="137">
        <f>[2]datos!CC346</f>
        <v>103.6214035694</v>
      </c>
      <c r="AB104" s="137">
        <f>[2]datos!CF346</f>
        <v>100.6719630921</v>
      </c>
      <c r="AC104" s="137">
        <f>[2]datos!CI346</f>
        <v>102.7936492706</v>
      </c>
      <c r="AD104" s="137">
        <f>[2]datos!CL346</f>
        <v>108.2881190993</v>
      </c>
      <c r="AE104" s="137">
        <f>[2]datos!CO346</f>
        <v>118.0688340282</v>
      </c>
      <c r="AF104" s="137">
        <f>[2]datos!CR346</f>
        <v>86.813753560699993</v>
      </c>
      <c r="AG104" s="137">
        <f>[2]datos!CU346</f>
        <v>100.755768699</v>
      </c>
      <c r="AH104" s="137">
        <f>[2]datos!CX346</f>
        <v>104.32356349219999</v>
      </c>
      <c r="AI104" s="505">
        <f>[3]Datos!D346</f>
        <v>104.89349776502759</v>
      </c>
    </row>
    <row r="105" spans="1:35" x14ac:dyDescent="0.25">
      <c r="A105" s="295">
        <v>44409</v>
      </c>
      <c r="B105" s="137">
        <f>[2]datos!C347</f>
        <v>97.830027209099995</v>
      </c>
      <c r="C105" s="137">
        <f>[2]datos!F347</f>
        <v>97.7575458349</v>
      </c>
      <c r="D105" s="137">
        <f>[2]datos!I347</f>
        <v>95.526432580199995</v>
      </c>
      <c r="E105" s="137">
        <f>[2]datos!L347</f>
        <v>98.057029975999995</v>
      </c>
      <c r="F105" s="137">
        <f>[2]datos!O347</f>
        <v>118.9399362434</v>
      </c>
      <c r="G105" s="137">
        <f>[2]datos!R347</f>
        <v>74.929316279299996</v>
      </c>
      <c r="H105" s="137">
        <f>[2]datos!U347</f>
        <v>74.929316279299996</v>
      </c>
      <c r="I105" s="137">
        <f>[2]datos!AA347</f>
        <v>93.698563611099999</v>
      </c>
      <c r="J105" s="137">
        <f>[2]datos!AD347</f>
        <v>97.425135089199998</v>
      </c>
      <c r="K105" s="137">
        <f>[2]datos!AG347</f>
        <v>83.763951418999994</v>
      </c>
      <c r="L105" s="137">
        <f>[2]datos!AJ347</f>
        <v>83.567166676699998</v>
      </c>
      <c r="M105" s="137">
        <f>[2]datos!AM347</f>
        <v>101.2242169005</v>
      </c>
      <c r="N105" s="137">
        <f>[2]datos!AP347</f>
        <v>103.46462475689999</v>
      </c>
      <c r="O105" s="137">
        <f>[2]datos!AS347</f>
        <v>111.9385738191</v>
      </c>
      <c r="P105" s="137">
        <f>[2]datos!AV347</f>
        <v>102.5293050922</v>
      </c>
      <c r="Q105" s="137">
        <f>[2]datos!AY347</f>
        <v>114.8151289132</v>
      </c>
      <c r="R105" s="137">
        <f>[2]datos!BB347</f>
        <v>85.422374697099997</v>
      </c>
      <c r="S105" s="137">
        <f>[2]datos!BE347</f>
        <v>91.612754197599997</v>
      </c>
      <c r="T105" s="137">
        <f>[2]datos!BH347</f>
        <v>124.8772365574</v>
      </c>
      <c r="U105" s="137">
        <f>[2]datos!BK347</f>
        <v>105.4659394065</v>
      </c>
      <c r="V105" s="137">
        <f>[2]datos!BN347</f>
        <v>102.517525393</v>
      </c>
      <c r="W105" s="137">
        <f>[2]datos!BQ347</f>
        <v>108.8568391446</v>
      </c>
      <c r="X105" s="137">
        <f>[2]datos!BT347</f>
        <v>101.6516097432</v>
      </c>
      <c r="Y105" s="137">
        <f>[2]datos!BW347</f>
        <v>111.3250678181</v>
      </c>
      <c r="Z105" s="137">
        <f>[2]datos!BZ347</f>
        <v>104.8971439382</v>
      </c>
      <c r="AA105" s="137">
        <f>[2]datos!CC347</f>
        <v>101.7732314384</v>
      </c>
      <c r="AB105" s="137">
        <f>[2]datos!CF347</f>
        <v>101.1319104542</v>
      </c>
      <c r="AC105" s="137">
        <f>[2]datos!CI347</f>
        <v>99.972598830099997</v>
      </c>
      <c r="AD105" s="137">
        <f>[2]datos!CL347</f>
        <v>107.7704460881</v>
      </c>
      <c r="AE105" s="137">
        <f>[2]datos!CO347</f>
        <v>113.3956627709</v>
      </c>
      <c r="AF105" s="137">
        <f>[2]datos!CR347</f>
        <v>89.217241578200003</v>
      </c>
      <c r="AG105" s="137">
        <f>[2]datos!CU347</f>
        <v>104.1872183911</v>
      </c>
      <c r="AH105" s="137">
        <f>[2]datos!CX347</f>
        <v>107.111597257</v>
      </c>
      <c r="AI105" s="505">
        <f>[3]Datos!D347</f>
        <v>105.00326679465516</v>
      </c>
    </row>
    <row r="106" spans="1:35" x14ac:dyDescent="0.25">
      <c r="A106" s="295">
        <v>44440</v>
      </c>
      <c r="B106" s="137">
        <f>[2]datos!C348</f>
        <v>93.635935728500002</v>
      </c>
      <c r="C106" s="137">
        <f>[2]datos!F348</f>
        <v>96.6761342832</v>
      </c>
      <c r="D106" s="137">
        <f>[2]datos!I348</f>
        <v>95.089364975799995</v>
      </c>
      <c r="E106" s="137">
        <f>[2]datos!L348</f>
        <v>98.148403730499993</v>
      </c>
      <c r="F106" s="137">
        <f>[2]datos!O348</f>
        <v>106.3327419062</v>
      </c>
      <c r="G106" s="137">
        <f>[2]datos!R348</f>
        <v>72.595347781100003</v>
      </c>
      <c r="H106" s="137">
        <f>[2]datos!U348</f>
        <v>72.595347781100003</v>
      </c>
      <c r="I106" s="137">
        <f>[2]datos!AA348</f>
        <v>87.649020779200001</v>
      </c>
      <c r="J106" s="137">
        <f>[2]datos!AD348</f>
        <v>88.111668007199995</v>
      </c>
      <c r="K106" s="137">
        <f>[2]datos!AG348</f>
        <v>88.284815644700004</v>
      </c>
      <c r="L106" s="137">
        <f>[2]datos!AJ348</f>
        <v>84.190382791999994</v>
      </c>
      <c r="M106" s="137">
        <f>[2]datos!AM348</f>
        <v>96.806546066300001</v>
      </c>
      <c r="N106" s="137">
        <f>[2]datos!AP348</f>
        <v>100.7307365402</v>
      </c>
      <c r="O106" s="137">
        <f>[2]datos!AS348</f>
        <v>107.61960943779999</v>
      </c>
      <c r="P106" s="137">
        <f>[2]datos!AV348</f>
        <v>99.912898107100006</v>
      </c>
      <c r="Q106" s="137">
        <f>[2]datos!AY348</f>
        <v>119.0469454384</v>
      </c>
      <c r="R106" s="137">
        <f>[2]datos!BB348</f>
        <v>88.130345306500004</v>
      </c>
      <c r="S106" s="137">
        <f>[2]datos!BE348</f>
        <v>91.808988853100004</v>
      </c>
      <c r="T106" s="137">
        <f>[2]datos!BH348</f>
        <v>101.91302818600001</v>
      </c>
      <c r="U106" s="137">
        <f>[2]datos!BK348</f>
        <v>104.34756912189999</v>
      </c>
      <c r="V106" s="137">
        <f>[2]datos!BN348</f>
        <v>101.2333646658</v>
      </c>
      <c r="W106" s="137">
        <f>[2]datos!BQ348</f>
        <v>114.1347510281</v>
      </c>
      <c r="X106" s="137">
        <f>[2]datos!BT348</f>
        <v>101.3290964243</v>
      </c>
      <c r="Y106" s="137">
        <f>[2]datos!BW348</f>
        <v>105.78943388250001</v>
      </c>
      <c r="Z106" s="137">
        <f>[2]datos!BZ348</f>
        <v>99.901227360899995</v>
      </c>
      <c r="AA106" s="137">
        <f>[2]datos!CC348</f>
        <v>101.5593621447</v>
      </c>
      <c r="AB106" s="137">
        <f>[2]datos!CF348</f>
        <v>95.702653248399997</v>
      </c>
      <c r="AC106" s="137">
        <f>[2]datos!CI348</f>
        <v>96.438066899099994</v>
      </c>
      <c r="AD106" s="137">
        <f>[2]datos!CL348</f>
        <v>95.028295232700003</v>
      </c>
      <c r="AE106" s="137">
        <f>[2]datos!CO348</f>
        <v>113.3477664337</v>
      </c>
      <c r="AF106" s="137">
        <f>[2]datos!CR348</f>
        <v>81.568436622700006</v>
      </c>
      <c r="AG106" s="137">
        <f>[2]datos!CU348</f>
        <v>105.29839992159999</v>
      </c>
      <c r="AH106" s="137">
        <f>[2]datos!CX348</f>
        <v>103.4236555073</v>
      </c>
      <c r="AI106" s="505">
        <f>[3]Datos!D348</f>
        <v>101.60255624656669</v>
      </c>
    </row>
    <row r="107" spans="1:35" x14ac:dyDescent="0.25">
      <c r="A107" s="295">
        <v>44470</v>
      </c>
      <c r="B107" s="137">
        <f>[2]datos!C349</f>
        <v>96.945382928599997</v>
      </c>
      <c r="C107" s="137">
        <f>[2]datos!F349</f>
        <v>98.298294132600006</v>
      </c>
      <c r="D107" s="137">
        <f>[2]datos!I349</f>
        <v>97.725935084300005</v>
      </c>
      <c r="E107" s="137">
        <f>[2]datos!L349</f>
        <v>101.7416713499</v>
      </c>
      <c r="F107" s="137">
        <f>[2]datos!O349</f>
        <v>89.273710183299997</v>
      </c>
      <c r="G107" s="137">
        <f>[2]datos!R349</f>
        <v>72.611743497600003</v>
      </c>
      <c r="H107" s="137">
        <f>[2]datos!U349</f>
        <v>72.611743497600003</v>
      </c>
      <c r="I107" s="137">
        <f>[2]datos!AA349</f>
        <v>87.745250543699996</v>
      </c>
      <c r="J107" s="137">
        <f>[2]datos!AD349</f>
        <v>86.618519447599994</v>
      </c>
      <c r="K107" s="137">
        <f>[2]datos!AG349</f>
        <v>92.364137550600006</v>
      </c>
      <c r="L107" s="137">
        <f>[2]datos!AJ349</f>
        <v>88.906723502299997</v>
      </c>
      <c r="M107" s="137">
        <f>[2]datos!AM349</f>
        <v>101.7136918648</v>
      </c>
      <c r="N107" s="137">
        <f>[2]datos!AP349</f>
        <v>102.9181276994</v>
      </c>
      <c r="O107" s="137">
        <f>[2]datos!AS349</f>
        <v>108.28670656920001</v>
      </c>
      <c r="P107" s="137">
        <f>[2]datos!AV349</f>
        <v>103.6999856068</v>
      </c>
      <c r="Q107" s="137">
        <f>[2]datos!AY349</f>
        <v>110.67400069990001</v>
      </c>
      <c r="R107" s="137">
        <f>[2]datos!BB349</f>
        <v>91.611521719899997</v>
      </c>
      <c r="S107" s="137">
        <f>[2]datos!BE349</f>
        <v>92.525160728299994</v>
      </c>
      <c r="T107" s="137">
        <f>[2]datos!BH349</f>
        <v>101.22288714059999</v>
      </c>
      <c r="U107" s="137">
        <f>[2]datos!BK349</f>
        <v>107.55341537610001</v>
      </c>
      <c r="V107" s="137">
        <f>[2]datos!BN349</f>
        <v>99.777865260200002</v>
      </c>
      <c r="W107" s="137">
        <f>[2]datos!BQ349</f>
        <v>114.8371552708</v>
      </c>
      <c r="X107" s="137">
        <f>[2]datos!BT349</f>
        <v>102.536197976</v>
      </c>
      <c r="Y107" s="137">
        <f>[2]datos!BW349</f>
        <v>109.3023766036</v>
      </c>
      <c r="Z107" s="137">
        <f>[2]datos!BZ349</f>
        <v>104.34247045879999</v>
      </c>
      <c r="AA107" s="137">
        <f>[2]datos!CC349</f>
        <v>105.0699539221</v>
      </c>
      <c r="AB107" s="137">
        <f>[2]datos!CF349</f>
        <v>101.40287078519999</v>
      </c>
      <c r="AC107" s="137">
        <f>[2]datos!CI349</f>
        <v>100.6454906678</v>
      </c>
      <c r="AD107" s="137">
        <f>[2]datos!CL349</f>
        <v>110.51613597639999</v>
      </c>
      <c r="AE107" s="137">
        <f>[2]datos!CO349</f>
        <v>115.60248189079999</v>
      </c>
      <c r="AF107" s="137">
        <f>[2]datos!CR349</f>
        <v>89.314746323400001</v>
      </c>
      <c r="AG107" s="137">
        <f>[2]datos!CU349</f>
        <v>108.5197058535</v>
      </c>
      <c r="AH107" s="137">
        <f>[2]datos!CX349</f>
        <v>109.30186006860001</v>
      </c>
      <c r="AI107" s="505">
        <f>[3]Datos!D349</f>
        <v>105.61610963264863</v>
      </c>
    </row>
    <row r="108" spans="1:35" x14ac:dyDescent="0.25">
      <c r="A108" s="295">
        <v>44501</v>
      </c>
      <c r="B108" s="137">
        <f>[2]datos!C350</f>
        <v>96.205787547699998</v>
      </c>
      <c r="C108" s="137">
        <f>[2]datos!F350</f>
        <v>96.503709094800001</v>
      </c>
      <c r="D108" s="137">
        <f>[2]datos!I350</f>
        <v>94.977815154699996</v>
      </c>
      <c r="E108" s="137">
        <f>[2]datos!L350</f>
        <v>99.721455832800004</v>
      </c>
      <c r="F108" s="137">
        <f>[2]datos!O350</f>
        <v>98.050812331700001</v>
      </c>
      <c r="G108" s="137">
        <f>[2]datos!R350</f>
        <v>67.983217984000007</v>
      </c>
      <c r="H108" s="137">
        <f>[2]datos!U350</f>
        <v>67.983217984000007</v>
      </c>
      <c r="I108" s="137">
        <f>[2]datos!AA350</f>
        <v>90.304666749700004</v>
      </c>
      <c r="J108" s="137">
        <f>[2]datos!AD350</f>
        <v>91.785130078899996</v>
      </c>
      <c r="K108" s="137">
        <f>[2]datos!AG350</f>
        <v>95.857971446500002</v>
      </c>
      <c r="L108" s="137">
        <f>[2]datos!AJ350</f>
        <v>75.093902921899996</v>
      </c>
      <c r="M108" s="137">
        <f>[2]datos!AM350</f>
        <v>100.5557891938</v>
      </c>
      <c r="N108" s="137">
        <f>[2]datos!AP350</f>
        <v>106.6257101883</v>
      </c>
      <c r="O108" s="137">
        <f>[2]datos!AS350</f>
        <v>108.7317975181</v>
      </c>
      <c r="P108" s="137">
        <f>[2]datos!AV350</f>
        <v>107.85758623930001</v>
      </c>
      <c r="Q108" s="137">
        <f>[2]datos!AY350</f>
        <v>102.869741631</v>
      </c>
      <c r="R108" s="137">
        <f>[2]datos!BB350</f>
        <v>90.129396320200001</v>
      </c>
      <c r="S108" s="137">
        <f>[2]datos!BE350</f>
        <v>94.608778486600002</v>
      </c>
      <c r="T108" s="137">
        <f>[2]datos!BH350</f>
        <v>103.983911999</v>
      </c>
      <c r="U108" s="137">
        <f>[2]datos!BK350</f>
        <v>106.1973894253</v>
      </c>
      <c r="V108" s="137">
        <f>[2]datos!BN350</f>
        <v>102.4103657365</v>
      </c>
      <c r="W108" s="137">
        <f>[2]datos!BQ350</f>
        <v>113.37414259889999</v>
      </c>
      <c r="X108" s="137">
        <f>[2]datos!BT350</f>
        <v>101.8417156746</v>
      </c>
      <c r="Y108" s="137">
        <f>[2]datos!BW350</f>
        <v>110.88370426660001</v>
      </c>
      <c r="Z108" s="137">
        <f>[2]datos!BZ350</f>
        <v>102.1937024635</v>
      </c>
      <c r="AA108" s="137">
        <f>[2]datos!CC350</f>
        <v>102.9270786682</v>
      </c>
      <c r="AB108" s="137">
        <f>[2]datos!CF350</f>
        <v>101.8031758855</v>
      </c>
      <c r="AC108" s="137">
        <f>[2]datos!CI350</f>
        <v>93.585923060400006</v>
      </c>
      <c r="AD108" s="137">
        <f>[2]datos!CL350</f>
        <v>102.2245935044</v>
      </c>
      <c r="AE108" s="137">
        <f>[2]datos!CO350</f>
        <v>113.12359139909999</v>
      </c>
      <c r="AF108" s="137">
        <f>[2]datos!CR350</f>
        <v>86.367903173299993</v>
      </c>
      <c r="AG108" s="137">
        <f>[2]datos!CU350</f>
        <v>114.70734044700001</v>
      </c>
      <c r="AH108" s="137">
        <f>[2]datos!CX350</f>
        <v>111.9149680909</v>
      </c>
      <c r="AI108" s="505">
        <f>[3]Datos!D350</f>
        <v>105.0212542859516</v>
      </c>
    </row>
    <row r="109" spans="1:35" x14ac:dyDescent="0.25">
      <c r="A109" s="295">
        <v>44531</v>
      </c>
      <c r="B109" s="137">
        <f>[2]datos!C351</f>
        <v>95.265177564200002</v>
      </c>
      <c r="C109" s="137">
        <f>[2]datos!F351</f>
        <v>100.3086643508</v>
      </c>
      <c r="D109" s="137">
        <f>[2]datos!I351</f>
        <v>98.200058316699995</v>
      </c>
      <c r="E109" s="137">
        <f>[2]datos!L351</f>
        <v>100.4400739721</v>
      </c>
      <c r="F109" s="137">
        <f>[2]datos!O351</f>
        <v>120.9791799667</v>
      </c>
      <c r="G109" s="137">
        <f>[2]datos!R351</f>
        <v>68.2411472621</v>
      </c>
      <c r="H109" s="137">
        <f>[2]datos!U351</f>
        <v>68.2411472621</v>
      </c>
      <c r="I109" s="137">
        <f>[2]datos!AA351</f>
        <v>91.010924652300005</v>
      </c>
      <c r="J109" s="137">
        <f>[2]datos!AD351</f>
        <v>90.858089565499995</v>
      </c>
      <c r="K109" s="137">
        <f>[2]datos!AG351</f>
        <v>90.025819038799995</v>
      </c>
      <c r="L109" s="137">
        <f>[2]datos!AJ351</f>
        <v>93.066090900099994</v>
      </c>
      <c r="M109" s="137">
        <f>[2]datos!AM351</f>
        <v>98.088132184599999</v>
      </c>
      <c r="N109" s="137">
        <f>[2]datos!AP351</f>
        <v>112.21108209010001</v>
      </c>
      <c r="O109" s="137">
        <f>[2]datos!AS351</f>
        <v>102.29070065960001</v>
      </c>
      <c r="P109" s="137">
        <f>[2]datos!AV351</f>
        <v>88.477516827800002</v>
      </c>
      <c r="Q109" s="137">
        <f>[2]datos!AY351</f>
        <v>102.4796545506</v>
      </c>
      <c r="R109" s="137">
        <f>[2]datos!BB351</f>
        <v>82.837713586800007</v>
      </c>
      <c r="S109" s="137">
        <f>[2]datos!BE351</f>
        <v>82.772639190600003</v>
      </c>
      <c r="T109" s="137">
        <f>[2]datos!BH351</f>
        <v>91.031756004900004</v>
      </c>
      <c r="U109" s="137">
        <f>[2]datos!BK351</f>
        <v>105.106339486</v>
      </c>
      <c r="V109" s="137">
        <f>[2]datos!BN351</f>
        <v>101.4993544459</v>
      </c>
      <c r="W109" s="137">
        <f>[2]datos!BQ351</f>
        <v>114.5461942524</v>
      </c>
      <c r="X109" s="137">
        <f>[2]datos!BT351</f>
        <v>100.6076561859</v>
      </c>
      <c r="Y109" s="137">
        <f>[2]datos!BW351</f>
        <v>97.9365765517</v>
      </c>
      <c r="Z109" s="137">
        <f>[2]datos!BZ351</f>
        <v>102.6242486603</v>
      </c>
      <c r="AA109" s="137">
        <f>[2]datos!CC351</f>
        <v>103.6245065966</v>
      </c>
      <c r="AB109" s="137">
        <f>[2]datos!CF351</f>
        <v>89.049679852300002</v>
      </c>
      <c r="AC109" s="137">
        <f>[2]datos!CI351</f>
        <v>93.546373493600001</v>
      </c>
      <c r="AD109" s="137">
        <f>[2]datos!CL351</f>
        <v>92.580422463199994</v>
      </c>
      <c r="AE109" s="137">
        <f>[2]datos!CO351</f>
        <v>105.3167481978</v>
      </c>
      <c r="AF109" s="137">
        <f>[2]datos!CR351</f>
        <v>84.885938487700002</v>
      </c>
      <c r="AG109" s="137">
        <f>[2]datos!CU351</f>
        <v>103.1487457491</v>
      </c>
      <c r="AH109" s="137">
        <f>[2]datos!CX351</f>
        <v>100.15497755209999</v>
      </c>
      <c r="AI109" s="505">
        <f>[3]Datos!D351</f>
        <v>102.24336256974325</v>
      </c>
    </row>
    <row r="110" spans="1:35" x14ac:dyDescent="0.25">
      <c r="A110" s="295">
        <v>44562</v>
      </c>
      <c r="B110" s="137">
        <f>[2]datos!C352</f>
        <v>95.957197711899994</v>
      </c>
      <c r="C110" s="137">
        <f>[2]datos!F352</f>
        <v>103.87704978319999</v>
      </c>
      <c r="D110" s="137">
        <f>[2]datos!I352</f>
        <v>99.502146170100005</v>
      </c>
      <c r="E110" s="137">
        <f>[2]datos!L352</f>
        <v>100.51672498809999</v>
      </c>
      <c r="F110" s="137">
        <f>[2]datos!O352</f>
        <v>162.36676031440001</v>
      </c>
      <c r="G110" s="137">
        <f>[2]datos!R352</f>
        <v>64.363274783700007</v>
      </c>
      <c r="H110" s="137">
        <f>[2]datos!U352</f>
        <v>64.363274783700007</v>
      </c>
      <c r="I110" s="137">
        <f>[2]datos!AA352</f>
        <v>85.538057934899996</v>
      </c>
      <c r="J110" s="137">
        <f>[2]datos!AD352</f>
        <v>85.509444668300006</v>
      </c>
      <c r="K110" s="137">
        <f>[2]datos!AG352</f>
        <v>85.109763533800006</v>
      </c>
      <c r="L110" s="137">
        <f>[2]datos!AJ352</f>
        <v>86.209959713399996</v>
      </c>
      <c r="M110" s="137">
        <f>[2]datos!AM352</f>
        <v>100.4940810228</v>
      </c>
      <c r="N110" s="137">
        <f>[2]datos!AP352</f>
        <v>109.641664092</v>
      </c>
      <c r="O110" s="137">
        <f>[2]datos!AS352</f>
        <v>94.440995862700007</v>
      </c>
      <c r="P110" s="137">
        <f>[2]datos!AV352</f>
        <v>97.878658154799993</v>
      </c>
      <c r="Q110" s="137">
        <f>[2]datos!AY352</f>
        <v>88.547145700000002</v>
      </c>
      <c r="R110" s="137">
        <f>[2]datos!BB352</f>
        <v>76.429789720800002</v>
      </c>
      <c r="S110" s="137">
        <f>[2]datos!BE352</f>
        <v>89.164072233200002</v>
      </c>
      <c r="T110" s="137">
        <f>[2]datos!BH352</f>
        <v>95.941186353299997</v>
      </c>
      <c r="U110" s="137">
        <f>[2]datos!BK352</f>
        <v>105.537795737</v>
      </c>
      <c r="V110" s="137">
        <f>[2]datos!BN352</f>
        <v>90.968239792199995</v>
      </c>
      <c r="W110" s="137">
        <f>[2]datos!BQ352</f>
        <v>128.14031370789999</v>
      </c>
      <c r="X110" s="137">
        <f>[2]datos!BT352</f>
        <v>98.135318065299998</v>
      </c>
      <c r="Y110" s="137">
        <f>[2]datos!BW352</f>
        <v>105.9316807575</v>
      </c>
      <c r="Z110" s="137">
        <f>[2]datos!BZ352</f>
        <v>99.980143568900004</v>
      </c>
      <c r="AA110" s="137">
        <f>[2]datos!CC352</f>
        <v>106.6212605811</v>
      </c>
      <c r="AB110" s="137">
        <f>[2]datos!CF352</f>
        <v>91.863424177900001</v>
      </c>
      <c r="AC110" s="137">
        <f>[2]datos!CI352</f>
        <v>100.89821085600001</v>
      </c>
      <c r="AD110" s="137">
        <f>[2]datos!CL352</f>
        <v>98.936174761399997</v>
      </c>
      <c r="AE110" s="137">
        <f>[2]datos!CO352</f>
        <v>115.1007992143</v>
      </c>
      <c r="AF110" s="137">
        <f>[2]datos!CR352</f>
        <v>91.408251434600004</v>
      </c>
      <c r="AG110" s="137">
        <f>[2]datos!CU352</f>
        <v>100.15031548659999</v>
      </c>
      <c r="AH110" s="137">
        <f>[2]datos!CX352</f>
        <v>95.996859623800006</v>
      </c>
      <c r="AI110" s="505">
        <f>[3]Datos!D352</f>
        <v>103.35373571700337</v>
      </c>
    </row>
    <row r="111" spans="1:35" x14ac:dyDescent="0.25">
      <c r="A111" s="295">
        <v>44593</v>
      </c>
      <c r="B111" s="137">
        <f>[2]datos!C353</f>
        <v>93.577197148699995</v>
      </c>
      <c r="C111" s="137">
        <f>[2]datos!F353</f>
        <v>91.051239753499999</v>
      </c>
      <c r="D111" s="137">
        <f>[2]datos!I353</f>
        <v>89.072226354099996</v>
      </c>
      <c r="E111" s="137">
        <f>[2]datos!L353</f>
        <v>96.871947094999996</v>
      </c>
      <c r="F111" s="137">
        <f>[2]datos!O353</f>
        <v>85.982357586099994</v>
      </c>
      <c r="G111" s="137">
        <f>[2]datos!R353</f>
        <v>61.855681209300002</v>
      </c>
      <c r="H111" s="137">
        <f>[2]datos!U353</f>
        <v>61.855681209300002</v>
      </c>
      <c r="I111" s="137">
        <f>[2]datos!AA353</f>
        <v>85.358895962800005</v>
      </c>
      <c r="J111" s="137">
        <f>[2]datos!AD353</f>
        <v>85.938076082999999</v>
      </c>
      <c r="K111" s="137">
        <f>[2]datos!AG353</f>
        <v>81.069576076600001</v>
      </c>
      <c r="L111" s="137">
        <f>[2]datos!AJ353</f>
        <v>87.016730365499996</v>
      </c>
      <c r="M111" s="137">
        <f>[2]datos!AM353</f>
        <v>99.496832779000002</v>
      </c>
      <c r="N111" s="137">
        <f>[2]datos!AP353</f>
        <v>108.0854583504</v>
      </c>
      <c r="O111" s="137">
        <f>[2]datos!AS353</f>
        <v>93.804774706000003</v>
      </c>
      <c r="P111" s="137">
        <f>[2]datos!AV353</f>
        <v>97.116317649500004</v>
      </c>
      <c r="Q111" s="137">
        <f>[2]datos!AY353</f>
        <v>90.342615085800006</v>
      </c>
      <c r="R111" s="137">
        <f>[2]datos!BB353</f>
        <v>81.740990957700006</v>
      </c>
      <c r="S111" s="137">
        <f>[2]datos!BE353</f>
        <v>88.830956324599995</v>
      </c>
      <c r="T111" s="137">
        <f>[2]datos!BH353</f>
        <v>99.895157530899994</v>
      </c>
      <c r="U111" s="137">
        <f>[2]datos!BK353</f>
        <v>101.6948704285</v>
      </c>
      <c r="V111" s="137">
        <f>[2]datos!BN353</f>
        <v>90.3809362282</v>
      </c>
      <c r="W111" s="137">
        <f>[2]datos!BQ353</f>
        <v>123.81984670609999</v>
      </c>
      <c r="X111" s="137">
        <f>[2]datos!BT353</f>
        <v>97.478087152100002</v>
      </c>
      <c r="Y111" s="137">
        <f>[2]datos!BW353</f>
        <v>104.9952321194</v>
      </c>
      <c r="Z111" s="137">
        <f>[2]datos!BZ353</f>
        <v>96.724469908200007</v>
      </c>
      <c r="AA111" s="137">
        <f>[2]datos!CC353</f>
        <v>99.866983053799999</v>
      </c>
      <c r="AB111" s="137">
        <f>[2]datos!CF353</f>
        <v>92.567056454999999</v>
      </c>
      <c r="AC111" s="137">
        <f>[2]datos!CI353</f>
        <v>100.2751257969</v>
      </c>
      <c r="AD111" s="137">
        <f>[2]datos!CL353</f>
        <v>105.5246044637</v>
      </c>
      <c r="AE111" s="137">
        <f>[2]datos!CO353</f>
        <v>111.3504045479</v>
      </c>
      <c r="AF111" s="137">
        <f>[2]datos!CR353</f>
        <v>89.608981139299999</v>
      </c>
      <c r="AG111" s="137">
        <f>[2]datos!CU353</f>
        <v>97.083155638899996</v>
      </c>
      <c r="AH111" s="137">
        <f>[2]datos!CX353</f>
        <v>97.313441753600003</v>
      </c>
      <c r="AI111" s="505">
        <f>[3]Datos!D353</f>
        <v>102.60891418913093</v>
      </c>
    </row>
    <row r="112" spans="1:35" x14ac:dyDescent="0.25">
      <c r="A112" s="295">
        <v>44621</v>
      </c>
      <c r="B112" s="137">
        <f>[2]datos!C354</f>
        <v>103.6979366724</v>
      </c>
      <c r="C112" s="137">
        <f>[2]datos!F354</f>
        <v>99.958891230700004</v>
      </c>
      <c r="D112" s="137">
        <f>[2]datos!I354</f>
        <v>100.0017416259</v>
      </c>
      <c r="E112" s="137">
        <f>[2]datos!L354</f>
        <v>102.9343341412</v>
      </c>
      <c r="F112" s="137">
        <f>[2]datos!O354</f>
        <v>86.748467924099998</v>
      </c>
      <c r="G112" s="137">
        <f>[2]datos!R354</f>
        <v>67.754145400799999</v>
      </c>
      <c r="H112" s="137">
        <f>[2]datos!U354</f>
        <v>67.754145400799999</v>
      </c>
      <c r="I112" s="137">
        <f>[2]datos!AA354</f>
        <v>93.880101459900004</v>
      </c>
      <c r="J112" s="137">
        <f>[2]datos!AD354</f>
        <v>94.881741445700001</v>
      </c>
      <c r="K112" s="137">
        <f>[2]datos!AG354</f>
        <v>88.590308542800003</v>
      </c>
      <c r="L112" s="137">
        <f>[2]datos!AJ354</f>
        <v>94.241325848100004</v>
      </c>
      <c r="M112" s="137">
        <f>[2]datos!AM354</f>
        <v>110.7271902351</v>
      </c>
      <c r="N112" s="137">
        <f>[2]datos!AP354</f>
        <v>113.7136603619</v>
      </c>
      <c r="O112" s="137">
        <f>[2]datos!AS354</f>
        <v>107.08416777159999</v>
      </c>
      <c r="P112" s="137">
        <f>[2]datos!AV354</f>
        <v>104.84102621060001</v>
      </c>
      <c r="Q112" s="137">
        <f>[2]datos!AY354</f>
        <v>101.9559206448</v>
      </c>
      <c r="R112" s="137">
        <f>[2]datos!BB354</f>
        <v>90.365619246400001</v>
      </c>
      <c r="S112" s="137">
        <f>[2]datos!BE354</f>
        <v>100.6474381652</v>
      </c>
      <c r="T112" s="137">
        <f>[2]datos!BH354</f>
        <v>120.2786284494</v>
      </c>
      <c r="U112" s="137">
        <f>[2]datos!BK354</f>
        <v>114.2623796155</v>
      </c>
      <c r="V112" s="137">
        <f>[2]datos!BN354</f>
        <v>99.503955093000002</v>
      </c>
      <c r="W112" s="137">
        <f>[2]datos!BQ354</f>
        <v>132.31740214929999</v>
      </c>
      <c r="X112" s="137">
        <f>[2]datos!BT354</f>
        <v>105.5950528108</v>
      </c>
      <c r="Y112" s="137">
        <f>[2]datos!BW354</f>
        <v>116.7752235751</v>
      </c>
      <c r="Z112" s="137">
        <f>[2]datos!BZ354</f>
        <v>107.0632704675</v>
      </c>
      <c r="AA112" s="137">
        <f>[2]datos!CC354</f>
        <v>109.8579542687</v>
      </c>
      <c r="AB112" s="137">
        <f>[2]datos!CF354</f>
        <v>105.49302567230001</v>
      </c>
      <c r="AC112" s="137">
        <f>[2]datos!CI354</f>
        <v>113.3403800893</v>
      </c>
      <c r="AD112" s="137">
        <f>[2]datos!CL354</f>
        <v>116.8414235531</v>
      </c>
      <c r="AE112" s="137">
        <f>[2]datos!CO354</f>
        <v>118.1836299831</v>
      </c>
      <c r="AF112" s="137">
        <f>[2]datos!CR354</f>
        <v>106.6787423139</v>
      </c>
      <c r="AG112" s="137">
        <f>[2]datos!CU354</f>
        <v>104.9172316679</v>
      </c>
      <c r="AH112" s="137">
        <f>[2]datos!CX354</f>
        <v>107.2498237695</v>
      </c>
      <c r="AI112" s="505">
        <f>[3]Datos!D354</f>
        <v>112.00139012953044</v>
      </c>
    </row>
    <row r="113" spans="1:35" x14ac:dyDescent="0.25">
      <c r="A113" s="295">
        <v>44652</v>
      </c>
      <c r="B113" s="137">
        <f>[2]datos!C355</f>
        <v>99.420838067000005</v>
      </c>
      <c r="C113" s="137">
        <f>[2]datos!F355</f>
        <v>97.768522610800005</v>
      </c>
      <c r="D113" s="137">
        <f>[2]datos!I355</f>
        <v>96.108080412500001</v>
      </c>
      <c r="E113" s="137">
        <f>[2]datos!L355</f>
        <v>98.029455645599995</v>
      </c>
      <c r="F113" s="137">
        <f>[2]datos!O355</f>
        <v>113.36949160650001</v>
      </c>
      <c r="G113" s="137">
        <f>[2]datos!R355</f>
        <v>68.992669472200006</v>
      </c>
      <c r="H113" s="137">
        <f>[2]datos!U355</f>
        <v>68.992669472200006</v>
      </c>
      <c r="I113" s="137">
        <f>[2]datos!AA355</f>
        <v>95.336297848599997</v>
      </c>
      <c r="J113" s="137">
        <f>[2]datos!AD355</f>
        <v>97.244014687900005</v>
      </c>
      <c r="K113" s="137">
        <f>[2]datos!AG355</f>
        <v>79.739067236899999</v>
      </c>
      <c r="L113" s="137">
        <f>[2]datos!AJ355</f>
        <v>102.5265506888</v>
      </c>
      <c r="M113" s="137">
        <f>[2]datos!AM355</f>
        <v>103.8125461222</v>
      </c>
      <c r="N113" s="137">
        <f>[2]datos!AP355</f>
        <v>110.4430272816</v>
      </c>
      <c r="O113" s="137">
        <f>[2]datos!AS355</f>
        <v>107.148804165</v>
      </c>
      <c r="P113" s="137">
        <f>[2]datos!AV355</f>
        <v>89.986532623800002</v>
      </c>
      <c r="Q113" s="137">
        <f>[2]datos!AY355</f>
        <v>96.363030185599996</v>
      </c>
      <c r="R113" s="137">
        <f>[2]datos!BB355</f>
        <v>84.175956662499999</v>
      </c>
      <c r="S113" s="137">
        <f>[2]datos!BE355</f>
        <v>86.639050393600002</v>
      </c>
      <c r="T113" s="137">
        <f>[2]datos!BH355</f>
        <v>109.9991358214</v>
      </c>
      <c r="U113" s="137">
        <f>[2]datos!BK355</f>
        <v>107.2380392429</v>
      </c>
      <c r="V113" s="137">
        <f>[2]datos!BN355</f>
        <v>95.976707253000001</v>
      </c>
      <c r="W113" s="137">
        <f>[2]datos!BQ355</f>
        <v>136.35428801610001</v>
      </c>
      <c r="X113" s="137">
        <f>[2]datos!BT355</f>
        <v>97.609197847900006</v>
      </c>
      <c r="Y113" s="137">
        <f>[2]datos!BW355</f>
        <v>107.39691663399999</v>
      </c>
      <c r="Z113" s="137">
        <f>[2]datos!BZ355</f>
        <v>102.7635102399</v>
      </c>
      <c r="AA113" s="137">
        <f>[2]datos!CC355</f>
        <v>104.68714870079999</v>
      </c>
      <c r="AB113" s="137">
        <f>[2]datos!CF355</f>
        <v>95.595577535700002</v>
      </c>
      <c r="AC113" s="137">
        <f>[2]datos!CI355</f>
        <v>104.2231211646</v>
      </c>
      <c r="AD113" s="137">
        <f>[2]datos!CL355</f>
        <v>115.1109096533</v>
      </c>
      <c r="AE113" s="137">
        <f>[2]datos!CO355</f>
        <v>114.07937189019999</v>
      </c>
      <c r="AF113" s="137">
        <f>[2]datos!CR355</f>
        <v>92.325893267400005</v>
      </c>
      <c r="AG113" s="137">
        <f>[2]datos!CU355</f>
        <v>97.149413650499994</v>
      </c>
      <c r="AH113" s="137">
        <f>[2]datos!CX355</f>
        <v>105.1860917753</v>
      </c>
      <c r="AI113" s="505">
        <f>[3]Datos!D355</f>
        <v>107.42783082879122</v>
      </c>
    </row>
    <row r="114" spans="1:35" x14ac:dyDescent="0.25">
      <c r="A114" s="295">
        <v>44682</v>
      </c>
      <c r="B114" s="137">
        <f>[2]datos!C356</f>
        <v>100.7602318907</v>
      </c>
      <c r="C114" s="137">
        <f>[2]datos!F356</f>
        <v>99.668524572600006</v>
      </c>
      <c r="D114" s="137">
        <f>[2]datos!I356</f>
        <v>99.8715903991</v>
      </c>
      <c r="E114" s="137">
        <f>[2]datos!L356</f>
        <v>100.638138001</v>
      </c>
      <c r="F114" s="137">
        <f>[2]datos!O356</f>
        <v>93.459249743399994</v>
      </c>
      <c r="G114" s="137">
        <f>[2]datos!R356</f>
        <v>74.372071563099993</v>
      </c>
      <c r="H114" s="137">
        <f>[2]datos!U356</f>
        <v>74.372071563099993</v>
      </c>
      <c r="I114" s="137">
        <f>[2]datos!AA356</f>
        <v>91.465213352399999</v>
      </c>
      <c r="J114" s="137">
        <f>[2]datos!AD356</f>
        <v>93.144373220099993</v>
      </c>
      <c r="K114" s="137">
        <f>[2]datos!AG356</f>
        <v>76.785929260900005</v>
      </c>
      <c r="L114" s="137">
        <f>[2]datos!AJ356</f>
        <v>98.913433790499994</v>
      </c>
      <c r="M114" s="137">
        <f>[2]datos!AM356</f>
        <v>106.2242076764</v>
      </c>
      <c r="N114" s="137">
        <f>[2]datos!AP356</f>
        <v>110.1498875874</v>
      </c>
      <c r="O114" s="137">
        <f>[2]datos!AS356</f>
        <v>113.1677783289</v>
      </c>
      <c r="P114" s="137">
        <f>[2]datos!AV356</f>
        <v>98.168882554800007</v>
      </c>
      <c r="Q114" s="137">
        <f>[2]datos!AY356</f>
        <v>108.4724979643</v>
      </c>
      <c r="R114" s="137">
        <f>[2]datos!BB356</f>
        <v>90.731291682899993</v>
      </c>
      <c r="S114" s="137">
        <f>[2]datos!BE356</f>
        <v>98.103284912700005</v>
      </c>
      <c r="T114" s="137">
        <f>[2]datos!BH356</f>
        <v>106.8335680647</v>
      </c>
      <c r="U114" s="137">
        <f>[2]datos!BK356</f>
        <v>109.62334928120001</v>
      </c>
      <c r="V114" s="137">
        <f>[2]datos!BN356</f>
        <v>98.164348391299995</v>
      </c>
      <c r="W114" s="137">
        <f>[2]datos!BQ356</f>
        <v>133.78407217879999</v>
      </c>
      <c r="X114" s="137">
        <f>[2]datos!BT356</f>
        <v>101.01060957609999</v>
      </c>
      <c r="Y114" s="137">
        <f>[2]datos!BW356</f>
        <v>112.92058466570001</v>
      </c>
      <c r="Z114" s="137">
        <f>[2]datos!BZ356</f>
        <v>103.2521952888</v>
      </c>
      <c r="AA114" s="137">
        <f>[2]datos!CC356</f>
        <v>110.58553841050001</v>
      </c>
      <c r="AB114" s="137">
        <f>[2]datos!CF356</f>
        <v>99.520646541900007</v>
      </c>
      <c r="AC114" s="137">
        <f>[2]datos!CI356</f>
        <v>108.4236047876</v>
      </c>
      <c r="AD114" s="137">
        <f>[2]datos!CL356</f>
        <v>112.9734215452</v>
      </c>
      <c r="AE114" s="137">
        <f>[2]datos!CO356</f>
        <v>119.5475129024</v>
      </c>
      <c r="AF114" s="137">
        <f>[2]datos!CR356</f>
        <v>95.707915988899998</v>
      </c>
      <c r="AG114" s="137">
        <f>[2]datos!CU356</f>
        <v>104.24360172119999</v>
      </c>
      <c r="AH114" s="137">
        <f>[2]datos!CX356</f>
        <v>104.43664546710001</v>
      </c>
      <c r="AI114" s="505">
        <f>[3]Datos!D356</f>
        <v>109.53408297153297</v>
      </c>
    </row>
    <row r="115" spans="1:35" x14ac:dyDescent="0.25">
      <c r="A115" s="295">
        <v>44713</v>
      </c>
      <c r="B115" s="137">
        <f>[2]datos!C357</f>
        <v>99.127682357799998</v>
      </c>
      <c r="C115" s="137">
        <f>[2]datos!F357</f>
        <v>102.40118773490001</v>
      </c>
      <c r="D115" s="137">
        <f>[2]datos!I357</f>
        <v>97.167032983300004</v>
      </c>
      <c r="E115" s="137">
        <f>[2]datos!L357</f>
        <v>100.0131833172</v>
      </c>
      <c r="F115" s="137">
        <f>[2]datos!O357</f>
        <v>165.36814879830001</v>
      </c>
      <c r="G115" s="137">
        <f>[2]datos!R357</f>
        <v>74.813908815199994</v>
      </c>
      <c r="H115" s="137">
        <f>[2]datos!U357</f>
        <v>74.813908815199994</v>
      </c>
      <c r="I115" s="137">
        <f>[2]datos!AA357</f>
        <v>82.6131836948</v>
      </c>
      <c r="J115" s="137">
        <f>[2]datos!AD357</f>
        <v>79.417984336100005</v>
      </c>
      <c r="K115" s="137">
        <f>[2]datos!AG357</f>
        <v>75.088828176800007</v>
      </c>
      <c r="L115" s="137">
        <f>[2]datos!AJ357</f>
        <v>110.1890689106</v>
      </c>
      <c r="M115" s="137">
        <f>[2]datos!AM357</f>
        <v>105.7099866069</v>
      </c>
      <c r="N115" s="137">
        <f>[2]datos!AP357</f>
        <v>107.4565662854</v>
      </c>
      <c r="O115" s="137">
        <f>[2]datos!AS357</f>
        <v>110.699941647</v>
      </c>
      <c r="P115" s="137">
        <f>[2]datos!AV357</f>
        <v>98.737507001200001</v>
      </c>
      <c r="Q115" s="137">
        <f>[2]datos!AY357</f>
        <v>105.6900802042</v>
      </c>
      <c r="R115" s="137">
        <f>[2]datos!BB357</f>
        <v>90.277440245099996</v>
      </c>
      <c r="S115" s="137">
        <f>[2]datos!BE357</f>
        <v>98.194733979800006</v>
      </c>
      <c r="T115" s="137">
        <f>[2]datos!BH357</f>
        <v>119.1446162988</v>
      </c>
      <c r="U115" s="137">
        <f>[2]datos!BK357</f>
        <v>108.9044891353</v>
      </c>
      <c r="V115" s="137">
        <f>[2]datos!BN357</f>
        <v>100.8909299602</v>
      </c>
      <c r="W115" s="137">
        <f>[2]datos!BQ357</f>
        <v>99.407584852599996</v>
      </c>
      <c r="X115" s="137">
        <f>[2]datos!BT357</f>
        <v>102.2409052539</v>
      </c>
      <c r="Y115" s="137">
        <f>[2]datos!BW357</f>
        <v>114.31592000480001</v>
      </c>
      <c r="Z115" s="137">
        <f>[2]datos!BZ357</f>
        <v>103.7070401746</v>
      </c>
      <c r="AA115" s="137">
        <f>[2]datos!CC357</f>
        <v>105.7349634632</v>
      </c>
      <c r="AB115" s="137">
        <f>[2]datos!CF357</f>
        <v>99.033421828000002</v>
      </c>
      <c r="AC115" s="137">
        <f>[2]datos!CI357</f>
        <v>108.3332219402</v>
      </c>
      <c r="AD115" s="137">
        <f>[2]datos!CL357</f>
        <v>115.1284240042</v>
      </c>
      <c r="AE115" s="137">
        <f>[2]datos!CO357</f>
        <v>119.05493302249999</v>
      </c>
      <c r="AF115" s="137">
        <f>[2]datos!CR357</f>
        <v>100.3710937955</v>
      </c>
      <c r="AG115" s="137">
        <f>[2]datos!CU357</f>
        <v>101.7636872596</v>
      </c>
      <c r="AH115" s="137">
        <f>[2]datos!CX357</f>
        <v>106.70187803420001</v>
      </c>
      <c r="AI115" s="505">
        <f>[3]Datos!D357</f>
        <v>107.3903383834507</v>
      </c>
    </row>
    <row r="116" spans="1:35" x14ac:dyDescent="0.25">
      <c r="A116" s="295">
        <v>44743</v>
      </c>
      <c r="B116" s="137">
        <f>[2]datos!C358</f>
        <v>99.666718742</v>
      </c>
      <c r="C116" s="137">
        <f>[2]datos!F358</f>
        <v>102.8084283111</v>
      </c>
      <c r="D116" s="137">
        <f>[2]datos!I358</f>
        <v>100.7206628463</v>
      </c>
      <c r="E116" s="137">
        <f>[2]datos!L358</f>
        <v>101.31271365649999</v>
      </c>
      <c r="F116" s="137">
        <f>[2]datos!O358</f>
        <v>130.2572201511</v>
      </c>
      <c r="G116" s="137">
        <f>[2]datos!R358</f>
        <v>78.111001120300003</v>
      </c>
      <c r="H116" s="137">
        <f>[2]datos!U358</f>
        <v>78.111001120300003</v>
      </c>
      <c r="I116" s="137">
        <f>[2]datos!AA358</f>
        <v>86.594786557099994</v>
      </c>
      <c r="J116" s="137">
        <f>[2]datos!AD358</f>
        <v>86.491936424000002</v>
      </c>
      <c r="K116" s="137">
        <f>[2]datos!AG358</f>
        <v>82.959555994400006</v>
      </c>
      <c r="L116" s="137">
        <f>[2]datos!AJ358</f>
        <v>91.477550581200006</v>
      </c>
      <c r="M116" s="137">
        <f>[2]datos!AM358</f>
        <v>104.9861858142</v>
      </c>
      <c r="N116" s="137">
        <f>[2]datos!AP358</f>
        <v>106.30641709459999</v>
      </c>
      <c r="O116" s="137">
        <f>[2]datos!AS358</f>
        <v>115.8060218097</v>
      </c>
      <c r="P116" s="137">
        <f>[2]datos!AV358</f>
        <v>95.374709171700005</v>
      </c>
      <c r="Q116" s="137">
        <f>[2]datos!AY358</f>
        <v>94.696722827800002</v>
      </c>
      <c r="R116" s="137">
        <f>[2]datos!BB358</f>
        <v>86.871391403700002</v>
      </c>
      <c r="S116" s="137">
        <f>[2]datos!BE358</f>
        <v>100.25562735760001</v>
      </c>
      <c r="T116" s="137">
        <f>[2]datos!BH358</f>
        <v>102.3964581589</v>
      </c>
      <c r="U116" s="137">
        <f>[2]datos!BK358</f>
        <v>110.3013294551</v>
      </c>
      <c r="V116" s="137">
        <f>[2]datos!BN358</f>
        <v>103.4841048474</v>
      </c>
      <c r="W116" s="137">
        <f>[2]datos!BQ358</f>
        <v>128.39735805570001</v>
      </c>
      <c r="X116" s="137">
        <f>[2]datos!BT358</f>
        <v>102.7164249489</v>
      </c>
      <c r="Y116" s="137">
        <f>[2]datos!BW358</f>
        <v>112.29659658910001</v>
      </c>
      <c r="Z116" s="137">
        <f>[2]datos!BZ358</f>
        <v>105.7636656685</v>
      </c>
      <c r="AA116" s="137">
        <f>[2]datos!CC358</f>
        <v>102.6384180993</v>
      </c>
      <c r="AB116" s="137">
        <f>[2]datos!CF358</f>
        <v>96.172876994399999</v>
      </c>
      <c r="AC116" s="137">
        <f>[2]datos!CI358</f>
        <v>107.60749530149999</v>
      </c>
      <c r="AD116" s="137">
        <f>[2]datos!CL358</f>
        <v>116.9048685601</v>
      </c>
      <c r="AE116" s="137">
        <f>[2]datos!CO358</f>
        <v>116.3678888699</v>
      </c>
      <c r="AF116" s="137">
        <f>[2]datos!CR358</f>
        <v>95.0496161027</v>
      </c>
      <c r="AG116" s="137">
        <f>[2]datos!CU358</f>
        <v>98.427104580700004</v>
      </c>
      <c r="AH116" s="137">
        <f>[2]datos!CX358</f>
        <v>105.5716764629</v>
      </c>
      <c r="AI116" s="505">
        <f>[3]Datos!D358</f>
        <v>108.11360064670725</v>
      </c>
    </row>
    <row r="117" spans="1:35" x14ac:dyDescent="0.25">
      <c r="A117" s="295">
        <v>44774</v>
      </c>
      <c r="B117" s="137">
        <f>[2]datos!C359</f>
        <v>103.6761955655</v>
      </c>
      <c r="C117" s="137">
        <f>[2]datos!F359</f>
        <v>101.44623599080001</v>
      </c>
      <c r="D117" s="137">
        <f>[2]datos!I359</f>
        <v>100.1834311659</v>
      </c>
      <c r="E117" s="137">
        <f>[2]datos!L359</f>
        <v>101.6733044392</v>
      </c>
      <c r="F117" s="137">
        <f>[2]datos!O359</f>
        <v>113.1882060284</v>
      </c>
      <c r="G117" s="137">
        <f>[2]datos!R359</f>
        <v>77.026871214300002</v>
      </c>
      <c r="H117" s="137">
        <f>[2]datos!U359</f>
        <v>77.026871214300002</v>
      </c>
      <c r="I117" s="137">
        <f>[2]datos!AA359</f>
        <v>91.485067649100003</v>
      </c>
      <c r="J117" s="137">
        <f>[2]datos!AD359</f>
        <v>92.117823326199996</v>
      </c>
      <c r="K117" s="137">
        <f>[2]datos!AG359</f>
        <v>90.497367225399998</v>
      </c>
      <c r="L117" s="137">
        <f>[2]datos!AJ359</f>
        <v>88.941581392499998</v>
      </c>
      <c r="M117" s="137">
        <f>[2]datos!AM359</f>
        <v>110.25249246910001</v>
      </c>
      <c r="N117" s="137">
        <f>[2]datos!AP359</f>
        <v>106.9514238183</v>
      </c>
      <c r="O117" s="137">
        <f>[2]datos!AS359</f>
        <v>119.1130853432</v>
      </c>
      <c r="P117" s="137">
        <f>[2]datos!AV359</f>
        <v>101.3775052494</v>
      </c>
      <c r="Q117" s="137">
        <f>[2]datos!AY359</f>
        <v>106.7981205981</v>
      </c>
      <c r="R117" s="137">
        <f>[2]datos!BB359</f>
        <v>93.960019590800002</v>
      </c>
      <c r="S117" s="137">
        <f>[2]datos!BE359</f>
        <v>106.6810205132</v>
      </c>
      <c r="T117" s="137">
        <f>[2]datos!BH359</f>
        <v>110.1211339446</v>
      </c>
      <c r="U117" s="137">
        <f>[2]datos!BK359</f>
        <v>111.0594689138</v>
      </c>
      <c r="V117" s="137">
        <f>[2]datos!BN359</f>
        <v>107.4291041413</v>
      </c>
      <c r="W117" s="137">
        <f>[2]datos!BQ359</f>
        <v>128.11870076899999</v>
      </c>
      <c r="X117" s="137">
        <f>[2]datos!BT359</f>
        <v>102.19561622250001</v>
      </c>
      <c r="Y117" s="137">
        <f>[2]datos!BW359</f>
        <v>116.9382788424</v>
      </c>
      <c r="Z117" s="137">
        <f>[2]datos!BZ359</f>
        <v>103.52768128290001</v>
      </c>
      <c r="AA117" s="137">
        <f>[2]datos!CC359</f>
        <v>99.376614922800002</v>
      </c>
      <c r="AB117" s="137">
        <f>[2]datos!CF359</f>
        <v>100.0996930606</v>
      </c>
      <c r="AC117" s="137">
        <f>[2]datos!CI359</f>
        <v>109.1573131525</v>
      </c>
      <c r="AD117" s="137">
        <f>[2]datos!CL359</f>
        <v>124.06482426549999</v>
      </c>
      <c r="AE117" s="137">
        <f>[2]datos!CO359</f>
        <v>116.492647193</v>
      </c>
      <c r="AF117" s="137">
        <f>[2]datos!CR359</f>
        <v>111.40514536409999</v>
      </c>
      <c r="AG117" s="137">
        <f>[2]datos!CU359</f>
        <v>100.6557492517</v>
      </c>
      <c r="AH117" s="137">
        <f>[2]datos!CX359</f>
        <v>107.63894803620001</v>
      </c>
      <c r="AI117" s="505">
        <f>[3]Datos!D359</f>
        <v>109.88970894669555</v>
      </c>
    </row>
    <row r="118" spans="1:35" x14ac:dyDescent="0.25">
      <c r="A118" s="295">
        <v>44805</v>
      </c>
      <c r="B118" s="137">
        <f>[2]datos!C360</f>
        <v>98.931044812300001</v>
      </c>
      <c r="C118" s="137">
        <f>[2]datos!F360</f>
        <v>98.269820343099994</v>
      </c>
      <c r="D118" s="137">
        <f>[2]datos!I360</f>
        <v>97.012966512299997</v>
      </c>
      <c r="E118" s="137">
        <f>[2]datos!L360</f>
        <v>100.42249966689999</v>
      </c>
      <c r="F118" s="137">
        <f>[2]datos!O360</f>
        <v>101.68177099419999</v>
      </c>
      <c r="G118" s="137">
        <f>[2]datos!R360</f>
        <v>74.667588239699995</v>
      </c>
      <c r="H118" s="137">
        <f>[2]datos!U360</f>
        <v>74.667588239699995</v>
      </c>
      <c r="I118" s="137">
        <f>[2]datos!AA360</f>
        <v>86.268903890900006</v>
      </c>
      <c r="J118" s="137">
        <f>[2]datos!AD360</f>
        <v>83.742304382</v>
      </c>
      <c r="K118" s="137">
        <f>[2]datos!AG360</f>
        <v>93.459052788099996</v>
      </c>
      <c r="L118" s="137">
        <f>[2]datos!AJ360</f>
        <v>92.602767587200006</v>
      </c>
      <c r="M118" s="137">
        <f>[2]datos!AM360</f>
        <v>105.1201879577</v>
      </c>
      <c r="N118" s="137">
        <f>[2]datos!AP360</f>
        <v>104.304605271</v>
      </c>
      <c r="O118" s="137">
        <f>[2]datos!AS360</f>
        <v>110.9881189021</v>
      </c>
      <c r="P118" s="137">
        <f>[2]datos!AV360</f>
        <v>93.102557385899999</v>
      </c>
      <c r="Q118" s="137">
        <f>[2]datos!AY360</f>
        <v>108.6774279622</v>
      </c>
      <c r="R118" s="137">
        <f>[2]datos!BB360</f>
        <v>92.57474465</v>
      </c>
      <c r="S118" s="137">
        <f>[2]datos!BE360</f>
        <v>101.9195650284</v>
      </c>
      <c r="T118" s="137">
        <f>[2]datos!BH360</f>
        <v>87.904637467300006</v>
      </c>
      <c r="U118" s="137">
        <f>[2]datos!BK360</f>
        <v>107.54307299049999</v>
      </c>
      <c r="V118" s="137">
        <f>[2]datos!BN360</f>
        <v>104.42821577540001</v>
      </c>
      <c r="W118" s="137">
        <f>[2]datos!BQ360</f>
        <v>117.7179367439</v>
      </c>
      <c r="X118" s="137">
        <f>[2]datos!BT360</f>
        <v>97.662582100099996</v>
      </c>
      <c r="Y118" s="137">
        <f>[2]datos!BW360</f>
        <v>113.1976794516</v>
      </c>
      <c r="Z118" s="137">
        <f>[2]datos!BZ360</f>
        <v>98.404132001099995</v>
      </c>
      <c r="AA118" s="137">
        <f>[2]datos!CC360</f>
        <v>100.12714046559999</v>
      </c>
      <c r="AB118" s="137">
        <f>[2]datos!CF360</f>
        <v>95.757922129799994</v>
      </c>
      <c r="AC118" s="137">
        <f>[2]datos!CI360</f>
        <v>100.3408002306</v>
      </c>
      <c r="AD118" s="137">
        <f>[2]datos!CL360</f>
        <v>117.4018227692</v>
      </c>
      <c r="AE118" s="137">
        <f>[2]datos!CO360</f>
        <v>117.79761952280001</v>
      </c>
      <c r="AF118" s="137">
        <f>[2]datos!CR360</f>
        <v>103.4823568222</v>
      </c>
      <c r="AG118" s="137">
        <f>[2]datos!CU360</f>
        <v>103.07642752610001</v>
      </c>
      <c r="AH118" s="137">
        <f>[2]datos!CX360</f>
        <v>106.12726068809999</v>
      </c>
      <c r="AI118" s="505">
        <f>[3]Datos!D360</f>
        <v>105.63567544835551</v>
      </c>
    </row>
    <row r="119" spans="1:35" x14ac:dyDescent="0.25">
      <c r="A119" s="295">
        <v>44835</v>
      </c>
      <c r="B119" s="137">
        <f>[2]datos!C361</f>
        <v>101.6050506258</v>
      </c>
      <c r="C119" s="137">
        <f>[2]datos!F361</f>
        <v>102.2967844432</v>
      </c>
      <c r="D119" s="137">
        <f>[2]datos!I361</f>
        <v>100.4567441487</v>
      </c>
      <c r="E119" s="137">
        <f>[2]datos!L361</f>
        <v>105.69161192289999</v>
      </c>
      <c r="F119" s="137">
        <f>[2]datos!O361</f>
        <v>106.24700046</v>
      </c>
      <c r="G119" s="137">
        <f>[2]datos!R361</f>
        <v>72.178041967599995</v>
      </c>
      <c r="H119" s="137">
        <f>[2]datos!U361</f>
        <v>72.178041967599995</v>
      </c>
      <c r="I119" s="137">
        <f>[2]datos!AA361</f>
        <v>88.137234802600005</v>
      </c>
      <c r="J119" s="137">
        <f>[2]datos!AD361</f>
        <v>87.280305236299995</v>
      </c>
      <c r="K119" s="137">
        <f>[2]datos!AG361</f>
        <v>87.393319626700006</v>
      </c>
      <c r="L119" s="137">
        <f>[2]datos!AJ361</f>
        <v>94.0327430687</v>
      </c>
      <c r="M119" s="137">
        <f>[2]datos!AM361</f>
        <v>108.25579706009999</v>
      </c>
      <c r="N119" s="137">
        <f>[2]datos!AP361</f>
        <v>106.2236909574</v>
      </c>
      <c r="O119" s="137">
        <f>[2]datos!AS361</f>
        <v>112.6427857387</v>
      </c>
      <c r="P119" s="137">
        <f>[2]datos!AV361</f>
        <v>95.981636703600003</v>
      </c>
      <c r="Q119" s="137">
        <f>[2]datos!AY361</f>
        <v>101.9292104405</v>
      </c>
      <c r="R119" s="137">
        <f>[2]datos!BB361</f>
        <v>94.177781813500005</v>
      </c>
      <c r="S119" s="137">
        <f>[2]datos!BE361</f>
        <v>103.2760187258</v>
      </c>
      <c r="T119" s="137">
        <f>[2]datos!BH361</f>
        <v>94.331093397399997</v>
      </c>
      <c r="U119" s="137">
        <f>[2]datos!BK361</f>
        <v>110.6820390872</v>
      </c>
      <c r="V119" s="137">
        <f>[2]datos!BN361</f>
        <v>105.9565347205</v>
      </c>
      <c r="W119" s="137">
        <f>[2]datos!BQ361</f>
        <v>131.13614120450001</v>
      </c>
      <c r="X119" s="137">
        <f>[2]datos!BT361</f>
        <v>101.0398866367</v>
      </c>
      <c r="Y119" s="137">
        <f>[2]datos!BW361</f>
        <v>113.9917974204</v>
      </c>
      <c r="Z119" s="137">
        <f>[2]datos!BZ361</f>
        <v>106.07813192</v>
      </c>
      <c r="AA119" s="137">
        <f>[2]datos!CC361</f>
        <v>106.17311267620001</v>
      </c>
      <c r="AB119" s="137">
        <f>[2]datos!CF361</f>
        <v>99.265040379599995</v>
      </c>
      <c r="AC119" s="137">
        <f>[2]datos!CI361</f>
        <v>109.7947792896</v>
      </c>
      <c r="AD119" s="137">
        <f>[2]datos!CL361</f>
        <v>118.68505931990001</v>
      </c>
      <c r="AE119" s="137">
        <f>[2]datos!CO361</f>
        <v>120.94569082700001</v>
      </c>
      <c r="AF119" s="137">
        <f>[2]datos!CR361</f>
        <v>104.5891846592</v>
      </c>
      <c r="AG119" s="137">
        <f>[2]datos!CU361</f>
        <v>108.8506567033</v>
      </c>
      <c r="AH119" s="137">
        <f>[2]datos!CX361</f>
        <v>112.5144657436</v>
      </c>
      <c r="AI119" s="505">
        <f>[3]Datos!D361</f>
        <v>109.40981885439773</v>
      </c>
    </row>
    <row r="120" spans="1:35" x14ac:dyDescent="0.25">
      <c r="A120" s="295">
        <v>44866</v>
      </c>
      <c r="B120" s="137">
        <f>[2]datos!C362</f>
        <v>101.63166717919999</v>
      </c>
      <c r="C120" s="137">
        <f>[2]datos!F362</f>
        <v>100.8603582994</v>
      </c>
      <c r="D120" s="137">
        <f>[2]datos!I362</f>
        <v>97.664700346000004</v>
      </c>
      <c r="E120" s="137">
        <f>[2]datos!L362</f>
        <v>106.133398763</v>
      </c>
      <c r="F120" s="137">
        <f>[2]datos!O362</f>
        <v>110.3959088817</v>
      </c>
      <c r="G120" s="137">
        <f>[2]datos!R362</f>
        <v>67.568025528199996</v>
      </c>
      <c r="H120" s="137">
        <f>[2]datos!U362</f>
        <v>67.568025528199996</v>
      </c>
      <c r="I120" s="137">
        <f>[2]datos!AA362</f>
        <v>94.602261198299999</v>
      </c>
      <c r="J120" s="137">
        <f>[2]datos!AD362</f>
        <v>94.526519266700006</v>
      </c>
      <c r="K120" s="137">
        <f>[2]datos!AG362</f>
        <v>104.5150959205</v>
      </c>
      <c r="L120" s="137">
        <f>[2]datos!AJ362</f>
        <v>83.374055386699993</v>
      </c>
      <c r="M120" s="137">
        <f>[2]datos!AM362</f>
        <v>107.0738359441</v>
      </c>
      <c r="N120" s="137">
        <f>[2]datos!AP362</f>
        <v>109.5581573882</v>
      </c>
      <c r="O120" s="137">
        <f>[2]datos!AS362</f>
        <v>110.03998015480001</v>
      </c>
      <c r="P120" s="137">
        <f>[2]datos!AV362</f>
        <v>91.124042587199995</v>
      </c>
      <c r="Q120" s="137">
        <f>[2]datos!AY362</f>
        <v>98.225314748200006</v>
      </c>
      <c r="R120" s="137">
        <f>[2]datos!BB362</f>
        <v>89.692067557000001</v>
      </c>
      <c r="S120" s="137">
        <f>[2]datos!BE362</f>
        <v>100.97518354669999</v>
      </c>
      <c r="T120" s="137">
        <f>[2]datos!BH362</f>
        <v>101.39741096039999</v>
      </c>
      <c r="U120" s="137">
        <f>[2]datos!BK362</f>
        <v>107.1755391491</v>
      </c>
      <c r="V120" s="137">
        <f>[2]datos!BN362</f>
        <v>107.2806852914</v>
      </c>
      <c r="W120" s="137">
        <f>[2]datos!BQ362</f>
        <v>135.02315500329999</v>
      </c>
      <c r="X120" s="137">
        <f>[2]datos!BT362</f>
        <v>94.638410511800004</v>
      </c>
      <c r="Y120" s="137">
        <f>[2]datos!BW362</f>
        <v>111.22578786130001</v>
      </c>
      <c r="Z120" s="137">
        <f>[2]datos!BZ362</f>
        <v>103.0784429803</v>
      </c>
      <c r="AA120" s="137">
        <f>[2]datos!CC362</f>
        <v>107.90103271869999</v>
      </c>
      <c r="AB120" s="137">
        <f>[2]datos!CF362</f>
        <v>100.5784135099</v>
      </c>
      <c r="AC120" s="137">
        <f>[2]datos!CI362</f>
        <v>105.6566172186</v>
      </c>
      <c r="AD120" s="137">
        <f>[2]datos!CL362</f>
        <v>117.38840875059999</v>
      </c>
      <c r="AE120" s="137">
        <f>[2]datos!CO362</f>
        <v>116.5428525569</v>
      </c>
      <c r="AF120" s="137">
        <f>[2]datos!CR362</f>
        <v>102.1408316215</v>
      </c>
      <c r="AG120" s="137">
        <f>[2]datos!CU362</f>
        <v>106.750252522</v>
      </c>
      <c r="AH120" s="137">
        <f>[2]datos!CX362</f>
        <v>108.7758447675</v>
      </c>
      <c r="AI120" s="505">
        <f>[3]Datos!D362</f>
        <v>108.62643924033277</v>
      </c>
    </row>
    <row r="121" spans="1:35" x14ac:dyDescent="0.25">
      <c r="A121" s="295">
        <v>44896</v>
      </c>
      <c r="B121" s="137">
        <f>[2]datos!C363</f>
        <v>99.789813511800006</v>
      </c>
      <c r="C121" s="137">
        <f>[2]datos!F363</f>
        <v>106.9076357693</v>
      </c>
      <c r="D121" s="137">
        <f>[2]datos!I363</f>
        <v>100.12124496440001</v>
      </c>
      <c r="E121" s="137">
        <f>[2]datos!L363</f>
        <v>109.227977783</v>
      </c>
      <c r="F121" s="137">
        <f>[2]datos!O363</f>
        <v>165.2851716607</v>
      </c>
      <c r="G121" s="137">
        <f>[2]datos!R363</f>
        <v>65.061715016799994</v>
      </c>
      <c r="H121" s="137">
        <f>[2]datos!U363</f>
        <v>65.061715016799994</v>
      </c>
      <c r="I121" s="137">
        <f>[2]datos!AA363</f>
        <v>97.122214339099997</v>
      </c>
      <c r="J121" s="137">
        <f>[2]datos!AD363</f>
        <v>92.394371560400003</v>
      </c>
      <c r="K121" s="137">
        <f>[2]datos!AG363</f>
        <v>106.51538922509999</v>
      </c>
      <c r="L121" s="137">
        <f>[2]datos!AJ363</f>
        <v>113.7562137132</v>
      </c>
      <c r="M121" s="137">
        <f>[2]datos!AM363</f>
        <v>102.4560682745</v>
      </c>
      <c r="N121" s="137">
        <f>[2]datos!AP363</f>
        <v>112.94555253439999</v>
      </c>
      <c r="O121" s="137">
        <f>[2]datos!AS363</f>
        <v>104.1339409743</v>
      </c>
      <c r="P121" s="137">
        <f>[2]datos!AV363</f>
        <v>70.8358149365</v>
      </c>
      <c r="Q121" s="137">
        <f>[2]datos!AY363</f>
        <v>98.1579437953</v>
      </c>
      <c r="R121" s="137">
        <f>[2]datos!BB363</f>
        <v>76.1692174481</v>
      </c>
      <c r="S121" s="137">
        <f>[2]datos!BE363</f>
        <v>86.453218969800005</v>
      </c>
      <c r="T121" s="137">
        <f>[2]datos!BH363</f>
        <v>83.628439432500002</v>
      </c>
      <c r="U121" s="137">
        <f>[2]datos!BK363</f>
        <v>100.6896240897</v>
      </c>
      <c r="V121" s="137">
        <f>[2]datos!BN363</f>
        <v>100.62946090529999</v>
      </c>
      <c r="W121" s="137">
        <f>[2]datos!BQ363</f>
        <v>126.2426117208</v>
      </c>
      <c r="X121" s="137">
        <f>[2]datos!BT363</f>
        <v>94.505097925800001</v>
      </c>
      <c r="Y121" s="137">
        <f>[2]datos!BW363</f>
        <v>99.022193344599998</v>
      </c>
      <c r="Z121" s="137">
        <f>[2]datos!BZ363</f>
        <v>102.8446322617</v>
      </c>
      <c r="AA121" s="137">
        <f>[2]datos!CC363</f>
        <v>106.89565814079999</v>
      </c>
      <c r="AB121" s="137">
        <f>[2]datos!CF363</f>
        <v>94.064141328399998</v>
      </c>
      <c r="AC121" s="137">
        <f>[2]datos!CI363</f>
        <v>95.660431533299999</v>
      </c>
      <c r="AD121" s="137">
        <f>[2]datos!CL363</f>
        <v>114.0333164287</v>
      </c>
      <c r="AE121" s="137">
        <f>[2]datos!CO363</f>
        <v>108.2785521919</v>
      </c>
      <c r="AF121" s="137">
        <f>[2]datos!CR363</f>
        <v>94.045834276099995</v>
      </c>
      <c r="AG121" s="137">
        <f>[2]datos!CU363</f>
        <v>97.1248384644</v>
      </c>
      <c r="AH121" s="137">
        <f>[2]datos!CX363</f>
        <v>101.7219284808</v>
      </c>
      <c r="AI121" s="505">
        <f>[3]Datos!D363</f>
        <v>105.10308744863333</v>
      </c>
    </row>
    <row r="122" spans="1:35" x14ac:dyDescent="0.25">
      <c r="A122" s="295">
        <v>44927</v>
      </c>
      <c r="B122" s="137">
        <f>[2]datos!C364</f>
        <v>99.311467081800004</v>
      </c>
      <c r="C122" s="137">
        <f>[2]datos!F364</f>
        <v>104.1447373483</v>
      </c>
      <c r="D122" s="137">
        <f>[2]datos!I364</f>
        <v>102.49001880340001</v>
      </c>
      <c r="E122" s="137">
        <f>[2]datos!L364</f>
        <v>100.68480233290001</v>
      </c>
      <c r="F122" s="137">
        <f>[2]datos!O364</f>
        <v>135.66840319389999</v>
      </c>
      <c r="G122" s="137">
        <f>[2]datos!R364</f>
        <v>63.591127739000001</v>
      </c>
      <c r="H122" s="137">
        <f>[2]datos!U364</f>
        <v>63.591127739000001</v>
      </c>
      <c r="I122" s="137">
        <f>[2]datos!AA364</f>
        <v>89.729399122399997</v>
      </c>
      <c r="J122" s="137">
        <f>[2]datos!AD364</f>
        <v>88.925489690199996</v>
      </c>
      <c r="K122" s="137">
        <f>[2]datos!AG364</f>
        <v>90.442343237499998</v>
      </c>
      <c r="L122" s="137">
        <f>[2]datos!AJ364</f>
        <v>93.5989544607</v>
      </c>
      <c r="M122" s="137">
        <f>[2]datos!AM364</f>
        <v>104.5837746281</v>
      </c>
      <c r="N122" s="137">
        <f>[2]datos!AP364</f>
        <v>111.56567580559999</v>
      </c>
      <c r="O122" s="137">
        <f>[2]datos!AS364</f>
        <v>94.192523766299999</v>
      </c>
      <c r="P122" s="137">
        <f>[2]datos!AV364</f>
        <v>89.029776783000003</v>
      </c>
      <c r="Q122" s="137">
        <f>[2]datos!AY364</f>
        <v>88.689703421399997</v>
      </c>
      <c r="R122" s="137">
        <f>[2]datos!BB364</f>
        <v>76.112489764100005</v>
      </c>
      <c r="S122" s="137">
        <f>[2]datos!BE364</f>
        <v>93.333855094499995</v>
      </c>
      <c r="T122" s="137">
        <f>[2]datos!BH364</f>
        <v>90.975200997800002</v>
      </c>
      <c r="U122" s="137">
        <f>[2]datos!BK364</f>
        <v>105.6082596772</v>
      </c>
      <c r="V122" s="137">
        <f>[2]datos!BN364</f>
        <v>87.046806211399996</v>
      </c>
      <c r="W122" s="137">
        <f>[2]datos!BQ364</f>
        <v>136.33333054619999</v>
      </c>
      <c r="X122" s="137">
        <f>[2]datos!BT364</f>
        <v>95.232145653399996</v>
      </c>
      <c r="Y122" s="137">
        <f>[2]datos!BW364</f>
        <v>105.5522160861</v>
      </c>
      <c r="Z122" s="137">
        <f>[2]datos!BZ364</f>
        <v>102.8645314921</v>
      </c>
      <c r="AA122" s="137">
        <f>[2]datos!CC364</f>
        <v>110.964924547</v>
      </c>
      <c r="AB122" s="137">
        <f>[2]datos!CF364</f>
        <v>95.854838167899999</v>
      </c>
      <c r="AC122" s="137">
        <f>[2]datos!CI364</f>
        <v>111.9791261382</v>
      </c>
      <c r="AD122" s="137">
        <f>[2]datos!CL364</f>
        <v>108.7782219053</v>
      </c>
      <c r="AE122" s="137">
        <f>[2]datos!CO364</f>
        <v>116.22057916670001</v>
      </c>
      <c r="AF122" s="137">
        <f>[2]datos!CR364</f>
        <v>99.428482860700001</v>
      </c>
      <c r="AG122" s="137">
        <f>[2]datos!CU364</f>
        <v>91.207145788099993</v>
      </c>
      <c r="AH122" s="137">
        <f>[2]datos!CX364</f>
        <v>102.0263440719</v>
      </c>
      <c r="AI122" s="505">
        <f>[3]Datos!D364</f>
        <v>106.20634020227494</v>
      </c>
    </row>
    <row r="123" spans="1:35" x14ac:dyDescent="0.25">
      <c r="A123" s="295">
        <v>44958</v>
      </c>
      <c r="B123" s="137">
        <f>[2]datos!C365</f>
        <v>96.500392645299996</v>
      </c>
      <c r="C123" s="137">
        <f>[2]datos!F365</f>
        <v>97.905473514099995</v>
      </c>
      <c r="D123" s="137">
        <f>[2]datos!I365</f>
        <v>92.331852746600006</v>
      </c>
      <c r="E123" s="137">
        <f>[2]datos!L365</f>
        <v>97.611355060899996</v>
      </c>
      <c r="F123" s="137">
        <f>[2]datos!O365</f>
        <v>155.2982601075</v>
      </c>
      <c r="G123" s="137">
        <f>[2]datos!R365</f>
        <v>60.867045601900003</v>
      </c>
      <c r="H123" s="137">
        <f>[2]datos!U365</f>
        <v>60.867045601900003</v>
      </c>
      <c r="I123" s="137">
        <f>[2]datos!AA365</f>
        <v>87.135697509799996</v>
      </c>
      <c r="J123" s="137">
        <f>[2]datos!AD365</f>
        <v>85.111672667600004</v>
      </c>
      <c r="K123" s="137">
        <f>[2]datos!AG365</f>
        <v>93.319633280299996</v>
      </c>
      <c r="L123" s="137">
        <f>[2]datos!AJ365</f>
        <v>91.710426219200002</v>
      </c>
      <c r="M123" s="137">
        <f>[2]datos!AM365</f>
        <v>102.36554812910001</v>
      </c>
      <c r="N123" s="137">
        <f>[2]datos!AP365</f>
        <v>109.31316261710001</v>
      </c>
      <c r="O123" s="137">
        <f>[2]datos!AS365</f>
        <v>93.647616921999997</v>
      </c>
      <c r="P123" s="137">
        <f>[2]datos!AV365</f>
        <v>88.390395394799995</v>
      </c>
      <c r="Q123" s="137">
        <f>[2]datos!AY365</f>
        <v>86.965431444299995</v>
      </c>
      <c r="R123" s="137">
        <f>[2]datos!BB365</f>
        <v>75.1402012068</v>
      </c>
      <c r="S123" s="137">
        <f>[2]datos!BE365</f>
        <v>91.165137211200005</v>
      </c>
      <c r="T123" s="137">
        <f>[2]datos!BH365</f>
        <v>91.293932090599995</v>
      </c>
      <c r="U123" s="137">
        <f>[2]datos!BK365</f>
        <v>102.52873327739999</v>
      </c>
      <c r="V123" s="137">
        <f>[2]datos!BN365</f>
        <v>85.574369923299997</v>
      </c>
      <c r="W123" s="137">
        <f>[2]datos!BQ365</f>
        <v>113.45319550649999</v>
      </c>
      <c r="X123" s="137">
        <f>[2]datos!BT365</f>
        <v>87.789929219000001</v>
      </c>
      <c r="Y123" s="137">
        <f>[2]datos!BW365</f>
        <v>102.43929613340001</v>
      </c>
      <c r="Z123" s="137">
        <f>[2]datos!BZ365</f>
        <v>95.725424011399994</v>
      </c>
      <c r="AA123" s="137">
        <f>[2]datos!CC365</f>
        <v>103.9324934326</v>
      </c>
      <c r="AB123" s="137">
        <f>[2]datos!CF365</f>
        <v>92.279840312800005</v>
      </c>
      <c r="AC123" s="137">
        <f>[2]datos!CI365</f>
        <v>107.1980338207</v>
      </c>
      <c r="AD123" s="137">
        <f>[2]datos!CL365</f>
        <v>116.4502839014</v>
      </c>
      <c r="AE123" s="137">
        <f>[2]datos!CO365</f>
        <v>114.8321661367</v>
      </c>
      <c r="AF123" s="137">
        <f>[2]datos!CR365</f>
        <v>100.2220051015</v>
      </c>
      <c r="AG123" s="137">
        <f>[2]datos!CU365</f>
        <v>88.859056530800004</v>
      </c>
      <c r="AH123" s="137">
        <f>[2]datos!CX365</f>
        <v>99.1876635558</v>
      </c>
      <c r="AI123" s="505">
        <f>[3]Datos!D365</f>
        <v>103.04020230587042</v>
      </c>
    </row>
    <row r="124" spans="1:35" x14ac:dyDescent="0.25">
      <c r="A124" s="295">
        <v>44986</v>
      </c>
      <c r="B124" s="137">
        <f>[2]datos!C366</f>
        <v>106.1254718082</v>
      </c>
      <c r="C124" s="137">
        <f>[2]datos!F366</f>
        <v>103.3954029798</v>
      </c>
      <c r="D124" s="137">
        <f>[2]datos!I366</f>
        <v>102.6503509921</v>
      </c>
      <c r="E124" s="137">
        <f>[2]datos!L366</f>
        <v>104.2953671045</v>
      </c>
      <c r="F124" s="137">
        <f>[2]datos!O366</f>
        <v>107.0333562143</v>
      </c>
      <c r="G124" s="137">
        <f>[2]datos!R366</f>
        <v>66.033389433500005</v>
      </c>
      <c r="H124" s="137">
        <f>[2]datos!U366</f>
        <v>66.033389433500005</v>
      </c>
      <c r="I124" s="137">
        <f>[2]datos!AA366</f>
        <v>97.591099354199997</v>
      </c>
      <c r="J124" s="137">
        <f>[2]datos!AD366</f>
        <v>97.353098012499999</v>
      </c>
      <c r="K124" s="137">
        <f>[2]datos!AG366</f>
        <v>95.569805215900004</v>
      </c>
      <c r="L124" s="137">
        <f>[2]datos!AJ366</f>
        <v>101.3651998154</v>
      </c>
      <c r="M124" s="137">
        <f>[2]datos!AM366</f>
        <v>112.9628995544</v>
      </c>
      <c r="N124" s="137">
        <f>[2]datos!AP366</f>
        <v>113.1429050588</v>
      </c>
      <c r="O124" s="137">
        <f>[2]datos!AS366</f>
        <v>103.3682818921</v>
      </c>
      <c r="P124" s="137">
        <f>[2]datos!AV366</f>
        <v>96.839357780599997</v>
      </c>
      <c r="Q124" s="137">
        <f>[2]datos!AY366</f>
        <v>94.183950850800002</v>
      </c>
      <c r="R124" s="137">
        <f>[2]datos!BB366</f>
        <v>83.082623881999993</v>
      </c>
      <c r="S124" s="137">
        <f>[2]datos!BE366</f>
        <v>98.574838763100004</v>
      </c>
      <c r="T124" s="137">
        <f>[2]datos!BH366</f>
        <v>110.86864832249999</v>
      </c>
      <c r="U124" s="137">
        <f>[2]datos!BK366</f>
        <v>111.8646212491</v>
      </c>
      <c r="V124" s="137">
        <f>[2]datos!BN366</f>
        <v>97.618583193999996</v>
      </c>
      <c r="W124" s="137">
        <f>[2]datos!BQ366</f>
        <v>139.54325554139999</v>
      </c>
      <c r="X124" s="137">
        <f>[2]datos!BT366</f>
        <v>103.42002709499999</v>
      </c>
      <c r="Y124" s="137">
        <f>[2]datos!BW366</f>
        <v>113.9208426341</v>
      </c>
      <c r="Z124" s="137">
        <f>[2]datos!BZ366</f>
        <v>103.8228789094</v>
      </c>
      <c r="AA124" s="137">
        <f>[2]datos!CC366</f>
        <v>111.4944688053</v>
      </c>
      <c r="AB124" s="137">
        <f>[2]datos!CF366</f>
        <v>104.4583593544</v>
      </c>
      <c r="AC124" s="137">
        <f>[2]datos!CI366</f>
        <v>117.0199816379</v>
      </c>
      <c r="AD124" s="137">
        <f>[2]datos!CL366</f>
        <v>123.5574565303</v>
      </c>
      <c r="AE124" s="137">
        <f>[2]datos!CO366</f>
        <v>125.3491380871</v>
      </c>
      <c r="AF124" s="137">
        <f>[2]datos!CR366</f>
        <v>115.0081027481</v>
      </c>
      <c r="AG124" s="137">
        <f>[2]datos!CU366</f>
        <v>95.951264178100004</v>
      </c>
      <c r="AH124" s="137">
        <f>[2]datos!CX366</f>
        <v>108.8570882337</v>
      </c>
      <c r="AI124" s="505">
        <f>[3]Datos!D366</f>
        <v>112.31919664794667</v>
      </c>
    </row>
    <row r="125" spans="1:35" x14ac:dyDescent="0.25">
      <c r="A125" s="295">
        <v>45017</v>
      </c>
      <c r="B125" s="137">
        <f>[2]datos!C367</f>
        <v>100.2798979783</v>
      </c>
      <c r="C125" s="137">
        <f>[2]datos!F367</f>
        <v>101.3200375628</v>
      </c>
      <c r="D125" s="137">
        <f>[2]datos!I367</f>
        <v>100.59363389729999</v>
      </c>
      <c r="E125" s="137">
        <f>[2]datos!L367</f>
        <v>100.14241868649999</v>
      </c>
      <c r="F125" s="137">
        <f>[2]datos!O367</f>
        <v>113.692968705</v>
      </c>
      <c r="G125" s="137">
        <f>[2]datos!R367</f>
        <v>63.9926071135</v>
      </c>
      <c r="H125" s="137">
        <f>[2]datos!U367</f>
        <v>63.9926071135</v>
      </c>
      <c r="I125" s="137">
        <f>[2]datos!AA367</f>
        <v>95.161861463500003</v>
      </c>
      <c r="J125" s="137">
        <f>[2]datos!AD367</f>
        <v>93.825507329700002</v>
      </c>
      <c r="K125" s="137">
        <f>[2]datos!AG367</f>
        <v>97.628028180699999</v>
      </c>
      <c r="L125" s="137">
        <f>[2]datos!AJ367</f>
        <v>100.08595282020001</v>
      </c>
      <c r="M125" s="137">
        <f>[2]datos!AM367</f>
        <v>105.0062567598</v>
      </c>
      <c r="N125" s="137">
        <f>[2]datos!AP367</f>
        <v>108.9352977452</v>
      </c>
      <c r="O125" s="137">
        <f>[2]datos!AS367</f>
        <v>102.543346375</v>
      </c>
      <c r="P125" s="137">
        <f>[2]datos!AV367</f>
        <v>81.936238415899993</v>
      </c>
      <c r="Q125" s="137">
        <f>[2]datos!AY367</f>
        <v>94.174508688900005</v>
      </c>
      <c r="R125" s="137">
        <f>[2]datos!BB367</f>
        <v>76.846766196800004</v>
      </c>
      <c r="S125" s="137">
        <f>[2]datos!BE367</f>
        <v>89.445345251800006</v>
      </c>
      <c r="T125" s="137">
        <f>[2]datos!BH367</f>
        <v>91.649572337500004</v>
      </c>
      <c r="U125" s="137">
        <f>[2]datos!BK367</f>
        <v>104.3748695351</v>
      </c>
      <c r="V125" s="137">
        <f>[2]datos!BN367</f>
        <v>88.7623001698</v>
      </c>
      <c r="W125" s="137">
        <f>[2]datos!BQ367</f>
        <v>139.14066583019999</v>
      </c>
      <c r="X125" s="137">
        <f>[2]datos!BT367</f>
        <v>91.170710180699999</v>
      </c>
      <c r="Y125" s="137">
        <f>[2]datos!BW367</f>
        <v>104.79929300569999</v>
      </c>
      <c r="Z125" s="137">
        <f>[2]datos!BZ367</f>
        <v>99.006668103899997</v>
      </c>
      <c r="AA125" s="137">
        <f>[2]datos!CC367</f>
        <v>102.99473854110001</v>
      </c>
      <c r="AB125" s="137">
        <f>[2]datos!CF367</f>
        <v>94.421029192700004</v>
      </c>
      <c r="AC125" s="137">
        <f>[2]datos!CI367</f>
        <v>108.63781086429999</v>
      </c>
      <c r="AD125" s="137">
        <f>[2]datos!CL367</f>
        <v>114.18828570869999</v>
      </c>
      <c r="AE125" s="137">
        <f>[2]datos!CO367</f>
        <v>116.6657823725</v>
      </c>
      <c r="AF125" s="137">
        <f>[2]datos!CR367</f>
        <v>104.2575038521</v>
      </c>
      <c r="AG125" s="137">
        <f>[2]datos!CU367</f>
        <v>85.542653625</v>
      </c>
      <c r="AH125" s="137">
        <f>[2]datos!CX367</f>
        <v>100.49293797120001</v>
      </c>
      <c r="AI125" s="505">
        <f>[3]Datos!D367</f>
        <v>105.24191765862243</v>
      </c>
    </row>
    <row r="126" spans="1:35" x14ac:dyDescent="0.25">
      <c r="A126" s="295">
        <v>45047</v>
      </c>
      <c r="B126" s="137">
        <f>[2]datos!C368</f>
        <v>105.0671746685</v>
      </c>
      <c r="C126" s="137">
        <f>[2]datos!F368</f>
        <v>103.5679272078</v>
      </c>
      <c r="D126" s="137">
        <f>[2]datos!I368</f>
        <v>103.2312263096</v>
      </c>
      <c r="E126" s="137">
        <f>[2]datos!L368</f>
        <v>102.4704150486</v>
      </c>
      <c r="F126" s="137">
        <f>[2]datos!O368</f>
        <v>111.6722829772</v>
      </c>
      <c r="G126" s="137">
        <f>[2]datos!R368</f>
        <v>70.3507200377</v>
      </c>
      <c r="H126" s="137">
        <f>[2]datos!U368</f>
        <v>70.3507200377</v>
      </c>
      <c r="I126" s="137">
        <f>[2]datos!AA368</f>
        <v>102.58841735199999</v>
      </c>
      <c r="J126" s="137">
        <f>[2]datos!AD368</f>
        <v>100.90226654510001</v>
      </c>
      <c r="K126" s="137">
        <f>[2]datos!AG368</f>
        <v>111.9462362349</v>
      </c>
      <c r="L126" s="137">
        <f>[2]datos!AJ368</f>
        <v>101.44691056729999</v>
      </c>
      <c r="M126" s="137">
        <f>[2]datos!AM368</f>
        <v>109.349989513</v>
      </c>
      <c r="N126" s="137">
        <f>[2]datos!AP368</f>
        <v>107.8956924594</v>
      </c>
      <c r="O126" s="137">
        <f>[2]datos!AS368</f>
        <v>108.2295345468</v>
      </c>
      <c r="P126" s="137">
        <f>[2]datos!AV368</f>
        <v>87.274524370699993</v>
      </c>
      <c r="Q126" s="137">
        <f>[2]datos!AY368</f>
        <v>104.48782560790001</v>
      </c>
      <c r="R126" s="137">
        <f>[2]datos!BB368</f>
        <v>81.761124157400005</v>
      </c>
      <c r="S126" s="137">
        <f>[2]datos!BE368</f>
        <v>96.775295627600002</v>
      </c>
      <c r="T126" s="137">
        <f>[2]datos!BH368</f>
        <v>90.026215348899996</v>
      </c>
      <c r="U126" s="137">
        <f>[2]datos!BK368</f>
        <v>106.41596330039999</v>
      </c>
      <c r="V126" s="137">
        <f>[2]datos!BN368</f>
        <v>100.83206076579999</v>
      </c>
      <c r="W126" s="137">
        <f>[2]datos!BQ368</f>
        <v>125.8903445926</v>
      </c>
      <c r="X126" s="137">
        <f>[2]datos!BT368</f>
        <v>97.654484261999997</v>
      </c>
      <c r="Y126" s="137">
        <f>[2]datos!BW368</f>
        <v>113.9986667053</v>
      </c>
      <c r="Z126" s="137">
        <f>[2]datos!BZ368</f>
        <v>103.5337011145</v>
      </c>
      <c r="AA126" s="137">
        <f>[2]datos!CC368</f>
        <v>105.2633578017</v>
      </c>
      <c r="AB126" s="137">
        <f>[2]datos!CF368</f>
        <v>99.7434958236</v>
      </c>
      <c r="AC126" s="137">
        <f>[2]datos!CI368</f>
        <v>112.5497050697</v>
      </c>
      <c r="AD126" s="137">
        <f>[2]datos!CL368</f>
        <v>121.4870916979</v>
      </c>
      <c r="AE126" s="137">
        <f>[2]datos!CO368</f>
        <v>120.0830784618</v>
      </c>
      <c r="AF126" s="137">
        <f>[2]datos!CR368</f>
        <v>112.7054960751</v>
      </c>
      <c r="AG126" s="137">
        <f>[2]datos!CU368</f>
        <v>100.2394992052</v>
      </c>
      <c r="AH126" s="137">
        <f>[2]datos!CX368</f>
        <v>104.8229405331</v>
      </c>
      <c r="AI126" s="505">
        <f>[3]Datos!D368</f>
        <v>108.29388450920358</v>
      </c>
    </row>
    <row r="127" spans="1:35" x14ac:dyDescent="0.25">
      <c r="A127" s="295">
        <v>45078</v>
      </c>
      <c r="B127" s="137">
        <f>[2]datos!C369</f>
        <v>102.9836608861</v>
      </c>
      <c r="C127" s="137">
        <f>[2]datos!F369</f>
        <v>103.2707403183</v>
      </c>
      <c r="D127" s="137">
        <f>[2]datos!I369</f>
        <v>99.582947615699993</v>
      </c>
      <c r="E127" s="137">
        <f>[2]datos!L369</f>
        <v>97.728880710699997</v>
      </c>
      <c r="F127" s="137">
        <f>[2]datos!O369</f>
        <v>164.21007173660001</v>
      </c>
      <c r="G127" s="137">
        <f>[2]datos!R369</f>
        <v>72.722200071100005</v>
      </c>
      <c r="H127" s="137">
        <f>[2]datos!U369</f>
        <v>72.722200071100005</v>
      </c>
      <c r="I127" s="137">
        <f>[2]datos!AA369</f>
        <v>94.165265577200003</v>
      </c>
      <c r="J127" s="137">
        <f>[2]datos!AD369</f>
        <v>86.128279371399998</v>
      </c>
      <c r="K127" s="137">
        <f>[2]datos!AG369</f>
        <v>118.4674175008</v>
      </c>
      <c r="L127" s="137">
        <f>[2]datos!AJ369</f>
        <v>112.6284490357</v>
      </c>
      <c r="M127" s="137">
        <f>[2]datos!AM369</f>
        <v>108.3996871109</v>
      </c>
      <c r="N127" s="137">
        <f>[2]datos!AP369</f>
        <v>106.67439048520001</v>
      </c>
      <c r="O127" s="137">
        <f>[2]datos!AS369</f>
        <v>105.8919469291</v>
      </c>
      <c r="P127" s="137">
        <f>[2]datos!AV369</f>
        <v>89.202075241000003</v>
      </c>
      <c r="Q127" s="137">
        <f>[2]datos!AY369</f>
        <v>108.45647405850001</v>
      </c>
      <c r="R127" s="137">
        <f>[2]datos!BB369</f>
        <v>85.075360235100007</v>
      </c>
      <c r="S127" s="137">
        <f>[2]datos!BE369</f>
        <v>98.862746147300001</v>
      </c>
      <c r="T127" s="137">
        <f>[2]datos!BH369</f>
        <v>106.1630128717</v>
      </c>
      <c r="U127" s="137">
        <f>[2]datos!BK369</f>
        <v>101.20221089109999</v>
      </c>
      <c r="V127" s="137">
        <f>[2]datos!BN369</f>
        <v>102.23227348020001</v>
      </c>
      <c r="W127" s="137">
        <f>[2]datos!BQ369</f>
        <v>116.5108990069</v>
      </c>
      <c r="X127" s="137">
        <f>[2]datos!BT369</f>
        <v>94.878253369000007</v>
      </c>
      <c r="Y127" s="137">
        <f>[2]datos!BW369</f>
        <v>113.24561863140001</v>
      </c>
      <c r="Z127" s="137">
        <f>[2]datos!BZ369</f>
        <v>102.5480462055</v>
      </c>
      <c r="AA127" s="137">
        <f>[2]datos!CC369</f>
        <v>101.7843140894</v>
      </c>
      <c r="AB127" s="137">
        <f>[2]datos!CF369</f>
        <v>100.1107125811</v>
      </c>
      <c r="AC127" s="137">
        <f>[2]datos!CI369</f>
        <v>110.9250603876</v>
      </c>
      <c r="AD127" s="137">
        <f>[2]datos!CL369</f>
        <v>124.3726943969</v>
      </c>
      <c r="AE127" s="137">
        <f>[2]datos!CO369</f>
        <v>118.8984282234</v>
      </c>
      <c r="AF127" s="137">
        <f>[2]datos!CR369</f>
        <v>112.6021725125</v>
      </c>
      <c r="AG127" s="137">
        <f>[2]datos!CU369</f>
        <v>93.928180874299997</v>
      </c>
      <c r="AH127" s="137">
        <f>[2]datos!CX369</f>
        <v>104.4217409318</v>
      </c>
      <c r="AI127" s="505">
        <f>[3]Datos!D369</f>
        <v>107.07700578726894</v>
      </c>
    </row>
    <row r="128" spans="1:35" x14ac:dyDescent="0.25">
      <c r="A128" s="295">
        <v>45108</v>
      </c>
      <c r="B128" s="137">
        <f>[2]datos!C370</f>
        <v>102.7450921425</v>
      </c>
      <c r="C128" s="137">
        <f>[2]datos!F370</f>
        <v>101.0435276724</v>
      </c>
      <c r="D128" s="137">
        <f>[2]datos!I370</f>
        <v>101.0312591608</v>
      </c>
      <c r="E128" s="137">
        <f>[2]datos!L370</f>
        <v>98.124754067799998</v>
      </c>
      <c r="F128" s="137">
        <f>[2]datos!O370</f>
        <v>113.7025909589</v>
      </c>
      <c r="G128" s="137">
        <f>[2]datos!R370</f>
        <v>74.379511542299994</v>
      </c>
      <c r="H128" s="137">
        <f>[2]datos!U370</f>
        <v>74.379511542299994</v>
      </c>
      <c r="I128" s="137">
        <f>[2]datos!AA370</f>
        <v>100.6547403197</v>
      </c>
      <c r="J128" s="137">
        <f>[2]datos!AD370</f>
        <v>93.954475046599995</v>
      </c>
      <c r="K128" s="137">
        <f>[2]datos!AG370</f>
        <v>133.6492993265</v>
      </c>
      <c r="L128" s="137">
        <f>[2]datos!AJ370</f>
        <v>101.05301265280001</v>
      </c>
      <c r="M128" s="137">
        <f>[2]datos!AM370</f>
        <v>106.3564875786</v>
      </c>
      <c r="N128" s="137">
        <f>[2]datos!AP370</f>
        <v>105.902819565</v>
      </c>
      <c r="O128" s="137">
        <f>[2]datos!AS370</f>
        <v>106.3343390349</v>
      </c>
      <c r="P128" s="137">
        <f>[2]datos!AV370</f>
        <v>84.816623321799995</v>
      </c>
      <c r="Q128" s="137">
        <f>[2]datos!AY370</f>
        <v>92.709518123099997</v>
      </c>
      <c r="R128" s="137">
        <f>[2]datos!BB370</f>
        <v>78.540530189899997</v>
      </c>
      <c r="S128" s="137">
        <f>[2]datos!BE370</f>
        <v>100.2709776241</v>
      </c>
      <c r="T128" s="137">
        <f>[2]datos!BH370</f>
        <v>87.606832350600001</v>
      </c>
      <c r="U128" s="137">
        <f>[2]datos!BK370</f>
        <v>101.0229635992</v>
      </c>
      <c r="V128" s="137">
        <f>[2]datos!BN370</f>
        <v>100.2193364574</v>
      </c>
      <c r="W128" s="137">
        <f>[2]datos!BQ370</f>
        <v>129.01304841460001</v>
      </c>
      <c r="X128" s="137">
        <f>[2]datos!BT370</f>
        <v>97.458190167500007</v>
      </c>
      <c r="Y128" s="137">
        <f>[2]datos!BW370</f>
        <v>106.5357752689</v>
      </c>
      <c r="Z128" s="137">
        <f>[2]datos!BZ370</f>
        <v>102.4973977728</v>
      </c>
      <c r="AA128" s="137">
        <f>[2]datos!CC370</f>
        <v>101.65876593749999</v>
      </c>
      <c r="AB128" s="137">
        <f>[2]datos!CF370</f>
        <v>99.181180850600001</v>
      </c>
      <c r="AC128" s="137">
        <f>[2]datos!CI370</f>
        <v>108.7118271267</v>
      </c>
      <c r="AD128" s="137">
        <f>[2]datos!CL370</f>
        <v>120.90610736399999</v>
      </c>
      <c r="AE128" s="137">
        <f>[2]datos!CO370</f>
        <v>122.0444623719</v>
      </c>
      <c r="AF128" s="137">
        <f>[2]datos!CR370</f>
        <v>105.80002281589999</v>
      </c>
      <c r="AG128" s="137">
        <f>[2]datos!CU370</f>
        <v>90.903774089199999</v>
      </c>
      <c r="AH128" s="137">
        <f>[2]datos!CX370</f>
        <v>103.8592704842</v>
      </c>
      <c r="AI128" s="505">
        <f>[3]Datos!D370</f>
        <v>106.53162811534091</v>
      </c>
    </row>
    <row r="129" spans="1:35" x14ac:dyDescent="0.25">
      <c r="A129" s="295">
        <v>45139</v>
      </c>
      <c r="B129" s="137">
        <f>[2]datos!C371</f>
        <v>106.4508124701</v>
      </c>
      <c r="C129" s="137">
        <f>[2]datos!F371</f>
        <v>101.69796463190001</v>
      </c>
      <c r="D129" s="137">
        <f>[2]datos!I371</f>
        <v>102.1959392821</v>
      </c>
      <c r="E129" s="137">
        <f>[2]datos!L371</f>
        <v>97.960544764199994</v>
      </c>
      <c r="F129" s="137">
        <f>[2]datos!O371</f>
        <v>112.7344935162</v>
      </c>
      <c r="G129" s="137">
        <f>[2]datos!R371</f>
        <v>76.3349982334</v>
      </c>
      <c r="H129" s="137">
        <f>[2]datos!U371</f>
        <v>76.3349982334</v>
      </c>
      <c r="I129" s="137">
        <f>[2]datos!AA371</f>
        <v>106.2594078445</v>
      </c>
      <c r="J129" s="137">
        <f>[2]datos!AD371</f>
        <v>97.381819084699998</v>
      </c>
      <c r="K129" s="137">
        <f>[2]datos!AG371</f>
        <v>149.05821254599999</v>
      </c>
      <c r="L129" s="137">
        <f>[2]datos!AJ371</f>
        <v>107.8676404679</v>
      </c>
      <c r="M129" s="137">
        <f>[2]datos!AM371</f>
        <v>110.2505552578</v>
      </c>
      <c r="N129" s="137">
        <f>[2]datos!AP371</f>
        <v>106.9545819288</v>
      </c>
      <c r="O129" s="137">
        <f>[2]datos!AS371</f>
        <v>109.307126419</v>
      </c>
      <c r="P129" s="137">
        <f>[2]datos!AV371</f>
        <v>90.541811757900007</v>
      </c>
      <c r="Q129" s="137">
        <f>[2]datos!AY371</f>
        <v>101.805699903</v>
      </c>
      <c r="R129" s="137">
        <f>[2]datos!BB371</f>
        <v>88.265717259699997</v>
      </c>
      <c r="S129" s="137">
        <f>[2]datos!BE371</f>
        <v>103.28791496220001</v>
      </c>
      <c r="T129" s="137">
        <f>[2]datos!BH371</f>
        <v>102.87121106550001</v>
      </c>
      <c r="U129" s="137">
        <f>[2]datos!BK371</f>
        <v>104.2133171656</v>
      </c>
      <c r="V129" s="137">
        <f>[2]datos!BN371</f>
        <v>107.0136985112</v>
      </c>
      <c r="W129" s="137">
        <f>[2]datos!BQ371</f>
        <v>127.658518402</v>
      </c>
      <c r="X129" s="137">
        <f>[2]datos!BT371</f>
        <v>100.0099427741</v>
      </c>
      <c r="Y129" s="137">
        <f>[2]datos!BW371</f>
        <v>110.28193904690001</v>
      </c>
      <c r="Z129" s="137">
        <f>[2]datos!BZ371</f>
        <v>100.66381126580001</v>
      </c>
      <c r="AA129" s="137">
        <f>[2]datos!CC371</f>
        <v>106.9238427109</v>
      </c>
      <c r="AB129" s="137">
        <f>[2]datos!CF371</f>
        <v>106.6979483332</v>
      </c>
      <c r="AC129" s="137">
        <f>[2]datos!CI371</f>
        <v>109.5488053573</v>
      </c>
      <c r="AD129" s="137">
        <f>[2]datos!CL371</f>
        <v>128.78401448650001</v>
      </c>
      <c r="AE129" s="137">
        <f>[2]datos!CO371</f>
        <v>119.654105016</v>
      </c>
      <c r="AF129" s="137">
        <f>[2]datos!CR371</f>
        <v>113.09760470329999</v>
      </c>
      <c r="AG129" s="137">
        <f>[2]datos!CU371</f>
        <v>90.920341173899999</v>
      </c>
      <c r="AH129" s="137">
        <f>[2]datos!CX371</f>
        <v>103.9746552714</v>
      </c>
      <c r="AI129" s="505">
        <f>[3]Datos!D371</f>
        <v>109.35448096624307</v>
      </c>
    </row>
    <row r="130" spans="1:35" x14ac:dyDescent="0.25">
      <c r="A130" s="295">
        <v>45170</v>
      </c>
      <c r="B130" s="137">
        <f>[2]datos!C372</f>
        <v>102.9955035615</v>
      </c>
      <c r="C130" s="137">
        <f>[2]datos!F372</f>
        <v>97.699482185400001</v>
      </c>
      <c r="D130" s="137">
        <f>[2]datos!I372</f>
        <v>98.513616669000001</v>
      </c>
      <c r="E130" s="137">
        <f>[2]datos!L372</f>
        <v>95.689029202599997</v>
      </c>
      <c r="F130" s="137">
        <f>[2]datos!O372</f>
        <v>98.135141546900002</v>
      </c>
      <c r="G130" s="137">
        <f>[2]datos!R372</f>
        <v>73.839160137099995</v>
      </c>
      <c r="H130" s="137">
        <f>[2]datos!U372</f>
        <v>73.839160137099995</v>
      </c>
      <c r="I130" s="137">
        <f>[2]datos!AA372</f>
        <v>103.4139522607</v>
      </c>
      <c r="J130" s="137">
        <f>[2]datos!AD372</f>
        <v>93.938937664999997</v>
      </c>
      <c r="K130" s="137">
        <f>[2]datos!AG372</f>
        <v>152.36897682110001</v>
      </c>
      <c r="L130" s="137">
        <f>[2]datos!AJ372</f>
        <v>101.273044523</v>
      </c>
      <c r="M130" s="137">
        <f>[2]datos!AM372</f>
        <v>106.62845037069999</v>
      </c>
      <c r="N130" s="137">
        <f>[2]datos!AP372</f>
        <v>103.9587996443</v>
      </c>
      <c r="O130" s="137">
        <f>[2]datos!AS372</f>
        <v>108.5467820683</v>
      </c>
      <c r="P130" s="137">
        <f>[2]datos!AV372</f>
        <v>89.201612706399999</v>
      </c>
      <c r="Q130" s="137">
        <f>[2]datos!AY372</f>
        <v>109.9667633998</v>
      </c>
      <c r="R130" s="137">
        <f>[2]datos!BB372</f>
        <v>85.605332134500003</v>
      </c>
      <c r="S130" s="137">
        <f>[2]datos!BE372</f>
        <v>97.044175456299996</v>
      </c>
      <c r="T130" s="137">
        <f>[2]datos!BH372</f>
        <v>83.302080271500003</v>
      </c>
      <c r="U130" s="137">
        <f>[2]datos!BK372</f>
        <v>100.3242879255</v>
      </c>
      <c r="V130" s="137">
        <f>[2]datos!BN372</f>
        <v>98.175948809999994</v>
      </c>
      <c r="W130" s="137">
        <f>[2]datos!BQ372</f>
        <v>112.0366027187</v>
      </c>
      <c r="X130" s="137">
        <f>[2]datos!BT372</f>
        <v>96.503404145299996</v>
      </c>
      <c r="Y130" s="137">
        <f>[2]datos!BW372</f>
        <v>105.1350024561</v>
      </c>
      <c r="Z130" s="137">
        <f>[2]datos!BZ372</f>
        <v>97.430310591500003</v>
      </c>
      <c r="AA130" s="137">
        <f>[2]datos!CC372</f>
        <v>104.54683278829999</v>
      </c>
      <c r="AB130" s="137">
        <f>[2]datos!CF372</f>
        <v>105.2515122838</v>
      </c>
      <c r="AC130" s="137">
        <f>[2]datos!CI372</f>
        <v>99.983970500400005</v>
      </c>
      <c r="AD130" s="137">
        <f>[2]datos!CL372</f>
        <v>118.86326960140001</v>
      </c>
      <c r="AE130" s="137">
        <f>[2]datos!CO372</f>
        <v>117.6936807961</v>
      </c>
      <c r="AF130" s="137">
        <f>[2]datos!CR372</f>
        <v>112.6673174724</v>
      </c>
      <c r="AG130" s="137">
        <f>[2]datos!CU372</f>
        <v>87.016774998299994</v>
      </c>
      <c r="AH130" s="137">
        <f>[2]datos!CX372</f>
        <v>103.8954046051</v>
      </c>
      <c r="AI130" s="505">
        <f>[3]Datos!D372</f>
        <v>104.72779017369668</v>
      </c>
    </row>
    <row r="131" spans="1:35" x14ac:dyDescent="0.25">
      <c r="A131" s="295">
        <v>45200</v>
      </c>
      <c r="B131" s="137">
        <f>[2]datos!C373</f>
        <v>107.445385191</v>
      </c>
      <c r="C131" s="137">
        <f>[2]datos!F373</f>
        <v>100.5048986164</v>
      </c>
      <c r="D131" s="137">
        <f>[2]datos!I373</f>
        <v>101.0136976962</v>
      </c>
      <c r="E131" s="137">
        <f>[2]datos!L373</f>
        <v>97.513379950900003</v>
      </c>
      <c r="F131" s="137">
        <f>[2]datos!O373</f>
        <v>108.2289320682</v>
      </c>
      <c r="G131" s="137">
        <f>[2]datos!R373</f>
        <v>72.705213688900002</v>
      </c>
      <c r="H131" s="137">
        <f>[2]datos!U373</f>
        <v>72.705213688900002</v>
      </c>
      <c r="I131" s="137">
        <f>[2]datos!AA373</f>
        <v>113.974829173</v>
      </c>
      <c r="J131" s="137">
        <f>[2]datos!AD373</f>
        <v>105.2358118873</v>
      </c>
      <c r="K131" s="137">
        <f>[2]datos!AG373</f>
        <v>159.32818279509999</v>
      </c>
      <c r="L131" s="137">
        <f>[2]datos!AJ373</f>
        <v>111.76350444169999</v>
      </c>
      <c r="M131" s="137">
        <f>[2]datos!AM373</f>
        <v>110.09165270939999</v>
      </c>
      <c r="N131" s="137">
        <f>[2]datos!AP373</f>
        <v>106.1234925609</v>
      </c>
      <c r="O131" s="137">
        <f>[2]datos!AS373</f>
        <v>109.09672229740001</v>
      </c>
      <c r="P131" s="137">
        <f>[2]datos!AV373</f>
        <v>91.183703825600006</v>
      </c>
      <c r="Q131" s="137">
        <f>[2]datos!AY373</f>
        <v>103.91460479280001</v>
      </c>
      <c r="R131" s="137">
        <f>[2]datos!BB373</f>
        <v>90.548291001199999</v>
      </c>
      <c r="S131" s="137">
        <f>[2]datos!BE373</f>
        <v>99.427956829699994</v>
      </c>
      <c r="T131" s="137">
        <f>[2]datos!BH373</f>
        <v>87.139768693099995</v>
      </c>
      <c r="U131" s="137">
        <f>[2]datos!BK373</f>
        <v>101.223843344</v>
      </c>
      <c r="V131" s="137">
        <f>[2]datos!BN373</f>
        <v>106.51347158980001</v>
      </c>
      <c r="W131" s="137">
        <f>[2]datos!BQ373</f>
        <v>96.257152548799993</v>
      </c>
      <c r="X131" s="137">
        <f>[2]datos!BT373</f>
        <v>102.6423816257</v>
      </c>
      <c r="Y131" s="137">
        <f>[2]datos!BW373</f>
        <v>110.7116619504</v>
      </c>
      <c r="Z131" s="137">
        <f>[2]datos!BZ373</f>
        <v>99.612573894400001</v>
      </c>
      <c r="AA131" s="137">
        <f>[2]datos!CC373</f>
        <v>101.6895231309</v>
      </c>
      <c r="AB131" s="137">
        <f>[2]datos!CF373</f>
        <v>103.4523495114</v>
      </c>
      <c r="AC131" s="137">
        <f>[2]datos!CI373</f>
        <v>112.6006000222</v>
      </c>
      <c r="AD131" s="137">
        <f>[2]datos!CL373</f>
        <v>125.5264486992</v>
      </c>
      <c r="AE131" s="137">
        <f>[2]datos!CO373</f>
        <v>125.55973232629999</v>
      </c>
      <c r="AF131" s="137">
        <f>[2]datos!CR373</f>
        <v>117.9250296637</v>
      </c>
      <c r="AG131" s="137">
        <f>[2]datos!CU373</f>
        <v>102.16925261430001</v>
      </c>
      <c r="AH131" s="137">
        <f>[2]datos!CX373</f>
        <v>107.4615537352</v>
      </c>
      <c r="AI131" s="505">
        <f>[3]Datos!D373</f>
        <v>107.62619229531506</v>
      </c>
    </row>
    <row r="132" spans="1:35" x14ac:dyDescent="0.25">
      <c r="A132" s="295">
        <v>45231</v>
      </c>
      <c r="B132" s="137">
        <f>[2]datos!C374</f>
        <v>104.2063160025</v>
      </c>
      <c r="C132" s="137">
        <f>[2]datos!F374</f>
        <v>96.059626067799996</v>
      </c>
      <c r="D132" s="137">
        <f>[2]datos!I374</f>
        <v>97.713444691399999</v>
      </c>
      <c r="E132" s="137">
        <f>[2]datos!L374</f>
        <v>95.993200204700003</v>
      </c>
      <c r="F132" s="137">
        <f>[2]datos!O374</f>
        <v>79.689993372199993</v>
      </c>
      <c r="G132" s="137">
        <f>[2]datos!R374</f>
        <v>67.760360962899995</v>
      </c>
      <c r="H132" s="137">
        <f>[2]datos!U374</f>
        <v>67.760360962899995</v>
      </c>
      <c r="I132" s="137">
        <f>[2]datos!AA374</f>
        <v>110.5655294293</v>
      </c>
      <c r="J132" s="137">
        <f>[2]datos!AD374</f>
        <v>101.61552281580001</v>
      </c>
      <c r="K132" s="137">
        <f>[2]datos!AG374</f>
        <v>164.24895128290001</v>
      </c>
      <c r="L132" s="137">
        <f>[2]datos!AJ374</f>
        <v>99.781859029700001</v>
      </c>
      <c r="M132" s="137">
        <f>[2]datos!AM374</f>
        <v>107.2975494599</v>
      </c>
      <c r="N132" s="137">
        <f>[2]datos!AP374</f>
        <v>109.1861201313</v>
      </c>
      <c r="O132" s="137">
        <f>[2]datos!AS374</f>
        <v>107.0983005872</v>
      </c>
      <c r="P132" s="137">
        <f>[2]datos!AV374</f>
        <v>84.465114600700005</v>
      </c>
      <c r="Q132" s="137">
        <f>[2]datos!AY374</f>
        <v>96.232729170900001</v>
      </c>
      <c r="R132" s="137">
        <f>[2]datos!BB374</f>
        <v>87.479137658499994</v>
      </c>
      <c r="S132" s="137">
        <f>[2]datos!BE374</f>
        <v>92.118490908400005</v>
      </c>
      <c r="T132" s="137">
        <f>[2]datos!BH374</f>
        <v>90.917439145100005</v>
      </c>
      <c r="U132" s="137">
        <f>[2]datos!BK374</f>
        <v>98.911992386400001</v>
      </c>
      <c r="V132" s="137">
        <f>[2]datos!BN374</f>
        <v>98.156620098700003</v>
      </c>
      <c r="W132" s="137">
        <f>[2]datos!BQ374</f>
        <v>114.89597559160001</v>
      </c>
      <c r="X132" s="137">
        <f>[2]datos!BT374</f>
        <v>97.836254854700002</v>
      </c>
      <c r="Y132" s="137">
        <f>[2]datos!BW374</f>
        <v>107.6599302824</v>
      </c>
      <c r="Z132" s="137">
        <f>[2]datos!BZ374</f>
        <v>98.656331659700001</v>
      </c>
      <c r="AA132" s="137">
        <f>[2]datos!CC374</f>
        <v>104.8716942865</v>
      </c>
      <c r="AB132" s="137">
        <f>[2]datos!CF374</f>
        <v>98.141222151400001</v>
      </c>
      <c r="AC132" s="137">
        <f>[2]datos!CI374</f>
        <v>99.350591245100006</v>
      </c>
      <c r="AD132" s="137">
        <f>[2]datos!CL374</f>
        <v>123.6980302028</v>
      </c>
      <c r="AE132" s="137">
        <f>[2]datos!CO374</f>
        <v>118.6671241369</v>
      </c>
      <c r="AF132" s="137">
        <f>[2]datos!CR374</f>
        <v>109.15248192769999</v>
      </c>
      <c r="AG132" s="137">
        <f>[2]datos!CU374</f>
        <v>99.851363631500007</v>
      </c>
      <c r="AH132" s="137">
        <f>[2]datos!CX374</f>
        <v>104.5918296385</v>
      </c>
      <c r="AI132" s="505">
        <f>[3]Datos!D374</f>
        <v>106.71373195732835</v>
      </c>
    </row>
    <row r="133" spans="1:35" x14ac:dyDescent="0.25">
      <c r="A133" s="295">
        <v>45261</v>
      </c>
      <c r="B133" s="137">
        <f>[2]datos!C375</f>
        <v>99.289939831400005</v>
      </c>
      <c r="C133" s="137">
        <f>[2]datos!F375</f>
        <v>101.9592645307</v>
      </c>
      <c r="D133" s="137">
        <f>[2]datos!I375</f>
        <v>99.424885219000004</v>
      </c>
      <c r="E133" s="137">
        <f>[2]datos!L375</f>
        <v>93.949229777699998</v>
      </c>
      <c r="F133" s="137">
        <f>[2]datos!O375</f>
        <v>161.88333832160001</v>
      </c>
      <c r="G133" s="137">
        <f>[2]datos!R375</f>
        <v>63.443012591900001</v>
      </c>
      <c r="H133" s="137">
        <f>[2]datos!U375</f>
        <v>63.443012591900001</v>
      </c>
      <c r="I133" s="137">
        <f>[2]datos!AA375</f>
        <v>108.95798927529999</v>
      </c>
      <c r="J133" s="137">
        <f>[2]datos!AD375</f>
        <v>96.560591452699995</v>
      </c>
      <c r="K133" s="137">
        <f>[2]datos!AG375</f>
        <v>159.22217393170001</v>
      </c>
      <c r="L133" s="137">
        <f>[2]datos!AJ375</f>
        <v>122.39387844149999</v>
      </c>
      <c r="M133" s="137">
        <f>[2]datos!AM375</f>
        <v>99.233465656199996</v>
      </c>
      <c r="N133" s="137">
        <f>[2]datos!AP375</f>
        <v>111.6527976818</v>
      </c>
      <c r="O133" s="137">
        <f>[2]datos!AS375</f>
        <v>99.941710736600001</v>
      </c>
      <c r="P133" s="137">
        <f>[2]datos!AV375</f>
        <v>64.282296768099997</v>
      </c>
      <c r="Q133" s="137">
        <f>[2]datos!AY375</f>
        <v>91.157477957300003</v>
      </c>
      <c r="R133" s="137">
        <f>[2]datos!BB375</f>
        <v>70.135727439999997</v>
      </c>
      <c r="S133" s="137">
        <f>[2]datos!BE375</f>
        <v>74.929974943900007</v>
      </c>
      <c r="T133" s="137">
        <f>[2]datos!BH375</f>
        <v>72.845107667400001</v>
      </c>
      <c r="U133" s="137">
        <f>[2]datos!BK375</f>
        <v>93.179835420800003</v>
      </c>
      <c r="V133" s="137">
        <f>[2]datos!BN375</f>
        <v>103.9839189038</v>
      </c>
      <c r="W133" s="137">
        <f>[2]datos!BQ375</f>
        <v>130.78072974739999</v>
      </c>
      <c r="X133" s="137">
        <f>[2]datos!BT375</f>
        <v>96.446215607200003</v>
      </c>
      <c r="Y133" s="137">
        <f>[2]datos!BW375</f>
        <v>92.4602209918</v>
      </c>
      <c r="Z133" s="137">
        <f>[2]datos!BZ375</f>
        <v>96.094426336200002</v>
      </c>
      <c r="AA133" s="137">
        <f>[2]datos!CC375</f>
        <v>101.5036394605</v>
      </c>
      <c r="AB133" s="137">
        <f>[2]datos!CF375</f>
        <v>88.985296099999999</v>
      </c>
      <c r="AC133" s="137">
        <f>[2]datos!CI375</f>
        <v>92.037448988400001</v>
      </c>
      <c r="AD133" s="137">
        <f>[2]datos!CL375</f>
        <v>116.7534472225</v>
      </c>
      <c r="AE133" s="137">
        <f>[2]datos!CO375</f>
        <v>108.4760653363</v>
      </c>
      <c r="AF133" s="137">
        <f>[2]datos!CR375</f>
        <v>86.715024491799994</v>
      </c>
      <c r="AG133" s="137">
        <f>[2]datos!CU375</f>
        <v>89.4414023888</v>
      </c>
      <c r="AH133" s="137">
        <f>[2]datos!CX375</f>
        <v>102.9001871208</v>
      </c>
      <c r="AI133" s="505">
        <f>[3]Datos!D375</f>
        <v>103.17349322246402</v>
      </c>
    </row>
    <row r="134" spans="1:35" x14ac:dyDescent="0.25">
      <c r="A134" s="295">
        <v>45292</v>
      </c>
      <c r="B134" s="137">
        <f>[2]datos!C376</f>
        <v>101.6635876589</v>
      </c>
      <c r="C134" s="137">
        <f>[2]datos!F376</f>
        <v>102.42466032039999</v>
      </c>
      <c r="D134" s="137">
        <f>[2]datos!I376</f>
        <v>99.218864420599999</v>
      </c>
      <c r="E134" s="137">
        <f>[2]datos!L376</f>
        <v>100.96282310150001</v>
      </c>
      <c r="F134" s="137">
        <f>[2]datos!O376</f>
        <v>140.98717402779999</v>
      </c>
      <c r="G134" s="137">
        <f>[2]datos!R376</f>
        <v>59.451426034000001</v>
      </c>
      <c r="H134" s="137">
        <f>[2]datos!U376</f>
        <v>59.451426034000001</v>
      </c>
      <c r="I134" s="137">
        <f>[2]datos!AA376</f>
        <v>103.90542911599999</v>
      </c>
      <c r="J134" s="137">
        <f>[2]datos!AD376</f>
        <v>96.994332436199997</v>
      </c>
      <c r="K134" s="137">
        <f>[2]datos!AG376</f>
        <v>136.18266281039999</v>
      </c>
      <c r="L134" s="137">
        <f>[2]datos!AJ376</f>
        <v>106.3832911328</v>
      </c>
      <c r="M134" s="137">
        <f>[2]datos!AM376</f>
        <v>104.7961573967</v>
      </c>
      <c r="N134" s="137">
        <f>[2]datos!AP376</f>
        <v>111.03203865170001</v>
      </c>
      <c r="O134" s="137">
        <f>[2]datos!AS376</f>
        <v>96.159305586499997</v>
      </c>
      <c r="P134" s="137">
        <f>[2]datos!AV376</f>
        <v>79.897366227099994</v>
      </c>
      <c r="Q134" s="137">
        <f>[2]datos!AY376</f>
        <v>86.742450816300007</v>
      </c>
      <c r="R134" s="137">
        <f>[2]datos!BB376</f>
        <v>73.936865190999995</v>
      </c>
      <c r="S134" s="137">
        <f>[2]datos!BE376</f>
        <v>78.787704816399994</v>
      </c>
      <c r="T134" s="137">
        <f>[2]datos!BH376</f>
        <v>80.339434676600007</v>
      </c>
      <c r="U134" s="137">
        <f>[2]datos!BK376</f>
        <v>100.2063315181</v>
      </c>
      <c r="V134" s="137">
        <f>[2]datos!BN376</f>
        <v>88.239519840100002</v>
      </c>
      <c r="W134" s="137">
        <f>[2]datos!BQ376</f>
        <v>150.8308193698</v>
      </c>
      <c r="X134" s="137">
        <f>[2]datos!BT376</f>
        <v>101.8980601582</v>
      </c>
      <c r="Y134" s="137">
        <f>[2]datos!BW376</f>
        <v>103.1808228518</v>
      </c>
      <c r="Z134" s="137">
        <f>[2]datos!BZ376</f>
        <v>98.478795737799999</v>
      </c>
      <c r="AA134" s="137">
        <f>[2]datos!CC376</f>
        <v>109.4480685954</v>
      </c>
      <c r="AB134" s="137">
        <f>[2]datos!CF376</f>
        <v>97.820500139000004</v>
      </c>
      <c r="AC134" s="137">
        <f>[2]datos!CI376</f>
        <v>104.1952856808</v>
      </c>
      <c r="AD134" s="137">
        <f>[2]datos!CL376</f>
        <v>110.90770936449999</v>
      </c>
      <c r="AE134" s="137">
        <f>[2]datos!CO376</f>
        <v>113.9193029342</v>
      </c>
      <c r="AF134" s="137">
        <f>[2]datos!CR376</f>
        <v>99.588459090000001</v>
      </c>
      <c r="AG134" s="137">
        <f>[2]datos!CU376</f>
        <v>91.204188050699997</v>
      </c>
      <c r="AH134" s="137">
        <f>[2]datos!CX376</f>
        <v>103.90911601160001</v>
      </c>
      <c r="AI134" s="505">
        <f>[3]Datos!D376</f>
        <v>106.43521729367302</v>
      </c>
    </row>
    <row r="135" spans="1:35" x14ac:dyDescent="0.25">
      <c r="A135" s="295">
        <v>45323</v>
      </c>
      <c r="B135" s="137">
        <f>[2]datos!C377</f>
        <v>98.701406817899993</v>
      </c>
      <c r="C135" s="137">
        <f>[2]datos!F377</f>
        <v>96.474921414899995</v>
      </c>
      <c r="D135" s="137">
        <f>[2]datos!I377</f>
        <v>91.630040769800004</v>
      </c>
      <c r="E135" s="137">
        <f>[2]datos!L377</f>
        <v>98.0015167854</v>
      </c>
      <c r="F135" s="137">
        <f>[2]datos!O377</f>
        <v>138.7092912805</v>
      </c>
      <c r="G135" s="137">
        <f>[2]datos!R377</f>
        <v>58.901495381300002</v>
      </c>
      <c r="H135" s="137">
        <f>[2]datos!U377</f>
        <v>58.901495381300002</v>
      </c>
      <c r="I135" s="137">
        <f>[2]datos!AA377</f>
        <v>94.514952294099999</v>
      </c>
      <c r="J135" s="137">
        <f>[2]datos!AD377</f>
        <v>85.784204135899998</v>
      </c>
      <c r="K135" s="137">
        <f>[2]datos!AG377</f>
        <v>136.97805786180001</v>
      </c>
      <c r="L135" s="137">
        <f>[2]datos!AJ377</f>
        <v>95.658314758100005</v>
      </c>
      <c r="M135" s="137">
        <f>[2]datos!AM377</f>
        <v>104.11242942120001</v>
      </c>
      <c r="N135" s="137">
        <f>[2]datos!AP377</f>
        <v>109.1884030184</v>
      </c>
      <c r="O135" s="137">
        <f>[2]datos!AS377</f>
        <v>97.447124345999995</v>
      </c>
      <c r="P135" s="137">
        <f>[2]datos!AV377</f>
        <v>81.185935318600002</v>
      </c>
      <c r="Q135" s="137">
        <f>[2]datos!AY377</f>
        <v>83.532696681700003</v>
      </c>
      <c r="R135" s="137">
        <f>[2]datos!BB377</f>
        <v>68.981591965299998</v>
      </c>
      <c r="S135" s="137">
        <f>[2]datos!BE377</f>
        <v>79.284500734000005</v>
      </c>
      <c r="T135" s="137">
        <f>[2]datos!BH377</f>
        <v>87.909764128099994</v>
      </c>
      <c r="U135" s="137">
        <f>[2]datos!BK377</f>
        <v>98.079071835700006</v>
      </c>
      <c r="V135" s="137">
        <f>[2]datos!BN377</f>
        <v>83.344337224300006</v>
      </c>
      <c r="W135" s="137">
        <f>[2]datos!BQ377</f>
        <v>134.41813770920001</v>
      </c>
      <c r="X135" s="137">
        <f>[2]datos!BT377</f>
        <v>100.136786527</v>
      </c>
      <c r="Y135" s="137">
        <f>[2]datos!BW377</f>
        <v>101.6575322739</v>
      </c>
      <c r="Z135" s="137">
        <f>[2]datos!BZ377</f>
        <v>94.811010956999993</v>
      </c>
      <c r="AA135" s="137">
        <f>[2]datos!CC377</f>
        <v>100.79607787339999</v>
      </c>
      <c r="AB135" s="137">
        <f>[2]datos!CF377</f>
        <v>93.243546166499996</v>
      </c>
      <c r="AC135" s="137">
        <f>[2]datos!CI377</f>
        <v>100.8917012555</v>
      </c>
      <c r="AD135" s="137">
        <f>[2]datos!CL377</f>
        <v>111.8569924996</v>
      </c>
      <c r="AE135" s="137">
        <f>[2]datos!CO377</f>
        <v>111.37815146760001</v>
      </c>
      <c r="AF135" s="137">
        <f>[2]datos!CR377</f>
        <v>105.50912325909999</v>
      </c>
      <c r="AG135" s="137">
        <f>[2]datos!CU377</f>
        <v>85.622596210599994</v>
      </c>
      <c r="AH135" s="137">
        <f>[2]datos!CX377</f>
        <v>101.7835931565</v>
      </c>
      <c r="AI135" s="505">
        <f>[3]Datos!D377</f>
        <v>103.67283697109475</v>
      </c>
    </row>
    <row r="136" spans="1:35" x14ac:dyDescent="0.25">
      <c r="A136" s="295">
        <v>45352</v>
      </c>
      <c r="B136" s="137">
        <f>[2]datos!C378</f>
        <v>102.0336161126</v>
      </c>
      <c r="C136" s="137">
        <f>[2]datos!F378</f>
        <v>94.655804531499996</v>
      </c>
      <c r="D136" s="137">
        <f>[2]datos!I378</f>
        <v>97.397438109999996</v>
      </c>
      <c r="E136" s="137">
        <f>[2]datos!L378</f>
        <v>89.272991668399996</v>
      </c>
      <c r="F136" s="137">
        <f>[2]datos!O378</f>
        <v>90.163993206699999</v>
      </c>
      <c r="G136" s="137">
        <f>[2]datos!R378</f>
        <v>63.150892344500001</v>
      </c>
      <c r="H136" s="137">
        <f>[2]datos!U378</f>
        <v>63.150892344500001</v>
      </c>
      <c r="I136" s="137">
        <f>[2]datos!AA378</f>
        <v>101.6282472999</v>
      </c>
      <c r="J136" s="137">
        <f>[2]datos!AD378</f>
        <v>95.834392602999998</v>
      </c>
      <c r="K136" s="137">
        <f>[2]datos!AG378</f>
        <v>134.7631292419</v>
      </c>
      <c r="L136" s="137">
        <f>[2]datos!AJ378</f>
        <v>96.551869573000005</v>
      </c>
      <c r="M136" s="137">
        <f>[2]datos!AM378</f>
        <v>107.2280283289</v>
      </c>
      <c r="N136" s="137">
        <f>[2]datos!AP378</f>
        <v>110.1015653263</v>
      </c>
      <c r="O136" s="137">
        <f>[2]datos!AS378</f>
        <v>102.43353060930001</v>
      </c>
      <c r="P136" s="137">
        <f>[2]datos!AV378</f>
        <v>82.625252379900004</v>
      </c>
      <c r="Q136" s="137">
        <f>[2]datos!AY378</f>
        <v>87.295994900599993</v>
      </c>
      <c r="R136" s="137">
        <f>[2]datos!BB378</f>
        <v>69.696871922699998</v>
      </c>
      <c r="S136" s="137">
        <f>[2]datos!BE378</f>
        <v>76.350953902100002</v>
      </c>
      <c r="T136" s="137">
        <f>[2]datos!BH378</f>
        <v>90.142282076000001</v>
      </c>
      <c r="U136" s="137">
        <f>[2]datos!BK378</f>
        <v>100.78146814989999</v>
      </c>
      <c r="V136" s="137">
        <f>[2]datos!BN378</f>
        <v>86.183512783699996</v>
      </c>
      <c r="W136" s="137">
        <f>[2]datos!BQ378</f>
        <v>163.82156655969999</v>
      </c>
      <c r="X136" s="137">
        <f>[2]datos!BT378</f>
        <v>106.5282447064</v>
      </c>
      <c r="Y136" s="137">
        <f>[2]datos!BW378</f>
        <v>103.81225454050001</v>
      </c>
      <c r="Z136" s="137">
        <f>[2]datos!BZ378</f>
        <v>96.667427016999994</v>
      </c>
      <c r="AA136" s="137">
        <f>[2]datos!CC378</f>
        <v>102.3208802156</v>
      </c>
      <c r="AB136" s="137">
        <f>[2]datos!CF378</f>
        <v>96.571660535099994</v>
      </c>
      <c r="AC136" s="137">
        <f>[2]datos!CI378</f>
        <v>108.4469294818</v>
      </c>
      <c r="AD136" s="137">
        <f>[2]datos!CL378</f>
        <v>121.1328156764</v>
      </c>
      <c r="AE136" s="137">
        <f>[2]datos!CO378</f>
        <v>114.90003792989999</v>
      </c>
      <c r="AF136" s="137">
        <f>[2]datos!CR378</f>
        <v>103.07150440549999</v>
      </c>
      <c r="AG136" s="137">
        <f>[2]datos!CU378</f>
        <v>85.460243559999995</v>
      </c>
      <c r="AH136" s="137">
        <f>[2]datos!CX378</f>
        <v>108.0821304454</v>
      </c>
      <c r="AI136" s="505">
        <f>[3]Datos!D378</f>
        <v>108.5362438345657</v>
      </c>
    </row>
    <row r="137" spans="1:35" x14ac:dyDescent="0.25">
      <c r="A137" s="295">
        <v>45383</v>
      </c>
      <c r="B137" s="137">
        <f>[2]datos!C379</f>
        <v>104.44419621439999</v>
      </c>
      <c r="C137" s="137">
        <f>[2]datos!F379</f>
        <v>92.976888782000003</v>
      </c>
      <c r="D137" s="137">
        <f>[2]datos!I379</f>
        <v>92.353389948499995</v>
      </c>
      <c r="E137" s="137">
        <f>[2]datos!L379</f>
        <v>91.035310481600007</v>
      </c>
      <c r="F137" s="137">
        <f>[2]datos!O379</f>
        <v>107.5945516156</v>
      </c>
      <c r="G137" s="137">
        <f>[2]datos!R379</f>
        <v>62.6639537812</v>
      </c>
      <c r="H137" s="137">
        <f>[2]datos!U379</f>
        <v>62.6639537812</v>
      </c>
      <c r="I137" s="137">
        <f>[2]datos!AA379</f>
        <v>109.2715778333</v>
      </c>
      <c r="J137" s="137">
        <f>[2]datos!AD379</f>
        <v>104.6477630121</v>
      </c>
      <c r="K137" s="137">
        <f>[2]datos!AG379</f>
        <v>126.24926695480001</v>
      </c>
      <c r="L137" s="137">
        <f>[2]datos!AJ379</f>
        <v>116.3658268538</v>
      </c>
      <c r="M137" s="137">
        <f>[2]datos!AM379</f>
        <v>109.1383392324</v>
      </c>
      <c r="N137" s="137">
        <f>[2]datos!AP379</f>
        <v>110.9907017428</v>
      </c>
      <c r="O137" s="137">
        <f>[2]datos!AS379</f>
        <v>106.3553520004</v>
      </c>
      <c r="P137" s="137">
        <f>[2]datos!AV379</f>
        <v>82.537185343600001</v>
      </c>
      <c r="Q137" s="137">
        <f>[2]datos!AY379</f>
        <v>97.011625566099994</v>
      </c>
      <c r="R137" s="137">
        <f>[2]datos!BB379</f>
        <v>73.296206777400002</v>
      </c>
      <c r="S137" s="137">
        <f>[2]datos!BE379</f>
        <v>78.249590688200001</v>
      </c>
      <c r="T137" s="137">
        <f>[2]datos!BH379</f>
        <v>88.489561457799994</v>
      </c>
      <c r="U137" s="137">
        <f>[2]datos!BK379</f>
        <v>103.287412813</v>
      </c>
      <c r="V137" s="137">
        <f>[2]datos!BN379</f>
        <v>96.194421222499997</v>
      </c>
      <c r="W137" s="137">
        <f>[2]datos!BQ379</f>
        <v>137.55282640230001</v>
      </c>
      <c r="X137" s="137">
        <f>[2]datos!BT379</f>
        <v>104.63313862690001</v>
      </c>
      <c r="Y137" s="137">
        <f>[2]datos!BW379</f>
        <v>109.37095646669999</v>
      </c>
      <c r="Z137" s="137">
        <f>[2]datos!BZ379</f>
        <v>100.7844547007</v>
      </c>
      <c r="AA137" s="137">
        <f>[2]datos!CC379</f>
        <v>102.947829369</v>
      </c>
      <c r="AB137" s="137">
        <f>[2]datos!CF379</f>
        <v>99.563513540399995</v>
      </c>
      <c r="AC137" s="137">
        <f>[2]datos!CI379</f>
        <v>109.57961825300001</v>
      </c>
      <c r="AD137" s="137">
        <f>[2]datos!CL379</f>
        <v>120.7003107471</v>
      </c>
      <c r="AE137" s="137">
        <f>[2]datos!CO379</f>
        <v>120.537230643</v>
      </c>
      <c r="AF137" s="137">
        <f>[2]datos!CR379</f>
        <v>110.4683149966</v>
      </c>
      <c r="AG137" s="137">
        <f>[2]datos!CU379</f>
        <v>84.464704356699997</v>
      </c>
      <c r="AH137" s="137">
        <f>[2]datos!CX379</f>
        <v>106.8058619544</v>
      </c>
      <c r="AI137" s="505">
        <f>[3]Datos!D379</f>
        <v>108.71974548701317</v>
      </c>
    </row>
    <row r="138" spans="1:35" x14ac:dyDescent="0.25">
      <c r="A138" s="295">
        <v>45413</v>
      </c>
      <c r="B138" s="137">
        <f>[2]datos!C380</f>
        <v>105.14101898289999</v>
      </c>
      <c r="C138" s="137">
        <f>[2]datos!F380</f>
        <v>94.377049747800001</v>
      </c>
      <c r="D138" s="137">
        <f>[2]datos!I380</f>
        <v>95.275049163299997</v>
      </c>
      <c r="E138" s="137">
        <f>[2]datos!L380</f>
        <v>92.273606742300004</v>
      </c>
      <c r="F138" s="137">
        <f>[2]datos!O380</f>
        <v>94.367512736199998</v>
      </c>
      <c r="G138" s="137">
        <f>[2]datos!R380</f>
        <v>70.488312759300001</v>
      </c>
      <c r="H138" s="137">
        <f>[2]datos!U380</f>
        <v>70.488312759300001</v>
      </c>
      <c r="I138" s="137">
        <f>[2]datos!AA380</f>
        <v>113.5583184497</v>
      </c>
      <c r="J138" s="137">
        <f>[2]datos!AD380</f>
        <v>113.3109559973</v>
      </c>
      <c r="K138" s="137">
        <f>[2]datos!AG380</f>
        <v>122.0003325779</v>
      </c>
      <c r="L138" s="137">
        <f>[2]datos!AJ380</f>
        <v>105.0672226654</v>
      </c>
      <c r="M138" s="137">
        <f>[2]datos!AM380</f>
        <v>107.9569581807</v>
      </c>
      <c r="N138" s="137">
        <f>[2]datos!AP380</f>
        <v>108.45825739049999</v>
      </c>
      <c r="O138" s="137">
        <f>[2]datos!AS380</f>
        <v>111.6345016641</v>
      </c>
      <c r="P138" s="137">
        <f>[2]datos!AV380</f>
        <v>79.851796062700004</v>
      </c>
      <c r="Q138" s="137">
        <f>[2]datos!AY380</f>
        <v>100.6017145456</v>
      </c>
      <c r="R138" s="137">
        <f>[2]datos!BB380</f>
        <v>72.797001566500001</v>
      </c>
      <c r="S138" s="137">
        <f>[2]datos!BE380</f>
        <v>84.181141232000002</v>
      </c>
      <c r="T138" s="137">
        <f>[2]datos!BH380</f>
        <v>87.487457082399999</v>
      </c>
      <c r="U138" s="137">
        <f>[2]datos!BK380</f>
        <v>101.9109776146</v>
      </c>
      <c r="V138" s="137">
        <f>[2]datos!BN380</f>
        <v>97.491204879600005</v>
      </c>
      <c r="W138" s="137">
        <f>[2]datos!BQ380</f>
        <v>126.4199170978</v>
      </c>
      <c r="X138" s="137">
        <f>[2]datos!BT380</f>
        <v>106.147742314</v>
      </c>
      <c r="Y138" s="137">
        <f>[2]datos!BW380</f>
        <v>113.20266622379999</v>
      </c>
      <c r="Z138" s="137">
        <f>[2]datos!BZ380</f>
        <v>100.89607492090001</v>
      </c>
      <c r="AA138" s="137">
        <f>[2]datos!CC380</f>
        <v>101.2472358892</v>
      </c>
      <c r="AB138" s="137">
        <f>[2]datos!CF380</f>
        <v>98.965315894400007</v>
      </c>
      <c r="AC138" s="137">
        <f>[2]datos!CI380</f>
        <v>106.5058041002</v>
      </c>
      <c r="AD138" s="137">
        <f>[2]datos!CL380</f>
        <v>118.2433476361</v>
      </c>
      <c r="AE138" s="137">
        <f>[2]datos!CO380</f>
        <v>117.8033058717</v>
      </c>
      <c r="AF138" s="137">
        <f>[2]datos!CR380</f>
        <v>109.1871392644</v>
      </c>
      <c r="AG138" s="137">
        <f>[2]datos!CU380</f>
        <v>88.5260985046</v>
      </c>
      <c r="AH138" s="137">
        <f>[2]datos!CX380</f>
        <v>106.3153186304</v>
      </c>
      <c r="AI138" s="505">
        <f>[3]Datos!D380</f>
        <v>107.56977360095709</v>
      </c>
    </row>
    <row r="139" spans="1:35" x14ac:dyDescent="0.25">
      <c r="A139" s="295">
        <v>45444</v>
      </c>
      <c r="B139" s="137">
        <f>[2]datos!C381</f>
        <v>101.2348634409</v>
      </c>
      <c r="C139" s="137">
        <f>[2]datos!F381</f>
        <v>92.485561777200004</v>
      </c>
      <c r="D139" s="137">
        <f>[2]datos!I381</f>
        <v>93.069325599799996</v>
      </c>
      <c r="E139" s="137">
        <f>[2]datos!L381</f>
        <v>83.247960634099996</v>
      </c>
      <c r="F139" s="137">
        <f>[2]datos!O381</f>
        <v>126.280253156</v>
      </c>
      <c r="G139" s="137">
        <f>[2]datos!R381</f>
        <v>72.059922444999998</v>
      </c>
      <c r="H139" s="137">
        <f>[2]datos!U381</f>
        <v>72.059922444999998</v>
      </c>
      <c r="I139" s="137">
        <f>[2]datos!AA381</f>
        <v>95.748977506299994</v>
      </c>
      <c r="J139" s="137">
        <f>[2]datos!AD381</f>
        <v>87.101423619200006</v>
      </c>
      <c r="K139" s="137">
        <f>[2]datos!AG381</f>
        <v>128.03835938290001</v>
      </c>
      <c r="L139" s="137">
        <f>[2]datos!AJ381</f>
        <v>108.38407657560001</v>
      </c>
      <c r="M139" s="137">
        <f>[2]datos!AM381</f>
        <v>107.3074826702</v>
      </c>
      <c r="N139" s="137">
        <f>[2]datos!AP381</f>
        <v>104.33862754739999</v>
      </c>
      <c r="O139" s="137">
        <f>[2]datos!AS381</f>
        <v>106.74593624800001</v>
      </c>
      <c r="P139" s="137">
        <f>[2]datos!AV381</f>
        <v>81.288346176900006</v>
      </c>
      <c r="Q139" s="137">
        <f>[2]datos!AY381</f>
        <v>97.349102189000007</v>
      </c>
      <c r="R139" s="137">
        <f>[2]datos!BB381</f>
        <v>75.304157587999995</v>
      </c>
      <c r="S139" s="137">
        <f>[2]datos!BE381</f>
        <v>83.004831612299995</v>
      </c>
      <c r="T139" s="137">
        <f>[2]datos!BH381</f>
        <v>99.782484189399995</v>
      </c>
      <c r="U139" s="137">
        <f>[2]datos!BK381</f>
        <v>99.214735405799999</v>
      </c>
      <c r="V139" s="137">
        <f>[2]datos!BN381</f>
        <v>95.487559058499997</v>
      </c>
      <c r="W139" s="137">
        <f>[2]datos!BQ381</f>
        <v>132.2336923432</v>
      </c>
      <c r="X139" s="137">
        <f>[2]datos!BT381</f>
        <v>102.1627671003</v>
      </c>
      <c r="Y139" s="137">
        <f>[2]datos!BW381</f>
        <v>112.7666598233</v>
      </c>
      <c r="Z139" s="137">
        <f>[2]datos!BZ381</f>
        <v>98.462246098500003</v>
      </c>
      <c r="AA139" s="137">
        <f>[2]datos!CC381</f>
        <v>90.887505277700001</v>
      </c>
      <c r="AB139" s="137">
        <f>[2]datos!CF381</f>
        <v>97.758855330100005</v>
      </c>
      <c r="AC139" s="137">
        <f>[2]datos!CI381</f>
        <v>104.2515345586</v>
      </c>
      <c r="AD139" s="137">
        <f>[2]datos!CL381</f>
        <v>119.02322190220001</v>
      </c>
      <c r="AE139" s="137">
        <f>[2]datos!CO381</f>
        <v>117.5441218265</v>
      </c>
      <c r="AF139" s="137">
        <f>[2]datos!CR381</f>
        <v>113.34274694840001</v>
      </c>
      <c r="AG139" s="137">
        <f>[2]datos!CU381</f>
        <v>90.051964825300004</v>
      </c>
      <c r="AH139" s="137">
        <f>[2]datos!CX381</f>
        <v>110.2018270943</v>
      </c>
      <c r="AI139" s="505">
        <f>[3]Datos!D381</f>
        <v>105.40795641820789</v>
      </c>
    </row>
    <row r="140" spans="1:35" x14ac:dyDescent="0.25">
      <c r="A140" s="295">
        <v>45474</v>
      </c>
      <c r="B140" s="137">
        <f>[2]datos!C382</f>
        <v>104.26985950460001</v>
      </c>
      <c r="C140" s="137">
        <f>[2]datos!F382</f>
        <v>94.454690302399996</v>
      </c>
      <c r="D140" s="137">
        <f>[2]datos!I382</f>
        <v>95.941708884600004</v>
      </c>
      <c r="E140" s="137">
        <f>[2]datos!L382</f>
        <v>84.803562426400006</v>
      </c>
      <c r="F140" s="137">
        <f>[2]datos!O382</f>
        <v>120.92908910440001</v>
      </c>
      <c r="G140" s="137">
        <f>[2]datos!R382</f>
        <v>73.712266755300007</v>
      </c>
      <c r="H140" s="137">
        <f>[2]datos!U382</f>
        <v>73.712266755300007</v>
      </c>
      <c r="I140" s="137">
        <f>[2]datos!AA382</f>
        <v>107.6805823203</v>
      </c>
      <c r="J140" s="137">
        <f>[2]datos!AD382</f>
        <v>103.4607566067</v>
      </c>
      <c r="K140" s="137">
        <f>[2]datos!AG382</f>
        <v>132.09880520390001</v>
      </c>
      <c r="L140" s="137">
        <f>[2]datos!AJ382</f>
        <v>103.64754651760001</v>
      </c>
      <c r="M140" s="137">
        <f>[2]datos!AM382</f>
        <v>108.01646602300001</v>
      </c>
      <c r="N140" s="137">
        <f>[2]datos!AP382</f>
        <v>107.14575799230001</v>
      </c>
      <c r="O140" s="137">
        <f>[2]datos!AS382</f>
        <v>109.8661396235</v>
      </c>
      <c r="P140" s="137">
        <f>[2]datos!AV382</f>
        <v>84.904725556700001</v>
      </c>
      <c r="Q140" s="137">
        <f>[2]datos!AY382</f>
        <v>90.505881081699997</v>
      </c>
      <c r="R140" s="137">
        <f>[2]datos!BB382</f>
        <v>76.479412089099995</v>
      </c>
      <c r="S140" s="137">
        <f>[2]datos!BE382</f>
        <v>85.658813633299999</v>
      </c>
      <c r="T140" s="137">
        <f>[2]datos!BH382</f>
        <v>86.574345520700007</v>
      </c>
      <c r="U140" s="137">
        <f>[2]datos!BK382</f>
        <v>101.41055254859999</v>
      </c>
      <c r="V140" s="137">
        <f>[2]datos!BN382</f>
        <v>101.93674033329999</v>
      </c>
      <c r="W140" s="137">
        <f>[2]datos!BQ382</f>
        <v>147.59045228369999</v>
      </c>
      <c r="X140" s="137">
        <f>[2]datos!BT382</f>
        <v>109.859013573</v>
      </c>
      <c r="Y140" s="137">
        <f>[2]datos!BW382</f>
        <v>110.70907887289999</v>
      </c>
      <c r="Z140" s="137">
        <f>[2]datos!BZ382</f>
        <v>100.09356983169999</v>
      </c>
      <c r="AA140" s="137">
        <f>[2]datos!CC382</f>
        <v>95.605050016700005</v>
      </c>
      <c r="AB140" s="137">
        <f>[2]datos!CF382</f>
        <v>100.0692726786</v>
      </c>
      <c r="AC140" s="137">
        <f>[2]datos!CI382</f>
        <v>106.964684428</v>
      </c>
      <c r="AD140" s="137">
        <f>[2]datos!CL382</f>
        <v>115.95954567690001</v>
      </c>
      <c r="AE140" s="137">
        <f>[2]datos!CO382</f>
        <v>128.27860153220001</v>
      </c>
      <c r="AF140" s="137">
        <f>[2]datos!CR382</f>
        <v>107.26519847119999</v>
      </c>
      <c r="AG140" s="137">
        <f>[2]datos!CU382</f>
        <v>86.283100248300002</v>
      </c>
      <c r="AH140" s="137">
        <f>[2]datos!CX382</f>
        <v>105.5068850036</v>
      </c>
      <c r="AI140" s="505">
        <f>[3]Datos!D382</f>
        <v>108.25291837556203</v>
      </c>
    </row>
    <row r="141" spans="1:35" x14ac:dyDescent="0.25">
      <c r="A141" s="295">
        <v>45505</v>
      </c>
      <c r="B141" s="137">
        <f>[2]datos!C383</f>
        <v>104.96389243180001</v>
      </c>
      <c r="C141" s="137">
        <f>[2]datos!F383</f>
        <v>95.752234317900005</v>
      </c>
      <c r="D141" s="137">
        <f>[2]datos!I383</f>
        <v>95.595402241800002</v>
      </c>
      <c r="E141" s="137">
        <f>[2]datos!L383</f>
        <v>89.787351509100006</v>
      </c>
      <c r="F141" s="137">
        <f>[2]datos!O383</f>
        <v>122.9495285332</v>
      </c>
      <c r="G141" s="137">
        <f>[2]datos!R383</f>
        <v>75.006058013800001</v>
      </c>
      <c r="H141" s="137">
        <f>[2]datos!U383</f>
        <v>75.006058013800001</v>
      </c>
      <c r="I141" s="137">
        <f>[2]datos!AA383</f>
        <v>103.6166066741</v>
      </c>
      <c r="J141" s="137">
        <f>[2]datos!AD383</f>
        <v>96.631940237600006</v>
      </c>
      <c r="K141" s="137">
        <f>[2]datos!AG383</f>
        <v>138.3693937301</v>
      </c>
      <c r="L141" s="137">
        <f>[2]datos!AJ383</f>
        <v>103.6105716448</v>
      </c>
      <c r="M141" s="137">
        <f>[2]datos!AM383</f>
        <v>109.9610508872</v>
      </c>
      <c r="N141" s="137">
        <f>[2]datos!AP383</f>
        <v>107.34252830699999</v>
      </c>
      <c r="O141" s="137">
        <f>[2]datos!AS383</f>
        <v>110.771167758</v>
      </c>
      <c r="P141" s="137">
        <f>[2]datos!AV383</f>
        <v>86.434980016500006</v>
      </c>
      <c r="Q141" s="137">
        <f>[2]datos!AY383</f>
        <v>99.390509159900006</v>
      </c>
      <c r="R141" s="137">
        <f>[2]datos!BB383</f>
        <v>80.201873439799996</v>
      </c>
      <c r="S141" s="137">
        <f>[2]datos!BE383</f>
        <v>83.579029484399996</v>
      </c>
      <c r="T141" s="137">
        <f>[2]datos!BH383</f>
        <v>100.05513493719999</v>
      </c>
      <c r="U141" s="137">
        <f>[2]datos!BK383</f>
        <v>102.94393742690001</v>
      </c>
      <c r="V141" s="137">
        <f>[2]datos!BN383</f>
        <v>99.642453112200002</v>
      </c>
      <c r="W141" s="137">
        <f>[2]datos!BQ383</f>
        <v>140.5267784891</v>
      </c>
      <c r="X141" s="137">
        <f>[2]datos!BT383</f>
        <v>108.1673792616</v>
      </c>
      <c r="Y141" s="137">
        <f>[2]datos!BW383</f>
        <v>112.8208666093</v>
      </c>
      <c r="Z141" s="137">
        <f>[2]datos!BZ383</f>
        <v>103.6693872785</v>
      </c>
      <c r="AA141" s="137">
        <f>[2]datos!CC383</f>
        <v>95.019341172699995</v>
      </c>
      <c r="AB141" s="137">
        <f>[2]datos!CF383</f>
        <v>104.16199398409999</v>
      </c>
      <c r="AC141" s="137">
        <f>[2]datos!CI383</f>
        <v>104.4753840783</v>
      </c>
      <c r="AD141" s="137">
        <f>[2]datos!CL383</f>
        <v>117.93998987259999</v>
      </c>
      <c r="AE141" s="137">
        <f>[2]datos!CO383</f>
        <v>122.1467444898</v>
      </c>
      <c r="AF141" s="137">
        <f>[2]datos!CR383</f>
        <v>114.5899864788</v>
      </c>
      <c r="AG141" s="137">
        <f>[2]datos!CU383</f>
        <v>88.131233841500006</v>
      </c>
      <c r="AH141" s="137">
        <f>[2]datos!CX383</f>
        <v>109.6048457659</v>
      </c>
      <c r="AI141" s="505">
        <f>[3]Datos!D383</f>
        <v>108.50414953711575</v>
      </c>
    </row>
    <row r="142" spans="1:35" x14ac:dyDescent="0.25">
      <c r="A142" s="295">
        <v>45536</v>
      </c>
      <c r="B142" s="137">
        <f>[2]datos!C384</f>
        <v>102.01279930859999</v>
      </c>
      <c r="C142" s="137">
        <f>[2]datos!F384</f>
        <v>89.902600043099994</v>
      </c>
      <c r="D142" s="137">
        <f>[2]datos!I384</f>
        <v>92.217759231100004</v>
      </c>
      <c r="E142" s="137">
        <f>[2]datos!L384</f>
        <v>86.694675749200002</v>
      </c>
      <c r="F142" s="137">
        <f>[2]datos!O384</f>
        <v>80.364950336299998</v>
      </c>
      <c r="G142" s="137">
        <f>[2]datos!R384</f>
        <v>71.785382384399995</v>
      </c>
      <c r="H142" s="137">
        <f>[2]datos!U384</f>
        <v>71.785382384399995</v>
      </c>
      <c r="I142" s="137">
        <f>[2]datos!AA384</f>
        <v>102.5518380867</v>
      </c>
      <c r="J142" s="137">
        <f>[2]datos!AD384</f>
        <v>99.533970361000002</v>
      </c>
      <c r="K142" s="137">
        <f>[2]datos!AG384</f>
        <v>125.47015810960001</v>
      </c>
      <c r="L142" s="137">
        <f>[2]datos!AJ384</f>
        <v>93.244227036200002</v>
      </c>
      <c r="M142" s="137">
        <f>[2]datos!AM384</f>
        <v>107.0338077792</v>
      </c>
      <c r="N142" s="137">
        <f>[2]datos!AP384</f>
        <v>103.24282745009999</v>
      </c>
      <c r="O142" s="137">
        <f>[2]datos!AS384</f>
        <v>106.7462784376</v>
      </c>
      <c r="P142" s="137">
        <f>[2]datos!AV384</f>
        <v>85.252166663500006</v>
      </c>
      <c r="Q142" s="137">
        <f>[2]datos!AY384</f>
        <v>102.6654086858</v>
      </c>
      <c r="R142" s="137">
        <f>[2]datos!BB384</f>
        <v>79.609004904800003</v>
      </c>
      <c r="S142" s="137">
        <f>[2]datos!BE384</f>
        <v>79.977108837000003</v>
      </c>
      <c r="T142" s="137">
        <f>[2]datos!BH384</f>
        <v>79.812634750900003</v>
      </c>
      <c r="U142" s="137">
        <f>[2]datos!BK384</f>
        <v>97.1711205772</v>
      </c>
      <c r="V142" s="137">
        <f>[2]datos!BN384</f>
        <v>98.319915181499994</v>
      </c>
      <c r="W142" s="137">
        <f>[2]datos!BQ384</f>
        <v>129.81477878539999</v>
      </c>
      <c r="X142" s="137">
        <f>[2]datos!BT384</f>
        <v>103.5073991351</v>
      </c>
      <c r="Y142" s="137">
        <f>[2]datos!BW384</f>
        <v>108.30007530090001</v>
      </c>
      <c r="Z142" s="137">
        <f>[2]datos!BZ384</f>
        <v>95.557554534900007</v>
      </c>
      <c r="AA142" s="137">
        <f>[2]datos!CC384</f>
        <v>96.830558988999996</v>
      </c>
      <c r="AB142" s="137">
        <f>[2]datos!CF384</f>
        <v>99.522775047500005</v>
      </c>
      <c r="AC142" s="137">
        <f>[2]datos!CI384</f>
        <v>97.962525025199994</v>
      </c>
      <c r="AD142" s="137">
        <f>[2]datos!CL384</f>
        <v>121.0317146384</v>
      </c>
      <c r="AE142" s="137">
        <f>[2]datos!CO384</f>
        <v>120.53908128889999</v>
      </c>
      <c r="AF142" s="137">
        <f>[2]datos!CR384</f>
        <v>113.1846337888</v>
      </c>
      <c r="AG142" s="137">
        <f>[2]datos!CU384</f>
        <v>86.475459662099993</v>
      </c>
      <c r="AH142" s="137">
        <f>[2]datos!CX384</f>
        <v>107.99953909120001</v>
      </c>
      <c r="AI142" s="505">
        <f>[3]Datos!D384</f>
        <v>105.09790987347388</v>
      </c>
    </row>
    <row r="143" spans="1:35" x14ac:dyDescent="0.25">
      <c r="A143" s="295">
        <v>45566</v>
      </c>
      <c r="B143" s="137">
        <f>[2]datos!C385</f>
        <v>105.1795131059</v>
      </c>
      <c r="C143" s="137">
        <f>[2]datos!F385</f>
        <v>90.714146516499994</v>
      </c>
      <c r="D143" s="137">
        <f>[2]datos!I385</f>
        <v>93.753055198400006</v>
      </c>
      <c r="E143" s="137">
        <f>[2]datos!L385</f>
        <v>90.105121392900003</v>
      </c>
      <c r="F143" s="137">
        <f>[2]datos!O385</f>
        <v>62.726197965499999</v>
      </c>
      <c r="G143" s="137">
        <f>[2]datos!R385</f>
        <v>70.813377407299996</v>
      </c>
      <c r="H143" s="137">
        <f>[2]datos!U385</f>
        <v>70.813377407299996</v>
      </c>
      <c r="I143" s="137">
        <f>[2]datos!AA385</f>
        <v>105.1807180293</v>
      </c>
      <c r="J143" s="137">
        <f>[2]datos!AD385</f>
        <v>103.032379132</v>
      </c>
      <c r="K143" s="137">
        <f>[2]datos!AG385</f>
        <v>120.711621666</v>
      </c>
      <c r="L143" s="137">
        <f>[2]datos!AJ385</f>
        <v>99.478039292999995</v>
      </c>
      <c r="M143" s="137">
        <f>[2]datos!AM385</f>
        <v>111.20646774550001</v>
      </c>
      <c r="N143" s="137">
        <f>[2]datos!AP385</f>
        <v>106.611043502</v>
      </c>
      <c r="O143" s="137">
        <f>[2]datos!AS385</f>
        <v>110.77328630620001</v>
      </c>
      <c r="P143" s="137">
        <f>[2]datos!AV385</f>
        <v>86.602670765599996</v>
      </c>
      <c r="Q143" s="137">
        <f>[2]datos!AY385</f>
        <v>98.130679090300006</v>
      </c>
      <c r="R143" s="137">
        <f>[2]datos!BB385</f>
        <v>82.024125981099999</v>
      </c>
      <c r="S143" s="137">
        <f>[2]datos!BE385</f>
        <v>85.827176709499994</v>
      </c>
      <c r="T143" s="137">
        <f>[2]datos!BH385</f>
        <v>86.501447123099993</v>
      </c>
      <c r="U143" s="137">
        <f>[2]datos!BK385</f>
        <v>102.75953955369999</v>
      </c>
      <c r="V143" s="137">
        <f>[2]datos!BN385</f>
        <v>103.0629507556</v>
      </c>
      <c r="W143" s="137">
        <f>[2]datos!BQ385</f>
        <v>119.0329548712</v>
      </c>
      <c r="X143" s="137">
        <f>[2]datos!BT385</f>
        <v>108.5731813924</v>
      </c>
      <c r="Y143" s="137">
        <f>[2]datos!BW385</f>
        <v>112.62687998200001</v>
      </c>
      <c r="Z143" s="137">
        <f>[2]datos!BZ385</f>
        <v>100.22544270109999</v>
      </c>
      <c r="AA143" s="137">
        <f>[2]datos!CC385</f>
        <v>104.2007702459</v>
      </c>
      <c r="AB143" s="137">
        <f>[2]datos!CF385</f>
        <v>98.8625592872</v>
      </c>
      <c r="AC143" s="137">
        <f>[2]datos!CI385</f>
        <v>103.47038159340001</v>
      </c>
      <c r="AD143" s="137">
        <f>[2]datos!CL385</f>
        <v>125.154284992</v>
      </c>
      <c r="AE143" s="137">
        <f>[2]datos!CO385</f>
        <v>130.096584385</v>
      </c>
      <c r="AF143" s="137">
        <f>[2]datos!CR385</f>
        <v>115.7324437546</v>
      </c>
      <c r="AG143" s="137">
        <f>[2]datos!CU385</f>
        <v>95.132032480600003</v>
      </c>
      <c r="AH143" s="137">
        <f>[2]datos!CX385</f>
        <v>137.00311918470001</v>
      </c>
      <c r="AI143" s="505">
        <f>[3]Datos!D385</f>
        <v>109.78197167558871</v>
      </c>
    </row>
    <row r="144" spans="1:35" x14ac:dyDescent="0.25">
      <c r="A144" s="295">
        <v>45597</v>
      </c>
      <c r="B144" s="137">
        <f>[2]datos!C386</f>
        <v>102.3063445107</v>
      </c>
      <c r="C144" s="137">
        <f>[2]datos!F386</f>
        <v>88.8093735243</v>
      </c>
      <c r="D144" s="137">
        <f>[2]datos!I386</f>
        <v>88.679138722600001</v>
      </c>
      <c r="E144" s="137">
        <f>[2]datos!L386</f>
        <v>86.300306221599996</v>
      </c>
      <c r="F144" s="137">
        <f>[2]datos!O386</f>
        <v>100.89682464329999</v>
      </c>
      <c r="G144" s="137">
        <f>[2]datos!R386</f>
        <v>66.982913969600006</v>
      </c>
      <c r="H144" s="137">
        <f>[2]datos!U386</f>
        <v>66.982913969600006</v>
      </c>
      <c r="I144" s="137">
        <f>[2]datos!AA386</f>
        <v>106.9750279682</v>
      </c>
      <c r="J144" s="137">
        <f>[2]datos!AD386</f>
        <v>106.4359163079</v>
      </c>
      <c r="K144" s="137">
        <f>[2]datos!AG386</f>
        <v>119.048045137</v>
      </c>
      <c r="L144" s="137">
        <f>[2]datos!AJ386</f>
        <v>95.917566684199997</v>
      </c>
      <c r="M144" s="137">
        <f>[2]datos!AM386</f>
        <v>106.8379108972</v>
      </c>
      <c r="N144" s="137">
        <f>[2]datos!AP386</f>
        <v>109.3042186311</v>
      </c>
      <c r="O144" s="137">
        <f>[2]datos!AS386</f>
        <v>105.2620325261</v>
      </c>
      <c r="P144" s="137">
        <f>[2]datos!AV386</f>
        <v>80.524412111499998</v>
      </c>
      <c r="Q144" s="137">
        <f>[2]datos!AY386</f>
        <v>92.5812376712</v>
      </c>
      <c r="R144" s="137">
        <f>[2]datos!BB386</f>
        <v>75.678176146400006</v>
      </c>
      <c r="S144" s="137">
        <f>[2]datos!BE386</f>
        <v>80.783449447600006</v>
      </c>
      <c r="T144" s="137">
        <f>[2]datos!BH386</f>
        <v>89.383252596399998</v>
      </c>
      <c r="U144" s="137">
        <f>[2]datos!BK386</f>
        <v>100.4763771846</v>
      </c>
      <c r="V144" s="137">
        <f>[2]datos!BN386</f>
        <v>101.94356691</v>
      </c>
      <c r="W144" s="137">
        <f>[2]datos!BQ386</f>
        <v>107.1173294651</v>
      </c>
      <c r="X144" s="137">
        <f>[2]datos!BT386</f>
        <v>102.8404951309</v>
      </c>
      <c r="Y144" s="137">
        <f>[2]datos!BW386</f>
        <v>105.53451262750001</v>
      </c>
      <c r="Z144" s="137">
        <f>[2]datos!BZ386</f>
        <v>95.521785734800005</v>
      </c>
      <c r="AA144" s="137">
        <f>[2]datos!CC386</f>
        <v>99.085295614399996</v>
      </c>
      <c r="AB144" s="137">
        <f>[2]datos!CF386</f>
        <v>97.671733068099996</v>
      </c>
      <c r="AC144" s="137">
        <f>[2]datos!CI386</f>
        <v>96.452788173499997</v>
      </c>
      <c r="AD144" s="137">
        <f>[2]datos!CL386</f>
        <v>117.4471528724</v>
      </c>
      <c r="AE144" s="137">
        <f>[2]datos!CO386</f>
        <v>117.3305312718</v>
      </c>
      <c r="AF144" s="137">
        <f>[2]datos!CR386</f>
        <v>109.78775349270001</v>
      </c>
      <c r="AG144" s="137">
        <f>[2]datos!CU386</f>
        <v>99.875782290499998</v>
      </c>
      <c r="AH144" s="137">
        <f>[2]datos!CX386</f>
        <v>133.37583429239999</v>
      </c>
      <c r="AI144" s="505">
        <f>[3]Datos!D386</f>
        <v>105.90948370808145</v>
      </c>
    </row>
    <row r="145" spans="1:35" x14ac:dyDescent="0.25">
      <c r="A145" s="295">
        <v>45627</v>
      </c>
      <c r="B145" s="137">
        <f>[2]datos!C387</f>
        <v>96.141216975000006</v>
      </c>
      <c r="C145" s="137">
        <f>[2]datos!F387</f>
        <v>93.486677954900003</v>
      </c>
      <c r="D145" s="137">
        <f>[2]datos!I387</f>
        <v>88.884960525300002</v>
      </c>
      <c r="E145" s="137">
        <f>[2]datos!L387</f>
        <v>87.161380049599998</v>
      </c>
      <c r="F145" s="137">
        <f>[2]datos!O387</f>
        <v>166.9944651239</v>
      </c>
      <c r="G145" s="137">
        <f>[2]datos!R387</f>
        <v>61.863475028300002</v>
      </c>
      <c r="H145" s="137">
        <f>[2]datos!U387</f>
        <v>61.863475028300002</v>
      </c>
      <c r="I145" s="137">
        <f>[2]datos!AA387</f>
        <v>101.5820552647</v>
      </c>
      <c r="J145" s="137">
        <f>[2]datos!AD387</f>
        <v>96.046875535400005</v>
      </c>
      <c r="K145" s="137">
        <f>[2]datos!AG387</f>
        <v>116.9940892016</v>
      </c>
      <c r="L145" s="137">
        <f>[2]datos!AJ387</f>
        <v>115.8582335766</v>
      </c>
      <c r="M145" s="137">
        <f>[2]datos!AM387</f>
        <v>98.237294455400004</v>
      </c>
      <c r="N145" s="137">
        <f>[2]datos!AP387</f>
        <v>110.7366648085</v>
      </c>
      <c r="O145" s="137">
        <f>[2]datos!AS387</f>
        <v>98.029710781199995</v>
      </c>
      <c r="P145" s="137">
        <f>[2]datos!AV387</f>
        <v>65.819309439500003</v>
      </c>
      <c r="Q145" s="137">
        <f>[2]datos!AY387</f>
        <v>88.7994529793</v>
      </c>
      <c r="R145" s="137">
        <f>[2]datos!BB387</f>
        <v>65.340045473900005</v>
      </c>
      <c r="S145" s="137">
        <f>[2]datos!BE387</f>
        <v>67.358833135300003</v>
      </c>
      <c r="T145" s="137">
        <f>[2]datos!BH387</f>
        <v>72.362934301999999</v>
      </c>
      <c r="U145" s="137">
        <f>[2]datos!BK387</f>
        <v>93.750913821899999</v>
      </c>
      <c r="V145" s="137">
        <f>[2]datos!BN387</f>
        <v>110.2576963907</v>
      </c>
      <c r="W145" s="137">
        <f>[2]datos!BQ387</f>
        <v>133.84116276820001</v>
      </c>
      <c r="X145" s="137">
        <f>[2]datos!BT387</f>
        <v>100.7848025989</v>
      </c>
      <c r="Y145" s="137">
        <f>[2]datos!BW387</f>
        <v>91.763359566899993</v>
      </c>
      <c r="Z145" s="137">
        <f>[2]datos!BZ387</f>
        <v>94.496833815499997</v>
      </c>
      <c r="AA145" s="137">
        <f>[2]datos!CC387</f>
        <v>97.252937132400007</v>
      </c>
      <c r="AB145" s="137">
        <f>[2]datos!CF387</f>
        <v>84.615479598899995</v>
      </c>
      <c r="AC145" s="137">
        <f>[2]datos!CI387</f>
        <v>89.383839867600003</v>
      </c>
      <c r="AD145" s="137">
        <f>[2]datos!CL387</f>
        <v>106.137726648</v>
      </c>
      <c r="AE145" s="137">
        <f>[2]datos!CO387</f>
        <v>111.7428174315</v>
      </c>
      <c r="AF145" s="137">
        <f>[2]datos!CR387</f>
        <v>83.874389575799995</v>
      </c>
      <c r="AG145" s="137">
        <f>[2]datos!CU387</f>
        <v>87.828677056299995</v>
      </c>
      <c r="AH145" s="137">
        <f>[2]datos!CX387</f>
        <v>138.1285859736</v>
      </c>
      <c r="AI145" s="505">
        <f>[3]Datos!D387</f>
        <v>102.75784461129192</v>
      </c>
    </row>
    <row r="146" spans="1:35" x14ac:dyDescent="0.25">
      <c r="A146" s="295">
        <v>45658</v>
      </c>
      <c r="B146" s="137">
        <f>[2]datos!C388</f>
        <v>97.828822149199993</v>
      </c>
      <c r="C146" s="137">
        <f>[2]datos!F388</f>
        <v>89.861900691100004</v>
      </c>
      <c r="D146" s="137">
        <f>[2]datos!I388</f>
        <v>88.563176347799995</v>
      </c>
      <c r="E146" s="137">
        <f>[2]datos!L388</f>
        <v>89.776315238099997</v>
      </c>
      <c r="F146" s="137">
        <f>[2]datos!O388</f>
        <v>103.30838326769999</v>
      </c>
      <c r="G146" s="137">
        <f>[2]datos!R388</f>
        <v>60.616808463799998</v>
      </c>
      <c r="H146" s="137">
        <f>[2]datos!U388</f>
        <v>60.616808463799998</v>
      </c>
      <c r="I146" s="137">
        <f>[2]datos!AA388</f>
        <v>94.565865712700003</v>
      </c>
      <c r="J146" s="137">
        <f>[2]datos!AD388</f>
        <v>92.895153770799993</v>
      </c>
      <c r="K146" s="137">
        <f>[2]datos!AG388</f>
        <v>93.944956508299995</v>
      </c>
      <c r="L146" s="137">
        <f>[2]datos!AJ388</f>
        <v>105.08338457879999</v>
      </c>
      <c r="M146" s="137">
        <f>[2]datos!AM388</f>
        <v>103.83649977499999</v>
      </c>
      <c r="N146" s="137">
        <f>[2]datos!AP388</f>
        <v>111.2278999776</v>
      </c>
      <c r="O146" s="137">
        <f>[2]datos!AS388</f>
        <v>95.785068900599995</v>
      </c>
      <c r="P146" s="137">
        <f>[2]datos!AV388</f>
        <v>76.521433662000007</v>
      </c>
      <c r="Q146" s="137">
        <f>[2]datos!AY388</f>
        <v>84.977218551199996</v>
      </c>
      <c r="R146" s="137">
        <f>[2]datos!BB388</f>
        <v>67.908358813000007</v>
      </c>
      <c r="S146" s="137">
        <f>[2]datos!BE388</f>
        <v>72.447691967300003</v>
      </c>
      <c r="T146" s="137">
        <f>[2]datos!BH388</f>
        <v>79.992019396499998</v>
      </c>
      <c r="U146" s="137">
        <f>[2]datos!BK388</f>
        <v>104.1699416874</v>
      </c>
      <c r="V146" s="137">
        <f>[2]datos!BN388</f>
        <v>93.921370421099994</v>
      </c>
      <c r="W146" s="137">
        <f>[2]datos!BQ388</f>
        <v>135.17901946219999</v>
      </c>
      <c r="X146" s="137">
        <f>[2]datos!BT388</f>
        <v>103.3186684973</v>
      </c>
      <c r="Y146" s="137">
        <f>[2]datos!BW388</f>
        <v>106.4671656064</v>
      </c>
      <c r="Z146" s="137">
        <f>[2]datos!BZ388</f>
        <v>96.151526238700001</v>
      </c>
      <c r="AA146" s="137">
        <f>[2]datos!CC388</f>
        <v>104.6176650134</v>
      </c>
      <c r="AB146" s="137">
        <f>[2]datos!CF388</f>
        <v>94.151016070899999</v>
      </c>
      <c r="AC146" s="137">
        <f>[2]datos!CI388</f>
        <v>98.104211855599999</v>
      </c>
      <c r="AD146" s="137">
        <f>[2]datos!CL388</f>
        <v>110.811543969</v>
      </c>
      <c r="AE146" s="137">
        <f>[2]datos!CO388</f>
        <v>117.3856436658</v>
      </c>
      <c r="AF146" s="137">
        <f>[2]datos!CR388</f>
        <v>97.686211449300004</v>
      </c>
      <c r="AG146" s="137">
        <f>[2]datos!CU388</f>
        <v>83.2986772008</v>
      </c>
      <c r="AH146" s="137">
        <f>[2]datos!CX388</f>
        <v>123.6737124678</v>
      </c>
      <c r="AI146" s="505">
        <f>[3]Datos!D388</f>
        <v>105.77222845123819</v>
      </c>
    </row>
    <row r="147" spans="1:35" x14ac:dyDescent="0.25">
      <c r="A147" s="295">
        <v>45689</v>
      </c>
      <c r="B147" s="137">
        <f>[2]datos!C389</f>
        <v>97.111826432900003</v>
      </c>
      <c r="C147" s="137">
        <f>[2]datos!F389</f>
        <v>83.724017851100001</v>
      </c>
      <c r="D147" s="137">
        <f>[2]datos!I389</f>
        <v>81.558359049299995</v>
      </c>
      <c r="E147" s="137">
        <f>[2]datos!L389</f>
        <v>89.128200413900004</v>
      </c>
      <c r="F147" s="137">
        <f>[2]datos!O389</f>
        <v>82.323649083299998</v>
      </c>
      <c r="G147" s="137">
        <f>[2]datos!R389</f>
        <v>58.933739476699998</v>
      </c>
      <c r="H147" s="137">
        <f>[2]datos!U389</f>
        <v>58.933739476699998</v>
      </c>
      <c r="I147" s="137">
        <f>[2]datos!AA389</f>
        <v>94.3989153383</v>
      </c>
      <c r="J147" s="137">
        <f>[2]datos!AD389</f>
        <v>94.106308465300003</v>
      </c>
      <c r="K147" s="137">
        <f>[2]datos!AG389</f>
        <v>95.612985323399997</v>
      </c>
      <c r="L147" s="137">
        <f>[2]datos!AJ389</f>
        <v>94.683393392499994</v>
      </c>
      <c r="M147" s="137">
        <f>[2]datos!AM389</f>
        <v>104.0985171289</v>
      </c>
      <c r="N147" s="137">
        <f>[2]datos!AP389</f>
        <v>108.86997074759999</v>
      </c>
      <c r="O147" s="137">
        <f>[2]datos!AS389</f>
        <v>94.547703947399995</v>
      </c>
      <c r="P147" s="137">
        <f>[2]datos!AV389</f>
        <v>78.500279829199997</v>
      </c>
      <c r="Q147" s="137">
        <f>[2]datos!AY389</f>
        <v>81.7233721562</v>
      </c>
      <c r="R147" s="137">
        <f>[2]datos!BB389</f>
        <v>66.691423392600001</v>
      </c>
      <c r="S147" s="137">
        <f>[2]datos!BE389</f>
        <v>72.765516393799999</v>
      </c>
      <c r="T147" s="137">
        <f>[2]datos!BH389</f>
        <v>83.591725901900006</v>
      </c>
      <c r="U147" s="137">
        <f>[2]datos!BK389</f>
        <v>100.1982067055</v>
      </c>
      <c r="V147" s="137">
        <f>[2]datos!BN389</f>
        <v>91.131756298100001</v>
      </c>
      <c r="W147" s="137">
        <f>[2]datos!BQ389</f>
        <v>125.6811028681</v>
      </c>
      <c r="X147" s="137">
        <f>[2]datos!BT389</f>
        <v>100.4191541747</v>
      </c>
      <c r="Y147" s="137">
        <f>[2]datos!BW389</f>
        <v>104.6366790389</v>
      </c>
      <c r="Z147" s="137">
        <f>[2]datos!BZ389</f>
        <v>90.831442156799994</v>
      </c>
      <c r="AA147" s="137">
        <f>[2]datos!CC389</f>
        <v>99.912657215799996</v>
      </c>
      <c r="AB147" s="137">
        <f>[2]datos!CF389</f>
        <v>95.067933751200002</v>
      </c>
      <c r="AC147" s="137">
        <f>[2]datos!CI389</f>
        <v>100.4870239884</v>
      </c>
      <c r="AD147" s="137">
        <f>[2]datos!CL389</f>
        <v>117.9602084643</v>
      </c>
      <c r="AE147" s="137">
        <f>[2]datos!CO389</f>
        <v>120.6157973407</v>
      </c>
      <c r="AF147" s="137">
        <f>[2]datos!CR389</f>
        <v>100.4628394966</v>
      </c>
      <c r="AG147" s="137">
        <f>[2]datos!CU389</f>
        <v>81.979678339900005</v>
      </c>
      <c r="AH147" s="137">
        <f>[2]datos!CX389</f>
        <v>136.62334804010001</v>
      </c>
      <c r="AI147" s="505">
        <f>[3]Datos!D389</f>
        <v>105.24280257987516</v>
      </c>
    </row>
    <row r="148" spans="1:35" x14ac:dyDescent="0.25">
      <c r="A148" s="295">
        <v>45717</v>
      </c>
      <c r="B148" s="137">
        <f>[2]datos!C390</f>
        <v>104.1977718732</v>
      </c>
      <c r="C148" s="137">
        <f>[2]datos!F390</f>
        <v>85.306229408299998</v>
      </c>
      <c r="D148" s="137">
        <f>[2]datos!I390</f>
        <v>87.035510895499996</v>
      </c>
      <c r="E148" s="137">
        <f>[2]datos!L390</f>
        <v>87.200629147599997</v>
      </c>
      <c r="F148" s="137">
        <f>[2]datos!O390</f>
        <v>59.7553125114</v>
      </c>
      <c r="G148" s="137">
        <f>[2]datos!R390</f>
        <v>62.819259336899997</v>
      </c>
      <c r="H148" s="137">
        <f>[2]datos!U390</f>
        <v>62.819259336899997</v>
      </c>
      <c r="I148" s="137">
        <f>[2]datos!AA390</f>
        <v>107.0085091805</v>
      </c>
      <c r="J148" s="137">
        <f>[2]datos!AD390</f>
        <v>109.5500291651</v>
      </c>
      <c r="K148" s="137">
        <f>[2]datos!AG390</f>
        <v>98.577544574599997</v>
      </c>
      <c r="L148" s="137">
        <f>[2]datos!AJ390</f>
        <v>102.0482461094</v>
      </c>
      <c r="M148" s="137">
        <f>[2]datos!AM390</f>
        <v>110.90025442859999</v>
      </c>
      <c r="N148" s="137">
        <f>[2]datos!AP390</f>
        <v>112.012738032</v>
      </c>
      <c r="O148" s="137">
        <f>[2]datos!AS390</f>
        <v>101.5467374461</v>
      </c>
      <c r="P148" s="137">
        <f>[2]datos!AV390</f>
        <v>83.716600717700004</v>
      </c>
      <c r="Q148" s="137">
        <f>[2]datos!AY390</f>
        <v>89.551941483700006</v>
      </c>
      <c r="R148" s="137">
        <f>[2]datos!BB390</f>
        <v>69.034088176899999</v>
      </c>
      <c r="S148" s="137">
        <f>[2]datos!BE390</f>
        <v>73.454626255700006</v>
      </c>
      <c r="T148" s="137">
        <f>[2]datos!BH390</f>
        <v>92.393309213600006</v>
      </c>
      <c r="U148" s="137">
        <f>[2]datos!BK390</f>
        <v>103.1349039106</v>
      </c>
      <c r="V148" s="137">
        <f>[2]datos!BN390</f>
        <v>93.692321518599996</v>
      </c>
      <c r="W148" s="137">
        <f>[2]datos!BQ390</f>
        <v>145.18005408499999</v>
      </c>
      <c r="X148" s="137">
        <f>[2]datos!BT390</f>
        <v>110.0103857891</v>
      </c>
      <c r="Y148" s="137">
        <f>[2]datos!BW390</f>
        <v>110.2379402441</v>
      </c>
      <c r="Z148" s="137">
        <f>[2]datos!BZ390</f>
        <v>98.144716103099995</v>
      </c>
      <c r="AA148" s="137">
        <f>[2]datos!CC390</f>
        <v>102.31469175860001</v>
      </c>
      <c r="AB148" s="137">
        <f>[2]datos!CF390</f>
        <v>99.411566470099999</v>
      </c>
      <c r="AC148" s="137">
        <f>[2]datos!CI390</f>
        <v>110.3205784666</v>
      </c>
      <c r="AD148" s="137">
        <f>[2]datos!CL390</f>
        <v>123.05053670629999</v>
      </c>
      <c r="AE148" s="137">
        <f>[2]datos!CO390</f>
        <v>124.917731487</v>
      </c>
      <c r="AF148" s="137">
        <f>[2]datos!CR390</f>
        <v>108.01167092199999</v>
      </c>
      <c r="AG148" s="137">
        <f>[2]datos!CU390</f>
        <v>87.837367827600005</v>
      </c>
      <c r="AH148" s="137">
        <f>[2]datos!CX390</f>
        <v>162.35956123130001</v>
      </c>
      <c r="AI148" s="505">
        <f>[3]Datos!D390</f>
        <v>111.80940106227393</v>
      </c>
    </row>
    <row r="149" spans="1:35" x14ac:dyDescent="0.25">
      <c r="A149" s="295">
        <v>45748</v>
      </c>
      <c r="B149" s="137">
        <f>[2]datos!C391</f>
        <v>100.2384492269</v>
      </c>
      <c r="C149" s="137">
        <f>[2]datos!F391</f>
        <v>85.356645095999994</v>
      </c>
      <c r="D149" s="137">
        <f>[2]datos!I391</f>
        <v>85.462496639500003</v>
      </c>
      <c r="E149" s="137">
        <f>[2]datos!L391</f>
        <v>85.573817905200002</v>
      </c>
      <c r="F149" s="137">
        <f>[2]datos!O391</f>
        <v>83.357947291599999</v>
      </c>
      <c r="G149" s="137">
        <f>[2]datos!R391</f>
        <v>62.233489793499999</v>
      </c>
      <c r="H149" s="137">
        <f>[2]datos!U391</f>
        <v>62.233489793499999</v>
      </c>
      <c r="I149" s="137">
        <f>[2]datos!AA391</f>
        <v>100.5097494005</v>
      </c>
      <c r="J149" s="137">
        <f>[2]datos!AD391</f>
        <v>98.755965497999995</v>
      </c>
      <c r="K149" s="137">
        <f>[2]datos!AG391</f>
        <v>97.4520214737</v>
      </c>
      <c r="L149" s="137">
        <f>[2]datos!AJ391</f>
        <v>114.3831079484</v>
      </c>
      <c r="M149" s="137">
        <f>[2]datos!AM391</f>
        <v>106.6060987372</v>
      </c>
      <c r="N149" s="137">
        <f>[2]datos!AP391</f>
        <v>110.19044319299999</v>
      </c>
      <c r="O149" s="137">
        <f>[2]datos!AS391</f>
        <v>105.7182622556</v>
      </c>
      <c r="P149" s="137">
        <f>[2]datos!AV391</f>
        <v>74.484289816499995</v>
      </c>
      <c r="Q149" s="137">
        <f>[2]datos!AY391</f>
        <v>94.467770946100003</v>
      </c>
      <c r="R149" s="137">
        <f>[2]datos!BB391</f>
        <v>65.839547730299998</v>
      </c>
      <c r="S149" s="137">
        <f>[2]datos!BE391</f>
        <v>72.043714561599998</v>
      </c>
      <c r="T149" s="137">
        <f>[2]datos!BH391</f>
        <v>79.375231080299997</v>
      </c>
      <c r="U149" s="137">
        <f>[2]datos!BK391</f>
        <v>100.74236300699999</v>
      </c>
      <c r="V149" s="137">
        <f>[2]datos!BN391</f>
        <v>96.095216202399996</v>
      </c>
      <c r="W149" s="137">
        <f>[2]datos!BQ391</f>
        <v>143.55277393759999</v>
      </c>
      <c r="X149" s="137">
        <f>[2]datos!BT391</f>
        <v>97.807761482100005</v>
      </c>
      <c r="Y149" s="137">
        <f>[2]datos!BW391</f>
        <v>106.0468079849</v>
      </c>
      <c r="Z149" s="137">
        <f>[2]datos!BZ391</f>
        <v>95.743996872699995</v>
      </c>
      <c r="AA149" s="137">
        <f>[2]datos!CC391</f>
        <v>99.150459871899997</v>
      </c>
      <c r="AB149" s="137">
        <f>[2]datos!CF391</f>
        <v>93.745035614399995</v>
      </c>
      <c r="AC149" s="137">
        <f>[2]datos!CI391</f>
        <v>107.6222199658</v>
      </c>
      <c r="AD149" s="137">
        <f>[2]datos!CL391</f>
        <v>123.9246416707</v>
      </c>
      <c r="AE149" s="137">
        <f>[2]datos!CO391</f>
        <v>120.4962835955</v>
      </c>
      <c r="AF149" s="137">
        <f>[2]datos!CR391</f>
        <v>100.79289061990001</v>
      </c>
      <c r="AG149" s="137">
        <f>[2]datos!CU391</f>
        <v>81.213036410100003</v>
      </c>
      <c r="AH149" s="137">
        <f>[2]datos!CX391</f>
        <v>147.95197425559999</v>
      </c>
      <c r="AI149" s="505">
        <f>[3]Datos!D391</f>
        <v>108.43573550505306</v>
      </c>
    </row>
    <row r="150" spans="1:35" x14ac:dyDescent="0.25">
      <c r="A150" s="295">
        <v>45778</v>
      </c>
      <c r="B150" s="137">
        <f>[2]datos!C392</f>
        <v>104.5322424899</v>
      </c>
      <c r="C150" s="137">
        <f>[2]datos!F392</f>
        <v>86.598621780900004</v>
      </c>
      <c r="D150" s="137">
        <f>[2]datos!I392</f>
        <v>89.304758136399997</v>
      </c>
      <c r="E150" s="137">
        <f>[2]datos!L392</f>
        <v>86.407661985600001</v>
      </c>
      <c r="F150" s="137">
        <f>[2]datos!O392</f>
        <v>60.1663828294</v>
      </c>
      <c r="G150" s="137">
        <f>[2]datos!R392</f>
        <v>68.546788781800004</v>
      </c>
      <c r="H150" s="137">
        <f>[2]datos!U392</f>
        <v>68.546788781800004</v>
      </c>
      <c r="I150" s="137">
        <f>[2]datos!AA392</f>
        <v>113.9339881687</v>
      </c>
      <c r="J150" s="137">
        <f>[2]datos!AD392</f>
        <v>119.9841252248</v>
      </c>
      <c r="K150" s="137">
        <f>[2]datos!AG392</f>
        <v>91.049280653300002</v>
      </c>
      <c r="L150" s="137">
        <f>[2]datos!AJ392</f>
        <v>105.4400804751</v>
      </c>
      <c r="M150" s="137">
        <f>[2]datos!AM392</f>
        <v>108.57127162090001</v>
      </c>
      <c r="N150" s="137">
        <f>[2]datos!AP392</f>
        <v>109.46873191509999</v>
      </c>
      <c r="O150" s="137">
        <f>[2]datos!AS392</f>
        <v>108.5948605741</v>
      </c>
      <c r="P150" s="137">
        <f>[2]datos!AV392</f>
        <v>73.775662821099999</v>
      </c>
      <c r="Q150" s="137">
        <f>[2]datos!AY392</f>
        <v>99.592801163299995</v>
      </c>
      <c r="R150" s="137">
        <f>[2]datos!BB392</f>
        <v>68.823397356699999</v>
      </c>
      <c r="S150" s="137">
        <f>[2]datos!BE392</f>
        <v>75.482244812900007</v>
      </c>
      <c r="T150" s="137">
        <f>[2]datos!BH392</f>
        <v>77.376528764</v>
      </c>
      <c r="U150" s="137">
        <f>[2]datos!BK392</f>
        <v>101.5518031734</v>
      </c>
      <c r="V150" s="137">
        <f>[2]datos!BN392</f>
        <v>101.26195998039999</v>
      </c>
      <c r="W150" s="137">
        <f>[2]datos!BQ392</f>
        <v>147.40934953690001</v>
      </c>
      <c r="X150" s="137">
        <f>[2]datos!BT392</f>
        <v>102.5092946644</v>
      </c>
      <c r="Y150" s="137">
        <f>[2]datos!BW392</f>
        <v>108.15784652320001</v>
      </c>
      <c r="Z150" s="137">
        <f>[2]datos!BZ392</f>
        <v>99.930426166000004</v>
      </c>
      <c r="AA150" s="137">
        <f>[2]datos!CC392</f>
        <v>96.207776268200007</v>
      </c>
      <c r="AB150" s="137">
        <f>[2]datos!CF392</f>
        <v>93.701614418199995</v>
      </c>
      <c r="AC150" s="137">
        <f>[2]datos!CI392</f>
        <v>106.95148489810001</v>
      </c>
      <c r="AD150" s="137">
        <f>[2]datos!CL392</f>
        <v>123.40843694679999</v>
      </c>
      <c r="AE150" s="137">
        <f>[2]datos!CO392</f>
        <v>116.7057852074</v>
      </c>
      <c r="AF150" s="137">
        <f>[2]datos!CR392</f>
        <v>108.33424323760001</v>
      </c>
      <c r="AG150" s="137">
        <f>[2]datos!CU392</f>
        <v>83.294629111999996</v>
      </c>
      <c r="AH150" s="137">
        <f>[2]datos!CX392</f>
        <v>137.54006116939999</v>
      </c>
      <c r="AI150" s="505">
        <f>[3]Datos!D392</f>
        <v>108.64587343049629</v>
      </c>
    </row>
    <row r="151" spans="1:35" x14ac:dyDescent="0.25">
      <c r="A151" s="295">
        <v>45809</v>
      </c>
      <c r="B151" s="137">
        <f>[2]datos!C393</f>
        <v>100.92754495760001</v>
      </c>
      <c r="C151" s="137">
        <f>[2]datos!F393</f>
        <v>84.535625139100006</v>
      </c>
      <c r="D151" s="137">
        <f>[2]datos!I393</f>
        <v>86.447276535699999</v>
      </c>
      <c r="E151" s="137">
        <f>[2]datos!L393</f>
        <v>81.645817576300004</v>
      </c>
      <c r="F151" s="137">
        <f>[2]datos!O393</f>
        <v>77.695290380299994</v>
      </c>
      <c r="G151" s="137">
        <f>[2]datos!R393</f>
        <v>70.009332921899997</v>
      </c>
      <c r="H151" s="137">
        <f>[2]datos!U393</f>
        <v>70.009332921899997</v>
      </c>
      <c r="I151" s="137">
        <f>[2]datos!AA393</f>
        <v>97.276964942299998</v>
      </c>
      <c r="J151" s="137">
        <f>[2]datos!AD393</f>
        <v>94.844897551399995</v>
      </c>
      <c r="K151" s="137">
        <f>[2]datos!AG393</f>
        <v>97.153185937100005</v>
      </c>
      <c r="L151" s="137">
        <f>[2]datos!AJ393</f>
        <v>111.6688834974</v>
      </c>
      <c r="M151" s="137">
        <f>[2]datos!AM393</f>
        <v>108.098932378</v>
      </c>
      <c r="N151" s="137">
        <f>[2]datos!AP393</f>
        <v>105.4814346979</v>
      </c>
      <c r="O151" s="137">
        <f>[2]datos!AS393</f>
        <v>105.8783994827</v>
      </c>
      <c r="P151" s="137">
        <f>[2]datos!AV393</f>
        <v>76.736961895500002</v>
      </c>
      <c r="Q151" s="137">
        <f>[2]datos!AY393</f>
        <v>99.184063031400001</v>
      </c>
      <c r="R151" s="137">
        <f>[2]datos!BB393</f>
        <v>67.619693638200005</v>
      </c>
      <c r="S151" s="137">
        <f>[2]datos!BE393</f>
        <v>75.900408224800003</v>
      </c>
      <c r="T151" s="137">
        <f>[2]datos!BH393</f>
        <v>87.752297087800002</v>
      </c>
      <c r="U151" s="137">
        <f>[2]datos!BK393</f>
        <v>97.366439765699994</v>
      </c>
      <c r="V151" s="137">
        <f>[2]datos!BN393</f>
        <v>95.044878038099995</v>
      </c>
      <c r="W151" s="137">
        <f>[2]datos!BQ393</f>
        <v>158.00792791289999</v>
      </c>
      <c r="X151" s="137">
        <f>[2]datos!BT393</f>
        <v>98.503563826700002</v>
      </c>
      <c r="Y151" s="137">
        <f>[2]datos!BW393</f>
        <v>110.81595973979999</v>
      </c>
      <c r="Z151" s="137">
        <f>[2]datos!BZ393</f>
        <v>98.432244797400003</v>
      </c>
      <c r="AA151" s="137">
        <f>[2]datos!CC393</f>
        <v>96.6489551234</v>
      </c>
      <c r="AB151" s="137">
        <f>[2]datos!CF393</f>
        <v>93.111027503900004</v>
      </c>
      <c r="AC151" s="137">
        <f>[2]datos!CI393</f>
        <v>103.0035553835</v>
      </c>
      <c r="AD151" s="137">
        <f>[2]datos!CL393</f>
        <v>123.3042448585</v>
      </c>
      <c r="AE151" s="137">
        <f>[2]datos!CO393</f>
        <v>123.01178287</v>
      </c>
      <c r="AF151" s="137">
        <f>[2]datos!CR393</f>
        <v>109.6622398563</v>
      </c>
      <c r="AG151" s="137">
        <f>[2]datos!CU393</f>
        <v>86.403975239700003</v>
      </c>
      <c r="AH151" s="137">
        <f>[2]datos!CX393</f>
        <v>135.00087629929999</v>
      </c>
      <c r="AI151" s="505">
        <f>[3]Datos!D393</f>
        <v>107.60690030482424</v>
      </c>
    </row>
    <row r="152" spans="1:35" x14ac:dyDescent="0.25">
      <c r="A152" s="295">
        <v>45839</v>
      </c>
      <c r="B152" s="137">
        <f>[2]datos!C394</f>
        <v>101.71682342370001</v>
      </c>
      <c r="C152" s="137">
        <f>[2]datos!F394</f>
        <v>89.084215823400001</v>
      </c>
      <c r="D152" s="137">
        <f>[2]datos!I394</f>
        <v>90.590552587700003</v>
      </c>
      <c r="E152" s="137">
        <f>[2]datos!L394</f>
        <v>87.235827337299995</v>
      </c>
      <c r="F152" s="137">
        <f>[2]datos!O394</f>
        <v>81.852962123599994</v>
      </c>
      <c r="G152" s="137">
        <f>[2]datos!R394</f>
        <v>71.718092818900004</v>
      </c>
      <c r="H152" s="137">
        <f>[2]datos!U394</f>
        <v>71.718092818900004</v>
      </c>
      <c r="I152" s="137">
        <f>[2]datos!AA394</f>
        <v>104.16129792389999</v>
      </c>
      <c r="J152" s="137">
        <f>[2]datos!AD394</f>
        <v>105.290278079</v>
      </c>
      <c r="K152" s="137">
        <f>[2]datos!AG394</f>
        <v>101.00205688370001</v>
      </c>
      <c r="L152" s="137">
        <f>[2]datos!AJ394</f>
        <v>101.26798953630001</v>
      </c>
      <c r="M152" s="137">
        <f>[2]datos!AM394</f>
        <v>106.2476745063</v>
      </c>
      <c r="N152" s="137">
        <f>[2]datos!AP394</f>
        <v>107.95478180160001</v>
      </c>
      <c r="O152" s="137">
        <f>[2]datos!AS394</f>
        <v>108.10990759560001</v>
      </c>
      <c r="P152" s="137">
        <f>[2]datos!AV394</f>
        <v>76.797001797500002</v>
      </c>
      <c r="Q152" s="137">
        <f>[2]datos!AY394</f>
        <v>89.2834824002</v>
      </c>
      <c r="R152" s="137">
        <f>[2]datos!BB394</f>
        <v>69.068607873299996</v>
      </c>
      <c r="S152" s="137">
        <f>[2]datos!BE394</f>
        <v>83.257980100799998</v>
      </c>
      <c r="T152" s="137">
        <f>[2]datos!BH394</f>
        <v>80.666993405400007</v>
      </c>
      <c r="U152" s="137">
        <f>[2]datos!BK394</f>
        <v>100.1826592453</v>
      </c>
      <c r="V152" s="137">
        <f>[2]datos!BN394</f>
        <v>96.990197399099998</v>
      </c>
      <c r="W152" s="137">
        <f>[2]datos!BQ394</f>
        <v>156.10459203049999</v>
      </c>
      <c r="X152" s="137">
        <f>[2]datos!BT394</f>
        <v>106.1321822793</v>
      </c>
      <c r="Y152" s="137">
        <f>[2]datos!BW394</f>
        <v>108.7272148471</v>
      </c>
      <c r="Z152" s="137">
        <f>[2]datos!BZ394</f>
        <v>101.2416282242</v>
      </c>
      <c r="AA152" s="137">
        <f>[2]datos!CC394</f>
        <v>98.281058875400007</v>
      </c>
      <c r="AB152" s="137">
        <f>[2]datos!CF394</f>
        <v>94.433124226000004</v>
      </c>
      <c r="AC152" s="137">
        <f>[2]datos!CI394</f>
        <v>107.66489747350001</v>
      </c>
      <c r="AD152" s="137">
        <f>[2]datos!CL394</f>
        <v>113.4309201379</v>
      </c>
      <c r="AE152" s="137">
        <f>[2]datos!CO394</f>
        <v>125.0709664452</v>
      </c>
      <c r="AF152" s="137">
        <f>[2]datos!CR394</f>
        <v>99.732985765600006</v>
      </c>
      <c r="AG152" s="137">
        <f>[2]datos!CU394</f>
        <v>87.964925941600001</v>
      </c>
      <c r="AH152" s="137">
        <f>[2]datos!CX394</f>
        <v>127.3761990775</v>
      </c>
      <c r="AI152" s="505">
        <f>[3]Datos!D394</f>
        <v>108.29809379468414</v>
      </c>
    </row>
    <row r="153" spans="1:35" x14ac:dyDescent="0.25">
      <c r="A153" s="295">
        <v>45870</v>
      </c>
      <c r="B153" s="137">
        <f>[2]datos!C395</f>
        <v>101.4856133367</v>
      </c>
      <c r="C153" s="137">
        <f>[2]datos!F395</f>
        <v>89.990928854499998</v>
      </c>
      <c r="D153" s="137">
        <f>[2]datos!I395</f>
        <v>90.529084602099999</v>
      </c>
      <c r="E153" s="137">
        <f>[2]datos!L395</f>
        <v>86.3144787648</v>
      </c>
      <c r="F153" s="137">
        <f>[2]datos!O395</f>
        <v>100.36095842669999</v>
      </c>
      <c r="G153" s="137">
        <f>[2]datos!R395</f>
        <v>73.964767374399997</v>
      </c>
      <c r="H153" s="137">
        <f>[2]datos!U395</f>
        <v>73.964767374399997</v>
      </c>
      <c r="I153" s="137">
        <f>[2]datos!AA395</f>
        <v>100.5401901781</v>
      </c>
      <c r="J153" s="137">
        <f>[2]datos!AD395</f>
        <v>100.4345757195</v>
      </c>
      <c r="K153" s="137">
        <f>[2]datos!AG395</f>
        <v>98.676722887500006</v>
      </c>
      <c r="L153" s="137">
        <f>[2]datos!AJ395</f>
        <v>103.3529826157</v>
      </c>
      <c r="M153" s="137">
        <f>[2]datos!AM395</f>
        <v>106.5779427041</v>
      </c>
      <c r="N153" s="137">
        <f>[2]datos!AP395</f>
        <v>108.319064861</v>
      </c>
      <c r="O153" s="137">
        <f>[2]datos!AS395</f>
        <v>107.1011360449</v>
      </c>
      <c r="P153" s="137">
        <f>[2]datos!AV395</f>
        <v>76.649732529299996</v>
      </c>
      <c r="Q153" s="137">
        <f>[2]datos!AY395</f>
        <v>97.479950328000001</v>
      </c>
      <c r="R153" s="137">
        <f>[2]datos!BB395</f>
        <v>71.347517811700001</v>
      </c>
      <c r="S153" s="137">
        <f>[2]datos!BE395</f>
        <v>78.707354426400002</v>
      </c>
      <c r="T153" s="137">
        <f>[2]datos!BH395</f>
        <v>89.740400029699998</v>
      </c>
      <c r="U153" s="137">
        <f>[2]datos!BK395</f>
        <v>97.221533789099993</v>
      </c>
      <c r="V153" s="137">
        <f>[2]datos!BN395</f>
        <v>97.083203673900002</v>
      </c>
      <c r="W153" s="137">
        <f>[2]datos!BQ395</f>
        <v>151.70812709</v>
      </c>
      <c r="X153" s="137">
        <f>[2]datos!BT395</f>
        <v>103.65784675800001</v>
      </c>
      <c r="Y153" s="137">
        <f>[2]datos!BW395</f>
        <v>110.3613978277</v>
      </c>
      <c r="Z153" s="137">
        <f>[2]datos!BZ395</f>
        <v>99.395313483999999</v>
      </c>
      <c r="AA153" s="137">
        <f>[2]datos!CC395</f>
        <v>98.326476544100004</v>
      </c>
      <c r="AB153" s="137">
        <f>[2]datos!CF395</f>
        <v>96.267318593300004</v>
      </c>
      <c r="AC153" s="137">
        <f>[2]datos!CI395</f>
        <v>102.55288277690001</v>
      </c>
      <c r="AD153" s="137">
        <f>[2]datos!CL395</f>
        <v>118.4964323821</v>
      </c>
      <c r="AE153" s="137">
        <f>[2]datos!CO395</f>
        <v>115.8251373865</v>
      </c>
      <c r="AF153" s="137">
        <f>[2]datos!CR395</f>
        <v>101.69798745350001</v>
      </c>
      <c r="AG153" s="137">
        <f>[2]datos!CU395</f>
        <v>84.559694919099996</v>
      </c>
      <c r="AH153" s="137">
        <f>[2]datos!CX395</f>
        <v>136.21279570780001</v>
      </c>
      <c r="AI153" s="505">
        <f>[3]Datos!D395</f>
        <v>108.11384944815828</v>
      </c>
    </row>
    <row r="154" spans="1:35" x14ac:dyDescent="0.25">
      <c r="A154" s="295">
        <v>45901</v>
      </c>
      <c r="B154" s="137">
        <f>[2]datos!C396</f>
        <v>99.621193590700003</v>
      </c>
      <c r="C154" s="137">
        <f>[2]datos!F396</f>
        <v>87.046739872100005</v>
      </c>
      <c r="D154" s="137">
        <f>[2]datos!I396</f>
        <v>88.588547179900004</v>
      </c>
      <c r="E154" s="137">
        <f>[2]datos!L396</f>
        <v>86.109778102000007</v>
      </c>
      <c r="F154" s="137">
        <f>[2]datos!O396</f>
        <v>75.543893107900004</v>
      </c>
      <c r="G154" s="137">
        <f>[2]datos!R396</f>
        <v>71.726002800299995</v>
      </c>
      <c r="H154" s="137">
        <f>[2]datos!U396</f>
        <v>71.726002800299995</v>
      </c>
      <c r="I154" s="137">
        <f>[2]datos!AA396</f>
        <v>94.355476933600002</v>
      </c>
      <c r="J154" s="137">
        <f>[2]datos!AD396</f>
        <v>93.673703129299994</v>
      </c>
      <c r="K154" s="137">
        <f>[2]datos!AG396</f>
        <v>91.798895212900007</v>
      </c>
      <c r="L154" s="137">
        <f>[2]datos!AJ396</f>
        <v>101.3593114275</v>
      </c>
      <c r="M154" s="137">
        <f>[2]datos!AM396</f>
        <v>106.2512970259</v>
      </c>
      <c r="N154" s="137">
        <f>[2]datos!AP396</f>
        <v>105.7790757075</v>
      </c>
      <c r="O154" s="137">
        <f>[2]datos!AS396</f>
        <v>105.1691858307</v>
      </c>
      <c r="P154" s="137">
        <f>[2]datos!AV396</f>
        <v>79.759198319800007</v>
      </c>
      <c r="Q154" s="137">
        <f>[2]datos!AY396</f>
        <v>103.1096152616</v>
      </c>
      <c r="R154" s="137">
        <f>[2]datos!BB396</f>
        <v>73.6921628833</v>
      </c>
      <c r="S154" s="137">
        <f>[2]datos!BE396</f>
        <v>77.171071077899995</v>
      </c>
      <c r="T154" s="137">
        <f>[2]datos!BH396</f>
        <v>72.841990152999998</v>
      </c>
      <c r="U154" s="137">
        <f>[2]datos!BK396</f>
        <v>95.234204587500003</v>
      </c>
      <c r="V154" s="137">
        <f>[2]datos!BN396</f>
        <v>94.375985863699995</v>
      </c>
      <c r="W154" s="137">
        <f>[2]datos!BQ396</f>
        <v>150.91545300339999</v>
      </c>
      <c r="X154" s="137">
        <f>[2]datos!BT396</f>
        <v>100.98851041810001</v>
      </c>
      <c r="Y154" s="137">
        <f>[2]datos!BW396</f>
        <v>109.2283122547</v>
      </c>
      <c r="Z154" s="137">
        <f>[2]datos!BZ396</f>
        <v>95.396885652899996</v>
      </c>
      <c r="AA154" s="137">
        <f>[2]datos!CC396</f>
        <v>98.537213857500006</v>
      </c>
      <c r="AB154" s="137">
        <f>[2]datos!CF396</f>
        <v>94.309301150500005</v>
      </c>
      <c r="AC154" s="137">
        <f>[2]datos!CI396</f>
        <v>102.5301784255</v>
      </c>
      <c r="AD154" s="137">
        <f>[2]datos!CL396</f>
        <v>128.87391377189999</v>
      </c>
      <c r="AE154" s="137">
        <f>[2]datos!CO396</f>
        <v>115.8080704954</v>
      </c>
      <c r="AF154" s="137">
        <f>[2]datos!CR396</f>
        <v>101.8009897677</v>
      </c>
      <c r="AG154" s="137">
        <f>[2]datos!CU396</f>
        <v>80.622344867500004</v>
      </c>
      <c r="AH154" s="137">
        <f>[2]datos!CX396</f>
        <v>134.82315734880001</v>
      </c>
      <c r="AI154" s="505">
        <f>[3]Datos!D396</f>
        <v>107.6519772739741</v>
      </c>
    </row>
    <row r="155" spans="1:35" x14ac:dyDescent="0.25">
      <c r="A155" s="295">
        <v>45931</v>
      </c>
      <c r="B155" s="137">
        <f>[2]datos!C397</f>
        <v>104.8797627738</v>
      </c>
      <c r="C155" s="137">
        <f>[2]datos!F397</f>
        <v>90.099896251199993</v>
      </c>
      <c r="D155" s="137">
        <f>[2]datos!I397</f>
        <v>91.388592746599997</v>
      </c>
      <c r="E155" s="137">
        <f>[2]datos!L397</f>
        <v>89.595602054699995</v>
      </c>
      <c r="F155" s="137">
        <f>[2]datos!O397</f>
        <v>79.287807659899997</v>
      </c>
      <c r="G155" s="137">
        <f>[2]datos!R397</f>
        <v>72.1266388345</v>
      </c>
      <c r="H155" s="137">
        <f>[2]datos!U397</f>
        <v>72.1266388345</v>
      </c>
      <c r="I155" s="137">
        <f>[2]datos!AA397</f>
        <v>107.9434517522</v>
      </c>
      <c r="J155" s="137">
        <f>[2]datos!AD397</f>
        <v>110.5769459138</v>
      </c>
      <c r="K155" s="137">
        <f>[2]datos!AG397</f>
        <v>97.000836638500004</v>
      </c>
      <c r="L155" s="137">
        <f>[2]datos!AJ397</f>
        <v>105.4017818735</v>
      </c>
      <c r="M155" s="137">
        <f>[2]datos!AM397</f>
        <v>109.9003098001</v>
      </c>
      <c r="N155" s="137">
        <f>[2]datos!AP397</f>
        <v>108.6091741214</v>
      </c>
      <c r="O155" s="137">
        <f>[2]datos!AS397</f>
        <v>110.9768606335</v>
      </c>
      <c r="P155" s="137">
        <f>[2]datos!AV397</f>
        <v>86.372093806699993</v>
      </c>
      <c r="Q155" s="137">
        <f>[2]datos!AY397</f>
        <v>96.331982593299998</v>
      </c>
      <c r="R155" s="137">
        <f>[2]datos!BB397</f>
        <v>80.598461483799994</v>
      </c>
      <c r="S155" s="137">
        <f>[2]datos!BE397</f>
        <v>81.416968551300002</v>
      </c>
      <c r="T155" s="137">
        <f>[2]datos!BH397</f>
        <v>79.175651351599996</v>
      </c>
      <c r="U155" s="137">
        <f>[2]datos!BK397</f>
        <v>101.0506542955</v>
      </c>
      <c r="V155" s="137">
        <f>[2]datos!BN397</f>
        <v>102.0219100628</v>
      </c>
      <c r="W155" s="137">
        <f>[2]datos!BQ397</f>
        <v>157.51406678020001</v>
      </c>
      <c r="X155" s="137">
        <f>[2]datos!BT397</f>
        <v>104.4233000652</v>
      </c>
      <c r="Y155" s="137">
        <f>[2]datos!BW397</f>
        <v>111.18768781119999</v>
      </c>
      <c r="Z155" s="137">
        <f>[2]datos!BZ397</f>
        <v>99.201397088299998</v>
      </c>
      <c r="AA155" s="137">
        <f>[2]datos!CC397</f>
        <v>97.950052411100003</v>
      </c>
      <c r="AB155" s="137">
        <f>[2]datos!CF397</f>
        <v>97.375575427300006</v>
      </c>
      <c r="AC155" s="137">
        <f>[2]datos!CI397</f>
        <v>106.1476823111</v>
      </c>
      <c r="AD155" s="137">
        <f>[2]datos!CL397</f>
        <v>129.38790348399999</v>
      </c>
      <c r="AE155" s="137">
        <f>[2]datos!CO397</f>
        <v>128.1474713753</v>
      </c>
      <c r="AF155" s="137">
        <f>[2]datos!CR397</f>
        <v>104.6683802693</v>
      </c>
      <c r="AG155" s="137">
        <f>[2]datos!CU397</f>
        <v>88.681381195599997</v>
      </c>
      <c r="AH155" s="137">
        <f>[2]datos!CX397</f>
        <v>146.4285247782</v>
      </c>
      <c r="AI155" s="505">
        <f>[3]Datos!D397</f>
        <v>111.54699618104692</v>
      </c>
    </row>
    <row r="156" spans="1:35" x14ac:dyDescent="0.25">
      <c r="A156" s="295">
        <v>45962</v>
      </c>
      <c r="B156" s="137">
        <f>[2]datos!C398</f>
        <v>101.57943146300001</v>
      </c>
      <c r="C156" s="137">
        <f>[2]datos!F398</f>
        <v>87.903694682299999</v>
      </c>
      <c r="D156" s="137">
        <f>[2]datos!I398</f>
        <v>88.490753044300007</v>
      </c>
      <c r="E156" s="137">
        <f>[2]datos!L398</f>
        <v>89.004636767799994</v>
      </c>
      <c r="F156" s="137">
        <f>[2]datos!O398</f>
        <v>77.263362498800007</v>
      </c>
      <c r="G156" s="137">
        <f>[2]datos!R398</f>
        <v>67.877525995200003</v>
      </c>
      <c r="H156" s="137">
        <f>[2]datos!U398</f>
        <v>67.877525995200003</v>
      </c>
      <c r="I156" s="137">
        <f>[2]datos!AA398</f>
        <v>110.83967500200001</v>
      </c>
      <c r="J156" s="137">
        <f>[2]datos!AD398</f>
        <v>114.3181885602</v>
      </c>
      <c r="K156" s="137">
        <f>[2]datos!AG398</f>
        <v>108.9998113302</v>
      </c>
      <c r="L156" s="137">
        <f>[2]datos!AJ398</f>
        <v>92.630144234699998</v>
      </c>
      <c r="M156" s="137">
        <f>[2]datos!AM398</f>
        <v>104.6198100881</v>
      </c>
      <c r="N156" s="137">
        <f>[2]datos!AP398</f>
        <v>108.9990508835</v>
      </c>
      <c r="O156" s="137">
        <f>[2]datos!AS398</f>
        <v>106.6367177656</v>
      </c>
      <c r="P156" s="137">
        <f>[2]datos!AV398</f>
        <v>76.951651952299997</v>
      </c>
      <c r="Q156" s="137">
        <f>[2]datos!AY398</f>
        <v>88.108878549500005</v>
      </c>
      <c r="R156" s="137">
        <f>[2]datos!BB398</f>
        <v>73.237019092699995</v>
      </c>
      <c r="S156" s="137">
        <f>[2]datos!BE398</f>
        <v>77.932267427400006</v>
      </c>
      <c r="T156" s="137">
        <f>[2]datos!BH398</f>
        <v>80.530466244799996</v>
      </c>
      <c r="U156" s="137">
        <f>[2]datos!BK398</f>
        <v>95.536784939399993</v>
      </c>
      <c r="V156" s="137">
        <f>[2]datos!BN398</f>
        <v>100.571461712</v>
      </c>
      <c r="W156" s="137">
        <f>[2]datos!BQ398</f>
        <v>173.4278398964</v>
      </c>
      <c r="X156" s="137">
        <f>[2]datos!BT398</f>
        <v>97.759960259500005</v>
      </c>
      <c r="Y156" s="137">
        <f>[2]datos!BW398</f>
        <v>103.8603472779</v>
      </c>
      <c r="Z156" s="137">
        <f>[2]datos!BZ398</f>
        <v>96.667655787000001</v>
      </c>
      <c r="AA156" s="137">
        <f>[2]datos!CC398</f>
        <v>91.187988683499995</v>
      </c>
      <c r="AB156" s="137">
        <f>[2]datos!CF398</f>
        <v>91.869397495900003</v>
      </c>
      <c r="AC156" s="137">
        <f>[2]datos!CI398</f>
        <v>88.0760302252</v>
      </c>
      <c r="AD156" s="137">
        <f>[2]datos!CL398</f>
        <v>116.4249544995</v>
      </c>
      <c r="AE156" s="137">
        <f>[2]datos!CO398</f>
        <v>119.3971114614</v>
      </c>
      <c r="AF156" s="137">
        <f>[2]datos!CR398</f>
        <v>98.526028790400005</v>
      </c>
      <c r="AG156" s="137">
        <f>[2]datos!CU398</f>
        <v>93.774168779199996</v>
      </c>
      <c r="AH156" s="137">
        <f>[2]datos!CX398</f>
        <v>131.5475200061</v>
      </c>
      <c r="AI156" s="505">
        <f>[3]Datos!D398</f>
        <v>106.53775386244153</v>
      </c>
    </row>
    <row r="157" spans="1:35" x14ac:dyDescent="0.25">
      <c r="A157" s="295">
        <v>45992</v>
      </c>
      <c r="B157" s="137">
        <f>[2]datos!C399</f>
        <v>98.432484906300004</v>
      </c>
      <c r="C157" s="137">
        <f>[2]datos!F399</f>
        <v>94.004790444099996</v>
      </c>
      <c r="D157" s="137">
        <f>[2]datos!I399</f>
        <v>92.472016554800007</v>
      </c>
      <c r="E157" s="137">
        <f>[2]datos!L399</f>
        <v>87.327684828800002</v>
      </c>
      <c r="F157" s="137">
        <f>[2]datos!O399</f>
        <v>138.11746641049999</v>
      </c>
      <c r="G157" s="137">
        <f>[2]datos!R399</f>
        <v>64.265474038899995</v>
      </c>
      <c r="H157" s="137">
        <f>[2]datos!U399</f>
        <v>64.265474038899995</v>
      </c>
      <c r="I157" s="137">
        <f>[2]datos!AA399</f>
        <v>108.2988358405</v>
      </c>
      <c r="J157" s="137">
        <f>[2]datos!AD399</f>
        <v>105.22090655309999</v>
      </c>
      <c r="K157" s="137">
        <f>[2]datos!AG399</f>
        <v>119.61597730299999</v>
      </c>
      <c r="L157" s="137">
        <f>[2]datos!AJ399</f>
        <v>113.00286028950001</v>
      </c>
      <c r="M157" s="137">
        <f>[2]datos!AM399</f>
        <v>99.538254942999998</v>
      </c>
      <c r="N157" s="137">
        <f>[2]datos!AP399</f>
        <v>111.4111700457</v>
      </c>
      <c r="O157" s="137">
        <f>[2]datos!AS399</f>
        <v>98.796335926899999</v>
      </c>
      <c r="P157" s="137">
        <f>[2]datos!AV399</f>
        <v>63.736307419699997</v>
      </c>
      <c r="Q157" s="137">
        <f>[2]datos!AY399</f>
        <v>86.784970579200007</v>
      </c>
      <c r="R157" s="137">
        <f>[2]datos!BB399</f>
        <v>60.638926609999999</v>
      </c>
      <c r="S157" s="137">
        <f>[2]datos!BE399</f>
        <v>62.282521715900003</v>
      </c>
      <c r="T157" s="137">
        <f>[2]datos!BH399</f>
        <v>69.880532641200006</v>
      </c>
      <c r="U157" s="137">
        <f>[2]datos!BK399</f>
        <v>91.187640647899997</v>
      </c>
      <c r="V157" s="137">
        <f>[2]datos!BN399</f>
        <v>96.077679415399999</v>
      </c>
      <c r="W157" s="137">
        <f>[2]datos!BQ399</f>
        <v>180.558869534</v>
      </c>
      <c r="X157" s="137">
        <f>[2]datos!BT399</f>
        <v>96.472627603700005</v>
      </c>
      <c r="Y157" s="137">
        <f>[2]datos!BW399</f>
        <v>89.568721194099993</v>
      </c>
      <c r="Z157" s="137">
        <f>[2]datos!BZ399</f>
        <v>95.445444562099993</v>
      </c>
      <c r="AA157" s="137">
        <f>[2]datos!CC399</f>
        <v>97.706719771500005</v>
      </c>
      <c r="AB157" s="137">
        <f>[2]datos!CF399</f>
        <v>82.858984056200001</v>
      </c>
      <c r="AC157" s="137">
        <f>[2]datos!CI399</f>
        <v>93.340042756399995</v>
      </c>
      <c r="AD157" s="137">
        <f>[2]datos!CL399</f>
        <v>115.1227332664</v>
      </c>
      <c r="AE157" s="137">
        <f>[2]datos!CO399</f>
        <v>109.9724076394</v>
      </c>
      <c r="AF157" s="137">
        <f>[2]datos!CR399</f>
        <v>82.028497477299993</v>
      </c>
      <c r="AG157" s="137">
        <f>[2]datos!CU399</f>
        <v>83.293453865700002</v>
      </c>
      <c r="AH157" s="137">
        <f>[2]datos!CX399</f>
        <v>132.83450397129999</v>
      </c>
      <c r="AI157" s="505">
        <f>[3]Datos!D399</f>
        <v>105.04923879374064</v>
      </c>
    </row>
    <row r="158" spans="1:35" x14ac:dyDescent="0.25">
      <c r="A158" s="295">
        <v>46023</v>
      </c>
      <c r="B158" s="137">
        <f>[2]datos!C400</f>
        <v>0</v>
      </c>
      <c r="C158" s="137">
        <f>[2]datos!F400</f>
        <v>0</v>
      </c>
      <c r="D158" s="137">
        <f>[2]datos!I400</f>
        <v>0</v>
      </c>
      <c r="E158" s="137">
        <f>[2]datos!L400</f>
        <v>0</v>
      </c>
      <c r="F158" s="137">
        <f>[2]datos!O400</f>
        <v>0</v>
      </c>
      <c r="G158" s="137">
        <f>[2]datos!R400</f>
        <v>0</v>
      </c>
      <c r="H158" s="137">
        <f>[2]datos!U400</f>
        <v>0</v>
      </c>
      <c r="I158" s="137">
        <f>[2]datos!AA400</f>
        <v>0</v>
      </c>
      <c r="J158" s="137">
        <f>[2]datos!AD400</f>
        <v>0</v>
      </c>
      <c r="K158" s="137">
        <f>[2]datos!AG400</f>
        <v>0</v>
      </c>
      <c r="L158" s="137">
        <f>[2]datos!AJ400</f>
        <v>0</v>
      </c>
      <c r="M158" s="137">
        <f>[2]datos!AM400</f>
        <v>0</v>
      </c>
      <c r="N158" s="137">
        <f>[2]datos!AP400</f>
        <v>0</v>
      </c>
      <c r="O158" s="137">
        <f>[2]datos!AS400</f>
        <v>0</v>
      </c>
      <c r="P158" s="137">
        <f>[2]datos!AV400</f>
        <v>0</v>
      </c>
      <c r="Q158" s="137">
        <f>[2]datos!AY400</f>
        <v>0</v>
      </c>
      <c r="R158" s="137">
        <f>[2]datos!BB400</f>
        <v>0</v>
      </c>
      <c r="S158" s="137">
        <f>[2]datos!BE400</f>
        <v>0</v>
      </c>
      <c r="T158" s="137">
        <f>[2]datos!BH400</f>
        <v>0</v>
      </c>
      <c r="U158" s="137">
        <f>[2]datos!BK400</f>
        <v>0</v>
      </c>
      <c r="V158" s="137">
        <f>[2]datos!BN400</f>
        <v>0</v>
      </c>
      <c r="W158" s="137">
        <f>[2]datos!BQ400</f>
        <v>0</v>
      </c>
      <c r="X158" s="137">
        <f>[2]datos!BT400</f>
        <v>0</v>
      </c>
      <c r="Y158" s="137">
        <f>[2]datos!BW400</f>
        <v>0</v>
      </c>
      <c r="Z158" s="137">
        <f>[2]datos!BZ400</f>
        <v>0</v>
      </c>
      <c r="AA158" s="137">
        <f>[2]datos!CC400</f>
        <v>0</v>
      </c>
      <c r="AB158" s="137">
        <f>[2]datos!CF400</f>
        <v>0</v>
      </c>
      <c r="AC158" s="137">
        <f>[2]datos!CI400</f>
        <v>0</v>
      </c>
      <c r="AD158" s="137">
        <f>[2]datos!CL400</f>
        <v>0</v>
      </c>
      <c r="AE158" s="137">
        <f>[2]datos!CO400</f>
        <v>0</v>
      </c>
      <c r="AF158" s="137">
        <f>[2]datos!CR400</f>
        <v>0</v>
      </c>
      <c r="AG158" s="137">
        <f>[2]datos!CU400</f>
        <v>0</v>
      </c>
      <c r="AH158" s="137">
        <f>[2]datos!CX400</f>
        <v>0</v>
      </c>
      <c r="AI158" s="505">
        <f>[3]Datos!D400</f>
        <v>0</v>
      </c>
    </row>
    <row r="159" spans="1:35" x14ac:dyDescent="0.25">
      <c r="A159" s="295">
        <v>46054</v>
      </c>
      <c r="B159" s="137">
        <f>[2]datos!C401</f>
        <v>0</v>
      </c>
      <c r="C159" s="137">
        <f>[2]datos!F401</f>
        <v>0</v>
      </c>
      <c r="D159" s="137">
        <f>[2]datos!I401</f>
        <v>0</v>
      </c>
      <c r="E159" s="137">
        <f>[2]datos!L401</f>
        <v>0</v>
      </c>
      <c r="F159" s="137">
        <f>[2]datos!O401</f>
        <v>0</v>
      </c>
      <c r="G159" s="137">
        <f>[2]datos!R401</f>
        <v>0</v>
      </c>
      <c r="H159" s="137">
        <f>[2]datos!U401</f>
        <v>0</v>
      </c>
      <c r="I159" s="137">
        <f>[2]datos!AA401</f>
        <v>0</v>
      </c>
      <c r="J159" s="137">
        <f>[2]datos!AD401</f>
        <v>0</v>
      </c>
      <c r="K159" s="137">
        <f>[2]datos!AG401</f>
        <v>0</v>
      </c>
      <c r="L159" s="137">
        <f>[2]datos!AJ401</f>
        <v>0</v>
      </c>
      <c r="M159" s="137">
        <f>[2]datos!AM401</f>
        <v>0</v>
      </c>
      <c r="N159" s="137">
        <f>[2]datos!AP401</f>
        <v>0</v>
      </c>
      <c r="O159" s="137">
        <f>[2]datos!AS401</f>
        <v>0</v>
      </c>
      <c r="P159" s="137">
        <f>[2]datos!AV401</f>
        <v>0</v>
      </c>
      <c r="Q159" s="137">
        <f>[2]datos!AY401</f>
        <v>0</v>
      </c>
      <c r="R159" s="137">
        <f>[2]datos!BB401</f>
        <v>0</v>
      </c>
      <c r="S159" s="137">
        <f>[2]datos!BE401</f>
        <v>0</v>
      </c>
      <c r="T159" s="137">
        <f>[2]datos!BH401</f>
        <v>0</v>
      </c>
      <c r="U159" s="137">
        <f>[2]datos!BK401</f>
        <v>0</v>
      </c>
      <c r="V159" s="137">
        <f>[2]datos!BN401</f>
        <v>0</v>
      </c>
      <c r="W159" s="137">
        <f>[2]datos!BQ401</f>
        <v>0</v>
      </c>
      <c r="X159" s="137">
        <f>[2]datos!BT401</f>
        <v>0</v>
      </c>
      <c r="Y159" s="137">
        <f>[2]datos!BW401</f>
        <v>0</v>
      </c>
      <c r="Z159" s="137">
        <f>[2]datos!BZ401</f>
        <v>0</v>
      </c>
      <c r="AA159" s="137">
        <f>[2]datos!CC401</f>
        <v>0</v>
      </c>
      <c r="AB159" s="137">
        <f>[2]datos!CF401</f>
        <v>0</v>
      </c>
      <c r="AC159" s="137">
        <f>[2]datos!CI401</f>
        <v>0</v>
      </c>
      <c r="AD159" s="137">
        <f>[2]datos!CL401</f>
        <v>0</v>
      </c>
      <c r="AE159" s="137">
        <f>[2]datos!CO401</f>
        <v>0</v>
      </c>
      <c r="AF159" s="137">
        <f>[2]datos!CR401</f>
        <v>0</v>
      </c>
      <c r="AG159" s="137">
        <f>[2]datos!CU401</f>
        <v>0</v>
      </c>
      <c r="AH159" s="137">
        <f>[2]datos!CX401</f>
        <v>0</v>
      </c>
      <c r="AI159" s="505">
        <f>[3]Datos!D401</f>
        <v>0</v>
      </c>
    </row>
    <row r="160" spans="1:35" x14ac:dyDescent="0.25">
      <c r="A160" s="295">
        <v>46082</v>
      </c>
      <c r="B160" s="137">
        <f>[2]datos!C402</f>
        <v>0</v>
      </c>
      <c r="C160" s="137">
        <f>[2]datos!F402</f>
        <v>0</v>
      </c>
      <c r="D160" s="137">
        <f>[2]datos!I402</f>
        <v>0</v>
      </c>
      <c r="E160" s="137">
        <f>[2]datos!L402</f>
        <v>0</v>
      </c>
      <c r="F160" s="137">
        <f>[2]datos!O402</f>
        <v>0</v>
      </c>
      <c r="G160" s="137">
        <f>[2]datos!R402</f>
        <v>0</v>
      </c>
      <c r="H160" s="137">
        <f>[2]datos!U402</f>
        <v>0</v>
      </c>
      <c r="I160" s="137">
        <f>[2]datos!AA402</f>
        <v>0</v>
      </c>
      <c r="J160" s="137">
        <f>[2]datos!AD402</f>
        <v>0</v>
      </c>
      <c r="K160" s="137">
        <f>[2]datos!AG402</f>
        <v>0</v>
      </c>
      <c r="L160" s="137">
        <f>[2]datos!AJ402</f>
        <v>0</v>
      </c>
      <c r="M160" s="137">
        <f>[2]datos!AM402</f>
        <v>0</v>
      </c>
      <c r="N160" s="137">
        <f>[2]datos!AP402</f>
        <v>0</v>
      </c>
      <c r="O160" s="137">
        <f>[2]datos!AS402</f>
        <v>0</v>
      </c>
      <c r="P160" s="137">
        <f>[2]datos!AV402</f>
        <v>0</v>
      </c>
      <c r="Q160" s="137">
        <f>[2]datos!AY402</f>
        <v>0</v>
      </c>
      <c r="R160" s="137">
        <f>[2]datos!BB402</f>
        <v>0</v>
      </c>
      <c r="S160" s="137">
        <f>[2]datos!BE402</f>
        <v>0</v>
      </c>
      <c r="T160" s="137">
        <f>[2]datos!BH402</f>
        <v>0</v>
      </c>
      <c r="U160" s="137">
        <f>[2]datos!BK402</f>
        <v>0</v>
      </c>
      <c r="V160" s="137">
        <f>[2]datos!BN402</f>
        <v>0</v>
      </c>
      <c r="W160" s="137">
        <f>[2]datos!BQ402</f>
        <v>0</v>
      </c>
      <c r="X160" s="137">
        <f>[2]datos!BT402</f>
        <v>0</v>
      </c>
      <c r="Y160" s="137">
        <f>[2]datos!BW402</f>
        <v>0</v>
      </c>
      <c r="Z160" s="137">
        <f>[2]datos!BZ402</f>
        <v>0</v>
      </c>
      <c r="AA160" s="137">
        <f>[2]datos!CC402</f>
        <v>0</v>
      </c>
      <c r="AB160" s="137">
        <f>[2]datos!CF402</f>
        <v>0</v>
      </c>
      <c r="AC160" s="137">
        <f>[2]datos!CI402</f>
        <v>0</v>
      </c>
      <c r="AD160" s="137">
        <f>[2]datos!CL402</f>
        <v>0</v>
      </c>
      <c r="AE160" s="137">
        <f>[2]datos!CO402</f>
        <v>0</v>
      </c>
      <c r="AF160" s="137">
        <f>[2]datos!CR402</f>
        <v>0</v>
      </c>
      <c r="AG160" s="137">
        <f>[2]datos!CU402</f>
        <v>0</v>
      </c>
      <c r="AH160" s="137">
        <f>[2]datos!CX402</f>
        <v>0</v>
      </c>
      <c r="AI160" s="505">
        <f>[3]Datos!D402</f>
        <v>0</v>
      </c>
    </row>
    <row r="161" spans="1:35" x14ac:dyDescent="0.25">
      <c r="A161" s="295">
        <v>46113</v>
      </c>
      <c r="B161" s="137">
        <f>[2]datos!C403</f>
        <v>0</v>
      </c>
      <c r="C161" s="137">
        <f>[2]datos!F403</f>
        <v>0</v>
      </c>
      <c r="D161" s="137">
        <f>[2]datos!I403</f>
        <v>0</v>
      </c>
      <c r="E161" s="137">
        <f>[2]datos!L403</f>
        <v>0</v>
      </c>
      <c r="F161" s="137">
        <f>[2]datos!O403</f>
        <v>0</v>
      </c>
      <c r="G161" s="137">
        <f>[2]datos!R403</f>
        <v>0</v>
      </c>
      <c r="H161" s="137">
        <f>[2]datos!U403</f>
        <v>0</v>
      </c>
      <c r="I161" s="137">
        <f>[2]datos!AA403</f>
        <v>0</v>
      </c>
      <c r="J161" s="137">
        <f>[2]datos!AD403</f>
        <v>0</v>
      </c>
      <c r="K161" s="137">
        <f>[2]datos!AG403</f>
        <v>0</v>
      </c>
      <c r="L161" s="137">
        <f>[2]datos!AJ403</f>
        <v>0</v>
      </c>
      <c r="M161" s="137">
        <f>[2]datos!AM403</f>
        <v>0</v>
      </c>
      <c r="N161" s="137">
        <f>[2]datos!AP403</f>
        <v>0</v>
      </c>
      <c r="O161" s="137">
        <f>[2]datos!AS403</f>
        <v>0</v>
      </c>
      <c r="P161" s="137">
        <f>[2]datos!AV403</f>
        <v>0</v>
      </c>
      <c r="Q161" s="137">
        <f>[2]datos!AY403</f>
        <v>0</v>
      </c>
      <c r="R161" s="137">
        <f>[2]datos!BB403</f>
        <v>0</v>
      </c>
      <c r="S161" s="137">
        <f>[2]datos!BE403</f>
        <v>0</v>
      </c>
      <c r="T161" s="137">
        <f>[2]datos!BH403</f>
        <v>0</v>
      </c>
      <c r="U161" s="137">
        <f>[2]datos!BK403</f>
        <v>0</v>
      </c>
      <c r="V161" s="137">
        <f>[2]datos!BN403</f>
        <v>0</v>
      </c>
      <c r="W161" s="137">
        <f>[2]datos!BQ403</f>
        <v>0</v>
      </c>
      <c r="X161" s="137">
        <f>[2]datos!BT403</f>
        <v>0</v>
      </c>
      <c r="Y161" s="137">
        <f>[2]datos!BW403</f>
        <v>0</v>
      </c>
      <c r="Z161" s="137">
        <f>[2]datos!BZ403</f>
        <v>0</v>
      </c>
      <c r="AA161" s="137">
        <f>[2]datos!CC403</f>
        <v>0</v>
      </c>
      <c r="AB161" s="137">
        <f>[2]datos!CF403</f>
        <v>0</v>
      </c>
      <c r="AC161" s="137">
        <f>[2]datos!CI403</f>
        <v>0</v>
      </c>
      <c r="AD161" s="137">
        <f>[2]datos!CL403</f>
        <v>0</v>
      </c>
      <c r="AE161" s="137">
        <f>[2]datos!CO403</f>
        <v>0</v>
      </c>
      <c r="AF161" s="137">
        <f>[2]datos!CR403</f>
        <v>0</v>
      </c>
      <c r="AG161" s="137">
        <f>[2]datos!CU403</f>
        <v>0</v>
      </c>
      <c r="AH161" s="137">
        <f>[2]datos!CX403</f>
        <v>0</v>
      </c>
      <c r="AI161" s="505">
        <f>[3]Datos!D403</f>
        <v>0</v>
      </c>
    </row>
    <row r="162" spans="1:35" x14ac:dyDescent="0.25">
      <c r="A162" s="295">
        <v>46143</v>
      </c>
      <c r="B162" s="137">
        <f>[2]datos!C404</f>
        <v>0</v>
      </c>
      <c r="C162" s="137">
        <f>[2]datos!F404</f>
        <v>0</v>
      </c>
      <c r="D162" s="137">
        <f>[2]datos!I404</f>
        <v>0</v>
      </c>
      <c r="E162" s="137">
        <f>[2]datos!L404</f>
        <v>0</v>
      </c>
      <c r="F162" s="137">
        <f>[2]datos!O404</f>
        <v>0</v>
      </c>
      <c r="G162" s="137">
        <f>[2]datos!R404</f>
        <v>0</v>
      </c>
      <c r="H162" s="137">
        <f>[2]datos!U404</f>
        <v>0</v>
      </c>
      <c r="I162" s="137">
        <f>[2]datos!AA404</f>
        <v>0</v>
      </c>
      <c r="J162" s="137">
        <f>[2]datos!AD404</f>
        <v>0</v>
      </c>
      <c r="K162" s="137">
        <f>[2]datos!AG404</f>
        <v>0</v>
      </c>
      <c r="L162" s="137">
        <f>[2]datos!AJ404</f>
        <v>0</v>
      </c>
      <c r="M162" s="137">
        <f>[2]datos!AM404</f>
        <v>0</v>
      </c>
      <c r="N162" s="137">
        <f>[2]datos!AP404</f>
        <v>0</v>
      </c>
      <c r="O162" s="137">
        <f>[2]datos!AS404</f>
        <v>0</v>
      </c>
      <c r="P162" s="137">
        <f>[2]datos!AV404</f>
        <v>0</v>
      </c>
      <c r="Q162" s="137">
        <f>[2]datos!AY404</f>
        <v>0</v>
      </c>
      <c r="R162" s="137">
        <f>[2]datos!BB404</f>
        <v>0</v>
      </c>
      <c r="S162" s="137">
        <f>[2]datos!BE404</f>
        <v>0</v>
      </c>
      <c r="T162" s="137">
        <f>[2]datos!BH404</f>
        <v>0</v>
      </c>
      <c r="U162" s="137">
        <f>[2]datos!BK404</f>
        <v>0</v>
      </c>
      <c r="V162" s="137">
        <f>[2]datos!BN404</f>
        <v>0</v>
      </c>
      <c r="W162" s="137">
        <f>[2]datos!BQ404</f>
        <v>0</v>
      </c>
      <c r="X162" s="137">
        <f>[2]datos!BT404</f>
        <v>0</v>
      </c>
      <c r="Y162" s="137">
        <f>[2]datos!BW404</f>
        <v>0</v>
      </c>
      <c r="Z162" s="137">
        <f>[2]datos!BZ404</f>
        <v>0</v>
      </c>
      <c r="AA162" s="137">
        <f>[2]datos!CC404</f>
        <v>0</v>
      </c>
      <c r="AB162" s="137">
        <f>[2]datos!CF404</f>
        <v>0</v>
      </c>
      <c r="AC162" s="137">
        <f>[2]datos!CI404</f>
        <v>0</v>
      </c>
      <c r="AD162" s="137">
        <f>[2]datos!CL404</f>
        <v>0</v>
      </c>
      <c r="AE162" s="137">
        <f>[2]datos!CO404</f>
        <v>0</v>
      </c>
      <c r="AF162" s="137">
        <f>[2]datos!CR404</f>
        <v>0</v>
      </c>
      <c r="AG162" s="137">
        <f>[2]datos!CU404</f>
        <v>0</v>
      </c>
      <c r="AH162" s="137">
        <f>[2]datos!CX404</f>
        <v>0</v>
      </c>
      <c r="AI162" s="505">
        <f>[3]Datos!D404</f>
        <v>0</v>
      </c>
    </row>
    <row r="163" spans="1:35" x14ac:dyDescent="0.25">
      <c r="A163" s="295">
        <v>46174</v>
      </c>
      <c r="B163" s="137">
        <f>[2]datos!C405</f>
        <v>0</v>
      </c>
      <c r="C163" s="137">
        <f>[2]datos!F405</f>
        <v>0</v>
      </c>
      <c r="D163" s="137">
        <f>[2]datos!I405</f>
        <v>0</v>
      </c>
      <c r="E163" s="137">
        <f>[2]datos!L405</f>
        <v>0</v>
      </c>
      <c r="F163" s="137">
        <f>[2]datos!O405</f>
        <v>0</v>
      </c>
      <c r="G163" s="137">
        <f>[2]datos!R405</f>
        <v>0</v>
      </c>
      <c r="H163" s="137">
        <f>[2]datos!U405</f>
        <v>0</v>
      </c>
      <c r="I163" s="137">
        <f>[2]datos!AA405</f>
        <v>0</v>
      </c>
      <c r="J163" s="137">
        <f>[2]datos!AD405</f>
        <v>0</v>
      </c>
      <c r="K163" s="137">
        <f>[2]datos!AG405</f>
        <v>0</v>
      </c>
      <c r="L163" s="137">
        <f>[2]datos!AJ405</f>
        <v>0</v>
      </c>
      <c r="M163" s="137">
        <f>[2]datos!AM405</f>
        <v>0</v>
      </c>
      <c r="N163" s="137">
        <f>[2]datos!AP405</f>
        <v>0</v>
      </c>
      <c r="O163" s="137">
        <f>[2]datos!AS405</f>
        <v>0</v>
      </c>
      <c r="P163" s="137">
        <f>[2]datos!AV405</f>
        <v>0</v>
      </c>
      <c r="Q163" s="137">
        <f>[2]datos!AY405</f>
        <v>0</v>
      </c>
      <c r="R163" s="137">
        <f>[2]datos!BB405</f>
        <v>0</v>
      </c>
      <c r="S163" s="137">
        <f>[2]datos!BE405</f>
        <v>0</v>
      </c>
      <c r="T163" s="137">
        <f>[2]datos!BH405</f>
        <v>0</v>
      </c>
      <c r="U163" s="137">
        <f>[2]datos!BK405</f>
        <v>0</v>
      </c>
      <c r="V163" s="137">
        <f>[2]datos!BN405</f>
        <v>0</v>
      </c>
      <c r="W163" s="137">
        <f>[2]datos!BQ405</f>
        <v>0</v>
      </c>
      <c r="X163" s="137">
        <f>[2]datos!BT405</f>
        <v>0</v>
      </c>
      <c r="Y163" s="137">
        <f>[2]datos!BW405</f>
        <v>0</v>
      </c>
      <c r="Z163" s="137">
        <f>[2]datos!BZ405</f>
        <v>0</v>
      </c>
      <c r="AA163" s="137">
        <f>[2]datos!CC405</f>
        <v>0</v>
      </c>
      <c r="AB163" s="137">
        <f>[2]datos!CF405</f>
        <v>0</v>
      </c>
      <c r="AC163" s="137">
        <f>[2]datos!CI405</f>
        <v>0</v>
      </c>
      <c r="AD163" s="137">
        <f>[2]datos!CL405</f>
        <v>0</v>
      </c>
      <c r="AE163" s="137">
        <f>[2]datos!CO405</f>
        <v>0</v>
      </c>
      <c r="AF163" s="137">
        <f>[2]datos!CR405</f>
        <v>0</v>
      </c>
      <c r="AG163" s="137">
        <f>[2]datos!CU405</f>
        <v>0</v>
      </c>
      <c r="AH163" s="137">
        <f>[2]datos!CX405</f>
        <v>0</v>
      </c>
      <c r="AI163" s="505">
        <f>[3]Datos!D405</f>
        <v>0</v>
      </c>
    </row>
    <row r="164" spans="1:35" x14ac:dyDescent="0.25">
      <c r="A164" s="295">
        <v>46204</v>
      </c>
      <c r="B164" s="137">
        <f>[2]datos!C406</f>
        <v>0</v>
      </c>
      <c r="C164" s="137">
        <f>[2]datos!F406</f>
        <v>0</v>
      </c>
      <c r="D164" s="137">
        <f>[2]datos!I406</f>
        <v>0</v>
      </c>
      <c r="E164" s="137">
        <f>[2]datos!L406</f>
        <v>0</v>
      </c>
      <c r="F164" s="137">
        <f>[2]datos!O406</f>
        <v>0</v>
      </c>
      <c r="G164" s="137">
        <f>[2]datos!R406</f>
        <v>0</v>
      </c>
      <c r="H164" s="137">
        <f>[2]datos!U406</f>
        <v>0</v>
      </c>
      <c r="I164" s="137">
        <f>[2]datos!AA406</f>
        <v>0</v>
      </c>
      <c r="J164" s="137">
        <f>[2]datos!AD406</f>
        <v>0</v>
      </c>
      <c r="K164" s="137">
        <f>[2]datos!AG406</f>
        <v>0</v>
      </c>
      <c r="L164" s="137">
        <f>[2]datos!AJ406</f>
        <v>0</v>
      </c>
      <c r="M164" s="137">
        <f>[2]datos!AM406</f>
        <v>0</v>
      </c>
      <c r="N164" s="137">
        <f>[2]datos!AP406</f>
        <v>0</v>
      </c>
      <c r="O164" s="137">
        <f>[2]datos!AS406</f>
        <v>0</v>
      </c>
      <c r="P164" s="137">
        <f>[2]datos!AV406</f>
        <v>0</v>
      </c>
      <c r="Q164" s="137">
        <f>[2]datos!AY406</f>
        <v>0</v>
      </c>
      <c r="R164" s="137">
        <f>[2]datos!BB406</f>
        <v>0</v>
      </c>
      <c r="S164" s="137">
        <f>[2]datos!BE406</f>
        <v>0</v>
      </c>
      <c r="T164" s="137">
        <f>[2]datos!BH406</f>
        <v>0</v>
      </c>
      <c r="U164" s="137">
        <f>[2]datos!BK406</f>
        <v>0</v>
      </c>
      <c r="V164" s="137">
        <f>[2]datos!BN406</f>
        <v>0</v>
      </c>
      <c r="W164" s="137">
        <f>[2]datos!BQ406</f>
        <v>0</v>
      </c>
      <c r="X164" s="137">
        <f>[2]datos!BT406</f>
        <v>0</v>
      </c>
      <c r="Y164" s="137">
        <f>[2]datos!BW406</f>
        <v>0</v>
      </c>
      <c r="Z164" s="137">
        <f>[2]datos!BZ406</f>
        <v>0</v>
      </c>
      <c r="AA164" s="137">
        <f>[2]datos!CC406</f>
        <v>0</v>
      </c>
      <c r="AB164" s="137">
        <f>[2]datos!CF406</f>
        <v>0</v>
      </c>
      <c r="AC164" s="137">
        <f>[2]datos!CI406</f>
        <v>0</v>
      </c>
      <c r="AD164" s="137">
        <f>[2]datos!CL406</f>
        <v>0</v>
      </c>
      <c r="AE164" s="137">
        <f>[2]datos!CO406</f>
        <v>0</v>
      </c>
      <c r="AF164" s="137">
        <f>[2]datos!CR406</f>
        <v>0</v>
      </c>
      <c r="AG164" s="137">
        <f>[2]datos!CU406</f>
        <v>0</v>
      </c>
      <c r="AH164" s="137">
        <f>[2]datos!CX406</f>
        <v>0</v>
      </c>
      <c r="AI164" s="505">
        <f>[3]Datos!D406</f>
        <v>0</v>
      </c>
    </row>
    <row r="165" spans="1:35" x14ac:dyDescent="0.25">
      <c r="A165" s="295">
        <v>46235</v>
      </c>
      <c r="B165" s="137">
        <f>[2]datos!C407</f>
        <v>0</v>
      </c>
      <c r="C165" s="137">
        <f>[2]datos!F407</f>
        <v>0</v>
      </c>
      <c r="D165" s="137">
        <f>[2]datos!I407</f>
        <v>0</v>
      </c>
      <c r="E165" s="137">
        <f>[2]datos!L407</f>
        <v>0</v>
      </c>
      <c r="F165" s="137">
        <f>[2]datos!O407</f>
        <v>0</v>
      </c>
      <c r="G165" s="137">
        <f>[2]datos!R407</f>
        <v>0</v>
      </c>
      <c r="H165" s="137">
        <f>[2]datos!U407</f>
        <v>0</v>
      </c>
      <c r="I165" s="137">
        <f>[2]datos!AA407</f>
        <v>0</v>
      </c>
      <c r="J165" s="137">
        <f>[2]datos!AD407</f>
        <v>0</v>
      </c>
      <c r="K165" s="137">
        <f>[2]datos!AG407</f>
        <v>0</v>
      </c>
      <c r="L165" s="137">
        <f>[2]datos!AJ407</f>
        <v>0</v>
      </c>
      <c r="M165" s="137">
        <f>[2]datos!AM407</f>
        <v>0</v>
      </c>
      <c r="N165" s="137">
        <f>[2]datos!AP407</f>
        <v>0</v>
      </c>
      <c r="O165" s="137">
        <f>[2]datos!AS407</f>
        <v>0</v>
      </c>
      <c r="P165" s="137">
        <f>[2]datos!AV407</f>
        <v>0</v>
      </c>
      <c r="Q165" s="137">
        <f>[2]datos!AY407</f>
        <v>0</v>
      </c>
      <c r="R165" s="137">
        <f>[2]datos!BB407</f>
        <v>0</v>
      </c>
      <c r="S165" s="137">
        <f>[2]datos!BE407</f>
        <v>0</v>
      </c>
      <c r="T165" s="137">
        <f>[2]datos!BH407</f>
        <v>0</v>
      </c>
      <c r="U165" s="137">
        <f>[2]datos!BK407</f>
        <v>0</v>
      </c>
      <c r="V165" s="137">
        <f>[2]datos!BN407</f>
        <v>0</v>
      </c>
      <c r="W165" s="137">
        <f>[2]datos!BQ407</f>
        <v>0</v>
      </c>
      <c r="X165" s="137">
        <f>[2]datos!BT407</f>
        <v>0</v>
      </c>
      <c r="Y165" s="137">
        <f>[2]datos!BW407</f>
        <v>0</v>
      </c>
      <c r="Z165" s="137">
        <f>[2]datos!BZ407</f>
        <v>0</v>
      </c>
      <c r="AA165" s="137">
        <f>[2]datos!CC407</f>
        <v>0</v>
      </c>
      <c r="AB165" s="137">
        <f>[2]datos!CF407</f>
        <v>0</v>
      </c>
      <c r="AC165" s="137">
        <f>[2]datos!CI407</f>
        <v>0</v>
      </c>
      <c r="AD165" s="137">
        <f>[2]datos!CL407</f>
        <v>0</v>
      </c>
      <c r="AE165" s="137">
        <f>[2]datos!CO407</f>
        <v>0</v>
      </c>
      <c r="AF165" s="137">
        <f>[2]datos!CR407</f>
        <v>0</v>
      </c>
      <c r="AG165" s="137">
        <f>[2]datos!CU407</f>
        <v>0</v>
      </c>
      <c r="AH165" s="137">
        <f>[2]datos!CX407</f>
        <v>0</v>
      </c>
      <c r="AI165" s="505">
        <f>[3]Datos!D407</f>
        <v>0</v>
      </c>
    </row>
    <row r="166" spans="1:35" x14ac:dyDescent="0.25">
      <c r="A166" s="295">
        <v>46266</v>
      </c>
      <c r="B166" s="137">
        <f>[2]datos!C408</f>
        <v>0</v>
      </c>
      <c r="C166" s="137">
        <f>[2]datos!F408</f>
        <v>0</v>
      </c>
      <c r="D166" s="137">
        <f>[2]datos!I408</f>
        <v>0</v>
      </c>
      <c r="E166" s="137">
        <f>[2]datos!L408</f>
        <v>0</v>
      </c>
      <c r="F166" s="137">
        <f>[2]datos!O408</f>
        <v>0</v>
      </c>
      <c r="G166" s="137">
        <f>[2]datos!R408</f>
        <v>0</v>
      </c>
      <c r="H166" s="137">
        <f>[2]datos!U408</f>
        <v>0</v>
      </c>
      <c r="I166" s="137">
        <f>[2]datos!AA408</f>
        <v>0</v>
      </c>
      <c r="J166" s="137">
        <f>[2]datos!AD408</f>
        <v>0</v>
      </c>
      <c r="K166" s="137">
        <f>[2]datos!AG408</f>
        <v>0</v>
      </c>
      <c r="L166" s="137">
        <f>[2]datos!AJ408</f>
        <v>0</v>
      </c>
      <c r="M166" s="137">
        <f>[2]datos!AM408</f>
        <v>0</v>
      </c>
      <c r="N166" s="137">
        <f>[2]datos!AP408</f>
        <v>0</v>
      </c>
      <c r="O166" s="137">
        <f>[2]datos!AS408</f>
        <v>0</v>
      </c>
      <c r="P166" s="137">
        <f>[2]datos!AV408</f>
        <v>0</v>
      </c>
      <c r="Q166" s="137">
        <f>[2]datos!AY408</f>
        <v>0</v>
      </c>
      <c r="R166" s="137">
        <f>[2]datos!BB408</f>
        <v>0</v>
      </c>
      <c r="S166" s="137">
        <f>[2]datos!BE408</f>
        <v>0</v>
      </c>
      <c r="T166" s="137">
        <f>[2]datos!BH408</f>
        <v>0</v>
      </c>
      <c r="U166" s="137">
        <f>[2]datos!BK408</f>
        <v>0</v>
      </c>
      <c r="V166" s="137">
        <f>[2]datos!BN408</f>
        <v>0</v>
      </c>
      <c r="W166" s="137">
        <f>[2]datos!BQ408</f>
        <v>0</v>
      </c>
      <c r="X166" s="137">
        <f>[2]datos!BT408</f>
        <v>0</v>
      </c>
      <c r="Y166" s="137">
        <f>[2]datos!BW408</f>
        <v>0</v>
      </c>
      <c r="Z166" s="137">
        <f>[2]datos!BZ408</f>
        <v>0</v>
      </c>
      <c r="AA166" s="137">
        <f>[2]datos!CC408</f>
        <v>0</v>
      </c>
      <c r="AB166" s="137">
        <f>[2]datos!CF408</f>
        <v>0</v>
      </c>
      <c r="AC166" s="137">
        <f>[2]datos!CI408</f>
        <v>0</v>
      </c>
      <c r="AD166" s="137">
        <f>[2]datos!CL408</f>
        <v>0</v>
      </c>
      <c r="AE166" s="137">
        <f>[2]datos!CO408</f>
        <v>0</v>
      </c>
      <c r="AF166" s="137">
        <f>[2]datos!CR408</f>
        <v>0</v>
      </c>
      <c r="AG166" s="137">
        <f>[2]datos!CU408</f>
        <v>0</v>
      </c>
      <c r="AH166" s="137">
        <f>[2]datos!CX408</f>
        <v>0</v>
      </c>
      <c r="AI166" s="505">
        <f>[3]Datos!D408</f>
        <v>0</v>
      </c>
    </row>
    <row r="167" spans="1:35" x14ac:dyDescent="0.25">
      <c r="A167" s="295">
        <v>46296</v>
      </c>
      <c r="B167" s="137">
        <f>[2]datos!C409</f>
        <v>0</v>
      </c>
      <c r="C167" s="137">
        <f>[2]datos!F409</f>
        <v>0</v>
      </c>
      <c r="D167" s="137">
        <f>[2]datos!I409</f>
        <v>0</v>
      </c>
      <c r="E167" s="137">
        <f>[2]datos!L409</f>
        <v>0</v>
      </c>
      <c r="F167" s="137">
        <f>[2]datos!O409</f>
        <v>0</v>
      </c>
      <c r="G167" s="137">
        <f>[2]datos!R409</f>
        <v>0</v>
      </c>
      <c r="H167" s="137">
        <f>[2]datos!U409</f>
        <v>0</v>
      </c>
      <c r="I167" s="137">
        <f>[2]datos!AA409</f>
        <v>0</v>
      </c>
      <c r="J167" s="137">
        <f>[2]datos!AD409</f>
        <v>0</v>
      </c>
      <c r="K167" s="137">
        <f>[2]datos!AG409</f>
        <v>0</v>
      </c>
      <c r="L167" s="137">
        <f>[2]datos!AJ409</f>
        <v>0</v>
      </c>
      <c r="M167" s="137">
        <f>[2]datos!AM409</f>
        <v>0</v>
      </c>
      <c r="N167" s="137">
        <f>[2]datos!AP409</f>
        <v>0</v>
      </c>
      <c r="O167" s="137">
        <f>[2]datos!AS409</f>
        <v>0</v>
      </c>
      <c r="P167" s="137">
        <f>[2]datos!AV409</f>
        <v>0</v>
      </c>
      <c r="Q167" s="137">
        <f>[2]datos!AY409</f>
        <v>0</v>
      </c>
      <c r="R167" s="137">
        <f>[2]datos!BB409</f>
        <v>0</v>
      </c>
      <c r="S167" s="137">
        <f>[2]datos!BE409</f>
        <v>0</v>
      </c>
      <c r="T167" s="137">
        <f>[2]datos!BH409</f>
        <v>0</v>
      </c>
      <c r="U167" s="137">
        <f>[2]datos!BK409</f>
        <v>0</v>
      </c>
      <c r="V167" s="137">
        <f>[2]datos!BN409</f>
        <v>0</v>
      </c>
      <c r="W167" s="137">
        <f>[2]datos!BQ409</f>
        <v>0</v>
      </c>
      <c r="X167" s="137">
        <f>[2]datos!BT409</f>
        <v>0</v>
      </c>
      <c r="Y167" s="137">
        <f>[2]datos!BW409</f>
        <v>0</v>
      </c>
      <c r="Z167" s="137">
        <f>[2]datos!BZ409</f>
        <v>0</v>
      </c>
      <c r="AA167" s="137">
        <f>[2]datos!CC409</f>
        <v>0</v>
      </c>
      <c r="AB167" s="137">
        <f>[2]datos!CF409</f>
        <v>0</v>
      </c>
      <c r="AC167" s="137">
        <f>[2]datos!CI409</f>
        <v>0</v>
      </c>
      <c r="AD167" s="137">
        <f>[2]datos!CL409</f>
        <v>0</v>
      </c>
      <c r="AE167" s="137">
        <f>[2]datos!CO409</f>
        <v>0</v>
      </c>
      <c r="AF167" s="137">
        <f>[2]datos!CR409</f>
        <v>0</v>
      </c>
      <c r="AG167" s="137">
        <f>[2]datos!CU409</f>
        <v>0</v>
      </c>
      <c r="AH167" s="137">
        <f>[2]datos!CX409</f>
        <v>0</v>
      </c>
      <c r="AI167" s="505">
        <f>[3]Datos!D409</f>
        <v>0</v>
      </c>
    </row>
    <row r="168" spans="1:35" x14ac:dyDescent="0.25">
      <c r="A168" s="295">
        <v>46327</v>
      </c>
      <c r="B168" s="137">
        <f>[2]datos!C410</f>
        <v>0</v>
      </c>
      <c r="C168" s="137">
        <f>[2]datos!F410</f>
        <v>0</v>
      </c>
      <c r="D168" s="137">
        <f>[2]datos!I410</f>
        <v>0</v>
      </c>
      <c r="E168" s="137">
        <f>[2]datos!L410</f>
        <v>0</v>
      </c>
      <c r="F168" s="137">
        <f>[2]datos!O410</f>
        <v>0</v>
      </c>
      <c r="G168" s="137">
        <f>[2]datos!R410</f>
        <v>0</v>
      </c>
      <c r="H168" s="137">
        <f>[2]datos!U410</f>
        <v>0</v>
      </c>
      <c r="I168" s="137">
        <f>[2]datos!AA410</f>
        <v>0</v>
      </c>
      <c r="J168" s="137">
        <f>[2]datos!AD410</f>
        <v>0</v>
      </c>
      <c r="K168" s="137">
        <f>[2]datos!AG410</f>
        <v>0</v>
      </c>
      <c r="L168" s="137">
        <f>[2]datos!AJ410</f>
        <v>0</v>
      </c>
      <c r="M168" s="137">
        <f>[2]datos!AM410</f>
        <v>0</v>
      </c>
      <c r="N168" s="137">
        <f>[2]datos!AP410</f>
        <v>0</v>
      </c>
      <c r="O168" s="137">
        <f>[2]datos!AS410</f>
        <v>0</v>
      </c>
      <c r="P168" s="137">
        <f>[2]datos!AV410</f>
        <v>0</v>
      </c>
      <c r="Q168" s="137">
        <f>[2]datos!AY410</f>
        <v>0</v>
      </c>
      <c r="R168" s="137">
        <f>[2]datos!BB410</f>
        <v>0</v>
      </c>
      <c r="S168" s="137">
        <f>[2]datos!BE410</f>
        <v>0</v>
      </c>
      <c r="T168" s="137">
        <f>[2]datos!BH410</f>
        <v>0</v>
      </c>
      <c r="U168" s="137">
        <f>[2]datos!BK410</f>
        <v>0</v>
      </c>
      <c r="V168" s="137">
        <f>[2]datos!BN410</f>
        <v>0</v>
      </c>
      <c r="W168" s="137">
        <f>[2]datos!BQ410</f>
        <v>0</v>
      </c>
      <c r="X168" s="137">
        <f>[2]datos!BT410</f>
        <v>0</v>
      </c>
      <c r="Y168" s="137">
        <f>[2]datos!BW410</f>
        <v>0</v>
      </c>
      <c r="Z168" s="137">
        <f>[2]datos!BZ410</f>
        <v>0</v>
      </c>
      <c r="AA168" s="137">
        <f>[2]datos!CC410</f>
        <v>0</v>
      </c>
      <c r="AB168" s="137">
        <f>[2]datos!CF410</f>
        <v>0</v>
      </c>
      <c r="AC168" s="137">
        <f>[2]datos!CI410</f>
        <v>0</v>
      </c>
      <c r="AD168" s="137">
        <f>[2]datos!CL410</f>
        <v>0</v>
      </c>
      <c r="AE168" s="137">
        <f>[2]datos!CO410</f>
        <v>0</v>
      </c>
      <c r="AF168" s="137">
        <f>[2]datos!CR410</f>
        <v>0</v>
      </c>
      <c r="AG168" s="137">
        <f>[2]datos!CU410</f>
        <v>0</v>
      </c>
      <c r="AH168" s="137">
        <f>[2]datos!CX410</f>
        <v>0</v>
      </c>
      <c r="AI168" s="505">
        <f>[3]Datos!D410</f>
        <v>0</v>
      </c>
    </row>
    <row r="169" spans="1:35" x14ac:dyDescent="0.25">
      <c r="A169" s="295">
        <v>46357</v>
      </c>
      <c r="B169" s="137">
        <f>[2]datos!C411</f>
        <v>0</v>
      </c>
      <c r="C169" s="137">
        <f>[2]datos!F411</f>
        <v>0</v>
      </c>
      <c r="D169" s="137">
        <f>[2]datos!I411</f>
        <v>0</v>
      </c>
      <c r="E169" s="137">
        <f>[2]datos!L411</f>
        <v>0</v>
      </c>
      <c r="F169" s="137">
        <f>[2]datos!O411</f>
        <v>0</v>
      </c>
      <c r="G169" s="137">
        <f>[2]datos!R411</f>
        <v>0</v>
      </c>
      <c r="H169" s="137">
        <f>[2]datos!U411</f>
        <v>0</v>
      </c>
      <c r="I169" s="137">
        <f>[2]datos!AA411</f>
        <v>0</v>
      </c>
      <c r="J169" s="137">
        <f>[2]datos!AD411</f>
        <v>0</v>
      </c>
      <c r="K169" s="137">
        <f>[2]datos!AG411</f>
        <v>0</v>
      </c>
      <c r="L169" s="137">
        <f>[2]datos!AJ411</f>
        <v>0</v>
      </c>
      <c r="M169" s="137">
        <f>[2]datos!AM411</f>
        <v>0</v>
      </c>
      <c r="N169" s="137">
        <f>[2]datos!AP411</f>
        <v>0</v>
      </c>
      <c r="O169" s="137">
        <f>[2]datos!AS411</f>
        <v>0</v>
      </c>
      <c r="P169" s="137">
        <f>[2]datos!AV411</f>
        <v>0</v>
      </c>
      <c r="Q169" s="137">
        <f>[2]datos!AY411</f>
        <v>0</v>
      </c>
      <c r="R169" s="137">
        <f>[2]datos!BB411</f>
        <v>0</v>
      </c>
      <c r="S169" s="137">
        <f>[2]datos!BE411</f>
        <v>0</v>
      </c>
      <c r="T169" s="137">
        <f>[2]datos!BH411</f>
        <v>0</v>
      </c>
      <c r="U169" s="137">
        <f>[2]datos!BK411</f>
        <v>0</v>
      </c>
      <c r="V169" s="137">
        <f>[2]datos!BN411</f>
        <v>0</v>
      </c>
      <c r="W169" s="137">
        <f>[2]datos!BQ411</f>
        <v>0</v>
      </c>
      <c r="X169" s="137">
        <f>[2]datos!BT411</f>
        <v>0</v>
      </c>
      <c r="Y169" s="137">
        <f>[2]datos!BW411</f>
        <v>0</v>
      </c>
      <c r="Z169" s="137">
        <f>[2]datos!BZ411</f>
        <v>0</v>
      </c>
      <c r="AA169" s="137">
        <f>[2]datos!CC411</f>
        <v>0</v>
      </c>
      <c r="AB169" s="137">
        <f>[2]datos!CF411</f>
        <v>0</v>
      </c>
      <c r="AC169" s="137">
        <f>[2]datos!CI411</f>
        <v>0</v>
      </c>
      <c r="AD169" s="137">
        <f>[2]datos!CL411</f>
        <v>0</v>
      </c>
      <c r="AE169" s="137">
        <f>[2]datos!CO411</f>
        <v>0</v>
      </c>
      <c r="AF169" s="137">
        <f>[2]datos!CR411</f>
        <v>0</v>
      </c>
      <c r="AG169" s="137">
        <f>[2]datos!CU411</f>
        <v>0</v>
      </c>
      <c r="AH169" s="137">
        <f>[2]datos!CX411</f>
        <v>0</v>
      </c>
      <c r="AI169" s="505">
        <f>[3]Datos!D411</f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tabColor rgb="FFFFFF00"/>
  </sheetPr>
  <dimension ref="A1:AL264"/>
  <sheetViews>
    <sheetView zoomScaleNormal="100" workbookViewId="0">
      <pane xSplit="1" ySplit="1" topLeftCell="V165" activePane="bottomRight" state="frozen"/>
      <selection activeCell="B67" sqref="B67"/>
      <selection pane="topRight" activeCell="B67" sqref="B67"/>
      <selection pane="bottomLeft" activeCell="B67" sqref="B67"/>
      <selection pane="bottomRight" activeCell="AI169" sqref="AI169"/>
    </sheetView>
  </sheetViews>
  <sheetFormatPr baseColWidth="10" defaultRowHeight="15" x14ac:dyDescent="0.25"/>
  <cols>
    <col min="1" max="1" width="11.5703125" style="296"/>
  </cols>
  <sheetData>
    <row r="1" spans="1:38" s="298" customFormat="1" ht="156" customHeight="1" x14ac:dyDescent="0.25">
      <c r="B1" s="298" t="s">
        <v>0</v>
      </c>
      <c r="C1" s="298" t="s">
        <v>1</v>
      </c>
      <c r="D1" s="298" t="s">
        <v>2</v>
      </c>
      <c r="E1" s="298" t="s">
        <v>3</v>
      </c>
      <c r="F1" s="298" t="s">
        <v>4</v>
      </c>
      <c r="G1" s="298" t="s">
        <v>5</v>
      </c>
      <c r="H1" s="298" t="s">
        <v>6</v>
      </c>
      <c r="I1" s="298" t="s">
        <v>8</v>
      </c>
      <c r="J1" s="298" t="s">
        <v>9</v>
      </c>
      <c r="K1" s="298" t="s">
        <v>10</v>
      </c>
      <c r="L1" s="298" t="s">
        <v>11</v>
      </c>
      <c r="M1" s="298" t="s">
        <v>12</v>
      </c>
      <c r="N1" s="298" t="s">
        <v>13</v>
      </c>
      <c r="O1" s="298" t="s">
        <v>14</v>
      </c>
      <c r="P1" s="298" t="s">
        <v>15</v>
      </c>
      <c r="Q1" s="298" t="s">
        <v>16</v>
      </c>
      <c r="R1" s="298" t="s">
        <v>17</v>
      </c>
      <c r="S1" s="298" t="s">
        <v>18</v>
      </c>
      <c r="T1" s="298" t="s">
        <v>19</v>
      </c>
      <c r="U1" s="298" t="s">
        <v>20</v>
      </c>
      <c r="V1" s="298" t="s">
        <v>21</v>
      </c>
      <c r="W1" s="298" t="s">
        <v>22</v>
      </c>
      <c r="X1" s="298" t="s">
        <v>23</v>
      </c>
      <c r="Y1" s="298" t="s">
        <v>24</v>
      </c>
      <c r="Z1" s="298" t="s">
        <v>25</v>
      </c>
      <c r="AA1" s="298" t="s">
        <v>26</v>
      </c>
      <c r="AB1" s="298" t="s">
        <v>27</v>
      </c>
      <c r="AC1" s="298" t="s">
        <v>28</v>
      </c>
      <c r="AD1" s="298" t="s">
        <v>29</v>
      </c>
      <c r="AE1" s="298" t="s">
        <v>30</v>
      </c>
      <c r="AF1" s="298" t="s">
        <v>31</v>
      </c>
      <c r="AG1" s="298" t="s">
        <v>32</v>
      </c>
      <c r="AH1" s="298" t="s">
        <v>33</v>
      </c>
      <c r="AI1" s="298" t="s">
        <v>34</v>
      </c>
    </row>
    <row r="2" spans="1:38" x14ac:dyDescent="0.25">
      <c r="A2" s="295">
        <v>41275</v>
      </c>
      <c r="B2" s="137">
        <f>[2]datos!D244</f>
        <v>94.432567300599999</v>
      </c>
      <c r="C2" s="137">
        <f>[2]datos!G244</f>
        <v>130.99027249</v>
      </c>
      <c r="D2" s="137">
        <f>[2]datos!J244</f>
        <v>142.8346356106</v>
      </c>
      <c r="E2" s="137">
        <f>[2]datos!M244</f>
        <v>102.0305782656</v>
      </c>
      <c r="F2" s="137">
        <f>[2]datos!P244</f>
        <v>135.8558194876</v>
      </c>
      <c r="G2" s="137">
        <f>[2]datos!S244</f>
        <v>88.440964297299999</v>
      </c>
      <c r="H2" s="137">
        <f>[2]datos!V244</f>
        <v>88.440964297299999</v>
      </c>
      <c r="I2" s="137">
        <f>[2]datos!AB244</f>
        <v>94.2794889858</v>
      </c>
      <c r="J2" s="137">
        <f>[2]datos!AE244</f>
        <v>89.859650105900002</v>
      </c>
      <c r="K2" s="137">
        <f>[2]datos!AH244</f>
        <v>135.60600886559999</v>
      </c>
      <c r="L2" s="137">
        <f>[2]datos!AK244</f>
        <v>71.567383417900004</v>
      </c>
      <c r="M2" s="137">
        <f>[2]datos!AN244</f>
        <v>88.108841611000003</v>
      </c>
      <c r="N2" s="137">
        <f>[2]datos!AQ244</f>
        <v>89.0964496207</v>
      </c>
      <c r="O2" s="137">
        <f>[2]datos!AT244</f>
        <v>83.939149461300005</v>
      </c>
      <c r="P2" s="137">
        <f>[2]datos!AW244</f>
        <v>98.176342208600005</v>
      </c>
      <c r="Q2" s="137">
        <f>[2]datos!AZ244</f>
        <v>87.374917008699995</v>
      </c>
      <c r="R2" s="137">
        <f>[2]datos!BC244</f>
        <v>87.868862376600006</v>
      </c>
      <c r="S2" s="137">
        <f>[2]datos!BF244</f>
        <v>104.8698140405</v>
      </c>
      <c r="T2" s="137">
        <f>[2]datos!BI244</f>
        <v>104.0962545814</v>
      </c>
      <c r="U2" s="137">
        <f>[2]datos!BL244</f>
        <v>80.321934914500005</v>
      </c>
      <c r="V2" s="137">
        <f>[2]datos!BO244</f>
        <v>89.250782343899999</v>
      </c>
      <c r="W2" s="137">
        <f>[2]datos!BR244</f>
        <v>195.07369267390001</v>
      </c>
      <c r="X2" s="137">
        <f>[2]datos!BU244</f>
        <v>105.0427832277</v>
      </c>
      <c r="Y2" s="137">
        <f>[2]datos!BX244</f>
        <v>84.665880612799995</v>
      </c>
      <c r="Z2" s="137">
        <f>[2]datos!CA244</f>
        <v>89.316258311300004</v>
      </c>
      <c r="AA2" s="137">
        <f>[2]datos!CD244</f>
        <v>95.8689147921</v>
      </c>
      <c r="AB2" s="137">
        <f>[2]datos!CG244</f>
        <v>94.193506731200003</v>
      </c>
      <c r="AC2" s="137">
        <f>[2]datos!CJ244</f>
        <v>93.407189103299999</v>
      </c>
      <c r="AD2" s="137">
        <f>[2]datos!CM244</f>
        <v>70.953563626600001</v>
      </c>
      <c r="AE2" s="137">
        <f>[2]datos!CP244</f>
        <v>102.7872036821</v>
      </c>
      <c r="AF2" s="137">
        <f>[2]datos!CS244</f>
        <v>69.133575149500004</v>
      </c>
      <c r="AG2" s="137">
        <f>[2]datos!CV244</f>
        <v>93.409603028600003</v>
      </c>
      <c r="AH2" s="137">
        <f>[2]datos!CY244</f>
        <v>75.915211264500002</v>
      </c>
      <c r="AI2" s="137">
        <f>[3]Datos!E244</f>
        <v>93.990611115772893</v>
      </c>
    </row>
    <row r="3" spans="1:38" x14ac:dyDescent="0.25">
      <c r="A3" s="295">
        <v>41306</v>
      </c>
      <c r="B3" s="137">
        <f>[2]datos!D245</f>
        <v>95.132840974299995</v>
      </c>
      <c r="C3" s="137">
        <f>[2]datos!G245</f>
        <v>129.99533437540001</v>
      </c>
      <c r="D3" s="137">
        <f>[2]datos!J245</f>
        <v>141.55507912030001</v>
      </c>
      <c r="E3" s="137">
        <f>[2]datos!M245</f>
        <v>102.44027310040001</v>
      </c>
      <c r="F3" s="137">
        <f>[2]datos!P245</f>
        <v>123.42152831769999</v>
      </c>
      <c r="G3" s="137">
        <f>[2]datos!S245</f>
        <v>87.985010661199993</v>
      </c>
      <c r="H3" s="137">
        <f>[2]datos!V245</f>
        <v>87.985010661199993</v>
      </c>
      <c r="I3" s="137">
        <f>[2]datos!AB245</f>
        <v>95.826107489400002</v>
      </c>
      <c r="J3" s="137">
        <f>[2]datos!AE245</f>
        <v>92.315613316799997</v>
      </c>
      <c r="K3" s="137">
        <f>[2]datos!AH245</f>
        <v>135.65409155730001</v>
      </c>
      <c r="L3" s="137">
        <f>[2]datos!AK245</f>
        <v>68.997940919399994</v>
      </c>
      <c r="M3" s="137">
        <f>[2]datos!AN245</f>
        <v>88.8103658016</v>
      </c>
      <c r="N3" s="137">
        <f>[2]datos!AQ245</f>
        <v>89.684950555499995</v>
      </c>
      <c r="O3" s="137">
        <f>[2]datos!AT245</f>
        <v>84.561676683300007</v>
      </c>
      <c r="P3" s="137">
        <f>[2]datos!AW245</f>
        <v>97.140363858900002</v>
      </c>
      <c r="Q3" s="137">
        <f>[2]datos!AZ245</f>
        <v>93.659363702500002</v>
      </c>
      <c r="R3" s="137">
        <f>[2]datos!BC245</f>
        <v>91.013071800700004</v>
      </c>
      <c r="S3" s="137">
        <f>[2]datos!BF245</f>
        <v>103.7797843005</v>
      </c>
      <c r="T3" s="137">
        <f>[2]datos!BI245</f>
        <v>101.3473332989</v>
      </c>
      <c r="U3" s="137">
        <f>[2]datos!BL245</f>
        <v>81.188771385899997</v>
      </c>
      <c r="V3" s="137">
        <f>[2]datos!BO245</f>
        <v>90.364441877199994</v>
      </c>
      <c r="W3" s="137">
        <f>[2]datos!BR245</f>
        <v>186.97667108659999</v>
      </c>
      <c r="X3" s="137">
        <f>[2]datos!BU245</f>
        <v>103.32143069830001</v>
      </c>
      <c r="Y3" s="137">
        <f>[2]datos!BX245</f>
        <v>83.573185223300001</v>
      </c>
      <c r="Z3" s="137">
        <f>[2]datos!CA245</f>
        <v>89.139941725900002</v>
      </c>
      <c r="AA3" s="137">
        <f>[2]datos!CD245</f>
        <v>97.342091664600005</v>
      </c>
      <c r="AB3" s="137">
        <f>[2]datos!CG245</f>
        <v>96.652003370399996</v>
      </c>
      <c r="AC3" s="137">
        <f>[2]datos!CJ245</f>
        <v>91.839245641299996</v>
      </c>
      <c r="AD3" s="137">
        <f>[2]datos!CM245</f>
        <v>72.323383503200006</v>
      </c>
      <c r="AE3" s="137">
        <f>[2]datos!CP245</f>
        <v>103.73501986070001</v>
      </c>
      <c r="AF3" s="137">
        <f>[2]datos!CS245</f>
        <v>70.774152634800004</v>
      </c>
      <c r="AG3" s="137">
        <f>[2]datos!CV245</f>
        <v>93.211777026700005</v>
      </c>
      <c r="AH3" s="137">
        <f>[2]datos!CY245</f>
        <v>75.618527976799996</v>
      </c>
      <c r="AI3" s="137">
        <f>[3]Datos!E245</f>
        <v>94.726884900984601</v>
      </c>
      <c r="AK3" s="137"/>
      <c r="AL3" s="137"/>
    </row>
    <row r="4" spans="1:38" x14ac:dyDescent="0.25">
      <c r="A4" s="295">
        <v>41334</v>
      </c>
      <c r="B4" s="137">
        <f>[2]datos!D246</f>
        <v>94.172889805400004</v>
      </c>
      <c r="C4" s="137">
        <f>[2]datos!G246</f>
        <v>128.75054429990001</v>
      </c>
      <c r="D4" s="137">
        <f>[2]datos!J246</f>
        <v>140.3200907234</v>
      </c>
      <c r="E4" s="137">
        <f>[2]datos!M246</f>
        <v>101.6547240915</v>
      </c>
      <c r="F4" s="137">
        <f>[2]datos!P246</f>
        <v>126.7658206377</v>
      </c>
      <c r="G4" s="137">
        <f>[2]datos!S246</f>
        <v>86.147293497199996</v>
      </c>
      <c r="H4" s="137">
        <f>[2]datos!V246</f>
        <v>86.147293497199996</v>
      </c>
      <c r="I4" s="137">
        <f>[2]datos!AB246</f>
        <v>94.734788203600004</v>
      </c>
      <c r="J4" s="137">
        <f>[2]datos!AE246</f>
        <v>89.936717796600007</v>
      </c>
      <c r="K4" s="137">
        <f>[2]datos!AH246</f>
        <v>136.361298796</v>
      </c>
      <c r="L4" s="137">
        <f>[2]datos!AK246</f>
        <v>74.046332778199996</v>
      </c>
      <c r="M4" s="137">
        <f>[2]datos!AN246</f>
        <v>88.040113038800001</v>
      </c>
      <c r="N4" s="137">
        <f>[2]datos!AQ246</f>
        <v>89.425952838300006</v>
      </c>
      <c r="O4" s="137">
        <f>[2]datos!AT246</f>
        <v>82.275700145100004</v>
      </c>
      <c r="P4" s="137">
        <f>[2]datos!AW246</f>
        <v>96.935758167200007</v>
      </c>
      <c r="Q4" s="137">
        <f>[2]datos!AZ246</f>
        <v>89.8374186044</v>
      </c>
      <c r="R4" s="137">
        <f>[2]datos!BC246</f>
        <v>91.404286506899993</v>
      </c>
      <c r="S4" s="137">
        <f>[2]datos!BF246</f>
        <v>101.5713253679</v>
      </c>
      <c r="T4" s="137">
        <f>[2]datos!BI246</f>
        <v>92.907205873699994</v>
      </c>
      <c r="U4" s="137">
        <f>[2]datos!BL246</f>
        <v>81.805641214800005</v>
      </c>
      <c r="V4" s="137">
        <f>[2]datos!BO246</f>
        <v>92.530618903800004</v>
      </c>
      <c r="W4" s="137">
        <f>[2]datos!BR246</f>
        <v>190.2884340576</v>
      </c>
      <c r="X4" s="137">
        <f>[2]datos!BU246</f>
        <v>104.0495973097</v>
      </c>
      <c r="Y4" s="137">
        <f>[2]datos!BX246</f>
        <v>83.3187084148</v>
      </c>
      <c r="Z4" s="137">
        <f>[2]datos!CA246</f>
        <v>88.533076531600003</v>
      </c>
      <c r="AA4" s="137">
        <f>[2]datos!CD246</f>
        <v>100.00947133850001</v>
      </c>
      <c r="AB4" s="137">
        <f>[2]datos!CG246</f>
        <v>96.092854858199999</v>
      </c>
      <c r="AC4" s="137">
        <f>[2]datos!CJ246</f>
        <v>89.124926589599994</v>
      </c>
      <c r="AD4" s="137">
        <f>[2]datos!CM246</f>
        <v>72.379583396900003</v>
      </c>
      <c r="AE4" s="137">
        <f>[2]datos!CP246</f>
        <v>98.851560458099996</v>
      </c>
      <c r="AF4" s="137">
        <f>[2]datos!CS246</f>
        <v>70.918809697100002</v>
      </c>
      <c r="AG4" s="137">
        <f>[2]datos!CV246</f>
        <v>92.387369142599994</v>
      </c>
      <c r="AH4" s="137">
        <f>[2]datos!CY246</f>
        <v>74.175816288700005</v>
      </c>
      <c r="AI4" s="137">
        <f>[3]Datos!E246</f>
        <v>93.328156671597696</v>
      </c>
      <c r="AK4" s="137"/>
      <c r="AL4" s="137"/>
    </row>
    <row r="5" spans="1:38" x14ac:dyDescent="0.25">
      <c r="A5" s="295">
        <v>41365</v>
      </c>
      <c r="B5" s="137">
        <f>[2]datos!D247</f>
        <v>93.244901230099998</v>
      </c>
      <c r="C5" s="137">
        <f>[2]datos!G247</f>
        <v>128.27909679410001</v>
      </c>
      <c r="D5" s="137">
        <f>[2]datos!J247</f>
        <v>140.527726503</v>
      </c>
      <c r="E5" s="137">
        <f>[2]datos!M247</f>
        <v>98.098643315800004</v>
      </c>
      <c r="F5" s="137">
        <f>[2]datos!P247</f>
        <v>133.76460639960001</v>
      </c>
      <c r="G5" s="137">
        <f>[2]datos!S247</f>
        <v>86.877234393999998</v>
      </c>
      <c r="H5" s="137">
        <f>[2]datos!V247</f>
        <v>86.877234393999998</v>
      </c>
      <c r="I5" s="137">
        <f>[2]datos!AB247</f>
        <v>89.359696177800004</v>
      </c>
      <c r="J5" s="137">
        <f>[2]datos!AE247</f>
        <v>83.012706490100001</v>
      </c>
      <c r="K5" s="137">
        <f>[2]datos!AH247</f>
        <v>138.8811981078</v>
      </c>
      <c r="L5" s="137">
        <f>[2]datos!AK247</f>
        <v>70.5883016967</v>
      </c>
      <c r="M5" s="137">
        <f>[2]datos!AN247</f>
        <v>87.974249203200003</v>
      </c>
      <c r="N5" s="137">
        <f>[2]datos!AQ247</f>
        <v>88.624121529000007</v>
      </c>
      <c r="O5" s="137">
        <f>[2]datos!AT247</f>
        <v>81.397497729700007</v>
      </c>
      <c r="P5" s="137">
        <f>[2]datos!AW247</f>
        <v>96.020575415899998</v>
      </c>
      <c r="Q5" s="137">
        <f>[2]datos!AZ247</f>
        <v>95.223330080500006</v>
      </c>
      <c r="R5" s="137">
        <f>[2]datos!BC247</f>
        <v>91.840548244999994</v>
      </c>
      <c r="S5" s="137">
        <f>[2]datos!BF247</f>
        <v>102.304063117</v>
      </c>
      <c r="T5" s="137">
        <f>[2]datos!BI247</f>
        <v>96.147430635600003</v>
      </c>
      <c r="U5" s="137">
        <f>[2]datos!BL247</f>
        <v>81.371003758499995</v>
      </c>
      <c r="V5" s="137">
        <f>[2]datos!BO247</f>
        <v>89.020973177000002</v>
      </c>
      <c r="W5" s="137">
        <f>[2]datos!BR247</f>
        <v>190.40957440720001</v>
      </c>
      <c r="X5" s="137">
        <f>[2]datos!BU247</f>
        <v>102.1560447076</v>
      </c>
      <c r="Y5" s="137">
        <f>[2]datos!BX247</f>
        <v>83.4744216478</v>
      </c>
      <c r="Z5" s="137">
        <f>[2]datos!CA247</f>
        <v>86.880773953599999</v>
      </c>
      <c r="AA5" s="137">
        <f>[2]datos!CD247</f>
        <v>100.32825327819999</v>
      </c>
      <c r="AB5" s="137">
        <f>[2]datos!CG247</f>
        <v>95.230904972299996</v>
      </c>
      <c r="AC5" s="137">
        <f>[2]datos!CJ247</f>
        <v>94.194057711300005</v>
      </c>
      <c r="AD5" s="137">
        <f>[2]datos!CM247</f>
        <v>73.417735482500007</v>
      </c>
      <c r="AE5" s="137">
        <f>[2]datos!CP247</f>
        <v>96.5931667344</v>
      </c>
      <c r="AF5" s="137">
        <f>[2]datos!CS247</f>
        <v>70.010524041099998</v>
      </c>
      <c r="AG5" s="137">
        <f>[2]datos!CV247</f>
        <v>91.232094399199994</v>
      </c>
      <c r="AH5" s="137">
        <f>[2]datos!CY247</f>
        <v>73.394738829600001</v>
      </c>
      <c r="AI5" s="137">
        <f>[3]Datos!E247</f>
        <v>93.755990767741494</v>
      </c>
      <c r="AK5" s="137"/>
      <c r="AL5" s="137"/>
    </row>
    <row r="6" spans="1:38" x14ac:dyDescent="0.25">
      <c r="A6" s="295">
        <v>41395</v>
      </c>
      <c r="B6" s="137">
        <f>[2]datos!D248</f>
        <v>94.808657945199997</v>
      </c>
      <c r="C6" s="137">
        <f>[2]datos!G248</f>
        <v>127.8335254695</v>
      </c>
      <c r="D6" s="137">
        <f>[2]datos!J248</f>
        <v>140.21487293070001</v>
      </c>
      <c r="E6" s="137">
        <f>[2]datos!M248</f>
        <v>99.171335197499999</v>
      </c>
      <c r="F6" s="137">
        <f>[2]datos!P248</f>
        <v>125.6258906491</v>
      </c>
      <c r="G6" s="137">
        <f>[2]datos!S248</f>
        <v>88.692881415299993</v>
      </c>
      <c r="H6" s="137">
        <f>[2]datos!V248</f>
        <v>88.692881415299993</v>
      </c>
      <c r="I6" s="137">
        <f>[2]datos!AB248</f>
        <v>95.285613881900005</v>
      </c>
      <c r="J6" s="137">
        <f>[2]datos!AE248</f>
        <v>90.660670953500002</v>
      </c>
      <c r="K6" s="137">
        <f>[2]datos!AH248</f>
        <v>140.10134682239999</v>
      </c>
      <c r="L6" s="137">
        <f>[2]datos!AK248</f>
        <v>70.142117313499995</v>
      </c>
      <c r="M6" s="137">
        <f>[2]datos!AN248</f>
        <v>88.945475838099995</v>
      </c>
      <c r="N6" s="137">
        <f>[2]datos!AQ248</f>
        <v>89.388808029100005</v>
      </c>
      <c r="O6" s="137">
        <f>[2]datos!AT248</f>
        <v>80.644949929600003</v>
      </c>
      <c r="P6" s="137">
        <f>[2]datos!AW248</f>
        <v>93.504621194999999</v>
      </c>
      <c r="Q6" s="137">
        <f>[2]datos!AZ248</f>
        <v>93.583957892499996</v>
      </c>
      <c r="R6" s="137">
        <f>[2]datos!BC248</f>
        <v>92.3164957961</v>
      </c>
      <c r="S6" s="137">
        <f>[2]datos!BF248</f>
        <v>102.8328195977</v>
      </c>
      <c r="T6" s="137">
        <f>[2]datos!BI248</f>
        <v>92.602894180600003</v>
      </c>
      <c r="U6" s="137">
        <f>[2]datos!BL248</f>
        <v>79.353267875900002</v>
      </c>
      <c r="V6" s="137">
        <f>[2]datos!BO248</f>
        <v>90.492908015200001</v>
      </c>
      <c r="W6" s="137">
        <f>[2]datos!BR248</f>
        <v>204.68016621140001</v>
      </c>
      <c r="X6" s="137">
        <f>[2]datos!BU248</f>
        <v>103.4883192793</v>
      </c>
      <c r="Y6" s="137">
        <f>[2]datos!BX248</f>
        <v>83.385143038899997</v>
      </c>
      <c r="Z6" s="137">
        <f>[2]datos!CA248</f>
        <v>87.763490586000003</v>
      </c>
      <c r="AA6" s="137">
        <f>[2]datos!CD248</f>
        <v>94.838686187199997</v>
      </c>
      <c r="AB6" s="137">
        <f>[2]datos!CG248</f>
        <v>96.180081236099994</v>
      </c>
      <c r="AC6" s="137">
        <f>[2]datos!CJ248</f>
        <v>90.742694660200002</v>
      </c>
      <c r="AD6" s="137">
        <f>[2]datos!CM248</f>
        <v>79.972087569699994</v>
      </c>
      <c r="AE6" s="137">
        <f>[2]datos!CP248</f>
        <v>98.039022179699998</v>
      </c>
      <c r="AF6" s="137">
        <f>[2]datos!CS248</f>
        <v>71.002736310399996</v>
      </c>
      <c r="AG6" s="137">
        <f>[2]datos!CV248</f>
        <v>97.251878958099994</v>
      </c>
      <c r="AH6" s="137">
        <f>[2]datos!CY248</f>
        <v>74.967456576299995</v>
      </c>
      <c r="AI6" s="137">
        <f>[3]Datos!E248</f>
        <v>94.871492767511199</v>
      </c>
      <c r="AK6" s="137"/>
      <c r="AL6" s="137"/>
    </row>
    <row r="7" spans="1:38" x14ac:dyDescent="0.25">
      <c r="A7" s="295">
        <v>41426</v>
      </c>
      <c r="B7" s="137">
        <f>[2]datos!D249</f>
        <v>93.830365826299996</v>
      </c>
      <c r="C7" s="137">
        <f>[2]datos!G249</f>
        <v>127.3627602575</v>
      </c>
      <c r="D7" s="137">
        <f>[2]datos!J249</f>
        <v>140.73838780349999</v>
      </c>
      <c r="E7" s="137">
        <f>[2]datos!M249</f>
        <v>96.735837561500006</v>
      </c>
      <c r="F7" s="137">
        <f>[2]datos!P249</f>
        <v>125.6102141801</v>
      </c>
      <c r="G7" s="137">
        <f>[2]datos!S249</f>
        <v>87.921467625299996</v>
      </c>
      <c r="H7" s="137">
        <f>[2]datos!V249</f>
        <v>87.921467625299996</v>
      </c>
      <c r="I7" s="137">
        <f>[2]datos!AB249</f>
        <v>91.024998544499994</v>
      </c>
      <c r="J7" s="137">
        <f>[2]datos!AE249</f>
        <v>84.732038250900004</v>
      </c>
      <c r="K7" s="137">
        <f>[2]datos!AH249</f>
        <v>139.23052256810001</v>
      </c>
      <c r="L7" s="137">
        <f>[2]datos!AK249</f>
        <v>70.951015437699994</v>
      </c>
      <c r="M7" s="137">
        <f>[2]datos!AN249</f>
        <v>88.629392135900005</v>
      </c>
      <c r="N7" s="137">
        <f>[2]datos!AQ249</f>
        <v>89.1781507221</v>
      </c>
      <c r="O7" s="137">
        <f>[2]datos!AT249</f>
        <v>80.266467664800004</v>
      </c>
      <c r="P7" s="137">
        <f>[2]datos!AW249</f>
        <v>94.791510610399996</v>
      </c>
      <c r="Q7" s="137">
        <f>[2]datos!AZ249</f>
        <v>88.749451849500005</v>
      </c>
      <c r="R7" s="137">
        <f>[2]datos!BC249</f>
        <v>93.111689569800006</v>
      </c>
      <c r="S7" s="137">
        <f>[2]datos!BF249</f>
        <v>103.6439800485</v>
      </c>
      <c r="T7" s="137">
        <f>[2]datos!BI249</f>
        <v>93.763304078800005</v>
      </c>
      <c r="U7" s="137">
        <f>[2]datos!BL249</f>
        <v>79.8726131138</v>
      </c>
      <c r="V7" s="137">
        <f>[2]datos!BO249</f>
        <v>91.804521783200002</v>
      </c>
      <c r="W7" s="137">
        <f>[2]datos!BR249</f>
        <v>202.12540685819999</v>
      </c>
      <c r="X7" s="137">
        <f>[2]datos!BU249</f>
        <v>103.5040329042</v>
      </c>
      <c r="Y7" s="137">
        <f>[2]datos!BX249</f>
        <v>83.534008294200007</v>
      </c>
      <c r="Z7" s="137">
        <f>[2]datos!CA249</f>
        <v>87.640172161600006</v>
      </c>
      <c r="AA7" s="137">
        <f>[2]datos!CD249</f>
        <v>93.479859917100001</v>
      </c>
      <c r="AB7" s="137">
        <f>[2]datos!CG249</f>
        <v>96.482563051300005</v>
      </c>
      <c r="AC7" s="137">
        <f>[2]datos!CJ249</f>
        <v>87.921188848699998</v>
      </c>
      <c r="AD7" s="137">
        <f>[2]datos!CM249</f>
        <v>76.128565382600001</v>
      </c>
      <c r="AE7" s="137">
        <f>[2]datos!CP249</f>
        <v>94.982742315500005</v>
      </c>
      <c r="AF7" s="137">
        <f>[2]datos!CS249</f>
        <v>72.142340035499998</v>
      </c>
      <c r="AG7" s="137">
        <f>[2]datos!CV249</f>
        <v>95.369156055700003</v>
      </c>
      <c r="AH7" s="137">
        <f>[2]datos!CY249</f>
        <v>75.428063135599999</v>
      </c>
      <c r="AI7" s="137">
        <f>[3]Datos!E249</f>
        <v>93.930132608712995</v>
      </c>
      <c r="AK7" s="137"/>
      <c r="AL7" s="137"/>
    </row>
    <row r="8" spans="1:38" x14ac:dyDescent="0.25">
      <c r="A8" s="295">
        <v>41456</v>
      </c>
      <c r="B8" s="137">
        <f>[2]datos!D250</f>
        <v>94.017831281400007</v>
      </c>
      <c r="C8" s="137">
        <f>[2]datos!G250</f>
        <v>127.6614570058</v>
      </c>
      <c r="D8" s="137">
        <f>[2]datos!J250</f>
        <v>139.98234162270001</v>
      </c>
      <c r="E8" s="137">
        <f>[2]datos!M250</f>
        <v>96.851264767399996</v>
      </c>
      <c r="F8" s="137">
        <f>[2]datos!P250</f>
        <v>138.60706006660001</v>
      </c>
      <c r="G8" s="137">
        <f>[2]datos!S250</f>
        <v>88.625262885599994</v>
      </c>
      <c r="H8" s="137">
        <f>[2]datos!V250</f>
        <v>88.625262885599994</v>
      </c>
      <c r="I8" s="137">
        <f>[2]datos!AB250</f>
        <v>91.736429990399998</v>
      </c>
      <c r="J8" s="137">
        <f>[2]datos!AE250</f>
        <v>83.903286710299994</v>
      </c>
      <c r="K8" s="137">
        <f>[2]datos!AH250</f>
        <v>145.78079890910001</v>
      </c>
      <c r="L8" s="137">
        <f>[2]datos!AK250</f>
        <v>72.163429923300001</v>
      </c>
      <c r="M8" s="137">
        <f>[2]datos!AN250</f>
        <v>88.750292997700001</v>
      </c>
      <c r="N8" s="137">
        <f>[2]datos!AQ250</f>
        <v>89.191680490099998</v>
      </c>
      <c r="O8" s="137">
        <f>[2]datos!AT250</f>
        <v>81.193174020200004</v>
      </c>
      <c r="P8" s="137">
        <f>[2]datos!AW250</f>
        <v>92.221014356599994</v>
      </c>
      <c r="Q8" s="137">
        <f>[2]datos!AZ250</f>
        <v>92.0726168331</v>
      </c>
      <c r="R8" s="137">
        <f>[2]datos!BC250</f>
        <v>96.379114286999993</v>
      </c>
      <c r="S8" s="137">
        <f>[2]datos!BF250</f>
        <v>102.7285438391</v>
      </c>
      <c r="T8" s="137">
        <f>[2]datos!BI250</f>
        <v>97.683463058699999</v>
      </c>
      <c r="U8" s="137">
        <f>[2]datos!BL250</f>
        <v>80.785769329999994</v>
      </c>
      <c r="V8" s="137">
        <f>[2]datos!BO250</f>
        <v>86.153400051999995</v>
      </c>
      <c r="W8" s="137">
        <f>[2]datos!BR250</f>
        <v>192.39255786300001</v>
      </c>
      <c r="X8" s="137">
        <f>[2]datos!BU250</f>
        <v>105.0691610996</v>
      </c>
      <c r="Y8" s="137">
        <f>[2]datos!BX250</f>
        <v>83.516288839799998</v>
      </c>
      <c r="Z8" s="137">
        <f>[2]datos!CA250</f>
        <v>87.747832987300001</v>
      </c>
      <c r="AA8" s="137">
        <f>[2]datos!CD250</f>
        <v>97.931149552999997</v>
      </c>
      <c r="AB8" s="137">
        <f>[2]datos!CG250</f>
        <v>94.871311602399999</v>
      </c>
      <c r="AC8" s="137">
        <f>[2]datos!CJ250</f>
        <v>88.054482407099997</v>
      </c>
      <c r="AD8" s="137">
        <f>[2]datos!CM250</f>
        <v>74.771635631600006</v>
      </c>
      <c r="AE8" s="137">
        <f>[2]datos!CP250</f>
        <v>94.514856521900001</v>
      </c>
      <c r="AF8" s="137">
        <f>[2]datos!CS250</f>
        <v>73.284322150899996</v>
      </c>
      <c r="AG8" s="137">
        <f>[2]datos!CV250</f>
        <v>93.550385618199996</v>
      </c>
      <c r="AH8" s="137">
        <f>[2]datos!CY250</f>
        <v>74.1164131731</v>
      </c>
      <c r="AI8" s="137">
        <f>[3]Datos!E250</f>
        <v>93.714516778982102</v>
      </c>
      <c r="AK8" s="137"/>
      <c r="AL8" s="137"/>
    </row>
    <row r="9" spans="1:38" x14ac:dyDescent="0.25">
      <c r="A9" s="295">
        <v>41487</v>
      </c>
      <c r="B9" s="137">
        <f>[2]datos!D251</f>
        <v>94.899336013099997</v>
      </c>
      <c r="C9" s="137">
        <f>[2]datos!G251</f>
        <v>127.810614027</v>
      </c>
      <c r="D9" s="137">
        <f>[2]datos!J251</f>
        <v>140.17691883040001</v>
      </c>
      <c r="E9" s="137">
        <f>[2]datos!M251</f>
        <v>96.625836899199996</v>
      </c>
      <c r="F9" s="137">
        <f>[2]datos!P251</f>
        <v>139.37158778</v>
      </c>
      <c r="G9" s="137">
        <f>[2]datos!S251</f>
        <v>88.685701503299995</v>
      </c>
      <c r="H9" s="137">
        <f>[2]datos!V251</f>
        <v>88.685701503299995</v>
      </c>
      <c r="I9" s="137">
        <f>[2]datos!AB251</f>
        <v>93.167977836399999</v>
      </c>
      <c r="J9" s="137">
        <f>[2]datos!AE251</f>
        <v>87.412410225599999</v>
      </c>
      <c r="K9" s="137">
        <f>[2]datos!AH251</f>
        <v>138.41900187659999</v>
      </c>
      <c r="L9" s="137">
        <f>[2]datos!AK251</f>
        <v>73.546626747399998</v>
      </c>
      <c r="M9" s="137">
        <f>[2]datos!AN251</f>
        <v>89.642139441699996</v>
      </c>
      <c r="N9" s="137">
        <f>[2]datos!AQ251</f>
        <v>90.382016850799999</v>
      </c>
      <c r="O9" s="137">
        <f>[2]datos!AT251</f>
        <v>83.668045911299998</v>
      </c>
      <c r="P9" s="137">
        <f>[2]datos!AW251</f>
        <v>91.867042748900005</v>
      </c>
      <c r="Q9" s="137">
        <f>[2]datos!AZ251</f>
        <v>89.827874092499997</v>
      </c>
      <c r="R9" s="137">
        <f>[2]datos!BC251</f>
        <v>95.682308525500005</v>
      </c>
      <c r="S9" s="137">
        <f>[2]datos!BF251</f>
        <v>102.073729313</v>
      </c>
      <c r="T9" s="137">
        <f>[2]datos!BI251</f>
        <v>100.3959603676</v>
      </c>
      <c r="U9" s="137">
        <f>[2]datos!BL251</f>
        <v>82.118269161100002</v>
      </c>
      <c r="V9" s="137">
        <f>[2]datos!BO251</f>
        <v>82.249436732899994</v>
      </c>
      <c r="W9" s="137">
        <f>[2]datos!BR251</f>
        <v>198.5654101408</v>
      </c>
      <c r="X9" s="137">
        <f>[2]datos!BU251</f>
        <v>106.11519783599999</v>
      </c>
      <c r="Y9" s="137">
        <f>[2]datos!BX251</f>
        <v>83.1177732787</v>
      </c>
      <c r="Z9" s="137">
        <f>[2]datos!CA251</f>
        <v>87.824042995400006</v>
      </c>
      <c r="AA9" s="137">
        <f>[2]datos!CD251</f>
        <v>98.197787330500006</v>
      </c>
      <c r="AB9" s="137">
        <f>[2]datos!CG251</f>
        <v>96.270882598900002</v>
      </c>
      <c r="AC9" s="137">
        <f>[2]datos!CJ251</f>
        <v>90.1763069183</v>
      </c>
      <c r="AD9" s="137">
        <f>[2]datos!CM251</f>
        <v>73.874626757599998</v>
      </c>
      <c r="AE9" s="137">
        <f>[2]datos!CP251</f>
        <v>97.0950158948</v>
      </c>
      <c r="AF9" s="137">
        <f>[2]datos!CS251</f>
        <v>73.424345638600002</v>
      </c>
      <c r="AG9" s="137">
        <f>[2]datos!CV251</f>
        <v>90.386294433100005</v>
      </c>
      <c r="AH9" s="137">
        <f>[2]datos!CY251</f>
        <v>73.570025500699998</v>
      </c>
      <c r="AI9" s="137">
        <f>[3]Datos!E251</f>
        <v>94.860446470830794</v>
      </c>
      <c r="AK9" s="137"/>
      <c r="AL9" s="137"/>
    </row>
    <row r="10" spans="1:38" x14ac:dyDescent="0.25">
      <c r="A10" s="295">
        <v>41518</v>
      </c>
      <c r="B10" s="137">
        <f>[2]datos!D252</f>
        <v>94.026872149100001</v>
      </c>
      <c r="C10" s="137">
        <f>[2]datos!G252</f>
        <v>127.6108442586</v>
      </c>
      <c r="D10" s="137">
        <f>[2]datos!J252</f>
        <v>141.16570540230001</v>
      </c>
      <c r="E10" s="137">
        <f>[2]datos!M252</f>
        <v>93.892115796200002</v>
      </c>
      <c r="F10" s="137">
        <f>[2]datos!P252</f>
        <v>137.1776652209</v>
      </c>
      <c r="G10" s="137">
        <f>[2]datos!S252</f>
        <v>87.980861315599995</v>
      </c>
      <c r="H10" s="137">
        <f>[2]datos!V252</f>
        <v>87.980861315599995</v>
      </c>
      <c r="I10" s="137">
        <f>[2]datos!AB252</f>
        <v>92.630428916599996</v>
      </c>
      <c r="J10" s="137">
        <f>[2]datos!AE252</f>
        <v>87.576384544000007</v>
      </c>
      <c r="K10" s="137">
        <f>[2]datos!AH252</f>
        <v>136.62875691709999</v>
      </c>
      <c r="L10" s="137">
        <f>[2]datos!AK252</f>
        <v>71.165793958999998</v>
      </c>
      <c r="M10" s="137">
        <f>[2]datos!AN252</f>
        <v>88.259203917799994</v>
      </c>
      <c r="N10" s="137">
        <f>[2]datos!AQ252</f>
        <v>89.7289564549</v>
      </c>
      <c r="O10" s="137">
        <f>[2]datos!AT252</f>
        <v>80.018670848699998</v>
      </c>
      <c r="P10" s="137">
        <f>[2]datos!AW252</f>
        <v>93.117938128999995</v>
      </c>
      <c r="Q10" s="137">
        <f>[2]datos!AZ252</f>
        <v>88.863450754799999</v>
      </c>
      <c r="R10" s="137">
        <f>[2]datos!BC252</f>
        <v>94.010931864499995</v>
      </c>
      <c r="S10" s="137">
        <f>[2]datos!BF252</f>
        <v>102.5998489249</v>
      </c>
      <c r="T10" s="137">
        <f>[2]datos!BI252</f>
        <v>96.752940679600002</v>
      </c>
      <c r="U10" s="137">
        <f>[2]datos!BL252</f>
        <v>81.611021129999997</v>
      </c>
      <c r="V10" s="137">
        <f>[2]datos!BO252</f>
        <v>89.388373633599997</v>
      </c>
      <c r="W10" s="137">
        <f>[2]datos!BR252</f>
        <v>190.56917549120001</v>
      </c>
      <c r="X10" s="137">
        <f>[2]datos!BU252</f>
        <v>104.0721070381</v>
      </c>
      <c r="Y10" s="137">
        <f>[2]datos!BX252</f>
        <v>82.550362930999995</v>
      </c>
      <c r="Z10" s="137">
        <f>[2]datos!CA252</f>
        <v>85.512644705599996</v>
      </c>
      <c r="AA10" s="137">
        <f>[2]datos!CD252</f>
        <v>97.732568617200002</v>
      </c>
      <c r="AB10" s="137">
        <f>[2]datos!CG252</f>
        <v>92.394773601599994</v>
      </c>
      <c r="AC10" s="137">
        <f>[2]datos!CJ252</f>
        <v>88.412237389300003</v>
      </c>
      <c r="AD10" s="137">
        <f>[2]datos!CM252</f>
        <v>76.622721064000004</v>
      </c>
      <c r="AE10" s="137">
        <f>[2]datos!CP252</f>
        <v>92.410392776699993</v>
      </c>
      <c r="AF10" s="137">
        <f>[2]datos!CS252</f>
        <v>73.801614193299997</v>
      </c>
      <c r="AG10" s="137">
        <f>[2]datos!CV252</f>
        <v>95.306811007500002</v>
      </c>
      <c r="AH10" s="137">
        <f>[2]datos!CY252</f>
        <v>72.834682204100005</v>
      </c>
      <c r="AI10" s="137">
        <f>[3]Datos!E252</f>
        <v>92.559395472473895</v>
      </c>
      <c r="AK10" s="137"/>
      <c r="AL10" s="137"/>
    </row>
    <row r="11" spans="1:38" x14ac:dyDescent="0.25">
      <c r="A11" s="295">
        <v>41548</v>
      </c>
      <c r="B11" s="137">
        <f>[2]datos!D253</f>
        <v>94.999593295500006</v>
      </c>
      <c r="C11" s="137">
        <f>[2]datos!G253</f>
        <v>129.0332779057</v>
      </c>
      <c r="D11" s="137">
        <f>[2]datos!J253</f>
        <v>141.4660070374</v>
      </c>
      <c r="E11" s="137">
        <f>[2]datos!M253</f>
        <v>95.866549253700001</v>
      </c>
      <c r="F11" s="137">
        <f>[2]datos!P253</f>
        <v>144.40133382760001</v>
      </c>
      <c r="G11" s="137">
        <f>[2]datos!S253</f>
        <v>88.273578955199994</v>
      </c>
      <c r="H11" s="137">
        <f>[2]datos!V253</f>
        <v>88.273578955199994</v>
      </c>
      <c r="I11" s="137">
        <f>[2]datos!AB253</f>
        <v>93.927255175799999</v>
      </c>
      <c r="J11" s="137">
        <f>[2]datos!AE253</f>
        <v>88.105342848600003</v>
      </c>
      <c r="K11" s="137">
        <f>[2]datos!AH253</f>
        <v>139.51945543439999</v>
      </c>
      <c r="L11" s="137">
        <f>[2]datos!AK253</f>
        <v>73.636331586699995</v>
      </c>
      <c r="M11" s="137">
        <f>[2]datos!AN253</f>
        <v>89.3921898408</v>
      </c>
      <c r="N11" s="137">
        <f>[2]datos!AQ253</f>
        <v>90.261111833599998</v>
      </c>
      <c r="O11" s="137">
        <f>[2]datos!AT253</f>
        <v>82.458693321300004</v>
      </c>
      <c r="P11" s="137">
        <f>[2]datos!AW253</f>
        <v>92.996279156599996</v>
      </c>
      <c r="Q11" s="137">
        <f>[2]datos!AZ253</f>
        <v>86.538248625199998</v>
      </c>
      <c r="R11" s="137">
        <f>[2]datos!BC253</f>
        <v>96.230768705800003</v>
      </c>
      <c r="S11" s="137">
        <f>[2]datos!BF253</f>
        <v>104.4835271508</v>
      </c>
      <c r="T11" s="137">
        <f>[2]datos!BI253</f>
        <v>105.24323873030001</v>
      </c>
      <c r="U11" s="137">
        <f>[2]datos!BL253</f>
        <v>81.444616758600006</v>
      </c>
      <c r="V11" s="137">
        <f>[2]datos!BO253</f>
        <v>83.953913904100006</v>
      </c>
      <c r="W11" s="137">
        <f>[2]datos!BR253</f>
        <v>197.83601735580001</v>
      </c>
      <c r="X11" s="137">
        <f>[2]datos!BU253</f>
        <v>105.380416561</v>
      </c>
      <c r="Y11" s="137">
        <f>[2]datos!BX253</f>
        <v>81.863949367800004</v>
      </c>
      <c r="Z11" s="137">
        <f>[2]datos!CA253</f>
        <v>87.462029257599994</v>
      </c>
      <c r="AA11" s="137">
        <f>[2]datos!CD253</f>
        <v>99.655043512000006</v>
      </c>
      <c r="AB11" s="137">
        <f>[2]datos!CG253</f>
        <v>94.160394593600003</v>
      </c>
      <c r="AC11" s="137">
        <f>[2]datos!CJ253</f>
        <v>88.321236897600002</v>
      </c>
      <c r="AD11" s="137">
        <f>[2]datos!CM253</f>
        <v>77.135788125399998</v>
      </c>
      <c r="AE11" s="137">
        <f>[2]datos!CP253</f>
        <v>87.524734094300001</v>
      </c>
      <c r="AF11" s="137">
        <f>[2]datos!CS253</f>
        <v>73.654523254899999</v>
      </c>
      <c r="AG11" s="137">
        <f>[2]datos!CV253</f>
        <v>99.173492189800001</v>
      </c>
      <c r="AH11" s="137">
        <f>[2]datos!CY253</f>
        <v>76.807745741199994</v>
      </c>
      <c r="AI11" s="137">
        <f>[3]Datos!E253</f>
        <v>94.146558717607803</v>
      </c>
      <c r="AK11" s="137"/>
      <c r="AL11" s="137"/>
    </row>
    <row r="12" spans="1:38" x14ac:dyDescent="0.25">
      <c r="A12" s="295">
        <v>41579</v>
      </c>
      <c r="B12" s="137">
        <f>[2]datos!D254</f>
        <v>94.740834458400002</v>
      </c>
      <c r="C12" s="137">
        <f>[2]datos!G254</f>
        <v>129.88084858779999</v>
      </c>
      <c r="D12" s="137">
        <f>[2]datos!J254</f>
        <v>140.42676651100001</v>
      </c>
      <c r="E12" s="137">
        <f>[2]datos!M254</f>
        <v>101.3675309802</v>
      </c>
      <c r="F12" s="137">
        <f>[2]datos!P254</f>
        <v>146.7157751702</v>
      </c>
      <c r="G12" s="137">
        <f>[2]datos!S254</f>
        <v>89.125600733900001</v>
      </c>
      <c r="H12" s="137">
        <f>[2]datos!V254</f>
        <v>89.125600733900001</v>
      </c>
      <c r="I12" s="137">
        <f>[2]datos!AB254</f>
        <v>93.437538102600001</v>
      </c>
      <c r="J12" s="137">
        <f>[2]datos!AE254</f>
        <v>86.692622613899999</v>
      </c>
      <c r="K12" s="137">
        <f>[2]datos!AH254</f>
        <v>140.8195923527</v>
      </c>
      <c r="L12" s="137">
        <f>[2]datos!AK254</f>
        <v>76.250724319100001</v>
      </c>
      <c r="M12" s="137">
        <f>[2]datos!AN254</f>
        <v>88.920770819099999</v>
      </c>
      <c r="N12" s="137">
        <f>[2]datos!AQ254</f>
        <v>90.594092127799996</v>
      </c>
      <c r="O12" s="137">
        <f>[2]datos!AT254</f>
        <v>82.407607643999995</v>
      </c>
      <c r="P12" s="137">
        <f>[2]datos!AW254</f>
        <v>92.184383660099996</v>
      </c>
      <c r="Q12" s="137">
        <f>[2]datos!AZ254</f>
        <v>84.824089885800007</v>
      </c>
      <c r="R12" s="137">
        <f>[2]datos!BC254</f>
        <v>92.578091286499998</v>
      </c>
      <c r="S12" s="137">
        <f>[2]datos!BF254</f>
        <v>103.42858326459999</v>
      </c>
      <c r="T12" s="137">
        <f>[2]datos!BI254</f>
        <v>103.2523514473</v>
      </c>
      <c r="U12" s="137">
        <f>[2]datos!BL254</f>
        <v>82.715656690499998</v>
      </c>
      <c r="V12" s="137">
        <f>[2]datos!BO254</f>
        <v>85.462408324899997</v>
      </c>
      <c r="W12" s="137">
        <f>[2]datos!BR254</f>
        <v>191.55103835439999</v>
      </c>
      <c r="X12" s="137">
        <f>[2]datos!BU254</f>
        <v>102.3330528919</v>
      </c>
      <c r="Y12" s="137">
        <f>[2]datos!BX254</f>
        <v>83.106013196199996</v>
      </c>
      <c r="Z12" s="137">
        <f>[2]datos!CA254</f>
        <v>88.812691784199998</v>
      </c>
      <c r="AA12" s="137">
        <f>[2]datos!CD254</f>
        <v>98.281103705700005</v>
      </c>
      <c r="AB12" s="137">
        <f>[2]datos!CG254</f>
        <v>94.013821551700005</v>
      </c>
      <c r="AC12" s="137">
        <f>[2]datos!CJ254</f>
        <v>85.834424245099996</v>
      </c>
      <c r="AD12" s="137">
        <f>[2]datos!CM254</f>
        <v>74.985322031400003</v>
      </c>
      <c r="AE12" s="137">
        <f>[2]datos!CP254</f>
        <v>93.072041330199994</v>
      </c>
      <c r="AF12" s="137">
        <f>[2]datos!CS254</f>
        <v>73.712343470500002</v>
      </c>
      <c r="AG12" s="137">
        <f>[2]datos!CV254</f>
        <v>96.970695252699997</v>
      </c>
      <c r="AH12" s="137">
        <f>[2]datos!CY254</f>
        <v>77.871711581300005</v>
      </c>
      <c r="AI12" s="137">
        <f>[3]Datos!E254</f>
        <v>93.707126752445703</v>
      </c>
      <c r="AK12" s="137"/>
      <c r="AL12" s="137"/>
    </row>
    <row r="13" spans="1:38" x14ac:dyDescent="0.25">
      <c r="A13" s="295">
        <v>41609</v>
      </c>
      <c r="B13" s="137">
        <f>[2]datos!D255</f>
        <v>95.020480275799997</v>
      </c>
      <c r="C13" s="137">
        <f>[2]datos!G255</f>
        <v>130.34572477270001</v>
      </c>
      <c r="D13" s="137">
        <f>[2]datos!J255</f>
        <v>140.2117065118</v>
      </c>
      <c r="E13" s="137">
        <f>[2]datos!M255</f>
        <v>104.48612928190001</v>
      </c>
      <c r="F13" s="137">
        <f>[2]datos!P255</f>
        <v>146.8939378135</v>
      </c>
      <c r="G13" s="137">
        <f>[2]datos!S255</f>
        <v>88.572539678699997</v>
      </c>
      <c r="H13" s="137">
        <f>[2]datos!V255</f>
        <v>88.572539678699997</v>
      </c>
      <c r="I13" s="137">
        <f>[2]datos!AB255</f>
        <v>94.792728266400005</v>
      </c>
      <c r="J13" s="137">
        <f>[2]datos!AE255</f>
        <v>88.492086431700002</v>
      </c>
      <c r="K13" s="137">
        <f>[2]datos!AH255</f>
        <v>142.4184579114</v>
      </c>
      <c r="L13" s="137">
        <f>[2]datos!AK255</f>
        <v>74.480909939399993</v>
      </c>
      <c r="M13" s="137">
        <f>[2]datos!AN255</f>
        <v>88.551377401600007</v>
      </c>
      <c r="N13" s="137">
        <f>[2]datos!AQ255</f>
        <v>90.683635028799998</v>
      </c>
      <c r="O13" s="137">
        <f>[2]datos!AT255</f>
        <v>80.293930702200001</v>
      </c>
      <c r="P13" s="137">
        <f>[2]datos!AW255</f>
        <v>95.700972952399994</v>
      </c>
      <c r="Q13" s="137">
        <f>[2]datos!AZ255</f>
        <v>86.114301189499997</v>
      </c>
      <c r="R13" s="137">
        <f>[2]datos!BC255</f>
        <v>98.332117541100004</v>
      </c>
      <c r="S13" s="137">
        <f>[2]datos!BF255</f>
        <v>100.491115253</v>
      </c>
      <c r="T13" s="137">
        <f>[2]datos!BI255</f>
        <v>92.187329780699997</v>
      </c>
      <c r="U13" s="137">
        <f>[2]datos!BL255</f>
        <v>82.477377626299997</v>
      </c>
      <c r="V13" s="137">
        <f>[2]datos!BO255</f>
        <v>87.327987369900001</v>
      </c>
      <c r="W13" s="137">
        <f>[2]datos!BR255</f>
        <v>205.72208305359999</v>
      </c>
      <c r="X13" s="137">
        <f>[2]datos!BU255</f>
        <v>103.0255432891</v>
      </c>
      <c r="Y13" s="137">
        <f>[2]datos!BX255</f>
        <v>82.665113900600005</v>
      </c>
      <c r="Z13" s="137">
        <f>[2]datos!CA255</f>
        <v>88.604632089800006</v>
      </c>
      <c r="AA13" s="137">
        <f>[2]datos!CD255</f>
        <v>95.412569358400006</v>
      </c>
      <c r="AB13" s="137">
        <f>[2]datos!CG255</f>
        <v>95.077134216000005</v>
      </c>
      <c r="AC13" s="137">
        <f>[2]datos!CJ255</f>
        <v>86.736677032900005</v>
      </c>
      <c r="AD13" s="137">
        <f>[2]datos!CM255</f>
        <v>75.804037886700002</v>
      </c>
      <c r="AE13" s="137">
        <f>[2]datos!CP255</f>
        <v>91.075651473700006</v>
      </c>
      <c r="AF13" s="137">
        <f>[2]datos!CS255</f>
        <v>71.189071814900004</v>
      </c>
      <c r="AG13" s="137">
        <f>[2]datos!CV255</f>
        <v>98.746486934800004</v>
      </c>
      <c r="AH13" s="137">
        <f>[2]datos!CY255</f>
        <v>76.401319006799994</v>
      </c>
      <c r="AI13" s="137">
        <f>[3]Datos!E255</f>
        <v>93.933585523186494</v>
      </c>
      <c r="AK13" s="137"/>
      <c r="AL13" s="137"/>
    </row>
    <row r="14" spans="1:38" x14ac:dyDescent="0.25">
      <c r="A14" s="295">
        <v>41640</v>
      </c>
      <c r="B14" s="137">
        <f>[2]datos!D256</f>
        <v>95.153149776899994</v>
      </c>
      <c r="C14" s="137">
        <f>[2]datos!G256</f>
        <v>127.9816342175</v>
      </c>
      <c r="D14" s="137">
        <f>[2]datos!J256</f>
        <v>141.1146764028</v>
      </c>
      <c r="E14" s="137">
        <f>[2]datos!M256</f>
        <v>94.205555561799997</v>
      </c>
      <c r="F14" s="137">
        <f>[2]datos!P256</f>
        <v>141.31079690409999</v>
      </c>
      <c r="G14" s="137">
        <f>[2]datos!S256</f>
        <v>92.791134914200001</v>
      </c>
      <c r="H14" s="137">
        <f>[2]datos!V256</f>
        <v>92.791134914200001</v>
      </c>
      <c r="I14" s="137">
        <f>[2]datos!AB256</f>
        <v>92.008891478300001</v>
      </c>
      <c r="J14" s="137">
        <f>[2]datos!AE256</f>
        <v>85.6633422819</v>
      </c>
      <c r="K14" s="137">
        <f>[2]datos!AH256</f>
        <v>134.97004044010001</v>
      </c>
      <c r="L14" s="137">
        <f>[2]datos!AK256</f>
        <v>77.661980374799995</v>
      </c>
      <c r="M14" s="137">
        <f>[2]datos!AN256</f>
        <v>90.005252166899993</v>
      </c>
      <c r="N14" s="137">
        <f>[2]datos!AQ256</f>
        <v>90.349241876400001</v>
      </c>
      <c r="O14" s="137">
        <f>[2]datos!AT256</f>
        <v>82.403384876399997</v>
      </c>
      <c r="P14" s="137">
        <f>[2]datos!AW256</f>
        <v>93.611969383599998</v>
      </c>
      <c r="Q14" s="137">
        <f>[2]datos!AZ256</f>
        <v>92.608908457400005</v>
      </c>
      <c r="R14" s="137">
        <f>[2]datos!BC256</f>
        <v>97.501559486800005</v>
      </c>
      <c r="S14" s="137">
        <f>[2]datos!BF256</f>
        <v>101.3146026126</v>
      </c>
      <c r="T14" s="137">
        <f>[2]datos!BI256</f>
        <v>90.650317537500001</v>
      </c>
      <c r="U14" s="137">
        <f>[2]datos!BL256</f>
        <v>82.950759999699997</v>
      </c>
      <c r="V14" s="137">
        <f>[2]datos!BO256</f>
        <v>84.191045929799998</v>
      </c>
      <c r="W14" s="137">
        <f>[2]datos!BR256</f>
        <v>193.76753144220001</v>
      </c>
      <c r="X14" s="137">
        <f>[2]datos!BU256</f>
        <v>105.2909475307</v>
      </c>
      <c r="Y14" s="137">
        <f>[2]datos!BX256</f>
        <v>84.555644436500003</v>
      </c>
      <c r="Z14" s="137">
        <f>[2]datos!CA256</f>
        <v>89.853521831899997</v>
      </c>
      <c r="AA14" s="137">
        <f>[2]datos!CD256</f>
        <v>107.72893238979999</v>
      </c>
      <c r="AB14" s="137">
        <f>[2]datos!CG256</f>
        <v>97.515188754099995</v>
      </c>
      <c r="AC14" s="137">
        <f>[2]datos!CJ256</f>
        <v>86.879923711700002</v>
      </c>
      <c r="AD14" s="137">
        <f>[2]datos!CM256</f>
        <v>76.874890921100004</v>
      </c>
      <c r="AE14" s="137">
        <f>[2]datos!CP256</f>
        <v>84.098272271300004</v>
      </c>
      <c r="AF14" s="137">
        <f>[2]datos!CS256</f>
        <v>75.067424584400001</v>
      </c>
      <c r="AG14" s="137">
        <f>[2]datos!CV256</f>
        <v>92.481737712200001</v>
      </c>
      <c r="AH14" s="137">
        <f>[2]datos!CY256</f>
        <v>74.811056880500004</v>
      </c>
      <c r="AI14" s="137">
        <f>[3]Datos!E256</f>
        <v>94.765621670882993</v>
      </c>
      <c r="AK14" s="137"/>
      <c r="AL14" s="137"/>
    </row>
    <row r="15" spans="1:38" x14ac:dyDescent="0.25">
      <c r="A15" s="295">
        <v>41671</v>
      </c>
      <c r="B15" s="137">
        <f>[2]datos!D257</f>
        <v>95.453914145400006</v>
      </c>
      <c r="C15" s="137">
        <f>[2]datos!G257</f>
        <v>128.1182405454</v>
      </c>
      <c r="D15" s="137">
        <f>[2]datos!J257</f>
        <v>139.86879768989999</v>
      </c>
      <c r="E15" s="137">
        <f>[2]datos!M257</f>
        <v>95.381177403300001</v>
      </c>
      <c r="F15" s="137">
        <f>[2]datos!P257</f>
        <v>138.3405085862</v>
      </c>
      <c r="G15" s="137">
        <f>[2]datos!S257</f>
        <v>92.075942620800006</v>
      </c>
      <c r="H15" s="137">
        <f>[2]datos!V257</f>
        <v>92.075942620800006</v>
      </c>
      <c r="I15" s="137">
        <f>[2]datos!AB257</f>
        <v>95.894714414700005</v>
      </c>
      <c r="J15" s="137">
        <f>[2]datos!AE257</f>
        <v>90.928398403399996</v>
      </c>
      <c r="K15" s="137">
        <f>[2]datos!AH257</f>
        <v>134.9313840085</v>
      </c>
      <c r="L15" s="137">
        <f>[2]datos!AK257</f>
        <v>78.660651551800001</v>
      </c>
      <c r="M15" s="137">
        <f>[2]datos!AN257</f>
        <v>89.533664778599999</v>
      </c>
      <c r="N15" s="137">
        <f>[2]datos!AQ257</f>
        <v>90.041866025600001</v>
      </c>
      <c r="O15" s="137">
        <f>[2]datos!AT257</f>
        <v>82.181827369100006</v>
      </c>
      <c r="P15" s="137">
        <f>[2]datos!AW257</f>
        <v>95.128233421700003</v>
      </c>
      <c r="Q15" s="137">
        <f>[2]datos!AZ257</f>
        <v>95.838278188399997</v>
      </c>
      <c r="R15" s="137">
        <f>[2]datos!BC257</f>
        <v>95.143657164999993</v>
      </c>
      <c r="S15" s="137">
        <f>[2]datos!BF257</f>
        <v>103.4555974087</v>
      </c>
      <c r="T15" s="137">
        <f>[2]datos!BI257</f>
        <v>91.667926123000001</v>
      </c>
      <c r="U15" s="137">
        <f>[2]datos!BL257</f>
        <v>83.986835309900002</v>
      </c>
      <c r="V15" s="137">
        <f>[2]datos!BO257</f>
        <v>89.903870801599993</v>
      </c>
      <c r="W15" s="137">
        <f>[2]datos!BR257</f>
        <v>168.1135270565</v>
      </c>
      <c r="X15" s="137">
        <f>[2]datos!BU257</f>
        <v>102.0409524093</v>
      </c>
      <c r="Y15" s="137">
        <f>[2]datos!BX257</f>
        <v>84.419622326600006</v>
      </c>
      <c r="Z15" s="137">
        <f>[2]datos!CA257</f>
        <v>89.917564463700003</v>
      </c>
      <c r="AA15" s="137">
        <f>[2]datos!CD257</f>
        <v>106.0508083318</v>
      </c>
      <c r="AB15" s="137">
        <f>[2]datos!CG257</f>
        <v>98.073173582699994</v>
      </c>
      <c r="AC15" s="137">
        <f>[2]datos!CJ257</f>
        <v>88.265690837999998</v>
      </c>
      <c r="AD15" s="137">
        <f>[2]datos!CM257</f>
        <v>76.931684730200004</v>
      </c>
      <c r="AE15" s="137">
        <f>[2]datos!CP257</f>
        <v>88.046042031100001</v>
      </c>
      <c r="AF15" s="137">
        <f>[2]datos!CS257</f>
        <v>75.3356187678</v>
      </c>
      <c r="AG15" s="137">
        <f>[2]datos!CV257</f>
        <v>92.435800301900002</v>
      </c>
      <c r="AH15" s="137">
        <f>[2]datos!CY257</f>
        <v>78.668297405999994</v>
      </c>
      <c r="AI15" s="137">
        <f>[3]Datos!E257</f>
        <v>94.290816913030497</v>
      </c>
      <c r="AK15" s="137"/>
      <c r="AL15" s="137"/>
    </row>
    <row r="16" spans="1:38" x14ac:dyDescent="0.25">
      <c r="A16" s="295">
        <v>41699</v>
      </c>
      <c r="B16" s="137">
        <f>[2]datos!D258</f>
        <v>96.905430194600001</v>
      </c>
      <c r="C16" s="137">
        <f>[2]datos!G258</f>
        <v>127.70437126980001</v>
      </c>
      <c r="D16" s="137">
        <f>[2]datos!J258</f>
        <v>139.2444744185</v>
      </c>
      <c r="E16" s="137">
        <f>[2]datos!M258</f>
        <v>98.358209682999998</v>
      </c>
      <c r="F16" s="137">
        <f>[2]datos!P258</f>
        <v>138.7210489032</v>
      </c>
      <c r="G16" s="137">
        <f>[2]datos!S258</f>
        <v>93.491119057299997</v>
      </c>
      <c r="H16" s="137">
        <f>[2]datos!V258</f>
        <v>93.491119057299997</v>
      </c>
      <c r="I16" s="137">
        <f>[2]datos!AB258</f>
        <v>95.543669435300004</v>
      </c>
      <c r="J16" s="137">
        <f>[2]datos!AE258</f>
        <v>92.003624137399996</v>
      </c>
      <c r="K16" s="137">
        <f>[2]datos!AH258</f>
        <v>130.83303996039999</v>
      </c>
      <c r="L16" s="137">
        <f>[2]datos!AK258</f>
        <v>73.975983130200007</v>
      </c>
      <c r="M16" s="137">
        <f>[2]datos!AN258</f>
        <v>91.613039601200001</v>
      </c>
      <c r="N16" s="137">
        <f>[2]datos!AQ258</f>
        <v>90.398348849800001</v>
      </c>
      <c r="O16" s="137">
        <f>[2]datos!AT258</f>
        <v>83.733348758199995</v>
      </c>
      <c r="P16" s="137">
        <f>[2]datos!AW258</f>
        <v>94.492591429699999</v>
      </c>
      <c r="Q16" s="137">
        <f>[2]datos!AZ258</f>
        <v>93.485753162500004</v>
      </c>
      <c r="R16" s="137">
        <f>[2]datos!BC258</f>
        <v>96.762322819600001</v>
      </c>
      <c r="S16" s="137">
        <f>[2]datos!BF258</f>
        <v>104.0776848431</v>
      </c>
      <c r="T16" s="137">
        <f>[2]datos!BI258</f>
        <v>96.637682917899994</v>
      </c>
      <c r="U16" s="137">
        <f>[2]datos!BL258</f>
        <v>84.806788460000007</v>
      </c>
      <c r="V16" s="137">
        <f>[2]datos!BO258</f>
        <v>86.546644332100001</v>
      </c>
      <c r="W16" s="137">
        <f>[2]datos!BR258</f>
        <v>187.42315274800001</v>
      </c>
      <c r="X16" s="137">
        <f>[2]datos!BU258</f>
        <v>103.8980292302</v>
      </c>
      <c r="Y16" s="137">
        <f>[2]datos!BX258</f>
        <v>84.988813996000005</v>
      </c>
      <c r="Z16" s="137">
        <f>[2]datos!CA258</f>
        <v>91.013749160100005</v>
      </c>
      <c r="AA16" s="137">
        <f>[2]datos!CD258</f>
        <v>108.5741068192</v>
      </c>
      <c r="AB16" s="137">
        <f>[2]datos!CG258</f>
        <v>98.064837925700004</v>
      </c>
      <c r="AC16" s="137">
        <f>[2]datos!CJ258</f>
        <v>90.396422595000004</v>
      </c>
      <c r="AD16" s="137">
        <f>[2]datos!CM258</f>
        <v>80.269921392900002</v>
      </c>
      <c r="AE16" s="137">
        <f>[2]datos!CP258</f>
        <v>102.7550429879</v>
      </c>
      <c r="AF16" s="137">
        <f>[2]datos!CS258</f>
        <v>76.304556725899999</v>
      </c>
      <c r="AG16" s="137">
        <f>[2]datos!CV258</f>
        <v>91.862407464399993</v>
      </c>
      <c r="AH16" s="137">
        <f>[2]datos!CY258</f>
        <v>77.385866021699997</v>
      </c>
      <c r="AI16" s="137">
        <f>[3]Datos!E258</f>
        <v>96.333637014726406</v>
      </c>
      <c r="AK16" s="137"/>
      <c r="AL16" s="137"/>
    </row>
    <row r="17" spans="1:38" x14ac:dyDescent="0.25">
      <c r="A17" s="295">
        <v>41730</v>
      </c>
      <c r="B17" s="137">
        <f>[2]datos!D259</f>
        <v>97.469373831799999</v>
      </c>
      <c r="C17" s="137">
        <f>[2]datos!G259</f>
        <v>128.482807436</v>
      </c>
      <c r="D17" s="137">
        <f>[2]datos!J259</f>
        <v>140.03795017319999</v>
      </c>
      <c r="E17" s="137">
        <f>[2]datos!M259</f>
        <v>99.980730630400004</v>
      </c>
      <c r="F17" s="137">
        <f>[2]datos!P259</f>
        <v>128.5008303294</v>
      </c>
      <c r="G17" s="137">
        <f>[2]datos!S259</f>
        <v>94.261873813299999</v>
      </c>
      <c r="H17" s="137">
        <f>[2]datos!V259</f>
        <v>94.261873813299999</v>
      </c>
      <c r="I17" s="137">
        <f>[2]datos!AB259</f>
        <v>96.924000411700007</v>
      </c>
      <c r="J17" s="137">
        <f>[2]datos!AE259</f>
        <v>92.033240281000005</v>
      </c>
      <c r="K17" s="137">
        <f>[2]datos!AH259</f>
        <v>139.16418084790001</v>
      </c>
      <c r="L17" s="137">
        <f>[2]datos!AK259</f>
        <v>76.420404907199995</v>
      </c>
      <c r="M17" s="137">
        <f>[2]datos!AN259</f>
        <v>92.049151635100003</v>
      </c>
      <c r="N17" s="137">
        <f>[2]datos!AQ259</f>
        <v>91.053962309300005</v>
      </c>
      <c r="O17" s="137">
        <f>[2]datos!AT259</f>
        <v>85.579124938899994</v>
      </c>
      <c r="P17" s="137">
        <f>[2]datos!AW259</f>
        <v>93.863989591600003</v>
      </c>
      <c r="Q17" s="137">
        <f>[2]datos!AZ259</f>
        <v>93.741960467300004</v>
      </c>
      <c r="R17" s="137">
        <f>[2]datos!BC259</f>
        <v>93.0783694494</v>
      </c>
      <c r="S17" s="137">
        <f>[2]datos!BF259</f>
        <v>106.6113825668</v>
      </c>
      <c r="T17" s="137">
        <f>[2]datos!BI259</f>
        <v>95.990999367599997</v>
      </c>
      <c r="U17" s="137">
        <f>[2]datos!BL259</f>
        <v>84.3790524506</v>
      </c>
      <c r="V17" s="137">
        <f>[2]datos!BO259</f>
        <v>93.056127211499998</v>
      </c>
      <c r="W17" s="137">
        <f>[2]datos!BR259</f>
        <v>195.76691624739999</v>
      </c>
      <c r="X17" s="137">
        <f>[2]datos!BU259</f>
        <v>102.3316997788</v>
      </c>
      <c r="Y17" s="137">
        <f>[2]datos!BX259</f>
        <v>85.184405699600006</v>
      </c>
      <c r="Z17" s="137">
        <f>[2]datos!CA259</f>
        <v>90.781336786099999</v>
      </c>
      <c r="AA17" s="137">
        <f>[2]datos!CD259</f>
        <v>106.4897928229</v>
      </c>
      <c r="AB17" s="137">
        <f>[2]datos!CG259</f>
        <v>100.6237480221</v>
      </c>
      <c r="AC17" s="137">
        <f>[2]datos!CJ259</f>
        <v>89.547699984199994</v>
      </c>
      <c r="AD17" s="137">
        <f>[2]datos!CM259</f>
        <v>80.614194193000003</v>
      </c>
      <c r="AE17" s="137">
        <f>[2]datos!CP259</f>
        <v>100.3486904655</v>
      </c>
      <c r="AF17" s="137">
        <f>[2]datos!CS259</f>
        <v>78.425175298699997</v>
      </c>
      <c r="AG17" s="137">
        <f>[2]datos!CV259</f>
        <v>89.966368325299996</v>
      </c>
      <c r="AH17" s="137">
        <f>[2]datos!CY259</f>
        <v>79.392385973000003</v>
      </c>
      <c r="AI17" s="137">
        <f>[3]Datos!E259</f>
        <v>96.347239644416504</v>
      </c>
      <c r="AK17" s="137"/>
      <c r="AL17" s="137"/>
    </row>
    <row r="18" spans="1:38" x14ac:dyDescent="0.25">
      <c r="A18" s="295">
        <v>41760</v>
      </c>
      <c r="B18" s="137">
        <f>[2]datos!D260</f>
        <v>97.548418783399995</v>
      </c>
      <c r="C18" s="137">
        <f>[2]datos!G260</f>
        <v>128.42493482980001</v>
      </c>
      <c r="D18" s="137">
        <f>[2]datos!J260</f>
        <v>140.62605327110001</v>
      </c>
      <c r="E18" s="137">
        <f>[2]datos!M260</f>
        <v>100.2597584586</v>
      </c>
      <c r="F18" s="137">
        <f>[2]datos!P260</f>
        <v>126.5866263838</v>
      </c>
      <c r="G18" s="137">
        <f>[2]datos!S260</f>
        <v>93.555265073399994</v>
      </c>
      <c r="H18" s="137">
        <f>[2]datos!V260</f>
        <v>93.555265073399994</v>
      </c>
      <c r="I18" s="137">
        <f>[2]datos!AB260</f>
        <v>95.424894493400004</v>
      </c>
      <c r="J18" s="137">
        <f>[2]datos!AE260</f>
        <v>90.271637851400001</v>
      </c>
      <c r="K18" s="137">
        <f>[2]datos!AH260</f>
        <v>135.59339873089999</v>
      </c>
      <c r="L18" s="137">
        <f>[2]datos!AK260</f>
        <v>78.298071207899994</v>
      </c>
      <c r="M18" s="137">
        <f>[2]datos!AN260</f>
        <v>92.545457834700002</v>
      </c>
      <c r="N18" s="137">
        <f>[2]datos!AQ260</f>
        <v>90.987689011599997</v>
      </c>
      <c r="O18" s="137">
        <f>[2]datos!AT260</f>
        <v>84.998050584799998</v>
      </c>
      <c r="P18" s="137">
        <f>[2]datos!AW260</f>
        <v>94.120143994800003</v>
      </c>
      <c r="Q18" s="137">
        <f>[2]datos!AZ260</f>
        <v>91.024580010500003</v>
      </c>
      <c r="R18" s="137">
        <f>[2]datos!BC260</f>
        <v>94.054960807300006</v>
      </c>
      <c r="S18" s="137">
        <f>[2]datos!BF260</f>
        <v>102.31484845590001</v>
      </c>
      <c r="T18" s="137">
        <f>[2]datos!BI260</f>
        <v>98.553910062100002</v>
      </c>
      <c r="U18" s="137">
        <f>[2]datos!BL260</f>
        <v>84.665566394099997</v>
      </c>
      <c r="V18" s="137">
        <f>[2]datos!BO260</f>
        <v>87.953834519099999</v>
      </c>
      <c r="W18" s="137">
        <f>[2]datos!BR260</f>
        <v>184.92921380249999</v>
      </c>
      <c r="X18" s="137">
        <f>[2]datos!BU260</f>
        <v>102.8059375057</v>
      </c>
      <c r="Y18" s="137">
        <f>[2]datos!BX260</f>
        <v>87.731997266099995</v>
      </c>
      <c r="Z18" s="137">
        <f>[2]datos!CA260</f>
        <v>91.689071883500006</v>
      </c>
      <c r="AA18" s="137">
        <f>[2]datos!CD260</f>
        <v>109.1114546451</v>
      </c>
      <c r="AB18" s="137">
        <f>[2]datos!CG260</f>
        <v>98.7055596804</v>
      </c>
      <c r="AC18" s="137">
        <f>[2]datos!CJ260</f>
        <v>89.0877333838</v>
      </c>
      <c r="AD18" s="137">
        <f>[2]datos!CM260</f>
        <v>82.464363360700006</v>
      </c>
      <c r="AE18" s="137">
        <f>[2]datos!CP260</f>
        <v>98.224354089100004</v>
      </c>
      <c r="AF18" s="137">
        <f>[2]datos!CS260</f>
        <v>80.588544938200002</v>
      </c>
      <c r="AG18" s="137">
        <f>[2]datos!CV260</f>
        <v>88.282578087199994</v>
      </c>
      <c r="AH18" s="137">
        <f>[2]datos!CY260</f>
        <v>76.767154244099999</v>
      </c>
      <c r="AI18" s="137">
        <f>[3]Datos!E260</f>
        <v>96.503552832639897</v>
      </c>
      <c r="AK18" s="137"/>
      <c r="AL18" s="137"/>
    </row>
    <row r="19" spans="1:38" x14ac:dyDescent="0.25">
      <c r="A19" s="295">
        <v>41791</v>
      </c>
      <c r="B19" s="137">
        <f>[2]datos!D261</f>
        <v>97.827993329400002</v>
      </c>
      <c r="C19" s="137">
        <f>[2]datos!G261</f>
        <v>126.9377462998</v>
      </c>
      <c r="D19" s="137">
        <f>[2]datos!J261</f>
        <v>137.8024159316</v>
      </c>
      <c r="E19" s="137">
        <f>[2]datos!M261</f>
        <v>99.1712689907</v>
      </c>
      <c r="F19" s="137">
        <f>[2]datos!P261</f>
        <v>138.2537726251</v>
      </c>
      <c r="G19" s="137">
        <f>[2]datos!S261</f>
        <v>93.518157763900007</v>
      </c>
      <c r="H19" s="137">
        <f>[2]datos!V261</f>
        <v>93.518157763900007</v>
      </c>
      <c r="I19" s="137">
        <f>[2]datos!AB261</f>
        <v>97.136146600700002</v>
      </c>
      <c r="J19" s="137">
        <f>[2]datos!AE261</f>
        <v>93.574834354100005</v>
      </c>
      <c r="K19" s="137">
        <f>[2]datos!AH261</f>
        <v>131.43239121889999</v>
      </c>
      <c r="L19" s="137">
        <f>[2]datos!AK261</f>
        <v>77.973811882099994</v>
      </c>
      <c r="M19" s="137">
        <f>[2]datos!AN261</f>
        <v>92.670717115200006</v>
      </c>
      <c r="N19" s="137">
        <f>[2]datos!AQ261</f>
        <v>91.239801328799999</v>
      </c>
      <c r="O19" s="137">
        <f>[2]datos!AT261</f>
        <v>84.906723773099998</v>
      </c>
      <c r="P19" s="137">
        <f>[2]datos!AW261</f>
        <v>90.811452630700003</v>
      </c>
      <c r="Q19" s="137">
        <f>[2]datos!AZ261</f>
        <v>92.381352163599999</v>
      </c>
      <c r="R19" s="137">
        <f>[2]datos!BC261</f>
        <v>96.4207032148</v>
      </c>
      <c r="S19" s="137">
        <f>[2]datos!BF261</f>
        <v>106.5064920656</v>
      </c>
      <c r="T19" s="137">
        <f>[2]datos!BI261</f>
        <v>95.486000401200002</v>
      </c>
      <c r="U19" s="137">
        <f>[2]datos!BL261</f>
        <v>85.459863203200001</v>
      </c>
      <c r="V19" s="137">
        <f>[2]datos!BO261</f>
        <v>86.376585260300004</v>
      </c>
      <c r="W19" s="137">
        <f>[2]datos!BR261</f>
        <v>187.00792568829999</v>
      </c>
      <c r="X19" s="137">
        <f>[2]datos!BU261</f>
        <v>103.2526399871</v>
      </c>
      <c r="Y19" s="137">
        <f>[2]datos!BX261</f>
        <v>86.452963522999994</v>
      </c>
      <c r="Z19" s="137">
        <f>[2]datos!CA261</f>
        <v>90.437282478</v>
      </c>
      <c r="AA19" s="137">
        <f>[2]datos!CD261</f>
        <v>107.4236857596</v>
      </c>
      <c r="AB19" s="137">
        <f>[2]datos!CG261</f>
        <v>99.641400575800006</v>
      </c>
      <c r="AC19" s="137">
        <f>[2]datos!CJ261</f>
        <v>91.081862597599994</v>
      </c>
      <c r="AD19" s="137">
        <f>[2]datos!CM261</f>
        <v>84.203004398700003</v>
      </c>
      <c r="AE19" s="137">
        <f>[2]datos!CP261</f>
        <v>96.492192864800003</v>
      </c>
      <c r="AF19" s="137">
        <f>[2]datos!CS261</f>
        <v>79.714551323600006</v>
      </c>
      <c r="AG19" s="137">
        <f>[2]datos!CV261</f>
        <v>88.647632110999993</v>
      </c>
      <c r="AH19" s="137">
        <f>[2]datos!CY261</f>
        <v>77.436105391300003</v>
      </c>
      <c r="AI19" s="137">
        <f>[3]Datos!E261</f>
        <v>96.910412763794497</v>
      </c>
      <c r="AK19" s="137"/>
      <c r="AL19" s="137"/>
    </row>
    <row r="20" spans="1:38" x14ac:dyDescent="0.25">
      <c r="A20" s="295">
        <v>41821</v>
      </c>
      <c r="B20" s="137">
        <f>[2]datos!D262</f>
        <v>97.2074747976</v>
      </c>
      <c r="C20" s="137">
        <f>[2]datos!G262</f>
        <v>126.9715900141</v>
      </c>
      <c r="D20" s="137">
        <f>[2]datos!J262</f>
        <v>136.20577881509999</v>
      </c>
      <c r="E20" s="137">
        <f>[2]datos!M262</f>
        <v>100.6248535714</v>
      </c>
      <c r="F20" s="137">
        <f>[2]datos!P262</f>
        <v>146.6066846567</v>
      </c>
      <c r="G20" s="137">
        <f>[2]datos!S262</f>
        <v>92.683995822200004</v>
      </c>
      <c r="H20" s="137">
        <f>[2]datos!V262</f>
        <v>92.683995822200004</v>
      </c>
      <c r="I20" s="137">
        <f>[2]datos!AB262</f>
        <v>92.873856902200004</v>
      </c>
      <c r="J20" s="137">
        <f>[2]datos!AE262</f>
        <v>87.234539893800005</v>
      </c>
      <c r="K20" s="137">
        <f>[2]datos!AH262</f>
        <v>133.0109116093</v>
      </c>
      <c r="L20" s="137">
        <f>[2]datos!AK262</f>
        <v>78.357890516500007</v>
      </c>
      <c r="M20" s="137">
        <f>[2]datos!AN262</f>
        <v>93.153423878699996</v>
      </c>
      <c r="N20" s="137">
        <f>[2]datos!AQ262</f>
        <v>90.958334676700005</v>
      </c>
      <c r="O20" s="137">
        <f>[2]datos!AT262</f>
        <v>84.846958196599999</v>
      </c>
      <c r="P20" s="137">
        <f>[2]datos!AW262</f>
        <v>94.510325872500005</v>
      </c>
      <c r="Q20" s="137">
        <f>[2]datos!AZ262</f>
        <v>94.204364292199998</v>
      </c>
      <c r="R20" s="137">
        <f>[2]datos!BC262</f>
        <v>95.164146061500006</v>
      </c>
      <c r="S20" s="137">
        <f>[2]datos!BF262</f>
        <v>110.3903261928</v>
      </c>
      <c r="T20" s="137">
        <f>[2]datos!BI262</f>
        <v>97.730523740999999</v>
      </c>
      <c r="U20" s="137">
        <f>[2]datos!BL262</f>
        <v>85.543793788900004</v>
      </c>
      <c r="V20" s="137">
        <f>[2]datos!BO262</f>
        <v>91.178451387400003</v>
      </c>
      <c r="W20" s="137">
        <f>[2]datos!BR262</f>
        <v>193.9384975019</v>
      </c>
      <c r="X20" s="137">
        <f>[2]datos!BU262</f>
        <v>102.61708980509999</v>
      </c>
      <c r="Y20" s="137">
        <f>[2]datos!BX262</f>
        <v>85.992418948199997</v>
      </c>
      <c r="Z20" s="137">
        <f>[2]datos!CA262</f>
        <v>91.066467652599997</v>
      </c>
      <c r="AA20" s="137">
        <f>[2]datos!CD262</f>
        <v>106.4827144864</v>
      </c>
      <c r="AB20" s="137">
        <f>[2]datos!CG262</f>
        <v>101.5566077375</v>
      </c>
      <c r="AC20" s="137">
        <f>[2]datos!CJ262</f>
        <v>92.124551670900004</v>
      </c>
      <c r="AD20" s="137">
        <f>[2]datos!CM262</f>
        <v>84.030191097599996</v>
      </c>
      <c r="AE20" s="137">
        <f>[2]datos!CP262</f>
        <v>95.518793923399997</v>
      </c>
      <c r="AF20" s="137">
        <f>[2]datos!CS262</f>
        <v>80.645912166599999</v>
      </c>
      <c r="AG20" s="137">
        <f>[2]datos!CV262</f>
        <v>88.428962996099997</v>
      </c>
      <c r="AH20" s="137">
        <f>[2]datos!CY262</f>
        <v>80.195695908999994</v>
      </c>
      <c r="AI20" s="137">
        <f>[3]Datos!E262</f>
        <v>97.166121398282399</v>
      </c>
      <c r="AK20" s="137"/>
      <c r="AL20" s="137"/>
    </row>
    <row r="21" spans="1:38" x14ac:dyDescent="0.25">
      <c r="A21" s="295">
        <v>41852</v>
      </c>
      <c r="B21" s="137">
        <f>[2]datos!D263</f>
        <v>96.753031234900007</v>
      </c>
      <c r="C21" s="137">
        <f>[2]datos!G263</f>
        <v>126.8970584379</v>
      </c>
      <c r="D21" s="137">
        <f>[2]datos!J263</f>
        <v>136.77616066690001</v>
      </c>
      <c r="E21" s="137">
        <f>[2]datos!M263</f>
        <v>100.60106849909999</v>
      </c>
      <c r="F21" s="137">
        <f>[2]datos!P263</f>
        <v>143.80840159190001</v>
      </c>
      <c r="G21" s="137">
        <f>[2]datos!S263</f>
        <v>93.590100207600003</v>
      </c>
      <c r="H21" s="137">
        <f>[2]datos!V263</f>
        <v>93.590100207600003</v>
      </c>
      <c r="I21" s="137">
        <f>[2]datos!AB263</f>
        <v>94.924636787400004</v>
      </c>
      <c r="J21" s="137">
        <f>[2]datos!AE263</f>
        <v>89.058681934399999</v>
      </c>
      <c r="K21" s="137">
        <f>[2]datos!AH263</f>
        <v>138.306391848</v>
      </c>
      <c r="L21" s="137">
        <f>[2]datos!AK263</f>
        <v>78.156841975800006</v>
      </c>
      <c r="M21" s="137">
        <f>[2]datos!AN263</f>
        <v>91.670688683899996</v>
      </c>
      <c r="N21" s="137">
        <f>[2]datos!AQ263</f>
        <v>90.075034513600002</v>
      </c>
      <c r="O21" s="137">
        <f>[2]datos!AT263</f>
        <v>85.426234972299994</v>
      </c>
      <c r="P21" s="137">
        <f>[2]datos!AW263</f>
        <v>95.460452930100004</v>
      </c>
      <c r="Q21" s="137">
        <f>[2]datos!AZ263</f>
        <v>91.8857095961</v>
      </c>
      <c r="R21" s="137">
        <f>[2]datos!BC263</f>
        <v>95.803324113399995</v>
      </c>
      <c r="S21" s="137">
        <f>[2]datos!BF263</f>
        <v>108.3671762637</v>
      </c>
      <c r="T21" s="137">
        <f>[2]datos!BI263</f>
        <v>96.336044768500003</v>
      </c>
      <c r="U21" s="137">
        <f>[2]datos!BL263</f>
        <v>85.0830066372</v>
      </c>
      <c r="V21" s="137">
        <f>[2]datos!BO263</f>
        <v>92.810564508499994</v>
      </c>
      <c r="W21" s="137">
        <f>[2]datos!BR263</f>
        <v>181.9310680561</v>
      </c>
      <c r="X21" s="137">
        <f>[2]datos!BU263</f>
        <v>101.2022323818</v>
      </c>
      <c r="Y21" s="137">
        <f>[2]datos!BX263</f>
        <v>85.664738149800002</v>
      </c>
      <c r="Z21" s="137">
        <f>[2]datos!CA263</f>
        <v>92.889262129200006</v>
      </c>
      <c r="AA21" s="137">
        <f>[2]datos!CD263</f>
        <v>101.37066870709999</v>
      </c>
      <c r="AB21" s="137">
        <f>[2]datos!CG263</f>
        <v>100.22684128509999</v>
      </c>
      <c r="AC21" s="137">
        <f>[2]datos!CJ263</f>
        <v>90.0912937505</v>
      </c>
      <c r="AD21" s="137">
        <f>[2]datos!CM263</f>
        <v>85.594529810500006</v>
      </c>
      <c r="AE21" s="137">
        <f>[2]datos!CP263</f>
        <v>91.943964335299995</v>
      </c>
      <c r="AF21" s="137">
        <f>[2]datos!CS263</f>
        <v>78.823952440599996</v>
      </c>
      <c r="AG21" s="137">
        <f>[2]datos!CV263</f>
        <v>88.899322403699998</v>
      </c>
      <c r="AH21" s="137">
        <f>[2]datos!CY263</f>
        <v>80.167607932099997</v>
      </c>
      <c r="AI21" s="137">
        <f>[3]Datos!E263</f>
        <v>95.593355823060094</v>
      </c>
      <c r="AK21" s="137"/>
      <c r="AL21" s="137"/>
    </row>
    <row r="22" spans="1:38" x14ac:dyDescent="0.25">
      <c r="A22" s="295">
        <v>41883</v>
      </c>
      <c r="B22" s="137">
        <f>[2]datos!D264</f>
        <v>97.386111511899998</v>
      </c>
      <c r="C22" s="137">
        <f>[2]datos!G264</f>
        <v>126.34226637819999</v>
      </c>
      <c r="D22" s="137">
        <f>[2]datos!J264</f>
        <v>135.18817726169999</v>
      </c>
      <c r="E22" s="137">
        <f>[2]datos!M264</f>
        <v>99.373872305999996</v>
      </c>
      <c r="F22" s="137">
        <f>[2]datos!P264</f>
        <v>154.7339251452</v>
      </c>
      <c r="G22" s="137">
        <f>[2]datos!S264</f>
        <v>93.731819942499996</v>
      </c>
      <c r="H22" s="137">
        <f>[2]datos!V264</f>
        <v>93.731819942499996</v>
      </c>
      <c r="I22" s="137">
        <f>[2]datos!AB264</f>
        <v>96.052293051099994</v>
      </c>
      <c r="J22" s="137">
        <f>[2]datos!AE264</f>
        <v>89.573013845800006</v>
      </c>
      <c r="K22" s="137">
        <f>[2]datos!AH264</f>
        <v>141.4513723499</v>
      </c>
      <c r="L22" s="137">
        <f>[2]datos!AK264</f>
        <v>82.318074530900006</v>
      </c>
      <c r="M22" s="137">
        <f>[2]datos!AN264</f>
        <v>92.258233452799999</v>
      </c>
      <c r="N22" s="137">
        <f>[2]datos!AQ264</f>
        <v>90.588848857499997</v>
      </c>
      <c r="O22" s="137">
        <f>[2]datos!AT264</f>
        <v>83.938100537799997</v>
      </c>
      <c r="P22" s="137">
        <f>[2]datos!AW264</f>
        <v>93.082350116300006</v>
      </c>
      <c r="Q22" s="137">
        <f>[2]datos!AZ264</f>
        <v>90.332316480000003</v>
      </c>
      <c r="R22" s="137">
        <f>[2]datos!BC264</f>
        <v>95.137179296400006</v>
      </c>
      <c r="S22" s="137">
        <f>[2]datos!BF264</f>
        <v>110.29051745930001</v>
      </c>
      <c r="T22" s="137">
        <f>[2]datos!BI264</f>
        <v>92.653442106400007</v>
      </c>
      <c r="U22" s="137">
        <f>[2]datos!BL264</f>
        <v>86.5333918428</v>
      </c>
      <c r="V22" s="137">
        <f>[2]datos!BO264</f>
        <v>84.880555454100005</v>
      </c>
      <c r="W22" s="137">
        <f>[2]datos!BR264</f>
        <v>189.43463257650001</v>
      </c>
      <c r="X22" s="137">
        <f>[2]datos!BU264</f>
        <v>101.3934703817</v>
      </c>
      <c r="Y22" s="137">
        <f>[2]datos!BX264</f>
        <v>86.614728828300002</v>
      </c>
      <c r="Z22" s="137">
        <f>[2]datos!CA264</f>
        <v>92.919020934100004</v>
      </c>
      <c r="AA22" s="137">
        <f>[2]datos!CD264</f>
        <v>106.9964774339</v>
      </c>
      <c r="AB22" s="137">
        <f>[2]datos!CG264</f>
        <v>105.2842145875</v>
      </c>
      <c r="AC22" s="137">
        <f>[2]datos!CJ264</f>
        <v>90.859525481800006</v>
      </c>
      <c r="AD22" s="137">
        <f>[2]datos!CM264</f>
        <v>85.414353000899993</v>
      </c>
      <c r="AE22" s="137">
        <f>[2]datos!CP264</f>
        <v>91.814694870400004</v>
      </c>
      <c r="AF22" s="137">
        <f>[2]datos!CS264</f>
        <v>78.798451163099998</v>
      </c>
      <c r="AG22" s="137">
        <f>[2]datos!CV264</f>
        <v>93.094692885399994</v>
      </c>
      <c r="AH22" s="137">
        <f>[2]datos!CY264</f>
        <v>82.148824748300001</v>
      </c>
      <c r="AI22" s="137">
        <f>[3]Datos!E264</f>
        <v>96.095149884100294</v>
      </c>
      <c r="AK22" s="137"/>
      <c r="AL22" s="137"/>
    </row>
    <row r="23" spans="1:38" x14ac:dyDescent="0.25">
      <c r="A23" s="295">
        <v>41913</v>
      </c>
      <c r="B23" s="137">
        <f>[2]datos!D265</f>
        <v>98.275355594700002</v>
      </c>
      <c r="C23" s="137">
        <f>[2]datos!G265</f>
        <v>124.7437597131</v>
      </c>
      <c r="D23" s="137">
        <f>[2]datos!J265</f>
        <v>133.8554810764</v>
      </c>
      <c r="E23" s="137">
        <f>[2]datos!M265</f>
        <v>99.800418418500001</v>
      </c>
      <c r="F23" s="137">
        <f>[2]datos!P265</f>
        <v>143.23122891849999</v>
      </c>
      <c r="G23" s="137">
        <f>[2]datos!S265</f>
        <v>93.756075162200005</v>
      </c>
      <c r="H23" s="137">
        <f>[2]datos!V265</f>
        <v>93.756075162200005</v>
      </c>
      <c r="I23" s="137">
        <f>[2]datos!AB265</f>
        <v>99.071563140999999</v>
      </c>
      <c r="J23" s="137">
        <f>[2]datos!AE265</f>
        <v>94.958260021800001</v>
      </c>
      <c r="K23" s="137">
        <f>[2]datos!AH265</f>
        <v>137.84962479219999</v>
      </c>
      <c r="L23" s="137">
        <f>[2]datos!AK265</f>
        <v>77.349200432700002</v>
      </c>
      <c r="M23" s="137">
        <f>[2]datos!AN265</f>
        <v>93.366935757500002</v>
      </c>
      <c r="N23" s="137">
        <f>[2]datos!AQ265</f>
        <v>89.325718384400005</v>
      </c>
      <c r="O23" s="137">
        <f>[2]datos!AT265</f>
        <v>83.5650468045</v>
      </c>
      <c r="P23" s="137">
        <f>[2]datos!AW265</f>
        <v>96.017002924400003</v>
      </c>
      <c r="Q23" s="137">
        <f>[2]datos!AZ265</f>
        <v>95.413501157599995</v>
      </c>
      <c r="R23" s="137">
        <f>[2]datos!BC265</f>
        <v>95.287040021999999</v>
      </c>
      <c r="S23" s="137">
        <f>[2]datos!BF265</f>
        <v>108.0855986442</v>
      </c>
      <c r="T23" s="137">
        <f>[2]datos!BI265</f>
        <v>100.89002794540001</v>
      </c>
      <c r="U23" s="137">
        <f>[2]datos!BL265</f>
        <v>87.548980130700002</v>
      </c>
      <c r="V23" s="137">
        <f>[2]datos!BO265</f>
        <v>92.780582600599999</v>
      </c>
      <c r="W23" s="137">
        <f>[2]datos!BR265</f>
        <v>183.46789277260001</v>
      </c>
      <c r="X23" s="137">
        <f>[2]datos!BU265</f>
        <v>101.3368183194</v>
      </c>
      <c r="Y23" s="137">
        <f>[2]datos!BX265</f>
        <v>88.405782056999996</v>
      </c>
      <c r="Z23" s="137">
        <f>[2]datos!CA265</f>
        <v>94.349428606800004</v>
      </c>
      <c r="AA23" s="137">
        <f>[2]datos!CD265</f>
        <v>110.7350500293</v>
      </c>
      <c r="AB23" s="137">
        <f>[2]datos!CG265</f>
        <v>102.46293184370001</v>
      </c>
      <c r="AC23" s="137">
        <f>[2]datos!CJ265</f>
        <v>90.844760339900006</v>
      </c>
      <c r="AD23" s="137">
        <f>[2]datos!CM265</f>
        <v>88.195461205200004</v>
      </c>
      <c r="AE23" s="137">
        <f>[2]datos!CP265</f>
        <v>93.919886587299999</v>
      </c>
      <c r="AF23" s="137">
        <f>[2]datos!CS265</f>
        <v>82.5461109333</v>
      </c>
      <c r="AG23" s="137">
        <f>[2]datos!CV265</f>
        <v>90.619659474700001</v>
      </c>
      <c r="AH23" s="137">
        <f>[2]datos!CY265</f>
        <v>80.794360067599996</v>
      </c>
      <c r="AI23" s="137">
        <f>[3]Datos!E265</f>
        <v>97.030667932423199</v>
      </c>
      <c r="AK23" s="137"/>
      <c r="AL23" s="137"/>
    </row>
    <row r="24" spans="1:38" x14ac:dyDescent="0.25">
      <c r="A24" s="295">
        <v>41944</v>
      </c>
      <c r="B24" s="137">
        <f>[2]datos!D266</f>
        <v>98.083264240600002</v>
      </c>
      <c r="C24" s="137">
        <f>[2]datos!G266</f>
        <v>124.64604831139999</v>
      </c>
      <c r="D24" s="137">
        <f>[2]datos!J266</f>
        <v>133.88870057930001</v>
      </c>
      <c r="E24" s="137">
        <f>[2]datos!M266</f>
        <v>100.73758969710001</v>
      </c>
      <c r="F24" s="137">
        <f>[2]datos!P266</f>
        <v>135.1080671608</v>
      </c>
      <c r="G24" s="137">
        <f>[2]datos!S266</f>
        <v>93.180447326899994</v>
      </c>
      <c r="H24" s="137">
        <f>[2]datos!V266</f>
        <v>93.180447326899994</v>
      </c>
      <c r="I24" s="137">
        <f>[2]datos!AB266</f>
        <v>96.746344565900003</v>
      </c>
      <c r="J24" s="137">
        <f>[2]datos!AE266</f>
        <v>90.250137969799994</v>
      </c>
      <c r="K24" s="137">
        <f>[2]datos!AH266</f>
        <v>143.04272319579999</v>
      </c>
      <c r="L24" s="137">
        <f>[2]datos!AK266</f>
        <v>79.159186629100006</v>
      </c>
      <c r="M24" s="137">
        <f>[2]datos!AN266</f>
        <v>93.772073059700006</v>
      </c>
      <c r="N24" s="137">
        <f>[2]datos!AQ266</f>
        <v>90.947437726499999</v>
      </c>
      <c r="O24" s="137">
        <f>[2]datos!AT266</f>
        <v>82.922841503800001</v>
      </c>
      <c r="P24" s="137">
        <f>[2]datos!AW266</f>
        <v>94.508120375700003</v>
      </c>
      <c r="Q24" s="137">
        <f>[2]datos!AZ266</f>
        <v>96.321158056800002</v>
      </c>
      <c r="R24" s="137">
        <f>[2]datos!BC266</f>
        <v>95.043775383899998</v>
      </c>
      <c r="S24" s="137">
        <f>[2]datos!BF266</f>
        <v>107.70297926560001</v>
      </c>
      <c r="T24" s="137">
        <f>[2]datos!BI266</f>
        <v>94.786319503200005</v>
      </c>
      <c r="U24" s="137">
        <f>[2]datos!BL266</f>
        <v>88.729524340400005</v>
      </c>
      <c r="V24" s="137">
        <f>[2]datos!BO266</f>
        <v>100.93442345290001</v>
      </c>
      <c r="W24" s="137">
        <f>[2]datos!BR266</f>
        <v>184.81054252249999</v>
      </c>
      <c r="X24" s="137">
        <f>[2]datos!BU266</f>
        <v>105.6178755641</v>
      </c>
      <c r="Y24" s="137">
        <f>[2]datos!BX266</f>
        <v>88.5466147251</v>
      </c>
      <c r="Z24" s="137">
        <f>[2]datos!CA266</f>
        <v>92.549558041200001</v>
      </c>
      <c r="AA24" s="137">
        <f>[2]datos!CD266</f>
        <v>109.38412792219999</v>
      </c>
      <c r="AB24" s="137">
        <f>[2]datos!CG266</f>
        <v>105.4979551248</v>
      </c>
      <c r="AC24" s="137">
        <f>[2]datos!CJ266</f>
        <v>91.970588884600005</v>
      </c>
      <c r="AD24" s="137">
        <f>[2]datos!CM266</f>
        <v>88.598754504300004</v>
      </c>
      <c r="AE24" s="137">
        <f>[2]datos!CP266</f>
        <v>91.835119495100002</v>
      </c>
      <c r="AF24" s="137">
        <f>[2]datos!CS266</f>
        <v>81.607220102799999</v>
      </c>
      <c r="AG24" s="137">
        <f>[2]datos!CV266</f>
        <v>94.178758106800004</v>
      </c>
      <c r="AH24" s="137">
        <f>[2]datos!CY266</f>
        <v>80.526217635600005</v>
      </c>
      <c r="AI24" s="137">
        <f>[3]Datos!E266</f>
        <v>97.552023507045206</v>
      </c>
      <c r="AK24" s="137"/>
      <c r="AL24" s="137"/>
    </row>
    <row r="25" spans="1:38" x14ac:dyDescent="0.25">
      <c r="A25" s="295">
        <v>41974</v>
      </c>
      <c r="B25" s="137">
        <f>[2]datos!D267</f>
        <v>97.904083470900005</v>
      </c>
      <c r="C25" s="137">
        <f>[2]datos!G267</f>
        <v>123.6955184218</v>
      </c>
      <c r="D25" s="137">
        <f>[2]datos!J267</f>
        <v>133.39748115090001</v>
      </c>
      <c r="E25" s="137">
        <f>[2]datos!M267</f>
        <v>102.72162230550001</v>
      </c>
      <c r="F25" s="137">
        <f>[2]datos!P267</f>
        <v>122.2572671228</v>
      </c>
      <c r="G25" s="137">
        <f>[2]datos!S267</f>
        <v>94.643943851800003</v>
      </c>
      <c r="H25" s="137">
        <f>[2]datos!V267</f>
        <v>94.643943851800003</v>
      </c>
      <c r="I25" s="137">
        <f>[2]datos!AB267</f>
        <v>97.885122794599994</v>
      </c>
      <c r="J25" s="137">
        <f>[2]datos!AE267</f>
        <v>92.127184163199999</v>
      </c>
      <c r="K25" s="137">
        <f>[2]datos!AH267</f>
        <v>139.09554935130001</v>
      </c>
      <c r="L25" s="137">
        <f>[2]datos!AK267</f>
        <v>82.163864787999998</v>
      </c>
      <c r="M25" s="137">
        <f>[2]datos!AN267</f>
        <v>93.280513850600002</v>
      </c>
      <c r="N25" s="137">
        <f>[2]datos!AQ267</f>
        <v>91.579921874500002</v>
      </c>
      <c r="O25" s="137">
        <f>[2]datos!AT267</f>
        <v>85.580348455700005</v>
      </c>
      <c r="P25" s="137">
        <f>[2]datos!AW267</f>
        <v>97.421408098200004</v>
      </c>
      <c r="Q25" s="137">
        <f>[2]datos!AZ267</f>
        <v>97.685676126199994</v>
      </c>
      <c r="R25" s="137">
        <f>[2]datos!BC267</f>
        <v>93.777130576199994</v>
      </c>
      <c r="S25" s="137">
        <f>[2]datos!BF267</f>
        <v>109.2488726946</v>
      </c>
      <c r="T25" s="137">
        <f>[2]datos!BI267</f>
        <v>92.787780971299995</v>
      </c>
      <c r="U25" s="137">
        <f>[2]datos!BL267</f>
        <v>88.085438384900002</v>
      </c>
      <c r="V25" s="137">
        <f>[2]datos!BO267</f>
        <v>96.331805632300004</v>
      </c>
      <c r="W25" s="137">
        <f>[2]datos!BR267</f>
        <v>169.05628284330001</v>
      </c>
      <c r="X25" s="137">
        <f>[2]datos!BU267</f>
        <v>103.2102995442</v>
      </c>
      <c r="Y25" s="137">
        <f>[2]datos!BX267</f>
        <v>88.583941800700003</v>
      </c>
      <c r="Z25" s="137">
        <f>[2]datos!CA267</f>
        <v>95.167597569099996</v>
      </c>
      <c r="AA25" s="137">
        <f>[2]datos!CD267</f>
        <v>114.5963692369</v>
      </c>
      <c r="AB25" s="137">
        <f>[2]datos!CG267</f>
        <v>105.02287172760001</v>
      </c>
      <c r="AC25" s="137">
        <f>[2]datos!CJ267</f>
        <v>91.053885771500006</v>
      </c>
      <c r="AD25" s="137">
        <f>[2]datos!CM267</f>
        <v>87.0256037212</v>
      </c>
      <c r="AE25" s="137">
        <f>[2]datos!CP267</f>
        <v>91.454760036400003</v>
      </c>
      <c r="AF25" s="137">
        <f>[2]datos!CS267</f>
        <v>80.963396234800001</v>
      </c>
      <c r="AG25" s="137">
        <f>[2]datos!CV267</f>
        <v>119.26831186690001</v>
      </c>
      <c r="AH25" s="137">
        <f>[2]datos!CY267</f>
        <v>78.392373527700002</v>
      </c>
      <c r="AI25" s="137">
        <f>[3]Datos!E267</f>
        <v>97.154322503473395</v>
      </c>
      <c r="AK25" s="137"/>
      <c r="AL25" s="137"/>
    </row>
    <row r="26" spans="1:38" x14ac:dyDescent="0.25">
      <c r="A26" s="295">
        <v>42005</v>
      </c>
      <c r="B26" s="137">
        <f>[2]datos!D268</f>
        <v>97.502950326199993</v>
      </c>
      <c r="C26" s="137">
        <f>[2]datos!G268</f>
        <v>122.2837760832</v>
      </c>
      <c r="D26" s="137">
        <f>[2]datos!J268</f>
        <v>129.96295916119999</v>
      </c>
      <c r="E26" s="137">
        <f>[2]datos!M268</f>
        <v>100.50720156600001</v>
      </c>
      <c r="F26" s="137">
        <f>[2]datos!P268</f>
        <v>142.20804134810001</v>
      </c>
      <c r="G26" s="137">
        <f>[2]datos!S268</f>
        <v>94.497814068300002</v>
      </c>
      <c r="H26" s="137">
        <f>[2]datos!V268</f>
        <v>94.497814068300002</v>
      </c>
      <c r="I26" s="137">
        <f>[2]datos!AB268</f>
        <v>96.4101235081</v>
      </c>
      <c r="J26" s="137">
        <f>[2]datos!AE268</f>
        <v>90.3173774025</v>
      </c>
      <c r="K26" s="137">
        <f>[2]datos!AH268</f>
        <v>140.25858327930001</v>
      </c>
      <c r="L26" s="137">
        <f>[2]datos!AK268</f>
        <v>79.484130948499995</v>
      </c>
      <c r="M26" s="137">
        <f>[2]datos!AN268</f>
        <v>93.343934615999999</v>
      </c>
      <c r="N26" s="137">
        <f>[2]datos!AQ268</f>
        <v>92.186335002099995</v>
      </c>
      <c r="O26" s="137">
        <f>[2]datos!AT268</f>
        <v>84.039618542100001</v>
      </c>
      <c r="P26" s="137">
        <f>[2]datos!AW268</f>
        <v>96.8569797655</v>
      </c>
      <c r="Q26" s="137">
        <f>[2]datos!AZ268</f>
        <v>96.553763675599996</v>
      </c>
      <c r="R26" s="137">
        <f>[2]datos!BC268</f>
        <v>93.217410618100004</v>
      </c>
      <c r="S26" s="137">
        <f>[2]datos!BF268</f>
        <v>107.1712275272</v>
      </c>
      <c r="T26" s="137">
        <f>[2]datos!BI268</f>
        <v>101.93209759769999</v>
      </c>
      <c r="U26" s="137">
        <f>[2]datos!BL268</f>
        <v>88.011763850999998</v>
      </c>
      <c r="V26" s="137">
        <f>[2]datos!BO268</f>
        <v>98.690462564900002</v>
      </c>
      <c r="W26" s="137">
        <f>[2]datos!BR268</f>
        <v>166.9851426939</v>
      </c>
      <c r="X26" s="137">
        <f>[2]datos!BU268</f>
        <v>100.4353781455</v>
      </c>
      <c r="Y26" s="137">
        <f>[2]datos!BX268</f>
        <v>88.619885537299993</v>
      </c>
      <c r="Z26" s="137">
        <f>[2]datos!CA268</f>
        <v>95.475779063399997</v>
      </c>
      <c r="AA26" s="137">
        <f>[2]datos!CD268</f>
        <v>104.4047585636</v>
      </c>
      <c r="AB26" s="137">
        <f>[2]datos!CG268</f>
        <v>105.4414216819</v>
      </c>
      <c r="AC26" s="137">
        <f>[2]datos!CJ268</f>
        <v>90.872099713799997</v>
      </c>
      <c r="AD26" s="137">
        <f>[2]datos!CM268</f>
        <v>90.133159379999995</v>
      </c>
      <c r="AE26" s="137">
        <f>[2]datos!CP268</f>
        <v>93.699668925300003</v>
      </c>
      <c r="AF26" s="137">
        <f>[2]datos!CS268</f>
        <v>81.110082198900002</v>
      </c>
      <c r="AG26" s="137">
        <f>[2]datos!CV268</f>
        <v>98.747718032500003</v>
      </c>
      <c r="AH26" s="137">
        <f>[2]datos!CY268</f>
        <v>78.987334926900004</v>
      </c>
      <c r="AI26" s="137">
        <f>[3]Datos!E268</f>
        <v>97.113720170973806</v>
      </c>
      <c r="AK26" s="137"/>
      <c r="AL26" s="137"/>
    </row>
    <row r="27" spans="1:38" x14ac:dyDescent="0.25">
      <c r="A27" s="295">
        <v>42036</v>
      </c>
      <c r="B27" s="137">
        <f>[2]datos!D269</f>
        <v>98.172977420500004</v>
      </c>
      <c r="C27" s="137">
        <f>[2]datos!G269</f>
        <v>125.8393647381</v>
      </c>
      <c r="D27" s="137">
        <f>[2]datos!J269</f>
        <v>132.467265322</v>
      </c>
      <c r="E27" s="137">
        <f>[2]datos!M269</f>
        <v>101.755116159</v>
      </c>
      <c r="F27" s="137">
        <f>[2]datos!P269</f>
        <v>149.67104159089999</v>
      </c>
      <c r="G27" s="137">
        <f>[2]datos!S269</f>
        <v>93.555299976800001</v>
      </c>
      <c r="H27" s="137">
        <f>[2]datos!V269</f>
        <v>93.555299976800001</v>
      </c>
      <c r="I27" s="137">
        <f>[2]datos!AB269</f>
        <v>93.949823712500006</v>
      </c>
      <c r="J27" s="137">
        <f>[2]datos!AE269</f>
        <v>88.203363460600002</v>
      </c>
      <c r="K27" s="137">
        <f>[2]datos!AH269</f>
        <v>135.93381684190001</v>
      </c>
      <c r="L27" s="137">
        <f>[2]datos!AK269</f>
        <v>78.4471541594</v>
      </c>
      <c r="M27" s="137">
        <f>[2]datos!AN269</f>
        <v>94.715112710300005</v>
      </c>
      <c r="N27" s="137">
        <f>[2]datos!AQ269</f>
        <v>93.828172553499996</v>
      </c>
      <c r="O27" s="137">
        <f>[2]datos!AT269</f>
        <v>84.404191114699998</v>
      </c>
      <c r="P27" s="137">
        <f>[2]datos!AW269</f>
        <v>96.590808831700002</v>
      </c>
      <c r="Q27" s="137">
        <f>[2]datos!AZ269</f>
        <v>96.489514751399994</v>
      </c>
      <c r="R27" s="137">
        <f>[2]datos!BC269</f>
        <v>94.373962626099996</v>
      </c>
      <c r="S27" s="137">
        <f>[2]datos!BF269</f>
        <v>107.8621519478</v>
      </c>
      <c r="T27" s="137">
        <f>[2]datos!BI269</f>
        <v>97.680593248799994</v>
      </c>
      <c r="U27" s="137">
        <f>[2]datos!BL269</f>
        <v>88.222513428400006</v>
      </c>
      <c r="V27" s="137">
        <f>[2]datos!BO269</f>
        <v>93.769111222600003</v>
      </c>
      <c r="W27" s="137">
        <f>[2]datos!BR269</f>
        <v>167.9499336396</v>
      </c>
      <c r="X27" s="137">
        <f>[2]datos!BU269</f>
        <v>102.72847531310001</v>
      </c>
      <c r="Y27" s="137">
        <f>[2]datos!BX269</f>
        <v>90.308441019599996</v>
      </c>
      <c r="Z27" s="137">
        <f>[2]datos!CA269</f>
        <v>96.343897093500004</v>
      </c>
      <c r="AA27" s="137">
        <f>[2]datos!CD269</f>
        <v>104.8764951326</v>
      </c>
      <c r="AB27" s="137">
        <f>[2]datos!CG269</f>
        <v>105.16890372260001</v>
      </c>
      <c r="AC27" s="137">
        <f>[2]datos!CJ269</f>
        <v>90.166223787000007</v>
      </c>
      <c r="AD27" s="137">
        <f>[2]datos!CM269</f>
        <v>92.160958104700001</v>
      </c>
      <c r="AE27" s="137">
        <f>[2]datos!CP269</f>
        <v>94.459450203299994</v>
      </c>
      <c r="AF27" s="137">
        <f>[2]datos!CS269</f>
        <v>84.138778356499998</v>
      </c>
      <c r="AG27" s="137">
        <f>[2]datos!CV269</f>
        <v>99.868433612499999</v>
      </c>
      <c r="AH27" s="137">
        <f>[2]datos!CY269</f>
        <v>80.076625644499998</v>
      </c>
      <c r="AI27" s="137">
        <f>[3]Datos!E269</f>
        <v>98.820450454371894</v>
      </c>
      <c r="AK27" s="137"/>
      <c r="AL27" s="137"/>
    </row>
    <row r="28" spans="1:38" x14ac:dyDescent="0.25">
      <c r="A28" s="295">
        <v>42064</v>
      </c>
      <c r="B28" s="137">
        <f>[2]datos!D270</f>
        <v>97.619066267099996</v>
      </c>
      <c r="C28" s="137">
        <f>[2]datos!G270</f>
        <v>122.3486191147</v>
      </c>
      <c r="D28" s="137">
        <f>[2]datos!J270</f>
        <v>131.81607092749999</v>
      </c>
      <c r="E28" s="137">
        <f>[2]datos!M270</f>
        <v>96.725635005699999</v>
      </c>
      <c r="F28" s="137">
        <f>[2]datos!P270</f>
        <v>140.72225786210001</v>
      </c>
      <c r="G28" s="137">
        <f>[2]datos!S270</f>
        <v>93.825645707800007</v>
      </c>
      <c r="H28" s="137">
        <f>[2]datos!V270</f>
        <v>93.825645707800007</v>
      </c>
      <c r="I28" s="137">
        <f>[2]datos!AB270</f>
        <v>94.541388854999994</v>
      </c>
      <c r="J28" s="137">
        <f>[2]datos!AE270</f>
        <v>88.904696099800006</v>
      </c>
      <c r="K28" s="137">
        <f>[2]datos!AH270</f>
        <v>131.9028061107</v>
      </c>
      <c r="L28" s="137">
        <f>[2]datos!AK270</f>
        <v>83.105080490899994</v>
      </c>
      <c r="M28" s="137">
        <f>[2]datos!AN270</f>
        <v>93.917370056799996</v>
      </c>
      <c r="N28" s="137">
        <f>[2]datos!AQ270</f>
        <v>92.097339888600004</v>
      </c>
      <c r="O28" s="137">
        <f>[2]datos!AT270</f>
        <v>84.413970828800004</v>
      </c>
      <c r="P28" s="137">
        <f>[2]datos!AW270</f>
        <v>99.252914610800005</v>
      </c>
      <c r="Q28" s="137">
        <f>[2]datos!AZ270</f>
        <v>95.7640189265</v>
      </c>
      <c r="R28" s="137">
        <f>[2]datos!BC270</f>
        <v>95.566270587700004</v>
      </c>
      <c r="S28" s="137">
        <f>[2]datos!BF270</f>
        <v>109.6447394863</v>
      </c>
      <c r="T28" s="137">
        <f>[2]datos!BI270</f>
        <v>101.28055640540001</v>
      </c>
      <c r="U28" s="137">
        <f>[2]datos!BL270</f>
        <v>87.977164912800006</v>
      </c>
      <c r="V28" s="137">
        <f>[2]datos!BO270</f>
        <v>98.139819704399997</v>
      </c>
      <c r="W28" s="137">
        <f>[2]datos!BR270</f>
        <v>170.10986737760001</v>
      </c>
      <c r="X28" s="137">
        <f>[2]datos!BU270</f>
        <v>101.1936330699</v>
      </c>
      <c r="Y28" s="137">
        <f>[2]datos!BX270</f>
        <v>89.900526802000002</v>
      </c>
      <c r="Z28" s="137">
        <f>[2]datos!CA270</f>
        <v>96.965727639799994</v>
      </c>
      <c r="AA28" s="137">
        <f>[2]datos!CD270</f>
        <v>101.5464077667</v>
      </c>
      <c r="AB28" s="137">
        <f>[2]datos!CG270</f>
        <v>108.37646462870001</v>
      </c>
      <c r="AC28" s="137">
        <f>[2]datos!CJ270</f>
        <v>92.038972730400005</v>
      </c>
      <c r="AD28" s="137">
        <f>[2]datos!CM270</f>
        <v>90.470213865299996</v>
      </c>
      <c r="AE28" s="137">
        <f>[2]datos!CP270</f>
        <v>93.168384621100003</v>
      </c>
      <c r="AF28" s="137">
        <f>[2]datos!CS270</f>
        <v>83.376003040499995</v>
      </c>
      <c r="AG28" s="137">
        <f>[2]datos!CV270</f>
        <v>101.2936779013</v>
      </c>
      <c r="AH28" s="137">
        <f>[2]datos!CY270</f>
        <v>80.118263738400003</v>
      </c>
      <c r="AI28" s="137">
        <f>[3]Datos!E270</f>
        <v>98.110663557839999</v>
      </c>
      <c r="AK28" s="137"/>
      <c r="AL28" s="137"/>
    </row>
    <row r="29" spans="1:38" x14ac:dyDescent="0.25">
      <c r="A29" s="295">
        <v>42095</v>
      </c>
      <c r="B29" s="137">
        <f>[2]datos!D271</f>
        <v>98.788531234700002</v>
      </c>
      <c r="C29" s="137">
        <f>[2]datos!G271</f>
        <v>119.74652916700001</v>
      </c>
      <c r="D29" s="137">
        <f>[2]datos!J271</f>
        <v>125.52296646240001</v>
      </c>
      <c r="E29" s="137">
        <f>[2]datos!M271</f>
        <v>96.533005642899994</v>
      </c>
      <c r="F29" s="137">
        <f>[2]datos!P271</f>
        <v>153.4135169404</v>
      </c>
      <c r="G29" s="137">
        <f>[2]datos!S271</f>
        <v>94.2044954972</v>
      </c>
      <c r="H29" s="137">
        <f>[2]datos!V271</f>
        <v>94.2044954972</v>
      </c>
      <c r="I29" s="137">
        <f>[2]datos!AB271</f>
        <v>100.27548700139999</v>
      </c>
      <c r="J29" s="137">
        <f>[2]datos!AE271</f>
        <v>97.169199733699998</v>
      </c>
      <c r="K29" s="137">
        <f>[2]datos!AH271</f>
        <v>132.04181340229999</v>
      </c>
      <c r="L29" s="137">
        <f>[2]datos!AK271</f>
        <v>80.559074618599993</v>
      </c>
      <c r="M29" s="137">
        <f>[2]datos!AN271</f>
        <v>94.991668599799993</v>
      </c>
      <c r="N29" s="137">
        <f>[2]datos!AQ271</f>
        <v>92.5424601056</v>
      </c>
      <c r="O29" s="137">
        <f>[2]datos!AT271</f>
        <v>85.326255051999993</v>
      </c>
      <c r="P29" s="137">
        <f>[2]datos!AW271</f>
        <v>100.723675673</v>
      </c>
      <c r="Q29" s="137">
        <f>[2]datos!AZ271</f>
        <v>104.28030317699999</v>
      </c>
      <c r="R29" s="137">
        <f>[2]datos!BC271</f>
        <v>99.667441633799996</v>
      </c>
      <c r="S29" s="137">
        <f>[2]datos!BF271</f>
        <v>107.8854784104</v>
      </c>
      <c r="T29" s="137">
        <f>[2]datos!BI271</f>
        <v>100.3289782719</v>
      </c>
      <c r="U29" s="137">
        <f>[2]datos!BL271</f>
        <v>88.772530118600002</v>
      </c>
      <c r="V29" s="137">
        <f>[2]datos!BO271</f>
        <v>93.013893012300002</v>
      </c>
      <c r="W29" s="137">
        <f>[2]datos!BR271</f>
        <v>161.47218723730001</v>
      </c>
      <c r="X29" s="137">
        <f>[2]datos!BU271</f>
        <v>101.7706339118</v>
      </c>
      <c r="Y29" s="137">
        <f>[2]datos!BX271</f>
        <v>90.256909666799999</v>
      </c>
      <c r="Z29" s="137">
        <f>[2]datos!CA271</f>
        <v>98.211062374600004</v>
      </c>
      <c r="AA29" s="137">
        <f>[2]datos!CD271</f>
        <v>105.7278715392</v>
      </c>
      <c r="AB29" s="137">
        <f>[2]datos!CG271</f>
        <v>111.85429482710001</v>
      </c>
      <c r="AC29" s="137">
        <f>[2]datos!CJ271</f>
        <v>88.851024551500004</v>
      </c>
      <c r="AD29" s="137">
        <f>[2]datos!CM271</f>
        <v>87.343017815600007</v>
      </c>
      <c r="AE29" s="137">
        <f>[2]datos!CP271</f>
        <v>92.438731036099995</v>
      </c>
      <c r="AF29" s="137">
        <f>[2]datos!CS271</f>
        <v>87.124989251599999</v>
      </c>
      <c r="AG29" s="137">
        <f>[2]datos!CV271</f>
        <v>102.4082982219</v>
      </c>
      <c r="AH29" s="137">
        <f>[2]datos!CY271</f>
        <v>81.921165206300003</v>
      </c>
      <c r="AI29" s="137">
        <f>[3]Datos!E271</f>
        <v>96.391634890648405</v>
      </c>
      <c r="AK29" s="137"/>
      <c r="AL29" s="137"/>
    </row>
    <row r="30" spans="1:38" x14ac:dyDescent="0.25">
      <c r="A30" s="295">
        <v>42125</v>
      </c>
      <c r="B30" s="137">
        <f>[2]datos!D272</f>
        <v>97.865500006800005</v>
      </c>
      <c r="C30" s="137">
        <f>[2]datos!G272</f>
        <v>119.1781928481</v>
      </c>
      <c r="D30" s="137">
        <f>[2]datos!J272</f>
        <v>126.785210436</v>
      </c>
      <c r="E30" s="137">
        <f>[2]datos!M272</f>
        <v>96.039143529599997</v>
      </c>
      <c r="F30" s="137">
        <f>[2]datos!P272</f>
        <v>147.57340803580001</v>
      </c>
      <c r="G30" s="137">
        <f>[2]datos!S272</f>
        <v>92.490463457800004</v>
      </c>
      <c r="H30" s="137">
        <f>[2]datos!V272</f>
        <v>92.490463457800004</v>
      </c>
      <c r="I30" s="137">
        <f>[2]datos!AB272</f>
        <v>96.373225093200006</v>
      </c>
      <c r="J30" s="137">
        <f>[2]datos!AE272</f>
        <v>92.031422380699993</v>
      </c>
      <c r="K30" s="137">
        <f>[2]datos!AH272</f>
        <v>130.68248203440001</v>
      </c>
      <c r="L30" s="137">
        <f>[2]datos!AK272</f>
        <v>81.134857992400001</v>
      </c>
      <c r="M30" s="137">
        <f>[2]datos!AN272</f>
        <v>94.528161444399998</v>
      </c>
      <c r="N30" s="137">
        <f>[2]datos!AQ272</f>
        <v>93.142658181599998</v>
      </c>
      <c r="O30" s="137">
        <f>[2]datos!AT272</f>
        <v>87.484910097300002</v>
      </c>
      <c r="P30" s="137">
        <f>[2]datos!AW272</f>
        <v>100.7475585398</v>
      </c>
      <c r="Q30" s="137">
        <f>[2]datos!AZ272</f>
        <v>101.550621724</v>
      </c>
      <c r="R30" s="137">
        <f>[2]datos!BC272</f>
        <v>97.835957383199997</v>
      </c>
      <c r="S30" s="137">
        <f>[2]datos!BF272</f>
        <v>107.1627846855</v>
      </c>
      <c r="T30" s="137">
        <f>[2]datos!BI272</f>
        <v>97.759335995100002</v>
      </c>
      <c r="U30" s="137">
        <f>[2]datos!BL272</f>
        <v>88.238005275800006</v>
      </c>
      <c r="V30" s="137">
        <f>[2]datos!BO272</f>
        <v>89.596864225000004</v>
      </c>
      <c r="W30" s="137">
        <f>[2]datos!BR272</f>
        <v>162.06456618850001</v>
      </c>
      <c r="X30" s="137">
        <f>[2]datos!BU272</f>
        <v>100.637543886</v>
      </c>
      <c r="Y30" s="137">
        <f>[2]datos!BX272</f>
        <v>89.471977095599996</v>
      </c>
      <c r="Z30" s="137">
        <f>[2]datos!CA272</f>
        <v>96.893780461899993</v>
      </c>
      <c r="AA30" s="137">
        <f>[2]datos!CD272</f>
        <v>106.0429808123</v>
      </c>
      <c r="AB30" s="137">
        <f>[2]datos!CG272</f>
        <v>106.2384269746</v>
      </c>
      <c r="AC30" s="137">
        <f>[2]datos!CJ272</f>
        <v>88.759840306900003</v>
      </c>
      <c r="AD30" s="137">
        <f>[2]datos!CM272</f>
        <v>93.208514261399998</v>
      </c>
      <c r="AE30" s="137">
        <f>[2]datos!CP272</f>
        <v>92.819595844099993</v>
      </c>
      <c r="AF30" s="137">
        <f>[2]datos!CS272</f>
        <v>85.016942959399998</v>
      </c>
      <c r="AG30" s="137">
        <f>[2]datos!CV272</f>
        <v>100.81326751570001</v>
      </c>
      <c r="AH30" s="137">
        <f>[2]datos!CY272</f>
        <v>81.099870810499993</v>
      </c>
      <c r="AI30" s="137">
        <f>[3]Datos!E272</f>
        <v>97.614948223610497</v>
      </c>
      <c r="AK30" s="137"/>
      <c r="AL30" s="137"/>
    </row>
    <row r="31" spans="1:38" x14ac:dyDescent="0.25">
      <c r="A31" s="295">
        <v>42156</v>
      </c>
      <c r="B31" s="137">
        <f>[2]datos!D273</f>
        <v>98.3181157816</v>
      </c>
      <c r="C31" s="137">
        <f>[2]datos!G273</f>
        <v>120.4449817312</v>
      </c>
      <c r="D31" s="137">
        <f>[2]datos!J273</f>
        <v>127.8590047401</v>
      </c>
      <c r="E31" s="137">
        <f>[2]datos!M273</f>
        <v>100.58840584879999</v>
      </c>
      <c r="F31" s="137">
        <f>[2]datos!P273</f>
        <v>131.53046755899999</v>
      </c>
      <c r="G31" s="137">
        <f>[2]datos!S273</f>
        <v>92.509540987199998</v>
      </c>
      <c r="H31" s="137">
        <f>[2]datos!V273</f>
        <v>92.509540987199998</v>
      </c>
      <c r="I31" s="137">
        <f>[2]datos!AB273</f>
        <v>96.865353328899999</v>
      </c>
      <c r="J31" s="137">
        <f>[2]datos!AE273</f>
        <v>91.641442164300003</v>
      </c>
      <c r="K31" s="137">
        <f>[2]datos!AH273</f>
        <v>138.47506677440001</v>
      </c>
      <c r="L31" s="137">
        <f>[2]datos!AK273</f>
        <v>78.708636240000004</v>
      </c>
      <c r="M31" s="137">
        <f>[2]datos!AN273</f>
        <v>94.962137713600001</v>
      </c>
      <c r="N31" s="137">
        <f>[2]datos!AQ273</f>
        <v>93.402098758199998</v>
      </c>
      <c r="O31" s="137">
        <f>[2]datos!AT273</f>
        <v>83.374838916300007</v>
      </c>
      <c r="P31" s="137">
        <f>[2]datos!AW273</f>
        <v>97.524735215299998</v>
      </c>
      <c r="Q31" s="137">
        <f>[2]datos!AZ273</f>
        <v>100.3762418189</v>
      </c>
      <c r="R31" s="137">
        <f>[2]datos!BC273</f>
        <v>94.513069573999999</v>
      </c>
      <c r="S31" s="137">
        <f>[2]datos!BF273</f>
        <v>109.6502217126</v>
      </c>
      <c r="T31" s="137">
        <f>[2]datos!BI273</f>
        <v>97.522804336899995</v>
      </c>
      <c r="U31" s="137">
        <f>[2]datos!BL273</f>
        <v>89.295385685400007</v>
      </c>
      <c r="V31" s="137">
        <f>[2]datos!BO273</f>
        <v>93.202902120399997</v>
      </c>
      <c r="W31" s="137">
        <f>[2]datos!BR273</f>
        <v>160.1463057592</v>
      </c>
      <c r="X31" s="137">
        <f>[2]datos!BU273</f>
        <v>101.3377555056</v>
      </c>
      <c r="Y31" s="137">
        <f>[2]datos!BX273</f>
        <v>91.088167094599996</v>
      </c>
      <c r="Z31" s="137">
        <f>[2]datos!CA273</f>
        <v>97.804821043800004</v>
      </c>
      <c r="AA31" s="137">
        <f>[2]datos!CD273</f>
        <v>105.8002538986</v>
      </c>
      <c r="AB31" s="137">
        <f>[2]datos!CG273</f>
        <v>102.3361834561</v>
      </c>
      <c r="AC31" s="137">
        <f>[2]datos!CJ273</f>
        <v>91.695607640899993</v>
      </c>
      <c r="AD31" s="137">
        <f>[2]datos!CM273</f>
        <v>91.684734477899994</v>
      </c>
      <c r="AE31" s="137">
        <f>[2]datos!CP273</f>
        <v>94.036915486799998</v>
      </c>
      <c r="AF31" s="137">
        <f>[2]datos!CS273</f>
        <v>85.6157178582</v>
      </c>
      <c r="AG31" s="137">
        <f>[2]datos!CV273</f>
        <v>103.33980943989999</v>
      </c>
      <c r="AH31" s="137">
        <f>[2]datos!CY273</f>
        <v>83.096933952499995</v>
      </c>
      <c r="AI31" s="137">
        <f>[3]Datos!E273</f>
        <v>97.6719549641291</v>
      </c>
      <c r="AK31" s="137"/>
      <c r="AL31" s="137"/>
    </row>
    <row r="32" spans="1:38" x14ac:dyDescent="0.25">
      <c r="A32" s="295">
        <v>42186</v>
      </c>
      <c r="B32" s="137">
        <f>[2]datos!D274</f>
        <v>99.453119446100004</v>
      </c>
      <c r="C32" s="137">
        <f>[2]datos!G274</f>
        <v>120.5398504921</v>
      </c>
      <c r="D32" s="137">
        <f>[2]datos!J274</f>
        <v>129.3348826232</v>
      </c>
      <c r="E32" s="137">
        <f>[2]datos!M274</f>
        <v>98.637945029700006</v>
      </c>
      <c r="F32" s="137">
        <f>[2]datos!P274</f>
        <v>127.6585635755</v>
      </c>
      <c r="G32" s="137">
        <f>[2]datos!S274</f>
        <v>93.595481496600001</v>
      </c>
      <c r="H32" s="137">
        <f>[2]datos!V274</f>
        <v>93.595481496600001</v>
      </c>
      <c r="I32" s="137">
        <f>[2]datos!AB274</f>
        <v>102.9130604273</v>
      </c>
      <c r="J32" s="137">
        <f>[2]datos!AE274</f>
        <v>99.3662484213</v>
      </c>
      <c r="K32" s="137">
        <f>[2]datos!AH274</f>
        <v>139.2410368219</v>
      </c>
      <c r="L32" s="137">
        <f>[2]datos!AK274</f>
        <v>81.165552538599997</v>
      </c>
      <c r="M32" s="137">
        <f>[2]datos!AN274</f>
        <v>95.027397679499998</v>
      </c>
      <c r="N32" s="137">
        <f>[2]datos!AQ274</f>
        <v>92.959000075099993</v>
      </c>
      <c r="O32" s="137">
        <f>[2]datos!AT274</f>
        <v>88.759444823500004</v>
      </c>
      <c r="P32" s="137">
        <f>[2]datos!AW274</f>
        <v>100.39557638949999</v>
      </c>
      <c r="Q32" s="137">
        <f>[2]datos!AZ274</f>
        <v>99.488678869200001</v>
      </c>
      <c r="R32" s="137">
        <f>[2]datos!BC274</f>
        <v>103.0775936309</v>
      </c>
      <c r="S32" s="137">
        <f>[2]datos!BF274</f>
        <v>106.5003804338</v>
      </c>
      <c r="T32" s="137">
        <f>[2]datos!BI274</f>
        <v>97.092556314899994</v>
      </c>
      <c r="U32" s="137">
        <f>[2]datos!BL274</f>
        <v>88.588908666899997</v>
      </c>
      <c r="V32" s="137">
        <f>[2]datos!BO274</f>
        <v>90.648077753999999</v>
      </c>
      <c r="W32" s="137">
        <f>[2]datos!BR274</f>
        <v>168.9772575785</v>
      </c>
      <c r="X32" s="137">
        <f>[2]datos!BU274</f>
        <v>100.8554851256</v>
      </c>
      <c r="Y32" s="137">
        <f>[2]datos!BX274</f>
        <v>90.628164577099994</v>
      </c>
      <c r="Z32" s="137">
        <f>[2]datos!CA274</f>
        <v>97.647631243999996</v>
      </c>
      <c r="AA32" s="137">
        <f>[2]datos!CD274</f>
        <v>108.74104310680001</v>
      </c>
      <c r="AB32" s="137">
        <f>[2]datos!CG274</f>
        <v>106.7100183382</v>
      </c>
      <c r="AC32" s="137">
        <f>[2]datos!CJ274</f>
        <v>91.655934524000003</v>
      </c>
      <c r="AD32" s="137">
        <f>[2]datos!CM274</f>
        <v>93.791933494800006</v>
      </c>
      <c r="AE32" s="137">
        <f>[2]datos!CP274</f>
        <v>93.9014699186</v>
      </c>
      <c r="AF32" s="137">
        <f>[2]datos!CS274</f>
        <v>82.363663343499994</v>
      </c>
      <c r="AG32" s="137">
        <f>[2]datos!CV274</f>
        <v>100.1139090561</v>
      </c>
      <c r="AH32" s="137">
        <f>[2]datos!CY274</f>
        <v>84.302760436900002</v>
      </c>
      <c r="AI32" s="137">
        <f>[3]Datos!E274</f>
        <v>99.1833464320204</v>
      </c>
      <c r="AK32" s="137"/>
      <c r="AL32" s="137"/>
    </row>
    <row r="33" spans="1:38" x14ac:dyDescent="0.25">
      <c r="A33" s="295">
        <v>42217</v>
      </c>
      <c r="B33" s="137">
        <f>[2]datos!D275</f>
        <v>99.779325711499993</v>
      </c>
      <c r="C33" s="137">
        <f>[2]datos!G275</f>
        <v>121.2409427629</v>
      </c>
      <c r="D33" s="137">
        <f>[2]datos!J275</f>
        <v>128.532253037</v>
      </c>
      <c r="E33" s="137">
        <f>[2]datos!M275</f>
        <v>102.2008114035</v>
      </c>
      <c r="F33" s="137">
        <f>[2]datos!P275</f>
        <v>131.48201373769999</v>
      </c>
      <c r="G33" s="137">
        <f>[2]datos!S275</f>
        <v>95.090552923600001</v>
      </c>
      <c r="H33" s="137">
        <f>[2]datos!V275</f>
        <v>95.090552923600001</v>
      </c>
      <c r="I33" s="137">
        <f>[2]datos!AB275</f>
        <v>101.0618087735</v>
      </c>
      <c r="J33" s="137">
        <f>[2]datos!AE275</f>
        <v>97.133769382500006</v>
      </c>
      <c r="K33" s="137">
        <f>[2]datos!AH275</f>
        <v>140.0229830959</v>
      </c>
      <c r="L33" s="137">
        <f>[2]datos!AK275</f>
        <v>77.865028019299999</v>
      </c>
      <c r="M33" s="137">
        <f>[2]datos!AN275</f>
        <v>95.734941123599995</v>
      </c>
      <c r="N33" s="137">
        <f>[2]datos!AQ275</f>
        <v>91.722387491099994</v>
      </c>
      <c r="O33" s="137">
        <f>[2]datos!AT275</f>
        <v>88.503451808899996</v>
      </c>
      <c r="P33" s="137">
        <f>[2]datos!AW275</f>
        <v>98.654847009799994</v>
      </c>
      <c r="Q33" s="137">
        <f>[2]datos!AZ275</f>
        <v>99.704491726200004</v>
      </c>
      <c r="R33" s="137">
        <f>[2]datos!BC275</f>
        <v>100.49616154820001</v>
      </c>
      <c r="S33" s="137">
        <f>[2]datos!BF275</f>
        <v>109.1503325637</v>
      </c>
      <c r="T33" s="137">
        <f>[2]datos!BI275</f>
        <v>98.836357783300002</v>
      </c>
      <c r="U33" s="137">
        <f>[2]datos!BL275</f>
        <v>90.487564957399997</v>
      </c>
      <c r="V33" s="137">
        <f>[2]datos!BO275</f>
        <v>94.475585530100005</v>
      </c>
      <c r="W33" s="137">
        <f>[2]datos!BR275</f>
        <v>171.24479392750001</v>
      </c>
      <c r="X33" s="137">
        <f>[2]datos!BU275</f>
        <v>102.884733404</v>
      </c>
      <c r="Y33" s="137">
        <f>[2]datos!BX275</f>
        <v>92.294440512099996</v>
      </c>
      <c r="Z33" s="137">
        <f>[2]datos!CA275</f>
        <v>98.644488643900004</v>
      </c>
      <c r="AA33" s="137">
        <f>[2]datos!CD275</f>
        <v>106.592481237</v>
      </c>
      <c r="AB33" s="137">
        <f>[2]datos!CG275</f>
        <v>104.939104918</v>
      </c>
      <c r="AC33" s="137">
        <f>[2]datos!CJ275</f>
        <v>91.363132795200002</v>
      </c>
      <c r="AD33" s="137">
        <f>[2]datos!CM275</f>
        <v>94.538697541700003</v>
      </c>
      <c r="AE33" s="137">
        <f>[2]datos!CP275</f>
        <v>93.948503383599999</v>
      </c>
      <c r="AF33" s="137">
        <f>[2]datos!CS275</f>
        <v>85.151595614000001</v>
      </c>
      <c r="AG33" s="137">
        <f>[2]datos!CV275</f>
        <v>101.31133213610001</v>
      </c>
      <c r="AH33" s="137">
        <f>[2]datos!CY275</f>
        <v>84.556052067400003</v>
      </c>
      <c r="AI33" s="137">
        <f>[3]Datos!E275</f>
        <v>99.046089414523806</v>
      </c>
      <c r="AK33" s="137"/>
      <c r="AL33" s="137"/>
    </row>
    <row r="34" spans="1:38" x14ac:dyDescent="0.25">
      <c r="A34" s="295">
        <v>42248</v>
      </c>
      <c r="B34" s="137">
        <f>[2]datos!D276</f>
        <v>101.86186065059999</v>
      </c>
      <c r="C34" s="137">
        <f>[2]datos!G276</f>
        <v>120.61339621170001</v>
      </c>
      <c r="D34" s="137">
        <f>[2]datos!J276</f>
        <v>129.51606224509999</v>
      </c>
      <c r="E34" s="137">
        <f>[2]datos!M276</f>
        <v>101.89193478750001</v>
      </c>
      <c r="F34" s="137">
        <f>[2]datos!P276</f>
        <v>109.8427666939</v>
      </c>
      <c r="G34" s="137">
        <f>[2]datos!S276</f>
        <v>95.567070086699999</v>
      </c>
      <c r="H34" s="137">
        <f>[2]datos!V276</f>
        <v>95.567070086699999</v>
      </c>
      <c r="I34" s="137">
        <f>[2]datos!AB276</f>
        <v>105.4196790562</v>
      </c>
      <c r="J34" s="137">
        <f>[2]datos!AE276</f>
        <v>103.67560766290001</v>
      </c>
      <c r="K34" s="137">
        <f>[2]datos!AH276</f>
        <v>138.85412293970001</v>
      </c>
      <c r="L34" s="137">
        <f>[2]datos!AK276</f>
        <v>79.110862914999998</v>
      </c>
      <c r="M34" s="137">
        <f>[2]datos!AN276</f>
        <v>97.227655900599999</v>
      </c>
      <c r="N34" s="137">
        <f>[2]datos!AQ276</f>
        <v>93.603574558299997</v>
      </c>
      <c r="O34" s="137">
        <f>[2]datos!AT276</f>
        <v>91.846594738500002</v>
      </c>
      <c r="P34" s="137">
        <f>[2]datos!AW276</f>
        <v>101.469511717</v>
      </c>
      <c r="Q34" s="137">
        <f>[2]datos!AZ276</f>
        <v>98.509573608400004</v>
      </c>
      <c r="R34" s="137">
        <f>[2]datos!BC276</f>
        <v>101.5521141736</v>
      </c>
      <c r="S34" s="137">
        <f>[2]datos!BF276</f>
        <v>106.9836286101</v>
      </c>
      <c r="T34" s="137">
        <f>[2]datos!BI276</f>
        <v>98.676941820899998</v>
      </c>
      <c r="U34" s="137">
        <f>[2]datos!BL276</f>
        <v>91.212749100899998</v>
      </c>
      <c r="V34" s="137">
        <f>[2]datos!BO276</f>
        <v>84.5545116662</v>
      </c>
      <c r="W34" s="137">
        <f>[2]datos!BR276</f>
        <v>177.24242161390001</v>
      </c>
      <c r="X34" s="137">
        <f>[2]datos!BU276</f>
        <v>101.50376177130001</v>
      </c>
      <c r="Y34" s="137">
        <f>[2]datos!BX276</f>
        <v>93.187677209699999</v>
      </c>
      <c r="Z34" s="137">
        <f>[2]datos!CA276</f>
        <v>101.3544112382</v>
      </c>
      <c r="AA34" s="137">
        <f>[2]datos!CD276</f>
        <v>110.0457281684</v>
      </c>
      <c r="AB34" s="137">
        <f>[2]datos!CG276</f>
        <v>106.2117808794</v>
      </c>
      <c r="AC34" s="137">
        <f>[2]datos!CJ276</f>
        <v>90.930213003199995</v>
      </c>
      <c r="AD34" s="137">
        <f>[2]datos!CM276</f>
        <v>96.082893648300001</v>
      </c>
      <c r="AE34" s="137">
        <f>[2]datos!CP276</f>
        <v>109.5188821237</v>
      </c>
      <c r="AF34" s="137">
        <f>[2]datos!CS276</f>
        <v>86.363636175300002</v>
      </c>
      <c r="AG34" s="137">
        <f>[2]datos!CV276</f>
        <v>97.8714582474</v>
      </c>
      <c r="AH34" s="137">
        <f>[2]datos!CY276</f>
        <v>84.702377777199999</v>
      </c>
      <c r="AI34" s="137">
        <f>[3]Datos!E276</f>
        <v>100.128395601945</v>
      </c>
      <c r="AK34" s="137"/>
      <c r="AL34" s="137"/>
    </row>
    <row r="35" spans="1:38" x14ac:dyDescent="0.25">
      <c r="A35" s="295">
        <v>42278</v>
      </c>
      <c r="B35" s="137">
        <f>[2]datos!D277</f>
        <v>99.717132032199999</v>
      </c>
      <c r="C35" s="137">
        <f>[2]datos!G277</f>
        <v>120.2913159711</v>
      </c>
      <c r="D35" s="137">
        <f>[2]datos!J277</f>
        <v>129.99808884629999</v>
      </c>
      <c r="E35" s="137">
        <f>[2]datos!M277</f>
        <v>100.2549730429</v>
      </c>
      <c r="F35" s="137">
        <f>[2]datos!P277</f>
        <v>108.8667604697</v>
      </c>
      <c r="G35" s="137">
        <f>[2]datos!S277</f>
        <v>96.384434120199998</v>
      </c>
      <c r="H35" s="137">
        <f>[2]datos!V277</f>
        <v>96.384434120199998</v>
      </c>
      <c r="I35" s="137">
        <f>[2]datos!AB277</f>
        <v>96.456687244999998</v>
      </c>
      <c r="J35" s="137">
        <f>[2]datos!AE277</f>
        <v>90.217137608200005</v>
      </c>
      <c r="K35" s="137">
        <f>[2]datos!AH277</f>
        <v>136.25747932199999</v>
      </c>
      <c r="L35" s="137">
        <f>[2]datos!AK277</f>
        <v>83.952382088099995</v>
      </c>
      <c r="M35" s="137">
        <f>[2]datos!AN277</f>
        <v>97.0470593374</v>
      </c>
      <c r="N35" s="137">
        <f>[2]datos!AQ277</f>
        <v>93.634653482000004</v>
      </c>
      <c r="O35" s="137">
        <f>[2]datos!AT277</f>
        <v>90.2834981484</v>
      </c>
      <c r="P35" s="137">
        <f>[2]datos!AW277</f>
        <v>99.643547759399993</v>
      </c>
      <c r="Q35" s="137">
        <f>[2]datos!AZ277</f>
        <v>97.906801598100003</v>
      </c>
      <c r="R35" s="137">
        <f>[2]datos!BC277</f>
        <v>102.3091252461</v>
      </c>
      <c r="S35" s="137">
        <f>[2]datos!BF277</f>
        <v>107.49729592360001</v>
      </c>
      <c r="T35" s="137">
        <f>[2]datos!BI277</f>
        <v>97.570753325400005</v>
      </c>
      <c r="U35" s="137">
        <f>[2]datos!BL277</f>
        <v>91.008223732000005</v>
      </c>
      <c r="V35" s="137">
        <f>[2]datos!BO277</f>
        <v>97.049766737300004</v>
      </c>
      <c r="W35" s="137">
        <f>[2]datos!BR277</f>
        <v>183.26524449639999</v>
      </c>
      <c r="X35" s="137">
        <f>[2]datos!BU277</f>
        <v>102.90523446810001</v>
      </c>
      <c r="Y35" s="137">
        <f>[2]datos!BX277</f>
        <v>93.757897578500007</v>
      </c>
      <c r="Z35" s="137">
        <f>[2]datos!CA277</f>
        <v>98.976802834699996</v>
      </c>
      <c r="AA35" s="137">
        <f>[2]datos!CD277</f>
        <v>108.1395443933</v>
      </c>
      <c r="AB35" s="137">
        <f>[2]datos!CG277</f>
        <v>108.5856964036</v>
      </c>
      <c r="AC35" s="137">
        <f>[2]datos!CJ277</f>
        <v>94.984004984400002</v>
      </c>
      <c r="AD35" s="137">
        <f>[2]datos!CM277</f>
        <v>97.007226580600005</v>
      </c>
      <c r="AE35" s="137">
        <f>[2]datos!CP277</f>
        <v>93.408880121400003</v>
      </c>
      <c r="AF35" s="137">
        <f>[2]datos!CS277</f>
        <v>85.763995363299998</v>
      </c>
      <c r="AG35" s="137">
        <f>[2]datos!CV277</f>
        <v>102.0837195961</v>
      </c>
      <c r="AH35" s="137">
        <f>[2]datos!CY277</f>
        <v>84.550629026099998</v>
      </c>
      <c r="AI35" s="137">
        <f>[3]Datos!E277</f>
        <v>101.18820354669499</v>
      </c>
      <c r="AK35" s="137"/>
      <c r="AL35" s="137"/>
    </row>
    <row r="36" spans="1:38" x14ac:dyDescent="0.25">
      <c r="A36" s="295">
        <v>42309</v>
      </c>
      <c r="B36" s="137">
        <f>[2]datos!D278</f>
        <v>99.009856765999999</v>
      </c>
      <c r="C36" s="137">
        <f>[2]datos!G278</f>
        <v>119.04562796819999</v>
      </c>
      <c r="D36" s="137">
        <f>[2]datos!J278</f>
        <v>129.772751339</v>
      </c>
      <c r="E36" s="137">
        <f>[2]datos!M278</f>
        <v>96.715397809999999</v>
      </c>
      <c r="F36" s="137">
        <f>[2]datos!P278</f>
        <v>106.1870297695</v>
      </c>
      <c r="G36" s="137">
        <f>[2]datos!S278</f>
        <v>96.328399431500003</v>
      </c>
      <c r="H36" s="137">
        <f>[2]datos!V278</f>
        <v>96.328399431500003</v>
      </c>
      <c r="I36" s="137">
        <f>[2]datos!AB278</f>
        <v>96.940555691100002</v>
      </c>
      <c r="J36" s="137">
        <f>[2]datos!AE278</f>
        <v>91.583800269299999</v>
      </c>
      <c r="K36" s="137">
        <f>[2]datos!AH278</f>
        <v>134.56021722579999</v>
      </c>
      <c r="L36" s="137">
        <f>[2]datos!AK278</f>
        <v>83.000935565399999</v>
      </c>
      <c r="M36" s="137">
        <f>[2]datos!AN278</f>
        <v>96.037425500200001</v>
      </c>
      <c r="N36" s="137">
        <f>[2]datos!AQ278</f>
        <v>92.360998310499994</v>
      </c>
      <c r="O36" s="137">
        <f>[2]datos!AT278</f>
        <v>91.822750024399994</v>
      </c>
      <c r="P36" s="137">
        <f>[2]datos!AW278</f>
        <v>96.746469044899996</v>
      </c>
      <c r="Q36" s="137">
        <f>[2]datos!AZ278</f>
        <v>101.4104776464</v>
      </c>
      <c r="R36" s="137">
        <f>[2]datos!BC278</f>
        <v>99.679148021200007</v>
      </c>
      <c r="S36" s="137">
        <f>[2]datos!BF278</f>
        <v>108.2968365663</v>
      </c>
      <c r="T36" s="137">
        <f>[2]datos!BI278</f>
        <v>110.7095040491</v>
      </c>
      <c r="U36" s="137">
        <f>[2]datos!BL278</f>
        <v>92.165323594599997</v>
      </c>
      <c r="V36" s="137">
        <f>[2]datos!BO278</f>
        <v>96.597120145999995</v>
      </c>
      <c r="W36" s="137">
        <f>[2]datos!BR278</f>
        <v>171.98546210870001</v>
      </c>
      <c r="X36" s="137">
        <f>[2]datos!BU278</f>
        <v>100.25572267920001</v>
      </c>
      <c r="Y36" s="137">
        <f>[2]datos!BX278</f>
        <v>93.134977620399994</v>
      </c>
      <c r="Z36" s="137">
        <f>[2]datos!CA278</f>
        <v>98.423594559799994</v>
      </c>
      <c r="AA36" s="137">
        <f>[2]datos!CD278</f>
        <v>102.8495861764</v>
      </c>
      <c r="AB36" s="137">
        <f>[2]datos!CG278</f>
        <v>103.8473951006</v>
      </c>
      <c r="AC36" s="137">
        <f>[2]datos!CJ278</f>
        <v>90.589486005300003</v>
      </c>
      <c r="AD36" s="137">
        <f>[2]datos!CM278</f>
        <v>96.944998288500003</v>
      </c>
      <c r="AE36" s="137">
        <f>[2]datos!CP278</f>
        <v>92.181240927000005</v>
      </c>
      <c r="AF36" s="137">
        <f>[2]datos!CS278</f>
        <v>86.650944512600006</v>
      </c>
      <c r="AG36" s="137">
        <f>[2]datos!CV278</f>
        <v>102.1161733</v>
      </c>
      <c r="AH36" s="137">
        <f>[2]datos!CY278</f>
        <v>84.784669305600005</v>
      </c>
      <c r="AI36" s="137">
        <f>[3]Datos!E278</f>
        <v>98.9961251073819</v>
      </c>
      <c r="AK36" s="137"/>
      <c r="AL36" s="137"/>
    </row>
    <row r="37" spans="1:38" x14ac:dyDescent="0.25">
      <c r="A37" s="295">
        <v>42339</v>
      </c>
      <c r="B37" s="137">
        <f>[2]datos!D279</f>
        <v>99.462308816999993</v>
      </c>
      <c r="C37" s="137">
        <f>[2]datos!G279</f>
        <v>118.836669734</v>
      </c>
      <c r="D37" s="137">
        <f>[2]datos!J279</f>
        <v>129.1696996105</v>
      </c>
      <c r="E37" s="137">
        <f>[2]datos!M279</f>
        <v>97.4278911846</v>
      </c>
      <c r="F37" s="137">
        <f>[2]datos!P279</f>
        <v>110.5105845647</v>
      </c>
      <c r="G37" s="137">
        <f>[2]datos!S279</f>
        <v>95.768837000199994</v>
      </c>
      <c r="H37" s="137">
        <f>[2]datos!V279</f>
        <v>95.768837000199994</v>
      </c>
      <c r="I37" s="137">
        <f>[2]datos!AB279</f>
        <v>97.944172248200005</v>
      </c>
      <c r="J37" s="137">
        <f>[2]datos!AE279</f>
        <v>94.000644662100001</v>
      </c>
      <c r="K37" s="137">
        <f>[2]datos!AH279</f>
        <v>132.26440315580001</v>
      </c>
      <c r="L37" s="137">
        <f>[2]datos!AK279</f>
        <v>79.063838011200005</v>
      </c>
      <c r="M37" s="137">
        <f>[2]datos!AN279</f>
        <v>96.686023827599996</v>
      </c>
      <c r="N37" s="137">
        <f>[2]datos!AQ279</f>
        <v>92.259984132200003</v>
      </c>
      <c r="O37" s="137">
        <f>[2]datos!AT279</f>
        <v>91.355651934099996</v>
      </c>
      <c r="P37" s="137">
        <f>[2]datos!AW279</f>
        <v>99.082441969200005</v>
      </c>
      <c r="Q37" s="137">
        <f>[2]datos!AZ279</f>
        <v>101.09243049120001</v>
      </c>
      <c r="R37" s="137">
        <f>[2]datos!BC279</f>
        <v>100.7942427644</v>
      </c>
      <c r="S37" s="137">
        <f>[2]datos!BF279</f>
        <v>106.4044120178</v>
      </c>
      <c r="T37" s="137">
        <f>[2]datos!BI279</f>
        <v>98.749618686399998</v>
      </c>
      <c r="U37" s="137">
        <f>[2]datos!BL279</f>
        <v>92.701682861699993</v>
      </c>
      <c r="V37" s="137">
        <f>[2]datos!BO279</f>
        <v>92.448914074599998</v>
      </c>
      <c r="W37" s="137">
        <f>[2]datos!BR279</f>
        <v>183.08130023609999</v>
      </c>
      <c r="X37" s="137">
        <f>[2]datos!BU279</f>
        <v>102.02954369690001</v>
      </c>
      <c r="Y37" s="137">
        <f>[2]datos!BX279</f>
        <v>93.997486828999996</v>
      </c>
      <c r="Z37" s="137">
        <f>[2]datos!CA279</f>
        <v>98.244391997600005</v>
      </c>
      <c r="AA37" s="137">
        <f>[2]datos!CD279</f>
        <v>103.5858427023</v>
      </c>
      <c r="AB37" s="137">
        <f>[2]datos!CG279</f>
        <v>106.58003716970001</v>
      </c>
      <c r="AC37" s="137">
        <f>[2]datos!CJ279</f>
        <v>88.641859417099994</v>
      </c>
      <c r="AD37" s="137">
        <f>[2]datos!CM279</f>
        <v>97.513788576600007</v>
      </c>
      <c r="AE37" s="137">
        <f>[2]datos!CP279</f>
        <v>93.240989069999998</v>
      </c>
      <c r="AF37" s="137">
        <f>[2]datos!CS279</f>
        <v>88.643453207299999</v>
      </c>
      <c r="AG37" s="137">
        <f>[2]datos!CV279</f>
        <v>91.431081051299998</v>
      </c>
      <c r="AH37" s="137">
        <f>[2]datos!CY279</f>
        <v>88.223902309600007</v>
      </c>
      <c r="AI37" s="137">
        <f>[3]Datos!E279</f>
        <v>99.084680388694807</v>
      </c>
      <c r="AK37" s="137"/>
      <c r="AL37" s="137"/>
    </row>
    <row r="38" spans="1:38" x14ac:dyDescent="0.25">
      <c r="A38" s="295">
        <v>42370</v>
      </c>
      <c r="B38" s="137">
        <f>[2]datos!D280</f>
        <v>99.389446209900001</v>
      </c>
      <c r="C38" s="137">
        <f>[2]datos!G280</f>
        <v>119.37888253600001</v>
      </c>
      <c r="D38" s="137">
        <f>[2]datos!J280</f>
        <v>128.90120406739999</v>
      </c>
      <c r="E38" s="137">
        <f>[2]datos!M280</f>
        <v>99.3315007984</v>
      </c>
      <c r="F38" s="137">
        <f>[2]datos!P280</f>
        <v>110.66312235540001</v>
      </c>
      <c r="G38" s="137">
        <f>[2]datos!S280</f>
        <v>92.3085947183</v>
      </c>
      <c r="H38" s="137">
        <f>[2]datos!V280</f>
        <v>92.3085947183</v>
      </c>
      <c r="I38" s="137">
        <f>[2]datos!AB280</f>
        <v>99.332837796299998</v>
      </c>
      <c r="J38" s="137">
        <f>[2]datos!AE280</f>
        <v>95.361971912000001</v>
      </c>
      <c r="K38" s="137">
        <f>[2]datos!AH280</f>
        <v>130.60714149360001</v>
      </c>
      <c r="L38" s="137">
        <f>[2]datos!AK280</f>
        <v>85.083416288400002</v>
      </c>
      <c r="M38" s="137">
        <f>[2]datos!AN280</f>
        <v>96.088649847900001</v>
      </c>
      <c r="N38" s="137">
        <f>[2]datos!AQ280</f>
        <v>92.921366961499999</v>
      </c>
      <c r="O38" s="137">
        <f>[2]datos!AT280</f>
        <v>90.825243206899998</v>
      </c>
      <c r="P38" s="137">
        <f>[2]datos!AW280</f>
        <v>99.626354866200003</v>
      </c>
      <c r="Q38" s="137">
        <f>[2]datos!AZ280</f>
        <v>106.57876494830001</v>
      </c>
      <c r="R38" s="137">
        <f>[2]datos!BC280</f>
        <v>99.187079211099999</v>
      </c>
      <c r="S38" s="137">
        <f>[2]datos!BF280</f>
        <v>107.86123141909999</v>
      </c>
      <c r="T38" s="137">
        <f>[2]datos!BI280</f>
        <v>96.729491264399996</v>
      </c>
      <c r="U38" s="137">
        <f>[2]datos!BL280</f>
        <v>92.029792501800003</v>
      </c>
      <c r="V38" s="137">
        <f>[2]datos!BO280</f>
        <v>96.018120691700005</v>
      </c>
      <c r="W38" s="137">
        <f>[2]datos!BR280</f>
        <v>170.5061222507</v>
      </c>
      <c r="X38" s="137">
        <f>[2]datos!BU280</f>
        <v>100.59921911879999</v>
      </c>
      <c r="Y38" s="137">
        <f>[2]datos!BX280</f>
        <v>94.596179903000007</v>
      </c>
      <c r="Z38" s="137">
        <f>[2]datos!CA280</f>
        <v>97.415212546999996</v>
      </c>
      <c r="AA38" s="137">
        <f>[2]datos!CD280</f>
        <v>104.6366463805</v>
      </c>
      <c r="AB38" s="137">
        <f>[2]datos!CG280</f>
        <v>106.7107012247</v>
      </c>
      <c r="AC38" s="137">
        <f>[2]datos!CJ280</f>
        <v>89.167699494399997</v>
      </c>
      <c r="AD38" s="137">
        <f>[2]datos!CM280</f>
        <v>97.142489033900006</v>
      </c>
      <c r="AE38" s="137">
        <f>[2]datos!CP280</f>
        <v>90.615941230800004</v>
      </c>
      <c r="AF38" s="137">
        <f>[2]datos!CS280</f>
        <v>87.177691845499993</v>
      </c>
      <c r="AG38" s="137">
        <f>[2]datos!CV280</f>
        <v>98.165877939699996</v>
      </c>
      <c r="AH38" s="137">
        <f>[2]datos!CY280</f>
        <v>88.174620313700004</v>
      </c>
      <c r="AI38" s="137">
        <f>[3]Datos!E280</f>
        <v>99.114442008921401</v>
      </c>
      <c r="AK38" s="137"/>
      <c r="AL38" s="137"/>
    </row>
    <row r="39" spans="1:38" x14ac:dyDescent="0.25">
      <c r="A39" s="295">
        <v>42401</v>
      </c>
      <c r="B39" s="137">
        <f>[2]datos!D281</f>
        <v>99.527537322399994</v>
      </c>
      <c r="C39" s="137">
        <f>[2]datos!G281</f>
        <v>120.3737716907</v>
      </c>
      <c r="D39" s="137">
        <f>[2]datos!J281</f>
        <v>126.12904168990001</v>
      </c>
      <c r="E39" s="137">
        <f>[2]datos!M281</f>
        <v>101.0338627827</v>
      </c>
      <c r="F39" s="137">
        <f>[2]datos!P281</f>
        <v>140.3143897681</v>
      </c>
      <c r="G39" s="137">
        <f>[2]datos!S281</f>
        <v>93.515543012099997</v>
      </c>
      <c r="H39" s="137">
        <f>[2]datos!V281</f>
        <v>93.515543012099997</v>
      </c>
      <c r="I39" s="137">
        <f>[2]datos!AB281</f>
        <v>99.517946838399993</v>
      </c>
      <c r="J39" s="137">
        <f>[2]datos!AE281</f>
        <v>95.237162851600004</v>
      </c>
      <c r="K39" s="137">
        <f>[2]datos!AH281</f>
        <v>132.0455331544</v>
      </c>
      <c r="L39" s="137">
        <f>[2]datos!AK281</f>
        <v>85.833465875499996</v>
      </c>
      <c r="M39" s="137">
        <f>[2]datos!AN281</f>
        <v>96.049271484399995</v>
      </c>
      <c r="N39" s="137">
        <f>[2]datos!AQ281</f>
        <v>94.577170027199998</v>
      </c>
      <c r="O39" s="137">
        <f>[2]datos!AT281</f>
        <v>91.869412628099994</v>
      </c>
      <c r="P39" s="137">
        <f>[2]datos!AW281</f>
        <v>100.99922708539999</v>
      </c>
      <c r="Q39" s="137">
        <f>[2]datos!AZ281</f>
        <v>110.2955799076</v>
      </c>
      <c r="R39" s="137">
        <f>[2]datos!BC281</f>
        <v>101.5030821686</v>
      </c>
      <c r="S39" s="137">
        <f>[2]datos!BF281</f>
        <v>107.63233633829999</v>
      </c>
      <c r="T39" s="137">
        <f>[2]datos!BI281</f>
        <v>98.616454607899996</v>
      </c>
      <c r="U39" s="137">
        <f>[2]datos!BL281</f>
        <v>93.052568930800007</v>
      </c>
      <c r="V39" s="137">
        <f>[2]datos!BO281</f>
        <v>98.180819070300004</v>
      </c>
      <c r="W39" s="137">
        <f>[2]datos!BR281</f>
        <v>171.93058869219999</v>
      </c>
      <c r="X39" s="137">
        <f>[2]datos!BU281</f>
        <v>101.6419050903</v>
      </c>
      <c r="Y39" s="137">
        <f>[2]datos!BX281</f>
        <v>98.288151700900002</v>
      </c>
      <c r="Z39" s="137">
        <f>[2]datos!CA281</f>
        <v>100.0341360379</v>
      </c>
      <c r="AA39" s="137">
        <f>[2]datos!CD281</f>
        <v>106.5384077082</v>
      </c>
      <c r="AB39" s="137">
        <f>[2]datos!CG281</f>
        <v>107.53314505199999</v>
      </c>
      <c r="AC39" s="137">
        <f>[2]datos!CJ281</f>
        <v>91.1086115417</v>
      </c>
      <c r="AD39" s="137">
        <f>[2]datos!CM281</f>
        <v>94.967195754299993</v>
      </c>
      <c r="AE39" s="137">
        <f>[2]datos!CP281</f>
        <v>90.444373312500005</v>
      </c>
      <c r="AF39" s="137">
        <f>[2]datos!CS281</f>
        <v>83.681321070799996</v>
      </c>
      <c r="AG39" s="137">
        <f>[2]datos!CV281</f>
        <v>100.413924728</v>
      </c>
      <c r="AH39" s="137">
        <f>[2]datos!CY281</f>
        <v>90.614550626600007</v>
      </c>
      <c r="AI39" s="137">
        <f>[3]Datos!E281</f>
        <v>98.978621023269895</v>
      </c>
      <c r="AK39" s="137"/>
      <c r="AL39" s="137"/>
    </row>
    <row r="40" spans="1:38" x14ac:dyDescent="0.25">
      <c r="A40" s="295">
        <v>42430</v>
      </c>
      <c r="B40" s="137">
        <f>[2]datos!D282</f>
        <v>98.773056741299996</v>
      </c>
      <c r="C40" s="137">
        <f>[2]datos!G282</f>
        <v>118.9403090587</v>
      </c>
      <c r="D40" s="137">
        <f>[2]datos!J282</f>
        <v>125.6152321891</v>
      </c>
      <c r="E40" s="137">
        <f>[2]datos!M282</f>
        <v>100.7550379963</v>
      </c>
      <c r="F40" s="137">
        <f>[2]datos!P282</f>
        <v>127.2828724805</v>
      </c>
      <c r="G40" s="137">
        <f>[2]datos!S282</f>
        <v>93.043932991299997</v>
      </c>
      <c r="H40" s="137">
        <f>[2]datos!V282</f>
        <v>93.043932991299997</v>
      </c>
      <c r="I40" s="137">
        <f>[2]datos!AB282</f>
        <v>100.2225296332</v>
      </c>
      <c r="J40" s="137">
        <f>[2]datos!AE282</f>
        <v>96.625471792699997</v>
      </c>
      <c r="K40" s="137">
        <f>[2]datos!AH282</f>
        <v>131.9959316895</v>
      </c>
      <c r="L40" s="137">
        <f>[2]datos!AK282</f>
        <v>83.513770885200003</v>
      </c>
      <c r="M40" s="137">
        <f>[2]datos!AN282</f>
        <v>95.114786636100007</v>
      </c>
      <c r="N40" s="137">
        <f>[2]datos!AQ282</f>
        <v>94.323888309500006</v>
      </c>
      <c r="O40" s="137">
        <f>[2]datos!AT282</f>
        <v>92.357184198499993</v>
      </c>
      <c r="P40" s="137">
        <f>[2]datos!AW282</f>
        <v>100.4857597953</v>
      </c>
      <c r="Q40" s="137">
        <f>[2]datos!AZ282</f>
        <v>108.5788477824</v>
      </c>
      <c r="R40" s="137">
        <f>[2]datos!BC282</f>
        <v>98.812538033400003</v>
      </c>
      <c r="S40" s="137">
        <f>[2]datos!BF282</f>
        <v>106.506520502</v>
      </c>
      <c r="T40" s="137">
        <f>[2]datos!BI282</f>
        <v>96.860455762200004</v>
      </c>
      <c r="U40" s="137">
        <f>[2]datos!BL282</f>
        <v>93.944335771200002</v>
      </c>
      <c r="V40" s="137">
        <f>[2]datos!BO282</f>
        <v>96.7783601207</v>
      </c>
      <c r="W40" s="137">
        <f>[2]datos!BR282</f>
        <v>166.7993384968</v>
      </c>
      <c r="X40" s="137">
        <f>[2]datos!BU282</f>
        <v>100.14696910790001</v>
      </c>
      <c r="Y40" s="137">
        <f>[2]datos!BX282</f>
        <v>95.874611674299999</v>
      </c>
      <c r="Z40" s="137">
        <f>[2]datos!CA282</f>
        <v>99.1473568559</v>
      </c>
      <c r="AA40" s="137">
        <f>[2]datos!CD282</f>
        <v>103.869741365</v>
      </c>
      <c r="AB40" s="137">
        <f>[2]datos!CG282</f>
        <v>104.5017909061</v>
      </c>
      <c r="AC40" s="137">
        <f>[2]datos!CJ282</f>
        <v>91.304142218600006</v>
      </c>
      <c r="AD40" s="137">
        <f>[2]datos!CM282</f>
        <v>92.917049177899997</v>
      </c>
      <c r="AE40" s="137">
        <f>[2]datos!CP282</f>
        <v>91.579093962800002</v>
      </c>
      <c r="AF40" s="137">
        <f>[2]datos!CS282</f>
        <v>82.643298157999993</v>
      </c>
      <c r="AG40" s="137">
        <f>[2]datos!CV282</f>
        <v>100.6731267367</v>
      </c>
      <c r="AH40" s="137">
        <f>[2]datos!CY282</f>
        <v>91.6038223985</v>
      </c>
      <c r="AI40" s="137">
        <f>[3]Datos!E282</f>
        <v>98.686599849674494</v>
      </c>
      <c r="AK40" s="137"/>
      <c r="AL40" s="137"/>
    </row>
    <row r="41" spans="1:38" x14ac:dyDescent="0.25">
      <c r="A41" s="295">
        <v>42461</v>
      </c>
      <c r="B41" s="137">
        <f>[2]datos!D283</f>
        <v>98.666656799500004</v>
      </c>
      <c r="C41" s="137">
        <f>[2]datos!G283</f>
        <v>117.3508809957</v>
      </c>
      <c r="D41" s="137">
        <f>[2]datos!J283</f>
        <v>123.77026791279999</v>
      </c>
      <c r="E41" s="137">
        <f>[2]datos!M283</f>
        <v>101.52563247720001</v>
      </c>
      <c r="F41" s="137">
        <f>[2]datos!P283</f>
        <v>115.9235215432</v>
      </c>
      <c r="G41" s="137">
        <f>[2]datos!S283</f>
        <v>92.8585336883</v>
      </c>
      <c r="H41" s="137">
        <f>[2]datos!V283</f>
        <v>92.8585336883</v>
      </c>
      <c r="I41" s="137">
        <f>[2]datos!AB283</f>
        <v>99.574033315500003</v>
      </c>
      <c r="J41" s="137">
        <f>[2]datos!AE283</f>
        <v>96.907109862400006</v>
      </c>
      <c r="K41" s="137">
        <f>[2]datos!AH283</f>
        <v>125.741552958</v>
      </c>
      <c r="L41" s="137">
        <f>[2]datos!AK283</f>
        <v>83.646718973000006</v>
      </c>
      <c r="M41" s="137">
        <f>[2]datos!AN283</f>
        <v>95.203762274699997</v>
      </c>
      <c r="N41" s="137">
        <f>[2]datos!AQ283</f>
        <v>95.108733431399997</v>
      </c>
      <c r="O41" s="137">
        <f>[2]datos!AT283</f>
        <v>90.775979973299997</v>
      </c>
      <c r="P41" s="137">
        <f>[2]datos!AW283</f>
        <v>99.457248259500005</v>
      </c>
      <c r="Q41" s="137">
        <f>[2]datos!AZ283</f>
        <v>105.36112281379999</v>
      </c>
      <c r="R41" s="137">
        <f>[2]datos!BC283</f>
        <v>97.425689995100001</v>
      </c>
      <c r="S41" s="137">
        <f>[2]datos!BF283</f>
        <v>105.2113083568</v>
      </c>
      <c r="T41" s="137">
        <f>[2]datos!BI283</f>
        <v>97.998202193799997</v>
      </c>
      <c r="U41" s="137">
        <f>[2]datos!BL283</f>
        <v>92.815089173399997</v>
      </c>
      <c r="V41" s="137">
        <f>[2]datos!BO283</f>
        <v>100.7988580204</v>
      </c>
      <c r="W41" s="137">
        <f>[2]datos!BR283</f>
        <v>158.42777126269999</v>
      </c>
      <c r="X41" s="137">
        <f>[2]datos!BU283</f>
        <v>100.2236029985</v>
      </c>
      <c r="Y41" s="137">
        <f>[2]datos!BX283</f>
        <v>91.955739439799999</v>
      </c>
      <c r="Z41" s="137">
        <f>[2]datos!CA283</f>
        <v>99.166756574199994</v>
      </c>
      <c r="AA41" s="137">
        <f>[2]datos!CD283</f>
        <v>102.7438212038</v>
      </c>
      <c r="AB41" s="137">
        <f>[2]datos!CG283</f>
        <v>101.0709528955</v>
      </c>
      <c r="AC41" s="137">
        <f>[2]datos!CJ283</f>
        <v>96.270762293499999</v>
      </c>
      <c r="AD41" s="137">
        <f>[2]datos!CM283</f>
        <v>93.073747874800006</v>
      </c>
      <c r="AE41" s="137">
        <f>[2]datos!CP283</f>
        <v>90.143802530800002</v>
      </c>
      <c r="AF41" s="137">
        <f>[2]datos!CS283</f>
        <v>82.313256900900001</v>
      </c>
      <c r="AG41" s="137">
        <f>[2]datos!CV283</f>
        <v>97.507685061100005</v>
      </c>
      <c r="AH41" s="137">
        <f>[2]datos!CY283</f>
        <v>88.997197030199999</v>
      </c>
      <c r="AI41" s="137">
        <f>[3]Datos!E283</f>
        <v>99.034166993855905</v>
      </c>
      <c r="AK41" s="137"/>
      <c r="AL41" s="137"/>
    </row>
    <row r="42" spans="1:38" x14ac:dyDescent="0.25">
      <c r="A42" s="295">
        <v>42491</v>
      </c>
      <c r="B42" s="137">
        <f>[2]datos!D284</f>
        <v>98.949125667399997</v>
      </c>
      <c r="C42" s="137">
        <f>[2]datos!G284</f>
        <v>117.1092477892</v>
      </c>
      <c r="D42" s="137">
        <f>[2]datos!J284</f>
        <v>123.48262935210001</v>
      </c>
      <c r="E42" s="137">
        <f>[2]datos!M284</f>
        <v>103.881601688</v>
      </c>
      <c r="F42" s="137">
        <f>[2]datos!P284</f>
        <v>106.92093800000001</v>
      </c>
      <c r="G42" s="137">
        <f>[2]datos!S284</f>
        <v>94.334133471000001</v>
      </c>
      <c r="H42" s="137">
        <f>[2]datos!V284</f>
        <v>94.334133471000001</v>
      </c>
      <c r="I42" s="137">
        <f>[2]datos!AB284</f>
        <v>100.7201128455</v>
      </c>
      <c r="J42" s="137">
        <f>[2]datos!AE284</f>
        <v>97.629619090099993</v>
      </c>
      <c r="K42" s="137">
        <f>[2]datos!AH284</f>
        <v>128.49031769059999</v>
      </c>
      <c r="L42" s="137">
        <f>[2]datos!AK284</f>
        <v>85.8743850587</v>
      </c>
      <c r="M42" s="137">
        <f>[2]datos!AN284</f>
        <v>95.310289635499998</v>
      </c>
      <c r="N42" s="137">
        <f>[2]datos!AQ284</f>
        <v>95.705063803300007</v>
      </c>
      <c r="O42" s="137">
        <f>[2]datos!AT284</f>
        <v>93.160472759100003</v>
      </c>
      <c r="P42" s="137">
        <f>[2]datos!AW284</f>
        <v>100.05701069520001</v>
      </c>
      <c r="Q42" s="137">
        <f>[2]datos!AZ284</f>
        <v>105.06356784570001</v>
      </c>
      <c r="R42" s="137">
        <f>[2]datos!BC284</f>
        <v>98.337386526100005</v>
      </c>
      <c r="S42" s="137">
        <f>[2]datos!BF284</f>
        <v>105.6813518676</v>
      </c>
      <c r="T42" s="137">
        <f>[2]datos!BI284</f>
        <v>98.843178064400007</v>
      </c>
      <c r="U42" s="137">
        <f>[2]datos!BL284</f>
        <v>93.432501029500003</v>
      </c>
      <c r="V42" s="137">
        <f>[2]datos!BO284</f>
        <v>100.6261687371</v>
      </c>
      <c r="W42" s="137">
        <f>[2]datos!BR284</f>
        <v>149.00261920130001</v>
      </c>
      <c r="X42" s="137">
        <f>[2]datos!BU284</f>
        <v>102.34227282160001</v>
      </c>
      <c r="Y42" s="137">
        <f>[2]datos!BX284</f>
        <v>95.868307090499997</v>
      </c>
      <c r="Z42" s="137">
        <f>[2]datos!CA284</f>
        <v>100.42834984389999</v>
      </c>
      <c r="AA42" s="137">
        <f>[2]datos!CD284</f>
        <v>102.15708330459999</v>
      </c>
      <c r="AB42" s="137">
        <f>[2]datos!CG284</f>
        <v>105.0056684605</v>
      </c>
      <c r="AC42" s="137">
        <f>[2]datos!CJ284</f>
        <v>92.027750300500003</v>
      </c>
      <c r="AD42" s="137">
        <f>[2]datos!CM284</f>
        <v>92.000810548299995</v>
      </c>
      <c r="AE42" s="137">
        <f>[2]datos!CP284</f>
        <v>95.318398141200007</v>
      </c>
      <c r="AF42" s="137">
        <f>[2]datos!CS284</f>
        <v>83.238928195200003</v>
      </c>
      <c r="AG42" s="137">
        <f>[2]datos!CV284</f>
        <v>101.655854031</v>
      </c>
      <c r="AH42" s="137">
        <f>[2]datos!CY284</f>
        <v>90.873373197899994</v>
      </c>
      <c r="AI42" s="137">
        <f>[3]Datos!E284</f>
        <v>99.094410047356703</v>
      </c>
      <c r="AK42" s="137"/>
      <c r="AL42" s="137"/>
    </row>
    <row r="43" spans="1:38" x14ac:dyDescent="0.25">
      <c r="A43" s="295">
        <v>42522</v>
      </c>
      <c r="B43" s="137">
        <f>[2]datos!D285</f>
        <v>98.714398308300005</v>
      </c>
      <c r="C43" s="137">
        <f>[2]datos!G285</f>
        <v>115.96884419680001</v>
      </c>
      <c r="D43" s="137">
        <f>[2]datos!J285</f>
        <v>123.2284713632</v>
      </c>
      <c r="E43" s="137">
        <f>[2]datos!M285</f>
        <v>102.32292892229999</v>
      </c>
      <c r="F43" s="137">
        <f>[2]datos!P285</f>
        <v>102.96653227020001</v>
      </c>
      <c r="G43" s="137">
        <f>[2]datos!S285</f>
        <v>94.298079956699993</v>
      </c>
      <c r="H43" s="137">
        <f>[2]datos!V285</f>
        <v>94.298079956699993</v>
      </c>
      <c r="I43" s="137">
        <f>[2]datos!AB285</f>
        <v>99.699341698799998</v>
      </c>
      <c r="J43" s="137">
        <f>[2]datos!AE285</f>
        <v>96.907693812399998</v>
      </c>
      <c r="K43" s="137">
        <f>[2]datos!AH285</f>
        <v>125.513709776</v>
      </c>
      <c r="L43" s="137">
        <f>[2]datos!AK285</f>
        <v>86.230815101800005</v>
      </c>
      <c r="M43" s="137">
        <f>[2]datos!AN285</f>
        <v>95.665219523199994</v>
      </c>
      <c r="N43" s="137">
        <f>[2]datos!AQ285</f>
        <v>94.879250334199995</v>
      </c>
      <c r="O43" s="137">
        <f>[2]datos!AT285</f>
        <v>91.040401893400002</v>
      </c>
      <c r="P43" s="137">
        <f>[2]datos!AW285</f>
        <v>98.547026717099996</v>
      </c>
      <c r="Q43" s="137">
        <f>[2]datos!AZ285</f>
        <v>103.5839260373</v>
      </c>
      <c r="R43" s="137">
        <f>[2]datos!BC285</f>
        <v>96.911580133200005</v>
      </c>
      <c r="S43" s="137">
        <f>[2]datos!BF285</f>
        <v>103.10693062910001</v>
      </c>
      <c r="T43" s="137">
        <f>[2]datos!BI285</f>
        <v>101.3623509877</v>
      </c>
      <c r="U43" s="137">
        <f>[2]datos!BL285</f>
        <v>92.963660324100005</v>
      </c>
      <c r="V43" s="137">
        <f>[2]datos!BO285</f>
        <v>95.6306590696</v>
      </c>
      <c r="W43" s="137">
        <f>[2]datos!BR285</f>
        <v>157.36358610569999</v>
      </c>
      <c r="X43" s="137">
        <f>[2]datos!BU285</f>
        <v>99.959924634999993</v>
      </c>
      <c r="Y43" s="137">
        <f>[2]datos!BX285</f>
        <v>94.827029588499997</v>
      </c>
      <c r="Z43" s="137">
        <f>[2]datos!CA285</f>
        <v>100.6977014255</v>
      </c>
      <c r="AA43" s="137">
        <f>[2]datos!CD285</f>
        <v>104.2182755887</v>
      </c>
      <c r="AB43" s="137">
        <f>[2]datos!CG285</f>
        <v>106.08360825600001</v>
      </c>
      <c r="AC43" s="137">
        <f>[2]datos!CJ285</f>
        <v>92.464833904399995</v>
      </c>
      <c r="AD43" s="137">
        <f>[2]datos!CM285</f>
        <v>92.530875923500005</v>
      </c>
      <c r="AE43" s="137">
        <f>[2]datos!CP285</f>
        <v>92.870881006900007</v>
      </c>
      <c r="AF43" s="137">
        <f>[2]datos!CS285</f>
        <v>85.266741659999994</v>
      </c>
      <c r="AG43" s="137">
        <f>[2]datos!CV285</f>
        <v>100.4531143569</v>
      </c>
      <c r="AH43" s="137">
        <f>[2]datos!CY285</f>
        <v>90.209351325100002</v>
      </c>
      <c r="AI43" s="137">
        <f>[3]Datos!E285</f>
        <v>98.986220713781904</v>
      </c>
      <c r="AK43" s="137"/>
      <c r="AL43" s="137"/>
    </row>
    <row r="44" spans="1:38" x14ac:dyDescent="0.25">
      <c r="A44" s="295">
        <v>42552</v>
      </c>
      <c r="B44" s="137">
        <f>[2]datos!D286</f>
        <v>98.677469772699993</v>
      </c>
      <c r="C44" s="137">
        <f>[2]datos!G286</f>
        <v>115.990115452</v>
      </c>
      <c r="D44" s="137">
        <f>[2]datos!J286</f>
        <v>121.5327100479</v>
      </c>
      <c r="E44" s="137">
        <f>[2]datos!M286</f>
        <v>105.283806621</v>
      </c>
      <c r="F44" s="137">
        <f>[2]datos!P286</f>
        <v>109.7658524444</v>
      </c>
      <c r="G44" s="137">
        <f>[2]datos!S286</f>
        <v>94.9053349223</v>
      </c>
      <c r="H44" s="137">
        <f>[2]datos!V286</f>
        <v>94.9053349223</v>
      </c>
      <c r="I44" s="137">
        <f>[2]datos!AB286</f>
        <v>98.525530181899995</v>
      </c>
      <c r="J44" s="137">
        <f>[2]datos!AE286</f>
        <v>96.497773707099995</v>
      </c>
      <c r="K44" s="137">
        <f>[2]datos!AH286</f>
        <v>117.86439418659999</v>
      </c>
      <c r="L44" s="137">
        <f>[2]datos!AK286</f>
        <v>88.792978701500004</v>
      </c>
      <c r="M44" s="137">
        <f>[2]datos!AN286</f>
        <v>95.702986454799998</v>
      </c>
      <c r="N44" s="137">
        <f>[2]datos!AQ286</f>
        <v>95.478137084300002</v>
      </c>
      <c r="O44" s="137">
        <f>[2]datos!AT286</f>
        <v>92.278309643499995</v>
      </c>
      <c r="P44" s="137">
        <f>[2]datos!AW286</f>
        <v>101.73450814500001</v>
      </c>
      <c r="Q44" s="137">
        <f>[2]datos!AZ286</f>
        <v>101.15597481499999</v>
      </c>
      <c r="R44" s="137">
        <f>[2]datos!BC286</f>
        <v>96.978522554099996</v>
      </c>
      <c r="S44" s="137">
        <f>[2]datos!BF286</f>
        <v>101.1720766479</v>
      </c>
      <c r="T44" s="137">
        <f>[2]datos!BI286</f>
        <v>97.183340032800004</v>
      </c>
      <c r="U44" s="137">
        <f>[2]datos!BL286</f>
        <v>93.811932070500006</v>
      </c>
      <c r="V44" s="137">
        <f>[2]datos!BO286</f>
        <v>95.4505706713</v>
      </c>
      <c r="W44" s="137">
        <f>[2]datos!BR286</f>
        <v>139.8373871908</v>
      </c>
      <c r="X44" s="137">
        <f>[2]datos!BU286</f>
        <v>103.2614597717</v>
      </c>
      <c r="Y44" s="137">
        <f>[2]datos!BX286</f>
        <v>95.983954872599995</v>
      </c>
      <c r="Z44" s="137">
        <f>[2]datos!CA286</f>
        <v>102.60824770169999</v>
      </c>
      <c r="AA44" s="137">
        <f>[2]datos!CD286</f>
        <v>102.5220847378</v>
      </c>
      <c r="AB44" s="137">
        <f>[2]datos!CG286</f>
        <v>104.9104288921</v>
      </c>
      <c r="AC44" s="137">
        <f>[2]datos!CJ286</f>
        <v>81.877617252799993</v>
      </c>
      <c r="AD44" s="137">
        <f>[2]datos!CM286</f>
        <v>97.100542247500002</v>
      </c>
      <c r="AE44" s="137">
        <f>[2]datos!CP286</f>
        <v>91.9485691024</v>
      </c>
      <c r="AF44" s="137">
        <f>[2]datos!CS286</f>
        <v>86.383091716699994</v>
      </c>
      <c r="AG44" s="137">
        <f>[2]datos!CV286</f>
        <v>101.0610358407</v>
      </c>
      <c r="AH44" s="137">
        <f>[2]datos!CY286</f>
        <v>90.742468363499995</v>
      </c>
      <c r="AI44" s="137">
        <f>[3]Datos!E286</f>
        <v>98.748587797023902</v>
      </c>
      <c r="AK44" s="137"/>
      <c r="AL44" s="137"/>
    </row>
    <row r="45" spans="1:38" x14ac:dyDescent="0.25">
      <c r="A45" s="295">
        <v>42583</v>
      </c>
      <c r="B45" s="137">
        <f>[2]datos!D287</f>
        <v>98.796117385599999</v>
      </c>
      <c r="C45" s="137">
        <f>[2]datos!G287</f>
        <v>114.3571751046</v>
      </c>
      <c r="D45" s="137">
        <f>[2]datos!J287</f>
        <v>120.9128587029</v>
      </c>
      <c r="E45" s="137">
        <f>[2]datos!M287</f>
        <v>102.2287672508</v>
      </c>
      <c r="F45" s="137">
        <f>[2]datos!P287</f>
        <v>99.485104899700005</v>
      </c>
      <c r="G45" s="137">
        <f>[2]datos!S287</f>
        <v>93.771678713100002</v>
      </c>
      <c r="H45" s="137">
        <f>[2]datos!V287</f>
        <v>93.771678713100002</v>
      </c>
      <c r="I45" s="137">
        <f>[2]datos!AB287</f>
        <v>99.012571990799998</v>
      </c>
      <c r="J45" s="137">
        <f>[2]datos!AE287</f>
        <v>96.801898242700005</v>
      </c>
      <c r="K45" s="137">
        <f>[2]datos!AH287</f>
        <v>117.3508804817</v>
      </c>
      <c r="L45" s="137">
        <f>[2]datos!AK287</f>
        <v>90.491495390099999</v>
      </c>
      <c r="M45" s="137">
        <f>[2]datos!AN287</f>
        <v>96.317084703999996</v>
      </c>
      <c r="N45" s="137">
        <f>[2]datos!AQ287</f>
        <v>95.037291450300003</v>
      </c>
      <c r="O45" s="137">
        <f>[2]datos!AT287</f>
        <v>94.393309436799996</v>
      </c>
      <c r="P45" s="137">
        <f>[2]datos!AW287</f>
        <v>100.56268988630001</v>
      </c>
      <c r="Q45" s="137">
        <f>[2]datos!AZ287</f>
        <v>100.0318123692</v>
      </c>
      <c r="R45" s="137">
        <f>[2]datos!BC287</f>
        <v>96.514099495599993</v>
      </c>
      <c r="S45" s="137">
        <f>[2]datos!BF287</f>
        <v>102.6572851391</v>
      </c>
      <c r="T45" s="137">
        <f>[2]datos!BI287</f>
        <v>96.508483664099998</v>
      </c>
      <c r="U45" s="137">
        <f>[2]datos!BL287</f>
        <v>93.111711588199995</v>
      </c>
      <c r="V45" s="137">
        <f>[2]datos!BO287</f>
        <v>90.966924227600003</v>
      </c>
      <c r="W45" s="137">
        <f>[2]datos!BR287</f>
        <v>137.9469601486</v>
      </c>
      <c r="X45" s="137">
        <f>[2]datos!BU287</f>
        <v>101.19767911770001</v>
      </c>
      <c r="Y45" s="137">
        <f>[2]datos!BX287</f>
        <v>96.390573787500003</v>
      </c>
      <c r="Z45" s="137">
        <f>[2]datos!CA287</f>
        <v>100.06754125419999</v>
      </c>
      <c r="AA45" s="137">
        <f>[2]datos!CD287</f>
        <v>104.3470659728</v>
      </c>
      <c r="AB45" s="137">
        <f>[2]datos!CG287</f>
        <v>104.92698969040001</v>
      </c>
      <c r="AC45" s="137">
        <f>[2]datos!CJ287</f>
        <v>90.023335832499995</v>
      </c>
      <c r="AD45" s="137">
        <f>[2]datos!CM287</f>
        <v>96.848809959299999</v>
      </c>
      <c r="AE45" s="137">
        <f>[2]datos!CP287</f>
        <v>93.384070892099999</v>
      </c>
      <c r="AF45" s="137">
        <f>[2]datos!CS287</f>
        <v>88.219265817799993</v>
      </c>
      <c r="AG45" s="137">
        <f>[2]datos!CV287</f>
        <v>103.63055509340001</v>
      </c>
      <c r="AH45" s="137">
        <f>[2]datos!CY287</f>
        <v>91.237635316500004</v>
      </c>
      <c r="AI45" s="137">
        <f>[3]Datos!E287</f>
        <v>98.775264782238693</v>
      </c>
      <c r="AK45" s="137"/>
      <c r="AL45" s="137"/>
    </row>
    <row r="46" spans="1:38" x14ac:dyDescent="0.25">
      <c r="A46" s="295">
        <v>42614</v>
      </c>
      <c r="B46" s="137">
        <f>[2]datos!D288</f>
        <v>99.149744307199995</v>
      </c>
      <c r="C46" s="137">
        <f>[2]datos!G288</f>
        <v>114.2517972971</v>
      </c>
      <c r="D46" s="137">
        <f>[2]datos!J288</f>
        <v>118.4092931974</v>
      </c>
      <c r="E46" s="137">
        <f>[2]datos!M288</f>
        <v>106.3173377767</v>
      </c>
      <c r="F46" s="137">
        <f>[2]datos!P288</f>
        <v>105.158141055</v>
      </c>
      <c r="G46" s="137">
        <f>[2]datos!S288</f>
        <v>93.088280511899995</v>
      </c>
      <c r="H46" s="137">
        <f>[2]datos!V288</f>
        <v>93.088280511899995</v>
      </c>
      <c r="I46" s="137">
        <f>[2]datos!AB288</f>
        <v>99.851643069100007</v>
      </c>
      <c r="J46" s="137">
        <f>[2]datos!AE288</f>
        <v>98.219172169399997</v>
      </c>
      <c r="K46" s="137">
        <f>[2]datos!AH288</f>
        <v>119.62745365390001</v>
      </c>
      <c r="L46" s="137">
        <f>[2]datos!AK288</f>
        <v>88.658925480199997</v>
      </c>
      <c r="M46" s="137">
        <f>[2]datos!AN288</f>
        <v>96.121593009999998</v>
      </c>
      <c r="N46" s="137">
        <f>[2]datos!AQ288</f>
        <v>94.949558725100005</v>
      </c>
      <c r="O46" s="137">
        <f>[2]datos!AT288</f>
        <v>94.820433472900007</v>
      </c>
      <c r="P46" s="137">
        <f>[2]datos!AW288</f>
        <v>98.463328612599994</v>
      </c>
      <c r="Q46" s="137">
        <f>[2]datos!AZ288</f>
        <v>98.904503446800007</v>
      </c>
      <c r="R46" s="137">
        <f>[2]datos!BC288</f>
        <v>99.342485827900006</v>
      </c>
      <c r="S46" s="137">
        <f>[2]datos!BF288</f>
        <v>100.5612629379</v>
      </c>
      <c r="T46" s="137">
        <f>[2]datos!BI288</f>
        <v>99.115108916400004</v>
      </c>
      <c r="U46" s="137">
        <f>[2]datos!BL288</f>
        <v>92.9289128514</v>
      </c>
      <c r="V46" s="137">
        <f>[2]datos!BO288</f>
        <v>95.890691291099998</v>
      </c>
      <c r="W46" s="137">
        <f>[2]datos!BR288</f>
        <v>133.4281080838</v>
      </c>
      <c r="X46" s="137">
        <f>[2]datos!BU288</f>
        <v>100.59042913099999</v>
      </c>
      <c r="Y46" s="137">
        <f>[2]datos!BX288</f>
        <v>95.151832889100007</v>
      </c>
      <c r="Z46" s="137">
        <f>[2]datos!CA288</f>
        <v>101.8956165523</v>
      </c>
      <c r="AA46" s="137">
        <f>[2]datos!CD288</f>
        <v>103.95282709510001</v>
      </c>
      <c r="AB46" s="137">
        <f>[2]datos!CG288</f>
        <v>105.1174752263</v>
      </c>
      <c r="AC46" s="137">
        <f>[2]datos!CJ288</f>
        <v>89.162935458600003</v>
      </c>
      <c r="AD46" s="137">
        <f>[2]datos!CM288</f>
        <v>97.868881189199996</v>
      </c>
      <c r="AE46" s="137">
        <f>[2]datos!CP288</f>
        <v>93.653759860899996</v>
      </c>
      <c r="AF46" s="137">
        <f>[2]datos!CS288</f>
        <v>87.7274316715</v>
      </c>
      <c r="AG46" s="137">
        <f>[2]datos!CV288</f>
        <v>99.489336990799998</v>
      </c>
      <c r="AH46" s="137">
        <f>[2]datos!CY288</f>
        <v>90.680727238000003</v>
      </c>
      <c r="AI46" s="137">
        <f>[3]Datos!E288</f>
        <v>98.3534887256952</v>
      </c>
      <c r="AK46" s="137"/>
      <c r="AL46" s="137"/>
    </row>
    <row r="47" spans="1:38" x14ac:dyDescent="0.25">
      <c r="A47" s="295">
        <v>42644</v>
      </c>
      <c r="B47" s="137">
        <f>[2]datos!D289</f>
        <v>99.1146337956</v>
      </c>
      <c r="C47" s="137">
        <f>[2]datos!G289</f>
        <v>114.6254074039</v>
      </c>
      <c r="D47" s="137">
        <f>[2]datos!J289</f>
        <v>118.6890203503</v>
      </c>
      <c r="E47" s="137">
        <f>[2]datos!M289</f>
        <v>105.6075622215</v>
      </c>
      <c r="F47" s="137">
        <f>[2]datos!P289</f>
        <v>114.93222127590001</v>
      </c>
      <c r="G47" s="137">
        <f>[2]datos!S289</f>
        <v>94.023679820599995</v>
      </c>
      <c r="H47" s="137">
        <f>[2]datos!V289</f>
        <v>94.023679820599995</v>
      </c>
      <c r="I47" s="137">
        <f>[2]datos!AB289</f>
        <v>100.19447814980001</v>
      </c>
      <c r="J47" s="137">
        <f>[2]datos!AE289</f>
        <v>98.073348699600004</v>
      </c>
      <c r="K47" s="137">
        <f>[2]datos!AH289</f>
        <v>117.0559619479</v>
      </c>
      <c r="L47" s="137">
        <f>[2]datos!AK289</f>
        <v>92.7543409126</v>
      </c>
      <c r="M47" s="137">
        <f>[2]datos!AN289</f>
        <v>96.3376634655</v>
      </c>
      <c r="N47" s="137">
        <f>[2]datos!AQ289</f>
        <v>95.343973735999995</v>
      </c>
      <c r="O47" s="137">
        <f>[2]datos!AT289</f>
        <v>96.1710756831</v>
      </c>
      <c r="P47" s="137">
        <f>[2]datos!AW289</f>
        <v>96.239502813000001</v>
      </c>
      <c r="Q47" s="137">
        <f>[2]datos!AZ289</f>
        <v>98.785034170299994</v>
      </c>
      <c r="R47" s="137">
        <f>[2]datos!BC289</f>
        <v>98.587599084499999</v>
      </c>
      <c r="S47" s="137">
        <f>[2]datos!BF289</f>
        <v>101.0713864999</v>
      </c>
      <c r="T47" s="137">
        <f>[2]datos!BI289</f>
        <v>93.163695039800004</v>
      </c>
      <c r="U47" s="137">
        <f>[2]datos!BL289</f>
        <v>93.371473859199995</v>
      </c>
      <c r="V47" s="137">
        <f>[2]datos!BO289</f>
        <v>93.363624195599996</v>
      </c>
      <c r="W47" s="137">
        <f>[2]datos!BR289</f>
        <v>140.24954608990001</v>
      </c>
      <c r="X47" s="137">
        <f>[2]datos!BU289</f>
        <v>101.1384229943</v>
      </c>
      <c r="Y47" s="137">
        <f>[2]datos!BX289</f>
        <v>95.901946659999993</v>
      </c>
      <c r="Z47" s="137">
        <f>[2]datos!CA289</f>
        <v>100.57276967769999</v>
      </c>
      <c r="AA47" s="137">
        <f>[2]datos!CD289</f>
        <v>105.1622562246</v>
      </c>
      <c r="AB47" s="137">
        <f>[2]datos!CG289</f>
        <v>104.33230104819999</v>
      </c>
      <c r="AC47" s="137">
        <f>[2]datos!CJ289</f>
        <v>91.935762906099995</v>
      </c>
      <c r="AD47" s="137">
        <f>[2]datos!CM289</f>
        <v>94.809124755799999</v>
      </c>
      <c r="AE47" s="137">
        <f>[2]datos!CP289</f>
        <v>96.350373236500005</v>
      </c>
      <c r="AF47" s="137">
        <f>[2]datos!CS289</f>
        <v>88.547129325900002</v>
      </c>
      <c r="AG47" s="137">
        <f>[2]datos!CV289</f>
        <v>97.031491580299999</v>
      </c>
      <c r="AH47" s="137">
        <f>[2]datos!CY289</f>
        <v>92.203590896199998</v>
      </c>
      <c r="AI47" s="137">
        <f>[3]Datos!E289</f>
        <v>99.300871597047106</v>
      </c>
      <c r="AK47" s="137"/>
      <c r="AL47" s="137"/>
    </row>
    <row r="48" spans="1:38" x14ac:dyDescent="0.25">
      <c r="A48" s="295">
        <v>42675</v>
      </c>
      <c r="B48" s="137">
        <f>[2]datos!D290</f>
        <v>100.23047086690001</v>
      </c>
      <c r="C48" s="137">
        <f>[2]datos!G290</f>
        <v>112.5385850792</v>
      </c>
      <c r="D48" s="137">
        <f>[2]datos!J290</f>
        <v>117.2349136557</v>
      </c>
      <c r="E48" s="137">
        <f>[2]datos!M290</f>
        <v>102.7930752665</v>
      </c>
      <c r="F48" s="137">
        <f>[2]datos!P290</f>
        <v>106.8523745728</v>
      </c>
      <c r="G48" s="137">
        <f>[2]datos!S290</f>
        <v>93.846553635800007</v>
      </c>
      <c r="H48" s="137">
        <f>[2]datos!V290</f>
        <v>93.846553635800007</v>
      </c>
      <c r="I48" s="137">
        <f>[2]datos!AB290</f>
        <v>104.1508329454</v>
      </c>
      <c r="J48" s="137">
        <f>[2]datos!AE290</f>
        <v>103.7299690947</v>
      </c>
      <c r="K48" s="137">
        <f>[2]datos!AH290</f>
        <v>115.2591065929</v>
      </c>
      <c r="L48" s="137">
        <f>[2]datos!AK290</f>
        <v>94.674320863800006</v>
      </c>
      <c r="M48" s="137">
        <f>[2]datos!AN290</f>
        <v>97.166951208399993</v>
      </c>
      <c r="N48" s="137">
        <f>[2]datos!AQ290</f>
        <v>96.799565962200006</v>
      </c>
      <c r="O48" s="137">
        <f>[2]datos!AT290</f>
        <v>93.158500516800004</v>
      </c>
      <c r="P48" s="137">
        <f>[2]datos!AW290</f>
        <v>98.864395926</v>
      </c>
      <c r="Q48" s="137">
        <f>[2]datos!AZ290</f>
        <v>101.9448598128</v>
      </c>
      <c r="R48" s="137">
        <f>[2]datos!BC290</f>
        <v>97.373540776900001</v>
      </c>
      <c r="S48" s="137">
        <f>[2]datos!BF290</f>
        <v>101.798950926</v>
      </c>
      <c r="T48" s="137">
        <f>[2]datos!BI290</f>
        <v>105.25688488580001</v>
      </c>
      <c r="U48" s="137">
        <f>[2]datos!BL290</f>
        <v>93.960232697199999</v>
      </c>
      <c r="V48" s="137">
        <f>[2]datos!BO290</f>
        <v>90.623918086800003</v>
      </c>
      <c r="W48" s="137">
        <f>[2]datos!BR290</f>
        <v>133.71549682419999</v>
      </c>
      <c r="X48" s="137">
        <f>[2]datos!BU290</f>
        <v>99.154172309900005</v>
      </c>
      <c r="Y48" s="137">
        <f>[2]datos!BX290</f>
        <v>97.0887472151</v>
      </c>
      <c r="Z48" s="137">
        <f>[2]datos!CA290</f>
        <v>98.188004793999994</v>
      </c>
      <c r="AA48" s="137">
        <f>[2]datos!CD290</f>
        <v>113.2502216134</v>
      </c>
      <c r="AB48" s="137">
        <f>[2]datos!CG290</f>
        <v>108.05550593940001</v>
      </c>
      <c r="AC48" s="137">
        <f>[2]datos!CJ290</f>
        <v>90.845677299599998</v>
      </c>
      <c r="AD48" s="137">
        <f>[2]datos!CM290</f>
        <v>98.301872412600005</v>
      </c>
      <c r="AE48" s="137">
        <f>[2]datos!CP290</f>
        <v>98.411334158700001</v>
      </c>
      <c r="AF48" s="137">
        <f>[2]datos!CS290</f>
        <v>88.879168010300006</v>
      </c>
      <c r="AG48" s="137">
        <f>[2]datos!CV290</f>
        <v>91.325943073199994</v>
      </c>
      <c r="AH48" s="137">
        <f>[2]datos!CY290</f>
        <v>92.855171813599995</v>
      </c>
      <c r="AI48" s="137">
        <f>[3]Datos!E290</f>
        <v>99.709439547600695</v>
      </c>
      <c r="AK48" s="137"/>
      <c r="AL48" s="137"/>
    </row>
    <row r="49" spans="1:38" x14ac:dyDescent="0.25">
      <c r="A49" s="295">
        <v>42705</v>
      </c>
      <c r="B49" s="137">
        <f>[2]datos!D291</f>
        <v>99.927053676400007</v>
      </c>
      <c r="C49" s="137">
        <f>[2]datos!G291</f>
        <v>111.8888238844</v>
      </c>
      <c r="D49" s="137">
        <f>[2]datos!J291</f>
        <v>114.786270594</v>
      </c>
      <c r="E49" s="137">
        <f>[2]datos!M291</f>
        <v>104.0484734647</v>
      </c>
      <c r="F49" s="137">
        <f>[2]datos!P291</f>
        <v>116.22095749189999</v>
      </c>
      <c r="G49" s="137">
        <f>[2]datos!S291</f>
        <v>94.793022747099997</v>
      </c>
      <c r="H49" s="137">
        <f>[2]datos!V291</f>
        <v>94.793022747099997</v>
      </c>
      <c r="I49" s="137">
        <f>[2]datos!AB291</f>
        <v>99.769302914400001</v>
      </c>
      <c r="J49" s="137">
        <f>[2]datos!AE291</f>
        <v>95.834581067800002</v>
      </c>
      <c r="K49" s="137">
        <f>[2]datos!AH291</f>
        <v>119.66209717860001</v>
      </c>
      <c r="L49" s="137">
        <f>[2]datos!AK291</f>
        <v>99.232385676000007</v>
      </c>
      <c r="M49" s="137">
        <f>[2]datos!AN291</f>
        <v>98.219729267199995</v>
      </c>
      <c r="N49" s="137">
        <f>[2]datos!AQ291</f>
        <v>97.112260031000005</v>
      </c>
      <c r="O49" s="137">
        <f>[2]datos!AT291</f>
        <v>95.711483027100002</v>
      </c>
      <c r="P49" s="137">
        <f>[2]datos!AW291</f>
        <v>97.225957741399995</v>
      </c>
      <c r="Q49" s="137">
        <f>[2]datos!AZ291</f>
        <v>98.8698257928</v>
      </c>
      <c r="R49" s="137">
        <f>[2]datos!BC291</f>
        <v>97.994411865100005</v>
      </c>
      <c r="S49" s="137">
        <f>[2]datos!BF291</f>
        <v>101.2615875999</v>
      </c>
      <c r="T49" s="137">
        <f>[2]datos!BI291</f>
        <v>104.33401255059999</v>
      </c>
      <c r="U49" s="137">
        <f>[2]datos!BL291</f>
        <v>96.015273892799996</v>
      </c>
      <c r="V49" s="137">
        <f>[2]datos!BO291</f>
        <v>94.988230470000005</v>
      </c>
      <c r="W49" s="137">
        <f>[2]datos!BR291</f>
        <v>127.8197776098</v>
      </c>
      <c r="X49" s="137">
        <f>[2]datos!BU291</f>
        <v>100.2036197159</v>
      </c>
      <c r="Y49" s="137">
        <f>[2]datos!BX291</f>
        <v>96.887662027000005</v>
      </c>
      <c r="Z49" s="137">
        <f>[2]datos!CA291</f>
        <v>103.9630379669</v>
      </c>
      <c r="AA49" s="137">
        <f>[2]datos!CD291</f>
        <v>105.7329932566</v>
      </c>
      <c r="AB49" s="137">
        <f>[2]datos!CG291</f>
        <v>113.1214033505</v>
      </c>
      <c r="AC49" s="137">
        <f>[2]datos!CJ291</f>
        <v>98.066611626400004</v>
      </c>
      <c r="AD49" s="137">
        <f>[2]datos!CM291</f>
        <v>98.926527019600002</v>
      </c>
      <c r="AE49" s="137">
        <f>[2]datos!CP291</f>
        <v>99.408358478699995</v>
      </c>
      <c r="AF49" s="137">
        <f>[2]datos!CS291</f>
        <v>90.950568801800003</v>
      </c>
      <c r="AG49" s="137">
        <f>[2]datos!CV291</f>
        <v>99.287844872600004</v>
      </c>
      <c r="AH49" s="137">
        <f>[2]datos!CY291</f>
        <v>90.343073474999997</v>
      </c>
      <c r="AI49" s="137">
        <f>[3]Datos!E291</f>
        <v>100.42223628224799</v>
      </c>
      <c r="AK49" s="137"/>
      <c r="AL49" s="137"/>
    </row>
    <row r="50" spans="1:38" x14ac:dyDescent="0.25">
      <c r="A50" s="295">
        <v>42736</v>
      </c>
      <c r="B50" s="137">
        <f>[2]datos!D292</f>
        <v>100.62655632400001</v>
      </c>
      <c r="C50" s="137">
        <f>[2]datos!G292</f>
        <v>111.0436539775</v>
      </c>
      <c r="D50" s="137">
        <f>[2]datos!J292</f>
        <v>114.4650069747</v>
      </c>
      <c r="E50" s="137">
        <f>[2]datos!M292</f>
        <v>102.7682279198</v>
      </c>
      <c r="F50" s="137">
        <f>[2]datos!P292</f>
        <v>113.0019439073</v>
      </c>
      <c r="G50" s="137">
        <f>[2]datos!S292</f>
        <v>98.350366114500005</v>
      </c>
      <c r="H50" s="137">
        <f>[2]datos!V292</f>
        <v>98.350366114500005</v>
      </c>
      <c r="I50" s="137">
        <f>[2]datos!AB292</f>
        <v>99.408314328399996</v>
      </c>
      <c r="J50" s="137">
        <f>[2]datos!AE292</f>
        <v>96.718940423800007</v>
      </c>
      <c r="K50" s="137">
        <f>[2]datos!AH292</f>
        <v>119.3344027588</v>
      </c>
      <c r="L50" s="137">
        <f>[2]datos!AK292</f>
        <v>91.364301173900003</v>
      </c>
      <c r="M50" s="137">
        <f>[2]datos!AN292</f>
        <v>99.170033283600006</v>
      </c>
      <c r="N50" s="137">
        <f>[2]datos!AQ292</f>
        <v>97.724563787899996</v>
      </c>
      <c r="O50" s="137">
        <f>[2]datos!AT292</f>
        <v>96.244249738600004</v>
      </c>
      <c r="P50" s="137">
        <f>[2]datos!AW292</f>
        <v>100.7960511245</v>
      </c>
      <c r="Q50" s="137">
        <f>[2]datos!AZ292</f>
        <v>95.361554951900004</v>
      </c>
      <c r="R50" s="137">
        <f>[2]datos!BC292</f>
        <v>102.64733584370001</v>
      </c>
      <c r="S50" s="137">
        <f>[2]datos!BF292</f>
        <v>107.0807890259</v>
      </c>
      <c r="T50" s="137">
        <f>[2]datos!BI292</f>
        <v>94.061366814400003</v>
      </c>
      <c r="U50" s="137">
        <f>[2]datos!BL292</f>
        <v>97.416207350400001</v>
      </c>
      <c r="V50" s="137">
        <f>[2]datos!BO292</f>
        <v>90.128420185600007</v>
      </c>
      <c r="W50" s="137">
        <f>[2]datos!BR292</f>
        <v>142.14426365969999</v>
      </c>
      <c r="X50" s="137">
        <f>[2]datos!BU292</f>
        <v>100.3907590331</v>
      </c>
      <c r="Y50" s="137">
        <f>[2]datos!BX292</f>
        <v>97.793597386000002</v>
      </c>
      <c r="Z50" s="137">
        <f>[2]datos!CA292</f>
        <v>101.0017953792</v>
      </c>
      <c r="AA50" s="137">
        <f>[2]datos!CD292</f>
        <v>112.21177846739999</v>
      </c>
      <c r="AB50" s="137">
        <f>[2]datos!CG292</f>
        <v>105.6843369651</v>
      </c>
      <c r="AC50" s="137">
        <f>[2]datos!CJ292</f>
        <v>93.991655801899995</v>
      </c>
      <c r="AD50" s="137">
        <f>[2]datos!CM292</f>
        <v>99.483753763799996</v>
      </c>
      <c r="AE50" s="137">
        <f>[2]datos!CP292</f>
        <v>99.089278448900004</v>
      </c>
      <c r="AF50" s="137">
        <f>[2]datos!CS292</f>
        <v>91.941319767699994</v>
      </c>
      <c r="AG50" s="137">
        <f>[2]datos!CV292</f>
        <v>104.3804599865</v>
      </c>
      <c r="AH50" s="137">
        <f>[2]datos!CY292</f>
        <v>95.458679841999995</v>
      </c>
      <c r="AI50" s="137">
        <f>[3]Datos!E292</f>
        <v>101.424199309589</v>
      </c>
      <c r="AK50" s="137"/>
      <c r="AL50" s="137"/>
    </row>
    <row r="51" spans="1:38" x14ac:dyDescent="0.25">
      <c r="A51" s="295">
        <v>42767</v>
      </c>
      <c r="B51" s="137">
        <f>[2]datos!D293</f>
        <v>100.1898767366</v>
      </c>
      <c r="C51" s="137">
        <f>[2]datos!G293</f>
        <v>109.7652868272</v>
      </c>
      <c r="D51" s="137">
        <f>[2]datos!J293</f>
        <v>113.3629501402</v>
      </c>
      <c r="E51" s="137">
        <f>[2]datos!M293</f>
        <v>101.6234874779</v>
      </c>
      <c r="F51" s="137">
        <f>[2]datos!P293</f>
        <v>107.5345009004</v>
      </c>
      <c r="G51" s="137">
        <f>[2]datos!S293</f>
        <v>97.058935296399994</v>
      </c>
      <c r="H51" s="137">
        <f>[2]datos!V293</f>
        <v>97.058935296399994</v>
      </c>
      <c r="I51" s="137">
        <f>[2]datos!AB293</f>
        <v>99.469367454199997</v>
      </c>
      <c r="J51" s="137">
        <f>[2]datos!AE293</f>
        <v>96.886236051799997</v>
      </c>
      <c r="K51" s="137">
        <f>[2]datos!AH293</f>
        <v>115.9936103061</v>
      </c>
      <c r="L51" s="137">
        <f>[2]datos!AK293</f>
        <v>94.334848953999995</v>
      </c>
      <c r="M51" s="137">
        <f>[2]datos!AN293</f>
        <v>98.832849161200002</v>
      </c>
      <c r="N51" s="137">
        <f>[2]datos!AQ293</f>
        <v>96.480655951200006</v>
      </c>
      <c r="O51" s="137">
        <f>[2]datos!AT293</f>
        <v>95.756663778399997</v>
      </c>
      <c r="P51" s="137">
        <f>[2]datos!AW293</f>
        <v>97.707675996500001</v>
      </c>
      <c r="Q51" s="137">
        <f>[2]datos!AZ293</f>
        <v>91.423873170099995</v>
      </c>
      <c r="R51" s="137">
        <f>[2]datos!BC293</f>
        <v>101.5616682917</v>
      </c>
      <c r="S51" s="137">
        <f>[2]datos!BF293</f>
        <v>101.8902968296</v>
      </c>
      <c r="T51" s="137">
        <f>[2]datos!BI293</f>
        <v>105.75907709010001</v>
      </c>
      <c r="U51" s="137">
        <f>[2]datos!BL293</f>
        <v>96.782200233200001</v>
      </c>
      <c r="V51" s="137">
        <f>[2]datos!BO293</f>
        <v>106.8373004523</v>
      </c>
      <c r="W51" s="137">
        <f>[2]datos!BR293</f>
        <v>139.01630456090001</v>
      </c>
      <c r="X51" s="137">
        <f>[2]datos!BU293</f>
        <v>104.227402879</v>
      </c>
      <c r="Y51" s="137">
        <f>[2]datos!BX293</f>
        <v>97.087747938600003</v>
      </c>
      <c r="Z51" s="137">
        <f>[2]datos!CA293</f>
        <v>100.5530164844</v>
      </c>
      <c r="AA51" s="137">
        <f>[2]datos!CD293</f>
        <v>109.5741086269</v>
      </c>
      <c r="AB51" s="137">
        <f>[2]datos!CG293</f>
        <v>105.62819075109999</v>
      </c>
      <c r="AC51" s="137">
        <f>[2]datos!CJ293</f>
        <v>92.239482479800003</v>
      </c>
      <c r="AD51" s="137">
        <f>[2]datos!CM293</f>
        <v>99.650291522200007</v>
      </c>
      <c r="AE51" s="137">
        <f>[2]datos!CP293</f>
        <v>97.816773377999993</v>
      </c>
      <c r="AF51" s="137">
        <f>[2]datos!CS293</f>
        <v>92.241812495700003</v>
      </c>
      <c r="AG51" s="137">
        <f>[2]datos!CV293</f>
        <v>96.813513792899997</v>
      </c>
      <c r="AH51" s="137">
        <f>[2]datos!CY293</f>
        <v>93.026221274500003</v>
      </c>
      <c r="AI51" s="137">
        <f>[3]Datos!E293</f>
        <v>101.774874720951</v>
      </c>
      <c r="AK51" s="137"/>
      <c r="AL51" s="137"/>
    </row>
    <row r="52" spans="1:38" x14ac:dyDescent="0.25">
      <c r="A52" s="295">
        <v>42795</v>
      </c>
      <c r="B52" s="137">
        <f>[2]datos!D294</f>
        <v>100.90250012120001</v>
      </c>
      <c r="C52" s="137">
        <f>[2]datos!G294</f>
        <v>110.03181691490001</v>
      </c>
      <c r="D52" s="137">
        <f>[2]datos!J294</f>
        <v>113.6014301795</v>
      </c>
      <c r="E52" s="137">
        <f>[2]datos!M294</f>
        <v>102.7088725127</v>
      </c>
      <c r="F52" s="137">
        <f>[2]datos!P294</f>
        <v>105.78331186689999</v>
      </c>
      <c r="G52" s="137">
        <f>[2]datos!S294</f>
        <v>99.849730227099997</v>
      </c>
      <c r="H52" s="137">
        <f>[2]datos!V294</f>
        <v>99.849730227099997</v>
      </c>
      <c r="I52" s="137">
        <f>[2]datos!AB294</f>
        <v>100.6902193295</v>
      </c>
      <c r="J52" s="137">
        <f>[2]datos!AE294</f>
        <v>98.436412907900007</v>
      </c>
      <c r="K52" s="137">
        <f>[2]datos!AH294</f>
        <v>114.265542435</v>
      </c>
      <c r="L52" s="137">
        <f>[2]datos!AK294</f>
        <v>96.386700390399994</v>
      </c>
      <c r="M52" s="137">
        <f>[2]datos!AN294</f>
        <v>99.190291841999993</v>
      </c>
      <c r="N52" s="137">
        <f>[2]datos!AQ294</f>
        <v>96.737458682500005</v>
      </c>
      <c r="O52" s="137">
        <f>[2]datos!AT294</f>
        <v>93.215869352799999</v>
      </c>
      <c r="P52" s="137">
        <f>[2]datos!AW294</f>
        <v>98.477610104099995</v>
      </c>
      <c r="Q52" s="137">
        <f>[2]datos!AZ294</f>
        <v>92.773784526499995</v>
      </c>
      <c r="R52" s="137">
        <f>[2]datos!BC294</f>
        <v>99.034383129099993</v>
      </c>
      <c r="S52" s="137">
        <f>[2]datos!BF294</f>
        <v>99.789935064999995</v>
      </c>
      <c r="T52" s="137">
        <f>[2]datos!BI294</f>
        <v>104.91580118660001</v>
      </c>
      <c r="U52" s="137">
        <f>[2]datos!BL294</f>
        <v>95.755256485000004</v>
      </c>
      <c r="V52" s="137">
        <f>[2]datos!BO294</f>
        <v>93.603434104900003</v>
      </c>
      <c r="W52" s="137">
        <f>[2]datos!BR294</f>
        <v>148.89463081330001</v>
      </c>
      <c r="X52" s="137">
        <f>[2]datos!BU294</f>
        <v>100.7347317517</v>
      </c>
      <c r="Y52" s="137">
        <f>[2]datos!BX294</f>
        <v>96.465229091500007</v>
      </c>
      <c r="Z52" s="137">
        <f>[2]datos!CA294</f>
        <v>100.0921495101</v>
      </c>
      <c r="AA52" s="137">
        <f>[2]datos!CD294</f>
        <v>106.4038259222</v>
      </c>
      <c r="AB52" s="137">
        <f>[2]datos!CG294</f>
        <v>105.48629776040001</v>
      </c>
      <c r="AC52" s="137">
        <f>[2]datos!CJ294</f>
        <v>94.541883485599996</v>
      </c>
      <c r="AD52" s="137">
        <f>[2]datos!CM294</f>
        <v>101.9802639601</v>
      </c>
      <c r="AE52" s="137">
        <f>[2]datos!CP294</f>
        <v>96.820452628499993</v>
      </c>
      <c r="AF52" s="137">
        <f>[2]datos!CS294</f>
        <v>94.051342148800003</v>
      </c>
      <c r="AG52" s="137">
        <f>[2]datos!CV294</f>
        <v>90.933445363800004</v>
      </c>
      <c r="AH52" s="137">
        <f>[2]datos!CY294</f>
        <v>91.836134835300001</v>
      </c>
      <c r="AI52" s="137">
        <f>[3]Datos!E294</f>
        <v>100.696125706785</v>
      </c>
      <c r="AK52" s="137"/>
      <c r="AL52" s="137"/>
    </row>
    <row r="53" spans="1:38" x14ac:dyDescent="0.25">
      <c r="A53" s="295">
        <v>42826</v>
      </c>
      <c r="B53" s="137">
        <f>[2]datos!D295</f>
        <v>99.812404381799993</v>
      </c>
      <c r="C53" s="137">
        <f>[2]datos!G295</f>
        <v>110.3098443542</v>
      </c>
      <c r="D53" s="137">
        <f>[2]datos!J295</f>
        <v>113.0880658752</v>
      </c>
      <c r="E53" s="137">
        <f>[2]datos!M295</f>
        <v>105.1573289146</v>
      </c>
      <c r="F53" s="137">
        <f>[2]datos!P295</f>
        <v>99.910848008000002</v>
      </c>
      <c r="G53" s="137">
        <f>[2]datos!S295</f>
        <v>97.133052242399998</v>
      </c>
      <c r="H53" s="137">
        <f>[2]datos!V295</f>
        <v>97.133052242399998</v>
      </c>
      <c r="I53" s="137">
        <f>[2]datos!AB295</f>
        <v>95.684349205199993</v>
      </c>
      <c r="J53" s="137">
        <f>[2]datos!AE295</f>
        <v>92.348767752900002</v>
      </c>
      <c r="K53" s="137">
        <f>[2]datos!AH295</f>
        <v>111.6790090877</v>
      </c>
      <c r="L53" s="137">
        <f>[2]datos!AK295</f>
        <v>95.549479003200005</v>
      </c>
      <c r="M53" s="137">
        <f>[2]datos!AN295</f>
        <v>99.238581251100001</v>
      </c>
      <c r="N53" s="137">
        <f>[2]datos!AQ295</f>
        <v>96.472923229100005</v>
      </c>
      <c r="O53" s="137">
        <f>[2]datos!AT295</f>
        <v>96.994281490199995</v>
      </c>
      <c r="P53" s="137">
        <f>[2]datos!AW295</f>
        <v>100.1124913064</v>
      </c>
      <c r="Q53" s="137">
        <f>[2]datos!AZ295</f>
        <v>90.415571608899995</v>
      </c>
      <c r="R53" s="137">
        <f>[2]datos!BC295</f>
        <v>97.748735220300006</v>
      </c>
      <c r="S53" s="137">
        <f>[2]datos!BF295</f>
        <v>100.7274528505</v>
      </c>
      <c r="T53" s="137">
        <f>[2]datos!BI295</f>
        <v>104.6072061254</v>
      </c>
      <c r="U53" s="137">
        <f>[2]datos!BL295</f>
        <v>97.286932693099999</v>
      </c>
      <c r="V53" s="137">
        <f>[2]datos!BO295</f>
        <v>92.448075400700006</v>
      </c>
      <c r="W53" s="137">
        <f>[2]datos!BR295</f>
        <v>137.0390731247</v>
      </c>
      <c r="X53" s="137">
        <f>[2]datos!BU295</f>
        <v>101.86037251330001</v>
      </c>
      <c r="Y53" s="137">
        <f>[2]datos!BX295</f>
        <v>97.855390678700005</v>
      </c>
      <c r="Z53" s="137">
        <f>[2]datos!CA295</f>
        <v>99.982274066399995</v>
      </c>
      <c r="AA53" s="137">
        <f>[2]datos!CD295</f>
        <v>104.84267111299999</v>
      </c>
      <c r="AB53" s="137">
        <f>[2]datos!CG295</f>
        <v>104.061682229</v>
      </c>
      <c r="AC53" s="137">
        <f>[2]datos!CJ295</f>
        <v>95.965002803700003</v>
      </c>
      <c r="AD53" s="137">
        <f>[2]datos!CM295</f>
        <v>100.34663649309999</v>
      </c>
      <c r="AE53" s="137">
        <f>[2]datos!CP295</f>
        <v>96.714734367000005</v>
      </c>
      <c r="AF53" s="137">
        <f>[2]datos!CS295</f>
        <v>94.136511148899999</v>
      </c>
      <c r="AG53" s="137">
        <f>[2]datos!CV295</f>
        <v>97.6988071631</v>
      </c>
      <c r="AH53" s="137">
        <f>[2]datos!CY295</f>
        <v>95.0684941417</v>
      </c>
      <c r="AI53" s="137">
        <f>[3]Datos!E295</f>
        <v>100.288522295428</v>
      </c>
      <c r="AK53" s="137"/>
      <c r="AL53" s="137"/>
    </row>
    <row r="54" spans="1:38" x14ac:dyDescent="0.25">
      <c r="A54" s="295">
        <v>42856</v>
      </c>
      <c r="B54" s="137">
        <f>[2]datos!D296</f>
        <v>99.845259638900004</v>
      </c>
      <c r="C54" s="137">
        <f>[2]datos!G296</f>
        <v>110.57625632769999</v>
      </c>
      <c r="D54" s="137">
        <f>[2]datos!J296</f>
        <v>113.1260916439</v>
      </c>
      <c r="E54" s="137">
        <f>[2]datos!M296</f>
        <v>104.3152124682</v>
      </c>
      <c r="F54" s="137">
        <f>[2]datos!P296</f>
        <v>109.75551973109999</v>
      </c>
      <c r="G54" s="137">
        <f>[2]datos!S296</f>
        <v>99.133700572199999</v>
      </c>
      <c r="H54" s="137">
        <f>[2]datos!V296</f>
        <v>99.133700572199999</v>
      </c>
      <c r="I54" s="137">
        <f>[2]datos!AB296</f>
        <v>97.431943695800001</v>
      </c>
      <c r="J54" s="137">
        <f>[2]datos!AE296</f>
        <v>96.174488940700002</v>
      </c>
      <c r="K54" s="137">
        <f>[2]datos!AH296</f>
        <v>106.9773492246</v>
      </c>
      <c r="L54" s="137">
        <f>[2]datos!AK296</f>
        <v>92.947376947699993</v>
      </c>
      <c r="M54" s="137">
        <f>[2]datos!AN296</f>
        <v>98.667773030199996</v>
      </c>
      <c r="N54" s="137">
        <f>[2]datos!AQ296</f>
        <v>96.182590032199997</v>
      </c>
      <c r="O54" s="137">
        <f>[2]datos!AT296</f>
        <v>93.843194706999995</v>
      </c>
      <c r="P54" s="137">
        <f>[2]datos!AW296</f>
        <v>99.064008575800003</v>
      </c>
      <c r="Q54" s="137">
        <f>[2]datos!AZ296</f>
        <v>93.684668799899995</v>
      </c>
      <c r="R54" s="137">
        <f>[2]datos!BC296</f>
        <v>100.5838155908</v>
      </c>
      <c r="S54" s="137">
        <f>[2]datos!BF296</f>
        <v>99.439462788599997</v>
      </c>
      <c r="T54" s="137">
        <f>[2]datos!BI296</f>
        <v>98.324172491499993</v>
      </c>
      <c r="U54" s="137">
        <f>[2]datos!BL296</f>
        <v>95.536332602900004</v>
      </c>
      <c r="V54" s="137">
        <f>[2]datos!BO296</f>
        <v>98.195668690199994</v>
      </c>
      <c r="W54" s="137">
        <f>[2]datos!BR296</f>
        <v>137.3752682992</v>
      </c>
      <c r="X54" s="137">
        <f>[2]datos!BU296</f>
        <v>99.308214463599995</v>
      </c>
      <c r="Y54" s="137">
        <f>[2]datos!BX296</f>
        <v>97.181754401099994</v>
      </c>
      <c r="Z54" s="137">
        <f>[2]datos!CA296</f>
        <v>99.480340346700004</v>
      </c>
      <c r="AA54" s="137">
        <f>[2]datos!CD296</f>
        <v>105.93455629339999</v>
      </c>
      <c r="AB54" s="137">
        <f>[2]datos!CG296</f>
        <v>102.504829367</v>
      </c>
      <c r="AC54" s="137">
        <f>[2]datos!CJ296</f>
        <v>97.177968671100004</v>
      </c>
      <c r="AD54" s="137">
        <f>[2]datos!CM296</f>
        <v>100.0869335335</v>
      </c>
      <c r="AE54" s="137">
        <f>[2]datos!CP296</f>
        <v>99.205876194799998</v>
      </c>
      <c r="AF54" s="137">
        <f>[2]datos!CS296</f>
        <v>94.750098257299996</v>
      </c>
      <c r="AG54" s="137">
        <f>[2]datos!CV296</f>
        <v>95.542136444299999</v>
      </c>
      <c r="AH54" s="137">
        <f>[2]datos!CY296</f>
        <v>96.139337550400001</v>
      </c>
      <c r="AI54" s="137">
        <f>[3]Datos!E296</f>
        <v>100.073068240899</v>
      </c>
      <c r="AK54" s="137"/>
      <c r="AL54" s="137"/>
    </row>
    <row r="55" spans="1:38" x14ac:dyDescent="0.25">
      <c r="A55" s="295">
        <v>42887</v>
      </c>
      <c r="B55" s="137">
        <f>[2]datos!D297</f>
        <v>99.8944562378</v>
      </c>
      <c r="C55" s="137">
        <f>[2]datos!G297</f>
        <v>109.5093614356</v>
      </c>
      <c r="D55" s="137">
        <f>[2]datos!J297</f>
        <v>111.92145814</v>
      </c>
      <c r="E55" s="137">
        <f>[2]datos!M297</f>
        <v>104.59696112410001</v>
      </c>
      <c r="F55" s="137">
        <f>[2]datos!P297</f>
        <v>107.6548605526</v>
      </c>
      <c r="G55" s="137">
        <f>[2]datos!S297</f>
        <v>99.116609808800007</v>
      </c>
      <c r="H55" s="137">
        <f>[2]datos!V297</f>
        <v>99.116609808800007</v>
      </c>
      <c r="I55" s="137">
        <f>[2]datos!AB297</f>
        <v>99.820676507300007</v>
      </c>
      <c r="J55" s="137">
        <f>[2]datos!AE297</f>
        <v>99.481195935299993</v>
      </c>
      <c r="K55" s="137">
        <f>[2]datos!AH297</f>
        <v>103.5007331229</v>
      </c>
      <c r="L55" s="137">
        <f>[2]datos!AK297</f>
        <v>97.889126310699993</v>
      </c>
      <c r="M55" s="137">
        <f>[2]datos!AN297</f>
        <v>98.272196030100005</v>
      </c>
      <c r="N55" s="137">
        <f>[2]datos!AQ297</f>
        <v>96.401623996500007</v>
      </c>
      <c r="O55" s="137">
        <f>[2]datos!AT297</f>
        <v>97.063417237500005</v>
      </c>
      <c r="P55" s="137">
        <f>[2]datos!AW297</f>
        <v>98.047709029900005</v>
      </c>
      <c r="Q55" s="137">
        <f>[2]datos!AZ297</f>
        <v>91.129408032499995</v>
      </c>
      <c r="R55" s="137">
        <f>[2]datos!BC297</f>
        <v>96.747066844800003</v>
      </c>
      <c r="S55" s="137">
        <f>[2]datos!BF297</f>
        <v>99.261267368899993</v>
      </c>
      <c r="T55" s="137">
        <f>[2]datos!BI297</f>
        <v>103.4345699956</v>
      </c>
      <c r="U55" s="137">
        <f>[2]datos!BL297</f>
        <v>98.465325638699994</v>
      </c>
      <c r="V55" s="137">
        <f>[2]datos!BO297</f>
        <v>90.435462330700005</v>
      </c>
      <c r="W55" s="137">
        <f>[2]datos!BR297</f>
        <v>127.47648457459999</v>
      </c>
      <c r="X55" s="137">
        <f>[2]datos!BU297</f>
        <v>100.72828815840001</v>
      </c>
      <c r="Y55" s="137">
        <f>[2]datos!BX297</f>
        <v>96.536036738299998</v>
      </c>
      <c r="Z55" s="137">
        <f>[2]datos!CA297</f>
        <v>98.852505904300003</v>
      </c>
      <c r="AA55" s="137">
        <f>[2]datos!CD297</f>
        <v>109.1216676774</v>
      </c>
      <c r="AB55" s="137">
        <f>[2]datos!CG297</f>
        <v>99.756116523399996</v>
      </c>
      <c r="AC55" s="137">
        <f>[2]datos!CJ297</f>
        <v>94.842273376999998</v>
      </c>
      <c r="AD55" s="137">
        <f>[2]datos!CM297</f>
        <v>100.35240252369999</v>
      </c>
      <c r="AE55" s="137">
        <f>[2]datos!CP297</f>
        <v>99.152279991100002</v>
      </c>
      <c r="AF55" s="137">
        <f>[2]datos!CS297</f>
        <v>93.303788750899997</v>
      </c>
      <c r="AG55" s="137">
        <f>[2]datos!CV297</f>
        <v>92.730499720200001</v>
      </c>
      <c r="AH55" s="137">
        <f>[2]datos!CY297</f>
        <v>94.423995308399995</v>
      </c>
      <c r="AI55" s="137">
        <f>[3]Datos!E297</f>
        <v>100.104831421878</v>
      </c>
      <c r="AK55" s="137"/>
      <c r="AL55" s="137"/>
    </row>
    <row r="56" spans="1:38" x14ac:dyDescent="0.25">
      <c r="A56" s="295">
        <v>42917</v>
      </c>
      <c r="B56" s="137">
        <f>[2]datos!D298</f>
        <v>99.136413572899997</v>
      </c>
      <c r="C56" s="137">
        <f>[2]datos!G298</f>
        <v>107.8037924899</v>
      </c>
      <c r="D56" s="137">
        <f>[2]datos!J298</f>
        <v>110.1546620071</v>
      </c>
      <c r="E56" s="137">
        <f>[2]datos!M298</f>
        <v>103.04390261</v>
      </c>
      <c r="F56" s="137">
        <f>[2]datos!P298</f>
        <v>105.54949727570001</v>
      </c>
      <c r="G56" s="137">
        <f>[2]datos!S298</f>
        <v>96.792876316700003</v>
      </c>
      <c r="H56" s="137">
        <f>[2]datos!V298</f>
        <v>96.792876316700003</v>
      </c>
      <c r="I56" s="137">
        <f>[2]datos!AB298</f>
        <v>97.711854536800004</v>
      </c>
      <c r="J56" s="137">
        <f>[2]datos!AE298</f>
        <v>96.743204868999996</v>
      </c>
      <c r="K56" s="137">
        <f>[2]datos!AH298</f>
        <v>107.5172860835</v>
      </c>
      <c r="L56" s="137">
        <f>[2]datos!AK298</f>
        <v>92.010449504600004</v>
      </c>
      <c r="M56" s="137">
        <f>[2]datos!AN298</f>
        <v>98.276071622299995</v>
      </c>
      <c r="N56" s="137">
        <f>[2]datos!AQ298</f>
        <v>96.999421921600003</v>
      </c>
      <c r="O56" s="137">
        <f>[2]datos!AT298</f>
        <v>96.543982802000002</v>
      </c>
      <c r="P56" s="137">
        <f>[2]datos!AW298</f>
        <v>96.593225239299997</v>
      </c>
      <c r="Q56" s="137">
        <f>[2]datos!AZ298</f>
        <v>91.312600325999995</v>
      </c>
      <c r="R56" s="137">
        <f>[2]datos!BC298</f>
        <v>98.547318756099997</v>
      </c>
      <c r="S56" s="137">
        <f>[2]datos!BF298</f>
        <v>101.0639456687</v>
      </c>
      <c r="T56" s="137">
        <f>[2]datos!BI298</f>
        <v>103.6885391747</v>
      </c>
      <c r="U56" s="137">
        <f>[2]datos!BL298</f>
        <v>100.4690320406</v>
      </c>
      <c r="V56" s="137">
        <f>[2]datos!BO298</f>
        <v>95.705294201599997</v>
      </c>
      <c r="W56" s="137">
        <f>[2]datos!BR298</f>
        <v>108.41384780209999</v>
      </c>
      <c r="X56" s="137">
        <f>[2]datos!BU298</f>
        <v>98.795910450600005</v>
      </c>
      <c r="Y56" s="137">
        <f>[2]datos!BX298</f>
        <v>97.512717339899993</v>
      </c>
      <c r="Z56" s="137">
        <f>[2]datos!CA298</f>
        <v>100.5121612371</v>
      </c>
      <c r="AA56" s="137">
        <f>[2]datos!CD298</f>
        <v>108.70211684189999</v>
      </c>
      <c r="AB56" s="137">
        <f>[2]datos!CG298</f>
        <v>99.230420818599995</v>
      </c>
      <c r="AC56" s="137">
        <f>[2]datos!CJ298</f>
        <v>98.365518410500002</v>
      </c>
      <c r="AD56" s="137">
        <f>[2]datos!CM298</f>
        <v>96.817859035699996</v>
      </c>
      <c r="AE56" s="137">
        <f>[2]datos!CP298</f>
        <v>98.8902192292</v>
      </c>
      <c r="AF56" s="137">
        <f>[2]datos!CS298</f>
        <v>95.590116964399996</v>
      </c>
      <c r="AG56" s="137">
        <f>[2]datos!CV298</f>
        <v>95.082042621400007</v>
      </c>
      <c r="AH56" s="137">
        <f>[2]datos!CY298</f>
        <v>93.873111323100005</v>
      </c>
      <c r="AI56" s="137">
        <f>[3]Datos!E298</f>
        <v>99.290408749420706</v>
      </c>
      <c r="AK56" s="137"/>
      <c r="AL56" s="137"/>
    </row>
    <row r="57" spans="1:38" x14ac:dyDescent="0.25">
      <c r="A57" s="295">
        <v>42948</v>
      </c>
      <c r="B57" s="137">
        <f>[2]datos!D299</f>
        <v>99.714891433000005</v>
      </c>
      <c r="C57" s="137">
        <f>[2]datos!G299</f>
        <v>105.3023924447</v>
      </c>
      <c r="D57" s="137">
        <f>[2]datos!J299</f>
        <v>107.27592886150001</v>
      </c>
      <c r="E57" s="137">
        <f>[2]datos!M299</f>
        <v>103.2916796475</v>
      </c>
      <c r="F57" s="137">
        <f>[2]datos!P299</f>
        <v>95.726236291000006</v>
      </c>
      <c r="G57" s="137">
        <f>[2]datos!S299</f>
        <v>96.955606147500006</v>
      </c>
      <c r="H57" s="137">
        <f>[2]datos!V299</f>
        <v>96.955606147500006</v>
      </c>
      <c r="I57" s="137">
        <f>[2]datos!AB299</f>
        <v>100.3310011345</v>
      </c>
      <c r="J57" s="137">
        <f>[2]datos!AE299</f>
        <v>100.3505620702</v>
      </c>
      <c r="K57" s="137">
        <f>[2]datos!AH299</f>
        <v>105.7492860927</v>
      </c>
      <c r="L57" s="137">
        <f>[2]datos!AK299</f>
        <v>94.258524653099997</v>
      </c>
      <c r="M57" s="137">
        <f>[2]datos!AN299</f>
        <v>98.860942125500003</v>
      </c>
      <c r="N57" s="137">
        <f>[2]datos!AQ299</f>
        <v>97.815543116200004</v>
      </c>
      <c r="O57" s="137">
        <f>[2]datos!AT299</f>
        <v>96.268044068500004</v>
      </c>
      <c r="P57" s="137">
        <f>[2]datos!AW299</f>
        <v>98.631092369300006</v>
      </c>
      <c r="Q57" s="137">
        <f>[2]datos!AZ299</f>
        <v>88.567349256599996</v>
      </c>
      <c r="R57" s="137">
        <f>[2]datos!BC299</f>
        <v>97.848924658499996</v>
      </c>
      <c r="S57" s="137">
        <f>[2]datos!BF299</f>
        <v>98.049222656400005</v>
      </c>
      <c r="T57" s="137">
        <f>[2]datos!BI299</f>
        <v>99.322931901999993</v>
      </c>
      <c r="U57" s="137">
        <f>[2]datos!BL299</f>
        <v>98.169134041999996</v>
      </c>
      <c r="V57" s="137">
        <f>[2]datos!BO299</f>
        <v>95.886754380300005</v>
      </c>
      <c r="W57" s="137">
        <f>[2]datos!BR299</f>
        <v>114.627988566</v>
      </c>
      <c r="X57" s="137">
        <f>[2]datos!BU299</f>
        <v>103.4283366953</v>
      </c>
      <c r="Y57" s="137">
        <f>[2]datos!BX299</f>
        <v>97.0005177723</v>
      </c>
      <c r="Z57" s="137">
        <f>[2]datos!CA299</f>
        <v>97.539971488199996</v>
      </c>
      <c r="AA57" s="137">
        <f>[2]datos!CD299</f>
        <v>108.4932638108</v>
      </c>
      <c r="AB57" s="137">
        <f>[2]datos!CG299</f>
        <v>100.9934849113</v>
      </c>
      <c r="AC57" s="137">
        <f>[2]datos!CJ299</f>
        <v>96.351648672799996</v>
      </c>
      <c r="AD57" s="137">
        <f>[2]datos!CM299</f>
        <v>98.864260246499995</v>
      </c>
      <c r="AE57" s="137">
        <f>[2]datos!CP299</f>
        <v>98.694373276799993</v>
      </c>
      <c r="AF57" s="137">
        <f>[2]datos!CS299</f>
        <v>96.913418185899999</v>
      </c>
      <c r="AG57" s="137">
        <f>[2]datos!CV299</f>
        <v>92.847901940100002</v>
      </c>
      <c r="AH57" s="137">
        <f>[2]datos!CY299</f>
        <v>94.071224483600005</v>
      </c>
      <c r="AI57" s="137">
        <f>[3]Datos!E299</f>
        <v>99.577451413766894</v>
      </c>
      <c r="AK57" s="137"/>
      <c r="AL57" s="137"/>
    </row>
    <row r="58" spans="1:38" x14ac:dyDescent="0.25">
      <c r="A58" s="295">
        <v>42979</v>
      </c>
      <c r="B58" s="137">
        <f>[2]datos!D300</f>
        <v>98.742316685299997</v>
      </c>
      <c r="C58" s="137">
        <f>[2]datos!G300</f>
        <v>98.1623111448</v>
      </c>
      <c r="D58" s="137">
        <f>[2]datos!J300</f>
        <v>95.233390450900004</v>
      </c>
      <c r="E58" s="137">
        <f>[2]datos!M300</f>
        <v>102.6848219078</v>
      </c>
      <c r="F58" s="137">
        <f>[2]datos!P300</f>
        <v>106.64393163050001</v>
      </c>
      <c r="G58" s="137">
        <f>[2]datos!S300</f>
        <v>97.8575456417</v>
      </c>
      <c r="H58" s="137">
        <f>[2]datos!V300</f>
        <v>97.8575456417</v>
      </c>
      <c r="I58" s="137">
        <f>[2]datos!AB300</f>
        <v>102.7026079964</v>
      </c>
      <c r="J58" s="137">
        <f>[2]datos!AE300</f>
        <v>103.87369461430001</v>
      </c>
      <c r="K58" s="137">
        <f>[2]datos!AH300</f>
        <v>103.4191090026</v>
      </c>
      <c r="L58" s="137">
        <f>[2]datos!AK300</f>
        <v>96.266107958600003</v>
      </c>
      <c r="M58" s="137">
        <f>[2]datos!AN300</f>
        <v>97.294270957699993</v>
      </c>
      <c r="N58" s="137">
        <f>[2]datos!AQ300</f>
        <v>97.465626453599995</v>
      </c>
      <c r="O58" s="137">
        <f>[2]datos!AT300</f>
        <v>95.7168102901</v>
      </c>
      <c r="P58" s="137">
        <f>[2]datos!AW300</f>
        <v>97.202347795099996</v>
      </c>
      <c r="Q58" s="137">
        <f>[2]datos!AZ300</f>
        <v>92.112436345399999</v>
      </c>
      <c r="R58" s="137">
        <f>[2]datos!BC300</f>
        <v>94.692918561400006</v>
      </c>
      <c r="S58" s="137">
        <f>[2]datos!BF300</f>
        <v>98.982588964800001</v>
      </c>
      <c r="T58" s="137">
        <f>[2]datos!BI300</f>
        <v>100.8402506732</v>
      </c>
      <c r="U58" s="137">
        <f>[2]datos!BL300</f>
        <v>97.460374662700005</v>
      </c>
      <c r="V58" s="137">
        <f>[2]datos!BO300</f>
        <v>103.51524690799999</v>
      </c>
      <c r="W58" s="137">
        <f>[2]datos!BR300</f>
        <v>95.549917488600002</v>
      </c>
      <c r="X58" s="137">
        <f>[2]datos!BU300</f>
        <v>94.648264033499999</v>
      </c>
      <c r="Y58" s="137">
        <f>[2]datos!BX300</f>
        <v>96.492492445799996</v>
      </c>
      <c r="Z58" s="137">
        <f>[2]datos!CA300</f>
        <v>97.948805809899994</v>
      </c>
      <c r="AA58" s="137">
        <f>[2]datos!CD300</f>
        <v>103.2671526187</v>
      </c>
      <c r="AB58" s="137">
        <f>[2]datos!CG300</f>
        <v>99.597627183200004</v>
      </c>
      <c r="AC58" s="137">
        <f>[2]datos!CJ300</f>
        <v>99.814264170900003</v>
      </c>
      <c r="AD58" s="137">
        <f>[2]datos!CM300</f>
        <v>97.835980425499997</v>
      </c>
      <c r="AE58" s="137">
        <f>[2]datos!CP300</f>
        <v>99.430329727900002</v>
      </c>
      <c r="AF58" s="137">
        <f>[2]datos!CS300</f>
        <v>95.207172527200001</v>
      </c>
      <c r="AG58" s="137">
        <f>[2]datos!CV300</f>
        <v>95.821836085499996</v>
      </c>
      <c r="AH58" s="137">
        <f>[2]datos!CY300</f>
        <v>97.339662282999996</v>
      </c>
      <c r="AI58" s="137">
        <f>[3]Datos!E300</f>
        <v>97.483947369492995</v>
      </c>
      <c r="AK58" s="137"/>
      <c r="AL58" s="137"/>
    </row>
    <row r="59" spans="1:38" x14ac:dyDescent="0.25">
      <c r="A59" s="295">
        <v>43009</v>
      </c>
      <c r="B59" s="137">
        <f>[2]datos!D301</f>
        <v>99.839376184700001</v>
      </c>
      <c r="C59" s="137">
        <f>[2]datos!G301</f>
        <v>103.84340458299999</v>
      </c>
      <c r="D59" s="137">
        <f>[2]datos!J301</f>
        <v>105.4680711557</v>
      </c>
      <c r="E59" s="137">
        <f>[2]datos!M301</f>
        <v>102.3148253863</v>
      </c>
      <c r="F59" s="137">
        <f>[2]datos!P301</f>
        <v>93.225275717700001</v>
      </c>
      <c r="G59" s="137">
        <f>[2]datos!S301</f>
        <v>94.790470942400006</v>
      </c>
      <c r="H59" s="137">
        <f>[2]datos!V301</f>
        <v>94.790470942400006</v>
      </c>
      <c r="I59" s="137">
        <f>[2]datos!AB301</f>
        <v>101.5882157595</v>
      </c>
      <c r="J59" s="137">
        <f>[2]datos!AE301</f>
        <v>100.5952706066</v>
      </c>
      <c r="K59" s="137">
        <f>[2]datos!AH301</f>
        <v>111.7867823986</v>
      </c>
      <c r="L59" s="137">
        <f>[2]datos!AK301</f>
        <v>95.686105063599996</v>
      </c>
      <c r="M59" s="137">
        <f>[2]datos!AN301</f>
        <v>98.976161003399994</v>
      </c>
      <c r="N59" s="137">
        <f>[2]datos!AQ301</f>
        <v>98.696135250400005</v>
      </c>
      <c r="O59" s="137">
        <f>[2]datos!AT301</f>
        <v>97.604880947799998</v>
      </c>
      <c r="P59" s="137">
        <f>[2]datos!AW301</f>
        <v>96.177881640099997</v>
      </c>
      <c r="Q59" s="137">
        <f>[2]datos!AZ301</f>
        <v>96.116001971700001</v>
      </c>
      <c r="R59" s="137">
        <f>[2]datos!BC301</f>
        <v>96.323499000300004</v>
      </c>
      <c r="S59" s="137">
        <f>[2]datos!BF301</f>
        <v>99.598434762599993</v>
      </c>
      <c r="T59" s="137">
        <f>[2]datos!BI301</f>
        <v>94.309782106699998</v>
      </c>
      <c r="U59" s="137">
        <f>[2]datos!BL301</f>
        <v>98.906083302900001</v>
      </c>
      <c r="V59" s="137">
        <f>[2]datos!BO301</f>
        <v>96.669743248100005</v>
      </c>
      <c r="W59" s="137">
        <f>[2]datos!BR301</f>
        <v>93.911956645999993</v>
      </c>
      <c r="X59" s="137">
        <f>[2]datos!BU301</f>
        <v>98.238633393900002</v>
      </c>
      <c r="Y59" s="137">
        <f>[2]datos!BX301</f>
        <v>98.844733692800006</v>
      </c>
      <c r="Z59" s="137">
        <f>[2]datos!CA301</f>
        <v>99.199147295100005</v>
      </c>
      <c r="AA59" s="137">
        <f>[2]datos!CD301</f>
        <v>105.4963519568</v>
      </c>
      <c r="AB59" s="137">
        <f>[2]datos!CG301</f>
        <v>99.267487926300007</v>
      </c>
      <c r="AC59" s="137">
        <f>[2]datos!CJ301</f>
        <v>97.033486378500001</v>
      </c>
      <c r="AD59" s="137">
        <f>[2]datos!CM301</f>
        <v>99.690815757600006</v>
      </c>
      <c r="AE59" s="137">
        <f>[2]datos!CP301</f>
        <v>98.855252740599994</v>
      </c>
      <c r="AF59" s="137">
        <f>[2]datos!CS301</f>
        <v>99.434988499200003</v>
      </c>
      <c r="AG59" s="137">
        <f>[2]datos!CV301</f>
        <v>97.7682313894</v>
      </c>
      <c r="AH59" s="137">
        <f>[2]datos!CY301</f>
        <v>95.962829919900003</v>
      </c>
      <c r="AI59" s="137">
        <f>[3]Datos!E301</f>
        <v>98.8029264298237</v>
      </c>
      <c r="AK59" s="137"/>
      <c r="AL59" s="137"/>
    </row>
    <row r="60" spans="1:38" x14ac:dyDescent="0.25">
      <c r="A60" s="295">
        <v>43040</v>
      </c>
      <c r="B60" s="137">
        <f>[2]datos!D302</f>
        <v>100.059583074</v>
      </c>
      <c r="C60" s="137">
        <f>[2]datos!G302</f>
        <v>103.8148772895</v>
      </c>
      <c r="D60" s="137">
        <f>[2]datos!J302</f>
        <v>103.96914998859999</v>
      </c>
      <c r="E60" s="137">
        <f>[2]datos!M302</f>
        <v>102.9930966796</v>
      </c>
      <c r="F60" s="137">
        <f>[2]datos!P302</f>
        <v>106.90411180949999</v>
      </c>
      <c r="G60" s="137">
        <f>[2]datos!S302</f>
        <v>102.137090935</v>
      </c>
      <c r="H60" s="137">
        <f>[2]datos!V302</f>
        <v>102.137090935</v>
      </c>
      <c r="I60" s="137">
        <f>[2]datos!AB302</f>
        <v>98.993149917400004</v>
      </c>
      <c r="J60" s="137">
        <f>[2]datos!AE302</f>
        <v>96.798723077899993</v>
      </c>
      <c r="K60" s="137">
        <f>[2]datos!AH302</f>
        <v>110.9289285263</v>
      </c>
      <c r="L60" s="137">
        <f>[2]datos!AK302</f>
        <v>98.141268652999997</v>
      </c>
      <c r="M60" s="137">
        <f>[2]datos!AN302</f>
        <v>99.318184475899997</v>
      </c>
      <c r="N60" s="137">
        <f>[2]datos!AQ302</f>
        <v>99.224862475600005</v>
      </c>
      <c r="O60" s="137">
        <f>[2]datos!AT302</f>
        <v>99.981281328799994</v>
      </c>
      <c r="P60" s="137">
        <f>[2]datos!AW302</f>
        <v>97.202504039299995</v>
      </c>
      <c r="Q60" s="137">
        <f>[2]datos!AZ302</f>
        <v>94.466540718299996</v>
      </c>
      <c r="R60" s="137">
        <f>[2]datos!BC302</f>
        <v>98.062383423300005</v>
      </c>
      <c r="S60" s="137">
        <f>[2]datos!BF302</f>
        <v>98.833307232799996</v>
      </c>
      <c r="T60" s="137">
        <f>[2]datos!BI302</f>
        <v>101.13337270460001</v>
      </c>
      <c r="U60" s="137">
        <f>[2]datos!BL302</f>
        <v>97.874567806000002</v>
      </c>
      <c r="V60" s="137">
        <f>[2]datos!BO302</f>
        <v>100.0142654328</v>
      </c>
      <c r="W60" s="137">
        <f>[2]datos!BR302</f>
        <v>101.8097864371</v>
      </c>
      <c r="X60" s="137">
        <f>[2]datos!BU302</f>
        <v>99.751389408799994</v>
      </c>
      <c r="Y60" s="137">
        <f>[2]datos!BX302</f>
        <v>97.237911739500007</v>
      </c>
      <c r="Z60" s="137">
        <f>[2]datos!CA302</f>
        <v>100.4867379775</v>
      </c>
      <c r="AA60" s="137">
        <f>[2]datos!CD302</f>
        <v>106.4345990754</v>
      </c>
      <c r="AB60" s="137">
        <f>[2]datos!CG302</f>
        <v>97.565450892100003</v>
      </c>
      <c r="AC60" s="137">
        <f>[2]datos!CJ302</f>
        <v>101.2911092162</v>
      </c>
      <c r="AD60" s="137">
        <f>[2]datos!CM302</f>
        <v>99.632776329400002</v>
      </c>
      <c r="AE60" s="137">
        <f>[2]datos!CP302</f>
        <v>97.839661705300003</v>
      </c>
      <c r="AF60" s="137">
        <f>[2]datos!CS302</f>
        <v>97.675842789200004</v>
      </c>
      <c r="AG60" s="137">
        <f>[2]datos!CV302</f>
        <v>90.655789816500004</v>
      </c>
      <c r="AH60" s="137">
        <f>[2]datos!CY302</f>
        <v>97.734465631199996</v>
      </c>
      <c r="AI60" s="137">
        <f>[3]Datos!E302</f>
        <v>99.941769006941499</v>
      </c>
      <c r="AK60" s="137"/>
      <c r="AL60" s="137"/>
    </row>
    <row r="61" spans="1:38" x14ac:dyDescent="0.25">
      <c r="A61" s="295">
        <v>43070</v>
      </c>
      <c r="B61" s="137">
        <f>[2]datos!D303</f>
        <v>100.7290967619</v>
      </c>
      <c r="C61" s="137">
        <f>[2]datos!G303</f>
        <v>103.749144413</v>
      </c>
      <c r="D61" s="137">
        <f>[2]datos!J303</f>
        <v>103.9080427767</v>
      </c>
      <c r="E61" s="137">
        <f>[2]datos!M303</f>
        <v>100.9348546941</v>
      </c>
      <c r="F61" s="137">
        <f>[2]datos!P303</f>
        <v>113.4602299938</v>
      </c>
      <c r="G61" s="137">
        <f>[2]datos!S303</f>
        <v>98.195854728399993</v>
      </c>
      <c r="H61" s="137">
        <f>[2]datos!V303</f>
        <v>98.195854728399993</v>
      </c>
      <c r="I61" s="137">
        <f>[2]datos!AB303</f>
        <v>103.8233360942</v>
      </c>
      <c r="J61" s="137">
        <f>[2]datos!AE303</f>
        <v>103.5962921105</v>
      </c>
      <c r="K61" s="137">
        <f>[2]datos!AH303</f>
        <v>112.124850288</v>
      </c>
      <c r="L61" s="137">
        <f>[2]datos!AK303</f>
        <v>95.701766919799994</v>
      </c>
      <c r="M61" s="137">
        <f>[2]datos!AN303</f>
        <v>99.281232996900002</v>
      </c>
      <c r="N61" s="137">
        <f>[2]datos!AQ303</f>
        <v>99.216488878800007</v>
      </c>
      <c r="O61" s="137">
        <f>[2]datos!AT303</f>
        <v>98.987916675400001</v>
      </c>
      <c r="P61" s="137">
        <f>[2]datos!AW303</f>
        <v>96.099575893400001</v>
      </c>
      <c r="Q61" s="137">
        <f>[2]datos!AZ303</f>
        <v>94.890465413599998</v>
      </c>
      <c r="R61" s="137">
        <f>[2]datos!BC303</f>
        <v>99.508577582100003</v>
      </c>
      <c r="S61" s="137">
        <f>[2]datos!BF303</f>
        <v>101.3344217578</v>
      </c>
      <c r="T61" s="137">
        <f>[2]datos!BI303</f>
        <v>102.7927556624</v>
      </c>
      <c r="U61" s="137">
        <f>[2]datos!BL303</f>
        <v>97.938389906099999</v>
      </c>
      <c r="V61" s="137">
        <f>[2]datos!BO303</f>
        <v>100.1924105579</v>
      </c>
      <c r="W61" s="137">
        <f>[2]datos!BR303</f>
        <v>97.557287986199995</v>
      </c>
      <c r="X61" s="137">
        <f>[2]datos!BU303</f>
        <v>100.6528725695</v>
      </c>
      <c r="Y61" s="137">
        <f>[2]datos!BX303</f>
        <v>97.6048051888</v>
      </c>
      <c r="Z61" s="137">
        <f>[2]datos!CA303</f>
        <v>102.0471820512</v>
      </c>
      <c r="AA61" s="137">
        <f>[2]datos!CD303</f>
        <v>106.13684799009999</v>
      </c>
      <c r="AB61" s="137">
        <f>[2]datos!CG303</f>
        <v>100.0091435909</v>
      </c>
      <c r="AC61" s="137">
        <f>[2]datos!CJ303</f>
        <v>101.32662396630001</v>
      </c>
      <c r="AD61" s="137">
        <f>[2]datos!CM303</f>
        <v>100.0399329785</v>
      </c>
      <c r="AE61" s="137">
        <f>[2]datos!CP303</f>
        <v>99.660134017000004</v>
      </c>
      <c r="AF61" s="137">
        <f>[2]datos!CS303</f>
        <v>97.237715937000004</v>
      </c>
      <c r="AG61" s="137">
        <f>[2]datos!CV303</f>
        <v>105.54863208979999</v>
      </c>
      <c r="AH61" s="137">
        <f>[2]datos!CY303</f>
        <v>98.318582693400003</v>
      </c>
      <c r="AI61" s="137">
        <f>[3]Datos!E303</f>
        <v>99.780084349901102</v>
      </c>
      <c r="AK61" s="137"/>
      <c r="AL61" s="137"/>
    </row>
    <row r="62" spans="1:38" x14ac:dyDescent="0.25">
      <c r="A62" s="295">
        <v>43101</v>
      </c>
      <c r="B62" s="137">
        <f>[2]datos!D304</f>
        <v>99.855400293900004</v>
      </c>
      <c r="C62" s="137">
        <f>[2]datos!G304</f>
        <v>104.9222769711</v>
      </c>
      <c r="D62" s="137">
        <f>[2]datos!J304</f>
        <v>106.5150190566</v>
      </c>
      <c r="E62" s="137">
        <f>[2]datos!M304</f>
        <v>101.9991031375</v>
      </c>
      <c r="F62" s="137">
        <f>[2]datos!P304</f>
        <v>101.0290678094</v>
      </c>
      <c r="G62" s="137">
        <f>[2]datos!S304</f>
        <v>100.35335179010001</v>
      </c>
      <c r="H62" s="137">
        <f>[2]datos!V304</f>
        <v>100.35335179010001</v>
      </c>
      <c r="I62" s="137">
        <f>[2]datos!AB304</f>
        <v>101.1116041514</v>
      </c>
      <c r="J62" s="137">
        <f>[2]datos!AE304</f>
        <v>99.840456609</v>
      </c>
      <c r="K62" s="137">
        <f>[2]datos!AH304</f>
        <v>106.7084434807</v>
      </c>
      <c r="L62" s="137">
        <f>[2]datos!AK304</f>
        <v>101.8925324544</v>
      </c>
      <c r="M62" s="137">
        <f>[2]datos!AN304</f>
        <v>98.521271909600003</v>
      </c>
      <c r="N62" s="137">
        <f>[2]datos!AQ304</f>
        <v>99.221968835200002</v>
      </c>
      <c r="O62" s="137">
        <f>[2]datos!AT304</f>
        <v>98.398714205999994</v>
      </c>
      <c r="P62" s="137">
        <f>[2]datos!AW304</f>
        <v>95.658834480199999</v>
      </c>
      <c r="Q62" s="137">
        <f>[2]datos!AZ304</f>
        <v>96.746547115699997</v>
      </c>
      <c r="R62" s="137">
        <f>[2]datos!BC304</f>
        <v>98.117244267000004</v>
      </c>
      <c r="S62" s="137">
        <f>[2]datos!BF304</f>
        <v>98.776399156899998</v>
      </c>
      <c r="T62" s="137">
        <f>[2]datos!BI304</f>
        <v>103.02649015590001</v>
      </c>
      <c r="U62" s="137">
        <f>[2]datos!BL304</f>
        <v>97.515945721500003</v>
      </c>
      <c r="V62" s="137">
        <f>[2]datos!BO304</f>
        <v>102.28509573709999</v>
      </c>
      <c r="W62" s="137">
        <f>[2]datos!BR304</f>
        <v>102.4579261482</v>
      </c>
      <c r="X62" s="137">
        <f>[2]datos!BU304</f>
        <v>102.60583426079999</v>
      </c>
      <c r="Y62" s="137">
        <f>[2]datos!BX304</f>
        <v>98.414153271299995</v>
      </c>
      <c r="Z62" s="137">
        <f>[2]datos!CA304</f>
        <v>101.9587120788</v>
      </c>
      <c r="AA62" s="137">
        <f>[2]datos!CD304</f>
        <v>100.54471513049999</v>
      </c>
      <c r="AB62" s="137">
        <f>[2]datos!CG304</f>
        <v>99.428869148999993</v>
      </c>
      <c r="AC62" s="137">
        <f>[2]datos!CJ304</f>
        <v>98.714063758199998</v>
      </c>
      <c r="AD62" s="137">
        <f>[2]datos!CM304</f>
        <v>99.819649320300002</v>
      </c>
      <c r="AE62" s="137">
        <f>[2]datos!CP304</f>
        <v>97.880849890299999</v>
      </c>
      <c r="AF62" s="137">
        <f>[2]datos!CS304</f>
        <v>95.068923389999995</v>
      </c>
      <c r="AG62" s="137">
        <f>[2]datos!CV304</f>
        <v>100.60929017220001</v>
      </c>
      <c r="AH62" s="137">
        <f>[2]datos!CY304</f>
        <v>97.734121926399993</v>
      </c>
      <c r="AI62" s="137">
        <f>[3]Datos!E304</f>
        <v>99.425973057056893</v>
      </c>
      <c r="AK62" s="137"/>
      <c r="AL62" s="137"/>
    </row>
    <row r="63" spans="1:38" x14ac:dyDescent="0.25">
      <c r="A63" s="295">
        <v>43132</v>
      </c>
      <c r="B63" s="137">
        <f>[2]datos!D305</f>
        <v>100.26525483579999</v>
      </c>
      <c r="C63" s="137">
        <f>[2]datos!G305</f>
        <v>102.4058339434</v>
      </c>
      <c r="D63" s="137">
        <f>[2]datos!J305</f>
        <v>103.6753936874</v>
      </c>
      <c r="E63" s="137">
        <f>[2]datos!M305</f>
        <v>101.0795476104</v>
      </c>
      <c r="F63" s="137">
        <f>[2]datos!P305</f>
        <v>96.034232067700003</v>
      </c>
      <c r="G63" s="137">
        <f>[2]datos!S305</f>
        <v>101.16592223489999</v>
      </c>
      <c r="H63" s="137">
        <f>[2]datos!V305</f>
        <v>101.16592223489999</v>
      </c>
      <c r="I63" s="137">
        <f>[2]datos!AB305</f>
        <v>103.6337436757</v>
      </c>
      <c r="J63" s="137">
        <f>[2]datos!AE305</f>
        <v>103.54011282970001</v>
      </c>
      <c r="K63" s="137">
        <f>[2]datos!AH305</f>
        <v>104.7929089065</v>
      </c>
      <c r="L63" s="137">
        <f>[2]datos!AK305</f>
        <v>101.47868700159999</v>
      </c>
      <c r="M63" s="137">
        <f>[2]datos!AN305</f>
        <v>98.610940462499997</v>
      </c>
      <c r="N63" s="137">
        <f>[2]datos!AQ305</f>
        <v>98.960023836700003</v>
      </c>
      <c r="O63" s="137">
        <f>[2]datos!AT305</f>
        <v>97.862885507800002</v>
      </c>
      <c r="P63" s="137">
        <f>[2]datos!AW305</f>
        <v>99.895906371699994</v>
      </c>
      <c r="Q63" s="137">
        <f>[2]datos!AZ305</f>
        <v>96.065527221300002</v>
      </c>
      <c r="R63" s="137">
        <f>[2]datos!BC305</f>
        <v>98.212127270600007</v>
      </c>
      <c r="S63" s="137">
        <f>[2]datos!BF305</f>
        <v>98.632189961999998</v>
      </c>
      <c r="T63" s="137">
        <f>[2]datos!BI305</f>
        <v>98.940962936299996</v>
      </c>
      <c r="U63" s="137">
        <f>[2]datos!BL305</f>
        <v>97.963322452900002</v>
      </c>
      <c r="V63" s="137">
        <f>[2]datos!BO305</f>
        <v>96.757836980700006</v>
      </c>
      <c r="W63" s="137">
        <f>[2]datos!BR305</f>
        <v>81.106779159699997</v>
      </c>
      <c r="X63" s="137">
        <f>[2]datos!BU305</f>
        <v>101.183251551</v>
      </c>
      <c r="Y63" s="137">
        <f>[2]datos!BX305</f>
        <v>97.983534904400003</v>
      </c>
      <c r="Z63" s="137">
        <f>[2]datos!CA305</f>
        <v>100.5050147015</v>
      </c>
      <c r="AA63" s="137">
        <f>[2]datos!CD305</f>
        <v>99.180765380699995</v>
      </c>
      <c r="AB63" s="137">
        <f>[2]datos!CG305</f>
        <v>100.36041038880001</v>
      </c>
      <c r="AC63" s="137">
        <f>[2]datos!CJ305</f>
        <v>98.834869415599997</v>
      </c>
      <c r="AD63" s="137">
        <f>[2]datos!CM305</f>
        <v>98.902155592599996</v>
      </c>
      <c r="AE63" s="137">
        <f>[2]datos!CP305</f>
        <v>98.296349935400002</v>
      </c>
      <c r="AF63" s="137">
        <f>[2]datos!CS305</f>
        <v>99.030450625599997</v>
      </c>
      <c r="AG63" s="137">
        <f>[2]datos!CV305</f>
        <v>99.241712928300004</v>
      </c>
      <c r="AH63" s="137">
        <f>[2]datos!CY305</f>
        <v>97.820450911699993</v>
      </c>
      <c r="AI63" s="137">
        <f>[3]Datos!E305</f>
        <v>99.055111386417707</v>
      </c>
      <c r="AK63" s="137"/>
      <c r="AL63" s="137"/>
    </row>
    <row r="64" spans="1:38" x14ac:dyDescent="0.25">
      <c r="A64" s="295">
        <v>43160</v>
      </c>
      <c r="B64" s="137">
        <f>[2]datos!D306</f>
        <v>100.33257188189999</v>
      </c>
      <c r="C64" s="137">
        <f>[2]datos!G306</f>
        <v>102.26080781340001</v>
      </c>
      <c r="D64" s="137">
        <f>[2]datos!J306</f>
        <v>102.0321569458</v>
      </c>
      <c r="E64" s="137">
        <f>[2]datos!M306</f>
        <v>104.5813893638</v>
      </c>
      <c r="F64" s="137">
        <f>[2]datos!P306</f>
        <v>92.697058699999999</v>
      </c>
      <c r="G64" s="137">
        <f>[2]datos!S306</f>
        <v>98.132272561500002</v>
      </c>
      <c r="H64" s="137">
        <f>[2]datos!V306</f>
        <v>98.132272561500002</v>
      </c>
      <c r="I64" s="137">
        <f>[2]datos!AB306</f>
        <v>101.343158445</v>
      </c>
      <c r="J64" s="137">
        <f>[2]datos!AE306</f>
        <v>100.21447677090001</v>
      </c>
      <c r="K64" s="137">
        <f>[2]datos!AH306</f>
        <v>105.870732741</v>
      </c>
      <c r="L64" s="137">
        <f>[2]datos!AK306</f>
        <v>101.9373300829</v>
      </c>
      <c r="M64" s="137">
        <f>[2]datos!AN306</f>
        <v>100.17068135709999</v>
      </c>
      <c r="N64" s="137">
        <f>[2]datos!AQ306</f>
        <v>99.846675324700001</v>
      </c>
      <c r="O64" s="137">
        <f>[2]datos!AT306</f>
        <v>101.6152842429</v>
      </c>
      <c r="P64" s="137">
        <f>[2]datos!AW306</f>
        <v>106.0049246745</v>
      </c>
      <c r="Q64" s="137">
        <f>[2]datos!AZ306</f>
        <v>97.408034388499999</v>
      </c>
      <c r="R64" s="137">
        <f>[2]datos!BC306</f>
        <v>101.15271444779999</v>
      </c>
      <c r="S64" s="137">
        <f>[2]datos!BF306</f>
        <v>101.8304047045</v>
      </c>
      <c r="T64" s="137">
        <f>[2]datos!BI306</f>
        <v>102.13391675699999</v>
      </c>
      <c r="U64" s="137">
        <f>[2]datos!BL306</f>
        <v>99.525714386600001</v>
      </c>
      <c r="V64" s="137">
        <f>[2]datos!BO306</f>
        <v>99.262301081399997</v>
      </c>
      <c r="W64" s="137">
        <f>[2]datos!BR306</f>
        <v>99.887629224899996</v>
      </c>
      <c r="X64" s="137">
        <f>[2]datos!BU306</f>
        <v>102.6608034246</v>
      </c>
      <c r="Y64" s="137">
        <f>[2]datos!BX306</f>
        <v>100.9829595354</v>
      </c>
      <c r="Z64" s="137">
        <f>[2]datos!CA306</f>
        <v>102.7023682295</v>
      </c>
      <c r="AA64" s="137">
        <f>[2]datos!CD306</f>
        <v>104.56861479459999</v>
      </c>
      <c r="AB64" s="137">
        <f>[2]datos!CG306</f>
        <v>101.1228323062</v>
      </c>
      <c r="AC64" s="137">
        <f>[2]datos!CJ306</f>
        <v>98.892701508200005</v>
      </c>
      <c r="AD64" s="137">
        <f>[2]datos!CM306</f>
        <v>97.624678010400004</v>
      </c>
      <c r="AE64" s="137">
        <f>[2]datos!CP306</f>
        <v>101.470705728</v>
      </c>
      <c r="AF64" s="137">
        <f>[2]datos!CS306</f>
        <v>99.415847342099994</v>
      </c>
      <c r="AG64" s="137">
        <f>[2]datos!CV306</f>
        <v>100.8109587484</v>
      </c>
      <c r="AH64" s="137">
        <f>[2]datos!CY306</f>
        <v>101.0361994564</v>
      </c>
      <c r="AI64" s="137">
        <f>[3]Datos!E306</f>
        <v>100.46839612174701</v>
      </c>
      <c r="AK64" s="137"/>
      <c r="AL64" s="137"/>
    </row>
    <row r="65" spans="1:38" x14ac:dyDescent="0.25">
      <c r="A65" s="295">
        <v>43191</v>
      </c>
      <c r="B65" s="137">
        <f>[2]datos!D307</f>
        <v>98.997428815199996</v>
      </c>
      <c r="C65" s="137">
        <f>[2]datos!G307</f>
        <v>102.74183773</v>
      </c>
      <c r="D65" s="137">
        <f>[2]datos!J307</f>
        <v>103.3329960249</v>
      </c>
      <c r="E65" s="137">
        <f>[2]datos!M307</f>
        <v>101.2232478776</v>
      </c>
      <c r="F65" s="137">
        <f>[2]datos!P307</f>
        <v>102.2987025506</v>
      </c>
      <c r="G65" s="137">
        <f>[2]datos!S307</f>
        <v>101.590294211</v>
      </c>
      <c r="H65" s="137">
        <f>[2]datos!V307</f>
        <v>101.590294211</v>
      </c>
      <c r="I65" s="137">
        <f>[2]datos!AB307</f>
        <v>98.250475350200006</v>
      </c>
      <c r="J65" s="137">
        <f>[2]datos!AE307</f>
        <v>97.726776713500001</v>
      </c>
      <c r="K65" s="137">
        <f>[2]datos!AH307</f>
        <v>102.8728639583</v>
      </c>
      <c r="L65" s="137">
        <f>[2]datos!AK307</f>
        <v>92.070216731299993</v>
      </c>
      <c r="M65" s="137">
        <f>[2]datos!AN307</f>
        <v>98.141516404599997</v>
      </c>
      <c r="N65" s="137">
        <f>[2]datos!AQ307</f>
        <v>99.266006517500003</v>
      </c>
      <c r="O65" s="137">
        <f>[2]datos!AT307</f>
        <v>100.6505953019</v>
      </c>
      <c r="P65" s="137">
        <f>[2]datos!AW307</f>
        <v>97.606123448100007</v>
      </c>
      <c r="Q65" s="137">
        <f>[2]datos!AZ307</f>
        <v>97.424501270700006</v>
      </c>
      <c r="R65" s="137">
        <f>[2]datos!BC307</f>
        <v>100.7036396964</v>
      </c>
      <c r="S65" s="137">
        <f>[2]datos!BF307</f>
        <v>99.414804843100001</v>
      </c>
      <c r="T65" s="137">
        <f>[2]datos!BI307</f>
        <v>101.14716600209999</v>
      </c>
      <c r="U65" s="137">
        <f>[2]datos!BL307</f>
        <v>98.724065473600007</v>
      </c>
      <c r="V65" s="137">
        <f>[2]datos!BO307</f>
        <v>99.1861068905</v>
      </c>
      <c r="W65" s="137">
        <f>[2]datos!BR307</f>
        <v>114.00405749470001</v>
      </c>
      <c r="X65" s="137">
        <f>[2]datos!BU307</f>
        <v>100.3282078041</v>
      </c>
      <c r="Y65" s="137">
        <f>[2]datos!BX307</f>
        <v>98.434916132400005</v>
      </c>
      <c r="Z65" s="137">
        <f>[2]datos!CA307</f>
        <v>98.281883724300002</v>
      </c>
      <c r="AA65" s="137">
        <f>[2]datos!CD307</f>
        <v>103.4698631222</v>
      </c>
      <c r="AB65" s="137">
        <f>[2]datos!CG307</f>
        <v>98.946616484100005</v>
      </c>
      <c r="AC65" s="137">
        <f>[2]datos!CJ307</f>
        <v>100.16619576950001</v>
      </c>
      <c r="AD65" s="137">
        <f>[2]datos!CM307</f>
        <v>98.430321775600007</v>
      </c>
      <c r="AE65" s="137">
        <f>[2]datos!CP307</f>
        <v>99.383628232800007</v>
      </c>
      <c r="AF65" s="137">
        <f>[2]datos!CS307</f>
        <v>88.424634606300003</v>
      </c>
      <c r="AG65" s="137">
        <f>[2]datos!CV307</f>
        <v>95.911263238100005</v>
      </c>
      <c r="AH65" s="137">
        <f>[2]datos!CY307</f>
        <v>97.605742376099997</v>
      </c>
      <c r="AI65" s="137">
        <f>[3]Datos!E307</f>
        <v>100.50919394621199</v>
      </c>
      <c r="AK65" s="137"/>
      <c r="AL65" s="137"/>
    </row>
    <row r="66" spans="1:38" x14ac:dyDescent="0.25">
      <c r="A66" s="295">
        <v>43221</v>
      </c>
      <c r="B66" s="137">
        <f>[2]datos!D308</f>
        <v>100.65735841599999</v>
      </c>
      <c r="C66" s="137">
        <f>[2]datos!G308</f>
        <v>102.75163956</v>
      </c>
      <c r="D66" s="137">
        <f>[2]datos!J308</f>
        <v>102.2524883068</v>
      </c>
      <c r="E66" s="137">
        <f>[2]datos!M308</f>
        <v>102.87268355809999</v>
      </c>
      <c r="F66" s="137">
        <f>[2]datos!P308</f>
        <v>105.66670680199999</v>
      </c>
      <c r="G66" s="137">
        <f>[2]datos!S308</f>
        <v>97.274063671600004</v>
      </c>
      <c r="H66" s="137">
        <f>[2]datos!V308</f>
        <v>97.274063671600004</v>
      </c>
      <c r="I66" s="137">
        <f>[2]datos!AB308</f>
        <v>101.80830700449999</v>
      </c>
      <c r="J66" s="137">
        <f>[2]datos!AE308</f>
        <v>100.9542367872</v>
      </c>
      <c r="K66" s="137">
        <f>[2]datos!AH308</f>
        <v>105.11172046039999</v>
      </c>
      <c r="L66" s="137">
        <f>[2]datos!AK308</f>
        <v>102.9884029569</v>
      </c>
      <c r="M66" s="137">
        <f>[2]datos!AN308</f>
        <v>100.2622029252</v>
      </c>
      <c r="N66" s="137">
        <f>[2]datos!AQ308</f>
        <v>99.853868938399998</v>
      </c>
      <c r="O66" s="137">
        <f>[2]datos!AT308</f>
        <v>101.3940956948</v>
      </c>
      <c r="P66" s="137">
        <f>[2]datos!AW308</f>
        <v>100.4081449537</v>
      </c>
      <c r="Q66" s="137">
        <f>[2]datos!AZ308</f>
        <v>92.341822686399993</v>
      </c>
      <c r="R66" s="137">
        <f>[2]datos!BC308</f>
        <v>98.751231724500002</v>
      </c>
      <c r="S66" s="137">
        <f>[2]datos!BF308</f>
        <v>101.3171340072</v>
      </c>
      <c r="T66" s="137">
        <f>[2]datos!BI308</f>
        <v>99.214591473499993</v>
      </c>
      <c r="U66" s="137">
        <f>[2]datos!BL308</f>
        <v>100.6636364398</v>
      </c>
      <c r="V66" s="137">
        <f>[2]datos!BO308</f>
        <v>102.11799495210001</v>
      </c>
      <c r="W66" s="137">
        <f>[2]datos!BR308</f>
        <v>112.0017586167</v>
      </c>
      <c r="X66" s="137">
        <f>[2]datos!BU308</f>
        <v>100.8849027119</v>
      </c>
      <c r="Y66" s="137">
        <f>[2]datos!BX308</f>
        <v>99.594288793000004</v>
      </c>
      <c r="Z66" s="137">
        <f>[2]datos!CA308</f>
        <v>100.7187006059</v>
      </c>
      <c r="AA66" s="137">
        <f>[2]datos!CD308</f>
        <v>103.0971589522</v>
      </c>
      <c r="AB66" s="137">
        <f>[2]datos!CG308</f>
        <v>101.3384087461</v>
      </c>
      <c r="AC66" s="137">
        <f>[2]datos!CJ308</f>
        <v>98.677093686700005</v>
      </c>
      <c r="AD66" s="137">
        <f>[2]datos!CM308</f>
        <v>99.159729774699997</v>
      </c>
      <c r="AE66" s="137">
        <f>[2]datos!CP308</f>
        <v>100.2881642036</v>
      </c>
      <c r="AF66" s="137">
        <f>[2]datos!CS308</f>
        <v>99.848514417499999</v>
      </c>
      <c r="AG66" s="137">
        <f>[2]datos!CV308</f>
        <v>99.4330646465</v>
      </c>
      <c r="AH66" s="137">
        <f>[2]datos!CY308</f>
        <v>98.259325307799998</v>
      </c>
      <c r="AI66" s="137">
        <f>[3]Datos!E308</f>
        <v>100.67719551427599</v>
      </c>
      <c r="AK66" s="137"/>
      <c r="AL66" s="137"/>
    </row>
    <row r="67" spans="1:38" x14ac:dyDescent="0.25">
      <c r="A67" s="295">
        <v>43252</v>
      </c>
      <c r="B67" s="137">
        <f>[2]datos!D309</f>
        <v>100.4800602334</v>
      </c>
      <c r="C67" s="137">
        <f>[2]datos!G309</f>
        <v>100.4660999563</v>
      </c>
      <c r="D67" s="137">
        <f>[2]datos!J309</f>
        <v>100.7907072499</v>
      </c>
      <c r="E67" s="137">
        <f>[2]datos!M309</f>
        <v>99.736751989499993</v>
      </c>
      <c r="F67" s="137">
        <f>[2]datos!P309</f>
        <v>102.7023374493</v>
      </c>
      <c r="G67" s="137">
        <f>[2]datos!S309</f>
        <v>100.0211453732</v>
      </c>
      <c r="H67" s="137">
        <f>[2]datos!V309</f>
        <v>100.0211453732</v>
      </c>
      <c r="I67" s="137">
        <f>[2]datos!AB309</f>
        <v>100.9112078096</v>
      </c>
      <c r="J67" s="137">
        <f>[2]datos!AE309</f>
        <v>100.7185613831</v>
      </c>
      <c r="K67" s="137">
        <f>[2]datos!AH309</f>
        <v>103.4627815958</v>
      </c>
      <c r="L67" s="137">
        <f>[2]datos!AK309</f>
        <v>99.894536673900006</v>
      </c>
      <c r="M67" s="137">
        <f>[2]datos!AN309</f>
        <v>100.3875983177</v>
      </c>
      <c r="N67" s="137">
        <f>[2]datos!AQ309</f>
        <v>100.2470426168</v>
      </c>
      <c r="O67" s="137">
        <f>[2]datos!AT309</f>
        <v>100.341560878</v>
      </c>
      <c r="P67" s="137">
        <f>[2]datos!AW309</f>
        <v>103.3739027284</v>
      </c>
      <c r="Q67" s="137">
        <f>[2]datos!AZ309</f>
        <v>99.577672746100006</v>
      </c>
      <c r="R67" s="137">
        <f>[2]datos!BC309</f>
        <v>101.5645963075</v>
      </c>
      <c r="S67" s="137">
        <f>[2]datos!BF309</f>
        <v>101.6962925556</v>
      </c>
      <c r="T67" s="137">
        <f>[2]datos!BI309</f>
        <v>98.957164806899996</v>
      </c>
      <c r="U67" s="137">
        <f>[2]datos!BL309</f>
        <v>100.81060932219999</v>
      </c>
      <c r="V67" s="137">
        <f>[2]datos!BO309</f>
        <v>111.0903720475</v>
      </c>
      <c r="W67" s="137">
        <f>[2]datos!BR309</f>
        <v>102.4494819752</v>
      </c>
      <c r="X67" s="137">
        <f>[2]datos!BU309</f>
        <v>100.373984811</v>
      </c>
      <c r="Y67" s="137">
        <f>[2]datos!BX309</f>
        <v>100.096457813</v>
      </c>
      <c r="Z67" s="137">
        <f>[2]datos!CA309</f>
        <v>99.747083193400002</v>
      </c>
      <c r="AA67" s="137">
        <f>[2]datos!CD309</f>
        <v>101.0900715443</v>
      </c>
      <c r="AB67" s="137">
        <f>[2]datos!CG309</f>
        <v>102.47243633879999</v>
      </c>
      <c r="AC67" s="137">
        <f>[2]datos!CJ309</f>
        <v>101.95949461399999</v>
      </c>
      <c r="AD67" s="137">
        <f>[2]datos!CM309</f>
        <v>100.021184596</v>
      </c>
      <c r="AE67" s="137">
        <f>[2]datos!CP309</f>
        <v>101.3175680989</v>
      </c>
      <c r="AF67" s="137">
        <f>[2]datos!CS309</f>
        <v>100.3566029661</v>
      </c>
      <c r="AG67" s="137">
        <f>[2]datos!CV309</f>
        <v>101.2464087521</v>
      </c>
      <c r="AH67" s="137">
        <f>[2]datos!CY309</f>
        <v>101.5399959758</v>
      </c>
      <c r="AI67" s="137">
        <f>[3]Datos!E309</f>
        <v>101.072061991263</v>
      </c>
      <c r="AK67" s="137"/>
      <c r="AL67" s="137"/>
    </row>
    <row r="68" spans="1:38" x14ac:dyDescent="0.25">
      <c r="A68" s="295">
        <v>43282</v>
      </c>
      <c r="B68" s="137">
        <f>[2]datos!D310</f>
        <v>100.7851765205</v>
      </c>
      <c r="C68" s="137">
        <f>[2]datos!G310</f>
        <v>99.021009384300001</v>
      </c>
      <c r="D68" s="137">
        <f>[2]datos!J310</f>
        <v>100.2595143078</v>
      </c>
      <c r="E68" s="137">
        <f>[2]datos!M310</f>
        <v>98.590401973799999</v>
      </c>
      <c r="F68" s="137">
        <f>[2]datos!P310</f>
        <v>91.585708220100003</v>
      </c>
      <c r="G68" s="137">
        <f>[2]datos!S310</f>
        <v>102.1917683673</v>
      </c>
      <c r="H68" s="137">
        <f>[2]datos!V310</f>
        <v>102.1917683673</v>
      </c>
      <c r="I68" s="137">
        <f>[2]datos!AB310</f>
        <v>102.9967700511</v>
      </c>
      <c r="J68" s="137">
        <f>[2]datos!AE310</f>
        <v>102.9886972847</v>
      </c>
      <c r="K68" s="137">
        <f>[2]datos!AH310</f>
        <v>101.93978548290001</v>
      </c>
      <c r="L68" s="137">
        <f>[2]datos!AK310</f>
        <v>104.0759680056</v>
      </c>
      <c r="M68" s="137">
        <f>[2]datos!AN310</f>
        <v>100.4658425743</v>
      </c>
      <c r="N68" s="137">
        <f>[2]datos!AQ310</f>
        <v>100.2863742215</v>
      </c>
      <c r="O68" s="137">
        <f>[2]datos!AT310</f>
        <v>100.83119905709999</v>
      </c>
      <c r="P68" s="137">
        <f>[2]datos!AW310</f>
        <v>100.4127531307</v>
      </c>
      <c r="Q68" s="137">
        <f>[2]datos!AZ310</f>
        <v>101.51497606940001</v>
      </c>
      <c r="R68" s="137">
        <f>[2]datos!BC310</f>
        <v>98.651695452799999</v>
      </c>
      <c r="S68" s="137">
        <f>[2]datos!BF310</f>
        <v>101.03452958850001</v>
      </c>
      <c r="T68" s="137">
        <f>[2]datos!BI310</f>
        <v>100.1320789902</v>
      </c>
      <c r="U68" s="137">
        <f>[2]datos!BL310</f>
        <v>101.6956236101</v>
      </c>
      <c r="V68" s="137">
        <f>[2]datos!BO310</f>
        <v>101.7008613001</v>
      </c>
      <c r="W68" s="137">
        <f>[2]datos!BR310</f>
        <v>101.4445458582</v>
      </c>
      <c r="X68" s="137">
        <f>[2]datos!BU310</f>
        <v>98.138031471100007</v>
      </c>
      <c r="Y68" s="137">
        <f>[2]datos!BX310</f>
        <v>99.569182153699998</v>
      </c>
      <c r="Z68" s="137">
        <f>[2]datos!CA310</f>
        <v>99.4728125189</v>
      </c>
      <c r="AA68" s="137">
        <f>[2]datos!CD310</f>
        <v>97.765017093599994</v>
      </c>
      <c r="AB68" s="137">
        <f>[2]datos!CG310</f>
        <v>101.9688267124</v>
      </c>
      <c r="AC68" s="137">
        <f>[2]datos!CJ310</f>
        <v>94.460747650200005</v>
      </c>
      <c r="AD68" s="137">
        <f>[2]datos!CM310</f>
        <v>101.26030669630001</v>
      </c>
      <c r="AE68" s="137">
        <f>[2]datos!CP310</f>
        <v>100.18674362679999</v>
      </c>
      <c r="AF68" s="137">
        <f>[2]datos!CS310</f>
        <v>102.4789322044</v>
      </c>
      <c r="AG68" s="137">
        <f>[2]datos!CV310</f>
        <v>100.56711857960001</v>
      </c>
      <c r="AH68" s="137">
        <f>[2]datos!CY310</f>
        <v>102.3994143027</v>
      </c>
      <c r="AI68" s="137">
        <f>[3]Datos!E310</f>
        <v>100.006213680071</v>
      </c>
      <c r="AK68" s="137"/>
      <c r="AL68" s="137"/>
    </row>
    <row r="69" spans="1:38" x14ac:dyDescent="0.25">
      <c r="A69" s="295">
        <v>43313</v>
      </c>
      <c r="B69" s="137">
        <f>[2]datos!D311</f>
        <v>100.00120658260001</v>
      </c>
      <c r="C69" s="137">
        <f>[2]datos!G311</f>
        <v>99.072093078600005</v>
      </c>
      <c r="D69" s="137">
        <f>[2]datos!J311</f>
        <v>98.957151032100001</v>
      </c>
      <c r="E69" s="137">
        <f>[2]datos!M311</f>
        <v>98.487212376399995</v>
      </c>
      <c r="F69" s="137">
        <f>[2]datos!P311</f>
        <v>106.41301035959999</v>
      </c>
      <c r="G69" s="137">
        <f>[2]datos!S311</f>
        <v>100.3544569191</v>
      </c>
      <c r="H69" s="137">
        <f>[2]datos!V311</f>
        <v>100.3544569191</v>
      </c>
      <c r="I69" s="137">
        <f>[2]datos!AB311</f>
        <v>97.775404971599997</v>
      </c>
      <c r="J69" s="137">
        <f>[2]datos!AE311</f>
        <v>97.203309625399996</v>
      </c>
      <c r="K69" s="137">
        <f>[2]datos!AH311</f>
        <v>96.787564697299999</v>
      </c>
      <c r="L69" s="137">
        <f>[2]datos!AK311</f>
        <v>103.35431533480001</v>
      </c>
      <c r="M69" s="137">
        <f>[2]datos!AN311</f>
        <v>101.0245978953</v>
      </c>
      <c r="N69" s="137">
        <f>[2]datos!AQ311</f>
        <v>100.8037712277</v>
      </c>
      <c r="O69" s="137">
        <f>[2]datos!AT311</f>
        <v>101.0374579826</v>
      </c>
      <c r="P69" s="137">
        <f>[2]datos!AW311</f>
        <v>99.995675864399999</v>
      </c>
      <c r="Q69" s="137">
        <f>[2]datos!AZ311</f>
        <v>103.90060632140001</v>
      </c>
      <c r="R69" s="137">
        <f>[2]datos!BC311</f>
        <v>101.4494798139</v>
      </c>
      <c r="S69" s="137">
        <f>[2]datos!BF311</f>
        <v>101.2658742065</v>
      </c>
      <c r="T69" s="137">
        <f>[2]datos!BI311</f>
        <v>101.1176074725</v>
      </c>
      <c r="U69" s="137">
        <f>[2]datos!BL311</f>
        <v>100.7341589926</v>
      </c>
      <c r="V69" s="137">
        <f>[2]datos!BO311</f>
        <v>99.871927751100003</v>
      </c>
      <c r="W69" s="137">
        <f>[2]datos!BR311</f>
        <v>107.63086224609999</v>
      </c>
      <c r="X69" s="137">
        <f>[2]datos!BU311</f>
        <v>98.3027855343</v>
      </c>
      <c r="Y69" s="137">
        <f>[2]datos!BX311</f>
        <v>99.558663506200006</v>
      </c>
      <c r="Z69" s="137">
        <f>[2]datos!CA311</f>
        <v>100.6948826396</v>
      </c>
      <c r="AA69" s="137">
        <f>[2]datos!CD311</f>
        <v>100.63031102559999</v>
      </c>
      <c r="AB69" s="137">
        <f>[2]datos!CG311</f>
        <v>99.830619711799997</v>
      </c>
      <c r="AC69" s="137">
        <f>[2]datos!CJ311</f>
        <v>101.8707463194</v>
      </c>
      <c r="AD69" s="137">
        <f>[2]datos!CM311</f>
        <v>101.001085324</v>
      </c>
      <c r="AE69" s="137">
        <f>[2]datos!CP311</f>
        <v>102.4641752854</v>
      </c>
      <c r="AF69" s="137">
        <f>[2]datos!CS311</f>
        <v>102.8285856957</v>
      </c>
      <c r="AG69" s="137">
        <f>[2]datos!CV311</f>
        <v>100.3027362979</v>
      </c>
      <c r="AH69" s="137">
        <f>[2]datos!CY311</f>
        <v>101.7486583961</v>
      </c>
      <c r="AI69" s="137">
        <f>[3]Datos!E311</f>
        <v>100.815050503224</v>
      </c>
      <c r="AK69" s="137"/>
      <c r="AL69" s="137"/>
    </row>
    <row r="70" spans="1:38" x14ac:dyDescent="0.25">
      <c r="A70" s="295">
        <v>43344</v>
      </c>
      <c r="B70" s="137">
        <f>[2]datos!D312</f>
        <v>101.07465194549999</v>
      </c>
      <c r="C70" s="137">
        <f>[2]datos!G312</f>
        <v>98.786539338200001</v>
      </c>
      <c r="D70" s="137">
        <f>[2]datos!J312</f>
        <v>98.399363882900005</v>
      </c>
      <c r="E70" s="137">
        <f>[2]datos!M312</f>
        <v>98.308863923499999</v>
      </c>
      <c r="F70" s="137">
        <f>[2]datos!P312</f>
        <v>102.42283984700001</v>
      </c>
      <c r="G70" s="137">
        <f>[2]datos!S312</f>
        <v>100.4356976589</v>
      </c>
      <c r="H70" s="137">
        <f>[2]datos!V312</f>
        <v>100.4356976589</v>
      </c>
      <c r="I70" s="137">
        <f>[2]datos!AB312</f>
        <v>101.3524988074</v>
      </c>
      <c r="J70" s="137">
        <f>[2]datos!AE312</f>
        <v>102.7758657453</v>
      </c>
      <c r="K70" s="137">
        <f>[2]datos!AH312</f>
        <v>95.883376239599997</v>
      </c>
      <c r="L70" s="137">
        <f>[2]datos!AK312</f>
        <v>100.1907200599</v>
      </c>
      <c r="M70" s="137">
        <f>[2]datos!AN312</f>
        <v>101.4751230478</v>
      </c>
      <c r="N70" s="137">
        <f>[2]datos!AQ312</f>
        <v>101.1101931101</v>
      </c>
      <c r="O70" s="137">
        <f>[2]datos!AT312</f>
        <v>99.251396749099996</v>
      </c>
      <c r="P70" s="137">
        <f>[2]datos!AW312</f>
        <v>100.6448724431</v>
      </c>
      <c r="Q70" s="137">
        <f>[2]datos!AZ312</f>
        <v>104.4623304838</v>
      </c>
      <c r="R70" s="137">
        <f>[2]datos!BC312</f>
        <v>101.49169593400001</v>
      </c>
      <c r="S70" s="137">
        <f>[2]datos!BF312</f>
        <v>100.3364311573</v>
      </c>
      <c r="T70" s="137">
        <f>[2]datos!BI312</f>
        <v>101.3431433205</v>
      </c>
      <c r="U70" s="137">
        <f>[2]datos!BL312</f>
        <v>100.48964647450001</v>
      </c>
      <c r="V70" s="137">
        <f>[2]datos!BO312</f>
        <v>98.591103135599994</v>
      </c>
      <c r="W70" s="137">
        <f>[2]datos!BR312</f>
        <v>102.4345155295</v>
      </c>
      <c r="X70" s="137">
        <f>[2]datos!BU312</f>
        <v>100.3500407391</v>
      </c>
      <c r="Y70" s="137">
        <f>[2]datos!BX312</f>
        <v>101.9489612591</v>
      </c>
      <c r="Z70" s="137">
        <f>[2]datos!CA312</f>
        <v>102.9526830906</v>
      </c>
      <c r="AA70" s="137">
        <f>[2]datos!CD312</f>
        <v>98.299662738699993</v>
      </c>
      <c r="AB70" s="137">
        <f>[2]datos!CG312</f>
        <v>99.379750089300003</v>
      </c>
      <c r="AC70" s="137">
        <f>[2]datos!CJ312</f>
        <v>101.64844870429999</v>
      </c>
      <c r="AD70" s="137">
        <f>[2]datos!CM312</f>
        <v>100.35682642570001</v>
      </c>
      <c r="AE70" s="137">
        <f>[2]datos!CP312</f>
        <v>101.12986697869999</v>
      </c>
      <c r="AF70" s="137">
        <f>[2]datos!CS312</f>
        <v>103.3822345207</v>
      </c>
      <c r="AG70" s="137">
        <f>[2]datos!CV312</f>
        <v>101.57288794430001</v>
      </c>
      <c r="AH70" s="137">
        <f>[2]datos!CY312</f>
        <v>101.0999222137</v>
      </c>
      <c r="AI70" s="137">
        <f>[3]Datos!E312</f>
        <v>100.53609808242</v>
      </c>
      <c r="AK70" s="137"/>
      <c r="AL70" s="137"/>
    </row>
    <row r="71" spans="1:38" x14ac:dyDescent="0.25">
      <c r="A71" s="295">
        <v>43374</v>
      </c>
      <c r="B71" s="137">
        <f>[2]datos!D313</f>
        <v>100.18586079249999</v>
      </c>
      <c r="C71" s="137">
        <f>[2]datos!G313</f>
        <v>97.437091311499998</v>
      </c>
      <c r="D71" s="137">
        <f>[2]datos!J313</f>
        <v>96.311091291099999</v>
      </c>
      <c r="E71" s="137">
        <f>[2]datos!M313</f>
        <v>97.957883029499996</v>
      </c>
      <c r="F71" s="137">
        <f>[2]datos!P313</f>
        <v>106.2775441682</v>
      </c>
      <c r="G71" s="137">
        <f>[2]datos!S313</f>
        <v>98.710309717599998</v>
      </c>
      <c r="H71" s="137">
        <f>[2]datos!V313</f>
        <v>98.710309717599998</v>
      </c>
      <c r="I71" s="137">
        <f>[2]datos!AB313</f>
        <v>101.3053616424</v>
      </c>
      <c r="J71" s="137">
        <f>[2]datos!AE313</f>
        <v>102.6463343697</v>
      </c>
      <c r="K71" s="137">
        <f>[2]datos!AH313</f>
        <v>97.026449298599999</v>
      </c>
      <c r="L71" s="137">
        <f>[2]datos!AK313</f>
        <v>100.2757605118</v>
      </c>
      <c r="M71" s="137">
        <f>[2]datos!AN313</f>
        <v>100.5360902236</v>
      </c>
      <c r="N71" s="137">
        <f>[2]datos!AQ313</f>
        <v>100.02500077729999</v>
      </c>
      <c r="O71" s="137">
        <f>[2]datos!AT313</f>
        <v>98.296200037700004</v>
      </c>
      <c r="P71" s="137">
        <f>[2]datos!AW313</f>
        <v>97.170730769399995</v>
      </c>
      <c r="Q71" s="137">
        <f>[2]datos!AZ313</f>
        <v>100.6742851389</v>
      </c>
      <c r="R71" s="137">
        <f>[2]datos!BC313</f>
        <v>99.911434245799995</v>
      </c>
      <c r="S71" s="137">
        <f>[2]datos!BF313</f>
        <v>98.608975301200005</v>
      </c>
      <c r="T71" s="137">
        <f>[2]datos!BI313</f>
        <v>97.486502876700001</v>
      </c>
      <c r="U71" s="137">
        <f>[2]datos!BL313</f>
        <v>100.7945733371</v>
      </c>
      <c r="V71" s="137">
        <f>[2]datos!BO313</f>
        <v>102.16320562369999</v>
      </c>
      <c r="W71" s="137">
        <f>[2]datos!BR313</f>
        <v>89.9762555999</v>
      </c>
      <c r="X71" s="137">
        <f>[2]datos!BU313</f>
        <v>99.366742036000005</v>
      </c>
      <c r="Y71" s="137">
        <f>[2]datos!BX313</f>
        <v>100.3844296685</v>
      </c>
      <c r="Z71" s="137">
        <f>[2]datos!CA313</f>
        <v>98.357827423100005</v>
      </c>
      <c r="AA71" s="137">
        <f>[2]datos!CD313</f>
        <v>95.891629198100006</v>
      </c>
      <c r="AB71" s="137">
        <f>[2]datos!CG313</f>
        <v>97.871643370399994</v>
      </c>
      <c r="AC71" s="137">
        <f>[2]datos!CJ313</f>
        <v>100.59545373509999</v>
      </c>
      <c r="AD71" s="137">
        <f>[2]datos!CM313</f>
        <v>103.4945249168</v>
      </c>
      <c r="AE71" s="137">
        <f>[2]datos!CP313</f>
        <v>98.904597224200003</v>
      </c>
      <c r="AF71" s="137">
        <f>[2]datos!CS313</f>
        <v>102.99945420500001</v>
      </c>
      <c r="AG71" s="137">
        <f>[2]datos!CV313</f>
        <v>101.66684684579999</v>
      </c>
      <c r="AH71" s="137">
        <f>[2]datos!CY313</f>
        <v>100.403286442</v>
      </c>
      <c r="AI71" s="137">
        <f>[3]Datos!E313</f>
        <v>99.3915425044664</v>
      </c>
      <c r="AK71" s="137"/>
      <c r="AL71" s="137"/>
    </row>
    <row r="72" spans="1:38" x14ac:dyDescent="0.25">
      <c r="A72" s="295">
        <v>43405</v>
      </c>
      <c r="B72" s="137">
        <f>[2]datos!D314</f>
        <v>99.165043400200005</v>
      </c>
      <c r="C72" s="137">
        <f>[2]datos!G314</f>
        <v>95.672841441599999</v>
      </c>
      <c r="D72" s="137">
        <f>[2]datos!J314</f>
        <v>94.046558996000002</v>
      </c>
      <c r="E72" s="137">
        <f>[2]datos!M314</f>
        <v>97.804642496599996</v>
      </c>
      <c r="F72" s="137">
        <f>[2]datos!P314</f>
        <v>104.30055157149999</v>
      </c>
      <c r="G72" s="137">
        <f>[2]datos!S314</f>
        <v>101.7537828601</v>
      </c>
      <c r="H72" s="137">
        <f>[2]datos!V314</f>
        <v>101.7537828601</v>
      </c>
      <c r="I72" s="137">
        <f>[2]datos!AB314</f>
        <v>92.453151070499999</v>
      </c>
      <c r="J72" s="137">
        <f>[2]datos!AE314</f>
        <v>91.413695105100004</v>
      </c>
      <c r="K72" s="137">
        <f>[2]datos!AH314</f>
        <v>94.856679593600006</v>
      </c>
      <c r="L72" s="137">
        <f>[2]datos!AK314</f>
        <v>96.984345615600006</v>
      </c>
      <c r="M72" s="137">
        <f>[2]datos!AN314</f>
        <v>101.11014138030001</v>
      </c>
      <c r="N72" s="137">
        <f>[2]datos!AQ314</f>
        <v>99.888985128000002</v>
      </c>
      <c r="O72" s="137">
        <f>[2]datos!AT314</f>
        <v>100.2821356988</v>
      </c>
      <c r="P72" s="137">
        <f>[2]datos!AW314</f>
        <v>97.482693231900001</v>
      </c>
      <c r="Q72" s="137">
        <f>[2]datos!AZ314</f>
        <v>103.5366163066</v>
      </c>
      <c r="R72" s="137">
        <f>[2]datos!BC314</f>
        <v>100.4522159059</v>
      </c>
      <c r="S72" s="137">
        <f>[2]datos!BF314</f>
        <v>98.793153319599995</v>
      </c>
      <c r="T72" s="137">
        <f>[2]datos!BI314</f>
        <v>97.631032337500002</v>
      </c>
      <c r="U72" s="137">
        <f>[2]datos!BL314</f>
        <v>100.14035183590001</v>
      </c>
      <c r="V72" s="137">
        <f>[2]datos!BO314</f>
        <v>96.776483726899997</v>
      </c>
      <c r="W72" s="137">
        <f>[2]datos!BR314</f>
        <v>91.722840386599998</v>
      </c>
      <c r="X72" s="137">
        <f>[2]datos!BU314</f>
        <v>98.567304143399994</v>
      </c>
      <c r="Y72" s="137">
        <f>[2]datos!BX314</f>
        <v>101.587241463</v>
      </c>
      <c r="Z72" s="137">
        <f>[2]datos!CA314</f>
        <v>99.393975741700004</v>
      </c>
      <c r="AA72" s="137">
        <f>[2]datos!CD314</f>
        <v>97.245059236299994</v>
      </c>
      <c r="AB72" s="137">
        <f>[2]datos!CG314</f>
        <v>99.690686671899996</v>
      </c>
      <c r="AC72" s="137">
        <f>[2]datos!CJ314</f>
        <v>103.0781831593</v>
      </c>
      <c r="AD72" s="137">
        <f>[2]datos!CM314</f>
        <v>103.61573537460001</v>
      </c>
      <c r="AE72" s="137">
        <f>[2]datos!CP314</f>
        <v>100.6184138185</v>
      </c>
      <c r="AF72" s="137">
        <f>[2]datos!CS314</f>
        <v>103.506537657</v>
      </c>
      <c r="AG72" s="137">
        <f>[2]datos!CV314</f>
        <v>100.1351891714</v>
      </c>
      <c r="AH72" s="137">
        <f>[2]datos!CY314</f>
        <v>97.732976393499996</v>
      </c>
      <c r="AI72" s="137">
        <f>[3]Datos!E314</f>
        <v>100.30535228257099</v>
      </c>
      <c r="AK72" s="137"/>
      <c r="AL72" s="137"/>
    </row>
    <row r="73" spans="1:38" x14ac:dyDescent="0.25">
      <c r="A73" s="295">
        <v>43435</v>
      </c>
      <c r="B73" s="137">
        <f>[2]datos!D315</f>
        <v>98.943030973999996</v>
      </c>
      <c r="C73" s="137">
        <f>[2]datos!G315</f>
        <v>95.363865043199993</v>
      </c>
      <c r="D73" s="137">
        <f>[2]datos!J315</f>
        <v>94.250225570200001</v>
      </c>
      <c r="E73" s="137">
        <f>[2]datos!M315</f>
        <v>97.748140132299994</v>
      </c>
      <c r="F73" s="137">
        <f>[2]datos!P315</f>
        <v>96.598183731899994</v>
      </c>
      <c r="G73" s="137">
        <f>[2]datos!S315</f>
        <v>97.281172310800002</v>
      </c>
      <c r="H73" s="137">
        <f>[2]datos!V315</f>
        <v>97.281172310800002</v>
      </c>
      <c r="I73" s="137">
        <f>[2]datos!AB315</f>
        <v>98.786766554899998</v>
      </c>
      <c r="J73" s="137">
        <f>[2]datos!AE315</f>
        <v>100.8702633389</v>
      </c>
      <c r="K73" s="137">
        <f>[2]datos!AH315</f>
        <v>92.126104800299998</v>
      </c>
      <c r="L73" s="137">
        <f>[2]datos!AK315</f>
        <v>95.696663874999999</v>
      </c>
      <c r="M73" s="137">
        <f>[2]datos!AN315</f>
        <v>99.924240858399997</v>
      </c>
      <c r="N73" s="137">
        <f>[2]datos!AQ315</f>
        <v>100.6347778985</v>
      </c>
      <c r="O73" s="137">
        <f>[2]datos!AT315</f>
        <v>99.822108455399999</v>
      </c>
      <c r="P73" s="137">
        <f>[2]datos!AW315</f>
        <v>101.06295031419999</v>
      </c>
      <c r="Q73" s="137">
        <f>[2]datos!AZ315</f>
        <v>105.18793143240001</v>
      </c>
      <c r="R73" s="137">
        <f>[2]datos!BC315</f>
        <v>99.277756420900005</v>
      </c>
      <c r="S73" s="137">
        <f>[2]datos!BF315</f>
        <v>97.995644318399997</v>
      </c>
      <c r="T73" s="137">
        <f>[2]datos!BI315</f>
        <v>98.476514029499995</v>
      </c>
      <c r="U73" s="137">
        <f>[2]datos!BL315</f>
        <v>101.4953224368</v>
      </c>
      <c r="V73" s="137">
        <f>[2]datos!BO315</f>
        <v>92.140441335199995</v>
      </c>
      <c r="W73" s="137">
        <f>[2]datos!BR315</f>
        <v>89.933019291299999</v>
      </c>
      <c r="X73" s="137">
        <f>[2]datos!BU315</f>
        <v>96.890202203599998</v>
      </c>
      <c r="Y73" s="137">
        <f>[2]datos!BX315</f>
        <v>100.2539328288</v>
      </c>
      <c r="Z73" s="137">
        <f>[2]datos!CA315</f>
        <v>95.785030181300002</v>
      </c>
      <c r="AA73" s="137">
        <f>[2]datos!CD315</f>
        <v>97.226781892199995</v>
      </c>
      <c r="AB73" s="137">
        <f>[2]datos!CG315</f>
        <v>96.793791158100007</v>
      </c>
      <c r="AC73" s="137">
        <f>[2]datos!CJ315</f>
        <v>101.52667312059999</v>
      </c>
      <c r="AD73" s="137">
        <f>[2]datos!CM315</f>
        <v>96.808982551599996</v>
      </c>
      <c r="AE73" s="137">
        <f>[2]datos!CP315</f>
        <v>97.910742562999999</v>
      </c>
      <c r="AF73" s="137">
        <f>[2]datos!CS315</f>
        <v>104.2003820231</v>
      </c>
      <c r="AG73" s="137">
        <f>[2]datos!CV315</f>
        <v>99.792876695900006</v>
      </c>
      <c r="AH73" s="137">
        <f>[2]datos!CY315</f>
        <v>100.753094046</v>
      </c>
      <c r="AI73" s="137">
        <f>[3]Datos!E315</f>
        <v>98.387445265668205</v>
      </c>
      <c r="AK73" s="137"/>
      <c r="AL73" s="137"/>
    </row>
    <row r="74" spans="1:38" x14ac:dyDescent="0.25">
      <c r="A74" s="295">
        <v>43466</v>
      </c>
      <c r="B74" s="137">
        <f>[2]datos!D316</f>
        <v>99.0696850657</v>
      </c>
      <c r="C74" s="137">
        <f>[2]datos!G316</f>
        <v>92.712930725899994</v>
      </c>
      <c r="D74" s="137">
        <f>[2]datos!J316</f>
        <v>89.244570015999997</v>
      </c>
      <c r="E74" s="137">
        <f>[2]datos!M316</f>
        <v>96.3078929606</v>
      </c>
      <c r="F74" s="137">
        <f>[2]datos!P316</f>
        <v>107.2497413438</v>
      </c>
      <c r="G74" s="137">
        <f>[2]datos!S316</f>
        <v>93.738267451599995</v>
      </c>
      <c r="H74" s="137">
        <f>[2]datos!V316</f>
        <v>93.738267451599995</v>
      </c>
      <c r="I74" s="137">
        <f>[2]datos!AB316</f>
        <v>101.74822450240001</v>
      </c>
      <c r="J74" s="137">
        <f>[2]datos!AE316</f>
        <v>104.7311008043</v>
      </c>
      <c r="K74" s="137">
        <f>[2]datos!AH316</f>
        <v>93.257180944200002</v>
      </c>
      <c r="L74" s="137">
        <f>[2]datos!AK316</f>
        <v>94.430368689100007</v>
      </c>
      <c r="M74" s="137">
        <f>[2]datos!AN316</f>
        <v>99.985062302100005</v>
      </c>
      <c r="N74" s="137">
        <f>[2]datos!AQ316</f>
        <v>101.0610338601</v>
      </c>
      <c r="O74" s="137">
        <f>[2]datos!AT316</f>
        <v>101.0028601219</v>
      </c>
      <c r="P74" s="137">
        <f>[2]datos!AW316</f>
        <v>98.865899499799994</v>
      </c>
      <c r="Q74" s="137">
        <f>[2]datos!AZ316</f>
        <v>103.77280249650001</v>
      </c>
      <c r="R74" s="137">
        <f>[2]datos!BC316</f>
        <v>101.7388680775</v>
      </c>
      <c r="S74" s="137">
        <f>[2]datos!BF316</f>
        <v>96.009401680099998</v>
      </c>
      <c r="T74" s="137">
        <f>[2]datos!BI316</f>
        <v>103.8679505115</v>
      </c>
      <c r="U74" s="137">
        <f>[2]datos!BL316</f>
        <v>102.8554831262</v>
      </c>
      <c r="V74" s="137">
        <f>[2]datos!BO316</f>
        <v>98.950538074700006</v>
      </c>
      <c r="W74" s="137">
        <f>[2]datos!BR316</f>
        <v>82.760083221499997</v>
      </c>
      <c r="X74" s="137">
        <f>[2]datos!BU316</f>
        <v>96.203155708300002</v>
      </c>
      <c r="Y74" s="137">
        <f>[2]datos!BX316</f>
        <v>99.550169301699995</v>
      </c>
      <c r="Z74" s="137">
        <f>[2]datos!CA316</f>
        <v>96.550815017199994</v>
      </c>
      <c r="AA74" s="137">
        <f>[2]datos!CD316</f>
        <v>98.901522439000004</v>
      </c>
      <c r="AB74" s="137">
        <f>[2]datos!CG316</f>
        <v>98.005045868600007</v>
      </c>
      <c r="AC74" s="137">
        <f>[2]datos!CJ316</f>
        <v>105.22103526070001</v>
      </c>
      <c r="AD74" s="137">
        <f>[2]datos!CM316</f>
        <v>102.0789858997</v>
      </c>
      <c r="AE74" s="137">
        <f>[2]datos!CP316</f>
        <v>99.386724419499998</v>
      </c>
      <c r="AF74" s="137">
        <f>[2]datos!CS316</f>
        <v>101.576182006</v>
      </c>
      <c r="AG74" s="137">
        <f>[2]datos!CV316</f>
        <v>100.7201220048</v>
      </c>
      <c r="AH74" s="137">
        <f>[2]datos!CY316</f>
        <v>97.888757183099997</v>
      </c>
      <c r="AI74" s="137">
        <f>[3]Datos!E316</f>
        <v>98.978229693574903</v>
      </c>
      <c r="AK74" s="137"/>
      <c r="AL74" s="137"/>
    </row>
    <row r="75" spans="1:38" x14ac:dyDescent="0.25">
      <c r="A75" s="295">
        <v>43497</v>
      </c>
      <c r="B75" s="137">
        <f>[2]datos!D317</f>
        <v>99.555512861099999</v>
      </c>
      <c r="C75" s="137">
        <f>[2]datos!G317</f>
        <v>94.201523158399993</v>
      </c>
      <c r="D75" s="137">
        <f>[2]datos!J317</f>
        <v>92.576684260099995</v>
      </c>
      <c r="E75" s="137">
        <f>[2]datos!M317</f>
        <v>95.015156624599996</v>
      </c>
      <c r="F75" s="137">
        <f>[2]datos!P317</f>
        <v>105.2818922164</v>
      </c>
      <c r="G75" s="137">
        <f>[2]datos!S317</f>
        <v>93.789724812000003</v>
      </c>
      <c r="H75" s="137">
        <f>[2]datos!V317</f>
        <v>93.789724812000003</v>
      </c>
      <c r="I75" s="137">
        <f>[2]datos!AB317</f>
        <v>99.569325825099995</v>
      </c>
      <c r="J75" s="137">
        <f>[2]datos!AE317</f>
        <v>101.82934728079999</v>
      </c>
      <c r="K75" s="137">
        <f>[2]datos!AH317</f>
        <v>93.338649266900006</v>
      </c>
      <c r="L75" s="137">
        <f>[2]datos!AK317</f>
        <v>92.436223518999995</v>
      </c>
      <c r="M75" s="137">
        <f>[2]datos!AN317</f>
        <v>100.7566210672</v>
      </c>
      <c r="N75" s="137">
        <f>[2]datos!AQ317</f>
        <v>102.42027837249999</v>
      </c>
      <c r="O75" s="137">
        <f>[2]datos!AT317</f>
        <v>104.26633410140001</v>
      </c>
      <c r="P75" s="137">
        <f>[2]datos!AW317</f>
        <v>95.660010998100006</v>
      </c>
      <c r="Q75" s="137">
        <f>[2]datos!AZ317</f>
        <v>102.22275971160001</v>
      </c>
      <c r="R75" s="137">
        <f>[2]datos!BC317</f>
        <v>100.51733317990001</v>
      </c>
      <c r="S75" s="137">
        <f>[2]datos!BF317</f>
        <v>96.488096816899997</v>
      </c>
      <c r="T75" s="137">
        <f>[2]datos!BI317</f>
        <v>102.8047143604</v>
      </c>
      <c r="U75" s="137">
        <f>[2]datos!BL317</f>
        <v>101.8804389793</v>
      </c>
      <c r="V75" s="137">
        <f>[2]datos!BO317</f>
        <v>95.975852262100005</v>
      </c>
      <c r="W75" s="137">
        <f>[2]datos!BR317</f>
        <v>90.8600045206</v>
      </c>
      <c r="X75" s="137">
        <f>[2]datos!BU317</f>
        <v>97.293343258700006</v>
      </c>
      <c r="Y75" s="137">
        <f>[2]datos!BX317</f>
        <v>100.2143551083</v>
      </c>
      <c r="Z75" s="137">
        <f>[2]datos!CA317</f>
        <v>97.534907328000003</v>
      </c>
      <c r="AA75" s="137">
        <f>[2]datos!CD317</f>
        <v>98.367702559500003</v>
      </c>
      <c r="AB75" s="137">
        <f>[2]datos!CG317</f>
        <v>97.0721100871</v>
      </c>
      <c r="AC75" s="137">
        <f>[2]datos!CJ317</f>
        <v>103.61351690150001</v>
      </c>
      <c r="AD75" s="137">
        <f>[2]datos!CM317</f>
        <v>103.9214956096</v>
      </c>
      <c r="AE75" s="137">
        <f>[2]datos!CP317</f>
        <v>99.9524828447</v>
      </c>
      <c r="AF75" s="137">
        <f>[2]datos!CS317</f>
        <v>101.78082190240001</v>
      </c>
      <c r="AG75" s="137">
        <f>[2]datos!CV317</f>
        <v>101.0787836618</v>
      </c>
      <c r="AH75" s="137">
        <f>[2]datos!CY317</f>
        <v>99.519815455499995</v>
      </c>
      <c r="AI75" s="137">
        <f>[3]Datos!E317</f>
        <v>101.33880423689401</v>
      </c>
      <c r="AK75" s="137"/>
      <c r="AL75" s="137"/>
    </row>
    <row r="76" spans="1:38" x14ac:dyDescent="0.25">
      <c r="A76" s="295">
        <v>43525</v>
      </c>
      <c r="B76" s="137">
        <f>[2]datos!D318</f>
        <v>98.306532528100007</v>
      </c>
      <c r="C76" s="137">
        <f>[2]datos!G318</f>
        <v>94.509125942300003</v>
      </c>
      <c r="D76" s="137">
        <f>[2]datos!J318</f>
        <v>92.071774317700005</v>
      </c>
      <c r="E76" s="137">
        <f>[2]datos!M318</f>
        <v>96.217424969099994</v>
      </c>
      <c r="F76" s="137">
        <f>[2]datos!P318</f>
        <v>109.6335082927</v>
      </c>
      <c r="G76" s="137">
        <f>[2]datos!S318</f>
        <v>92.472315761999994</v>
      </c>
      <c r="H76" s="137">
        <f>[2]datos!V318</f>
        <v>92.472315761999994</v>
      </c>
      <c r="I76" s="137">
        <f>[2]datos!AB318</f>
        <v>97.966234135700006</v>
      </c>
      <c r="J76" s="137">
        <f>[2]datos!AE318</f>
        <v>100.0925450961</v>
      </c>
      <c r="K76" s="137">
        <f>[2]datos!AH318</f>
        <v>91.146782413500006</v>
      </c>
      <c r="L76" s="137">
        <f>[2]datos!AK318</f>
        <v>91.861478842500006</v>
      </c>
      <c r="M76" s="137">
        <f>[2]datos!AN318</f>
        <v>99.772911454199999</v>
      </c>
      <c r="N76" s="137">
        <f>[2]datos!AQ318</f>
        <v>100.5035466815</v>
      </c>
      <c r="O76" s="137">
        <f>[2]datos!AT318</f>
        <v>104.3563045258</v>
      </c>
      <c r="P76" s="137">
        <f>[2]datos!AW318</f>
        <v>95.307540527</v>
      </c>
      <c r="Q76" s="137">
        <f>[2]datos!AZ318</f>
        <v>97.631918253199999</v>
      </c>
      <c r="R76" s="137">
        <f>[2]datos!BC318</f>
        <v>98.609477646200006</v>
      </c>
      <c r="S76" s="137">
        <f>[2]datos!BF318</f>
        <v>95.858453662599999</v>
      </c>
      <c r="T76" s="137">
        <f>[2]datos!BI318</f>
        <v>99.876446247999993</v>
      </c>
      <c r="U76" s="137">
        <f>[2]datos!BL318</f>
        <v>98.183800399199995</v>
      </c>
      <c r="V76" s="137">
        <f>[2]datos!BO318</f>
        <v>95.506685042900003</v>
      </c>
      <c r="W76" s="137">
        <f>[2]datos!BR318</f>
        <v>87.172995298299995</v>
      </c>
      <c r="X76" s="137">
        <f>[2]datos!BU318</f>
        <v>95.676788790499998</v>
      </c>
      <c r="Y76" s="137">
        <f>[2]datos!BX318</f>
        <v>99.7405345719</v>
      </c>
      <c r="Z76" s="137">
        <f>[2]datos!CA318</f>
        <v>96.724872015900004</v>
      </c>
      <c r="AA76" s="137">
        <f>[2]datos!CD318</f>
        <v>101.4969637353</v>
      </c>
      <c r="AB76" s="137">
        <f>[2]datos!CG318</f>
        <v>93.091906795200003</v>
      </c>
      <c r="AC76" s="137">
        <f>[2]datos!CJ318</f>
        <v>95.987413421799999</v>
      </c>
      <c r="AD76" s="137">
        <f>[2]datos!CM318</f>
        <v>113.4364943066</v>
      </c>
      <c r="AE76" s="137">
        <f>[2]datos!CP318</f>
        <v>96.789008194399997</v>
      </c>
      <c r="AF76" s="137">
        <f>[2]datos!CS318</f>
        <v>99.619338844200001</v>
      </c>
      <c r="AG76" s="137">
        <f>[2]datos!CV318</f>
        <v>99.831322844900001</v>
      </c>
      <c r="AH76" s="137">
        <f>[2]datos!CY318</f>
        <v>101.44149290359999</v>
      </c>
      <c r="AI76" s="137">
        <f>[3]Datos!E318</f>
        <v>99.855872311216103</v>
      </c>
      <c r="AK76" s="137"/>
      <c r="AL76" s="137"/>
    </row>
    <row r="77" spans="1:38" x14ac:dyDescent="0.25">
      <c r="A77" s="295">
        <v>43556</v>
      </c>
      <c r="B77" s="137">
        <f>[2]datos!D319</f>
        <v>99.346461045200002</v>
      </c>
      <c r="C77" s="137">
        <f>[2]datos!G319</f>
        <v>93.765416243000004</v>
      </c>
      <c r="D77" s="137">
        <f>[2]datos!J319</f>
        <v>91.317516462499995</v>
      </c>
      <c r="E77" s="137">
        <f>[2]datos!M319</f>
        <v>97.876208386499997</v>
      </c>
      <c r="F77" s="137">
        <f>[2]datos!P319</f>
        <v>103.346545569</v>
      </c>
      <c r="G77" s="137">
        <f>[2]datos!S319</f>
        <v>94.087256877499996</v>
      </c>
      <c r="H77" s="137">
        <f>[2]datos!V319</f>
        <v>94.087256877499996</v>
      </c>
      <c r="I77" s="137">
        <f>[2]datos!AB319</f>
        <v>100.03814016459999</v>
      </c>
      <c r="J77" s="137">
        <f>[2]datos!AE319</f>
        <v>102.2208989179</v>
      </c>
      <c r="K77" s="137">
        <f>[2]datos!AH319</f>
        <v>90.554057216000004</v>
      </c>
      <c r="L77" s="137">
        <f>[2]datos!AK319</f>
        <v>93.430927660600005</v>
      </c>
      <c r="M77" s="137">
        <f>[2]datos!AN319</f>
        <v>101.048003658</v>
      </c>
      <c r="N77" s="137">
        <f>[2]datos!AQ319</f>
        <v>101.442094563</v>
      </c>
      <c r="O77" s="137">
        <f>[2]datos!AT319</f>
        <v>103.2947024954</v>
      </c>
      <c r="P77" s="137">
        <f>[2]datos!AW319</f>
        <v>96.267782153200002</v>
      </c>
      <c r="Q77" s="137">
        <f>[2]datos!AZ319</f>
        <v>105.63656698450001</v>
      </c>
      <c r="R77" s="137">
        <f>[2]datos!BC319</f>
        <v>100.644706212</v>
      </c>
      <c r="S77" s="137">
        <f>[2]datos!BF319</f>
        <v>99.354172923999997</v>
      </c>
      <c r="T77" s="137">
        <f>[2]datos!BI319</f>
        <v>97.677408365299996</v>
      </c>
      <c r="U77" s="137">
        <f>[2]datos!BL319</f>
        <v>100.5015898015</v>
      </c>
      <c r="V77" s="137">
        <f>[2]datos!BO319</f>
        <v>92.046193794700002</v>
      </c>
      <c r="W77" s="137">
        <f>[2]datos!BR319</f>
        <v>88.353033350600001</v>
      </c>
      <c r="X77" s="137">
        <f>[2]datos!BU319</f>
        <v>98.215012806000004</v>
      </c>
      <c r="Y77" s="137">
        <f>[2]datos!BX319</f>
        <v>99.640728045800003</v>
      </c>
      <c r="Z77" s="137">
        <f>[2]datos!CA319</f>
        <v>98.089983912400001</v>
      </c>
      <c r="AA77" s="137">
        <f>[2]datos!CD319</f>
        <v>100.6679718912</v>
      </c>
      <c r="AB77" s="137">
        <f>[2]datos!CG319</f>
        <v>97.701046328700002</v>
      </c>
      <c r="AC77" s="137">
        <f>[2]datos!CJ319</f>
        <v>98.226441813799994</v>
      </c>
      <c r="AD77" s="137">
        <f>[2]datos!CM319</f>
        <v>107.37366944439999</v>
      </c>
      <c r="AE77" s="137">
        <f>[2]datos!CP319</f>
        <v>94.867959292099997</v>
      </c>
      <c r="AF77" s="137">
        <f>[2]datos!CS319</f>
        <v>102.4163263275</v>
      </c>
      <c r="AG77" s="137">
        <f>[2]datos!CV319</f>
        <v>100.6739989582</v>
      </c>
      <c r="AH77" s="137">
        <f>[2]datos!CY319</f>
        <v>99.838441463500004</v>
      </c>
      <c r="AI77" s="137">
        <f>[3]Datos!E319</f>
        <v>100.06961507334699</v>
      </c>
      <c r="AK77" s="137"/>
      <c r="AL77" s="137"/>
    </row>
    <row r="78" spans="1:38" x14ac:dyDescent="0.25">
      <c r="A78" s="295">
        <v>43586</v>
      </c>
      <c r="B78" s="137">
        <f>[2]datos!D320</f>
        <v>98.440306687000003</v>
      </c>
      <c r="C78" s="137">
        <f>[2]datos!G320</f>
        <v>92.004185635900001</v>
      </c>
      <c r="D78" s="137">
        <f>[2]datos!J320</f>
        <v>90.340943699799993</v>
      </c>
      <c r="E78" s="137">
        <f>[2]datos!M320</f>
        <v>94.257649474000004</v>
      </c>
      <c r="F78" s="137">
        <f>[2]datos!P320</f>
        <v>97.484091555999996</v>
      </c>
      <c r="G78" s="137">
        <f>[2]datos!S320</f>
        <v>93.355258392500005</v>
      </c>
      <c r="H78" s="137">
        <f>[2]datos!V320</f>
        <v>93.355258392500005</v>
      </c>
      <c r="I78" s="137">
        <f>[2]datos!AB320</f>
        <v>95.700533323399995</v>
      </c>
      <c r="J78" s="137">
        <f>[2]datos!AE320</f>
        <v>96.847296749500003</v>
      </c>
      <c r="K78" s="137">
        <f>[2]datos!AH320</f>
        <v>93.022980671300004</v>
      </c>
      <c r="L78" s="137">
        <f>[2]datos!AK320</f>
        <v>91.997937350900003</v>
      </c>
      <c r="M78" s="137">
        <f>[2]datos!AN320</f>
        <v>100.8511937424</v>
      </c>
      <c r="N78" s="137">
        <f>[2]datos!AQ320</f>
        <v>104.11325698509999</v>
      </c>
      <c r="O78" s="137">
        <f>[2]datos!AT320</f>
        <v>103.013084322</v>
      </c>
      <c r="P78" s="137">
        <f>[2]datos!AW320</f>
        <v>95.051590120100002</v>
      </c>
      <c r="Q78" s="137">
        <f>[2]datos!AZ320</f>
        <v>97.172705180999998</v>
      </c>
      <c r="R78" s="137">
        <f>[2]datos!BC320</f>
        <v>94.844748201499996</v>
      </c>
      <c r="S78" s="137">
        <f>[2]datos!BF320</f>
        <v>97.950193058099998</v>
      </c>
      <c r="T78" s="137">
        <f>[2]datos!BI320</f>
        <v>98.878052990900002</v>
      </c>
      <c r="U78" s="137">
        <f>[2]datos!BL320</f>
        <v>99.645058821800006</v>
      </c>
      <c r="V78" s="137">
        <f>[2]datos!BO320</f>
        <v>89.590027961600001</v>
      </c>
      <c r="W78" s="137">
        <f>[2]datos!BR320</f>
        <v>94.114974631199999</v>
      </c>
      <c r="X78" s="137">
        <f>[2]datos!BU320</f>
        <v>98.245760552500002</v>
      </c>
      <c r="Y78" s="137">
        <f>[2]datos!BX320</f>
        <v>97.379516905299994</v>
      </c>
      <c r="Z78" s="137">
        <f>[2]datos!CA320</f>
        <v>96.990244017799995</v>
      </c>
      <c r="AA78" s="137">
        <f>[2]datos!CD320</f>
        <v>100.1388428544</v>
      </c>
      <c r="AB78" s="137">
        <f>[2]datos!CG320</f>
        <v>95.867357486700001</v>
      </c>
      <c r="AC78" s="137">
        <f>[2]datos!CJ320</f>
        <v>98.294512098799999</v>
      </c>
      <c r="AD78" s="137">
        <f>[2]datos!CM320</f>
        <v>107.94785619450001</v>
      </c>
      <c r="AE78" s="137">
        <f>[2]datos!CP320</f>
        <v>95.345861211900001</v>
      </c>
      <c r="AF78" s="137">
        <f>[2]datos!CS320</f>
        <v>103.57235531480001</v>
      </c>
      <c r="AG78" s="137">
        <f>[2]datos!CV320</f>
        <v>100.35083826570001</v>
      </c>
      <c r="AH78" s="137">
        <f>[2]datos!CY320</f>
        <v>91.559800382099993</v>
      </c>
      <c r="AI78" s="137">
        <f>[3]Datos!E320</f>
        <v>100.37966434872099</v>
      </c>
      <c r="AK78" s="137"/>
      <c r="AL78" s="137"/>
    </row>
    <row r="79" spans="1:38" x14ac:dyDescent="0.25">
      <c r="A79" s="295">
        <v>43617</v>
      </c>
      <c r="B79" s="137">
        <f>[2]datos!D321</f>
        <v>99.402331036000007</v>
      </c>
      <c r="C79" s="137">
        <f>[2]datos!G321</f>
        <v>94.597060795399997</v>
      </c>
      <c r="D79" s="137">
        <f>[2]datos!J321</f>
        <v>90.967892253599999</v>
      </c>
      <c r="E79" s="137">
        <f>[2]datos!M321</f>
        <v>97.213659875199994</v>
      </c>
      <c r="F79" s="137">
        <f>[2]datos!P321</f>
        <v>119.82323782580001</v>
      </c>
      <c r="G79" s="137">
        <f>[2]datos!S321</f>
        <v>94.795386496700004</v>
      </c>
      <c r="H79" s="137">
        <f>[2]datos!V321</f>
        <v>94.795386496700004</v>
      </c>
      <c r="I79" s="137">
        <f>[2]datos!AB321</f>
        <v>98.198405912599995</v>
      </c>
      <c r="J79" s="137">
        <f>[2]datos!AE321</f>
        <v>100.48688007769999</v>
      </c>
      <c r="K79" s="137">
        <f>[2]datos!AH321</f>
        <v>93.350864174400002</v>
      </c>
      <c r="L79" s="137">
        <f>[2]datos!AK321</f>
        <v>91.738436268100003</v>
      </c>
      <c r="M79" s="137">
        <f>[2]datos!AN321</f>
        <v>101.083467869</v>
      </c>
      <c r="N79" s="137">
        <f>[2]datos!AQ321</f>
        <v>102.5565513529</v>
      </c>
      <c r="O79" s="137">
        <f>[2]datos!AT321</f>
        <v>106.11262646</v>
      </c>
      <c r="P79" s="137">
        <f>[2]datos!AW321</f>
        <v>103.02569208209999</v>
      </c>
      <c r="Q79" s="137">
        <f>[2]datos!AZ321</f>
        <v>102.1485546249</v>
      </c>
      <c r="R79" s="137">
        <f>[2]datos!BC321</f>
        <v>101.0370880623</v>
      </c>
      <c r="S79" s="137">
        <f>[2]datos!BF321</f>
        <v>98.554564141</v>
      </c>
      <c r="T79" s="137">
        <f>[2]datos!BI321</f>
        <v>99.890745266600007</v>
      </c>
      <c r="U79" s="137">
        <f>[2]datos!BL321</f>
        <v>98.808613722499999</v>
      </c>
      <c r="V79" s="137">
        <f>[2]datos!BO321</f>
        <v>96.830354577400001</v>
      </c>
      <c r="W79" s="137">
        <f>[2]datos!BR321</f>
        <v>102.86595706350001</v>
      </c>
      <c r="X79" s="137">
        <f>[2]datos!BU321</f>
        <v>97.604658683300002</v>
      </c>
      <c r="Y79" s="137">
        <f>[2]datos!BX321</f>
        <v>100.4107838656</v>
      </c>
      <c r="Z79" s="137">
        <f>[2]datos!CA321</f>
        <v>98.3314914547</v>
      </c>
      <c r="AA79" s="137">
        <f>[2]datos!CD321</f>
        <v>90.852793625000004</v>
      </c>
      <c r="AB79" s="137">
        <f>[2]datos!CG321</f>
        <v>94.816435528400007</v>
      </c>
      <c r="AC79" s="137">
        <f>[2]datos!CJ321</f>
        <v>95.832521349000004</v>
      </c>
      <c r="AD79" s="137">
        <f>[2]datos!CM321</f>
        <v>107.87582222730001</v>
      </c>
      <c r="AE79" s="137">
        <f>[2]datos!CP321</f>
        <v>101.40130758879999</v>
      </c>
      <c r="AF79" s="137">
        <f>[2]datos!CS321</f>
        <v>104.325716181</v>
      </c>
      <c r="AG79" s="137">
        <f>[2]datos!CV321</f>
        <v>102.6637564796</v>
      </c>
      <c r="AH79" s="137">
        <f>[2]datos!CY321</f>
        <v>96.604279275500005</v>
      </c>
      <c r="AI79" s="137">
        <f>[3]Datos!E321</f>
        <v>100.79224635634201</v>
      </c>
      <c r="AK79" s="137"/>
      <c r="AL79" s="137"/>
    </row>
    <row r="80" spans="1:38" x14ac:dyDescent="0.25">
      <c r="A80" s="295">
        <v>43647</v>
      </c>
      <c r="B80" s="137">
        <f>[2]datos!D322</f>
        <v>98.823846931800006</v>
      </c>
      <c r="C80" s="137">
        <f>[2]datos!G322</f>
        <v>94.580894192900004</v>
      </c>
      <c r="D80" s="137">
        <f>[2]datos!J322</f>
        <v>91.372994723900007</v>
      </c>
      <c r="E80" s="137">
        <f>[2]datos!M322</f>
        <v>98.061029448599996</v>
      </c>
      <c r="F80" s="137">
        <f>[2]datos!P322</f>
        <v>115.79278686390001</v>
      </c>
      <c r="G80" s="137">
        <f>[2]datos!S322</f>
        <v>93.888832748900001</v>
      </c>
      <c r="H80" s="137">
        <f>[2]datos!V322</f>
        <v>93.888832748900001</v>
      </c>
      <c r="I80" s="137">
        <f>[2]datos!AB322</f>
        <v>95.860191725199996</v>
      </c>
      <c r="J80" s="137">
        <f>[2]datos!AE322</f>
        <v>97.614385612299998</v>
      </c>
      <c r="K80" s="137">
        <f>[2]datos!AH322</f>
        <v>89.057885624500003</v>
      </c>
      <c r="L80" s="137">
        <f>[2]datos!AK322</f>
        <v>94.160339622899997</v>
      </c>
      <c r="M80" s="137">
        <f>[2]datos!AN322</f>
        <v>101.12916441500001</v>
      </c>
      <c r="N80" s="137">
        <f>[2]datos!AQ322</f>
        <v>102.1680012237</v>
      </c>
      <c r="O80" s="137">
        <f>[2]datos!AT322</f>
        <v>104.2856164123</v>
      </c>
      <c r="P80" s="137">
        <f>[2]datos!AW322</f>
        <v>95.486387632299994</v>
      </c>
      <c r="Q80" s="137">
        <f>[2]datos!AZ322</f>
        <v>96.532085809500003</v>
      </c>
      <c r="R80" s="137">
        <f>[2]datos!BC322</f>
        <v>97.186645462599998</v>
      </c>
      <c r="S80" s="137">
        <f>[2]datos!BF322</f>
        <v>96.925568291000005</v>
      </c>
      <c r="T80" s="137">
        <f>[2]datos!BI322</f>
        <v>98.126295517299994</v>
      </c>
      <c r="U80" s="137">
        <f>[2]datos!BL322</f>
        <v>98.158669812699998</v>
      </c>
      <c r="V80" s="137">
        <f>[2]datos!BO322</f>
        <v>92.449850450900001</v>
      </c>
      <c r="W80" s="137">
        <f>[2]datos!BR322</f>
        <v>105.0528065667</v>
      </c>
      <c r="X80" s="137">
        <f>[2]datos!BU322</f>
        <v>100.2666202533</v>
      </c>
      <c r="Y80" s="137">
        <f>[2]datos!BX322</f>
        <v>99.662204414300007</v>
      </c>
      <c r="Z80" s="137">
        <f>[2]datos!CA322</f>
        <v>97.370741358800004</v>
      </c>
      <c r="AA80" s="137">
        <f>[2]datos!CD322</f>
        <v>100.5020820731</v>
      </c>
      <c r="AB80" s="137">
        <f>[2]datos!CG322</f>
        <v>94.632572588900004</v>
      </c>
      <c r="AC80" s="137">
        <f>[2]datos!CJ322</f>
        <v>92.310941956500002</v>
      </c>
      <c r="AD80" s="137">
        <f>[2]datos!CM322</f>
        <v>106.0609041299</v>
      </c>
      <c r="AE80" s="137">
        <f>[2]datos!CP322</f>
        <v>95.955629512100003</v>
      </c>
      <c r="AF80" s="137">
        <f>[2]datos!CS322</f>
        <v>104.3417444999</v>
      </c>
      <c r="AG80" s="137">
        <f>[2]datos!CV322</f>
        <v>101.8792597786</v>
      </c>
      <c r="AH80" s="137">
        <f>[2]datos!CY322</f>
        <v>96.181681080199994</v>
      </c>
      <c r="AI80" s="137">
        <f>[3]Datos!E322</f>
        <v>100.441441312024</v>
      </c>
      <c r="AK80" s="137"/>
      <c r="AL80" s="137"/>
    </row>
    <row r="81" spans="1:38" x14ac:dyDescent="0.25">
      <c r="A81" s="295">
        <v>43678</v>
      </c>
      <c r="B81" s="137">
        <f>[2]datos!D323</f>
        <v>98.625499717300002</v>
      </c>
      <c r="C81" s="137">
        <f>[2]datos!G323</f>
        <v>96.167343667200001</v>
      </c>
      <c r="D81" s="137">
        <f>[2]datos!J323</f>
        <v>91.878027731299994</v>
      </c>
      <c r="E81" s="137">
        <f>[2]datos!M323</f>
        <v>97.765813612900004</v>
      </c>
      <c r="F81" s="137">
        <f>[2]datos!P323</f>
        <v>135.88631147839999</v>
      </c>
      <c r="G81" s="137">
        <f>[2]datos!S323</f>
        <v>95.817512613900007</v>
      </c>
      <c r="H81" s="137">
        <f>[2]datos!V323</f>
        <v>95.817512613900007</v>
      </c>
      <c r="I81" s="137">
        <f>[2]datos!AB323</f>
        <v>95.290938772100006</v>
      </c>
      <c r="J81" s="137">
        <f>[2]datos!AE323</f>
        <v>96.5060058631</v>
      </c>
      <c r="K81" s="137">
        <f>[2]datos!AH323</f>
        <v>90.944456767000005</v>
      </c>
      <c r="L81" s="137">
        <f>[2]datos!AK323</f>
        <v>95.1351372548</v>
      </c>
      <c r="M81" s="137">
        <f>[2]datos!AN323</f>
        <v>100.7305094891</v>
      </c>
      <c r="N81" s="137">
        <f>[2]datos!AQ323</f>
        <v>102.5663363748</v>
      </c>
      <c r="O81" s="137">
        <f>[2]datos!AT323</f>
        <v>101.96596631529999</v>
      </c>
      <c r="P81" s="137">
        <f>[2]datos!AW323</f>
        <v>92.039080914799996</v>
      </c>
      <c r="Q81" s="137">
        <f>[2]datos!AZ323</f>
        <v>101.08286591700001</v>
      </c>
      <c r="R81" s="137">
        <f>[2]datos!BC323</f>
        <v>95.384615217800004</v>
      </c>
      <c r="S81" s="137">
        <f>[2]datos!BF323</f>
        <v>98.273961784199997</v>
      </c>
      <c r="T81" s="137">
        <f>[2]datos!BI323</f>
        <v>100.4458413351</v>
      </c>
      <c r="U81" s="137">
        <f>[2]datos!BL323</f>
        <v>99.438432861099997</v>
      </c>
      <c r="V81" s="137">
        <f>[2]datos!BO323</f>
        <v>94.993026513000004</v>
      </c>
      <c r="W81" s="137">
        <f>[2]datos!BR323</f>
        <v>107.4922570981</v>
      </c>
      <c r="X81" s="137">
        <f>[2]datos!BU323</f>
        <v>98.134040247100003</v>
      </c>
      <c r="Y81" s="137">
        <f>[2]datos!BX323</f>
        <v>98.819926185599996</v>
      </c>
      <c r="Z81" s="137">
        <f>[2]datos!CA323</f>
        <v>98.713849093999997</v>
      </c>
      <c r="AA81" s="137">
        <f>[2]datos!CD323</f>
        <v>102.40918317009999</v>
      </c>
      <c r="AB81" s="137">
        <f>[2]datos!CG323</f>
        <v>93.808026333000001</v>
      </c>
      <c r="AC81" s="137">
        <f>[2]datos!CJ323</f>
        <v>98.384143853300003</v>
      </c>
      <c r="AD81" s="137">
        <f>[2]datos!CM323</f>
        <v>105.11633766040001</v>
      </c>
      <c r="AE81" s="137">
        <f>[2]datos!CP323</f>
        <v>95.845551939000003</v>
      </c>
      <c r="AF81" s="137">
        <f>[2]datos!CS323</f>
        <v>101.8448863788</v>
      </c>
      <c r="AG81" s="137">
        <f>[2]datos!CV323</f>
        <v>101.66708933069999</v>
      </c>
      <c r="AH81" s="137">
        <f>[2]datos!CY323</f>
        <v>99.474975639199997</v>
      </c>
      <c r="AI81" s="137">
        <f>[3]Datos!E323</f>
        <v>100.668829442122</v>
      </c>
      <c r="AK81" s="137"/>
      <c r="AL81" s="137"/>
    </row>
    <row r="82" spans="1:38" x14ac:dyDescent="0.25">
      <c r="A82" s="295">
        <v>43709</v>
      </c>
      <c r="B82" s="137">
        <f>[2]datos!D324</f>
        <v>98.561247499000004</v>
      </c>
      <c r="C82" s="137">
        <f>[2]datos!G324</f>
        <v>95.885398038299996</v>
      </c>
      <c r="D82" s="137">
        <f>[2]datos!J324</f>
        <v>92.263652836000006</v>
      </c>
      <c r="E82" s="137">
        <f>[2]datos!M324</f>
        <v>95.375299098599996</v>
      </c>
      <c r="F82" s="137">
        <f>[2]datos!P324</f>
        <v>134.00066170299999</v>
      </c>
      <c r="G82" s="137">
        <f>[2]datos!S324</f>
        <v>96.268776591600002</v>
      </c>
      <c r="H82" s="137">
        <f>[2]datos!V324</f>
        <v>96.268776591600002</v>
      </c>
      <c r="I82" s="137">
        <f>[2]datos!AB324</f>
        <v>93.016714837899997</v>
      </c>
      <c r="J82" s="137">
        <f>[2]datos!AE324</f>
        <v>94.286880022099993</v>
      </c>
      <c r="K82" s="137">
        <f>[2]datos!AH324</f>
        <v>86.910555818199995</v>
      </c>
      <c r="L82" s="137">
        <f>[2]datos!AK324</f>
        <v>93.994575407400006</v>
      </c>
      <c r="M82" s="137">
        <f>[2]datos!AN324</f>
        <v>101.07115581230001</v>
      </c>
      <c r="N82" s="137">
        <f>[2]datos!AQ324</f>
        <v>102.70052529429999</v>
      </c>
      <c r="O82" s="137">
        <f>[2]datos!AT324</f>
        <v>104.417812293</v>
      </c>
      <c r="P82" s="137">
        <f>[2]datos!AW324</f>
        <v>91.155014859199994</v>
      </c>
      <c r="Q82" s="137">
        <f>[2]datos!AZ324</f>
        <v>103.1732392097</v>
      </c>
      <c r="R82" s="137">
        <f>[2]datos!BC324</f>
        <v>94.554588876899999</v>
      </c>
      <c r="S82" s="137">
        <f>[2]datos!BF324</f>
        <v>97.170788944199998</v>
      </c>
      <c r="T82" s="137">
        <f>[2]datos!BI324</f>
        <v>99.294995141900003</v>
      </c>
      <c r="U82" s="137">
        <f>[2]datos!BL324</f>
        <v>99.325177601700005</v>
      </c>
      <c r="V82" s="137">
        <f>[2]datos!BO324</f>
        <v>91.950635198200004</v>
      </c>
      <c r="W82" s="137">
        <f>[2]datos!BR324</f>
        <v>101.6323775118</v>
      </c>
      <c r="X82" s="137">
        <f>[2]datos!BU324</f>
        <v>97.385711045899995</v>
      </c>
      <c r="Y82" s="137">
        <f>[2]datos!BX324</f>
        <v>98.871053176000004</v>
      </c>
      <c r="Z82" s="137">
        <f>[2]datos!CA324</f>
        <v>97.485955821100006</v>
      </c>
      <c r="AA82" s="137">
        <f>[2]datos!CD324</f>
        <v>99.254267127399999</v>
      </c>
      <c r="AB82" s="137">
        <f>[2]datos!CG324</f>
        <v>94.532933074100001</v>
      </c>
      <c r="AC82" s="137">
        <f>[2]datos!CJ324</f>
        <v>95.564434043199995</v>
      </c>
      <c r="AD82" s="137">
        <f>[2]datos!CM324</f>
        <v>104.00022897069999</v>
      </c>
      <c r="AE82" s="137">
        <f>[2]datos!CP324</f>
        <v>93.493801745300004</v>
      </c>
      <c r="AF82" s="137">
        <f>[2]datos!CS324</f>
        <v>103.9083148741</v>
      </c>
      <c r="AG82" s="137">
        <f>[2]datos!CV324</f>
        <v>101.3225817253</v>
      </c>
      <c r="AH82" s="137">
        <f>[2]datos!CY324</f>
        <v>98.212753260400007</v>
      </c>
      <c r="AI82" s="137">
        <f>[3]Datos!E324</f>
        <v>100.048333310085</v>
      </c>
      <c r="AK82" s="137"/>
      <c r="AL82" s="137"/>
    </row>
    <row r="83" spans="1:38" x14ac:dyDescent="0.25">
      <c r="A83" s="295">
        <v>43739</v>
      </c>
      <c r="B83" s="137">
        <f>[2]datos!D325</f>
        <v>96.5166214666</v>
      </c>
      <c r="C83" s="137">
        <f>[2]datos!G325</f>
        <v>94.771515619400006</v>
      </c>
      <c r="D83" s="137">
        <f>[2]datos!J325</f>
        <v>91.287897743900004</v>
      </c>
      <c r="E83" s="137">
        <f>[2]datos!M325</f>
        <v>95.063606761200006</v>
      </c>
      <c r="F83" s="137">
        <f>[2]datos!P325</f>
        <v>132.4152890805</v>
      </c>
      <c r="G83" s="137">
        <f>[2]datos!S325</f>
        <v>95.466755371399998</v>
      </c>
      <c r="H83" s="137">
        <f>[2]datos!V325</f>
        <v>95.466755371399998</v>
      </c>
      <c r="I83" s="137">
        <f>[2]datos!AB325</f>
        <v>91.226180881499999</v>
      </c>
      <c r="J83" s="137">
        <f>[2]datos!AE325</f>
        <v>93.867570273400005</v>
      </c>
      <c r="K83" s="137">
        <f>[2]datos!AH325</f>
        <v>80.669597110300003</v>
      </c>
      <c r="L83" s="137">
        <f>[2]datos!AK325</f>
        <v>90.372178866599995</v>
      </c>
      <c r="M83" s="137">
        <f>[2]datos!AN325</f>
        <v>98.442872945600001</v>
      </c>
      <c r="N83" s="137">
        <f>[2]datos!AQ325</f>
        <v>102.7140114682</v>
      </c>
      <c r="O83" s="137">
        <f>[2]datos!AT325</f>
        <v>103.3350179098</v>
      </c>
      <c r="P83" s="137">
        <f>[2]datos!AW325</f>
        <v>93.404175306499994</v>
      </c>
      <c r="Q83" s="137">
        <f>[2]datos!AZ325</f>
        <v>103.5284861401</v>
      </c>
      <c r="R83" s="137">
        <f>[2]datos!BC325</f>
        <v>94.227847859799994</v>
      </c>
      <c r="S83" s="137">
        <f>[2]datos!BF325</f>
        <v>94.518046445400003</v>
      </c>
      <c r="T83" s="137">
        <f>[2]datos!BI325</f>
        <v>97.829913322400003</v>
      </c>
      <c r="U83" s="137">
        <f>[2]datos!BL325</f>
        <v>98.298552118800004</v>
      </c>
      <c r="V83" s="137">
        <f>[2]datos!BO325</f>
        <v>91.530763702100003</v>
      </c>
      <c r="W83" s="137">
        <f>[2]datos!BR325</f>
        <v>100.2997197297</v>
      </c>
      <c r="X83" s="137">
        <f>[2]datos!BU325</f>
        <v>96.752710713900001</v>
      </c>
      <c r="Y83" s="137">
        <f>[2]datos!BX325</f>
        <v>95.243592603899998</v>
      </c>
      <c r="Z83" s="137">
        <f>[2]datos!CA325</f>
        <v>97.267024180199996</v>
      </c>
      <c r="AA83" s="137">
        <f>[2]datos!CD325</f>
        <v>96.4340663877</v>
      </c>
      <c r="AB83" s="137">
        <f>[2]datos!CG325</f>
        <v>94.399454947500004</v>
      </c>
      <c r="AC83" s="137">
        <f>[2]datos!CJ325</f>
        <v>92.435614510500002</v>
      </c>
      <c r="AD83" s="137">
        <f>[2]datos!CM325</f>
        <v>102.613353581</v>
      </c>
      <c r="AE83" s="137">
        <f>[2]datos!CP325</f>
        <v>99.001797456000006</v>
      </c>
      <c r="AF83" s="137">
        <f>[2]datos!CS325</f>
        <v>94.893422112699994</v>
      </c>
      <c r="AG83" s="137">
        <f>[2]datos!CV325</f>
        <v>100.83128910809999</v>
      </c>
      <c r="AH83" s="137">
        <f>[2]datos!CY325</f>
        <v>97.878441729599999</v>
      </c>
      <c r="AI83" s="137">
        <f>[3]Datos!E325</f>
        <v>98.999010065060006</v>
      </c>
    </row>
    <row r="84" spans="1:38" x14ac:dyDescent="0.25">
      <c r="A84" s="295">
        <v>43770</v>
      </c>
      <c r="B84" s="137">
        <f>[2]datos!D326</f>
        <v>96.912633241400002</v>
      </c>
      <c r="C84" s="137">
        <f>[2]datos!G326</f>
        <v>96.826438392</v>
      </c>
      <c r="D84" s="137">
        <f>[2]datos!J326</f>
        <v>94.017588565500006</v>
      </c>
      <c r="E84" s="137">
        <f>[2]datos!M326</f>
        <v>97.125714843500006</v>
      </c>
      <c r="F84" s="137">
        <f>[2]datos!P326</f>
        <v>126.33632983850001</v>
      </c>
      <c r="G84" s="137">
        <f>[2]datos!S326</f>
        <v>97.197279245100006</v>
      </c>
      <c r="H84" s="137">
        <f>[2]datos!V326</f>
        <v>97.197279245100006</v>
      </c>
      <c r="I84" s="137">
        <f>[2]datos!AB326</f>
        <v>92.206970452899995</v>
      </c>
      <c r="J84" s="137">
        <f>[2]datos!AE326</f>
        <v>94.479845943000001</v>
      </c>
      <c r="K84" s="137">
        <f>[2]datos!AH326</f>
        <v>81.987553990899997</v>
      </c>
      <c r="L84" s="137">
        <f>[2]datos!AK326</f>
        <v>92.371307809200005</v>
      </c>
      <c r="M84" s="137">
        <f>[2]datos!AN326</f>
        <v>97.929057089799997</v>
      </c>
      <c r="N84" s="137">
        <f>[2]datos!AQ326</f>
        <v>102.6819588644</v>
      </c>
      <c r="O84" s="137">
        <f>[2]datos!AT326</f>
        <v>100.0712088559</v>
      </c>
      <c r="P84" s="137">
        <f>[2]datos!AW326</f>
        <v>92.686700891399994</v>
      </c>
      <c r="Q84" s="137">
        <f>[2]datos!AZ326</f>
        <v>101.1589142927</v>
      </c>
      <c r="R84" s="137">
        <f>[2]datos!BC326</f>
        <v>96.815700639300005</v>
      </c>
      <c r="S84" s="137">
        <f>[2]datos!BF326</f>
        <v>92.787766600400005</v>
      </c>
      <c r="T84" s="137">
        <f>[2]datos!BI326</f>
        <v>96.0059444388</v>
      </c>
      <c r="U84" s="137">
        <f>[2]datos!BL326</f>
        <v>98.720834804899994</v>
      </c>
      <c r="V84" s="137">
        <f>[2]datos!BO326</f>
        <v>93.874240495099997</v>
      </c>
      <c r="W84" s="137">
        <f>[2]datos!BR326</f>
        <v>96.866898771799995</v>
      </c>
      <c r="X84" s="137">
        <f>[2]datos!BU326</f>
        <v>97.655525730999997</v>
      </c>
      <c r="Y84" s="137">
        <f>[2]datos!BX326</f>
        <v>95.991046264100007</v>
      </c>
      <c r="Z84" s="137">
        <f>[2]datos!CA326</f>
        <v>95.2384039258</v>
      </c>
      <c r="AA84" s="137">
        <f>[2]datos!CD326</f>
        <v>94.743859497499997</v>
      </c>
      <c r="AB84" s="137">
        <f>[2]datos!CG326</f>
        <v>92.418478345699995</v>
      </c>
      <c r="AC84" s="137">
        <f>[2]datos!CJ326</f>
        <v>88.975577062900001</v>
      </c>
      <c r="AD84" s="137">
        <f>[2]datos!CM326</f>
        <v>95.698199265200003</v>
      </c>
      <c r="AE84" s="137">
        <f>[2]datos!CP326</f>
        <v>95.245887213900005</v>
      </c>
      <c r="AF84" s="137">
        <f>[2]datos!CS326</f>
        <v>97.601649874800003</v>
      </c>
      <c r="AG84" s="137">
        <f>[2]datos!CV326</f>
        <v>102.3725696444</v>
      </c>
      <c r="AH84" s="137">
        <f>[2]datos!CY326</f>
        <v>96.943901298599997</v>
      </c>
      <c r="AI84" s="137">
        <f>[3]Datos!E326</f>
        <v>97.739660403188097</v>
      </c>
    </row>
    <row r="85" spans="1:38" x14ac:dyDescent="0.25">
      <c r="A85" s="295">
        <v>43800</v>
      </c>
      <c r="B85" s="137">
        <f>[2]datos!D327</f>
        <v>96.137006556399996</v>
      </c>
      <c r="C85" s="137">
        <f>[2]datos!G327</f>
        <v>96.489221459899994</v>
      </c>
      <c r="D85" s="137">
        <f>[2]datos!J327</f>
        <v>94.031763170000005</v>
      </c>
      <c r="E85" s="137">
        <f>[2]datos!M327</f>
        <v>95.901041981399999</v>
      </c>
      <c r="F85" s="137">
        <f>[2]datos!P327</f>
        <v>116.1067700704</v>
      </c>
      <c r="G85" s="137">
        <f>[2]datos!S327</f>
        <v>95.147692987400006</v>
      </c>
      <c r="H85" s="137">
        <f>[2]datos!V327</f>
        <v>95.147692987400006</v>
      </c>
      <c r="I85" s="137">
        <f>[2]datos!AB327</f>
        <v>93.303521344200007</v>
      </c>
      <c r="J85" s="137">
        <f>[2]datos!AE327</f>
        <v>95.285492179200006</v>
      </c>
      <c r="K85" s="137">
        <f>[2]datos!AH327</f>
        <v>84.484675723999999</v>
      </c>
      <c r="L85" s="137">
        <f>[2]datos!AK327</f>
        <v>92.7944074591</v>
      </c>
      <c r="M85" s="137">
        <f>[2]datos!AN327</f>
        <v>96.953657191600001</v>
      </c>
      <c r="N85" s="137">
        <f>[2]datos!AQ327</f>
        <v>101.389433768</v>
      </c>
      <c r="O85" s="137">
        <f>[2]datos!AT327</f>
        <v>103.0027372899</v>
      </c>
      <c r="P85" s="137">
        <f>[2]datos!AW327</f>
        <v>88.627122989599997</v>
      </c>
      <c r="Q85" s="137">
        <f>[2]datos!AZ327</f>
        <v>99.368818101299993</v>
      </c>
      <c r="R85" s="137">
        <f>[2]datos!BC327</f>
        <v>95.421727868299996</v>
      </c>
      <c r="S85" s="137">
        <f>[2]datos!BF327</f>
        <v>94.106040727099995</v>
      </c>
      <c r="T85" s="137">
        <f>[2]datos!BI327</f>
        <v>96.923836696699993</v>
      </c>
      <c r="U85" s="137">
        <f>[2]datos!BL327</f>
        <v>96.350841032199995</v>
      </c>
      <c r="V85" s="137">
        <f>[2]datos!BO327</f>
        <v>88.179867817599998</v>
      </c>
      <c r="W85" s="137">
        <f>[2]datos!BR327</f>
        <v>99.680391756000006</v>
      </c>
      <c r="X85" s="137">
        <f>[2]datos!BU327</f>
        <v>94.7302480866</v>
      </c>
      <c r="Y85" s="137">
        <f>[2]datos!BX327</f>
        <v>95.475073890399997</v>
      </c>
      <c r="Z85" s="137">
        <f>[2]datos!CA327</f>
        <v>95.458005974399995</v>
      </c>
      <c r="AA85" s="137">
        <f>[2]datos!CD327</f>
        <v>96.877835455799996</v>
      </c>
      <c r="AB85" s="137">
        <f>[2]datos!CG327</f>
        <v>95.465386354700001</v>
      </c>
      <c r="AC85" s="137">
        <f>[2]datos!CJ327</f>
        <v>87.964715166700003</v>
      </c>
      <c r="AD85" s="137">
        <f>[2]datos!CM327</f>
        <v>101.5097752253</v>
      </c>
      <c r="AE85" s="137">
        <f>[2]datos!CP327</f>
        <v>93.620979278199997</v>
      </c>
      <c r="AF85" s="137">
        <f>[2]datos!CS327</f>
        <v>92.090843310699995</v>
      </c>
      <c r="AG85" s="137">
        <f>[2]datos!CV327</f>
        <v>100.3968797684</v>
      </c>
      <c r="AH85" s="137">
        <f>[2]datos!CY327</f>
        <v>97.161511605399994</v>
      </c>
      <c r="AI85" s="137">
        <f>[3]Datos!E327</f>
        <v>97.661617259578904</v>
      </c>
    </row>
    <row r="86" spans="1:38" x14ac:dyDescent="0.25">
      <c r="A86" s="295">
        <v>43831</v>
      </c>
      <c r="B86" s="137">
        <f>[2]datos!D328</f>
        <v>97.337997563399995</v>
      </c>
      <c r="C86" s="137">
        <f>[2]datos!G328</f>
        <v>98.437841228600007</v>
      </c>
      <c r="D86" s="137">
        <f>[2]datos!J328</f>
        <v>94.681772494599997</v>
      </c>
      <c r="E86" s="137">
        <f>[2]datos!M328</f>
        <v>100.1929188159</v>
      </c>
      <c r="F86" s="137">
        <f>[2]datos!P328</f>
        <v>128.2835448379</v>
      </c>
      <c r="G86" s="137">
        <f>[2]datos!S328</f>
        <v>95.078875996400001</v>
      </c>
      <c r="H86" s="137">
        <f>[2]datos!V328</f>
        <v>95.078875996400001</v>
      </c>
      <c r="I86" s="137">
        <f>[2]datos!AB328</f>
        <v>92.443526701500005</v>
      </c>
      <c r="J86" s="137">
        <f>[2]datos!AE328</f>
        <v>94.079034965999995</v>
      </c>
      <c r="K86" s="137">
        <f>[2]datos!AH328</f>
        <v>83.232995887300007</v>
      </c>
      <c r="L86" s="137">
        <f>[2]datos!AK328</f>
        <v>93.410279253499994</v>
      </c>
      <c r="M86" s="137">
        <f>[2]datos!AN328</f>
        <v>98.600387469699996</v>
      </c>
      <c r="N86" s="137">
        <f>[2]datos!AQ328</f>
        <v>102.6655659468</v>
      </c>
      <c r="O86" s="137">
        <f>[2]datos!AT328</f>
        <v>100.9360173851</v>
      </c>
      <c r="P86" s="137">
        <f>[2]datos!AW328</f>
        <v>87.982741298600004</v>
      </c>
      <c r="Q86" s="137">
        <f>[2]datos!AZ328</f>
        <v>100.3900952283</v>
      </c>
      <c r="R86" s="137">
        <f>[2]datos!BC328</f>
        <v>93.703326497700004</v>
      </c>
      <c r="S86" s="137">
        <f>[2]datos!BF328</f>
        <v>93.631044916700006</v>
      </c>
      <c r="T86" s="137">
        <f>[2]datos!BI328</f>
        <v>99.694339778599996</v>
      </c>
      <c r="U86" s="137">
        <f>[2]datos!BL328</f>
        <v>101.7859158542</v>
      </c>
      <c r="V86" s="137">
        <f>[2]datos!BO328</f>
        <v>93.905644702199993</v>
      </c>
      <c r="W86" s="137">
        <f>[2]datos!BR328</f>
        <v>92.74887124</v>
      </c>
      <c r="X86" s="137">
        <f>[2]datos!BU328</f>
        <v>93.427900234700004</v>
      </c>
      <c r="Y86" s="137">
        <f>[2]datos!BX328</f>
        <v>94.937368925599998</v>
      </c>
      <c r="Z86" s="137">
        <f>[2]datos!CA328</f>
        <v>97.429694447000003</v>
      </c>
      <c r="AA86" s="137">
        <f>[2]datos!CD328</f>
        <v>100.9170365654</v>
      </c>
      <c r="AB86" s="137">
        <f>[2]datos!CG328</f>
        <v>90.526949760899996</v>
      </c>
      <c r="AC86" s="137">
        <f>[2]datos!CJ328</f>
        <v>88.170522116699999</v>
      </c>
      <c r="AD86" s="137">
        <f>[2]datos!CM328</f>
        <v>106.48501174819999</v>
      </c>
      <c r="AE86" s="137">
        <f>[2]datos!CP328</f>
        <v>96.221329548200004</v>
      </c>
      <c r="AF86" s="137">
        <f>[2]datos!CS328</f>
        <v>99.230495638600004</v>
      </c>
      <c r="AG86" s="137">
        <f>[2]datos!CV328</f>
        <v>100.90572531390001</v>
      </c>
      <c r="AH86" s="137">
        <f>[2]datos!CY328</f>
        <v>96.347831923499996</v>
      </c>
      <c r="AI86" s="137">
        <f>[3]Datos!E328</f>
        <v>98.274887510420498</v>
      </c>
    </row>
    <row r="87" spans="1:38" x14ac:dyDescent="0.25">
      <c r="A87" s="295">
        <v>43862</v>
      </c>
      <c r="B87" s="137">
        <f>[2]datos!D329</f>
        <v>96.744587419499993</v>
      </c>
      <c r="C87" s="137">
        <f>[2]datos!G329</f>
        <v>97.416698440199994</v>
      </c>
      <c r="D87" s="137">
        <f>[2]datos!J329</f>
        <v>94.7851863761</v>
      </c>
      <c r="E87" s="137">
        <f>[2]datos!M329</f>
        <v>96.629817688800003</v>
      </c>
      <c r="F87" s="137">
        <f>[2]datos!P329</f>
        <v>123.6314337198</v>
      </c>
      <c r="G87" s="137">
        <f>[2]datos!S329</f>
        <v>97.4762385919</v>
      </c>
      <c r="H87" s="137">
        <f>[2]datos!V329</f>
        <v>97.4762385919</v>
      </c>
      <c r="I87" s="137">
        <f>[2]datos!AB329</f>
        <v>89.5452457082</v>
      </c>
      <c r="J87" s="137">
        <f>[2]datos!AE329</f>
        <v>89.978091808000002</v>
      </c>
      <c r="K87" s="137">
        <f>[2]datos!AH329</f>
        <v>83.795039051900005</v>
      </c>
      <c r="L87" s="137">
        <f>[2]datos!AK329</f>
        <v>92.502007950700005</v>
      </c>
      <c r="M87" s="137">
        <f>[2]datos!AN329</f>
        <v>98.241811322700002</v>
      </c>
      <c r="N87" s="137">
        <f>[2]datos!AQ329</f>
        <v>103.4489281101</v>
      </c>
      <c r="O87" s="137">
        <f>[2]datos!AT329</f>
        <v>98.758485863999994</v>
      </c>
      <c r="P87" s="137">
        <f>[2]datos!AW329</f>
        <v>91.325187622800001</v>
      </c>
      <c r="Q87" s="137">
        <f>[2]datos!AZ329</f>
        <v>97.952172667799999</v>
      </c>
      <c r="R87" s="137">
        <f>[2]datos!BC329</f>
        <v>96.2223102791</v>
      </c>
      <c r="S87" s="137">
        <f>[2]datos!BF329</f>
        <v>94.696766921000005</v>
      </c>
      <c r="T87" s="137">
        <f>[2]datos!BI329</f>
        <v>97.331085307999999</v>
      </c>
      <c r="U87" s="137">
        <f>[2]datos!BL329</f>
        <v>98.479910138400001</v>
      </c>
      <c r="V87" s="137">
        <f>[2]datos!BO329</f>
        <v>96.792982781399999</v>
      </c>
      <c r="W87" s="137">
        <f>[2]datos!BR329</f>
        <v>73.294388525000002</v>
      </c>
      <c r="X87" s="137">
        <f>[2]datos!BU329</f>
        <v>94.9430648843</v>
      </c>
      <c r="Y87" s="137">
        <f>[2]datos!BX329</f>
        <v>100.53518925740001</v>
      </c>
      <c r="Z87" s="137">
        <f>[2]datos!CA329</f>
        <v>99.177035244400003</v>
      </c>
      <c r="AA87" s="137">
        <f>[2]datos!CD329</f>
        <v>97.090687370799998</v>
      </c>
      <c r="AB87" s="137">
        <f>[2]datos!CG329</f>
        <v>89.307116001500006</v>
      </c>
      <c r="AC87" s="137">
        <f>[2]datos!CJ329</f>
        <v>93.306342250900002</v>
      </c>
      <c r="AD87" s="137">
        <f>[2]datos!CM329</f>
        <v>102.2949090508</v>
      </c>
      <c r="AE87" s="137">
        <f>[2]datos!CP329</f>
        <v>96.923379270200002</v>
      </c>
      <c r="AF87" s="137">
        <f>[2]datos!CS329</f>
        <v>101.99130016150001</v>
      </c>
      <c r="AG87" s="137">
        <f>[2]datos!CV329</f>
        <v>101.07249629810001</v>
      </c>
      <c r="AH87" s="137">
        <f>[2]datos!CY329</f>
        <v>96.796755928099998</v>
      </c>
      <c r="AI87" s="137">
        <f>[3]Datos!E329</f>
        <v>96.327602792879503</v>
      </c>
    </row>
    <row r="88" spans="1:38" x14ac:dyDescent="0.25">
      <c r="A88" s="295">
        <v>43891</v>
      </c>
      <c r="B88" s="137">
        <f>[2]datos!D330</f>
        <v>93.520791869700005</v>
      </c>
      <c r="C88" s="137">
        <f>[2]datos!G330</f>
        <v>97.162696812700005</v>
      </c>
      <c r="D88" s="137">
        <f>[2]datos!J330</f>
        <v>94.638505709300006</v>
      </c>
      <c r="E88" s="137">
        <f>[2]datos!M330</f>
        <v>95.205450062400004</v>
      </c>
      <c r="F88" s="137">
        <f>[2]datos!P330</f>
        <v>128.33043624530001</v>
      </c>
      <c r="G88" s="137">
        <f>[2]datos!S330</f>
        <v>94.111485960699994</v>
      </c>
      <c r="H88" s="137">
        <f>[2]datos!V330</f>
        <v>94.111485960699994</v>
      </c>
      <c r="I88" s="137">
        <f>[2]datos!AB330</f>
        <v>89.770336094100003</v>
      </c>
      <c r="J88" s="137">
        <f>[2]datos!AE330</f>
        <v>91.669046211899996</v>
      </c>
      <c r="K88" s="137">
        <f>[2]datos!AH330</f>
        <v>80.364486190999997</v>
      </c>
      <c r="L88" s="137">
        <f>[2]datos!AK330</f>
        <v>87.853428017599995</v>
      </c>
      <c r="M88" s="137">
        <f>[2]datos!AN330</f>
        <v>94.108063461</v>
      </c>
      <c r="N88" s="137">
        <f>[2]datos!AQ330</f>
        <v>104.6749114492</v>
      </c>
      <c r="O88" s="137">
        <f>[2]datos!AT330</f>
        <v>99.7734105408</v>
      </c>
      <c r="P88" s="137">
        <f>[2]datos!AW330</f>
        <v>88.018452231699996</v>
      </c>
      <c r="Q88" s="137">
        <f>[2]datos!AZ330</f>
        <v>98.133130359700004</v>
      </c>
      <c r="R88" s="137">
        <f>[2]datos!BC330</f>
        <v>86.911174114800005</v>
      </c>
      <c r="S88" s="137">
        <f>[2]datos!BF330</f>
        <v>91.465974574800001</v>
      </c>
      <c r="T88" s="137">
        <f>[2]datos!BI330</f>
        <v>92.411145829500001</v>
      </c>
      <c r="U88" s="137">
        <f>[2]datos!BL330</f>
        <v>98.800263959500001</v>
      </c>
      <c r="V88" s="137">
        <f>[2]datos!BO330</f>
        <v>93.790514599800005</v>
      </c>
      <c r="W88" s="137">
        <f>[2]datos!BR330</f>
        <v>87.306877721899994</v>
      </c>
      <c r="X88" s="137">
        <f>[2]datos!BU330</f>
        <v>101.116983437</v>
      </c>
      <c r="Y88" s="137">
        <f>[2]datos!BX330</f>
        <v>95.290939386600002</v>
      </c>
      <c r="Z88" s="137">
        <f>[2]datos!CA330</f>
        <v>95.989440203000001</v>
      </c>
      <c r="AA88" s="137">
        <f>[2]datos!CD330</f>
        <v>95.095041844600004</v>
      </c>
      <c r="AB88" s="137">
        <f>[2]datos!CG330</f>
        <v>89.112830009000007</v>
      </c>
      <c r="AC88" s="137">
        <f>[2]datos!CJ330</f>
        <v>88.520707335099999</v>
      </c>
      <c r="AD88" s="137">
        <f>[2]datos!CM330</f>
        <v>99.808888072299993</v>
      </c>
      <c r="AE88" s="137">
        <f>[2]datos!CP330</f>
        <v>96.422583058900003</v>
      </c>
      <c r="AF88" s="137">
        <f>[2]datos!CS330</f>
        <v>82.326968235300001</v>
      </c>
      <c r="AG88" s="137">
        <f>[2]datos!CV330</f>
        <v>100.5130767528</v>
      </c>
      <c r="AH88" s="137">
        <f>[2]datos!CY330</f>
        <v>93.682513408000005</v>
      </c>
      <c r="AI88" s="137">
        <f>[3]Datos!E330</f>
        <v>97.721763788490193</v>
      </c>
    </row>
    <row r="89" spans="1:38" x14ac:dyDescent="0.25">
      <c r="A89" s="295">
        <v>43922</v>
      </c>
      <c r="B89" s="137">
        <f>[2]datos!D331</f>
        <v>69.915426104000005</v>
      </c>
      <c r="C89" s="137">
        <f>[2]datos!G331</f>
        <v>90.135670859699999</v>
      </c>
      <c r="D89" s="137">
        <f>[2]datos!J331</f>
        <v>94.4367233312</v>
      </c>
      <c r="E89" s="137">
        <f>[2]datos!M331</f>
        <v>74.143009119300004</v>
      </c>
      <c r="F89" s="137">
        <f>[2]datos!P331</f>
        <v>119.5390970186</v>
      </c>
      <c r="G89" s="137">
        <f>[2]datos!S331</f>
        <v>93.477667288199996</v>
      </c>
      <c r="H89" s="137">
        <f>[2]datos!V331</f>
        <v>93.477667288199996</v>
      </c>
      <c r="I89" s="137">
        <f>[2]datos!AB331</f>
        <v>57.994449229799997</v>
      </c>
      <c r="J89" s="137">
        <f>[2]datos!AE331</f>
        <v>52.192667376400003</v>
      </c>
      <c r="K89" s="137">
        <f>[2]datos!AH331</f>
        <v>82.182272809699995</v>
      </c>
      <c r="L89" s="137">
        <f>[2]datos!AK331</f>
        <v>62.742908564700002</v>
      </c>
      <c r="M89" s="137">
        <f>[2]datos!AN331</f>
        <v>67.959184949600001</v>
      </c>
      <c r="N89" s="137">
        <f>[2]datos!AQ331</f>
        <v>102.5957906423</v>
      </c>
      <c r="O89" s="137">
        <f>[2]datos!AT331</f>
        <v>70.146844851200001</v>
      </c>
      <c r="P89" s="137">
        <f>[2]datos!AW331</f>
        <v>28.9725120437</v>
      </c>
      <c r="Q89" s="137">
        <f>[2]datos!AZ331</f>
        <v>68.364004635399994</v>
      </c>
      <c r="R89" s="137">
        <f>[2]datos!BC331</f>
        <v>48.013748577800001</v>
      </c>
      <c r="S89" s="137">
        <f>[2]datos!BF331</f>
        <v>48.392109024299998</v>
      </c>
      <c r="T89" s="137">
        <f>[2]datos!BI331</f>
        <v>93.351880437199995</v>
      </c>
      <c r="U89" s="137">
        <f>[2]datos!BL331</f>
        <v>95.9645579978</v>
      </c>
      <c r="V89" s="137">
        <f>[2]datos!BO331</f>
        <v>86.837833511499994</v>
      </c>
      <c r="W89" s="137">
        <f>[2]datos!BR331</f>
        <v>93.284359316600003</v>
      </c>
      <c r="X89" s="137">
        <f>[2]datos!BU331</f>
        <v>94.209573605499997</v>
      </c>
      <c r="Y89" s="137">
        <f>[2]datos!BX331</f>
        <v>70.104354668799999</v>
      </c>
      <c r="Z89" s="137">
        <f>[2]datos!CA331</f>
        <v>74.987280896499996</v>
      </c>
      <c r="AA89" s="137">
        <f>[2]datos!CD331</f>
        <v>83.571385306899998</v>
      </c>
      <c r="AB89" s="137">
        <f>[2]datos!CG331</f>
        <v>72.407091071799996</v>
      </c>
      <c r="AC89" s="137">
        <f>[2]datos!CJ331</f>
        <v>72.4652517488</v>
      </c>
      <c r="AD89" s="137">
        <f>[2]datos!CM331</f>
        <v>73.487155095000006</v>
      </c>
      <c r="AE89" s="137">
        <f>[2]datos!CP331</f>
        <v>79.096179772599996</v>
      </c>
      <c r="AF89" s="137">
        <f>[2]datos!CS331</f>
        <v>16.412741658000002</v>
      </c>
      <c r="AG89" s="137">
        <f>[2]datos!CV331</f>
        <v>78.833592241299996</v>
      </c>
      <c r="AH89" s="137">
        <f>[2]datos!CY331</f>
        <v>71.342892176399999</v>
      </c>
      <c r="AI89" s="137">
        <f>[3]Datos!E331</f>
        <v>84.104853178072105</v>
      </c>
    </row>
    <row r="90" spans="1:38" x14ac:dyDescent="0.25">
      <c r="A90" s="295">
        <v>43952</v>
      </c>
      <c r="B90" s="137">
        <f>[2]datos!D332</f>
        <v>69.755947461900007</v>
      </c>
      <c r="C90" s="137">
        <f>[2]datos!G332</f>
        <v>86.241526414399999</v>
      </c>
      <c r="D90" s="137">
        <f>[2]datos!J332</f>
        <v>89.601145877600004</v>
      </c>
      <c r="E90" s="137">
        <f>[2]datos!M332</f>
        <v>70.576192802799994</v>
      </c>
      <c r="F90" s="137">
        <f>[2]datos!P332</f>
        <v>122.8369106806</v>
      </c>
      <c r="G90" s="137">
        <f>[2]datos!S332</f>
        <v>82.539434818499998</v>
      </c>
      <c r="H90" s="137">
        <f>[2]datos!V332</f>
        <v>82.539434818499998</v>
      </c>
      <c r="I90" s="137">
        <f>[2]datos!AB332</f>
        <v>58.954554145499998</v>
      </c>
      <c r="J90" s="137">
        <f>[2]datos!AE332</f>
        <v>56.075098937500002</v>
      </c>
      <c r="K90" s="137">
        <f>[2]datos!AH332</f>
        <v>74.913147405700002</v>
      </c>
      <c r="L90" s="137">
        <f>[2]datos!AK332</f>
        <v>58.596854035</v>
      </c>
      <c r="M90" s="137">
        <f>[2]datos!AN332</f>
        <v>68.487227923199995</v>
      </c>
      <c r="N90" s="137">
        <f>[2]datos!AQ332</f>
        <v>102.605447762</v>
      </c>
      <c r="O90" s="137">
        <f>[2]datos!AT332</f>
        <v>71.202700054600001</v>
      </c>
      <c r="P90" s="137">
        <f>[2]datos!AW332</f>
        <v>32.827855806099997</v>
      </c>
      <c r="Q90" s="137">
        <f>[2]datos!AZ332</f>
        <v>71.624228566400006</v>
      </c>
      <c r="R90" s="137">
        <f>[2]datos!BC332</f>
        <v>53.082207681500002</v>
      </c>
      <c r="S90" s="137">
        <f>[2]datos!BF332</f>
        <v>48.049969036599997</v>
      </c>
      <c r="T90" s="137">
        <f>[2]datos!BI332</f>
        <v>88.894057578900004</v>
      </c>
      <c r="U90" s="137">
        <f>[2]datos!BL332</f>
        <v>90.013373118100006</v>
      </c>
      <c r="V90" s="137">
        <f>[2]datos!BO332</f>
        <v>82.564557351600001</v>
      </c>
      <c r="W90" s="137">
        <f>[2]datos!BR332</f>
        <v>96.599857018199998</v>
      </c>
      <c r="X90" s="137">
        <f>[2]datos!BU332</f>
        <v>87.955839144899997</v>
      </c>
      <c r="Y90" s="137">
        <f>[2]datos!BX332</f>
        <v>67.871279616300001</v>
      </c>
      <c r="Z90" s="137">
        <f>[2]datos!CA332</f>
        <v>76.677366645500001</v>
      </c>
      <c r="AA90" s="137">
        <f>[2]datos!CD332</f>
        <v>81.093944367399999</v>
      </c>
      <c r="AB90" s="137">
        <f>[2]datos!CG332</f>
        <v>68.705657237300002</v>
      </c>
      <c r="AC90" s="137">
        <f>[2]datos!CJ332</f>
        <v>66.9031582593</v>
      </c>
      <c r="AD90" s="137">
        <f>[2]datos!CM332</f>
        <v>73.493535160099995</v>
      </c>
      <c r="AE90" s="137">
        <f>[2]datos!CP332</f>
        <v>79.098237908000002</v>
      </c>
      <c r="AF90" s="137">
        <f>[2]datos!CS332</f>
        <v>24.074890665400002</v>
      </c>
      <c r="AG90" s="137">
        <f>[2]datos!CV332</f>
        <v>81.166589015699998</v>
      </c>
      <c r="AH90" s="137">
        <f>[2]datos!CY332</f>
        <v>70.654162484300002</v>
      </c>
      <c r="AI90" s="137">
        <f>[3]Datos!E332</f>
        <v>82.6805796594452</v>
      </c>
    </row>
    <row r="91" spans="1:38" x14ac:dyDescent="0.25">
      <c r="A91" s="295">
        <v>43983</v>
      </c>
      <c r="B91" s="137">
        <f>[2]datos!D333</f>
        <v>84.863428022899996</v>
      </c>
      <c r="C91" s="137">
        <f>[2]datos!G333</f>
        <v>90.999378898000003</v>
      </c>
      <c r="D91" s="137">
        <f>[2]datos!J333</f>
        <v>89.209581621200002</v>
      </c>
      <c r="E91" s="137">
        <f>[2]datos!M333</f>
        <v>89.793904317499994</v>
      </c>
      <c r="F91" s="137">
        <f>[2]datos!P333</f>
        <v>113.9769666815</v>
      </c>
      <c r="G91" s="137">
        <f>[2]datos!S333</f>
        <v>84.005875117800002</v>
      </c>
      <c r="H91" s="137">
        <f>[2]datos!V333</f>
        <v>84.005875117800002</v>
      </c>
      <c r="I91" s="137">
        <f>[2]datos!AB333</f>
        <v>72.5101530731</v>
      </c>
      <c r="J91" s="137">
        <f>[2]datos!AE333</f>
        <v>72.774140012299995</v>
      </c>
      <c r="K91" s="137">
        <f>[2]datos!AH333</f>
        <v>74.422308311099997</v>
      </c>
      <c r="L91" s="137">
        <f>[2]datos!AK333</f>
        <v>70.309701437200005</v>
      </c>
      <c r="M91" s="137">
        <f>[2]datos!AN333</f>
        <v>87.100520735399996</v>
      </c>
      <c r="N91" s="137">
        <f>[2]datos!AQ333</f>
        <v>102.1614099983</v>
      </c>
      <c r="O91" s="137">
        <f>[2]datos!AT333</f>
        <v>90.557059327800005</v>
      </c>
      <c r="P91" s="137">
        <f>[2]datos!AW333</f>
        <v>52.658001746099998</v>
      </c>
      <c r="Q91" s="137">
        <f>[2]datos!AZ333</f>
        <v>92.421167663099993</v>
      </c>
      <c r="R91" s="137">
        <f>[2]datos!BC333</f>
        <v>63.222824558600003</v>
      </c>
      <c r="S91" s="137">
        <f>[2]datos!BF333</f>
        <v>65.267395872400002</v>
      </c>
      <c r="T91" s="137">
        <f>[2]datos!BI333</f>
        <v>94.011905490999993</v>
      </c>
      <c r="U91" s="137">
        <f>[2]datos!BL333</f>
        <v>91.130617351699996</v>
      </c>
      <c r="V91" s="137">
        <f>[2]datos!BO333</f>
        <v>82.375352989999996</v>
      </c>
      <c r="W91" s="137">
        <f>[2]datos!BR333</f>
        <v>100.15504285830001</v>
      </c>
      <c r="X91" s="137">
        <f>[2]datos!BU333</f>
        <v>88.790083541499996</v>
      </c>
      <c r="Y91" s="137">
        <f>[2]datos!BX333</f>
        <v>83.392103605599999</v>
      </c>
      <c r="Z91" s="137">
        <f>[2]datos!CA333</f>
        <v>88.794442514300002</v>
      </c>
      <c r="AA91" s="137">
        <f>[2]datos!CD333</f>
        <v>83.863211438099995</v>
      </c>
      <c r="AB91" s="137">
        <f>[2]datos!CG333</f>
        <v>80.210369871200001</v>
      </c>
      <c r="AC91" s="137">
        <f>[2]datos!CJ333</f>
        <v>74.152558159500003</v>
      </c>
      <c r="AD91" s="137">
        <f>[2]datos!CM333</f>
        <v>93.663245114299997</v>
      </c>
      <c r="AE91" s="137">
        <f>[2]datos!CP333</f>
        <v>89.871871710199997</v>
      </c>
      <c r="AF91" s="137">
        <f>[2]datos!CS333</f>
        <v>77.117594769600004</v>
      </c>
      <c r="AG91" s="137">
        <f>[2]datos!CV333</f>
        <v>92.049960539899999</v>
      </c>
      <c r="AH91" s="137">
        <f>[2]datos!CY333</f>
        <v>83.3018496567</v>
      </c>
      <c r="AI91" s="137">
        <f>[3]Datos!E333</f>
        <v>90.674655836102204</v>
      </c>
    </row>
    <row r="92" spans="1:38" x14ac:dyDescent="0.25">
      <c r="A92" s="295">
        <v>44013</v>
      </c>
      <c r="B92" s="137">
        <f>[2]datos!D334</f>
        <v>88.652151368899993</v>
      </c>
      <c r="C92" s="137">
        <f>[2]datos!G334</f>
        <v>93.3405869809</v>
      </c>
      <c r="D92" s="137">
        <f>[2]datos!J334</f>
        <v>89.422980180699994</v>
      </c>
      <c r="E92" s="137">
        <f>[2]datos!M334</f>
        <v>97.956486775599998</v>
      </c>
      <c r="F92" s="137">
        <f>[2]datos!P334</f>
        <v>120.73951161079999</v>
      </c>
      <c r="G92" s="137">
        <f>[2]datos!S334</f>
        <v>88.100576511900002</v>
      </c>
      <c r="H92" s="137">
        <f>[2]datos!V334</f>
        <v>88.100576511900002</v>
      </c>
      <c r="I92" s="137">
        <f>[2]datos!AB334</f>
        <v>72.796235565200007</v>
      </c>
      <c r="J92" s="137">
        <f>[2]datos!AE334</f>
        <v>71.772613268000001</v>
      </c>
      <c r="K92" s="137">
        <f>[2]datos!AH334</f>
        <v>72.5572278052</v>
      </c>
      <c r="L92" s="137">
        <f>[2]datos!AK334</f>
        <v>80.7691097469</v>
      </c>
      <c r="M92" s="137">
        <f>[2]datos!AN334</f>
        <v>92.339561572899996</v>
      </c>
      <c r="N92" s="137">
        <f>[2]datos!AQ334</f>
        <v>102.1828675104</v>
      </c>
      <c r="O92" s="137">
        <f>[2]datos!AT334</f>
        <v>101.5600829867</v>
      </c>
      <c r="P92" s="137">
        <f>[2]datos!AW334</f>
        <v>67.495333915200007</v>
      </c>
      <c r="Q92" s="137">
        <f>[2]datos!AZ334</f>
        <v>92.688826122899997</v>
      </c>
      <c r="R92" s="137">
        <f>[2]datos!BC334</f>
        <v>72.593736382900005</v>
      </c>
      <c r="S92" s="137">
        <f>[2]datos!BF334</f>
        <v>78.086977253000001</v>
      </c>
      <c r="T92" s="137">
        <f>[2]datos!BI334</f>
        <v>96.171554507899998</v>
      </c>
      <c r="U92" s="137">
        <f>[2]datos!BL334</f>
        <v>94.8762393656</v>
      </c>
      <c r="V92" s="137">
        <f>[2]datos!BO334</f>
        <v>82.088080969000004</v>
      </c>
      <c r="W92" s="137">
        <f>[2]datos!BR334</f>
        <v>74.003887709300002</v>
      </c>
      <c r="X92" s="137">
        <f>[2]datos!BU334</f>
        <v>93.585668591499996</v>
      </c>
      <c r="Y92" s="137">
        <f>[2]datos!BX334</f>
        <v>93.761316973500001</v>
      </c>
      <c r="Z92" s="137">
        <f>[2]datos!CA334</f>
        <v>95.613270842000006</v>
      </c>
      <c r="AA92" s="137">
        <f>[2]datos!CD334</f>
        <v>86.384661499700002</v>
      </c>
      <c r="AB92" s="137">
        <f>[2]datos!CG334</f>
        <v>90.161155360799995</v>
      </c>
      <c r="AC92" s="137">
        <f>[2]datos!CJ334</f>
        <v>70.3132355531</v>
      </c>
      <c r="AD92" s="137">
        <f>[2]datos!CM334</f>
        <v>93.630171482500003</v>
      </c>
      <c r="AE92" s="137">
        <f>[2]datos!CP334</f>
        <v>98.380715961199996</v>
      </c>
      <c r="AF92" s="137">
        <f>[2]datos!CS334</f>
        <v>92.227263584100001</v>
      </c>
      <c r="AG92" s="137">
        <f>[2]datos!CV334</f>
        <v>94.956804417399994</v>
      </c>
      <c r="AH92" s="137">
        <f>[2]datos!CY334</f>
        <v>88.027350642000002</v>
      </c>
      <c r="AI92" s="137">
        <f>[3]Datos!E334</f>
        <v>92.762588431736503</v>
      </c>
    </row>
    <row r="93" spans="1:38" x14ac:dyDescent="0.25">
      <c r="A93" s="295">
        <v>44044</v>
      </c>
      <c r="B93" s="137">
        <f>[2]datos!D335</f>
        <v>92.003825473999996</v>
      </c>
      <c r="C93" s="137">
        <f>[2]datos!G335</f>
        <v>94.590462870500005</v>
      </c>
      <c r="D93" s="137">
        <f>[2]datos!J335</f>
        <v>91.087976068700002</v>
      </c>
      <c r="E93" s="137">
        <f>[2]datos!M335</f>
        <v>99.368107226299998</v>
      </c>
      <c r="F93" s="137">
        <f>[2]datos!P335</f>
        <v>109.1989767674</v>
      </c>
      <c r="G93" s="137">
        <f>[2]datos!S335</f>
        <v>94.641380323700005</v>
      </c>
      <c r="H93" s="137">
        <f>[2]datos!V335</f>
        <v>94.641380323700005</v>
      </c>
      <c r="I93" s="137">
        <f>[2]datos!AB335</f>
        <v>81.012306354900005</v>
      </c>
      <c r="J93" s="137">
        <f>[2]datos!AE335</f>
        <v>82.333751506599995</v>
      </c>
      <c r="K93" s="137">
        <f>[2]datos!AH335</f>
        <v>73.2101201145</v>
      </c>
      <c r="L93" s="137">
        <f>[2]datos!AK335</f>
        <v>84.510267920800004</v>
      </c>
      <c r="M93" s="137">
        <f>[2]datos!AN335</f>
        <v>94.913001906999995</v>
      </c>
      <c r="N93" s="137">
        <f>[2]datos!AQ335</f>
        <v>101.94877549669999</v>
      </c>
      <c r="O93" s="137">
        <f>[2]datos!AT335</f>
        <v>103.57048347840001</v>
      </c>
      <c r="P93" s="137">
        <f>[2]datos!AW335</f>
        <v>72.641938774099998</v>
      </c>
      <c r="Q93" s="137">
        <f>[2]datos!AZ335</f>
        <v>105.9017076289</v>
      </c>
      <c r="R93" s="137">
        <f>[2]datos!BC335</f>
        <v>78.020867705900002</v>
      </c>
      <c r="S93" s="137">
        <f>[2]datos!BF335</f>
        <v>83.817338754700003</v>
      </c>
      <c r="T93" s="137">
        <f>[2]datos!BI335</f>
        <v>98.735858802199999</v>
      </c>
      <c r="U93" s="137">
        <f>[2]datos!BL335</f>
        <v>95.434399653100002</v>
      </c>
      <c r="V93" s="137">
        <f>[2]datos!BO335</f>
        <v>86.524235749300004</v>
      </c>
      <c r="W93" s="137">
        <f>[2]datos!BR335</f>
        <v>87.236991982999996</v>
      </c>
      <c r="X93" s="137">
        <f>[2]datos!BU335</f>
        <v>97.599591360600002</v>
      </c>
      <c r="Y93" s="137">
        <f>[2]datos!BX335</f>
        <v>98.180593661299994</v>
      </c>
      <c r="Z93" s="137">
        <f>[2]datos!CA335</f>
        <v>99.951727312499997</v>
      </c>
      <c r="AA93" s="137">
        <f>[2]datos!CD335</f>
        <v>89.891501527000003</v>
      </c>
      <c r="AB93" s="137">
        <f>[2]datos!CG335</f>
        <v>96.845958421199995</v>
      </c>
      <c r="AC93" s="137">
        <f>[2]datos!CJ335</f>
        <v>83.086994165700006</v>
      </c>
      <c r="AD93" s="137">
        <f>[2]datos!CM335</f>
        <v>94.010959385600003</v>
      </c>
      <c r="AE93" s="137">
        <f>[2]datos!CP335</f>
        <v>99.974080700399995</v>
      </c>
      <c r="AF93" s="137">
        <f>[2]datos!CS335</f>
        <v>92.1518181016</v>
      </c>
      <c r="AG93" s="137">
        <f>[2]datos!CV335</f>
        <v>97.045321996200002</v>
      </c>
      <c r="AH93" s="137">
        <f>[2]datos!CY335</f>
        <v>95.692204054100003</v>
      </c>
      <c r="AI93" s="137">
        <f>[3]Datos!E335</f>
        <v>95.905391520982405</v>
      </c>
    </row>
    <row r="94" spans="1:38" x14ac:dyDescent="0.25">
      <c r="A94" s="295">
        <v>44075</v>
      </c>
      <c r="B94" s="137">
        <f>[2]datos!D336</f>
        <v>94.256605200600006</v>
      </c>
      <c r="C94" s="137">
        <f>[2]datos!G336</f>
        <v>94.6133706687</v>
      </c>
      <c r="D94" s="137">
        <f>[2]datos!J336</f>
        <v>90.982932664900005</v>
      </c>
      <c r="E94" s="137">
        <f>[2]datos!M336</f>
        <v>99.237387049299997</v>
      </c>
      <c r="F94" s="137">
        <f>[2]datos!P336</f>
        <v>112.4396135643</v>
      </c>
      <c r="G94" s="137">
        <f>[2]datos!S336</f>
        <v>91.154156025399999</v>
      </c>
      <c r="H94" s="137">
        <f>[2]datos!V336</f>
        <v>91.154156025399999</v>
      </c>
      <c r="I94" s="137">
        <f>[2]datos!AB336</f>
        <v>79.722921857299994</v>
      </c>
      <c r="J94" s="137">
        <f>[2]datos!AE336</f>
        <v>79.720594985299996</v>
      </c>
      <c r="K94" s="137">
        <f>[2]datos!AH336</f>
        <v>74.043785668699996</v>
      </c>
      <c r="L94" s="137">
        <f>[2]datos!AK336</f>
        <v>87.751281719999994</v>
      </c>
      <c r="M94" s="137">
        <f>[2]datos!AN336</f>
        <v>98.9296274055</v>
      </c>
      <c r="N94" s="137">
        <f>[2]datos!AQ336</f>
        <v>102.6516547614</v>
      </c>
      <c r="O94" s="137">
        <f>[2]datos!AT336</f>
        <v>102.39885090929999</v>
      </c>
      <c r="P94" s="137">
        <f>[2]datos!AW336</f>
        <v>78.087880510299996</v>
      </c>
      <c r="Q94" s="137">
        <f>[2]datos!AZ336</f>
        <v>104.7783121537</v>
      </c>
      <c r="R94" s="137">
        <f>[2]datos!BC336</f>
        <v>77.957698680600004</v>
      </c>
      <c r="S94" s="137">
        <f>[2]datos!BF336</f>
        <v>85.398523840400003</v>
      </c>
      <c r="T94" s="137">
        <f>[2]datos!BI336</f>
        <v>97.806146864400006</v>
      </c>
      <c r="U94" s="137">
        <f>[2]datos!BL336</f>
        <v>97.708043975799995</v>
      </c>
      <c r="V94" s="137">
        <f>[2]datos!BO336</f>
        <v>86.076443371799996</v>
      </c>
      <c r="W94" s="137">
        <f>[2]datos!BR336</f>
        <v>101.58958862</v>
      </c>
      <c r="X94" s="137">
        <f>[2]datos!BU336</f>
        <v>96.338896930999994</v>
      </c>
      <c r="Y94" s="137">
        <f>[2]datos!BX336</f>
        <v>98.798665710400002</v>
      </c>
      <c r="Z94" s="137">
        <f>[2]datos!CA336</f>
        <v>100.3677447773</v>
      </c>
      <c r="AA94" s="137">
        <f>[2]datos!CD336</f>
        <v>99.502687217200005</v>
      </c>
      <c r="AB94" s="137">
        <f>[2]datos!CG336</f>
        <v>93.828635925900002</v>
      </c>
      <c r="AC94" s="137">
        <f>[2]datos!CJ336</f>
        <v>83.860646833199993</v>
      </c>
      <c r="AD94" s="137">
        <f>[2]datos!CM336</f>
        <v>98.106858007699998</v>
      </c>
      <c r="AE94" s="137">
        <f>[2]datos!CP336</f>
        <v>107.4004975415</v>
      </c>
      <c r="AF94" s="137">
        <f>[2]datos!CS336</f>
        <v>98.873564907800002</v>
      </c>
      <c r="AG94" s="137">
        <f>[2]datos!CV336</f>
        <v>97.698120283899996</v>
      </c>
      <c r="AH94" s="137">
        <f>[2]datos!CY336</f>
        <v>97.756719461000003</v>
      </c>
      <c r="AI94" s="137">
        <f>[3]Datos!E336</f>
        <v>98.417211418402005</v>
      </c>
    </row>
    <row r="95" spans="1:38" x14ac:dyDescent="0.25">
      <c r="A95" s="295">
        <v>44105</v>
      </c>
      <c r="B95" s="137">
        <f>[2]datos!D337</f>
        <v>95.486391933199997</v>
      </c>
      <c r="C95" s="137">
        <f>[2]datos!G337</f>
        <v>95.381886661699994</v>
      </c>
      <c r="D95" s="137">
        <f>[2]datos!J337</f>
        <v>91.404539534600005</v>
      </c>
      <c r="E95" s="137">
        <f>[2]datos!M337</f>
        <v>102.06185394400001</v>
      </c>
      <c r="F95" s="137">
        <f>[2]datos!P337</f>
        <v>103.3797384312</v>
      </c>
      <c r="G95" s="137">
        <f>[2]datos!S337</f>
        <v>90.665762037500002</v>
      </c>
      <c r="H95" s="137">
        <f>[2]datos!V337</f>
        <v>90.665762037500002</v>
      </c>
      <c r="I95" s="137">
        <f>[2]datos!AB337</f>
        <v>83.437842360999994</v>
      </c>
      <c r="J95" s="137">
        <f>[2]datos!AE337</f>
        <v>84.152482387700005</v>
      </c>
      <c r="K95" s="137">
        <f>[2]datos!AH337</f>
        <v>75.687892812300007</v>
      </c>
      <c r="L95" s="137">
        <f>[2]datos!AK337</f>
        <v>89.316530163199999</v>
      </c>
      <c r="M95" s="137">
        <f>[2]datos!AN337</f>
        <v>99.400598414699999</v>
      </c>
      <c r="N95" s="137">
        <f>[2]datos!AQ337</f>
        <v>103.0455443118</v>
      </c>
      <c r="O95" s="137">
        <f>[2]datos!AT337</f>
        <v>103.3846344298</v>
      </c>
      <c r="P95" s="137">
        <f>[2]datos!AW337</f>
        <v>81.207666363300007</v>
      </c>
      <c r="Q95" s="137">
        <f>[2]datos!AZ337</f>
        <v>106.64641988939999</v>
      </c>
      <c r="R95" s="137">
        <f>[2]datos!BC337</f>
        <v>78.213840500499998</v>
      </c>
      <c r="S95" s="137">
        <f>[2]datos!BF337</f>
        <v>87.718346879699993</v>
      </c>
      <c r="T95" s="137">
        <f>[2]datos!BI337</f>
        <v>100.4037308544</v>
      </c>
      <c r="U95" s="137">
        <f>[2]datos!BL337</f>
        <v>97.790168747400003</v>
      </c>
      <c r="V95" s="137">
        <f>[2]datos!BO337</f>
        <v>85.6674302837</v>
      </c>
      <c r="W95" s="137">
        <f>[2]datos!BR337</f>
        <v>99.816160453099997</v>
      </c>
      <c r="X95" s="137">
        <f>[2]datos!BU337</f>
        <v>96.898838848099999</v>
      </c>
      <c r="Y95" s="137">
        <f>[2]datos!BX337</f>
        <v>102.9632352679</v>
      </c>
      <c r="Z95" s="137">
        <f>[2]datos!CA337</f>
        <v>101.8182159326</v>
      </c>
      <c r="AA95" s="137">
        <f>[2]datos!CD337</f>
        <v>102.18951798160001</v>
      </c>
      <c r="AB95" s="137">
        <f>[2]datos!CG337</f>
        <v>95.545387872999996</v>
      </c>
      <c r="AC95" s="137">
        <f>[2]datos!CJ337</f>
        <v>88.996595565600003</v>
      </c>
      <c r="AD95" s="137">
        <f>[2]datos!CM337</f>
        <v>95.642238484399996</v>
      </c>
      <c r="AE95" s="137">
        <f>[2]datos!CP337</f>
        <v>107.6801342398</v>
      </c>
      <c r="AF95" s="137">
        <f>[2]datos!CS337</f>
        <v>98.895819365899996</v>
      </c>
      <c r="AG95" s="137">
        <f>[2]datos!CV337</f>
        <v>95.8299998074</v>
      </c>
      <c r="AH95" s="137">
        <f>[2]datos!CY337</f>
        <v>100.2993962499</v>
      </c>
      <c r="AI95" s="137">
        <f>[3]Datos!E337</f>
        <v>99.218173056042701</v>
      </c>
    </row>
    <row r="96" spans="1:38" x14ac:dyDescent="0.25">
      <c r="A96" s="295">
        <v>44136</v>
      </c>
      <c r="B96" s="137">
        <f>[2]datos!D338</f>
        <v>95.887220443999993</v>
      </c>
      <c r="C96" s="137">
        <f>[2]datos!G338</f>
        <v>95.013655266599997</v>
      </c>
      <c r="D96" s="137">
        <f>[2]datos!J338</f>
        <v>91.606094584900006</v>
      </c>
      <c r="E96" s="137">
        <f>[2]datos!M338</f>
        <v>100.5024350234</v>
      </c>
      <c r="F96" s="137">
        <f>[2]datos!P338</f>
        <v>104.13782639439999</v>
      </c>
      <c r="G96" s="137">
        <f>[2]datos!S338</f>
        <v>88.344485163399995</v>
      </c>
      <c r="H96" s="137">
        <f>[2]datos!V338</f>
        <v>88.344485163399995</v>
      </c>
      <c r="I96" s="137">
        <f>[2]datos!AB338</f>
        <v>86.293618795</v>
      </c>
      <c r="J96" s="137">
        <f>[2]datos!AE338</f>
        <v>88.641622325699998</v>
      </c>
      <c r="K96" s="137">
        <f>[2]datos!AH338</f>
        <v>72.791609162399993</v>
      </c>
      <c r="L96" s="137">
        <f>[2]datos!AK338</f>
        <v>89.937213614800001</v>
      </c>
      <c r="M96" s="137">
        <f>[2]datos!AN338</f>
        <v>99.483829821200004</v>
      </c>
      <c r="N96" s="137">
        <f>[2]datos!AQ338</f>
        <v>103.2692513554</v>
      </c>
      <c r="O96" s="137">
        <f>[2]datos!AT338</f>
        <v>104.4328121778</v>
      </c>
      <c r="P96" s="137">
        <f>[2]datos!AW338</f>
        <v>80.656433255600007</v>
      </c>
      <c r="Q96" s="137">
        <f>[2]datos!AZ338</f>
        <v>106.8769613958</v>
      </c>
      <c r="R96" s="137">
        <f>[2]datos!BC338</f>
        <v>79.572327287299998</v>
      </c>
      <c r="S96" s="137">
        <f>[2]datos!BF338</f>
        <v>88.833687835000006</v>
      </c>
      <c r="T96" s="137">
        <f>[2]datos!BI338</f>
        <v>101.60312738019999</v>
      </c>
      <c r="U96" s="137">
        <f>[2]datos!BL338</f>
        <v>98.302668707799995</v>
      </c>
      <c r="V96" s="137">
        <f>[2]datos!BO338</f>
        <v>87.526722618700006</v>
      </c>
      <c r="W96" s="137">
        <f>[2]datos!BR338</f>
        <v>84.831003919899999</v>
      </c>
      <c r="X96" s="137">
        <f>[2]datos!BU338</f>
        <v>98.860508229100006</v>
      </c>
      <c r="Y96" s="137">
        <f>[2]datos!BX338</f>
        <v>101.28148535699999</v>
      </c>
      <c r="Z96" s="137">
        <f>[2]datos!CA338</f>
        <v>101.9476210384</v>
      </c>
      <c r="AA96" s="137">
        <f>[2]datos!CD338</f>
        <v>101.856679833</v>
      </c>
      <c r="AB96" s="137">
        <f>[2]datos!CG338</f>
        <v>95.219481517099993</v>
      </c>
      <c r="AC96" s="137">
        <f>[2]datos!CJ338</f>
        <v>90.063981261199999</v>
      </c>
      <c r="AD96" s="137">
        <f>[2]datos!CM338</f>
        <v>99.447401109500007</v>
      </c>
      <c r="AE96" s="137">
        <f>[2]datos!CP338</f>
        <v>108.94695288760001</v>
      </c>
      <c r="AF96" s="137">
        <f>[2]datos!CS338</f>
        <v>98.360991502700003</v>
      </c>
      <c r="AG96" s="137">
        <f>[2]datos!CV338</f>
        <v>96.397718715600007</v>
      </c>
      <c r="AH96" s="137">
        <f>[2]datos!CY338</f>
        <v>100.15165567850001</v>
      </c>
      <c r="AI96" s="137">
        <f>[3]Datos!E338</f>
        <v>99.582785189783195</v>
      </c>
    </row>
    <row r="97" spans="1:35" x14ac:dyDescent="0.25">
      <c r="A97" s="295">
        <v>44166</v>
      </c>
      <c r="B97" s="137">
        <f>[2]datos!D339</f>
        <v>95.404846021400004</v>
      </c>
      <c r="C97" s="137">
        <f>[2]datos!G339</f>
        <v>94.781557687299994</v>
      </c>
      <c r="D97" s="137">
        <f>[2]datos!J339</f>
        <v>92.559461581700006</v>
      </c>
      <c r="E97" s="137">
        <f>[2]datos!M339</f>
        <v>101.8326571241</v>
      </c>
      <c r="F97" s="137">
        <f>[2]datos!P339</f>
        <v>84.113031897400006</v>
      </c>
      <c r="G97" s="137">
        <f>[2]datos!S339</f>
        <v>87.486444465899993</v>
      </c>
      <c r="H97" s="137">
        <f>[2]datos!V339</f>
        <v>87.486444465899993</v>
      </c>
      <c r="I97" s="137">
        <f>[2]datos!AB339</f>
        <v>83.860981565599999</v>
      </c>
      <c r="J97" s="137">
        <f>[2]datos!AE339</f>
        <v>86.406474588999998</v>
      </c>
      <c r="K97" s="137">
        <f>[2]datos!AH339</f>
        <v>69.624168666499997</v>
      </c>
      <c r="L97" s="137">
        <f>[2]datos!AK339</f>
        <v>86.382600036100001</v>
      </c>
      <c r="M97" s="137">
        <f>[2]datos!AN339</f>
        <v>100.1193400009</v>
      </c>
      <c r="N97" s="137">
        <f>[2]datos!AQ339</f>
        <v>103.9954445226</v>
      </c>
      <c r="O97" s="137">
        <f>[2]datos!AT339</f>
        <v>100.9785391321</v>
      </c>
      <c r="P97" s="137">
        <f>[2]datos!AW339</f>
        <v>91.441569210200001</v>
      </c>
      <c r="Q97" s="137">
        <f>[2]datos!AZ339</f>
        <v>102.717028415</v>
      </c>
      <c r="R97" s="137">
        <f>[2]datos!BC339</f>
        <v>81.023222548999996</v>
      </c>
      <c r="S97" s="137">
        <f>[2]datos!BF339</f>
        <v>87.471326141899993</v>
      </c>
      <c r="T97" s="137">
        <f>[2]datos!BI339</f>
        <v>102.7013563725</v>
      </c>
      <c r="U97" s="137">
        <f>[2]datos!BL339</f>
        <v>98.445247451</v>
      </c>
      <c r="V97" s="137">
        <f>[2]datos!BO339</f>
        <v>88.498994656099995</v>
      </c>
      <c r="W97" s="137">
        <f>[2]datos!BR339</f>
        <v>104.3832967669</v>
      </c>
      <c r="X97" s="137">
        <f>[2]datos!BU339</f>
        <v>97.654707030300003</v>
      </c>
      <c r="Y97" s="137">
        <f>[2]datos!BX339</f>
        <v>103.99132577189999</v>
      </c>
      <c r="Z97" s="137">
        <f>[2]datos!CA339</f>
        <v>102.96005235059999</v>
      </c>
      <c r="AA97" s="137">
        <f>[2]datos!CD339</f>
        <v>102.3805805211</v>
      </c>
      <c r="AB97" s="137">
        <f>[2]datos!CG339</f>
        <v>96.907713897700006</v>
      </c>
      <c r="AC97" s="137">
        <f>[2]datos!CJ339</f>
        <v>90.479691120400005</v>
      </c>
      <c r="AD97" s="137">
        <f>[2]datos!CM339</f>
        <v>101.3810384423</v>
      </c>
      <c r="AE97" s="137">
        <f>[2]datos!CP339</f>
        <v>111.8811501438</v>
      </c>
      <c r="AF97" s="137">
        <f>[2]datos!CS339</f>
        <v>96.217062539799997</v>
      </c>
      <c r="AG97" s="137">
        <f>[2]datos!CV339</f>
        <v>97.694558896900006</v>
      </c>
      <c r="AH97" s="137">
        <f>[2]datos!CY339</f>
        <v>99.166925894900004</v>
      </c>
      <c r="AI97" s="137">
        <f>[3]Datos!E339</f>
        <v>100.60849407202799</v>
      </c>
    </row>
    <row r="98" spans="1:35" x14ac:dyDescent="0.25">
      <c r="A98" s="295">
        <v>44197</v>
      </c>
      <c r="B98" s="137">
        <f>[2]datos!D340</f>
        <v>94.640853259599993</v>
      </c>
      <c r="C98" s="137">
        <f>[2]datos!G340</f>
        <v>93.868355765399997</v>
      </c>
      <c r="D98" s="137">
        <f>[2]datos!J340</f>
        <v>92.162416796900004</v>
      </c>
      <c r="E98" s="137">
        <f>[2]datos!M340</f>
        <v>97.851178073599996</v>
      </c>
      <c r="F98" s="137">
        <f>[2]datos!P340</f>
        <v>99.753150367800004</v>
      </c>
      <c r="G98" s="137">
        <f>[2]datos!S340</f>
        <v>72.096700763300007</v>
      </c>
      <c r="H98" s="137">
        <f>[2]datos!V340</f>
        <v>72.096700763300007</v>
      </c>
      <c r="I98" s="137">
        <f>[2]datos!AB340</f>
        <v>84.363305836600006</v>
      </c>
      <c r="J98" s="137">
        <f>[2]datos!AE340</f>
        <v>86.486736474500006</v>
      </c>
      <c r="K98" s="137">
        <f>[2]datos!AH340</f>
        <v>71.193482054599997</v>
      </c>
      <c r="L98" s="137">
        <f>[2]datos!AK340</f>
        <v>86.786842355399997</v>
      </c>
      <c r="M98" s="137">
        <f>[2]datos!AN340</f>
        <v>99.620542866099996</v>
      </c>
      <c r="N98" s="137">
        <f>[2]datos!AQ340</f>
        <v>104.6884034854</v>
      </c>
      <c r="O98" s="137">
        <f>[2]datos!AT340</f>
        <v>102.69913795790001</v>
      </c>
      <c r="P98" s="137">
        <f>[2]datos!AW340</f>
        <v>85.649889931600001</v>
      </c>
      <c r="Q98" s="137">
        <f>[2]datos!AZ340</f>
        <v>104.2706536096</v>
      </c>
      <c r="R98" s="137">
        <f>[2]datos!BC340</f>
        <v>80.163980874100005</v>
      </c>
      <c r="S98" s="137">
        <f>[2]datos!BF340</f>
        <v>87.283235148599999</v>
      </c>
      <c r="T98" s="137">
        <f>[2]datos!BI340</f>
        <v>101.482987205</v>
      </c>
      <c r="U98" s="137">
        <f>[2]datos!BL340</f>
        <v>99.068344463299994</v>
      </c>
      <c r="V98" s="137">
        <f>[2]datos!BO340</f>
        <v>94.341870219499995</v>
      </c>
      <c r="W98" s="137">
        <f>[2]datos!BR340</f>
        <v>108.30014069560001</v>
      </c>
      <c r="X98" s="137">
        <f>[2]datos!BU340</f>
        <v>98.4778338972</v>
      </c>
      <c r="Y98" s="137">
        <f>[2]datos!BX340</f>
        <v>105.52279374699999</v>
      </c>
      <c r="Z98" s="137">
        <f>[2]datos!CA340</f>
        <v>102.7260597035</v>
      </c>
      <c r="AA98" s="137">
        <f>[2]datos!CD340</f>
        <v>99.861750850999996</v>
      </c>
      <c r="AB98" s="137">
        <f>[2]datos!CG340</f>
        <v>98.536810680599999</v>
      </c>
      <c r="AC98" s="137">
        <f>[2]datos!CJ340</f>
        <v>90.023797387599998</v>
      </c>
      <c r="AD98" s="137">
        <f>[2]datos!CM340</f>
        <v>106.038529364</v>
      </c>
      <c r="AE98" s="137">
        <f>[2]datos!CP340</f>
        <v>109.5718638762</v>
      </c>
      <c r="AF98" s="137">
        <f>[2]datos!CS340</f>
        <v>94.207003244899994</v>
      </c>
      <c r="AG98" s="137">
        <f>[2]datos!CV340</f>
        <v>102.6486299484</v>
      </c>
      <c r="AH98" s="137">
        <f>[2]datos!CY340</f>
        <v>99.955311970699995</v>
      </c>
      <c r="AI98" s="137">
        <f>[3]Datos!E340</f>
        <v>101.368314524447</v>
      </c>
    </row>
    <row r="99" spans="1:35" x14ac:dyDescent="0.25">
      <c r="A99" s="295">
        <v>44228</v>
      </c>
      <c r="B99" s="137">
        <f>[2]datos!D341</f>
        <v>93.641560685200005</v>
      </c>
      <c r="C99" s="137">
        <f>[2]datos!G341</f>
        <v>95.885589868500006</v>
      </c>
      <c r="D99" s="137">
        <f>[2]datos!J341</f>
        <v>93.096616096399998</v>
      </c>
      <c r="E99" s="137">
        <f>[2]datos!M341</f>
        <v>99.775251654399995</v>
      </c>
      <c r="F99" s="137">
        <f>[2]datos!P341</f>
        <v>103.76494347329999</v>
      </c>
      <c r="G99" s="137">
        <f>[2]datos!S341</f>
        <v>69.530687767200007</v>
      </c>
      <c r="H99" s="137">
        <f>[2]datos!V341</f>
        <v>69.530687767200007</v>
      </c>
      <c r="I99" s="137">
        <f>[2]datos!AB341</f>
        <v>87.628765641399994</v>
      </c>
      <c r="J99" s="137">
        <f>[2]datos!AE341</f>
        <v>89.536339024200004</v>
      </c>
      <c r="K99" s="137">
        <f>[2]datos!AH341</f>
        <v>74.477309451899998</v>
      </c>
      <c r="L99" s="137">
        <f>[2]datos!AK341</f>
        <v>90.498239964500002</v>
      </c>
      <c r="M99" s="137">
        <f>[2]datos!AN341</f>
        <v>96.772262432199994</v>
      </c>
      <c r="N99" s="137">
        <f>[2]datos!AQ341</f>
        <v>104.28626757959999</v>
      </c>
      <c r="O99" s="137">
        <f>[2]datos!AT341</f>
        <v>97.112717920799994</v>
      </c>
      <c r="P99" s="137">
        <f>[2]datos!AW341</f>
        <v>83.773550787900007</v>
      </c>
      <c r="Q99" s="137">
        <f>[2]datos!AZ341</f>
        <v>108.98874246459999</v>
      </c>
      <c r="R99" s="137">
        <f>[2]datos!BC341</f>
        <v>82.025419620899996</v>
      </c>
      <c r="S99" s="137">
        <f>[2]datos!BF341</f>
        <v>87.5866425591</v>
      </c>
      <c r="T99" s="137">
        <f>[2]datos!BI341</f>
        <v>100.18157986590001</v>
      </c>
      <c r="U99" s="137">
        <f>[2]datos!BL341</f>
        <v>96.522339942599999</v>
      </c>
      <c r="V99" s="137">
        <f>[2]datos!BO341</f>
        <v>92.474884569699995</v>
      </c>
      <c r="W99" s="137">
        <f>[2]datos!BR341</f>
        <v>106.2911295415</v>
      </c>
      <c r="X99" s="137">
        <f>[2]datos!BU341</f>
        <v>93.170319544999998</v>
      </c>
      <c r="Y99" s="137">
        <f>[2]datos!BX341</f>
        <v>106.4406145248</v>
      </c>
      <c r="Z99" s="137">
        <f>[2]datos!CA341</f>
        <v>101.4494883963</v>
      </c>
      <c r="AA99" s="137">
        <f>[2]datos!CD341</f>
        <v>99.455684530900001</v>
      </c>
      <c r="AB99" s="137">
        <f>[2]datos!CG341</f>
        <v>98.024272689699998</v>
      </c>
      <c r="AC99" s="137">
        <f>[2]datos!CJ341</f>
        <v>92.116069198999995</v>
      </c>
      <c r="AD99" s="137">
        <f>[2]datos!CM341</f>
        <v>102.79098015620001</v>
      </c>
      <c r="AE99" s="137">
        <f>[2]datos!CP341</f>
        <v>108.84374877339999</v>
      </c>
      <c r="AF99" s="137">
        <f>[2]datos!CS341</f>
        <v>87.754779332300004</v>
      </c>
      <c r="AG99" s="137">
        <f>[2]datos!CV341</f>
        <v>100.30060887410001</v>
      </c>
      <c r="AH99" s="137">
        <f>[2]datos!CY341</f>
        <v>98.168623858800004</v>
      </c>
      <c r="AI99" s="137">
        <f>[3]Datos!E341</f>
        <v>100.99038862924201</v>
      </c>
    </row>
    <row r="100" spans="1:35" x14ac:dyDescent="0.25">
      <c r="A100" s="295">
        <v>44256</v>
      </c>
      <c r="B100" s="137">
        <f>[2]datos!D342</f>
        <v>95.774620322399997</v>
      </c>
      <c r="C100" s="137">
        <f>[2]datos!G342</f>
        <v>96.044717191399997</v>
      </c>
      <c r="D100" s="137">
        <f>[2]datos!J342</f>
        <v>94.015859864399999</v>
      </c>
      <c r="E100" s="137">
        <f>[2]datos!M342</f>
        <v>98.021157375200005</v>
      </c>
      <c r="F100" s="137">
        <f>[2]datos!P342</f>
        <v>104.99792658299999</v>
      </c>
      <c r="G100" s="137">
        <f>[2]datos!S342</f>
        <v>72.066871641299997</v>
      </c>
      <c r="H100" s="137">
        <f>[2]datos!V342</f>
        <v>72.066871641299997</v>
      </c>
      <c r="I100" s="137">
        <f>[2]datos!AB342</f>
        <v>86.617920548800001</v>
      </c>
      <c r="J100" s="137">
        <f>[2]datos!AE342</f>
        <v>86.677730904699999</v>
      </c>
      <c r="K100" s="137">
        <f>[2]datos!AH342</f>
        <v>79.561507006100001</v>
      </c>
      <c r="L100" s="137">
        <f>[2]datos!AK342</f>
        <v>91.640124225899996</v>
      </c>
      <c r="M100" s="137">
        <f>[2]datos!AN342</f>
        <v>100.79167763860001</v>
      </c>
      <c r="N100" s="137">
        <f>[2]datos!AQ342</f>
        <v>104.57840567549999</v>
      </c>
      <c r="O100" s="137">
        <f>[2]datos!AT342</f>
        <v>102.3022979289</v>
      </c>
      <c r="P100" s="137">
        <f>[2]datos!AW342</f>
        <v>89.713565599199995</v>
      </c>
      <c r="Q100" s="137">
        <f>[2]datos!AZ342</f>
        <v>110.5671415362</v>
      </c>
      <c r="R100" s="137">
        <f>[2]datos!BC342</f>
        <v>84.966654141199996</v>
      </c>
      <c r="S100" s="137">
        <f>[2]datos!BF342</f>
        <v>88.718317637300004</v>
      </c>
      <c r="T100" s="137">
        <f>[2]datos!BI342</f>
        <v>104.44949951460001</v>
      </c>
      <c r="U100" s="137">
        <f>[2]datos!BL342</f>
        <v>98.767968247200002</v>
      </c>
      <c r="V100" s="137">
        <f>[2]datos!BO342</f>
        <v>93.902436646200002</v>
      </c>
      <c r="W100" s="137">
        <f>[2]datos!BR342</f>
        <v>117.6928630463</v>
      </c>
      <c r="X100" s="137">
        <f>[2]datos!BU342</f>
        <v>95.286972840800004</v>
      </c>
      <c r="Y100" s="137">
        <f>[2]datos!BX342</f>
        <v>106.7248749999</v>
      </c>
      <c r="Z100" s="137">
        <f>[2]datos!CA342</f>
        <v>105.3942206678</v>
      </c>
      <c r="AA100" s="137">
        <f>[2]datos!CD342</f>
        <v>100.8479563896</v>
      </c>
      <c r="AB100" s="137">
        <f>[2]datos!CG342</f>
        <v>99.033219986399999</v>
      </c>
      <c r="AC100" s="137">
        <f>[2]datos!CJ342</f>
        <v>98.139528575200004</v>
      </c>
      <c r="AD100" s="137">
        <f>[2]datos!CM342</f>
        <v>105.73569030820001</v>
      </c>
      <c r="AE100" s="137">
        <f>[2]datos!CP342</f>
        <v>113.69362066559999</v>
      </c>
      <c r="AF100" s="137">
        <f>[2]datos!CS342</f>
        <v>95.562578010799996</v>
      </c>
      <c r="AG100" s="137">
        <f>[2]datos!CV342</f>
        <v>100.3506007685</v>
      </c>
      <c r="AH100" s="137">
        <f>[2]datos!CY342</f>
        <v>98.643384922099997</v>
      </c>
      <c r="AI100" s="137">
        <f>[3]Datos!E342</f>
        <v>103.979803318077</v>
      </c>
    </row>
    <row r="101" spans="1:35" x14ac:dyDescent="0.25">
      <c r="A101" s="295">
        <v>44287</v>
      </c>
      <c r="B101" s="137">
        <f>[2]datos!D343</f>
        <v>95.608564688399994</v>
      </c>
      <c r="C101" s="137">
        <f>[2]datos!G343</f>
        <v>96.056320763399995</v>
      </c>
      <c r="D101" s="137">
        <f>[2]datos!J343</f>
        <v>94.148448814399998</v>
      </c>
      <c r="E101" s="137">
        <f>[2]datos!M343</f>
        <v>98.932799742300006</v>
      </c>
      <c r="F101" s="137">
        <f>[2]datos!P343</f>
        <v>103.2848238606</v>
      </c>
      <c r="G101" s="137">
        <f>[2]datos!S343</f>
        <v>70.794694879999994</v>
      </c>
      <c r="H101" s="137">
        <f>[2]datos!V343</f>
        <v>70.794694879999994</v>
      </c>
      <c r="I101" s="137">
        <f>[2]datos!AB343</f>
        <v>88.403174964499996</v>
      </c>
      <c r="J101" s="137">
        <f>[2]datos!AE343</f>
        <v>88.135159244700006</v>
      </c>
      <c r="K101" s="137">
        <f>[2]datos!AH343</f>
        <v>80.191701654300005</v>
      </c>
      <c r="L101" s="137">
        <f>[2]datos!AK343</f>
        <v>96.249287721800002</v>
      </c>
      <c r="M101" s="137">
        <f>[2]datos!AN343</f>
        <v>100.1575167294</v>
      </c>
      <c r="N101" s="137">
        <f>[2]datos!AQ343</f>
        <v>105.14451213229999</v>
      </c>
      <c r="O101" s="137">
        <f>[2]datos!AT343</f>
        <v>102.11225833810001</v>
      </c>
      <c r="P101" s="137">
        <f>[2]datos!AW343</f>
        <v>89.993903507400006</v>
      </c>
      <c r="Q101" s="137">
        <f>[2]datos!AZ343</f>
        <v>106.88347895</v>
      </c>
      <c r="R101" s="137">
        <f>[2]datos!BC343</f>
        <v>84.925057908799999</v>
      </c>
      <c r="S101" s="137">
        <f>[2]datos!BF343</f>
        <v>85.763746454599996</v>
      </c>
      <c r="T101" s="137">
        <f>[2]datos!BI343</f>
        <v>104.8949968373</v>
      </c>
      <c r="U101" s="137">
        <f>[2]datos!BL343</f>
        <v>103.31354328979999</v>
      </c>
      <c r="V101" s="137">
        <f>[2]datos!BO343</f>
        <v>95.872183052599993</v>
      </c>
      <c r="W101" s="137">
        <f>[2]datos!BR343</f>
        <v>89.704005045700001</v>
      </c>
      <c r="X101" s="137">
        <f>[2]datos!BU343</f>
        <v>95.635290942500006</v>
      </c>
      <c r="Y101" s="137">
        <f>[2]datos!BX343</f>
        <v>106.1004327819</v>
      </c>
      <c r="Z101" s="137">
        <f>[2]datos!CA343</f>
        <v>104.1905866932</v>
      </c>
      <c r="AA101" s="137">
        <f>[2]datos!CD343</f>
        <v>102.2926629192</v>
      </c>
      <c r="AB101" s="137">
        <f>[2]datos!CG343</f>
        <v>100.07340822979999</v>
      </c>
      <c r="AC101" s="137">
        <f>[2]datos!CJ343</f>
        <v>95.402733069000007</v>
      </c>
      <c r="AD101" s="137">
        <f>[2]datos!CM343</f>
        <v>105.76342735270001</v>
      </c>
      <c r="AE101" s="137">
        <f>[2]datos!CP343</f>
        <v>115.13818360819999</v>
      </c>
      <c r="AF101" s="137">
        <f>[2]datos!CS343</f>
        <v>93.019731191000005</v>
      </c>
      <c r="AG101" s="137">
        <f>[2]datos!CV343</f>
        <v>101.51841698769999</v>
      </c>
      <c r="AH101" s="137">
        <f>[2]datos!CY343</f>
        <v>95.683120858400002</v>
      </c>
      <c r="AI101" s="137">
        <f>[3]Datos!E343</f>
        <v>100.864606474487</v>
      </c>
    </row>
    <row r="102" spans="1:35" x14ac:dyDescent="0.25">
      <c r="A102" s="295">
        <v>44317</v>
      </c>
      <c r="B102" s="137">
        <f>[2]datos!D344</f>
        <v>95.099451662099995</v>
      </c>
      <c r="C102" s="137">
        <f>[2]datos!G344</f>
        <v>96.871867023099995</v>
      </c>
      <c r="D102" s="137">
        <f>[2]datos!J344</f>
        <v>94.321785021500006</v>
      </c>
      <c r="E102" s="137">
        <f>[2]datos!M344</f>
        <v>98.998551888899996</v>
      </c>
      <c r="F102" s="137">
        <f>[2]datos!P344</f>
        <v>111.7652525596</v>
      </c>
      <c r="G102" s="137">
        <f>[2]datos!S344</f>
        <v>70.327945388800003</v>
      </c>
      <c r="H102" s="137">
        <f>[2]datos!V344</f>
        <v>70.327945388800003</v>
      </c>
      <c r="I102" s="137">
        <f>[2]datos!AB344</f>
        <v>88.141315153600004</v>
      </c>
      <c r="J102" s="137">
        <f>[2]datos!AE344</f>
        <v>89.588513637700004</v>
      </c>
      <c r="K102" s="137">
        <f>[2]datos!AH344</f>
        <v>81.017394162100004</v>
      </c>
      <c r="L102" s="137">
        <f>[2]datos!AK344</f>
        <v>86.725148157000007</v>
      </c>
      <c r="M102" s="137">
        <f>[2]datos!AN344</f>
        <v>99.275795748299998</v>
      </c>
      <c r="N102" s="137">
        <f>[2]datos!AQ344</f>
        <v>105.1251625957</v>
      </c>
      <c r="O102" s="137">
        <f>[2]datos!AT344</f>
        <v>102.4448147829</v>
      </c>
      <c r="P102" s="137">
        <f>[2]datos!AW344</f>
        <v>93.998232722099999</v>
      </c>
      <c r="Q102" s="137">
        <f>[2]datos!AZ344</f>
        <v>108.97847869029999</v>
      </c>
      <c r="R102" s="137">
        <f>[2]datos!BC344</f>
        <v>87.347235315999995</v>
      </c>
      <c r="S102" s="137">
        <f>[2]datos!BF344</f>
        <v>86.214444590300005</v>
      </c>
      <c r="T102" s="137">
        <f>[2]datos!BI344</f>
        <v>107.30834521289999</v>
      </c>
      <c r="U102" s="137">
        <f>[2]datos!BL344</f>
        <v>104.3705092551</v>
      </c>
      <c r="V102" s="137">
        <f>[2]datos!BO344</f>
        <v>97.546455541200004</v>
      </c>
      <c r="W102" s="137">
        <f>[2]datos!BR344</f>
        <v>102.2029695595</v>
      </c>
      <c r="X102" s="137">
        <f>[2]datos!BU344</f>
        <v>95.305588339500005</v>
      </c>
      <c r="Y102" s="137">
        <f>[2]datos!BX344</f>
        <v>106.3408045294</v>
      </c>
      <c r="Z102" s="137">
        <f>[2]datos!CA344</f>
        <v>104.9286280561</v>
      </c>
      <c r="AA102" s="137">
        <f>[2]datos!CD344</f>
        <v>101.7540695519</v>
      </c>
      <c r="AB102" s="137">
        <f>[2]datos!CG344</f>
        <v>99.215059415900001</v>
      </c>
      <c r="AC102" s="137">
        <f>[2]datos!CJ344</f>
        <v>95.810487430500004</v>
      </c>
      <c r="AD102" s="137">
        <f>[2]datos!CM344</f>
        <v>103.86518965720001</v>
      </c>
      <c r="AE102" s="137">
        <f>[2]datos!CP344</f>
        <v>113.7174711767</v>
      </c>
      <c r="AF102" s="137">
        <f>[2]datos!CS344</f>
        <v>89.657319010899997</v>
      </c>
      <c r="AG102" s="137">
        <f>[2]datos!CV344</f>
        <v>99.401728073800001</v>
      </c>
      <c r="AH102" s="137">
        <f>[2]datos!CY344</f>
        <v>107.9512817709</v>
      </c>
      <c r="AI102" s="137">
        <f>[3]Datos!E344</f>
        <v>102.627992088014</v>
      </c>
    </row>
    <row r="103" spans="1:35" x14ac:dyDescent="0.25">
      <c r="A103" s="295">
        <v>44348</v>
      </c>
      <c r="B103" s="137">
        <f>[2]datos!D345</f>
        <v>94.916706904799995</v>
      </c>
      <c r="C103" s="137">
        <f>[2]datos!G345</f>
        <v>96.142091570399998</v>
      </c>
      <c r="D103" s="137">
        <f>[2]datos!J345</f>
        <v>94.881154025300006</v>
      </c>
      <c r="E103" s="137">
        <f>[2]datos!M345</f>
        <v>99.647154547300005</v>
      </c>
      <c r="F103" s="137">
        <f>[2]datos!P345</f>
        <v>98.144464045199996</v>
      </c>
      <c r="G103" s="137">
        <f>[2]datos!S345</f>
        <v>70.412293950500001</v>
      </c>
      <c r="H103" s="137">
        <f>[2]datos!V345</f>
        <v>70.412293950500001</v>
      </c>
      <c r="I103" s="137">
        <f>[2]datos!AB345</f>
        <v>85.294312657099994</v>
      </c>
      <c r="J103" s="137">
        <f>[2]datos!AE345</f>
        <v>86.906143056399998</v>
      </c>
      <c r="K103" s="137">
        <f>[2]datos!AH345</f>
        <v>77.532861254500006</v>
      </c>
      <c r="L103" s="137">
        <f>[2]datos!AK345</f>
        <v>85.914563680100002</v>
      </c>
      <c r="M103" s="137">
        <f>[2]datos!AN345</f>
        <v>99.7755455713</v>
      </c>
      <c r="N103" s="137">
        <f>[2]datos!AQ345</f>
        <v>105.391912495</v>
      </c>
      <c r="O103" s="137">
        <f>[2]datos!AT345</f>
        <v>102.0056588859</v>
      </c>
      <c r="P103" s="137">
        <f>[2]datos!AW345</f>
        <v>93.099788013899996</v>
      </c>
      <c r="Q103" s="137">
        <f>[2]datos!AZ345</f>
        <v>106.4435595784</v>
      </c>
      <c r="R103" s="137">
        <f>[2]datos!BC345</f>
        <v>82.132119293200006</v>
      </c>
      <c r="S103" s="137">
        <f>[2]datos!BF345</f>
        <v>85.991212338699995</v>
      </c>
      <c r="T103" s="137">
        <f>[2]datos!BI345</f>
        <v>102.9872071153</v>
      </c>
      <c r="U103" s="137">
        <f>[2]datos!BL345</f>
        <v>106.2159047992</v>
      </c>
      <c r="V103" s="137">
        <f>[2]datos!BO345</f>
        <v>99.068333482499995</v>
      </c>
      <c r="W103" s="137">
        <f>[2]datos!BR345</f>
        <v>103.67880684950001</v>
      </c>
      <c r="X103" s="137">
        <f>[2]datos!BU345</f>
        <v>96.9136000341</v>
      </c>
      <c r="Y103" s="137">
        <f>[2]datos!BX345</f>
        <v>105.8917178735</v>
      </c>
      <c r="Z103" s="137">
        <f>[2]datos!CA345</f>
        <v>104.4433062871</v>
      </c>
      <c r="AA103" s="137">
        <f>[2]datos!CD345</f>
        <v>105.24478070569999</v>
      </c>
      <c r="AB103" s="137">
        <f>[2]datos!CG345</f>
        <v>99.003350260399998</v>
      </c>
      <c r="AC103" s="137">
        <f>[2]datos!CJ345</f>
        <v>95.043872491100004</v>
      </c>
      <c r="AD103" s="137">
        <f>[2]datos!CM345</f>
        <v>105.64021224219999</v>
      </c>
      <c r="AE103" s="137">
        <f>[2]datos!CP345</f>
        <v>113.8127132164</v>
      </c>
      <c r="AF103" s="137">
        <f>[2]datos!CS345</f>
        <v>90.047807967300002</v>
      </c>
      <c r="AG103" s="137">
        <f>[2]datos!CV345</f>
        <v>101.60032367309999</v>
      </c>
      <c r="AH103" s="137">
        <f>[2]datos!CY345</f>
        <v>104.2359042504</v>
      </c>
      <c r="AI103" s="137">
        <f>[3]Datos!E345</f>
        <v>102.903507791446</v>
      </c>
    </row>
    <row r="104" spans="1:35" x14ac:dyDescent="0.25">
      <c r="A104" s="295">
        <v>44378</v>
      </c>
      <c r="B104" s="137">
        <f>[2]datos!D346</f>
        <v>95.125565916200003</v>
      </c>
      <c r="C104" s="137">
        <f>[2]datos!G346</f>
        <v>97.140274998699994</v>
      </c>
      <c r="D104" s="137">
        <f>[2]datos!J346</f>
        <v>95.247658477599998</v>
      </c>
      <c r="E104" s="137">
        <f>[2]datos!M346</f>
        <v>98.768214022500004</v>
      </c>
      <c r="F104" s="137">
        <f>[2]datos!P346</f>
        <v>116.25204722940001</v>
      </c>
      <c r="G104" s="137">
        <f>[2]datos!S346</f>
        <v>71.226010205999998</v>
      </c>
      <c r="H104" s="137">
        <f>[2]datos!V346</f>
        <v>71.226010205999998</v>
      </c>
      <c r="I104" s="137">
        <f>[2]datos!AB346</f>
        <v>85.077146831299999</v>
      </c>
      <c r="J104" s="137">
        <f>[2]datos!AE346</f>
        <v>86.925667580699994</v>
      </c>
      <c r="K104" s="137">
        <f>[2]datos!AH346</f>
        <v>79.414496196399995</v>
      </c>
      <c r="L104" s="137">
        <f>[2]datos!AK346</f>
        <v>83.141402815000006</v>
      </c>
      <c r="M104" s="137">
        <f>[2]datos!AN346</f>
        <v>99.817398469500006</v>
      </c>
      <c r="N104" s="137">
        <f>[2]datos!AQ346</f>
        <v>106.28494273050001</v>
      </c>
      <c r="O104" s="137">
        <f>[2]datos!AT346</f>
        <v>103.5210588887</v>
      </c>
      <c r="P104" s="137">
        <f>[2]datos!AW346</f>
        <v>94.308573965199997</v>
      </c>
      <c r="Q104" s="137">
        <f>[2]datos!AZ346</f>
        <v>105.6729495029</v>
      </c>
      <c r="R104" s="137">
        <f>[2]datos!BC346</f>
        <v>83.502366361599996</v>
      </c>
      <c r="S104" s="137">
        <f>[2]datos!BF346</f>
        <v>87.944425105400001</v>
      </c>
      <c r="T104" s="137">
        <f>[2]datos!BI346</f>
        <v>106.81353494779999</v>
      </c>
      <c r="U104" s="137">
        <f>[2]datos!BL346</f>
        <v>106.96312194710001</v>
      </c>
      <c r="V104" s="137">
        <f>[2]datos!BO346</f>
        <v>98.558261194699995</v>
      </c>
      <c r="W104" s="137">
        <f>[2]datos!BR346</f>
        <v>99.8638489115</v>
      </c>
      <c r="X104" s="137">
        <f>[2]datos!BU346</f>
        <v>99.467759308400005</v>
      </c>
      <c r="Y104" s="137">
        <f>[2]datos!BX346</f>
        <v>106.33684774210001</v>
      </c>
      <c r="Z104" s="137">
        <f>[2]datos!CA346</f>
        <v>102.22176613400001</v>
      </c>
      <c r="AA104" s="137">
        <f>[2]datos!CD346</f>
        <v>104.74339005980001</v>
      </c>
      <c r="AB104" s="137">
        <f>[2]datos!CG346</f>
        <v>100.14644899779999</v>
      </c>
      <c r="AC104" s="137">
        <f>[2]datos!CJ346</f>
        <v>98.048004604100001</v>
      </c>
      <c r="AD104" s="137">
        <f>[2]datos!CM346</f>
        <v>105.8344978728</v>
      </c>
      <c r="AE104" s="137">
        <f>[2]datos!CP346</f>
        <v>112.43025618679999</v>
      </c>
      <c r="AF104" s="137">
        <f>[2]datos!CS346</f>
        <v>87.688787628</v>
      </c>
      <c r="AG104" s="137">
        <f>[2]datos!CV346</f>
        <v>103.2017856447</v>
      </c>
      <c r="AH104" s="137">
        <f>[2]datos!CY346</f>
        <v>104.34112072489999</v>
      </c>
      <c r="AI104" s="137">
        <f>[3]Datos!E346</f>
        <v>103.840257296863</v>
      </c>
    </row>
    <row r="105" spans="1:35" x14ac:dyDescent="0.25">
      <c r="A105" s="295">
        <v>44409</v>
      </c>
      <c r="B105" s="137">
        <f>[2]datos!D347</f>
        <v>95.470873869599998</v>
      </c>
      <c r="C105" s="137">
        <f>[2]datos!G347</f>
        <v>96.462989441199994</v>
      </c>
      <c r="D105" s="137">
        <f>[2]datos!J347</f>
        <v>93.386574426699994</v>
      </c>
      <c r="E105" s="137">
        <f>[2]datos!M347</f>
        <v>98.230519343500006</v>
      </c>
      <c r="F105" s="137">
        <f>[2]datos!P347</f>
        <v>118.1423557217</v>
      </c>
      <c r="G105" s="137">
        <f>[2]datos!S347</f>
        <v>68.609070803899996</v>
      </c>
      <c r="H105" s="137">
        <f>[2]datos!V347</f>
        <v>68.609070803899996</v>
      </c>
      <c r="I105" s="137">
        <f>[2]datos!AB347</f>
        <v>90.025635476600002</v>
      </c>
      <c r="J105" s="137">
        <f>[2]datos!AE347</f>
        <v>92.8044584501</v>
      </c>
      <c r="K105" s="137">
        <f>[2]datos!AH347</f>
        <v>80.522776313099996</v>
      </c>
      <c r="L105" s="137">
        <f>[2]datos!AK347</f>
        <v>86.366697193099995</v>
      </c>
      <c r="M105" s="137">
        <f>[2]datos!AN347</f>
        <v>99.6762080946</v>
      </c>
      <c r="N105" s="137">
        <f>[2]datos!AQ347</f>
        <v>106.5515921622</v>
      </c>
      <c r="O105" s="137">
        <f>[2]datos!AT347</f>
        <v>105.525552585</v>
      </c>
      <c r="P105" s="137">
        <f>[2]datos!AW347</f>
        <v>97.963861409200007</v>
      </c>
      <c r="Q105" s="137">
        <f>[2]datos!AZ347</f>
        <v>106.8362115823</v>
      </c>
      <c r="R105" s="137">
        <f>[2]datos!BC347</f>
        <v>82.200000757500007</v>
      </c>
      <c r="S105" s="137">
        <f>[2]datos!BF347</f>
        <v>87.537032120000006</v>
      </c>
      <c r="T105" s="137">
        <f>[2]datos!BI347</f>
        <v>111.8369835158</v>
      </c>
      <c r="U105" s="137">
        <f>[2]datos!BL347</f>
        <v>105.81933536210001</v>
      </c>
      <c r="V105" s="137">
        <f>[2]datos!BO347</f>
        <v>96.214173122899993</v>
      </c>
      <c r="W105" s="137">
        <f>[2]datos!BR347</f>
        <v>108.90365339269999</v>
      </c>
      <c r="X105" s="137">
        <f>[2]datos!BU347</f>
        <v>99.036284265700004</v>
      </c>
      <c r="Y105" s="137">
        <f>[2]datos!BX347</f>
        <v>107.8723235321</v>
      </c>
      <c r="Z105" s="137">
        <f>[2]datos!CA347</f>
        <v>103.58845678510001</v>
      </c>
      <c r="AA105" s="137">
        <f>[2]datos!CD347</f>
        <v>103.1715118014</v>
      </c>
      <c r="AB105" s="137">
        <f>[2]datos!CG347</f>
        <v>98.915180875199994</v>
      </c>
      <c r="AC105" s="137">
        <f>[2]datos!CJ347</f>
        <v>98.688702446799994</v>
      </c>
      <c r="AD105" s="137">
        <f>[2]datos!CM347</f>
        <v>105.8225449942</v>
      </c>
      <c r="AE105" s="137">
        <f>[2]datos!CP347</f>
        <v>112.323659611</v>
      </c>
      <c r="AF105" s="137">
        <f>[2]datos!CS347</f>
        <v>86.214892227000007</v>
      </c>
      <c r="AG105" s="137">
        <f>[2]datos!CV347</f>
        <v>105.9563109354</v>
      </c>
      <c r="AH105" s="137">
        <f>[2]datos!CY347</f>
        <v>105.3721970401</v>
      </c>
      <c r="AI105" s="137">
        <f>[3]Datos!E347</f>
        <v>103.79904808769901</v>
      </c>
    </row>
    <row r="106" spans="1:35" x14ac:dyDescent="0.25">
      <c r="A106" s="295">
        <v>44440</v>
      </c>
      <c r="B106" s="137">
        <f>[2]datos!D348</f>
        <v>94.503446131700002</v>
      </c>
      <c r="C106" s="137">
        <f>[2]datos!G348</f>
        <v>98.188525224900005</v>
      </c>
      <c r="D106" s="137">
        <f>[2]datos!J348</f>
        <v>95.948643584300001</v>
      </c>
      <c r="E106" s="137">
        <f>[2]datos!M348</f>
        <v>100.15065080559999</v>
      </c>
      <c r="F106" s="137">
        <f>[2]datos!P348</f>
        <v>114.9640906401</v>
      </c>
      <c r="G106" s="137">
        <f>[2]datos!S348</f>
        <v>67.923552714400003</v>
      </c>
      <c r="H106" s="137">
        <f>[2]datos!V348</f>
        <v>67.923552714400003</v>
      </c>
      <c r="I106" s="137">
        <f>[2]datos!AB348</f>
        <v>89.329870455899993</v>
      </c>
      <c r="J106" s="137">
        <f>[2]datos!AE348</f>
        <v>91.546567994599997</v>
      </c>
      <c r="K106" s="137">
        <f>[2]datos!AH348</f>
        <v>83.168691406799994</v>
      </c>
      <c r="L106" s="137">
        <f>[2]datos!AK348</f>
        <v>85.612991056799999</v>
      </c>
      <c r="M106" s="137">
        <f>[2]datos!AN348</f>
        <v>97.930955232700001</v>
      </c>
      <c r="N106" s="137">
        <f>[2]datos!AQ348</f>
        <v>105.8633393092</v>
      </c>
      <c r="O106" s="137">
        <f>[2]datos!AT348</f>
        <v>105.0378784012</v>
      </c>
      <c r="P106" s="137">
        <f>[2]datos!AW348</f>
        <v>97.176762536799998</v>
      </c>
      <c r="Q106" s="137">
        <f>[2]datos!AZ348</f>
        <v>106.15415062450001</v>
      </c>
      <c r="R106" s="137">
        <f>[2]datos!BC348</f>
        <v>84.050658519099997</v>
      </c>
      <c r="S106" s="137">
        <f>[2]datos!BF348</f>
        <v>87.950814793899994</v>
      </c>
      <c r="T106" s="137">
        <f>[2]datos!BI348</f>
        <v>111.3423375208</v>
      </c>
      <c r="U106" s="137">
        <f>[2]datos!BL348</f>
        <v>105.51780051199999</v>
      </c>
      <c r="V106" s="137">
        <f>[2]datos!BO348</f>
        <v>97.4100140404</v>
      </c>
      <c r="W106" s="137">
        <f>[2]datos!BR348</f>
        <v>118.9901271881</v>
      </c>
      <c r="X106" s="137">
        <f>[2]datos!BU348</f>
        <v>101.3903271877</v>
      </c>
      <c r="Y106" s="137">
        <f>[2]datos!BX348</f>
        <v>104.1819677802</v>
      </c>
      <c r="Z106" s="137">
        <f>[2]datos!CA348</f>
        <v>102.67456530130001</v>
      </c>
      <c r="AA106" s="137">
        <f>[2]datos!CD348</f>
        <v>104.7326158445</v>
      </c>
      <c r="AB106" s="137">
        <f>[2]datos!CG348</f>
        <v>96.534778654199997</v>
      </c>
      <c r="AC106" s="137">
        <f>[2]datos!CJ348</f>
        <v>99.990511142100004</v>
      </c>
      <c r="AD106" s="137">
        <f>[2]datos!CM348</f>
        <v>90.721616048100003</v>
      </c>
      <c r="AE106" s="137">
        <f>[2]datos!CP348</f>
        <v>110.5607643426</v>
      </c>
      <c r="AF106" s="137">
        <f>[2]datos!CS348</f>
        <v>81.059718169600004</v>
      </c>
      <c r="AG106" s="137">
        <f>[2]datos!CV348</f>
        <v>102.47572817930001</v>
      </c>
      <c r="AH106" s="137">
        <f>[2]datos!CY348</f>
        <v>102.19288482100001</v>
      </c>
      <c r="AI106" s="137">
        <f>[3]Datos!E348</f>
        <v>102.802903129466</v>
      </c>
    </row>
    <row r="107" spans="1:35" x14ac:dyDescent="0.25">
      <c r="A107" s="295">
        <v>44470</v>
      </c>
      <c r="B107" s="137">
        <f>[2]datos!D349</f>
        <v>95.474898851399999</v>
      </c>
      <c r="C107" s="137">
        <f>[2]datos!G349</f>
        <v>97.819497178500001</v>
      </c>
      <c r="D107" s="137">
        <f>[2]datos!J349</f>
        <v>96.140268268300005</v>
      </c>
      <c r="E107" s="137">
        <f>[2]datos!M349</f>
        <v>99.190138004800005</v>
      </c>
      <c r="F107" s="137">
        <f>[2]datos!P349</f>
        <v>104.5247876217</v>
      </c>
      <c r="G107" s="137">
        <f>[2]datos!S349</f>
        <v>69.138099167600004</v>
      </c>
      <c r="H107" s="137">
        <f>[2]datos!V349</f>
        <v>69.138099167600004</v>
      </c>
      <c r="I107" s="137">
        <f>[2]datos!AB349</f>
        <v>87.452626455100003</v>
      </c>
      <c r="J107" s="137">
        <f>[2]datos!AE349</f>
        <v>87.903166030999998</v>
      </c>
      <c r="K107" s="137">
        <f>[2]datos!AH349</f>
        <v>85.935160107800002</v>
      </c>
      <c r="L107" s="137">
        <f>[2]datos!AK349</f>
        <v>86.769765076100001</v>
      </c>
      <c r="M107" s="137">
        <f>[2]datos!AN349</f>
        <v>99.830738828899996</v>
      </c>
      <c r="N107" s="137">
        <f>[2]datos!AQ349</f>
        <v>105.8802533666</v>
      </c>
      <c r="O107" s="137">
        <f>[2]datos!AT349</f>
        <v>105.13773163640001</v>
      </c>
      <c r="P107" s="137">
        <f>[2]datos!AW349</f>
        <v>97.712092392700001</v>
      </c>
      <c r="Q107" s="137">
        <f>[2]datos!AZ349</f>
        <v>104.1621068553</v>
      </c>
      <c r="R107" s="137">
        <f>[2]datos!BC349</f>
        <v>84.665226355300007</v>
      </c>
      <c r="S107" s="137">
        <f>[2]datos!BF349</f>
        <v>88.167165186199995</v>
      </c>
      <c r="T107" s="137">
        <f>[2]datos!BI349</f>
        <v>106.4932889249</v>
      </c>
      <c r="U107" s="137">
        <f>[2]datos!BL349</f>
        <v>106.1380498133</v>
      </c>
      <c r="V107" s="137">
        <f>[2]datos!BO349</f>
        <v>96.436341432399999</v>
      </c>
      <c r="W107" s="137">
        <f>[2]datos!BR349</f>
        <v>122.101313858</v>
      </c>
      <c r="X107" s="137">
        <f>[2]datos!BU349</f>
        <v>100.3228001534</v>
      </c>
      <c r="Y107" s="137">
        <f>[2]datos!BX349</f>
        <v>107.05450497290001</v>
      </c>
      <c r="Z107" s="137">
        <f>[2]datos!CA349</f>
        <v>102.46511376629999</v>
      </c>
      <c r="AA107" s="137">
        <f>[2]datos!CD349</f>
        <v>104.9003132288</v>
      </c>
      <c r="AB107" s="137">
        <f>[2]datos!CG349</f>
        <v>97.700225736299998</v>
      </c>
      <c r="AC107" s="137">
        <f>[2]datos!CJ349</f>
        <v>98.050167112699995</v>
      </c>
      <c r="AD107" s="137">
        <f>[2]datos!CM349</f>
        <v>108.128148702</v>
      </c>
      <c r="AE107" s="137">
        <f>[2]datos!CP349</f>
        <v>111.3230321393</v>
      </c>
      <c r="AF107" s="137">
        <f>[2]datos!CS349</f>
        <v>85.330291064099995</v>
      </c>
      <c r="AG107" s="137">
        <f>[2]datos!CV349</f>
        <v>103.0854224558</v>
      </c>
      <c r="AH107" s="137">
        <f>[2]datos!CY349</f>
        <v>102.72172878080001</v>
      </c>
      <c r="AI107" s="137">
        <f>[3]Datos!E349</f>
        <v>104.355315164518</v>
      </c>
    </row>
    <row r="108" spans="1:35" x14ac:dyDescent="0.25">
      <c r="A108" s="295">
        <v>44501</v>
      </c>
      <c r="B108" s="137">
        <f>[2]datos!D350</f>
        <v>95.960827063699995</v>
      </c>
      <c r="C108" s="137">
        <f>[2]datos!G350</f>
        <v>98.258978836699995</v>
      </c>
      <c r="D108" s="137">
        <f>[2]datos!J350</f>
        <v>96.705179518199998</v>
      </c>
      <c r="E108" s="137">
        <f>[2]datos!M350</f>
        <v>98.577852509500005</v>
      </c>
      <c r="F108" s="137">
        <f>[2]datos!P350</f>
        <v>111.1466725702</v>
      </c>
      <c r="G108" s="137">
        <f>[2]datos!S350</f>
        <v>69.059891691700003</v>
      </c>
      <c r="H108" s="137">
        <f>[2]datos!V350</f>
        <v>69.059891691700003</v>
      </c>
      <c r="I108" s="137">
        <f>[2]datos!AB350</f>
        <v>86.380612125200003</v>
      </c>
      <c r="J108" s="137">
        <f>[2]datos!AE350</f>
        <v>86.979524945999998</v>
      </c>
      <c r="K108" s="137">
        <f>[2]datos!AH350</f>
        <v>85.310091547300004</v>
      </c>
      <c r="L108" s="137">
        <f>[2]datos!AK350</f>
        <v>83.734567315099994</v>
      </c>
      <c r="M108" s="137">
        <f>[2]datos!AN350</f>
        <v>100.8778175983</v>
      </c>
      <c r="N108" s="137">
        <f>[2]datos!AQ350</f>
        <v>106.5444203846</v>
      </c>
      <c r="O108" s="137">
        <f>[2]datos!AT350</f>
        <v>106.33549200509999</v>
      </c>
      <c r="P108" s="137">
        <f>[2]datos!AW350</f>
        <v>103.8213145079</v>
      </c>
      <c r="Q108" s="137">
        <f>[2]datos!AZ350</f>
        <v>102.69120658040001</v>
      </c>
      <c r="R108" s="137">
        <f>[2]datos!BC350</f>
        <v>84.501274913900005</v>
      </c>
      <c r="S108" s="137">
        <f>[2]datos!BF350</f>
        <v>91.549047120400004</v>
      </c>
      <c r="T108" s="137">
        <f>[2]datos!BI350</f>
        <v>103.1584374202</v>
      </c>
      <c r="U108" s="137">
        <f>[2]datos!BL350</f>
        <v>107.1277476277</v>
      </c>
      <c r="V108" s="137">
        <f>[2]datos!BO350</f>
        <v>96.984150095499999</v>
      </c>
      <c r="W108" s="137">
        <f>[2]datos!BR350</f>
        <v>120.41379613399999</v>
      </c>
      <c r="X108" s="137">
        <f>[2]datos!BU350</f>
        <v>101.8241600497</v>
      </c>
      <c r="Y108" s="137">
        <f>[2]datos!BX350</f>
        <v>109.64250328529999</v>
      </c>
      <c r="Z108" s="137">
        <f>[2]datos!CA350</f>
        <v>103.1364535356</v>
      </c>
      <c r="AA108" s="137">
        <f>[2]datos!CD350</f>
        <v>103.5484532319</v>
      </c>
      <c r="AB108" s="137">
        <f>[2]datos!CG350</f>
        <v>98.438621331999997</v>
      </c>
      <c r="AC108" s="137">
        <f>[2]datos!CJ350</f>
        <v>98.447483437700001</v>
      </c>
      <c r="AD108" s="137">
        <f>[2]datos!CM350</f>
        <v>103.4310858786</v>
      </c>
      <c r="AE108" s="137">
        <f>[2]datos!CP350</f>
        <v>112.8439407984</v>
      </c>
      <c r="AF108" s="137">
        <f>[2]datos!CS350</f>
        <v>86.662391526199997</v>
      </c>
      <c r="AG108" s="137">
        <f>[2]datos!CV350</f>
        <v>104.32197340800001</v>
      </c>
      <c r="AH108" s="137">
        <f>[2]datos!CY350</f>
        <v>107.16340426879999</v>
      </c>
      <c r="AI108" s="137">
        <f>[3]Datos!E350</f>
        <v>105.10763961555899</v>
      </c>
    </row>
    <row r="109" spans="1:35" x14ac:dyDescent="0.25">
      <c r="A109" s="295">
        <v>44531</v>
      </c>
      <c r="B109" s="137">
        <f>[2]datos!D351</f>
        <v>97.220559951300004</v>
      </c>
      <c r="C109" s="137">
        <f>[2]datos!G351</f>
        <v>97.773830529099996</v>
      </c>
      <c r="D109" s="137">
        <f>[2]datos!J351</f>
        <v>96.928474424499996</v>
      </c>
      <c r="E109" s="137">
        <f>[2]datos!M351</f>
        <v>98.598789010999994</v>
      </c>
      <c r="F109" s="137">
        <f>[2]datos!P351</f>
        <v>99.529464029300001</v>
      </c>
      <c r="G109" s="137">
        <f>[2]datos!S351</f>
        <v>73.2751012688</v>
      </c>
      <c r="H109" s="137">
        <f>[2]datos!V351</f>
        <v>73.2751012688</v>
      </c>
      <c r="I109" s="137">
        <f>[2]datos!AB351</f>
        <v>87.275298940499994</v>
      </c>
      <c r="J109" s="137">
        <f>[2]datos!AE351</f>
        <v>88.326874858400004</v>
      </c>
      <c r="K109" s="137">
        <f>[2]datos!AH351</f>
        <v>83.622817347600005</v>
      </c>
      <c r="L109" s="137">
        <f>[2]datos!AK351</f>
        <v>85.995887135999993</v>
      </c>
      <c r="M109" s="137">
        <f>[2]datos!AN351</f>
        <v>102.57006477900001</v>
      </c>
      <c r="N109" s="137">
        <f>[2]datos!AQ351</f>
        <v>107.15416234680001</v>
      </c>
      <c r="O109" s="137">
        <f>[2]datos!AT351</f>
        <v>105.9879195764</v>
      </c>
      <c r="P109" s="137">
        <f>[2]datos!AW351</f>
        <v>102.8105902516</v>
      </c>
      <c r="Q109" s="137">
        <f>[2]datos!AZ351</f>
        <v>107.3832747758</v>
      </c>
      <c r="R109" s="137">
        <f>[2]datos!BC351</f>
        <v>88.362014468500007</v>
      </c>
      <c r="S109" s="137">
        <f>[2]datos!BF351</f>
        <v>91.759426353699993</v>
      </c>
      <c r="T109" s="137">
        <f>[2]datos!BI351</f>
        <v>105.38699598949999</v>
      </c>
      <c r="U109" s="137">
        <f>[2]datos!BL351</f>
        <v>109.4918002062</v>
      </c>
      <c r="V109" s="137">
        <f>[2]datos!BO351</f>
        <v>99.628934684100003</v>
      </c>
      <c r="W109" s="137">
        <f>[2]datos!BR351</f>
        <v>117.40859915270001</v>
      </c>
      <c r="X109" s="137">
        <f>[2]datos!BU351</f>
        <v>102.69064377789999</v>
      </c>
      <c r="Y109" s="137">
        <f>[2]datos!BX351</f>
        <v>109.6792208092</v>
      </c>
      <c r="Z109" s="137">
        <f>[2]datos!CA351</f>
        <v>103.88632801449999</v>
      </c>
      <c r="AA109" s="137">
        <f>[2]datos!CD351</f>
        <v>104.77865783430001</v>
      </c>
      <c r="AB109" s="137">
        <f>[2]datos!CG351</f>
        <v>96.693613348200003</v>
      </c>
      <c r="AC109" s="137">
        <f>[2]datos!CJ351</f>
        <v>103.0189519807</v>
      </c>
      <c r="AD109" s="137">
        <f>[2]datos!CM351</f>
        <v>98.6472371455</v>
      </c>
      <c r="AE109" s="137">
        <f>[2]datos!CP351</f>
        <v>113.813287061</v>
      </c>
      <c r="AF109" s="137">
        <f>[2]datos!CS351</f>
        <v>94.701311736199997</v>
      </c>
      <c r="AG109" s="137">
        <f>[2]datos!CV351</f>
        <v>102.6741091487</v>
      </c>
      <c r="AH109" s="137">
        <f>[2]datos!CY351</f>
        <v>103.32555764529999</v>
      </c>
      <c r="AI109" s="137">
        <f>[3]Datos!E351</f>
        <v>104.777929973006</v>
      </c>
    </row>
    <row r="110" spans="1:35" x14ac:dyDescent="0.25">
      <c r="A110" s="295">
        <v>44562</v>
      </c>
      <c r="B110" s="137">
        <f>[2]datos!D352</f>
        <v>98.425865507099999</v>
      </c>
      <c r="C110" s="137">
        <f>[2]datos!G352</f>
        <v>100.6817610316</v>
      </c>
      <c r="D110" s="137">
        <f>[2]datos!J352</f>
        <v>97.450717765600004</v>
      </c>
      <c r="E110" s="137">
        <f>[2]datos!M352</f>
        <v>99.4109134654</v>
      </c>
      <c r="F110" s="137">
        <f>[2]datos!P352</f>
        <v>149.36559576490001</v>
      </c>
      <c r="G110" s="137">
        <f>[2]datos!S352</f>
        <v>70.541033757899996</v>
      </c>
      <c r="H110" s="137">
        <f>[2]datos!V352</f>
        <v>70.541033757899996</v>
      </c>
      <c r="I110" s="137">
        <f>[2]datos!AB352</f>
        <v>88.624615383099993</v>
      </c>
      <c r="J110" s="137">
        <f>[2]datos!AE352</f>
        <v>88.187701628599996</v>
      </c>
      <c r="K110" s="137">
        <f>[2]datos!AH352</f>
        <v>89.563538062299997</v>
      </c>
      <c r="L110" s="137">
        <f>[2]datos!AK352</f>
        <v>89.190077991999999</v>
      </c>
      <c r="M110" s="137">
        <f>[2]datos!AN352</f>
        <v>103.2927725925</v>
      </c>
      <c r="N110" s="137">
        <f>[2]datos!AQ352</f>
        <v>107.32043330170001</v>
      </c>
      <c r="O110" s="137">
        <f>[2]datos!AT352</f>
        <v>107.1313481885</v>
      </c>
      <c r="P110" s="137">
        <f>[2]datos!AW352</f>
        <v>102.8292309567</v>
      </c>
      <c r="Q110" s="137">
        <f>[2]datos!AZ352</f>
        <v>101.5478543321</v>
      </c>
      <c r="R110" s="137">
        <f>[2]datos!BC352</f>
        <v>85.462413316600006</v>
      </c>
      <c r="S110" s="137">
        <f>[2]datos!BF352</f>
        <v>95.601994338500006</v>
      </c>
      <c r="T110" s="137">
        <f>[2]datos!BI352</f>
        <v>104.36925946709999</v>
      </c>
      <c r="U110" s="137">
        <f>[2]datos!BL352</f>
        <v>105.628605261</v>
      </c>
      <c r="V110" s="137">
        <f>[2]datos!BO352</f>
        <v>98.986502757300002</v>
      </c>
      <c r="W110" s="137">
        <f>[2]datos!BR352</f>
        <v>122.7257946916</v>
      </c>
      <c r="X110" s="137">
        <f>[2]datos!BU352</f>
        <v>101.48102602030001</v>
      </c>
      <c r="Y110" s="137">
        <f>[2]datos!BX352</f>
        <v>110.3561277419</v>
      </c>
      <c r="Z110" s="137">
        <f>[2]datos!CA352</f>
        <v>102.1859461394</v>
      </c>
      <c r="AA110" s="137">
        <f>[2]datos!CD352</f>
        <v>103.2254360774</v>
      </c>
      <c r="AB110" s="137">
        <f>[2]datos!CG352</f>
        <v>95.665157231899997</v>
      </c>
      <c r="AC110" s="137">
        <f>[2]datos!CJ352</f>
        <v>104.31046872020001</v>
      </c>
      <c r="AD110" s="137">
        <f>[2]datos!CM352</f>
        <v>104.8548890598</v>
      </c>
      <c r="AE110" s="137">
        <f>[2]datos!CP352</f>
        <v>120.2431039204</v>
      </c>
      <c r="AF110" s="137">
        <f>[2]datos!CS352</f>
        <v>96.878366846299997</v>
      </c>
      <c r="AG110" s="137">
        <f>[2]datos!CV352</f>
        <v>104.38798646950001</v>
      </c>
      <c r="AH110" s="137">
        <f>[2]datos!CY352</f>
        <v>102.6852607555</v>
      </c>
      <c r="AI110" s="137">
        <f>[3]Datos!E352</f>
        <v>105.59691777577601</v>
      </c>
    </row>
    <row r="111" spans="1:35" x14ac:dyDescent="0.25">
      <c r="A111" s="295">
        <v>44593</v>
      </c>
      <c r="B111" s="137">
        <f>[2]datos!D353</f>
        <v>98.345650526100002</v>
      </c>
      <c r="C111" s="137">
        <f>[2]datos!G353</f>
        <v>96.409351608700007</v>
      </c>
      <c r="D111" s="137">
        <f>[2]datos!J353</f>
        <v>97.026380947800007</v>
      </c>
      <c r="E111" s="137">
        <f>[2]datos!M353</f>
        <v>99.773986957000005</v>
      </c>
      <c r="F111" s="137">
        <f>[2]datos!P353</f>
        <v>76.899758890900003</v>
      </c>
      <c r="G111" s="137">
        <f>[2]datos!S353</f>
        <v>69.462813401099993</v>
      </c>
      <c r="H111" s="137">
        <f>[2]datos!V353</f>
        <v>69.462813401099993</v>
      </c>
      <c r="I111" s="137">
        <f>[2]datos!AB353</f>
        <v>90.078730469500002</v>
      </c>
      <c r="J111" s="137">
        <f>[2]datos!AE353</f>
        <v>90.744556909699995</v>
      </c>
      <c r="K111" s="137">
        <f>[2]datos!AH353</f>
        <v>86.0367969988</v>
      </c>
      <c r="L111" s="137">
        <f>[2]datos!AK353</f>
        <v>90.336260659900006</v>
      </c>
      <c r="M111" s="137">
        <f>[2]datos!AN353</f>
        <v>103.6321176001</v>
      </c>
      <c r="N111" s="137">
        <f>[2]datos!AQ353</f>
        <v>107.90705764090001</v>
      </c>
      <c r="O111" s="137">
        <f>[2]datos!AT353</f>
        <v>107.10997621689999</v>
      </c>
      <c r="P111" s="137">
        <f>[2]datos!AW353</f>
        <v>98.310028279299999</v>
      </c>
      <c r="Q111" s="137">
        <f>[2]datos!AZ353</f>
        <v>103.41335445289999</v>
      </c>
      <c r="R111" s="137">
        <f>[2]datos!BC353</f>
        <v>88.201333363100005</v>
      </c>
      <c r="S111" s="137">
        <f>[2]datos!BF353</f>
        <v>93.934454608099998</v>
      </c>
      <c r="T111" s="137">
        <f>[2]datos!BI353</f>
        <v>103.9493800556</v>
      </c>
      <c r="U111" s="137">
        <f>[2]datos!BL353</f>
        <v>106.1138254967</v>
      </c>
      <c r="V111" s="137">
        <f>[2]datos!BO353</f>
        <v>101.12084469600001</v>
      </c>
      <c r="W111" s="137">
        <f>[2]datos!BR353</f>
        <v>128.33648921459999</v>
      </c>
      <c r="X111" s="137">
        <f>[2]datos!BU353</f>
        <v>103.74552481000001</v>
      </c>
      <c r="Y111" s="137">
        <f>[2]datos!BX353</f>
        <v>109.4475153403</v>
      </c>
      <c r="Z111" s="137">
        <f>[2]datos!CA353</f>
        <v>102.82933182550001</v>
      </c>
      <c r="AA111" s="137">
        <f>[2]datos!CD353</f>
        <v>103.0597266801</v>
      </c>
      <c r="AB111" s="137">
        <f>[2]datos!CG353</f>
        <v>98.762905651899999</v>
      </c>
      <c r="AC111" s="137">
        <f>[2]datos!CJ353</f>
        <v>103.0921528774</v>
      </c>
      <c r="AD111" s="137">
        <f>[2]datos!CM353</f>
        <v>108.1487978902</v>
      </c>
      <c r="AE111" s="137">
        <f>[2]datos!CP353</f>
        <v>116.2461342926</v>
      </c>
      <c r="AF111" s="137">
        <f>[2]datos!CS353</f>
        <v>95.269406453599998</v>
      </c>
      <c r="AG111" s="137">
        <f>[2]datos!CV353</f>
        <v>102.86156690999999</v>
      </c>
      <c r="AH111" s="137">
        <f>[2]datos!CY353</f>
        <v>103.9417484666</v>
      </c>
      <c r="AI111" s="137">
        <f>[3]Datos!E353</f>
        <v>107.368431951925</v>
      </c>
    </row>
    <row r="112" spans="1:35" x14ac:dyDescent="0.25">
      <c r="A112" s="295">
        <v>44621</v>
      </c>
      <c r="B112" s="137">
        <f>[2]datos!D354</f>
        <v>99.262391764499995</v>
      </c>
      <c r="C112" s="137">
        <f>[2]datos!G354</f>
        <v>99.390400772199996</v>
      </c>
      <c r="D112" s="137">
        <f>[2]datos!J354</f>
        <v>97.813016089900003</v>
      </c>
      <c r="E112" s="137">
        <f>[2]datos!M354</f>
        <v>101.179818703</v>
      </c>
      <c r="F112" s="137">
        <f>[2]datos!P354</f>
        <v>101.4726302789</v>
      </c>
      <c r="G112" s="137">
        <f>[2]datos!S354</f>
        <v>71.230343567199995</v>
      </c>
      <c r="H112" s="137">
        <f>[2]datos!V354</f>
        <v>71.230343567199995</v>
      </c>
      <c r="I112" s="137">
        <f>[2]datos!AB354</f>
        <v>92.035539448400002</v>
      </c>
      <c r="J112" s="137">
        <f>[2]datos!AE354</f>
        <v>92.141091766200006</v>
      </c>
      <c r="K112" s="137">
        <f>[2]datos!AH354</f>
        <v>89.189331545800002</v>
      </c>
      <c r="L112" s="137">
        <f>[2]datos!AK354</f>
        <v>92.846131443800004</v>
      </c>
      <c r="M112" s="137">
        <f>[2]datos!AN354</f>
        <v>103.853703469</v>
      </c>
      <c r="N112" s="137">
        <f>[2]datos!AQ354</f>
        <v>108.17602607080001</v>
      </c>
      <c r="O112" s="137">
        <f>[2]datos!AT354</f>
        <v>107.2393526626</v>
      </c>
      <c r="P112" s="137">
        <f>[2]datos!AW354</f>
        <v>97.239495811099999</v>
      </c>
      <c r="Q112" s="137">
        <f>[2]datos!AZ354</f>
        <v>102.3277686317</v>
      </c>
      <c r="R112" s="137">
        <f>[2]datos!BC354</f>
        <v>87.908268110600005</v>
      </c>
      <c r="S112" s="137">
        <f>[2]datos!BF354</f>
        <v>95.8664957015</v>
      </c>
      <c r="T112" s="137">
        <f>[2]datos!BI354</f>
        <v>104.9182440995</v>
      </c>
      <c r="U112" s="137">
        <f>[2]datos!BL354</f>
        <v>107.14291460539999</v>
      </c>
      <c r="V112" s="137">
        <f>[2]datos!BO354</f>
        <v>100.61018030699999</v>
      </c>
      <c r="W112" s="137">
        <f>[2]datos!BR354</f>
        <v>117.801037861</v>
      </c>
      <c r="X112" s="137">
        <f>[2]datos!BU354</f>
        <v>99.656493150299994</v>
      </c>
      <c r="Y112" s="137">
        <f>[2]datos!BX354</f>
        <v>110.05426763200001</v>
      </c>
      <c r="Z112" s="137">
        <f>[2]datos!CA354</f>
        <v>103.2590121943</v>
      </c>
      <c r="AA112" s="137">
        <f>[2]datos!CD354</f>
        <v>104.8542057069</v>
      </c>
      <c r="AB112" s="137">
        <f>[2]datos!CG354</f>
        <v>98.609522346299997</v>
      </c>
      <c r="AC112" s="137">
        <f>[2]datos!CJ354</f>
        <v>103.8261873563</v>
      </c>
      <c r="AD112" s="137">
        <f>[2]datos!CM354</f>
        <v>110.2548866027</v>
      </c>
      <c r="AE112" s="137">
        <f>[2]datos!CP354</f>
        <v>112.6175801639</v>
      </c>
      <c r="AF112" s="137">
        <f>[2]datos!CS354</f>
        <v>95.847008227299995</v>
      </c>
      <c r="AG112" s="137">
        <f>[2]datos!CV354</f>
        <v>102.5822685264</v>
      </c>
      <c r="AH112" s="137">
        <f>[2]datos!CY354</f>
        <v>103.6255539184</v>
      </c>
      <c r="AI112" s="137">
        <f>[3]Datos!E354</f>
        <v>106.089511556848</v>
      </c>
    </row>
    <row r="113" spans="1:35" x14ac:dyDescent="0.25">
      <c r="A113" s="295">
        <v>44652</v>
      </c>
      <c r="B113" s="137">
        <f>[2]datos!D355</f>
        <v>99.890428876200005</v>
      </c>
      <c r="C113" s="137">
        <f>[2]datos!G355</f>
        <v>99.867940196099994</v>
      </c>
      <c r="D113" s="137">
        <f>[2]datos!J355</f>
        <v>97.654807962700005</v>
      </c>
      <c r="E113" s="137">
        <f>[2]datos!M355</f>
        <v>99.900152211999995</v>
      </c>
      <c r="F113" s="137">
        <f>[2]datos!P355</f>
        <v>123.81523903</v>
      </c>
      <c r="G113" s="137">
        <f>[2]datos!S355</f>
        <v>72.667666324400003</v>
      </c>
      <c r="H113" s="137">
        <f>[2]datos!V355</f>
        <v>72.667666324400003</v>
      </c>
      <c r="I113" s="137">
        <f>[2]datos!AB355</f>
        <v>93.816353282999998</v>
      </c>
      <c r="J113" s="137">
        <f>[2]datos!AE355</f>
        <v>94.524519109099998</v>
      </c>
      <c r="K113" s="137">
        <f>[2]datos!AH355</f>
        <v>85.623141988200004</v>
      </c>
      <c r="L113" s="137">
        <f>[2]datos!AK355</f>
        <v>97.327867315600002</v>
      </c>
      <c r="M113" s="137">
        <f>[2]datos!AN355</f>
        <v>104.5987757116</v>
      </c>
      <c r="N113" s="137">
        <f>[2]datos!AQ355</f>
        <v>108.7014328746</v>
      </c>
      <c r="O113" s="137">
        <f>[2]datos!AT355</f>
        <v>107.56310246210001</v>
      </c>
      <c r="P113" s="137">
        <f>[2]datos!AW355</f>
        <v>97.790244739200006</v>
      </c>
      <c r="Q113" s="137">
        <f>[2]datos!AZ355</f>
        <v>100.3203642647</v>
      </c>
      <c r="R113" s="137">
        <f>[2]datos!BC355</f>
        <v>88.821040376900001</v>
      </c>
      <c r="S113" s="137">
        <f>[2]datos!BF355</f>
        <v>95.669476528499999</v>
      </c>
      <c r="T113" s="137">
        <f>[2]datos!BI355</f>
        <v>110.7282124657</v>
      </c>
      <c r="U113" s="137">
        <f>[2]datos!BL355</f>
        <v>108.2906490896</v>
      </c>
      <c r="V113" s="137">
        <f>[2]datos!BO355</f>
        <v>100.4966850933</v>
      </c>
      <c r="W113" s="137">
        <f>[2]datos!BR355</f>
        <v>128.12692130120001</v>
      </c>
      <c r="X113" s="137">
        <f>[2]datos!BU355</f>
        <v>102.0633549027</v>
      </c>
      <c r="Y113" s="137">
        <f>[2]datos!BX355</f>
        <v>110.4705906858</v>
      </c>
      <c r="Z113" s="137">
        <f>[2]datos!CA355</f>
        <v>103.9970790686</v>
      </c>
      <c r="AA113" s="137">
        <f>[2]datos!CD355</f>
        <v>105.1072445928</v>
      </c>
      <c r="AB113" s="137">
        <f>[2]datos!CG355</f>
        <v>97.539946684300006</v>
      </c>
      <c r="AC113" s="137">
        <f>[2]datos!CJ355</f>
        <v>103.3292619106</v>
      </c>
      <c r="AD113" s="137">
        <f>[2]datos!CM355</f>
        <v>114.54583789909999</v>
      </c>
      <c r="AE113" s="137">
        <f>[2]datos!CP355</f>
        <v>115.3044255347</v>
      </c>
      <c r="AF113" s="137">
        <f>[2]datos!CS355</f>
        <v>94.263649297699999</v>
      </c>
      <c r="AG113" s="137">
        <f>[2]datos!CV355</f>
        <v>103.74842375519999</v>
      </c>
      <c r="AH113" s="137">
        <f>[2]datos!CY355</f>
        <v>107.4434992873</v>
      </c>
      <c r="AI113" s="137">
        <f>[3]Datos!E355</f>
        <v>108.105984196736</v>
      </c>
    </row>
    <row r="114" spans="1:35" x14ac:dyDescent="0.25">
      <c r="A114" s="295">
        <v>44682</v>
      </c>
      <c r="B114" s="137">
        <f>[2]datos!D356</f>
        <v>99.659945301299999</v>
      </c>
      <c r="C114" s="137">
        <f>[2]datos!G356</f>
        <v>99.813910782700006</v>
      </c>
      <c r="D114" s="137">
        <f>[2]datos!J356</f>
        <v>98.217067248299998</v>
      </c>
      <c r="E114" s="137">
        <f>[2]datos!M356</f>
        <v>100.082609049</v>
      </c>
      <c r="F114" s="137">
        <f>[2]datos!P356</f>
        <v>113.1617707875</v>
      </c>
      <c r="G114" s="137">
        <f>[2]datos!S356</f>
        <v>72.344749708699993</v>
      </c>
      <c r="H114" s="137">
        <f>[2]datos!V356</f>
        <v>72.344749708699993</v>
      </c>
      <c r="I114" s="137">
        <f>[2]datos!AB356</f>
        <v>88.786264492499996</v>
      </c>
      <c r="J114" s="137">
        <f>[2]datos!AE356</f>
        <v>88.108911339599999</v>
      </c>
      <c r="K114" s="137">
        <f>[2]datos!AH356</f>
        <v>83.039456775299996</v>
      </c>
      <c r="L114" s="137">
        <f>[2]datos!AK356</f>
        <v>97.569986841599999</v>
      </c>
      <c r="M114" s="137">
        <f>[2]datos!AN356</f>
        <v>105.5299118441</v>
      </c>
      <c r="N114" s="137">
        <f>[2]datos!AQ356</f>
        <v>110.55754002419999</v>
      </c>
      <c r="O114" s="137">
        <f>[2]datos!AT356</f>
        <v>109.22022998289999</v>
      </c>
      <c r="P114" s="137">
        <f>[2]datos!AW356</f>
        <v>99.061646705399994</v>
      </c>
      <c r="Q114" s="137">
        <f>[2]datos!AZ356</f>
        <v>103.2115766231</v>
      </c>
      <c r="R114" s="137">
        <f>[2]datos!BC356</f>
        <v>90.9072144708</v>
      </c>
      <c r="S114" s="137">
        <f>[2]datos!BF356</f>
        <v>98.010334091800004</v>
      </c>
      <c r="T114" s="137">
        <f>[2]datos!BI356</f>
        <v>107.7845092697</v>
      </c>
      <c r="U114" s="137">
        <f>[2]datos!BL356</f>
        <v>108.9636854355</v>
      </c>
      <c r="V114" s="137">
        <f>[2]datos!BO356</f>
        <v>98.752447305600001</v>
      </c>
      <c r="W114" s="137">
        <f>[2]datos!BR356</f>
        <v>128.700780799</v>
      </c>
      <c r="X114" s="137">
        <f>[2]datos!BU356</f>
        <v>100.44281822480001</v>
      </c>
      <c r="Y114" s="137">
        <f>[2]datos!BX356</f>
        <v>109.9434896365</v>
      </c>
      <c r="Z114" s="137">
        <f>[2]datos!CA356</f>
        <v>100.5622506851</v>
      </c>
      <c r="AA114" s="137">
        <f>[2]datos!CD356</f>
        <v>107.60496368299999</v>
      </c>
      <c r="AB114" s="137">
        <f>[2]datos!CG356</f>
        <v>98.966338454999999</v>
      </c>
      <c r="AC114" s="137">
        <f>[2]datos!CJ356</f>
        <v>105.44477097630001</v>
      </c>
      <c r="AD114" s="137">
        <f>[2]datos!CM356</f>
        <v>115.4014593805</v>
      </c>
      <c r="AE114" s="137">
        <f>[2]datos!CP356</f>
        <v>120.3027625966</v>
      </c>
      <c r="AF114" s="137">
        <f>[2]datos!CS356</f>
        <v>95.788041341400003</v>
      </c>
      <c r="AG114" s="137">
        <f>[2]datos!CV356</f>
        <v>104.2219029062</v>
      </c>
      <c r="AH114" s="137">
        <f>[2]datos!CY356</f>
        <v>105.26848663059999</v>
      </c>
      <c r="AI114" s="137">
        <f>[3]Datos!E356</f>
        <v>108.763256008417</v>
      </c>
    </row>
    <row r="115" spans="1:35" x14ac:dyDescent="0.25">
      <c r="A115" s="295">
        <v>44713</v>
      </c>
      <c r="B115" s="137">
        <f>[2]datos!D357</f>
        <v>99.195550286599996</v>
      </c>
      <c r="C115" s="137">
        <f>[2]datos!G357</f>
        <v>102.3263901935</v>
      </c>
      <c r="D115" s="137">
        <f>[2]datos!J357</f>
        <v>98.426838950000004</v>
      </c>
      <c r="E115" s="137">
        <f>[2]datos!M357</f>
        <v>102.6124409296</v>
      </c>
      <c r="F115" s="137">
        <f>[2]datos!P357</f>
        <v>137.64442426639999</v>
      </c>
      <c r="G115" s="137">
        <f>[2]datos!S357</f>
        <v>70.817487795299996</v>
      </c>
      <c r="H115" s="137">
        <f>[2]datos!V357</f>
        <v>70.817487795299996</v>
      </c>
      <c r="I115" s="137">
        <f>[2]datos!AB357</f>
        <v>89.060828486099993</v>
      </c>
      <c r="J115" s="137">
        <f>[2]datos!AE357</f>
        <v>88.131111989399997</v>
      </c>
      <c r="K115" s="137">
        <f>[2]datos!AH357</f>
        <v>82.930682904600005</v>
      </c>
      <c r="L115" s="137">
        <f>[2]datos!AK357</f>
        <v>100.73008292430001</v>
      </c>
      <c r="M115" s="137">
        <f>[2]datos!AN357</f>
        <v>104.3205818178</v>
      </c>
      <c r="N115" s="137">
        <f>[2]datos!AQ357</f>
        <v>109.6223190347</v>
      </c>
      <c r="O115" s="137">
        <f>[2]datos!AT357</f>
        <v>106.1034801118</v>
      </c>
      <c r="P115" s="137">
        <f>[2]datos!AW357</f>
        <v>96.311860538900007</v>
      </c>
      <c r="Q115" s="137">
        <f>[2]datos!AZ357</f>
        <v>99.438717901399997</v>
      </c>
      <c r="R115" s="137">
        <f>[2]datos!BC357</f>
        <v>88.552701351799996</v>
      </c>
      <c r="S115" s="137">
        <f>[2]datos!BF357</f>
        <v>95.175548149400001</v>
      </c>
      <c r="T115" s="137">
        <f>[2]datos!BI357</f>
        <v>104.95995739599999</v>
      </c>
      <c r="U115" s="137">
        <f>[2]datos!BL357</f>
        <v>108.1183834167</v>
      </c>
      <c r="V115" s="137">
        <f>[2]datos!BO357</f>
        <v>98.201865812999998</v>
      </c>
      <c r="W115" s="137">
        <f>[2]datos!BR357</f>
        <v>109.996870262</v>
      </c>
      <c r="X115" s="137">
        <f>[2]datos!BU357</f>
        <v>101.52323877489999</v>
      </c>
      <c r="Y115" s="137">
        <f>[2]datos!BX357</f>
        <v>110.0965556782</v>
      </c>
      <c r="Z115" s="137">
        <f>[2]datos!CA357</f>
        <v>101.6689050088</v>
      </c>
      <c r="AA115" s="137">
        <f>[2]datos!CD357</f>
        <v>106.3258806735</v>
      </c>
      <c r="AB115" s="137">
        <f>[2]datos!CG357</f>
        <v>97.404365605300001</v>
      </c>
      <c r="AC115" s="137">
        <f>[2]datos!CJ357</f>
        <v>105.4762025312</v>
      </c>
      <c r="AD115" s="137">
        <f>[2]datos!CM357</f>
        <v>113.8060756996</v>
      </c>
      <c r="AE115" s="137">
        <f>[2]datos!CP357</f>
        <v>117.383473591</v>
      </c>
      <c r="AF115" s="137">
        <f>[2]datos!CS357</f>
        <v>95.494849204499999</v>
      </c>
      <c r="AG115" s="137">
        <f>[2]datos!CV357</f>
        <v>101.8221106466</v>
      </c>
      <c r="AH115" s="137">
        <f>[2]datos!CY357</f>
        <v>104.245528009</v>
      </c>
      <c r="AI115" s="137">
        <f>[3]Datos!E357</f>
        <v>107.03229988513</v>
      </c>
    </row>
    <row r="116" spans="1:35" x14ac:dyDescent="0.25">
      <c r="A116" s="295">
        <v>44743</v>
      </c>
      <c r="B116" s="137">
        <f>[2]datos!D358</f>
        <v>99.830875531100006</v>
      </c>
      <c r="C116" s="137">
        <f>[2]datos!G358</f>
        <v>101.206223765</v>
      </c>
      <c r="D116" s="137">
        <f>[2]datos!J358</f>
        <v>99.012305472099996</v>
      </c>
      <c r="E116" s="137">
        <f>[2]datos!M358</f>
        <v>102.3021676929</v>
      </c>
      <c r="F116" s="137">
        <f>[2]datos!P358</f>
        <v>121.5751881506</v>
      </c>
      <c r="G116" s="137">
        <f>[2]datos!S358</f>
        <v>72.053943391399997</v>
      </c>
      <c r="H116" s="137">
        <f>[2]datos!V358</f>
        <v>72.053943391399997</v>
      </c>
      <c r="I116" s="137">
        <f>[2]datos!AB358</f>
        <v>88.0080976335</v>
      </c>
      <c r="J116" s="137">
        <f>[2]datos!AE358</f>
        <v>87.474292582199993</v>
      </c>
      <c r="K116" s="137">
        <f>[2]datos!AH358</f>
        <v>85.0330280851</v>
      </c>
      <c r="L116" s="137">
        <f>[2]datos!AK358</f>
        <v>95.921915516699997</v>
      </c>
      <c r="M116" s="137">
        <f>[2]datos!AN358</f>
        <v>105.6082926861</v>
      </c>
      <c r="N116" s="137">
        <f>[2]datos!AQ358</f>
        <v>108.9494334672</v>
      </c>
      <c r="O116" s="137">
        <f>[2]datos!AT358</f>
        <v>111.7544044414</v>
      </c>
      <c r="P116" s="137">
        <f>[2]datos!AW358</f>
        <v>95.749838956900007</v>
      </c>
      <c r="Q116" s="137">
        <f>[2]datos!AZ358</f>
        <v>99.698826731599993</v>
      </c>
      <c r="R116" s="137">
        <f>[2]datos!BC358</f>
        <v>87.955065388999998</v>
      </c>
      <c r="S116" s="137">
        <f>[2]datos!BF358</f>
        <v>96.0889021439</v>
      </c>
      <c r="T116" s="137">
        <f>[2]datos!BI358</f>
        <v>105.6280794045</v>
      </c>
      <c r="U116" s="137">
        <f>[2]datos!BL358</f>
        <v>109.9020279925</v>
      </c>
      <c r="V116" s="137">
        <f>[2]datos!BO358</f>
        <v>102.6766162049</v>
      </c>
      <c r="W116" s="137">
        <f>[2]datos!BR358</f>
        <v>125.41916924669999</v>
      </c>
      <c r="X116" s="137">
        <f>[2]datos!BU358</f>
        <v>100.64937460749999</v>
      </c>
      <c r="Y116" s="137">
        <f>[2]datos!BX358</f>
        <v>112.29364816810001</v>
      </c>
      <c r="Z116" s="137">
        <f>[2]datos!CA358</f>
        <v>103.4971694195</v>
      </c>
      <c r="AA116" s="137">
        <f>[2]datos!CD358</f>
        <v>104.1827134648</v>
      </c>
      <c r="AB116" s="137">
        <f>[2]datos!CG358</f>
        <v>96.790663494100002</v>
      </c>
      <c r="AC116" s="137">
        <f>[2]datos!CJ358</f>
        <v>103.956132486</v>
      </c>
      <c r="AD116" s="137">
        <f>[2]datos!CM358</f>
        <v>117.7323585537</v>
      </c>
      <c r="AE116" s="137">
        <f>[2]datos!CP358</f>
        <v>112.1085477662</v>
      </c>
      <c r="AF116" s="137">
        <f>[2]datos!CS358</f>
        <v>98.626785487600003</v>
      </c>
      <c r="AG116" s="137">
        <f>[2]datos!CV358</f>
        <v>101.7327459934</v>
      </c>
      <c r="AH116" s="137">
        <f>[2]datos!CY358</f>
        <v>106.8830708295</v>
      </c>
      <c r="AI116" s="137">
        <f>[3]Datos!E358</f>
        <v>107.973381124093</v>
      </c>
    </row>
    <row r="117" spans="1:35" x14ac:dyDescent="0.25">
      <c r="A117" s="295">
        <v>44774</v>
      </c>
      <c r="B117" s="137">
        <f>[2]datos!D359</f>
        <v>100.30162759789999</v>
      </c>
      <c r="C117" s="137">
        <f>[2]datos!G359</f>
        <v>99.967286641599998</v>
      </c>
      <c r="D117" s="137">
        <f>[2]datos!J359</f>
        <v>97.884343599999994</v>
      </c>
      <c r="E117" s="137">
        <f>[2]datos!M359</f>
        <v>101.774471871</v>
      </c>
      <c r="F117" s="137">
        <f>[2]datos!P359</f>
        <v>111.04771603890001</v>
      </c>
      <c r="G117" s="137">
        <f>[2]datos!S359</f>
        <v>70.285760036300005</v>
      </c>
      <c r="H117" s="137">
        <f>[2]datos!V359</f>
        <v>70.285760036300005</v>
      </c>
      <c r="I117" s="137">
        <f>[2]datos!AB359</f>
        <v>88.407641119399997</v>
      </c>
      <c r="J117" s="137">
        <f>[2]datos!AE359</f>
        <v>88.654515962100007</v>
      </c>
      <c r="K117" s="137">
        <f>[2]datos!AH359</f>
        <v>85.644139763799998</v>
      </c>
      <c r="L117" s="137">
        <f>[2]datos!AK359</f>
        <v>91.833365391399994</v>
      </c>
      <c r="M117" s="137">
        <f>[2]datos!AN359</f>
        <v>106.84626883910001</v>
      </c>
      <c r="N117" s="137">
        <f>[2]datos!AQ359</f>
        <v>108.5963577213</v>
      </c>
      <c r="O117" s="137">
        <f>[2]datos!AT359</f>
        <v>110.4684454783</v>
      </c>
      <c r="P117" s="137">
        <f>[2]datos!AW359</f>
        <v>95.173615967999993</v>
      </c>
      <c r="Q117" s="137">
        <f>[2]datos!AZ359</f>
        <v>97.653539525799999</v>
      </c>
      <c r="R117" s="137">
        <f>[2]datos!BC359</f>
        <v>88.293688708000005</v>
      </c>
      <c r="S117" s="137">
        <f>[2]datos!BF359</f>
        <v>99.229933460300003</v>
      </c>
      <c r="T117" s="137">
        <f>[2]datos!BI359</f>
        <v>96.840090290000006</v>
      </c>
      <c r="U117" s="137">
        <f>[2]datos!BL359</f>
        <v>109.1927147263</v>
      </c>
      <c r="V117" s="137">
        <f>[2]datos!BO359</f>
        <v>100.08963746880001</v>
      </c>
      <c r="W117" s="137">
        <f>[2]datos!BR359</f>
        <v>128.0739567597</v>
      </c>
      <c r="X117" s="137">
        <f>[2]datos!BU359</f>
        <v>98.403438213000001</v>
      </c>
      <c r="Y117" s="137">
        <f>[2]datos!BX359</f>
        <v>111.14479250620001</v>
      </c>
      <c r="Z117" s="137">
        <f>[2]datos!CA359</f>
        <v>101.9566924154</v>
      </c>
      <c r="AA117" s="137">
        <f>[2]datos!CD359</f>
        <v>101.50159691650001</v>
      </c>
      <c r="AB117" s="137">
        <f>[2]datos!CG359</f>
        <v>94.744969678199993</v>
      </c>
      <c r="AC117" s="137">
        <f>[2]datos!CJ359</f>
        <v>105.6385473358</v>
      </c>
      <c r="AD117" s="137">
        <f>[2]datos!CM359</f>
        <v>118.61310459960001</v>
      </c>
      <c r="AE117" s="137">
        <f>[2]datos!CP359</f>
        <v>115.15406393959999</v>
      </c>
      <c r="AF117" s="137">
        <f>[2]datos!CS359</f>
        <v>104.73350791439999</v>
      </c>
      <c r="AG117" s="137">
        <f>[2]datos!CV359</f>
        <v>100.9176058755</v>
      </c>
      <c r="AH117" s="137">
        <f>[2]datos!CY359</f>
        <v>106.5482345007</v>
      </c>
      <c r="AI117" s="137">
        <f>[3]Datos!E359</f>
        <v>107.255059085133</v>
      </c>
    </row>
    <row r="118" spans="1:35" x14ac:dyDescent="0.25">
      <c r="A118" s="295">
        <v>44805</v>
      </c>
      <c r="B118" s="137">
        <f>[2]datos!D360</f>
        <v>99.849198991099996</v>
      </c>
      <c r="C118" s="137">
        <f>[2]datos!G360</f>
        <v>100.01118369460001</v>
      </c>
      <c r="D118" s="137">
        <f>[2]datos!J360</f>
        <v>97.929368634699998</v>
      </c>
      <c r="E118" s="137">
        <f>[2]datos!M360</f>
        <v>102.18781585249999</v>
      </c>
      <c r="F118" s="137">
        <f>[2]datos!P360</f>
        <v>114.452624505</v>
      </c>
      <c r="G118" s="137">
        <f>[2]datos!S360</f>
        <v>70.016412087600003</v>
      </c>
      <c r="H118" s="137">
        <f>[2]datos!V360</f>
        <v>70.016412087600003</v>
      </c>
      <c r="I118" s="137">
        <f>[2]datos!AB360</f>
        <v>87.864358491100006</v>
      </c>
      <c r="J118" s="137">
        <f>[2]datos!AE360</f>
        <v>86.718054287900003</v>
      </c>
      <c r="K118" s="137">
        <f>[2]datos!AH360</f>
        <v>87.616662118700006</v>
      </c>
      <c r="L118" s="137">
        <f>[2]datos!AK360</f>
        <v>96.037721707100005</v>
      </c>
      <c r="M118" s="137">
        <f>[2]datos!AN360</f>
        <v>106.0597417052</v>
      </c>
      <c r="N118" s="137">
        <f>[2]datos!AQ360</f>
        <v>109.1065369467</v>
      </c>
      <c r="O118" s="137">
        <f>[2]datos!AT360</f>
        <v>108.39248851959999</v>
      </c>
      <c r="P118" s="137">
        <f>[2]datos!AW360</f>
        <v>89.878023966800001</v>
      </c>
      <c r="Q118" s="137">
        <f>[2]datos!AZ360</f>
        <v>96.574474656899994</v>
      </c>
      <c r="R118" s="137">
        <f>[2]datos!BC360</f>
        <v>87.459232324699997</v>
      </c>
      <c r="S118" s="137">
        <f>[2]datos!BF360</f>
        <v>98.151444895599994</v>
      </c>
      <c r="T118" s="137">
        <f>[2]datos!BI360</f>
        <v>95.044408736400001</v>
      </c>
      <c r="U118" s="137">
        <f>[2]datos!BL360</f>
        <v>108.89181336359999</v>
      </c>
      <c r="V118" s="137">
        <f>[2]datos!BO360</f>
        <v>101.29634599569999</v>
      </c>
      <c r="W118" s="137">
        <f>[2]datos!BR360</f>
        <v>123.5205728721</v>
      </c>
      <c r="X118" s="137">
        <f>[2]datos!BU360</f>
        <v>97.767504114000005</v>
      </c>
      <c r="Y118" s="137">
        <f>[2]datos!BX360</f>
        <v>111.493214385</v>
      </c>
      <c r="Z118" s="137">
        <f>[2]datos!CA360</f>
        <v>101.0501540946</v>
      </c>
      <c r="AA118" s="137">
        <f>[2]datos!CD360</f>
        <v>102.77612701939999</v>
      </c>
      <c r="AB118" s="137">
        <f>[2]datos!CG360</f>
        <v>96.002396168700002</v>
      </c>
      <c r="AC118" s="137">
        <f>[2]datos!CJ360</f>
        <v>104.3807989796</v>
      </c>
      <c r="AD118" s="137">
        <f>[2]datos!CM360</f>
        <v>113.1845406388</v>
      </c>
      <c r="AE118" s="137">
        <f>[2]datos!CP360</f>
        <v>116.05049288399999</v>
      </c>
      <c r="AF118" s="137">
        <f>[2]datos!CS360</f>
        <v>101.5305965629</v>
      </c>
      <c r="AG118" s="137">
        <f>[2]datos!CV360</f>
        <v>101.48245395390001</v>
      </c>
      <c r="AH118" s="137">
        <f>[2]datos!CY360</f>
        <v>105.85272940439999</v>
      </c>
      <c r="AI118" s="137">
        <f>[3]Datos!E360</f>
        <v>107.076609924381</v>
      </c>
    </row>
    <row r="119" spans="1:35" x14ac:dyDescent="0.25">
      <c r="A119" s="295">
        <v>44835</v>
      </c>
      <c r="B119" s="137">
        <f>[2]datos!D361</f>
        <v>99.911624739800004</v>
      </c>
      <c r="C119" s="137">
        <f>[2]datos!G361</f>
        <v>101.6369047124</v>
      </c>
      <c r="D119" s="137">
        <f>[2]datos!J361</f>
        <v>98.717239547800006</v>
      </c>
      <c r="E119" s="137">
        <f>[2]datos!M361</f>
        <v>103.0182326029</v>
      </c>
      <c r="F119" s="137">
        <f>[2]datos!P361</f>
        <v>121.157595245</v>
      </c>
      <c r="G119" s="137">
        <f>[2]datos!S361</f>
        <v>68.645651339500006</v>
      </c>
      <c r="H119" s="137">
        <f>[2]datos!V361</f>
        <v>68.645651339500006</v>
      </c>
      <c r="I119" s="137">
        <f>[2]datos!AB361</f>
        <v>86.818863280599999</v>
      </c>
      <c r="J119" s="137">
        <f>[2]datos!AE361</f>
        <v>86.672876301000002</v>
      </c>
      <c r="K119" s="137">
        <f>[2]datos!AH361</f>
        <v>82.534260417200002</v>
      </c>
      <c r="L119" s="137">
        <f>[2]datos!AK361</f>
        <v>92.823984174499998</v>
      </c>
      <c r="M119" s="137">
        <f>[2]datos!AN361</f>
        <v>106.50280494730001</v>
      </c>
      <c r="N119" s="137">
        <f>[2]datos!AQ361</f>
        <v>109.4434401309</v>
      </c>
      <c r="O119" s="137">
        <f>[2]datos!AT361</f>
        <v>108.7441499186</v>
      </c>
      <c r="P119" s="137">
        <f>[2]datos!AW361</f>
        <v>90.3158719523</v>
      </c>
      <c r="Q119" s="137">
        <f>[2]datos!AZ361</f>
        <v>97.276676134499994</v>
      </c>
      <c r="R119" s="137">
        <f>[2]datos!BC361</f>
        <v>86.955063913100005</v>
      </c>
      <c r="S119" s="137">
        <f>[2]datos!BF361</f>
        <v>98.163632325600005</v>
      </c>
      <c r="T119" s="137">
        <f>[2]datos!BI361</f>
        <v>99.497144814600006</v>
      </c>
      <c r="U119" s="137">
        <f>[2]datos!BL361</f>
        <v>109.671302262</v>
      </c>
      <c r="V119" s="137">
        <f>[2]datos!BO361</f>
        <v>101.8482860812</v>
      </c>
      <c r="W119" s="137">
        <f>[2]datos!BR361</f>
        <v>138.304317639</v>
      </c>
      <c r="X119" s="137">
        <f>[2]datos!BU361</f>
        <v>98.990928857399993</v>
      </c>
      <c r="Y119" s="137">
        <f>[2]datos!BX361</f>
        <v>111.64680505050001</v>
      </c>
      <c r="Z119" s="137">
        <f>[2]datos!CA361</f>
        <v>104.3562286775</v>
      </c>
      <c r="AA119" s="137">
        <f>[2]datos!CD361</f>
        <v>105.7784219791</v>
      </c>
      <c r="AB119" s="137">
        <f>[2]datos!CG361</f>
        <v>96.363070680299998</v>
      </c>
      <c r="AC119" s="137">
        <f>[2]datos!CJ361</f>
        <v>108.9952856378</v>
      </c>
      <c r="AD119" s="137">
        <f>[2]datos!CM361</f>
        <v>115.1676653743</v>
      </c>
      <c r="AE119" s="137">
        <f>[2]datos!CP361</f>
        <v>116.11416646169999</v>
      </c>
      <c r="AF119" s="137">
        <f>[2]datos!CS361</f>
        <v>100.5992222495</v>
      </c>
      <c r="AG119" s="137">
        <f>[2]datos!CV361</f>
        <v>102.86878463470001</v>
      </c>
      <c r="AH119" s="137">
        <f>[2]datos!CY361</f>
        <v>106.83333348710001</v>
      </c>
      <c r="AI119" s="137">
        <f>[3]Datos!E361</f>
        <v>108.391015963567</v>
      </c>
    </row>
    <row r="120" spans="1:35" x14ac:dyDescent="0.25">
      <c r="A120" s="295">
        <v>44866</v>
      </c>
      <c r="B120" s="137">
        <f>[2]datos!D362</f>
        <v>100.9484049874</v>
      </c>
      <c r="C120" s="137">
        <f>[2]datos!G362</f>
        <v>102.6137248143</v>
      </c>
      <c r="D120" s="137">
        <f>[2]datos!J362</f>
        <v>99.148085632100006</v>
      </c>
      <c r="E120" s="137">
        <f>[2]datos!M362</f>
        <v>104.9521873459</v>
      </c>
      <c r="F120" s="137">
        <f>[2]datos!P362</f>
        <v>127.1398358222</v>
      </c>
      <c r="G120" s="137">
        <f>[2]datos!S362</f>
        <v>68.569108042500005</v>
      </c>
      <c r="H120" s="137">
        <f>[2]datos!V362</f>
        <v>68.569108042500005</v>
      </c>
      <c r="I120" s="137">
        <f>[2]datos!AB362</f>
        <v>90.603628579700001</v>
      </c>
      <c r="J120" s="137">
        <f>[2]datos!AE362</f>
        <v>89.762470615200002</v>
      </c>
      <c r="K120" s="137">
        <f>[2]datos!AH362</f>
        <v>92.738919946099998</v>
      </c>
      <c r="L120" s="137">
        <f>[2]datos!AK362</f>
        <v>93.138613184600004</v>
      </c>
      <c r="M120" s="137">
        <f>[2]datos!AN362</f>
        <v>106.7870840537</v>
      </c>
      <c r="N120" s="137">
        <f>[2]datos!AQ362</f>
        <v>108.844770567</v>
      </c>
      <c r="O120" s="137">
        <f>[2]datos!AT362</f>
        <v>107.4519397501</v>
      </c>
      <c r="P120" s="137">
        <f>[2]datos!AW362</f>
        <v>88.026710236699998</v>
      </c>
      <c r="Q120" s="137">
        <f>[2]datos!AZ362</f>
        <v>98.074575955200004</v>
      </c>
      <c r="R120" s="137">
        <f>[2]datos!BC362</f>
        <v>83.791271479399995</v>
      </c>
      <c r="S120" s="137">
        <f>[2]datos!BF362</f>
        <v>96.210559615299999</v>
      </c>
      <c r="T120" s="137">
        <f>[2]datos!BI362</f>
        <v>99.657179796500003</v>
      </c>
      <c r="U120" s="137">
        <f>[2]datos!BL362</f>
        <v>107.3140597639</v>
      </c>
      <c r="V120" s="137">
        <f>[2]datos!BO362</f>
        <v>101.6140674087</v>
      </c>
      <c r="W120" s="137">
        <f>[2]datos!BR362</f>
        <v>141.78097064389999</v>
      </c>
      <c r="X120" s="137">
        <f>[2]datos!BU362</f>
        <v>95.227067269599999</v>
      </c>
      <c r="Y120" s="137">
        <f>[2]datos!BX362</f>
        <v>110.1144016369</v>
      </c>
      <c r="Z120" s="137">
        <f>[2]datos!CA362</f>
        <v>103.67427844620001</v>
      </c>
      <c r="AA120" s="137">
        <f>[2]datos!CD362</f>
        <v>108.09857074759999</v>
      </c>
      <c r="AB120" s="137">
        <f>[2]datos!CG362</f>
        <v>97.136817563099996</v>
      </c>
      <c r="AC120" s="137">
        <f>[2]datos!CJ362</f>
        <v>109.9973875843</v>
      </c>
      <c r="AD120" s="137">
        <f>[2]datos!CM362</f>
        <v>118.5781165418</v>
      </c>
      <c r="AE120" s="137">
        <f>[2]datos!CP362</f>
        <v>116.4475455299</v>
      </c>
      <c r="AF120" s="137">
        <f>[2]datos!CS362</f>
        <v>101.9299050283</v>
      </c>
      <c r="AG120" s="137">
        <f>[2]datos!CV362</f>
        <v>96.834294973900001</v>
      </c>
      <c r="AH120" s="137">
        <f>[2]datos!CY362</f>
        <v>105.1090012738</v>
      </c>
      <c r="AI120" s="137">
        <f>[3]Datos!E362</f>
        <v>108.154879970723</v>
      </c>
    </row>
    <row r="121" spans="1:35" x14ac:dyDescent="0.25">
      <c r="A121" s="295">
        <v>44896</v>
      </c>
      <c r="B121" s="137">
        <f>[2]datos!D363</f>
        <v>102.34973317959999</v>
      </c>
      <c r="C121" s="137">
        <f>[2]datos!G363</f>
        <v>103.2772522171</v>
      </c>
      <c r="D121" s="137">
        <f>[2]datos!J363</f>
        <v>99.076462817000007</v>
      </c>
      <c r="E121" s="137">
        <f>[2]datos!M363</f>
        <v>107.6553051378</v>
      </c>
      <c r="F121" s="137">
        <f>[2]datos!P363</f>
        <v>126.1504772461</v>
      </c>
      <c r="G121" s="137">
        <f>[2]datos!S363</f>
        <v>69.816967697199999</v>
      </c>
      <c r="H121" s="137">
        <f>[2]datos!V363</f>
        <v>69.816967697199999</v>
      </c>
      <c r="I121" s="137">
        <f>[2]datos!AB363</f>
        <v>93.773501042500001</v>
      </c>
      <c r="J121" s="137">
        <f>[2]datos!AE363</f>
        <v>91.570896066499998</v>
      </c>
      <c r="K121" s="137">
        <f>[2]datos!AH363</f>
        <v>97.697389045899996</v>
      </c>
      <c r="L121" s="137">
        <f>[2]datos!AK363</f>
        <v>101.76048784309999</v>
      </c>
      <c r="M121" s="137">
        <f>[2]datos!AN363</f>
        <v>107.9146497277</v>
      </c>
      <c r="N121" s="137">
        <f>[2]datos!AQ363</f>
        <v>108.4836306144</v>
      </c>
      <c r="O121" s="137">
        <f>[2]datos!AT363</f>
        <v>108.14529228169999</v>
      </c>
      <c r="P121" s="137">
        <f>[2]datos!AW363</f>
        <v>84.162210964899998</v>
      </c>
      <c r="Q121" s="137">
        <f>[2]datos!AZ363</f>
        <v>102.4817852572</v>
      </c>
      <c r="R121" s="137">
        <f>[2]datos!BC363</f>
        <v>82.581849998899997</v>
      </c>
      <c r="S121" s="137">
        <f>[2]datos!BF363</f>
        <v>97.937673970600002</v>
      </c>
      <c r="T121" s="137">
        <f>[2]datos!BI363</f>
        <v>97.323762045999999</v>
      </c>
      <c r="U121" s="137">
        <f>[2]datos!BL363</f>
        <v>105.9786157408</v>
      </c>
      <c r="V121" s="137">
        <f>[2]datos!BO363</f>
        <v>99.443015639999999</v>
      </c>
      <c r="W121" s="137">
        <f>[2]datos!BR363</f>
        <v>127.8456466855</v>
      </c>
      <c r="X121" s="137">
        <f>[2]datos!BU363</f>
        <v>97.254783378499994</v>
      </c>
      <c r="Y121" s="137">
        <f>[2]datos!BX363</f>
        <v>112.88771335</v>
      </c>
      <c r="Z121" s="137">
        <f>[2]datos!CA363</f>
        <v>104.0014734655</v>
      </c>
      <c r="AA121" s="137">
        <f>[2]datos!CD363</f>
        <v>107.83064878970001</v>
      </c>
      <c r="AB121" s="137">
        <f>[2]datos!CG363</f>
        <v>103.5971432206</v>
      </c>
      <c r="AC121" s="137">
        <f>[2]datos!CJ363</f>
        <v>108.0304198667</v>
      </c>
      <c r="AD121" s="137">
        <f>[2]datos!CM363</f>
        <v>120.29209102759999</v>
      </c>
      <c r="AE121" s="137">
        <f>[2]datos!CP363</f>
        <v>117.5191081869</v>
      </c>
      <c r="AF121" s="137">
        <f>[2]datos!CS363</f>
        <v>106.91562104880001</v>
      </c>
      <c r="AG121" s="137">
        <f>[2]datos!CV363</f>
        <v>97.506950770900005</v>
      </c>
      <c r="AH121" s="137">
        <f>[2]datos!CY363</f>
        <v>104.41384486530001</v>
      </c>
      <c r="AI121" s="137">
        <f>[3]Datos!E363</f>
        <v>108.360098687524</v>
      </c>
    </row>
    <row r="122" spans="1:35" x14ac:dyDescent="0.25">
      <c r="A122" s="295">
        <v>44927</v>
      </c>
      <c r="B122" s="137">
        <f>[2]datos!D364</f>
        <v>101.8280955379</v>
      </c>
      <c r="C122" s="137">
        <f>[2]datos!G364</f>
        <v>101.0863901644</v>
      </c>
      <c r="D122" s="137">
        <f>[2]datos!J364</f>
        <v>100.4600446451</v>
      </c>
      <c r="E122" s="137">
        <f>[2]datos!M364</f>
        <v>99.151242085600003</v>
      </c>
      <c r="F122" s="137">
        <f>[2]datos!P364</f>
        <v>123.58982079730001</v>
      </c>
      <c r="G122" s="137">
        <f>[2]datos!S364</f>
        <v>69.699869908400004</v>
      </c>
      <c r="H122" s="137">
        <f>[2]datos!V364</f>
        <v>69.699869908400004</v>
      </c>
      <c r="I122" s="137">
        <f>[2]datos!AB364</f>
        <v>93.208493375499998</v>
      </c>
      <c r="J122" s="137">
        <f>[2]datos!AE364</f>
        <v>91.911829946599994</v>
      </c>
      <c r="K122" s="137">
        <f>[2]datos!AH364</f>
        <v>96.202165017599995</v>
      </c>
      <c r="L122" s="137">
        <f>[2]datos!AK364</f>
        <v>96.0515912507</v>
      </c>
      <c r="M122" s="137">
        <f>[2]datos!AN364</f>
        <v>107.3622310011</v>
      </c>
      <c r="N122" s="137">
        <f>[2]datos!AQ364</f>
        <v>109.2364312811</v>
      </c>
      <c r="O122" s="137">
        <f>[2]datos!AT364</f>
        <v>106.0355826743</v>
      </c>
      <c r="P122" s="137">
        <f>[2]datos!AW364</f>
        <v>92.061801459899996</v>
      </c>
      <c r="Q122" s="137">
        <f>[2]datos!AZ364</f>
        <v>100.4219501115</v>
      </c>
      <c r="R122" s="137">
        <f>[2]datos!BC364</f>
        <v>82.805196016699995</v>
      </c>
      <c r="S122" s="137">
        <f>[2]datos!BF364</f>
        <v>99.101283238600004</v>
      </c>
      <c r="T122" s="137">
        <f>[2]datos!BI364</f>
        <v>98.038105547599997</v>
      </c>
      <c r="U122" s="137">
        <f>[2]datos!BL364</f>
        <v>105.65133987350001</v>
      </c>
      <c r="V122" s="137">
        <f>[2]datos!BO364</f>
        <v>94.043576858500003</v>
      </c>
      <c r="W122" s="137">
        <f>[2]datos!BR364</f>
        <v>128.85787296500001</v>
      </c>
      <c r="X122" s="137">
        <f>[2]datos!BU364</f>
        <v>96.957803242099999</v>
      </c>
      <c r="Y122" s="137">
        <f>[2]datos!BX364</f>
        <v>108.8407800701</v>
      </c>
      <c r="Z122" s="137">
        <f>[2]datos!CA364</f>
        <v>104.6373903986</v>
      </c>
      <c r="AA122" s="137">
        <f>[2]datos!CD364</f>
        <v>106.6610491985</v>
      </c>
      <c r="AB122" s="137">
        <f>[2]datos!CG364</f>
        <v>99.038340533400003</v>
      </c>
      <c r="AC122" s="137">
        <f>[2]datos!CJ364</f>
        <v>113.9506508788</v>
      </c>
      <c r="AD122" s="137">
        <f>[2]datos!CM364</f>
        <v>118.56583913350001</v>
      </c>
      <c r="AE122" s="137">
        <f>[2]datos!CP364</f>
        <v>119.95156669009999</v>
      </c>
      <c r="AF122" s="137">
        <f>[2]datos!CS364</f>
        <v>105.311089447</v>
      </c>
      <c r="AG122" s="137">
        <f>[2]datos!CV364</f>
        <v>94.353999581500005</v>
      </c>
      <c r="AH122" s="137">
        <f>[2]datos!CY364</f>
        <v>106.23605925859999</v>
      </c>
      <c r="AI122" s="137">
        <f>[3]Datos!E364</f>
        <v>107.960821939608</v>
      </c>
    </row>
    <row r="123" spans="1:35" x14ac:dyDescent="0.25">
      <c r="A123" s="295">
        <v>44958</v>
      </c>
      <c r="B123" s="137">
        <f>[2]datos!D365</f>
        <v>101.51878540360001</v>
      </c>
      <c r="C123" s="137">
        <f>[2]datos!G365</f>
        <v>103.4198530205</v>
      </c>
      <c r="D123" s="137">
        <f>[2]datos!J365</f>
        <v>100.4243563399</v>
      </c>
      <c r="E123" s="137">
        <f>[2]datos!M365</f>
        <v>99.369586596199994</v>
      </c>
      <c r="F123" s="137">
        <f>[2]datos!P365</f>
        <v>140.51398561030001</v>
      </c>
      <c r="G123" s="137">
        <f>[2]datos!S365</f>
        <v>68.669604227999997</v>
      </c>
      <c r="H123" s="137">
        <f>[2]datos!V365</f>
        <v>68.669604227999997</v>
      </c>
      <c r="I123" s="137">
        <f>[2]datos!AB365</f>
        <v>93.530704478600001</v>
      </c>
      <c r="J123" s="137">
        <f>[2]datos!AE365</f>
        <v>91.581009014200006</v>
      </c>
      <c r="K123" s="137">
        <f>[2]datos!AH365</f>
        <v>99.601478474900006</v>
      </c>
      <c r="L123" s="137">
        <f>[2]datos!AK365</f>
        <v>97.790058238900002</v>
      </c>
      <c r="M123" s="137">
        <f>[2]datos!AN365</f>
        <v>106.52567891690001</v>
      </c>
      <c r="N123" s="137">
        <f>[2]datos!AQ365</f>
        <v>109.10360843230001</v>
      </c>
      <c r="O123" s="137">
        <f>[2]datos!AT365</f>
        <v>106.21659571959999</v>
      </c>
      <c r="P123" s="137">
        <f>[2]datos!AW365</f>
        <v>89.394609703</v>
      </c>
      <c r="Q123" s="137">
        <f>[2]datos!AZ365</f>
        <v>99.710784483699996</v>
      </c>
      <c r="R123" s="137">
        <f>[2]datos!BC365</f>
        <v>81.393220298900005</v>
      </c>
      <c r="S123" s="137">
        <f>[2]datos!BF365</f>
        <v>96.909933532500006</v>
      </c>
      <c r="T123" s="137">
        <f>[2]datos!BI365</f>
        <v>94.767914874699997</v>
      </c>
      <c r="U123" s="137">
        <f>[2]datos!BL365</f>
        <v>106.64435672170001</v>
      </c>
      <c r="V123" s="137">
        <f>[2]datos!BO365</f>
        <v>95.930977418799998</v>
      </c>
      <c r="W123" s="137">
        <f>[2]datos!BR365</f>
        <v>118.32417777800001</v>
      </c>
      <c r="X123" s="137">
        <f>[2]datos!BU365</f>
        <v>93.190260249999994</v>
      </c>
      <c r="Y123" s="137">
        <f>[2]datos!BX365</f>
        <v>107.0348780091</v>
      </c>
      <c r="Z123" s="137">
        <f>[2]datos!CA365</f>
        <v>101.75206358290001</v>
      </c>
      <c r="AA123" s="137">
        <f>[2]datos!CD365</f>
        <v>106.53143154510001</v>
      </c>
      <c r="AB123" s="137">
        <f>[2]datos!CG365</f>
        <v>98.419635162800006</v>
      </c>
      <c r="AC123" s="137">
        <f>[2]datos!CJ365</f>
        <v>109.83718296719999</v>
      </c>
      <c r="AD123" s="137">
        <f>[2]datos!CM365</f>
        <v>118.9018733349</v>
      </c>
      <c r="AE123" s="137">
        <f>[2]datos!CP365</f>
        <v>119.3892191308</v>
      </c>
      <c r="AF123" s="137">
        <f>[2]datos!CS365</f>
        <v>106.025146169</v>
      </c>
      <c r="AG123" s="137">
        <f>[2]datos!CV365</f>
        <v>94.401746883499996</v>
      </c>
      <c r="AH123" s="137">
        <f>[2]datos!CY365</f>
        <v>105.0609633177</v>
      </c>
      <c r="AI123" s="137">
        <f>[3]Datos!E365</f>
        <v>107.587354301468</v>
      </c>
    </row>
    <row r="124" spans="1:35" x14ac:dyDescent="0.25">
      <c r="A124" s="295">
        <v>44986</v>
      </c>
      <c r="B124" s="137">
        <f>[2]datos!D366</f>
        <v>101.459975484</v>
      </c>
      <c r="C124" s="137">
        <f>[2]datos!G366</f>
        <v>103.3579580751</v>
      </c>
      <c r="D124" s="137">
        <f>[2]datos!J366</f>
        <v>100.8578371272</v>
      </c>
      <c r="E124" s="137">
        <f>[2]datos!M366</f>
        <v>102.64526988039999</v>
      </c>
      <c r="F124" s="137">
        <f>[2]datos!P366</f>
        <v>133.78486229500001</v>
      </c>
      <c r="G124" s="137">
        <f>[2]datos!S366</f>
        <v>69.387977167900004</v>
      </c>
      <c r="H124" s="137">
        <f>[2]datos!V366</f>
        <v>69.387977167900004</v>
      </c>
      <c r="I124" s="137">
        <f>[2]datos!AB366</f>
        <v>95.2078514998</v>
      </c>
      <c r="J124" s="137">
        <f>[2]datos!AE366</f>
        <v>93.354692170800007</v>
      </c>
      <c r="K124" s="137">
        <f>[2]datos!AH366</f>
        <v>98.572725704899995</v>
      </c>
      <c r="L124" s="137">
        <f>[2]datos!AK366</f>
        <v>100.9707894844</v>
      </c>
      <c r="M124" s="137">
        <f>[2]datos!AN366</f>
        <v>105.78661216019999</v>
      </c>
      <c r="N124" s="137">
        <f>[2]datos!AQ366</f>
        <v>107.93986249549999</v>
      </c>
      <c r="O124" s="137">
        <f>[2]datos!AT366</f>
        <v>104.4543543707</v>
      </c>
      <c r="P124" s="137">
        <f>[2]datos!AW366</f>
        <v>89.325664093900002</v>
      </c>
      <c r="Q124" s="137">
        <f>[2]datos!AZ366</f>
        <v>95.187240629300007</v>
      </c>
      <c r="R124" s="137">
        <f>[2]datos!BC366</f>
        <v>81.955653289799997</v>
      </c>
      <c r="S124" s="137">
        <f>[2]datos!BF366</f>
        <v>95.771745412599998</v>
      </c>
      <c r="T124" s="137">
        <f>[2]datos!BI366</f>
        <v>97.0249450556</v>
      </c>
      <c r="U124" s="137">
        <f>[2]datos!BL366</f>
        <v>104.96835211760001</v>
      </c>
      <c r="V124" s="137">
        <f>[2]datos!BO366</f>
        <v>99.149114339400001</v>
      </c>
      <c r="W124" s="137">
        <f>[2]datos!BR366</f>
        <v>124.3445567088</v>
      </c>
      <c r="X124" s="137">
        <f>[2]datos!BU366</f>
        <v>96.3571660227</v>
      </c>
      <c r="Y124" s="137">
        <f>[2]datos!BX366</f>
        <v>107.4844315423</v>
      </c>
      <c r="Z124" s="137">
        <f>[2]datos!CA366</f>
        <v>100.6377487968</v>
      </c>
      <c r="AA124" s="137">
        <f>[2]datos!CD366</f>
        <v>106.75958142250001</v>
      </c>
      <c r="AB124" s="137">
        <f>[2]datos!CG366</f>
        <v>97.202966138099995</v>
      </c>
      <c r="AC124" s="137">
        <f>[2]datos!CJ366</f>
        <v>105.754653897</v>
      </c>
      <c r="AD124" s="137">
        <f>[2]datos!CM366</f>
        <v>116.781070736</v>
      </c>
      <c r="AE124" s="137">
        <f>[2]datos!CP366</f>
        <v>119.3858853718</v>
      </c>
      <c r="AF124" s="137">
        <f>[2]datos!CS366</f>
        <v>103.7267642297</v>
      </c>
      <c r="AG124" s="137">
        <f>[2]datos!CV366</f>
        <v>93.626995474200001</v>
      </c>
      <c r="AH124" s="137">
        <f>[2]datos!CY366</f>
        <v>101.9193383951</v>
      </c>
      <c r="AI124" s="137">
        <f>[3]Datos!E366</f>
        <v>106.430114038794</v>
      </c>
    </row>
    <row r="125" spans="1:35" x14ac:dyDescent="0.25">
      <c r="A125" s="295">
        <v>45017</v>
      </c>
      <c r="B125" s="137">
        <f>[2]datos!D367</f>
        <v>102.093068802</v>
      </c>
      <c r="C125" s="137">
        <f>[2]datos!G367</f>
        <v>103.5869843807</v>
      </c>
      <c r="D125" s="137">
        <f>[2]datos!J367</f>
        <v>102.3780795987</v>
      </c>
      <c r="E125" s="137">
        <f>[2]datos!M367</f>
        <v>102.29966921499999</v>
      </c>
      <c r="F125" s="137">
        <f>[2]datos!P367</f>
        <v>120.97191230529999</v>
      </c>
      <c r="G125" s="137">
        <f>[2]datos!S367</f>
        <v>67.705788279800004</v>
      </c>
      <c r="H125" s="137">
        <f>[2]datos!V367</f>
        <v>67.705788279800004</v>
      </c>
      <c r="I125" s="137">
        <f>[2]datos!AB367</f>
        <v>94.173581936399998</v>
      </c>
      <c r="J125" s="137">
        <f>[2]datos!AE367</f>
        <v>91.866979152400006</v>
      </c>
      <c r="K125" s="137">
        <f>[2]datos!AH367</f>
        <v>106.7388685218</v>
      </c>
      <c r="L125" s="137">
        <f>[2]datos!AK367</f>
        <v>94.838376969799995</v>
      </c>
      <c r="M125" s="137">
        <f>[2]datos!AN367</f>
        <v>107.52362608120001</v>
      </c>
      <c r="N125" s="137">
        <f>[2]datos!AQ367</f>
        <v>108.9410212451</v>
      </c>
      <c r="O125" s="137">
        <f>[2]datos!AT367</f>
        <v>104.32046096019999</v>
      </c>
      <c r="P125" s="137">
        <f>[2]datos!AW367</f>
        <v>90.136991750899995</v>
      </c>
      <c r="Q125" s="137">
        <f>[2]datos!AZ367</f>
        <v>99.998568972499996</v>
      </c>
      <c r="R125" s="137">
        <f>[2]datos!BC367</f>
        <v>83.242960999199994</v>
      </c>
      <c r="S125" s="137">
        <f>[2]datos!BF367</f>
        <v>99.232239980299994</v>
      </c>
      <c r="T125" s="137">
        <f>[2]datos!BI367</f>
        <v>95.0313666017</v>
      </c>
      <c r="U125" s="137">
        <f>[2]datos!BL367</f>
        <v>106.71914170060001</v>
      </c>
      <c r="V125" s="137">
        <f>[2]datos!BO367</f>
        <v>93.958415317399997</v>
      </c>
      <c r="W125" s="137">
        <f>[2]datos!BR367</f>
        <v>131.92992761279999</v>
      </c>
      <c r="X125" s="137">
        <f>[2]datos!BU367</f>
        <v>96.924042834299996</v>
      </c>
      <c r="Y125" s="137">
        <f>[2]datos!BX367</f>
        <v>109.2174978961</v>
      </c>
      <c r="Z125" s="137">
        <f>[2]datos!CA367</f>
        <v>100.6483182021</v>
      </c>
      <c r="AA125" s="137">
        <f>[2]datos!CD367</f>
        <v>103.50372265270001</v>
      </c>
      <c r="AB125" s="137">
        <f>[2]datos!CG367</f>
        <v>99.1038262438</v>
      </c>
      <c r="AC125" s="137">
        <f>[2]datos!CJ367</f>
        <v>109.1171226007</v>
      </c>
      <c r="AD125" s="137">
        <f>[2]datos!CM367</f>
        <v>116.254709576</v>
      </c>
      <c r="AE125" s="137">
        <f>[2]datos!CP367</f>
        <v>118.86050843699999</v>
      </c>
      <c r="AF125" s="137">
        <f>[2]datos!CS367</f>
        <v>109.38308200340001</v>
      </c>
      <c r="AG125" s="137">
        <f>[2]datos!CV367</f>
        <v>93.019831016400005</v>
      </c>
      <c r="AH125" s="137">
        <f>[2]datos!CY367</f>
        <v>103.53687520459999</v>
      </c>
      <c r="AI125" s="137">
        <f>[3]Datos!E367</f>
        <v>107.213017532896</v>
      </c>
    </row>
    <row r="126" spans="1:35" x14ac:dyDescent="0.25">
      <c r="A126" s="295">
        <v>45047</v>
      </c>
      <c r="B126" s="137">
        <f>[2]datos!D368</f>
        <v>102.590215066</v>
      </c>
      <c r="C126" s="137">
        <f>[2]datos!G368</f>
        <v>103.5704996934</v>
      </c>
      <c r="D126" s="137">
        <f>[2]datos!J368</f>
        <v>101.49780044240001</v>
      </c>
      <c r="E126" s="137">
        <f>[2]datos!M368</f>
        <v>101.6233987322</v>
      </c>
      <c r="F126" s="137">
        <f>[2]datos!P368</f>
        <v>136.13938781749999</v>
      </c>
      <c r="G126" s="137">
        <f>[2]datos!S368</f>
        <v>68.262783089500005</v>
      </c>
      <c r="H126" s="137">
        <f>[2]datos!V368</f>
        <v>68.262783089500005</v>
      </c>
      <c r="I126" s="137">
        <f>[2]datos!AB368</f>
        <v>97.569890155699994</v>
      </c>
      <c r="J126" s="137">
        <f>[2]datos!AE368</f>
        <v>92.691527242600003</v>
      </c>
      <c r="K126" s="137">
        <f>[2]datos!AH368</f>
        <v>121.0397088603</v>
      </c>
      <c r="L126" s="137">
        <f>[2]datos!AK368</f>
        <v>100.1799398639</v>
      </c>
      <c r="M126" s="137">
        <f>[2]datos!AN368</f>
        <v>107.2618226511</v>
      </c>
      <c r="N126" s="137">
        <f>[2]datos!AQ368</f>
        <v>107.0712433126</v>
      </c>
      <c r="O126" s="137">
        <f>[2]datos!AT368</f>
        <v>102.34231630399999</v>
      </c>
      <c r="P126" s="137">
        <f>[2]datos!AW368</f>
        <v>87.282281679999997</v>
      </c>
      <c r="Q126" s="137">
        <f>[2]datos!AZ368</f>
        <v>96.916076374200003</v>
      </c>
      <c r="R126" s="137">
        <f>[2]datos!BC368</f>
        <v>81.034002961400006</v>
      </c>
      <c r="S126" s="137">
        <f>[2]datos!BF368</f>
        <v>95.044837295799994</v>
      </c>
      <c r="T126" s="137">
        <f>[2]datos!BI368</f>
        <v>90.085447557400002</v>
      </c>
      <c r="U126" s="137">
        <f>[2]datos!BL368</f>
        <v>103.9332792924</v>
      </c>
      <c r="V126" s="137">
        <f>[2]datos!BO368</f>
        <v>99.071825425</v>
      </c>
      <c r="W126" s="137">
        <f>[2]datos!BR368</f>
        <v>123.4346658626</v>
      </c>
      <c r="X126" s="137">
        <f>[2]datos!BU368</f>
        <v>95.960183474100006</v>
      </c>
      <c r="Y126" s="137">
        <f>[2]datos!BX368</f>
        <v>109.3107182346</v>
      </c>
      <c r="Z126" s="137">
        <f>[2]datos!CA368</f>
        <v>100.5626143727</v>
      </c>
      <c r="AA126" s="137">
        <f>[2]datos!CD368</f>
        <v>102.8585400516</v>
      </c>
      <c r="AB126" s="137">
        <f>[2]datos!CG368</f>
        <v>97.520885641500001</v>
      </c>
      <c r="AC126" s="137">
        <f>[2]datos!CJ368</f>
        <v>107.5861914786</v>
      </c>
      <c r="AD126" s="137">
        <f>[2]datos!CM368</f>
        <v>120.47115357769999</v>
      </c>
      <c r="AE126" s="137">
        <f>[2]datos!CP368</f>
        <v>119.82311406069999</v>
      </c>
      <c r="AF126" s="137">
        <f>[2]datos!CS368</f>
        <v>110.03490126219999</v>
      </c>
      <c r="AG126" s="137">
        <f>[2]datos!CV368</f>
        <v>99.068339952800002</v>
      </c>
      <c r="AH126" s="137">
        <f>[2]datos!CY368</f>
        <v>104.8300260159</v>
      </c>
      <c r="AI126" s="137">
        <f>[3]Datos!E368</f>
        <v>106.27071094271599</v>
      </c>
    </row>
    <row r="127" spans="1:35" x14ac:dyDescent="0.25">
      <c r="A127" s="295">
        <v>45078</v>
      </c>
      <c r="B127" s="137">
        <f>[2]datos!D369</f>
        <v>103.0361740622</v>
      </c>
      <c r="C127" s="137">
        <f>[2]datos!G369</f>
        <v>103.4775377376</v>
      </c>
      <c r="D127" s="137">
        <f>[2]datos!J369</f>
        <v>100.79434068560001</v>
      </c>
      <c r="E127" s="137">
        <f>[2]datos!M369</f>
        <v>101.12282199249999</v>
      </c>
      <c r="F127" s="137">
        <f>[2]datos!P369</f>
        <v>139.41327288490001</v>
      </c>
      <c r="G127" s="137">
        <f>[2]datos!S369</f>
        <v>68.869910299400004</v>
      </c>
      <c r="H127" s="137">
        <f>[2]datos!V369</f>
        <v>68.869910299400004</v>
      </c>
      <c r="I127" s="137">
        <f>[2]datos!AB369</f>
        <v>101.4307180055</v>
      </c>
      <c r="J127" s="137">
        <f>[2]datos!AE369</f>
        <v>95.942039535299998</v>
      </c>
      <c r="K127" s="137">
        <f>[2]datos!AH369</f>
        <v>126.85763901679999</v>
      </c>
      <c r="L127" s="137">
        <f>[2]datos!AK369</f>
        <v>103.4018460643</v>
      </c>
      <c r="M127" s="137">
        <f>[2]datos!AN369</f>
        <v>106.7565698353</v>
      </c>
      <c r="N127" s="137">
        <f>[2]datos!AQ369</f>
        <v>108.7250325257</v>
      </c>
      <c r="O127" s="137">
        <f>[2]datos!AT369</f>
        <v>102.4260089384</v>
      </c>
      <c r="P127" s="137">
        <f>[2]datos!AW369</f>
        <v>87.054490913500004</v>
      </c>
      <c r="Q127" s="137">
        <f>[2]datos!AZ369</f>
        <v>101.16505935249999</v>
      </c>
      <c r="R127" s="137">
        <f>[2]datos!BC369</f>
        <v>83.105004430999998</v>
      </c>
      <c r="S127" s="137">
        <f>[2]datos!BF369</f>
        <v>96.487559040199997</v>
      </c>
      <c r="T127" s="137">
        <f>[2]datos!BI369</f>
        <v>92.662387696600007</v>
      </c>
      <c r="U127" s="137">
        <f>[2]datos!BL369</f>
        <v>100.682219139</v>
      </c>
      <c r="V127" s="137">
        <f>[2]datos!BO369</f>
        <v>100.1005618872</v>
      </c>
      <c r="W127" s="137">
        <f>[2]datos!BR369</f>
        <v>126.4227946323</v>
      </c>
      <c r="X127" s="137">
        <f>[2]datos!BU369</f>
        <v>94.936349267099999</v>
      </c>
      <c r="Y127" s="137">
        <f>[2]datos!BX369</f>
        <v>108.2029121636</v>
      </c>
      <c r="Z127" s="137">
        <f>[2]datos!CA369</f>
        <v>100.87559120989999</v>
      </c>
      <c r="AA127" s="137">
        <f>[2]datos!CD369</f>
        <v>103.15799129200001</v>
      </c>
      <c r="AB127" s="137">
        <f>[2]datos!CG369</f>
        <v>98.725235898099996</v>
      </c>
      <c r="AC127" s="137">
        <f>[2]datos!CJ369</f>
        <v>107.0005220984</v>
      </c>
      <c r="AD127" s="137">
        <f>[2]datos!CM369</f>
        <v>121.5913576698</v>
      </c>
      <c r="AE127" s="137">
        <f>[2]datos!CP369</f>
        <v>117.4081519722</v>
      </c>
      <c r="AF127" s="137">
        <f>[2]datos!CS369</f>
        <v>106.2301788776</v>
      </c>
      <c r="AG127" s="137">
        <f>[2]datos!CV369</f>
        <v>93.456569753400004</v>
      </c>
      <c r="AH127" s="137">
        <f>[2]datos!CY369</f>
        <v>103.1918938207</v>
      </c>
      <c r="AI127" s="137">
        <f>[3]Datos!E369</f>
        <v>106.80378429496599</v>
      </c>
    </row>
    <row r="128" spans="1:35" x14ac:dyDescent="0.25">
      <c r="A128" s="295">
        <v>45108</v>
      </c>
      <c r="B128" s="137">
        <f>[2]datos!D370</f>
        <v>103.0301755608</v>
      </c>
      <c r="C128" s="137">
        <f>[2]datos!G370</f>
        <v>99.926041463800004</v>
      </c>
      <c r="D128" s="137">
        <f>[2]datos!J370</f>
        <v>99.1558748052</v>
      </c>
      <c r="E128" s="137">
        <f>[2]datos!M370</f>
        <v>99.590913047900003</v>
      </c>
      <c r="F128" s="137">
        <f>[2]datos!P370</f>
        <v>108.9309334557</v>
      </c>
      <c r="G128" s="137">
        <f>[2]datos!S370</f>
        <v>68.562926642700006</v>
      </c>
      <c r="H128" s="137">
        <f>[2]datos!V370</f>
        <v>68.562926642700006</v>
      </c>
      <c r="I128" s="137">
        <f>[2]datos!AB370</f>
        <v>101.30846470269999</v>
      </c>
      <c r="J128" s="137">
        <f>[2]datos!AE370</f>
        <v>94.252607664099997</v>
      </c>
      <c r="K128" s="137">
        <f>[2]datos!AH370</f>
        <v>133.34641529480001</v>
      </c>
      <c r="L128" s="137">
        <f>[2]datos!AK370</f>
        <v>104.7133176462</v>
      </c>
      <c r="M128" s="137">
        <f>[2]datos!AN370</f>
        <v>107.4998882838</v>
      </c>
      <c r="N128" s="137">
        <f>[2]datos!AQ370</f>
        <v>108.75305253569999</v>
      </c>
      <c r="O128" s="137">
        <f>[2]datos!AT370</f>
        <v>102.7565459226</v>
      </c>
      <c r="P128" s="137">
        <f>[2]datos!AW370</f>
        <v>85.326840668700001</v>
      </c>
      <c r="Q128" s="137">
        <f>[2]datos!AZ370</f>
        <v>98.442065536399994</v>
      </c>
      <c r="R128" s="137">
        <f>[2]datos!BC370</f>
        <v>80.314438629600005</v>
      </c>
      <c r="S128" s="137">
        <f>[2]datos!BF370</f>
        <v>96.405036493099999</v>
      </c>
      <c r="T128" s="137">
        <f>[2]datos!BI370</f>
        <v>91.006124414799999</v>
      </c>
      <c r="U128" s="137">
        <f>[2]datos!BL370</f>
        <v>101.21396921020001</v>
      </c>
      <c r="V128" s="137">
        <f>[2]datos!BO370</f>
        <v>98.958304719799997</v>
      </c>
      <c r="W128" s="137">
        <f>[2]datos!BR370</f>
        <v>125.7288472053</v>
      </c>
      <c r="X128" s="137">
        <f>[2]datos!BU370</f>
        <v>95.467962814800003</v>
      </c>
      <c r="Y128" s="137">
        <f>[2]datos!BX370</f>
        <v>106.7923354972</v>
      </c>
      <c r="Z128" s="137">
        <f>[2]datos!CA370</f>
        <v>100.26215598749999</v>
      </c>
      <c r="AA128" s="137">
        <f>[2]datos!CD370</f>
        <v>103.6731165071</v>
      </c>
      <c r="AB128" s="137">
        <f>[2]datos!CG370</f>
        <v>99.587159263900006</v>
      </c>
      <c r="AC128" s="137">
        <f>[2]datos!CJ370</f>
        <v>107.2897911223</v>
      </c>
      <c r="AD128" s="137">
        <f>[2]datos!CM370</f>
        <v>122.2356502473</v>
      </c>
      <c r="AE128" s="137">
        <f>[2]datos!CP370</f>
        <v>117.68665719880001</v>
      </c>
      <c r="AF128" s="137">
        <f>[2]datos!CS370</f>
        <v>110.1051959847</v>
      </c>
      <c r="AG128" s="137">
        <f>[2]datos!CV370</f>
        <v>93.439013007400007</v>
      </c>
      <c r="AH128" s="137">
        <f>[2]datos!CY370</f>
        <v>107.1817275794</v>
      </c>
      <c r="AI128" s="137">
        <f>[3]Datos!E370</f>
        <v>106.852909300561</v>
      </c>
    </row>
    <row r="129" spans="1:35" x14ac:dyDescent="0.25">
      <c r="A129" s="295">
        <v>45139</v>
      </c>
      <c r="B129" s="137">
        <f>[2]datos!D371</f>
        <v>103.2151341702</v>
      </c>
      <c r="C129" s="137">
        <f>[2]datos!G371</f>
        <v>100.03383964530001</v>
      </c>
      <c r="D129" s="137">
        <f>[2]datos!J371</f>
        <v>99.822165558699993</v>
      </c>
      <c r="E129" s="137">
        <f>[2]datos!M371</f>
        <v>98.080063500600005</v>
      </c>
      <c r="F129" s="137">
        <f>[2]datos!P371</f>
        <v>109.05526315199999</v>
      </c>
      <c r="G129" s="137">
        <f>[2]datos!S371</f>
        <v>69.459472513899996</v>
      </c>
      <c r="H129" s="137">
        <f>[2]datos!V371</f>
        <v>69.459472513899996</v>
      </c>
      <c r="I129" s="137">
        <f>[2]datos!AB371</f>
        <v>104.1904885153</v>
      </c>
      <c r="J129" s="137">
        <f>[2]datos!AE371</f>
        <v>96.080719920099995</v>
      </c>
      <c r="K129" s="137">
        <f>[2]datos!AH371</f>
        <v>139.4216105811</v>
      </c>
      <c r="L129" s="137">
        <f>[2]datos!AK371</f>
        <v>109.4465650823</v>
      </c>
      <c r="M129" s="137">
        <f>[2]datos!AN371</f>
        <v>106.7452290088</v>
      </c>
      <c r="N129" s="137">
        <f>[2]datos!AQ371</f>
        <v>108.19573236559999</v>
      </c>
      <c r="O129" s="137">
        <f>[2]datos!AT371</f>
        <v>101.6262820741</v>
      </c>
      <c r="P129" s="137">
        <f>[2]datos!AW371</f>
        <v>84.903089406299998</v>
      </c>
      <c r="Q129" s="137">
        <f>[2]datos!AZ371</f>
        <v>93.696336477900005</v>
      </c>
      <c r="R129" s="137">
        <f>[2]datos!BC371</f>
        <v>82.170094993600003</v>
      </c>
      <c r="S129" s="137">
        <f>[2]datos!BF371</f>
        <v>94.865638445399995</v>
      </c>
      <c r="T129" s="137">
        <f>[2]datos!BI371</f>
        <v>90.174528039999998</v>
      </c>
      <c r="U129" s="137">
        <f>[2]datos!BL371</f>
        <v>102.06420597899999</v>
      </c>
      <c r="V129" s="137">
        <f>[2]datos!BO371</f>
        <v>100.4499085576</v>
      </c>
      <c r="W129" s="137">
        <f>[2]datos!BR371</f>
        <v>127.5166511699</v>
      </c>
      <c r="X129" s="137">
        <f>[2]datos!BU371</f>
        <v>96.704143859799998</v>
      </c>
      <c r="Y129" s="137">
        <f>[2]datos!BX371</f>
        <v>104.48669124609999</v>
      </c>
      <c r="Z129" s="137">
        <f>[2]datos!CA371</f>
        <v>98.706729448800004</v>
      </c>
      <c r="AA129" s="137">
        <f>[2]datos!CD371</f>
        <v>109.4974882126</v>
      </c>
      <c r="AB129" s="137">
        <f>[2]datos!CG371</f>
        <v>100.94263754959999</v>
      </c>
      <c r="AC129" s="137">
        <f>[2]datos!CJ371</f>
        <v>106.2732591268</v>
      </c>
      <c r="AD129" s="137">
        <f>[2]datos!CM371</f>
        <v>123.876722198</v>
      </c>
      <c r="AE129" s="137">
        <f>[2]datos!CP371</f>
        <v>118.4520061855</v>
      </c>
      <c r="AF129" s="137">
        <f>[2]datos!CS371</f>
        <v>105.6478620859</v>
      </c>
      <c r="AG129" s="137">
        <f>[2]datos!CV371</f>
        <v>90.799476031300003</v>
      </c>
      <c r="AH129" s="137">
        <f>[2]datos!CY371</f>
        <v>104.3073334473</v>
      </c>
      <c r="AI129" s="137">
        <f>[3]Datos!E371</f>
        <v>106.86415595525899</v>
      </c>
    </row>
    <row r="130" spans="1:35" x14ac:dyDescent="0.25">
      <c r="A130" s="295">
        <v>45170</v>
      </c>
      <c r="B130" s="137">
        <f>[2]datos!D372</f>
        <v>103.893906792</v>
      </c>
      <c r="C130" s="137">
        <f>[2]datos!G372</f>
        <v>99.597722386499996</v>
      </c>
      <c r="D130" s="137">
        <f>[2]datos!J372</f>
        <v>99.229661690300006</v>
      </c>
      <c r="E130" s="137">
        <f>[2]datos!M372</f>
        <v>97.261198973999996</v>
      </c>
      <c r="F130" s="137">
        <f>[2]datos!P372</f>
        <v>115.55785341790001</v>
      </c>
      <c r="G130" s="137">
        <f>[2]datos!S372</f>
        <v>69.312563273400002</v>
      </c>
      <c r="H130" s="137">
        <f>[2]datos!V372</f>
        <v>69.312563273400002</v>
      </c>
      <c r="I130" s="137">
        <f>[2]datos!AB372</f>
        <v>105.81495002050001</v>
      </c>
      <c r="J130" s="137">
        <f>[2]datos!AE372</f>
        <v>97.355070788099994</v>
      </c>
      <c r="K130" s="137">
        <f>[2]datos!AH372</f>
        <v>144.95619780729999</v>
      </c>
      <c r="L130" s="137">
        <f>[2]datos!AK372</f>
        <v>106.742502188</v>
      </c>
      <c r="M130" s="137">
        <f>[2]datos!AN372</f>
        <v>107.29103159509999</v>
      </c>
      <c r="N130" s="137">
        <f>[2]datos!AQ372</f>
        <v>108.3773193894</v>
      </c>
      <c r="O130" s="137">
        <f>[2]datos!AT372</f>
        <v>105.89475082840001</v>
      </c>
      <c r="P130" s="137">
        <f>[2]datos!AW372</f>
        <v>86.856975113399997</v>
      </c>
      <c r="Q130" s="137">
        <f>[2]datos!AZ372</f>
        <v>97.554850343300004</v>
      </c>
      <c r="R130" s="137">
        <f>[2]datos!BC372</f>
        <v>80.814430585599993</v>
      </c>
      <c r="S130" s="137">
        <f>[2]datos!BF372</f>
        <v>93.702143604900002</v>
      </c>
      <c r="T130" s="137">
        <f>[2]datos!BI372</f>
        <v>90.889929633600005</v>
      </c>
      <c r="U130" s="137">
        <f>[2]datos!BL372</f>
        <v>101.7601670378</v>
      </c>
      <c r="V130" s="137">
        <f>[2]datos!BO372</f>
        <v>97.158406585099996</v>
      </c>
      <c r="W130" s="137">
        <f>[2]datos!BR372</f>
        <v>118.7573700853</v>
      </c>
      <c r="X130" s="137">
        <f>[2]datos!BU372</f>
        <v>97.507785921600004</v>
      </c>
      <c r="Y130" s="137">
        <f>[2]datos!BX372</f>
        <v>105.0195734337</v>
      </c>
      <c r="Z130" s="137">
        <f>[2]datos!CA372</f>
        <v>99.880220910600002</v>
      </c>
      <c r="AA130" s="137">
        <f>[2]datos!CD372</f>
        <v>106.8846554255</v>
      </c>
      <c r="AB130" s="137">
        <f>[2]datos!CG372</f>
        <v>104.39830664900001</v>
      </c>
      <c r="AC130" s="137">
        <f>[2]datos!CJ372</f>
        <v>105.0273521979</v>
      </c>
      <c r="AD130" s="137">
        <f>[2]datos!CM372</f>
        <v>113.835157356</v>
      </c>
      <c r="AE130" s="137">
        <f>[2]datos!CP372</f>
        <v>118.2645103967</v>
      </c>
      <c r="AF130" s="137">
        <f>[2]datos!CS372</f>
        <v>110.3668020082</v>
      </c>
      <c r="AG130" s="137">
        <f>[2]datos!CV372</f>
        <v>88.314780849599998</v>
      </c>
      <c r="AH130" s="137">
        <f>[2]datos!CY372</f>
        <v>105.4472952217</v>
      </c>
      <c r="AI130" s="137">
        <f>[3]Datos!E372</f>
        <v>106.219473005442</v>
      </c>
    </row>
    <row r="131" spans="1:35" x14ac:dyDescent="0.25">
      <c r="A131" s="295">
        <v>45200</v>
      </c>
      <c r="B131" s="137">
        <f>[2]datos!D373</f>
        <v>104.9185701278</v>
      </c>
      <c r="C131" s="137">
        <f>[2]datos!G373</f>
        <v>99.732678848600003</v>
      </c>
      <c r="D131" s="137">
        <f>[2]datos!J373</f>
        <v>99.112167146399997</v>
      </c>
      <c r="E131" s="137">
        <f>[2]datos!M373</f>
        <v>95.086519644500001</v>
      </c>
      <c r="F131" s="137">
        <f>[2]datos!P373</f>
        <v>120.7408575451</v>
      </c>
      <c r="G131" s="137">
        <f>[2]datos!S373</f>
        <v>69.103605702500005</v>
      </c>
      <c r="H131" s="137">
        <f>[2]datos!V373</f>
        <v>69.103605702500005</v>
      </c>
      <c r="I131" s="137">
        <f>[2]datos!AB373</f>
        <v>110.430407686</v>
      </c>
      <c r="J131" s="137">
        <f>[2]datos!AE373</f>
        <v>101.8676029552</v>
      </c>
      <c r="K131" s="137">
        <f>[2]datos!AH373</f>
        <v>152.0846972587</v>
      </c>
      <c r="L131" s="137">
        <f>[2]datos!AK373</f>
        <v>111.08656763490001</v>
      </c>
      <c r="M131" s="137">
        <f>[2]datos!AN373</f>
        <v>107.6230967468</v>
      </c>
      <c r="N131" s="137">
        <f>[2]datos!AQ373</f>
        <v>108.87340870120001</v>
      </c>
      <c r="O131" s="137">
        <f>[2]datos!AT373</f>
        <v>104.8048475136</v>
      </c>
      <c r="P131" s="137">
        <f>[2]datos!AW373</f>
        <v>84.379436463000005</v>
      </c>
      <c r="Q131" s="137">
        <f>[2]datos!AZ373</f>
        <v>98.698703000600005</v>
      </c>
      <c r="R131" s="137">
        <f>[2]datos!BC373</f>
        <v>81.226975477099998</v>
      </c>
      <c r="S131" s="137">
        <f>[2]datos!BF373</f>
        <v>92.481729306099993</v>
      </c>
      <c r="T131" s="137">
        <f>[2]datos!BI373</f>
        <v>90.149650819000001</v>
      </c>
      <c r="U131" s="137">
        <f>[2]datos!BL373</f>
        <v>99.921231243099996</v>
      </c>
      <c r="V131" s="137">
        <f>[2]datos!BO373</f>
        <v>100.39481142619999</v>
      </c>
      <c r="W131" s="137">
        <f>[2]datos!BR373</f>
        <v>101.87657694080001</v>
      </c>
      <c r="X131" s="137">
        <f>[2]datos!BU373</f>
        <v>99.264626418299997</v>
      </c>
      <c r="Y131" s="137">
        <f>[2]datos!BX373</f>
        <v>106.7059980228</v>
      </c>
      <c r="Z131" s="137">
        <f>[2]datos!CA373</f>
        <v>97.935019734400001</v>
      </c>
      <c r="AA131" s="137">
        <f>[2]datos!CD373</f>
        <v>101.22514280839999</v>
      </c>
      <c r="AB131" s="137">
        <f>[2]datos!CG373</f>
        <v>100.5323791758</v>
      </c>
      <c r="AC131" s="137">
        <f>[2]datos!CJ373</f>
        <v>110.60457921539999</v>
      </c>
      <c r="AD131" s="137">
        <f>[2]datos!CM373</f>
        <v>122.46804856030001</v>
      </c>
      <c r="AE131" s="137">
        <f>[2]datos!CP373</f>
        <v>118.77431939740001</v>
      </c>
      <c r="AF131" s="137">
        <f>[2]datos!CS373</f>
        <v>112.4056664524</v>
      </c>
      <c r="AG131" s="137">
        <f>[2]datos!CV373</f>
        <v>95.514560841100007</v>
      </c>
      <c r="AH131" s="137">
        <f>[2]datos!CY373</f>
        <v>101.7983329969</v>
      </c>
      <c r="AI131" s="137">
        <f>[3]Datos!E373</f>
        <v>105.951559171933</v>
      </c>
    </row>
    <row r="132" spans="1:35" x14ac:dyDescent="0.25">
      <c r="A132" s="295">
        <v>45231</v>
      </c>
      <c r="B132" s="137">
        <f>[2]datos!D374</f>
        <v>103.2566723147</v>
      </c>
      <c r="C132" s="137">
        <f>[2]datos!G374</f>
        <v>97.646716545100006</v>
      </c>
      <c r="D132" s="137">
        <f>[2]datos!J374</f>
        <v>99.1124175315</v>
      </c>
      <c r="E132" s="137">
        <f>[2]datos!M374</f>
        <v>95.056457945000005</v>
      </c>
      <c r="F132" s="137">
        <f>[2]datos!P374</f>
        <v>92.034882301500005</v>
      </c>
      <c r="G132" s="137">
        <f>[2]datos!S374</f>
        <v>68.637930713000003</v>
      </c>
      <c r="H132" s="137">
        <f>[2]datos!V374</f>
        <v>68.637930713000003</v>
      </c>
      <c r="I132" s="137">
        <f>[2]datos!AB374</f>
        <v>105.9268403738</v>
      </c>
      <c r="J132" s="137">
        <f>[2]datos!AE374</f>
        <v>96.517628225600006</v>
      </c>
      <c r="K132" s="137">
        <f>[2]datos!AH374</f>
        <v>147.78241412200001</v>
      </c>
      <c r="L132" s="137">
        <f>[2]datos!AK374</f>
        <v>110.51557659079999</v>
      </c>
      <c r="M132" s="137">
        <f>[2]datos!AN374</f>
        <v>106.7789359673</v>
      </c>
      <c r="N132" s="137">
        <f>[2]datos!AQ374</f>
        <v>108.4944487365</v>
      </c>
      <c r="O132" s="137">
        <f>[2]datos!AT374</f>
        <v>104.8435111255</v>
      </c>
      <c r="P132" s="137">
        <f>[2]datos!AW374</f>
        <v>82.002719178199996</v>
      </c>
      <c r="Q132" s="137">
        <f>[2]datos!AZ374</f>
        <v>97.679360730699997</v>
      </c>
      <c r="R132" s="137">
        <f>[2]datos!BC374</f>
        <v>82.993839809600004</v>
      </c>
      <c r="S132" s="137">
        <f>[2]datos!BF374</f>
        <v>88.103863634000007</v>
      </c>
      <c r="T132" s="137">
        <f>[2]datos!BI374</f>
        <v>89.144297859199995</v>
      </c>
      <c r="U132" s="137">
        <f>[2]datos!BL374</f>
        <v>99.306212894300003</v>
      </c>
      <c r="V132" s="137">
        <f>[2]datos!BO374</f>
        <v>92.815731763399995</v>
      </c>
      <c r="W132" s="137">
        <f>[2]datos!BR374</f>
        <v>119.7075170274</v>
      </c>
      <c r="X132" s="137">
        <f>[2]datos!BU374</f>
        <v>99.241523929899998</v>
      </c>
      <c r="Y132" s="137">
        <f>[2]datos!BX374</f>
        <v>106.5464286134</v>
      </c>
      <c r="Z132" s="137">
        <f>[2]datos!CA374</f>
        <v>99.149346497400003</v>
      </c>
      <c r="AA132" s="137">
        <f>[2]datos!CD374</f>
        <v>104.8314308897</v>
      </c>
      <c r="AB132" s="137">
        <f>[2]datos!CG374</f>
        <v>95.232615979100004</v>
      </c>
      <c r="AC132" s="137">
        <f>[2]datos!CJ374</f>
        <v>104.59895659510001</v>
      </c>
      <c r="AD132" s="137">
        <f>[2]datos!CM374</f>
        <v>123.5618130318</v>
      </c>
      <c r="AE132" s="137">
        <f>[2]datos!CP374</f>
        <v>118.1788677386</v>
      </c>
      <c r="AF132" s="137">
        <f>[2]datos!CS374</f>
        <v>106.9095988668</v>
      </c>
      <c r="AG132" s="137">
        <f>[2]datos!CV374</f>
        <v>89.506206954299998</v>
      </c>
      <c r="AH132" s="137">
        <f>[2]datos!CY374</f>
        <v>102.45487668840001</v>
      </c>
      <c r="AI132" s="137">
        <f>[3]Datos!E374</f>
        <v>106.636722741591</v>
      </c>
    </row>
    <row r="133" spans="1:35" x14ac:dyDescent="0.25">
      <c r="A133" s="295">
        <v>45261</v>
      </c>
      <c r="B133" s="137">
        <f>[2]datos!D375</f>
        <v>103.1845539</v>
      </c>
      <c r="C133" s="137">
        <f>[2]datos!G375</f>
        <v>97.9260664926</v>
      </c>
      <c r="D133" s="137">
        <f>[2]datos!J375</f>
        <v>98.440792368900006</v>
      </c>
      <c r="E133" s="137">
        <f>[2]datos!M375</f>
        <v>92.870578346599999</v>
      </c>
      <c r="F133" s="137">
        <f>[2]datos!P375</f>
        <v>114.8457195113</v>
      </c>
      <c r="G133" s="137">
        <f>[2]datos!S375</f>
        <v>68.000646941400007</v>
      </c>
      <c r="H133" s="137">
        <f>[2]datos!V375</f>
        <v>68.000646941400007</v>
      </c>
      <c r="I133" s="137">
        <f>[2]datos!AB375</f>
        <v>106.07092854130001</v>
      </c>
      <c r="J133" s="137">
        <f>[2]datos!AE375</f>
        <v>97.326236071099999</v>
      </c>
      <c r="K133" s="137">
        <f>[2]datos!AH375</f>
        <v>144.71596338360001</v>
      </c>
      <c r="L133" s="137">
        <f>[2]datos!AK375</f>
        <v>108.4991218942</v>
      </c>
      <c r="M133" s="137">
        <f>[2]datos!AN375</f>
        <v>106.46050592749999</v>
      </c>
      <c r="N133" s="137">
        <f>[2]datos!AQ375</f>
        <v>108.59183782940001</v>
      </c>
      <c r="O133" s="137">
        <f>[2]datos!AT375</f>
        <v>106.09039447470001</v>
      </c>
      <c r="P133" s="137">
        <f>[2]datos!AW375</f>
        <v>78.110232164300001</v>
      </c>
      <c r="Q133" s="137">
        <f>[2]datos!AZ375</f>
        <v>96.572619231399997</v>
      </c>
      <c r="R133" s="137">
        <f>[2]datos!BC375</f>
        <v>78.009116856099993</v>
      </c>
      <c r="S133" s="137">
        <f>[2]datos!BF375</f>
        <v>86.8214518021</v>
      </c>
      <c r="T133" s="137">
        <f>[2]datos!BI375</f>
        <v>86.582908847300004</v>
      </c>
      <c r="U133" s="137">
        <f>[2]datos!BL375</f>
        <v>99.877437867599994</v>
      </c>
      <c r="V133" s="137">
        <f>[2]datos!BO375</f>
        <v>103.4954049207</v>
      </c>
      <c r="W133" s="137">
        <f>[2]datos!BR375</f>
        <v>130.8833759904</v>
      </c>
      <c r="X133" s="137">
        <f>[2]datos!BU375</f>
        <v>100.75288290189999</v>
      </c>
      <c r="Y133" s="137">
        <f>[2]datos!BX375</f>
        <v>107.855672482</v>
      </c>
      <c r="Z133" s="137">
        <f>[2]datos!CA375</f>
        <v>97.893943510499994</v>
      </c>
      <c r="AA133" s="137">
        <f>[2]datos!CD375</f>
        <v>102.27340634540001</v>
      </c>
      <c r="AB133" s="137">
        <f>[2]datos!CG375</f>
        <v>99.820231060500006</v>
      </c>
      <c r="AC133" s="137">
        <f>[2]datos!CJ375</f>
        <v>104.6129644049</v>
      </c>
      <c r="AD133" s="137">
        <f>[2]datos!CM375</f>
        <v>127.26527459739999</v>
      </c>
      <c r="AE133" s="137">
        <f>[2]datos!CP375</f>
        <v>118.50421136289999</v>
      </c>
      <c r="AF133" s="137">
        <f>[2]datos!CS375</f>
        <v>104.28835659569999</v>
      </c>
      <c r="AG133" s="137">
        <f>[2]datos!CV375</f>
        <v>90.803355851000006</v>
      </c>
      <c r="AH133" s="137">
        <f>[2]datos!CY375</f>
        <v>105.1085045566</v>
      </c>
      <c r="AI133" s="137">
        <f>[3]Datos!E375</f>
        <v>107.325049658892</v>
      </c>
    </row>
    <row r="134" spans="1:35" x14ac:dyDescent="0.25">
      <c r="A134" s="295">
        <v>45292</v>
      </c>
      <c r="B134" s="137">
        <f>[2]datos!D376</f>
        <v>103.545906739</v>
      </c>
      <c r="C134" s="137">
        <f>[2]datos!G376</f>
        <v>99.221654896199993</v>
      </c>
      <c r="D134" s="137">
        <f>[2]datos!J376</f>
        <v>97.493876384100005</v>
      </c>
      <c r="E134" s="137">
        <f>[2]datos!M376</f>
        <v>98.078057236899994</v>
      </c>
      <c r="F134" s="137">
        <f>[2]datos!P376</f>
        <v>125.5576811517</v>
      </c>
      <c r="G134" s="137">
        <f>[2]datos!S376</f>
        <v>65.182316445500007</v>
      </c>
      <c r="H134" s="137">
        <f>[2]datos!V376</f>
        <v>65.182316445500007</v>
      </c>
      <c r="I134" s="137">
        <f>[2]datos!AB376</f>
        <v>108.284300405</v>
      </c>
      <c r="J134" s="137">
        <f>[2]datos!AE376</f>
        <v>100.73484420379999</v>
      </c>
      <c r="K134" s="137">
        <f>[2]datos!AH376</f>
        <v>146.25986251800001</v>
      </c>
      <c r="L134" s="137">
        <f>[2]datos!AK376</f>
        <v>107.5959164938</v>
      </c>
      <c r="M134" s="137">
        <f>[2]datos!AN376</f>
        <v>106.515736455</v>
      </c>
      <c r="N134" s="137">
        <f>[2]datos!AQ376</f>
        <v>107.61466553859999</v>
      </c>
      <c r="O134" s="137">
        <f>[2]datos!AT376</f>
        <v>105.6252598848</v>
      </c>
      <c r="P134" s="137">
        <f>[2]datos!AW376</f>
        <v>81.444949812199994</v>
      </c>
      <c r="Q134" s="137">
        <f>[2]datos!AZ376</f>
        <v>95.805713387799997</v>
      </c>
      <c r="R134" s="137">
        <f>[2]datos!BC376</f>
        <v>78.697636469399995</v>
      </c>
      <c r="S134" s="137">
        <f>[2]datos!BF376</f>
        <v>82.930440846400003</v>
      </c>
      <c r="T134" s="137">
        <f>[2]datos!BI376</f>
        <v>85.409622855999999</v>
      </c>
      <c r="U134" s="137">
        <f>[2]datos!BL376</f>
        <v>98.600552553900002</v>
      </c>
      <c r="V134" s="137">
        <f>[2]datos!BO376</f>
        <v>94.469553746000003</v>
      </c>
      <c r="W134" s="137">
        <f>[2]datos!BR376</f>
        <v>142.24386416370001</v>
      </c>
      <c r="X134" s="137">
        <f>[2]datos!BU376</f>
        <v>102.09822037239999</v>
      </c>
      <c r="Y134" s="137">
        <f>[2]datos!BX376</f>
        <v>105.2536453498</v>
      </c>
      <c r="Z134" s="137">
        <f>[2]datos!CA376</f>
        <v>99.481957284800004</v>
      </c>
      <c r="AA134" s="137">
        <f>[2]datos!CD376</f>
        <v>104.53958027340001</v>
      </c>
      <c r="AB134" s="137">
        <f>[2]datos!CG376</f>
        <v>98.596874345499998</v>
      </c>
      <c r="AC134" s="137">
        <f>[2]datos!CJ376</f>
        <v>104.1985750791</v>
      </c>
      <c r="AD134" s="137">
        <f>[2]datos!CM376</f>
        <v>119.3316380731</v>
      </c>
      <c r="AE134" s="137">
        <f>[2]datos!CP376</f>
        <v>116.6139425082</v>
      </c>
      <c r="AF134" s="137">
        <f>[2]datos!CS376</f>
        <v>104.4038664432</v>
      </c>
      <c r="AG134" s="137">
        <f>[2]datos!CV376</f>
        <v>93.423474194600004</v>
      </c>
      <c r="AH134" s="137">
        <f>[2]datos!CY376</f>
        <v>105.894201018</v>
      </c>
      <c r="AI134" s="137">
        <f>[3]Datos!E376</f>
        <v>106.85375255146199</v>
      </c>
    </row>
    <row r="135" spans="1:35" x14ac:dyDescent="0.25">
      <c r="A135" s="295">
        <v>45323</v>
      </c>
      <c r="B135" s="137">
        <f>[2]datos!D377</f>
        <v>102.0839207361</v>
      </c>
      <c r="C135" s="137">
        <f>[2]datos!G377</f>
        <v>98.336207860000002</v>
      </c>
      <c r="D135" s="137">
        <f>[2]datos!J377</f>
        <v>96.347489490300006</v>
      </c>
      <c r="E135" s="137">
        <f>[2]datos!M377</f>
        <v>95.808720479399994</v>
      </c>
      <c r="F135" s="137">
        <f>[2]datos!P377</f>
        <v>122.6151033137</v>
      </c>
      <c r="G135" s="137">
        <f>[2]datos!S377</f>
        <v>66.662559544900006</v>
      </c>
      <c r="H135" s="137">
        <f>[2]datos!V377</f>
        <v>66.662559544900006</v>
      </c>
      <c r="I135" s="137">
        <f>[2]datos!AB377</f>
        <v>102.8770628826</v>
      </c>
      <c r="J135" s="137">
        <f>[2]datos!AE377</f>
        <v>93.658343045799995</v>
      </c>
      <c r="K135" s="137">
        <f>[2]datos!AH377</f>
        <v>146.0343735438</v>
      </c>
      <c r="L135" s="137">
        <f>[2]datos!AK377</f>
        <v>104.1376870198</v>
      </c>
      <c r="M135" s="137">
        <f>[2]datos!AN377</f>
        <v>105.9173246188</v>
      </c>
      <c r="N135" s="137">
        <f>[2]datos!AQ377</f>
        <v>107.56432468689999</v>
      </c>
      <c r="O135" s="137">
        <f>[2]datos!AT377</f>
        <v>106.0650546066</v>
      </c>
      <c r="P135" s="137">
        <f>[2]datos!AW377</f>
        <v>81.637230467799995</v>
      </c>
      <c r="Q135" s="137">
        <f>[2]datos!AZ377</f>
        <v>92.847379416099997</v>
      </c>
      <c r="R135" s="137">
        <f>[2]datos!BC377</f>
        <v>74.911701663499997</v>
      </c>
      <c r="S135" s="137">
        <f>[2]datos!BF377</f>
        <v>84.219803396399996</v>
      </c>
      <c r="T135" s="137">
        <f>[2]datos!BI377</f>
        <v>87.347781739499993</v>
      </c>
      <c r="U135" s="137">
        <f>[2]datos!BL377</f>
        <v>99.295116302500006</v>
      </c>
      <c r="V135" s="137">
        <f>[2]datos!BO377</f>
        <v>93.207841119299999</v>
      </c>
      <c r="W135" s="137">
        <f>[2]datos!BR377</f>
        <v>141.26888471090001</v>
      </c>
      <c r="X135" s="137">
        <f>[2]datos!BU377</f>
        <v>102.7842047462</v>
      </c>
      <c r="Y135" s="137">
        <f>[2]datos!BX377</f>
        <v>105.75312250029999</v>
      </c>
      <c r="Z135" s="137">
        <f>[2]datos!CA377</f>
        <v>100.49709272459999</v>
      </c>
      <c r="AA135" s="137">
        <f>[2]datos!CD377</f>
        <v>102.6213274685</v>
      </c>
      <c r="AB135" s="137">
        <f>[2]datos!CG377</f>
        <v>96.231505133699997</v>
      </c>
      <c r="AC135" s="137">
        <f>[2]datos!CJ377</f>
        <v>103.2021498637</v>
      </c>
      <c r="AD135" s="137">
        <f>[2]datos!CM377</f>
        <v>112.72613320790001</v>
      </c>
      <c r="AE135" s="137">
        <f>[2]datos!CP377</f>
        <v>114.8157738461</v>
      </c>
      <c r="AF135" s="137">
        <f>[2]datos!CS377</f>
        <v>106.40276651729999</v>
      </c>
      <c r="AG135" s="137">
        <f>[2]datos!CV377</f>
        <v>90.701113408599994</v>
      </c>
      <c r="AH135" s="137">
        <f>[2]datos!CY377</f>
        <v>102.77416472589999</v>
      </c>
      <c r="AI135" s="137">
        <f>[3]Datos!E377</f>
        <v>104.333889781765</v>
      </c>
    </row>
    <row r="136" spans="1:35" x14ac:dyDescent="0.25">
      <c r="A136" s="295">
        <v>45352</v>
      </c>
      <c r="B136" s="137">
        <f>[2]datos!D378</f>
        <v>102.5753125336</v>
      </c>
      <c r="C136" s="137">
        <f>[2]datos!G378</f>
        <v>96.1815357065</v>
      </c>
      <c r="D136" s="137">
        <f>[2]datos!J378</f>
        <v>96.139233032199996</v>
      </c>
      <c r="E136" s="137">
        <f>[2]datos!M378</f>
        <v>91.413229142999995</v>
      </c>
      <c r="F136" s="137">
        <f>[2]datos!P378</f>
        <v>119.1821684186</v>
      </c>
      <c r="G136" s="137">
        <f>[2]datos!S378</f>
        <v>67.415861000899994</v>
      </c>
      <c r="H136" s="137">
        <f>[2]datos!V378</f>
        <v>67.415861000899994</v>
      </c>
      <c r="I136" s="137">
        <f>[2]datos!AB378</f>
        <v>102.6481444993</v>
      </c>
      <c r="J136" s="137">
        <f>[2]datos!AE378</f>
        <v>95.309633117499999</v>
      </c>
      <c r="K136" s="137">
        <f>[2]datos!AH378</f>
        <v>142.6054418734</v>
      </c>
      <c r="L136" s="137">
        <f>[2]datos!AK378</f>
        <v>101.2569119058</v>
      </c>
      <c r="M136" s="137">
        <f>[2]datos!AN378</f>
        <v>107.28517452529999</v>
      </c>
      <c r="N136" s="137">
        <f>[2]datos!AQ378</f>
        <v>109.65759353209999</v>
      </c>
      <c r="O136" s="137">
        <f>[2]datos!AT378</f>
        <v>109.18515110689999</v>
      </c>
      <c r="P136" s="137">
        <f>[2]datos!AW378</f>
        <v>86.531326803100001</v>
      </c>
      <c r="Q136" s="137">
        <f>[2]datos!AZ378</f>
        <v>95.808681725499994</v>
      </c>
      <c r="R136" s="137">
        <f>[2]datos!BC378</f>
        <v>75.025847971199994</v>
      </c>
      <c r="S136" s="137">
        <f>[2]datos!BF378</f>
        <v>84.505787110399993</v>
      </c>
      <c r="T136" s="137">
        <f>[2]datos!BI378</f>
        <v>84.518516968599997</v>
      </c>
      <c r="U136" s="137">
        <f>[2]datos!BL378</f>
        <v>100.3185421892</v>
      </c>
      <c r="V136" s="137">
        <f>[2]datos!BO378</f>
        <v>93.707101132700004</v>
      </c>
      <c r="W136" s="137">
        <f>[2]datos!BR378</f>
        <v>149.1494567565</v>
      </c>
      <c r="X136" s="137">
        <f>[2]datos!BU378</f>
        <v>105.01163714649999</v>
      </c>
      <c r="Y136" s="137">
        <f>[2]datos!BX378</f>
        <v>107.6355691561</v>
      </c>
      <c r="Z136" s="137">
        <f>[2]datos!CA378</f>
        <v>98.953892764700001</v>
      </c>
      <c r="AA136" s="137">
        <f>[2]datos!CD378</f>
        <v>100.6083108957</v>
      </c>
      <c r="AB136" s="137">
        <f>[2]datos!CG378</f>
        <v>98.471033820299994</v>
      </c>
      <c r="AC136" s="137">
        <f>[2]datos!CJ378</f>
        <v>104.6854818552</v>
      </c>
      <c r="AD136" s="137">
        <f>[2]datos!CM378</f>
        <v>121.0881063466</v>
      </c>
      <c r="AE136" s="137">
        <f>[2]datos!CP378</f>
        <v>115.9171058931</v>
      </c>
      <c r="AF136" s="137">
        <f>[2]datos!CS378</f>
        <v>105.9364245372</v>
      </c>
      <c r="AG136" s="137">
        <f>[2]datos!CV378</f>
        <v>90.329497118299997</v>
      </c>
      <c r="AH136" s="137">
        <f>[2]datos!CY378</f>
        <v>106.1449559964</v>
      </c>
      <c r="AI136" s="137">
        <f>[3]Datos!E378</f>
        <v>108.11957875331299</v>
      </c>
    </row>
    <row r="137" spans="1:35" x14ac:dyDescent="0.25">
      <c r="A137" s="295">
        <v>45383</v>
      </c>
      <c r="B137" s="137">
        <f>[2]datos!D379</f>
        <v>102.0020796176</v>
      </c>
      <c r="C137" s="137">
        <f>[2]datos!G379</f>
        <v>94.0834795074</v>
      </c>
      <c r="D137" s="137">
        <f>[2]datos!J379</f>
        <v>94.106189234599995</v>
      </c>
      <c r="E137" s="137">
        <f>[2]datos!M379</f>
        <v>89.806794556699998</v>
      </c>
      <c r="F137" s="137">
        <f>[2]datos!P379</f>
        <v>112.2677817117</v>
      </c>
      <c r="G137" s="137">
        <f>[2]datos!S379</f>
        <v>65.528973201300005</v>
      </c>
      <c r="H137" s="137">
        <f>[2]datos!V379</f>
        <v>65.528973201300005</v>
      </c>
      <c r="I137" s="137">
        <f>[2]datos!AB379</f>
        <v>105.1684735912</v>
      </c>
      <c r="J137" s="137">
        <f>[2]datos!AE379</f>
        <v>99.245964937599993</v>
      </c>
      <c r="K137" s="137">
        <f>[2]datos!AH379</f>
        <v>135.34290237619999</v>
      </c>
      <c r="L137" s="137">
        <f>[2]datos!AK379</f>
        <v>105.7663516911</v>
      </c>
      <c r="M137" s="137">
        <f>[2]datos!AN379</f>
        <v>105.4820283729</v>
      </c>
      <c r="N137" s="137">
        <f>[2]datos!AQ379</f>
        <v>106.81126238180001</v>
      </c>
      <c r="O137" s="137">
        <f>[2]datos!AT379</f>
        <v>102.2909952003</v>
      </c>
      <c r="P137" s="137">
        <f>[2]datos!AW379</f>
        <v>79.075074855500006</v>
      </c>
      <c r="Q137" s="137">
        <f>[2]datos!AZ379</f>
        <v>92.968830980700005</v>
      </c>
      <c r="R137" s="137">
        <f>[2]datos!BC379</f>
        <v>72.331980110900005</v>
      </c>
      <c r="S137" s="137">
        <f>[2]datos!BF379</f>
        <v>77.273933329599998</v>
      </c>
      <c r="T137" s="137">
        <f>[2]datos!BI379</f>
        <v>85.509386324800005</v>
      </c>
      <c r="U137" s="137">
        <f>[2]datos!BL379</f>
        <v>99.660686354000006</v>
      </c>
      <c r="V137" s="137">
        <f>[2]datos!BO379</f>
        <v>95.516755226900003</v>
      </c>
      <c r="W137" s="137">
        <f>[2]datos!BR379</f>
        <v>129.6347906629</v>
      </c>
      <c r="X137" s="137">
        <f>[2]datos!BU379</f>
        <v>103.6186023922</v>
      </c>
      <c r="Y137" s="137">
        <f>[2]datos!BX379</f>
        <v>103.81466904600001</v>
      </c>
      <c r="Z137" s="137">
        <f>[2]datos!CA379</f>
        <v>97.623153811400002</v>
      </c>
      <c r="AA137" s="137">
        <f>[2]datos!CD379</f>
        <v>101.0296786401</v>
      </c>
      <c r="AB137" s="137">
        <f>[2]datos!CG379</f>
        <v>95.710973514000003</v>
      </c>
      <c r="AC137" s="137">
        <f>[2]datos!CJ379</f>
        <v>102.7614004871</v>
      </c>
      <c r="AD137" s="137">
        <f>[2]datos!CM379</f>
        <v>116.6461730428</v>
      </c>
      <c r="AE137" s="137">
        <f>[2]datos!CP379</f>
        <v>116.4028994242</v>
      </c>
      <c r="AF137" s="137">
        <f>[2]datos!CS379</f>
        <v>105.1144574634</v>
      </c>
      <c r="AG137" s="137">
        <f>[2]datos!CV379</f>
        <v>84.962350878099997</v>
      </c>
      <c r="AH137" s="137">
        <f>[2]datos!CY379</f>
        <v>100.8368562215</v>
      </c>
      <c r="AI137" s="137">
        <f>[3]Datos!E379</f>
        <v>105.385265001001</v>
      </c>
    </row>
    <row r="138" spans="1:35" x14ac:dyDescent="0.25">
      <c r="A138" s="295">
        <v>45413</v>
      </c>
      <c r="B138" s="137">
        <f>[2]datos!D380</f>
        <v>102.1100286491</v>
      </c>
      <c r="C138" s="137">
        <f>[2]datos!G380</f>
        <v>94.381017312200001</v>
      </c>
      <c r="D138" s="137">
        <f>[2]datos!J380</f>
        <v>93.695670706300007</v>
      </c>
      <c r="E138" s="137">
        <f>[2]datos!M380</f>
        <v>91.489274535299998</v>
      </c>
      <c r="F138" s="137">
        <f>[2]datos!P380</f>
        <v>116.5385651591</v>
      </c>
      <c r="G138" s="137">
        <f>[2]datos!S380</f>
        <v>68.327945888000002</v>
      </c>
      <c r="H138" s="137">
        <f>[2]datos!V380</f>
        <v>68.327945888000002</v>
      </c>
      <c r="I138" s="137">
        <f>[2]datos!AB380</f>
        <v>105.5510033568</v>
      </c>
      <c r="J138" s="137">
        <f>[2]datos!AE380</f>
        <v>101.0134782169</v>
      </c>
      <c r="K138" s="137">
        <f>[2]datos!AH380</f>
        <v>132.89226958840001</v>
      </c>
      <c r="L138" s="137">
        <f>[2]datos!AK380</f>
        <v>103.7925818036</v>
      </c>
      <c r="M138" s="137">
        <f>[2]datos!AN380</f>
        <v>105.6221533624</v>
      </c>
      <c r="N138" s="137">
        <f>[2]datos!AQ380</f>
        <v>107.6542469999</v>
      </c>
      <c r="O138" s="137">
        <f>[2]datos!AT380</f>
        <v>106.3376284056</v>
      </c>
      <c r="P138" s="137">
        <f>[2]datos!AW380</f>
        <v>80.448327302699994</v>
      </c>
      <c r="Q138" s="137">
        <f>[2]datos!AZ380</f>
        <v>94.122656260300005</v>
      </c>
      <c r="R138" s="137">
        <f>[2]datos!BC380</f>
        <v>73.192880035300007</v>
      </c>
      <c r="S138" s="137">
        <f>[2]datos!BF380</f>
        <v>82.662790712900005</v>
      </c>
      <c r="T138" s="137">
        <f>[2]datos!BI380</f>
        <v>88.318306116800002</v>
      </c>
      <c r="U138" s="137">
        <f>[2]datos!BL380</f>
        <v>99.373264924500006</v>
      </c>
      <c r="V138" s="137">
        <f>[2]datos!BO380</f>
        <v>94.924680232100002</v>
      </c>
      <c r="W138" s="137">
        <f>[2]datos!BR380</f>
        <v>125.7799325213</v>
      </c>
      <c r="X138" s="137">
        <f>[2]datos!BU380</f>
        <v>104.76376625579999</v>
      </c>
      <c r="Y138" s="137">
        <f>[2]datos!BX380</f>
        <v>108.5124064492</v>
      </c>
      <c r="Z138" s="137">
        <f>[2]datos!CA380</f>
        <v>98.0343891009</v>
      </c>
      <c r="AA138" s="137">
        <f>[2]datos!CD380</f>
        <v>99.482702694500006</v>
      </c>
      <c r="AB138" s="137">
        <f>[2]datos!CG380</f>
        <v>97.626439006599995</v>
      </c>
      <c r="AC138" s="137">
        <f>[2]datos!CJ380</f>
        <v>100.5464834691</v>
      </c>
      <c r="AD138" s="137">
        <f>[2]datos!CM380</f>
        <v>116.4316671421</v>
      </c>
      <c r="AE138" s="137">
        <f>[2]datos!CP380</f>
        <v>118.142988507</v>
      </c>
      <c r="AF138" s="137">
        <f>[2]datos!CS380</f>
        <v>104.79153646499999</v>
      </c>
      <c r="AG138" s="137">
        <f>[2]datos!CV380</f>
        <v>87.8336427216</v>
      </c>
      <c r="AH138" s="137">
        <f>[2]datos!CY380</f>
        <v>106.62579452049999</v>
      </c>
      <c r="AI138" s="137">
        <f>[3]Datos!E380</f>
        <v>105.879275884034</v>
      </c>
    </row>
    <row r="139" spans="1:35" x14ac:dyDescent="0.25">
      <c r="A139" s="295">
        <v>45444</v>
      </c>
      <c r="B139" s="137">
        <f>[2]datos!D381</f>
        <v>102.3222996068</v>
      </c>
      <c r="C139" s="137">
        <f>[2]datos!G381</f>
        <v>93.051438368299998</v>
      </c>
      <c r="D139" s="137">
        <f>[2]datos!J381</f>
        <v>94.187600595399999</v>
      </c>
      <c r="E139" s="137">
        <f>[2]datos!M381</f>
        <v>86.791956194600004</v>
      </c>
      <c r="F139" s="137">
        <f>[2]datos!P381</f>
        <v>110.3285970971</v>
      </c>
      <c r="G139" s="137">
        <f>[2]datos!S381</f>
        <v>68.217182700999999</v>
      </c>
      <c r="H139" s="137">
        <f>[2]datos!V381</f>
        <v>68.217182700999999</v>
      </c>
      <c r="I139" s="137">
        <f>[2]datos!AB381</f>
        <v>102.69958807259999</v>
      </c>
      <c r="J139" s="137">
        <f>[2]datos!AE381</f>
        <v>96.761915518400002</v>
      </c>
      <c r="K139" s="137">
        <f>[2]datos!AH381</f>
        <v>133.15881029670001</v>
      </c>
      <c r="L139" s="137">
        <f>[2]datos!AK381</f>
        <v>100.6790113651</v>
      </c>
      <c r="M139" s="137">
        <f>[2]datos!AN381</f>
        <v>107.2013558686</v>
      </c>
      <c r="N139" s="137">
        <f>[2]datos!AQ381</f>
        <v>107.9284449621</v>
      </c>
      <c r="O139" s="137">
        <f>[2]datos!AT381</f>
        <v>105.01988822520001</v>
      </c>
      <c r="P139" s="137">
        <f>[2]datos!AW381</f>
        <v>81.821894076899994</v>
      </c>
      <c r="Q139" s="137">
        <f>[2]datos!AZ381</f>
        <v>92.629448599900002</v>
      </c>
      <c r="R139" s="137">
        <f>[2]datos!BC381</f>
        <v>75.465905624900003</v>
      </c>
      <c r="S139" s="137">
        <f>[2]datos!BF381</f>
        <v>82.264923276499999</v>
      </c>
      <c r="T139" s="137">
        <f>[2]datos!BI381</f>
        <v>90.023348745000007</v>
      </c>
      <c r="U139" s="137">
        <f>[2]datos!BL381</f>
        <v>100.36193615889999</v>
      </c>
      <c r="V139" s="137">
        <f>[2]datos!BO381</f>
        <v>96.281329696200004</v>
      </c>
      <c r="W139" s="137">
        <f>[2]datos!BR381</f>
        <v>138.00276146120001</v>
      </c>
      <c r="X139" s="137">
        <f>[2]datos!BU381</f>
        <v>105.2915406198</v>
      </c>
      <c r="Y139" s="137">
        <f>[2]datos!BX381</f>
        <v>110.33954527829999</v>
      </c>
      <c r="Z139" s="137">
        <f>[2]datos!CA381</f>
        <v>97.246943059700001</v>
      </c>
      <c r="AA139" s="137">
        <f>[2]datos!CD381</f>
        <v>92.839864979599994</v>
      </c>
      <c r="AB139" s="137">
        <f>[2]datos!CG381</f>
        <v>98.6578457122</v>
      </c>
      <c r="AC139" s="137">
        <f>[2]datos!CJ381</f>
        <v>104.5383789398</v>
      </c>
      <c r="AD139" s="137">
        <f>[2]datos!CM381</f>
        <v>117.20736581769999</v>
      </c>
      <c r="AE139" s="137">
        <f>[2]datos!CP381</f>
        <v>117.9557121335</v>
      </c>
      <c r="AF139" s="137">
        <f>[2]datos!CS381</f>
        <v>109.7421056809</v>
      </c>
      <c r="AG139" s="137">
        <f>[2]datos!CV381</f>
        <v>91.459129711000003</v>
      </c>
      <c r="AH139" s="137">
        <f>[2]datos!CY381</f>
        <v>111.9511133781</v>
      </c>
      <c r="AI139" s="137">
        <f>[3]Datos!E381</f>
        <v>106.490750822949</v>
      </c>
    </row>
    <row r="140" spans="1:35" x14ac:dyDescent="0.25">
      <c r="A140" s="295">
        <v>45474</v>
      </c>
      <c r="B140" s="137">
        <f>[2]datos!D382</f>
        <v>103.0304202908</v>
      </c>
      <c r="C140" s="137">
        <f>[2]datos!G382</f>
        <v>93.331113078000001</v>
      </c>
      <c r="D140" s="137">
        <f>[2]datos!J382</f>
        <v>93.876265093399994</v>
      </c>
      <c r="E140" s="137">
        <f>[2]datos!M382</f>
        <v>86.278509239800002</v>
      </c>
      <c r="F140" s="137">
        <f>[2]datos!P382</f>
        <v>118.7900365866</v>
      </c>
      <c r="G140" s="137">
        <f>[2]datos!S382</f>
        <v>68.036656431799997</v>
      </c>
      <c r="H140" s="137">
        <f>[2]datos!V382</f>
        <v>68.036656431799997</v>
      </c>
      <c r="I140" s="137">
        <f>[2]datos!AB382</f>
        <v>107.29138915439999</v>
      </c>
      <c r="J140" s="137">
        <f>[2]datos!AE382</f>
        <v>102.9342200831</v>
      </c>
      <c r="K140" s="137">
        <f>[2]datos!AH382</f>
        <v>128.98844380189999</v>
      </c>
      <c r="L140" s="137">
        <f>[2]datos!AK382</f>
        <v>105.81624373690001</v>
      </c>
      <c r="M140" s="137">
        <f>[2]datos!AN382</f>
        <v>107.1179287683</v>
      </c>
      <c r="N140" s="137">
        <f>[2]datos!AQ382</f>
        <v>108.28003423040001</v>
      </c>
      <c r="O140" s="137">
        <f>[2]datos!AT382</f>
        <v>104.0813608054</v>
      </c>
      <c r="P140" s="137">
        <f>[2]datos!AW382</f>
        <v>82.895549036800006</v>
      </c>
      <c r="Q140" s="137">
        <f>[2]datos!AZ382</f>
        <v>93.079773658400001</v>
      </c>
      <c r="R140" s="137">
        <f>[2]datos!BC382</f>
        <v>75.519780780900007</v>
      </c>
      <c r="S140" s="137">
        <f>[2]datos!BF382</f>
        <v>79.120426104100005</v>
      </c>
      <c r="T140" s="137">
        <f>[2]datos!BI382</f>
        <v>87.016865485699995</v>
      </c>
      <c r="U140" s="137">
        <f>[2]datos!BL382</f>
        <v>99.658572167900005</v>
      </c>
      <c r="V140" s="137">
        <f>[2]datos!BO382</f>
        <v>97.981999129499997</v>
      </c>
      <c r="W140" s="137">
        <f>[2]datos!BR382</f>
        <v>143.6599807236</v>
      </c>
      <c r="X140" s="137">
        <f>[2]datos!BU382</f>
        <v>104.8942186605</v>
      </c>
      <c r="Y140" s="137">
        <f>[2]datos!BX382</f>
        <v>107.74979051770001</v>
      </c>
      <c r="Z140" s="137">
        <f>[2]datos!CA382</f>
        <v>97.294651774900004</v>
      </c>
      <c r="AA140" s="137">
        <f>[2]datos!CD382</f>
        <v>97.734039729800003</v>
      </c>
      <c r="AB140" s="137">
        <f>[2]datos!CG382</f>
        <v>97.541580325799998</v>
      </c>
      <c r="AC140" s="137">
        <f>[2]datos!CJ382</f>
        <v>101.9362959282</v>
      </c>
      <c r="AD140" s="137">
        <f>[2]datos!CM382</f>
        <v>117.4889002068</v>
      </c>
      <c r="AE140" s="137">
        <f>[2]datos!CP382</f>
        <v>121.4032281062</v>
      </c>
      <c r="AF140" s="137">
        <f>[2]datos!CS382</f>
        <v>108.3000750768</v>
      </c>
      <c r="AG140" s="137">
        <f>[2]datos!CV382</f>
        <v>86.403803869699999</v>
      </c>
      <c r="AH140" s="137">
        <f>[2]datos!CY382</f>
        <v>109.9917211452</v>
      </c>
      <c r="AI140" s="137">
        <f>[3]Datos!E382</f>
        <v>106.58747897070801</v>
      </c>
    </row>
    <row r="141" spans="1:35" x14ac:dyDescent="0.25">
      <c r="A141" s="295">
        <v>45505</v>
      </c>
      <c r="B141" s="137">
        <f>[2]datos!D383</f>
        <v>102.496271687</v>
      </c>
      <c r="C141" s="137">
        <f>[2]datos!G383</f>
        <v>93.969192756300004</v>
      </c>
      <c r="D141" s="137">
        <f>[2]datos!J383</f>
        <v>93.359790138500003</v>
      </c>
      <c r="E141" s="137">
        <f>[2]datos!M383</f>
        <v>89.829538295800006</v>
      </c>
      <c r="F141" s="137">
        <f>[2]datos!P383</f>
        <v>115.7995452446</v>
      </c>
      <c r="G141" s="137">
        <f>[2]datos!S383</f>
        <v>68.072026241800003</v>
      </c>
      <c r="H141" s="137">
        <f>[2]datos!V383</f>
        <v>68.072026241800003</v>
      </c>
      <c r="I141" s="137">
        <f>[2]datos!AB383</f>
        <v>103.2223473964</v>
      </c>
      <c r="J141" s="137">
        <f>[2]datos!AE383</f>
        <v>97.652452872699996</v>
      </c>
      <c r="K141" s="137">
        <f>[2]datos!AH383</f>
        <v>128.72375092659999</v>
      </c>
      <c r="L141" s="137">
        <f>[2]datos!AK383</f>
        <v>104.0823739185</v>
      </c>
      <c r="M141" s="137">
        <f>[2]datos!AN383</f>
        <v>107.2468265828</v>
      </c>
      <c r="N141" s="137">
        <f>[2]datos!AQ383</f>
        <v>108.3751716017</v>
      </c>
      <c r="O141" s="137">
        <f>[2]datos!AT383</f>
        <v>104.4578292536</v>
      </c>
      <c r="P141" s="137">
        <f>[2]datos!AW383</f>
        <v>82.508947036600006</v>
      </c>
      <c r="Q141" s="137">
        <f>[2]datos!AZ383</f>
        <v>92.404531305299997</v>
      </c>
      <c r="R141" s="137">
        <f>[2]datos!BC383</f>
        <v>75.453462990000006</v>
      </c>
      <c r="S141" s="137">
        <f>[2]datos!BF383</f>
        <v>78.383433444700003</v>
      </c>
      <c r="T141" s="137">
        <f>[2]datos!BI383</f>
        <v>88.225071659400001</v>
      </c>
      <c r="U141" s="137">
        <f>[2]datos!BL383</f>
        <v>101.2416288127</v>
      </c>
      <c r="V141" s="137">
        <f>[2]datos!BO383</f>
        <v>95.203522160399999</v>
      </c>
      <c r="W141" s="137">
        <f>[2]datos!BR383</f>
        <v>140.110796077</v>
      </c>
      <c r="X141" s="137">
        <f>[2]datos!BU383</f>
        <v>105.24179028659999</v>
      </c>
      <c r="Y141" s="137">
        <f>[2]datos!BX383</f>
        <v>108.2592751184</v>
      </c>
      <c r="Z141" s="137">
        <f>[2]datos!CA383</f>
        <v>101.8078406865</v>
      </c>
      <c r="AA141" s="137">
        <f>[2]datos!CD383</f>
        <v>97.239843707199995</v>
      </c>
      <c r="AB141" s="137">
        <f>[2]datos!CG383</f>
        <v>98.572219119400003</v>
      </c>
      <c r="AC141" s="137">
        <f>[2]datos!CJ383</f>
        <v>102.7504178737</v>
      </c>
      <c r="AD141" s="137">
        <f>[2]datos!CM383</f>
        <v>114.1338300578</v>
      </c>
      <c r="AE141" s="137">
        <f>[2]datos!CP383</f>
        <v>122.1041246058</v>
      </c>
      <c r="AF141" s="137">
        <f>[2]datos!CS383</f>
        <v>108.4881827894</v>
      </c>
      <c r="AG141" s="137">
        <f>[2]datos!CV383</f>
        <v>88.596544073800004</v>
      </c>
      <c r="AH141" s="137">
        <f>[2]datos!CY383</f>
        <v>112.523120748</v>
      </c>
      <c r="AI141" s="137">
        <f>[3]Datos!E383</f>
        <v>106.91836656327</v>
      </c>
    </row>
    <row r="142" spans="1:35" x14ac:dyDescent="0.25">
      <c r="A142" s="295">
        <v>45536</v>
      </c>
      <c r="B142" s="137">
        <f>[2]datos!D384</f>
        <v>103.1828792786</v>
      </c>
      <c r="C142" s="137">
        <f>[2]datos!G384</f>
        <v>91.6608679948</v>
      </c>
      <c r="D142" s="137">
        <f>[2]datos!J384</f>
        <v>92.624987747399999</v>
      </c>
      <c r="E142" s="137">
        <f>[2]datos!M384</f>
        <v>87.973412824799993</v>
      </c>
      <c r="F142" s="137">
        <f>[2]datos!P384</f>
        <v>96.519773915200005</v>
      </c>
      <c r="G142" s="137">
        <f>[2]datos!S384</f>
        <v>67.403187962499999</v>
      </c>
      <c r="H142" s="137">
        <f>[2]datos!V384</f>
        <v>67.403187962499999</v>
      </c>
      <c r="I142" s="137">
        <f>[2]datos!AB384</f>
        <v>106.026380527</v>
      </c>
      <c r="J142" s="137">
        <f>[2]datos!AE384</f>
        <v>104.0356750437</v>
      </c>
      <c r="K142" s="137">
        <f>[2]datos!AH384</f>
        <v>122.01630721550001</v>
      </c>
      <c r="L142" s="137">
        <f>[2]datos!AK384</f>
        <v>98.852085785</v>
      </c>
      <c r="M142" s="137">
        <f>[2]datos!AN384</f>
        <v>108.05291525600001</v>
      </c>
      <c r="N142" s="137">
        <f>[2]datos!AQ384</f>
        <v>108.59823083809999</v>
      </c>
      <c r="O142" s="137">
        <f>[2]datos!AT384</f>
        <v>105.75308445650001</v>
      </c>
      <c r="P142" s="137">
        <f>[2]datos!AW384</f>
        <v>82.552085128200005</v>
      </c>
      <c r="Q142" s="137">
        <f>[2]datos!AZ384</f>
        <v>93.847816938500003</v>
      </c>
      <c r="R142" s="137">
        <f>[2]datos!BC384</f>
        <v>76.080748632500004</v>
      </c>
      <c r="S142" s="137">
        <f>[2]datos!BF384</f>
        <v>78.377918579799996</v>
      </c>
      <c r="T142" s="137">
        <f>[2]datos!BI384</f>
        <v>88.976269274900005</v>
      </c>
      <c r="U142" s="137">
        <f>[2]datos!BL384</f>
        <v>100.35850101280001</v>
      </c>
      <c r="V142" s="137">
        <f>[2]datos!BO384</f>
        <v>97.951605374099998</v>
      </c>
      <c r="W142" s="137">
        <f>[2]datos!BR384</f>
        <v>138.96974410870001</v>
      </c>
      <c r="X142" s="137">
        <f>[2]datos!BU384</f>
        <v>105.107852786</v>
      </c>
      <c r="Y142" s="137">
        <f>[2]datos!BX384</f>
        <v>107.9489670943</v>
      </c>
      <c r="Z142" s="137">
        <f>[2]datos!CA384</f>
        <v>98.367289898500005</v>
      </c>
      <c r="AA142" s="137">
        <f>[2]datos!CD384</f>
        <v>98.427206393000006</v>
      </c>
      <c r="AB142" s="137">
        <f>[2]datos!CG384</f>
        <v>98.637555483100002</v>
      </c>
      <c r="AC142" s="137">
        <f>[2]datos!CJ384</f>
        <v>103.2960023352</v>
      </c>
      <c r="AD142" s="137">
        <f>[2]datos!CM384</f>
        <v>117.83131259060001</v>
      </c>
      <c r="AE142" s="137">
        <f>[2]datos!CP384</f>
        <v>121.8758936757</v>
      </c>
      <c r="AF142" s="137">
        <f>[2]datos!CS384</f>
        <v>110.7910259479</v>
      </c>
      <c r="AG142" s="137">
        <f>[2]datos!CV384</f>
        <v>88.959475539600007</v>
      </c>
      <c r="AH142" s="137">
        <f>[2]datos!CY384</f>
        <v>110.10705980180001</v>
      </c>
      <c r="AI142" s="137">
        <f>[3]Datos!E384</f>
        <v>107.451585070715</v>
      </c>
    </row>
    <row r="143" spans="1:35" x14ac:dyDescent="0.25">
      <c r="A143" s="295">
        <v>45566</v>
      </c>
      <c r="B143" s="137">
        <f>[2]datos!D385</f>
        <v>101.3571839137</v>
      </c>
      <c r="C143" s="137">
        <f>[2]datos!G385</f>
        <v>89.958437677099994</v>
      </c>
      <c r="D143" s="137">
        <f>[2]datos!J385</f>
        <v>91.868879941200007</v>
      </c>
      <c r="E143" s="137">
        <f>[2]datos!M385</f>
        <v>87.923141510999997</v>
      </c>
      <c r="F143" s="137">
        <f>[2]datos!P385</f>
        <v>70.597001896099997</v>
      </c>
      <c r="G143" s="137">
        <f>[2]datos!S385</f>
        <v>67.226980539400003</v>
      </c>
      <c r="H143" s="137">
        <f>[2]datos!V385</f>
        <v>67.226980539400003</v>
      </c>
      <c r="I143" s="137">
        <f>[2]datos!AB385</f>
        <v>101.1393665745</v>
      </c>
      <c r="J143" s="137">
        <f>[2]datos!AE385</f>
        <v>98.690056897700003</v>
      </c>
      <c r="K143" s="137">
        <f>[2]datos!AH385</f>
        <v>116.7544821462</v>
      </c>
      <c r="L143" s="137">
        <f>[2]datos!AK385</f>
        <v>99.4676858391</v>
      </c>
      <c r="M143" s="137">
        <f>[2]datos!AN385</f>
        <v>106.8372451398</v>
      </c>
      <c r="N143" s="137">
        <f>[2]datos!AQ385</f>
        <v>107.829439998</v>
      </c>
      <c r="O143" s="137">
        <f>[2]datos!AT385</f>
        <v>103.809856031</v>
      </c>
      <c r="P143" s="137">
        <f>[2]datos!AW385</f>
        <v>78.661279991000001</v>
      </c>
      <c r="Q143" s="137">
        <f>[2]datos!AZ385</f>
        <v>91.796919095199996</v>
      </c>
      <c r="R143" s="137">
        <f>[2]datos!BC385</f>
        <v>72.052854526600001</v>
      </c>
      <c r="S143" s="137">
        <f>[2]datos!BF385</f>
        <v>77.263562032799996</v>
      </c>
      <c r="T143" s="137">
        <f>[2]datos!BI385</f>
        <v>87.357448955999999</v>
      </c>
      <c r="U143" s="137">
        <f>[2]datos!BL385</f>
        <v>99.541712684299995</v>
      </c>
      <c r="V143" s="137">
        <f>[2]datos!BO385</f>
        <v>95.432847658100002</v>
      </c>
      <c r="W143" s="137">
        <f>[2]datos!BR385</f>
        <v>127.1131397141</v>
      </c>
      <c r="X143" s="137">
        <f>[2]datos!BU385</f>
        <v>104.18198410700001</v>
      </c>
      <c r="Y143" s="137">
        <f>[2]datos!BX385</f>
        <v>106.8557832062</v>
      </c>
      <c r="Z143" s="137">
        <f>[2]datos!CA385</f>
        <v>97.736145929299994</v>
      </c>
      <c r="AA143" s="137">
        <f>[2]datos!CD385</f>
        <v>103.7824677931</v>
      </c>
      <c r="AB143" s="137">
        <f>[2]datos!CG385</f>
        <v>94.923908990499996</v>
      </c>
      <c r="AC143" s="137">
        <f>[2]datos!CJ385</f>
        <v>100.2890133587</v>
      </c>
      <c r="AD143" s="137">
        <f>[2]datos!CM385</f>
        <v>118.0871621032</v>
      </c>
      <c r="AE143" s="137">
        <f>[2]datos!CP385</f>
        <v>121.3186162339</v>
      </c>
      <c r="AF143" s="137">
        <f>[2]datos!CS385</f>
        <v>106.601327084</v>
      </c>
      <c r="AG143" s="137">
        <f>[2]datos!CV385</f>
        <v>88.227158443999997</v>
      </c>
      <c r="AH143" s="137">
        <f>[2]datos!CY385</f>
        <v>128.00138745890001</v>
      </c>
      <c r="AI143" s="137">
        <f>[3]Datos!E385</f>
        <v>106.59390634858801</v>
      </c>
    </row>
    <row r="144" spans="1:35" x14ac:dyDescent="0.25">
      <c r="A144" s="295">
        <v>45597</v>
      </c>
      <c r="B144" s="137">
        <f>[2]datos!D386</f>
        <v>101.5334814232</v>
      </c>
      <c r="C144" s="137">
        <f>[2]datos!G386</f>
        <v>90.276767527600001</v>
      </c>
      <c r="D144" s="137">
        <f>[2]datos!J386</f>
        <v>89.922243432000002</v>
      </c>
      <c r="E144" s="137">
        <f>[2]datos!M386</f>
        <v>85.475517997099999</v>
      </c>
      <c r="F144" s="137">
        <f>[2]datos!P386</f>
        <v>117.0447372876</v>
      </c>
      <c r="G144" s="137">
        <f>[2]datos!S386</f>
        <v>67.659551552699995</v>
      </c>
      <c r="H144" s="137">
        <f>[2]datos!V386</f>
        <v>67.659551552699995</v>
      </c>
      <c r="I144" s="137">
        <f>[2]datos!AB386</f>
        <v>101.7598472976</v>
      </c>
      <c r="J144" s="137">
        <f>[2]datos!AE386</f>
        <v>100.1310935856</v>
      </c>
      <c r="K144" s="137">
        <f>[2]datos!AH386</f>
        <v>108.8088379149</v>
      </c>
      <c r="L144" s="137">
        <f>[2]datos!AK386</f>
        <v>105.1544245108</v>
      </c>
      <c r="M144" s="137">
        <f>[2]datos!AN386</f>
        <v>106.82608767249999</v>
      </c>
      <c r="N144" s="137">
        <f>[2]datos!AQ386</f>
        <v>108.4438980664</v>
      </c>
      <c r="O144" s="137">
        <f>[2]datos!AT386</f>
        <v>103.3072426123</v>
      </c>
      <c r="P144" s="137">
        <f>[2]datos!AW386</f>
        <v>79.570002715399994</v>
      </c>
      <c r="Q144" s="137">
        <f>[2]datos!AZ386</f>
        <v>92.968970632500003</v>
      </c>
      <c r="R144" s="137">
        <f>[2]datos!BC386</f>
        <v>71.492460265999995</v>
      </c>
      <c r="S144" s="137">
        <f>[2]datos!BF386</f>
        <v>77.548879732200007</v>
      </c>
      <c r="T144" s="137">
        <f>[2]datos!BI386</f>
        <v>87.110431485299998</v>
      </c>
      <c r="U144" s="137">
        <f>[2]datos!BL386</f>
        <v>101.0829175666</v>
      </c>
      <c r="V144" s="137">
        <f>[2]datos!BO386</f>
        <v>97.516614295599993</v>
      </c>
      <c r="W144" s="137">
        <f>[2]datos!BR386</f>
        <v>111.6041390606</v>
      </c>
      <c r="X144" s="137">
        <f>[2]datos!BU386</f>
        <v>104.7952436449</v>
      </c>
      <c r="Y144" s="137">
        <f>[2]datos!BX386</f>
        <v>106.2202268302</v>
      </c>
      <c r="Z144" s="137">
        <f>[2]datos!CA386</f>
        <v>96.200395867300003</v>
      </c>
      <c r="AA144" s="137">
        <f>[2]datos!CD386</f>
        <v>99.187850187799995</v>
      </c>
      <c r="AB144" s="137">
        <f>[2]datos!CG386</f>
        <v>95.605832184999997</v>
      </c>
      <c r="AC144" s="137">
        <f>[2]datos!CJ386</f>
        <v>103.1777567682</v>
      </c>
      <c r="AD144" s="137">
        <f>[2]datos!CM386</f>
        <v>117.9989002639</v>
      </c>
      <c r="AE144" s="137">
        <f>[2]datos!CP386</f>
        <v>117.40804091530001</v>
      </c>
      <c r="AF144" s="137">
        <f>[2]datos!CS386</f>
        <v>108.33200790159999</v>
      </c>
      <c r="AG144" s="137">
        <f>[2]datos!CV386</f>
        <v>89.371943653900004</v>
      </c>
      <c r="AH144" s="137">
        <f>[2]datos!CY386</f>
        <v>133.12163543560001</v>
      </c>
      <c r="AI144" s="137">
        <f>[3]Datos!E386</f>
        <v>106.25574118432699</v>
      </c>
    </row>
    <row r="145" spans="1:35" x14ac:dyDescent="0.25">
      <c r="A145" s="295">
        <v>45627</v>
      </c>
      <c r="B145" s="137">
        <f>[2]datos!D387</f>
        <v>100.24287418820001</v>
      </c>
      <c r="C145" s="137">
        <f>[2]datos!G387</f>
        <v>89.337748084300003</v>
      </c>
      <c r="D145" s="137">
        <f>[2]datos!J387</f>
        <v>87.9743999067</v>
      </c>
      <c r="E145" s="137">
        <f>[2]datos!M387</f>
        <v>86.4980358153</v>
      </c>
      <c r="F145" s="137">
        <f>[2]datos!P387</f>
        <v>111.8759967859</v>
      </c>
      <c r="G145" s="137">
        <f>[2]datos!S387</f>
        <v>66.292511702499993</v>
      </c>
      <c r="H145" s="137">
        <f>[2]datos!V387</f>
        <v>66.292511702499993</v>
      </c>
      <c r="I145" s="137">
        <f>[2]datos!AB387</f>
        <v>99.494292438499997</v>
      </c>
      <c r="J145" s="137">
        <f>[2]datos!AE387</f>
        <v>97.720906001000003</v>
      </c>
      <c r="K145" s="137">
        <f>[2]datos!AH387</f>
        <v>105.333491221</v>
      </c>
      <c r="L145" s="137">
        <f>[2]datos!AK387</f>
        <v>103.1135541701</v>
      </c>
      <c r="M145" s="137">
        <f>[2]datos!AN387</f>
        <v>105.859129552</v>
      </c>
      <c r="N145" s="137">
        <f>[2]datos!AQ387</f>
        <v>108.11711565349999</v>
      </c>
      <c r="O145" s="137">
        <f>[2]datos!AT387</f>
        <v>103.95351137820001</v>
      </c>
      <c r="P145" s="137">
        <f>[2]datos!AW387</f>
        <v>79.302203320299995</v>
      </c>
      <c r="Q145" s="137">
        <f>[2]datos!AZ387</f>
        <v>93.630240316799998</v>
      </c>
      <c r="R145" s="137">
        <f>[2]datos!BC387</f>
        <v>72.350282717799999</v>
      </c>
      <c r="S145" s="137">
        <f>[2]datos!BF387</f>
        <v>78.282872909999995</v>
      </c>
      <c r="T145" s="137">
        <f>[2]datos!BI387</f>
        <v>85.432651073000002</v>
      </c>
      <c r="U145" s="137">
        <f>[2]datos!BL387</f>
        <v>100.8636237348</v>
      </c>
      <c r="V145" s="137">
        <f>[2]datos!BO387</f>
        <v>107.7627386045</v>
      </c>
      <c r="W145" s="137">
        <f>[2]datos!BR387</f>
        <v>132.3963977697</v>
      </c>
      <c r="X145" s="137">
        <f>[2]datos!BU387</f>
        <v>104.60222646930001</v>
      </c>
      <c r="Y145" s="137">
        <f>[2]datos!BX387</f>
        <v>106.5340875155</v>
      </c>
      <c r="Z145" s="137">
        <f>[2]datos!CA387</f>
        <v>96.468955634699995</v>
      </c>
      <c r="AA145" s="137">
        <f>[2]datos!CD387</f>
        <v>97.976748741500003</v>
      </c>
      <c r="AB145" s="137">
        <f>[2]datos!CG387</f>
        <v>94.912462547299995</v>
      </c>
      <c r="AC145" s="137">
        <f>[2]datos!CJ387</f>
        <v>101.3220297996</v>
      </c>
      <c r="AD145" s="137">
        <f>[2]datos!CM387</f>
        <v>116.497658813</v>
      </c>
      <c r="AE145" s="137">
        <f>[2]datos!CP387</f>
        <v>121.1857192069</v>
      </c>
      <c r="AF145" s="137">
        <f>[2]datos!CS387</f>
        <v>102.80209819780001</v>
      </c>
      <c r="AG145" s="137">
        <f>[2]datos!CV387</f>
        <v>87.985480992000006</v>
      </c>
      <c r="AH145" s="137">
        <f>[2]datos!CY387</f>
        <v>138.77062256670001</v>
      </c>
      <c r="AI145" s="137">
        <f>[3]Datos!E387</f>
        <v>106.61871817424699</v>
      </c>
    </row>
    <row r="146" spans="1:35" x14ac:dyDescent="0.25">
      <c r="A146" s="295">
        <v>45658</v>
      </c>
      <c r="B146" s="137">
        <f>[2]datos!D388</f>
        <v>99.974323784199996</v>
      </c>
      <c r="C146" s="137">
        <f>[2]datos!G388</f>
        <v>87.329843802599996</v>
      </c>
      <c r="D146" s="137">
        <f>[2]datos!J388</f>
        <v>87.330349947399995</v>
      </c>
      <c r="E146" s="137">
        <f>[2]datos!M388</f>
        <v>86.900424966299994</v>
      </c>
      <c r="F146" s="137">
        <f>[2]datos!P388</f>
        <v>91.514722988900004</v>
      </c>
      <c r="G146" s="137">
        <f>[2]datos!S388</f>
        <v>66.524609959599999</v>
      </c>
      <c r="H146" s="137">
        <f>[2]datos!V388</f>
        <v>66.524609959599999</v>
      </c>
      <c r="I146" s="137">
        <f>[2]datos!AB388</f>
        <v>99.534771035299997</v>
      </c>
      <c r="J146" s="137">
        <f>[2]datos!AE388</f>
        <v>97.8194617451</v>
      </c>
      <c r="K146" s="137">
        <f>[2]datos!AH388</f>
        <v>101.9952337484</v>
      </c>
      <c r="L146" s="137">
        <f>[2]datos!AK388</f>
        <v>105.34979631580001</v>
      </c>
      <c r="M146" s="137">
        <f>[2]datos!AN388</f>
        <v>105.7463043353</v>
      </c>
      <c r="N146" s="137">
        <f>[2]datos!AQ388</f>
        <v>107.9588615995</v>
      </c>
      <c r="O146" s="137">
        <f>[2]datos!AT388</f>
        <v>105.4967753812</v>
      </c>
      <c r="P146" s="137">
        <f>[2]datos!AW388</f>
        <v>78.208626662300006</v>
      </c>
      <c r="Q146" s="137">
        <f>[2]datos!AZ388</f>
        <v>94.224653793399995</v>
      </c>
      <c r="R146" s="137">
        <f>[2]datos!BC388</f>
        <v>72.613807171999994</v>
      </c>
      <c r="S146" s="137">
        <f>[2]datos!BF388</f>
        <v>77.102641292000001</v>
      </c>
      <c r="T146" s="137">
        <f>[2]datos!BI388</f>
        <v>84.9923413649</v>
      </c>
      <c r="U146" s="137">
        <f>[2]datos!BL388</f>
        <v>102.3705021192</v>
      </c>
      <c r="V146" s="137">
        <f>[2]datos!BO388</f>
        <v>100.8288088269</v>
      </c>
      <c r="W146" s="137">
        <f>[2]datos!BR388</f>
        <v>127.6741290729</v>
      </c>
      <c r="X146" s="137">
        <f>[2]datos!BU388</f>
        <v>103.9507919822</v>
      </c>
      <c r="Y146" s="137">
        <f>[2]datos!BX388</f>
        <v>108.57978345150001</v>
      </c>
      <c r="Z146" s="137">
        <f>[2]datos!CA388</f>
        <v>96.894498838600001</v>
      </c>
      <c r="AA146" s="137">
        <f>[2]datos!CD388</f>
        <v>99.402526959900001</v>
      </c>
      <c r="AB146" s="137">
        <f>[2]datos!CG388</f>
        <v>95.423487941600001</v>
      </c>
      <c r="AC146" s="137">
        <f>[2]datos!CJ388</f>
        <v>97.176948374899993</v>
      </c>
      <c r="AD146" s="137">
        <f>[2]datos!CM388</f>
        <v>118.8701504143</v>
      </c>
      <c r="AE146" s="137">
        <f>[2]datos!CP388</f>
        <v>120.5492758812</v>
      </c>
      <c r="AF146" s="137">
        <f>[2]datos!CS388</f>
        <v>101.7642358473</v>
      </c>
      <c r="AG146" s="137">
        <f>[2]datos!CV388</f>
        <v>85.794758793300005</v>
      </c>
      <c r="AH146" s="137">
        <f>[2]datos!CY388</f>
        <v>125.7805230005</v>
      </c>
      <c r="AI146" s="137">
        <f>[3]Datos!E388</f>
        <v>106.34359044010399</v>
      </c>
    </row>
    <row r="147" spans="1:35" x14ac:dyDescent="0.25">
      <c r="A147" s="295">
        <v>45689</v>
      </c>
      <c r="B147" s="137">
        <f>[2]datos!D389</f>
        <v>102.08971003000001</v>
      </c>
      <c r="C147" s="137">
        <f>[2]datos!G389</f>
        <v>88.214022553299998</v>
      </c>
      <c r="D147" s="137">
        <f>[2]datos!J389</f>
        <v>88.364989986400005</v>
      </c>
      <c r="E147" s="137">
        <f>[2]datos!M389</f>
        <v>89.661784834599999</v>
      </c>
      <c r="F147" s="137">
        <f>[2]datos!P389</f>
        <v>77.038160413300005</v>
      </c>
      <c r="G147" s="137">
        <f>[2]datos!S389</f>
        <v>66.805952486999999</v>
      </c>
      <c r="H147" s="137">
        <f>[2]datos!V389</f>
        <v>66.805952486999999</v>
      </c>
      <c r="I147" s="137">
        <f>[2]datos!AB389</f>
        <v>103.0457493488</v>
      </c>
      <c r="J147" s="137">
        <f>[2]datos!AE389</f>
        <v>102.6252700098</v>
      </c>
      <c r="K147" s="137">
        <f>[2]datos!AH389</f>
        <v>101.82244735339999</v>
      </c>
      <c r="L147" s="137">
        <f>[2]datos!AK389</f>
        <v>103.98079679919999</v>
      </c>
      <c r="M147" s="137">
        <f>[2]datos!AN389</f>
        <v>107.801531006</v>
      </c>
      <c r="N147" s="137">
        <f>[2]datos!AQ389</f>
        <v>108.6857418649</v>
      </c>
      <c r="O147" s="137">
        <f>[2]datos!AT389</f>
        <v>106.26422088379999</v>
      </c>
      <c r="P147" s="137">
        <f>[2]datos!AW389</f>
        <v>79.089956048900007</v>
      </c>
      <c r="Q147" s="137">
        <f>[2]datos!AZ389</f>
        <v>94.068548446099996</v>
      </c>
      <c r="R147" s="137">
        <f>[2]datos!BC389</f>
        <v>72.415763458200004</v>
      </c>
      <c r="S147" s="137">
        <f>[2]datos!BF389</f>
        <v>77.318978312499993</v>
      </c>
      <c r="T147" s="137">
        <f>[2]datos!BI389</f>
        <v>85.808865434099999</v>
      </c>
      <c r="U147" s="137">
        <f>[2]datos!BL389</f>
        <v>103.4576867044</v>
      </c>
      <c r="V147" s="137">
        <f>[2]datos!BO389</f>
        <v>102.2160936941</v>
      </c>
      <c r="W147" s="137">
        <f>[2]datos!BR389</f>
        <v>132.54675032509999</v>
      </c>
      <c r="X147" s="137">
        <f>[2]datos!BU389</f>
        <v>106.0140244066</v>
      </c>
      <c r="Y147" s="137">
        <f>[2]datos!BX389</f>
        <v>109.24061666430001</v>
      </c>
      <c r="Z147" s="137">
        <f>[2]datos!CA389</f>
        <v>96.426820392099998</v>
      </c>
      <c r="AA147" s="137">
        <f>[2]datos!CD389</f>
        <v>101.2213263499</v>
      </c>
      <c r="AB147" s="137">
        <f>[2]datos!CG389</f>
        <v>101.0390963709</v>
      </c>
      <c r="AC147" s="137">
        <f>[2]datos!CJ389</f>
        <v>102.42382859600001</v>
      </c>
      <c r="AD147" s="137">
        <f>[2]datos!CM389</f>
        <v>119.53068790339999</v>
      </c>
      <c r="AE147" s="137">
        <f>[2]datos!CP389</f>
        <v>123.9728135271</v>
      </c>
      <c r="AF147" s="137">
        <f>[2]datos!CS389</f>
        <v>105.150568277</v>
      </c>
      <c r="AG147" s="137">
        <f>[2]datos!CV389</f>
        <v>87.132128434899997</v>
      </c>
      <c r="AH147" s="137">
        <f>[2]datos!CY389</f>
        <v>142.31920573720001</v>
      </c>
      <c r="AI147" s="137">
        <f>[3]Datos!E389</f>
        <v>109.60319134679099</v>
      </c>
    </row>
    <row r="148" spans="1:35" x14ac:dyDescent="0.25">
      <c r="A148" s="295">
        <v>45717</v>
      </c>
      <c r="B148" s="137">
        <f>[2]datos!D390</f>
        <v>101.3677553066</v>
      </c>
      <c r="C148" s="137">
        <f>[2]datos!G390</f>
        <v>86.042544335000002</v>
      </c>
      <c r="D148" s="137">
        <f>[2]datos!J390</f>
        <v>86.284285742600005</v>
      </c>
      <c r="E148" s="137">
        <f>[2]datos!M390</f>
        <v>86.448571848499995</v>
      </c>
      <c r="F148" s="137">
        <f>[2]datos!P390</f>
        <v>79.190115149899995</v>
      </c>
      <c r="G148" s="137">
        <f>[2]datos!S390</f>
        <v>66.088310661999998</v>
      </c>
      <c r="H148" s="137">
        <f>[2]datos!V390</f>
        <v>66.088310661999998</v>
      </c>
      <c r="I148" s="137">
        <f>[2]datos!AB390</f>
        <v>103.93007046789999</v>
      </c>
      <c r="J148" s="137">
        <f>[2]datos!AE390</f>
        <v>103.9328274663</v>
      </c>
      <c r="K148" s="137">
        <f>[2]datos!AH390</f>
        <v>102.41081423280001</v>
      </c>
      <c r="L148" s="137">
        <f>[2]datos!AK390</f>
        <v>104.8504614764</v>
      </c>
      <c r="M148" s="137">
        <f>[2]datos!AN390</f>
        <v>106.6138851166</v>
      </c>
      <c r="N148" s="137">
        <f>[2]datos!AQ390</f>
        <v>108.8120786825</v>
      </c>
      <c r="O148" s="137">
        <f>[2]datos!AT390</f>
        <v>104.16643092549999</v>
      </c>
      <c r="P148" s="137">
        <f>[2]datos!AW390</f>
        <v>78.800331878600005</v>
      </c>
      <c r="Q148" s="137">
        <f>[2]datos!AZ390</f>
        <v>93.286251618999998</v>
      </c>
      <c r="R148" s="137">
        <f>[2]datos!BC390</f>
        <v>70.489391925299998</v>
      </c>
      <c r="S148" s="137">
        <f>[2]datos!BF390</f>
        <v>75.218431838399994</v>
      </c>
      <c r="T148" s="137">
        <f>[2]datos!BI390</f>
        <v>83.664689933299996</v>
      </c>
      <c r="U148" s="137">
        <f>[2]datos!BL390</f>
        <v>99.055975900299998</v>
      </c>
      <c r="V148" s="137">
        <f>[2]datos!BO390</f>
        <v>98.436641387600005</v>
      </c>
      <c r="W148" s="137">
        <f>[2]datos!BR390</f>
        <v>131.11461009039999</v>
      </c>
      <c r="X148" s="137">
        <f>[2]datos!BU390</f>
        <v>103.1994739316</v>
      </c>
      <c r="Y148" s="137">
        <f>[2]datos!BX390</f>
        <v>107.28429239250001</v>
      </c>
      <c r="Z148" s="137">
        <f>[2]datos!CA390</f>
        <v>96.066415341199999</v>
      </c>
      <c r="AA148" s="137">
        <f>[2]datos!CD390</f>
        <v>98.2789177306</v>
      </c>
      <c r="AB148" s="137">
        <f>[2]datos!CG390</f>
        <v>95.056103691999994</v>
      </c>
      <c r="AC148" s="137">
        <f>[2]datos!CJ390</f>
        <v>103.925602896</v>
      </c>
      <c r="AD148" s="137">
        <f>[2]datos!CM390</f>
        <v>118.8777892211</v>
      </c>
      <c r="AE148" s="137">
        <f>[2]datos!CP390</f>
        <v>121.2221061673</v>
      </c>
      <c r="AF148" s="137">
        <f>[2]datos!CS390</f>
        <v>103.69909275729999</v>
      </c>
      <c r="AG148" s="137">
        <f>[2]datos!CV390</f>
        <v>87.231954149000003</v>
      </c>
      <c r="AH148" s="137">
        <f>[2]datos!CY390</f>
        <v>145.87974012940001</v>
      </c>
      <c r="AI148" s="137">
        <f>[3]Datos!E390</f>
        <v>107.83154513669901</v>
      </c>
    </row>
    <row r="149" spans="1:35" x14ac:dyDescent="0.25">
      <c r="A149" s="295">
        <v>45748</v>
      </c>
      <c r="B149" s="137">
        <f>[2]datos!D391</f>
        <v>101.23986675800001</v>
      </c>
      <c r="C149" s="137">
        <f>[2]datos!G391</f>
        <v>87.360793282700001</v>
      </c>
      <c r="D149" s="137">
        <f>[2]datos!J391</f>
        <v>87.224147775500001</v>
      </c>
      <c r="E149" s="137">
        <f>[2]datos!M391</f>
        <v>87.4061846237</v>
      </c>
      <c r="F149" s="137">
        <f>[2]datos!P391</f>
        <v>88.270794993999999</v>
      </c>
      <c r="G149" s="137">
        <f>[2]datos!S391</f>
        <v>66.258876262800001</v>
      </c>
      <c r="H149" s="137">
        <f>[2]datos!V391</f>
        <v>66.258876262800001</v>
      </c>
      <c r="I149" s="137">
        <f>[2]datos!AB391</f>
        <v>101.0332098395</v>
      </c>
      <c r="J149" s="137">
        <f>[2]datos!AE391</f>
        <v>98.664306941999996</v>
      </c>
      <c r="K149" s="137">
        <f>[2]datos!AH391</f>
        <v>104.4786942028</v>
      </c>
      <c r="L149" s="137">
        <f>[2]datos!AK391</f>
        <v>106.2210409528</v>
      </c>
      <c r="M149" s="137">
        <f>[2]datos!AN391</f>
        <v>107.18357956849999</v>
      </c>
      <c r="N149" s="137">
        <f>[2]datos!AQ391</f>
        <v>108.9390158966</v>
      </c>
      <c r="O149" s="137">
        <f>[2]datos!AT391</f>
        <v>104.7254664853</v>
      </c>
      <c r="P149" s="137">
        <f>[2]datos!AW391</f>
        <v>78.839801473600005</v>
      </c>
      <c r="Q149" s="137">
        <f>[2]datos!AZ391</f>
        <v>95.683242777800004</v>
      </c>
      <c r="R149" s="137">
        <f>[2]datos!BC391</f>
        <v>69.422813891600001</v>
      </c>
      <c r="S149" s="137">
        <f>[2]datos!BF391</f>
        <v>76.651417016699995</v>
      </c>
      <c r="T149" s="137">
        <f>[2]datos!BI391</f>
        <v>80.6754001738</v>
      </c>
      <c r="U149" s="137">
        <f>[2]datos!BL391</f>
        <v>100.39184762710001</v>
      </c>
      <c r="V149" s="137">
        <f>[2]datos!BO391</f>
        <v>98.930230379700006</v>
      </c>
      <c r="W149" s="137">
        <f>[2]datos!BR391</f>
        <v>138.8180610995</v>
      </c>
      <c r="X149" s="137">
        <f>[2]datos!BU391</f>
        <v>101.882265463</v>
      </c>
      <c r="Y149" s="137">
        <f>[2]datos!BX391</f>
        <v>107.2494719675</v>
      </c>
      <c r="Z149" s="137">
        <f>[2]datos!CA391</f>
        <v>97.089258101599995</v>
      </c>
      <c r="AA149" s="137">
        <f>[2]datos!CD391</f>
        <v>99.766048551099999</v>
      </c>
      <c r="AB149" s="137">
        <f>[2]datos!CG391</f>
        <v>95.815069090099996</v>
      </c>
      <c r="AC149" s="137">
        <f>[2]datos!CJ391</f>
        <v>103.46266412120001</v>
      </c>
      <c r="AD149" s="137">
        <f>[2]datos!CM391</f>
        <v>122.75820469769999</v>
      </c>
      <c r="AE149" s="137">
        <f>[2]datos!CP391</f>
        <v>120.99383976510001</v>
      </c>
      <c r="AF149" s="137">
        <f>[2]datos!CS391</f>
        <v>103.5024891966</v>
      </c>
      <c r="AG149" s="137">
        <f>[2]datos!CV391</f>
        <v>87.050935289600005</v>
      </c>
      <c r="AH149" s="137">
        <f>[2]datos!CY391</f>
        <v>147.53364814770001</v>
      </c>
      <c r="AI149" s="137">
        <f>[3]Datos!E391</f>
        <v>108.324150561061</v>
      </c>
    </row>
    <row r="150" spans="1:35" x14ac:dyDescent="0.25">
      <c r="A150" s="295">
        <v>45778</v>
      </c>
      <c r="B150" s="137">
        <f>[2]datos!D392</f>
        <v>101.77970464880001</v>
      </c>
      <c r="C150" s="137">
        <f>[2]datos!G392</f>
        <v>86.636624960299997</v>
      </c>
      <c r="D150" s="137">
        <f>[2]datos!J392</f>
        <v>87.846779359400003</v>
      </c>
      <c r="E150" s="137">
        <f>[2]datos!M392</f>
        <v>85.582711872700003</v>
      </c>
      <c r="F150" s="137">
        <f>[2]datos!P392</f>
        <v>75.148607139099994</v>
      </c>
      <c r="G150" s="137">
        <f>[2]datos!S392</f>
        <v>66.427711611899994</v>
      </c>
      <c r="H150" s="137">
        <f>[2]datos!V392</f>
        <v>66.427711611899994</v>
      </c>
      <c r="I150" s="137">
        <f>[2]datos!AB392</f>
        <v>104.14975552449999</v>
      </c>
      <c r="J150" s="137">
        <f>[2]datos!AE392</f>
        <v>105.0477107202</v>
      </c>
      <c r="K150" s="137">
        <f>[2]datos!AH392</f>
        <v>99.172216607899998</v>
      </c>
      <c r="L150" s="137">
        <f>[2]datos!AK392</f>
        <v>104.3839192818</v>
      </c>
      <c r="M150" s="137">
        <f>[2]datos!AN392</f>
        <v>107.08334362390001</v>
      </c>
      <c r="N150" s="137">
        <f>[2]datos!AQ392</f>
        <v>109.139509671</v>
      </c>
      <c r="O150" s="137">
        <f>[2]datos!AT392</f>
        <v>103.63564386199999</v>
      </c>
      <c r="P150" s="137">
        <f>[2]datos!AW392</f>
        <v>75.931516292500007</v>
      </c>
      <c r="Q150" s="137">
        <f>[2]datos!AZ392</f>
        <v>93.266248325199996</v>
      </c>
      <c r="R150" s="137">
        <f>[2]datos!BC392</f>
        <v>69.893647668400007</v>
      </c>
      <c r="S150" s="137">
        <f>[2]datos!BF392</f>
        <v>75.355042145900001</v>
      </c>
      <c r="T150" s="137">
        <f>[2]datos!BI392</f>
        <v>79.008042362400005</v>
      </c>
      <c r="U150" s="137">
        <f>[2]datos!BL392</f>
        <v>99.495582642100004</v>
      </c>
      <c r="V150" s="137">
        <f>[2]datos!BO392</f>
        <v>99.382886499099996</v>
      </c>
      <c r="W150" s="137">
        <f>[2]datos!BR392</f>
        <v>147.8859641841</v>
      </c>
      <c r="X150" s="137">
        <f>[2]datos!BU392</f>
        <v>102.1222365018</v>
      </c>
      <c r="Y150" s="137">
        <f>[2]datos!BX392</f>
        <v>105.2622107748</v>
      </c>
      <c r="Z150" s="137">
        <f>[2]datos!CA392</f>
        <v>97.028830934499993</v>
      </c>
      <c r="AA150" s="137">
        <f>[2]datos!CD392</f>
        <v>94.872756210199995</v>
      </c>
      <c r="AB150" s="137">
        <f>[2]datos!CG392</f>
        <v>93.979664743499995</v>
      </c>
      <c r="AC150" s="137">
        <f>[2]datos!CJ392</f>
        <v>103.1809153876</v>
      </c>
      <c r="AD150" s="137">
        <f>[2]datos!CM392</f>
        <v>120.5714775174</v>
      </c>
      <c r="AE150" s="137">
        <f>[2]datos!CP392</f>
        <v>118.7094138266</v>
      </c>
      <c r="AF150" s="137">
        <f>[2]datos!CS392</f>
        <v>104.8174479362</v>
      </c>
      <c r="AG150" s="137">
        <f>[2]datos!CV392</f>
        <v>84.082319867400003</v>
      </c>
      <c r="AH150" s="137">
        <f>[2]datos!CY392</f>
        <v>139.69037134929999</v>
      </c>
      <c r="AI150" s="137">
        <f>[3]Datos!E392</f>
        <v>107.859775719225</v>
      </c>
    </row>
    <row r="151" spans="1:35" x14ac:dyDescent="0.25">
      <c r="A151" s="295">
        <v>45809</v>
      </c>
      <c r="B151" s="137">
        <f>[2]datos!D393</f>
        <v>101.41012714839999</v>
      </c>
      <c r="C151" s="137">
        <f>[2]datos!G393</f>
        <v>85.360061025999997</v>
      </c>
      <c r="D151" s="137">
        <f>[2]datos!J393</f>
        <v>87.481782198399998</v>
      </c>
      <c r="E151" s="137">
        <f>[2]datos!M393</f>
        <v>85.596928642600005</v>
      </c>
      <c r="F151" s="137">
        <f>[2]datos!P393</f>
        <v>69.955569589500001</v>
      </c>
      <c r="G151" s="137">
        <f>[2]datos!S393</f>
        <v>66.263880191799998</v>
      </c>
      <c r="H151" s="137">
        <f>[2]datos!V393</f>
        <v>66.263880191799998</v>
      </c>
      <c r="I151" s="137">
        <f>[2]datos!AB393</f>
        <v>103.7073567754</v>
      </c>
      <c r="J151" s="137">
        <f>[2]datos!AE393</f>
        <v>104.504367051</v>
      </c>
      <c r="K151" s="137">
        <f>[2]datos!AH393</f>
        <v>99.202892674799998</v>
      </c>
      <c r="L151" s="137">
        <f>[2]datos!AK393</f>
        <v>104.5914794433</v>
      </c>
      <c r="M151" s="137">
        <f>[2]datos!AN393</f>
        <v>107.02140797440001</v>
      </c>
      <c r="N151" s="137">
        <f>[2]datos!AQ393</f>
        <v>109.0651144549</v>
      </c>
      <c r="O151" s="137">
        <f>[2]datos!AT393</f>
        <v>104.3373011851</v>
      </c>
      <c r="P151" s="137">
        <f>[2]datos!AW393</f>
        <v>75.974023282299996</v>
      </c>
      <c r="Q151" s="137">
        <f>[2]datos!AZ393</f>
        <v>94.259147740499998</v>
      </c>
      <c r="R151" s="137">
        <f>[2]datos!BC393</f>
        <v>67.463369025399999</v>
      </c>
      <c r="S151" s="137">
        <f>[2]datos!BF393</f>
        <v>75.175019735299998</v>
      </c>
      <c r="T151" s="137">
        <f>[2]datos!BI393</f>
        <v>78.776455293799998</v>
      </c>
      <c r="U151" s="137">
        <f>[2]datos!BL393</f>
        <v>98.6449439047</v>
      </c>
      <c r="V151" s="137">
        <f>[2]datos!BO393</f>
        <v>94.7759672456</v>
      </c>
      <c r="W151" s="137">
        <f>[2]datos!BR393</f>
        <v>158.86956719010001</v>
      </c>
      <c r="X151" s="137">
        <f>[2]datos!BU393</f>
        <v>100.6276330856</v>
      </c>
      <c r="Y151" s="137">
        <f>[2]datos!BX393</f>
        <v>106.35991420569999</v>
      </c>
      <c r="Z151" s="137">
        <f>[2]datos!CA393</f>
        <v>97.633985498399994</v>
      </c>
      <c r="AA151" s="137">
        <f>[2]datos!CD393</f>
        <v>99.355630060899998</v>
      </c>
      <c r="AB151" s="137">
        <f>[2]datos!CG393</f>
        <v>92.947999038800006</v>
      </c>
      <c r="AC151" s="137">
        <f>[2]datos!CJ393</f>
        <v>101.80060355329999</v>
      </c>
      <c r="AD151" s="137">
        <f>[2]datos!CM393</f>
        <v>120.83453818620001</v>
      </c>
      <c r="AE151" s="137">
        <f>[2]datos!CP393</f>
        <v>122.0676175391</v>
      </c>
      <c r="AF151" s="137">
        <f>[2]datos!CS393</f>
        <v>104.0185215149</v>
      </c>
      <c r="AG151" s="137">
        <f>[2]datos!CV393</f>
        <v>86.271396033299993</v>
      </c>
      <c r="AH151" s="137">
        <f>[2]datos!CY393</f>
        <v>136.90467778819999</v>
      </c>
      <c r="AI151" s="137">
        <f>[3]Datos!E393</f>
        <v>108.313561811342</v>
      </c>
    </row>
    <row r="152" spans="1:35" x14ac:dyDescent="0.25">
      <c r="A152" s="295">
        <v>45839</v>
      </c>
      <c r="B152" s="137">
        <f>[2]datos!D394</f>
        <v>100.35428177830001</v>
      </c>
      <c r="C152" s="137">
        <f>[2]datos!G394</f>
        <v>87.802509026500005</v>
      </c>
      <c r="D152" s="137">
        <f>[2]datos!J394</f>
        <v>88.457329514600005</v>
      </c>
      <c r="E152" s="137">
        <f>[2]datos!M394</f>
        <v>88.465363566500002</v>
      </c>
      <c r="F152" s="137">
        <f>[2]datos!P394</f>
        <v>81.089831294600003</v>
      </c>
      <c r="G152" s="137">
        <f>[2]datos!S394</f>
        <v>66.2703398652</v>
      </c>
      <c r="H152" s="137">
        <f>[2]datos!V394</f>
        <v>66.2703398652</v>
      </c>
      <c r="I152" s="137">
        <f>[2]datos!AB394</f>
        <v>102.99435788149999</v>
      </c>
      <c r="J152" s="137">
        <f>[2]datos!AE394</f>
        <v>104.1169522447</v>
      </c>
      <c r="K152" s="137">
        <f>[2]datos!AH394</f>
        <v>97.334071397800003</v>
      </c>
      <c r="L152" s="137">
        <f>[2]datos!AK394</f>
        <v>103.186790722</v>
      </c>
      <c r="M152" s="137">
        <f>[2]datos!AN394</f>
        <v>105.3564268066</v>
      </c>
      <c r="N152" s="137">
        <f>[2]datos!AQ394</f>
        <v>109.1590415293</v>
      </c>
      <c r="O152" s="137">
        <f>[2]datos!AT394</f>
        <v>102.66388748</v>
      </c>
      <c r="P152" s="137">
        <f>[2]datos!AW394</f>
        <v>74.995413419299993</v>
      </c>
      <c r="Q152" s="137">
        <f>[2]datos!AZ394</f>
        <v>92.069572310400005</v>
      </c>
      <c r="R152" s="137">
        <f>[2]datos!BC394</f>
        <v>68.132437291399995</v>
      </c>
      <c r="S152" s="137">
        <f>[2]datos!BF394</f>
        <v>75.805946200899996</v>
      </c>
      <c r="T152" s="137">
        <f>[2]datos!BI394</f>
        <v>80.729835940399994</v>
      </c>
      <c r="U152" s="137">
        <f>[2]datos!BL394</f>
        <v>98.409177768899994</v>
      </c>
      <c r="V152" s="137">
        <f>[2]datos!BO394</f>
        <v>93.391058261799998</v>
      </c>
      <c r="W152" s="137">
        <f>[2]datos!BR394</f>
        <v>151.57679118830001</v>
      </c>
      <c r="X152" s="137">
        <f>[2]datos!BU394</f>
        <v>101.7952275172</v>
      </c>
      <c r="Y152" s="137">
        <f>[2]datos!BX394</f>
        <v>106.00822800740001</v>
      </c>
      <c r="Z152" s="137">
        <f>[2]datos!CA394</f>
        <v>97.926709074900003</v>
      </c>
      <c r="AA152" s="137">
        <f>[2]datos!CD394</f>
        <v>100.55892524630001</v>
      </c>
      <c r="AB152" s="137">
        <f>[2]datos!CG394</f>
        <v>92.950949214600001</v>
      </c>
      <c r="AC152" s="137">
        <f>[2]datos!CJ394</f>
        <v>102.64441571010001</v>
      </c>
      <c r="AD152" s="137">
        <f>[2]datos!CM394</f>
        <v>116.5820312354</v>
      </c>
      <c r="AE152" s="137">
        <f>[2]datos!CP394</f>
        <v>118.2647457991</v>
      </c>
      <c r="AF152" s="137">
        <f>[2]datos!CS394</f>
        <v>99.536702551499999</v>
      </c>
      <c r="AG152" s="137">
        <f>[2]datos!CV394</f>
        <v>87.7093389188</v>
      </c>
      <c r="AH152" s="137">
        <f>[2]datos!CY394</f>
        <v>135.45664499750001</v>
      </c>
      <c r="AI152" s="137">
        <f>[3]Datos!E394</f>
        <v>106.801516387718</v>
      </c>
    </row>
    <row r="153" spans="1:35" x14ac:dyDescent="0.25">
      <c r="A153" s="295">
        <v>45870</v>
      </c>
      <c r="B153" s="137">
        <f>[2]datos!D395</f>
        <v>100.1496953868</v>
      </c>
      <c r="C153" s="137">
        <f>[2]datos!G395</f>
        <v>88.092274412400002</v>
      </c>
      <c r="D153" s="137">
        <f>[2]datos!J395</f>
        <v>88.377076257599995</v>
      </c>
      <c r="E153" s="137">
        <f>[2]datos!M395</f>
        <v>86.266861383800006</v>
      </c>
      <c r="F153" s="137">
        <f>[2]datos!P395</f>
        <v>92.509237260000006</v>
      </c>
      <c r="G153" s="137">
        <f>[2]datos!S395</f>
        <v>67.023428637500004</v>
      </c>
      <c r="H153" s="137">
        <f>[2]datos!V395</f>
        <v>67.023428637500004</v>
      </c>
      <c r="I153" s="137">
        <f>[2]datos!AB395</f>
        <v>101.08118075989999</v>
      </c>
      <c r="J153" s="137">
        <f>[2]datos!AE395</f>
        <v>102.5339322013</v>
      </c>
      <c r="K153" s="137">
        <f>[2]datos!AH395</f>
        <v>92.467704382099996</v>
      </c>
      <c r="L153" s="137">
        <f>[2]datos!AK395</f>
        <v>103.3733573018</v>
      </c>
      <c r="M153" s="137">
        <f>[2]datos!AN395</f>
        <v>105.4298872782</v>
      </c>
      <c r="N153" s="137">
        <f>[2]datos!AQ395</f>
        <v>110.0535474549</v>
      </c>
      <c r="O153" s="137">
        <f>[2]datos!AT395</f>
        <v>103.3468193739</v>
      </c>
      <c r="P153" s="137">
        <f>[2]datos!AW395</f>
        <v>74.523646099000004</v>
      </c>
      <c r="Q153" s="137">
        <f>[2]datos!AZ395</f>
        <v>92.489512703499997</v>
      </c>
      <c r="R153" s="137">
        <f>[2]datos!BC395</f>
        <v>67.780431888500004</v>
      </c>
      <c r="S153" s="137">
        <f>[2]datos!BF395</f>
        <v>74.813376165799994</v>
      </c>
      <c r="T153" s="137">
        <f>[2]datos!BI395</f>
        <v>80.699643772200005</v>
      </c>
      <c r="U153" s="137">
        <f>[2]datos!BL395</f>
        <v>96.848687687699993</v>
      </c>
      <c r="V153" s="137">
        <f>[2]datos!BO395</f>
        <v>94.254475307299998</v>
      </c>
      <c r="W153" s="137">
        <f>[2]datos!BR395</f>
        <v>151.7331845983</v>
      </c>
      <c r="X153" s="137">
        <f>[2]datos!BU395</f>
        <v>101.6211781411</v>
      </c>
      <c r="Y153" s="137">
        <f>[2]datos!BX395</f>
        <v>107.35689836500001</v>
      </c>
      <c r="Z153" s="137">
        <f>[2]datos!CA395</f>
        <v>98.088313225500002</v>
      </c>
      <c r="AA153" s="137">
        <f>[2]datos!CD395</f>
        <v>100.4484213918</v>
      </c>
      <c r="AB153" s="137">
        <f>[2]datos!CG395</f>
        <v>92.107859202499995</v>
      </c>
      <c r="AC153" s="137">
        <f>[2]datos!CJ395</f>
        <v>102.0012558926</v>
      </c>
      <c r="AD153" s="137">
        <f>[2]datos!CM395</f>
        <v>119.3074343019</v>
      </c>
      <c r="AE153" s="137">
        <f>[2]datos!CP395</f>
        <v>117.055962435</v>
      </c>
      <c r="AF153" s="137">
        <f>[2]datos!CS395</f>
        <v>99.266377702900002</v>
      </c>
      <c r="AG153" s="137">
        <f>[2]datos!CV395</f>
        <v>85.679132955</v>
      </c>
      <c r="AH153" s="137">
        <f>[2]datos!CY395</f>
        <v>140.95437882019999</v>
      </c>
      <c r="AI153" s="137">
        <f>[3]Datos!E395</f>
        <v>107.585708941183</v>
      </c>
    </row>
    <row r="154" spans="1:35" x14ac:dyDescent="0.25">
      <c r="A154" s="295">
        <v>45901</v>
      </c>
      <c r="B154" s="137">
        <f>[2]datos!D396</f>
        <v>99.973690622899994</v>
      </c>
      <c r="C154" s="137">
        <f>[2]datos!G396</f>
        <v>88.746089873800003</v>
      </c>
      <c r="D154" s="137">
        <f>[2]datos!J396</f>
        <v>88.840420158699999</v>
      </c>
      <c r="E154" s="137">
        <f>[2]datos!M396</f>
        <v>87.385525103399999</v>
      </c>
      <c r="F154" s="137">
        <f>[2]datos!P396</f>
        <v>91.868948009099995</v>
      </c>
      <c r="G154" s="137">
        <f>[2]datos!S396</f>
        <v>67.321182363700004</v>
      </c>
      <c r="H154" s="137">
        <f>[2]datos!V396</f>
        <v>67.321182363700004</v>
      </c>
      <c r="I154" s="137">
        <f>[2]datos!AB396</f>
        <v>99.040120681700003</v>
      </c>
      <c r="J154" s="137">
        <f>[2]datos!AE396</f>
        <v>99.544511706899996</v>
      </c>
      <c r="K154" s="137">
        <f>[2]datos!AH396</f>
        <v>91.474083287499994</v>
      </c>
      <c r="L154" s="137">
        <f>[2]datos!AK396</f>
        <v>106.73337996470001</v>
      </c>
      <c r="M154" s="137">
        <f>[2]datos!AN396</f>
        <v>105.6652091401</v>
      </c>
      <c r="N154" s="137">
        <f>[2]datos!AQ396</f>
        <v>109.6916324182</v>
      </c>
      <c r="O154" s="137">
        <f>[2]datos!AT396</f>
        <v>101.8860207821</v>
      </c>
      <c r="P154" s="137">
        <f>[2]datos!AW396</f>
        <v>75.698484426700006</v>
      </c>
      <c r="Q154" s="137">
        <f>[2]datos!AZ396</f>
        <v>91.145714105799996</v>
      </c>
      <c r="R154" s="137">
        <f>[2]datos!BC396</f>
        <v>68.170886708899999</v>
      </c>
      <c r="S154" s="137">
        <f>[2]datos!BF396</f>
        <v>73.984191306900001</v>
      </c>
      <c r="T154" s="137">
        <f>[2]datos!BI396</f>
        <v>79.066325936699997</v>
      </c>
      <c r="U154" s="137">
        <f>[2]datos!BL396</f>
        <v>96.843659942499997</v>
      </c>
      <c r="V154" s="137">
        <f>[2]datos!BO396</f>
        <v>93.059519434400002</v>
      </c>
      <c r="W154" s="137">
        <f>[2]datos!BR396</f>
        <v>162.046137182</v>
      </c>
      <c r="X154" s="137">
        <f>[2]datos!BU396</f>
        <v>100.8931415592</v>
      </c>
      <c r="Y154" s="137">
        <f>[2]datos!BX396</f>
        <v>107.0165240847</v>
      </c>
      <c r="Z154" s="137">
        <f>[2]datos!CA396</f>
        <v>97.420559057700004</v>
      </c>
      <c r="AA154" s="137">
        <f>[2]datos!CD396</f>
        <v>99.860988811799999</v>
      </c>
      <c r="AB154" s="137">
        <f>[2]datos!CG396</f>
        <v>91.607768299900002</v>
      </c>
      <c r="AC154" s="137">
        <f>[2]datos!CJ396</f>
        <v>105.8753357805</v>
      </c>
      <c r="AD154" s="137">
        <f>[2]datos!CM396</f>
        <v>121.9973441703</v>
      </c>
      <c r="AE154" s="137">
        <f>[2]datos!CP396</f>
        <v>116.86964802280001</v>
      </c>
      <c r="AF154" s="137">
        <f>[2]datos!CS396</f>
        <v>97.688646226800003</v>
      </c>
      <c r="AG154" s="137">
        <f>[2]datos!CV396</f>
        <v>82.928964106899997</v>
      </c>
      <c r="AH154" s="137">
        <f>[2]datos!CY396</f>
        <v>136.63769999519999</v>
      </c>
      <c r="AI154" s="137">
        <f>[3]Datos!E396</f>
        <v>108.333211478883</v>
      </c>
    </row>
    <row r="155" spans="1:35" x14ac:dyDescent="0.25">
      <c r="A155" s="295">
        <v>45931</v>
      </c>
      <c r="B155" s="137">
        <f>[2]datos!D397</f>
        <v>100.8813525483</v>
      </c>
      <c r="C155" s="137">
        <f>[2]datos!G397</f>
        <v>89.375640950299996</v>
      </c>
      <c r="D155" s="137">
        <f>[2]datos!J397</f>
        <v>89.469315256200005</v>
      </c>
      <c r="E155" s="137">
        <f>[2]datos!M397</f>
        <v>87.424365972299995</v>
      </c>
      <c r="F155" s="137">
        <f>[2]datos!P397</f>
        <v>90.727328166899994</v>
      </c>
      <c r="G155" s="137">
        <f>[2]datos!S397</f>
        <v>68.399517734400007</v>
      </c>
      <c r="H155" s="137">
        <f>[2]datos!V397</f>
        <v>68.399517734400007</v>
      </c>
      <c r="I155" s="137">
        <f>[2]datos!AB397</f>
        <v>103.2417255493</v>
      </c>
      <c r="J155" s="137">
        <f>[2]datos!AE397</f>
        <v>105.422912232</v>
      </c>
      <c r="K155" s="137">
        <f>[2]datos!AH397</f>
        <v>94.759070881900001</v>
      </c>
      <c r="L155" s="137">
        <f>[2]datos!AK397</f>
        <v>104.94894004939999</v>
      </c>
      <c r="M155" s="137">
        <f>[2]datos!AN397</f>
        <v>105.44693542909999</v>
      </c>
      <c r="N155" s="137">
        <f>[2]datos!AQ397</f>
        <v>109.6547197597</v>
      </c>
      <c r="O155" s="137">
        <f>[2]datos!AT397</f>
        <v>104.68182127350001</v>
      </c>
      <c r="P155" s="137">
        <f>[2]datos!AW397</f>
        <v>78.247944740700007</v>
      </c>
      <c r="Q155" s="137">
        <f>[2]datos!AZ397</f>
        <v>90.859241204300005</v>
      </c>
      <c r="R155" s="137">
        <f>[2]datos!BC397</f>
        <v>71.353439682200005</v>
      </c>
      <c r="S155" s="137">
        <f>[2]datos!BF397</f>
        <v>73.996464062900003</v>
      </c>
      <c r="T155" s="137">
        <f>[2]datos!BI397</f>
        <v>79.989607517600007</v>
      </c>
      <c r="U155" s="137">
        <f>[2]datos!BL397</f>
        <v>97.999780760899995</v>
      </c>
      <c r="V155" s="137">
        <f>[2]datos!BO397</f>
        <v>94.444044267999999</v>
      </c>
      <c r="W155" s="137">
        <f>[2]datos!BR397</f>
        <v>169.8691356372</v>
      </c>
      <c r="X155" s="137">
        <f>[2]datos!BU397</f>
        <v>100.2290875045</v>
      </c>
      <c r="Y155" s="137">
        <f>[2]datos!BX397</f>
        <v>105.5008709621</v>
      </c>
      <c r="Z155" s="137">
        <f>[2]datos!CA397</f>
        <v>97.108004758700005</v>
      </c>
      <c r="AA155" s="137">
        <f>[2]datos!CD397</f>
        <v>97.523821842000004</v>
      </c>
      <c r="AB155" s="137">
        <f>[2]datos!CG397</f>
        <v>92.762697510099997</v>
      </c>
      <c r="AC155" s="137">
        <f>[2]datos!CJ397</f>
        <v>101.89486350759999</v>
      </c>
      <c r="AD155" s="137">
        <f>[2]datos!CM397</f>
        <v>121.28251309860001</v>
      </c>
      <c r="AE155" s="137">
        <f>[2]datos!CP397</f>
        <v>118.94842278500001</v>
      </c>
      <c r="AF155" s="137">
        <f>[2]datos!CS397</f>
        <v>96.164449309899993</v>
      </c>
      <c r="AG155" s="137">
        <f>[2]datos!CV397</f>
        <v>82.660572437200003</v>
      </c>
      <c r="AH155" s="137">
        <f>[2]datos!CY397</f>
        <v>136.48553873809999</v>
      </c>
      <c r="AI155" s="137">
        <f>[3]Datos!E397</f>
        <v>108.381009501672</v>
      </c>
    </row>
    <row r="156" spans="1:35" x14ac:dyDescent="0.25">
      <c r="A156" s="295">
        <v>45962</v>
      </c>
      <c r="B156" s="137">
        <f>[2]datos!D398</f>
        <v>101.53053839019999</v>
      </c>
      <c r="C156" s="137">
        <f>[2]datos!G398</f>
        <v>89.345298738899999</v>
      </c>
      <c r="D156" s="137">
        <f>[2]datos!J398</f>
        <v>89.789500531499996</v>
      </c>
      <c r="E156" s="137">
        <f>[2]datos!M398</f>
        <v>88.312032474899993</v>
      </c>
      <c r="F156" s="137">
        <f>[2]datos!P398</f>
        <v>88.768983010499994</v>
      </c>
      <c r="G156" s="137">
        <f>[2]datos!S398</f>
        <v>68.415284026099997</v>
      </c>
      <c r="H156" s="137">
        <f>[2]datos!V398</f>
        <v>68.415284026099997</v>
      </c>
      <c r="I156" s="137">
        <f>[2]datos!AB398</f>
        <v>104.9836620331</v>
      </c>
      <c r="J156" s="137">
        <f>[2]datos!AE398</f>
        <v>106.9135971324</v>
      </c>
      <c r="K156" s="137">
        <f>[2]datos!AH398</f>
        <v>100.5519119447</v>
      </c>
      <c r="L156" s="137">
        <f>[2]datos!AK398</f>
        <v>101.5457522626</v>
      </c>
      <c r="M156" s="137">
        <f>[2]datos!AN398</f>
        <v>106.03239834030001</v>
      </c>
      <c r="N156" s="137">
        <f>[2]datos!AQ398</f>
        <v>109.5278693421</v>
      </c>
      <c r="O156" s="137">
        <f>[2]datos!AT398</f>
        <v>105.59746129920001</v>
      </c>
      <c r="P156" s="137">
        <f>[2]datos!AW398</f>
        <v>77.352503300600006</v>
      </c>
      <c r="Q156" s="137">
        <f>[2]datos!AZ398</f>
        <v>90.817966784299998</v>
      </c>
      <c r="R156" s="137">
        <f>[2]datos!BC398</f>
        <v>70.422071999799996</v>
      </c>
      <c r="S156" s="137">
        <f>[2]datos!BF398</f>
        <v>74.953373230500006</v>
      </c>
      <c r="T156" s="137">
        <f>[2]datos!BI398</f>
        <v>80.198084941399998</v>
      </c>
      <c r="U156" s="137">
        <f>[2]datos!BL398</f>
        <v>97.588694698599994</v>
      </c>
      <c r="V156" s="137">
        <f>[2]datos!BO398</f>
        <v>97.367626754</v>
      </c>
      <c r="W156" s="137">
        <f>[2]datos!BR398</f>
        <v>181.50640739810001</v>
      </c>
      <c r="X156" s="137">
        <f>[2]datos!BU398</f>
        <v>101.1402517298</v>
      </c>
      <c r="Y156" s="137">
        <f>[2]datos!BX398</f>
        <v>106.0049486278</v>
      </c>
      <c r="Z156" s="137">
        <f>[2]datos!CA398</f>
        <v>97.673188176799997</v>
      </c>
      <c r="AA156" s="137">
        <f>[2]datos!CD398</f>
        <v>91.447743063499999</v>
      </c>
      <c r="AB156" s="137">
        <f>[2]datos!CG398</f>
        <v>92.127540147299996</v>
      </c>
      <c r="AC156" s="137">
        <f>[2]datos!CJ398</f>
        <v>98.026690079999995</v>
      </c>
      <c r="AD156" s="137">
        <f>[2]datos!CM398</f>
        <v>120.39630498309999</v>
      </c>
      <c r="AE156" s="137">
        <f>[2]datos!CP398</f>
        <v>119.90496231580001</v>
      </c>
      <c r="AF156" s="137">
        <f>[2]datos!CS398</f>
        <v>98.881286457100003</v>
      </c>
      <c r="AG156" s="137">
        <f>[2]datos!CV398</f>
        <v>84.078734652999998</v>
      </c>
      <c r="AH156" s="137">
        <f>[2]datos!CY398</f>
        <v>133.32876311359999</v>
      </c>
      <c r="AI156" s="137">
        <f>[3]Datos!E398</f>
        <v>108.280547486768</v>
      </c>
    </row>
    <row r="157" spans="1:35" x14ac:dyDescent="0.25">
      <c r="A157" s="295">
        <v>45992</v>
      </c>
      <c r="B157" s="137">
        <f>[2]datos!D399</f>
        <v>101.7461575051</v>
      </c>
      <c r="C157" s="137">
        <f>[2]datos!G399</f>
        <v>89.774476292599999</v>
      </c>
      <c r="D157" s="137">
        <f>[2]datos!J399</f>
        <v>91.269138571799999</v>
      </c>
      <c r="E157" s="137">
        <f>[2]datos!M399</f>
        <v>86.843646911099995</v>
      </c>
      <c r="F157" s="137">
        <f>[2]datos!P399</f>
        <v>89.206835699400003</v>
      </c>
      <c r="G157" s="137">
        <f>[2]datos!S399</f>
        <v>68.9095023884</v>
      </c>
      <c r="H157" s="137">
        <f>[2]datos!V399</f>
        <v>68.9095023884</v>
      </c>
      <c r="I157" s="137">
        <f>[2]datos!AB399</f>
        <v>106.2587269289</v>
      </c>
      <c r="J157" s="137">
        <f>[2]datos!AE399</f>
        <v>107.12447873070001</v>
      </c>
      <c r="K157" s="137">
        <f>[2]datos!AH399</f>
        <v>106.8309721999</v>
      </c>
      <c r="L157" s="137">
        <f>[2]datos!AK399</f>
        <v>101.6075660976</v>
      </c>
      <c r="M157" s="137">
        <f>[2]datos!AN399</f>
        <v>105.92102784399999</v>
      </c>
      <c r="N157" s="137">
        <f>[2]datos!AQ399</f>
        <v>107.5921295621</v>
      </c>
      <c r="O157" s="137">
        <f>[2]datos!AT399</f>
        <v>103.0201320692</v>
      </c>
      <c r="P157" s="137">
        <f>[2]datos!AW399</f>
        <v>75.974680861899998</v>
      </c>
      <c r="Q157" s="137">
        <f>[2]datos!AZ399</f>
        <v>89.694381816999993</v>
      </c>
      <c r="R157" s="137">
        <f>[2]datos!BC399</f>
        <v>66.535322302400004</v>
      </c>
      <c r="S157" s="137">
        <f>[2]datos!BF399</f>
        <v>71.4871632248</v>
      </c>
      <c r="T157" s="137">
        <f>[2]datos!BI399</f>
        <v>81.020014950800004</v>
      </c>
      <c r="U157" s="137">
        <f>[2]datos!BL399</f>
        <v>96.573709242999996</v>
      </c>
      <c r="V157" s="137">
        <f>[2]datos!BO399</f>
        <v>92.334802231099999</v>
      </c>
      <c r="W157" s="137">
        <f>[2]datos!BR399</f>
        <v>177.05302460550001</v>
      </c>
      <c r="X157" s="137">
        <f>[2]datos!BU399</f>
        <v>99.261744554499998</v>
      </c>
      <c r="Y157" s="137">
        <f>[2]datos!BX399</f>
        <v>103.17934649759999</v>
      </c>
      <c r="Z157" s="137">
        <f>[2]datos!CA399</f>
        <v>97.131577540400002</v>
      </c>
      <c r="AA157" s="137">
        <f>[2]datos!CD399</f>
        <v>98.395798237199998</v>
      </c>
      <c r="AB157" s="137">
        <f>[2]datos!CG399</f>
        <v>91.017649309600003</v>
      </c>
      <c r="AC157" s="137">
        <f>[2]datos!CJ399</f>
        <v>103.21247096019999</v>
      </c>
      <c r="AD157" s="137">
        <f>[2]datos!CM399</f>
        <v>122.9565820591</v>
      </c>
      <c r="AE157" s="137">
        <f>[2]datos!CP399</f>
        <v>118.3545466205</v>
      </c>
      <c r="AF157" s="137">
        <f>[2]datos!CS399</f>
        <v>99.002141276800003</v>
      </c>
      <c r="AG157" s="137">
        <f>[2]datos!CV399</f>
        <v>82.504283964899997</v>
      </c>
      <c r="AH157" s="137">
        <f>[2]datos!CY399</f>
        <v>132.7557323636</v>
      </c>
      <c r="AI157" s="137">
        <f>[3]Datos!E399</f>
        <v>107.539141427654</v>
      </c>
    </row>
    <row r="158" spans="1:35" x14ac:dyDescent="0.25">
      <c r="A158" s="295">
        <v>46023</v>
      </c>
      <c r="B158" s="137">
        <f>[2]datos!D400</f>
        <v>0</v>
      </c>
      <c r="C158" s="137">
        <f>[2]datos!G400</f>
        <v>0</v>
      </c>
      <c r="D158" s="137">
        <f>[2]datos!J400</f>
        <v>0</v>
      </c>
      <c r="E158" s="137">
        <f>[2]datos!M400</f>
        <v>0</v>
      </c>
      <c r="F158" s="137">
        <f>[2]datos!P400</f>
        <v>0</v>
      </c>
      <c r="G158" s="137">
        <f>[2]datos!S400</f>
        <v>0</v>
      </c>
      <c r="H158" s="137">
        <f>[2]datos!V400</f>
        <v>0</v>
      </c>
      <c r="I158" s="137">
        <f>[2]datos!AB400</f>
        <v>0</v>
      </c>
      <c r="J158" s="137">
        <f>[2]datos!AE400</f>
        <v>0</v>
      </c>
      <c r="K158" s="137">
        <f>[2]datos!AH400</f>
        <v>0</v>
      </c>
      <c r="L158" s="137">
        <f>[2]datos!AK400</f>
        <v>0</v>
      </c>
      <c r="M158" s="137">
        <f>[2]datos!AN400</f>
        <v>0</v>
      </c>
      <c r="N158" s="137">
        <f>[2]datos!AQ400</f>
        <v>0</v>
      </c>
      <c r="O158" s="137">
        <f>[2]datos!AT400</f>
        <v>0</v>
      </c>
      <c r="P158" s="137">
        <f>[2]datos!AW400</f>
        <v>0</v>
      </c>
      <c r="Q158" s="137">
        <f>[2]datos!AZ400</f>
        <v>0</v>
      </c>
      <c r="R158" s="137">
        <f>[2]datos!BC400</f>
        <v>0</v>
      </c>
      <c r="S158" s="137">
        <f>[2]datos!BF400</f>
        <v>0</v>
      </c>
      <c r="T158" s="137">
        <f>[2]datos!BI400</f>
        <v>0</v>
      </c>
      <c r="U158" s="137">
        <f>[2]datos!BL400</f>
        <v>0</v>
      </c>
      <c r="V158" s="137">
        <f>[2]datos!BO400</f>
        <v>0</v>
      </c>
      <c r="W158" s="137">
        <f>[2]datos!BR400</f>
        <v>0</v>
      </c>
      <c r="X158" s="137">
        <f>[2]datos!BU400</f>
        <v>0</v>
      </c>
      <c r="Y158" s="137">
        <f>[2]datos!BX400</f>
        <v>0</v>
      </c>
      <c r="Z158" s="137">
        <f>[2]datos!CA400</f>
        <v>0</v>
      </c>
      <c r="AA158" s="137">
        <f>[2]datos!CD400</f>
        <v>0</v>
      </c>
      <c r="AB158" s="137">
        <f>[2]datos!CG400</f>
        <v>0</v>
      </c>
      <c r="AC158" s="137">
        <f>[2]datos!CJ400</f>
        <v>0</v>
      </c>
      <c r="AD158" s="137">
        <f>[2]datos!CM400</f>
        <v>0</v>
      </c>
      <c r="AE158" s="137">
        <f>[2]datos!CP400</f>
        <v>0</v>
      </c>
      <c r="AF158" s="137">
        <f>[2]datos!CS400</f>
        <v>0</v>
      </c>
      <c r="AG158" s="137">
        <f>[2]datos!CV400</f>
        <v>0</v>
      </c>
      <c r="AH158" s="137">
        <f>[2]datos!CY400</f>
        <v>0</v>
      </c>
      <c r="AI158" s="137">
        <f>[3]Datos!E400</f>
        <v>0</v>
      </c>
    </row>
    <row r="159" spans="1:35" x14ac:dyDescent="0.25">
      <c r="A159" s="295">
        <v>46054</v>
      </c>
      <c r="B159" s="137">
        <f>[2]datos!D401</f>
        <v>0</v>
      </c>
      <c r="C159" s="137">
        <f>[2]datos!G401</f>
        <v>0</v>
      </c>
      <c r="D159" s="137">
        <f>[2]datos!J401</f>
        <v>0</v>
      </c>
      <c r="E159" s="137">
        <f>[2]datos!M401</f>
        <v>0</v>
      </c>
      <c r="F159" s="137">
        <f>[2]datos!P401</f>
        <v>0</v>
      </c>
      <c r="G159" s="137">
        <f>[2]datos!S401</f>
        <v>0</v>
      </c>
      <c r="H159" s="137">
        <f>[2]datos!V401</f>
        <v>0</v>
      </c>
      <c r="I159" s="137">
        <f>[2]datos!AB401</f>
        <v>0</v>
      </c>
      <c r="J159" s="137">
        <f>[2]datos!AE401</f>
        <v>0</v>
      </c>
      <c r="K159" s="137">
        <f>[2]datos!AH401</f>
        <v>0</v>
      </c>
      <c r="L159" s="137">
        <f>[2]datos!AK401</f>
        <v>0</v>
      </c>
      <c r="M159" s="137">
        <f>[2]datos!AN401</f>
        <v>0</v>
      </c>
      <c r="N159" s="137">
        <f>[2]datos!AQ401</f>
        <v>0</v>
      </c>
      <c r="O159" s="137">
        <f>[2]datos!AT401</f>
        <v>0</v>
      </c>
      <c r="P159" s="137">
        <f>[2]datos!AW401</f>
        <v>0</v>
      </c>
      <c r="Q159" s="137">
        <f>[2]datos!AZ401</f>
        <v>0</v>
      </c>
      <c r="R159" s="137">
        <f>[2]datos!BC401</f>
        <v>0</v>
      </c>
      <c r="S159" s="137">
        <f>[2]datos!BF401</f>
        <v>0</v>
      </c>
      <c r="T159" s="137">
        <f>[2]datos!BI401</f>
        <v>0</v>
      </c>
      <c r="U159" s="137">
        <f>[2]datos!BL401</f>
        <v>0</v>
      </c>
      <c r="V159" s="137">
        <f>[2]datos!BO401</f>
        <v>0</v>
      </c>
      <c r="W159" s="137">
        <f>[2]datos!BR401</f>
        <v>0</v>
      </c>
      <c r="X159" s="137">
        <f>[2]datos!BU401</f>
        <v>0</v>
      </c>
      <c r="Y159" s="137">
        <f>[2]datos!BX401</f>
        <v>0</v>
      </c>
      <c r="Z159" s="137">
        <f>[2]datos!CA401</f>
        <v>0</v>
      </c>
      <c r="AA159" s="137">
        <f>[2]datos!CD401</f>
        <v>0</v>
      </c>
      <c r="AB159" s="137">
        <f>[2]datos!CG401</f>
        <v>0</v>
      </c>
      <c r="AC159" s="137">
        <f>[2]datos!CJ401</f>
        <v>0</v>
      </c>
      <c r="AD159" s="137">
        <f>[2]datos!CM401</f>
        <v>0</v>
      </c>
      <c r="AE159" s="137">
        <f>[2]datos!CP401</f>
        <v>0</v>
      </c>
      <c r="AF159" s="137">
        <f>[2]datos!CS401</f>
        <v>0</v>
      </c>
      <c r="AG159" s="137">
        <f>[2]datos!CV401</f>
        <v>0</v>
      </c>
      <c r="AH159" s="137">
        <f>[2]datos!CY401</f>
        <v>0</v>
      </c>
      <c r="AI159" s="137">
        <f>[3]Datos!E401</f>
        <v>0</v>
      </c>
    </row>
    <row r="160" spans="1:35" x14ac:dyDescent="0.25">
      <c r="A160" s="295">
        <v>46082</v>
      </c>
      <c r="B160" s="137">
        <f>[2]datos!D402</f>
        <v>0</v>
      </c>
      <c r="C160" s="137">
        <f>[2]datos!G402</f>
        <v>0</v>
      </c>
      <c r="D160" s="137">
        <f>[2]datos!J402</f>
        <v>0</v>
      </c>
      <c r="E160" s="137">
        <f>[2]datos!M402</f>
        <v>0</v>
      </c>
      <c r="F160" s="137">
        <f>[2]datos!P402</f>
        <v>0</v>
      </c>
      <c r="G160" s="137">
        <f>[2]datos!S402</f>
        <v>0</v>
      </c>
      <c r="H160" s="137">
        <f>[2]datos!V402</f>
        <v>0</v>
      </c>
      <c r="I160" s="137">
        <f>[2]datos!AB402</f>
        <v>0</v>
      </c>
      <c r="J160" s="137">
        <f>[2]datos!AE402</f>
        <v>0</v>
      </c>
      <c r="K160" s="137">
        <f>[2]datos!AH402</f>
        <v>0</v>
      </c>
      <c r="L160" s="137">
        <f>[2]datos!AK402</f>
        <v>0</v>
      </c>
      <c r="M160" s="137">
        <f>[2]datos!AN402</f>
        <v>0</v>
      </c>
      <c r="N160" s="137">
        <f>[2]datos!AQ402</f>
        <v>0</v>
      </c>
      <c r="O160" s="137">
        <f>[2]datos!AT402</f>
        <v>0</v>
      </c>
      <c r="P160" s="137">
        <f>[2]datos!AW402</f>
        <v>0</v>
      </c>
      <c r="Q160" s="137">
        <f>[2]datos!AZ402</f>
        <v>0</v>
      </c>
      <c r="R160" s="137">
        <f>[2]datos!BC402</f>
        <v>0</v>
      </c>
      <c r="S160" s="137">
        <f>[2]datos!BF402</f>
        <v>0</v>
      </c>
      <c r="T160" s="137">
        <f>[2]datos!BI402</f>
        <v>0</v>
      </c>
      <c r="U160" s="137">
        <f>[2]datos!BL402</f>
        <v>0</v>
      </c>
      <c r="V160" s="137">
        <f>[2]datos!BO402</f>
        <v>0</v>
      </c>
      <c r="W160" s="137">
        <f>[2]datos!BR402</f>
        <v>0</v>
      </c>
      <c r="X160" s="137">
        <f>[2]datos!BU402</f>
        <v>0</v>
      </c>
      <c r="Y160" s="137">
        <f>[2]datos!BX402</f>
        <v>0</v>
      </c>
      <c r="Z160" s="137">
        <f>[2]datos!CA402</f>
        <v>0</v>
      </c>
      <c r="AA160" s="137">
        <f>[2]datos!CD402</f>
        <v>0</v>
      </c>
      <c r="AB160" s="137">
        <f>[2]datos!CG402</f>
        <v>0</v>
      </c>
      <c r="AC160" s="137">
        <f>[2]datos!CJ402</f>
        <v>0</v>
      </c>
      <c r="AD160" s="137">
        <f>[2]datos!CM402</f>
        <v>0</v>
      </c>
      <c r="AE160" s="137">
        <f>[2]datos!CP402</f>
        <v>0</v>
      </c>
      <c r="AF160" s="137">
        <f>[2]datos!CS402</f>
        <v>0</v>
      </c>
      <c r="AG160" s="137">
        <f>[2]datos!CV402</f>
        <v>0</v>
      </c>
      <c r="AH160" s="137">
        <f>[2]datos!CY402</f>
        <v>0</v>
      </c>
      <c r="AI160" s="137">
        <f>[3]Datos!E402</f>
        <v>0</v>
      </c>
    </row>
    <row r="161" spans="1:35" x14ac:dyDescent="0.25">
      <c r="A161" s="295">
        <v>46113</v>
      </c>
      <c r="B161" s="137">
        <f>[2]datos!D403</f>
        <v>0</v>
      </c>
      <c r="C161" s="137">
        <f>[2]datos!G403</f>
        <v>0</v>
      </c>
      <c r="D161" s="137">
        <f>[2]datos!J403</f>
        <v>0</v>
      </c>
      <c r="E161" s="137">
        <f>[2]datos!M403</f>
        <v>0</v>
      </c>
      <c r="F161" s="137">
        <f>[2]datos!P403</f>
        <v>0</v>
      </c>
      <c r="G161" s="137">
        <f>[2]datos!S403</f>
        <v>0</v>
      </c>
      <c r="H161" s="137">
        <f>[2]datos!V403</f>
        <v>0</v>
      </c>
      <c r="I161" s="137">
        <f>[2]datos!AB403</f>
        <v>0</v>
      </c>
      <c r="J161" s="137">
        <f>[2]datos!AE403</f>
        <v>0</v>
      </c>
      <c r="K161" s="137">
        <f>[2]datos!AH403</f>
        <v>0</v>
      </c>
      <c r="L161" s="137">
        <f>[2]datos!AK403</f>
        <v>0</v>
      </c>
      <c r="M161" s="137">
        <f>[2]datos!AN403</f>
        <v>0</v>
      </c>
      <c r="N161" s="137">
        <f>[2]datos!AQ403</f>
        <v>0</v>
      </c>
      <c r="O161" s="137">
        <f>[2]datos!AT403</f>
        <v>0</v>
      </c>
      <c r="P161" s="137">
        <f>[2]datos!AW403</f>
        <v>0</v>
      </c>
      <c r="Q161" s="137">
        <f>[2]datos!AZ403</f>
        <v>0</v>
      </c>
      <c r="R161" s="137">
        <f>[2]datos!BC403</f>
        <v>0</v>
      </c>
      <c r="S161" s="137">
        <f>[2]datos!BF403</f>
        <v>0</v>
      </c>
      <c r="T161" s="137">
        <f>[2]datos!BI403</f>
        <v>0</v>
      </c>
      <c r="U161" s="137">
        <f>[2]datos!BL403</f>
        <v>0</v>
      </c>
      <c r="V161" s="137">
        <f>[2]datos!BO403</f>
        <v>0</v>
      </c>
      <c r="W161" s="137">
        <f>[2]datos!BR403</f>
        <v>0</v>
      </c>
      <c r="X161" s="137">
        <f>[2]datos!BU403</f>
        <v>0</v>
      </c>
      <c r="Y161" s="137">
        <f>[2]datos!BX403</f>
        <v>0</v>
      </c>
      <c r="Z161" s="137">
        <f>[2]datos!CA403</f>
        <v>0</v>
      </c>
      <c r="AA161" s="137">
        <f>[2]datos!CD403</f>
        <v>0</v>
      </c>
      <c r="AB161" s="137">
        <f>[2]datos!CG403</f>
        <v>0</v>
      </c>
      <c r="AC161" s="137">
        <f>[2]datos!CJ403</f>
        <v>0</v>
      </c>
      <c r="AD161" s="137">
        <f>[2]datos!CM403</f>
        <v>0</v>
      </c>
      <c r="AE161" s="137">
        <f>[2]datos!CP403</f>
        <v>0</v>
      </c>
      <c r="AF161" s="137">
        <f>[2]datos!CS403</f>
        <v>0</v>
      </c>
      <c r="AG161" s="137">
        <f>[2]datos!CV403</f>
        <v>0</v>
      </c>
      <c r="AH161" s="137">
        <f>[2]datos!CY403</f>
        <v>0</v>
      </c>
      <c r="AI161" s="137">
        <f>[3]Datos!E403</f>
        <v>0</v>
      </c>
    </row>
    <row r="162" spans="1:35" x14ac:dyDescent="0.25">
      <c r="A162" s="295">
        <v>46143</v>
      </c>
      <c r="B162" s="137">
        <f>[2]datos!D404</f>
        <v>0</v>
      </c>
      <c r="C162" s="137">
        <f>[2]datos!G404</f>
        <v>0</v>
      </c>
      <c r="D162" s="137">
        <f>[2]datos!J404</f>
        <v>0</v>
      </c>
      <c r="E162" s="137">
        <f>[2]datos!M404</f>
        <v>0</v>
      </c>
      <c r="F162" s="137">
        <f>[2]datos!P404</f>
        <v>0</v>
      </c>
      <c r="G162" s="137">
        <f>[2]datos!S404</f>
        <v>0</v>
      </c>
      <c r="H162" s="137">
        <f>[2]datos!V404</f>
        <v>0</v>
      </c>
      <c r="I162" s="137">
        <f>[2]datos!AB404</f>
        <v>0</v>
      </c>
      <c r="J162" s="137">
        <f>[2]datos!AE404</f>
        <v>0</v>
      </c>
      <c r="K162" s="137">
        <f>[2]datos!AH404</f>
        <v>0</v>
      </c>
      <c r="L162" s="137">
        <f>[2]datos!AK404</f>
        <v>0</v>
      </c>
      <c r="M162" s="137">
        <f>[2]datos!AN404</f>
        <v>0</v>
      </c>
      <c r="N162" s="137">
        <f>[2]datos!AQ404</f>
        <v>0</v>
      </c>
      <c r="O162" s="137">
        <f>[2]datos!AT404</f>
        <v>0</v>
      </c>
      <c r="P162" s="137">
        <f>[2]datos!AW404</f>
        <v>0</v>
      </c>
      <c r="Q162" s="137">
        <f>[2]datos!AZ404</f>
        <v>0</v>
      </c>
      <c r="R162" s="137">
        <f>[2]datos!BC404</f>
        <v>0</v>
      </c>
      <c r="S162" s="137">
        <f>[2]datos!BF404</f>
        <v>0</v>
      </c>
      <c r="T162" s="137">
        <f>[2]datos!BI404</f>
        <v>0</v>
      </c>
      <c r="U162" s="137">
        <f>[2]datos!BL404</f>
        <v>0</v>
      </c>
      <c r="V162" s="137">
        <f>[2]datos!BO404</f>
        <v>0</v>
      </c>
      <c r="W162" s="137">
        <f>[2]datos!BR404</f>
        <v>0</v>
      </c>
      <c r="X162" s="137">
        <f>[2]datos!BU404</f>
        <v>0</v>
      </c>
      <c r="Y162" s="137">
        <f>[2]datos!BX404</f>
        <v>0</v>
      </c>
      <c r="Z162" s="137">
        <f>[2]datos!CA404</f>
        <v>0</v>
      </c>
      <c r="AA162" s="137">
        <f>[2]datos!CD404</f>
        <v>0</v>
      </c>
      <c r="AB162" s="137">
        <f>[2]datos!CG404</f>
        <v>0</v>
      </c>
      <c r="AC162" s="137">
        <f>[2]datos!CJ404</f>
        <v>0</v>
      </c>
      <c r="AD162" s="137">
        <f>[2]datos!CM404</f>
        <v>0</v>
      </c>
      <c r="AE162" s="137">
        <f>[2]datos!CP404</f>
        <v>0</v>
      </c>
      <c r="AF162" s="137">
        <f>[2]datos!CS404</f>
        <v>0</v>
      </c>
      <c r="AG162" s="137">
        <f>[2]datos!CV404</f>
        <v>0</v>
      </c>
      <c r="AH162" s="137">
        <f>[2]datos!CY404</f>
        <v>0</v>
      </c>
      <c r="AI162" s="137">
        <f>[3]Datos!E404</f>
        <v>0</v>
      </c>
    </row>
    <row r="163" spans="1:35" x14ac:dyDescent="0.25">
      <c r="A163" s="295">
        <v>46174</v>
      </c>
      <c r="B163" s="137">
        <f>[2]datos!D405</f>
        <v>0</v>
      </c>
      <c r="C163" s="137">
        <f>[2]datos!G405</f>
        <v>0</v>
      </c>
      <c r="D163" s="137">
        <f>[2]datos!J405</f>
        <v>0</v>
      </c>
      <c r="E163" s="137">
        <f>[2]datos!M405</f>
        <v>0</v>
      </c>
      <c r="F163" s="137">
        <f>[2]datos!P405</f>
        <v>0</v>
      </c>
      <c r="G163" s="137">
        <f>[2]datos!S405</f>
        <v>0</v>
      </c>
      <c r="H163" s="137">
        <f>[2]datos!V405</f>
        <v>0</v>
      </c>
      <c r="I163" s="137">
        <f>[2]datos!AB405</f>
        <v>0</v>
      </c>
      <c r="J163" s="137">
        <f>[2]datos!AE405</f>
        <v>0</v>
      </c>
      <c r="K163" s="137">
        <f>[2]datos!AH405</f>
        <v>0</v>
      </c>
      <c r="L163" s="137">
        <f>[2]datos!AK405</f>
        <v>0</v>
      </c>
      <c r="M163" s="137">
        <f>[2]datos!AN405</f>
        <v>0</v>
      </c>
      <c r="N163" s="137">
        <f>[2]datos!AQ405</f>
        <v>0</v>
      </c>
      <c r="O163" s="137">
        <f>[2]datos!AT405</f>
        <v>0</v>
      </c>
      <c r="P163" s="137">
        <f>[2]datos!AW405</f>
        <v>0</v>
      </c>
      <c r="Q163" s="137">
        <f>[2]datos!AZ405</f>
        <v>0</v>
      </c>
      <c r="R163" s="137">
        <f>[2]datos!BC405</f>
        <v>0</v>
      </c>
      <c r="S163" s="137">
        <f>[2]datos!BF405</f>
        <v>0</v>
      </c>
      <c r="T163" s="137">
        <f>[2]datos!BI405</f>
        <v>0</v>
      </c>
      <c r="U163" s="137">
        <f>[2]datos!BL405</f>
        <v>0</v>
      </c>
      <c r="V163" s="137">
        <f>[2]datos!BO405</f>
        <v>0</v>
      </c>
      <c r="W163" s="137">
        <f>[2]datos!BR405</f>
        <v>0</v>
      </c>
      <c r="X163" s="137">
        <f>[2]datos!BU405</f>
        <v>0</v>
      </c>
      <c r="Y163" s="137">
        <f>[2]datos!BX405</f>
        <v>0</v>
      </c>
      <c r="Z163" s="137">
        <f>[2]datos!CA405</f>
        <v>0</v>
      </c>
      <c r="AA163" s="137">
        <f>[2]datos!CD405</f>
        <v>0</v>
      </c>
      <c r="AB163" s="137">
        <f>[2]datos!CG405</f>
        <v>0</v>
      </c>
      <c r="AC163" s="137">
        <f>[2]datos!CJ405</f>
        <v>0</v>
      </c>
      <c r="AD163" s="137">
        <f>[2]datos!CM405</f>
        <v>0</v>
      </c>
      <c r="AE163" s="137">
        <f>[2]datos!CP405</f>
        <v>0</v>
      </c>
      <c r="AF163" s="137">
        <f>[2]datos!CS405</f>
        <v>0</v>
      </c>
      <c r="AG163" s="137">
        <f>[2]datos!CV405</f>
        <v>0</v>
      </c>
      <c r="AH163" s="137">
        <f>[2]datos!CY405</f>
        <v>0</v>
      </c>
      <c r="AI163" s="137">
        <f>[3]Datos!E405</f>
        <v>0</v>
      </c>
    </row>
    <row r="164" spans="1:35" x14ac:dyDescent="0.25">
      <c r="A164" s="295">
        <v>46204</v>
      </c>
      <c r="B164" s="137">
        <f>[2]datos!D406</f>
        <v>0</v>
      </c>
      <c r="C164" s="137">
        <f>[2]datos!G406</f>
        <v>0</v>
      </c>
      <c r="D164" s="137">
        <f>[2]datos!J406</f>
        <v>0</v>
      </c>
      <c r="E164" s="137">
        <f>[2]datos!M406</f>
        <v>0</v>
      </c>
      <c r="F164" s="137">
        <f>[2]datos!P406</f>
        <v>0</v>
      </c>
      <c r="G164" s="137">
        <f>[2]datos!S406</f>
        <v>0</v>
      </c>
      <c r="H164" s="137">
        <f>[2]datos!V406</f>
        <v>0</v>
      </c>
      <c r="I164" s="137">
        <f>[2]datos!AB406</f>
        <v>0</v>
      </c>
      <c r="J164" s="137">
        <f>[2]datos!AE406</f>
        <v>0</v>
      </c>
      <c r="K164" s="137">
        <f>[2]datos!AH406</f>
        <v>0</v>
      </c>
      <c r="L164" s="137">
        <f>[2]datos!AK406</f>
        <v>0</v>
      </c>
      <c r="M164" s="137">
        <f>[2]datos!AN406</f>
        <v>0</v>
      </c>
      <c r="N164" s="137">
        <f>[2]datos!AQ406</f>
        <v>0</v>
      </c>
      <c r="O164" s="137">
        <f>[2]datos!AT406</f>
        <v>0</v>
      </c>
      <c r="P164" s="137">
        <f>[2]datos!AW406</f>
        <v>0</v>
      </c>
      <c r="Q164" s="137">
        <f>[2]datos!AZ406</f>
        <v>0</v>
      </c>
      <c r="R164" s="137">
        <f>[2]datos!BC406</f>
        <v>0</v>
      </c>
      <c r="S164" s="137">
        <f>[2]datos!BF406</f>
        <v>0</v>
      </c>
      <c r="T164" s="137">
        <f>[2]datos!BI406</f>
        <v>0</v>
      </c>
      <c r="U164" s="137">
        <f>[2]datos!BL406</f>
        <v>0</v>
      </c>
      <c r="V164" s="137">
        <f>[2]datos!BO406</f>
        <v>0</v>
      </c>
      <c r="W164" s="137">
        <f>[2]datos!BR406</f>
        <v>0</v>
      </c>
      <c r="X164" s="137">
        <f>[2]datos!BU406</f>
        <v>0</v>
      </c>
      <c r="Y164" s="137">
        <f>[2]datos!BX406</f>
        <v>0</v>
      </c>
      <c r="Z164" s="137">
        <f>[2]datos!CA406</f>
        <v>0</v>
      </c>
      <c r="AA164" s="137">
        <f>[2]datos!CD406</f>
        <v>0</v>
      </c>
      <c r="AB164" s="137">
        <f>[2]datos!CG406</f>
        <v>0</v>
      </c>
      <c r="AC164" s="137">
        <f>[2]datos!CJ406</f>
        <v>0</v>
      </c>
      <c r="AD164" s="137">
        <f>[2]datos!CM406</f>
        <v>0</v>
      </c>
      <c r="AE164" s="137">
        <f>[2]datos!CP406</f>
        <v>0</v>
      </c>
      <c r="AF164" s="137">
        <f>[2]datos!CS406</f>
        <v>0</v>
      </c>
      <c r="AG164" s="137">
        <f>[2]datos!CV406</f>
        <v>0</v>
      </c>
      <c r="AH164" s="137">
        <f>[2]datos!CY406</f>
        <v>0</v>
      </c>
      <c r="AI164" s="137">
        <f>[3]Datos!E406</f>
        <v>0</v>
      </c>
    </row>
    <row r="165" spans="1:35" x14ac:dyDescent="0.25">
      <c r="A165" s="295">
        <v>46235</v>
      </c>
      <c r="B165" s="137">
        <f>[2]datos!D407</f>
        <v>0</v>
      </c>
      <c r="C165" s="137">
        <f>[2]datos!G407</f>
        <v>0</v>
      </c>
      <c r="D165" s="137">
        <f>[2]datos!J407</f>
        <v>0</v>
      </c>
      <c r="E165" s="137">
        <f>[2]datos!M407</f>
        <v>0</v>
      </c>
      <c r="F165" s="137">
        <f>[2]datos!P407</f>
        <v>0</v>
      </c>
      <c r="G165" s="137">
        <f>[2]datos!S407</f>
        <v>0</v>
      </c>
      <c r="H165" s="137">
        <f>[2]datos!V407</f>
        <v>0</v>
      </c>
      <c r="I165" s="137">
        <f>[2]datos!AB407</f>
        <v>0</v>
      </c>
      <c r="J165" s="137">
        <f>[2]datos!AE407</f>
        <v>0</v>
      </c>
      <c r="K165" s="137">
        <f>[2]datos!AH407</f>
        <v>0</v>
      </c>
      <c r="L165" s="137">
        <f>[2]datos!AK407</f>
        <v>0</v>
      </c>
      <c r="M165" s="137">
        <f>[2]datos!AN407</f>
        <v>0</v>
      </c>
      <c r="N165" s="137">
        <f>[2]datos!AQ407</f>
        <v>0</v>
      </c>
      <c r="O165" s="137">
        <f>[2]datos!AT407</f>
        <v>0</v>
      </c>
      <c r="P165" s="137">
        <f>[2]datos!AW407</f>
        <v>0</v>
      </c>
      <c r="Q165" s="137">
        <f>[2]datos!AZ407</f>
        <v>0</v>
      </c>
      <c r="R165" s="137">
        <f>[2]datos!BC407</f>
        <v>0</v>
      </c>
      <c r="S165" s="137">
        <f>[2]datos!BF407</f>
        <v>0</v>
      </c>
      <c r="T165" s="137">
        <f>[2]datos!BI407</f>
        <v>0</v>
      </c>
      <c r="U165" s="137">
        <f>[2]datos!BL407</f>
        <v>0</v>
      </c>
      <c r="V165" s="137">
        <f>[2]datos!BO407</f>
        <v>0</v>
      </c>
      <c r="W165" s="137">
        <f>[2]datos!BR407</f>
        <v>0</v>
      </c>
      <c r="X165" s="137">
        <f>[2]datos!BU407</f>
        <v>0</v>
      </c>
      <c r="Y165" s="137">
        <f>[2]datos!BX407</f>
        <v>0</v>
      </c>
      <c r="Z165" s="137">
        <f>[2]datos!CA407</f>
        <v>0</v>
      </c>
      <c r="AA165" s="137">
        <f>[2]datos!CD407</f>
        <v>0</v>
      </c>
      <c r="AB165" s="137">
        <f>[2]datos!CG407</f>
        <v>0</v>
      </c>
      <c r="AC165" s="137">
        <f>[2]datos!CJ407</f>
        <v>0</v>
      </c>
      <c r="AD165" s="137">
        <f>[2]datos!CM407</f>
        <v>0</v>
      </c>
      <c r="AE165" s="137">
        <f>[2]datos!CP407</f>
        <v>0</v>
      </c>
      <c r="AF165" s="137">
        <f>[2]datos!CS407</f>
        <v>0</v>
      </c>
      <c r="AG165" s="137">
        <f>[2]datos!CV407</f>
        <v>0</v>
      </c>
      <c r="AH165" s="137">
        <f>[2]datos!CY407</f>
        <v>0</v>
      </c>
      <c r="AI165" s="137">
        <f>[3]Datos!E407</f>
        <v>0</v>
      </c>
    </row>
    <row r="166" spans="1:35" x14ac:dyDescent="0.25">
      <c r="A166" s="295">
        <v>46266</v>
      </c>
      <c r="B166" s="137">
        <f>[2]datos!D408</f>
        <v>0</v>
      </c>
      <c r="C166" s="137">
        <f>[2]datos!G408</f>
        <v>0</v>
      </c>
      <c r="D166" s="137">
        <f>[2]datos!J408</f>
        <v>0</v>
      </c>
      <c r="E166" s="137">
        <f>[2]datos!M408</f>
        <v>0</v>
      </c>
      <c r="F166" s="137">
        <f>[2]datos!P408</f>
        <v>0</v>
      </c>
      <c r="G166" s="137">
        <f>[2]datos!S408</f>
        <v>0</v>
      </c>
      <c r="H166" s="137">
        <f>[2]datos!V408</f>
        <v>0</v>
      </c>
      <c r="I166" s="137">
        <f>[2]datos!AB408</f>
        <v>0</v>
      </c>
      <c r="J166" s="137">
        <f>[2]datos!AE408</f>
        <v>0</v>
      </c>
      <c r="K166" s="137">
        <f>[2]datos!AH408</f>
        <v>0</v>
      </c>
      <c r="L166" s="137">
        <f>[2]datos!AK408</f>
        <v>0</v>
      </c>
      <c r="M166" s="137">
        <f>[2]datos!AN408</f>
        <v>0</v>
      </c>
      <c r="N166" s="137">
        <f>[2]datos!AQ408</f>
        <v>0</v>
      </c>
      <c r="O166" s="137">
        <f>[2]datos!AT408</f>
        <v>0</v>
      </c>
      <c r="P166" s="137">
        <f>[2]datos!AW408</f>
        <v>0</v>
      </c>
      <c r="Q166" s="137">
        <f>[2]datos!AZ408</f>
        <v>0</v>
      </c>
      <c r="R166" s="137">
        <f>[2]datos!BC408</f>
        <v>0</v>
      </c>
      <c r="S166" s="137">
        <f>[2]datos!BF408</f>
        <v>0</v>
      </c>
      <c r="T166" s="137">
        <f>[2]datos!BI408</f>
        <v>0</v>
      </c>
      <c r="U166" s="137">
        <f>[2]datos!BL408</f>
        <v>0</v>
      </c>
      <c r="V166" s="137">
        <f>[2]datos!BO408</f>
        <v>0</v>
      </c>
      <c r="W166" s="137">
        <f>[2]datos!BR408</f>
        <v>0</v>
      </c>
      <c r="X166" s="137">
        <f>[2]datos!BU408</f>
        <v>0</v>
      </c>
      <c r="Y166" s="137">
        <f>[2]datos!BX408</f>
        <v>0</v>
      </c>
      <c r="Z166" s="137">
        <f>[2]datos!CA408</f>
        <v>0</v>
      </c>
      <c r="AA166" s="137">
        <f>[2]datos!CD408</f>
        <v>0</v>
      </c>
      <c r="AB166" s="137">
        <f>[2]datos!CG408</f>
        <v>0</v>
      </c>
      <c r="AC166" s="137">
        <f>[2]datos!CJ408</f>
        <v>0</v>
      </c>
      <c r="AD166" s="137">
        <f>[2]datos!CM408</f>
        <v>0</v>
      </c>
      <c r="AE166" s="137">
        <f>[2]datos!CP408</f>
        <v>0</v>
      </c>
      <c r="AF166" s="137">
        <f>[2]datos!CS408</f>
        <v>0</v>
      </c>
      <c r="AG166" s="137">
        <f>[2]datos!CV408</f>
        <v>0</v>
      </c>
      <c r="AH166" s="137">
        <f>[2]datos!CY408</f>
        <v>0</v>
      </c>
      <c r="AI166" s="137">
        <f>[3]Datos!E408</f>
        <v>0</v>
      </c>
    </row>
    <row r="167" spans="1:35" x14ac:dyDescent="0.25">
      <c r="A167" s="295">
        <v>46296</v>
      </c>
      <c r="B167" s="137">
        <f>[2]datos!D409</f>
        <v>0</v>
      </c>
      <c r="C167" s="137">
        <f>[2]datos!G409</f>
        <v>0</v>
      </c>
      <c r="D167" s="137">
        <f>[2]datos!J409</f>
        <v>0</v>
      </c>
      <c r="E167" s="137">
        <f>[2]datos!M409</f>
        <v>0</v>
      </c>
      <c r="F167" s="137">
        <f>[2]datos!P409</f>
        <v>0</v>
      </c>
      <c r="G167" s="137">
        <f>[2]datos!S409</f>
        <v>0</v>
      </c>
      <c r="H167" s="137">
        <f>[2]datos!V409</f>
        <v>0</v>
      </c>
      <c r="I167" s="137">
        <f>[2]datos!AB409</f>
        <v>0</v>
      </c>
      <c r="J167" s="137">
        <f>[2]datos!AE409</f>
        <v>0</v>
      </c>
      <c r="K167" s="137">
        <f>[2]datos!AH409</f>
        <v>0</v>
      </c>
      <c r="L167" s="137">
        <f>[2]datos!AK409</f>
        <v>0</v>
      </c>
      <c r="M167" s="137">
        <f>[2]datos!AN409</f>
        <v>0</v>
      </c>
      <c r="N167" s="137">
        <f>[2]datos!AQ409</f>
        <v>0</v>
      </c>
      <c r="O167" s="137">
        <f>[2]datos!AT409</f>
        <v>0</v>
      </c>
      <c r="P167" s="137">
        <f>[2]datos!AW409</f>
        <v>0</v>
      </c>
      <c r="Q167" s="137">
        <f>[2]datos!AZ409</f>
        <v>0</v>
      </c>
      <c r="R167" s="137">
        <f>[2]datos!BC409</f>
        <v>0</v>
      </c>
      <c r="S167" s="137">
        <f>[2]datos!BF409</f>
        <v>0</v>
      </c>
      <c r="T167" s="137">
        <f>[2]datos!BI409</f>
        <v>0</v>
      </c>
      <c r="U167" s="137">
        <f>[2]datos!BL409</f>
        <v>0</v>
      </c>
      <c r="V167" s="137">
        <f>[2]datos!BO409</f>
        <v>0</v>
      </c>
      <c r="W167" s="137">
        <f>[2]datos!BR409</f>
        <v>0</v>
      </c>
      <c r="X167" s="137">
        <f>[2]datos!BU409</f>
        <v>0</v>
      </c>
      <c r="Y167" s="137">
        <f>[2]datos!BX409</f>
        <v>0</v>
      </c>
      <c r="Z167" s="137">
        <f>[2]datos!CA409</f>
        <v>0</v>
      </c>
      <c r="AA167" s="137">
        <f>[2]datos!CD409</f>
        <v>0</v>
      </c>
      <c r="AB167" s="137">
        <f>[2]datos!CG409</f>
        <v>0</v>
      </c>
      <c r="AC167" s="137">
        <f>[2]datos!CJ409</f>
        <v>0</v>
      </c>
      <c r="AD167" s="137">
        <f>[2]datos!CM409</f>
        <v>0</v>
      </c>
      <c r="AE167" s="137">
        <f>[2]datos!CP409</f>
        <v>0</v>
      </c>
      <c r="AF167" s="137">
        <f>[2]datos!CS409</f>
        <v>0</v>
      </c>
      <c r="AG167" s="137">
        <f>[2]datos!CV409</f>
        <v>0</v>
      </c>
      <c r="AH167" s="137">
        <f>[2]datos!CY409</f>
        <v>0</v>
      </c>
      <c r="AI167" s="137">
        <f>[3]Datos!E409</f>
        <v>0</v>
      </c>
    </row>
    <row r="168" spans="1:35" x14ac:dyDescent="0.25">
      <c r="A168" s="295">
        <v>46327</v>
      </c>
      <c r="B168" s="137">
        <f>[2]datos!D410</f>
        <v>0</v>
      </c>
      <c r="C168" s="137">
        <f>[2]datos!G410</f>
        <v>0</v>
      </c>
      <c r="D168" s="137">
        <f>[2]datos!J410</f>
        <v>0</v>
      </c>
      <c r="E168" s="137">
        <f>[2]datos!M410</f>
        <v>0</v>
      </c>
      <c r="F168" s="137">
        <f>[2]datos!P410</f>
        <v>0</v>
      </c>
      <c r="G168" s="137">
        <f>[2]datos!S410</f>
        <v>0</v>
      </c>
      <c r="H168" s="137">
        <f>[2]datos!V410</f>
        <v>0</v>
      </c>
      <c r="I168" s="137">
        <f>[2]datos!AB410</f>
        <v>0</v>
      </c>
      <c r="J168" s="137">
        <f>[2]datos!AE410</f>
        <v>0</v>
      </c>
      <c r="K168" s="137">
        <f>[2]datos!AH410</f>
        <v>0</v>
      </c>
      <c r="L168" s="137">
        <f>[2]datos!AK410</f>
        <v>0</v>
      </c>
      <c r="M168" s="137">
        <f>[2]datos!AN410</f>
        <v>0</v>
      </c>
      <c r="N168" s="137">
        <f>[2]datos!AQ410</f>
        <v>0</v>
      </c>
      <c r="O168" s="137">
        <f>[2]datos!AT410</f>
        <v>0</v>
      </c>
      <c r="P168" s="137">
        <f>[2]datos!AW410</f>
        <v>0</v>
      </c>
      <c r="Q168" s="137">
        <f>[2]datos!AZ410</f>
        <v>0</v>
      </c>
      <c r="R168" s="137">
        <f>[2]datos!BC410</f>
        <v>0</v>
      </c>
      <c r="S168" s="137">
        <f>[2]datos!BF410</f>
        <v>0</v>
      </c>
      <c r="T168" s="137">
        <f>[2]datos!BI410</f>
        <v>0</v>
      </c>
      <c r="U168" s="137">
        <f>[2]datos!BL410</f>
        <v>0</v>
      </c>
      <c r="V168" s="137">
        <f>[2]datos!BO410</f>
        <v>0</v>
      </c>
      <c r="W168" s="137">
        <f>[2]datos!BR410</f>
        <v>0</v>
      </c>
      <c r="X168" s="137">
        <f>[2]datos!BU410</f>
        <v>0</v>
      </c>
      <c r="Y168" s="137">
        <f>[2]datos!BX410</f>
        <v>0</v>
      </c>
      <c r="Z168" s="137">
        <f>[2]datos!CA410</f>
        <v>0</v>
      </c>
      <c r="AA168" s="137">
        <f>[2]datos!CD410</f>
        <v>0</v>
      </c>
      <c r="AB168" s="137">
        <f>[2]datos!CG410</f>
        <v>0</v>
      </c>
      <c r="AC168" s="137">
        <f>[2]datos!CJ410</f>
        <v>0</v>
      </c>
      <c r="AD168" s="137">
        <f>[2]datos!CM410</f>
        <v>0</v>
      </c>
      <c r="AE168" s="137">
        <f>[2]datos!CP410</f>
        <v>0</v>
      </c>
      <c r="AF168" s="137">
        <f>[2]datos!CS410</f>
        <v>0</v>
      </c>
      <c r="AG168" s="137">
        <f>[2]datos!CV410</f>
        <v>0</v>
      </c>
      <c r="AH168" s="137">
        <f>[2]datos!CY410</f>
        <v>0</v>
      </c>
      <c r="AI168" s="137">
        <f>[3]Datos!E410</f>
        <v>0</v>
      </c>
    </row>
    <row r="169" spans="1:35" x14ac:dyDescent="0.25">
      <c r="A169" s="295">
        <v>46357</v>
      </c>
      <c r="B169" s="137">
        <f>[2]datos!D411</f>
        <v>0</v>
      </c>
      <c r="C169" s="137">
        <f>[2]datos!G411</f>
        <v>0</v>
      </c>
      <c r="D169" s="137">
        <f>[2]datos!J411</f>
        <v>0</v>
      </c>
      <c r="E169" s="137">
        <f>[2]datos!M411</f>
        <v>0</v>
      </c>
      <c r="F169" s="137">
        <f>[2]datos!P411</f>
        <v>0</v>
      </c>
      <c r="G169" s="137">
        <f>[2]datos!S411</f>
        <v>0</v>
      </c>
      <c r="H169" s="137">
        <f>[2]datos!V411</f>
        <v>0</v>
      </c>
      <c r="I169" s="137">
        <f>[2]datos!AB411</f>
        <v>0</v>
      </c>
      <c r="J169" s="137">
        <f>[2]datos!AE411</f>
        <v>0</v>
      </c>
      <c r="K169" s="137">
        <f>[2]datos!AH411</f>
        <v>0</v>
      </c>
      <c r="L169" s="137">
        <f>[2]datos!AK411</f>
        <v>0</v>
      </c>
      <c r="M169" s="137">
        <f>[2]datos!AN411</f>
        <v>0</v>
      </c>
      <c r="N169" s="137">
        <f>[2]datos!AQ411</f>
        <v>0</v>
      </c>
      <c r="O169" s="137">
        <f>[2]datos!AT411</f>
        <v>0</v>
      </c>
      <c r="P169" s="137">
        <f>[2]datos!AW411</f>
        <v>0</v>
      </c>
      <c r="Q169" s="137">
        <f>[2]datos!AZ411</f>
        <v>0</v>
      </c>
      <c r="R169" s="137">
        <f>[2]datos!BC411</f>
        <v>0</v>
      </c>
      <c r="S169" s="137">
        <f>[2]datos!BF411</f>
        <v>0</v>
      </c>
      <c r="T169" s="137">
        <f>[2]datos!BI411</f>
        <v>0</v>
      </c>
      <c r="U169" s="137">
        <f>[2]datos!BL411</f>
        <v>0</v>
      </c>
      <c r="V169" s="137">
        <f>[2]datos!BO411</f>
        <v>0</v>
      </c>
      <c r="W169" s="137">
        <f>[2]datos!BR411</f>
        <v>0</v>
      </c>
      <c r="X169" s="137">
        <f>[2]datos!BU411</f>
        <v>0</v>
      </c>
      <c r="Y169" s="137">
        <f>[2]datos!BX411</f>
        <v>0</v>
      </c>
      <c r="Z169" s="137">
        <f>[2]datos!CA411</f>
        <v>0</v>
      </c>
      <c r="AA169" s="137">
        <f>[2]datos!CD411</f>
        <v>0</v>
      </c>
      <c r="AB169" s="137">
        <f>[2]datos!CG411</f>
        <v>0</v>
      </c>
      <c r="AC169" s="137">
        <f>[2]datos!CJ411</f>
        <v>0</v>
      </c>
      <c r="AD169" s="137">
        <f>[2]datos!CM411</f>
        <v>0</v>
      </c>
      <c r="AE169" s="137">
        <f>[2]datos!CP411</f>
        <v>0</v>
      </c>
      <c r="AF169" s="137">
        <f>[2]datos!CS411</f>
        <v>0</v>
      </c>
      <c r="AG169" s="137">
        <f>[2]datos!CV411</f>
        <v>0</v>
      </c>
      <c r="AH169" s="137">
        <f>[2]datos!CY411</f>
        <v>0</v>
      </c>
      <c r="AI169" s="137">
        <f>[3]Datos!E411</f>
        <v>0</v>
      </c>
    </row>
    <row r="170" spans="1:35" x14ac:dyDescent="0.25">
      <c r="A170" s="295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  <c r="AA170" s="137"/>
      <c r="AB170" s="137"/>
      <c r="AC170" s="137"/>
      <c r="AD170" s="137"/>
      <c r="AE170" s="137"/>
      <c r="AF170" s="137"/>
      <c r="AG170" s="137"/>
      <c r="AH170" s="137"/>
      <c r="AI170" s="137"/>
    </row>
    <row r="171" spans="1:35" x14ac:dyDescent="0.25">
      <c r="A171" s="295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  <c r="AA171" s="137"/>
      <c r="AB171" s="137"/>
      <c r="AC171" s="137"/>
      <c r="AD171" s="137"/>
      <c r="AE171" s="137"/>
      <c r="AF171" s="137"/>
      <c r="AG171" s="137"/>
      <c r="AH171" s="137"/>
      <c r="AI171" s="137"/>
    </row>
    <row r="172" spans="1:35" x14ac:dyDescent="0.25">
      <c r="A172" s="295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  <c r="AA172" s="137"/>
      <c r="AB172" s="137"/>
      <c r="AC172" s="137"/>
      <c r="AD172" s="137"/>
      <c r="AE172" s="137"/>
      <c r="AF172" s="137"/>
      <c r="AG172" s="137"/>
      <c r="AH172" s="137"/>
      <c r="AI172" s="137"/>
    </row>
    <row r="173" spans="1:35" x14ac:dyDescent="0.25">
      <c r="A173" s="295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  <c r="AA173" s="137"/>
      <c r="AB173" s="137"/>
      <c r="AC173" s="137"/>
      <c r="AD173" s="137"/>
      <c r="AE173" s="137"/>
      <c r="AF173" s="137"/>
      <c r="AG173" s="137"/>
      <c r="AH173" s="137"/>
      <c r="AI173" s="137"/>
    </row>
    <row r="174" spans="1:35" x14ac:dyDescent="0.25">
      <c r="A174" s="295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  <c r="AA174" s="137"/>
      <c r="AB174" s="137"/>
      <c r="AC174" s="137"/>
      <c r="AD174" s="137"/>
      <c r="AE174" s="137"/>
      <c r="AF174" s="137"/>
      <c r="AG174" s="137"/>
      <c r="AH174" s="137"/>
      <c r="AI174" s="137"/>
    </row>
    <row r="175" spans="1:35" x14ac:dyDescent="0.25">
      <c r="A175" s="295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7"/>
      <c r="AF175" s="137"/>
      <c r="AG175" s="137"/>
      <c r="AH175" s="137"/>
      <c r="AI175" s="137"/>
    </row>
    <row r="176" spans="1:35" x14ac:dyDescent="0.25">
      <c r="A176" s="295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  <c r="AF176" s="137"/>
      <c r="AG176" s="137"/>
      <c r="AH176" s="137"/>
      <c r="AI176" s="137"/>
    </row>
    <row r="177" spans="1:35" x14ac:dyDescent="0.25">
      <c r="A177" s="295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7"/>
      <c r="AH177" s="137"/>
      <c r="AI177" s="137"/>
    </row>
    <row r="178" spans="1:35" x14ac:dyDescent="0.25">
      <c r="A178" s="295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  <c r="AA178" s="137"/>
      <c r="AB178" s="137"/>
      <c r="AC178" s="137"/>
      <c r="AD178" s="137"/>
      <c r="AE178" s="137"/>
      <c r="AF178" s="137"/>
      <c r="AG178" s="137"/>
      <c r="AH178" s="137"/>
      <c r="AI178" s="137"/>
    </row>
    <row r="179" spans="1:35" x14ac:dyDescent="0.25">
      <c r="A179" s="295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  <c r="AA179" s="137"/>
      <c r="AB179" s="137"/>
      <c r="AC179" s="137"/>
      <c r="AD179" s="137"/>
      <c r="AE179" s="137"/>
      <c r="AF179" s="137"/>
      <c r="AG179" s="137"/>
      <c r="AH179" s="137"/>
      <c r="AI179" s="137"/>
    </row>
    <row r="180" spans="1:35" x14ac:dyDescent="0.25">
      <c r="A180" s="295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  <c r="AA180" s="137"/>
      <c r="AB180" s="137"/>
      <c r="AC180" s="137"/>
      <c r="AD180" s="137"/>
      <c r="AE180" s="137"/>
      <c r="AF180" s="137"/>
      <c r="AG180" s="137"/>
      <c r="AH180" s="137"/>
      <c r="AI180" s="137"/>
    </row>
    <row r="181" spans="1:35" x14ac:dyDescent="0.25">
      <c r="A181" s="295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  <c r="AA181" s="137"/>
      <c r="AB181" s="137"/>
      <c r="AC181" s="137"/>
      <c r="AD181" s="137"/>
      <c r="AE181" s="137"/>
      <c r="AF181" s="137"/>
      <c r="AG181" s="137"/>
      <c r="AH181" s="137"/>
      <c r="AI181" s="137"/>
    </row>
    <row r="182" spans="1:35" x14ac:dyDescent="0.25">
      <c r="A182" s="295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  <c r="AA182" s="137"/>
      <c r="AB182" s="137"/>
      <c r="AC182" s="137"/>
      <c r="AD182" s="137"/>
      <c r="AE182" s="137"/>
      <c r="AF182" s="137"/>
      <c r="AG182" s="137"/>
      <c r="AH182" s="137"/>
      <c r="AI182" s="137"/>
    </row>
    <row r="183" spans="1:35" x14ac:dyDescent="0.25">
      <c r="A183" s="295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  <c r="AA183" s="137"/>
      <c r="AB183" s="137"/>
      <c r="AC183" s="137"/>
      <c r="AD183" s="137"/>
      <c r="AE183" s="137"/>
      <c r="AF183" s="137"/>
      <c r="AG183" s="137"/>
      <c r="AH183" s="137"/>
      <c r="AI183" s="137"/>
    </row>
    <row r="184" spans="1:35" x14ac:dyDescent="0.25">
      <c r="A184" s="295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  <c r="AA184" s="137"/>
      <c r="AB184" s="137"/>
      <c r="AC184" s="137"/>
      <c r="AD184" s="137"/>
      <c r="AE184" s="137"/>
      <c r="AF184" s="137"/>
      <c r="AG184" s="137"/>
      <c r="AH184" s="137"/>
      <c r="AI184" s="137"/>
    </row>
    <row r="185" spans="1:35" x14ac:dyDescent="0.25">
      <c r="A185" s="295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  <c r="AA185" s="137"/>
      <c r="AB185" s="137"/>
      <c r="AC185" s="137"/>
      <c r="AD185" s="137"/>
      <c r="AE185" s="137"/>
      <c r="AF185" s="137"/>
      <c r="AG185" s="137"/>
      <c r="AH185" s="137"/>
      <c r="AI185" s="137"/>
    </row>
    <row r="186" spans="1:35" x14ac:dyDescent="0.25">
      <c r="A186" s="295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  <c r="AA186" s="137"/>
      <c r="AB186" s="137"/>
      <c r="AC186" s="137"/>
      <c r="AD186" s="137"/>
      <c r="AE186" s="137"/>
      <c r="AF186" s="137"/>
      <c r="AG186" s="137"/>
      <c r="AH186" s="137"/>
      <c r="AI186" s="137"/>
    </row>
    <row r="187" spans="1:35" x14ac:dyDescent="0.25">
      <c r="A187" s="295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  <c r="AA187" s="137"/>
      <c r="AB187" s="137"/>
      <c r="AC187" s="137"/>
      <c r="AD187" s="137"/>
      <c r="AE187" s="137"/>
      <c r="AF187" s="137"/>
      <c r="AG187" s="137"/>
      <c r="AH187" s="137"/>
      <c r="AI187" s="137"/>
    </row>
    <row r="188" spans="1:35" x14ac:dyDescent="0.25">
      <c r="A188" s="295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  <c r="AA188" s="137"/>
      <c r="AB188" s="137"/>
      <c r="AC188" s="137"/>
      <c r="AD188" s="137"/>
      <c r="AE188" s="137"/>
      <c r="AF188" s="137"/>
      <c r="AG188" s="137"/>
      <c r="AH188" s="137"/>
      <c r="AI188" s="137"/>
    </row>
    <row r="189" spans="1:35" x14ac:dyDescent="0.25">
      <c r="A189" s="295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  <c r="AA189" s="137"/>
      <c r="AB189" s="137"/>
      <c r="AC189" s="137"/>
      <c r="AD189" s="137"/>
      <c r="AE189" s="137"/>
      <c r="AF189" s="137"/>
      <c r="AG189" s="137"/>
      <c r="AH189" s="137"/>
      <c r="AI189" s="137"/>
    </row>
    <row r="190" spans="1:35" x14ac:dyDescent="0.25">
      <c r="A190" s="295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  <c r="AA190" s="137"/>
      <c r="AB190" s="137"/>
      <c r="AC190" s="137"/>
      <c r="AD190" s="137"/>
      <c r="AE190" s="137"/>
      <c r="AF190" s="137"/>
      <c r="AG190" s="137"/>
      <c r="AH190" s="137"/>
      <c r="AI190" s="137"/>
    </row>
    <row r="191" spans="1:35" x14ac:dyDescent="0.25">
      <c r="A191" s="295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  <c r="AA191" s="137"/>
      <c r="AB191" s="137"/>
      <c r="AC191" s="137"/>
      <c r="AD191" s="137"/>
      <c r="AE191" s="137"/>
      <c r="AF191" s="137"/>
      <c r="AG191" s="137"/>
      <c r="AH191" s="137"/>
      <c r="AI191" s="137"/>
    </row>
    <row r="192" spans="1:35" x14ac:dyDescent="0.25">
      <c r="A192" s="295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  <c r="AA192" s="137"/>
      <c r="AB192" s="137"/>
      <c r="AC192" s="137"/>
      <c r="AD192" s="137"/>
      <c r="AE192" s="137"/>
      <c r="AF192" s="137"/>
      <c r="AG192" s="137"/>
      <c r="AH192" s="137"/>
      <c r="AI192" s="137"/>
    </row>
    <row r="193" spans="1:35" x14ac:dyDescent="0.25">
      <c r="A193" s="295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  <c r="AA193" s="137"/>
      <c r="AB193" s="137"/>
      <c r="AC193" s="137"/>
      <c r="AD193" s="137"/>
      <c r="AE193" s="137"/>
      <c r="AF193" s="137"/>
      <c r="AG193" s="137"/>
      <c r="AH193" s="137"/>
      <c r="AI193" s="137"/>
    </row>
    <row r="194" spans="1:35" x14ac:dyDescent="0.25">
      <c r="A194" s="295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  <c r="AA194" s="137"/>
      <c r="AB194" s="137"/>
      <c r="AC194" s="137"/>
      <c r="AD194" s="137"/>
      <c r="AE194" s="137"/>
      <c r="AF194" s="137"/>
      <c r="AG194" s="137"/>
      <c r="AH194" s="137"/>
      <c r="AI194" s="137"/>
    </row>
    <row r="195" spans="1:35" x14ac:dyDescent="0.25">
      <c r="A195" s="295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  <c r="AA195" s="137"/>
      <c r="AB195" s="137"/>
      <c r="AC195" s="137"/>
      <c r="AD195" s="137"/>
      <c r="AE195" s="137"/>
      <c r="AF195" s="137"/>
      <c r="AG195" s="137"/>
      <c r="AH195" s="137"/>
      <c r="AI195" s="137"/>
    </row>
    <row r="196" spans="1:35" x14ac:dyDescent="0.25">
      <c r="A196" s="295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  <c r="AA196" s="137"/>
      <c r="AB196" s="137"/>
      <c r="AC196" s="137"/>
      <c r="AD196" s="137"/>
      <c r="AE196" s="137"/>
      <c r="AF196" s="137"/>
      <c r="AG196" s="137"/>
      <c r="AH196" s="137"/>
      <c r="AI196" s="137"/>
    </row>
    <row r="197" spans="1:35" x14ac:dyDescent="0.25">
      <c r="A197" s="295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  <c r="AA197" s="137"/>
      <c r="AB197" s="137"/>
      <c r="AC197" s="137"/>
      <c r="AD197" s="137"/>
      <c r="AE197" s="137"/>
      <c r="AF197" s="137"/>
      <c r="AG197" s="137"/>
      <c r="AH197" s="137"/>
      <c r="AI197" s="137"/>
    </row>
    <row r="198" spans="1:35" x14ac:dyDescent="0.25">
      <c r="A198" s="295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  <c r="AA198" s="137"/>
      <c r="AB198" s="137"/>
      <c r="AC198" s="137"/>
      <c r="AD198" s="137"/>
      <c r="AE198" s="137"/>
      <c r="AF198" s="137"/>
      <c r="AG198" s="137"/>
      <c r="AH198" s="137"/>
      <c r="AI198" s="137"/>
    </row>
    <row r="199" spans="1:35" x14ac:dyDescent="0.25">
      <c r="A199" s="295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  <c r="AA199" s="137"/>
      <c r="AB199" s="137"/>
      <c r="AC199" s="137"/>
      <c r="AD199" s="137"/>
      <c r="AE199" s="137"/>
      <c r="AF199" s="137"/>
      <c r="AG199" s="137"/>
      <c r="AH199" s="137"/>
      <c r="AI199" s="137"/>
    </row>
    <row r="200" spans="1:35" x14ac:dyDescent="0.25">
      <c r="A200" s="295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  <c r="AA200" s="137"/>
      <c r="AB200" s="137"/>
      <c r="AC200" s="137"/>
      <c r="AD200" s="137"/>
      <c r="AE200" s="137"/>
      <c r="AF200" s="137"/>
      <c r="AG200" s="137"/>
      <c r="AH200" s="137"/>
      <c r="AI200" s="137"/>
    </row>
    <row r="201" spans="1:35" x14ac:dyDescent="0.25">
      <c r="A201" s="295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  <c r="AA201" s="137"/>
      <c r="AB201" s="137"/>
      <c r="AC201" s="137"/>
      <c r="AD201" s="137"/>
      <c r="AE201" s="137"/>
      <c r="AF201" s="137"/>
      <c r="AG201" s="137"/>
      <c r="AH201" s="137"/>
      <c r="AI201" s="137"/>
    </row>
    <row r="202" spans="1:35" x14ac:dyDescent="0.25">
      <c r="A202" s="295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  <c r="AA202" s="137"/>
      <c r="AB202" s="137"/>
      <c r="AC202" s="137"/>
      <c r="AD202" s="137"/>
      <c r="AE202" s="137"/>
      <c r="AF202" s="137"/>
      <c r="AG202" s="137"/>
      <c r="AH202" s="137"/>
      <c r="AI202" s="137"/>
    </row>
    <row r="203" spans="1:35" x14ac:dyDescent="0.25">
      <c r="A203" s="295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  <c r="AA203" s="137"/>
      <c r="AB203" s="137"/>
      <c r="AC203" s="137"/>
      <c r="AD203" s="137"/>
      <c r="AE203" s="137"/>
      <c r="AF203" s="137"/>
      <c r="AG203" s="137"/>
      <c r="AH203" s="137"/>
      <c r="AI203" s="137"/>
    </row>
    <row r="204" spans="1:35" x14ac:dyDescent="0.25">
      <c r="A204" s="295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  <c r="AA204" s="137"/>
      <c r="AB204" s="137"/>
      <c r="AC204" s="137"/>
      <c r="AD204" s="137"/>
      <c r="AE204" s="137"/>
      <c r="AF204" s="137"/>
      <c r="AG204" s="137"/>
      <c r="AH204" s="137"/>
      <c r="AI204" s="137"/>
    </row>
    <row r="205" spans="1:35" x14ac:dyDescent="0.25">
      <c r="A205" s="295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  <c r="AA205" s="137"/>
      <c r="AB205" s="137"/>
      <c r="AC205" s="137"/>
      <c r="AD205" s="137"/>
      <c r="AE205" s="137"/>
      <c r="AF205" s="137"/>
      <c r="AG205" s="137"/>
      <c r="AH205" s="137"/>
      <c r="AI205" s="137"/>
    </row>
    <row r="206" spans="1:35" x14ac:dyDescent="0.25">
      <c r="A206" s="295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  <c r="Z206" s="137"/>
      <c r="AA206" s="137"/>
      <c r="AB206" s="137"/>
      <c r="AC206" s="137"/>
      <c r="AD206" s="137"/>
      <c r="AE206" s="137"/>
      <c r="AF206" s="137"/>
      <c r="AG206" s="137"/>
      <c r="AH206" s="137"/>
      <c r="AI206" s="137"/>
    </row>
    <row r="207" spans="1:35" x14ac:dyDescent="0.25">
      <c r="A207" s="295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  <c r="AA207" s="137"/>
      <c r="AB207" s="137"/>
      <c r="AC207" s="137"/>
      <c r="AD207" s="137"/>
      <c r="AE207" s="137"/>
      <c r="AF207" s="137"/>
      <c r="AG207" s="137"/>
      <c r="AH207" s="137"/>
      <c r="AI207" s="137"/>
    </row>
    <row r="208" spans="1:35" x14ac:dyDescent="0.25">
      <c r="A208" s="295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  <c r="AA208" s="137"/>
      <c r="AB208" s="137"/>
      <c r="AC208" s="137"/>
      <c r="AD208" s="137"/>
      <c r="AE208" s="137"/>
      <c r="AF208" s="137"/>
      <c r="AG208" s="137"/>
      <c r="AH208" s="137"/>
      <c r="AI208" s="137"/>
    </row>
    <row r="209" spans="1:35" x14ac:dyDescent="0.25">
      <c r="A209" s="295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  <c r="AA209" s="137"/>
      <c r="AB209" s="137"/>
      <c r="AC209" s="137"/>
      <c r="AD209" s="137"/>
      <c r="AE209" s="137"/>
      <c r="AF209" s="137"/>
      <c r="AG209" s="137"/>
      <c r="AH209" s="137"/>
      <c r="AI209" s="137"/>
    </row>
    <row r="210" spans="1:35" x14ac:dyDescent="0.25">
      <c r="A210" s="295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  <c r="AA210" s="137"/>
      <c r="AB210" s="137"/>
      <c r="AC210" s="137"/>
      <c r="AD210" s="137"/>
      <c r="AE210" s="137"/>
      <c r="AF210" s="137"/>
      <c r="AG210" s="137"/>
      <c r="AH210" s="137"/>
      <c r="AI210" s="137"/>
    </row>
    <row r="211" spans="1:35" x14ac:dyDescent="0.25">
      <c r="A211" s="295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  <c r="AA211" s="137"/>
      <c r="AB211" s="137"/>
      <c r="AC211" s="137"/>
      <c r="AD211" s="137"/>
      <c r="AE211" s="137"/>
      <c r="AF211" s="137"/>
      <c r="AG211" s="137"/>
      <c r="AH211" s="137"/>
      <c r="AI211" s="137"/>
    </row>
    <row r="212" spans="1:35" x14ac:dyDescent="0.25">
      <c r="A212" s="295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  <c r="AA212" s="137"/>
      <c r="AB212" s="137"/>
      <c r="AC212" s="137"/>
      <c r="AD212" s="137"/>
      <c r="AE212" s="137"/>
      <c r="AF212" s="137"/>
      <c r="AG212" s="137"/>
      <c r="AH212" s="137"/>
      <c r="AI212" s="137"/>
    </row>
    <row r="213" spans="1:35" x14ac:dyDescent="0.25">
      <c r="A213" s="295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  <c r="AA213" s="137"/>
      <c r="AB213" s="137"/>
      <c r="AC213" s="137"/>
      <c r="AD213" s="137"/>
      <c r="AE213" s="137"/>
      <c r="AF213" s="137"/>
      <c r="AG213" s="137"/>
      <c r="AH213" s="137"/>
      <c r="AI213" s="137"/>
    </row>
    <row r="214" spans="1:35" x14ac:dyDescent="0.25">
      <c r="A214" s="295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  <c r="AA214" s="137"/>
      <c r="AB214" s="137"/>
      <c r="AC214" s="137"/>
      <c r="AD214" s="137"/>
      <c r="AE214" s="137"/>
      <c r="AF214" s="137"/>
      <c r="AG214" s="137"/>
      <c r="AH214" s="137"/>
      <c r="AI214" s="137"/>
    </row>
    <row r="215" spans="1:35" x14ac:dyDescent="0.25">
      <c r="A215" s="295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  <c r="AA215" s="137"/>
      <c r="AB215" s="137"/>
      <c r="AC215" s="137"/>
      <c r="AD215" s="137"/>
      <c r="AE215" s="137"/>
      <c r="AF215" s="137"/>
      <c r="AG215" s="137"/>
      <c r="AH215" s="137"/>
      <c r="AI215" s="137"/>
    </row>
    <row r="216" spans="1:35" x14ac:dyDescent="0.25">
      <c r="A216" s="295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  <c r="AA216" s="137"/>
      <c r="AB216" s="137"/>
      <c r="AC216" s="137"/>
      <c r="AD216" s="137"/>
      <c r="AE216" s="137"/>
      <c r="AF216" s="137"/>
      <c r="AG216" s="137"/>
      <c r="AH216" s="137"/>
      <c r="AI216" s="137"/>
    </row>
    <row r="217" spans="1:35" x14ac:dyDescent="0.25">
      <c r="A217" s="295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  <c r="Z217" s="137"/>
      <c r="AA217" s="137"/>
      <c r="AB217" s="137"/>
      <c r="AC217" s="137"/>
      <c r="AD217" s="137"/>
      <c r="AE217" s="137"/>
      <c r="AF217" s="137"/>
      <c r="AG217" s="137"/>
      <c r="AH217" s="137"/>
      <c r="AI217" s="137"/>
    </row>
    <row r="218" spans="1:35" x14ac:dyDescent="0.25">
      <c r="A218" s="295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  <c r="AA218" s="137"/>
      <c r="AB218" s="137"/>
      <c r="AC218" s="137"/>
      <c r="AD218" s="137"/>
      <c r="AE218" s="137"/>
      <c r="AF218" s="137"/>
      <c r="AG218" s="137"/>
      <c r="AH218" s="137"/>
      <c r="AI218" s="137"/>
    </row>
    <row r="219" spans="1:35" x14ac:dyDescent="0.25">
      <c r="A219" s="295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  <c r="AA219" s="137"/>
      <c r="AB219" s="137"/>
      <c r="AC219" s="137"/>
      <c r="AD219" s="137"/>
      <c r="AE219" s="137"/>
      <c r="AF219" s="137"/>
      <c r="AG219" s="137"/>
      <c r="AH219" s="137"/>
      <c r="AI219" s="137"/>
    </row>
    <row r="220" spans="1:35" x14ac:dyDescent="0.25">
      <c r="A220" s="295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  <c r="AA220" s="137"/>
      <c r="AB220" s="137"/>
      <c r="AC220" s="137"/>
      <c r="AD220" s="137"/>
      <c r="AE220" s="137"/>
      <c r="AF220" s="137"/>
      <c r="AG220" s="137"/>
      <c r="AH220" s="137"/>
      <c r="AI220" s="137"/>
    </row>
    <row r="221" spans="1:35" x14ac:dyDescent="0.25">
      <c r="A221" s="295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  <c r="AA221" s="137"/>
      <c r="AB221" s="137"/>
      <c r="AC221" s="137"/>
      <c r="AD221" s="137"/>
      <c r="AE221" s="137"/>
      <c r="AF221" s="137"/>
      <c r="AG221" s="137"/>
      <c r="AH221" s="137"/>
      <c r="AI221" s="137"/>
    </row>
    <row r="222" spans="1:35" x14ac:dyDescent="0.25">
      <c r="A222" s="295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  <c r="AA222" s="137"/>
      <c r="AB222" s="137"/>
      <c r="AC222" s="137"/>
      <c r="AD222" s="137"/>
      <c r="AE222" s="137"/>
      <c r="AF222" s="137"/>
      <c r="AG222" s="137"/>
      <c r="AH222" s="137"/>
      <c r="AI222" s="137"/>
    </row>
    <row r="223" spans="1:35" x14ac:dyDescent="0.25">
      <c r="A223" s="295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  <c r="AA223" s="137"/>
      <c r="AB223" s="137"/>
      <c r="AC223" s="137"/>
      <c r="AD223" s="137"/>
      <c r="AE223" s="137"/>
      <c r="AF223" s="137"/>
      <c r="AG223" s="137"/>
      <c r="AH223" s="137"/>
      <c r="AI223" s="137"/>
    </row>
    <row r="224" spans="1:35" x14ac:dyDescent="0.25">
      <c r="A224" s="295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  <c r="AA224" s="137"/>
      <c r="AB224" s="137"/>
      <c r="AC224" s="137"/>
      <c r="AD224" s="137"/>
      <c r="AE224" s="137"/>
      <c r="AF224" s="137"/>
      <c r="AG224" s="137"/>
      <c r="AH224" s="137"/>
      <c r="AI224" s="137"/>
    </row>
    <row r="225" spans="1:35" x14ac:dyDescent="0.25">
      <c r="A225" s="295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  <c r="AA225" s="137"/>
      <c r="AB225" s="137"/>
      <c r="AC225" s="137"/>
      <c r="AD225" s="137"/>
      <c r="AE225" s="137"/>
      <c r="AF225" s="137"/>
      <c r="AG225" s="137"/>
      <c r="AH225" s="137"/>
      <c r="AI225" s="137"/>
    </row>
    <row r="226" spans="1:35" x14ac:dyDescent="0.25">
      <c r="A226" s="295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  <c r="AA226" s="137"/>
      <c r="AB226" s="137"/>
      <c r="AC226" s="137"/>
      <c r="AD226" s="137"/>
      <c r="AE226" s="137"/>
      <c r="AF226" s="137"/>
      <c r="AG226" s="137"/>
      <c r="AH226" s="137"/>
      <c r="AI226" s="137"/>
    </row>
    <row r="227" spans="1:35" x14ac:dyDescent="0.25">
      <c r="A227" s="295"/>
      <c r="B227" s="137"/>
      <c r="C227" s="137"/>
      <c r="D227" s="137"/>
      <c r="E227" s="137"/>
      <c r="F227" s="137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  <c r="AA227" s="137"/>
      <c r="AB227" s="137"/>
      <c r="AC227" s="137"/>
      <c r="AD227" s="137"/>
      <c r="AE227" s="137"/>
      <c r="AF227" s="137"/>
      <c r="AG227" s="137"/>
      <c r="AH227" s="137"/>
      <c r="AI227" s="137"/>
    </row>
    <row r="228" spans="1:35" x14ac:dyDescent="0.25">
      <c r="A228" s="295"/>
      <c r="B228" s="137"/>
      <c r="C228" s="137"/>
      <c r="D228" s="137"/>
      <c r="E228" s="137"/>
      <c r="F228" s="137"/>
      <c r="G228" s="137"/>
      <c r="H228" s="137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  <c r="AA228" s="137"/>
      <c r="AB228" s="137"/>
      <c r="AC228" s="137"/>
      <c r="AD228" s="137"/>
      <c r="AE228" s="137"/>
      <c r="AF228" s="137"/>
      <c r="AG228" s="137"/>
      <c r="AH228" s="137"/>
      <c r="AI228" s="137"/>
    </row>
    <row r="229" spans="1:35" x14ac:dyDescent="0.25">
      <c r="A229" s="295"/>
      <c r="B229" s="137"/>
      <c r="C229" s="137"/>
      <c r="D229" s="137"/>
      <c r="E229" s="137"/>
      <c r="F229" s="137"/>
      <c r="G229" s="137"/>
      <c r="H229" s="137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  <c r="Z229" s="137"/>
      <c r="AA229" s="137"/>
      <c r="AB229" s="137"/>
      <c r="AC229" s="137"/>
      <c r="AD229" s="137"/>
      <c r="AE229" s="137"/>
      <c r="AF229" s="137"/>
      <c r="AG229" s="137"/>
      <c r="AH229" s="137"/>
      <c r="AI229" s="137"/>
    </row>
    <row r="230" spans="1:35" x14ac:dyDescent="0.25">
      <c r="A230" s="295"/>
      <c r="B230" s="137"/>
      <c r="C230" s="137"/>
      <c r="D230" s="137"/>
      <c r="E230" s="137"/>
      <c r="F230" s="137"/>
      <c r="G230" s="137"/>
      <c r="H230" s="137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  <c r="AA230" s="137"/>
      <c r="AB230" s="137"/>
      <c r="AC230" s="137"/>
      <c r="AD230" s="137"/>
      <c r="AE230" s="137"/>
      <c r="AF230" s="137"/>
      <c r="AG230" s="137"/>
      <c r="AH230" s="137"/>
      <c r="AI230" s="137"/>
    </row>
    <row r="231" spans="1:35" x14ac:dyDescent="0.25">
      <c r="A231" s="295"/>
      <c r="B231" s="137"/>
      <c r="C231" s="137"/>
      <c r="D231" s="137"/>
      <c r="E231" s="137"/>
      <c r="F231" s="137"/>
      <c r="G231" s="137"/>
      <c r="H231" s="137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  <c r="AA231" s="137"/>
      <c r="AB231" s="137"/>
      <c r="AC231" s="137"/>
      <c r="AD231" s="137"/>
      <c r="AE231" s="137"/>
      <c r="AF231" s="137"/>
      <c r="AG231" s="137"/>
      <c r="AH231" s="137"/>
      <c r="AI231" s="137"/>
    </row>
    <row r="232" spans="1:35" x14ac:dyDescent="0.25">
      <c r="A232" s="295"/>
      <c r="B232" s="137"/>
      <c r="C232" s="137"/>
      <c r="D232" s="137"/>
      <c r="E232" s="137"/>
      <c r="F232" s="137"/>
      <c r="G232" s="137"/>
      <c r="H232" s="137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  <c r="Z232" s="137"/>
      <c r="AA232" s="137"/>
      <c r="AB232" s="137"/>
      <c r="AC232" s="137"/>
      <c r="AD232" s="137"/>
      <c r="AE232" s="137"/>
      <c r="AF232" s="137"/>
      <c r="AG232" s="137"/>
      <c r="AH232" s="137"/>
      <c r="AI232" s="137"/>
    </row>
    <row r="233" spans="1:35" x14ac:dyDescent="0.25">
      <c r="A233" s="295"/>
      <c r="B233" s="137"/>
      <c r="C233" s="137"/>
      <c r="D233" s="137"/>
      <c r="E233" s="137"/>
      <c r="F233" s="137"/>
      <c r="G233" s="137"/>
      <c r="H233" s="137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  <c r="AA233" s="137"/>
      <c r="AB233" s="137"/>
      <c r="AC233" s="137"/>
      <c r="AD233" s="137"/>
      <c r="AE233" s="137"/>
      <c r="AF233" s="137"/>
      <c r="AG233" s="137"/>
      <c r="AH233" s="137"/>
      <c r="AI233" s="137"/>
    </row>
    <row r="234" spans="1:35" x14ac:dyDescent="0.25">
      <c r="A234" s="295"/>
      <c r="B234" s="137"/>
      <c r="C234" s="137"/>
      <c r="D234" s="137"/>
      <c r="E234" s="137"/>
      <c r="F234" s="137"/>
      <c r="G234" s="137"/>
      <c r="H234" s="137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  <c r="AA234" s="137"/>
      <c r="AB234" s="137"/>
      <c r="AC234" s="137"/>
      <c r="AD234" s="137"/>
      <c r="AE234" s="137"/>
      <c r="AF234" s="137"/>
      <c r="AG234" s="137"/>
      <c r="AH234" s="137"/>
      <c r="AI234" s="137"/>
    </row>
    <row r="235" spans="1:35" x14ac:dyDescent="0.25">
      <c r="A235" s="295"/>
      <c r="B235" s="137"/>
      <c r="C235" s="137"/>
      <c r="D235" s="137"/>
      <c r="E235" s="137"/>
      <c r="F235" s="137"/>
      <c r="G235" s="137"/>
      <c r="H235" s="137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  <c r="Z235" s="137"/>
      <c r="AA235" s="137"/>
      <c r="AB235" s="137"/>
      <c r="AC235" s="137"/>
      <c r="AD235" s="137"/>
      <c r="AE235" s="137"/>
      <c r="AF235" s="137"/>
      <c r="AG235" s="137"/>
      <c r="AH235" s="137"/>
      <c r="AI235" s="137"/>
    </row>
    <row r="236" spans="1:35" x14ac:dyDescent="0.25">
      <c r="A236" s="295"/>
      <c r="B236" s="137"/>
      <c r="C236" s="137"/>
      <c r="D236" s="137"/>
      <c r="E236" s="137"/>
      <c r="F236" s="137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  <c r="AA236" s="137"/>
      <c r="AB236" s="137"/>
      <c r="AC236" s="137"/>
      <c r="AD236" s="137"/>
      <c r="AE236" s="137"/>
      <c r="AF236" s="137"/>
      <c r="AG236" s="137"/>
      <c r="AH236" s="137"/>
      <c r="AI236" s="137"/>
    </row>
    <row r="237" spans="1:35" x14ac:dyDescent="0.25">
      <c r="A237" s="295"/>
      <c r="B237" s="137"/>
      <c r="C237" s="137"/>
      <c r="D237" s="137"/>
      <c r="E237" s="137"/>
      <c r="F237" s="137"/>
      <c r="G237" s="137"/>
      <c r="H237" s="137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  <c r="AA237" s="137"/>
      <c r="AB237" s="137"/>
      <c r="AC237" s="137"/>
      <c r="AD237" s="137"/>
      <c r="AE237" s="137"/>
      <c r="AF237" s="137"/>
      <c r="AG237" s="137"/>
      <c r="AH237" s="137"/>
      <c r="AI237" s="137"/>
    </row>
    <row r="238" spans="1:35" x14ac:dyDescent="0.25">
      <c r="A238" s="295"/>
      <c r="B238" s="137"/>
      <c r="C238" s="137"/>
      <c r="D238" s="137"/>
      <c r="E238" s="137"/>
      <c r="F238" s="137"/>
      <c r="G238" s="137"/>
      <c r="H238" s="137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  <c r="Z238" s="137"/>
      <c r="AA238" s="137"/>
      <c r="AB238" s="137"/>
      <c r="AC238" s="137"/>
      <c r="AD238" s="137"/>
      <c r="AE238" s="137"/>
      <c r="AF238" s="137"/>
      <c r="AG238" s="137"/>
      <c r="AH238" s="137"/>
      <c r="AI238" s="137"/>
    </row>
    <row r="239" spans="1:35" x14ac:dyDescent="0.25">
      <c r="A239" s="295"/>
      <c r="B239" s="137"/>
      <c r="C239" s="137"/>
      <c r="D239" s="137"/>
      <c r="E239" s="137"/>
      <c r="F239" s="137"/>
      <c r="G239" s="137"/>
      <c r="H239" s="137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  <c r="AA239" s="137"/>
      <c r="AB239" s="137"/>
      <c r="AC239" s="137"/>
      <c r="AD239" s="137"/>
      <c r="AE239" s="137"/>
      <c r="AF239" s="137"/>
      <c r="AG239" s="137"/>
      <c r="AH239" s="137"/>
      <c r="AI239" s="137"/>
    </row>
    <row r="240" spans="1:35" x14ac:dyDescent="0.25">
      <c r="A240" s="295"/>
      <c r="B240" s="137"/>
      <c r="C240" s="137"/>
      <c r="D240" s="137"/>
      <c r="E240" s="137"/>
      <c r="F240" s="137"/>
      <c r="G240" s="137"/>
      <c r="H240" s="137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  <c r="AA240" s="137"/>
      <c r="AB240" s="137"/>
      <c r="AC240" s="137"/>
      <c r="AD240" s="137"/>
      <c r="AE240" s="137"/>
      <c r="AF240" s="137"/>
      <c r="AG240" s="137"/>
      <c r="AH240" s="137"/>
      <c r="AI240" s="137"/>
    </row>
    <row r="241" spans="1:35" x14ac:dyDescent="0.25">
      <c r="A241" s="295"/>
      <c r="B241" s="137"/>
      <c r="C241" s="137"/>
      <c r="D241" s="137"/>
      <c r="E241" s="137"/>
      <c r="F241" s="137"/>
      <c r="G241" s="137"/>
      <c r="H241" s="137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  <c r="AA241" s="137"/>
      <c r="AB241" s="137"/>
      <c r="AC241" s="137"/>
      <c r="AD241" s="137"/>
      <c r="AE241" s="137"/>
      <c r="AF241" s="137"/>
      <c r="AG241" s="137"/>
      <c r="AH241" s="137"/>
      <c r="AI241" s="137"/>
    </row>
    <row r="242" spans="1:35" x14ac:dyDescent="0.25">
      <c r="A242" s="295"/>
      <c r="B242" s="137"/>
      <c r="C242" s="137"/>
      <c r="D242" s="137"/>
      <c r="E242" s="137"/>
      <c r="F242" s="137"/>
      <c r="G242" s="137"/>
      <c r="H242" s="137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  <c r="Z242" s="137"/>
      <c r="AA242" s="137"/>
      <c r="AB242" s="137"/>
      <c r="AC242" s="137"/>
      <c r="AD242" s="137"/>
      <c r="AE242" s="137"/>
      <c r="AF242" s="137"/>
      <c r="AG242" s="137"/>
      <c r="AH242" s="137"/>
      <c r="AI242" s="137"/>
    </row>
    <row r="243" spans="1:35" x14ac:dyDescent="0.25">
      <c r="A243" s="295"/>
      <c r="B243" s="137"/>
      <c r="C243" s="137"/>
      <c r="D243" s="137"/>
      <c r="E243" s="137"/>
      <c r="F243" s="137"/>
      <c r="G243" s="137"/>
      <c r="H243" s="137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137"/>
      <c r="Z243" s="137"/>
      <c r="AA243" s="137"/>
      <c r="AB243" s="137"/>
      <c r="AC243" s="137"/>
      <c r="AD243" s="137"/>
      <c r="AE243" s="137"/>
      <c r="AF243" s="137"/>
      <c r="AG243" s="137"/>
      <c r="AH243" s="137"/>
      <c r="AI243" s="137"/>
    </row>
    <row r="244" spans="1:35" x14ac:dyDescent="0.25">
      <c r="A244" s="295"/>
      <c r="B244" s="137"/>
      <c r="C244" s="137"/>
      <c r="D244" s="137"/>
      <c r="E244" s="137"/>
      <c r="F244" s="137"/>
      <c r="G244" s="137"/>
      <c r="H244" s="137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  <c r="X244" s="137"/>
      <c r="Y244" s="137"/>
      <c r="Z244" s="137"/>
      <c r="AA244" s="137"/>
      <c r="AB244" s="137"/>
      <c r="AC244" s="137"/>
      <c r="AD244" s="137"/>
      <c r="AE244" s="137"/>
      <c r="AF244" s="137"/>
      <c r="AG244" s="137"/>
      <c r="AH244" s="137"/>
      <c r="AI244" s="137"/>
    </row>
    <row r="245" spans="1:35" x14ac:dyDescent="0.25">
      <c r="A245" s="295"/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37"/>
      <c r="AH245" s="137"/>
      <c r="AI245" s="137"/>
    </row>
    <row r="246" spans="1:35" x14ac:dyDescent="0.25">
      <c r="A246" s="295"/>
      <c r="B246" s="137"/>
      <c r="C246" s="137"/>
      <c r="D246" s="137"/>
      <c r="E246" s="137"/>
      <c r="F246" s="137"/>
      <c r="G246" s="137"/>
      <c r="H246" s="137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  <c r="Z246" s="137"/>
      <c r="AA246" s="137"/>
      <c r="AB246" s="137"/>
      <c r="AC246" s="137"/>
      <c r="AD246" s="137"/>
      <c r="AE246" s="137"/>
      <c r="AF246" s="137"/>
      <c r="AG246" s="137"/>
      <c r="AH246" s="137"/>
      <c r="AI246" s="137"/>
    </row>
    <row r="247" spans="1:35" x14ac:dyDescent="0.25">
      <c r="A247" s="295"/>
      <c r="B247" s="137"/>
      <c r="C247" s="137"/>
      <c r="D247" s="137"/>
      <c r="E247" s="137"/>
      <c r="F247" s="137"/>
      <c r="G247" s="137"/>
      <c r="H247" s="137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  <c r="Z247" s="137"/>
      <c r="AA247" s="137"/>
      <c r="AB247" s="137"/>
      <c r="AC247" s="137"/>
      <c r="AD247" s="137"/>
      <c r="AE247" s="137"/>
      <c r="AF247" s="137"/>
      <c r="AG247" s="137"/>
      <c r="AH247" s="137"/>
      <c r="AI247" s="137"/>
    </row>
    <row r="248" spans="1:35" x14ac:dyDescent="0.25">
      <c r="A248" s="295"/>
      <c r="B248" s="137"/>
      <c r="C248" s="137"/>
      <c r="D248" s="137"/>
      <c r="E248" s="137"/>
      <c r="F248" s="137"/>
      <c r="G248" s="137"/>
      <c r="H248" s="137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  <c r="X248" s="137"/>
      <c r="Y248" s="137"/>
      <c r="Z248" s="137"/>
      <c r="AA248" s="137"/>
      <c r="AB248" s="137"/>
      <c r="AC248" s="137"/>
      <c r="AD248" s="137"/>
      <c r="AE248" s="137"/>
      <c r="AF248" s="137"/>
      <c r="AG248" s="137"/>
      <c r="AH248" s="137"/>
      <c r="AI248" s="137"/>
    </row>
    <row r="249" spans="1:35" x14ac:dyDescent="0.25">
      <c r="A249" s="295"/>
      <c r="B249" s="137"/>
      <c r="C249" s="137"/>
      <c r="D249" s="137"/>
      <c r="E249" s="137"/>
      <c r="F249" s="137"/>
      <c r="G249" s="137"/>
      <c r="H249" s="137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  <c r="X249" s="137"/>
      <c r="Y249" s="137"/>
      <c r="Z249" s="137"/>
      <c r="AA249" s="137"/>
      <c r="AB249" s="137"/>
      <c r="AC249" s="137"/>
      <c r="AD249" s="137"/>
      <c r="AE249" s="137"/>
      <c r="AF249" s="137"/>
      <c r="AG249" s="137"/>
      <c r="AH249" s="137"/>
      <c r="AI249" s="137"/>
    </row>
    <row r="250" spans="1:35" x14ac:dyDescent="0.25">
      <c r="A250" s="295"/>
      <c r="B250" s="137"/>
      <c r="C250" s="137"/>
      <c r="D250" s="137"/>
      <c r="E250" s="137"/>
      <c r="F250" s="137"/>
      <c r="G250" s="137"/>
      <c r="H250" s="137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  <c r="X250" s="137"/>
      <c r="Y250" s="137"/>
      <c r="Z250" s="137"/>
      <c r="AA250" s="137"/>
      <c r="AB250" s="137"/>
      <c r="AC250" s="137"/>
      <c r="AD250" s="137"/>
      <c r="AE250" s="137"/>
      <c r="AF250" s="137"/>
      <c r="AG250" s="137"/>
      <c r="AH250" s="137"/>
      <c r="AI250" s="137"/>
    </row>
    <row r="251" spans="1:35" x14ac:dyDescent="0.25">
      <c r="A251" s="295"/>
      <c r="B251" s="137"/>
      <c r="C251" s="137"/>
      <c r="D251" s="137"/>
      <c r="E251" s="137"/>
      <c r="F251" s="137"/>
      <c r="G251" s="137"/>
      <c r="H251" s="137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  <c r="X251" s="137"/>
      <c r="Y251" s="137"/>
      <c r="Z251" s="137"/>
      <c r="AA251" s="137"/>
      <c r="AB251" s="137"/>
      <c r="AC251" s="137"/>
      <c r="AD251" s="137"/>
      <c r="AE251" s="137"/>
      <c r="AF251" s="137"/>
      <c r="AG251" s="137"/>
      <c r="AH251" s="137"/>
      <c r="AI251" s="137"/>
    </row>
    <row r="252" spans="1:35" x14ac:dyDescent="0.25">
      <c r="A252" s="295"/>
      <c r="B252" s="137"/>
      <c r="C252" s="137"/>
      <c r="D252" s="137"/>
      <c r="E252" s="137"/>
      <c r="F252" s="137"/>
      <c r="G252" s="137"/>
      <c r="H252" s="137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  <c r="X252" s="137"/>
      <c r="Y252" s="137"/>
      <c r="Z252" s="137"/>
      <c r="AA252" s="137"/>
      <c r="AB252" s="137"/>
      <c r="AC252" s="137"/>
      <c r="AD252" s="137"/>
      <c r="AE252" s="137"/>
      <c r="AF252" s="137"/>
      <c r="AG252" s="137"/>
      <c r="AH252" s="137"/>
      <c r="AI252" s="137"/>
    </row>
    <row r="253" spans="1:35" x14ac:dyDescent="0.25">
      <c r="A253" s="295"/>
      <c r="B253" s="137"/>
      <c r="C253" s="137"/>
      <c r="D253" s="137"/>
      <c r="E253" s="137"/>
      <c r="F253" s="137"/>
      <c r="G253" s="137"/>
      <c r="H253" s="137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  <c r="X253" s="137"/>
      <c r="Y253" s="137"/>
      <c r="Z253" s="137"/>
      <c r="AA253" s="137"/>
      <c r="AB253" s="137"/>
      <c r="AC253" s="137"/>
      <c r="AD253" s="137"/>
      <c r="AE253" s="137"/>
      <c r="AF253" s="137"/>
      <c r="AG253" s="137"/>
      <c r="AH253" s="137"/>
      <c r="AI253" s="137"/>
    </row>
    <row r="254" spans="1:35" x14ac:dyDescent="0.25">
      <c r="A254" s="295"/>
      <c r="B254" s="137"/>
      <c r="C254" s="137"/>
      <c r="D254" s="137"/>
      <c r="E254" s="137"/>
      <c r="F254" s="137"/>
      <c r="G254" s="137"/>
      <c r="H254" s="137"/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  <c r="X254" s="137"/>
      <c r="Y254" s="137"/>
      <c r="Z254" s="137"/>
      <c r="AA254" s="137"/>
      <c r="AB254" s="137"/>
      <c r="AC254" s="137"/>
      <c r="AD254" s="137"/>
      <c r="AE254" s="137"/>
      <c r="AF254" s="137"/>
      <c r="AG254" s="137"/>
      <c r="AH254" s="137"/>
      <c r="AI254" s="137"/>
    </row>
    <row r="255" spans="1:35" x14ac:dyDescent="0.25">
      <c r="A255" s="295"/>
      <c r="B255" s="137"/>
      <c r="C255" s="137"/>
      <c r="D255" s="137"/>
      <c r="E255" s="137"/>
      <c r="F255" s="137"/>
      <c r="G255" s="137"/>
      <c r="H255" s="137"/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  <c r="X255" s="137"/>
      <c r="Y255" s="137"/>
      <c r="Z255" s="137"/>
      <c r="AA255" s="137"/>
      <c r="AB255" s="137"/>
      <c r="AC255" s="137"/>
      <c r="AD255" s="137"/>
      <c r="AE255" s="137"/>
      <c r="AF255" s="137"/>
      <c r="AG255" s="137"/>
      <c r="AH255" s="137"/>
      <c r="AI255" s="137"/>
    </row>
    <row r="256" spans="1:35" x14ac:dyDescent="0.25">
      <c r="A256" s="295"/>
      <c r="B256" s="137"/>
      <c r="C256" s="137"/>
      <c r="D256" s="137"/>
      <c r="E256" s="137"/>
      <c r="F256" s="137"/>
      <c r="G256" s="137"/>
      <c r="H256" s="137"/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  <c r="X256" s="137"/>
      <c r="Y256" s="137"/>
      <c r="Z256" s="137"/>
      <c r="AA256" s="137"/>
      <c r="AB256" s="137"/>
      <c r="AC256" s="137"/>
      <c r="AD256" s="137"/>
      <c r="AE256" s="137"/>
      <c r="AF256" s="137"/>
      <c r="AG256" s="137"/>
      <c r="AH256" s="137"/>
      <c r="AI256" s="137"/>
    </row>
    <row r="257" spans="1:35" x14ac:dyDescent="0.25">
      <c r="A257" s="295"/>
      <c r="B257" s="137"/>
      <c r="C257" s="137"/>
      <c r="D257" s="137"/>
      <c r="E257" s="137"/>
      <c r="F257" s="137"/>
      <c r="G257" s="137"/>
      <c r="H257" s="137"/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  <c r="X257" s="137"/>
      <c r="Y257" s="137"/>
      <c r="Z257" s="137"/>
      <c r="AA257" s="137"/>
      <c r="AB257" s="137"/>
      <c r="AC257" s="137"/>
      <c r="AD257" s="137"/>
      <c r="AE257" s="137"/>
      <c r="AF257" s="137"/>
      <c r="AG257" s="137"/>
      <c r="AH257" s="137"/>
      <c r="AI257" s="137"/>
    </row>
    <row r="258" spans="1:35" x14ac:dyDescent="0.25">
      <c r="A258" s="295"/>
      <c r="B258" s="137"/>
      <c r="C258" s="137"/>
      <c r="D258" s="137"/>
      <c r="E258" s="137"/>
      <c r="F258" s="137"/>
      <c r="G258" s="137"/>
      <c r="H258" s="137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  <c r="X258" s="137"/>
      <c r="Y258" s="137"/>
      <c r="Z258" s="137"/>
      <c r="AA258" s="137"/>
      <c r="AB258" s="137"/>
      <c r="AC258" s="137"/>
      <c r="AD258" s="137"/>
      <c r="AE258" s="137"/>
      <c r="AF258" s="137"/>
      <c r="AG258" s="137"/>
      <c r="AH258" s="137"/>
      <c r="AI258" s="137"/>
    </row>
    <row r="259" spans="1:35" x14ac:dyDescent="0.25">
      <c r="A259" s="295"/>
      <c r="B259" s="137"/>
      <c r="C259" s="137"/>
      <c r="D259" s="137"/>
      <c r="E259" s="137"/>
      <c r="F259" s="137"/>
      <c r="G259" s="137"/>
      <c r="H259" s="137"/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37"/>
      <c r="Z259" s="137"/>
      <c r="AA259" s="137"/>
      <c r="AB259" s="137"/>
      <c r="AC259" s="137"/>
      <c r="AD259" s="137"/>
      <c r="AE259" s="137"/>
      <c r="AF259" s="137"/>
      <c r="AG259" s="137"/>
      <c r="AH259" s="137"/>
      <c r="AI259" s="137"/>
    </row>
    <row r="260" spans="1:35" x14ac:dyDescent="0.25">
      <c r="A260" s="295"/>
      <c r="B260" s="137"/>
      <c r="C260" s="137"/>
      <c r="D260" s="137"/>
      <c r="E260" s="137"/>
      <c r="F260" s="137"/>
      <c r="G260" s="137"/>
      <c r="H260" s="137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  <c r="AA260" s="137"/>
      <c r="AB260" s="137"/>
      <c r="AC260" s="137"/>
      <c r="AD260" s="137"/>
      <c r="AE260" s="137"/>
      <c r="AF260" s="137"/>
      <c r="AG260" s="137"/>
      <c r="AH260" s="137"/>
      <c r="AI260" s="137"/>
    </row>
    <row r="261" spans="1:35" x14ac:dyDescent="0.25">
      <c r="A261" s="295"/>
      <c r="B261" s="137"/>
      <c r="C261" s="137"/>
      <c r="D261" s="137"/>
      <c r="E261" s="137"/>
      <c r="F261" s="137"/>
      <c r="G261" s="137"/>
      <c r="H261" s="137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7"/>
      <c r="Y261" s="137"/>
      <c r="Z261" s="137"/>
      <c r="AA261" s="137"/>
      <c r="AB261" s="137"/>
      <c r="AC261" s="137"/>
      <c r="AD261" s="137"/>
      <c r="AE261" s="137"/>
      <c r="AF261" s="137"/>
      <c r="AG261" s="137"/>
      <c r="AH261" s="137"/>
      <c r="AI261" s="137"/>
    </row>
    <row r="262" spans="1:35" x14ac:dyDescent="0.25">
      <c r="A262" s="295"/>
      <c r="B262" s="137"/>
      <c r="C262" s="137"/>
      <c r="D262" s="137"/>
      <c r="E262" s="137"/>
      <c r="F262" s="137"/>
      <c r="G262" s="137"/>
      <c r="H262" s="137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  <c r="X262" s="137"/>
      <c r="Y262" s="137"/>
      <c r="Z262" s="137"/>
      <c r="AA262" s="137"/>
      <c r="AB262" s="137"/>
      <c r="AC262" s="137"/>
      <c r="AD262" s="137"/>
      <c r="AE262" s="137"/>
      <c r="AF262" s="137"/>
      <c r="AG262" s="137"/>
      <c r="AH262" s="137"/>
      <c r="AI262" s="137"/>
    </row>
    <row r="263" spans="1:35" x14ac:dyDescent="0.25">
      <c r="A263" s="295"/>
      <c r="B263" s="137"/>
      <c r="C263" s="137"/>
      <c r="D263" s="137"/>
      <c r="E263" s="137"/>
      <c r="F263" s="137"/>
      <c r="G263" s="137"/>
      <c r="H263" s="137"/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  <c r="X263" s="137"/>
      <c r="Y263" s="137"/>
      <c r="Z263" s="137"/>
      <c r="AA263" s="137"/>
      <c r="AB263" s="137"/>
      <c r="AC263" s="137"/>
      <c r="AD263" s="137"/>
      <c r="AE263" s="137"/>
      <c r="AF263" s="137"/>
      <c r="AG263" s="137"/>
      <c r="AH263" s="137"/>
      <c r="AI263" s="137"/>
    </row>
    <row r="264" spans="1:35" x14ac:dyDescent="0.25">
      <c r="A264" s="295"/>
      <c r="B264" s="137"/>
      <c r="C264" s="137"/>
      <c r="D264" s="137"/>
      <c r="E264" s="137"/>
      <c r="F264" s="137"/>
      <c r="G264" s="137"/>
      <c r="H264" s="137"/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  <c r="X264" s="137"/>
      <c r="Y264" s="137"/>
      <c r="Z264" s="137"/>
      <c r="AA264" s="137"/>
      <c r="AB264" s="137"/>
      <c r="AC264" s="137"/>
      <c r="AD264" s="137"/>
      <c r="AE264" s="137"/>
      <c r="AF264" s="137"/>
      <c r="AG264" s="137"/>
      <c r="AH264" s="137"/>
      <c r="AI264" s="13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>
    <tabColor theme="7" tint="0.79998168889431442"/>
  </sheetPr>
  <dimension ref="A1:FP191"/>
  <sheetViews>
    <sheetView zoomScaleNormal="100" workbookViewId="0">
      <pane xSplit="4" ySplit="6" topLeftCell="FJ7" activePane="bottomRight" state="frozen"/>
      <selection activeCell="I71" sqref="I71"/>
      <selection pane="topRight" activeCell="I71" sqref="I71"/>
      <selection pane="bottomLeft" activeCell="I71" sqref="I71"/>
      <selection pane="bottomRight" activeCell="FP5" sqref="FP5"/>
    </sheetView>
  </sheetViews>
  <sheetFormatPr baseColWidth="10" defaultColWidth="11.42578125" defaultRowHeight="12" x14ac:dyDescent="0.2"/>
  <cols>
    <col min="1" max="1" width="4.5703125" style="485" bestFit="1" customWidth="1"/>
    <col min="2" max="2" width="53.28515625" style="318" customWidth="1"/>
    <col min="3" max="3" width="13.28515625" style="318" bestFit="1" customWidth="1"/>
    <col min="4" max="4" width="2.140625" style="318" customWidth="1"/>
    <col min="5" max="18" width="12" style="318" bestFit="1" customWidth="1"/>
    <col min="19" max="75" width="11.42578125" style="318"/>
    <col min="76" max="76" width="12.5703125" style="318" bestFit="1" customWidth="1"/>
    <col min="77" max="16384" width="11.42578125" style="318"/>
  </cols>
  <sheetData>
    <row r="1" spans="1:172" s="485" customFormat="1" x14ac:dyDescent="0.2">
      <c r="E1" s="485">
        <v>2</v>
      </c>
      <c r="F1" s="485">
        <f>+E1+1</f>
        <v>3</v>
      </c>
      <c r="G1" s="485">
        <f t="shared" ref="G1:BR1" si="0">+F1+1</f>
        <v>4</v>
      </c>
      <c r="H1" s="485">
        <f t="shared" si="0"/>
        <v>5</v>
      </c>
      <c r="I1" s="485">
        <f t="shared" si="0"/>
        <v>6</v>
      </c>
      <c r="J1" s="485">
        <f t="shared" si="0"/>
        <v>7</v>
      </c>
      <c r="K1" s="485">
        <f t="shared" si="0"/>
        <v>8</v>
      </c>
      <c r="L1" s="485">
        <f t="shared" si="0"/>
        <v>9</v>
      </c>
      <c r="M1" s="485">
        <f t="shared" si="0"/>
        <v>10</v>
      </c>
      <c r="N1" s="485">
        <f t="shared" si="0"/>
        <v>11</v>
      </c>
      <c r="O1" s="485">
        <f t="shared" si="0"/>
        <v>12</v>
      </c>
      <c r="P1" s="485">
        <f t="shared" si="0"/>
        <v>13</v>
      </c>
      <c r="Q1" s="485">
        <f t="shared" si="0"/>
        <v>14</v>
      </c>
      <c r="R1" s="485">
        <f t="shared" si="0"/>
        <v>15</v>
      </c>
      <c r="S1" s="485">
        <f t="shared" si="0"/>
        <v>16</v>
      </c>
      <c r="T1" s="485">
        <f t="shared" si="0"/>
        <v>17</v>
      </c>
      <c r="U1" s="485">
        <f t="shared" si="0"/>
        <v>18</v>
      </c>
      <c r="V1" s="485">
        <f t="shared" si="0"/>
        <v>19</v>
      </c>
      <c r="W1" s="485">
        <f t="shared" si="0"/>
        <v>20</v>
      </c>
      <c r="X1" s="485">
        <f t="shared" si="0"/>
        <v>21</v>
      </c>
      <c r="Y1" s="485">
        <f t="shared" si="0"/>
        <v>22</v>
      </c>
      <c r="Z1" s="485">
        <f t="shared" si="0"/>
        <v>23</v>
      </c>
      <c r="AA1" s="485">
        <f t="shared" si="0"/>
        <v>24</v>
      </c>
      <c r="AB1" s="485">
        <f t="shared" si="0"/>
        <v>25</v>
      </c>
      <c r="AC1" s="485">
        <f t="shared" si="0"/>
        <v>26</v>
      </c>
      <c r="AD1" s="485">
        <f t="shared" si="0"/>
        <v>27</v>
      </c>
      <c r="AE1" s="485">
        <f t="shared" si="0"/>
        <v>28</v>
      </c>
      <c r="AF1" s="485">
        <f t="shared" si="0"/>
        <v>29</v>
      </c>
      <c r="AG1" s="485">
        <f t="shared" si="0"/>
        <v>30</v>
      </c>
      <c r="AH1" s="485">
        <f t="shared" si="0"/>
        <v>31</v>
      </c>
      <c r="AI1" s="485">
        <f t="shared" si="0"/>
        <v>32</v>
      </c>
      <c r="AJ1" s="485">
        <f t="shared" si="0"/>
        <v>33</v>
      </c>
      <c r="AK1" s="485">
        <f t="shared" si="0"/>
        <v>34</v>
      </c>
      <c r="AL1" s="485">
        <f t="shared" si="0"/>
        <v>35</v>
      </c>
      <c r="AM1" s="485">
        <f t="shared" si="0"/>
        <v>36</v>
      </c>
      <c r="AN1" s="485">
        <f t="shared" si="0"/>
        <v>37</v>
      </c>
      <c r="AO1" s="485">
        <f t="shared" si="0"/>
        <v>38</v>
      </c>
      <c r="AP1" s="485">
        <f t="shared" si="0"/>
        <v>39</v>
      </c>
      <c r="AQ1" s="485">
        <f t="shared" si="0"/>
        <v>40</v>
      </c>
      <c r="AR1" s="485">
        <f t="shared" si="0"/>
        <v>41</v>
      </c>
      <c r="AS1" s="485">
        <f t="shared" si="0"/>
        <v>42</v>
      </c>
      <c r="AT1" s="485">
        <f t="shared" si="0"/>
        <v>43</v>
      </c>
      <c r="AU1" s="485">
        <f t="shared" si="0"/>
        <v>44</v>
      </c>
      <c r="AV1" s="485">
        <f t="shared" si="0"/>
        <v>45</v>
      </c>
      <c r="AW1" s="485">
        <f t="shared" si="0"/>
        <v>46</v>
      </c>
      <c r="AX1" s="485">
        <f t="shared" si="0"/>
        <v>47</v>
      </c>
      <c r="AY1" s="485">
        <f t="shared" si="0"/>
        <v>48</v>
      </c>
      <c r="AZ1" s="485">
        <f t="shared" si="0"/>
        <v>49</v>
      </c>
      <c r="BA1" s="485">
        <f t="shared" si="0"/>
        <v>50</v>
      </c>
      <c r="BB1" s="485">
        <f t="shared" si="0"/>
        <v>51</v>
      </c>
      <c r="BC1" s="485">
        <f t="shared" si="0"/>
        <v>52</v>
      </c>
      <c r="BD1" s="485">
        <f t="shared" si="0"/>
        <v>53</v>
      </c>
      <c r="BE1" s="485">
        <f t="shared" si="0"/>
        <v>54</v>
      </c>
      <c r="BF1" s="485">
        <f t="shared" si="0"/>
        <v>55</v>
      </c>
      <c r="BG1" s="485">
        <f t="shared" si="0"/>
        <v>56</v>
      </c>
      <c r="BH1" s="485">
        <f t="shared" si="0"/>
        <v>57</v>
      </c>
      <c r="BI1" s="485">
        <f t="shared" si="0"/>
        <v>58</v>
      </c>
      <c r="BJ1" s="485">
        <f t="shared" si="0"/>
        <v>59</v>
      </c>
      <c r="BK1" s="485">
        <f t="shared" si="0"/>
        <v>60</v>
      </c>
      <c r="BL1" s="485">
        <f t="shared" si="0"/>
        <v>61</v>
      </c>
      <c r="BM1" s="485">
        <f t="shared" si="0"/>
        <v>62</v>
      </c>
      <c r="BN1" s="485">
        <f t="shared" si="0"/>
        <v>63</v>
      </c>
      <c r="BO1" s="485">
        <f t="shared" si="0"/>
        <v>64</v>
      </c>
      <c r="BP1" s="485">
        <f t="shared" si="0"/>
        <v>65</v>
      </c>
      <c r="BQ1" s="485">
        <f t="shared" si="0"/>
        <v>66</v>
      </c>
      <c r="BR1" s="485">
        <f t="shared" si="0"/>
        <v>67</v>
      </c>
      <c r="BS1" s="485">
        <f t="shared" ref="BS1:DS1" si="1">+BR1+1</f>
        <v>68</v>
      </c>
      <c r="BT1" s="485">
        <f t="shared" si="1"/>
        <v>69</v>
      </c>
      <c r="BU1" s="485">
        <f t="shared" si="1"/>
        <v>70</v>
      </c>
      <c r="BV1" s="485">
        <f t="shared" si="1"/>
        <v>71</v>
      </c>
      <c r="BW1" s="485">
        <f t="shared" si="1"/>
        <v>72</v>
      </c>
      <c r="BX1" s="485">
        <f t="shared" si="1"/>
        <v>73</v>
      </c>
      <c r="BY1" s="485">
        <f t="shared" si="1"/>
        <v>74</v>
      </c>
      <c r="BZ1" s="485">
        <f t="shared" si="1"/>
        <v>75</v>
      </c>
      <c r="CA1" s="485">
        <f t="shared" si="1"/>
        <v>76</v>
      </c>
      <c r="CB1" s="485">
        <f t="shared" si="1"/>
        <v>77</v>
      </c>
      <c r="CC1" s="485">
        <f t="shared" si="1"/>
        <v>78</v>
      </c>
      <c r="CD1" s="485">
        <f t="shared" si="1"/>
        <v>79</v>
      </c>
      <c r="CE1" s="485">
        <f t="shared" si="1"/>
        <v>80</v>
      </c>
      <c r="CF1" s="485">
        <f t="shared" si="1"/>
        <v>81</v>
      </c>
      <c r="CG1" s="485">
        <f t="shared" si="1"/>
        <v>82</v>
      </c>
      <c r="CH1" s="485">
        <f t="shared" si="1"/>
        <v>83</v>
      </c>
      <c r="CI1" s="485">
        <f t="shared" si="1"/>
        <v>84</v>
      </c>
      <c r="CJ1" s="485">
        <f t="shared" si="1"/>
        <v>85</v>
      </c>
      <c r="CK1" s="485">
        <f t="shared" si="1"/>
        <v>86</v>
      </c>
      <c r="CL1" s="485">
        <f t="shared" si="1"/>
        <v>87</v>
      </c>
      <c r="CM1" s="485">
        <f t="shared" si="1"/>
        <v>88</v>
      </c>
      <c r="CN1" s="485">
        <f t="shared" si="1"/>
        <v>89</v>
      </c>
      <c r="CO1" s="485">
        <f t="shared" si="1"/>
        <v>90</v>
      </c>
      <c r="CP1" s="485">
        <f t="shared" si="1"/>
        <v>91</v>
      </c>
      <c r="CQ1" s="485">
        <f t="shared" si="1"/>
        <v>92</v>
      </c>
      <c r="CR1" s="485">
        <f t="shared" si="1"/>
        <v>93</v>
      </c>
      <c r="CS1" s="485">
        <f t="shared" si="1"/>
        <v>94</v>
      </c>
      <c r="CT1" s="485">
        <f t="shared" si="1"/>
        <v>95</v>
      </c>
      <c r="CU1" s="485">
        <f t="shared" si="1"/>
        <v>96</v>
      </c>
      <c r="CV1" s="485">
        <f t="shared" si="1"/>
        <v>97</v>
      </c>
      <c r="CW1" s="485">
        <f t="shared" si="1"/>
        <v>98</v>
      </c>
      <c r="CX1" s="485">
        <f t="shared" si="1"/>
        <v>99</v>
      </c>
      <c r="CY1" s="485">
        <f t="shared" si="1"/>
        <v>100</v>
      </c>
      <c r="CZ1" s="485">
        <f t="shared" si="1"/>
        <v>101</v>
      </c>
      <c r="DA1" s="485">
        <f t="shared" si="1"/>
        <v>102</v>
      </c>
      <c r="DB1" s="485">
        <f t="shared" si="1"/>
        <v>103</v>
      </c>
      <c r="DC1" s="485">
        <f t="shared" si="1"/>
        <v>104</v>
      </c>
      <c r="DD1" s="485">
        <f t="shared" si="1"/>
        <v>105</v>
      </c>
      <c r="DE1" s="485">
        <f t="shared" si="1"/>
        <v>106</v>
      </c>
      <c r="DF1" s="485">
        <f t="shared" si="1"/>
        <v>107</v>
      </c>
      <c r="DG1" s="485">
        <f t="shared" si="1"/>
        <v>108</v>
      </c>
      <c r="DH1" s="485">
        <f t="shared" si="1"/>
        <v>109</v>
      </c>
      <c r="DI1" s="485">
        <f t="shared" si="1"/>
        <v>110</v>
      </c>
      <c r="DJ1" s="485">
        <f t="shared" si="1"/>
        <v>111</v>
      </c>
      <c r="DK1" s="485">
        <f t="shared" si="1"/>
        <v>112</v>
      </c>
      <c r="DL1" s="485">
        <f t="shared" si="1"/>
        <v>113</v>
      </c>
      <c r="DM1" s="485">
        <f t="shared" si="1"/>
        <v>114</v>
      </c>
      <c r="DN1" s="485">
        <f t="shared" si="1"/>
        <v>115</v>
      </c>
      <c r="DO1" s="485">
        <f t="shared" si="1"/>
        <v>116</v>
      </c>
      <c r="DP1" s="485">
        <f t="shared" si="1"/>
        <v>117</v>
      </c>
      <c r="DQ1" s="485">
        <f t="shared" si="1"/>
        <v>118</v>
      </c>
      <c r="DR1" s="485">
        <f t="shared" si="1"/>
        <v>119</v>
      </c>
      <c r="DS1" s="485">
        <f t="shared" si="1"/>
        <v>120</v>
      </c>
      <c r="DT1" s="485">
        <f t="shared" ref="DT1:EE1" si="2">+DS1+1</f>
        <v>121</v>
      </c>
      <c r="DU1" s="485">
        <f t="shared" si="2"/>
        <v>122</v>
      </c>
      <c r="DV1" s="485">
        <f t="shared" si="2"/>
        <v>123</v>
      </c>
      <c r="DW1" s="485">
        <f t="shared" si="2"/>
        <v>124</v>
      </c>
      <c r="DX1" s="485">
        <f t="shared" si="2"/>
        <v>125</v>
      </c>
      <c r="DY1" s="485">
        <f t="shared" si="2"/>
        <v>126</v>
      </c>
      <c r="DZ1" s="485">
        <f t="shared" si="2"/>
        <v>127</v>
      </c>
      <c r="EA1" s="485">
        <f t="shared" si="2"/>
        <v>128</v>
      </c>
      <c r="EB1" s="485">
        <f t="shared" si="2"/>
        <v>129</v>
      </c>
      <c r="EC1" s="485">
        <f t="shared" si="2"/>
        <v>130</v>
      </c>
      <c r="ED1" s="485">
        <f t="shared" si="2"/>
        <v>131</v>
      </c>
      <c r="EE1" s="485">
        <f t="shared" si="2"/>
        <v>132</v>
      </c>
      <c r="EF1" s="485">
        <f t="shared" ref="EF1" si="3">+EE1+1</f>
        <v>133</v>
      </c>
      <c r="EG1" s="485">
        <f t="shared" ref="EG1" si="4">+EF1+1</f>
        <v>134</v>
      </c>
      <c r="EH1" s="485">
        <f t="shared" ref="EH1" si="5">+EG1+1</f>
        <v>135</v>
      </c>
      <c r="EI1" s="485">
        <f t="shared" ref="EI1" si="6">+EH1+1</f>
        <v>136</v>
      </c>
      <c r="EJ1" s="485">
        <f t="shared" ref="EJ1" si="7">+EI1+1</f>
        <v>137</v>
      </c>
      <c r="EK1" s="485">
        <f t="shared" ref="EK1" si="8">+EJ1+1</f>
        <v>138</v>
      </c>
      <c r="EL1" s="485">
        <f t="shared" ref="EL1" si="9">+EK1+1</f>
        <v>139</v>
      </c>
      <c r="EM1" s="485">
        <f t="shared" ref="EM1" si="10">+EL1+1</f>
        <v>140</v>
      </c>
      <c r="EN1" s="485">
        <f t="shared" ref="EN1" si="11">+EM1+1</f>
        <v>141</v>
      </c>
      <c r="EO1" s="485">
        <f t="shared" ref="EO1" si="12">+EN1+1</f>
        <v>142</v>
      </c>
      <c r="EP1" s="485">
        <f t="shared" ref="EP1" si="13">+EO1+1</f>
        <v>143</v>
      </c>
      <c r="EQ1" s="485">
        <f t="shared" ref="EQ1" si="14">+EP1+1</f>
        <v>144</v>
      </c>
      <c r="ER1" s="485">
        <f t="shared" ref="ER1" si="15">+EQ1+1</f>
        <v>145</v>
      </c>
      <c r="ES1" s="485">
        <f t="shared" ref="ES1" si="16">+ER1+1</f>
        <v>146</v>
      </c>
      <c r="ET1" s="485">
        <f t="shared" ref="ET1" si="17">+ES1+1</f>
        <v>147</v>
      </c>
      <c r="EU1" s="485">
        <f t="shared" ref="EU1" si="18">+ET1+1</f>
        <v>148</v>
      </c>
      <c r="EV1" s="485">
        <f t="shared" ref="EV1" si="19">+EU1+1</f>
        <v>149</v>
      </c>
      <c r="EW1" s="485">
        <f t="shared" ref="EW1" si="20">+EV1+1</f>
        <v>150</v>
      </c>
      <c r="EX1" s="485">
        <f t="shared" ref="EX1" si="21">+EW1+1</f>
        <v>151</v>
      </c>
      <c r="EY1" s="485">
        <f t="shared" ref="EY1" si="22">+EX1+1</f>
        <v>152</v>
      </c>
      <c r="EZ1" s="485">
        <f t="shared" ref="EZ1" si="23">+EY1+1</f>
        <v>153</v>
      </c>
      <c r="FA1" s="485">
        <f t="shared" ref="FA1" si="24">+EZ1+1</f>
        <v>154</v>
      </c>
      <c r="FB1" s="485">
        <f t="shared" ref="FB1" si="25">+FA1+1</f>
        <v>155</v>
      </c>
      <c r="FC1" s="485">
        <f t="shared" ref="FC1" si="26">+FB1+1</f>
        <v>156</v>
      </c>
      <c r="FD1" s="485">
        <f t="shared" ref="FD1" si="27">+FC1+1</f>
        <v>157</v>
      </c>
      <c r="FE1" s="485">
        <f t="shared" ref="FE1" si="28">+FD1+1</f>
        <v>158</v>
      </c>
      <c r="FF1" s="485">
        <f t="shared" ref="FF1" si="29">+FE1+1</f>
        <v>159</v>
      </c>
      <c r="FG1" s="485">
        <f t="shared" ref="FG1" si="30">+FF1+1</f>
        <v>160</v>
      </c>
      <c r="FH1" s="485">
        <f t="shared" ref="FH1" si="31">+FG1+1</f>
        <v>161</v>
      </c>
      <c r="FI1" s="485">
        <f t="shared" ref="FI1" si="32">+FH1+1</f>
        <v>162</v>
      </c>
      <c r="FJ1" s="485">
        <f t="shared" ref="FJ1" si="33">+FI1+1</f>
        <v>163</v>
      </c>
      <c r="FK1" s="485">
        <f t="shared" ref="FK1" si="34">+FJ1+1</f>
        <v>164</v>
      </c>
      <c r="FL1" s="485">
        <f t="shared" ref="FL1" si="35">+FK1+1</f>
        <v>165</v>
      </c>
      <c r="FM1" s="485">
        <f t="shared" ref="FM1" si="36">+FL1+1</f>
        <v>166</v>
      </c>
      <c r="FN1" s="485">
        <f t="shared" ref="FN1" si="37">+FM1+1</f>
        <v>167</v>
      </c>
      <c r="FO1" s="485">
        <f t="shared" ref="FO1:FP1" si="38">+FN1+1</f>
        <v>168</v>
      </c>
      <c r="FP1" s="485">
        <f t="shared" si="38"/>
        <v>169</v>
      </c>
    </row>
    <row r="2" spans="1:172" s="316" customFormat="1" ht="23.25" x14ac:dyDescent="0.35">
      <c r="A2" s="485"/>
      <c r="B2" s="312" t="s">
        <v>155</v>
      </c>
    </row>
    <row r="5" spans="1:172" s="313" customFormat="1" ht="15.75" x14ac:dyDescent="0.25">
      <c r="A5" s="486"/>
      <c r="B5" s="508" t="s">
        <v>158</v>
      </c>
      <c r="C5" s="508"/>
      <c r="E5" s="314">
        <v>41275</v>
      </c>
      <c r="F5" s="314">
        <f>+EDATE(E5,1)</f>
        <v>41306</v>
      </c>
      <c r="G5" s="314">
        <f t="shared" ref="G5:BR5" si="39">+EDATE(F5,1)</f>
        <v>41334</v>
      </c>
      <c r="H5" s="314">
        <f t="shared" si="39"/>
        <v>41365</v>
      </c>
      <c r="I5" s="314">
        <f t="shared" si="39"/>
        <v>41395</v>
      </c>
      <c r="J5" s="314">
        <f t="shared" si="39"/>
        <v>41426</v>
      </c>
      <c r="K5" s="314">
        <f t="shared" si="39"/>
        <v>41456</v>
      </c>
      <c r="L5" s="314">
        <f t="shared" si="39"/>
        <v>41487</v>
      </c>
      <c r="M5" s="314">
        <f t="shared" si="39"/>
        <v>41518</v>
      </c>
      <c r="N5" s="314">
        <f t="shared" si="39"/>
        <v>41548</v>
      </c>
      <c r="O5" s="314">
        <f t="shared" si="39"/>
        <v>41579</v>
      </c>
      <c r="P5" s="314">
        <f t="shared" si="39"/>
        <v>41609</v>
      </c>
      <c r="Q5" s="314">
        <f t="shared" si="39"/>
        <v>41640</v>
      </c>
      <c r="R5" s="314">
        <f t="shared" si="39"/>
        <v>41671</v>
      </c>
      <c r="S5" s="314">
        <f t="shared" si="39"/>
        <v>41699</v>
      </c>
      <c r="T5" s="314">
        <f t="shared" si="39"/>
        <v>41730</v>
      </c>
      <c r="U5" s="314">
        <f t="shared" si="39"/>
        <v>41760</v>
      </c>
      <c r="V5" s="314">
        <f t="shared" si="39"/>
        <v>41791</v>
      </c>
      <c r="W5" s="314">
        <f t="shared" si="39"/>
        <v>41821</v>
      </c>
      <c r="X5" s="314">
        <f t="shared" si="39"/>
        <v>41852</v>
      </c>
      <c r="Y5" s="314">
        <f t="shared" si="39"/>
        <v>41883</v>
      </c>
      <c r="Z5" s="314">
        <f t="shared" si="39"/>
        <v>41913</v>
      </c>
      <c r="AA5" s="314">
        <f t="shared" si="39"/>
        <v>41944</v>
      </c>
      <c r="AB5" s="314">
        <f t="shared" si="39"/>
        <v>41974</v>
      </c>
      <c r="AC5" s="314">
        <f t="shared" si="39"/>
        <v>42005</v>
      </c>
      <c r="AD5" s="314">
        <f t="shared" si="39"/>
        <v>42036</v>
      </c>
      <c r="AE5" s="314">
        <f t="shared" si="39"/>
        <v>42064</v>
      </c>
      <c r="AF5" s="314">
        <f t="shared" si="39"/>
        <v>42095</v>
      </c>
      <c r="AG5" s="314">
        <f t="shared" si="39"/>
        <v>42125</v>
      </c>
      <c r="AH5" s="314">
        <f t="shared" si="39"/>
        <v>42156</v>
      </c>
      <c r="AI5" s="314">
        <f t="shared" si="39"/>
        <v>42186</v>
      </c>
      <c r="AJ5" s="314">
        <f t="shared" si="39"/>
        <v>42217</v>
      </c>
      <c r="AK5" s="314">
        <f t="shared" si="39"/>
        <v>42248</v>
      </c>
      <c r="AL5" s="314">
        <f t="shared" si="39"/>
        <v>42278</v>
      </c>
      <c r="AM5" s="314">
        <f t="shared" si="39"/>
        <v>42309</v>
      </c>
      <c r="AN5" s="314">
        <f t="shared" si="39"/>
        <v>42339</v>
      </c>
      <c r="AO5" s="314">
        <f t="shared" si="39"/>
        <v>42370</v>
      </c>
      <c r="AP5" s="314">
        <f t="shared" si="39"/>
        <v>42401</v>
      </c>
      <c r="AQ5" s="314">
        <f t="shared" si="39"/>
        <v>42430</v>
      </c>
      <c r="AR5" s="314">
        <f t="shared" si="39"/>
        <v>42461</v>
      </c>
      <c r="AS5" s="314">
        <f t="shared" si="39"/>
        <v>42491</v>
      </c>
      <c r="AT5" s="314">
        <f t="shared" si="39"/>
        <v>42522</v>
      </c>
      <c r="AU5" s="314">
        <f t="shared" si="39"/>
        <v>42552</v>
      </c>
      <c r="AV5" s="314">
        <f t="shared" si="39"/>
        <v>42583</v>
      </c>
      <c r="AW5" s="314">
        <f t="shared" si="39"/>
        <v>42614</v>
      </c>
      <c r="AX5" s="314">
        <f t="shared" si="39"/>
        <v>42644</v>
      </c>
      <c r="AY5" s="314">
        <f t="shared" si="39"/>
        <v>42675</v>
      </c>
      <c r="AZ5" s="314">
        <f t="shared" si="39"/>
        <v>42705</v>
      </c>
      <c r="BA5" s="314">
        <f t="shared" si="39"/>
        <v>42736</v>
      </c>
      <c r="BB5" s="314">
        <f t="shared" si="39"/>
        <v>42767</v>
      </c>
      <c r="BC5" s="314">
        <f t="shared" si="39"/>
        <v>42795</v>
      </c>
      <c r="BD5" s="314">
        <f t="shared" si="39"/>
        <v>42826</v>
      </c>
      <c r="BE5" s="314">
        <f t="shared" si="39"/>
        <v>42856</v>
      </c>
      <c r="BF5" s="314">
        <f t="shared" si="39"/>
        <v>42887</v>
      </c>
      <c r="BG5" s="314">
        <f t="shared" si="39"/>
        <v>42917</v>
      </c>
      <c r="BH5" s="314">
        <f t="shared" si="39"/>
        <v>42948</v>
      </c>
      <c r="BI5" s="314">
        <f t="shared" si="39"/>
        <v>42979</v>
      </c>
      <c r="BJ5" s="314">
        <f t="shared" si="39"/>
        <v>43009</v>
      </c>
      <c r="BK5" s="314">
        <f t="shared" si="39"/>
        <v>43040</v>
      </c>
      <c r="BL5" s="314">
        <f t="shared" si="39"/>
        <v>43070</v>
      </c>
      <c r="BM5" s="314">
        <f t="shared" si="39"/>
        <v>43101</v>
      </c>
      <c r="BN5" s="314">
        <f t="shared" si="39"/>
        <v>43132</v>
      </c>
      <c r="BO5" s="314">
        <f t="shared" si="39"/>
        <v>43160</v>
      </c>
      <c r="BP5" s="314">
        <f t="shared" si="39"/>
        <v>43191</v>
      </c>
      <c r="BQ5" s="314">
        <f t="shared" si="39"/>
        <v>43221</v>
      </c>
      <c r="BR5" s="314">
        <f t="shared" si="39"/>
        <v>43252</v>
      </c>
      <c r="BS5" s="314">
        <f t="shared" ref="BS5:DS5" si="40">+EDATE(BR5,1)</f>
        <v>43282</v>
      </c>
      <c r="BT5" s="314">
        <f t="shared" si="40"/>
        <v>43313</v>
      </c>
      <c r="BU5" s="314">
        <f t="shared" si="40"/>
        <v>43344</v>
      </c>
      <c r="BV5" s="314">
        <f t="shared" si="40"/>
        <v>43374</v>
      </c>
      <c r="BW5" s="314">
        <f t="shared" si="40"/>
        <v>43405</v>
      </c>
      <c r="BX5" s="314">
        <f t="shared" si="40"/>
        <v>43435</v>
      </c>
      <c r="BY5" s="314">
        <f t="shared" si="40"/>
        <v>43466</v>
      </c>
      <c r="BZ5" s="314">
        <f t="shared" si="40"/>
        <v>43497</v>
      </c>
      <c r="CA5" s="314">
        <f t="shared" si="40"/>
        <v>43525</v>
      </c>
      <c r="CB5" s="314">
        <f t="shared" si="40"/>
        <v>43556</v>
      </c>
      <c r="CC5" s="314">
        <f t="shared" si="40"/>
        <v>43586</v>
      </c>
      <c r="CD5" s="314">
        <f t="shared" si="40"/>
        <v>43617</v>
      </c>
      <c r="CE5" s="314">
        <f t="shared" si="40"/>
        <v>43647</v>
      </c>
      <c r="CF5" s="314">
        <f t="shared" si="40"/>
        <v>43678</v>
      </c>
      <c r="CG5" s="314">
        <f t="shared" si="40"/>
        <v>43709</v>
      </c>
      <c r="CH5" s="314">
        <f t="shared" si="40"/>
        <v>43739</v>
      </c>
      <c r="CI5" s="314">
        <f t="shared" si="40"/>
        <v>43770</v>
      </c>
      <c r="CJ5" s="314">
        <f t="shared" si="40"/>
        <v>43800</v>
      </c>
      <c r="CK5" s="314">
        <f t="shared" si="40"/>
        <v>43831</v>
      </c>
      <c r="CL5" s="314">
        <f t="shared" si="40"/>
        <v>43862</v>
      </c>
      <c r="CM5" s="314">
        <f t="shared" si="40"/>
        <v>43891</v>
      </c>
      <c r="CN5" s="314">
        <f t="shared" si="40"/>
        <v>43922</v>
      </c>
      <c r="CO5" s="314">
        <f t="shared" si="40"/>
        <v>43952</v>
      </c>
      <c r="CP5" s="314">
        <f t="shared" si="40"/>
        <v>43983</v>
      </c>
      <c r="CQ5" s="314">
        <f t="shared" si="40"/>
        <v>44013</v>
      </c>
      <c r="CR5" s="314">
        <f t="shared" si="40"/>
        <v>44044</v>
      </c>
      <c r="CS5" s="314">
        <f t="shared" si="40"/>
        <v>44075</v>
      </c>
      <c r="CT5" s="314">
        <f t="shared" si="40"/>
        <v>44105</v>
      </c>
      <c r="CU5" s="314">
        <f t="shared" si="40"/>
        <v>44136</v>
      </c>
      <c r="CV5" s="314">
        <f t="shared" si="40"/>
        <v>44166</v>
      </c>
      <c r="CW5" s="314">
        <f t="shared" si="40"/>
        <v>44197</v>
      </c>
      <c r="CX5" s="314">
        <f t="shared" si="40"/>
        <v>44228</v>
      </c>
      <c r="CY5" s="314">
        <f t="shared" si="40"/>
        <v>44256</v>
      </c>
      <c r="CZ5" s="314">
        <f t="shared" si="40"/>
        <v>44287</v>
      </c>
      <c r="DA5" s="314">
        <f t="shared" si="40"/>
        <v>44317</v>
      </c>
      <c r="DB5" s="314">
        <f t="shared" si="40"/>
        <v>44348</v>
      </c>
      <c r="DC5" s="314">
        <f t="shared" si="40"/>
        <v>44378</v>
      </c>
      <c r="DD5" s="314">
        <f t="shared" si="40"/>
        <v>44409</v>
      </c>
      <c r="DE5" s="314">
        <f t="shared" si="40"/>
        <v>44440</v>
      </c>
      <c r="DF5" s="314">
        <f t="shared" si="40"/>
        <v>44470</v>
      </c>
      <c r="DG5" s="314">
        <f t="shared" si="40"/>
        <v>44501</v>
      </c>
      <c r="DH5" s="314">
        <f t="shared" si="40"/>
        <v>44531</v>
      </c>
      <c r="DI5" s="314">
        <f t="shared" si="40"/>
        <v>44562</v>
      </c>
      <c r="DJ5" s="314">
        <f t="shared" si="40"/>
        <v>44593</v>
      </c>
      <c r="DK5" s="314">
        <f t="shared" si="40"/>
        <v>44621</v>
      </c>
      <c r="DL5" s="314">
        <f t="shared" si="40"/>
        <v>44652</v>
      </c>
      <c r="DM5" s="314">
        <f t="shared" si="40"/>
        <v>44682</v>
      </c>
      <c r="DN5" s="314">
        <f t="shared" si="40"/>
        <v>44713</v>
      </c>
      <c r="DO5" s="314">
        <f t="shared" si="40"/>
        <v>44743</v>
      </c>
      <c r="DP5" s="314">
        <f t="shared" si="40"/>
        <v>44774</v>
      </c>
      <c r="DQ5" s="314">
        <f t="shared" si="40"/>
        <v>44805</v>
      </c>
      <c r="DR5" s="314">
        <f t="shared" si="40"/>
        <v>44835</v>
      </c>
      <c r="DS5" s="314">
        <f t="shared" si="40"/>
        <v>44866</v>
      </c>
      <c r="DT5" s="314">
        <f t="shared" ref="DT5:EE5" si="41">+EDATE(DS5,1)</f>
        <v>44896</v>
      </c>
      <c r="DU5" s="314">
        <f t="shared" si="41"/>
        <v>44927</v>
      </c>
      <c r="DV5" s="314">
        <f t="shared" si="41"/>
        <v>44958</v>
      </c>
      <c r="DW5" s="314">
        <f t="shared" si="41"/>
        <v>44986</v>
      </c>
      <c r="DX5" s="314">
        <f t="shared" si="41"/>
        <v>45017</v>
      </c>
      <c r="DY5" s="314">
        <f t="shared" si="41"/>
        <v>45047</v>
      </c>
      <c r="DZ5" s="314">
        <f t="shared" si="41"/>
        <v>45078</v>
      </c>
      <c r="EA5" s="314">
        <f t="shared" si="41"/>
        <v>45108</v>
      </c>
      <c r="EB5" s="314">
        <f t="shared" si="41"/>
        <v>45139</v>
      </c>
      <c r="EC5" s="314">
        <f t="shared" si="41"/>
        <v>45170</v>
      </c>
      <c r="ED5" s="314">
        <f t="shared" si="41"/>
        <v>45200</v>
      </c>
      <c r="EE5" s="314">
        <f t="shared" si="41"/>
        <v>45231</v>
      </c>
      <c r="EF5" s="314">
        <f t="shared" ref="EF5" si="42">+EDATE(EE5,1)</f>
        <v>45261</v>
      </c>
      <c r="EG5" s="314">
        <f t="shared" ref="EG5" si="43">+EDATE(EF5,1)</f>
        <v>45292</v>
      </c>
      <c r="EH5" s="314">
        <f t="shared" ref="EH5" si="44">+EDATE(EG5,1)</f>
        <v>45323</v>
      </c>
      <c r="EI5" s="314">
        <f t="shared" ref="EI5" si="45">+EDATE(EH5,1)</f>
        <v>45352</v>
      </c>
      <c r="EJ5" s="314">
        <f t="shared" ref="EJ5" si="46">+EDATE(EI5,1)</f>
        <v>45383</v>
      </c>
      <c r="EK5" s="314">
        <f t="shared" ref="EK5" si="47">+EDATE(EJ5,1)</f>
        <v>45413</v>
      </c>
      <c r="EL5" s="314">
        <f t="shared" ref="EL5" si="48">+EDATE(EK5,1)</f>
        <v>45444</v>
      </c>
      <c r="EM5" s="314">
        <f t="shared" ref="EM5" si="49">+EDATE(EL5,1)</f>
        <v>45474</v>
      </c>
      <c r="EN5" s="314">
        <f t="shared" ref="EN5" si="50">+EDATE(EM5,1)</f>
        <v>45505</v>
      </c>
      <c r="EO5" s="314">
        <f t="shared" ref="EO5" si="51">+EDATE(EN5,1)</f>
        <v>45536</v>
      </c>
      <c r="EP5" s="314">
        <f t="shared" ref="EP5" si="52">+EDATE(EO5,1)</f>
        <v>45566</v>
      </c>
      <c r="EQ5" s="314">
        <f t="shared" ref="EQ5" si="53">+EDATE(EP5,1)</f>
        <v>45597</v>
      </c>
      <c r="ER5" s="314">
        <f t="shared" ref="ER5" si="54">+EDATE(EQ5,1)</f>
        <v>45627</v>
      </c>
      <c r="ES5" s="314">
        <f t="shared" ref="ES5" si="55">+EDATE(ER5,1)</f>
        <v>45658</v>
      </c>
      <c r="ET5" s="314">
        <f t="shared" ref="ET5" si="56">+EDATE(ES5,1)</f>
        <v>45689</v>
      </c>
      <c r="EU5" s="314">
        <f t="shared" ref="EU5" si="57">+EDATE(ET5,1)</f>
        <v>45717</v>
      </c>
      <c r="EV5" s="314">
        <f t="shared" ref="EV5" si="58">+EDATE(EU5,1)</f>
        <v>45748</v>
      </c>
      <c r="EW5" s="314">
        <f t="shared" ref="EW5" si="59">+EDATE(EV5,1)</f>
        <v>45778</v>
      </c>
      <c r="EX5" s="314">
        <f t="shared" ref="EX5" si="60">+EDATE(EW5,1)</f>
        <v>45809</v>
      </c>
      <c r="EY5" s="314">
        <f t="shared" ref="EY5" si="61">+EDATE(EX5,1)</f>
        <v>45839</v>
      </c>
      <c r="EZ5" s="314">
        <f t="shared" ref="EZ5" si="62">+EDATE(EY5,1)</f>
        <v>45870</v>
      </c>
      <c r="FA5" s="314">
        <f t="shared" ref="FA5" si="63">+EDATE(EZ5,1)</f>
        <v>45901</v>
      </c>
      <c r="FB5" s="314">
        <f t="shared" ref="FB5" si="64">+EDATE(FA5,1)</f>
        <v>45931</v>
      </c>
      <c r="FC5" s="314">
        <f t="shared" ref="FC5" si="65">+EDATE(FB5,1)</f>
        <v>45962</v>
      </c>
      <c r="FD5" s="314">
        <f t="shared" ref="FD5" si="66">+EDATE(FC5,1)</f>
        <v>45992</v>
      </c>
      <c r="FE5" s="314">
        <f t="shared" ref="FE5" si="67">+EDATE(FD5,1)</f>
        <v>46023</v>
      </c>
      <c r="FF5" s="314">
        <f t="shared" ref="FF5" si="68">+EDATE(FE5,1)</f>
        <v>46054</v>
      </c>
      <c r="FG5" s="314">
        <f t="shared" ref="FG5" si="69">+EDATE(FF5,1)</f>
        <v>46082</v>
      </c>
      <c r="FH5" s="314">
        <f t="shared" ref="FH5" si="70">+EDATE(FG5,1)</f>
        <v>46113</v>
      </c>
      <c r="FI5" s="314">
        <f t="shared" ref="FI5" si="71">+EDATE(FH5,1)</f>
        <v>46143</v>
      </c>
      <c r="FJ5" s="314">
        <f t="shared" ref="FJ5" si="72">+EDATE(FI5,1)</f>
        <v>46174</v>
      </c>
      <c r="FK5" s="314">
        <f t="shared" ref="FK5" si="73">+EDATE(FJ5,1)</f>
        <v>46204</v>
      </c>
      <c r="FL5" s="314">
        <f t="shared" ref="FL5" si="74">+EDATE(FK5,1)</f>
        <v>46235</v>
      </c>
      <c r="FM5" s="314">
        <f t="shared" ref="FM5" si="75">+EDATE(FL5,1)</f>
        <v>46266</v>
      </c>
      <c r="FN5" s="314">
        <f t="shared" ref="FN5" si="76">+EDATE(FM5,1)</f>
        <v>46296</v>
      </c>
      <c r="FO5" s="314">
        <f t="shared" ref="FO5:FP5" si="77">+EDATE(FN5,1)</f>
        <v>46327</v>
      </c>
      <c r="FP5" s="314">
        <f t="shared" si="77"/>
        <v>46357</v>
      </c>
    </row>
    <row r="6" spans="1:172" x14ac:dyDescent="0.2">
      <c r="B6" s="317" t="s">
        <v>35</v>
      </c>
      <c r="C6" s="318" t="s">
        <v>201</v>
      </c>
    </row>
    <row r="7" spans="1:172" s="317" customFormat="1" x14ac:dyDescent="0.2">
      <c r="A7" s="487" t="s">
        <v>167</v>
      </c>
      <c r="B7" s="319" t="s">
        <v>0</v>
      </c>
      <c r="C7" s="320">
        <f>Ponderadores!B5</f>
        <v>7747139.7259999998</v>
      </c>
      <c r="D7" s="319"/>
      <c r="E7" s="321">
        <f ca="1">+INDIRECT("DatosOri!"&amp;$A7&amp;E$1)</f>
        <v>91.795722544300006</v>
      </c>
      <c r="F7" s="321">
        <f t="shared" ref="F7:BQ8" ca="1" si="78">+INDIRECT("DatosOri!"&amp;$A7&amp;F$1)</f>
        <v>90.795957208499999</v>
      </c>
      <c r="G7" s="321">
        <f t="shared" ca="1" si="78"/>
        <v>92.461479951000001</v>
      </c>
      <c r="H7" s="321">
        <f t="shared" ca="1" si="78"/>
        <v>95.217513141400005</v>
      </c>
      <c r="I7" s="321">
        <f t="shared" ca="1" si="78"/>
        <v>96.751211556900003</v>
      </c>
      <c r="J7" s="321">
        <f t="shared" ca="1" si="78"/>
        <v>93.300122603299997</v>
      </c>
      <c r="K7" s="321">
        <f t="shared" ca="1" si="78"/>
        <v>96.415834032600003</v>
      </c>
      <c r="L7" s="321">
        <f t="shared" ca="1" si="78"/>
        <v>96.179258087799994</v>
      </c>
      <c r="M7" s="321">
        <f t="shared" ca="1" si="78"/>
        <v>93.224200691199997</v>
      </c>
      <c r="N7" s="321">
        <f t="shared" ca="1" si="78"/>
        <v>99.128999337799996</v>
      </c>
      <c r="O7" s="321">
        <f t="shared" ca="1" si="78"/>
        <v>95.100226087899998</v>
      </c>
      <c r="P7" s="321">
        <f t="shared" ca="1" si="78"/>
        <v>92.644822560400002</v>
      </c>
      <c r="Q7" s="321">
        <f t="shared" ca="1" si="78"/>
        <v>92.336493936799997</v>
      </c>
      <c r="R7" s="321">
        <f t="shared" ca="1" si="78"/>
        <v>91.377227310400002</v>
      </c>
      <c r="S7" s="321">
        <f t="shared" ca="1" si="78"/>
        <v>98.477701216599996</v>
      </c>
      <c r="T7" s="321">
        <f t="shared" ca="1" si="78"/>
        <v>96.510804612200005</v>
      </c>
      <c r="U7" s="321">
        <f t="shared" ca="1" si="78"/>
        <v>99.026796295400004</v>
      </c>
      <c r="V7" s="321">
        <f t="shared" ca="1" si="78"/>
        <v>97.565597731400004</v>
      </c>
      <c r="W7" s="321">
        <f t="shared" ca="1" si="78"/>
        <v>99.598860904199995</v>
      </c>
      <c r="X7" s="321">
        <f t="shared" ca="1" si="78"/>
        <v>97.292399680100004</v>
      </c>
      <c r="Y7" s="321">
        <f t="shared" ca="1" si="78"/>
        <v>97.167860403999995</v>
      </c>
      <c r="Z7" s="321">
        <f t="shared" ca="1" si="78"/>
        <v>102.7836909685</v>
      </c>
      <c r="AA7" s="321">
        <f t="shared" ca="1" si="78"/>
        <v>97.560772360399994</v>
      </c>
      <c r="AB7" s="321">
        <f t="shared" ca="1" si="78"/>
        <v>96.2486376003</v>
      </c>
      <c r="AC7" s="321">
        <f t="shared" ca="1" si="78"/>
        <v>94.175023786400004</v>
      </c>
      <c r="AD7" s="321">
        <f t="shared" ca="1" si="78"/>
        <v>94.122538508399998</v>
      </c>
      <c r="AE7" s="321">
        <f t="shared" ca="1" si="78"/>
        <v>99.683895685600007</v>
      </c>
      <c r="AF7" s="321">
        <f t="shared" ca="1" si="78"/>
        <v>97.793148540999994</v>
      </c>
      <c r="AG7" s="321">
        <f t="shared" ca="1" si="78"/>
        <v>98.362164836999995</v>
      </c>
      <c r="AH7" s="321">
        <f t="shared" ca="1" si="78"/>
        <v>98.934319785300005</v>
      </c>
      <c r="AI7" s="321">
        <f t="shared" ca="1" si="78"/>
        <v>101.7573770951</v>
      </c>
      <c r="AJ7" s="321">
        <f t="shared" ca="1" si="78"/>
        <v>100.5300102713</v>
      </c>
      <c r="AK7" s="321">
        <f t="shared" ca="1" si="78"/>
        <v>101.7702434502</v>
      </c>
      <c r="AL7" s="321">
        <f t="shared" ca="1" si="78"/>
        <v>103.5498847339</v>
      </c>
      <c r="AM7" s="321">
        <f t="shared" ca="1" si="78"/>
        <v>98.6788554269</v>
      </c>
      <c r="AN7" s="321">
        <f t="shared" ca="1" si="78"/>
        <v>97.813353337400002</v>
      </c>
      <c r="AO7" s="321">
        <f t="shared" ca="1" si="78"/>
        <v>95.467411170000005</v>
      </c>
      <c r="AP7" s="321">
        <f t="shared" ca="1" si="78"/>
        <v>96.991966840100005</v>
      </c>
      <c r="AQ7" s="321">
        <f t="shared" ca="1" si="78"/>
        <v>98.713875161299995</v>
      </c>
      <c r="AR7" s="321">
        <f t="shared" ca="1" si="78"/>
        <v>100.29503699350001</v>
      </c>
      <c r="AS7" s="321">
        <f t="shared" ca="1" si="78"/>
        <v>99.523156012300007</v>
      </c>
      <c r="AT7" s="321">
        <f t="shared" ca="1" si="78"/>
        <v>99.967085512699995</v>
      </c>
      <c r="AU7" s="321">
        <f t="shared" ca="1" si="78"/>
        <v>99.329986095199999</v>
      </c>
      <c r="AV7" s="321">
        <f t="shared" ca="1" si="78"/>
        <v>101.1363447387</v>
      </c>
      <c r="AW7" s="321">
        <f t="shared" ca="1" si="78"/>
        <v>99.125055541799995</v>
      </c>
      <c r="AX7" s="321">
        <f t="shared" ca="1" si="78"/>
        <v>101.40122085740001</v>
      </c>
      <c r="AY7" s="321">
        <f t="shared" ca="1" si="78"/>
        <v>101.0111944537</v>
      </c>
      <c r="AZ7" s="321">
        <f t="shared" ca="1" si="78"/>
        <v>97.599615033199996</v>
      </c>
      <c r="BA7" s="321">
        <f t="shared" ca="1" si="78"/>
        <v>97.130145768399998</v>
      </c>
      <c r="BB7" s="321">
        <f t="shared" ca="1" si="78"/>
        <v>96.1848160686</v>
      </c>
      <c r="BC7" s="321">
        <f t="shared" ca="1" si="78"/>
        <v>104.73377707180001</v>
      </c>
      <c r="BD7" s="321">
        <f t="shared" ca="1" si="78"/>
        <v>96.800244356099995</v>
      </c>
      <c r="BE7" s="321">
        <f t="shared" ca="1" si="78"/>
        <v>101.46140569640001</v>
      </c>
      <c r="BF7" s="321">
        <f t="shared" ca="1" si="78"/>
        <v>101.2860656719</v>
      </c>
      <c r="BG7" s="321">
        <f t="shared" ca="1" si="78"/>
        <v>99.458497278799996</v>
      </c>
      <c r="BH7" s="321">
        <f t="shared" ca="1" si="78"/>
        <v>102.6214771333</v>
      </c>
      <c r="BI7" s="321">
        <f t="shared" ca="1" si="78"/>
        <v>98.524639189400006</v>
      </c>
      <c r="BJ7" s="321">
        <f t="shared" ca="1" si="78"/>
        <v>101.940013247</v>
      </c>
      <c r="BK7" s="321">
        <f t="shared" ca="1" si="78"/>
        <v>100.71279854700001</v>
      </c>
      <c r="BL7" s="321">
        <f t="shared" ca="1" si="78"/>
        <v>97.162443447300006</v>
      </c>
      <c r="BM7" s="321">
        <f t="shared" ca="1" si="78"/>
        <v>97.727182159700007</v>
      </c>
      <c r="BN7" s="321">
        <f t="shared" ca="1" si="78"/>
        <v>96.207860512099998</v>
      </c>
      <c r="BO7" s="321">
        <f t="shared" ca="1" si="78"/>
        <v>100.21149396520001</v>
      </c>
      <c r="BP7" s="321">
        <f t="shared" ca="1" si="78"/>
        <v>99.772377547000005</v>
      </c>
      <c r="BQ7" s="321">
        <f t="shared" ca="1" si="78"/>
        <v>102.5060766977</v>
      </c>
      <c r="BR7" s="321">
        <f t="shared" ref="BR7:EC11" ca="1" si="79">+INDIRECT("DatosOri!"&amp;$A7&amp;BR$1)</f>
        <v>101.57432816150001</v>
      </c>
      <c r="BS7" s="321">
        <f t="shared" ca="1" si="79"/>
        <v>101.2673458121</v>
      </c>
      <c r="BT7" s="321">
        <f t="shared" ca="1" si="79"/>
        <v>103.2239181616</v>
      </c>
      <c r="BU7" s="321">
        <f t="shared" ca="1" si="79"/>
        <v>100.1259431846</v>
      </c>
      <c r="BV7" s="321">
        <f t="shared" ca="1" si="79"/>
        <v>102.99198845070001</v>
      </c>
      <c r="BW7" s="321">
        <f t="shared" ca="1" si="79"/>
        <v>99.569343490899996</v>
      </c>
      <c r="BX7" s="321">
        <f t="shared" ca="1" si="79"/>
        <v>94.822141856900004</v>
      </c>
      <c r="BY7" s="321">
        <f t="shared" ca="1" si="79"/>
        <v>97.335848022600004</v>
      </c>
      <c r="BZ7" s="321">
        <f t="shared" ca="1" si="79"/>
        <v>95.341269137899999</v>
      </c>
      <c r="CA7" s="321">
        <f t="shared" ca="1" si="79"/>
        <v>101.05315307319999</v>
      </c>
      <c r="CB7" s="321">
        <f t="shared" ca="1" si="79"/>
        <v>98.083143195600002</v>
      </c>
      <c r="CC7" s="321">
        <f t="shared" ca="1" si="79"/>
        <v>100.3496756852</v>
      </c>
      <c r="CD7" s="321">
        <f t="shared" ca="1" si="79"/>
        <v>99.348979203599995</v>
      </c>
      <c r="CE7" s="321">
        <f t="shared" ca="1" si="79"/>
        <v>100.1583561744</v>
      </c>
      <c r="CF7" s="321">
        <f t="shared" ca="1" si="79"/>
        <v>101.5549221638</v>
      </c>
      <c r="CG7" s="321">
        <f t="shared" ca="1" si="79"/>
        <v>97.596266478999993</v>
      </c>
      <c r="CH7" s="321">
        <f t="shared" ca="1" si="79"/>
        <v>99.080900259000003</v>
      </c>
      <c r="CI7" s="321">
        <f t="shared" ca="1" si="79"/>
        <v>96.915104473699998</v>
      </c>
      <c r="CJ7" s="321">
        <f t="shared" ca="1" si="79"/>
        <v>92.289964472799994</v>
      </c>
      <c r="CK7" s="321">
        <f t="shared" ca="1" si="79"/>
        <v>96.0754332299</v>
      </c>
      <c r="CL7" s="321">
        <f t="shared" ca="1" si="79"/>
        <v>93.643366298700002</v>
      </c>
      <c r="CM7" s="321">
        <f t="shared" ca="1" si="79"/>
        <v>96.403713687999996</v>
      </c>
      <c r="CN7" s="321">
        <f t="shared" ca="1" si="79"/>
        <v>69.748813829100001</v>
      </c>
      <c r="CO7" s="321">
        <f t="shared" ca="1" si="79"/>
        <v>70.214083164300007</v>
      </c>
      <c r="CP7" s="321">
        <f t="shared" ca="1" si="79"/>
        <v>85.211842302400001</v>
      </c>
      <c r="CQ7" s="321">
        <f t="shared" ca="1" si="79"/>
        <v>89.890099010499995</v>
      </c>
      <c r="CR7" s="321">
        <f t="shared" ca="1" si="79"/>
        <v>93.908844003699997</v>
      </c>
      <c r="CS7" s="321">
        <f t="shared" ca="1" si="79"/>
        <v>93.825318139700002</v>
      </c>
      <c r="CT7" s="321">
        <f t="shared" ca="1" si="79"/>
        <v>97.610570912499995</v>
      </c>
      <c r="CU7" s="321">
        <f t="shared" ca="1" si="79"/>
        <v>95.367308260499996</v>
      </c>
      <c r="CV7" s="321">
        <f t="shared" ca="1" si="79"/>
        <v>92.998205086699997</v>
      </c>
      <c r="CW7" s="321">
        <f t="shared" ca="1" si="79"/>
        <v>92.243002787500004</v>
      </c>
      <c r="CX7" s="321">
        <f t="shared" ca="1" si="79"/>
        <v>89.251325988299996</v>
      </c>
      <c r="CY7" s="321">
        <f t="shared" ca="1" si="79"/>
        <v>99.870138092299996</v>
      </c>
      <c r="CZ7" s="321">
        <f t="shared" ca="1" si="79"/>
        <v>95.640404650999997</v>
      </c>
      <c r="DA7" s="321">
        <f t="shared" ca="1" si="79"/>
        <v>95.6817417022</v>
      </c>
      <c r="DB7" s="321">
        <f t="shared" ca="1" si="79"/>
        <v>95.119767142000001</v>
      </c>
      <c r="DC7" s="321">
        <f t="shared" ca="1" si="79"/>
        <v>95.788018832600002</v>
      </c>
      <c r="DD7" s="321">
        <f t="shared" ca="1" si="79"/>
        <v>97.830027209099995</v>
      </c>
      <c r="DE7" s="321">
        <f t="shared" ca="1" si="79"/>
        <v>93.635935728500002</v>
      </c>
      <c r="DF7" s="321">
        <f t="shared" ca="1" si="79"/>
        <v>96.945382928599997</v>
      </c>
      <c r="DG7" s="321">
        <f t="shared" ca="1" si="79"/>
        <v>96.205787547699998</v>
      </c>
      <c r="DH7" s="321">
        <f t="shared" ca="1" si="79"/>
        <v>95.265177564200002</v>
      </c>
      <c r="DI7" s="321">
        <f t="shared" ca="1" si="79"/>
        <v>95.957197711899994</v>
      </c>
      <c r="DJ7" s="321">
        <f t="shared" ca="1" si="79"/>
        <v>93.577197148699995</v>
      </c>
      <c r="DK7" s="321">
        <f t="shared" ca="1" si="79"/>
        <v>103.6979366724</v>
      </c>
      <c r="DL7" s="321">
        <f t="shared" ca="1" si="79"/>
        <v>99.420838067000005</v>
      </c>
      <c r="DM7" s="321">
        <f t="shared" ca="1" si="79"/>
        <v>100.7602318907</v>
      </c>
      <c r="DN7" s="321">
        <f t="shared" ca="1" si="79"/>
        <v>99.127682357799998</v>
      </c>
      <c r="DO7" s="321">
        <f t="shared" ca="1" si="79"/>
        <v>99.666718742</v>
      </c>
      <c r="DP7" s="321">
        <f t="shared" ca="1" si="79"/>
        <v>103.6761955655</v>
      </c>
      <c r="DQ7" s="321">
        <f t="shared" ca="1" si="79"/>
        <v>98.931044812300001</v>
      </c>
      <c r="DR7" s="321">
        <f t="shared" ca="1" si="79"/>
        <v>101.6050506258</v>
      </c>
      <c r="DS7" s="321">
        <f t="shared" ca="1" si="79"/>
        <v>101.63166717919999</v>
      </c>
      <c r="DT7" s="321">
        <f t="shared" ca="1" si="79"/>
        <v>99.789813511800006</v>
      </c>
      <c r="DU7" s="321">
        <f t="shared" ca="1" si="79"/>
        <v>99.311467081800004</v>
      </c>
      <c r="DV7" s="321">
        <f t="shared" ca="1" si="79"/>
        <v>96.500392645299996</v>
      </c>
      <c r="DW7" s="321">
        <f t="shared" ca="1" si="79"/>
        <v>106.1254718082</v>
      </c>
      <c r="DX7" s="321">
        <f t="shared" ca="1" si="79"/>
        <v>100.2798979783</v>
      </c>
      <c r="DY7" s="321">
        <f t="shared" ca="1" si="79"/>
        <v>105.0671746685</v>
      </c>
      <c r="DZ7" s="321">
        <f t="shared" ca="1" si="79"/>
        <v>102.9836608861</v>
      </c>
      <c r="EA7" s="321">
        <f t="shared" ca="1" si="79"/>
        <v>102.7450921425</v>
      </c>
      <c r="EB7" s="321">
        <f t="shared" ca="1" si="79"/>
        <v>106.4508124701</v>
      </c>
      <c r="EC7" s="321">
        <f t="shared" ca="1" si="79"/>
        <v>102.9955035615</v>
      </c>
      <c r="ED7" s="321">
        <f t="shared" ref="ED7:ES22" ca="1" si="80">+INDIRECT("DatosOri!"&amp;$A7&amp;ED$1)</f>
        <v>107.445385191</v>
      </c>
      <c r="EE7" s="321">
        <f t="shared" ca="1" si="80"/>
        <v>104.2063160025</v>
      </c>
      <c r="EF7" s="321">
        <f t="shared" ca="1" si="80"/>
        <v>99.289939831400005</v>
      </c>
      <c r="EG7" s="321">
        <f t="shared" ca="1" si="80"/>
        <v>101.6635876589</v>
      </c>
      <c r="EH7" s="321">
        <f t="shared" ca="1" si="80"/>
        <v>98.701406817899993</v>
      </c>
      <c r="EI7" s="321">
        <f t="shared" ca="1" si="80"/>
        <v>102.0336161126</v>
      </c>
      <c r="EJ7" s="321">
        <f t="shared" ca="1" si="80"/>
        <v>104.44419621439999</v>
      </c>
      <c r="EK7" s="321">
        <f t="shared" ca="1" si="80"/>
        <v>105.14101898289999</v>
      </c>
      <c r="EL7" s="321">
        <f t="shared" ca="1" si="80"/>
        <v>101.2348634409</v>
      </c>
      <c r="EM7" s="321">
        <f t="shared" ca="1" si="80"/>
        <v>104.26985950460001</v>
      </c>
      <c r="EN7" s="321">
        <f t="shared" ca="1" si="80"/>
        <v>104.96389243180001</v>
      </c>
      <c r="EO7" s="321">
        <f t="shared" ca="1" si="80"/>
        <v>102.01279930859999</v>
      </c>
      <c r="EP7" s="321">
        <f t="shared" ca="1" si="80"/>
        <v>105.1795131059</v>
      </c>
      <c r="EQ7" s="321">
        <f t="shared" ca="1" si="80"/>
        <v>102.3063445107</v>
      </c>
      <c r="ER7" s="321">
        <f t="shared" ca="1" si="80"/>
        <v>96.141216975000006</v>
      </c>
      <c r="ES7" s="321">
        <f t="shared" ca="1" si="80"/>
        <v>97.828822149199993</v>
      </c>
      <c r="ET7" s="321">
        <f t="shared" ref="ES7:FH22" ca="1" si="81">+INDIRECT("DatosOri!"&amp;$A7&amp;ET$1)</f>
        <v>97.111826432900003</v>
      </c>
      <c r="EU7" s="321">
        <f t="shared" ca="1" si="81"/>
        <v>104.1977718732</v>
      </c>
      <c r="EV7" s="321">
        <f t="shared" ca="1" si="81"/>
        <v>100.2384492269</v>
      </c>
      <c r="EW7" s="321">
        <f t="shared" ca="1" si="81"/>
        <v>104.5322424899</v>
      </c>
      <c r="EX7" s="321">
        <f t="shared" ca="1" si="81"/>
        <v>100.92754495760001</v>
      </c>
      <c r="EY7" s="321">
        <f t="shared" ca="1" si="81"/>
        <v>101.71682342370001</v>
      </c>
      <c r="EZ7" s="321">
        <f t="shared" ca="1" si="81"/>
        <v>101.4856133367</v>
      </c>
      <c r="FA7" s="321">
        <f t="shared" ca="1" si="81"/>
        <v>99.621193590700003</v>
      </c>
      <c r="FB7" s="321">
        <f t="shared" ca="1" si="81"/>
        <v>104.8797627738</v>
      </c>
      <c r="FC7" s="321">
        <f t="shared" ca="1" si="81"/>
        <v>101.57943146300001</v>
      </c>
      <c r="FD7" s="321">
        <f t="shared" ca="1" si="81"/>
        <v>98.432484906300004</v>
      </c>
      <c r="FE7" s="321">
        <f t="shared" ca="1" si="81"/>
        <v>0</v>
      </c>
      <c r="FF7" s="321">
        <f t="shared" ca="1" si="81"/>
        <v>0</v>
      </c>
      <c r="FG7" s="321">
        <f t="shared" ca="1" si="81"/>
        <v>0</v>
      </c>
      <c r="FH7" s="321">
        <f t="shared" ca="1" si="81"/>
        <v>0</v>
      </c>
      <c r="FI7" s="321">
        <f t="shared" ref="FG7:FP22" ca="1" si="82">+INDIRECT("DatosOri!"&amp;$A7&amp;FI$1)</f>
        <v>0</v>
      </c>
      <c r="FJ7" s="321">
        <f t="shared" ca="1" si="82"/>
        <v>0</v>
      </c>
      <c r="FK7" s="321">
        <f t="shared" ca="1" si="82"/>
        <v>0</v>
      </c>
      <c r="FL7" s="321">
        <f t="shared" ca="1" si="82"/>
        <v>0</v>
      </c>
      <c r="FM7" s="321">
        <f t="shared" ca="1" si="82"/>
        <v>0</v>
      </c>
      <c r="FN7" s="321">
        <f t="shared" ca="1" si="82"/>
        <v>0</v>
      </c>
      <c r="FO7" s="321">
        <f t="shared" ca="1" si="82"/>
        <v>0</v>
      </c>
      <c r="FP7" s="321">
        <f t="shared" ca="1" si="82"/>
        <v>0</v>
      </c>
    </row>
    <row r="8" spans="1:172" s="317" customFormat="1" x14ac:dyDescent="0.2">
      <c r="A8" s="487" t="s">
        <v>168</v>
      </c>
      <c r="B8" s="322" t="s">
        <v>1</v>
      </c>
      <c r="C8" s="323">
        <f>Ponderadores!B6</f>
        <v>948326.58400000003</v>
      </c>
      <c r="D8" s="322"/>
      <c r="E8" s="324">
        <f t="shared" ref="E8:T40" ca="1" si="83">+INDIRECT("DatosOri!"&amp;$A8&amp;E$1)</f>
        <v>131.03121479110001</v>
      </c>
      <c r="F8" s="324">
        <f t="shared" ca="1" si="83"/>
        <v>121.3902238618</v>
      </c>
      <c r="G8" s="324">
        <f t="shared" ca="1" si="83"/>
        <v>131.90807694060001</v>
      </c>
      <c r="H8" s="324">
        <f t="shared" ca="1" si="83"/>
        <v>128.0323702025</v>
      </c>
      <c r="I8" s="324">
        <f t="shared" ca="1" si="83"/>
        <v>129.2921260725</v>
      </c>
      <c r="J8" s="324">
        <f t="shared" ca="1" si="83"/>
        <v>126.35873644110001</v>
      </c>
      <c r="K8" s="324">
        <f t="shared" ca="1" si="83"/>
        <v>131.84996516250001</v>
      </c>
      <c r="L8" s="324">
        <f t="shared" ca="1" si="83"/>
        <v>127.5070123835</v>
      </c>
      <c r="M8" s="324">
        <f t="shared" ca="1" si="83"/>
        <v>124.1987632787</v>
      </c>
      <c r="N8" s="324">
        <f t="shared" ca="1" si="83"/>
        <v>129.3275346156</v>
      </c>
      <c r="O8" s="324">
        <f t="shared" ca="1" si="83"/>
        <v>127.4001385876</v>
      </c>
      <c r="P8" s="324">
        <f t="shared" ca="1" si="83"/>
        <v>136.43813185580001</v>
      </c>
      <c r="Q8" s="324">
        <f t="shared" ca="1" si="83"/>
        <v>127.89465991100001</v>
      </c>
      <c r="R8" s="324">
        <f t="shared" ca="1" si="83"/>
        <v>119.6607029761</v>
      </c>
      <c r="S8" s="324">
        <f t="shared" ca="1" si="83"/>
        <v>132.3367075953</v>
      </c>
      <c r="T8" s="324">
        <f t="shared" ca="1" si="83"/>
        <v>126.35157783210001</v>
      </c>
      <c r="U8" s="324">
        <f t="shared" ca="1" si="78"/>
        <v>129.596912449</v>
      </c>
      <c r="V8" s="324">
        <f t="shared" ca="1" si="78"/>
        <v>126.0603994559</v>
      </c>
      <c r="W8" s="324">
        <f t="shared" ca="1" si="78"/>
        <v>131.31418256079999</v>
      </c>
      <c r="X8" s="324">
        <f t="shared" ca="1" si="78"/>
        <v>126.8601487367</v>
      </c>
      <c r="Y8" s="324">
        <f t="shared" ca="1" si="78"/>
        <v>123.2847703445</v>
      </c>
      <c r="Z8" s="324">
        <f t="shared" ca="1" si="78"/>
        <v>125.1917887816</v>
      </c>
      <c r="AA8" s="324">
        <f t="shared" ca="1" si="78"/>
        <v>122.18185485799999</v>
      </c>
      <c r="AB8" s="324">
        <f t="shared" ca="1" si="78"/>
        <v>128.72056343049999</v>
      </c>
      <c r="AC8" s="324">
        <f t="shared" ca="1" si="78"/>
        <v>122.3871896938</v>
      </c>
      <c r="AD8" s="324">
        <f t="shared" ca="1" si="78"/>
        <v>117.616686352</v>
      </c>
      <c r="AE8" s="324">
        <f t="shared" ca="1" si="78"/>
        <v>126.8334251134</v>
      </c>
      <c r="AF8" s="324">
        <f t="shared" ca="1" si="78"/>
        <v>117.4842240808</v>
      </c>
      <c r="AG8" s="324">
        <f t="shared" ca="1" si="78"/>
        <v>120.18959320339999</v>
      </c>
      <c r="AH8" s="324">
        <f t="shared" ca="1" si="78"/>
        <v>119.7331335076</v>
      </c>
      <c r="AI8" s="324">
        <f t="shared" ca="1" si="78"/>
        <v>124.77965547860001</v>
      </c>
      <c r="AJ8" s="324">
        <f t="shared" ca="1" si="78"/>
        <v>121.3839758475</v>
      </c>
      <c r="AK8" s="324">
        <f t="shared" ca="1" si="78"/>
        <v>118.21888067739999</v>
      </c>
      <c r="AL8" s="324">
        <f t="shared" ca="1" si="78"/>
        <v>120.81646328079999</v>
      </c>
      <c r="AM8" s="324">
        <f t="shared" ca="1" si="78"/>
        <v>116.4421110176</v>
      </c>
      <c r="AN8" s="324">
        <f t="shared" ca="1" si="78"/>
        <v>122.8384642636</v>
      </c>
      <c r="AO8" s="324">
        <f t="shared" ca="1" si="78"/>
        <v>119.99805616960001</v>
      </c>
      <c r="AP8" s="324">
        <f t="shared" ca="1" si="78"/>
        <v>116.5856310198</v>
      </c>
      <c r="AQ8" s="324">
        <f t="shared" ca="1" si="78"/>
        <v>121.5463546405</v>
      </c>
      <c r="AR8" s="324">
        <f t="shared" ca="1" si="78"/>
        <v>116.3223528961</v>
      </c>
      <c r="AS8" s="324">
        <f t="shared" ca="1" si="78"/>
        <v>117.89500208520001</v>
      </c>
      <c r="AT8" s="324">
        <f t="shared" ca="1" si="78"/>
        <v>115.5846561341</v>
      </c>
      <c r="AU8" s="324">
        <f t="shared" ca="1" si="78"/>
        <v>119.9465697168</v>
      </c>
      <c r="AV8" s="324">
        <f t="shared" ca="1" si="78"/>
        <v>114.81801212569999</v>
      </c>
      <c r="AW8" s="324">
        <f t="shared" ca="1" si="78"/>
        <v>112.43266306069999</v>
      </c>
      <c r="AX8" s="324">
        <f t="shared" ca="1" si="78"/>
        <v>115.12609717540001</v>
      </c>
      <c r="AY8" s="324">
        <f t="shared" ca="1" si="78"/>
        <v>109.8995554039</v>
      </c>
      <c r="AZ8" s="324">
        <f t="shared" ca="1" si="78"/>
        <v>115.0443443333</v>
      </c>
      <c r="BA8" s="324">
        <f t="shared" ca="1" si="78"/>
        <v>112.0965042871</v>
      </c>
      <c r="BB8" s="324">
        <f t="shared" ca="1" si="78"/>
        <v>102.80667437130001</v>
      </c>
      <c r="BC8" s="324">
        <f t="shared" ca="1" si="78"/>
        <v>113.1843279049</v>
      </c>
      <c r="BD8" s="324">
        <f t="shared" ca="1" si="78"/>
        <v>108.253093427</v>
      </c>
      <c r="BE8" s="324">
        <f t="shared" ca="1" si="78"/>
        <v>111.11684884410001</v>
      </c>
      <c r="BF8" s="324">
        <f t="shared" ca="1" si="78"/>
        <v>109.3369221682</v>
      </c>
      <c r="BG8" s="324">
        <f t="shared" ca="1" si="78"/>
        <v>111.1661639063</v>
      </c>
      <c r="BH8" s="324">
        <f t="shared" ca="1" si="78"/>
        <v>106.06831970109999</v>
      </c>
      <c r="BI8" s="324">
        <f t="shared" ca="1" si="78"/>
        <v>96.923090696399996</v>
      </c>
      <c r="BJ8" s="324">
        <f t="shared" ca="1" si="78"/>
        <v>104.2680833551</v>
      </c>
      <c r="BK8" s="324">
        <f t="shared" ca="1" si="78"/>
        <v>101.3581443736</v>
      </c>
      <c r="BL8" s="324">
        <f t="shared" ca="1" si="78"/>
        <v>106.3183186654</v>
      </c>
      <c r="BM8" s="324">
        <f t="shared" ca="1" si="78"/>
        <v>106.4852712209</v>
      </c>
      <c r="BN8" s="324">
        <f t="shared" ca="1" si="78"/>
        <v>96.006703894799998</v>
      </c>
      <c r="BO8" s="324">
        <f t="shared" ca="1" si="78"/>
        <v>103.4954450303</v>
      </c>
      <c r="BP8" s="324">
        <f t="shared" ca="1" si="78"/>
        <v>102.007925601</v>
      </c>
      <c r="BQ8" s="324">
        <f t="shared" ca="1" si="78"/>
        <v>103.00478346129999</v>
      </c>
      <c r="BR8" s="324">
        <f t="shared" ca="1" si="79"/>
        <v>100.4550642092</v>
      </c>
      <c r="BS8" s="324">
        <f t="shared" ca="1" si="79"/>
        <v>101.7951604756</v>
      </c>
      <c r="BT8" s="324">
        <f t="shared" ca="1" si="79"/>
        <v>100.1284499458</v>
      </c>
      <c r="BU8" s="324">
        <f t="shared" ca="1" si="79"/>
        <v>97.765057025800004</v>
      </c>
      <c r="BV8" s="324">
        <f t="shared" ca="1" si="79"/>
        <v>97.756506784099997</v>
      </c>
      <c r="BW8" s="324">
        <f t="shared" ca="1" si="79"/>
        <v>93.554350650800004</v>
      </c>
      <c r="BX8" s="324">
        <f t="shared" ca="1" si="79"/>
        <v>97.545281700399997</v>
      </c>
      <c r="BY8" s="324">
        <f t="shared" ca="1" si="79"/>
        <v>94.111357892599997</v>
      </c>
      <c r="BZ8" s="324">
        <f t="shared" ca="1" si="79"/>
        <v>88.423782927299996</v>
      </c>
      <c r="CA8" s="324">
        <f t="shared" ca="1" si="79"/>
        <v>96.445309667199993</v>
      </c>
      <c r="CB8" s="324">
        <f t="shared" ca="1" si="79"/>
        <v>92.154906505200003</v>
      </c>
      <c r="CC8" s="324">
        <f t="shared" ca="1" si="79"/>
        <v>92.059295044799995</v>
      </c>
      <c r="CD8" s="324">
        <f t="shared" ca="1" si="79"/>
        <v>94.677000119499994</v>
      </c>
      <c r="CE8" s="324">
        <f t="shared" ca="1" si="79"/>
        <v>97.129418373899995</v>
      </c>
      <c r="CF8" s="324">
        <f t="shared" ca="1" si="79"/>
        <v>97.307183763899999</v>
      </c>
      <c r="CG8" s="324">
        <f t="shared" ca="1" si="79"/>
        <v>94.863521458899996</v>
      </c>
      <c r="CH8" s="324">
        <f t="shared" ca="1" si="79"/>
        <v>95.076431835999998</v>
      </c>
      <c r="CI8" s="324">
        <f t="shared" ca="1" si="79"/>
        <v>94.874022685400007</v>
      </c>
      <c r="CJ8" s="324">
        <f t="shared" ca="1" si="79"/>
        <v>98.418137957599996</v>
      </c>
      <c r="CK8" s="324">
        <f t="shared" ca="1" si="79"/>
        <v>100.5984951528</v>
      </c>
      <c r="CL8" s="324">
        <f t="shared" ca="1" si="79"/>
        <v>94.797483266599997</v>
      </c>
      <c r="CM8" s="324">
        <f t="shared" ca="1" si="79"/>
        <v>98.648685714600006</v>
      </c>
      <c r="CN8" s="324">
        <f t="shared" ca="1" si="79"/>
        <v>88.526712767999996</v>
      </c>
      <c r="CO8" s="324">
        <f t="shared" ca="1" si="79"/>
        <v>86.079556381399996</v>
      </c>
      <c r="CP8" s="324">
        <f t="shared" ca="1" si="79"/>
        <v>91.205704048599998</v>
      </c>
      <c r="CQ8" s="324">
        <f t="shared" ca="1" si="79"/>
        <v>95.773425494999998</v>
      </c>
      <c r="CR8" s="324">
        <f t="shared" ca="1" si="79"/>
        <v>95.794334002900001</v>
      </c>
      <c r="CS8" s="324">
        <f t="shared" ca="1" si="79"/>
        <v>93.460606613899998</v>
      </c>
      <c r="CT8" s="324">
        <f t="shared" ca="1" si="79"/>
        <v>95.723111219000003</v>
      </c>
      <c r="CU8" s="324">
        <f t="shared" ca="1" si="79"/>
        <v>93.229862079900002</v>
      </c>
      <c r="CV8" s="324">
        <f t="shared" ca="1" si="79"/>
        <v>96.856922768800004</v>
      </c>
      <c r="CW8" s="324">
        <f t="shared" ca="1" si="79"/>
        <v>96.126587731000001</v>
      </c>
      <c r="CX8" s="324">
        <f t="shared" ca="1" si="79"/>
        <v>90.372952507500003</v>
      </c>
      <c r="CY8" s="324">
        <f t="shared" ca="1" si="79"/>
        <v>97.167687074599996</v>
      </c>
      <c r="CZ8" s="324">
        <f t="shared" ca="1" si="79"/>
        <v>94.177892097699996</v>
      </c>
      <c r="DA8" s="324">
        <f t="shared" ca="1" si="79"/>
        <v>96.640529965900001</v>
      </c>
      <c r="DB8" s="324">
        <f t="shared" ca="1" si="79"/>
        <v>96.4065981384</v>
      </c>
      <c r="DC8" s="324">
        <f t="shared" ca="1" si="79"/>
        <v>99.255789410999995</v>
      </c>
      <c r="DD8" s="324">
        <f t="shared" ca="1" si="79"/>
        <v>97.7575458349</v>
      </c>
      <c r="DE8" s="324">
        <f t="shared" ca="1" si="79"/>
        <v>96.6761342832</v>
      </c>
      <c r="DF8" s="324">
        <f t="shared" ca="1" si="79"/>
        <v>98.298294132600006</v>
      </c>
      <c r="DG8" s="324">
        <f t="shared" ca="1" si="79"/>
        <v>96.503709094800001</v>
      </c>
      <c r="DH8" s="324">
        <f t="shared" ca="1" si="79"/>
        <v>100.3086643508</v>
      </c>
      <c r="DI8" s="324">
        <f t="shared" ca="1" si="79"/>
        <v>103.87704978319999</v>
      </c>
      <c r="DJ8" s="324">
        <f t="shared" ca="1" si="79"/>
        <v>91.051239753499999</v>
      </c>
      <c r="DK8" s="324">
        <f t="shared" ca="1" si="79"/>
        <v>99.958891230700004</v>
      </c>
      <c r="DL8" s="324">
        <f t="shared" ca="1" si="79"/>
        <v>97.768522610800005</v>
      </c>
      <c r="DM8" s="324">
        <f t="shared" ca="1" si="79"/>
        <v>99.668524572600006</v>
      </c>
      <c r="DN8" s="324">
        <f t="shared" ca="1" si="79"/>
        <v>102.40118773490001</v>
      </c>
      <c r="DO8" s="324">
        <f t="shared" ca="1" si="79"/>
        <v>102.8084283111</v>
      </c>
      <c r="DP8" s="324">
        <f t="shared" ca="1" si="79"/>
        <v>101.44623599080001</v>
      </c>
      <c r="DQ8" s="324">
        <f t="shared" ca="1" si="79"/>
        <v>98.269820343099994</v>
      </c>
      <c r="DR8" s="324">
        <f t="shared" ca="1" si="79"/>
        <v>102.2967844432</v>
      </c>
      <c r="DS8" s="324">
        <f t="shared" ca="1" si="79"/>
        <v>100.8603582994</v>
      </c>
      <c r="DT8" s="324">
        <f t="shared" ca="1" si="79"/>
        <v>106.9076357693</v>
      </c>
      <c r="DU8" s="324">
        <f t="shared" ca="1" si="79"/>
        <v>104.1447373483</v>
      </c>
      <c r="DV8" s="324">
        <f t="shared" ca="1" si="79"/>
        <v>97.905473514099995</v>
      </c>
      <c r="DW8" s="324">
        <f t="shared" ca="1" si="79"/>
        <v>103.3954029798</v>
      </c>
      <c r="DX8" s="324">
        <f t="shared" ca="1" si="79"/>
        <v>101.3200375628</v>
      </c>
      <c r="DY8" s="324">
        <f t="shared" ca="1" si="79"/>
        <v>103.5679272078</v>
      </c>
      <c r="DZ8" s="324">
        <f t="shared" ca="1" si="79"/>
        <v>103.2707403183</v>
      </c>
      <c r="EA8" s="324">
        <f t="shared" ca="1" si="79"/>
        <v>101.0435276724</v>
      </c>
      <c r="EB8" s="324">
        <f t="shared" ca="1" si="79"/>
        <v>101.69796463190001</v>
      </c>
      <c r="EC8" s="324">
        <f t="shared" ca="1" si="79"/>
        <v>97.699482185400001</v>
      </c>
      <c r="ED8" s="324">
        <f t="shared" ca="1" si="80"/>
        <v>100.5048986164</v>
      </c>
      <c r="EE8" s="324">
        <f t="shared" ca="1" si="80"/>
        <v>96.059626067799996</v>
      </c>
      <c r="EF8" s="324">
        <f t="shared" ca="1" si="80"/>
        <v>101.9592645307</v>
      </c>
      <c r="EG8" s="324">
        <f t="shared" ca="1" si="80"/>
        <v>102.42466032039999</v>
      </c>
      <c r="EH8" s="324">
        <f t="shared" ca="1" si="80"/>
        <v>96.474921414899995</v>
      </c>
      <c r="EI8" s="324">
        <f t="shared" ca="1" si="80"/>
        <v>94.655804531499996</v>
      </c>
      <c r="EJ8" s="324">
        <f t="shared" ca="1" si="80"/>
        <v>92.976888782000003</v>
      </c>
      <c r="EK8" s="324">
        <f t="shared" ca="1" si="80"/>
        <v>94.377049747800001</v>
      </c>
      <c r="EL8" s="324">
        <f t="shared" ca="1" si="80"/>
        <v>92.485561777200004</v>
      </c>
      <c r="EM8" s="324">
        <f t="shared" ca="1" si="80"/>
        <v>94.454690302399996</v>
      </c>
      <c r="EN8" s="324">
        <f t="shared" ca="1" si="80"/>
        <v>95.752234317900005</v>
      </c>
      <c r="EO8" s="324">
        <f t="shared" ca="1" si="80"/>
        <v>89.902600043099994</v>
      </c>
      <c r="EP8" s="324">
        <f t="shared" ca="1" si="80"/>
        <v>90.714146516499994</v>
      </c>
      <c r="EQ8" s="324">
        <f t="shared" ca="1" si="80"/>
        <v>88.8093735243</v>
      </c>
      <c r="ER8" s="324">
        <f t="shared" ca="1" si="80"/>
        <v>93.486677954900003</v>
      </c>
      <c r="ES8" s="324">
        <f t="shared" ca="1" si="81"/>
        <v>89.861900691100004</v>
      </c>
      <c r="ET8" s="324">
        <f t="shared" ca="1" si="81"/>
        <v>83.724017851100001</v>
      </c>
      <c r="EU8" s="324">
        <f t="shared" ca="1" si="81"/>
        <v>85.306229408299998</v>
      </c>
      <c r="EV8" s="324">
        <f t="shared" ca="1" si="81"/>
        <v>85.356645095999994</v>
      </c>
      <c r="EW8" s="324">
        <f t="shared" ca="1" si="81"/>
        <v>86.598621780900004</v>
      </c>
      <c r="EX8" s="324">
        <f t="shared" ca="1" si="81"/>
        <v>84.535625139100006</v>
      </c>
      <c r="EY8" s="324">
        <f t="shared" ca="1" si="81"/>
        <v>89.084215823400001</v>
      </c>
      <c r="EZ8" s="324">
        <f t="shared" ca="1" si="81"/>
        <v>89.990928854499998</v>
      </c>
      <c r="FA8" s="324">
        <f t="shared" ca="1" si="81"/>
        <v>87.046739872100005</v>
      </c>
      <c r="FB8" s="324">
        <f t="shared" ca="1" si="81"/>
        <v>90.099896251199993</v>
      </c>
      <c r="FC8" s="324">
        <f t="shared" ca="1" si="81"/>
        <v>87.903694682299999</v>
      </c>
      <c r="FD8" s="324">
        <f t="shared" ca="1" si="81"/>
        <v>94.004790444099996</v>
      </c>
      <c r="FE8" s="324">
        <f t="shared" ca="1" si="81"/>
        <v>0</v>
      </c>
      <c r="FF8" s="324">
        <f t="shared" ca="1" si="81"/>
        <v>0</v>
      </c>
      <c r="FG8" s="324">
        <f t="shared" ca="1" si="82"/>
        <v>0</v>
      </c>
      <c r="FH8" s="324">
        <f t="shared" ca="1" si="82"/>
        <v>0</v>
      </c>
      <c r="FI8" s="324">
        <f t="shared" ca="1" si="82"/>
        <v>0</v>
      </c>
      <c r="FJ8" s="324">
        <f t="shared" ca="1" si="82"/>
        <v>0</v>
      </c>
      <c r="FK8" s="324">
        <f t="shared" ca="1" si="82"/>
        <v>0</v>
      </c>
      <c r="FL8" s="324">
        <f t="shared" ca="1" si="82"/>
        <v>0</v>
      </c>
      <c r="FM8" s="324">
        <f t="shared" ca="1" si="82"/>
        <v>0</v>
      </c>
      <c r="FN8" s="324">
        <f t="shared" ca="1" si="82"/>
        <v>0</v>
      </c>
      <c r="FO8" s="324">
        <f t="shared" ca="1" si="82"/>
        <v>0</v>
      </c>
      <c r="FP8" s="324">
        <f t="shared" ca="1" si="82"/>
        <v>0</v>
      </c>
    </row>
    <row r="9" spans="1:172" x14ac:dyDescent="0.2">
      <c r="A9" s="485" t="s">
        <v>169</v>
      </c>
      <c r="B9" s="325" t="s">
        <v>2</v>
      </c>
      <c r="C9" s="326">
        <f>Ponderadores!B7</f>
        <v>621540.6</v>
      </c>
      <c r="D9" s="325"/>
      <c r="E9" s="327">
        <f t="shared" ca="1" si="83"/>
        <v>146.1949209023</v>
      </c>
      <c r="F9" s="327">
        <f t="shared" ca="1" si="83"/>
        <v>131.35293168370001</v>
      </c>
      <c r="G9" s="327">
        <f t="shared" ca="1" si="83"/>
        <v>143.33694187259999</v>
      </c>
      <c r="H9" s="327">
        <f t="shared" ref="H9:BS12" ca="1" si="84">+INDIRECT("DatosOri!"&amp;$A9&amp;H$1)</f>
        <v>138.38781358049999</v>
      </c>
      <c r="I9" s="327">
        <f t="shared" ca="1" si="84"/>
        <v>142.70349595670001</v>
      </c>
      <c r="J9" s="327">
        <f t="shared" ca="1" si="84"/>
        <v>138.61696065320001</v>
      </c>
      <c r="K9" s="327">
        <f t="shared" ca="1" si="84"/>
        <v>141.3162763915</v>
      </c>
      <c r="L9" s="327">
        <f t="shared" ca="1" si="84"/>
        <v>142.82884738160001</v>
      </c>
      <c r="M9" s="327">
        <f t="shared" ca="1" si="84"/>
        <v>138.8176290442</v>
      </c>
      <c r="N9" s="327">
        <f t="shared" ca="1" si="84"/>
        <v>144.31857385180001</v>
      </c>
      <c r="O9" s="327">
        <f t="shared" ca="1" si="84"/>
        <v>138.26170608199999</v>
      </c>
      <c r="P9" s="327">
        <f t="shared" ca="1" si="84"/>
        <v>142.80957404919999</v>
      </c>
      <c r="Q9" s="327">
        <f t="shared" ca="1" si="84"/>
        <v>143.8633725533</v>
      </c>
      <c r="R9" s="327">
        <f t="shared" ca="1" si="84"/>
        <v>129.772444748</v>
      </c>
      <c r="S9" s="327">
        <f t="shared" ca="1" si="84"/>
        <v>142.33230236739999</v>
      </c>
      <c r="T9" s="327">
        <f t="shared" ca="1" si="84"/>
        <v>137.69092985060001</v>
      </c>
      <c r="U9" s="327">
        <f t="shared" ca="1" si="84"/>
        <v>142.98420332820001</v>
      </c>
      <c r="V9" s="327">
        <f t="shared" ca="1" si="84"/>
        <v>136.02240356889999</v>
      </c>
      <c r="W9" s="327">
        <f t="shared" ca="1" si="84"/>
        <v>137.85467711250001</v>
      </c>
      <c r="X9" s="327">
        <f t="shared" ca="1" si="84"/>
        <v>139.32355021730001</v>
      </c>
      <c r="Y9" s="327">
        <f t="shared" ca="1" si="84"/>
        <v>133.28991854349999</v>
      </c>
      <c r="Z9" s="327">
        <f t="shared" ca="1" si="84"/>
        <v>136.37058719949999</v>
      </c>
      <c r="AA9" s="327">
        <f t="shared" ca="1" si="84"/>
        <v>131.79453708680001</v>
      </c>
      <c r="AB9" s="327">
        <f t="shared" ca="1" si="84"/>
        <v>135.63996816400001</v>
      </c>
      <c r="AC9" s="327">
        <f t="shared" ca="1" si="84"/>
        <v>131.9441312111</v>
      </c>
      <c r="AD9" s="327">
        <f t="shared" ca="1" si="84"/>
        <v>122.6986405383</v>
      </c>
      <c r="AE9" s="327">
        <f t="shared" ca="1" si="84"/>
        <v>135.01774615439999</v>
      </c>
      <c r="AF9" s="327">
        <f t="shared" ca="1" si="84"/>
        <v>123.3664238046</v>
      </c>
      <c r="AG9" s="327">
        <f t="shared" ca="1" si="84"/>
        <v>128.99237737959999</v>
      </c>
      <c r="AH9" s="327">
        <f t="shared" ca="1" si="84"/>
        <v>126.3845600169</v>
      </c>
      <c r="AI9" s="327">
        <f t="shared" ca="1" si="84"/>
        <v>131.7356725082</v>
      </c>
      <c r="AJ9" s="327">
        <f t="shared" ca="1" si="84"/>
        <v>130.87134344699999</v>
      </c>
      <c r="AK9" s="327">
        <f t="shared" ca="1" si="84"/>
        <v>127.86552063889999</v>
      </c>
      <c r="AL9" s="327">
        <f t="shared" ca="1" si="84"/>
        <v>132.26185543150001</v>
      </c>
      <c r="AM9" s="327">
        <f t="shared" ca="1" si="84"/>
        <v>127.42622417</v>
      </c>
      <c r="AN9" s="327">
        <f t="shared" ca="1" si="84"/>
        <v>130.95375789170001</v>
      </c>
      <c r="AO9" s="327">
        <f t="shared" ca="1" si="84"/>
        <v>130.92410755629999</v>
      </c>
      <c r="AP9" s="327">
        <f t="shared" ca="1" si="84"/>
        <v>120.2700336339</v>
      </c>
      <c r="AQ9" s="327">
        <f t="shared" ca="1" si="84"/>
        <v>128.48645321820001</v>
      </c>
      <c r="AR9" s="327">
        <f t="shared" ca="1" si="84"/>
        <v>121.77168459409999</v>
      </c>
      <c r="AS9" s="327">
        <f t="shared" ca="1" si="84"/>
        <v>125.6438590959</v>
      </c>
      <c r="AT9" s="327">
        <f t="shared" ca="1" si="84"/>
        <v>121.9682279029</v>
      </c>
      <c r="AU9" s="327">
        <f t="shared" ca="1" si="84"/>
        <v>124.4269970547</v>
      </c>
      <c r="AV9" s="327">
        <f t="shared" ca="1" si="84"/>
        <v>123.1362657218</v>
      </c>
      <c r="AW9" s="327">
        <f t="shared" ca="1" si="84"/>
        <v>117.20654477310001</v>
      </c>
      <c r="AX9" s="327">
        <f t="shared" ca="1" si="84"/>
        <v>120.6530834997</v>
      </c>
      <c r="AY9" s="327">
        <f t="shared" ca="1" si="84"/>
        <v>114.7740023793</v>
      </c>
      <c r="AZ9" s="327">
        <f t="shared" ca="1" si="84"/>
        <v>115.9952872866</v>
      </c>
      <c r="BA9" s="327">
        <f t="shared" ca="1" si="84"/>
        <v>116.28302256889999</v>
      </c>
      <c r="BB9" s="327">
        <f t="shared" ca="1" si="84"/>
        <v>104.5585357731</v>
      </c>
      <c r="BC9" s="327">
        <f t="shared" ca="1" si="84"/>
        <v>115.95081774489999</v>
      </c>
      <c r="BD9" s="327">
        <f t="shared" ca="1" si="84"/>
        <v>111.3784695324</v>
      </c>
      <c r="BE9" s="327">
        <f t="shared" ca="1" si="84"/>
        <v>115.168383961</v>
      </c>
      <c r="BF9" s="327">
        <f t="shared" ca="1" si="84"/>
        <v>110.7706348769</v>
      </c>
      <c r="BG9" s="327">
        <f t="shared" ca="1" si="84"/>
        <v>113.0482741826</v>
      </c>
      <c r="BH9" s="327">
        <f t="shared" ca="1" si="84"/>
        <v>109.3331904784</v>
      </c>
      <c r="BI9" s="327">
        <f t="shared" ca="1" si="84"/>
        <v>94.654485558399998</v>
      </c>
      <c r="BJ9" s="327">
        <f t="shared" ca="1" si="84"/>
        <v>107.0977915668</v>
      </c>
      <c r="BK9" s="327">
        <f t="shared" ca="1" si="84"/>
        <v>101.5080634869</v>
      </c>
      <c r="BL9" s="327">
        <f t="shared" ca="1" si="84"/>
        <v>104.8839064493</v>
      </c>
      <c r="BM9" s="327">
        <f t="shared" ca="1" si="84"/>
        <v>108.3960420121</v>
      </c>
      <c r="BN9" s="327">
        <f t="shared" ca="1" si="84"/>
        <v>95.670821035499998</v>
      </c>
      <c r="BO9" s="327">
        <f t="shared" ca="1" si="84"/>
        <v>103.85971183860001</v>
      </c>
      <c r="BP9" s="327">
        <f t="shared" ca="1" si="84"/>
        <v>101.8664921451</v>
      </c>
      <c r="BQ9" s="327">
        <f t="shared" ca="1" si="84"/>
        <v>104.09936454850001</v>
      </c>
      <c r="BR9" s="327">
        <f t="shared" ca="1" si="84"/>
        <v>99.691753376899996</v>
      </c>
      <c r="BS9" s="327">
        <f t="shared" ca="1" si="84"/>
        <v>102.6364681964</v>
      </c>
      <c r="BT9" s="327">
        <f t="shared" ca="1" si="79"/>
        <v>100.93923769600001</v>
      </c>
      <c r="BU9" s="327">
        <f t="shared" ca="1" si="79"/>
        <v>98.123942528699999</v>
      </c>
      <c r="BV9" s="327">
        <f t="shared" ca="1" si="79"/>
        <v>97.737080577300006</v>
      </c>
      <c r="BW9" s="327">
        <f t="shared" ca="1" si="79"/>
        <v>91.691374483900006</v>
      </c>
      <c r="BX9" s="327">
        <f t="shared" ca="1" si="79"/>
        <v>95.287711560899993</v>
      </c>
      <c r="BY9" s="327">
        <f t="shared" ca="1" si="79"/>
        <v>90.715897603100004</v>
      </c>
      <c r="BZ9" s="327">
        <f t="shared" ca="1" si="79"/>
        <v>85.491004134299999</v>
      </c>
      <c r="CA9" s="327">
        <f t="shared" ca="1" si="79"/>
        <v>93.925461524200003</v>
      </c>
      <c r="CB9" s="327">
        <f t="shared" ca="1" si="79"/>
        <v>90.051517602399997</v>
      </c>
      <c r="CC9" s="327">
        <f t="shared" ca="1" si="79"/>
        <v>91.998689852499993</v>
      </c>
      <c r="CD9" s="327">
        <f t="shared" ca="1" si="79"/>
        <v>89.829578768199994</v>
      </c>
      <c r="CE9" s="327">
        <f t="shared" ca="1" si="79"/>
        <v>93.181745910900005</v>
      </c>
      <c r="CF9" s="327">
        <f t="shared" ca="1" si="79"/>
        <v>93.794456109600006</v>
      </c>
      <c r="CG9" s="327">
        <f t="shared" ca="1" si="79"/>
        <v>91.987093423800005</v>
      </c>
      <c r="CH9" s="327">
        <f t="shared" ca="1" si="79"/>
        <v>92.623297448100004</v>
      </c>
      <c r="CI9" s="327">
        <f t="shared" ca="1" si="79"/>
        <v>91.698551773000005</v>
      </c>
      <c r="CJ9" s="327">
        <f t="shared" ca="1" si="79"/>
        <v>95.294459309000004</v>
      </c>
      <c r="CK9" s="327">
        <f t="shared" ca="1" si="79"/>
        <v>96.360663113300006</v>
      </c>
      <c r="CL9" s="327">
        <f t="shared" ca="1" si="79"/>
        <v>90.282693946600006</v>
      </c>
      <c r="CM9" s="327">
        <f t="shared" ca="1" si="79"/>
        <v>96.765764030100001</v>
      </c>
      <c r="CN9" s="327">
        <f t="shared" ca="1" si="79"/>
        <v>93.154239601</v>
      </c>
      <c r="CO9" s="327">
        <f t="shared" ca="1" si="79"/>
        <v>91.168808296400002</v>
      </c>
      <c r="CP9" s="327">
        <f t="shared" ca="1" si="79"/>
        <v>87.999577351300005</v>
      </c>
      <c r="CQ9" s="327">
        <f t="shared" ca="1" si="79"/>
        <v>90.917211156199997</v>
      </c>
      <c r="CR9" s="327">
        <f t="shared" ca="1" si="79"/>
        <v>93.068463194499998</v>
      </c>
      <c r="CS9" s="327">
        <f t="shared" ca="1" si="79"/>
        <v>90.446276322399996</v>
      </c>
      <c r="CT9" s="327">
        <f t="shared" ca="1" si="79"/>
        <v>92.812644579199997</v>
      </c>
      <c r="CU9" s="327">
        <f t="shared" ca="1" si="79"/>
        <v>89.646731200800005</v>
      </c>
      <c r="CV9" s="327">
        <f t="shared" ca="1" si="79"/>
        <v>93.873961191199996</v>
      </c>
      <c r="CW9" s="327">
        <f t="shared" ca="1" si="79"/>
        <v>93.901541340700007</v>
      </c>
      <c r="CX9" s="327">
        <f t="shared" ca="1" si="79"/>
        <v>85.643658071399997</v>
      </c>
      <c r="CY9" s="327">
        <f t="shared" ca="1" si="79"/>
        <v>96.289787181700007</v>
      </c>
      <c r="CZ9" s="327">
        <f t="shared" ca="1" si="79"/>
        <v>92.771388904700004</v>
      </c>
      <c r="DA9" s="327">
        <f t="shared" ca="1" si="79"/>
        <v>95.920962429100001</v>
      </c>
      <c r="DB9" s="327">
        <f t="shared" ca="1" si="79"/>
        <v>93.597599831099998</v>
      </c>
      <c r="DC9" s="327">
        <f t="shared" ca="1" si="79"/>
        <v>96.757550538399997</v>
      </c>
      <c r="DD9" s="327">
        <f t="shared" ca="1" si="79"/>
        <v>95.526432580199995</v>
      </c>
      <c r="DE9" s="327">
        <f t="shared" ca="1" si="79"/>
        <v>95.089364975799995</v>
      </c>
      <c r="DF9" s="327">
        <f t="shared" ca="1" si="79"/>
        <v>97.725935084300005</v>
      </c>
      <c r="DG9" s="327">
        <f t="shared" ca="1" si="79"/>
        <v>94.977815154699996</v>
      </c>
      <c r="DH9" s="327">
        <f t="shared" ca="1" si="79"/>
        <v>98.200058316699995</v>
      </c>
      <c r="DI9" s="327">
        <f t="shared" ca="1" si="79"/>
        <v>99.502146170100005</v>
      </c>
      <c r="DJ9" s="327">
        <f t="shared" ca="1" si="79"/>
        <v>89.072226354099996</v>
      </c>
      <c r="DK9" s="327">
        <f t="shared" ca="1" si="79"/>
        <v>100.0017416259</v>
      </c>
      <c r="DL9" s="327">
        <f t="shared" ca="1" si="79"/>
        <v>96.108080412500001</v>
      </c>
      <c r="DM9" s="327">
        <f t="shared" ca="1" si="79"/>
        <v>99.8715903991</v>
      </c>
      <c r="DN9" s="327">
        <f t="shared" ca="1" si="79"/>
        <v>97.167032983300004</v>
      </c>
      <c r="DO9" s="327">
        <f t="shared" ca="1" si="79"/>
        <v>100.7206628463</v>
      </c>
      <c r="DP9" s="327">
        <f t="shared" ca="1" si="79"/>
        <v>100.1834311659</v>
      </c>
      <c r="DQ9" s="327">
        <f t="shared" ca="1" si="79"/>
        <v>97.012966512299997</v>
      </c>
      <c r="DR9" s="327">
        <f t="shared" ca="1" si="79"/>
        <v>100.4567441487</v>
      </c>
      <c r="DS9" s="327">
        <f t="shared" ca="1" si="79"/>
        <v>97.664700346000004</v>
      </c>
      <c r="DT9" s="327">
        <f t="shared" ca="1" si="79"/>
        <v>100.12124496440001</v>
      </c>
      <c r="DU9" s="327">
        <f t="shared" ca="1" si="79"/>
        <v>102.49001880340001</v>
      </c>
      <c r="DV9" s="327">
        <f t="shared" ca="1" si="79"/>
        <v>92.331852746600006</v>
      </c>
      <c r="DW9" s="327">
        <f t="shared" ca="1" si="79"/>
        <v>102.6503509921</v>
      </c>
      <c r="DX9" s="327">
        <f t="shared" ca="1" si="79"/>
        <v>100.59363389729999</v>
      </c>
      <c r="DY9" s="327">
        <f t="shared" ca="1" si="79"/>
        <v>103.2312263096</v>
      </c>
      <c r="DZ9" s="327">
        <f t="shared" ca="1" si="79"/>
        <v>99.582947615699993</v>
      </c>
      <c r="EA9" s="327">
        <f t="shared" ca="1" si="79"/>
        <v>101.0312591608</v>
      </c>
      <c r="EB9" s="327">
        <f t="shared" ca="1" si="79"/>
        <v>102.1959392821</v>
      </c>
      <c r="EC9" s="327">
        <f t="shared" ca="1" si="79"/>
        <v>98.513616669000001</v>
      </c>
      <c r="ED9" s="327">
        <f t="shared" ca="1" si="80"/>
        <v>101.0136976962</v>
      </c>
      <c r="EE9" s="327">
        <f t="shared" ca="1" si="80"/>
        <v>97.713444691399999</v>
      </c>
      <c r="EF9" s="327">
        <f t="shared" ca="1" si="80"/>
        <v>99.424885219000004</v>
      </c>
      <c r="EG9" s="327">
        <f t="shared" ca="1" si="80"/>
        <v>99.218864420599999</v>
      </c>
      <c r="EH9" s="327">
        <f t="shared" ca="1" si="80"/>
        <v>91.630040769800004</v>
      </c>
      <c r="EI9" s="327">
        <f t="shared" ca="1" si="80"/>
        <v>97.397438109999996</v>
      </c>
      <c r="EJ9" s="327">
        <f t="shared" ca="1" si="80"/>
        <v>92.353389948499995</v>
      </c>
      <c r="EK9" s="327">
        <f t="shared" ca="1" si="80"/>
        <v>95.275049163299997</v>
      </c>
      <c r="EL9" s="327">
        <f t="shared" ca="1" si="80"/>
        <v>93.069325599799996</v>
      </c>
      <c r="EM9" s="327">
        <f t="shared" ca="1" si="80"/>
        <v>95.941708884600004</v>
      </c>
      <c r="EN9" s="327">
        <f t="shared" ca="1" si="80"/>
        <v>95.595402241800002</v>
      </c>
      <c r="EO9" s="327">
        <f t="shared" ca="1" si="80"/>
        <v>92.217759231100004</v>
      </c>
      <c r="EP9" s="327">
        <f t="shared" ca="1" si="80"/>
        <v>93.753055198400006</v>
      </c>
      <c r="EQ9" s="327">
        <f t="shared" ca="1" si="80"/>
        <v>88.679138722600001</v>
      </c>
      <c r="ER9" s="327">
        <f t="shared" ca="1" si="80"/>
        <v>88.884960525300002</v>
      </c>
      <c r="ES9" s="327">
        <f t="shared" ca="1" si="81"/>
        <v>88.563176347799995</v>
      </c>
      <c r="ET9" s="327">
        <f t="shared" ca="1" si="81"/>
        <v>81.558359049299995</v>
      </c>
      <c r="EU9" s="327">
        <f t="shared" ca="1" si="81"/>
        <v>87.035510895499996</v>
      </c>
      <c r="EV9" s="327">
        <f t="shared" ca="1" si="81"/>
        <v>85.462496639500003</v>
      </c>
      <c r="EW9" s="327">
        <f t="shared" ca="1" si="81"/>
        <v>89.304758136399997</v>
      </c>
      <c r="EX9" s="327">
        <f t="shared" ca="1" si="81"/>
        <v>86.447276535699999</v>
      </c>
      <c r="EY9" s="327">
        <f t="shared" ca="1" si="81"/>
        <v>90.590552587700003</v>
      </c>
      <c r="EZ9" s="327">
        <f t="shared" ca="1" si="81"/>
        <v>90.529084602099999</v>
      </c>
      <c r="FA9" s="327">
        <f t="shared" ca="1" si="81"/>
        <v>88.588547179900004</v>
      </c>
      <c r="FB9" s="327">
        <f t="shared" ca="1" si="81"/>
        <v>91.388592746599997</v>
      </c>
      <c r="FC9" s="327">
        <f t="shared" ca="1" si="81"/>
        <v>88.490753044300007</v>
      </c>
      <c r="FD9" s="327">
        <f t="shared" ca="1" si="81"/>
        <v>92.472016554800007</v>
      </c>
      <c r="FE9" s="327">
        <f t="shared" ca="1" si="81"/>
        <v>0</v>
      </c>
      <c r="FF9" s="327">
        <f t="shared" ca="1" si="81"/>
        <v>0</v>
      </c>
      <c r="FG9" s="327">
        <f t="shared" ca="1" si="82"/>
        <v>0</v>
      </c>
      <c r="FH9" s="327">
        <f t="shared" ca="1" si="82"/>
        <v>0</v>
      </c>
      <c r="FI9" s="327">
        <f t="shared" ca="1" si="82"/>
        <v>0</v>
      </c>
      <c r="FJ9" s="327">
        <f t="shared" ca="1" si="82"/>
        <v>0</v>
      </c>
      <c r="FK9" s="327">
        <f t="shared" ca="1" si="82"/>
        <v>0</v>
      </c>
      <c r="FL9" s="327">
        <f t="shared" ca="1" si="82"/>
        <v>0</v>
      </c>
      <c r="FM9" s="327">
        <f t="shared" ca="1" si="82"/>
        <v>0</v>
      </c>
      <c r="FN9" s="327">
        <f t="shared" ca="1" si="82"/>
        <v>0</v>
      </c>
      <c r="FO9" s="327">
        <f t="shared" ca="1" si="82"/>
        <v>0</v>
      </c>
      <c r="FP9" s="327">
        <f t="shared" ca="1" si="82"/>
        <v>0</v>
      </c>
    </row>
    <row r="10" spans="1:172" x14ac:dyDescent="0.2">
      <c r="A10" s="485" t="s">
        <v>171</v>
      </c>
      <c r="B10" s="325" t="s">
        <v>3</v>
      </c>
      <c r="C10" s="326">
        <f>Ponderadores!B8</f>
        <v>265067.55099999998</v>
      </c>
      <c r="D10" s="325"/>
      <c r="E10" s="327">
        <f t="shared" ca="1" si="83"/>
        <v>102.43442673360001</v>
      </c>
      <c r="F10" s="327">
        <f t="shared" ca="1" si="83"/>
        <v>98.436452325900007</v>
      </c>
      <c r="G10" s="327">
        <f t="shared" ca="1" si="83"/>
        <v>102.58751700089999</v>
      </c>
      <c r="H10" s="327">
        <f t="shared" ca="1" si="84"/>
        <v>101.74208170990001</v>
      </c>
      <c r="I10" s="327">
        <f t="shared" ca="1" si="84"/>
        <v>103.3147836902</v>
      </c>
      <c r="J10" s="327">
        <f t="shared" ca="1" si="84"/>
        <v>97.461430838499993</v>
      </c>
      <c r="K10" s="327">
        <f t="shared" ca="1" si="84"/>
        <v>95.486070603800002</v>
      </c>
      <c r="L10" s="327">
        <f t="shared" ca="1" si="84"/>
        <v>95.165510363899998</v>
      </c>
      <c r="M10" s="327">
        <f t="shared" ca="1" si="84"/>
        <v>91.679150304000004</v>
      </c>
      <c r="N10" s="327">
        <f t="shared" ca="1" si="84"/>
        <v>96.432464929700004</v>
      </c>
      <c r="O10" s="327">
        <f t="shared" ca="1" si="84"/>
        <v>100.3378274641</v>
      </c>
      <c r="P10" s="327">
        <f t="shared" ca="1" si="84"/>
        <v>104.3013325483</v>
      </c>
      <c r="Q10" s="327">
        <f t="shared" ca="1" si="84"/>
        <v>93.845991333300006</v>
      </c>
      <c r="R10" s="327">
        <f t="shared" ca="1" si="84"/>
        <v>91.864465835600001</v>
      </c>
      <c r="S10" s="327">
        <f t="shared" ca="1" si="84"/>
        <v>102.0454117142</v>
      </c>
      <c r="T10" s="327">
        <f t="shared" ca="1" si="84"/>
        <v>99.7096328465</v>
      </c>
      <c r="U10" s="327">
        <f t="shared" ca="1" si="84"/>
        <v>104.1321331827</v>
      </c>
      <c r="V10" s="327">
        <f t="shared" ca="1" si="84"/>
        <v>99.8690307623</v>
      </c>
      <c r="W10" s="327">
        <f t="shared" ca="1" si="84"/>
        <v>99.855476752599998</v>
      </c>
      <c r="X10" s="327">
        <f t="shared" ca="1" si="84"/>
        <v>99.502640738599993</v>
      </c>
      <c r="Y10" s="327">
        <f t="shared" ca="1" si="84"/>
        <v>97.324514989799994</v>
      </c>
      <c r="Z10" s="327">
        <f t="shared" ca="1" si="84"/>
        <v>100.90483316309999</v>
      </c>
      <c r="AA10" s="327">
        <f t="shared" ca="1" si="84"/>
        <v>99.7977333579</v>
      </c>
      <c r="AB10" s="327">
        <f t="shared" ca="1" si="84"/>
        <v>102.9126512296</v>
      </c>
      <c r="AC10" s="327">
        <f t="shared" ca="1" si="84"/>
        <v>99.721355057599993</v>
      </c>
      <c r="AD10" s="327">
        <f t="shared" ca="1" si="84"/>
        <v>97.723501556000002</v>
      </c>
      <c r="AE10" s="327">
        <f t="shared" ca="1" si="84"/>
        <v>99.305348355800007</v>
      </c>
      <c r="AF10" s="327">
        <f t="shared" ca="1" si="84"/>
        <v>96.173329745299995</v>
      </c>
      <c r="AG10" s="327">
        <f t="shared" ca="1" si="84"/>
        <v>99.584973641800005</v>
      </c>
      <c r="AH10" s="327">
        <f t="shared" ca="1" si="84"/>
        <v>101.0379044645</v>
      </c>
      <c r="AI10" s="327">
        <f t="shared" ca="1" si="84"/>
        <v>98.1486594446</v>
      </c>
      <c r="AJ10" s="327">
        <f t="shared" ca="1" si="84"/>
        <v>101.4108245921</v>
      </c>
      <c r="AK10" s="327">
        <f t="shared" ca="1" si="84"/>
        <v>100.2934133902</v>
      </c>
      <c r="AL10" s="327">
        <f t="shared" ca="1" si="84"/>
        <v>101.8025894006</v>
      </c>
      <c r="AM10" s="327">
        <f t="shared" ca="1" si="84"/>
        <v>95.823552518300005</v>
      </c>
      <c r="AN10" s="327">
        <f t="shared" ca="1" si="84"/>
        <v>98.045831779099998</v>
      </c>
      <c r="AO10" s="327">
        <f t="shared" ca="1" si="84"/>
        <v>98.417929136500007</v>
      </c>
      <c r="AP10" s="327">
        <f t="shared" ca="1" si="84"/>
        <v>99.670468921899996</v>
      </c>
      <c r="AQ10" s="327">
        <f t="shared" ca="1" si="84"/>
        <v>99.726593642400005</v>
      </c>
      <c r="AR10" s="327">
        <f t="shared" ca="1" si="84"/>
        <v>104.75762924759999</v>
      </c>
      <c r="AS10" s="327">
        <f t="shared" ca="1" si="84"/>
        <v>107.0401890768</v>
      </c>
      <c r="AT10" s="327">
        <f t="shared" ca="1" si="84"/>
        <v>102.6038796517</v>
      </c>
      <c r="AU10" s="327">
        <f t="shared" ca="1" si="84"/>
        <v>105.03847213109999</v>
      </c>
      <c r="AV10" s="327">
        <f t="shared" ca="1" si="84"/>
        <v>101.64548377059999</v>
      </c>
      <c r="AW10" s="327">
        <f t="shared" ca="1" si="84"/>
        <v>104.95367863209999</v>
      </c>
      <c r="AX10" s="327">
        <f t="shared" ca="1" si="84"/>
        <v>107.5725405971</v>
      </c>
      <c r="AY10" s="327">
        <f t="shared" ca="1" si="84"/>
        <v>101.97188943170001</v>
      </c>
      <c r="AZ10" s="327">
        <f t="shared" ca="1" si="84"/>
        <v>104.7732104609</v>
      </c>
      <c r="BA10" s="327">
        <f t="shared" ca="1" si="84"/>
        <v>102.3127817069</v>
      </c>
      <c r="BB10" s="327">
        <f t="shared" ca="1" si="84"/>
        <v>96.248211271399995</v>
      </c>
      <c r="BC10" s="327">
        <f t="shared" ca="1" si="84"/>
        <v>105.5376076626</v>
      </c>
      <c r="BD10" s="327">
        <f t="shared" ca="1" si="84"/>
        <v>104.7647568469</v>
      </c>
      <c r="BE10" s="327">
        <f t="shared" ca="1" si="84"/>
        <v>106.8410321269</v>
      </c>
      <c r="BF10" s="327">
        <f t="shared" ca="1" si="84"/>
        <v>104.4720192117</v>
      </c>
      <c r="BG10" s="327">
        <f t="shared" ca="1" si="84"/>
        <v>102.8216864603</v>
      </c>
      <c r="BH10" s="327">
        <f t="shared" ca="1" si="84"/>
        <v>102.7044415323</v>
      </c>
      <c r="BI10" s="327">
        <f t="shared" ca="1" si="84"/>
        <v>101.343472216</v>
      </c>
      <c r="BJ10" s="327">
        <f t="shared" ca="1" si="84"/>
        <v>104.53982588549999</v>
      </c>
      <c r="BK10" s="327">
        <f t="shared" ca="1" si="84"/>
        <v>102.3814041779</v>
      </c>
      <c r="BL10" s="327">
        <f t="shared" ca="1" si="84"/>
        <v>101.8081440605</v>
      </c>
      <c r="BM10" s="327">
        <f t="shared" ca="1" si="84"/>
        <v>102.3401124271</v>
      </c>
      <c r="BN10" s="327">
        <f t="shared" ca="1" si="84"/>
        <v>95.355008000699996</v>
      </c>
      <c r="BO10" s="327">
        <f t="shared" ca="1" si="84"/>
        <v>104.12707666519999</v>
      </c>
      <c r="BP10" s="327">
        <f t="shared" ca="1" si="84"/>
        <v>104.246071026</v>
      </c>
      <c r="BQ10" s="327">
        <f t="shared" ca="1" si="84"/>
        <v>104.5195446092</v>
      </c>
      <c r="BR10" s="327">
        <f t="shared" ca="1" si="84"/>
        <v>99.209178854499996</v>
      </c>
      <c r="BS10" s="327">
        <f t="shared" ca="1" si="84"/>
        <v>98.522999482700001</v>
      </c>
      <c r="BT10" s="327">
        <f t="shared" ca="1" si="79"/>
        <v>97.971264342500007</v>
      </c>
      <c r="BU10" s="327">
        <f t="shared" ca="1" si="79"/>
        <v>96.7100438346</v>
      </c>
      <c r="BV10" s="327">
        <f t="shared" ca="1" si="79"/>
        <v>100.2772411575</v>
      </c>
      <c r="BW10" s="327">
        <f t="shared" ca="1" si="79"/>
        <v>97.878756704799997</v>
      </c>
      <c r="BX10" s="327">
        <f t="shared" ca="1" si="79"/>
        <v>98.842702895000002</v>
      </c>
      <c r="BY10" s="327">
        <f t="shared" ca="1" si="79"/>
        <v>97.258161256899996</v>
      </c>
      <c r="BZ10" s="327">
        <f t="shared" ca="1" si="79"/>
        <v>89.694820958799994</v>
      </c>
      <c r="CA10" s="327">
        <f t="shared" ca="1" si="79"/>
        <v>98.608647462500002</v>
      </c>
      <c r="CB10" s="327">
        <f t="shared" ca="1" si="79"/>
        <v>97.074344140899996</v>
      </c>
      <c r="CC10" s="327">
        <f t="shared" ca="1" si="79"/>
        <v>95.256073262000001</v>
      </c>
      <c r="CD10" s="327">
        <f t="shared" ca="1" si="79"/>
        <v>96.283293962000002</v>
      </c>
      <c r="CE10" s="327">
        <f t="shared" ca="1" si="79"/>
        <v>98.179564982800002</v>
      </c>
      <c r="CF10" s="327">
        <f t="shared" ca="1" si="79"/>
        <v>97.244832981800002</v>
      </c>
      <c r="CG10" s="327">
        <f t="shared" ca="1" si="79"/>
        <v>93.463312666600004</v>
      </c>
      <c r="CH10" s="327">
        <f t="shared" ca="1" si="79"/>
        <v>97.427959355699997</v>
      </c>
      <c r="CI10" s="327">
        <f t="shared" ca="1" si="79"/>
        <v>97.832556553299995</v>
      </c>
      <c r="CJ10" s="327">
        <f t="shared" ca="1" si="79"/>
        <v>97.541227047800007</v>
      </c>
      <c r="CK10" s="327">
        <f t="shared" ca="1" si="79"/>
        <v>101.6970406834</v>
      </c>
      <c r="CL10" s="327">
        <f t="shared" ca="1" si="79"/>
        <v>94.769010666</v>
      </c>
      <c r="CM10" s="327">
        <f t="shared" ca="1" si="79"/>
        <v>96.916202987099993</v>
      </c>
      <c r="CN10" s="327">
        <f t="shared" ca="1" si="79"/>
        <v>73.291927877600003</v>
      </c>
      <c r="CO10" s="327">
        <f t="shared" ca="1" si="79"/>
        <v>70.886860337200005</v>
      </c>
      <c r="CP10" s="327">
        <f t="shared" ca="1" si="79"/>
        <v>88.682800072299997</v>
      </c>
      <c r="CQ10" s="327">
        <f t="shared" ca="1" si="79"/>
        <v>98.105941672300006</v>
      </c>
      <c r="CR10" s="327">
        <f t="shared" ca="1" si="79"/>
        <v>99.0660309979</v>
      </c>
      <c r="CS10" s="327">
        <f t="shared" ca="1" si="79"/>
        <v>97.188415126600006</v>
      </c>
      <c r="CT10" s="327">
        <f t="shared" ca="1" si="79"/>
        <v>104.63131355580001</v>
      </c>
      <c r="CU10" s="327">
        <f t="shared" ca="1" si="79"/>
        <v>101.691046641</v>
      </c>
      <c r="CV10" s="327">
        <f t="shared" ca="1" si="79"/>
        <v>103.7578725293</v>
      </c>
      <c r="CW10" s="327">
        <f t="shared" ca="1" si="79"/>
        <v>98.724369129600007</v>
      </c>
      <c r="CX10" s="327">
        <f t="shared" ca="1" si="79"/>
        <v>95.691670398599996</v>
      </c>
      <c r="CY10" s="327">
        <f t="shared" ca="1" si="79"/>
        <v>99.595650019700003</v>
      </c>
      <c r="CZ10" s="327">
        <f t="shared" ca="1" si="79"/>
        <v>97.350708971900005</v>
      </c>
      <c r="DA10" s="327">
        <f t="shared" ca="1" si="79"/>
        <v>99.450981730999999</v>
      </c>
      <c r="DB10" s="327">
        <f t="shared" ca="1" si="79"/>
        <v>97.886473557000002</v>
      </c>
      <c r="DC10" s="327">
        <f t="shared" ca="1" si="79"/>
        <v>98.583613889399999</v>
      </c>
      <c r="DD10" s="327">
        <f t="shared" ca="1" si="79"/>
        <v>98.057029975999995</v>
      </c>
      <c r="DE10" s="327">
        <f t="shared" ca="1" si="79"/>
        <v>98.148403730499993</v>
      </c>
      <c r="DF10" s="327">
        <f t="shared" ca="1" si="79"/>
        <v>101.7416713499</v>
      </c>
      <c r="DG10" s="327">
        <f t="shared" ca="1" si="79"/>
        <v>99.721455832800004</v>
      </c>
      <c r="DH10" s="327">
        <f t="shared" ca="1" si="79"/>
        <v>100.4400739721</v>
      </c>
      <c r="DI10" s="327">
        <f t="shared" ca="1" si="79"/>
        <v>100.51672498809999</v>
      </c>
      <c r="DJ10" s="327">
        <f t="shared" ca="1" si="79"/>
        <v>96.871947094999996</v>
      </c>
      <c r="DK10" s="327">
        <f t="shared" ca="1" si="79"/>
        <v>102.9343341412</v>
      </c>
      <c r="DL10" s="327">
        <f t="shared" ca="1" si="79"/>
        <v>98.029455645599995</v>
      </c>
      <c r="DM10" s="327">
        <f t="shared" ca="1" si="79"/>
        <v>100.638138001</v>
      </c>
      <c r="DN10" s="327">
        <f t="shared" ca="1" si="79"/>
        <v>100.0131833172</v>
      </c>
      <c r="DO10" s="327">
        <f t="shared" ca="1" si="79"/>
        <v>101.31271365649999</v>
      </c>
      <c r="DP10" s="327">
        <f t="shared" ca="1" si="79"/>
        <v>101.6733044392</v>
      </c>
      <c r="DQ10" s="327">
        <f t="shared" ca="1" si="79"/>
        <v>100.42249966689999</v>
      </c>
      <c r="DR10" s="327">
        <f t="shared" ca="1" si="79"/>
        <v>105.69161192289999</v>
      </c>
      <c r="DS10" s="327">
        <f t="shared" ca="1" si="79"/>
        <v>106.133398763</v>
      </c>
      <c r="DT10" s="327">
        <f t="shared" ca="1" si="79"/>
        <v>109.227977783</v>
      </c>
      <c r="DU10" s="327">
        <f t="shared" ca="1" si="79"/>
        <v>100.68480233290001</v>
      </c>
      <c r="DV10" s="327">
        <f t="shared" ca="1" si="79"/>
        <v>97.611355060899996</v>
      </c>
      <c r="DW10" s="327">
        <f t="shared" ca="1" si="79"/>
        <v>104.2953671045</v>
      </c>
      <c r="DX10" s="327">
        <f t="shared" ca="1" si="79"/>
        <v>100.14241868649999</v>
      </c>
      <c r="DY10" s="327">
        <f t="shared" ca="1" si="79"/>
        <v>102.4704150486</v>
      </c>
      <c r="DZ10" s="327">
        <f t="shared" ca="1" si="79"/>
        <v>97.728880710699997</v>
      </c>
      <c r="EA10" s="327">
        <f t="shared" ca="1" si="79"/>
        <v>98.124754067799998</v>
      </c>
      <c r="EB10" s="327">
        <f t="shared" ca="1" si="79"/>
        <v>97.960544764199994</v>
      </c>
      <c r="EC10" s="327">
        <f t="shared" ca="1" si="79"/>
        <v>95.689029202599997</v>
      </c>
      <c r="ED10" s="327">
        <f t="shared" ca="1" si="80"/>
        <v>97.513379950900003</v>
      </c>
      <c r="EE10" s="327">
        <f t="shared" ca="1" si="80"/>
        <v>95.993200204700003</v>
      </c>
      <c r="EF10" s="327">
        <f t="shared" ca="1" si="80"/>
        <v>93.949229777699998</v>
      </c>
      <c r="EG10" s="327">
        <f t="shared" ca="1" si="80"/>
        <v>100.96282310150001</v>
      </c>
      <c r="EH10" s="327">
        <f t="shared" ca="1" si="80"/>
        <v>98.0015167854</v>
      </c>
      <c r="EI10" s="327">
        <f t="shared" ca="1" si="80"/>
        <v>89.272991668399996</v>
      </c>
      <c r="EJ10" s="327">
        <f t="shared" ca="1" si="80"/>
        <v>91.035310481600007</v>
      </c>
      <c r="EK10" s="327">
        <f t="shared" ca="1" si="80"/>
        <v>92.273606742300004</v>
      </c>
      <c r="EL10" s="327">
        <f t="shared" ca="1" si="80"/>
        <v>83.247960634099996</v>
      </c>
      <c r="EM10" s="327">
        <f t="shared" ca="1" si="80"/>
        <v>84.803562426400006</v>
      </c>
      <c r="EN10" s="327">
        <f t="shared" ca="1" si="80"/>
        <v>89.787351509100006</v>
      </c>
      <c r="EO10" s="327">
        <f t="shared" ca="1" si="80"/>
        <v>86.694675749200002</v>
      </c>
      <c r="EP10" s="327">
        <f t="shared" ca="1" si="80"/>
        <v>90.105121392900003</v>
      </c>
      <c r="EQ10" s="327">
        <f t="shared" ca="1" si="80"/>
        <v>86.300306221599996</v>
      </c>
      <c r="ER10" s="327">
        <f t="shared" ca="1" si="80"/>
        <v>87.161380049599998</v>
      </c>
      <c r="ES10" s="327">
        <f t="shared" ca="1" si="81"/>
        <v>89.776315238099997</v>
      </c>
      <c r="ET10" s="327">
        <f t="shared" ca="1" si="81"/>
        <v>89.128200413900004</v>
      </c>
      <c r="EU10" s="327">
        <f t="shared" ca="1" si="81"/>
        <v>87.200629147599997</v>
      </c>
      <c r="EV10" s="327">
        <f t="shared" ca="1" si="81"/>
        <v>85.573817905200002</v>
      </c>
      <c r="EW10" s="327">
        <f t="shared" ca="1" si="81"/>
        <v>86.407661985600001</v>
      </c>
      <c r="EX10" s="327">
        <f t="shared" ca="1" si="81"/>
        <v>81.645817576300004</v>
      </c>
      <c r="EY10" s="327">
        <f t="shared" ca="1" si="81"/>
        <v>87.235827337299995</v>
      </c>
      <c r="EZ10" s="327">
        <f t="shared" ca="1" si="81"/>
        <v>86.3144787648</v>
      </c>
      <c r="FA10" s="327">
        <f t="shared" ca="1" si="81"/>
        <v>86.109778102000007</v>
      </c>
      <c r="FB10" s="327">
        <f t="shared" ca="1" si="81"/>
        <v>89.595602054699995</v>
      </c>
      <c r="FC10" s="327">
        <f t="shared" ca="1" si="81"/>
        <v>89.004636767799994</v>
      </c>
      <c r="FD10" s="327">
        <f t="shared" ca="1" si="81"/>
        <v>87.327684828800002</v>
      </c>
      <c r="FE10" s="327">
        <f t="shared" ca="1" si="81"/>
        <v>0</v>
      </c>
      <c r="FF10" s="327">
        <f t="shared" ca="1" si="81"/>
        <v>0</v>
      </c>
      <c r="FG10" s="327">
        <f t="shared" ca="1" si="82"/>
        <v>0</v>
      </c>
      <c r="FH10" s="327">
        <f t="shared" ca="1" si="82"/>
        <v>0</v>
      </c>
      <c r="FI10" s="327">
        <f t="shared" ca="1" si="82"/>
        <v>0</v>
      </c>
      <c r="FJ10" s="327">
        <f t="shared" ca="1" si="82"/>
        <v>0</v>
      </c>
      <c r="FK10" s="327">
        <f t="shared" ca="1" si="82"/>
        <v>0</v>
      </c>
      <c r="FL10" s="327">
        <f t="shared" ca="1" si="82"/>
        <v>0</v>
      </c>
      <c r="FM10" s="327">
        <f t="shared" ca="1" si="82"/>
        <v>0</v>
      </c>
      <c r="FN10" s="327">
        <f t="shared" ca="1" si="82"/>
        <v>0</v>
      </c>
      <c r="FO10" s="327">
        <f t="shared" ca="1" si="82"/>
        <v>0</v>
      </c>
      <c r="FP10" s="327">
        <f t="shared" ca="1" si="82"/>
        <v>0</v>
      </c>
    </row>
    <row r="11" spans="1:172" x14ac:dyDescent="0.2">
      <c r="A11" s="487" t="s">
        <v>170</v>
      </c>
      <c r="B11" s="325" t="s">
        <v>4</v>
      </c>
      <c r="C11" s="326">
        <f>Ponderadores!B9</f>
        <v>61718.432999999997</v>
      </c>
      <c r="D11" s="325"/>
      <c r="E11" s="327">
        <f t="shared" ca="1" si="83"/>
        <v>101.14098057699999</v>
      </c>
      <c r="F11" s="327">
        <f t="shared" ca="1" si="83"/>
        <v>119.6415179271</v>
      </c>
      <c r="G11" s="327">
        <f t="shared" ca="1" si="83"/>
        <v>142.73831707279999</v>
      </c>
      <c r="H11" s="327">
        <f t="shared" ca="1" si="84"/>
        <v>136.65821939349999</v>
      </c>
      <c r="I11" s="327">
        <f t="shared" ca="1" si="84"/>
        <v>105.7989768234</v>
      </c>
      <c r="J11" s="327">
        <f t="shared" ca="1" si="84"/>
        <v>127.0190577247</v>
      </c>
      <c r="K11" s="327">
        <f t="shared" ca="1" si="84"/>
        <v>192.69389025839999</v>
      </c>
      <c r="L11" s="327">
        <f t="shared" ca="1" si="84"/>
        <v>112.107078594</v>
      </c>
      <c r="M11" s="327">
        <f t="shared" ca="1" si="84"/>
        <v>116.64308816090001</v>
      </c>
      <c r="N11" s="327">
        <f t="shared" ca="1" si="84"/>
        <v>119.6363624521</v>
      </c>
      <c r="O11" s="327">
        <f t="shared" ca="1" si="84"/>
        <v>134.24469597410001</v>
      </c>
      <c r="P11" s="327">
        <f t="shared" ca="1" si="84"/>
        <v>210.29471673820001</v>
      </c>
      <c r="Q11" s="327">
        <f t="shared" ca="1" si="84"/>
        <v>113.3122086322</v>
      </c>
      <c r="R11" s="327">
        <f t="shared" ca="1" si="84"/>
        <v>137.20849875280001</v>
      </c>
      <c r="S11" s="327">
        <f t="shared" ca="1" si="84"/>
        <v>161.7699183153</v>
      </c>
      <c r="T11" s="327">
        <f t="shared" ca="1" si="84"/>
        <v>126.5791833202</v>
      </c>
      <c r="U11" s="327">
        <f t="shared" ca="1" si="84"/>
        <v>104.1449031832</v>
      </c>
      <c r="V11" s="327">
        <f t="shared" ca="1" si="84"/>
        <v>138.2235718965</v>
      </c>
      <c r="W11" s="327">
        <f t="shared" ca="1" si="84"/>
        <v>200.5560441975</v>
      </c>
      <c r="X11" s="327">
        <f t="shared" ca="1" si="84"/>
        <v>118.8411118991</v>
      </c>
      <c r="Y11" s="327">
        <f t="shared" ca="1" si="84"/>
        <v>134.02087402270001</v>
      </c>
      <c r="Z11" s="327">
        <f t="shared" ca="1" si="84"/>
        <v>116.92208386279999</v>
      </c>
      <c r="AA11" s="327">
        <f t="shared" ca="1" si="84"/>
        <v>121.5115848786</v>
      </c>
      <c r="AB11" s="327">
        <f t="shared" ca="1" si="84"/>
        <v>169.87762122309999</v>
      </c>
      <c r="AC11" s="327">
        <f t="shared" ca="1" si="84"/>
        <v>123.4881592136</v>
      </c>
      <c r="AD11" s="327">
        <f t="shared" ca="1" si="84"/>
        <v>151.87544534200001</v>
      </c>
      <c r="AE11" s="327">
        <f t="shared" ca="1" si="84"/>
        <v>162.6397794227</v>
      </c>
      <c r="AF11" s="327">
        <f t="shared" ca="1" si="84"/>
        <v>149.7728051183</v>
      </c>
      <c r="AG11" s="327">
        <f t="shared" ca="1" si="84"/>
        <v>120.03288617760001</v>
      </c>
      <c r="AH11" s="327">
        <f t="shared" ca="1" si="84"/>
        <v>133.0414259337</v>
      </c>
      <c r="AI11" s="327">
        <f t="shared" ca="1" si="84"/>
        <v>169.1029762158</v>
      </c>
      <c r="AJ11" s="327">
        <f t="shared" ca="1" si="84"/>
        <v>111.6210925091</v>
      </c>
      <c r="AK11" s="327">
        <f t="shared" ca="1" si="84"/>
        <v>98.057664411399998</v>
      </c>
      <c r="AL11" s="327">
        <f t="shared" ca="1" si="84"/>
        <v>87.215238827700006</v>
      </c>
      <c r="AM11" s="327">
        <f t="shared" ca="1" si="84"/>
        <v>94.378014337400003</v>
      </c>
      <c r="AN11" s="327">
        <f t="shared" ca="1" si="84"/>
        <v>147.5918131503</v>
      </c>
      <c r="AO11" s="327">
        <f t="shared" ca="1" si="84"/>
        <v>102.6484077827</v>
      </c>
      <c r="AP11" s="327">
        <f t="shared" ca="1" si="84"/>
        <v>152.12857457839999</v>
      </c>
      <c r="AQ11" s="327">
        <f t="shared" ca="1" si="84"/>
        <v>145.36675165470001</v>
      </c>
      <c r="AR11" s="327">
        <f t="shared" ca="1" si="84"/>
        <v>111.1124358257</v>
      </c>
      <c r="AS11" s="327">
        <f t="shared" ca="1" si="84"/>
        <v>86.478609270199996</v>
      </c>
      <c r="AT11" s="327">
        <f t="shared" ca="1" si="84"/>
        <v>107.04804284940001</v>
      </c>
      <c r="AU11" s="327">
        <f t="shared" ca="1" si="84"/>
        <v>138.8531647893</v>
      </c>
      <c r="AV11" s="327">
        <f t="shared" ca="1" si="84"/>
        <v>87.621558523700003</v>
      </c>
      <c r="AW11" s="327">
        <f t="shared" ca="1" si="84"/>
        <v>96.4775396151</v>
      </c>
      <c r="AX11" s="327">
        <f t="shared" ca="1" si="84"/>
        <v>91.907042786700003</v>
      </c>
      <c r="AY11" s="327">
        <f t="shared" ca="1" si="84"/>
        <v>94.858672992099997</v>
      </c>
      <c r="AZ11" s="327">
        <f t="shared" ca="1" si="84"/>
        <v>149.58013119879999</v>
      </c>
      <c r="BA11" s="327">
        <f t="shared" ca="1" si="84"/>
        <v>111.9548334707</v>
      </c>
      <c r="BB11" s="327">
        <f t="shared" ca="1" si="84"/>
        <v>113.3316137428</v>
      </c>
      <c r="BC11" s="327">
        <f t="shared" ca="1" si="84"/>
        <v>118.1652005198</v>
      </c>
      <c r="BD11" s="327">
        <f t="shared" ca="1" si="84"/>
        <v>91.760398199199997</v>
      </c>
      <c r="BE11" s="327">
        <f t="shared" ca="1" si="84"/>
        <v>88.6792522553</v>
      </c>
      <c r="BF11" s="327">
        <f t="shared" ca="1" si="84"/>
        <v>115.7923235123</v>
      </c>
      <c r="BG11" s="327">
        <f t="shared" ca="1" si="84"/>
        <v>128.04997316660001</v>
      </c>
      <c r="BH11" s="327">
        <f t="shared" ca="1" si="84"/>
        <v>87.636309384499995</v>
      </c>
      <c r="BI11" s="327">
        <f t="shared" ca="1" si="84"/>
        <v>100.7846679133</v>
      </c>
      <c r="BJ11" s="327">
        <f t="shared" ca="1" si="84"/>
        <v>74.604195636</v>
      </c>
      <c r="BK11" s="327">
        <f t="shared" ca="1" si="84"/>
        <v>95.453688147999998</v>
      </c>
      <c r="BL11" s="327">
        <f t="shared" ca="1" si="84"/>
        <v>140.13392714919999</v>
      </c>
      <c r="BM11" s="327">
        <f t="shared" ca="1" si="84"/>
        <v>105.045271375</v>
      </c>
      <c r="BN11" s="327">
        <f t="shared" ca="1" si="84"/>
        <v>102.1881354379</v>
      </c>
      <c r="BO11" s="327">
        <f t="shared" ca="1" si="84"/>
        <v>97.114342301799994</v>
      </c>
      <c r="BP11" s="327">
        <f t="shared" ca="1" si="84"/>
        <v>93.819884088500004</v>
      </c>
      <c r="BQ11" s="327">
        <f t="shared" ca="1" si="84"/>
        <v>85.476136654599998</v>
      </c>
      <c r="BR11" s="327">
        <f t="shared" ca="1" si="84"/>
        <v>113.49286205040001</v>
      </c>
      <c r="BS11" s="327">
        <f t="shared" ca="1" si="84"/>
        <v>107.3759372145</v>
      </c>
      <c r="BT11" s="327">
        <f t="shared" ca="1" si="79"/>
        <v>101.2279982788</v>
      </c>
      <c r="BU11" s="327">
        <f t="shared" ca="1" si="79"/>
        <v>98.681928197800005</v>
      </c>
      <c r="BV11" s="327">
        <f t="shared" ca="1" si="79"/>
        <v>87.126121679500002</v>
      </c>
      <c r="BW11" s="327">
        <f t="shared" ref="BW11:EF26" ca="1" si="85">+INDIRECT("DatosOri!"&amp;$A11&amp;BW$1)</f>
        <v>93.743201885700003</v>
      </c>
      <c r="BX11" s="327">
        <f t="shared" ca="1" si="85"/>
        <v>114.7081808355</v>
      </c>
      <c r="BY11" s="327">
        <f t="shared" ca="1" si="85"/>
        <v>114.7907708709</v>
      </c>
      <c r="BZ11" s="327">
        <f t="shared" ca="1" si="85"/>
        <v>112.4997369041</v>
      </c>
      <c r="CA11" s="327">
        <f t="shared" ca="1" si="85"/>
        <v>112.53057345400001</v>
      </c>
      <c r="CB11" s="327">
        <f t="shared" ca="1" si="85"/>
        <v>92.209319978699995</v>
      </c>
      <c r="CC11" s="327">
        <f t="shared" ca="1" si="85"/>
        <v>78.940141720499994</v>
      </c>
      <c r="CD11" s="327">
        <f t="shared" ca="1" si="85"/>
        <v>136.59466838189999</v>
      </c>
      <c r="CE11" s="327">
        <f t="shared" ca="1" si="85"/>
        <v>132.37462496340001</v>
      </c>
      <c r="CF11" s="327">
        <f t="shared" ca="1" si="85"/>
        <v>132.95018239629999</v>
      </c>
      <c r="CG11" s="327">
        <f t="shared" ca="1" si="85"/>
        <v>129.8444277664</v>
      </c>
      <c r="CH11" s="327">
        <f t="shared" ca="1" si="85"/>
        <v>109.681614353</v>
      </c>
      <c r="CI11" s="327">
        <f t="shared" ca="1" si="85"/>
        <v>114.1465918585</v>
      </c>
      <c r="CJ11" s="327">
        <f t="shared" ca="1" si="85"/>
        <v>133.64154890730001</v>
      </c>
      <c r="CK11" s="327">
        <f t="shared" ca="1" si="85"/>
        <v>138.5579147487</v>
      </c>
      <c r="CL11" s="327">
        <f t="shared" ca="1" si="85"/>
        <v>140.3863274519</v>
      </c>
      <c r="CM11" s="327">
        <f t="shared" ca="1" si="85"/>
        <v>125.0514498167</v>
      </c>
      <c r="CN11" s="327">
        <f t="shared" ca="1" si="85"/>
        <v>107.3549827038</v>
      </c>
      <c r="CO11" s="327">
        <f t="shared" ca="1" si="85"/>
        <v>100.07722292459999</v>
      </c>
      <c r="CP11" s="327">
        <f t="shared" ca="1" si="85"/>
        <v>134.3286052654</v>
      </c>
      <c r="CQ11" s="327">
        <f t="shared" ca="1" si="85"/>
        <v>134.6606737029</v>
      </c>
      <c r="CR11" s="327">
        <f t="shared" ca="1" si="85"/>
        <v>109.1941989626</v>
      </c>
      <c r="CS11" s="327">
        <f t="shared" ca="1" si="85"/>
        <v>107.80652471160001</v>
      </c>
      <c r="CT11" s="327">
        <f t="shared" ca="1" si="85"/>
        <v>86.774371454399997</v>
      </c>
      <c r="CU11" s="327">
        <f t="shared" ca="1" si="85"/>
        <v>92.975089673599996</v>
      </c>
      <c r="CV11" s="327">
        <f t="shared" ca="1" si="85"/>
        <v>97.258972447299996</v>
      </c>
      <c r="CW11" s="327">
        <f t="shared" ca="1" si="85"/>
        <v>107.3771830781</v>
      </c>
      <c r="CX11" s="327">
        <f t="shared" ca="1" si="85"/>
        <v>115.15694168589999</v>
      </c>
      <c r="CY11" s="327">
        <f t="shared" ca="1" si="85"/>
        <v>95.581066014499996</v>
      </c>
      <c r="CZ11" s="327">
        <f t="shared" ca="1" si="85"/>
        <v>94.715625126000006</v>
      </c>
      <c r="DA11" s="327">
        <f t="shared" ca="1" si="85"/>
        <v>91.816701596200005</v>
      </c>
      <c r="DB11" s="327">
        <f t="shared" ca="1" si="85"/>
        <v>118.33909827700001</v>
      </c>
      <c r="DC11" s="327">
        <f t="shared" ca="1" si="85"/>
        <v>127.3013622341</v>
      </c>
      <c r="DD11" s="327">
        <f t="shared" ca="1" si="85"/>
        <v>118.9399362434</v>
      </c>
      <c r="DE11" s="327">
        <f t="shared" ca="1" si="85"/>
        <v>106.3327419062</v>
      </c>
      <c r="DF11" s="327">
        <f t="shared" ca="1" si="85"/>
        <v>89.273710183299997</v>
      </c>
      <c r="DG11" s="327">
        <f t="shared" ca="1" si="85"/>
        <v>98.050812331700001</v>
      </c>
      <c r="DH11" s="327">
        <f t="shared" ca="1" si="85"/>
        <v>120.9791799667</v>
      </c>
      <c r="DI11" s="327">
        <f t="shared" ca="1" si="85"/>
        <v>162.36676031440001</v>
      </c>
      <c r="DJ11" s="327">
        <f t="shared" ca="1" si="85"/>
        <v>85.982357586099994</v>
      </c>
      <c r="DK11" s="327">
        <f t="shared" ca="1" si="85"/>
        <v>86.748467924099998</v>
      </c>
      <c r="DL11" s="327">
        <f t="shared" ca="1" si="85"/>
        <v>113.36949160650001</v>
      </c>
      <c r="DM11" s="327">
        <f t="shared" ca="1" si="85"/>
        <v>93.459249743399994</v>
      </c>
      <c r="DN11" s="327">
        <f t="shared" ca="1" si="85"/>
        <v>165.36814879830001</v>
      </c>
      <c r="DO11" s="327">
        <f t="shared" ca="1" si="85"/>
        <v>130.2572201511</v>
      </c>
      <c r="DP11" s="327">
        <f t="shared" ca="1" si="85"/>
        <v>113.1882060284</v>
      </c>
      <c r="DQ11" s="327">
        <f t="shared" ca="1" si="85"/>
        <v>101.68177099419999</v>
      </c>
      <c r="DR11" s="327">
        <f t="shared" ca="1" si="85"/>
        <v>106.24700046</v>
      </c>
      <c r="DS11" s="327">
        <f t="shared" ca="1" si="85"/>
        <v>110.3959088817</v>
      </c>
      <c r="DT11" s="327">
        <f t="shared" ca="1" si="85"/>
        <v>165.2851716607</v>
      </c>
      <c r="DU11" s="327">
        <f t="shared" ca="1" si="85"/>
        <v>135.66840319389999</v>
      </c>
      <c r="DV11" s="327">
        <f t="shared" ca="1" si="85"/>
        <v>155.2982601075</v>
      </c>
      <c r="DW11" s="327">
        <f t="shared" ca="1" si="85"/>
        <v>107.0333562143</v>
      </c>
      <c r="DX11" s="327">
        <f t="shared" ca="1" si="85"/>
        <v>113.692968705</v>
      </c>
      <c r="DY11" s="327">
        <f t="shared" ca="1" si="85"/>
        <v>111.6722829772</v>
      </c>
      <c r="DZ11" s="327">
        <f t="shared" ca="1" si="85"/>
        <v>164.21007173660001</v>
      </c>
      <c r="EA11" s="327">
        <f t="shared" ca="1" si="85"/>
        <v>113.7025909589</v>
      </c>
      <c r="EB11" s="327">
        <f t="shared" ca="1" si="85"/>
        <v>112.7344935162</v>
      </c>
      <c r="EC11" s="327">
        <f t="shared" ca="1" si="85"/>
        <v>98.135141546900002</v>
      </c>
      <c r="ED11" s="327">
        <f t="shared" ca="1" si="85"/>
        <v>108.2289320682</v>
      </c>
      <c r="EE11" s="327">
        <f t="shared" ca="1" si="85"/>
        <v>79.689993372199993</v>
      </c>
      <c r="EF11" s="327">
        <f t="shared" ca="1" si="85"/>
        <v>161.88333832160001</v>
      </c>
      <c r="EG11" s="327">
        <f t="shared" ca="1" si="80"/>
        <v>140.98717402779999</v>
      </c>
      <c r="EH11" s="327">
        <f t="shared" ca="1" si="80"/>
        <v>138.7092912805</v>
      </c>
      <c r="EI11" s="327">
        <f t="shared" ca="1" si="80"/>
        <v>90.163993206699999</v>
      </c>
      <c r="EJ11" s="327">
        <f t="shared" ca="1" si="80"/>
        <v>107.5945516156</v>
      </c>
      <c r="EK11" s="327">
        <f t="shared" ca="1" si="80"/>
        <v>94.367512736199998</v>
      </c>
      <c r="EL11" s="327">
        <f t="shared" ca="1" si="80"/>
        <v>126.280253156</v>
      </c>
      <c r="EM11" s="327">
        <f t="shared" ca="1" si="80"/>
        <v>120.92908910440001</v>
      </c>
      <c r="EN11" s="327">
        <f t="shared" ca="1" si="80"/>
        <v>122.9495285332</v>
      </c>
      <c r="EO11" s="327">
        <f t="shared" ca="1" si="80"/>
        <v>80.364950336299998</v>
      </c>
      <c r="EP11" s="327">
        <f t="shared" ca="1" si="80"/>
        <v>62.726197965499999</v>
      </c>
      <c r="EQ11" s="327">
        <f t="shared" ca="1" si="80"/>
        <v>100.89682464329999</v>
      </c>
      <c r="ER11" s="327">
        <f t="shared" ca="1" si="80"/>
        <v>166.9944651239</v>
      </c>
      <c r="ES11" s="327">
        <f t="shared" ca="1" si="81"/>
        <v>103.30838326769999</v>
      </c>
      <c r="ET11" s="327">
        <f t="shared" ca="1" si="81"/>
        <v>82.323649083299998</v>
      </c>
      <c r="EU11" s="327">
        <f t="shared" ca="1" si="81"/>
        <v>59.7553125114</v>
      </c>
      <c r="EV11" s="327">
        <f t="shared" ca="1" si="81"/>
        <v>83.357947291599999</v>
      </c>
      <c r="EW11" s="327">
        <f t="shared" ca="1" si="81"/>
        <v>60.1663828294</v>
      </c>
      <c r="EX11" s="327">
        <f t="shared" ca="1" si="81"/>
        <v>77.695290380299994</v>
      </c>
      <c r="EY11" s="327">
        <f t="shared" ca="1" si="81"/>
        <v>81.852962123599994</v>
      </c>
      <c r="EZ11" s="327">
        <f t="shared" ca="1" si="81"/>
        <v>100.36095842669999</v>
      </c>
      <c r="FA11" s="327">
        <f t="shared" ca="1" si="81"/>
        <v>75.543893107900004</v>
      </c>
      <c r="FB11" s="327">
        <f t="shared" ca="1" si="81"/>
        <v>79.287807659899997</v>
      </c>
      <c r="FC11" s="327">
        <f t="shared" ca="1" si="81"/>
        <v>77.263362498800007</v>
      </c>
      <c r="FD11" s="327">
        <f t="shared" ca="1" si="81"/>
        <v>138.11746641049999</v>
      </c>
      <c r="FE11" s="327">
        <f t="shared" ca="1" si="81"/>
        <v>0</v>
      </c>
      <c r="FF11" s="327">
        <f t="shared" ca="1" si="81"/>
        <v>0</v>
      </c>
      <c r="FG11" s="327">
        <f t="shared" ca="1" si="82"/>
        <v>0</v>
      </c>
      <c r="FH11" s="327">
        <f t="shared" ca="1" si="82"/>
        <v>0</v>
      </c>
      <c r="FI11" s="327">
        <f t="shared" ca="1" si="82"/>
        <v>0</v>
      </c>
      <c r="FJ11" s="327">
        <f t="shared" ca="1" si="82"/>
        <v>0</v>
      </c>
      <c r="FK11" s="327">
        <f t="shared" ca="1" si="82"/>
        <v>0</v>
      </c>
      <c r="FL11" s="327">
        <f t="shared" ca="1" si="82"/>
        <v>0</v>
      </c>
      <c r="FM11" s="327">
        <f t="shared" ca="1" si="82"/>
        <v>0</v>
      </c>
      <c r="FN11" s="327">
        <f t="shared" ca="1" si="82"/>
        <v>0</v>
      </c>
      <c r="FO11" s="327">
        <f t="shared" ca="1" si="82"/>
        <v>0</v>
      </c>
      <c r="FP11" s="327">
        <f t="shared" ca="1" si="82"/>
        <v>0</v>
      </c>
    </row>
    <row r="12" spans="1:172" s="317" customFormat="1" x14ac:dyDescent="0.2">
      <c r="A12" s="485" t="s">
        <v>172</v>
      </c>
      <c r="B12" s="322" t="s">
        <v>5</v>
      </c>
      <c r="C12" s="323">
        <f>Ponderadores!B10</f>
        <v>456907.22100000002</v>
      </c>
      <c r="D12" s="322"/>
      <c r="E12" s="324">
        <f t="shared" ca="1" si="83"/>
        <v>83.150626516900005</v>
      </c>
      <c r="F12" s="324">
        <f t="shared" ca="1" si="83"/>
        <v>80.252432648600006</v>
      </c>
      <c r="G12" s="324">
        <f t="shared" ca="1" si="83"/>
        <v>82.735246546100001</v>
      </c>
      <c r="H12" s="324">
        <f t="shared" ca="1" si="84"/>
        <v>85.399436457199997</v>
      </c>
      <c r="I12" s="324">
        <f t="shared" ca="1" si="84"/>
        <v>90.687445707999998</v>
      </c>
      <c r="J12" s="324">
        <f t="shared" ca="1" si="84"/>
        <v>91.924812415399998</v>
      </c>
      <c r="K12" s="324">
        <f t="shared" ca="1" si="84"/>
        <v>94.359289434900006</v>
      </c>
      <c r="L12" s="324">
        <f t="shared" ca="1" si="84"/>
        <v>95.432006039200004</v>
      </c>
      <c r="M12" s="324">
        <f t="shared" ca="1" si="84"/>
        <v>92.297135127499999</v>
      </c>
      <c r="N12" s="324">
        <f t="shared" ca="1" si="84"/>
        <v>91.687539320900001</v>
      </c>
      <c r="O12" s="324">
        <f t="shared" ca="1" si="84"/>
        <v>86.993149017099995</v>
      </c>
      <c r="P12" s="324">
        <f t="shared" ca="1" si="84"/>
        <v>82.8165395356</v>
      </c>
      <c r="Q12" s="324">
        <f t="shared" ca="1" si="84"/>
        <v>87.192435268599993</v>
      </c>
      <c r="R12" s="324">
        <f t="shared" ca="1" si="84"/>
        <v>83.909486491899997</v>
      </c>
      <c r="S12" s="324">
        <f t="shared" ca="1" si="84"/>
        <v>90.905718056699996</v>
      </c>
      <c r="T12" s="324">
        <f t="shared" ca="1" si="84"/>
        <v>91.165690087300007</v>
      </c>
      <c r="U12" s="324">
        <f t="shared" ca="1" si="84"/>
        <v>95.655081338000002</v>
      </c>
      <c r="V12" s="324">
        <f t="shared" ca="1" si="84"/>
        <v>97.678767864099996</v>
      </c>
      <c r="W12" s="324">
        <f t="shared" ca="1" si="84"/>
        <v>98.645180275000001</v>
      </c>
      <c r="X12" s="324">
        <f t="shared" ca="1" si="84"/>
        <v>100.7792420382</v>
      </c>
      <c r="Y12" s="324">
        <f t="shared" ca="1" si="84"/>
        <v>98.546008268099996</v>
      </c>
      <c r="Z12" s="324">
        <f t="shared" ca="1" si="84"/>
        <v>97.688170731599996</v>
      </c>
      <c r="AA12" s="324">
        <f t="shared" ca="1" si="84"/>
        <v>91.1114376628</v>
      </c>
      <c r="AB12" s="324">
        <f t="shared" ca="1" si="84"/>
        <v>88.506670730300002</v>
      </c>
      <c r="AC12" s="324">
        <f t="shared" ca="1" si="84"/>
        <v>88.614495230599999</v>
      </c>
      <c r="AD12" s="324">
        <f t="shared" ca="1" si="84"/>
        <v>85.161086997400005</v>
      </c>
      <c r="AE12" s="324">
        <f t="shared" ca="1" si="84"/>
        <v>90.778976714500004</v>
      </c>
      <c r="AF12" s="324">
        <f t="shared" ca="1" si="84"/>
        <v>91.020064282299998</v>
      </c>
      <c r="AG12" s="324">
        <f t="shared" ca="1" si="84"/>
        <v>94.535077468899999</v>
      </c>
      <c r="AH12" s="324">
        <f t="shared" ca="1" si="84"/>
        <v>96.621796746100003</v>
      </c>
      <c r="AI12" s="324">
        <f t="shared" ca="1" si="84"/>
        <v>99.737977536800003</v>
      </c>
      <c r="AJ12" s="324">
        <f t="shared" ca="1" si="84"/>
        <v>102.43478443630001</v>
      </c>
      <c r="AK12" s="324">
        <f t="shared" ca="1" si="84"/>
        <v>100.8715736898</v>
      </c>
      <c r="AL12" s="324">
        <f t="shared" ca="1" si="84"/>
        <v>100.6904702687</v>
      </c>
      <c r="AM12" s="324">
        <f t="shared" ca="1" si="84"/>
        <v>94.381776042799999</v>
      </c>
      <c r="AN12" s="324">
        <f t="shared" ca="1" si="84"/>
        <v>89.539103317400006</v>
      </c>
      <c r="AO12" s="324">
        <f t="shared" ca="1" si="84"/>
        <v>86.255622520700001</v>
      </c>
      <c r="AP12" s="324">
        <f t="shared" ca="1" si="84"/>
        <v>84.988040785199999</v>
      </c>
      <c r="AQ12" s="324">
        <f t="shared" ca="1" si="84"/>
        <v>88.093396280899995</v>
      </c>
      <c r="AR12" s="324">
        <f t="shared" ca="1" si="84"/>
        <v>91.070554342299999</v>
      </c>
      <c r="AS12" s="324">
        <f t="shared" ca="1" si="84"/>
        <v>96.318979269799996</v>
      </c>
      <c r="AT12" s="324">
        <f t="shared" ca="1" si="84"/>
        <v>98.619928159400004</v>
      </c>
      <c r="AU12" s="324">
        <f t="shared" ca="1" si="84"/>
        <v>101.2628754882</v>
      </c>
      <c r="AV12" s="324">
        <f t="shared" ca="1" si="84"/>
        <v>101.1186438209</v>
      </c>
      <c r="AW12" s="324">
        <f t="shared" ca="1" si="84"/>
        <v>98.778603250100005</v>
      </c>
      <c r="AX12" s="324">
        <f t="shared" ca="1" si="84"/>
        <v>98.394733825800003</v>
      </c>
      <c r="AY12" s="324">
        <f t="shared" ca="1" si="84"/>
        <v>92.265244191700006</v>
      </c>
      <c r="AZ12" s="324">
        <f t="shared" ca="1" si="84"/>
        <v>88.514048364600001</v>
      </c>
      <c r="BA12" s="324">
        <f t="shared" ca="1" si="84"/>
        <v>91.3404044623</v>
      </c>
      <c r="BB12" s="324">
        <f t="shared" ca="1" si="84"/>
        <v>88.168028431699994</v>
      </c>
      <c r="BC12" s="324">
        <f t="shared" ca="1" si="84"/>
        <v>95.321220849599996</v>
      </c>
      <c r="BD12" s="324">
        <f t="shared" ca="1" si="84"/>
        <v>93.700793321199995</v>
      </c>
      <c r="BE12" s="324">
        <f t="shared" ca="1" si="84"/>
        <v>101.1353148141</v>
      </c>
      <c r="BF12" s="324">
        <f t="shared" ca="1" si="84"/>
        <v>103.8920057615</v>
      </c>
      <c r="BG12" s="324">
        <f t="shared" ca="1" si="84"/>
        <v>103.60107607659999</v>
      </c>
      <c r="BH12" s="324">
        <f t="shared" ca="1" si="84"/>
        <v>104.6826810068</v>
      </c>
      <c r="BI12" s="324">
        <f t="shared" ca="1" si="84"/>
        <v>104.33870147899999</v>
      </c>
      <c r="BJ12" s="324">
        <f t="shared" ca="1" si="84"/>
        <v>99.349112788400006</v>
      </c>
      <c r="BK12" s="324">
        <f t="shared" ca="1" si="84"/>
        <v>100.64355633300001</v>
      </c>
      <c r="BL12" s="324">
        <f t="shared" ca="1" si="84"/>
        <v>91.453674950500002</v>
      </c>
      <c r="BM12" s="324">
        <f t="shared" ca="1" si="84"/>
        <v>92.675889998399995</v>
      </c>
      <c r="BN12" s="324">
        <f t="shared" ca="1" si="84"/>
        <v>91.756249939100002</v>
      </c>
      <c r="BO12" s="324">
        <f t="shared" ca="1" si="84"/>
        <v>91.787764607900002</v>
      </c>
      <c r="BP12" s="324">
        <f t="shared" ca="1" si="84"/>
        <v>99.340904523099994</v>
      </c>
      <c r="BQ12" s="324">
        <f t="shared" ca="1" si="84"/>
        <v>99.2298583643</v>
      </c>
      <c r="BR12" s="324">
        <f t="shared" ca="1" si="84"/>
        <v>105.19833730000001</v>
      </c>
      <c r="BS12" s="324">
        <f t="shared" ref="BS12:EF15" ca="1" si="86">+INDIRECT("DatosOri!"&amp;$A12&amp;BS$1)</f>
        <v>109.6660819308</v>
      </c>
      <c r="BT12" s="324">
        <f t="shared" ca="1" si="86"/>
        <v>108.5721703329</v>
      </c>
      <c r="BU12" s="324">
        <f t="shared" ca="1" si="86"/>
        <v>107.412124175</v>
      </c>
      <c r="BV12" s="324">
        <f t="shared" ca="1" si="86"/>
        <v>103.56480265099999</v>
      </c>
      <c r="BW12" s="324">
        <f t="shared" ca="1" si="86"/>
        <v>100.4076364413</v>
      </c>
      <c r="BX12" s="324">
        <f t="shared" ca="1" si="86"/>
        <v>90.3881797361</v>
      </c>
      <c r="BY12" s="324">
        <f t="shared" ca="1" si="86"/>
        <v>86.117287972100002</v>
      </c>
      <c r="BZ12" s="324">
        <f t="shared" ca="1" si="86"/>
        <v>84.900112489999998</v>
      </c>
      <c r="CA12" s="324">
        <f t="shared" ca="1" si="86"/>
        <v>87.544147260299994</v>
      </c>
      <c r="CB12" s="324">
        <f t="shared" ca="1" si="86"/>
        <v>90.4683393639</v>
      </c>
      <c r="CC12" s="324">
        <f t="shared" ca="1" si="86"/>
        <v>95.305506769499999</v>
      </c>
      <c r="CD12" s="324">
        <f t="shared" ca="1" si="86"/>
        <v>99.852479375900003</v>
      </c>
      <c r="CE12" s="324">
        <f t="shared" ca="1" si="86"/>
        <v>101.1730517328</v>
      </c>
      <c r="CF12" s="324">
        <f t="shared" ca="1" si="86"/>
        <v>103.91049038849999</v>
      </c>
      <c r="CG12" s="324">
        <f t="shared" ca="1" si="86"/>
        <v>103.09382622059999</v>
      </c>
      <c r="CH12" s="324">
        <f t="shared" ca="1" si="86"/>
        <v>100.19612263560001</v>
      </c>
      <c r="CI12" s="324">
        <f t="shared" ca="1" si="86"/>
        <v>95.803581272599999</v>
      </c>
      <c r="CJ12" s="324">
        <f t="shared" ca="1" si="86"/>
        <v>88.425658228200007</v>
      </c>
      <c r="CK12" s="324">
        <f t="shared" ca="1" si="86"/>
        <v>87.036036781700005</v>
      </c>
      <c r="CL12" s="324">
        <f t="shared" ca="1" si="86"/>
        <v>87.839793021700004</v>
      </c>
      <c r="CM12" s="324">
        <f t="shared" ca="1" si="86"/>
        <v>89.114523566399996</v>
      </c>
      <c r="CN12" s="324">
        <f t="shared" ca="1" si="86"/>
        <v>89.660707630299996</v>
      </c>
      <c r="CO12" s="324">
        <f t="shared" ca="1" si="86"/>
        <v>84.366997192499994</v>
      </c>
      <c r="CP12" s="324">
        <f t="shared" ca="1" si="86"/>
        <v>88.607948671700001</v>
      </c>
      <c r="CQ12" s="324">
        <f t="shared" ca="1" si="86"/>
        <v>95.176594431500007</v>
      </c>
      <c r="CR12" s="324">
        <f t="shared" ca="1" si="86"/>
        <v>102.98849171019999</v>
      </c>
      <c r="CS12" s="324">
        <f t="shared" ca="1" si="86"/>
        <v>97.576913520999994</v>
      </c>
      <c r="CT12" s="324">
        <f t="shared" ca="1" si="86"/>
        <v>95.185753834699995</v>
      </c>
      <c r="CU12" s="324">
        <f t="shared" ca="1" si="86"/>
        <v>87.0294923947</v>
      </c>
      <c r="CV12" s="324">
        <f t="shared" ca="1" si="86"/>
        <v>81.3991112649</v>
      </c>
      <c r="CW12" s="324">
        <f t="shared" ca="1" si="86"/>
        <v>65.822891759100003</v>
      </c>
      <c r="CX12" s="324">
        <f t="shared" ca="1" si="86"/>
        <v>62.310547769199999</v>
      </c>
      <c r="CY12" s="324">
        <f t="shared" ca="1" si="86"/>
        <v>68.067181758299995</v>
      </c>
      <c r="CZ12" s="324">
        <f t="shared" ca="1" si="86"/>
        <v>67.883249068200001</v>
      </c>
      <c r="DA12" s="324">
        <f t="shared" ca="1" si="86"/>
        <v>72.077879052699998</v>
      </c>
      <c r="DB12" s="324">
        <f t="shared" ca="1" si="86"/>
        <v>74.296227598100003</v>
      </c>
      <c r="DC12" s="324">
        <f t="shared" ca="1" si="86"/>
        <v>77.177686832399999</v>
      </c>
      <c r="DD12" s="324">
        <f t="shared" ca="1" si="86"/>
        <v>74.929316279299996</v>
      </c>
      <c r="DE12" s="324">
        <f t="shared" ca="1" si="86"/>
        <v>72.595347781100003</v>
      </c>
      <c r="DF12" s="324">
        <f t="shared" ca="1" si="86"/>
        <v>72.611743497600003</v>
      </c>
      <c r="DG12" s="324">
        <f t="shared" ca="1" si="86"/>
        <v>67.983217984000007</v>
      </c>
      <c r="DH12" s="324">
        <f t="shared" ca="1" si="86"/>
        <v>68.2411472621</v>
      </c>
      <c r="DI12" s="324">
        <f t="shared" ca="1" si="86"/>
        <v>64.363274783700007</v>
      </c>
      <c r="DJ12" s="324">
        <f t="shared" ca="1" si="86"/>
        <v>61.855681209300002</v>
      </c>
      <c r="DK12" s="324">
        <f t="shared" ca="1" si="86"/>
        <v>67.754145400799999</v>
      </c>
      <c r="DL12" s="324">
        <f t="shared" ca="1" si="86"/>
        <v>68.992669472200006</v>
      </c>
      <c r="DM12" s="324">
        <f t="shared" ca="1" si="86"/>
        <v>74.372071563099993</v>
      </c>
      <c r="DN12" s="324">
        <f t="shared" ca="1" si="86"/>
        <v>74.813908815199994</v>
      </c>
      <c r="DO12" s="324">
        <f t="shared" ca="1" si="86"/>
        <v>78.111001120300003</v>
      </c>
      <c r="DP12" s="324">
        <f t="shared" ca="1" si="86"/>
        <v>77.026871214300002</v>
      </c>
      <c r="DQ12" s="324">
        <f t="shared" ca="1" si="86"/>
        <v>74.667588239699995</v>
      </c>
      <c r="DR12" s="324">
        <f t="shared" ca="1" si="86"/>
        <v>72.178041967599995</v>
      </c>
      <c r="DS12" s="324">
        <f t="shared" ca="1" si="86"/>
        <v>67.568025528199996</v>
      </c>
      <c r="DT12" s="324">
        <f t="shared" ca="1" si="86"/>
        <v>65.061715016799994</v>
      </c>
      <c r="DU12" s="324">
        <f t="shared" ca="1" si="86"/>
        <v>63.591127739000001</v>
      </c>
      <c r="DV12" s="324">
        <f t="shared" ca="1" si="86"/>
        <v>60.867045601900003</v>
      </c>
      <c r="DW12" s="324">
        <f t="shared" ca="1" si="86"/>
        <v>66.033389433500005</v>
      </c>
      <c r="DX12" s="324">
        <f t="shared" ca="1" si="86"/>
        <v>63.9926071135</v>
      </c>
      <c r="DY12" s="324">
        <f t="shared" ca="1" si="86"/>
        <v>70.3507200377</v>
      </c>
      <c r="DZ12" s="324">
        <f t="shared" ca="1" si="86"/>
        <v>72.722200071100005</v>
      </c>
      <c r="EA12" s="324">
        <f t="shared" ca="1" si="86"/>
        <v>74.379511542299994</v>
      </c>
      <c r="EB12" s="324">
        <f t="shared" ca="1" si="86"/>
        <v>76.3349982334</v>
      </c>
      <c r="EC12" s="324">
        <f t="shared" ca="1" si="86"/>
        <v>73.839160137099995</v>
      </c>
      <c r="ED12" s="324">
        <f t="shared" ca="1" si="86"/>
        <v>72.705213688900002</v>
      </c>
      <c r="EE12" s="324">
        <f t="shared" ca="1" si="85"/>
        <v>67.760360962899995</v>
      </c>
      <c r="EF12" s="324">
        <f t="shared" ca="1" si="86"/>
        <v>63.443012591900001</v>
      </c>
      <c r="EG12" s="324">
        <f t="shared" ca="1" si="80"/>
        <v>59.451426034000001</v>
      </c>
      <c r="EH12" s="324">
        <f t="shared" ca="1" si="80"/>
        <v>58.901495381300002</v>
      </c>
      <c r="EI12" s="324">
        <f t="shared" ca="1" si="80"/>
        <v>63.150892344500001</v>
      </c>
      <c r="EJ12" s="324">
        <f t="shared" ca="1" si="80"/>
        <v>62.6639537812</v>
      </c>
      <c r="EK12" s="324">
        <f t="shared" ca="1" si="80"/>
        <v>70.488312759300001</v>
      </c>
      <c r="EL12" s="324">
        <f t="shared" ca="1" si="80"/>
        <v>72.059922444999998</v>
      </c>
      <c r="EM12" s="324">
        <f t="shared" ca="1" si="80"/>
        <v>73.712266755300007</v>
      </c>
      <c r="EN12" s="324">
        <f t="shared" ca="1" si="80"/>
        <v>75.006058013800001</v>
      </c>
      <c r="EO12" s="324">
        <f t="shared" ca="1" si="80"/>
        <v>71.785382384399995</v>
      </c>
      <c r="EP12" s="324">
        <f t="shared" ca="1" si="80"/>
        <v>70.813377407299996</v>
      </c>
      <c r="EQ12" s="324">
        <f t="shared" ca="1" si="80"/>
        <v>66.982913969600006</v>
      </c>
      <c r="ER12" s="324">
        <f t="shared" ca="1" si="80"/>
        <v>61.863475028300002</v>
      </c>
      <c r="ES12" s="324">
        <f t="shared" ca="1" si="81"/>
        <v>60.616808463799998</v>
      </c>
      <c r="ET12" s="324">
        <f t="shared" ca="1" si="81"/>
        <v>58.933739476699998</v>
      </c>
      <c r="EU12" s="324">
        <f t="shared" ca="1" si="81"/>
        <v>62.819259336899997</v>
      </c>
      <c r="EV12" s="324">
        <f t="shared" ca="1" si="81"/>
        <v>62.233489793499999</v>
      </c>
      <c r="EW12" s="324">
        <f t="shared" ca="1" si="81"/>
        <v>68.546788781800004</v>
      </c>
      <c r="EX12" s="324">
        <f t="shared" ca="1" si="81"/>
        <v>70.009332921899997</v>
      </c>
      <c r="EY12" s="324">
        <f t="shared" ca="1" si="81"/>
        <v>71.718092818900004</v>
      </c>
      <c r="EZ12" s="324">
        <f t="shared" ca="1" si="81"/>
        <v>73.964767374399997</v>
      </c>
      <c r="FA12" s="324">
        <f t="shared" ca="1" si="81"/>
        <v>71.726002800299995</v>
      </c>
      <c r="FB12" s="324">
        <f t="shared" ca="1" si="81"/>
        <v>72.1266388345</v>
      </c>
      <c r="FC12" s="324">
        <f t="shared" ca="1" si="81"/>
        <v>67.877525995200003</v>
      </c>
      <c r="FD12" s="324">
        <f t="shared" ca="1" si="81"/>
        <v>64.265474038899995</v>
      </c>
      <c r="FE12" s="324">
        <f t="shared" ca="1" si="81"/>
        <v>0</v>
      </c>
      <c r="FF12" s="324">
        <f t="shared" ca="1" si="81"/>
        <v>0</v>
      </c>
      <c r="FG12" s="324">
        <f t="shared" ca="1" si="82"/>
        <v>0</v>
      </c>
      <c r="FH12" s="324">
        <f t="shared" ca="1" si="82"/>
        <v>0</v>
      </c>
      <c r="FI12" s="324">
        <f t="shared" ca="1" si="82"/>
        <v>0</v>
      </c>
      <c r="FJ12" s="324">
        <f t="shared" ca="1" si="82"/>
        <v>0</v>
      </c>
      <c r="FK12" s="324">
        <f t="shared" ca="1" si="82"/>
        <v>0</v>
      </c>
      <c r="FL12" s="324">
        <f t="shared" ca="1" si="82"/>
        <v>0</v>
      </c>
      <c r="FM12" s="324">
        <f t="shared" ca="1" si="82"/>
        <v>0</v>
      </c>
      <c r="FN12" s="324">
        <f t="shared" ca="1" si="82"/>
        <v>0</v>
      </c>
      <c r="FO12" s="324">
        <f t="shared" ca="1" si="82"/>
        <v>0</v>
      </c>
      <c r="FP12" s="324">
        <f t="shared" ca="1" si="82"/>
        <v>0</v>
      </c>
    </row>
    <row r="13" spans="1:172" x14ac:dyDescent="0.2">
      <c r="A13" s="485" t="s">
        <v>173</v>
      </c>
      <c r="B13" s="325" t="s">
        <v>6</v>
      </c>
      <c r="C13" s="326">
        <f>Ponderadores!B11</f>
        <v>456907.22100000002</v>
      </c>
      <c r="D13" s="325"/>
      <c r="E13" s="327">
        <f t="shared" ca="1" si="83"/>
        <v>83.150626516900005</v>
      </c>
      <c r="F13" s="327">
        <f t="shared" ca="1" si="83"/>
        <v>80.252432648600006</v>
      </c>
      <c r="G13" s="327">
        <f t="shared" ca="1" si="83"/>
        <v>82.735246546100001</v>
      </c>
      <c r="H13" s="327">
        <f t="shared" ref="H13:BS16" ca="1" si="87">+INDIRECT("DatosOri!"&amp;$A13&amp;H$1)</f>
        <v>85.399436457199997</v>
      </c>
      <c r="I13" s="327">
        <f t="shared" ca="1" si="87"/>
        <v>90.687445707999998</v>
      </c>
      <c r="J13" s="327">
        <f t="shared" ca="1" si="87"/>
        <v>91.924812415399998</v>
      </c>
      <c r="K13" s="327">
        <f t="shared" ca="1" si="87"/>
        <v>94.359289434900006</v>
      </c>
      <c r="L13" s="327">
        <f t="shared" ca="1" si="87"/>
        <v>95.432006039200004</v>
      </c>
      <c r="M13" s="327">
        <f t="shared" ca="1" si="87"/>
        <v>92.297135127499999</v>
      </c>
      <c r="N13" s="327">
        <f t="shared" ca="1" si="87"/>
        <v>91.687539320900001</v>
      </c>
      <c r="O13" s="327">
        <f t="shared" ca="1" si="87"/>
        <v>86.993149017099995</v>
      </c>
      <c r="P13" s="327">
        <f t="shared" ca="1" si="87"/>
        <v>82.8165395356</v>
      </c>
      <c r="Q13" s="327">
        <f t="shared" ca="1" si="87"/>
        <v>87.192435268599993</v>
      </c>
      <c r="R13" s="327">
        <f t="shared" ca="1" si="87"/>
        <v>83.909486491899997</v>
      </c>
      <c r="S13" s="327">
        <f t="shared" ca="1" si="87"/>
        <v>90.905718056699996</v>
      </c>
      <c r="T13" s="327">
        <f t="shared" ca="1" si="87"/>
        <v>91.165690087300007</v>
      </c>
      <c r="U13" s="327">
        <f t="shared" ca="1" si="87"/>
        <v>95.655081338000002</v>
      </c>
      <c r="V13" s="327">
        <f t="shared" ca="1" si="87"/>
        <v>97.678767864099996</v>
      </c>
      <c r="W13" s="327">
        <f t="shared" ca="1" si="87"/>
        <v>98.645180275000001</v>
      </c>
      <c r="X13" s="327">
        <f t="shared" ca="1" si="87"/>
        <v>100.7792420382</v>
      </c>
      <c r="Y13" s="327">
        <f t="shared" ca="1" si="87"/>
        <v>98.546008268099996</v>
      </c>
      <c r="Z13" s="327">
        <f t="shared" ca="1" si="87"/>
        <v>97.688170731599996</v>
      </c>
      <c r="AA13" s="327">
        <f t="shared" ca="1" si="87"/>
        <v>91.1114376628</v>
      </c>
      <c r="AB13" s="327">
        <f t="shared" ca="1" si="87"/>
        <v>88.506670730300002</v>
      </c>
      <c r="AC13" s="327">
        <f t="shared" ca="1" si="87"/>
        <v>88.614495230599999</v>
      </c>
      <c r="AD13" s="327">
        <f t="shared" ca="1" si="87"/>
        <v>85.161086997400005</v>
      </c>
      <c r="AE13" s="327">
        <f t="shared" ca="1" si="87"/>
        <v>90.778976714500004</v>
      </c>
      <c r="AF13" s="327">
        <f t="shared" ca="1" si="87"/>
        <v>91.020064282299998</v>
      </c>
      <c r="AG13" s="327">
        <f t="shared" ca="1" si="87"/>
        <v>94.535077468899999</v>
      </c>
      <c r="AH13" s="327">
        <f t="shared" ca="1" si="87"/>
        <v>96.621796746100003</v>
      </c>
      <c r="AI13" s="327">
        <f t="shared" ca="1" si="87"/>
        <v>99.737977536800003</v>
      </c>
      <c r="AJ13" s="327">
        <f t="shared" ca="1" si="87"/>
        <v>102.43478443630001</v>
      </c>
      <c r="AK13" s="327">
        <f t="shared" ca="1" si="87"/>
        <v>100.8715736898</v>
      </c>
      <c r="AL13" s="327">
        <f t="shared" ca="1" si="87"/>
        <v>100.6904702687</v>
      </c>
      <c r="AM13" s="327">
        <f t="shared" ca="1" si="87"/>
        <v>94.381776042799999</v>
      </c>
      <c r="AN13" s="327">
        <f t="shared" ca="1" si="87"/>
        <v>89.539103317400006</v>
      </c>
      <c r="AO13" s="327">
        <f t="shared" ca="1" si="87"/>
        <v>86.255622520700001</v>
      </c>
      <c r="AP13" s="327">
        <f t="shared" ca="1" si="87"/>
        <v>84.988040785199999</v>
      </c>
      <c r="AQ13" s="327">
        <f t="shared" ca="1" si="87"/>
        <v>88.093396280899995</v>
      </c>
      <c r="AR13" s="327">
        <f t="shared" ca="1" si="87"/>
        <v>91.070554342299999</v>
      </c>
      <c r="AS13" s="327">
        <f t="shared" ca="1" si="87"/>
        <v>96.318979269799996</v>
      </c>
      <c r="AT13" s="327">
        <f t="shared" ca="1" si="87"/>
        <v>98.619928159400004</v>
      </c>
      <c r="AU13" s="327">
        <f t="shared" ca="1" si="87"/>
        <v>101.2628754882</v>
      </c>
      <c r="AV13" s="327">
        <f t="shared" ca="1" si="87"/>
        <v>101.1186438209</v>
      </c>
      <c r="AW13" s="327">
        <f t="shared" ca="1" si="87"/>
        <v>98.778603250100005</v>
      </c>
      <c r="AX13" s="327">
        <f t="shared" ca="1" si="87"/>
        <v>98.394733825800003</v>
      </c>
      <c r="AY13" s="327">
        <f t="shared" ca="1" si="87"/>
        <v>92.265244191700006</v>
      </c>
      <c r="AZ13" s="327">
        <f t="shared" ca="1" si="87"/>
        <v>88.514048364600001</v>
      </c>
      <c r="BA13" s="327">
        <f t="shared" ca="1" si="87"/>
        <v>91.3404044623</v>
      </c>
      <c r="BB13" s="327">
        <f t="shared" ca="1" si="87"/>
        <v>88.168028431699994</v>
      </c>
      <c r="BC13" s="327">
        <f t="shared" ca="1" si="87"/>
        <v>95.321220849599996</v>
      </c>
      <c r="BD13" s="327">
        <f t="shared" ca="1" si="87"/>
        <v>93.700793321199995</v>
      </c>
      <c r="BE13" s="327">
        <f t="shared" ca="1" si="87"/>
        <v>101.1353148141</v>
      </c>
      <c r="BF13" s="327">
        <f t="shared" ca="1" si="87"/>
        <v>103.8920057615</v>
      </c>
      <c r="BG13" s="327">
        <f t="shared" ca="1" si="87"/>
        <v>103.60107607659999</v>
      </c>
      <c r="BH13" s="327">
        <f t="shared" ca="1" si="87"/>
        <v>104.6826810068</v>
      </c>
      <c r="BI13" s="327">
        <f t="shared" ca="1" si="87"/>
        <v>104.33870147899999</v>
      </c>
      <c r="BJ13" s="327">
        <f t="shared" ca="1" si="87"/>
        <v>99.349112788400006</v>
      </c>
      <c r="BK13" s="327">
        <f t="shared" ca="1" si="87"/>
        <v>100.64355633300001</v>
      </c>
      <c r="BL13" s="327">
        <f t="shared" ca="1" si="87"/>
        <v>91.453674950500002</v>
      </c>
      <c r="BM13" s="327">
        <f t="shared" ca="1" si="87"/>
        <v>92.675889998399995</v>
      </c>
      <c r="BN13" s="327">
        <f t="shared" ca="1" si="87"/>
        <v>91.756249939100002</v>
      </c>
      <c r="BO13" s="327">
        <f t="shared" ca="1" si="87"/>
        <v>91.787764607900002</v>
      </c>
      <c r="BP13" s="327">
        <f t="shared" ca="1" si="87"/>
        <v>99.340904523099994</v>
      </c>
      <c r="BQ13" s="327">
        <f t="shared" ca="1" si="87"/>
        <v>99.2298583643</v>
      </c>
      <c r="BR13" s="327">
        <f t="shared" ca="1" si="87"/>
        <v>105.19833730000001</v>
      </c>
      <c r="BS13" s="327">
        <f t="shared" ca="1" si="87"/>
        <v>109.6660819308</v>
      </c>
      <c r="BT13" s="327">
        <f t="shared" ca="1" si="86"/>
        <v>108.5721703329</v>
      </c>
      <c r="BU13" s="327">
        <f t="shared" ca="1" si="86"/>
        <v>107.412124175</v>
      </c>
      <c r="BV13" s="327">
        <f t="shared" ca="1" si="86"/>
        <v>103.56480265099999</v>
      </c>
      <c r="BW13" s="327">
        <f t="shared" ca="1" si="86"/>
        <v>100.4076364413</v>
      </c>
      <c r="BX13" s="327">
        <f t="shared" ca="1" si="86"/>
        <v>90.3881797361</v>
      </c>
      <c r="BY13" s="327">
        <f t="shared" ca="1" si="86"/>
        <v>86.117287972100002</v>
      </c>
      <c r="BZ13" s="327">
        <f t="shared" ca="1" si="86"/>
        <v>84.900112489999998</v>
      </c>
      <c r="CA13" s="327">
        <f t="shared" ca="1" si="86"/>
        <v>87.544147260299994</v>
      </c>
      <c r="CB13" s="327">
        <f t="shared" ca="1" si="86"/>
        <v>90.4683393639</v>
      </c>
      <c r="CC13" s="327">
        <f t="shared" ca="1" si="86"/>
        <v>95.305506769499999</v>
      </c>
      <c r="CD13" s="327">
        <f t="shared" ca="1" si="86"/>
        <v>99.852479375900003</v>
      </c>
      <c r="CE13" s="327">
        <f t="shared" ca="1" si="86"/>
        <v>101.1730517328</v>
      </c>
      <c r="CF13" s="327">
        <f t="shared" ca="1" si="86"/>
        <v>103.91049038849999</v>
      </c>
      <c r="CG13" s="327">
        <f t="shared" ca="1" si="86"/>
        <v>103.09382622059999</v>
      </c>
      <c r="CH13" s="327">
        <f t="shared" ca="1" si="86"/>
        <v>100.19612263560001</v>
      </c>
      <c r="CI13" s="327">
        <f t="shared" ca="1" si="86"/>
        <v>95.803581272599999</v>
      </c>
      <c r="CJ13" s="327">
        <f t="shared" ca="1" si="86"/>
        <v>88.425658228200007</v>
      </c>
      <c r="CK13" s="327">
        <f t="shared" ca="1" si="86"/>
        <v>87.036036781700005</v>
      </c>
      <c r="CL13" s="327">
        <f t="shared" ca="1" si="86"/>
        <v>87.839793021700004</v>
      </c>
      <c r="CM13" s="327">
        <f t="shared" ca="1" si="86"/>
        <v>89.114523566399996</v>
      </c>
      <c r="CN13" s="327">
        <f t="shared" ca="1" si="86"/>
        <v>89.660707630299996</v>
      </c>
      <c r="CO13" s="327">
        <f t="shared" ca="1" si="86"/>
        <v>84.366997192499994</v>
      </c>
      <c r="CP13" s="327">
        <f t="shared" ca="1" si="86"/>
        <v>88.607948671700001</v>
      </c>
      <c r="CQ13" s="327">
        <f t="shared" ca="1" si="86"/>
        <v>95.176594431500007</v>
      </c>
      <c r="CR13" s="327">
        <f t="shared" ca="1" si="86"/>
        <v>102.98849171019999</v>
      </c>
      <c r="CS13" s="327">
        <f t="shared" ca="1" si="86"/>
        <v>97.576913520999994</v>
      </c>
      <c r="CT13" s="327">
        <f t="shared" ca="1" si="86"/>
        <v>95.185753834699995</v>
      </c>
      <c r="CU13" s="327">
        <f t="shared" ca="1" si="86"/>
        <v>87.0294923947</v>
      </c>
      <c r="CV13" s="327">
        <f t="shared" ca="1" si="86"/>
        <v>81.3991112649</v>
      </c>
      <c r="CW13" s="327">
        <f t="shared" ca="1" si="86"/>
        <v>65.822891759100003</v>
      </c>
      <c r="CX13" s="327">
        <f t="shared" ca="1" si="86"/>
        <v>62.310547769199999</v>
      </c>
      <c r="CY13" s="327">
        <f t="shared" ca="1" si="86"/>
        <v>68.067181758299995</v>
      </c>
      <c r="CZ13" s="327">
        <f t="shared" ca="1" si="86"/>
        <v>67.883249068200001</v>
      </c>
      <c r="DA13" s="327">
        <f t="shared" ca="1" si="86"/>
        <v>72.077879052699998</v>
      </c>
      <c r="DB13" s="327">
        <f t="shared" ca="1" si="86"/>
        <v>74.296227598100003</v>
      </c>
      <c r="DC13" s="327">
        <f t="shared" ca="1" si="86"/>
        <v>77.177686832399999</v>
      </c>
      <c r="DD13" s="327">
        <f t="shared" ca="1" si="86"/>
        <v>74.929316279299996</v>
      </c>
      <c r="DE13" s="327">
        <f t="shared" ca="1" si="86"/>
        <v>72.595347781100003</v>
      </c>
      <c r="DF13" s="327">
        <f t="shared" ca="1" si="86"/>
        <v>72.611743497600003</v>
      </c>
      <c r="DG13" s="327">
        <f t="shared" ca="1" si="86"/>
        <v>67.983217984000007</v>
      </c>
      <c r="DH13" s="327">
        <f t="shared" ca="1" si="86"/>
        <v>68.2411472621</v>
      </c>
      <c r="DI13" s="327">
        <f t="shared" ca="1" si="86"/>
        <v>64.363274783700007</v>
      </c>
      <c r="DJ13" s="327">
        <f t="shared" ca="1" si="86"/>
        <v>61.855681209300002</v>
      </c>
      <c r="DK13" s="327">
        <f t="shared" ca="1" si="86"/>
        <v>67.754145400799999</v>
      </c>
      <c r="DL13" s="327">
        <f t="shared" ca="1" si="86"/>
        <v>68.992669472200006</v>
      </c>
      <c r="DM13" s="327">
        <f t="shared" ca="1" si="86"/>
        <v>74.372071563099993</v>
      </c>
      <c r="DN13" s="327">
        <f t="shared" ca="1" si="86"/>
        <v>74.813908815199994</v>
      </c>
      <c r="DO13" s="327">
        <f t="shared" ca="1" si="86"/>
        <v>78.111001120300003</v>
      </c>
      <c r="DP13" s="327">
        <f t="shared" ca="1" si="86"/>
        <v>77.026871214300002</v>
      </c>
      <c r="DQ13" s="327">
        <f t="shared" ca="1" si="86"/>
        <v>74.667588239699995</v>
      </c>
      <c r="DR13" s="327">
        <f t="shared" ca="1" si="86"/>
        <v>72.178041967599995</v>
      </c>
      <c r="DS13" s="327">
        <f t="shared" ca="1" si="86"/>
        <v>67.568025528199996</v>
      </c>
      <c r="DT13" s="327">
        <f t="shared" ca="1" si="86"/>
        <v>65.061715016799994</v>
      </c>
      <c r="DU13" s="327">
        <f t="shared" ca="1" si="86"/>
        <v>63.591127739000001</v>
      </c>
      <c r="DV13" s="327">
        <f t="shared" ca="1" si="86"/>
        <v>60.867045601900003</v>
      </c>
      <c r="DW13" s="327">
        <f t="shared" ca="1" si="86"/>
        <v>66.033389433500005</v>
      </c>
      <c r="DX13" s="327">
        <f t="shared" ca="1" si="86"/>
        <v>63.9926071135</v>
      </c>
      <c r="DY13" s="327">
        <f t="shared" ca="1" si="86"/>
        <v>70.3507200377</v>
      </c>
      <c r="DZ13" s="327">
        <f t="shared" ca="1" si="86"/>
        <v>72.722200071100005</v>
      </c>
      <c r="EA13" s="327">
        <f t="shared" ca="1" si="86"/>
        <v>74.379511542299994</v>
      </c>
      <c r="EB13" s="327">
        <f t="shared" ca="1" si="86"/>
        <v>76.3349982334</v>
      </c>
      <c r="EC13" s="327">
        <f t="shared" ca="1" si="86"/>
        <v>73.839160137099995</v>
      </c>
      <c r="ED13" s="327">
        <f t="shared" ca="1" si="86"/>
        <v>72.705213688900002</v>
      </c>
      <c r="EE13" s="327">
        <f t="shared" ca="1" si="85"/>
        <v>67.760360962899995</v>
      </c>
      <c r="EF13" s="327">
        <f t="shared" ca="1" si="80"/>
        <v>63.443012591900001</v>
      </c>
      <c r="EG13" s="327">
        <f t="shared" ca="1" si="80"/>
        <v>59.451426034000001</v>
      </c>
      <c r="EH13" s="327">
        <f t="shared" ca="1" si="80"/>
        <v>58.901495381300002</v>
      </c>
      <c r="EI13" s="327">
        <f t="shared" ca="1" si="80"/>
        <v>63.150892344500001</v>
      </c>
      <c r="EJ13" s="327">
        <f t="shared" ca="1" si="80"/>
        <v>62.6639537812</v>
      </c>
      <c r="EK13" s="327">
        <f t="shared" ca="1" si="80"/>
        <v>70.488312759300001</v>
      </c>
      <c r="EL13" s="327">
        <f t="shared" ca="1" si="80"/>
        <v>72.059922444999998</v>
      </c>
      <c r="EM13" s="327">
        <f t="shared" ca="1" si="80"/>
        <v>73.712266755300007</v>
      </c>
      <c r="EN13" s="327">
        <f t="shared" ca="1" si="80"/>
        <v>75.006058013800001</v>
      </c>
      <c r="EO13" s="327">
        <f t="shared" ca="1" si="80"/>
        <v>71.785382384399995</v>
      </c>
      <c r="EP13" s="327">
        <f t="shared" ca="1" si="80"/>
        <v>70.813377407299996</v>
      </c>
      <c r="EQ13" s="327">
        <f t="shared" ca="1" si="80"/>
        <v>66.982913969600006</v>
      </c>
      <c r="ER13" s="327">
        <f t="shared" ca="1" si="80"/>
        <v>61.863475028300002</v>
      </c>
      <c r="ES13" s="327">
        <f t="shared" ca="1" si="81"/>
        <v>60.616808463799998</v>
      </c>
      <c r="ET13" s="327">
        <f t="shared" ca="1" si="81"/>
        <v>58.933739476699998</v>
      </c>
      <c r="EU13" s="327">
        <f t="shared" ca="1" si="81"/>
        <v>62.819259336899997</v>
      </c>
      <c r="EV13" s="327">
        <f t="shared" ca="1" si="81"/>
        <v>62.233489793499999</v>
      </c>
      <c r="EW13" s="327">
        <f t="shared" ca="1" si="81"/>
        <v>68.546788781800004</v>
      </c>
      <c r="EX13" s="327">
        <f t="shared" ca="1" si="81"/>
        <v>70.009332921899997</v>
      </c>
      <c r="EY13" s="327">
        <f t="shared" ca="1" si="81"/>
        <v>71.718092818900004</v>
      </c>
      <c r="EZ13" s="327">
        <f t="shared" ca="1" si="81"/>
        <v>73.964767374399997</v>
      </c>
      <c r="FA13" s="327">
        <f t="shared" ca="1" si="81"/>
        <v>71.726002800299995</v>
      </c>
      <c r="FB13" s="327">
        <f t="shared" ca="1" si="81"/>
        <v>72.1266388345</v>
      </c>
      <c r="FC13" s="327">
        <f t="shared" ca="1" si="81"/>
        <v>67.877525995200003</v>
      </c>
      <c r="FD13" s="327">
        <f t="shared" ca="1" si="81"/>
        <v>64.265474038899995</v>
      </c>
      <c r="FE13" s="327">
        <f t="shared" ca="1" si="81"/>
        <v>0</v>
      </c>
      <c r="FF13" s="327">
        <f t="shared" ca="1" si="81"/>
        <v>0</v>
      </c>
      <c r="FG13" s="327">
        <f t="shared" ca="1" si="82"/>
        <v>0</v>
      </c>
      <c r="FH13" s="327">
        <f t="shared" ca="1" si="82"/>
        <v>0</v>
      </c>
      <c r="FI13" s="327">
        <f t="shared" ca="1" si="82"/>
        <v>0</v>
      </c>
      <c r="FJ13" s="327">
        <f t="shared" ca="1" si="82"/>
        <v>0</v>
      </c>
      <c r="FK13" s="327">
        <f t="shared" ca="1" si="82"/>
        <v>0</v>
      </c>
      <c r="FL13" s="327">
        <f t="shared" ca="1" si="82"/>
        <v>0</v>
      </c>
      <c r="FM13" s="327">
        <f t="shared" ca="1" si="82"/>
        <v>0</v>
      </c>
      <c r="FN13" s="327">
        <f t="shared" ca="1" si="82"/>
        <v>0</v>
      </c>
      <c r="FO13" s="327">
        <f t="shared" ca="1" si="82"/>
        <v>0</v>
      </c>
      <c r="FP13" s="327">
        <f t="shared" ca="1" si="82"/>
        <v>0</v>
      </c>
    </row>
    <row r="14" spans="1:172" s="317" customFormat="1" x14ac:dyDescent="0.2">
      <c r="A14" s="487" t="s">
        <v>174</v>
      </c>
      <c r="B14" s="322" t="s">
        <v>8</v>
      </c>
      <c r="C14" s="323">
        <f>Ponderadores!B13</f>
        <v>1460789.5249999999</v>
      </c>
      <c r="D14" s="322"/>
      <c r="E14" s="324">
        <f t="shared" ca="1" si="83"/>
        <v>86.606116366099997</v>
      </c>
      <c r="F14" s="324">
        <f t="shared" ca="1" si="83"/>
        <v>94.162325334499997</v>
      </c>
      <c r="G14" s="324">
        <f t="shared" ca="1" si="83"/>
        <v>87.044218482100007</v>
      </c>
      <c r="H14" s="324">
        <f t="shared" ca="1" si="87"/>
        <v>91.490406001699995</v>
      </c>
      <c r="I14" s="324">
        <f t="shared" ca="1" si="87"/>
        <v>96.070223307199996</v>
      </c>
      <c r="J14" s="324">
        <f t="shared" ca="1" si="87"/>
        <v>86.543007950900005</v>
      </c>
      <c r="K14" s="324">
        <f t="shared" ca="1" si="87"/>
        <v>93.846601484700003</v>
      </c>
      <c r="L14" s="324">
        <f t="shared" ca="1" si="87"/>
        <v>92.797341659799997</v>
      </c>
      <c r="M14" s="324">
        <f t="shared" ca="1" si="87"/>
        <v>93.873941508200005</v>
      </c>
      <c r="N14" s="324">
        <f t="shared" ca="1" si="87"/>
        <v>98.308705474600004</v>
      </c>
      <c r="O14" s="324">
        <f t="shared" ca="1" si="87"/>
        <v>98.618289883000003</v>
      </c>
      <c r="P14" s="324">
        <f t="shared" ca="1" si="87"/>
        <v>101.6370290479</v>
      </c>
      <c r="Q14" s="324">
        <f t="shared" ca="1" si="87"/>
        <v>83.561136773900003</v>
      </c>
      <c r="R14" s="324">
        <f t="shared" ca="1" si="87"/>
        <v>94.404991559799996</v>
      </c>
      <c r="S14" s="324">
        <f t="shared" ca="1" si="87"/>
        <v>91.612768275099995</v>
      </c>
      <c r="T14" s="324">
        <f t="shared" ca="1" si="87"/>
        <v>95.387505071999996</v>
      </c>
      <c r="U14" s="324">
        <f t="shared" ca="1" si="87"/>
        <v>95.949887920099997</v>
      </c>
      <c r="V14" s="324">
        <f t="shared" ca="1" si="87"/>
        <v>92.468131313800001</v>
      </c>
      <c r="W14" s="324">
        <f t="shared" ca="1" si="87"/>
        <v>94.627559525899997</v>
      </c>
      <c r="X14" s="324">
        <f t="shared" ca="1" si="87"/>
        <v>94.566977943799998</v>
      </c>
      <c r="Y14" s="324">
        <f t="shared" ca="1" si="87"/>
        <v>97.741823277699993</v>
      </c>
      <c r="Z14" s="324">
        <f t="shared" ca="1" si="87"/>
        <v>103.2647124715</v>
      </c>
      <c r="AA14" s="324">
        <f t="shared" ca="1" si="87"/>
        <v>101.9560840118</v>
      </c>
      <c r="AB14" s="324">
        <f t="shared" ca="1" si="87"/>
        <v>105.3375655148</v>
      </c>
      <c r="AC14" s="324">
        <f t="shared" ca="1" si="87"/>
        <v>87.984603266899995</v>
      </c>
      <c r="AD14" s="324">
        <f t="shared" ca="1" si="87"/>
        <v>92.205678989000006</v>
      </c>
      <c r="AE14" s="324">
        <f t="shared" ca="1" si="87"/>
        <v>91.402579372600002</v>
      </c>
      <c r="AF14" s="324">
        <f t="shared" ca="1" si="87"/>
        <v>98.488645376899996</v>
      </c>
      <c r="AG14" s="324">
        <f t="shared" ca="1" si="87"/>
        <v>96.111212256800002</v>
      </c>
      <c r="AH14" s="324">
        <f t="shared" ca="1" si="87"/>
        <v>92.850728405500007</v>
      </c>
      <c r="AI14" s="324">
        <f t="shared" ca="1" si="87"/>
        <v>104.3524982582</v>
      </c>
      <c r="AJ14" s="324">
        <f t="shared" ca="1" si="87"/>
        <v>100.7871852583</v>
      </c>
      <c r="AK14" s="324">
        <f t="shared" ca="1" si="87"/>
        <v>107.7084541366</v>
      </c>
      <c r="AL14" s="324">
        <f t="shared" ca="1" si="87"/>
        <v>99.094714260800004</v>
      </c>
      <c r="AM14" s="324">
        <f t="shared" ca="1" si="87"/>
        <v>101.6706251478</v>
      </c>
      <c r="AN14" s="324">
        <f t="shared" ca="1" si="87"/>
        <v>105.7501411344</v>
      </c>
      <c r="AO14" s="324">
        <f t="shared" ca="1" si="87"/>
        <v>91.488145434299994</v>
      </c>
      <c r="AP14" s="324">
        <f t="shared" ca="1" si="87"/>
        <v>97.956290160500004</v>
      </c>
      <c r="AQ14" s="324">
        <f t="shared" ca="1" si="87"/>
        <v>94.499423945000004</v>
      </c>
      <c r="AR14" s="324">
        <f t="shared" ca="1" si="87"/>
        <v>101.2988844262</v>
      </c>
      <c r="AS14" s="324">
        <f t="shared" ca="1" si="87"/>
        <v>99.8430367096</v>
      </c>
      <c r="AT14" s="324">
        <f t="shared" ca="1" si="87"/>
        <v>96.502489525100003</v>
      </c>
      <c r="AU14" s="324">
        <f t="shared" ca="1" si="87"/>
        <v>99.388601686100003</v>
      </c>
      <c r="AV14" s="324">
        <f t="shared" ca="1" si="87"/>
        <v>97.764100528399993</v>
      </c>
      <c r="AW14" s="324">
        <f t="shared" ca="1" si="87"/>
        <v>102.37468760519999</v>
      </c>
      <c r="AX14" s="324">
        <f t="shared" ca="1" si="87"/>
        <v>101.80303482479999</v>
      </c>
      <c r="AY14" s="324">
        <f t="shared" ca="1" si="87"/>
        <v>108.89571327900001</v>
      </c>
      <c r="AZ14" s="324">
        <f t="shared" ca="1" si="87"/>
        <v>107.3051537442</v>
      </c>
      <c r="BA14" s="324">
        <f t="shared" ca="1" si="87"/>
        <v>92.998193337199993</v>
      </c>
      <c r="BB14" s="324">
        <f t="shared" ca="1" si="87"/>
        <v>98.4021034047</v>
      </c>
      <c r="BC14" s="324">
        <f t="shared" ca="1" si="87"/>
        <v>99.270865884299994</v>
      </c>
      <c r="BD14" s="324">
        <f t="shared" ca="1" si="87"/>
        <v>93.932384511600006</v>
      </c>
      <c r="BE14" s="324">
        <f t="shared" ca="1" si="87"/>
        <v>96.081067958399998</v>
      </c>
      <c r="BF14" s="324">
        <f t="shared" ca="1" si="87"/>
        <v>97.350983695300002</v>
      </c>
      <c r="BG14" s="324">
        <f t="shared" ca="1" si="87"/>
        <v>97.989742383899994</v>
      </c>
      <c r="BH14" s="324">
        <f t="shared" ca="1" si="87"/>
        <v>98.711256925499995</v>
      </c>
      <c r="BI14" s="324">
        <f t="shared" ca="1" si="87"/>
        <v>105.1902574511</v>
      </c>
      <c r="BJ14" s="324">
        <f t="shared" ca="1" si="87"/>
        <v>102.2435571221</v>
      </c>
      <c r="BK14" s="324">
        <f t="shared" ca="1" si="87"/>
        <v>102.51577717000001</v>
      </c>
      <c r="BL14" s="324">
        <f t="shared" ca="1" si="87"/>
        <v>111.6169843588</v>
      </c>
      <c r="BM14" s="324">
        <f t="shared" ca="1" si="87"/>
        <v>96.257365364400002</v>
      </c>
      <c r="BN14" s="324">
        <f t="shared" ca="1" si="87"/>
        <v>102.8722730981</v>
      </c>
      <c r="BO14" s="324">
        <f t="shared" ca="1" si="87"/>
        <v>96.597391083000005</v>
      </c>
      <c r="BP14" s="324">
        <f t="shared" ca="1" si="87"/>
        <v>100.53338207429999</v>
      </c>
      <c r="BQ14" s="324">
        <f t="shared" ca="1" si="87"/>
        <v>100.5318291449</v>
      </c>
      <c r="BR14" s="324">
        <f t="shared" ca="1" si="87"/>
        <v>98.625884467800006</v>
      </c>
      <c r="BS14" s="324">
        <f t="shared" ca="1" si="87"/>
        <v>102.4348896682</v>
      </c>
      <c r="BT14" s="324">
        <f t="shared" ca="1" si="86"/>
        <v>96.382439166200001</v>
      </c>
      <c r="BU14" s="324">
        <f t="shared" ca="1" si="86"/>
        <v>102.4843959291</v>
      </c>
      <c r="BV14" s="324">
        <f t="shared" ca="1" si="86"/>
        <v>101.64107713529999</v>
      </c>
      <c r="BW14" s="324">
        <f t="shared" ca="1" si="86"/>
        <v>96.081828678899996</v>
      </c>
      <c r="BX14" s="324">
        <f t="shared" ca="1" si="86"/>
        <v>105.5572441897</v>
      </c>
      <c r="BY14" s="324">
        <f t="shared" ca="1" si="86"/>
        <v>98.369014738299995</v>
      </c>
      <c r="BZ14" s="324">
        <f t="shared" ca="1" si="86"/>
        <v>98.304378510199996</v>
      </c>
      <c r="CA14" s="324">
        <f t="shared" ca="1" si="86"/>
        <v>96.87137903</v>
      </c>
      <c r="CB14" s="324">
        <f t="shared" ca="1" si="86"/>
        <v>99.713156795399996</v>
      </c>
      <c r="CC14" s="324">
        <f t="shared" ca="1" si="86"/>
        <v>94.851085328099998</v>
      </c>
      <c r="CD14" s="324">
        <f t="shared" ca="1" si="86"/>
        <v>95.126204386400005</v>
      </c>
      <c r="CE14" s="324">
        <f t="shared" ca="1" si="86"/>
        <v>94.586074505200003</v>
      </c>
      <c r="CF14" s="324">
        <f t="shared" ca="1" si="86"/>
        <v>95.966452156299994</v>
      </c>
      <c r="CG14" s="324">
        <f t="shared" ca="1" si="86"/>
        <v>92.653882390000007</v>
      </c>
      <c r="CH14" s="324">
        <f t="shared" ca="1" si="86"/>
        <v>91.039206516600004</v>
      </c>
      <c r="CI14" s="324">
        <f t="shared" ca="1" si="86"/>
        <v>96.125409337700006</v>
      </c>
      <c r="CJ14" s="324">
        <f t="shared" ca="1" si="86"/>
        <v>99.005780409600007</v>
      </c>
      <c r="CK14" s="324">
        <f t="shared" ca="1" si="86"/>
        <v>89.813230128000001</v>
      </c>
      <c r="CL14" s="324">
        <f t="shared" ca="1" si="86"/>
        <v>87.489072028999999</v>
      </c>
      <c r="CM14" s="324">
        <f t="shared" ca="1" si="86"/>
        <v>89.434467151500002</v>
      </c>
      <c r="CN14" s="324">
        <f t="shared" ca="1" si="86"/>
        <v>58.520186387899997</v>
      </c>
      <c r="CO14" s="324">
        <f t="shared" ca="1" si="86"/>
        <v>59.091993054600003</v>
      </c>
      <c r="CP14" s="324">
        <f t="shared" ca="1" si="86"/>
        <v>69.000938257900003</v>
      </c>
      <c r="CQ14" s="324">
        <f t="shared" ca="1" si="86"/>
        <v>71.416668599700003</v>
      </c>
      <c r="CR14" s="324">
        <f t="shared" ca="1" si="86"/>
        <v>83.205703126800003</v>
      </c>
      <c r="CS14" s="324">
        <f t="shared" ca="1" si="86"/>
        <v>78.363158776800006</v>
      </c>
      <c r="CT14" s="324">
        <f t="shared" ca="1" si="86"/>
        <v>83.177281448399995</v>
      </c>
      <c r="CU14" s="324">
        <f t="shared" ca="1" si="86"/>
        <v>90.667892413399997</v>
      </c>
      <c r="CV14" s="324">
        <f t="shared" ca="1" si="86"/>
        <v>88.042704244199996</v>
      </c>
      <c r="CW14" s="324">
        <f t="shared" ca="1" si="86"/>
        <v>81.6132533392</v>
      </c>
      <c r="CX14" s="324">
        <f t="shared" ca="1" si="86"/>
        <v>84.553934025900006</v>
      </c>
      <c r="CY14" s="324">
        <f t="shared" ca="1" si="86"/>
        <v>86.589793936700005</v>
      </c>
      <c r="CZ14" s="324">
        <f t="shared" ca="1" si="86"/>
        <v>90.639333884199999</v>
      </c>
      <c r="DA14" s="324">
        <f t="shared" ca="1" si="86"/>
        <v>89.379934749499995</v>
      </c>
      <c r="DB14" s="324">
        <f t="shared" ca="1" si="86"/>
        <v>79.809434707199998</v>
      </c>
      <c r="DC14" s="324">
        <f t="shared" ca="1" si="86"/>
        <v>83.394657998900001</v>
      </c>
      <c r="DD14" s="324">
        <f t="shared" ca="1" si="86"/>
        <v>93.698563611099999</v>
      </c>
      <c r="DE14" s="324">
        <f t="shared" ca="1" si="86"/>
        <v>87.649020779200001</v>
      </c>
      <c r="DF14" s="324">
        <f t="shared" ca="1" si="86"/>
        <v>87.745250543699996</v>
      </c>
      <c r="DG14" s="324">
        <f t="shared" ca="1" si="86"/>
        <v>90.304666749700004</v>
      </c>
      <c r="DH14" s="324">
        <f t="shared" ca="1" si="86"/>
        <v>91.010924652300005</v>
      </c>
      <c r="DI14" s="324">
        <f t="shared" ca="1" si="86"/>
        <v>85.538057934899996</v>
      </c>
      <c r="DJ14" s="324">
        <f t="shared" ca="1" si="86"/>
        <v>85.358895962800005</v>
      </c>
      <c r="DK14" s="324">
        <f t="shared" ca="1" si="86"/>
        <v>93.880101459900004</v>
      </c>
      <c r="DL14" s="324">
        <f t="shared" ca="1" si="86"/>
        <v>95.336297848599997</v>
      </c>
      <c r="DM14" s="324">
        <f t="shared" ca="1" si="86"/>
        <v>91.465213352399999</v>
      </c>
      <c r="DN14" s="324">
        <f t="shared" ca="1" si="86"/>
        <v>82.6131836948</v>
      </c>
      <c r="DO14" s="324">
        <f t="shared" ca="1" si="86"/>
        <v>86.594786557099994</v>
      </c>
      <c r="DP14" s="324">
        <f t="shared" ca="1" si="86"/>
        <v>91.485067649100003</v>
      </c>
      <c r="DQ14" s="324">
        <f t="shared" ca="1" si="86"/>
        <v>86.268903890900006</v>
      </c>
      <c r="DR14" s="324">
        <f t="shared" ca="1" si="86"/>
        <v>88.137234802600005</v>
      </c>
      <c r="DS14" s="324">
        <f t="shared" ca="1" si="86"/>
        <v>94.602261198299999</v>
      </c>
      <c r="DT14" s="324">
        <f t="shared" ca="1" si="86"/>
        <v>97.122214339099997</v>
      </c>
      <c r="DU14" s="324">
        <f t="shared" ca="1" si="86"/>
        <v>89.729399122399997</v>
      </c>
      <c r="DV14" s="324">
        <f t="shared" ca="1" si="86"/>
        <v>87.135697509799996</v>
      </c>
      <c r="DW14" s="324">
        <f t="shared" ca="1" si="86"/>
        <v>97.591099354199997</v>
      </c>
      <c r="DX14" s="324">
        <f t="shared" ca="1" si="86"/>
        <v>95.161861463500003</v>
      </c>
      <c r="DY14" s="324">
        <f t="shared" ca="1" si="86"/>
        <v>102.58841735199999</v>
      </c>
      <c r="DZ14" s="324">
        <f t="shared" ca="1" si="86"/>
        <v>94.165265577200003</v>
      </c>
      <c r="EA14" s="324">
        <f t="shared" ca="1" si="86"/>
        <v>100.6547403197</v>
      </c>
      <c r="EB14" s="324">
        <f t="shared" ca="1" si="86"/>
        <v>106.2594078445</v>
      </c>
      <c r="EC14" s="324">
        <f t="shared" ca="1" si="86"/>
        <v>103.4139522607</v>
      </c>
      <c r="ED14" s="324">
        <f t="shared" ca="1" si="86"/>
        <v>113.974829173</v>
      </c>
      <c r="EE14" s="324">
        <f t="shared" ca="1" si="85"/>
        <v>110.5655294293</v>
      </c>
      <c r="EF14" s="324">
        <f t="shared" ca="1" si="80"/>
        <v>108.95798927529999</v>
      </c>
      <c r="EG14" s="324">
        <f t="shared" ca="1" si="80"/>
        <v>103.90542911599999</v>
      </c>
      <c r="EH14" s="324">
        <f t="shared" ca="1" si="80"/>
        <v>94.514952294099999</v>
      </c>
      <c r="EI14" s="324">
        <f t="shared" ca="1" si="80"/>
        <v>101.6282472999</v>
      </c>
      <c r="EJ14" s="324">
        <f t="shared" ca="1" si="80"/>
        <v>109.2715778333</v>
      </c>
      <c r="EK14" s="324">
        <f t="shared" ca="1" si="80"/>
        <v>113.5583184497</v>
      </c>
      <c r="EL14" s="324">
        <f t="shared" ca="1" si="80"/>
        <v>95.748977506299994</v>
      </c>
      <c r="EM14" s="324">
        <f t="shared" ca="1" si="80"/>
        <v>107.6805823203</v>
      </c>
      <c r="EN14" s="324">
        <f t="shared" ca="1" si="80"/>
        <v>103.6166066741</v>
      </c>
      <c r="EO14" s="324">
        <f t="shared" ca="1" si="80"/>
        <v>102.5518380867</v>
      </c>
      <c r="EP14" s="324">
        <f t="shared" ca="1" si="80"/>
        <v>105.1807180293</v>
      </c>
      <c r="EQ14" s="324">
        <f t="shared" ca="1" si="80"/>
        <v>106.9750279682</v>
      </c>
      <c r="ER14" s="324">
        <f t="shared" ca="1" si="80"/>
        <v>101.5820552647</v>
      </c>
      <c r="ES14" s="324">
        <f t="shared" ca="1" si="81"/>
        <v>94.565865712700003</v>
      </c>
      <c r="ET14" s="324">
        <f t="shared" ca="1" si="81"/>
        <v>94.3989153383</v>
      </c>
      <c r="EU14" s="324">
        <f t="shared" ca="1" si="81"/>
        <v>107.0085091805</v>
      </c>
      <c r="EV14" s="324">
        <f t="shared" ca="1" si="81"/>
        <v>100.5097494005</v>
      </c>
      <c r="EW14" s="324">
        <f t="shared" ca="1" si="81"/>
        <v>113.9339881687</v>
      </c>
      <c r="EX14" s="324">
        <f t="shared" ca="1" si="81"/>
        <v>97.276964942299998</v>
      </c>
      <c r="EY14" s="324">
        <f t="shared" ca="1" si="81"/>
        <v>104.16129792389999</v>
      </c>
      <c r="EZ14" s="324">
        <f t="shared" ca="1" si="81"/>
        <v>100.5401901781</v>
      </c>
      <c r="FA14" s="324">
        <f t="shared" ca="1" si="81"/>
        <v>94.355476933600002</v>
      </c>
      <c r="FB14" s="324">
        <f t="shared" ca="1" si="81"/>
        <v>107.9434517522</v>
      </c>
      <c r="FC14" s="324">
        <f t="shared" ca="1" si="81"/>
        <v>110.83967500200001</v>
      </c>
      <c r="FD14" s="324">
        <f t="shared" ca="1" si="81"/>
        <v>108.2988358405</v>
      </c>
      <c r="FE14" s="324">
        <f t="shared" ca="1" si="81"/>
        <v>0</v>
      </c>
      <c r="FF14" s="324">
        <f t="shared" ca="1" si="81"/>
        <v>0</v>
      </c>
      <c r="FG14" s="324">
        <f t="shared" ca="1" si="82"/>
        <v>0</v>
      </c>
      <c r="FH14" s="324">
        <f t="shared" ca="1" si="82"/>
        <v>0</v>
      </c>
      <c r="FI14" s="324">
        <f t="shared" ca="1" si="82"/>
        <v>0</v>
      </c>
      <c r="FJ14" s="324">
        <f t="shared" ca="1" si="82"/>
        <v>0</v>
      </c>
      <c r="FK14" s="324">
        <f t="shared" ca="1" si="82"/>
        <v>0</v>
      </c>
      <c r="FL14" s="324">
        <f t="shared" ca="1" si="82"/>
        <v>0</v>
      </c>
      <c r="FM14" s="324">
        <f t="shared" ca="1" si="82"/>
        <v>0</v>
      </c>
      <c r="FN14" s="324">
        <f t="shared" ca="1" si="82"/>
        <v>0</v>
      </c>
      <c r="FO14" s="324">
        <f t="shared" ca="1" si="82"/>
        <v>0</v>
      </c>
      <c r="FP14" s="324">
        <f t="shared" ca="1" si="82"/>
        <v>0</v>
      </c>
    </row>
    <row r="15" spans="1:172" x14ac:dyDescent="0.2">
      <c r="A15" s="485" t="s">
        <v>175</v>
      </c>
      <c r="B15" s="325" t="s">
        <v>9</v>
      </c>
      <c r="C15" s="326">
        <f>Ponderadores!B14</f>
        <v>1064926.253</v>
      </c>
      <c r="D15" s="325"/>
      <c r="E15" s="327">
        <f t="shared" ca="1" si="83"/>
        <v>81.275283068199997</v>
      </c>
      <c r="F15" s="327">
        <f t="shared" ca="1" si="83"/>
        <v>93.879487099000002</v>
      </c>
      <c r="G15" s="327">
        <f t="shared" ca="1" si="83"/>
        <v>83.592657971999998</v>
      </c>
      <c r="H15" s="327">
        <f t="shared" ca="1" si="87"/>
        <v>88.610516781100003</v>
      </c>
      <c r="I15" s="327">
        <f t="shared" ca="1" si="87"/>
        <v>92.591263461400004</v>
      </c>
      <c r="J15" s="327">
        <f t="shared" ca="1" si="87"/>
        <v>79.169181996800006</v>
      </c>
      <c r="K15" s="327">
        <f t="shared" ca="1" si="87"/>
        <v>85.491504110999998</v>
      </c>
      <c r="L15" s="327">
        <f t="shared" ca="1" si="87"/>
        <v>87.745813185599999</v>
      </c>
      <c r="M15" s="327">
        <f t="shared" ca="1" si="87"/>
        <v>88.538299104900005</v>
      </c>
      <c r="N15" s="327">
        <f t="shared" ca="1" si="87"/>
        <v>89.884312360099997</v>
      </c>
      <c r="O15" s="327">
        <f t="shared" ca="1" si="87"/>
        <v>89.588431183699996</v>
      </c>
      <c r="P15" s="327">
        <f t="shared" ca="1" si="87"/>
        <v>93.016685796800004</v>
      </c>
      <c r="Q15" s="327">
        <f t="shared" ca="1" si="87"/>
        <v>75.941490302199995</v>
      </c>
      <c r="R15" s="327">
        <f t="shared" ca="1" si="87"/>
        <v>92.420970151099993</v>
      </c>
      <c r="S15" s="327">
        <f t="shared" ca="1" si="87"/>
        <v>90.213619456000004</v>
      </c>
      <c r="T15" s="327">
        <f t="shared" ca="1" si="87"/>
        <v>93.824388758599994</v>
      </c>
      <c r="U15" s="327">
        <f t="shared" ca="1" si="87"/>
        <v>91.969331128199997</v>
      </c>
      <c r="V15" s="327">
        <f t="shared" ca="1" si="87"/>
        <v>88.058230310400006</v>
      </c>
      <c r="W15" s="327">
        <f t="shared" ca="1" si="87"/>
        <v>88.5320316918</v>
      </c>
      <c r="X15" s="327">
        <f t="shared" ca="1" si="87"/>
        <v>89.412284804799995</v>
      </c>
      <c r="Y15" s="327">
        <f t="shared" ca="1" si="87"/>
        <v>91.049088502700002</v>
      </c>
      <c r="Z15" s="327">
        <f t="shared" ca="1" si="87"/>
        <v>96.6178516935</v>
      </c>
      <c r="AA15" s="327">
        <f t="shared" ca="1" si="87"/>
        <v>93.174936133200006</v>
      </c>
      <c r="AB15" s="327">
        <f t="shared" ca="1" si="87"/>
        <v>97.1440350548</v>
      </c>
      <c r="AC15" s="327">
        <f t="shared" ca="1" si="87"/>
        <v>80.441710544100005</v>
      </c>
      <c r="AD15" s="327">
        <f t="shared" ca="1" si="87"/>
        <v>88.794186677300004</v>
      </c>
      <c r="AE15" s="327">
        <f t="shared" ca="1" si="87"/>
        <v>87.573538544399995</v>
      </c>
      <c r="AF15" s="327">
        <f t="shared" ca="1" si="87"/>
        <v>98.775725001300003</v>
      </c>
      <c r="AG15" s="327">
        <f t="shared" ca="1" si="87"/>
        <v>92.9868419222</v>
      </c>
      <c r="AH15" s="327">
        <f t="shared" ca="1" si="87"/>
        <v>87.237893622000001</v>
      </c>
      <c r="AI15" s="327">
        <f t="shared" ca="1" si="87"/>
        <v>100.5025388976</v>
      </c>
      <c r="AJ15" s="327">
        <f t="shared" ca="1" si="87"/>
        <v>97.758997854200004</v>
      </c>
      <c r="AK15" s="327">
        <f t="shared" ca="1" si="87"/>
        <v>106.295965835</v>
      </c>
      <c r="AL15" s="327">
        <f t="shared" ca="1" si="87"/>
        <v>89.991961282399998</v>
      </c>
      <c r="AM15" s="327">
        <f t="shared" ca="1" si="87"/>
        <v>94.362636121799994</v>
      </c>
      <c r="AN15" s="327">
        <f t="shared" ca="1" si="87"/>
        <v>99.653330371199999</v>
      </c>
      <c r="AO15" s="327">
        <f t="shared" ca="1" si="87"/>
        <v>86.055701784999997</v>
      </c>
      <c r="AP15" s="327">
        <f t="shared" ca="1" si="87"/>
        <v>95.585692128399998</v>
      </c>
      <c r="AQ15" s="327">
        <f t="shared" ca="1" si="87"/>
        <v>91.811520809499996</v>
      </c>
      <c r="AR15" s="327">
        <f t="shared" ca="1" si="87"/>
        <v>102.4319326909</v>
      </c>
      <c r="AS15" s="327">
        <f t="shared" ca="1" si="87"/>
        <v>97.786064115599999</v>
      </c>
      <c r="AT15" s="327">
        <f t="shared" ca="1" si="87"/>
        <v>93.555180880199998</v>
      </c>
      <c r="AU15" s="327">
        <f t="shared" ca="1" si="87"/>
        <v>97.289400462800003</v>
      </c>
      <c r="AV15" s="327">
        <f t="shared" ca="1" si="87"/>
        <v>95.975119606800007</v>
      </c>
      <c r="AW15" s="327">
        <f t="shared" ca="1" si="87"/>
        <v>101.6986434061</v>
      </c>
      <c r="AX15" s="327">
        <f t="shared" ca="1" si="87"/>
        <v>96.359811951699996</v>
      </c>
      <c r="AY15" s="327">
        <f t="shared" ca="1" si="87"/>
        <v>107.239807101</v>
      </c>
      <c r="AZ15" s="327">
        <f t="shared" ca="1" si="87"/>
        <v>101.2880892169</v>
      </c>
      <c r="BA15" s="327">
        <f t="shared" ca="1" si="87"/>
        <v>89.234785292200002</v>
      </c>
      <c r="BB15" s="327">
        <f t="shared" ca="1" si="87"/>
        <v>97.356324042400004</v>
      </c>
      <c r="BC15" s="327">
        <f t="shared" ca="1" si="87"/>
        <v>97.873901467699994</v>
      </c>
      <c r="BD15" s="327">
        <f t="shared" ca="1" si="87"/>
        <v>93.205983504399995</v>
      </c>
      <c r="BE15" s="327">
        <f t="shared" ca="1" si="87"/>
        <v>95.640199132600003</v>
      </c>
      <c r="BF15" s="327">
        <f t="shared" ca="1" si="87"/>
        <v>97.020082865099994</v>
      </c>
      <c r="BG15" s="327">
        <f t="shared" ca="1" si="87"/>
        <v>97.189445827499995</v>
      </c>
      <c r="BH15" s="327">
        <f t="shared" ca="1" si="87"/>
        <v>98.589253138700002</v>
      </c>
      <c r="BI15" s="327">
        <f t="shared" ca="1" si="87"/>
        <v>107.7692933969</v>
      </c>
      <c r="BJ15" s="327">
        <f t="shared" ca="1" si="87"/>
        <v>97.806760387400004</v>
      </c>
      <c r="BK15" s="327">
        <f t="shared" ca="1" si="87"/>
        <v>99.402935809200002</v>
      </c>
      <c r="BL15" s="327">
        <f t="shared" ca="1" si="87"/>
        <v>110.0925658347</v>
      </c>
      <c r="BM15" s="327">
        <f t="shared" ca="1" si="87"/>
        <v>94.378812065899993</v>
      </c>
      <c r="BN15" s="327">
        <f t="shared" ca="1" si="87"/>
        <v>103.97447468599999</v>
      </c>
      <c r="BO15" s="327">
        <f t="shared" ca="1" si="87"/>
        <v>95.406638685600001</v>
      </c>
      <c r="BP15" s="327">
        <f t="shared" ca="1" si="87"/>
        <v>102.87723266730001</v>
      </c>
      <c r="BQ15" s="327">
        <f t="shared" ca="1" si="87"/>
        <v>100.3876781229</v>
      </c>
      <c r="BR15" s="327">
        <f t="shared" ca="1" si="87"/>
        <v>98.498010802699994</v>
      </c>
      <c r="BS15" s="327">
        <f t="shared" ca="1" si="87"/>
        <v>102.73953805950001</v>
      </c>
      <c r="BT15" s="327">
        <f t="shared" ca="1" si="86"/>
        <v>95.258282392699996</v>
      </c>
      <c r="BU15" s="327">
        <f t="shared" ca="1" si="86"/>
        <v>104.54767203919999</v>
      </c>
      <c r="BV15" s="327">
        <f t="shared" ca="1" si="86"/>
        <v>99.906003670000004</v>
      </c>
      <c r="BW15" s="327">
        <f t="shared" ca="1" si="86"/>
        <v>94.881731276699995</v>
      </c>
      <c r="BX15" s="327">
        <f t="shared" ca="1" si="86"/>
        <v>107.1439255316</v>
      </c>
      <c r="BY15" s="327">
        <f t="shared" ca="1" si="86"/>
        <v>101.2878530521</v>
      </c>
      <c r="BZ15" s="327">
        <f t="shared" ca="1" si="86"/>
        <v>101.17653628399999</v>
      </c>
      <c r="CA15" s="327">
        <f t="shared" ca="1" si="86"/>
        <v>99.143465852700004</v>
      </c>
      <c r="CB15" s="327">
        <f t="shared" ca="1" si="86"/>
        <v>103.64529122730001</v>
      </c>
      <c r="CC15" s="327">
        <f t="shared" ca="1" si="86"/>
        <v>96.811328282100007</v>
      </c>
      <c r="CD15" s="327">
        <f t="shared" ca="1" si="86"/>
        <v>97.0641576087</v>
      </c>
      <c r="CE15" s="327">
        <f t="shared" ca="1" si="86"/>
        <v>96.710097853400001</v>
      </c>
      <c r="CF15" s="327">
        <f t="shared" ca="1" si="86"/>
        <v>96.962482285700005</v>
      </c>
      <c r="CG15" s="327">
        <f t="shared" ca="1" si="86"/>
        <v>93.372012378899996</v>
      </c>
      <c r="CH15" s="327">
        <f t="shared" ca="1" si="86"/>
        <v>91.137950741099999</v>
      </c>
      <c r="CI15" s="327">
        <f t="shared" ca="1" si="86"/>
        <v>98.958280735700001</v>
      </c>
      <c r="CJ15" s="327">
        <f t="shared" ca="1" si="86"/>
        <v>100.9866668037</v>
      </c>
      <c r="CK15" s="327">
        <f t="shared" ca="1" si="86"/>
        <v>91.741886565100003</v>
      </c>
      <c r="CL15" s="327">
        <f t="shared" ca="1" si="86"/>
        <v>88.0896367446</v>
      </c>
      <c r="CM15" s="327">
        <f t="shared" ca="1" si="86"/>
        <v>91.382301920800003</v>
      </c>
      <c r="CN15" s="327">
        <f t="shared" ca="1" si="86"/>
        <v>53.445344756200001</v>
      </c>
      <c r="CO15" s="327">
        <f t="shared" ca="1" si="86"/>
        <v>56.936650372199999</v>
      </c>
      <c r="CP15" s="327">
        <f t="shared" ca="1" si="86"/>
        <v>68.482893640200004</v>
      </c>
      <c r="CQ15" s="327">
        <f t="shared" ca="1" si="86"/>
        <v>70.7693558088</v>
      </c>
      <c r="CR15" s="327">
        <f t="shared" ca="1" si="86"/>
        <v>84.945397653900002</v>
      </c>
      <c r="CS15" s="327">
        <f t="shared" ca="1" si="86"/>
        <v>77.057625270700001</v>
      </c>
      <c r="CT15" s="327">
        <f t="shared" ca="1" si="86"/>
        <v>81.846544293400001</v>
      </c>
      <c r="CU15" s="327">
        <f t="shared" ca="1" si="86"/>
        <v>94.071518684599994</v>
      </c>
      <c r="CV15" s="327">
        <f t="shared" ca="1" si="86"/>
        <v>90.284424997900004</v>
      </c>
      <c r="CW15" s="327">
        <f t="shared" ca="1" si="86"/>
        <v>84.087742499300006</v>
      </c>
      <c r="CX15" s="327">
        <f t="shared" ca="1" si="86"/>
        <v>86.491406193299994</v>
      </c>
      <c r="CY15" s="327">
        <f t="shared" ca="1" si="86"/>
        <v>86.724734999600003</v>
      </c>
      <c r="CZ15" s="327">
        <f t="shared" ca="1" si="86"/>
        <v>91.792317771499995</v>
      </c>
      <c r="DA15" s="327">
        <f t="shared" ca="1" si="86"/>
        <v>92.490418335599998</v>
      </c>
      <c r="DB15" s="327">
        <f t="shared" ca="1" si="86"/>
        <v>79.704929006699999</v>
      </c>
      <c r="DC15" s="327">
        <f t="shared" ca="1" si="86"/>
        <v>85.663247525299994</v>
      </c>
      <c r="DD15" s="327">
        <f t="shared" ca="1" si="86"/>
        <v>97.425135089199998</v>
      </c>
      <c r="DE15" s="327">
        <f t="shared" ca="1" si="86"/>
        <v>88.111668007199995</v>
      </c>
      <c r="DF15" s="327">
        <f t="shared" ca="1" si="86"/>
        <v>86.618519447599994</v>
      </c>
      <c r="DG15" s="327">
        <f t="shared" ca="1" si="86"/>
        <v>91.785130078899996</v>
      </c>
      <c r="DH15" s="327">
        <f t="shared" ca="1" si="86"/>
        <v>90.858089565499995</v>
      </c>
      <c r="DI15" s="327">
        <f t="shared" ca="1" si="86"/>
        <v>85.509444668300006</v>
      </c>
      <c r="DJ15" s="327">
        <f t="shared" ca="1" si="86"/>
        <v>85.938076082999999</v>
      </c>
      <c r="DK15" s="327">
        <f t="shared" ca="1" si="86"/>
        <v>94.881741445700001</v>
      </c>
      <c r="DL15" s="327">
        <f t="shared" ca="1" si="86"/>
        <v>97.244014687900005</v>
      </c>
      <c r="DM15" s="327">
        <f t="shared" ca="1" si="86"/>
        <v>93.144373220099993</v>
      </c>
      <c r="DN15" s="327">
        <f t="shared" ca="1" si="86"/>
        <v>79.417984336100005</v>
      </c>
      <c r="DO15" s="327">
        <f t="shared" ca="1" si="86"/>
        <v>86.491936424000002</v>
      </c>
      <c r="DP15" s="327">
        <f t="shared" ca="1" si="86"/>
        <v>92.117823326199996</v>
      </c>
      <c r="DQ15" s="327">
        <f t="shared" ca="1" si="86"/>
        <v>83.742304382</v>
      </c>
      <c r="DR15" s="327">
        <f t="shared" ca="1" si="86"/>
        <v>87.280305236299995</v>
      </c>
      <c r="DS15" s="327">
        <f t="shared" ca="1" si="86"/>
        <v>94.526519266700006</v>
      </c>
      <c r="DT15" s="327">
        <f t="shared" ca="1" si="86"/>
        <v>92.394371560400003</v>
      </c>
      <c r="DU15" s="327">
        <f t="shared" ca="1" si="86"/>
        <v>88.925489690199996</v>
      </c>
      <c r="DV15" s="327">
        <f t="shared" ca="1" si="86"/>
        <v>85.111672667600004</v>
      </c>
      <c r="DW15" s="327">
        <f t="shared" ca="1" si="86"/>
        <v>97.353098012499999</v>
      </c>
      <c r="DX15" s="327">
        <f t="shared" ca="1" si="86"/>
        <v>93.825507329700002</v>
      </c>
      <c r="DY15" s="327">
        <f t="shared" ca="1" si="86"/>
        <v>100.90226654510001</v>
      </c>
      <c r="DZ15" s="327">
        <f t="shared" ca="1" si="86"/>
        <v>86.128279371399998</v>
      </c>
      <c r="EA15" s="327">
        <f t="shared" ca="1" si="86"/>
        <v>93.954475046599995</v>
      </c>
      <c r="EB15" s="327">
        <f t="shared" ca="1" si="86"/>
        <v>97.381819084699998</v>
      </c>
      <c r="EC15" s="327">
        <f t="shared" ca="1" si="86"/>
        <v>93.938937664999997</v>
      </c>
      <c r="ED15" s="327">
        <f t="shared" ca="1" si="86"/>
        <v>105.2358118873</v>
      </c>
      <c r="EE15" s="327">
        <f t="shared" ca="1" si="85"/>
        <v>101.61552281580001</v>
      </c>
      <c r="EF15" s="327">
        <f t="shared" ca="1" si="80"/>
        <v>96.560591452699995</v>
      </c>
      <c r="EG15" s="327">
        <f t="shared" ca="1" si="80"/>
        <v>96.994332436199997</v>
      </c>
      <c r="EH15" s="327">
        <f t="shared" ca="1" si="80"/>
        <v>85.784204135899998</v>
      </c>
      <c r="EI15" s="327">
        <f t="shared" ca="1" si="80"/>
        <v>95.834392602999998</v>
      </c>
      <c r="EJ15" s="327">
        <f t="shared" ca="1" si="80"/>
        <v>104.6477630121</v>
      </c>
      <c r="EK15" s="327">
        <f t="shared" ca="1" si="80"/>
        <v>113.3109559973</v>
      </c>
      <c r="EL15" s="327">
        <f t="shared" ca="1" si="80"/>
        <v>87.101423619200006</v>
      </c>
      <c r="EM15" s="327">
        <f t="shared" ca="1" si="80"/>
        <v>103.4607566067</v>
      </c>
      <c r="EN15" s="327">
        <f t="shared" ca="1" si="80"/>
        <v>96.631940237600006</v>
      </c>
      <c r="EO15" s="327">
        <f t="shared" ca="1" si="80"/>
        <v>99.533970361000002</v>
      </c>
      <c r="EP15" s="327">
        <f t="shared" ca="1" si="80"/>
        <v>103.032379132</v>
      </c>
      <c r="EQ15" s="327">
        <f t="shared" ca="1" si="80"/>
        <v>106.4359163079</v>
      </c>
      <c r="ER15" s="327">
        <f t="shared" ca="1" si="80"/>
        <v>96.046875535400005</v>
      </c>
      <c r="ES15" s="327">
        <f t="shared" ca="1" si="81"/>
        <v>92.895153770799993</v>
      </c>
      <c r="ET15" s="327">
        <f t="shared" ca="1" si="81"/>
        <v>94.106308465300003</v>
      </c>
      <c r="EU15" s="327">
        <f t="shared" ca="1" si="81"/>
        <v>109.5500291651</v>
      </c>
      <c r="EV15" s="327">
        <f t="shared" ca="1" si="81"/>
        <v>98.755965497999995</v>
      </c>
      <c r="EW15" s="327">
        <f t="shared" ca="1" si="81"/>
        <v>119.9841252248</v>
      </c>
      <c r="EX15" s="327">
        <f t="shared" ca="1" si="81"/>
        <v>94.844897551399995</v>
      </c>
      <c r="EY15" s="327">
        <f t="shared" ca="1" si="81"/>
        <v>105.290278079</v>
      </c>
      <c r="EZ15" s="327">
        <f t="shared" ca="1" si="81"/>
        <v>100.4345757195</v>
      </c>
      <c r="FA15" s="327">
        <f t="shared" ca="1" si="81"/>
        <v>93.673703129299994</v>
      </c>
      <c r="FB15" s="327">
        <f t="shared" ca="1" si="81"/>
        <v>110.5769459138</v>
      </c>
      <c r="FC15" s="327">
        <f t="shared" ca="1" si="81"/>
        <v>114.3181885602</v>
      </c>
      <c r="FD15" s="327">
        <f t="shared" ca="1" si="81"/>
        <v>105.22090655309999</v>
      </c>
      <c r="FE15" s="327">
        <f t="shared" ca="1" si="81"/>
        <v>0</v>
      </c>
      <c r="FF15" s="327">
        <f t="shared" ca="1" si="81"/>
        <v>0</v>
      </c>
      <c r="FG15" s="327">
        <f t="shared" ca="1" si="82"/>
        <v>0</v>
      </c>
      <c r="FH15" s="327">
        <f t="shared" ca="1" si="82"/>
        <v>0</v>
      </c>
      <c r="FI15" s="327">
        <f t="shared" ca="1" si="82"/>
        <v>0</v>
      </c>
      <c r="FJ15" s="327">
        <f t="shared" ca="1" si="82"/>
        <v>0</v>
      </c>
      <c r="FK15" s="327">
        <f t="shared" ca="1" si="82"/>
        <v>0</v>
      </c>
      <c r="FL15" s="327">
        <f t="shared" ca="1" si="82"/>
        <v>0</v>
      </c>
      <c r="FM15" s="327">
        <f t="shared" ca="1" si="82"/>
        <v>0</v>
      </c>
      <c r="FN15" s="327">
        <f t="shared" ca="1" si="82"/>
        <v>0</v>
      </c>
      <c r="FO15" s="327">
        <f t="shared" ca="1" si="82"/>
        <v>0</v>
      </c>
      <c r="FP15" s="327">
        <f t="shared" ca="1" si="82"/>
        <v>0</v>
      </c>
    </row>
    <row r="16" spans="1:172" x14ac:dyDescent="0.2">
      <c r="A16" s="485" t="s">
        <v>176</v>
      </c>
      <c r="B16" s="325" t="s">
        <v>10</v>
      </c>
      <c r="C16" s="326">
        <f>Ponderadores!B15</f>
        <v>214062.02100000001</v>
      </c>
      <c r="D16" s="325"/>
      <c r="E16" s="327">
        <f t="shared" ca="1" si="83"/>
        <v>126.5136094596</v>
      </c>
      <c r="F16" s="327">
        <f t="shared" ca="1" si="83"/>
        <v>118.42818376699999</v>
      </c>
      <c r="G16" s="327">
        <f t="shared" ca="1" si="83"/>
        <v>118.0751907224</v>
      </c>
      <c r="H16" s="327">
        <f t="shared" ca="1" si="87"/>
        <v>123.8190478705</v>
      </c>
      <c r="I16" s="327">
        <f t="shared" ca="1" si="87"/>
        <v>132.18547673719999</v>
      </c>
      <c r="J16" s="327">
        <f t="shared" ca="1" si="87"/>
        <v>137.02435988740001</v>
      </c>
      <c r="K16" s="327">
        <f t="shared" ca="1" si="87"/>
        <v>153.42712825460001</v>
      </c>
      <c r="L16" s="327">
        <f t="shared" ca="1" si="87"/>
        <v>135.02592908860001</v>
      </c>
      <c r="M16" s="327">
        <f t="shared" ca="1" si="87"/>
        <v>138.6295619233</v>
      </c>
      <c r="N16" s="327">
        <f t="shared" ca="1" si="87"/>
        <v>159.7281622493</v>
      </c>
      <c r="O16" s="327">
        <f t="shared" ca="1" si="87"/>
        <v>164.57557348700001</v>
      </c>
      <c r="P16" s="327">
        <f t="shared" ca="1" si="87"/>
        <v>166.15934934309999</v>
      </c>
      <c r="Q16" s="327">
        <f t="shared" ca="1" si="87"/>
        <v>126.2596820899</v>
      </c>
      <c r="R16" s="327">
        <f t="shared" ca="1" si="87"/>
        <v>118.62986374090001</v>
      </c>
      <c r="S16" s="327">
        <f t="shared" ca="1" si="87"/>
        <v>113.7546191019</v>
      </c>
      <c r="T16" s="327">
        <f t="shared" ca="1" si="87"/>
        <v>121.94843497710001</v>
      </c>
      <c r="U16" s="327">
        <f t="shared" ca="1" si="87"/>
        <v>127.4535444654</v>
      </c>
      <c r="V16" s="327">
        <f t="shared" ca="1" si="87"/>
        <v>127.9708225879</v>
      </c>
      <c r="W16" s="327">
        <f t="shared" ca="1" si="87"/>
        <v>137.9729458409</v>
      </c>
      <c r="X16" s="327">
        <f t="shared" ca="1" si="87"/>
        <v>135.890508256</v>
      </c>
      <c r="Y16" s="327">
        <f t="shared" ca="1" si="87"/>
        <v>144.1015148267</v>
      </c>
      <c r="Z16" s="327">
        <f t="shared" ca="1" si="87"/>
        <v>156.2454263047</v>
      </c>
      <c r="AA16" s="327">
        <f t="shared" ca="1" si="87"/>
        <v>166.38961405489999</v>
      </c>
      <c r="AB16" s="327">
        <f t="shared" ca="1" si="87"/>
        <v>164.1165399528</v>
      </c>
      <c r="AC16" s="327">
        <f t="shared" ca="1" si="87"/>
        <v>132.7211379689</v>
      </c>
      <c r="AD16" s="327">
        <f t="shared" ca="1" si="87"/>
        <v>121.305339473</v>
      </c>
      <c r="AE16" s="327">
        <f t="shared" ca="1" si="87"/>
        <v>116.2044148813</v>
      </c>
      <c r="AF16" s="327">
        <f t="shared" ca="1" si="87"/>
        <v>115.0521400407</v>
      </c>
      <c r="AG16" s="327">
        <f t="shared" ca="1" si="87"/>
        <v>122.00255751749999</v>
      </c>
      <c r="AH16" s="327">
        <f t="shared" ca="1" si="87"/>
        <v>134.1765186579</v>
      </c>
      <c r="AI16" s="327">
        <f t="shared" ca="1" si="87"/>
        <v>142.49156603329999</v>
      </c>
      <c r="AJ16" s="327">
        <f t="shared" ca="1" si="87"/>
        <v>137.67722109069999</v>
      </c>
      <c r="AK16" s="327">
        <f t="shared" ca="1" si="87"/>
        <v>140.30516004750001</v>
      </c>
      <c r="AL16" s="327">
        <f t="shared" ca="1" si="87"/>
        <v>154.13353021750001</v>
      </c>
      <c r="AM16" s="327">
        <f t="shared" ca="1" si="87"/>
        <v>154.3912345812</v>
      </c>
      <c r="AN16" s="327">
        <f t="shared" ca="1" si="87"/>
        <v>157.48065164920001</v>
      </c>
      <c r="AO16" s="327">
        <f t="shared" ca="1" si="87"/>
        <v>124.08684688690001</v>
      </c>
      <c r="AP16" s="327">
        <f t="shared" ca="1" si="87"/>
        <v>119.55188152860001</v>
      </c>
      <c r="AQ16" s="327">
        <f t="shared" ca="1" si="87"/>
        <v>117.84761786590001</v>
      </c>
      <c r="AR16" s="327">
        <f t="shared" ca="1" si="87"/>
        <v>111.0845643502</v>
      </c>
      <c r="AS16" s="327">
        <f t="shared" ca="1" si="87"/>
        <v>120.64424036379999</v>
      </c>
      <c r="AT16" s="327">
        <f t="shared" ca="1" si="87"/>
        <v>120.9873774026</v>
      </c>
      <c r="AU16" s="327">
        <f t="shared" ca="1" si="87"/>
        <v>118.60176355900001</v>
      </c>
      <c r="AV16" s="327">
        <f t="shared" ca="1" si="87"/>
        <v>115.0180039518</v>
      </c>
      <c r="AW16" s="327">
        <f t="shared" ca="1" si="87"/>
        <v>119.4277188901</v>
      </c>
      <c r="AX16" s="327">
        <f t="shared" ca="1" si="87"/>
        <v>132.77960414130001</v>
      </c>
      <c r="AY16" s="327">
        <f t="shared" ca="1" si="87"/>
        <v>129.9643603765</v>
      </c>
      <c r="AZ16" s="327">
        <f t="shared" ca="1" si="87"/>
        <v>142.1154931058</v>
      </c>
      <c r="BA16" s="327">
        <f t="shared" ca="1" si="87"/>
        <v>114.0179261741</v>
      </c>
      <c r="BB16" s="327">
        <f t="shared" ca="1" si="87"/>
        <v>106.5498070197</v>
      </c>
      <c r="BC16" s="327">
        <f t="shared" ca="1" si="87"/>
        <v>106.76705576000001</v>
      </c>
      <c r="BD16" s="327">
        <f t="shared" ca="1" si="87"/>
        <v>97.720989844100004</v>
      </c>
      <c r="BE16" s="327">
        <f t="shared" ca="1" si="87"/>
        <v>100.91254009230001</v>
      </c>
      <c r="BF16" s="327">
        <f t="shared" ca="1" si="87"/>
        <v>98.917373966499994</v>
      </c>
      <c r="BG16" s="327">
        <f t="shared" ca="1" si="87"/>
        <v>107.4376065587</v>
      </c>
      <c r="BH16" s="327">
        <f t="shared" ca="1" si="87"/>
        <v>104.29540987439999</v>
      </c>
      <c r="BI16" s="327">
        <f t="shared" ca="1" si="87"/>
        <v>101.87037982299999</v>
      </c>
      <c r="BJ16" s="327">
        <f t="shared" ca="1" si="87"/>
        <v>126.2897564371</v>
      </c>
      <c r="BK16" s="327">
        <f t="shared" ca="1" si="87"/>
        <v>123.4389925702</v>
      </c>
      <c r="BL16" s="327">
        <f t="shared" ca="1" si="87"/>
        <v>131.49148668340001</v>
      </c>
      <c r="BM16" s="327">
        <f t="shared" ca="1" si="87"/>
        <v>101.6191694777</v>
      </c>
      <c r="BN16" s="327">
        <f t="shared" ca="1" si="87"/>
        <v>97.737257277400005</v>
      </c>
      <c r="BO16" s="327">
        <f t="shared" ca="1" si="87"/>
        <v>99.434457656700005</v>
      </c>
      <c r="BP16" s="327">
        <f t="shared" ca="1" si="87"/>
        <v>93.7856482185</v>
      </c>
      <c r="BQ16" s="327">
        <f t="shared" ca="1" si="87"/>
        <v>99.577829982899999</v>
      </c>
      <c r="BR16" s="327">
        <f t="shared" ca="1" si="87"/>
        <v>97.989699672699999</v>
      </c>
      <c r="BS16" s="327">
        <f t="shared" ref="BS16:EF19" ca="1" si="88">+INDIRECT("DatosOri!"&amp;$A16&amp;BS$1)</f>
        <v>100.26455150610001</v>
      </c>
      <c r="BT16" s="327">
        <f t="shared" ca="1" si="88"/>
        <v>96.637254068299995</v>
      </c>
      <c r="BU16" s="327">
        <f t="shared" ca="1" si="88"/>
        <v>95.303989013399999</v>
      </c>
      <c r="BV16" s="327">
        <f t="shared" ca="1" si="88"/>
        <v>108.3549170064</v>
      </c>
      <c r="BW16" s="327">
        <f t="shared" ca="1" si="88"/>
        <v>104.6419895339</v>
      </c>
      <c r="BX16" s="327">
        <f t="shared" ca="1" si="88"/>
        <v>104.65323658609999</v>
      </c>
      <c r="BY16" s="327">
        <f t="shared" ca="1" si="88"/>
        <v>88.582731742000007</v>
      </c>
      <c r="BZ16" s="327">
        <f t="shared" ca="1" si="88"/>
        <v>88.463842072000006</v>
      </c>
      <c r="CA16" s="327">
        <f t="shared" ca="1" si="88"/>
        <v>88.948181754399997</v>
      </c>
      <c r="CB16" s="327">
        <f t="shared" ca="1" si="88"/>
        <v>83.796280417099993</v>
      </c>
      <c r="CC16" s="327">
        <f t="shared" ca="1" si="88"/>
        <v>87.844525151599996</v>
      </c>
      <c r="CD16" s="327">
        <f t="shared" ca="1" si="88"/>
        <v>86.918957839900003</v>
      </c>
      <c r="CE16" s="327">
        <f t="shared" ca="1" si="88"/>
        <v>85.930282454099995</v>
      </c>
      <c r="CF16" s="327">
        <f t="shared" ca="1" si="88"/>
        <v>92.5317267203</v>
      </c>
      <c r="CG16" s="327">
        <f t="shared" ca="1" si="88"/>
        <v>88.329447799799993</v>
      </c>
      <c r="CH16" s="327">
        <f t="shared" ca="1" si="88"/>
        <v>88.743047766800004</v>
      </c>
      <c r="CI16" s="327">
        <f t="shared" ca="1" si="88"/>
        <v>90.228463259600005</v>
      </c>
      <c r="CJ16" s="327">
        <f t="shared" ca="1" si="88"/>
        <v>92.809314016100004</v>
      </c>
      <c r="CK16" s="327">
        <f t="shared" ca="1" si="88"/>
        <v>78.957160445</v>
      </c>
      <c r="CL16" s="327">
        <f t="shared" ca="1" si="88"/>
        <v>80.002574770899997</v>
      </c>
      <c r="CM16" s="327">
        <f t="shared" ca="1" si="88"/>
        <v>80.221861437699999</v>
      </c>
      <c r="CN16" s="327">
        <f t="shared" ca="1" si="88"/>
        <v>78.080077346899998</v>
      </c>
      <c r="CO16" s="327">
        <f t="shared" ca="1" si="88"/>
        <v>70.047779711900006</v>
      </c>
      <c r="CP16" s="327">
        <f t="shared" ca="1" si="88"/>
        <v>67.735806533599998</v>
      </c>
      <c r="CQ16" s="327">
        <f t="shared" ca="1" si="88"/>
        <v>69.017571859300006</v>
      </c>
      <c r="CR16" s="327">
        <f t="shared" ca="1" si="88"/>
        <v>75.311391086699999</v>
      </c>
      <c r="CS16" s="327">
        <f t="shared" ca="1" si="88"/>
        <v>77.362343946999999</v>
      </c>
      <c r="CT16" s="327">
        <f t="shared" ca="1" si="88"/>
        <v>82.363587798699996</v>
      </c>
      <c r="CU16" s="327">
        <f t="shared" ca="1" si="88"/>
        <v>80.911734433199996</v>
      </c>
      <c r="CV16" s="327">
        <f t="shared" ca="1" si="88"/>
        <v>74.876425170600001</v>
      </c>
      <c r="CW16" s="327">
        <f t="shared" ca="1" si="88"/>
        <v>67.499662387499995</v>
      </c>
      <c r="CX16" s="327">
        <f t="shared" ca="1" si="88"/>
        <v>70.782472256399998</v>
      </c>
      <c r="CY16" s="327">
        <f t="shared" ca="1" si="88"/>
        <v>79.965491630100004</v>
      </c>
      <c r="CZ16" s="327">
        <f t="shared" ca="1" si="88"/>
        <v>76.222097033300003</v>
      </c>
      <c r="DA16" s="327">
        <f t="shared" ca="1" si="88"/>
        <v>75.532215100200006</v>
      </c>
      <c r="DB16" s="327">
        <f t="shared" ca="1" si="88"/>
        <v>69.555260978800007</v>
      </c>
      <c r="DC16" s="327">
        <f t="shared" ca="1" si="88"/>
        <v>75.839292162999996</v>
      </c>
      <c r="DD16" s="327">
        <f t="shared" ca="1" si="88"/>
        <v>83.763951418999994</v>
      </c>
      <c r="DE16" s="327">
        <f t="shared" ca="1" si="88"/>
        <v>88.284815644700004</v>
      </c>
      <c r="DF16" s="327">
        <f t="shared" ca="1" si="88"/>
        <v>92.364137550600006</v>
      </c>
      <c r="DG16" s="327">
        <f t="shared" ca="1" si="88"/>
        <v>95.857971446500002</v>
      </c>
      <c r="DH16" s="327">
        <f t="shared" ca="1" si="88"/>
        <v>90.025819038799995</v>
      </c>
      <c r="DI16" s="327">
        <f t="shared" ca="1" si="88"/>
        <v>85.109763533800006</v>
      </c>
      <c r="DJ16" s="327">
        <f t="shared" ca="1" si="88"/>
        <v>81.069576076600001</v>
      </c>
      <c r="DK16" s="327">
        <f t="shared" ca="1" si="88"/>
        <v>88.590308542800003</v>
      </c>
      <c r="DL16" s="327">
        <f t="shared" ca="1" si="88"/>
        <v>79.739067236899999</v>
      </c>
      <c r="DM16" s="327">
        <f t="shared" ca="1" si="88"/>
        <v>76.785929260900005</v>
      </c>
      <c r="DN16" s="327">
        <f t="shared" ca="1" si="88"/>
        <v>75.088828176800007</v>
      </c>
      <c r="DO16" s="327">
        <f t="shared" ca="1" si="88"/>
        <v>82.959555994400006</v>
      </c>
      <c r="DP16" s="327">
        <f t="shared" ca="1" si="88"/>
        <v>90.497367225399998</v>
      </c>
      <c r="DQ16" s="327">
        <f t="shared" ca="1" si="88"/>
        <v>93.459052788099996</v>
      </c>
      <c r="DR16" s="327">
        <f t="shared" ca="1" si="88"/>
        <v>87.393319626700006</v>
      </c>
      <c r="DS16" s="327">
        <f t="shared" ca="1" si="88"/>
        <v>104.5150959205</v>
      </c>
      <c r="DT16" s="327">
        <f t="shared" ca="1" si="88"/>
        <v>106.51538922509999</v>
      </c>
      <c r="DU16" s="327">
        <f t="shared" ca="1" si="88"/>
        <v>90.442343237499998</v>
      </c>
      <c r="DV16" s="327">
        <f t="shared" ca="1" si="88"/>
        <v>93.319633280299996</v>
      </c>
      <c r="DW16" s="327">
        <f t="shared" ca="1" si="88"/>
        <v>95.569805215900004</v>
      </c>
      <c r="DX16" s="327">
        <f t="shared" ca="1" si="88"/>
        <v>97.628028180699999</v>
      </c>
      <c r="DY16" s="327">
        <f t="shared" ca="1" si="88"/>
        <v>111.9462362349</v>
      </c>
      <c r="DZ16" s="327">
        <f t="shared" ca="1" si="88"/>
        <v>118.4674175008</v>
      </c>
      <c r="EA16" s="327">
        <f t="shared" ca="1" si="88"/>
        <v>133.6492993265</v>
      </c>
      <c r="EB16" s="327">
        <f t="shared" ca="1" si="88"/>
        <v>149.05821254599999</v>
      </c>
      <c r="EC16" s="327">
        <f t="shared" ca="1" si="88"/>
        <v>152.36897682110001</v>
      </c>
      <c r="ED16" s="327">
        <f t="shared" ca="1" si="88"/>
        <v>159.32818279509999</v>
      </c>
      <c r="EE16" s="327">
        <f t="shared" ca="1" si="85"/>
        <v>164.24895128290001</v>
      </c>
      <c r="EF16" s="327">
        <f t="shared" ca="1" si="88"/>
        <v>159.22217393170001</v>
      </c>
      <c r="EG16" s="327">
        <f t="shared" ca="1" si="80"/>
        <v>136.18266281039999</v>
      </c>
      <c r="EH16" s="327">
        <f t="shared" ca="1" si="80"/>
        <v>136.97805786180001</v>
      </c>
      <c r="EI16" s="327">
        <f t="shared" ca="1" si="80"/>
        <v>134.7631292419</v>
      </c>
      <c r="EJ16" s="327">
        <f t="shared" ca="1" si="80"/>
        <v>126.24926695480001</v>
      </c>
      <c r="EK16" s="327">
        <f t="shared" ca="1" si="80"/>
        <v>122.0003325779</v>
      </c>
      <c r="EL16" s="327">
        <f t="shared" ca="1" si="80"/>
        <v>128.03835938290001</v>
      </c>
      <c r="EM16" s="327">
        <f t="shared" ca="1" si="80"/>
        <v>132.09880520390001</v>
      </c>
      <c r="EN16" s="327">
        <f t="shared" ca="1" si="80"/>
        <v>138.3693937301</v>
      </c>
      <c r="EO16" s="327">
        <f t="shared" ca="1" si="80"/>
        <v>125.47015810960001</v>
      </c>
      <c r="EP16" s="327">
        <f t="shared" ca="1" si="80"/>
        <v>120.711621666</v>
      </c>
      <c r="EQ16" s="327">
        <f t="shared" ca="1" si="80"/>
        <v>119.048045137</v>
      </c>
      <c r="ER16" s="327">
        <f t="shared" ca="1" si="80"/>
        <v>116.9940892016</v>
      </c>
      <c r="ES16" s="327">
        <f t="shared" ca="1" si="81"/>
        <v>93.944956508299995</v>
      </c>
      <c r="ET16" s="327">
        <f t="shared" ca="1" si="81"/>
        <v>95.612985323399997</v>
      </c>
      <c r="EU16" s="327">
        <f t="shared" ca="1" si="81"/>
        <v>98.577544574599997</v>
      </c>
      <c r="EV16" s="327">
        <f t="shared" ca="1" si="81"/>
        <v>97.4520214737</v>
      </c>
      <c r="EW16" s="327">
        <f t="shared" ca="1" si="81"/>
        <v>91.049280653300002</v>
      </c>
      <c r="EX16" s="327">
        <f t="shared" ca="1" si="81"/>
        <v>97.153185937100005</v>
      </c>
      <c r="EY16" s="327">
        <f t="shared" ca="1" si="81"/>
        <v>101.00205688370001</v>
      </c>
      <c r="EZ16" s="327">
        <f t="shared" ca="1" si="81"/>
        <v>98.676722887500006</v>
      </c>
      <c r="FA16" s="327">
        <f t="shared" ca="1" si="81"/>
        <v>91.798895212900007</v>
      </c>
      <c r="FB16" s="327">
        <f t="shared" ca="1" si="81"/>
        <v>97.000836638500004</v>
      </c>
      <c r="FC16" s="327">
        <f t="shared" ca="1" si="81"/>
        <v>108.9998113302</v>
      </c>
      <c r="FD16" s="327">
        <f t="shared" ca="1" si="81"/>
        <v>119.61597730299999</v>
      </c>
      <c r="FE16" s="327">
        <f t="shared" ca="1" si="81"/>
        <v>0</v>
      </c>
      <c r="FF16" s="327">
        <f t="shared" ca="1" si="81"/>
        <v>0</v>
      </c>
      <c r="FG16" s="327">
        <f t="shared" ca="1" si="82"/>
        <v>0</v>
      </c>
      <c r="FH16" s="327">
        <f t="shared" ca="1" si="82"/>
        <v>0</v>
      </c>
      <c r="FI16" s="327">
        <f t="shared" ca="1" si="82"/>
        <v>0</v>
      </c>
      <c r="FJ16" s="327">
        <f t="shared" ca="1" si="82"/>
        <v>0</v>
      </c>
      <c r="FK16" s="327">
        <f t="shared" ca="1" si="82"/>
        <v>0</v>
      </c>
      <c r="FL16" s="327">
        <f t="shared" ca="1" si="82"/>
        <v>0</v>
      </c>
      <c r="FM16" s="327">
        <f t="shared" ca="1" si="82"/>
        <v>0</v>
      </c>
      <c r="FN16" s="327">
        <f t="shared" ca="1" si="82"/>
        <v>0</v>
      </c>
      <c r="FO16" s="327">
        <f t="shared" ca="1" si="82"/>
        <v>0</v>
      </c>
      <c r="FP16" s="327">
        <f t="shared" ca="1" si="82"/>
        <v>0</v>
      </c>
    </row>
    <row r="17" spans="1:172" x14ac:dyDescent="0.2">
      <c r="A17" s="485" t="s">
        <v>177</v>
      </c>
      <c r="B17" s="325" t="s">
        <v>11</v>
      </c>
      <c r="C17" s="326">
        <f>Ponderadores!B16</f>
        <v>181801.25099999999</v>
      </c>
      <c r="D17" s="325"/>
      <c r="E17" s="327">
        <f t="shared" ca="1" si="83"/>
        <v>70.843109898199998</v>
      </c>
      <c r="F17" s="327">
        <f t="shared" ca="1" si="83"/>
        <v>67.2472364228</v>
      </c>
      <c r="G17" s="327">
        <f t="shared" ca="1" si="83"/>
        <v>70.724775057100004</v>
      </c>
      <c r="H17" s="327">
        <f t="shared" ref="H17:BS20" ca="1" si="89">+INDIRECT("DatosOri!"&amp;$A17&amp;H$1)</f>
        <v>70.294375959999996</v>
      </c>
      <c r="I17" s="327">
        <f t="shared" ca="1" si="89"/>
        <v>73.924784575700002</v>
      </c>
      <c r="J17" s="327">
        <f t="shared" ca="1" si="89"/>
        <v>70.296918562299993</v>
      </c>
      <c r="K17" s="327">
        <f t="shared" ca="1" si="89"/>
        <v>72.6346163539</v>
      </c>
      <c r="L17" s="327">
        <f t="shared" ca="1" si="89"/>
        <v>72.665293839200004</v>
      </c>
      <c r="M17" s="327">
        <f t="shared" ca="1" si="89"/>
        <v>72.430673853000002</v>
      </c>
      <c r="N17" s="327">
        <f t="shared" ca="1" si="89"/>
        <v>75.337380306</v>
      </c>
      <c r="O17" s="327">
        <f t="shared" ca="1" si="89"/>
        <v>73.850496408599994</v>
      </c>
      <c r="P17" s="327">
        <f t="shared" ca="1" si="89"/>
        <v>76.160040201300006</v>
      </c>
      <c r="Q17" s="327">
        <f t="shared" ca="1" si="89"/>
        <v>77.9188470088</v>
      </c>
      <c r="R17" s="327">
        <f t="shared" ca="1" si="89"/>
        <v>77.503080291299995</v>
      </c>
      <c r="S17" s="327">
        <f t="shared" ca="1" si="89"/>
        <v>73.7375390925</v>
      </c>
      <c r="T17" s="327">
        <f t="shared" ca="1" si="89"/>
        <v>73.269490403000006</v>
      </c>
      <c r="U17" s="327">
        <f t="shared" ca="1" si="89"/>
        <v>82.172551702999996</v>
      </c>
      <c r="V17" s="327">
        <f t="shared" ca="1" si="89"/>
        <v>76.497072382900001</v>
      </c>
      <c r="W17" s="327">
        <f t="shared" ca="1" si="89"/>
        <v>79.295908265099996</v>
      </c>
      <c r="X17" s="327">
        <f t="shared" ca="1" si="89"/>
        <v>76.104891764200005</v>
      </c>
      <c r="Y17" s="327">
        <f t="shared" ca="1" si="89"/>
        <v>82.359199207800003</v>
      </c>
      <c r="Z17" s="327">
        <f t="shared" ca="1" si="89"/>
        <v>79.817447333299995</v>
      </c>
      <c r="AA17" s="327">
        <f t="shared" ca="1" si="89"/>
        <v>77.525576908800005</v>
      </c>
      <c r="AB17" s="327">
        <f t="shared" ca="1" si="89"/>
        <v>84.122967993399996</v>
      </c>
      <c r="AC17" s="327">
        <f t="shared" ca="1" si="89"/>
        <v>79.4930855339</v>
      </c>
      <c r="AD17" s="327">
        <f t="shared" ca="1" si="89"/>
        <v>77.925554981399998</v>
      </c>
      <c r="AE17" s="327">
        <f t="shared" ca="1" si="89"/>
        <v>84.628781474999997</v>
      </c>
      <c r="AF17" s="327">
        <f t="shared" ca="1" si="89"/>
        <v>77.304336963099999</v>
      </c>
      <c r="AG17" s="327">
        <f t="shared" ca="1" si="89"/>
        <v>83.926864309199999</v>
      </c>
      <c r="AH17" s="327">
        <f t="shared" ca="1" si="89"/>
        <v>77.0696100121</v>
      </c>
      <c r="AI17" s="327">
        <f t="shared" ca="1" si="89"/>
        <v>81.997299333399994</v>
      </c>
      <c r="AJ17" s="327">
        <f t="shared" ca="1" si="89"/>
        <v>75.089015781200004</v>
      </c>
      <c r="AK17" s="327">
        <f t="shared" ca="1" si="89"/>
        <v>77.601285782800005</v>
      </c>
      <c r="AL17" s="327">
        <f t="shared" ca="1" si="89"/>
        <v>87.6098672408</v>
      </c>
      <c r="AM17" s="327">
        <f t="shared" ca="1" si="89"/>
        <v>82.402271305200003</v>
      </c>
      <c r="AN17" s="327">
        <f t="shared" ca="1" si="89"/>
        <v>80.552933955499995</v>
      </c>
      <c r="AO17" s="327">
        <f t="shared" ca="1" si="89"/>
        <v>84.926078076099998</v>
      </c>
      <c r="AP17" s="327">
        <f t="shared" ca="1" si="89"/>
        <v>86.414654216200006</v>
      </c>
      <c r="AQ17" s="327">
        <f t="shared" ca="1" si="89"/>
        <v>82.752843813200002</v>
      </c>
      <c r="AR17" s="327">
        <f t="shared" ca="1" si="89"/>
        <v>83.139739501500003</v>
      </c>
      <c r="AS17" s="327">
        <f t="shared" ca="1" si="89"/>
        <v>87.399648317599997</v>
      </c>
      <c r="AT17" s="327">
        <f t="shared" ca="1" si="89"/>
        <v>84.937012281099996</v>
      </c>
      <c r="AU17" s="327">
        <f t="shared" ca="1" si="89"/>
        <v>89.062414396700007</v>
      </c>
      <c r="AV17" s="327">
        <f t="shared" ca="1" si="89"/>
        <v>87.927684785400004</v>
      </c>
      <c r="AW17" s="327">
        <f t="shared" ca="1" si="89"/>
        <v>86.255606416099994</v>
      </c>
      <c r="AX17" s="327">
        <f t="shared" ca="1" si="89"/>
        <v>97.214088993000004</v>
      </c>
      <c r="AY17" s="327">
        <f t="shared" ca="1" si="89"/>
        <v>93.788120780100002</v>
      </c>
      <c r="AZ17" s="327">
        <f t="shared" ca="1" si="89"/>
        <v>101.5634902047</v>
      </c>
      <c r="BA17" s="327">
        <f t="shared" ca="1" si="89"/>
        <v>90.293181895199993</v>
      </c>
      <c r="BB17" s="327">
        <f t="shared" ca="1" si="89"/>
        <v>94.934382467600003</v>
      </c>
      <c r="BC17" s="327">
        <f t="shared" ca="1" si="89"/>
        <v>98.627385863100002</v>
      </c>
      <c r="BD17" s="327">
        <f t="shared" ca="1" si="89"/>
        <v>93.726483775000005</v>
      </c>
      <c r="BE17" s="327">
        <f t="shared" ca="1" si="89"/>
        <v>92.974698230100003</v>
      </c>
      <c r="BF17" s="327">
        <f t="shared" ca="1" si="89"/>
        <v>97.444934171400007</v>
      </c>
      <c r="BG17" s="327">
        <f t="shared" ca="1" si="89"/>
        <v>91.5531965415</v>
      </c>
      <c r="BH17" s="327">
        <f t="shared" ca="1" si="89"/>
        <v>92.850846040299999</v>
      </c>
      <c r="BI17" s="327">
        <f t="shared" ca="1" si="89"/>
        <v>93.992186148499997</v>
      </c>
      <c r="BJ17" s="327">
        <f t="shared" ca="1" si="89"/>
        <v>99.919498853099995</v>
      </c>
      <c r="BK17" s="327">
        <f t="shared" ca="1" si="89"/>
        <v>96.113624921699994</v>
      </c>
      <c r="BL17" s="327">
        <f t="shared" ca="1" si="89"/>
        <v>97.1452312073</v>
      </c>
      <c r="BM17" s="327">
        <f t="shared" ca="1" si="89"/>
        <v>100.94799370619999</v>
      </c>
      <c r="BN17" s="327">
        <f t="shared" ca="1" si="89"/>
        <v>102.46220142849999</v>
      </c>
      <c r="BO17" s="327">
        <f t="shared" ca="1" si="89"/>
        <v>100.2318835894</v>
      </c>
      <c r="BP17" s="327">
        <f t="shared" ca="1" si="89"/>
        <v>94.749073784399997</v>
      </c>
      <c r="BQ17" s="327">
        <f t="shared" ca="1" si="89"/>
        <v>102.49950095369999</v>
      </c>
      <c r="BR17" s="327">
        <f t="shared" ca="1" si="89"/>
        <v>100.12399861439999</v>
      </c>
      <c r="BS17" s="327">
        <f t="shared" ca="1" si="89"/>
        <v>103.2058354273</v>
      </c>
      <c r="BT17" s="327">
        <f t="shared" ca="1" si="88"/>
        <v>102.6673126827</v>
      </c>
      <c r="BU17" s="327">
        <f t="shared" ca="1" si="88"/>
        <v>98.853043134700002</v>
      </c>
      <c r="BV17" s="327">
        <f t="shared" ca="1" si="88"/>
        <v>103.89929675889999</v>
      </c>
      <c r="BW17" s="327">
        <f t="shared" ca="1" si="88"/>
        <v>93.0323991514</v>
      </c>
      <c r="BX17" s="327">
        <f t="shared" ca="1" si="88"/>
        <v>97.3274607683</v>
      </c>
      <c r="BY17" s="327">
        <f t="shared" ca="1" si="88"/>
        <v>92.794377453300001</v>
      </c>
      <c r="BZ17" s="327">
        <f t="shared" ca="1" si="88"/>
        <v>93.067059772500002</v>
      </c>
      <c r="CA17" s="327">
        <f t="shared" ca="1" si="88"/>
        <v>92.891487357100004</v>
      </c>
      <c r="CB17" s="327">
        <f t="shared" ca="1" si="88"/>
        <v>95.421467618099996</v>
      </c>
      <c r="CC17" s="327">
        <f t="shared" ca="1" si="88"/>
        <v>91.618567679700007</v>
      </c>
      <c r="CD17" s="327">
        <f t="shared" ca="1" si="88"/>
        <v>93.438001036399996</v>
      </c>
      <c r="CE17" s="327">
        <f t="shared" ca="1" si="88"/>
        <v>92.336079616000006</v>
      </c>
      <c r="CF17" s="327">
        <f t="shared" ca="1" si="88"/>
        <v>94.176286448799999</v>
      </c>
      <c r="CG17" s="327">
        <f t="shared" ca="1" si="88"/>
        <v>93.539144339200007</v>
      </c>
      <c r="CH17" s="327">
        <f t="shared" ca="1" si="88"/>
        <v>93.1644122748</v>
      </c>
      <c r="CI17" s="327">
        <f t="shared" ca="1" si="88"/>
        <v>86.474832577599997</v>
      </c>
      <c r="CJ17" s="327">
        <f t="shared" ca="1" si="88"/>
        <v>94.698495383799994</v>
      </c>
      <c r="CK17" s="327">
        <f t="shared" ca="1" si="88"/>
        <v>91.298342810299999</v>
      </c>
      <c r="CL17" s="327">
        <f t="shared" ca="1" si="88"/>
        <v>92.786162096400005</v>
      </c>
      <c r="CM17" s="327">
        <f t="shared" ca="1" si="88"/>
        <v>88.872142172500006</v>
      </c>
      <c r="CN17" s="327">
        <f t="shared" ca="1" si="88"/>
        <v>65.215972514100002</v>
      </c>
      <c r="CO17" s="327">
        <f t="shared" ca="1" si="88"/>
        <v>58.817314929200002</v>
      </c>
      <c r="CP17" s="327">
        <f t="shared" ca="1" si="88"/>
        <v>73.525087365499999</v>
      </c>
      <c r="CQ17" s="327">
        <f t="shared" ca="1" si="88"/>
        <v>78.033212078399998</v>
      </c>
      <c r="CR17" s="327">
        <f t="shared" ca="1" si="88"/>
        <v>82.310362839700005</v>
      </c>
      <c r="CS17" s="327">
        <f t="shared" ca="1" si="88"/>
        <v>87.188914051400005</v>
      </c>
      <c r="CT17" s="327">
        <f t="shared" ca="1" si="88"/>
        <v>91.930344645399998</v>
      </c>
      <c r="CU17" s="327">
        <f t="shared" ca="1" si="88"/>
        <v>82.218071145899998</v>
      </c>
      <c r="CV17" s="327">
        <f t="shared" ca="1" si="88"/>
        <v>90.4141567108</v>
      </c>
      <c r="CW17" s="327">
        <f t="shared" ca="1" si="88"/>
        <v>83.736645401499999</v>
      </c>
      <c r="CX17" s="327">
        <f t="shared" ca="1" si="88"/>
        <v>89.420137960900007</v>
      </c>
      <c r="CY17" s="327">
        <f t="shared" ca="1" si="88"/>
        <v>93.599147568399999</v>
      </c>
      <c r="CZ17" s="327">
        <f t="shared" ca="1" si="88"/>
        <v>100.86115599199999</v>
      </c>
      <c r="DA17" s="327">
        <f t="shared" ca="1" si="88"/>
        <v>87.464850150299995</v>
      </c>
      <c r="DB17" s="327">
        <f t="shared" ca="1" si="88"/>
        <v>92.495376103400005</v>
      </c>
      <c r="DC17" s="327">
        <f t="shared" ca="1" si="88"/>
        <v>79.002148820100004</v>
      </c>
      <c r="DD17" s="327">
        <f t="shared" ca="1" si="88"/>
        <v>83.567166676699998</v>
      </c>
      <c r="DE17" s="327">
        <f t="shared" ca="1" si="88"/>
        <v>84.190382791999994</v>
      </c>
      <c r="DF17" s="327">
        <f t="shared" ca="1" si="88"/>
        <v>88.906723502299997</v>
      </c>
      <c r="DG17" s="327">
        <f t="shared" ca="1" si="88"/>
        <v>75.093902921899996</v>
      </c>
      <c r="DH17" s="327">
        <f t="shared" ca="1" si="88"/>
        <v>93.066090900099994</v>
      </c>
      <c r="DI17" s="327">
        <f t="shared" ca="1" si="88"/>
        <v>86.209959713399996</v>
      </c>
      <c r="DJ17" s="327">
        <f t="shared" ca="1" si="88"/>
        <v>87.016730365499996</v>
      </c>
      <c r="DK17" s="327">
        <f t="shared" ca="1" si="88"/>
        <v>94.241325848100004</v>
      </c>
      <c r="DL17" s="327">
        <f t="shared" ca="1" si="88"/>
        <v>102.5265506888</v>
      </c>
      <c r="DM17" s="327">
        <f t="shared" ca="1" si="88"/>
        <v>98.913433790499994</v>
      </c>
      <c r="DN17" s="327">
        <f t="shared" ca="1" si="88"/>
        <v>110.1890689106</v>
      </c>
      <c r="DO17" s="327">
        <f t="shared" ca="1" si="88"/>
        <v>91.477550581200006</v>
      </c>
      <c r="DP17" s="327">
        <f t="shared" ca="1" si="88"/>
        <v>88.941581392499998</v>
      </c>
      <c r="DQ17" s="327">
        <f t="shared" ca="1" si="88"/>
        <v>92.602767587200006</v>
      </c>
      <c r="DR17" s="327">
        <f t="shared" ca="1" si="88"/>
        <v>94.0327430687</v>
      </c>
      <c r="DS17" s="327">
        <f t="shared" ca="1" si="88"/>
        <v>83.374055386699993</v>
      </c>
      <c r="DT17" s="327">
        <f t="shared" ca="1" si="88"/>
        <v>113.7562137132</v>
      </c>
      <c r="DU17" s="327">
        <f t="shared" ca="1" si="88"/>
        <v>93.5989544607</v>
      </c>
      <c r="DV17" s="327">
        <f t="shared" ca="1" si="88"/>
        <v>91.710426219200002</v>
      </c>
      <c r="DW17" s="327">
        <f t="shared" ca="1" si="88"/>
        <v>101.3651998154</v>
      </c>
      <c r="DX17" s="327">
        <f t="shared" ca="1" si="88"/>
        <v>100.08595282020001</v>
      </c>
      <c r="DY17" s="327">
        <f t="shared" ca="1" si="88"/>
        <v>101.44691056729999</v>
      </c>
      <c r="DZ17" s="327">
        <f t="shared" ca="1" si="88"/>
        <v>112.6284490357</v>
      </c>
      <c r="EA17" s="327">
        <f t="shared" ca="1" si="88"/>
        <v>101.05301265280001</v>
      </c>
      <c r="EB17" s="327">
        <f t="shared" ca="1" si="88"/>
        <v>107.8676404679</v>
      </c>
      <c r="EC17" s="327">
        <f t="shared" ca="1" si="88"/>
        <v>101.273044523</v>
      </c>
      <c r="ED17" s="327">
        <f t="shared" ca="1" si="88"/>
        <v>111.76350444169999</v>
      </c>
      <c r="EE17" s="327">
        <f t="shared" ca="1" si="85"/>
        <v>99.781859029700001</v>
      </c>
      <c r="EF17" s="327">
        <f t="shared" ca="1" si="80"/>
        <v>122.39387844149999</v>
      </c>
      <c r="EG17" s="327">
        <f t="shared" ca="1" si="80"/>
        <v>106.3832911328</v>
      </c>
      <c r="EH17" s="327">
        <f t="shared" ca="1" si="80"/>
        <v>95.658314758100005</v>
      </c>
      <c r="EI17" s="327">
        <f t="shared" ca="1" si="80"/>
        <v>96.551869573000005</v>
      </c>
      <c r="EJ17" s="327">
        <f t="shared" ca="1" si="80"/>
        <v>116.3658268538</v>
      </c>
      <c r="EK17" s="327">
        <f t="shared" ca="1" si="80"/>
        <v>105.0672226654</v>
      </c>
      <c r="EL17" s="327">
        <f t="shared" ca="1" si="80"/>
        <v>108.38407657560001</v>
      </c>
      <c r="EM17" s="327">
        <f t="shared" ca="1" si="80"/>
        <v>103.64754651760001</v>
      </c>
      <c r="EN17" s="327">
        <f t="shared" ca="1" si="80"/>
        <v>103.6105716448</v>
      </c>
      <c r="EO17" s="327">
        <f t="shared" ca="1" si="80"/>
        <v>93.244227036200002</v>
      </c>
      <c r="EP17" s="327">
        <f t="shared" ca="1" si="80"/>
        <v>99.478039292999995</v>
      </c>
      <c r="EQ17" s="327">
        <f t="shared" ca="1" si="80"/>
        <v>95.917566684199997</v>
      </c>
      <c r="ER17" s="327">
        <f t="shared" ca="1" si="80"/>
        <v>115.8582335766</v>
      </c>
      <c r="ES17" s="327">
        <f t="shared" ca="1" si="81"/>
        <v>105.08338457879999</v>
      </c>
      <c r="ET17" s="327">
        <f t="shared" ca="1" si="81"/>
        <v>94.683393392499994</v>
      </c>
      <c r="EU17" s="327">
        <f t="shared" ca="1" si="81"/>
        <v>102.0482461094</v>
      </c>
      <c r="EV17" s="327">
        <f t="shared" ca="1" si="81"/>
        <v>114.3831079484</v>
      </c>
      <c r="EW17" s="327">
        <f t="shared" ca="1" si="81"/>
        <v>105.4400804751</v>
      </c>
      <c r="EX17" s="327">
        <f t="shared" ca="1" si="81"/>
        <v>111.6688834974</v>
      </c>
      <c r="EY17" s="327">
        <f t="shared" ca="1" si="81"/>
        <v>101.26798953630001</v>
      </c>
      <c r="EZ17" s="327">
        <f t="shared" ca="1" si="81"/>
        <v>103.3529826157</v>
      </c>
      <c r="FA17" s="327">
        <f t="shared" ca="1" si="81"/>
        <v>101.3593114275</v>
      </c>
      <c r="FB17" s="327">
        <f t="shared" ca="1" si="81"/>
        <v>105.4017818735</v>
      </c>
      <c r="FC17" s="327">
        <f t="shared" ca="1" si="81"/>
        <v>92.630144234699998</v>
      </c>
      <c r="FD17" s="327">
        <f t="shared" ca="1" si="81"/>
        <v>113.00286028950001</v>
      </c>
      <c r="FE17" s="327">
        <f t="shared" ca="1" si="81"/>
        <v>0</v>
      </c>
      <c r="FF17" s="327">
        <f t="shared" ca="1" si="81"/>
        <v>0</v>
      </c>
      <c r="FG17" s="327">
        <f t="shared" ca="1" si="82"/>
        <v>0</v>
      </c>
      <c r="FH17" s="327">
        <f t="shared" ca="1" si="82"/>
        <v>0</v>
      </c>
      <c r="FI17" s="327">
        <f t="shared" ca="1" si="82"/>
        <v>0</v>
      </c>
      <c r="FJ17" s="327">
        <f t="shared" ca="1" si="82"/>
        <v>0</v>
      </c>
      <c r="FK17" s="327">
        <f t="shared" ca="1" si="82"/>
        <v>0</v>
      </c>
      <c r="FL17" s="327">
        <f t="shared" ca="1" si="82"/>
        <v>0</v>
      </c>
      <c r="FM17" s="327">
        <f t="shared" ca="1" si="82"/>
        <v>0</v>
      </c>
      <c r="FN17" s="327">
        <f t="shared" ca="1" si="82"/>
        <v>0</v>
      </c>
      <c r="FO17" s="327">
        <f t="shared" ca="1" si="82"/>
        <v>0</v>
      </c>
      <c r="FP17" s="327">
        <f t="shared" ca="1" si="82"/>
        <v>0</v>
      </c>
    </row>
    <row r="18" spans="1:172" s="317" customFormat="1" x14ac:dyDescent="0.2">
      <c r="A18" s="487" t="s">
        <v>178</v>
      </c>
      <c r="B18" s="322" t="s">
        <v>12</v>
      </c>
      <c r="C18" s="323">
        <f>Ponderadores!B17</f>
        <v>4881116.3959999997</v>
      </c>
      <c r="D18" s="322"/>
      <c r="E18" s="324">
        <f t="shared" ca="1" si="83"/>
        <v>86.535218776099995</v>
      </c>
      <c r="F18" s="324">
        <f t="shared" ca="1" si="83"/>
        <v>84.831440729299999</v>
      </c>
      <c r="G18" s="324">
        <f t="shared" ca="1" si="83"/>
        <v>87.329295126299996</v>
      </c>
      <c r="H18" s="324">
        <f t="shared" ca="1" si="89"/>
        <v>90.876552921499993</v>
      </c>
      <c r="I18" s="324">
        <f t="shared" ca="1" si="89"/>
        <v>91.200420875899994</v>
      </c>
      <c r="J18" s="324">
        <f t="shared" ca="1" si="89"/>
        <v>89.028302555300002</v>
      </c>
      <c r="K18" s="324">
        <f t="shared" ca="1" si="89"/>
        <v>90.492932769500001</v>
      </c>
      <c r="L18" s="324">
        <f t="shared" ca="1" si="89"/>
        <v>91.174819084600003</v>
      </c>
      <c r="M18" s="324">
        <f t="shared" ca="1" si="89"/>
        <v>87.098644498900001</v>
      </c>
      <c r="N18" s="324">
        <f t="shared" ca="1" si="89"/>
        <v>94.203949747199999</v>
      </c>
      <c r="O18" s="324">
        <f t="shared" ca="1" si="89"/>
        <v>88.530861259299996</v>
      </c>
      <c r="P18" s="324">
        <f t="shared" ca="1" si="89"/>
        <v>82.365316212899998</v>
      </c>
      <c r="Q18" s="324">
        <f t="shared" ca="1" si="89"/>
        <v>88.535837448099997</v>
      </c>
      <c r="R18" s="324">
        <f t="shared" ca="1" si="89"/>
        <v>85.675082308200004</v>
      </c>
      <c r="S18" s="324">
        <f t="shared" ca="1" si="89"/>
        <v>94.662696935599996</v>
      </c>
      <c r="T18" s="324">
        <f t="shared" ca="1" si="89"/>
        <v>91.549711504200005</v>
      </c>
      <c r="U18" s="324">
        <f t="shared" ca="1" si="89"/>
        <v>94.323942371900003</v>
      </c>
      <c r="V18" s="324">
        <f t="shared" ca="1" si="89"/>
        <v>93.544435542900004</v>
      </c>
      <c r="W18" s="324">
        <f t="shared" ca="1" si="89"/>
        <v>95.014107685599996</v>
      </c>
      <c r="X18" s="324">
        <f t="shared" ca="1" si="89"/>
        <v>92.037089969700006</v>
      </c>
      <c r="Y18" s="324">
        <f t="shared" ca="1" si="89"/>
        <v>91.792966111300004</v>
      </c>
      <c r="Z18" s="324">
        <f t="shared" ca="1" si="89"/>
        <v>98.763158687200004</v>
      </c>
      <c r="AA18" s="324">
        <f t="shared" ca="1" si="89"/>
        <v>92.065573616099996</v>
      </c>
      <c r="AB18" s="324">
        <f t="shared" ca="1" si="89"/>
        <v>87.944463443800004</v>
      </c>
      <c r="AC18" s="324">
        <f t="shared" ca="1" si="89"/>
        <v>91.066964360200004</v>
      </c>
      <c r="AD18" s="324">
        <f t="shared" ca="1" si="89"/>
        <v>90.970504524700004</v>
      </c>
      <c r="AE18" s="324">
        <f t="shared" ca="1" si="89"/>
        <v>97.721099099599996</v>
      </c>
      <c r="AF18" s="324">
        <f t="shared" ca="1" si="89"/>
        <v>94.393337422900004</v>
      </c>
      <c r="AG18" s="324">
        <f t="shared" ca="1" si="89"/>
        <v>95.153321304399995</v>
      </c>
      <c r="AH18" s="324">
        <f t="shared" ca="1" si="89"/>
        <v>96.930554224299996</v>
      </c>
      <c r="AI18" s="324">
        <f t="shared" ca="1" si="89"/>
        <v>96.696877777400005</v>
      </c>
      <c r="AJ18" s="324">
        <f t="shared" ca="1" si="89"/>
        <v>96.223136221700003</v>
      </c>
      <c r="AK18" s="324">
        <f t="shared" ca="1" si="89"/>
        <v>96.8814956131</v>
      </c>
      <c r="AL18" s="324">
        <f t="shared" ca="1" si="89"/>
        <v>101.7962281354</v>
      </c>
      <c r="AM18" s="324">
        <f t="shared" ca="1" si="89"/>
        <v>94.734604725400004</v>
      </c>
      <c r="AN18" s="324">
        <f t="shared" ca="1" si="89"/>
        <v>91.350612583200004</v>
      </c>
      <c r="AO18" s="324">
        <f t="shared" ca="1" si="89"/>
        <v>92.754658748599994</v>
      </c>
      <c r="AP18" s="324">
        <f t="shared" ca="1" si="89"/>
        <v>94.020272589000001</v>
      </c>
      <c r="AQ18" s="324">
        <f t="shared" ca="1" si="89"/>
        <v>96.533298685299997</v>
      </c>
      <c r="AR18" s="324">
        <f t="shared" ca="1" si="89"/>
        <v>97.744225700800001</v>
      </c>
      <c r="AS18" s="324">
        <f t="shared" ca="1" si="89"/>
        <v>96.157987968900002</v>
      </c>
      <c r="AT18" s="324">
        <f t="shared" ca="1" si="89"/>
        <v>98.095795174800003</v>
      </c>
      <c r="AU18" s="324">
        <f t="shared" ca="1" si="89"/>
        <v>95.126023554400007</v>
      </c>
      <c r="AV18" s="324">
        <f t="shared" ca="1" si="89"/>
        <v>99.489085884199994</v>
      </c>
      <c r="AW18" s="324">
        <f t="shared" ca="1" si="89"/>
        <v>95.599491201299998</v>
      </c>
      <c r="AX18" s="324">
        <f t="shared" ca="1" si="89"/>
        <v>98.895862639100002</v>
      </c>
      <c r="AY18" s="324">
        <f t="shared" ca="1" si="89"/>
        <v>97.743375707599995</v>
      </c>
      <c r="AZ18" s="324">
        <f t="shared" ca="1" si="89"/>
        <v>92.156231458299999</v>
      </c>
      <c r="BA18" s="324">
        <f t="shared" ca="1" si="89"/>
        <v>96.000955688999994</v>
      </c>
      <c r="BB18" s="324">
        <f t="shared" ca="1" si="89"/>
        <v>94.9851425218</v>
      </c>
      <c r="BC18" s="324">
        <f t="shared" ca="1" si="89"/>
        <v>105.6079513375</v>
      </c>
      <c r="BD18" s="324">
        <f t="shared" ca="1" si="89"/>
        <v>95.723535744399996</v>
      </c>
      <c r="BE18" s="324">
        <f t="shared" ca="1" si="89"/>
        <v>101.22621787529999</v>
      </c>
      <c r="BF18" s="324">
        <f t="shared" ca="1" si="89"/>
        <v>100.6556386747</v>
      </c>
      <c r="BG18" s="324">
        <f t="shared" ca="1" si="89"/>
        <v>97.235660734299998</v>
      </c>
      <c r="BH18" s="324">
        <f t="shared" ca="1" si="89"/>
        <v>102.92909064369999</v>
      </c>
      <c r="BI18" s="324">
        <f t="shared" ca="1" si="89"/>
        <v>96.296714164500003</v>
      </c>
      <c r="BJ18" s="324">
        <f t="shared" ca="1" si="89"/>
        <v>101.6393887097</v>
      </c>
      <c r="BK18" s="324">
        <f t="shared" ca="1" si="89"/>
        <v>100.054315249</v>
      </c>
      <c r="BL18" s="324">
        <f t="shared" ca="1" si="89"/>
        <v>91.592114433999996</v>
      </c>
      <c r="BM18" s="324">
        <f t="shared" ca="1" si="89"/>
        <v>96.9383331489</v>
      </c>
      <c r="BN18" s="324">
        <f t="shared" ca="1" si="89"/>
        <v>94.669161512900004</v>
      </c>
      <c r="BO18" s="324">
        <f t="shared" ca="1" si="89"/>
        <v>101.44359904549999</v>
      </c>
      <c r="BP18" s="324">
        <f t="shared" ca="1" si="89"/>
        <v>99.150684945199998</v>
      </c>
      <c r="BQ18" s="324">
        <f t="shared" ca="1" si="89"/>
        <v>103.30670318590001</v>
      </c>
      <c r="BR18" s="324">
        <f t="shared" ca="1" si="89"/>
        <v>102.33494257389999</v>
      </c>
      <c r="BS18" s="324">
        <f t="shared" ca="1" si="89"/>
        <v>100.029202895</v>
      </c>
      <c r="BT18" s="324">
        <f t="shared" ca="1" si="88"/>
        <v>105.37216044180001</v>
      </c>
      <c r="BU18" s="324">
        <f t="shared" ca="1" si="88"/>
        <v>99.196766271200005</v>
      </c>
      <c r="BV18" s="324">
        <f t="shared" ca="1" si="88"/>
        <v>104.3598354878</v>
      </c>
      <c r="BW18" s="324">
        <f t="shared" ca="1" si="88"/>
        <v>101.70321610809999</v>
      </c>
      <c r="BX18" s="324">
        <f t="shared" ca="1" si="88"/>
        <v>91.495394383900006</v>
      </c>
      <c r="BY18" s="324">
        <f t="shared" ca="1" si="88"/>
        <v>98.703254810299995</v>
      </c>
      <c r="BZ18" s="324">
        <f t="shared" ca="1" si="88"/>
        <v>96.775817351200004</v>
      </c>
      <c r="CA18" s="324">
        <f t="shared" ca="1" si="88"/>
        <v>104.46442071600001</v>
      </c>
      <c r="CB18" s="324">
        <f t="shared" ca="1" si="88"/>
        <v>99.459888999499995</v>
      </c>
      <c r="CC18" s="324">
        <f t="shared" ca="1" si="88"/>
        <v>104.0781237035</v>
      </c>
      <c r="CD18" s="324">
        <f t="shared" ca="1" si="88"/>
        <v>101.473307632</v>
      </c>
      <c r="CE18" s="324">
        <f t="shared" ca="1" si="88"/>
        <v>102.31948702</v>
      </c>
      <c r="CF18" s="324">
        <f t="shared" ca="1" si="88"/>
        <v>103.8321769276</v>
      </c>
      <c r="CG18" s="324">
        <f t="shared" ca="1" si="88"/>
        <v>99.091711848700001</v>
      </c>
      <c r="CH18" s="324">
        <f t="shared" ca="1" si="88"/>
        <v>102.1611817906</v>
      </c>
      <c r="CI18" s="324">
        <f t="shared" ca="1" si="88"/>
        <v>97.652037008799994</v>
      </c>
      <c r="CJ18" s="324">
        <f t="shared" ca="1" si="88"/>
        <v>89.451213488299999</v>
      </c>
      <c r="CK18" s="324">
        <f t="shared" ca="1" si="88"/>
        <v>97.916935381299993</v>
      </c>
      <c r="CL18" s="324">
        <f t="shared" ca="1" si="88"/>
        <v>95.804212811300005</v>
      </c>
      <c r="CM18" s="324">
        <f t="shared" ca="1" si="88"/>
        <v>98.735581720900001</v>
      </c>
      <c r="CN18" s="324">
        <f t="shared" ca="1" si="88"/>
        <v>67.597091431899997</v>
      </c>
      <c r="CO18" s="324">
        <f t="shared" ca="1" si="88"/>
        <v>69.135398395799996</v>
      </c>
      <c r="CP18" s="324">
        <f t="shared" ca="1" si="88"/>
        <v>88.580922965499994</v>
      </c>
      <c r="CQ18" s="324">
        <f t="shared" ca="1" si="88"/>
        <v>93.780815653700003</v>
      </c>
      <c r="CR18" s="324">
        <f t="shared" ca="1" si="88"/>
        <v>95.895770436399999</v>
      </c>
      <c r="CS18" s="324">
        <f t="shared" ca="1" si="88"/>
        <v>98.172416903499993</v>
      </c>
      <c r="CT18" s="324">
        <f t="shared" ca="1" si="88"/>
        <v>102.5237589531</v>
      </c>
      <c r="CU18" s="324">
        <f t="shared" ca="1" si="88"/>
        <v>97.969471726099997</v>
      </c>
      <c r="CV18" s="324">
        <f t="shared" ca="1" si="88"/>
        <v>94.817323536100005</v>
      </c>
      <c r="CW18" s="324">
        <f t="shared" ca="1" si="88"/>
        <v>97.142795658200001</v>
      </c>
      <c r="CX18" s="324">
        <f t="shared" ca="1" si="88"/>
        <v>92.961065189400003</v>
      </c>
      <c r="CY18" s="324">
        <f t="shared" ca="1" si="88"/>
        <v>107.34662322760001</v>
      </c>
      <c r="CZ18" s="324">
        <f t="shared" ca="1" si="88"/>
        <v>100.0195045155</v>
      </c>
      <c r="DA18" s="324">
        <f t="shared" ca="1" si="88"/>
        <v>99.590917990899996</v>
      </c>
      <c r="DB18" s="324">
        <f t="shared" ca="1" si="88"/>
        <v>101.4009660123</v>
      </c>
      <c r="DC18" s="324">
        <f t="shared" ca="1" si="88"/>
        <v>100.5653496413</v>
      </c>
      <c r="DD18" s="324">
        <f t="shared" ca="1" si="88"/>
        <v>101.2242169005</v>
      </c>
      <c r="DE18" s="324">
        <f t="shared" ca="1" si="88"/>
        <v>96.806546066300001</v>
      </c>
      <c r="DF18" s="324">
        <f t="shared" ca="1" si="88"/>
        <v>101.7136918648</v>
      </c>
      <c r="DG18" s="324">
        <f t="shared" ca="1" si="88"/>
        <v>100.5557891938</v>
      </c>
      <c r="DH18" s="324">
        <f t="shared" ca="1" si="88"/>
        <v>98.088132184599999</v>
      </c>
      <c r="DI18" s="324">
        <f t="shared" ca="1" si="88"/>
        <v>100.4940810228</v>
      </c>
      <c r="DJ18" s="324">
        <f t="shared" ca="1" si="88"/>
        <v>99.496832779000002</v>
      </c>
      <c r="DK18" s="324">
        <f t="shared" ca="1" si="88"/>
        <v>110.7271902351</v>
      </c>
      <c r="DL18" s="324">
        <f t="shared" ca="1" si="88"/>
        <v>103.8125461222</v>
      </c>
      <c r="DM18" s="324">
        <f t="shared" ca="1" si="88"/>
        <v>106.2242076764</v>
      </c>
      <c r="DN18" s="324">
        <f t="shared" ca="1" si="88"/>
        <v>105.7099866069</v>
      </c>
      <c r="DO18" s="324">
        <f t="shared" ca="1" si="88"/>
        <v>104.9861858142</v>
      </c>
      <c r="DP18" s="324">
        <f t="shared" ca="1" si="88"/>
        <v>110.25249246910001</v>
      </c>
      <c r="DQ18" s="324">
        <f t="shared" ca="1" si="88"/>
        <v>105.1201879577</v>
      </c>
      <c r="DR18" s="324">
        <f t="shared" ca="1" si="88"/>
        <v>108.25579706009999</v>
      </c>
      <c r="DS18" s="324">
        <f t="shared" ca="1" si="88"/>
        <v>107.0738359441</v>
      </c>
      <c r="DT18" s="324">
        <f t="shared" ca="1" si="88"/>
        <v>102.4560682745</v>
      </c>
      <c r="DU18" s="324">
        <f t="shared" ca="1" si="88"/>
        <v>104.5837746281</v>
      </c>
      <c r="DV18" s="324">
        <f t="shared" ca="1" si="88"/>
        <v>102.36554812910001</v>
      </c>
      <c r="DW18" s="324">
        <f t="shared" ca="1" si="88"/>
        <v>112.9628995544</v>
      </c>
      <c r="DX18" s="324">
        <f t="shared" ca="1" si="88"/>
        <v>105.0062567598</v>
      </c>
      <c r="DY18" s="324">
        <f t="shared" ca="1" si="88"/>
        <v>109.349989513</v>
      </c>
      <c r="DZ18" s="324">
        <f t="shared" ca="1" si="88"/>
        <v>108.3996871109</v>
      </c>
      <c r="EA18" s="324">
        <f t="shared" ca="1" si="88"/>
        <v>106.3564875786</v>
      </c>
      <c r="EB18" s="324">
        <f t="shared" ca="1" si="88"/>
        <v>110.2505552578</v>
      </c>
      <c r="EC18" s="324">
        <f t="shared" ca="1" si="88"/>
        <v>106.62845037069999</v>
      </c>
      <c r="ED18" s="324">
        <f t="shared" ca="1" si="88"/>
        <v>110.09165270939999</v>
      </c>
      <c r="EE18" s="324">
        <f t="shared" ca="1" si="85"/>
        <v>107.2975494599</v>
      </c>
      <c r="EF18" s="324">
        <f t="shared" ca="1" si="80"/>
        <v>99.233465656199996</v>
      </c>
      <c r="EG18" s="324">
        <f t="shared" ca="1" si="80"/>
        <v>104.7961573967</v>
      </c>
      <c r="EH18" s="324">
        <f t="shared" ca="1" si="80"/>
        <v>104.11242942120001</v>
      </c>
      <c r="EI18" s="324">
        <f t="shared" ca="1" si="80"/>
        <v>107.2280283289</v>
      </c>
      <c r="EJ18" s="324">
        <f t="shared" ca="1" si="80"/>
        <v>109.1383392324</v>
      </c>
      <c r="EK18" s="324">
        <f t="shared" ca="1" si="80"/>
        <v>107.9569581807</v>
      </c>
      <c r="EL18" s="324">
        <f t="shared" ca="1" si="80"/>
        <v>107.3074826702</v>
      </c>
      <c r="EM18" s="324">
        <f t="shared" ca="1" si="80"/>
        <v>108.01646602300001</v>
      </c>
      <c r="EN18" s="324">
        <f t="shared" ca="1" si="80"/>
        <v>109.9610508872</v>
      </c>
      <c r="EO18" s="324">
        <f t="shared" ca="1" si="80"/>
        <v>107.0338077792</v>
      </c>
      <c r="EP18" s="324">
        <f t="shared" ca="1" si="80"/>
        <v>111.20646774550001</v>
      </c>
      <c r="EQ18" s="324">
        <f t="shared" ca="1" si="80"/>
        <v>106.8379108972</v>
      </c>
      <c r="ER18" s="324">
        <f t="shared" ca="1" si="80"/>
        <v>98.237294455400004</v>
      </c>
      <c r="ES18" s="324">
        <f t="shared" ca="1" si="81"/>
        <v>103.83649977499999</v>
      </c>
      <c r="ET18" s="324">
        <f t="shared" ca="1" si="81"/>
        <v>104.0985171289</v>
      </c>
      <c r="EU18" s="324">
        <f t="shared" ca="1" si="81"/>
        <v>110.90025442859999</v>
      </c>
      <c r="EV18" s="324">
        <f t="shared" ca="1" si="81"/>
        <v>106.6060987372</v>
      </c>
      <c r="EW18" s="324">
        <f t="shared" ca="1" si="81"/>
        <v>108.57127162090001</v>
      </c>
      <c r="EX18" s="324">
        <f t="shared" ca="1" si="81"/>
        <v>108.098932378</v>
      </c>
      <c r="EY18" s="324">
        <f t="shared" ca="1" si="81"/>
        <v>106.2476745063</v>
      </c>
      <c r="EZ18" s="324">
        <f t="shared" ca="1" si="81"/>
        <v>106.5779427041</v>
      </c>
      <c r="FA18" s="324">
        <f t="shared" ca="1" si="81"/>
        <v>106.2512970259</v>
      </c>
      <c r="FB18" s="324">
        <f t="shared" ca="1" si="81"/>
        <v>109.9003098001</v>
      </c>
      <c r="FC18" s="324">
        <f t="shared" ca="1" si="81"/>
        <v>104.6198100881</v>
      </c>
      <c r="FD18" s="324">
        <f t="shared" ca="1" si="81"/>
        <v>99.538254942999998</v>
      </c>
      <c r="FE18" s="324">
        <f t="shared" ca="1" si="81"/>
        <v>0</v>
      </c>
      <c r="FF18" s="324">
        <f t="shared" ca="1" si="81"/>
        <v>0</v>
      </c>
      <c r="FG18" s="324">
        <f t="shared" ca="1" si="82"/>
        <v>0</v>
      </c>
      <c r="FH18" s="324">
        <f t="shared" ca="1" si="82"/>
        <v>0</v>
      </c>
      <c r="FI18" s="324">
        <f t="shared" ca="1" si="82"/>
        <v>0</v>
      </c>
      <c r="FJ18" s="324">
        <f t="shared" ca="1" si="82"/>
        <v>0</v>
      </c>
      <c r="FK18" s="324">
        <f t="shared" ca="1" si="82"/>
        <v>0</v>
      </c>
      <c r="FL18" s="324">
        <f t="shared" ca="1" si="82"/>
        <v>0</v>
      </c>
      <c r="FM18" s="324">
        <f t="shared" ca="1" si="82"/>
        <v>0</v>
      </c>
      <c r="FN18" s="324">
        <f t="shared" ca="1" si="82"/>
        <v>0</v>
      </c>
      <c r="FO18" s="324">
        <f t="shared" ca="1" si="82"/>
        <v>0</v>
      </c>
      <c r="FP18" s="324">
        <f t="shared" ca="1" si="82"/>
        <v>0</v>
      </c>
    </row>
    <row r="19" spans="1:172" x14ac:dyDescent="0.2">
      <c r="A19" s="485" t="s">
        <v>179</v>
      </c>
      <c r="B19" s="325" t="s">
        <v>13</v>
      </c>
      <c r="C19" s="326">
        <f>Ponderadores!B18</f>
        <v>911713.76699999999</v>
      </c>
      <c r="D19" s="325"/>
      <c r="E19" s="327">
        <f t="shared" ca="1" si="83"/>
        <v>92.595092872199999</v>
      </c>
      <c r="F19" s="327">
        <f t="shared" ca="1" si="83"/>
        <v>90.278462448499994</v>
      </c>
      <c r="G19" s="327">
        <f t="shared" ca="1" si="83"/>
        <v>92.453309552899995</v>
      </c>
      <c r="H19" s="327">
        <f t="shared" ca="1" si="89"/>
        <v>92.320233072099995</v>
      </c>
      <c r="I19" s="327">
        <f t="shared" ca="1" si="89"/>
        <v>90.369501294100004</v>
      </c>
      <c r="J19" s="327">
        <f t="shared" ca="1" si="89"/>
        <v>85.017280471700005</v>
      </c>
      <c r="K19" s="327">
        <f t="shared" ca="1" si="89"/>
        <v>87.174524000100007</v>
      </c>
      <c r="L19" s="327">
        <f t="shared" ca="1" si="89"/>
        <v>88.625027825199993</v>
      </c>
      <c r="M19" s="327">
        <f t="shared" ca="1" si="89"/>
        <v>83.784427490900001</v>
      </c>
      <c r="N19" s="327">
        <f t="shared" ca="1" si="89"/>
        <v>88.870941431600002</v>
      </c>
      <c r="O19" s="327">
        <f t="shared" ca="1" si="89"/>
        <v>90.957053795899995</v>
      </c>
      <c r="P19" s="327">
        <f t="shared" ca="1" si="89"/>
        <v>93.565864808800001</v>
      </c>
      <c r="Q19" s="327">
        <f t="shared" ca="1" si="89"/>
        <v>94.233817227200007</v>
      </c>
      <c r="R19" s="327">
        <f t="shared" ca="1" si="89"/>
        <v>90.624888007099997</v>
      </c>
      <c r="S19" s="327">
        <f t="shared" ca="1" si="89"/>
        <v>95.398887952699994</v>
      </c>
      <c r="T19" s="327">
        <f t="shared" ca="1" si="89"/>
        <v>92.580007457099995</v>
      </c>
      <c r="U19" s="327">
        <f t="shared" ca="1" si="89"/>
        <v>92.0599954013</v>
      </c>
      <c r="V19" s="327">
        <f t="shared" ca="1" si="89"/>
        <v>87.287642573599996</v>
      </c>
      <c r="W19" s="327">
        <f t="shared" ca="1" si="89"/>
        <v>88.900193055000003</v>
      </c>
      <c r="X19" s="327">
        <f t="shared" ca="1" si="89"/>
        <v>87.191580818700004</v>
      </c>
      <c r="Y19" s="327">
        <f t="shared" ca="1" si="89"/>
        <v>85.403640430199999</v>
      </c>
      <c r="Z19" s="327">
        <f t="shared" ca="1" si="89"/>
        <v>88.010159098499997</v>
      </c>
      <c r="AA19" s="327">
        <f t="shared" ca="1" si="89"/>
        <v>90.021819691299996</v>
      </c>
      <c r="AB19" s="327">
        <f t="shared" ca="1" si="89"/>
        <v>95.713177568199995</v>
      </c>
      <c r="AC19" s="327">
        <f t="shared" ca="1" si="89"/>
        <v>96.030529204299995</v>
      </c>
      <c r="AD19" s="327">
        <f t="shared" ca="1" si="89"/>
        <v>94.374717955700007</v>
      </c>
      <c r="AE19" s="327">
        <f t="shared" ca="1" si="89"/>
        <v>97.253360712299994</v>
      </c>
      <c r="AF19" s="327">
        <f t="shared" ca="1" si="89"/>
        <v>93.877562808500002</v>
      </c>
      <c r="AG19" s="327">
        <f t="shared" ca="1" si="89"/>
        <v>93.597175946899995</v>
      </c>
      <c r="AH19" s="327">
        <f t="shared" ca="1" si="89"/>
        <v>90.677052366799998</v>
      </c>
      <c r="AI19" s="327">
        <f t="shared" ca="1" si="89"/>
        <v>90.981075095500003</v>
      </c>
      <c r="AJ19" s="327">
        <f t="shared" ca="1" si="89"/>
        <v>88.534555354800005</v>
      </c>
      <c r="AK19" s="327">
        <f t="shared" ca="1" si="89"/>
        <v>88.278746707600007</v>
      </c>
      <c r="AL19" s="327">
        <f t="shared" ca="1" si="89"/>
        <v>91.757605722799994</v>
      </c>
      <c r="AM19" s="327">
        <f t="shared" ca="1" si="89"/>
        <v>91.390690008299998</v>
      </c>
      <c r="AN19" s="327">
        <f t="shared" ca="1" si="89"/>
        <v>96.351150537199999</v>
      </c>
      <c r="AO19" s="327">
        <f t="shared" ca="1" si="89"/>
        <v>96.034790732900007</v>
      </c>
      <c r="AP19" s="327">
        <f t="shared" ca="1" si="89"/>
        <v>96.276432970000002</v>
      </c>
      <c r="AQ19" s="327">
        <f t="shared" ca="1" si="89"/>
        <v>98.125084806199993</v>
      </c>
      <c r="AR19" s="327">
        <f t="shared" ca="1" si="89"/>
        <v>99.157632231199997</v>
      </c>
      <c r="AS19" s="327">
        <f t="shared" ca="1" si="89"/>
        <v>96.222327870200004</v>
      </c>
      <c r="AT19" s="327">
        <f t="shared" ca="1" si="89"/>
        <v>92.313066411999998</v>
      </c>
      <c r="AU19" s="327">
        <f t="shared" ca="1" si="89"/>
        <v>92.200479597400005</v>
      </c>
      <c r="AV19" s="327">
        <f t="shared" ca="1" si="89"/>
        <v>93.354692087199993</v>
      </c>
      <c r="AW19" s="327">
        <f t="shared" ca="1" si="89"/>
        <v>89.279757752600005</v>
      </c>
      <c r="AX19" s="327">
        <f t="shared" ca="1" si="89"/>
        <v>92.066847755799998</v>
      </c>
      <c r="AY19" s="327">
        <f t="shared" ca="1" si="89"/>
        <v>97.084749733199999</v>
      </c>
      <c r="AZ19" s="327">
        <f t="shared" ca="1" si="89"/>
        <v>101.3566113111</v>
      </c>
      <c r="BA19" s="327">
        <f t="shared" ca="1" si="89"/>
        <v>101.0058059119</v>
      </c>
      <c r="BB19" s="327">
        <f t="shared" ca="1" si="89"/>
        <v>96.8419374299</v>
      </c>
      <c r="BC19" s="327">
        <f t="shared" ca="1" si="89"/>
        <v>103.73308108409999</v>
      </c>
      <c r="BD19" s="327">
        <f t="shared" ca="1" si="89"/>
        <v>96.193375490799994</v>
      </c>
      <c r="BE19" s="327">
        <f t="shared" ca="1" si="89"/>
        <v>97.973022255999993</v>
      </c>
      <c r="BF19" s="327">
        <f t="shared" ca="1" si="89"/>
        <v>93.948180703899993</v>
      </c>
      <c r="BG19" s="327">
        <f t="shared" ca="1" si="89"/>
        <v>93.267378320999995</v>
      </c>
      <c r="BH19" s="327">
        <f t="shared" ca="1" si="89"/>
        <v>96.390028238400006</v>
      </c>
      <c r="BI19" s="327">
        <f t="shared" ca="1" si="89"/>
        <v>91.712802589399999</v>
      </c>
      <c r="BJ19" s="327">
        <f t="shared" ca="1" si="89"/>
        <v>95.455409798100007</v>
      </c>
      <c r="BK19" s="327">
        <f t="shared" ca="1" si="89"/>
        <v>99.1668920563</v>
      </c>
      <c r="BL19" s="327">
        <f t="shared" ca="1" si="89"/>
        <v>102.61848379209999</v>
      </c>
      <c r="BM19" s="327">
        <f t="shared" ca="1" si="89"/>
        <v>103.8984235273</v>
      </c>
      <c r="BN19" s="327">
        <f t="shared" ca="1" si="89"/>
        <v>99.192178823099994</v>
      </c>
      <c r="BO19" s="327">
        <f t="shared" ca="1" si="89"/>
        <v>103.74346959189999</v>
      </c>
      <c r="BP19" s="327">
        <f t="shared" ca="1" si="89"/>
        <v>101.7909186967</v>
      </c>
      <c r="BQ19" s="327">
        <f t="shared" ca="1" si="89"/>
        <v>101.5679494904</v>
      </c>
      <c r="BR19" s="327">
        <f t="shared" ca="1" si="89"/>
        <v>97.711098930899993</v>
      </c>
      <c r="BS19" s="327">
        <f t="shared" ca="1" si="89"/>
        <v>96.695909685199993</v>
      </c>
      <c r="BT19" s="327">
        <f t="shared" ca="1" si="88"/>
        <v>99.523388582699994</v>
      </c>
      <c r="BU19" s="327">
        <f t="shared" ca="1" si="88"/>
        <v>94.225073030800004</v>
      </c>
      <c r="BV19" s="327">
        <f t="shared" ca="1" si="88"/>
        <v>98.002950230899998</v>
      </c>
      <c r="BW19" s="327">
        <f t="shared" ca="1" si="88"/>
        <v>99.840320369799997</v>
      </c>
      <c r="BX19" s="327">
        <f t="shared" ca="1" si="88"/>
        <v>103.80831904039999</v>
      </c>
      <c r="BY19" s="327">
        <f t="shared" ca="1" si="88"/>
        <v>105.6426625502</v>
      </c>
      <c r="BZ19" s="327">
        <f t="shared" ca="1" si="88"/>
        <v>102.5213827158</v>
      </c>
      <c r="CA19" s="327">
        <f t="shared" ca="1" si="88"/>
        <v>106.04773818210001</v>
      </c>
      <c r="CB19" s="327">
        <f t="shared" ca="1" si="88"/>
        <v>102.5331296846</v>
      </c>
      <c r="CC19" s="327">
        <f t="shared" ca="1" si="88"/>
        <v>105.8731570004</v>
      </c>
      <c r="CD19" s="327">
        <f t="shared" ca="1" si="88"/>
        <v>98.758209607300003</v>
      </c>
      <c r="CE19" s="327">
        <f t="shared" ca="1" si="88"/>
        <v>99.957472991299994</v>
      </c>
      <c r="CF19" s="327">
        <f t="shared" ca="1" si="88"/>
        <v>100.8489395918</v>
      </c>
      <c r="CG19" s="327">
        <f t="shared" ca="1" si="88"/>
        <v>96.080628245599996</v>
      </c>
      <c r="CH19" s="327">
        <f t="shared" ca="1" si="88"/>
        <v>100.6844402072</v>
      </c>
      <c r="CI19" s="327">
        <f t="shared" ca="1" si="88"/>
        <v>102.532350108</v>
      </c>
      <c r="CJ19" s="327">
        <f t="shared" ca="1" si="88"/>
        <v>104.8351429181</v>
      </c>
      <c r="CK19" s="327">
        <f t="shared" ca="1" si="88"/>
        <v>107.2941204861</v>
      </c>
      <c r="CL19" s="327">
        <f t="shared" ca="1" si="88"/>
        <v>104.7757303252</v>
      </c>
      <c r="CM19" s="327">
        <f t="shared" ca="1" si="88"/>
        <v>109.9213868586</v>
      </c>
      <c r="CN19" s="327">
        <f t="shared" ca="1" si="88"/>
        <v>104.0917933385</v>
      </c>
      <c r="CO19" s="327">
        <f t="shared" ca="1" si="88"/>
        <v>102.68292073950001</v>
      </c>
      <c r="CP19" s="327">
        <f t="shared" ca="1" si="88"/>
        <v>99.861032053499997</v>
      </c>
      <c r="CQ19" s="327">
        <f t="shared" ca="1" si="88"/>
        <v>100.40617120740001</v>
      </c>
      <c r="CR19" s="327">
        <f t="shared" ca="1" si="88"/>
        <v>98.702441130099999</v>
      </c>
      <c r="CS19" s="327">
        <f t="shared" ca="1" si="88"/>
        <v>97.745542905999997</v>
      </c>
      <c r="CT19" s="327">
        <f t="shared" ca="1" si="88"/>
        <v>100.9875651247</v>
      </c>
      <c r="CU19" s="327">
        <f t="shared" ca="1" si="88"/>
        <v>101.8761060792</v>
      </c>
      <c r="CV19" s="327">
        <f t="shared" ca="1" si="88"/>
        <v>108.86924704720001</v>
      </c>
      <c r="CW19" s="327">
        <f t="shared" ca="1" si="88"/>
        <v>107.5978944</v>
      </c>
      <c r="CX19" s="327">
        <f t="shared" ca="1" si="88"/>
        <v>104.3876410963</v>
      </c>
      <c r="CY19" s="327">
        <f t="shared" ca="1" si="88"/>
        <v>110.54443902200001</v>
      </c>
      <c r="CZ19" s="327">
        <f t="shared" ca="1" si="88"/>
        <v>106.9526061671</v>
      </c>
      <c r="DA19" s="327">
        <f t="shared" ca="1" si="88"/>
        <v>104.65113524349999</v>
      </c>
      <c r="DB19" s="327">
        <f t="shared" ca="1" si="88"/>
        <v>103.4741164758</v>
      </c>
      <c r="DC19" s="327">
        <f t="shared" ca="1" si="88"/>
        <v>104.47306428100001</v>
      </c>
      <c r="DD19" s="327">
        <f t="shared" ca="1" si="88"/>
        <v>103.46462475689999</v>
      </c>
      <c r="DE19" s="327">
        <f t="shared" ca="1" si="88"/>
        <v>100.7307365402</v>
      </c>
      <c r="DF19" s="327">
        <f t="shared" ca="1" si="88"/>
        <v>102.9181276994</v>
      </c>
      <c r="DG19" s="327">
        <f t="shared" ca="1" si="88"/>
        <v>106.6257101883</v>
      </c>
      <c r="DH19" s="327">
        <f t="shared" ca="1" si="88"/>
        <v>112.21108209010001</v>
      </c>
      <c r="DI19" s="327">
        <f t="shared" ca="1" si="88"/>
        <v>109.641664092</v>
      </c>
      <c r="DJ19" s="327">
        <f t="shared" ca="1" si="88"/>
        <v>108.0854583504</v>
      </c>
      <c r="DK19" s="327">
        <f t="shared" ca="1" si="88"/>
        <v>113.7136603619</v>
      </c>
      <c r="DL19" s="327">
        <f t="shared" ca="1" si="88"/>
        <v>110.4430272816</v>
      </c>
      <c r="DM19" s="327">
        <f t="shared" ca="1" si="88"/>
        <v>110.1498875874</v>
      </c>
      <c r="DN19" s="327">
        <f t="shared" ca="1" si="88"/>
        <v>107.4565662854</v>
      </c>
      <c r="DO19" s="327">
        <f t="shared" ca="1" si="88"/>
        <v>106.30641709459999</v>
      </c>
      <c r="DP19" s="327">
        <f t="shared" ca="1" si="88"/>
        <v>106.9514238183</v>
      </c>
      <c r="DQ19" s="327">
        <f t="shared" ca="1" si="88"/>
        <v>104.304605271</v>
      </c>
      <c r="DR19" s="327">
        <f t="shared" ca="1" si="88"/>
        <v>106.2236909574</v>
      </c>
      <c r="DS19" s="327">
        <f t="shared" ca="1" si="88"/>
        <v>109.5581573882</v>
      </c>
      <c r="DT19" s="327">
        <f t="shared" ca="1" si="88"/>
        <v>112.94555253439999</v>
      </c>
      <c r="DU19" s="327">
        <f t="shared" ca="1" si="88"/>
        <v>111.56567580559999</v>
      </c>
      <c r="DV19" s="327">
        <f t="shared" ca="1" si="88"/>
        <v>109.31316261710001</v>
      </c>
      <c r="DW19" s="327">
        <f t="shared" ca="1" si="88"/>
        <v>113.1429050588</v>
      </c>
      <c r="DX19" s="327">
        <f t="shared" ca="1" si="88"/>
        <v>108.9352977452</v>
      </c>
      <c r="DY19" s="327">
        <f t="shared" ca="1" si="88"/>
        <v>107.8956924594</v>
      </c>
      <c r="DZ19" s="327">
        <f t="shared" ca="1" si="88"/>
        <v>106.67439048520001</v>
      </c>
      <c r="EA19" s="327">
        <f t="shared" ca="1" si="88"/>
        <v>105.902819565</v>
      </c>
      <c r="EB19" s="327">
        <f t="shared" ca="1" si="88"/>
        <v>106.9545819288</v>
      </c>
      <c r="EC19" s="327">
        <f t="shared" ca="1" si="88"/>
        <v>103.9587996443</v>
      </c>
      <c r="ED19" s="327">
        <f t="shared" ca="1" si="88"/>
        <v>106.1234925609</v>
      </c>
      <c r="EE19" s="327">
        <f t="shared" ca="1" si="85"/>
        <v>109.1861201313</v>
      </c>
      <c r="EF19" s="327">
        <f t="shared" ca="1" si="80"/>
        <v>111.6527976818</v>
      </c>
      <c r="EG19" s="327">
        <f t="shared" ca="1" si="80"/>
        <v>111.03203865170001</v>
      </c>
      <c r="EH19" s="327">
        <f t="shared" ca="1" si="80"/>
        <v>109.1884030184</v>
      </c>
      <c r="EI19" s="327">
        <f t="shared" ca="1" si="80"/>
        <v>110.1015653263</v>
      </c>
      <c r="EJ19" s="327">
        <f t="shared" ca="1" si="80"/>
        <v>110.9907017428</v>
      </c>
      <c r="EK19" s="327">
        <f t="shared" ca="1" si="80"/>
        <v>108.45825739049999</v>
      </c>
      <c r="EL19" s="327">
        <f t="shared" ca="1" si="80"/>
        <v>104.33862754739999</v>
      </c>
      <c r="EM19" s="327">
        <f t="shared" ca="1" si="80"/>
        <v>107.14575799230001</v>
      </c>
      <c r="EN19" s="327">
        <f t="shared" ca="1" si="80"/>
        <v>107.34252830699999</v>
      </c>
      <c r="EO19" s="327">
        <f t="shared" ca="1" si="80"/>
        <v>103.24282745009999</v>
      </c>
      <c r="EP19" s="327">
        <f t="shared" ca="1" si="80"/>
        <v>106.611043502</v>
      </c>
      <c r="EQ19" s="327">
        <f t="shared" ca="1" si="80"/>
        <v>109.3042186311</v>
      </c>
      <c r="ER19" s="327">
        <f t="shared" ca="1" si="80"/>
        <v>110.7366648085</v>
      </c>
      <c r="ES19" s="327">
        <f t="shared" ca="1" si="81"/>
        <v>111.2278999776</v>
      </c>
      <c r="ET19" s="327">
        <f t="shared" ca="1" si="81"/>
        <v>108.86997074759999</v>
      </c>
      <c r="EU19" s="327">
        <f t="shared" ca="1" si="81"/>
        <v>112.012738032</v>
      </c>
      <c r="EV19" s="327">
        <f t="shared" ca="1" si="81"/>
        <v>110.19044319299999</v>
      </c>
      <c r="EW19" s="327">
        <f t="shared" ca="1" si="81"/>
        <v>109.46873191509999</v>
      </c>
      <c r="EX19" s="327">
        <f t="shared" ca="1" si="81"/>
        <v>105.4814346979</v>
      </c>
      <c r="EY19" s="327">
        <f t="shared" ca="1" si="81"/>
        <v>107.95478180160001</v>
      </c>
      <c r="EZ19" s="327">
        <f t="shared" ca="1" si="81"/>
        <v>108.319064861</v>
      </c>
      <c r="FA19" s="327">
        <f t="shared" ca="1" si="81"/>
        <v>105.7790757075</v>
      </c>
      <c r="FB19" s="327">
        <f t="shared" ca="1" si="81"/>
        <v>108.6091741214</v>
      </c>
      <c r="FC19" s="327">
        <f t="shared" ca="1" si="81"/>
        <v>108.9990508835</v>
      </c>
      <c r="FD19" s="327">
        <f t="shared" ca="1" si="81"/>
        <v>111.4111700457</v>
      </c>
      <c r="FE19" s="327">
        <f t="shared" ca="1" si="81"/>
        <v>0</v>
      </c>
      <c r="FF19" s="327">
        <f t="shared" ca="1" si="81"/>
        <v>0</v>
      </c>
      <c r="FG19" s="327">
        <f t="shared" ca="1" si="82"/>
        <v>0</v>
      </c>
      <c r="FH19" s="327">
        <f t="shared" ca="1" si="82"/>
        <v>0</v>
      </c>
      <c r="FI19" s="327">
        <f t="shared" ca="1" si="82"/>
        <v>0</v>
      </c>
      <c r="FJ19" s="327">
        <f t="shared" ca="1" si="82"/>
        <v>0</v>
      </c>
      <c r="FK19" s="327">
        <f t="shared" ca="1" si="82"/>
        <v>0</v>
      </c>
      <c r="FL19" s="327">
        <f t="shared" ca="1" si="82"/>
        <v>0</v>
      </c>
      <c r="FM19" s="327">
        <f t="shared" ca="1" si="82"/>
        <v>0</v>
      </c>
      <c r="FN19" s="327">
        <f t="shared" ca="1" si="82"/>
        <v>0</v>
      </c>
      <c r="FO19" s="327">
        <f t="shared" ca="1" si="82"/>
        <v>0</v>
      </c>
      <c r="FP19" s="327">
        <f t="shared" ca="1" si="82"/>
        <v>0</v>
      </c>
    </row>
    <row r="20" spans="1:172" x14ac:dyDescent="0.2">
      <c r="A20" s="485" t="s">
        <v>180</v>
      </c>
      <c r="B20" s="325" t="s">
        <v>14</v>
      </c>
      <c r="C20" s="326">
        <f>Ponderadores!B19</f>
        <v>240174.372</v>
      </c>
      <c r="D20" s="325"/>
      <c r="E20" s="327">
        <f t="shared" ca="1" si="83"/>
        <v>74.599986928600003</v>
      </c>
      <c r="F20" s="327">
        <f t="shared" ca="1" si="83"/>
        <v>72.448995281199998</v>
      </c>
      <c r="G20" s="327">
        <f t="shared" ca="1" si="83"/>
        <v>80.047465086299994</v>
      </c>
      <c r="H20" s="327">
        <f t="shared" ca="1" si="89"/>
        <v>85.409939972900006</v>
      </c>
      <c r="I20" s="327">
        <f t="shared" ca="1" si="89"/>
        <v>87.788275273500005</v>
      </c>
      <c r="J20" s="327">
        <f t="shared" ca="1" si="89"/>
        <v>83.972040391700006</v>
      </c>
      <c r="K20" s="327">
        <f t="shared" ca="1" si="89"/>
        <v>86.911027593</v>
      </c>
      <c r="L20" s="327">
        <f t="shared" ca="1" si="89"/>
        <v>89.725693156199995</v>
      </c>
      <c r="M20" s="327">
        <f t="shared" ca="1" si="89"/>
        <v>77.203132973600006</v>
      </c>
      <c r="N20" s="327">
        <f t="shared" ca="1" si="89"/>
        <v>85.974741148000007</v>
      </c>
      <c r="O20" s="327">
        <f t="shared" ca="1" si="89"/>
        <v>82.7741758608</v>
      </c>
      <c r="P20" s="327">
        <f t="shared" ca="1" si="89"/>
        <v>76.041697394500005</v>
      </c>
      <c r="Q20" s="327">
        <f t="shared" ca="1" si="89"/>
        <v>72.832480747299996</v>
      </c>
      <c r="R20" s="327">
        <f t="shared" ca="1" si="89"/>
        <v>70.578128706200005</v>
      </c>
      <c r="S20" s="327">
        <f t="shared" ca="1" si="89"/>
        <v>83.840001446000002</v>
      </c>
      <c r="T20" s="327">
        <f t="shared" ca="1" si="89"/>
        <v>87.409641691199994</v>
      </c>
      <c r="U20" s="327">
        <f t="shared" ca="1" si="89"/>
        <v>92.003052931799999</v>
      </c>
      <c r="V20" s="327">
        <f t="shared" ca="1" si="89"/>
        <v>88.2081948246</v>
      </c>
      <c r="W20" s="327">
        <f t="shared" ca="1" si="89"/>
        <v>90.837577688300001</v>
      </c>
      <c r="X20" s="327">
        <f t="shared" ca="1" si="89"/>
        <v>90.249522853399995</v>
      </c>
      <c r="Y20" s="327">
        <f t="shared" ca="1" si="89"/>
        <v>83.1742604505</v>
      </c>
      <c r="Z20" s="327">
        <f t="shared" ca="1" si="89"/>
        <v>86.669209467200005</v>
      </c>
      <c r="AA20" s="327">
        <f t="shared" ca="1" si="89"/>
        <v>81.5907584622</v>
      </c>
      <c r="AB20" s="327">
        <f t="shared" ca="1" si="89"/>
        <v>83.999828395899996</v>
      </c>
      <c r="AC20" s="327">
        <f t="shared" ca="1" si="89"/>
        <v>74.028095901499995</v>
      </c>
      <c r="AD20" s="327">
        <f t="shared" ca="1" si="89"/>
        <v>72.456822951000007</v>
      </c>
      <c r="AE20" s="327">
        <f t="shared" ca="1" si="89"/>
        <v>83.872523737500003</v>
      </c>
      <c r="AF20" s="327">
        <f t="shared" ca="1" si="89"/>
        <v>86.962144155299995</v>
      </c>
      <c r="AG20" s="327">
        <f t="shared" ca="1" si="89"/>
        <v>92.450817368499997</v>
      </c>
      <c r="AH20" s="327">
        <f t="shared" ca="1" si="89"/>
        <v>88.2626080892</v>
      </c>
      <c r="AI20" s="327">
        <f t="shared" ca="1" si="89"/>
        <v>94.405526936000001</v>
      </c>
      <c r="AJ20" s="327">
        <f t="shared" ca="1" si="89"/>
        <v>94.188195288499998</v>
      </c>
      <c r="AK20" s="327">
        <f t="shared" ca="1" si="89"/>
        <v>91.629491180399995</v>
      </c>
      <c r="AL20" s="327">
        <f t="shared" ca="1" si="89"/>
        <v>93.601849950299993</v>
      </c>
      <c r="AM20" s="327">
        <f t="shared" ca="1" si="89"/>
        <v>90.226509627300004</v>
      </c>
      <c r="AN20" s="327">
        <f t="shared" ca="1" si="89"/>
        <v>90.512895115199996</v>
      </c>
      <c r="AO20" s="327">
        <f t="shared" ca="1" si="89"/>
        <v>78.061084789999995</v>
      </c>
      <c r="AP20" s="327">
        <f t="shared" ca="1" si="89"/>
        <v>81.475525515300006</v>
      </c>
      <c r="AQ20" s="327">
        <f t="shared" ca="1" si="89"/>
        <v>90.477729847600003</v>
      </c>
      <c r="AR20" s="327">
        <f t="shared" ca="1" si="89"/>
        <v>95.075275878400006</v>
      </c>
      <c r="AS20" s="327">
        <f t="shared" ca="1" si="89"/>
        <v>98.534197254600002</v>
      </c>
      <c r="AT20" s="327">
        <f t="shared" ca="1" si="89"/>
        <v>96.357031950299998</v>
      </c>
      <c r="AU20" s="327">
        <f t="shared" ca="1" si="89"/>
        <v>96.081310746300005</v>
      </c>
      <c r="AV20" s="327">
        <f t="shared" ca="1" si="89"/>
        <v>102.96331136409999</v>
      </c>
      <c r="AW20" s="327">
        <f t="shared" ca="1" si="89"/>
        <v>94.231447461000002</v>
      </c>
      <c r="AX20" s="327">
        <f t="shared" ca="1" si="89"/>
        <v>98.2571260526</v>
      </c>
      <c r="AY20" s="327">
        <f t="shared" ca="1" si="89"/>
        <v>93.986175161099993</v>
      </c>
      <c r="AZ20" s="327">
        <f t="shared" ca="1" si="89"/>
        <v>94.181604152299997</v>
      </c>
      <c r="BA20" s="327">
        <f t="shared" ca="1" si="89"/>
        <v>83.083091142699999</v>
      </c>
      <c r="BB20" s="327">
        <f t="shared" ca="1" si="89"/>
        <v>82.012560821999998</v>
      </c>
      <c r="BC20" s="327">
        <f t="shared" ca="1" si="89"/>
        <v>93.541192791399993</v>
      </c>
      <c r="BD20" s="327">
        <f t="shared" ca="1" si="89"/>
        <v>96.800027581600006</v>
      </c>
      <c r="BE20" s="327">
        <f t="shared" ca="1" si="89"/>
        <v>100.8336962393</v>
      </c>
      <c r="BF20" s="327">
        <f t="shared" ca="1" si="89"/>
        <v>102.1992305305</v>
      </c>
      <c r="BG20" s="327">
        <f t="shared" ca="1" si="89"/>
        <v>100.8290578371</v>
      </c>
      <c r="BH20" s="327">
        <f t="shared" ca="1" si="89"/>
        <v>105.0989621776</v>
      </c>
      <c r="BI20" s="327">
        <f t="shared" ca="1" si="89"/>
        <v>95.486045095700007</v>
      </c>
      <c r="BJ20" s="327">
        <f t="shared" ca="1" si="89"/>
        <v>100.19800731949999</v>
      </c>
      <c r="BK20" s="327">
        <f t="shared" ca="1" si="89"/>
        <v>101.1483171151</v>
      </c>
      <c r="BL20" s="327">
        <f t="shared" ca="1" si="89"/>
        <v>95.135353962500005</v>
      </c>
      <c r="BM20" s="327">
        <f t="shared" ca="1" si="89"/>
        <v>86.578537960299997</v>
      </c>
      <c r="BN20" s="327">
        <f t="shared" ca="1" si="89"/>
        <v>83.877520847599996</v>
      </c>
      <c r="BO20" s="327">
        <f t="shared" ca="1" si="89"/>
        <v>98.867971535699994</v>
      </c>
      <c r="BP20" s="327">
        <f t="shared" ca="1" si="89"/>
        <v>103.402393394</v>
      </c>
      <c r="BQ20" s="327">
        <f t="shared" ca="1" si="89"/>
        <v>108.4285673606</v>
      </c>
      <c r="BR20" s="327">
        <f t="shared" ca="1" si="89"/>
        <v>105.6764499192</v>
      </c>
      <c r="BS20" s="327">
        <f t="shared" ref="BS20:EF23" ca="1" si="90">+INDIRECT("DatosOri!"&amp;$A20&amp;BS$1)</f>
        <v>105.7075032316</v>
      </c>
      <c r="BT20" s="327">
        <f t="shared" ca="1" si="90"/>
        <v>109.4234614297</v>
      </c>
      <c r="BU20" s="327">
        <f t="shared" ca="1" si="90"/>
        <v>97.872700910299997</v>
      </c>
      <c r="BV20" s="327">
        <f t="shared" ca="1" si="90"/>
        <v>103.33513846699999</v>
      </c>
      <c r="BW20" s="327">
        <f t="shared" ca="1" si="90"/>
        <v>101.1849788904</v>
      </c>
      <c r="BX20" s="327">
        <f t="shared" ca="1" si="90"/>
        <v>95.644776053499996</v>
      </c>
      <c r="BY20" s="327">
        <f t="shared" ca="1" si="90"/>
        <v>89.373434930000002</v>
      </c>
      <c r="BZ20" s="327">
        <f t="shared" ca="1" si="90"/>
        <v>89.479904377899999</v>
      </c>
      <c r="CA20" s="327">
        <f t="shared" ca="1" si="90"/>
        <v>102.8386207617</v>
      </c>
      <c r="CB20" s="327">
        <f t="shared" ca="1" si="90"/>
        <v>104.53416024169999</v>
      </c>
      <c r="CC20" s="327">
        <f t="shared" ca="1" si="90"/>
        <v>108.9929837616</v>
      </c>
      <c r="CD20" s="327">
        <f t="shared" ca="1" si="90"/>
        <v>109.8109904359</v>
      </c>
      <c r="CE20" s="327">
        <f t="shared" ca="1" si="90"/>
        <v>111.71729183719999</v>
      </c>
      <c r="CF20" s="327">
        <f t="shared" ca="1" si="90"/>
        <v>110.32618583190001</v>
      </c>
      <c r="CG20" s="327">
        <f t="shared" ca="1" si="90"/>
        <v>103.19824126269999</v>
      </c>
      <c r="CH20" s="327">
        <f t="shared" ca="1" si="90"/>
        <v>109.03251020250001</v>
      </c>
      <c r="CI20" s="327">
        <f t="shared" ca="1" si="90"/>
        <v>101.248931906</v>
      </c>
      <c r="CJ20" s="327">
        <f t="shared" ca="1" si="90"/>
        <v>98.543093998100005</v>
      </c>
      <c r="CK20" s="327">
        <f t="shared" ca="1" si="90"/>
        <v>89.306887771600003</v>
      </c>
      <c r="CL20" s="327">
        <f t="shared" ca="1" si="90"/>
        <v>88.169226904400006</v>
      </c>
      <c r="CM20" s="327">
        <f t="shared" ca="1" si="90"/>
        <v>98.542625990000005</v>
      </c>
      <c r="CN20" s="327">
        <f t="shared" ca="1" si="90"/>
        <v>70.585891888800006</v>
      </c>
      <c r="CO20" s="327">
        <f t="shared" ca="1" si="90"/>
        <v>73.486032766999998</v>
      </c>
      <c r="CP20" s="327">
        <f t="shared" ca="1" si="90"/>
        <v>95.4382482356</v>
      </c>
      <c r="CQ20" s="327">
        <f t="shared" ca="1" si="90"/>
        <v>108.20434035389999</v>
      </c>
      <c r="CR20" s="327">
        <f t="shared" ca="1" si="90"/>
        <v>109.85134409210001</v>
      </c>
      <c r="CS20" s="327">
        <f t="shared" ca="1" si="90"/>
        <v>104.5295087782</v>
      </c>
      <c r="CT20" s="327">
        <f t="shared" ca="1" si="90"/>
        <v>108.37390465910001</v>
      </c>
      <c r="CU20" s="327">
        <f t="shared" ca="1" si="90"/>
        <v>104.32615689719999</v>
      </c>
      <c r="CV20" s="327">
        <f t="shared" ca="1" si="90"/>
        <v>98.214325009999996</v>
      </c>
      <c r="CW20" s="327">
        <f t="shared" ca="1" si="90"/>
        <v>89.718216064399996</v>
      </c>
      <c r="CX20" s="327">
        <f t="shared" ca="1" si="90"/>
        <v>84.311671830999998</v>
      </c>
      <c r="CY20" s="327">
        <f t="shared" ca="1" si="90"/>
        <v>102.48457219559999</v>
      </c>
      <c r="CZ20" s="327">
        <f t="shared" ca="1" si="90"/>
        <v>101.8768370497</v>
      </c>
      <c r="DA20" s="327">
        <f t="shared" ca="1" si="90"/>
        <v>105.9962567999</v>
      </c>
      <c r="DB20" s="327">
        <f t="shared" ca="1" si="90"/>
        <v>107.1797485356</v>
      </c>
      <c r="DC20" s="327">
        <f t="shared" ca="1" si="90"/>
        <v>109.8525088553</v>
      </c>
      <c r="DD20" s="327">
        <f t="shared" ca="1" si="90"/>
        <v>111.9385738191</v>
      </c>
      <c r="DE20" s="327">
        <f t="shared" ca="1" si="90"/>
        <v>107.61960943779999</v>
      </c>
      <c r="DF20" s="327">
        <f t="shared" ca="1" si="90"/>
        <v>108.28670656920001</v>
      </c>
      <c r="DG20" s="327">
        <f t="shared" ca="1" si="90"/>
        <v>108.7317975181</v>
      </c>
      <c r="DH20" s="327">
        <f t="shared" ca="1" si="90"/>
        <v>102.29070065960001</v>
      </c>
      <c r="DI20" s="327">
        <f t="shared" ca="1" si="90"/>
        <v>94.440995862700007</v>
      </c>
      <c r="DJ20" s="327">
        <f t="shared" ca="1" si="90"/>
        <v>93.804774706000003</v>
      </c>
      <c r="DK20" s="327">
        <f t="shared" ca="1" si="90"/>
        <v>107.08416777159999</v>
      </c>
      <c r="DL20" s="327">
        <f t="shared" ca="1" si="90"/>
        <v>107.148804165</v>
      </c>
      <c r="DM20" s="327">
        <f t="shared" ca="1" si="90"/>
        <v>113.1677783289</v>
      </c>
      <c r="DN20" s="327">
        <f t="shared" ca="1" si="90"/>
        <v>110.699941647</v>
      </c>
      <c r="DO20" s="327">
        <f t="shared" ca="1" si="90"/>
        <v>115.8060218097</v>
      </c>
      <c r="DP20" s="327">
        <f t="shared" ca="1" si="90"/>
        <v>119.1130853432</v>
      </c>
      <c r="DQ20" s="327">
        <f t="shared" ca="1" si="90"/>
        <v>110.9881189021</v>
      </c>
      <c r="DR20" s="327">
        <f t="shared" ca="1" si="90"/>
        <v>112.6427857387</v>
      </c>
      <c r="DS20" s="327">
        <f t="shared" ca="1" si="90"/>
        <v>110.03998015480001</v>
      </c>
      <c r="DT20" s="327">
        <f t="shared" ca="1" si="90"/>
        <v>104.1339409743</v>
      </c>
      <c r="DU20" s="327">
        <f t="shared" ca="1" si="90"/>
        <v>94.192523766299999</v>
      </c>
      <c r="DV20" s="327">
        <f t="shared" ca="1" si="90"/>
        <v>93.647616921999997</v>
      </c>
      <c r="DW20" s="327">
        <f t="shared" ca="1" si="90"/>
        <v>103.3682818921</v>
      </c>
      <c r="DX20" s="327">
        <f t="shared" ca="1" si="90"/>
        <v>102.543346375</v>
      </c>
      <c r="DY20" s="327">
        <f t="shared" ca="1" si="90"/>
        <v>108.2295345468</v>
      </c>
      <c r="DZ20" s="327">
        <f t="shared" ca="1" si="90"/>
        <v>105.8919469291</v>
      </c>
      <c r="EA20" s="327">
        <f t="shared" ca="1" si="90"/>
        <v>106.3343390349</v>
      </c>
      <c r="EB20" s="327">
        <f t="shared" ca="1" si="90"/>
        <v>109.307126419</v>
      </c>
      <c r="EC20" s="327">
        <f t="shared" ca="1" si="90"/>
        <v>108.5467820683</v>
      </c>
      <c r="ED20" s="327">
        <f t="shared" ca="1" si="90"/>
        <v>109.09672229740001</v>
      </c>
      <c r="EE20" s="327">
        <f t="shared" ca="1" si="85"/>
        <v>107.0983005872</v>
      </c>
      <c r="EF20" s="327">
        <f t="shared" ca="1" si="90"/>
        <v>99.941710736600001</v>
      </c>
      <c r="EG20" s="327">
        <f t="shared" ca="1" si="80"/>
        <v>96.159305586499997</v>
      </c>
      <c r="EH20" s="327">
        <f t="shared" ca="1" si="80"/>
        <v>97.447124345999995</v>
      </c>
      <c r="EI20" s="327">
        <f t="shared" ca="1" si="80"/>
        <v>102.43353060930001</v>
      </c>
      <c r="EJ20" s="327">
        <f t="shared" ca="1" si="80"/>
        <v>106.3553520004</v>
      </c>
      <c r="EK20" s="327">
        <f t="shared" ca="1" si="80"/>
        <v>111.6345016641</v>
      </c>
      <c r="EL20" s="327">
        <f t="shared" ca="1" si="80"/>
        <v>106.74593624800001</v>
      </c>
      <c r="EM20" s="327">
        <f t="shared" ca="1" si="80"/>
        <v>109.8661396235</v>
      </c>
      <c r="EN20" s="327">
        <f t="shared" ca="1" si="80"/>
        <v>110.771167758</v>
      </c>
      <c r="EO20" s="327">
        <f t="shared" ca="1" si="80"/>
        <v>106.7462784376</v>
      </c>
      <c r="EP20" s="327">
        <f t="shared" ca="1" si="80"/>
        <v>110.77328630620001</v>
      </c>
      <c r="EQ20" s="327">
        <f t="shared" ca="1" si="80"/>
        <v>105.2620325261</v>
      </c>
      <c r="ER20" s="327">
        <f t="shared" ca="1" si="80"/>
        <v>98.029710781199995</v>
      </c>
      <c r="ES20" s="327">
        <f t="shared" ca="1" si="81"/>
        <v>95.785068900599995</v>
      </c>
      <c r="ET20" s="327">
        <f t="shared" ca="1" si="81"/>
        <v>94.547703947399995</v>
      </c>
      <c r="EU20" s="327">
        <f t="shared" ca="1" si="81"/>
        <v>101.5467374461</v>
      </c>
      <c r="EV20" s="327">
        <f t="shared" ca="1" si="81"/>
        <v>105.7182622556</v>
      </c>
      <c r="EW20" s="327">
        <f t="shared" ca="1" si="81"/>
        <v>108.5948605741</v>
      </c>
      <c r="EX20" s="327">
        <f t="shared" ca="1" si="81"/>
        <v>105.8783994827</v>
      </c>
      <c r="EY20" s="327">
        <f t="shared" ca="1" si="81"/>
        <v>108.10990759560001</v>
      </c>
      <c r="EZ20" s="327">
        <f t="shared" ca="1" si="81"/>
        <v>107.1011360449</v>
      </c>
      <c r="FA20" s="327">
        <f t="shared" ca="1" si="81"/>
        <v>105.1691858307</v>
      </c>
      <c r="FB20" s="327">
        <f t="shared" ca="1" si="81"/>
        <v>110.9768606335</v>
      </c>
      <c r="FC20" s="327">
        <f t="shared" ca="1" si="81"/>
        <v>106.6367177656</v>
      </c>
      <c r="FD20" s="327">
        <f t="shared" ca="1" si="81"/>
        <v>98.796335926899999</v>
      </c>
      <c r="FE20" s="327">
        <f t="shared" ca="1" si="81"/>
        <v>0</v>
      </c>
      <c r="FF20" s="327">
        <f t="shared" ca="1" si="81"/>
        <v>0</v>
      </c>
      <c r="FG20" s="327">
        <f t="shared" ca="1" si="82"/>
        <v>0</v>
      </c>
      <c r="FH20" s="327">
        <f t="shared" ca="1" si="82"/>
        <v>0</v>
      </c>
      <c r="FI20" s="327">
        <f t="shared" ca="1" si="82"/>
        <v>0</v>
      </c>
      <c r="FJ20" s="327">
        <f t="shared" ca="1" si="82"/>
        <v>0</v>
      </c>
      <c r="FK20" s="327">
        <f t="shared" ca="1" si="82"/>
        <v>0</v>
      </c>
      <c r="FL20" s="327">
        <f t="shared" ca="1" si="82"/>
        <v>0</v>
      </c>
      <c r="FM20" s="327">
        <f t="shared" ca="1" si="82"/>
        <v>0</v>
      </c>
      <c r="FN20" s="327">
        <f t="shared" ca="1" si="82"/>
        <v>0</v>
      </c>
      <c r="FO20" s="327">
        <f t="shared" ca="1" si="82"/>
        <v>0</v>
      </c>
      <c r="FP20" s="327">
        <f t="shared" ca="1" si="82"/>
        <v>0</v>
      </c>
    </row>
    <row r="21" spans="1:172" x14ac:dyDescent="0.2">
      <c r="A21" s="485" t="s">
        <v>181</v>
      </c>
      <c r="B21" s="325" t="s">
        <v>15</v>
      </c>
      <c r="C21" s="326">
        <f>Ponderadores!B20</f>
        <v>32513.579000000002</v>
      </c>
      <c r="D21" s="325"/>
      <c r="E21" s="327">
        <f t="shared" ca="1" si="83"/>
        <v>91.391604683799997</v>
      </c>
      <c r="F21" s="327">
        <f t="shared" ca="1" si="83"/>
        <v>94.141938437799993</v>
      </c>
      <c r="G21" s="327">
        <f t="shared" ca="1" si="83"/>
        <v>91.892847484800001</v>
      </c>
      <c r="H21" s="327">
        <f t="shared" ref="H21:BS24" ca="1" si="91">+INDIRECT("DatosOri!"&amp;$A21&amp;H$1)</f>
        <v>96.825720339200004</v>
      </c>
      <c r="I21" s="327">
        <f t="shared" ca="1" si="91"/>
        <v>92.577165974699994</v>
      </c>
      <c r="J21" s="327">
        <f t="shared" ca="1" si="91"/>
        <v>95.424174288800003</v>
      </c>
      <c r="K21" s="327">
        <f t="shared" ca="1" si="91"/>
        <v>98.468170158800007</v>
      </c>
      <c r="L21" s="327">
        <f t="shared" ca="1" si="91"/>
        <v>99.364544703600004</v>
      </c>
      <c r="M21" s="327">
        <f t="shared" ca="1" si="91"/>
        <v>91.720656082800005</v>
      </c>
      <c r="N21" s="327">
        <f t="shared" ca="1" si="91"/>
        <v>102.3083553071</v>
      </c>
      <c r="O21" s="327">
        <f t="shared" ca="1" si="91"/>
        <v>94.7486071318</v>
      </c>
      <c r="P21" s="327">
        <f t="shared" ca="1" si="91"/>
        <v>83.442185167999995</v>
      </c>
      <c r="Q21" s="327">
        <f t="shared" ca="1" si="91"/>
        <v>87.715386847299996</v>
      </c>
      <c r="R21" s="327">
        <f t="shared" ca="1" si="91"/>
        <v>92.521884192100003</v>
      </c>
      <c r="S21" s="327">
        <f t="shared" ca="1" si="91"/>
        <v>99.521846396900003</v>
      </c>
      <c r="T21" s="327">
        <f t="shared" ca="1" si="91"/>
        <v>86.254773485000001</v>
      </c>
      <c r="U21" s="327">
        <f t="shared" ca="1" si="91"/>
        <v>92.664255369299994</v>
      </c>
      <c r="V21" s="327">
        <f t="shared" ca="1" si="91"/>
        <v>92.262930005399994</v>
      </c>
      <c r="W21" s="327">
        <f t="shared" ca="1" si="91"/>
        <v>101.0411888443</v>
      </c>
      <c r="X21" s="327">
        <f t="shared" ca="1" si="91"/>
        <v>101.2942884623</v>
      </c>
      <c r="Y21" s="327">
        <f t="shared" ca="1" si="91"/>
        <v>93.192223630399994</v>
      </c>
      <c r="Z21" s="327">
        <f t="shared" ca="1" si="91"/>
        <v>104.77378302469999</v>
      </c>
      <c r="AA21" s="327">
        <f t="shared" ca="1" si="91"/>
        <v>95.0483857782</v>
      </c>
      <c r="AB21" s="327">
        <f t="shared" ca="1" si="91"/>
        <v>85.689904180499994</v>
      </c>
      <c r="AC21" s="327">
        <f t="shared" ca="1" si="91"/>
        <v>89.819285829500004</v>
      </c>
      <c r="AD21" s="327">
        <f t="shared" ca="1" si="91"/>
        <v>94.400866082999997</v>
      </c>
      <c r="AE21" s="327">
        <f t="shared" ca="1" si="91"/>
        <v>102.86287412759999</v>
      </c>
      <c r="AF21" s="327">
        <f t="shared" ca="1" si="91"/>
        <v>96.406694101900001</v>
      </c>
      <c r="AG21" s="327">
        <f t="shared" ca="1" si="91"/>
        <v>98.352465494900002</v>
      </c>
      <c r="AH21" s="327">
        <f t="shared" ca="1" si="91"/>
        <v>100.28111874930001</v>
      </c>
      <c r="AI21" s="327">
        <f t="shared" ca="1" si="91"/>
        <v>107.3501222206</v>
      </c>
      <c r="AJ21" s="327">
        <f t="shared" ca="1" si="91"/>
        <v>104.37960178669999</v>
      </c>
      <c r="AK21" s="327">
        <f t="shared" ca="1" si="91"/>
        <v>101.7049356079</v>
      </c>
      <c r="AL21" s="327">
        <f t="shared" ca="1" si="91"/>
        <v>106.2277827992</v>
      </c>
      <c r="AM21" s="327">
        <f t="shared" ca="1" si="91"/>
        <v>98.4861188</v>
      </c>
      <c r="AN21" s="327">
        <f t="shared" ca="1" si="91"/>
        <v>86.693125242099995</v>
      </c>
      <c r="AO21" s="327">
        <f t="shared" ca="1" si="91"/>
        <v>91.598447250600003</v>
      </c>
      <c r="AP21" s="327">
        <f t="shared" ca="1" si="91"/>
        <v>99.466065011799998</v>
      </c>
      <c r="AQ21" s="327">
        <f t="shared" ca="1" si="91"/>
        <v>98.703495695699999</v>
      </c>
      <c r="AR21" s="327">
        <f t="shared" ca="1" si="91"/>
        <v>100.82877597940001</v>
      </c>
      <c r="AS21" s="327">
        <f t="shared" ca="1" si="91"/>
        <v>99.762460550200004</v>
      </c>
      <c r="AT21" s="327">
        <f t="shared" ca="1" si="91"/>
        <v>101.2637574841</v>
      </c>
      <c r="AU21" s="327">
        <f t="shared" ca="1" si="91"/>
        <v>105.1725169944</v>
      </c>
      <c r="AV21" s="327">
        <f t="shared" ca="1" si="91"/>
        <v>109.04703526519999</v>
      </c>
      <c r="AW21" s="327">
        <f t="shared" ca="1" si="91"/>
        <v>99.073273124300002</v>
      </c>
      <c r="AX21" s="327">
        <f t="shared" ca="1" si="91"/>
        <v>100.62136148579999</v>
      </c>
      <c r="AY21" s="327">
        <f t="shared" ca="1" si="91"/>
        <v>102.38996178879999</v>
      </c>
      <c r="AZ21" s="327">
        <f t="shared" ca="1" si="91"/>
        <v>83.193605408400003</v>
      </c>
      <c r="BA21" s="327">
        <f t="shared" ca="1" si="91"/>
        <v>94.644818470499999</v>
      </c>
      <c r="BB21" s="327">
        <f t="shared" ca="1" si="91"/>
        <v>96.365147594500002</v>
      </c>
      <c r="BC21" s="327">
        <f t="shared" ca="1" si="91"/>
        <v>106.7752423996</v>
      </c>
      <c r="BD21" s="327">
        <f t="shared" ca="1" si="91"/>
        <v>90.299248429399995</v>
      </c>
      <c r="BE21" s="327">
        <f t="shared" ca="1" si="91"/>
        <v>100.5440758062</v>
      </c>
      <c r="BF21" s="327">
        <f t="shared" ca="1" si="91"/>
        <v>101.0380398388</v>
      </c>
      <c r="BG21" s="327">
        <f t="shared" ca="1" si="91"/>
        <v>99.376273794699998</v>
      </c>
      <c r="BH21" s="327">
        <f t="shared" ca="1" si="91"/>
        <v>106.1072564896</v>
      </c>
      <c r="BI21" s="327">
        <f t="shared" ca="1" si="91"/>
        <v>96.628348733199999</v>
      </c>
      <c r="BJ21" s="327">
        <f t="shared" ca="1" si="91"/>
        <v>102.204781514</v>
      </c>
      <c r="BK21" s="327">
        <f t="shared" ca="1" si="91"/>
        <v>100.9632400226</v>
      </c>
      <c r="BL21" s="327">
        <f t="shared" ca="1" si="91"/>
        <v>80.623943193700001</v>
      </c>
      <c r="BM21" s="327">
        <f t="shared" ca="1" si="91"/>
        <v>91.922331944299998</v>
      </c>
      <c r="BN21" s="327">
        <f t="shared" ca="1" si="91"/>
        <v>98.759834851500003</v>
      </c>
      <c r="BO21" s="327">
        <f t="shared" ca="1" si="91"/>
        <v>101.7975110874</v>
      </c>
      <c r="BP21" s="327">
        <f t="shared" ca="1" si="91"/>
        <v>99.0296939901</v>
      </c>
      <c r="BQ21" s="327">
        <f t="shared" ca="1" si="91"/>
        <v>101.98763146660001</v>
      </c>
      <c r="BR21" s="327">
        <f t="shared" ca="1" si="91"/>
        <v>105.1592633397</v>
      </c>
      <c r="BS21" s="327">
        <f t="shared" ca="1" si="91"/>
        <v>104.081338117</v>
      </c>
      <c r="BT21" s="327">
        <f t="shared" ca="1" si="90"/>
        <v>106.7747884768</v>
      </c>
      <c r="BU21" s="327">
        <f t="shared" ca="1" si="90"/>
        <v>98.848138766999995</v>
      </c>
      <c r="BV21" s="327">
        <f t="shared" ca="1" si="90"/>
        <v>105.2241244339</v>
      </c>
      <c r="BW21" s="327">
        <f t="shared" ca="1" si="90"/>
        <v>101.7417154851</v>
      </c>
      <c r="BX21" s="327">
        <f t="shared" ca="1" si="90"/>
        <v>84.673628040500006</v>
      </c>
      <c r="BY21" s="327">
        <f t="shared" ca="1" si="90"/>
        <v>95.565647720699999</v>
      </c>
      <c r="BZ21" s="327">
        <f t="shared" ca="1" si="90"/>
        <v>94.775526881700003</v>
      </c>
      <c r="CA21" s="327">
        <f t="shared" ca="1" si="90"/>
        <v>99.379892844899999</v>
      </c>
      <c r="CB21" s="327">
        <f t="shared" ca="1" si="90"/>
        <v>89.411063108500002</v>
      </c>
      <c r="CC21" s="327">
        <f t="shared" ca="1" si="90"/>
        <v>96.570900302699997</v>
      </c>
      <c r="CD21" s="327">
        <f t="shared" ca="1" si="90"/>
        <v>103.27963418020001</v>
      </c>
      <c r="CE21" s="327">
        <f t="shared" ca="1" si="90"/>
        <v>99.726723394399997</v>
      </c>
      <c r="CF21" s="327">
        <f t="shared" ca="1" si="90"/>
        <v>96.373030361700003</v>
      </c>
      <c r="CG21" s="327">
        <f t="shared" ca="1" si="90"/>
        <v>91.219780936500001</v>
      </c>
      <c r="CH21" s="327">
        <f t="shared" ca="1" si="90"/>
        <v>101.5895747527</v>
      </c>
      <c r="CI21" s="327">
        <f t="shared" ca="1" si="90"/>
        <v>95.304514232599999</v>
      </c>
      <c r="CJ21" s="327">
        <f t="shared" ca="1" si="90"/>
        <v>75.519286089800005</v>
      </c>
      <c r="CK21" s="327">
        <f t="shared" ca="1" si="90"/>
        <v>85.684082389500006</v>
      </c>
      <c r="CL21" s="327">
        <f t="shared" ca="1" si="90"/>
        <v>89.271065472299995</v>
      </c>
      <c r="CM21" s="327">
        <f t="shared" ca="1" si="90"/>
        <v>93.022905380400005</v>
      </c>
      <c r="CN21" s="327">
        <f t="shared" ca="1" si="90"/>
        <v>26.9339182083</v>
      </c>
      <c r="CO21" s="327">
        <f t="shared" ca="1" si="90"/>
        <v>32.305358499500002</v>
      </c>
      <c r="CP21" s="327">
        <f t="shared" ca="1" si="90"/>
        <v>54.346338408299999</v>
      </c>
      <c r="CQ21" s="327">
        <f t="shared" ca="1" si="90"/>
        <v>69.986090576899997</v>
      </c>
      <c r="CR21" s="327">
        <f t="shared" ca="1" si="90"/>
        <v>74.756107723300005</v>
      </c>
      <c r="CS21" s="327">
        <f t="shared" ca="1" si="90"/>
        <v>79.713377825600006</v>
      </c>
      <c r="CT21" s="327">
        <f t="shared" ca="1" si="90"/>
        <v>87.326313097500005</v>
      </c>
      <c r="CU21" s="327">
        <f t="shared" ca="1" si="90"/>
        <v>82.908849096599994</v>
      </c>
      <c r="CV21" s="327">
        <f t="shared" ca="1" si="90"/>
        <v>79.0074517595</v>
      </c>
      <c r="CW21" s="327">
        <f t="shared" ca="1" si="90"/>
        <v>81.232457389100006</v>
      </c>
      <c r="CX21" s="327">
        <f t="shared" ca="1" si="90"/>
        <v>82.819214361600004</v>
      </c>
      <c r="CY21" s="327">
        <f t="shared" ca="1" si="90"/>
        <v>91.5593899104</v>
      </c>
      <c r="CZ21" s="327">
        <f t="shared" ca="1" si="90"/>
        <v>88.123846543900001</v>
      </c>
      <c r="DA21" s="327">
        <f t="shared" ca="1" si="90"/>
        <v>92.198288236500005</v>
      </c>
      <c r="DB21" s="327">
        <f t="shared" ca="1" si="90"/>
        <v>95.752728380999997</v>
      </c>
      <c r="DC21" s="327">
        <f t="shared" ca="1" si="90"/>
        <v>95.837353220099999</v>
      </c>
      <c r="DD21" s="327">
        <f t="shared" ca="1" si="90"/>
        <v>102.5293050922</v>
      </c>
      <c r="DE21" s="327">
        <f t="shared" ca="1" si="90"/>
        <v>99.912898107100006</v>
      </c>
      <c r="DF21" s="327">
        <f t="shared" ca="1" si="90"/>
        <v>103.6999856068</v>
      </c>
      <c r="DG21" s="327">
        <f t="shared" ca="1" si="90"/>
        <v>107.85758623930001</v>
      </c>
      <c r="DH21" s="327">
        <f t="shared" ca="1" si="90"/>
        <v>88.477516827800002</v>
      </c>
      <c r="DI21" s="327">
        <f t="shared" ca="1" si="90"/>
        <v>97.878658154799993</v>
      </c>
      <c r="DJ21" s="327">
        <f t="shared" ca="1" si="90"/>
        <v>97.116317649500004</v>
      </c>
      <c r="DK21" s="327">
        <f t="shared" ca="1" si="90"/>
        <v>104.84102621060001</v>
      </c>
      <c r="DL21" s="327">
        <f t="shared" ca="1" si="90"/>
        <v>89.986532623800002</v>
      </c>
      <c r="DM21" s="327">
        <f t="shared" ca="1" si="90"/>
        <v>98.168882554800007</v>
      </c>
      <c r="DN21" s="327">
        <f t="shared" ca="1" si="90"/>
        <v>98.737507001200001</v>
      </c>
      <c r="DO21" s="327">
        <f t="shared" ca="1" si="90"/>
        <v>95.374709171700005</v>
      </c>
      <c r="DP21" s="327">
        <f t="shared" ca="1" si="90"/>
        <v>101.3775052494</v>
      </c>
      <c r="DQ21" s="327">
        <f t="shared" ca="1" si="90"/>
        <v>93.102557385899999</v>
      </c>
      <c r="DR21" s="327">
        <f t="shared" ca="1" si="90"/>
        <v>95.981636703600003</v>
      </c>
      <c r="DS21" s="327">
        <f t="shared" ca="1" si="90"/>
        <v>91.124042587199995</v>
      </c>
      <c r="DT21" s="327">
        <f t="shared" ca="1" si="90"/>
        <v>70.8358149365</v>
      </c>
      <c r="DU21" s="327">
        <f t="shared" ca="1" si="90"/>
        <v>89.029776783000003</v>
      </c>
      <c r="DV21" s="327">
        <f t="shared" ca="1" si="90"/>
        <v>88.390395394799995</v>
      </c>
      <c r="DW21" s="327">
        <f t="shared" ca="1" si="90"/>
        <v>96.839357780599997</v>
      </c>
      <c r="DX21" s="327">
        <f t="shared" ca="1" si="90"/>
        <v>81.936238415899993</v>
      </c>
      <c r="DY21" s="327">
        <f t="shared" ca="1" si="90"/>
        <v>87.274524370699993</v>
      </c>
      <c r="DZ21" s="327">
        <f t="shared" ca="1" si="90"/>
        <v>89.202075241000003</v>
      </c>
      <c r="EA21" s="327">
        <f t="shared" ca="1" si="90"/>
        <v>84.816623321799995</v>
      </c>
      <c r="EB21" s="327">
        <f t="shared" ca="1" si="90"/>
        <v>90.541811757900007</v>
      </c>
      <c r="EC21" s="327">
        <f t="shared" ca="1" si="90"/>
        <v>89.201612706399999</v>
      </c>
      <c r="ED21" s="327">
        <f t="shared" ca="1" si="90"/>
        <v>91.183703825600006</v>
      </c>
      <c r="EE21" s="327">
        <f t="shared" ca="1" si="85"/>
        <v>84.465114600700005</v>
      </c>
      <c r="EF21" s="327">
        <f t="shared" ca="1" si="80"/>
        <v>64.282296768099997</v>
      </c>
      <c r="EG21" s="327">
        <f t="shared" ca="1" si="80"/>
        <v>79.897366227099994</v>
      </c>
      <c r="EH21" s="327">
        <f t="shared" ca="1" si="80"/>
        <v>81.185935318600002</v>
      </c>
      <c r="EI21" s="327">
        <f t="shared" ca="1" si="80"/>
        <v>82.625252379900004</v>
      </c>
      <c r="EJ21" s="327">
        <f t="shared" ca="1" si="80"/>
        <v>82.537185343600001</v>
      </c>
      <c r="EK21" s="327">
        <f t="shared" ca="1" si="80"/>
        <v>79.851796062700004</v>
      </c>
      <c r="EL21" s="327">
        <f t="shared" ca="1" si="80"/>
        <v>81.288346176900006</v>
      </c>
      <c r="EM21" s="327">
        <f t="shared" ca="1" si="80"/>
        <v>84.904725556700001</v>
      </c>
      <c r="EN21" s="327">
        <f t="shared" ca="1" si="80"/>
        <v>86.434980016500006</v>
      </c>
      <c r="EO21" s="327">
        <f t="shared" ca="1" si="80"/>
        <v>85.252166663500006</v>
      </c>
      <c r="EP21" s="327">
        <f t="shared" ca="1" si="80"/>
        <v>86.602670765599996</v>
      </c>
      <c r="EQ21" s="327">
        <f t="shared" ca="1" si="80"/>
        <v>80.524412111499998</v>
      </c>
      <c r="ER21" s="327">
        <f t="shared" ca="1" si="80"/>
        <v>65.819309439500003</v>
      </c>
      <c r="ES21" s="327">
        <f t="shared" ca="1" si="81"/>
        <v>76.521433662000007</v>
      </c>
      <c r="ET21" s="327">
        <f t="shared" ca="1" si="81"/>
        <v>78.500279829199997</v>
      </c>
      <c r="EU21" s="327">
        <f t="shared" ca="1" si="81"/>
        <v>83.716600717700004</v>
      </c>
      <c r="EV21" s="327">
        <f t="shared" ca="1" si="81"/>
        <v>74.484289816499995</v>
      </c>
      <c r="EW21" s="327">
        <f t="shared" ca="1" si="81"/>
        <v>73.775662821099999</v>
      </c>
      <c r="EX21" s="327">
        <f t="shared" ca="1" si="81"/>
        <v>76.736961895500002</v>
      </c>
      <c r="EY21" s="327">
        <f t="shared" ca="1" si="81"/>
        <v>76.797001797500002</v>
      </c>
      <c r="EZ21" s="327">
        <f t="shared" ca="1" si="81"/>
        <v>76.649732529299996</v>
      </c>
      <c r="FA21" s="327">
        <f t="shared" ca="1" si="81"/>
        <v>79.759198319800007</v>
      </c>
      <c r="FB21" s="327">
        <f t="shared" ca="1" si="81"/>
        <v>86.372093806699993</v>
      </c>
      <c r="FC21" s="327">
        <f t="shared" ca="1" si="81"/>
        <v>76.951651952299997</v>
      </c>
      <c r="FD21" s="327">
        <f t="shared" ca="1" si="81"/>
        <v>63.736307419699997</v>
      </c>
      <c r="FE21" s="327">
        <f t="shared" ca="1" si="81"/>
        <v>0</v>
      </c>
      <c r="FF21" s="327">
        <f t="shared" ca="1" si="81"/>
        <v>0</v>
      </c>
      <c r="FG21" s="327">
        <f t="shared" ca="1" si="82"/>
        <v>0</v>
      </c>
      <c r="FH21" s="327">
        <f t="shared" ca="1" si="82"/>
        <v>0</v>
      </c>
      <c r="FI21" s="327">
        <f t="shared" ca="1" si="82"/>
        <v>0</v>
      </c>
      <c r="FJ21" s="327">
        <f t="shared" ca="1" si="82"/>
        <v>0</v>
      </c>
      <c r="FK21" s="327">
        <f t="shared" ca="1" si="82"/>
        <v>0</v>
      </c>
      <c r="FL21" s="327">
        <f t="shared" ca="1" si="82"/>
        <v>0</v>
      </c>
      <c r="FM21" s="327">
        <f t="shared" ca="1" si="82"/>
        <v>0</v>
      </c>
      <c r="FN21" s="327">
        <f t="shared" ca="1" si="82"/>
        <v>0</v>
      </c>
      <c r="FO21" s="327">
        <f t="shared" ca="1" si="82"/>
        <v>0</v>
      </c>
      <c r="FP21" s="327">
        <f t="shared" ca="1" si="82"/>
        <v>0</v>
      </c>
    </row>
    <row r="22" spans="1:172" x14ac:dyDescent="0.2">
      <c r="A22" s="485" t="s">
        <v>182</v>
      </c>
      <c r="B22" s="325" t="s">
        <v>16</v>
      </c>
      <c r="C22" s="326">
        <f>Ponderadores!B21</f>
        <v>17328.629000000001</v>
      </c>
      <c r="D22" s="325"/>
      <c r="E22" s="327">
        <f t="shared" ca="1" si="83"/>
        <v>77.216510627800005</v>
      </c>
      <c r="F22" s="327">
        <f t="shared" ca="1" si="83"/>
        <v>84.400198794299996</v>
      </c>
      <c r="G22" s="327">
        <f t="shared" ca="1" si="83"/>
        <v>81.825591124200002</v>
      </c>
      <c r="H22" s="327">
        <f t="shared" ca="1" si="91"/>
        <v>98.224747789999995</v>
      </c>
      <c r="I22" s="327">
        <f t="shared" ca="1" si="91"/>
        <v>96.694065281199997</v>
      </c>
      <c r="J22" s="327">
        <f t="shared" ca="1" si="91"/>
        <v>91.553951475600002</v>
      </c>
      <c r="K22" s="327">
        <f t="shared" ca="1" si="91"/>
        <v>94.079693195999994</v>
      </c>
      <c r="L22" s="327">
        <f t="shared" ca="1" si="91"/>
        <v>98.576793185599996</v>
      </c>
      <c r="M22" s="327">
        <f t="shared" ca="1" si="91"/>
        <v>98.149838239100006</v>
      </c>
      <c r="N22" s="327">
        <f t="shared" ca="1" si="91"/>
        <v>95.653732531100005</v>
      </c>
      <c r="O22" s="327">
        <f t="shared" ca="1" si="91"/>
        <v>82.724556936499994</v>
      </c>
      <c r="P22" s="327">
        <f t="shared" ca="1" si="91"/>
        <v>77.019983834200005</v>
      </c>
      <c r="Q22" s="327">
        <f t="shared" ca="1" si="91"/>
        <v>82.290039764499994</v>
      </c>
      <c r="R22" s="327">
        <f t="shared" ca="1" si="91"/>
        <v>86.796702559099998</v>
      </c>
      <c r="S22" s="327">
        <f t="shared" ca="1" si="91"/>
        <v>90.230943332300001</v>
      </c>
      <c r="T22" s="327">
        <f t="shared" ca="1" si="91"/>
        <v>91.147143084199996</v>
      </c>
      <c r="U22" s="327">
        <f t="shared" ca="1" si="91"/>
        <v>95.226360701100006</v>
      </c>
      <c r="V22" s="327">
        <f t="shared" ca="1" si="91"/>
        <v>95.088737156600004</v>
      </c>
      <c r="W22" s="327">
        <f t="shared" ca="1" si="91"/>
        <v>95.491621011500001</v>
      </c>
      <c r="X22" s="327">
        <f t="shared" ca="1" si="91"/>
        <v>98.648298175299999</v>
      </c>
      <c r="Y22" s="327">
        <f t="shared" ca="1" si="91"/>
        <v>102.0724635349</v>
      </c>
      <c r="Z22" s="327">
        <f t="shared" ca="1" si="91"/>
        <v>104.0372316381</v>
      </c>
      <c r="AA22" s="327">
        <f t="shared" ca="1" si="91"/>
        <v>91.790725603499993</v>
      </c>
      <c r="AB22" s="327">
        <f t="shared" ca="1" si="91"/>
        <v>89.390867395399994</v>
      </c>
      <c r="AC22" s="327">
        <f t="shared" ca="1" si="91"/>
        <v>87.020094112600006</v>
      </c>
      <c r="AD22" s="327">
        <f t="shared" ca="1" si="91"/>
        <v>87.273221923199998</v>
      </c>
      <c r="AE22" s="327">
        <f t="shared" ca="1" si="91"/>
        <v>92.824056199099999</v>
      </c>
      <c r="AF22" s="327">
        <f t="shared" ca="1" si="91"/>
        <v>100.72574602909999</v>
      </c>
      <c r="AG22" s="327">
        <f t="shared" ca="1" si="91"/>
        <v>105.27397484310001</v>
      </c>
      <c r="AH22" s="327">
        <f t="shared" ca="1" si="91"/>
        <v>106.9564022184</v>
      </c>
      <c r="AI22" s="327">
        <f t="shared" ca="1" si="91"/>
        <v>99.375245072699997</v>
      </c>
      <c r="AJ22" s="327">
        <f t="shared" ca="1" si="91"/>
        <v>105.28382568400001</v>
      </c>
      <c r="AK22" s="327">
        <f t="shared" ca="1" si="91"/>
        <v>110.6379124592</v>
      </c>
      <c r="AL22" s="327">
        <f t="shared" ca="1" si="91"/>
        <v>106.3807991211</v>
      </c>
      <c r="AM22" s="327">
        <f t="shared" ca="1" si="91"/>
        <v>97.599956037599995</v>
      </c>
      <c r="AN22" s="327">
        <f t="shared" ca="1" si="91"/>
        <v>93.214825622999996</v>
      </c>
      <c r="AO22" s="327">
        <f t="shared" ca="1" si="91"/>
        <v>95.511981090299997</v>
      </c>
      <c r="AP22" s="327">
        <f t="shared" ca="1" si="91"/>
        <v>102.3731491181</v>
      </c>
      <c r="AQ22" s="327">
        <f t="shared" ca="1" si="91"/>
        <v>102.0436938356</v>
      </c>
      <c r="AR22" s="327">
        <f t="shared" ca="1" si="91"/>
        <v>107.4342607459</v>
      </c>
      <c r="AS22" s="327">
        <f t="shared" ca="1" si="91"/>
        <v>109.7792231566</v>
      </c>
      <c r="AT22" s="327">
        <f t="shared" ca="1" si="91"/>
        <v>109.0168014062</v>
      </c>
      <c r="AU22" s="327">
        <f t="shared" ca="1" si="91"/>
        <v>98.347984645799997</v>
      </c>
      <c r="AV22" s="327">
        <f t="shared" ca="1" si="91"/>
        <v>108.7140155176</v>
      </c>
      <c r="AW22" s="327">
        <f t="shared" ca="1" si="91"/>
        <v>109.9279999924</v>
      </c>
      <c r="AX22" s="327">
        <f t="shared" ca="1" si="91"/>
        <v>104.57448999899999</v>
      </c>
      <c r="AY22" s="327">
        <f t="shared" ca="1" si="91"/>
        <v>102.4660960148</v>
      </c>
      <c r="AZ22" s="327">
        <f t="shared" ca="1" si="91"/>
        <v>91.7212484999</v>
      </c>
      <c r="BA22" s="327">
        <f t="shared" ca="1" si="91"/>
        <v>86.438863517000001</v>
      </c>
      <c r="BB22" s="327">
        <f t="shared" ca="1" si="91"/>
        <v>81.143649646</v>
      </c>
      <c r="BC22" s="327">
        <f t="shared" ca="1" si="91"/>
        <v>92.319845565199998</v>
      </c>
      <c r="BD22" s="327">
        <f t="shared" ca="1" si="91"/>
        <v>83.587579144800003</v>
      </c>
      <c r="BE22" s="327">
        <f t="shared" ca="1" si="91"/>
        <v>99.658065495100004</v>
      </c>
      <c r="BF22" s="327">
        <f t="shared" ca="1" si="91"/>
        <v>96.8383350501</v>
      </c>
      <c r="BG22" s="327">
        <f t="shared" ca="1" si="91"/>
        <v>87.143256683299995</v>
      </c>
      <c r="BH22" s="327">
        <f t="shared" ca="1" si="91"/>
        <v>96.162527113600007</v>
      </c>
      <c r="BI22" s="327">
        <f t="shared" ca="1" si="91"/>
        <v>103.2703827556</v>
      </c>
      <c r="BJ22" s="327">
        <f t="shared" ca="1" si="91"/>
        <v>103.2034077556</v>
      </c>
      <c r="BK22" s="327">
        <f t="shared" ca="1" si="91"/>
        <v>94.106853061500004</v>
      </c>
      <c r="BL22" s="327">
        <f t="shared" ca="1" si="91"/>
        <v>87.336274465700001</v>
      </c>
      <c r="BM22" s="327">
        <f t="shared" ca="1" si="91"/>
        <v>89.356344552099998</v>
      </c>
      <c r="BN22" s="327">
        <f t="shared" ca="1" si="91"/>
        <v>84.507318590099999</v>
      </c>
      <c r="BO22" s="327">
        <f t="shared" ca="1" si="91"/>
        <v>90.857484951399996</v>
      </c>
      <c r="BP22" s="327">
        <f t="shared" ca="1" si="91"/>
        <v>95.323599999099997</v>
      </c>
      <c r="BQ22" s="327">
        <f t="shared" ca="1" si="91"/>
        <v>97.814564297100006</v>
      </c>
      <c r="BR22" s="327">
        <f t="shared" ca="1" si="91"/>
        <v>106.39814339350001</v>
      </c>
      <c r="BS22" s="327">
        <f t="shared" ca="1" si="91"/>
        <v>97.334297844899993</v>
      </c>
      <c r="BT22" s="327">
        <f t="shared" ca="1" si="90"/>
        <v>112.52883123639999</v>
      </c>
      <c r="BU22" s="327">
        <f t="shared" ca="1" si="90"/>
        <v>114.7835015072</v>
      </c>
      <c r="BV22" s="327">
        <f t="shared" ca="1" si="90"/>
        <v>110.7412343135</v>
      </c>
      <c r="BW22" s="327">
        <f t="shared" ca="1" si="90"/>
        <v>103.8222929632</v>
      </c>
      <c r="BX22" s="327">
        <f t="shared" ca="1" si="90"/>
        <v>96.532386351499994</v>
      </c>
      <c r="BY22" s="327">
        <f t="shared" ca="1" si="90"/>
        <v>95.0722183038</v>
      </c>
      <c r="BZ22" s="327">
        <f t="shared" ca="1" si="90"/>
        <v>89.524078617300006</v>
      </c>
      <c r="CA22" s="327">
        <f t="shared" ca="1" si="90"/>
        <v>95.191815100100001</v>
      </c>
      <c r="CB22" s="327">
        <f t="shared" ca="1" si="90"/>
        <v>100.2389899897</v>
      </c>
      <c r="CC22" s="327">
        <f t="shared" ca="1" si="90"/>
        <v>102.25369648109999</v>
      </c>
      <c r="CD22" s="327">
        <f t="shared" ca="1" si="90"/>
        <v>106.2539746195</v>
      </c>
      <c r="CE22" s="327">
        <f t="shared" ca="1" si="90"/>
        <v>94.2410546654</v>
      </c>
      <c r="CF22" s="327">
        <f t="shared" ca="1" si="90"/>
        <v>109.94800513360001</v>
      </c>
      <c r="CG22" s="327">
        <f t="shared" ca="1" si="90"/>
        <v>113.635477374</v>
      </c>
      <c r="CH22" s="327">
        <f t="shared" ca="1" si="90"/>
        <v>113.5681143681</v>
      </c>
      <c r="CI22" s="327">
        <f t="shared" ca="1" si="90"/>
        <v>101.6021068463</v>
      </c>
      <c r="CJ22" s="327">
        <f t="shared" ca="1" si="90"/>
        <v>92.858034880399998</v>
      </c>
      <c r="CK22" s="327">
        <f t="shared" ca="1" si="90"/>
        <v>90.647810358800001</v>
      </c>
      <c r="CL22" s="327">
        <f t="shared" ca="1" si="90"/>
        <v>88.806287509100002</v>
      </c>
      <c r="CM22" s="327">
        <f t="shared" ca="1" si="90"/>
        <v>95.932205383199999</v>
      </c>
      <c r="CN22" s="327">
        <f t="shared" ca="1" si="90"/>
        <v>64.154605285399995</v>
      </c>
      <c r="CO22" s="327">
        <f t="shared" ca="1" si="90"/>
        <v>74.208899204299996</v>
      </c>
      <c r="CP22" s="327">
        <f t="shared" ca="1" si="90"/>
        <v>99.364443252599997</v>
      </c>
      <c r="CQ22" s="327">
        <f t="shared" ca="1" si="90"/>
        <v>89.648389845500006</v>
      </c>
      <c r="CR22" s="327">
        <f t="shared" ca="1" si="90"/>
        <v>112.5187279516</v>
      </c>
      <c r="CS22" s="327">
        <f t="shared" ca="1" si="90"/>
        <v>119.6600905489</v>
      </c>
      <c r="CT22" s="327">
        <f t="shared" ca="1" si="90"/>
        <v>116.0023749728</v>
      </c>
      <c r="CU22" s="327">
        <f t="shared" ca="1" si="90"/>
        <v>103.81814769419999</v>
      </c>
      <c r="CV22" s="327">
        <f t="shared" ca="1" si="90"/>
        <v>98.224350611299997</v>
      </c>
      <c r="CW22" s="327">
        <f t="shared" ca="1" si="90"/>
        <v>91.963714984999996</v>
      </c>
      <c r="CX22" s="327">
        <f t="shared" ca="1" si="90"/>
        <v>95.259668758399997</v>
      </c>
      <c r="CY22" s="327">
        <f t="shared" ca="1" si="90"/>
        <v>107.6073756844</v>
      </c>
      <c r="CZ22" s="327">
        <f t="shared" ca="1" si="90"/>
        <v>104.08776663499999</v>
      </c>
      <c r="DA22" s="327">
        <f t="shared" ca="1" si="90"/>
        <v>112.5699563772</v>
      </c>
      <c r="DB22" s="327">
        <f t="shared" ca="1" si="90"/>
        <v>114.76204596949999</v>
      </c>
      <c r="DC22" s="327">
        <f t="shared" ca="1" si="90"/>
        <v>102.21226437759999</v>
      </c>
      <c r="DD22" s="327">
        <f t="shared" ca="1" si="90"/>
        <v>114.8151289132</v>
      </c>
      <c r="DE22" s="327">
        <f t="shared" ca="1" si="90"/>
        <v>119.0469454384</v>
      </c>
      <c r="DF22" s="327">
        <f t="shared" ca="1" si="90"/>
        <v>110.67400069990001</v>
      </c>
      <c r="DG22" s="327">
        <f t="shared" ca="1" si="90"/>
        <v>102.869741631</v>
      </c>
      <c r="DH22" s="327">
        <f t="shared" ca="1" si="90"/>
        <v>102.4796545506</v>
      </c>
      <c r="DI22" s="327">
        <f t="shared" ca="1" si="90"/>
        <v>88.547145700000002</v>
      </c>
      <c r="DJ22" s="327">
        <f t="shared" ca="1" si="90"/>
        <v>90.342615085800006</v>
      </c>
      <c r="DK22" s="327">
        <f t="shared" ca="1" si="90"/>
        <v>101.9559206448</v>
      </c>
      <c r="DL22" s="327">
        <f t="shared" ca="1" si="90"/>
        <v>96.363030185599996</v>
      </c>
      <c r="DM22" s="327">
        <f t="shared" ca="1" si="90"/>
        <v>108.4724979643</v>
      </c>
      <c r="DN22" s="327">
        <f t="shared" ca="1" si="90"/>
        <v>105.6900802042</v>
      </c>
      <c r="DO22" s="327">
        <f t="shared" ca="1" si="90"/>
        <v>94.696722827800002</v>
      </c>
      <c r="DP22" s="327">
        <f t="shared" ca="1" si="90"/>
        <v>106.7981205981</v>
      </c>
      <c r="DQ22" s="327">
        <f t="shared" ca="1" si="90"/>
        <v>108.6774279622</v>
      </c>
      <c r="DR22" s="327">
        <f t="shared" ca="1" si="90"/>
        <v>101.9292104405</v>
      </c>
      <c r="DS22" s="327">
        <f t="shared" ca="1" si="90"/>
        <v>98.225314748200006</v>
      </c>
      <c r="DT22" s="327">
        <f t="shared" ca="1" si="90"/>
        <v>98.1579437953</v>
      </c>
      <c r="DU22" s="327">
        <f t="shared" ca="1" si="90"/>
        <v>88.689703421399997</v>
      </c>
      <c r="DV22" s="327">
        <f t="shared" ca="1" si="90"/>
        <v>86.965431444299995</v>
      </c>
      <c r="DW22" s="327">
        <f t="shared" ca="1" si="90"/>
        <v>94.183950850800002</v>
      </c>
      <c r="DX22" s="327">
        <f t="shared" ca="1" si="90"/>
        <v>94.174508688900005</v>
      </c>
      <c r="DY22" s="327">
        <f t="shared" ca="1" si="90"/>
        <v>104.48782560790001</v>
      </c>
      <c r="DZ22" s="327">
        <f t="shared" ca="1" si="90"/>
        <v>108.45647405850001</v>
      </c>
      <c r="EA22" s="327">
        <f t="shared" ca="1" si="90"/>
        <v>92.709518123099997</v>
      </c>
      <c r="EB22" s="327">
        <f t="shared" ca="1" si="90"/>
        <v>101.805699903</v>
      </c>
      <c r="EC22" s="327">
        <f t="shared" ca="1" si="90"/>
        <v>109.9667633998</v>
      </c>
      <c r="ED22" s="327">
        <f t="shared" ca="1" si="90"/>
        <v>103.91460479280001</v>
      </c>
      <c r="EE22" s="327">
        <f t="shared" ca="1" si="85"/>
        <v>96.232729170900001</v>
      </c>
      <c r="EF22" s="327">
        <f t="shared" ca="1" si="80"/>
        <v>91.157477957300003</v>
      </c>
      <c r="EG22" s="327">
        <f t="shared" ca="1" si="80"/>
        <v>86.742450816300007</v>
      </c>
      <c r="EH22" s="327">
        <f t="shared" ca="1" si="80"/>
        <v>83.532696681700003</v>
      </c>
      <c r="EI22" s="327">
        <f t="shared" ca="1" si="80"/>
        <v>87.295994900599993</v>
      </c>
      <c r="EJ22" s="327">
        <f t="shared" ca="1" si="80"/>
        <v>97.011625566099994</v>
      </c>
      <c r="EK22" s="327">
        <f t="shared" ca="1" si="80"/>
        <v>100.6017145456</v>
      </c>
      <c r="EL22" s="327">
        <f t="shared" ca="1" si="80"/>
        <v>97.349102189000007</v>
      </c>
      <c r="EM22" s="327">
        <f t="shared" ca="1" si="80"/>
        <v>90.505881081699997</v>
      </c>
      <c r="EN22" s="327">
        <f t="shared" ca="1" si="80"/>
        <v>99.390509159900006</v>
      </c>
      <c r="EO22" s="327">
        <f t="shared" ca="1" si="80"/>
        <v>102.6654086858</v>
      </c>
      <c r="EP22" s="327">
        <f t="shared" ca="1" si="80"/>
        <v>98.130679090300006</v>
      </c>
      <c r="EQ22" s="327">
        <f t="shared" ca="1" si="80"/>
        <v>92.5812376712</v>
      </c>
      <c r="ER22" s="327">
        <f t="shared" ca="1" si="80"/>
        <v>88.7994529793</v>
      </c>
      <c r="ES22" s="327">
        <f t="shared" ca="1" si="81"/>
        <v>84.977218551199996</v>
      </c>
      <c r="ET22" s="327">
        <f t="shared" ca="1" si="81"/>
        <v>81.7233721562</v>
      </c>
      <c r="EU22" s="327">
        <f t="shared" ca="1" si="81"/>
        <v>89.551941483700006</v>
      </c>
      <c r="EV22" s="327">
        <f t="shared" ca="1" si="81"/>
        <v>94.467770946100003</v>
      </c>
      <c r="EW22" s="327">
        <f t="shared" ca="1" si="81"/>
        <v>99.592801163299995</v>
      </c>
      <c r="EX22" s="327">
        <f t="shared" ca="1" si="81"/>
        <v>99.184063031400001</v>
      </c>
      <c r="EY22" s="327">
        <f t="shared" ca="1" si="81"/>
        <v>89.2834824002</v>
      </c>
      <c r="EZ22" s="327">
        <f t="shared" ca="1" si="81"/>
        <v>97.479950328000001</v>
      </c>
      <c r="FA22" s="327">
        <f t="shared" ca="1" si="81"/>
        <v>103.1096152616</v>
      </c>
      <c r="FB22" s="327">
        <f t="shared" ca="1" si="81"/>
        <v>96.331982593299998</v>
      </c>
      <c r="FC22" s="327">
        <f t="shared" ca="1" si="81"/>
        <v>88.108878549500005</v>
      </c>
      <c r="FD22" s="327">
        <f t="shared" ca="1" si="81"/>
        <v>86.784970579200007</v>
      </c>
      <c r="FE22" s="327">
        <f t="shared" ca="1" si="81"/>
        <v>0</v>
      </c>
      <c r="FF22" s="327">
        <f t="shared" ca="1" si="81"/>
        <v>0</v>
      </c>
      <c r="FG22" s="327">
        <f t="shared" ca="1" si="82"/>
        <v>0</v>
      </c>
      <c r="FH22" s="327">
        <f t="shared" ca="1" si="82"/>
        <v>0</v>
      </c>
      <c r="FI22" s="327">
        <f t="shared" ca="1" si="82"/>
        <v>0</v>
      </c>
      <c r="FJ22" s="327">
        <f t="shared" ca="1" si="82"/>
        <v>0</v>
      </c>
      <c r="FK22" s="327">
        <f t="shared" ca="1" si="82"/>
        <v>0</v>
      </c>
      <c r="FL22" s="327">
        <f t="shared" ca="1" si="82"/>
        <v>0</v>
      </c>
      <c r="FM22" s="327">
        <f t="shared" ca="1" si="82"/>
        <v>0</v>
      </c>
      <c r="FN22" s="327">
        <f t="shared" ca="1" si="82"/>
        <v>0</v>
      </c>
      <c r="FO22" s="327">
        <f t="shared" ca="1" si="82"/>
        <v>0</v>
      </c>
      <c r="FP22" s="327">
        <f t="shared" ca="1" si="82"/>
        <v>0</v>
      </c>
    </row>
    <row r="23" spans="1:172" x14ac:dyDescent="0.2">
      <c r="A23" s="485" t="s">
        <v>183</v>
      </c>
      <c r="B23" s="325" t="s">
        <v>17</v>
      </c>
      <c r="C23" s="326">
        <f>Ponderadores!B22</f>
        <v>71182.811000000002</v>
      </c>
      <c r="D23" s="325"/>
      <c r="E23" s="327">
        <f t="shared" ca="1" si="83"/>
        <v>80.603363760999997</v>
      </c>
      <c r="F23" s="327">
        <f t="shared" ca="1" si="83"/>
        <v>86.179974901999998</v>
      </c>
      <c r="G23" s="327">
        <f t="shared" ca="1" si="83"/>
        <v>85.6001215414</v>
      </c>
      <c r="H23" s="327">
        <f t="shared" ca="1" si="91"/>
        <v>91.6085912697</v>
      </c>
      <c r="I23" s="327">
        <f t="shared" ca="1" si="91"/>
        <v>89.755069897300004</v>
      </c>
      <c r="J23" s="327">
        <f t="shared" ca="1" si="91"/>
        <v>91.480465881800001</v>
      </c>
      <c r="K23" s="327">
        <f t="shared" ca="1" si="91"/>
        <v>102.6399975819</v>
      </c>
      <c r="L23" s="327">
        <f t="shared" ca="1" si="91"/>
        <v>99.470153152500004</v>
      </c>
      <c r="M23" s="327">
        <f t="shared" ca="1" si="91"/>
        <v>98.707339222800002</v>
      </c>
      <c r="N23" s="327">
        <f t="shared" ca="1" si="91"/>
        <v>108.480441934</v>
      </c>
      <c r="O23" s="327">
        <f t="shared" ca="1" si="91"/>
        <v>96.408660257199998</v>
      </c>
      <c r="P23" s="327">
        <f t="shared" ca="1" si="91"/>
        <v>92.492255668599995</v>
      </c>
      <c r="Q23" s="327">
        <f t="shared" ca="1" si="91"/>
        <v>88.509076490200002</v>
      </c>
      <c r="R23" s="327">
        <f t="shared" ca="1" si="91"/>
        <v>90.344064725099997</v>
      </c>
      <c r="S23" s="327">
        <f t="shared" ca="1" si="91"/>
        <v>95.671962512899995</v>
      </c>
      <c r="T23" s="327">
        <f t="shared" ca="1" si="91"/>
        <v>87.141186448200003</v>
      </c>
      <c r="U23" s="327">
        <f t="shared" ca="1" si="91"/>
        <v>90.993838885399995</v>
      </c>
      <c r="V23" s="327">
        <f t="shared" ca="1" si="91"/>
        <v>95.133434367800007</v>
      </c>
      <c r="W23" s="327">
        <f t="shared" ca="1" si="91"/>
        <v>101.71086267920001</v>
      </c>
      <c r="X23" s="327">
        <f t="shared" ca="1" si="91"/>
        <v>98.092207949200002</v>
      </c>
      <c r="Y23" s="327">
        <f t="shared" ca="1" si="91"/>
        <v>102.86144369679999</v>
      </c>
      <c r="Z23" s="327">
        <f t="shared" ca="1" si="91"/>
        <v>106.3563074695</v>
      </c>
      <c r="AA23" s="327">
        <f t="shared" ca="1" si="91"/>
        <v>96.443421558300003</v>
      </c>
      <c r="AB23" s="327">
        <f t="shared" ca="1" si="91"/>
        <v>89.740937675500007</v>
      </c>
      <c r="AC23" s="327">
        <f t="shared" ca="1" si="91"/>
        <v>83.981719618100001</v>
      </c>
      <c r="AD23" s="327">
        <f t="shared" ca="1" si="91"/>
        <v>89.873731542000002</v>
      </c>
      <c r="AE23" s="327">
        <f t="shared" ca="1" si="91"/>
        <v>96.691202773399993</v>
      </c>
      <c r="AF23" s="327">
        <f t="shared" ca="1" si="91"/>
        <v>91.788524949000006</v>
      </c>
      <c r="AG23" s="327">
        <f t="shared" ca="1" si="91"/>
        <v>93.874297491899995</v>
      </c>
      <c r="AH23" s="327">
        <f t="shared" ca="1" si="91"/>
        <v>96.397249794499999</v>
      </c>
      <c r="AI23" s="327">
        <f t="shared" ca="1" si="91"/>
        <v>108.7261362333</v>
      </c>
      <c r="AJ23" s="327">
        <f t="shared" ca="1" si="91"/>
        <v>102.07269911189999</v>
      </c>
      <c r="AK23" s="327">
        <f t="shared" ca="1" si="91"/>
        <v>109.7383682741</v>
      </c>
      <c r="AL23" s="327">
        <f t="shared" ca="1" si="91"/>
        <v>112.9427263705</v>
      </c>
      <c r="AM23" s="327">
        <f t="shared" ca="1" si="91"/>
        <v>101.3116032089</v>
      </c>
      <c r="AN23" s="327">
        <f t="shared" ca="1" si="91"/>
        <v>96.466761079500003</v>
      </c>
      <c r="AO23" s="327">
        <f t="shared" ca="1" si="91"/>
        <v>88.230045091500003</v>
      </c>
      <c r="AP23" s="327">
        <f t="shared" ca="1" si="91"/>
        <v>96.794514731700005</v>
      </c>
      <c r="AQ23" s="327">
        <f t="shared" ca="1" si="91"/>
        <v>95.365496452599999</v>
      </c>
      <c r="AR23" s="327">
        <f t="shared" ca="1" si="91"/>
        <v>96.132949096700003</v>
      </c>
      <c r="AS23" s="327">
        <f t="shared" ca="1" si="91"/>
        <v>96.544244012999997</v>
      </c>
      <c r="AT23" s="327">
        <f t="shared" ca="1" si="91"/>
        <v>97.700086983000006</v>
      </c>
      <c r="AU23" s="327">
        <f t="shared" ca="1" si="91"/>
        <v>99.754600318900003</v>
      </c>
      <c r="AV23" s="327">
        <f t="shared" ca="1" si="91"/>
        <v>101.3931294865</v>
      </c>
      <c r="AW23" s="327">
        <f t="shared" ca="1" si="91"/>
        <v>105.51234233309999</v>
      </c>
      <c r="AX23" s="327">
        <f t="shared" ca="1" si="91"/>
        <v>105.86010521350001</v>
      </c>
      <c r="AY23" s="327">
        <f t="shared" ca="1" si="91"/>
        <v>102.39979113210001</v>
      </c>
      <c r="AZ23" s="327">
        <f t="shared" ca="1" si="91"/>
        <v>92.213725214899995</v>
      </c>
      <c r="BA23" s="327">
        <f t="shared" ca="1" si="91"/>
        <v>92.842536368200001</v>
      </c>
      <c r="BB23" s="327">
        <f t="shared" ca="1" si="91"/>
        <v>97.088523819800002</v>
      </c>
      <c r="BC23" s="327">
        <f t="shared" ca="1" si="91"/>
        <v>100.9323471675</v>
      </c>
      <c r="BD23" s="327">
        <f t="shared" ca="1" si="91"/>
        <v>89.289597282299994</v>
      </c>
      <c r="BE23" s="327">
        <f t="shared" ca="1" si="91"/>
        <v>101.0576183478</v>
      </c>
      <c r="BF23" s="327">
        <f t="shared" ca="1" si="91"/>
        <v>98.456151754800004</v>
      </c>
      <c r="BG23" s="327">
        <f t="shared" ca="1" si="91"/>
        <v>99.786649788399998</v>
      </c>
      <c r="BH23" s="327">
        <f t="shared" ca="1" si="91"/>
        <v>102.5331744519</v>
      </c>
      <c r="BI23" s="327">
        <f t="shared" ca="1" si="91"/>
        <v>99.692489230000007</v>
      </c>
      <c r="BJ23" s="327">
        <f t="shared" ca="1" si="91"/>
        <v>104.87593978370001</v>
      </c>
      <c r="BK23" s="327">
        <f t="shared" ca="1" si="91"/>
        <v>101.8331649334</v>
      </c>
      <c r="BL23" s="327">
        <f t="shared" ca="1" si="91"/>
        <v>92.348032844599999</v>
      </c>
      <c r="BM23" s="327">
        <f t="shared" ca="1" si="91"/>
        <v>90.322907141499996</v>
      </c>
      <c r="BN23" s="327">
        <f t="shared" ca="1" si="91"/>
        <v>93.652088946000006</v>
      </c>
      <c r="BO23" s="327">
        <f t="shared" ca="1" si="91"/>
        <v>96.2766838979</v>
      </c>
      <c r="BP23" s="327">
        <f t="shared" ca="1" si="91"/>
        <v>99.162508561400003</v>
      </c>
      <c r="BQ23" s="327">
        <f t="shared" ca="1" si="91"/>
        <v>99.986282715100003</v>
      </c>
      <c r="BR23" s="327">
        <f t="shared" ca="1" si="91"/>
        <v>103.1078746539</v>
      </c>
      <c r="BS23" s="327">
        <f t="shared" ca="1" si="91"/>
        <v>101.37563863699999</v>
      </c>
      <c r="BT23" s="327">
        <f t="shared" ca="1" si="90"/>
        <v>105.01129973499999</v>
      </c>
      <c r="BU23" s="327">
        <f t="shared" ca="1" si="90"/>
        <v>104.1210288602</v>
      </c>
      <c r="BV23" s="327">
        <f t="shared" ca="1" si="90"/>
        <v>109.87881223879999</v>
      </c>
      <c r="BW23" s="327">
        <f t="shared" ca="1" si="90"/>
        <v>105.373654293</v>
      </c>
      <c r="BX23" s="327">
        <f t="shared" ca="1" si="90"/>
        <v>91.731220320199995</v>
      </c>
      <c r="BY23" s="327">
        <f t="shared" ca="1" si="90"/>
        <v>93.7316010925</v>
      </c>
      <c r="BZ23" s="327">
        <f t="shared" ca="1" si="90"/>
        <v>95.243242633199998</v>
      </c>
      <c r="CA23" s="327">
        <f t="shared" ca="1" si="90"/>
        <v>98.846925885100006</v>
      </c>
      <c r="CB23" s="327">
        <f t="shared" ca="1" si="90"/>
        <v>96.441119461400007</v>
      </c>
      <c r="CC23" s="327">
        <f t="shared" ca="1" si="90"/>
        <v>95.504454428499997</v>
      </c>
      <c r="CD23" s="327">
        <f t="shared" ca="1" si="90"/>
        <v>100.75113289150001</v>
      </c>
      <c r="CE23" s="327">
        <f t="shared" ca="1" si="90"/>
        <v>100.5903792819</v>
      </c>
      <c r="CF23" s="327">
        <f t="shared" ca="1" si="90"/>
        <v>98.121105766300005</v>
      </c>
      <c r="CG23" s="327">
        <f t="shared" ca="1" si="90"/>
        <v>97.246279383000001</v>
      </c>
      <c r="CH23" s="327">
        <f t="shared" ca="1" si="90"/>
        <v>103.7102365858</v>
      </c>
      <c r="CI23" s="327">
        <f t="shared" ca="1" si="90"/>
        <v>101.4466646903</v>
      </c>
      <c r="CJ23" s="327">
        <f t="shared" ca="1" si="90"/>
        <v>90.002291067100003</v>
      </c>
      <c r="CK23" s="327">
        <f t="shared" ca="1" si="90"/>
        <v>85.512058445199997</v>
      </c>
      <c r="CL23" s="327">
        <f t="shared" ca="1" si="90"/>
        <v>89.9251824599</v>
      </c>
      <c r="CM23" s="327">
        <f t="shared" ca="1" si="90"/>
        <v>88.387613693000006</v>
      </c>
      <c r="CN23" s="327">
        <f t="shared" ca="1" si="90"/>
        <v>45.603916189400003</v>
      </c>
      <c r="CO23" s="327">
        <f t="shared" ca="1" si="90"/>
        <v>52.464046307399997</v>
      </c>
      <c r="CP23" s="327">
        <f t="shared" ca="1" si="90"/>
        <v>65.354166559199996</v>
      </c>
      <c r="CQ23" s="327">
        <f t="shared" ca="1" si="90"/>
        <v>73.869141779900005</v>
      </c>
      <c r="CR23" s="327">
        <f t="shared" ca="1" si="90"/>
        <v>78.8207078147</v>
      </c>
      <c r="CS23" s="327">
        <f t="shared" ca="1" si="90"/>
        <v>82.822815259199999</v>
      </c>
      <c r="CT23" s="327">
        <f t="shared" ca="1" si="90"/>
        <v>85.132454774799996</v>
      </c>
      <c r="CU23" s="327">
        <f t="shared" ca="1" si="90"/>
        <v>82.325266924499999</v>
      </c>
      <c r="CV23" s="327">
        <f t="shared" ca="1" si="90"/>
        <v>77.367546606199994</v>
      </c>
      <c r="CW23" s="327">
        <f t="shared" ca="1" si="90"/>
        <v>71.831409620800002</v>
      </c>
      <c r="CX23" s="327">
        <f t="shared" ca="1" si="90"/>
        <v>76.466359307900007</v>
      </c>
      <c r="CY23" s="327">
        <f t="shared" ca="1" si="90"/>
        <v>87.572107835699995</v>
      </c>
      <c r="CZ23" s="327">
        <f t="shared" ca="1" si="90"/>
        <v>81.088701585699994</v>
      </c>
      <c r="DA23" s="327">
        <f t="shared" ca="1" si="90"/>
        <v>85.585319486900005</v>
      </c>
      <c r="DB23" s="327">
        <f t="shared" ca="1" si="90"/>
        <v>85.224711660599993</v>
      </c>
      <c r="DC23" s="327">
        <f t="shared" ca="1" si="90"/>
        <v>83.924863012700001</v>
      </c>
      <c r="DD23" s="327">
        <f t="shared" ca="1" si="90"/>
        <v>85.422374697099997</v>
      </c>
      <c r="DE23" s="327">
        <f t="shared" ca="1" si="90"/>
        <v>88.130345306500004</v>
      </c>
      <c r="DF23" s="327">
        <f t="shared" ca="1" si="90"/>
        <v>91.611521719899997</v>
      </c>
      <c r="DG23" s="327">
        <f t="shared" ca="1" si="90"/>
        <v>90.129396320200001</v>
      </c>
      <c r="DH23" s="327">
        <f t="shared" ca="1" si="90"/>
        <v>82.837713586800007</v>
      </c>
      <c r="DI23" s="327">
        <f t="shared" ca="1" si="90"/>
        <v>76.429789720800002</v>
      </c>
      <c r="DJ23" s="327">
        <f t="shared" ca="1" si="90"/>
        <v>81.740990957700006</v>
      </c>
      <c r="DK23" s="327">
        <f t="shared" ca="1" si="90"/>
        <v>90.365619246400001</v>
      </c>
      <c r="DL23" s="327">
        <f t="shared" ca="1" si="90"/>
        <v>84.175956662499999</v>
      </c>
      <c r="DM23" s="327">
        <f t="shared" ca="1" si="90"/>
        <v>90.731291682899993</v>
      </c>
      <c r="DN23" s="327">
        <f t="shared" ca="1" si="90"/>
        <v>90.277440245099996</v>
      </c>
      <c r="DO23" s="327">
        <f t="shared" ca="1" si="90"/>
        <v>86.871391403700002</v>
      </c>
      <c r="DP23" s="327">
        <f t="shared" ca="1" si="90"/>
        <v>93.960019590800002</v>
      </c>
      <c r="DQ23" s="327">
        <f t="shared" ca="1" si="90"/>
        <v>92.57474465</v>
      </c>
      <c r="DR23" s="327">
        <f t="shared" ca="1" si="90"/>
        <v>94.177781813500005</v>
      </c>
      <c r="DS23" s="327">
        <f t="shared" ca="1" si="90"/>
        <v>89.692067557000001</v>
      </c>
      <c r="DT23" s="327">
        <f t="shared" ca="1" si="90"/>
        <v>76.1692174481</v>
      </c>
      <c r="DU23" s="327">
        <f t="shared" ca="1" si="90"/>
        <v>76.112489764100005</v>
      </c>
      <c r="DV23" s="327">
        <f t="shared" ca="1" si="90"/>
        <v>75.1402012068</v>
      </c>
      <c r="DW23" s="327">
        <f t="shared" ca="1" si="90"/>
        <v>83.082623881999993</v>
      </c>
      <c r="DX23" s="327">
        <f t="shared" ca="1" si="90"/>
        <v>76.846766196800004</v>
      </c>
      <c r="DY23" s="327">
        <f t="shared" ca="1" si="90"/>
        <v>81.761124157400005</v>
      </c>
      <c r="DZ23" s="327">
        <f t="shared" ca="1" si="90"/>
        <v>85.075360235100007</v>
      </c>
      <c r="EA23" s="327">
        <f t="shared" ca="1" si="90"/>
        <v>78.540530189899997</v>
      </c>
      <c r="EB23" s="327">
        <f t="shared" ca="1" si="90"/>
        <v>88.265717259699997</v>
      </c>
      <c r="EC23" s="327">
        <f t="shared" ca="1" si="90"/>
        <v>85.605332134500003</v>
      </c>
      <c r="ED23" s="327">
        <f t="shared" ca="1" si="90"/>
        <v>90.548291001199999</v>
      </c>
      <c r="EE23" s="327">
        <f t="shared" ca="1" si="85"/>
        <v>87.479137658499994</v>
      </c>
      <c r="EF23" s="327">
        <f t="shared" ca="1" si="85"/>
        <v>70.135727439999997</v>
      </c>
      <c r="EG23" s="327">
        <f t="shared" ref="EF23:EU38" ca="1" si="92">+INDIRECT("DatosOri!"&amp;$A23&amp;EG$1)</f>
        <v>73.936865190999995</v>
      </c>
      <c r="EH23" s="327">
        <f t="shared" ca="1" si="92"/>
        <v>68.981591965299998</v>
      </c>
      <c r="EI23" s="327">
        <f t="shared" ca="1" si="92"/>
        <v>69.696871922699998</v>
      </c>
      <c r="EJ23" s="327">
        <f t="shared" ca="1" si="92"/>
        <v>73.296206777400002</v>
      </c>
      <c r="EK23" s="327">
        <f t="shared" ca="1" si="92"/>
        <v>72.797001566500001</v>
      </c>
      <c r="EL23" s="327">
        <f t="shared" ca="1" si="92"/>
        <v>75.304157587999995</v>
      </c>
      <c r="EM23" s="327">
        <f t="shared" ca="1" si="92"/>
        <v>76.479412089099995</v>
      </c>
      <c r="EN23" s="327">
        <f t="shared" ca="1" si="92"/>
        <v>80.201873439799996</v>
      </c>
      <c r="EO23" s="327">
        <f t="shared" ca="1" si="92"/>
        <v>79.609004904800003</v>
      </c>
      <c r="EP23" s="327">
        <f t="shared" ca="1" si="92"/>
        <v>82.024125981099999</v>
      </c>
      <c r="EQ23" s="327">
        <f t="shared" ca="1" si="92"/>
        <v>75.678176146400006</v>
      </c>
      <c r="ER23" s="327">
        <f t="shared" ca="1" si="92"/>
        <v>65.340045473900005</v>
      </c>
      <c r="ES23" s="327">
        <f t="shared" ca="1" si="92"/>
        <v>67.908358813000007</v>
      </c>
      <c r="ET23" s="327">
        <f t="shared" ca="1" si="92"/>
        <v>66.691423392600001</v>
      </c>
      <c r="EU23" s="327">
        <f t="shared" ca="1" si="92"/>
        <v>69.034088176899999</v>
      </c>
      <c r="EV23" s="327">
        <f t="shared" ref="ES23:FH38" ca="1" si="93">+INDIRECT("DatosOri!"&amp;$A23&amp;EV$1)</f>
        <v>65.839547730299998</v>
      </c>
      <c r="EW23" s="327">
        <f t="shared" ca="1" si="93"/>
        <v>68.823397356699999</v>
      </c>
      <c r="EX23" s="327">
        <f t="shared" ca="1" si="93"/>
        <v>67.619693638200005</v>
      </c>
      <c r="EY23" s="327">
        <f t="shared" ca="1" si="93"/>
        <v>69.068607873299996</v>
      </c>
      <c r="EZ23" s="327">
        <f t="shared" ca="1" si="93"/>
        <v>71.347517811700001</v>
      </c>
      <c r="FA23" s="327">
        <f t="shared" ca="1" si="93"/>
        <v>73.6921628833</v>
      </c>
      <c r="FB23" s="327">
        <f t="shared" ca="1" si="93"/>
        <v>80.598461483799994</v>
      </c>
      <c r="FC23" s="327">
        <f t="shared" ca="1" si="93"/>
        <v>73.237019092699995</v>
      </c>
      <c r="FD23" s="327">
        <f t="shared" ca="1" si="93"/>
        <v>60.638926609999999</v>
      </c>
      <c r="FE23" s="327">
        <f t="shared" ca="1" si="93"/>
        <v>0</v>
      </c>
      <c r="FF23" s="327">
        <f t="shared" ca="1" si="93"/>
        <v>0</v>
      </c>
      <c r="FG23" s="327">
        <f t="shared" ca="1" si="93"/>
        <v>0</v>
      </c>
      <c r="FH23" s="327">
        <f t="shared" ca="1" si="93"/>
        <v>0</v>
      </c>
      <c r="FI23" s="327">
        <f t="shared" ref="FG23:FP38" ca="1" si="94">+INDIRECT("DatosOri!"&amp;$A23&amp;FI$1)</f>
        <v>0</v>
      </c>
      <c r="FJ23" s="327">
        <f t="shared" ca="1" si="94"/>
        <v>0</v>
      </c>
      <c r="FK23" s="327">
        <f t="shared" ca="1" si="94"/>
        <v>0</v>
      </c>
      <c r="FL23" s="327">
        <f t="shared" ca="1" si="94"/>
        <v>0</v>
      </c>
      <c r="FM23" s="327">
        <f t="shared" ca="1" si="94"/>
        <v>0</v>
      </c>
      <c r="FN23" s="327">
        <f t="shared" ca="1" si="94"/>
        <v>0</v>
      </c>
      <c r="FO23" s="327">
        <f t="shared" ca="1" si="94"/>
        <v>0</v>
      </c>
      <c r="FP23" s="327">
        <f t="shared" ca="1" si="94"/>
        <v>0</v>
      </c>
    </row>
    <row r="24" spans="1:172" x14ac:dyDescent="0.2">
      <c r="A24" s="485" t="s">
        <v>184</v>
      </c>
      <c r="B24" s="325" t="s">
        <v>18</v>
      </c>
      <c r="C24" s="326">
        <f>Ponderadores!B23</f>
        <v>31436.956999999999</v>
      </c>
      <c r="D24" s="325"/>
      <c r="E24" s="327">
        <f t="shared" ca="1" si="83"/>
        <v>100.61751761470001</v>
      </c>
      <c r="F24" s="327">
        <f t="shared" ca="1" si="83"/>
        <v>99.554232409400001</v>
      </c>
      <c r="G24" s="327">
        <f t="shared" ca="1" si="83"/>
        <v>103.65713634150001</v>
      </c>
      <c r="H24" s="327">
        <f t="shared" ca="1" si="91"/>
        <v>102.3564195913</v>
      </c>
      <c r="I24" s="327">
        <f t="shared" ca="1" si="91"/>
        <v>105.8918221532</v>
      </c>
      <c r="J24" s="327">
        <f t="shared" ca="1" si="91"/>
        <v>103.9476254675</v>
      </c>
      <c r="K24" s="327">
        <f t="shared" ca="1" si="91"/>
        <v>108.1185765343</v>
      </c>
      <c r="L24" s="327">
        <f t="shared" ca="1" si="91"/>
        <v>103.9147933804</v>
      </c>
      <c r="M24" s="327">
        <f t="shared" ca="1" si="91"/>
        <v>102.86830086080001</v>
      </c>
      <c r="N24" s="327">
        <f t="shared" ca="1" si="91"/>
        <v>114.9816901797</v>
      </c>
      <c r="O24" s="327">
        <f t="shared" ca="1" si="91"/>
        <v>105.5962534459</v>
      </c>
      <c r="P24" s="327">
        <f t="shared" ca="1" si="91"/>
        <v>85.492075411200005</v>
      </c>
      <c r="Q24" s="327">
        <f t="shared" ca="1" si="91"/>
        <v>94.731636241999993</v>
      </c>
      <c r="R24" s="327">
        <f t="shared" ca="1" si="91"/>
        <v>99.496930214800003</v>
      </c>
      <c r="S24" s="327">
        <f t="shared" ca="1" si="91"/>
        <v>114.9826893086</v>
      </c>
      <c r="T24" s="327">
        <f t="shared" ca="1" si="91"/>
        <v>99.159739397600006</v>
      </c>
      <c r="U24" s="327">
        <f t="shared" ca="1" si="91"/>
        <v>104.0039581496</v>
      </c>
      <c r="V24" s="327">
        <f t="shared" ca="1" si="91"/>
        <v>106.963488676</v>
      </c>
      <c r="W24" s="327">
        <f t="shared" ca="1" si="91"/>
        <v>117.2044881974</v>
      </c>
      <c r="X24" s="327">
        <f t="shared" ca="1" si="91"/>
        <v>109.3286681826</v>
      </c>
      <c r="Y24" s="327">
        <f t="shared" ca="1" si="91"/>
        <v>112.6566188116</v>
      </c>
      <c r="Z24" s="327">
        <f t="shared" ca="1" si="91"/>
        <v>117.10930753949999</v>
      </c>
      <c r="AA24" s="327">
        <f t="shared" ca="1" si="91"/>
        <v>108.9029982994</v>
      </c>
      <c r="AB24" s="327">
        <f t="shared" ca="1" si="91"/>
        <v>96.234203364199999</v>
      </c>
      <c r="AC24" s="327">
        <f t="shared" ca="1" si="91"/>
        <v>97.826892146000006</v>
      </c>
      <c r="AD24" s="327">
        <f t="shared" ca="1" si="91"/>
        <v>104.1716827954</v>
      </c>
      <c r="AE24" s="327">
        <f t="shared" ca="1" si="91"/>
        <v>119.4405889053</v>
      </c>
      <c r="AF24" s="327">
        <f t="shared" ca="1" si="91"/>
        <v>101.5279960598</v>
      </c>
      <c r="AG24" s="327">
        <f t="shared" ca="1" si="91"/>
        <v>107.778845721</v>
      </c>
      <c r="AH24" s="327">
        <f t="shared" ca="1" si="91"/>
        <v>112.8540443711</v>
      </c>
      <c r="AI24" s="327">
        <f t="shared" ca="1" si="91"/>
        <v>111.6149590505</v>
      </c>
      <c r="AJ24" s="327">
        <f t="shared" ca="1" si="91"/>
        <v>109.69968041689999</v>
      </c>
      <c r="AK24" s="327">
        <f t="shared" ca="1" si="91"/>
        <v>111.0832750885</v>
      </c>
      <c r="AL24" s="327">
        <f t="shared" ca="1" si="91"/>
        <v>114.0220850358</v>
      </c>
      <c r="AM24" s="327">
        <f t="shared" ca="1" si="91"/>
        <v>109.54885756029999</v>
      </c>
      <c r="AN24" s="327">
        <f t="shared" ca="1" si="91"/>
        <v>95.897393865799998</v>
      </c>
      <c r="AO24" s="327">
        <f t="shared" ca="1" si="91"/>
        <v>96.741981808899993</v>
      </c>
      <c r="AP24" s="327">
        <f t="shared" ca="1" si="91"/>
        <v>103.1927829839</v>
      </c>
      <c r="AQ24" s="327">
        <f t="shared" ca="1" si="91"/>
        <v>109.7561977363</v>
      </c>
      <c r="AR24" s="327">
        <f t="shared" ca="1" si="91"/>
        <v>105.05307339559999</v>
      </c>
      <c r="AS24" s="327">
        <f t="shared" ca="1" si="91"/>
        <v>107.3425838883</v>
      </c>
      <c r="AT24" s="327">
        <f t="shared" ca="1" si="91"/>
        <v>107.30610753960001</v>
      </c>
      <c r="AU24" s="327">
        <f t="shared" ca="1" si="91"/>
        <v>103.1449613515</v>
      </c>
      <c r="AV24" s="327">
        <f t="shared" ca="1" si="91"/>
        <v>107.59711414740001</v>
      </c>
      <c r="AW24" s="327">
        <f t="shared" ca="1" si="91"/>
        <v>102.5649842214</v>
      </c>
      <c r="AX24" s="327">
        <f t="shared" ca="1" si="91"/>
        <v>104.0516185928</v>
      </c>
      <c r="AY24" s="327">
        <f t="shared" ca="1" si="91"/>
        <v>107.0903655804</v>
      </c>
      <c r="AZ24" s="327">
        <f t="shared" ca="1" si="91"/>
        <v>90.895993926100005</v>
      </c>
      <c r="BA24" s="327">
        <f t="shared" ca="1" si="91"/>
        <v>96.434361801799994</v>
      </c>
      <c r="BB24" s="327">
        <f t="shared" ca="1" si="91"/>
        <v>98.117736486699997</v>
      </c>
      <c r="BC24" s="327">
        <f t="shared" ca="1" si="91"/>
        <v>110.13106255140001</v>
      </c>
      <c r="BD24" s="327">
        <f t="shared" ca="1" si="91"/>
        <v>90.456366256099997</v>
      </c>
      <c r="BE24" s="327">
        <f t="shared" ca="1" si="91"/>
        <v>103.4033835688</v>
      </c>
      <c r="BF24" s="327">
        <f t="shared" ca="1" si="91"/>
        <v>102.4728776387</v>
      </c>
      <c r="BG24" s="327">
        <f t="shared" ca="1" si="91"/>
        <v>102.6369376697</v>
      </c>
      <c r="BH24" s="327">
        <f t="shared" ca="1" si="91"/>
        <v>104.0897256327</v>
      </c>
      <c r="BI24" s="327">
        <f t="shared" ca="1" si="91"/>
        <v>100.5268512244</v>
      </c>
      <c r="BJ24" s="327">
        <f t="shared" ca="1" si="91"/>
        <v>103.5783042755</v>
      </c>
      <c r="BK24" s="327">
        <f t="shared" ca="1" si="91"/>
        <v>102.79725527630001</v>
      </c>
      <c r="BL24" s="327">
        <f t="shared" ca="1" si="91"/>
        <v>91.059201150600003</v>
      </c>
      <c r="BM24" s="327">
        <f t="shared" ca="1" si="91"/>
        <v>91.070901521400003</v>
      </c>
      <c r="BN24" s="327">
        <f t="shared" ca="1" si="91"/>
        <v>94.728508196899995</v>
      </c>
      <c r="BO24" s="327">
        <f t="shared" ca="1" si="91"/>
        <v>99.132268944200007</v>
      </c>
      <c r="BP24" s="327">
        <f t="shared" ca="1" si="91"/>
        <v>97.828992337700001</v>
      </c>
      <c r="BQ24" s="327">
        <f t="shared" ca="1" si="91"/>
        <v>106.33087784849999</v>
      </c>
      <c r="BR24" s="327">
        <f t="shared" ca="1" si="91"/>
        <v>104.39744799189999</v>
      </c>
      <c r="BS24" s="327">
        <f t="shared" ref="BS24:EF27" ca="1" si="95">+INDIRECT("DatosOri!"&amp;$A24&amp;BS$1)</f>
        <v>104.5768438122</v>
      </c>
      <c r="BT24" s="327">
        <f t="shared" ca="1" si="95"/>
        <v>106.8997429211</v>
      </c>
      <c r="BU24" s="327">
        <f t="shared" ca="1" si="95"/>
        <v>100.7647107289</v>
      </c>
      <c r="BV24" s="327">
        <f t="shared" ca="1" si="95"/>
        <v>104.70803550070001</v>
      </c>
      <c r="BW24" s="327">
        <f t="shared" ca="1" si="95"/>
        <v>101.8710624375</v>
      </c>
      <c r="BX24" s="327">
        <f t="shared" ca="1" si="95"/>
        <v>87.690607759000002</v>
      </c>
      <c r="BY24" s="327">
        <f t="shared" ca="1" si="95"/>
        <v>89.901311407400001</v>
      </c>
      <c r="BZ24" s="327">
        <f t="shared" ca="1" si="95"/>
        <v>92.681783598500004</v>
      </c>
      <c r="CA24" s="327">
        <f t="shared" ca="1" si="95"/>
        <v>99.5530975187</v>
      </c>
      <c r="CB24" s="327">
        <f t="shared" ca="1" si="95"/>
        <v>91.022843426700007</v>
      </c>
      <c r="CC24" s="327">
        <f t="shared" ca="1" si="95"/>
        <v>101.49673750460001</v>
      </c>
      <c r="CD24" s="327">
        <f t="shared" ca="1" si="95"/>
        <v>99.5339549009</v>
      </c>
      <c r="CE24" s="327">
        <f t="shared" ca="1" si="95"/>
        <v>103.0779401161</v>
      </c>
      <c r="CF24" s="327">
        <f t="shared" ca="1" si="95"/>
        <v>102.6071362377</v>
      </c>
      <c r="CG24" s="327">
        <f t="shared" ca="1" si="95"/>
        <v>97.601450747599998</v>
      </c>
      <c r="CH24" s="327">
        <f t="shared" ca="1" si="95"/>
        <v>101.3611057615</v>
      </c>
      <c r="CI24" s="327">
        <f t="shared" ca="1" si="95"/>
        <v>95.295877828299993</v>
      </c>
      <c r="CJ24" s="327">
        <f t="shared" ca="1" si="95"/>
        <v>84.910315962799999</v>
      </c>
      <c r="CK24" s="327">
        <f t="shared" ca="1" si="95"/>
        <v>88.303927485100004</v>
      </c>
      <c r="CL24" s="327">
        <f t="shared" ca="1" si="95"/>
        <v>90.523645230699998</v>
      </c>
      <c r="CM24" s="327">
        <f t="shared" ca="1" si="95"/>
        <v>94.516937288099996</v>
      </c>
      <c r="CN24" s="327">
        <f t="shared" ca="1" si="95"/>
        <v>44.460823449099998</v>
      </c>
      <c r="CO24" s="327">
        <f t="shared" ca="1" si="95"/>
        <v>48.264696808099998</v>
      </c>
      <c r="CP24" s="327">
        <f t="shared" ca="1" si="95"/>
        <v>66.887524212100004</v>
      </c>
      <c r="CQ24" s="327">
        <f t="shared" ca="1" si="95"/>
        <v>83.230553683099998</v>
      </c>
      <c r="CR24" s="327">
        <f t="shared" ca="1" si="95"/>
        <v>86.052781919400005</v>
      </c>
      <c r="CS24" s="327">
        <f t="shared" ca="1" si="95"/>
        <v>89.573069312100003</v>
      </c>
      <c r="CT24" s="327">
        <f t="shared" ca="1" si="95"/>
        <v>92.472302730300001</v>
      </c>
      <c r="CU24" s="327">
        <f t="shared" ca="1" si="95"/>
        <v>90.044301763099995</v>
      </c>
      <c r="CV24" s="327">
        <f t="shared" ca="1" si="95"/>
        <v>80.442647788000002</v>
      </c>
      <c r="CW24" s="327">
        <f t="shared" ca="1" si="95"/>
        <v>81.370727956400003</v>
      </c>
      <c r="CX24" s="327">
        <f t="shared" ca="1" si="95"/>
        <v>83.530364633100007</v>
      </c>
      <c r="CY24" s="327">
        <f t="shared" ca="1" si="95"/>
        <v>89.585480222300006</v>
      </c>
      <c r="CZ24" s="327">
        <f t="shared" ca="1" si="95"/>
        <v>80.907889003299999</v>
      </c>
      <c r="DA24" s="327">
        <f t="shared" ca="1" si="95"/>
        <v>85.288492858400005</v>
      </c>
      <c r="DB24" s="327">
        <f t="shared" ca="1" si="95"/>
        <v>89.5127497191</v>
      </c>
      <c r="DC24" s="327">
        <f t="shared" ca="1" si="95"/>
        <v>92.813939686400005</v>
      </c>
      <c r="DD24" s="327">
        <f t="shared" ca="1" si="95"/>
        <v>91.612754197599997</v>
      </c>
      <c r="DE24" s="327">
        <f t="shared" ca="1" si="95"/>
        <v>91.808988853100004</v>
      </c>
      <c r="DF24" s="327">
        <f t="shared" ca="1" si="95"/>
        <v>92.525160728299994</v>
      </c>
      <c r="DG24" s="327">
        <f t="shared" ca="1" si="95"/>
        <v>94.608778486600002</v>
      </c>
      <c r="DH24" s="327">
        <f t="shared" ca="1" si="95"/>
        <v>82.772639190600003</v>
      </c>
      <c r="DI24" s="327">
        <f t="shared" ca="1" si="95"/>
        <v>89.164072233200002</v>
      </c>
      <c r="DJ24" s="327">
        <f t="shared" ca="1" si="95"/>
        <v>88.830956324599995</v>
      </c>
      <c r="DK24" s="327">
        <f t="shared" ca="1" si="95"/>
        <v>100.6474381652</v>
      </c>
      <c r="DL24" s="327">
        <f t="shared" ca="1" si="95"/>
        <v>86.639050393600002</v>
      </c>
      <c r="DM24" s="327">
        <f t="shared" ca="1" si="95"/>
        <v>98.103284912700005</v>
      </c>
      <c r="DN24" s="327">
        <f t="shared" ca="1" si="95"/>
        <v>98.194733979800006</v>
      </c>
      <c r="DO24" s="327">
        <f t="shared" ca="1" si="95"/>
        <v>100.25562735760001</v>
      </c>
      <c r="DP24" s="327">
        <f t="shared" ca="1" si="95"/>
        <v>106.6810205132</v>
      </c>
      <c r="DQ24" s="327">
        <f t="shared" ca="1" si="95"/>
        <v>101.9195650284</v>
      </c>
      <c r="DR24" s="327">
        <f t="shared" ca="1" si="95"/>
        <v>103.2760187258</v>
      </c>
      <c r="DS24" s="327">
        <f t="shared" ca="1" si="95"/>
        <v>100.97518354669999</v>
      </c>
      <c r="DT24" s="327">
        <f t="shared" ca="1" si="95"/>
        <v>86.453218969800005</v>
      </c>
      <c r="DU24" s="327">
        <f t="shared" ca="1" si="95"/>
        <v>93.333855094499995</v>
      </c>
      <c r="DV24" s="327">
        <f t="shared" ca="1" si="95"/>
        <v>91.165137211200005</v>
      </c>
      <c r="DW24" s="327">
        <f t="shared" ca="1" si="95"/>
        <v>98.574838763100004</v>
      </c>
      <c r="DX24" s="327">
        <f t="shared" ca="1" si="95"/>
        <v>89.445345251800006</v>
      </c>
      <c r="DY24" s="327">
        <f t="shared" ca="1" si="95"/>
        <v>96.775295627600002</v>
      </c>
      <c r="DZ24" s="327">
        <f t="shared" ca="1" si="95"/>
        <v>98.862746147300001</v>
      </c>
      <c r="EA24" s="327">
        <f t="shared" ca="1" si="95"/>
        <v>100.2709776241</v>
      </c>
      <c r="EB24" s="327">
        <f t="shared" ca="1" si="95"/>
        <v>103.28791496220001</v>
      </c>
      <c r="EC24" s="327">
        <f t="shared" ca="1" si="95"/>
        <v>97.044175456299996</v>
      </c>
      <c r="ED24" s="327">
        <f t="shared" ca="1" si="95"/>
        <v>99.427956829699994</v>
      </c>
      <c r="EE24" s="327">
        <f t="shared" ca="1" si="85"/>
        <v>92.118490908400005</v>
      </c>
      <c r="EF24" s="327">
        <f t="shared" ca="1" si="95"/>
        <v>74.929974943900007</v>
      </c>
      <c r="EG24" s="327">
        <f t="shared" ca="1" si="92"/>
        <v>78.787704816399994</v>
      </c>
      <c r="EH24" s="327">
        <f t="shared" ca="1" si="92"/>
        <v>79.284500734000005</v>
      </c>
      <c r="EI24" s="327">
        <f t="shared" ca="1" si="92"/>
        <v>76.350953902100002</v>
      </c>
      <c r="EJ24" s="327">
        <f t="shared" ca="1" si="92"/>
        <v>78.249590688200001</v>
      </c>
      <c r="EK24" s="327">
        <f t="shared" ca="1" si="92"/>
        <v>84.181141232000002</v>
      </c>
      <c r="EL24" s="327">
        <f t="shared" ca="1" si="92"/>
        <v>83.004831612299995</v>
      </c>
      <c r="EM24" s="327">
        <f t="shared" ca="1" si="92"/>
        <v>85.658813633299999</v>
      </c>
      <c r="EN24" s="327">
        <f t="shared" ca="1" si="92"/>
        <v>83.579029484399996</v>
      </c>
      <c r="EO24" s="327">
        <f t="shared" ca="1" si="92"/>
        <v>79.977108837000003</v>
      </c>
      <c r="EP24" s="327">
        <f t="shared" ca="1" si="92"/>
        <v>85.827176709499994</v>
      </c>
      <c r="EQ24" s="327">
        <f t="shared" ca="1" si="92"/>
        <v>80.783449447600006</v>
      </c>
      <c r="ER24" s="327">
        <f t="shared" ca="1" si="92"/>
        <v>67.358833135300003</v>
      </c>
      <c r="ES24" s="327">
        <f t="shared" ca="1" si="93"/>
        <v>72.447691967300003</v>
      </c>
      <c r="ET24" s="327">
        <f t="shared" ca="1" si="93"/>
        <v>72.765516393799999</v>
      </c>
      <c r="EU24" s="327">
        <f t="shared" ca="1" si="93"/>
        <v>73.454626255700006</v>
      </c>
      <c r="EV24" s="327">
        <f t="shared" ca="1" si="93"/>
        <v>72.043714561599998</v>
      </c>
      <c r="EW24" s="327">
        <f t="shared" ca="1" si="93"/>
        <v>75.482244812900007</v>
      </c>
      <c r="EX24" s="327">
        <f t="shared" ca="1" si="93"/>
        <v>75.900408224800003</v>
      </c>
      <c r="EY24" s="327">
        <f t="shared" ca="1" si="93"/>
        <v>83.257980100799998</v>
      </c>
      <c r="EZ24" s="327">
        <f t="shared" ca="1" si="93"/>
        <v>78.707354426400002</v>
      </c>
      <c r="FA24" s="327">
        <f t="shared" ca="1" si="93"/>
        <v>77.171071077899995</v>
      </c>
      <c r="FB24" s="327">
        <f t="shared" ca="1" si="93"/>
        <v>81.416968551300002</v>
      </c>
      <c r="FC24" s="327">
        <f t="shared" ca="1" si="93"/>
        <v>77.932267427400006</v>
      </c>
      <c r="FD24" s="327">
        <f t="shared" ca="1" si="93"/>
        <v>62.282521715900003</v>
      </c>
      <c r="FE24" s="327">
        <f t="shared" ca="1" si="93"/>
        <v>0</v>
      </c>
      <c r="FF24" s="327">
        <f t="shared" ca="1" si="93"/>
        <v>0</v>
      </c>
      <c r="FG24" s="327">
        <f t="shared" ca="1" si="94"/>
        <v>0</v>
      </c>
      <c r="FH24" s="327">
        <f t="shared" ca="1" si="94"/>
        <v>0</v>
      </c>
      <c r="FI24" s="327">
        <f t="shared" ca="1" si="94"/>
        <v>0</v>
      </c>
      <c r="FJ24" s="327">
        <f t="shared" ca="1" si="94"/>
        <v>0</v>
      </c>
      <c r="FK24" s="327">
        <f t="shared" ca="1" si="94"/>
        <v>0</v>
      </c>
      <c r="FL24" s="327">
        <f t="shared" ca="1" si="94"/>
        <v>0</v>
      </c>
      <c r="FM24" s="327">
        <f t="shared" ca="1" si="94"/>
        <v>0</v>
      </c>
      <c r="FN24" s="327">
        <f t="shared" ca="1" si="94"/>
        <v>0</v>
      </c>
      <c r="FO24" s="327">
        <f t="shared" ca="1" si="94"/>
        <v>0</v>
      </c>
      <c r="FP24" s="327">
        <f t="shared" ca="1" si="94"/>
        <v>0</v>
      </c>
    </row>
    <row r="25" spans="1:172" x14ac:dyDescent="0.2">
      <c r="A25" s="485" t="s">
        <v>185</v>
      </c>
      <c r="B25" s="325" t="s">
        <v>19</v>
      </c>
      <c r="C25" s="326">
        <f>Ponderadores!B24</f>
        <v>38837.811999999998</v>
      </c>
      <c r="D25" s="325"/>
      <c r="E25" s="327">
        <f t="shared" ca="1" si="83"/>
        <v>90.440143499499996</v>
      </c>
      <c r="F25" s="327">
        <f t="shared" ca="1" si="83"/>
        <v>93.577037060199999</v>
      </c>
      <c r="G25" s="327">
        <f t="shared" ca="1" si="83"/>
        <v>102.9357257913</v>
      </c>
      <c r="H25" s="327">
        <f t="shared" ref="H25:BS28" ca="1" si="96">+INDIRECT("DatosOri!"&amp;$A25&amp;H$1)</f>
        <v>104.8788091853</v>
      </c>
      <c r="I25" s="327">
        <f t="shared" ca="1" si="96"/>
        <v>100.37526312609999</v>
      </c>
      <c r="J25" s="327">
        <f t="shared" ca="1" si="96"/>
        <v>110.4820523147</v>
      </c>
      <c r="K25" s="327">
        <f t="shared" ca="1" si="96"/>
        <v>100.9466610712</v>
      </c>
      <c r="L25" s="327">
        <f t="shared" ca="1" si="96"/>
        <v>105.6171810987</v>
      </c>
      <c r="M25" s="327">
        <f t="shared" ca="1" si="96"/>
        <v>82.388961201100003</v>
      </c>
      <c r="N25" s="327">
        <f t="shared" ca="1" si="96"/>
        <v>105.5613638377</v>
      </c>
      <c r="O25" s="327">
        <f t="shared" ca="1" si="96"/>
        <v>100.2110215217</v>
      </c>
      <c r="P25" s="327">
        <f t="shared" ca="1" si="96"/>
        <v>76.331118984699998</v>
      </c>
      <c r="Q25" s="327">
        <f t="shared" ca="1" si="96"/>
        <v>80.183676551900007</v>
      </c>
      <c r="R25" s="327">
        <f t="shared" ca="1" si="96"/>
        <v>85.319924033700005</v>
      </c>
      <c r="S25" s="327">
        <f t="shared" ca="1" si="96"/>
        <v>110.5102060264</v>
      </c>
      <c r="T25" s="327">
        <f t="shared" ca="1" si="96"/>
        <v>100.18537626139999</v>
      </c>
      <c r="U25" s="327">
        <f t="shared" ca="1" si="96"/>
        <v>105.1189297602</v>
      </c>
      <c r="V25" s="327">
        <f t="shared" ca="1" si="96"/>
        <v>112.379087126</v>
      </c>
      <c r="W25" s="327">
        <f t="shared" ca="1" si="96"/>
        <v>100.68306916269999</v>
      </c>
      <c r="X25" s="327">
        <f t="shared" ca="1" si="96"/>
        <v>99.584483480900005</v>
      </c>
      <c r="Y25" s="327">
        <f t="shared" ca="1" si="96"/>
        <v>80.6771260238</v>
      </c>
      <c r="Z25" s="327">
        <f t="shared" ca="1" si="96"/>
        <v>100.8446622933</v>
      </c>
      <c r="AA25" s="327">
        <f t="shared" ca="1" si="96"/>
        <v>91.345565441199994</v>
      </c>
      <c r="AB25" s="327">
        <f t="shared" ca="1" si="96"/>
        <v>77.360671742600005</v>
      </c>
      <c r="AC25" s="327">
        <f t="shared" ca="1" si="96"/>
        <v>91.334281363200006</v>
      </c>
      <c r="AD25" s="327">
        <f t="shared" ca="1" si="96"/>
        <v>91.460689955199996</v>
      </c>
      <c r="AE25" s="327">
        <f t="shared" ca="1" si="96"/>
        <v>115.65263812409999</v>
      </c>
      <c r="AF25" s="327">
        <f t="shared" ca="1" si="96"/>
        <v>106.0053932931</v>
      </c>
      <c r="AG25" s="327">
        <f t="shared" ca="1" si="96"/>
        <v>100.5801214733</v>
      </c>
      <c r="AH25" s="327">
        <f t="shared" ca="1" si="96"/>
        <v>117.2584937501</v>
      </c>
      <c r="AI25" s="327">
        <f t="shared" ca="1" si="96"/>
        <v>99.190051969899997</v>
      </c>
      <c r="AJ25" s="327">
        <f t="shared" ca="1" si="96"/>
        <v>101.6065625137</v>
      </c>
      <c r="AK25" s="327">
        <f t="shared" ca="1" si="96"/>
        <v>85.9440668055</v>
      </c>
      <c r="AL25" s="327">
        <f t="shared" ca="1" si="96"/>
        <v>96.1424883655</v>
      </c>
      <c r="AM25" s="327">
        <f t="shared" ca="1" si="96"/>
        <v>108.2923617142</v>
      </c>
      <c r="AN25" s="327">
        <f t="shared" ca="1" si="96"/>
        <v>82.698906576699997</v>
      </c>
      <c r="AO25" s="327">
        <f t="shared" ca="1" si="96"/>
        <v>86.547079143999994</v>
      </c>
      <c r="AP25" s="327">
        <f t="shared" ca="1" si="96"/>
        <v>96.573313865100005</v>
      </c>
      <c r="AQ25" s="327">
        <f t="shared" ca="1" si="96"/>
        <v>110.2107988435</v>
      </c>
      <c r="AR25" s="327">
        <f t="shared" ca="1" si="96"/>
        <v>105.6927962848</v>
      </c>
      <c r="AS25" s="327">
        <f t="shared" ca="1" si="96"/>
        <v>100.7971934995</v>
      </c>
      <c r="AT25" s="327">
        <f t="shared" ca="1" si="96"/>
        <v>120.3331385395</v>
      </c>
      <c r="AU25" s="327">
        <f t="shared" ca="1" si="96"/>
        <v>95.994771387399993</v>
      </c>
      <c r="AV25" s="327">
        <f t="shared" ca="1" si="96"/>
        <v>103.280074441</v>
      </c>
      <c r="AW25" s="327">
        <f t="shared" ca="1" si="96"/>
        <v>87.212582660899997</v>
      </c>
      <c r="AX25" s="327">
        <f t="shared" ca="1" si="96"/>
        <v>87.817329886600007</v>
      </c>
      <c r="AY25" s="327">
        <f t="shared" ca="1" si="96"/>
        <v>106.0510949965</v>
      </c>
      <c r="AZ25" s="327">
        <f t="shared" ca="1" si="96"/>
        <v>87.752090041100004</v>
      </c>
      <c r="BA25" s="327">
        <f t="shared" ca="1" si="96"/>
        <v>86.173551288799999</v>
      </c>
      <c r="BB25" s="327">
        <f t="shared" ca="1" si="96"/>
        <v>101.1063820655</v>
      </c>
      <c r="BC25" s="327">
        <f t="shared" ca="1" si="96"/>
        <v>124.0619353506</v>
      </c>
      <c r="BD25" s="327">
        <f t="shared" ca="1" si="96"/>
        <v>104.13459894570001</v>
      </c>
      <c r="BE25" s="327">
        <f t="shared" ca="1" si="96"/>
        <v>101.0495300712</v>
      </c>
      <c r="BF25" s="327">
        <f t="shared" ca="1" si="96"/>
        <v>122.9296981347</v>
      </c>
      <c r="BG25" s="327">
        <f t="shared" ca="1" si="96"/>
        <v>100.6796310183</v>
      </c>
      <c r="BH25" s="327">
        <f t="shared" ca="1" si="96"/>
        <v>107.972501564</v>
      </c>
      <c r="BI25" s="327">
        <f t="shared" ca="1" si="96"/>
        <v>89.160125661699993</v>
      </c>
      <c r="BJ25" s="327">
        <f t="shared" ca="1" si="96"/>
        <v>89.149340639299993</v>
      </c>
      <c r="BK25" s="327">
        <f t="shared" ca="1" si="96"/>
        <v>100.8773931537</v>
      </c>
      <c r="BL25" s="327">
        <f t="shared" ca="1" si="96"/>
        <v>85.662241811900003</v>
      </c>
      <c r="BM25" s="327">
        <f t="shared" ca="1" si="96"/>
        <v>97.473086678300007</v>
      </c>
      <c r="BN25" s="327">
        <f t="shared" ca="1" si="96"/>
        <v>95.449036489700006</v>
      </c>
      <c r="BO25" s="327">
        <f t="shared" ca="1" si="96"/>
        <v>113.9441343883</v>
      </c>
      <c r="BP25" s="327">
        <f t="shared" ca="1" si="96"/>
        <v>104.736250798</v>
      </c>
      <c r="BQ25" s="327">
        <f t="shared" ca="1" si="96"/>
        <v>101.6618879184</v>
      </c>
      <c r="BR25" s="327">
        <f t="shared" ca="1" si="96"/>
        <v>115.3239108118</v>
      </c>
      <c r="BS25" s="327">
        <f t="shared" ca="1" si="96"/>
        <v>98.109823013899998</v>
      </c>
      <c r="BT25" s="327">
        <f t="shared" ca="1" si="95"/>
        <v>111.5770619856</v>
      </c>
      <c r="BU25" s="327">
        <f t="shared" ca="1" si="95"/>
        <v>88.570665178400006</v>
      </c>
      <c r="BV25" s="327">
        <f t="shared" ca="1" si="95"/>
        <v>93.304134526200002</v>
      </c>
      <c r="BW25" s="327">
        <f t="shared" ca="1" si="95"/>
        <v>97.807402999000004</v>
      </c>
      <c r="BX25" s="327">
        <f t="shared" ca="1" si="95"/>
        <v>82.042605212300003</v>
      </c>
      <c r="BY25" s="327">
        <f t="shared" ca="1" si="95"/>
        <v>99.462005742299993</v>
      </c>
      <c r="BZ25" s="327">
        <f t="shared" ca="1" si="95"/>
        <v>99.306401854699999</v>
      </c>
      <c r="CA25" s="327">
        <f t="shared" ca="1" si="95"/>
        <v>113.12389282780001</v>
      </c>
      <c r="CB25" s="327">
        <f t="shared" ca="1" si="95"/>
        <v>98.694264997499999</v>
      </c>
      <c r="CC25" s="327">
        <f t="shared" ca="1" si="95"/>
        <v>101.0314246036</v>
      </c>
      <c r="CD25" s="327">
        <f t="shared" ca="1" si="95"/>
        <v>112.0590661066</v>
      </c>
      <c r="CE25" s="327">
        <f t="shared" ca="1" si="95"/>
        <v>97.549735381399998</v>
      </c>
      <c r="CF25" s="327">
        <f t="shared" ca="1" si="95"/>
        <v>112.03904537539999</v>
      </c>
      <c r="CG25" s="327">
        <f t="shared" ca="1" si="95"/>
        <v>88.003368762899996</v>
      </c>
      <c r="CH25" s="327">
        <f t="shared" ca="1" si="95"/>
        <v>94.237600390500006</v>
      </c>
      <c r="CI25" s="327">
        <f t="shared" ca="1" si="95"/>
        <v>95.175967761199999</v>
      </c>
      <c r="CJ25" s="327">
        <f t="shared" ca="1" si="95"/>
        <v>82.217176378900007</v>
      </c>
      <c r="CK25" s="327">
        <f t="shared" ca="1" si="95"/>
        <v>95.626752274200001</v>
      </c>
      <c r="CL25" s="327">
        <f t="shared" ca="1" si="95"/>
        <v>96.655358587199999</v>
      </c>
      <c r="CM25" s="327">
        <f t="shared" ca="1" si="95"/>
        <v>104.66992143020001</v>
      </c>
      <c r="CN25" s="327">
        <f t="shared" ca="1" si="95"/>
        <v>93.334723522000004</v>
      </c>
      <c r="CO25" s="327">
        <f t="shared" ca="1" si="95"/>
        <v>88.366674720600003</v>
      </c>
      <c r="CP25" s="327">
        <f t="shared" ca="1" si="95"/>
        <v>107.7888973272</v>
      </c>
      <c r="CQ25" s="327">
        <f t="shared" ca="1" si="95"/>
        <v>95.658998580399995</v>
      </c>
      <c r="CR25" s="327">
        <f t="shared" ca="1" si="95"/>
        <v>108.1458781278</v>
      </c>
      <c r="CS25" s="327">
        <f t="shared" ca="1" si="95"/>
        <v>89.833688137199999</v>
      </c>
      <c r="CT25" s="327">
        <f t="shared" ca="1" si="95"/>
        <v>96.711781425699996</v>
      </c>
      <c r="CU25" s="327">
        <f t="shared" ca="1" si="95"/>
        <v>98.793938617799995</v>
      </c>
      <c r="CV25" s="327">
        <f t="shared" ca="1" si="95"/>
        <v>89.011887288799997</v>
      </c>
      <c r="CW25" s="327">
        <f t="shared" ca="1" si="95"/>
        <v>94.703909688699994</v>
      </c>
      <c r="CX25" s="327">
        <f t="shared" ca="1" si="95"/>
        <v>96.288010969400005</v>
      </c>
      <c r="CY25" s="327">
        <f t="shared" ca="1" si="95"/>
        <v>116.464113865</v>
      </c>
      <c r="CZ25" s="327">
        <f t="shared" ca="1" si="95"/>
        <v>108.2097148636</v>
      </c>
      <c r="DA25" s="327">
        <f t="shared" ca="1" si="95"/>
        <v>105.53006216040001</v>
      </c>
      <c r="DB25" s="327">
        <f t="shared" ca="1" si="95"/>
        <v>117.7422973165</v>
      </c>
      <c r="DC25" s="327">
        <f t="shared" ca="1" si="95"/>
        <v>105.6572515192</v>
      </c>
      <c r="DD25" s="327">
        <f t="shared" ca="1" si="95"/>
        <v>124.8772365574</v>
      </c>
      <c r="DE25" s="327">
        <f t="shared" ca="1" si="95"/>
        <v>101.91302818600001</v>
      </c>
      <c r="DF25" s="327">
        <f t="shared" ca="1" si="95"/>
        <v>101.22288714059999</v>
      </c>
      <c r="DG25" s="327">
        <f t="shared" ca="1" si="95"/>
        <v>103.983911999</v>
      </c>
      <c r="DH25" s="327">
        <f t="shared" ca="1" si="95"/>
        <v>91.031756004900004</v>
      </c>
      <c r="DI25" s="327">
        <f t="shared" ca="1" si="95"/>
        <v>95.941186353299997</v>
      </c>
      <c r="DJ25" s="327">
        <f t="shared" ca="1" si="95"/>
        <v>99.895157530899994</v>
      </c>
      <c r="DK25" s="327">
        <f t="shared" ca="1" si="95"/>
        <v>120.2786284494</v>
      </c>
      <c r="DL25" s="327">
        <f t="shared" ca="1" si="95"/>
        <v>109.9991358214</v>
      </c>
      <c r="DM25" s="327">
        <f t="shared" ca="1" si="95"/>
        <v>106.8335680647</v>
      </c>
      <c r="DN25" s="327">
        <f t="shared" ca="1" si="95"/>
        <v>119.1446162988</v>
      </c>
      <c r="DO25" s="327">
        <f t="shared" ca="1" si="95"/>
        <v>102.3964581589</v>
      </c>
      <c r="DP25" s="327">
        <f t="shared" ca="1" si="95"/>
        <v>110.1211339446</v>
      </c>
      <c r="DQ25" s="327">
        <f t="shared" ca="1" si="95"/>
        <v>87.904637467300006</v>
      </c>
      <c r="DR25" s="327">
        <f t="shared" ca="1" si="95"/>
        <v>94.331093397399997</v>
      </c>
      <c r="DS25" s="327">
        <f t="shared" ca="1" si="95"/>
        <v>101.39741096039999</v>
      </c>
      <c r="DT25" s="327">
        <f t="shared" ca="1" si="95"/>
        <v>83.628439432500002</v>
      </c>
      <c r="DU25" s="327">
        <f t="shared" ca="1" si="95"/>
        <v>90.975200997800002</v>
      </c>
      <c r="DV25" s="327">
        <f t="shared" ca="1" si="95"/>
        <v>91.293932090599995</v>
      </c>
      <c r="DW25" s="327">
        <f t="shared" ca="1" si="95"/>
        <v>110.86864832249999</v>
      </c>
      <c r="DX25" s="327">
        <f t="shared" ca="1" si="95"/>
        <v>91.649572337500004</v>
      </c>
      <c r="DY25" s="327">
        <f t="shared" ca="1" si="95"/>
        <v>90.026215348899996</v>
      </c>
      <c r="DZ25" s="327">
        <f t="shared" ca="1" si="95"/>
        <v>106.1630128717</v>
      </c>
      <c r="EA25" s="327">
        <f t="shared" ca="1" si="95"/>
        <v>87.606832350600001</v>
      </c>
      <c r="EB25" s="327">
        <f t="shared" ca="1" si="95"/>
        <v>102.87121106550001</v>
      </c>
      <c r="EC25" s="327">
        <f t="shared" ca="1" si="95"/>
        <v>83.302080271500003</v>
      </c>
      <c r="ED25" s="327">
        <f t="shared" ca="1" si="95"/>
        <v>87.139768693099995</v>
      </c>
      <c r="EE25" s="327">
        <f t="shared" ca="1" si="85"/>
        <v>90.917439145100005</v>
      </c>
      <c r="EF25" s="327">
        <f t="shared" ca="1" si="92"/>
        <v>72.845107667400001</v>
      </c>
      <c r="EG25" s="327">
        <f t="shared" ca="1" si="92"/>
        <v>80.339434676600007</v>
      </c>
      <c r="EH25" s="327">
        <f t="shared" ca="1" si="92"/>
        <v>87.909764128099994</v>
      </c>
      <c r="EI25" s="327">
        <f t="shared" ca="1" si="92"/>
        <v>90.142282076000001</v>
      </c>
      <c r="EJ25" s="327">
        <f t="shared" ca="1" si="92"/>
        <v>88.489561457799994</v>
      </c>
      <c r="EK25" s="327">
        <f t="shared" ca="1" si="92"/>
        <v>87.487457082399999</v>
      </c>
      <c r="EL25" s="327">
        <f t="shared" ca="1" si="92"/>
        <v>99.782484189399995</v>
      </c>
      <c r="EM25" s="327">
        <f t="shared" ca="1" si="92"/>
        <v>86.574345520700007</v>
      </c>
      <c r="EN25" s="327">
        <f t="shared" ca="1" si="92"/>
        <v>100.05513493719999</v>
      </c>
      <c r="EO25" s="327">
        <f t="shared" ca="1" si="92"/>
        <v>79.812634750900003</v>
      </c>
      <c r="EP25" s="327">
        <f t="shared" ca="1" si="92"/>
        <v>86.501447123099993</v>
      </c>
      <c r="EQ25" s="327">
        <f t="shared" ca="1" si="92"/>
        <v>89.383252596399998</v>
      </c>
      <c r="ER25" s="327">
        <f t="shared" ca="1" si="92"/>
        <v>72.362934301999999</v>
      </c>
      <c r="ES25" s="327">
        <f t="shared" ca="1" si="93"/>
        <v>79.992019396499998</v>
      </c>
      <c r="ET25" s="327">
        <f t="shared" ca="1" si="93"/>
        <v>83.591725901900006</v>
      </c>
      <c r="EU25" s="327">
        <f t="shared" ca="1" si="93"/>
        <v>92.393309213600006</v>
      </c>
      <c r="EV25" s="327">
        <f t="shared" ca="1" si="93"/>
        <v>79.375231080299997</v>
      </c>
      <c r="EW25" s="327">
        <f t="shared" ca="1" si="93"/>
        <v>77.376528764</v>
      </c>
      <c r="EX25" s="327">
        <f t="shared" ca="1" si="93"/>
        <v>87.752297087800002</v>
      </c>
      <c r="EY25" s="327">
        <f t="shared" ca="1" si="93"/>
        <v>80.666993405400007</v>
      </c>
      <c r="EZ25" s="327">
        <f t="shared" ca="1" si="93"/>
        <v>89.740400029699998</v>
      </c>
      <c r="FA25" s="327">
        <f t="shared" ca="1" si="93"/>
        <v>72.841990152999998</v>
      </c>
      <c r="FB25" s="327">
        <f t="shared" ca="1" si="93"/>
        <v>79.175651351599996</v>
      </c>
      <c r="FC25" s="327">
        <f t="shared" ca="1" si="93"/>
        <v>80.530466244799996</v>
      </c>
      <c r="FD25" s="327">
        <f t="shared" ca="1" si="93"/>
        <v>69.880532641200006</v>
      </c>
      <c r="FE25" s="327">
        <f t="shared" ca="1" si="93"/>
        <v>0</v>
      </c>
      <c r="FF25" s="327">
        <f t="shared" ca="1" si="93"/>
        <v>0</v>
      </c>
      <c r="FG25" s="327">
        <f t="shared" ca="1" si="94"/>
        <v>0</v>
      </c>
      <c r="FH25" s="327">
        <f t="shared" ca="1" si="94"/>
        <v>0</v>
      </c>
      <c r="FI25" s="327">
        <f t="shared" ca="1" si="94"/>
        <v>0</v>
      </c>
      <c r="FJ25" s="327">
        <f t="shared" ca="1" si="94"/>
        <v>0</v>
      </c>
      <c r="FK25" s="327">
        <f t="shared" ca="1" si="94"/>
        <v>0</v>
      </c>
      <c r="FL25" s="327">
        <f t="shared" ca="1" si="94"/>
        <v>0</v>
      </c>
      <c r="FM25" s="327">
        <f t="shared" ca="1" si="94"/>
        <v>0</v>
      </c>
      <c r="FN25" s="327">
        <f t="shared" ca="1" si="94"/>
        <v>0</v>
      </c>
      <c r="FO25" s="327">
        <f t="shared" ca="1" si="94"/>
        <v>0</v>
      </c>
      <c r="FP25" s="327">
        <f t="shared" ca="1" si="94"/>
        <v>0</v>
      </c>
    </row>
    <row r="26" spans="1:172" x14ac:dyDescent="0.2">
      <c r="A26" s="485" t="s">
        <v>186</v>
      </c>
      <c r="B26" s="325" t="s">
        <v>20</v>
      </c>
      <c r="C26" s="326">
        <f>Ponderadores!B25</f>
        <v>101611.97199999999</v>
      </c>
      <c r="D26" s="325"/>
      <c r="E26" s="327">
        <f t="shared" ca="1" si="83"/>
        <v>81.977775098999999</v>
      </c>
      <c r="F26" s="327">
        <f t="shared" ca="1" si="83"/>
        <v>77.965733508900001</v>
      </c>
      <c r="G26" s="327">
        <f t="shared" ca="1" si="83"/>
        <v>82.2628659425</v>
      </c>
      <c r="H26" s="327">
        <f t="shared" ca="1" si="96"/>
        <v>83.933788093499999</v>
      </c>
      <c r="I26" s="327">
        <f t="shared" ca="1" si="96"/>
        <v>81.626037842900004</v>
      </c>
      <c r="J26" s="327">
        <f t="shared" ca="1" si="96"/>
        <v>79.139921976699995</v>
      </c>
      <c r="K26" s="327">
        <f t="shared" ca="1" si="96"/>
        <v>83.044323321999997</v>
      </c>
      <c r="L26" s="327">
        <f t="shared" ca="1" si="96"/>
        <v>82.131217342799999</v>
      </c>
      <c r="M26" s="327">
        <f t="shared" ca="1" si="96"/>
        <v>78.3266679165</v>
      </c>
      <c r="N26" s="327">
        <f t="shared" ca="1" si="96"/>
        <v>83.067060883699995</v>
      </c>
      <c r="O26" s="327">
        <f t="shared" ca="1" si="96"/>
        <v>82.562359289100002</v>
      </c>
      <c r="P26" s="327">
        <f t="shared" ca="1" si="96"/>
        <v>78.882093857200005</v>
      </c>
      <c r="Q26" s="327">
        <f t="shared" ca="1" si="96"/>
        <v>84.554151402700001</v>
      </c>
      <c r="R26" s="327">
        <f t="shared" ca="1" si="96"/>
        <v>80.898900904300007</v>
      </c>
      <c r="S26" s="327">
        <f t="shared" ca="1" si="96"/>
        <v>88.619511959500002</v>
      </c>
      <c r="T26" s="327">
        <f t="shared" ca="1" si="96"/>
        <v>83.970495511899998</v>
      </c>
      <c r="U26" s="327">
        <f t="shared" ca="1" si="96"/>
        <v>86.487270608000003</v>
      </c>
      <c r="V26" s="327">
        <f t="shared" ca="1" si="96"/>
        <v>84.582536120900002</v>
      </c>
      <c r="W26" s="327">
        <f t="shared" ca="1" si="96"/>
        <v>88.021489218799999</v>
      </c>
      <c r="X26" s="327">
        <f t="shared" ca="1" si="96"/>
        <v>83.949932251299998</v>
      </c>
      <c r="Y26" s="327">
        <f t="shared" ca="1" si="96"/>
        <v>84.116986142299993</v>
      </c>
      <c r="Z26" s="327">
        <f t="shared" ca="1" si="96"/>
        <v>89.224577170100005</v>
      </c>
      <c r="AA26" s="327">
        <f t="shared" ca="1" si="96"/>
        <v>87.183329214699995</v>
      </c>
      <c r="AB26" s="327">
        <f t="shared" ca="1" si="96"/>
        <v>86.064550697000001</v>
      </c>
      <c r="AC26" s="327">
        <f t="shared" ca="1" si="96"/>
        <v>89.315901820500002</v>
      </c>
      <c r="AD26" s="327">
        <f t="shared" ca="1" si="96"/>
        <v>85.088712067399996</v>
      </c>
      <c r="AE26" s="327">
        <f t="shared" ca="1" si="96"/>
        <v>92.471430039799998</v>
      </c>
      <c r="AF26" s="327">
        <f t="shared" ca="1" si="96"/>
        <v>87.829958585599996</v>
      </c>
      <c r="AG26" s="327">
        <f t="shared" ca="1" si="96"/>
        <v>88.822620964199999</v>
      </c>
      <c r="AH26" s="327">
        <f t="shared" ca="1" si="96"/>
        <v>89.894758068599998</v>
      </c>
      <c r="AI26" s="327">
        <f t="shared" ca="1" si="96"/>
        <v>91.133030892400001</v>
      </c>
      <c r="AJ26" s="327">
        <f t="shared" ca="1" si="96"/>
        <v>88.830018905100005</v>
      </c>
      <c r="AK26" s="327">
        <f t="shared" ca="1" si="96"/>
        <v>88.991692030999999</v>
      </c>
      <c r="AL26" s="327">
        <f t="shared" ca="1" si="96"/>
        <v>92.384675334400001</v>
      </c>
      <c r="AM26" s="327">
        <f t="shared" ca="1" si="96"/>
        <v>90.190675478399996</v>
      </c>
      <c r="AN26" s="327">
        <f t="shared" ca="1" si="96"/>
        <v>91.038752397699994</v>
      </c>
      <c r="AO26" s="327">
        <f t="shared" ca="1" si="96"/>
        <v>92.472527150199994</v>
      </c>
      <c r="AP26" s="327">
        <f t="shared" ca="1" si="96"/>
        <v>91.635537871799997</v>
      </c>
      <c r="AQ26" s="327">
        <f t="shared" ca="1" si="96"/>
        <v>96.667074166000006</v>
      </c>
      <c r="AR26" s="327">
        <f t="shared" ca="1" si="96"/>
        <v>95.147099803299994</v>
      </c>
      <c r="AS26" s="327">
        <f t="shared" ca="1" si="96"/>
        <v>93.933549503099997</v>
      </c>
      <c r="AT26" s="327">
        <f t="shared" ca="1" si="96"/>
        <v>93.915282229699997</v>
      </c>
      <c r="AU26" s="327">
        <f t="shared" ca="1" si="96"/>
        <v>94.740164525099999</v>
      </c>
      <c r="AV26" s="327">
        <f t="shared" ca="1" si="96"/>
        <v>93.442555523600006</v>
      </c>
      <c r="AW26" s="327">
        <f t="shared" ca="1" si="96"/>
        <v>90.246667959800007</v>
      </c>
      <c r="AX26" s="327">
        <f t="shared" ca="1" si="96"/>
        <v>93.247548350800002</v>
      </c>
      <c r="AY26" s="327">
        <f t="shared" ca="1" si="96"/>
        <v>93.699455509299995</v>
      </c>
      <c r="AZ26" s="327">
        <f t="shared" ca="1" si="96"/>
        <v>93.880083806900004</v>
      </c>
      <c r="BA26" s="327">
        <f t="shared" ca="1" si="96"/>
        <v>98.156525130700004</v>
      </c>
      <c r="BB26" s="327">
        <f t="shared" ca="1" si="96"/>
        <v>93.201387117899998</v>
      </c>
      <c r="BC26" s="327">
        <f t="shared" ca="1" si="96"/>
        <v>102.4888121331</v>
      </c>
      <c r="BD26" s="327">
        <f t="shared" ca="1" si="96"/>
        <v>94.082002394400007</v>
      </c>
      <c r="BE26" s="327">
        <f t="shared" ca="1" si="96"/>
        <v>97.790556201100003</v>
      </c>
      <c r="BF26" s="327">
        <f t="shared" ca="1" si="96"/>
        <v>99.309955926000001</v>
      </c>
      <c r="BG26" s="327">
        <f t="shared" ca="1" si="96"/>
        <v>100.9749717453</v>
      </c>
      <c r="BH26" s="327">
        <f t="shared" ca="1" si="96"/>
        <v>98.772004777899994</v>
      </c>
      <c r="BI26" s="327">
        <f t="shared" ca="1" si="96"/>
        <v>94.781877539999996</v>
      </c>
      <c r="BJ26" s="327">
        <f t="shared" ca="1" si="96"/>
        <v>99.346261614300005</v>
      </c>
      <c r="BK26" s="327">
        <f t="shared" ca="1" si="96"/>
        <v>97.015216733499997</v>
      </c>
      <c r="BL26" s="327">
        <f t="shared" ca="1" si="96"/>
        <v>94.387151991699994</v>
      </c>
      <c r="BM26" s="327">
        <f t="shared" ca="1" si="96"/>
        <v>100.33874763910001</v>
      </c>
      <c r="BN26" s="327">
        <f t="shared" ca="1" si="96"/>
        <v>94.114857188299993</v>
      </c>
      <c r="BO26" s="327">
        <f t="shared" ca="1" si="96"/>
        <v>101.63854638639999</v>
      </c>
      <c r="BP26" s="327">
        <f t="shared" ca="1" si="96"/>
        <v>99.226209017000002</v>
      </c>
      <c r="BQ26" s="327">
        <f t="shared" ca="1" si="96"/>
        <v>103.2418153811</v>
      </c>
      <c r="BR26" s="327">
        <f t="shared" ca="1" si="96"/>
        <v>101.5778922968</v>
      </c>
      <c r="BS26" s="327">
        <f t="shared" ca="1" si="96"/>
        <v>102.4955211513</v>
      </c>
      <c r="BT26" s="327">
        <f t="shared" ca="1" si="95"/>
        <v>101.4813934936</v>
      </c>
      <c r="BU26" s="327">
        <f t="shared" ca="1" si="95"/>
        <v>96.546604607600003</v>
      </c>
      <c r="BV26" s="327">
        <f t="shared" ca="1" si="95"/>
        <v>103.25937366719999</v>
      </c>
      <c r="BW26" s="327">
        <f t="shared" ca="1" si="95"/>
        <v>99.053054006099998</v>
      </c>
      <c r="BX26" s="327">
        <f t="shared" ca="1" si="95"/>
        <v>97.025985165500003</v>
      </c>
      <c r="BY26" s="327">
        <f t="shared" ca="1" si="95"/>
        <v>106.1024556119</v>
      </c>
      <c r="BZ26" s="327">
        <f t="shared" ca="1" si="95"/>
        <v>97.573562181400007</v>
      </c>
      <c r="CA26" s="327">
        <f t="shared" ca="1" si="95"/>
        <v>102.9655941115</v>
      </c>
      <c r="CB26" s="327">
        <f t="shared" ca="1" si="95"/>
        <v>98.641097278800004</v>
      </c>
      <c r="CC26" s="327">
        <f t="shared" ca="1" si="95"/>
        <v>102.170276344</v>
      </c>
      <c r="CD26" s="327">
        <f t="shared" ca="1" si="95"/>
        <v>97.934048080699995</v>
      </c>
      <c r="CE26" s="327">
        <f t="shared" ca="1" si="95"/>
        <v>100.63334807379999</v>
      </c>
      <c r="CF26" s="327">
        <f t="shared" ca="1" si="95"/>
        <v>99.853511658200006</v>
      </c>
      <c r="CG26" s="327">
        <f t="shared" ca="1" si="95"/>
        <v>95.670471933000002</v>
      </c>
      <c r="CH26" s="327">
        <f t="shared" ca="1" si="95"/>
        <v>101.1980389666</v>
      </c>
      <c r="CI26" s="327">
        <f t="shared" ca="1" si="95"/>
        <v>97.660412432100003</v>
      </c>
      <c r="CJ26" s="327">
        <f t="shared" ca="1" si="95"/>
        <v>91.914852352300002</v>
      </c>
      <c r="CK26" s="327">
        <f t="shared" ca="1" si="95"/>
        <v>104.8089471775</v>
      </c>
      <c r="CL26" s="327">
        <f t="shared" ca="1" si="95"/>
        <v>96.294968806699998</v>
      </c>
      <c r="CM26" s="327">
        <f t="shared" ca="1" si="95"/>
        <v>103.39583493630001</v>
      </c>
      <c r="CN26" s="327">
        <f t="shared" ca="1" si="95"/>
        <v>94.670024328899999</v>
      </c>
      <c r="CO26" s="327">
        <f t="shared" ca="1" si="95"/>
        <v>90.640071151699999</v>
      </c>
      <c r="CP26" s="327">
        <f t="shared" ca="1" si="95"/>
        <v>91.597034239799996</v>
      </c>
      <c r="CQ26" s="327">
        <f t="shared" ca="1" si="95"/>
        <v>97.263884075700005</v>
      </c>
      <c r="CR26" s="327">
        <f t="shared" ca="1" si="95"/>
        <v>94.451348583500007</v>
      </c>
      <c r="CS26" s="327">
        <f t="shared" ca="1" si="95"/>
        <v>96.638270114999997</v>
      </c>
      <c r="CT26" s="327">
        <f t="shared" ca="1" si="95"/>
        <v>100.33515583419999</v>
      </c>
      <c r="CU26" s="327">
        <f t="shared" ca="1" si="95"/>
        <v>95.771944536700005</v>
      </c>
      <c r="CV26" s="327">
        <f t="shared" ca="1" si="95"/>
        <v>95.151625261600003</v>
      </c>
      <c r="CW26" s="327">
        <f t="shared" ca="1" si="95"/>
        <v>99.7563465299</v>
      </c>
      <c r="CX26" s="327">
        <f t="shared" ca="1" si="95"/>
        <v>92.308607251799998</v>
      </c>
      <c r="CY26" s="327">
        <f t="shared" ca="1" si="95"/>
        <v>105.1661638253</v>
      </c>
      <c r="CZ26" s="327">
        <f t="shared" ca="1" si="95"/>
        <v>102.0634325473</v>
      </c>
      <c r="DA26" s="327">
        <f t="shared" ca="1" si="95"/>
        <v>104.6425316568</v>
      </c>
      <c r="DB26" s="327">
        <f t="shared" ca="1" si="95"/>
        <v>107.31573499300001</v>
      </c>
      <c r="DC26" s="327">
        <f t="shared" ca="1" si="95"/>
        <v>108.9458388115</v>
      </c>
      <c r="DD26" s="327">
        <f t="shared" ca="1" si="95"/>
        <v>105.4659394065</v>
      </c>
      <c r="DE26" s="327">
        <f t="shared" ca="1" si="95"/>
        <v>104.34756912189999</v>
      </c>
      <c r="DF26" s="327">
        <f t="shared" ca="1" si="95"/>
        <v>107.55341537610001</v>
      </c>
      <c r="DG26" s="327">
        <f t="shared" ca="1" si="95"/>
        <v>106.1973894253</v>
      </c>
      <c r="DH26" s="327">
        <f t="shared" ca="1" si="95"/>
        <v>105.106339486</v>
      </c>
      <c r="DI26" s="327">
        <f t="shared" ca="1" si="95"/>
        <v>105.537795737</v>
      </c>
      <c r="DJ26" s="327">
        <f t="shared" ca="1" si="95"/>
        <v>101.6948704285</v>
      </c>
      <c r="DK26" s="327">
        <f t="shared" ca="1" si="95"/>
        <v>114.2623796155</v>
      </c>
      <c r="DL26" s="327">
        <f t="shared" ca="1" si="95"/>
        <v>107.2380392429</v>
      </c>
      <c r="DM26" s="327">
        <f t="shared" ca="1" si="95"/>
        <v>109.62334928120001</v>
      </c>
      <c r="DN26" s="327">
        <f t="shared" ca="1" si="95"/>
        <v>108.9044891353</v>
      </c>
      <c r="DO26" s="327">
        <f t="shared" ca="1" si="95"/>
        <v>110.3013294551</v>
      </c>
      <c r="DP26" s="327">
        <f t="shared" ca="1" si="95"/>
        <v>111.0594689138</v>
      </c>
      <c r="DQ26" s="327">
        <f t="shared" ca="1" si="95"/>
        <v>107.54307299049999</v>
      </c>
      <c r="DR26" s="327">
        <f t="shared" ca="1" si="95"/>
        <v>110.6820390872</v>
      </c>
      <c r="DS26" s="327">
        <f t="shared" ca="1" si="95"/>
        <v>107.1755391491</v>
      </c>
      <c r="DT26" s="327">
        <f t="shared" ca="1" si="95"/>
        <v>100.6896240897</v>
      </c>
      <c r="DU26" s="327">
        <f t="shared" ca="1" si="95"/>
        <v>105.6082596772</v>
      </c>
      <c r="DV26" s="327">
        <f t="shared" ca="1" si="95"/>
        <v>102.52873327739999</v>
      </c>
      <c r="DW26" s="327">
        <f t="shared" ca="1" si="95"/>
        <v>111.8646212491</v>
      </c>
      <c r="DX26" s="327">
        <f t="shared" ca="1" si="95"/>
        <v>104.3748695351</v>
      </c>
      <c r="DY26" s="327">
        <f t="shared" ca="1" si="95"/>
        <v>106.41596330039999</v>
      </c>
      <c r="DZ26" s="327">
        <f t="shared" ca="1" si="95"/>
        <v>101.20221089109999</v>
      </c>
      <c r="EA26" s="327">
        <f t="shared" ca="1" si="95"/>
        <v>101.0229635992</v>
      </c>
      <c r="EB26" s="327">
        <f t="shared" ca="1" si="95"/>
        <v>104.2133171656</v>
      </c>
      <c r="EC26" s="327">
        <f t="shared" ca="1" si="95"/>
        <v>100.3242879255</v>
      </c>
      <c r="ED26" s="327">
        <f t="shared" ca="1" si="95"/>
        <v>101.223843344</v>
      </c>
      <c r="EE26" s="327">
        <f t="shared" ca="1" si="85"/>
        <v>98.911992386400001</v>
      </c>
      <c r="EF26" s="327">
        <f t="shared" ca="1" si="92"/>
        <v>93.179835420800003</v>
      </c>
      <c r="EG26" s="327">
        <f t="shared" ca="1" si="92"/>
        <v>100.2063315181</v>
      </c>
      <c r="EH26" s="327">
        <f t="shared" ca="1" si="92"/>
        <v>98.079071835700006</v>
      </c>
      <c r="EI26" s="327">
        <f t="shared" ca="1" si="92"/>
        <v>100.78146814989999</v>
      </c>
      <c r="EJ26" s="327">
        <f t="shared" ca="1" si="92"/>
        <v>103.287412813</v>
      </c>
      <c r="EK26" s="327">
        <f t="shared" ca="1" si="92"/>
        <v>101.9109776146</v>
      </c>
      <c r="EL26" s="327">
        <f t="shared" ca="1" si="92"/>
        <v>99.214735405799999</v>
      </c>
      <c r="EM26" s="327">
        <f t="shared" ca="1" si="92"/>
        <v>101.41055254859999</v>
      </c>
      <c r="EN26" s="327">
        <f t="shared" ca="1" si="92"/>
        <v>102.94393742690001</v>
      </c>
      <c r="EO26" s="327">
        <f t="shared" ca="1" si="92"/>
        <v>97.1711205772</v>
      </c>
      <c r="EP26" s="327">
        <f t="shared" ca="1" si="92"/>
        <v>102.75953955369999</v>
      </c>
      <c r="EQ26" s="327">
        <f t="shared" ca="1" si="92"/>
        <v>100.4763771846</v>
      </c>
      <c r="ER26" s="327">
        <f t="shared" ca="1" si="92"/>
        <v>93.750913821899999</v>
      </c>
      <c r="ES26" s="327">
        <f t="shared" ca="1" si="93"/>
        <v>104.1699416874</v>
      </c>
      <c r="ET26" s="327">
        <f t="shared" ca="1" si="93"/>
        <v>100.1982067055</v>
      </c>
      <c r="EU26" s="327">
        <f t="shared" ca="1" si="93"/>
        <v>103.1349039106</v>
      </c>
      <c r="EV26" s="327">
        <f t="shared" ca="1" si="93"/>
        <v>100.74236300699999</v>
      </c>
      <c r="EW26" s="327">
        <f t="shared" ca="1" si="93"/>
        <v>101.5518031734</v>
      </c>
      <c r="EX26" s="327">
        <f t="shared" ca="1" si="93"/>
        <v>97.366439765699994</v>
      </c>
      <c r="EY26" s="327">
        <f t="shared" ca="1" si="93"/>
        <v>100.1826592453</v>
      </c>
      <c r="EZ26" s="327">
        <f t="shared" ca="1" si="93"/>
        <v>97.221533789099993</v>
      </c>
      <c r="FA26" s="327">
        <f t="shared" ca="1" si="93"/>
        <v>95.234204587500003</v>
      </c>
      <c r="FB26" s="327">
        <f t="shared" ca="1" si="93"/>
        <v>101.0506542955</v>
      </c>
      <c r="FC26" s="327">
        <f t="shared" ca="1" si="93"/>
        <v>95.536784939399993</v>
      </c>
      <c r="FD26" s="327">
        <f t="shared" ca="1" si="93"/>
        <v>91.187640647899997</v>
      </c>
      <c r="FE26" s="327">
        <f t="shared" ca="1" si="93"/>
        <v>0</v>
      </c>
      <c r="FF26" s="327">
        <f t="shared" ca="1" si="93"/>
        <v>0</v>
      </c>
      <c r="FG26" s="327">
        <f t="shared" ca="1" si="94"/>
        <v>0</v>
      </c>
      <c r="FH26" s="327">
        <f t="shared" ca="1" si="94"/>
        <v>0</v>
      </c>
      <c r="FI26" s="327">
        <f t="shared" ca="1" si="94"/>
        <v>0</v>
      </c>
      <c r="FJ26" s="327">
        <f t="shared" ca="1" si="94"/>
        <v>0</v>
      </c>
      <c r="FK26" s="327">
        <f t="shared" ca="1" si="94"/>
        <v>0</v>
      </c>
      <c r="FL26" s="327">
        <f t="shared" ca="1" si="94"/>
        <v>0</v>
      </c>
      <c r="FM26" s="327">
        <f t="shared" ca="1" si="94"/>
        <v>0</v>
      </c>
      <c r="FN26" s="327">
        <f t="shared" ca="1" si="94"/>
        <v>0</v>
      </c>
      <c r="FO26" s="327">
        <f t="shared" ca="1" si="94"/>
        <v>0</v>
      </c>
      <c r="FP26" s="327">
        <f t="shared" ca="1" si="94"/>
        <v>0</v>
      </c>
    </row>
    <row r="27" spans="1:172" x14ac:dyDescent="0.2">
      <c r="A27" s="485" t="s">
        <v>187</v>
      </c>
      <c r="B27" s="325" t="s">
        <v>21</v>
      </c>
      <c r="C27" s="326">
        <f>Ponderadores!B26</f>
        <v>24643.809000000001</v>
      </c>
      <c r="D27" s="325"/>
      <c r="E27" s="327">
        <f t="shared" ca="1" si="83"/>
        <v>71.950111359700003</v>
      </c>
      <c r="F27" s="327">
        <f t="shared" ca="1" si="83"/>
        <v>79.270699875700004</v>
      </c>
      <c r="G27" s="327">
        <f t="shared" ca="1" si="83"/>
        <v>84.383525518900001</v>
      </c>
      <c r="H27" s="327">
        <f t="shared" ca="1" si="96"/>
        <v>87.945584854399996</v>
      </c>
      <c r="I27" s="327">
        <f t="shared" ca="1" si="96"/>
        <v>87.660809670199995</v>
      </c>
      <c r="J27" s="327">
        <f t="shared" ca="1" si="96"/>
        <v>88.864379357000004</v>
      </c>
      <c r="K27" s="327">
        <f t="shared" ca="1" si="96"/>
        <v>85.927294768699994</v>
      </c>
      <c r="L27" s="327">
        <f t="shared" ca="1" si="96"/>
        <v>90.631986642800001</v>
      </c>
      <c r="M27" s="327">
        <f t="shared" ca="1" si="96"/>
        <v>95.044265089999996</v>
      </c>
      <c r="N27" s="327">
        <f t="shared" ca="1" si="96"/>
        <v>87.166463886499997</v>
      </c>
      <c r="O27" s="327">
        <f t="shared" ca="1" si="96"/>
        <v>91.580623227499999</v>
      </c>
      <c r="P27" s="327">
        <f t="shared" ca="1" si="96"/>
        <v>102.7792371701</v>
      </c>
      <c r="Q27" s="327">
        <f t="shared" ca="1" si="96"/>
        <v>69.198693481600003</v>
      </c>
      <c r="R27" s="327">
        <f t="shared" ca="1" si="96"/>
        <v>79.3457051906</v>
      </c>
      <c r="S27" s="327">
        <f t="shared" ca="1" si="96"/>
        <v>83.142391648100002</v>
      </c>
      <c r="T27" s="327">
        <f t="shared" ca="1" si="96"/>
        <v>89.2281883263</v>
      </c>
      <c r="U27" s="327">
        <f t="shared" ca="1" si="96"/>
        <v>84.999075436599995</v>
      </c>
      <c r="V27" s="327">
        <f t="shared" ca="1" si="96"/>
        <v>84.7965734303</v>
      </c>
      <c r="W27" s="327">
        <f t="shared" ca="1" si="96"/>
        <v>90.423917865500002</v>
      </c>
      <c r="X27" s="327">
        <f t="shared" ca="1" si="96"/>
        <v>99.056601017199995</v>
      </c>
      <c r="Y27" s="327">
        <f t="shared" ca="1" si="96"/>
        <v>92.040999742599993</v>
      </c>
      <c r="Z27" s="327">
        <f t="shared" ca="1" si="96"/>
        <v>96.156481439700002</v>
      </c>
      <c r="AA27" s="327">
        <f t="shared" ca="1" si="96"/>
        <v>106.9406469642</v>
      </c>
      <c r="AB27" s="327">
        <f t="shared" ca="1" si="96"/>
        <v>111.5680472147</v>
      </c>
      <c r="AC27" s="327">
        <f t="shared" ca="1" si="96"/>
        <v>81.994075405999993</v>
      </c>
      <c r="AD27" s="327">
        <f t="shared" ca="1" si="96"/>
        <v>83.137932060099999</v>
      </c>
      <c r="AE27" s="327">
        <f t="shared" ca="1" si="96"/>
        <v>96.174321036699993</v>
      </c>
      <c r="AF27" s="327">
        <f t="shared" ca="1" si="96"/>
        <v>89.766928473500002</v>
      </c>
      <c r="AG27" s="327">
        <f t="shared" ca="1" si="96"/>
        <v>86.649483082499998</v>
      </c>
      <c r="AH27" s="327">
        <f t="shared" ca="1" si="96"/>
        <v>92.7503520689</v>
      </c>
      <c r="AI27" s="327">
        <f t="shared" ca="1" si="96"/>
        <v>89.648804544699999</v>
      </c>
      <c r="AJ27" s="327">
        <f t="shared" ca="1" si="96"/>
        <v>99.343728118900003</v>
      </c>
      <c r="AK27" s="327">
        <f t="shared" ca="1" si="96"/>
        <v>91.669381489599999</v>
      </c>
      <c r="AL27" s="327">
        <f t="shared" ca="1" si="96"/>
        <v>99.619124316500006</v>
      </c>
      <c r="AM27" s="327">
        <f t="shared" ca="1" si="96"/>
        <v>103.57536865519999</v>
      </c>
      <c r="AN27" s="327">
        <f t="shared" ca="1" si="96"/>
        <v>103.83701469819999</v>
      </c>
      <c r="AO27" s="327">
        <f t="shared" ca="1" si="96"/>
        <v>81.283788419900006</v>
      </c>
      <c r="AP27" s="327">
        <f t="shared" ca="1" si="96"/>
        <v>87.671806393200001</v>
      </c>
      <c r="AQ27" s="327">
        <f t="shared" ca="1" si="96"/>
        <v>93.141079080500006</v>
      </c>
      <c r="AR27" s="327">
        <f t="shared" ca="1" si="96"/>
        <v>99.347137073200003</v>
      </c>
      <c r="AS27" s="327">
        <f t="shared" ca="1" si="96"/>
        <v>99.416243843800004</v>
      </c>
      <c r="AT27" s="327">
        <f t="shared" ca="1" si="96"/>
        <v>95.609683596599993</v>
      </c>
      <c r="AU27" s="327">
        <f t="shared" ca="1" si="96"/>
        <v>91.703654350600004</v>
      </c>
      <c r="AV27" s="327">
        <f t="shared" ca="1" si="96"/>
        <v>97.425006460600002</v>
      </c>
      <c r="AW27" s="327">
        <f t="shared" ca="1" si="96"/>
        <v>103.88542268019999</v>
      </c>
      <c r="AX27" s="327">
        <f t="shared" ca="1" si="96"/>
        <v>95.123500966999998</v>
      </c>
      <c r="AY27" s="327">
        <f t="shared" ca="1" si="96"/>
        <v>98.336438845299995</v>
      </c>
      <c r="AZ27" s="327">
        <f t="shared" ca="1" si="96"/>
        <v>102.09587075829999</v>
      </c>
      <c r="BA27" s="327">
        <f t="shared" ca="1" si="96"/>
        <v>79.722710706599997</v>
      </c>
      <c r="BB27" s="327">
        <f t="shared" ca="1" si="96"/>
        <v>95.183967869400007</v>
      </c>
      <c r="BC27" s="327">
        <f t="shared" ca="1" si="96"/>
        <v>93.301326120100001</v>
      </c>
      <c r="BD27" s="327">
        <f t="shared" ca="1" si="96"/>
        <v>86.376514744999994</v>
      </c>
      <c r="BE27" s="327">
        <f t="shared" ca="1" si="96"/>
        <v>98.764253837699997</v>
      </c>
      <c r="BF27" s="327">
        <f t="shared" ca="1" si="96"/>
        <v>91.149176564900003</v>
      </c>
      <c r="BG27" s="327">
        <f t="shared" ca="1" si="96"/>
        <v>92.372710497900002</v>
      </c>
      <c r="BH27" s="327">
        <f t="shared" ca="1" si="96"/>
        <v>102.80378782530001</v>
      </c>
      <c r="BI27" s="327">
        <f t="shared" ca="1" si="96"/>
        <v>110.0514128396</v>
      </c>
      <c r="BJ27" s="327">
        <f t="shared" ca="1" si="96"/>
        <v>100.2346469786</v>
      </c>
      <c r="BK27" s="327">
        <f t="shared" ca="1" si="96"/>
        <v>107.5517023901</v>
      </c>
      <c r="BL27" s="327">
        <f t="shared" ca="1" si="96"/>
        <v>103.32777178809999</v>
      </c>
      <c r="BM27" s="327">
        <f t="shared" ca="1" si="96"/>
        <v>94.151644494699994</v>
      </c>
      <c r="BN27" s="327">
        <f t="shared" ca="1" si="96"/>
        <v>86.416489162000005</v>
      </c>
      <c r="BO27" s="327">
        <f t="shared" ca="1" si="96"/>
        <v>93.977536119099994</v>
      </c>
      <c r="BP27" s="327">
        <f t="shared" ca="1" si="96"/>
        <v>97.163068202199995</v>
      </c>
      <c r="BQ27" s="327">
        <f t="shared" ca="1" si="96"/>
        <v>102.7888297985</v>
      </c>
      <c r="BR27" s="327">
        <f t="shared" ca="1" si="96"/>
        <v>111.8535925039</v>
      </c>
      <c r="BS27" s="327">
        <f t="shared" ca="1" si="96"/>
        <v>100.10156226639999</v>
      </c>
      <c r="BT27" s="327">
        <f t="shared" ca="1" si="95"/>
        <v>107.38918574669999</v>
      </c>
      <c r="BU27" s="327">
        <f t="shared" ca="1" si="95"/>
        <v>102.7340047479</v>
      </c>
      <c r="BV27" s="327">
        <f t="shared" ca="1" si="95"/>
        <v>107.258568074</v>
      </c>
      <c r="BW27" s="327">
        <f t="shared" ca="1" si="95"/>
        <v>103.1272014094</v>
      </c>
      <c r="BX27" s="327">
        <f t="shared" ca="1" si="95"/>
        <v>93.038317475300005</v>
      </c>
      <c r="BY27" s="327">
        <f t="shared" ca="1" si="95"/>
        <v>92.873178874000004</v>
      </c>
      <c r="BZ27" s="327">
        <f t="shared" ca="1" si="95"/>
        <v>86.085230801500003</v>
      </c>
      <c r="CA27" s="327">
        <f t="shared" ca="1" si="95"/>
        <v>92.413406536300002</v>
      </c>
      <c r="CB27" s="327">
        <f t="shared" ca="1" si="95"/>
        <v>88.263788011299994</v>
      </c>
      <c r="CC27" s="327">
        <f t="shared" ca="1" si="95"/>
        <v>89.918462099500005</v>
      </c>
      <c r="CD27" s="327">
        <f t="shared" ca="1" si="95"/>
        <v>96.741059544999999</v>
      </c>
      <c r="CE27" s="327">
        <f t="shared" ca="1" si="95"/>
        <v>93.1283336037</v>
      </c>
      <c r="CF27" s="327">
        <f t="shared" ca="1" si="95"/>
        <v>101.0997877831</v>
      </c>
      <c r="CG27" s="327">
        <f t="shared" ca="1" si="95"/>
        <v>96.1681401373</v>
      </c>
      <c r="CH27" s="327">
        <f t="shared" ca="1" si="95"/>
        <v>96.234914175399993</v>
      </c>
      <c r="CI27" s="327">
        <f t="shared" ca="1" si="95"/>
        <v>98.188264616300003</v>
      </c>
      <c r="CJ27" s="327">
        <f t="shared" ca="1" si="95"/>
        <v>89.047954147599995</v>
      </c>
      <c r="CK27" s="327">
        <f t="shared" ca="1" si="95"/>
        <v>89.138387286099999</v>
      </c>
      <c r="CL27" s="327">
        <f t="shared" ca="1" si="95"/>
        <v>86.026663432299998</v>
      </c>
      <c r="CM27" s="327">
        <f t="shared" ca="1" si="95"/>
        <v>92.002197084900004</v>
      </c>
      <c r="CN27" s="327">
        <f t="shared" ca="1" si="95"/>
        <v>83.344494561499999</v>
      </c>
      <c r="CO27" s="327">
        <f t="shared" ca="1" si="95"/>
        <v>80.233584136800005</v>
      </c>
      <c r="CP27" s="327">
        <f t="shared" ca="1" si="95"/>
        <v>84.968452516100001</v>
      </c>
      <c r="CQ27" s="327">
        <f t="shared" ca="1" si="95"/>
        <v>83.515962923000004</v>
      </c>
      <c r="CR27" s="327">
        <f t="shared" ca="1" si="95"/>
        <v>91.178104279099998</v>
      </c>
      <c r="CS27" s="327">
        <f t="shared" ca="1" si="95"/>
        <v>90.227744184599999</v>
      </c>
      <c r="CT27" s="327">
        <f t="shared" ca="1" si="95"/>
        <v>89.280230744500003</v>
      </c>
      <c r="CU27" s="327">
        <f t="shared" ca="1" si="95"/>
        <v>91.366667300299994</v>
      </c>
      <c r="CV27" s="327">
        <f t="shared" ca="1" si="95"/>
        <v>89.989350250800001</v>
      </c>
      <c r="CW27" s="327">
        <f t="shared" ca="1" si="95"/>
        <v>87.187855917099995</v>
      </c>
      <c r="CX27" s="327">
        <f t="shared" ca="1" si="95"/>
        <v>82.875164929600004</v>
      </c>
      <c r="CY27" s="327">
        <f t="shared" ca="1" si="95"/>
        <v>93.191886754600006</v>
      </c>
      <c r="CZ27" s="327">
        <f t="shared" ca="1" si="95"/>
        <v>92.5070911416</v>
      </c>
      <c r="DA27" s="327">
        <f t="shared" ca="1" si="95"/>
        <v>94.842242558600006</v>
      </c>
      <c r="DB27" s="327">
        <f t="shared" ca="1" si="95"/>
        <v>102.0711705176</v>
      </c>
      <c r="DC27" s="327">
        <f t="shared" ca="1" si="95"/>
        <v>99.947091889199996</v>
      </c>
      <c r="DD27" s="327">
        <f t="shared" ca="1" si="95"/>
        <v>102.517525393</v>
      </c>
      <c r="DE27" s="327">
        <f t="shared" ca="1" si="95"/>
        <v>101.2333646658</v>
      </c>
      <c r="DF27" s="327">
        <f t="shared" ca="1" si="95"/>
        <v>99.777865260200002</v>
      </c>
      <c r="DG27" s="327">
        <f t="shared" ca="1" si="95"/>
        <v>102.4103657365</v>
      </c>
      <c r="DH27" s="327">
        <f t="shared" ca="1" si="95"/>
        <v>101.4993544459</v>
      </c>
      <c r="DI27" s="327">
        <f t="shared" ca="1" si="95"/>
        <v>90.968239792199995</v>
      </c>
      <c r="DJ27" s="327">
        <f t="shared" ca="1" si="95"/>
        <v>90.3809362282</v>
      </c>
      <c r="DK27" s="327">
        <f t="shared" ca="1" si="95"/>
        <v>99.503955093000002</v>
      </c>
      <c r="DL27" s="327">
        <f t="shared" ca="1" si="95"/>
        <v>95.976707253000001</v>
      </c>
      <c r="DM27" s="327">
        <f t="shared" ca="1" si="95"/>
        <v>98.164348391299995</v>
      </c>
      <c r="DN27" s="327">
        <f t="shared" ca="1" si="95"/>
        <v>100.8909299602</v>
      </c>
      <c r="DO27" s="327">
        <f t="shared" ca="1" si="95"/>
        <v>103.4841048474</v>
      </c>
      <c r="DP27" s="327">
        <f t="shared" ca="1" si="95"/>
        <v>107.4291041413</v>
      </c>
      <c r="DQ27" s="327">
        <f t="shared" ca="1" si="95"/>
        <v>104.42821577540001</v>
      </c>
      <c r="DR27" s="327">
        <f t="shared" ca="1" si="95"/>
        <v>105.9565347205</v>
      </c>
      <c r="DS27" s="327">
        <f t="shared" ca="1" si="95"/>
        <v>107.2806852914</v>
      </c>
      <c r="DT27" s="327">
        <f t="shared" ca="1" si="95"/>
        <v>100.62946090529999</v>
      </c>
      <c r="DU27" s="327">
        <f t="shared" ca="1" si="95"/>
        <v>87.046806211399996</v>
      </c>
      <c r="DV27" s="327">
        <f t="shared" ca="1" si="95"/>
        <v>85.574369923299997</v>
      </c>
      <c r="DW27" s="327">
        <f t="shared" ca="1" si="95"/>
        <v>97.618583193999996</v>
      </c>
      <c r="DX27" s="327">
        <f t="shared" ca="1" si="95"/>
        <v>88.7623001698</v>
      </c>
      <c r="DY27" s="327">
        <f t="shared" ca="1" si="95"/>
        <v>100.83206076579999</v>
      </c>
      <c r="DZ27" s="327">
        <f t="shared" ca="1" si="95"/>
        <v>102.23227348020001</v>
      </c>
      <c r="EA27" s="327">
        <f t="shared" ca="1" si="95"/>
        <v>100.2193364574</v>
      </c>
      <c r="EB27" s="327">
        <f t="shared" ca="1" si="95"/>
        <v>107.0136985112</v>
      </c>
      <c r="EC27" s="327">
        <f t="shared" ca="1" si="95"/>
        <v>98.175948809999994</v>
      </c>
      <c r="ED27" s="327">
        <f t="shared" ca="1" si="95"/>
        <v>106.51347158980001</v>
      </c>
      <c r="EE27" s="327">
        <f t="shared" ref="EE27:ET40" ca="1" si="97">+INDIRECT("DatosOri!"&amp;$A27&amp;EE$1)</f>
        <v>98.156620098700003</v>
      </c>
      <c r="EF27" s="327">
        <f t="shared" ca="1" si="92"/>
        <v>103.9839189038</v>
      </c>
      <c r="EG27" s="327">
        <f t="shared" ca="1" si="97"/>
        <v>88.239519840100002</v>
      </c>
      <c r="EH27" s="327">
        <f t="shared" ca="1" si="92"/>
        <v>83.344337224300006</v>
      </c>
      <c r="EI27" s="327">
        <f t="shared" ca="1" si="97"/>
        <v>86.183512783699996</v>
      </c>
      <c r="EJ27" s="327">
        <f t="shared" ca="1" si="92"/>
        <v>96.194421222499997</v>
      </c>
      <c r="EK27" s="327">
        <f t="shared" ca="1" si="97"/>
        <v>97.491204879600005</v>
      </c>
      <c r="EL27" s="327">
        <f t="shared" ca="1" si="92"/>
        <v>95.487559058499997</v>
      </c>
      <c r="EM27" s="327">
        <f t="shared" ca="1" si="97"/>
        <v>101.93674033329999</v>
      </c>
      <c r="EN27" s="327">
        <f t="shared" ca="1" si="92"/>
        <v>99.642453112200002</v>
      </c>
      <c r="EO27" s="327">
        <f t="shared" ca="1" si="97"/>
        <v>98.319915181499994</v>
      </c>
      <c r="EP27" s="327">
        <f t="shared" ca="1" si="92"/>
        <v>103.0629507556</v>
      </c>
      <c r="EQ27" s="327">
        <f t="shared" ca="1" si="97"/>
        <v>101.94356691</v>
      </c>
      <c r="ER27" s="327">
        <f t="shared" ca="1" si="92"/>
        <v>110.2576963907</v>
      </c>
      <c r="ES27" s="327">
        <f t="shared" ca="1" si="93"/>
        <v>93.921370421099994</v>
      </c>
      <c r="ET27" s="327">
        <f t="shared" ca="1" si="93"/>
        <v>91.131756298100001</v>
      </c>
      <c r="EU27" s="327">
        <f t="shared" ca="1" si="93"/>
        <v>93.692321518599996</v>
      </c>
      <c r="EV27" s="327">
        <f t="shared" ca="1" si="93"/>
        <v>96.095216202399996</v>
      </c>
      <c r="EW27" s="327">
        <f t="shared" ca="1" si="93"/>
        <v>101.26195998039999</v>
      </c>
      <c r="EX27" s="327">
        <f t="shared" ca="1" si="93"/>
        <v>95.044878038099995</v>
      </c>
      <c r="EY27" s="327">
        <f t="shared" ca="1" si="93"/>
        <v>96.990197399099998</v>
      </c>
      <c r="EZ27" s="327">
        <f t="shared" ca="1" si="93"/>
        <v>97.083203673900002</v>
      </c>
      <c r="FA27" s="327">
        <f t="shared" ca="1" si="93"/>
        <v>94.375985863699995</v>
      </c>
      <c r="FB27" s="327">
        <f t="shared" ca="1" si="93"/>
        <v>102.0219100628</v>
      </c>
      <c r="FC27" s="327">
        <f t="shared" ca="1" si="93"/>
        <v>100.571461712</v>
      </c>
      <c r="FD27" s="327">
        <f t="shared" ca="1" si="93"/>
        <v>96.077679415399999</v>
      </c>
      <c r="FE27" s="327">
        <f t="shared" ca="1" si="93"/>
        <v>0</v>
      </c>
      <c r="FF27" s="327">
        <f t="shared" ca="1" si="93"/>
        <v>0</v>
      </c>
      <c r="FG27" s="327">
        <f t="shared" ca="1" si="94"/>
        <v>0</v>
      </c>
      <c r="FH27" s="327">
        <f t="shared" ca="1" si="94"/>
        <v>0</v>
      </c>
      <c r="FI27" s="327">
        <f t="shared" ca="1" si="94"/>
        <v>0</v>
      </c>
      <c r="FJ27" s="327">
        <f t="shared" ca="1" si="94"/>
        <v>0</v>
      </c>
      <c r="FK27" s="327">
        <f t="shared" ca="1" si="94"/>
        <v>0</v>
      </c>
      <c r="FL27" s="327">
        <f t="shared" ca="1" si="94"/>
        <v>0</v>
      </c>
      <c r="FM27" s="327">
        <f t="shared" ca="1" si="94"/>
        <v>0</v>
      </c>
      <c r="FN27" s="327">
        <f t="shared" ca="1" si="94"/>
        <v>0</v>
      </c>
      <c r="FO27" s="327">
        <f t="shared" ca="1" si="94"/>
        <v>0</v>
      </c>
      <c r="FP27" s="327">
        <f t="shared" ca="1" si="94"/>
        <v>0</v>
      </c>
    </row>
    <row r="28" spans="1:172" x14ac:dyDescent="0.2">
      <c r="A28" s="485" t="s">
        <v>188</v>
      </c>
      <c r="B28" s="325" t="s">
        <v>22</v>
      </c>
      <c r="C28" s="326">
        <f>Ponderadores!B27</f>
        <v>164436.94699999999</v>
      </c>
      <c r="D28" s="325"/>
      <c r="E28" s="327">
        <f t="shared" ca="1" si="83"/>
        <v>194.20036550660001</v>
      </c>
      <c r="F28" s="327">
        <f t="shared" ca="1" si="83"/>
        <v>176.8171537938</v>
      </c>
      <c r="G28" s="327">
        <f t="shared" ca="1" si="83"/>
        <v>195.4707926106</v>
      </c>
      <c r="H28" s="327">
        <f t="shared" ca="1" si="96"/>
        <v>203.28892982150001</v>
      </c>
      <c r="I28" s="327">
        <f t="shared" ca="1" si="96"/>
        <v>216.73648053759999</v>
      </c>
      <c r="J28" s="327">
        <f t="shared" ca="1" si="96"/>
        <v>204.52216977410001</v>
      </c>
      <c r="K28" s="327">
        <f t="shared" ca="1" si="96"/>
        <v>201.102124363</v>
      </c>
      <c r="L28" s="327">
        <f t="shared" ca="1" si="96"/>
        <v>200.79370474320001</v>
      </c>
      <c r="M28" s="327">
        <f t="shared" ca="1" si="96"/>
        <v>177.81999541389999</v>
      </c>
      <c r="N28" s="327">
        <f t="shared" ca="1" si="96"/>
        <v>188.87901648959999</v>
      </c>
      <c r="O28" s="327">
        <f t="shared" ca="1" si="96"/>
        <v>178.3636510581</v>
      </c>
      <c r="P28" s="327">
        <f t="shared" ca="1" si="96"/>
        <v>206.55820843890001</v>
      </c>
      <c r="Q28" s="327">
        <f t="shared" ca="1" si="96"/>
        <v>191.41352733790001</v>
      </c>
      <c r="R28" s="327">
        <f t="shared" ca="1" si="96"/>
        <v>159.26563350379999</v>
      </c>
      <c r="S28" s="327">
        <f t="shared" ca="1" si="96"/>
        <v>199.10219943929999</v>
      </c>
      <c r="T28" s="327">
        <f t="shared" ca="1" si="96"/>
        <v>206.27161948689999</v>
      </c>
      <c r="U28" s="327">
        <f t="shared" ca="1" si="96"/>
        <v>196.82320112510001</v>
      </c>
      <c r="V28" s="327">
        <f t="shared" ca="1" si="96"/>
        <v>189.88513935590001</v>
      </c>
      <c r="W28" s="327">
        <f t="shared" ca="1" si="96"/>
        <v>203.60348082709999</v>
      </c>
      <c r="X28" s="327">
        <f t="shared" ca="1" si="96"/>
        <v>184.006912852</v>
      </c>
      <c r="Y28" s="327">
        <f t="shared" ca="1" si="96"/>
        <v>175.39231435529999</v>
      </c>
      <c r="Z28" s="327">
        <f t="shared" ca="1" si="96"/>
        <v>174.62454605350001</v>
      </c>
      <c r="AA28" s="327">
        <f t="shared" ca="1" si="96"/>
        <v>171.11304395650001</v>
      </c>
      <c r="AB28" s="327">
        <f t="shared" ca="1" si="96"/>
        <v>167.10619859869999</v>
      </c>
      <c r="AC28" s="327">
        <f t="shared" ca="1" si="96"/>
        <v>163.72813753739999</v>
      </c>
      <c r="AD28" s="327">
        <f t="shared" ca="1" si="96"/>
        <v>159.5486175636</v>
      </c>
      <c r="AE28" s="327">
        <f t="shared" ca="1" si="96"/>
        <v>183.13704215050001</v>
      </c>
      <c r="AF28" s="327">
        <f t="shared" ca="1" si="96"/>
        <v>171.8869117054</v>
      </c>
      <c r="AG28" s="327">
        <f t="shared" ca="1" si="96"/>
        <v>173.5703453941</v>
      </c>
      <c r="AH28" s="327">
        <f t="shared" ca="1" si="96"/>
        <v>162.23427618299999</v>
      </c>
      <c r="AI28" s="327">
        <f t="shared" ca="1" si="96"/>
        <v>177.5370231631</v>
      </c>
      <c r="AJ28" s="327">
        <f t="shared" ca="1" si="96"/>
        <v>174.11652803250001</v>
      </c>
      <c r="AK28" s="327">
        <f t="shared" ca="1" si="96"/>
        <v>164.2576808446</v>
      </c>
      <c r="AL28" s="327">
        <f t="shared" ca="1" si="96"/>
        <v>172.6026121834</v>
      </c>
      <c r="AM28" s="327">
        <f t="shared" ca="1" si="96"/>
        <v>158.66005493419999</v>
      </c>
      <c r="AN28" s="327">
        <f t="shared" ca="1" si="96"/>
        <v>176.99887334319999</v>
      </c>
      <c r="AO28" s="327">
        <f t="shared" ca="1" si="96"/>
        <v>165.8243686269</v>
      </c>
      <c r="AP28" s="327">
        <f t="shared" ca="1" si="96"/>
        <v>164.45864203470001</v>
      </c>
      <c r="AQ28" s="327">
        <f t="shared" ca="1" si="96"/>
        <v>178.88783361079999</v>
      </c>
      <c r="AR28" s="327">
        <f t="shared" ca="1" si="96"/>
        <v>172.5785981635</v>
      </c>
      <c r="AS28" s="327">
        <f t="shared" ca="1" si="96"/>
        <v>160.8618080782</v>
      </c>
      <c r="AT28" s="327">
        <f t="shared" ca="1" si="96"/>
        <v>159.3729545134</v>
      </c>
      <c r="AU28" s="327">
        <f t="shared" ca="1" si="96"/>
        <v>146.60845582709999</v>
      </c>
      <c r="AV28" s="327">
        <f t="shared" ca="1" si="96"/>
        <v>141.664259644</v>
      </c>
      <c r="AW28" s="327">
        <f t="shared" ca="1" si="96"/>
        <v>124.0478848307</v>
      </c>
      <c r="AX28" s="327">
        <f t="shared" ca="1" si="96"/>
        <v>129.8631641394</v>
      </c>
      <c r="AY28" s="327">
        <f t="shared" ca="1" si="96"/>
        <v>122.8905277313</v>
      </c>
      <c r="AZ28" s="327">
        <f t="shared" ca="1" si="96"/>
        <v>122.09248478710001</v>
      </c>
      <c r="BA28" s="327">
        <f t="shared" ca="1" si="96"/>
        <v>137.62491896579999</v>
      </c>
      <c r="BB28" s="327">
        <f t="shared" ca="1" si="96"/>
        <v>134.1856235196</v>
      </c>
      <c r="BC28" s="327">
        <f t="shared" ca="1" si="96"/>
        <v>162.02179116650001</v>
      </c>
      <c r="BD28" s="327">
        <f t="shared" ca="1" si="96"/>
        <v>148.15982268179999</v>
      </c>
      <c r="BE28" s="327">
        <f t="shared" ca="1" si="96"/>
        <v>149.805066557</v>
      </c>
      <c r="BF28" s="327">
        <f t="shared" ca="1" si="96"/>
        <v>128.17610652720001</v>
      </c>
      <c r="BG28" s="327">
        <f t="shared" ca="1" si="96"/>
        <v>113.2248096026</v>
      </c>
      <c r="BH28" s="327">
        <f t="shared" ca="1" si="96"/>
        <v>117.9504441553</v>
      </c>
      <c r="BI28" s="327">
        <f t="shared" ca="1" si="96"/>
        <v>89.7563225966</v>
      </c>
      <c r="BJ28" s="327">
        <f t="shared" ca="1" si="96"/>
        <v>85.695510779499998</v>
      </c>
      <c r="BK28" s="327">
        <f t="shared" ca="1" si="96"/>
        <v>93.416465208800005</v>
      </c>
      <c r="BL28" s="327">
        <f t="shared" ca="1" si="96"/>
        <v>92.626697178900002</v>
      </c>
      <c r="BM28" s="327">
        <f t="shared" ca="1" si="96"/>
        <v>99.488894202099999</v>
      </c>
      <c r="BN28" s="327">
        <f t="shared" ca="1" si="96"/>
        <v>78.673299478900006</v>
      </c>
      <c r="BO28" s="327">
        <f t="shared" ca="1" si="96"/>
        <v>107.41634027880001</v>
      </c>
      <c r="BP28" s="327">
        <f t="shared" ca="1" si="96"/>
        <v>124.76509937110001</v>
      </c>
      <c r="BQ28" s="327">
        <f t="shared" ca="1" si="96"/>
        <v>122.80133838330001</v>
      </c>
      <c r="BR28" s="327">
        <f t="shared" ca="1" si="96"/>
        <v>102.98849756200001</v>
      </c>
      <c r="BS28" s="327">
        <f t="shared" ref="BS28:EF31" ca="1" si="98">+INDIRECT("DatosOri!"&amp;$A28&amp;BS$1)</f>
        <v>105.0589858069</v>
      </c>
      <c r="BT28" s="327">
        <f t="shared" ca="1" si="98"/>
        <v>110.2347793994</v>
      </c>
      <c r="BU28" s="327">
        <f t="shared" ca="1" si="98"/>
        <v>97.264174553000004</v>
      </c>
      <c r="BV28" s="327">
        <f t="shared" ca="1" si="98"/>
        <v>81.598586851799993</v>
      </c>
      <c r="BW28" s="327">
        <f t="shared" ca="1" si="98"/>
        <v>84.141421261299996</v>
      </c>
      <c r="BX28" s="327">
        <f t="shared" ca="1" si="98"/>
        <v>85.568582851499997</v>
      </c>
      <c r="BY28" s="327">
        <f t="shared" ca="1" si="98"/>
        <v>81.1651560854</v>
      </c>
      <c r="BZ28" s="327">
        <f t="shared" ca="1" si="98"/>
        <v>88.332206975299997</v>
      </c>
      <c r="CA28" s="327">
        <f t="shared" ca="1" si="98"/>
        <v>94.840934159599996</v>
      </c>
      <c r="CB28" s="327">
        <f t="shared" ca="1" si="98"/>
        <v>95.272881891500006</v>
      </c>
      <c r="CC28" s="327">
        <f t="shared" ca="1" si="98"/>
        <v>103.2367739196</v>
      </c>
      <c r="CD28" s="327">
        <f t="shared" ca="1" si="98"/>
        <v>102.9213705543</v>
      </c>
      <c r="CE28" s="327">
        <f t="shared" ca="1" si="98"/>
        <v>107.59953033390001</v>
      </c>
      <c r="CF28" s="327">
        <f t="shared" ca="1" si="98"/>
        <v>108.7606559068</v>
      </c>
      <c r="CG28" s="327">
        <f t="shared" ca="1" si="98"/>
        <v>97.443176721</v>
      </c>
      <c r="CH28" s="327">
        <f t="shared" ca="1" si="98"/>
        <v>91.476744777999997</v>
      </c>
      <c r="CI28" s="327">
        <f t="shared" ca="1" si="98"/>
        <v>89.612271953499999</v>
      </c>
      <c r="CJ28" s="327">
        <f t="shared" ca="1" si="98"/>
        <v>95.163837559000001</v>
      </c>
      <c r="CK28" s="327">
        <f t="shared" ca="1" si="98"/>
        <v>92.380588731900005</v>
      </c>
      <c r="CL28" s="327">
        <f t="shared" ca="1" si="98"/>
        <v>71.194499069900004</v>
      </c>
      <c r="CM28" s="327">
        <f t="shared" ca="1" si="98"/>
        <v>95.614274143299994</v>
      </c>
      <c r="CN28" s="327">
        <f t="shared" ca="1" si="98"/>
        <v>100.3441622852</v>
      </c>
      <c r="CO28" s="327">
        <f t="shared" ca="1" si="98"/>
        <v>104.8461390507</v>
      </c>
      <c r="CP28" s="327">
        <f t="shared" ca="1" si="98"/>
        <v>97.753788131600004</v>
      </c>
      <c r="CQ28" s="327">
        <f t="shared" ca="1" si="98"/>
        <v>75.323302712900002</v>
      </c>
      <c r="CR28" s="327">
        <f t="shared" ca="1" si="98"/>
        <v>87.622772271399995</v>
      </c>
      <c r="CS28" s="327">
        <f t="shared" ca="1" si="98"/>
        <v>97.569039881600006</v>
      </c>
      <c r="CT28" s="327">
        <f t="shared" ca="1" si="98"/>
        <v>92.411737418900003</v>
      </c>
      <c r="CU28" s="327">
        <f t="shared" ca="1" si="98"/>
        <v>79.108612183399998</v>
      </c>
      <c r="CV28" s="327">
        <f t="shared" ca="1" si="98"/>
        <v>100.669002753</v>
      </c>
      <c r="CW28" s="327">
        <f t="shared" ca="1" si="98"/>
        <v>110.4288647915</v>
      </c>
      <c r="CX28" s="327">
        <f t="shared" ca="1" si="98"/>
        <v>103.09581896909999</v>
      </c>
      <c r="CY28" s="327">
        <f t="shared" ca="1" si="98"/>
        <v>130.08354367890001</v>
      </c>
      <c r="CZ28" s="327">
        <f t="shared" ca="1" si="98"/>
        <v>96.254030134499999</v>
      </c>
      <c r="DA28" s="327">
        <f t="shared" ca="1" si="98"/>
        <v>108.84686131470001</v>
      </c>
      <c r="DB28" s="327">
        <f t="shared" ca="1" si="98"/>
        <v>96.991632852999999</v>
      </c>
      <c r="DC28" s="327">
        <f t="shared" ca="1" si="98"/>
        <v>101.7957445256</v>
      </c>
      <c r="DD28" s="327">
        <f t="shared" ca="1" si="98"/>
        <v>108.8568391446</v>
      </c>
      <c r="DE28" s="327">
        <f t="shared" ca="1" si="98"/>
        <v>114.1347510281</v>
      </c>
      <c r="DF28" s="327">
        <f t="shared" ca="1" si="98"/>
        <v>114.8371552708</v>
      </c>
      <c r="DG28" s="327">
        <f t="shared" ca="1" si="98"/>
        <v>113.37414259889999</v>
      </c>
      <c r="DH28" s="327">
        <f t="shared" ca="1" si="98"/>
        <v>114.5461942524</v>
      </c>
      <c r="DI28" s="327">
        <f t="shared" ca="1" si="98"/>
        <v>128.14031370789999</v>
      </c>
      <c r="DJ28" s="327">
        <f t="shared" ca="1" si="98"/>
        <v>123.81984670609999</v>
      </c>
      <c r="DK28" s="327">
        <f t="shared" ca="1" si="98"/>
        <v>132.31740214929999</v>
      </c>
      <c r="DL28" s="327">
        <f t="shared" ca="1" si="98"/>
        <v>136.35428801610001</v>
      </c>
      <c r="DM28" s="327">
        <f t="shared" ca="1" si="98"/>
        <v>133.78407217879999</v>
      </c>
      <c r="DN28" s="327">
        <f t="shared" ca="1" si="98"/>
        <v>99.407584852599996</v>
      </c>
      <c r="DO28" s="327">
        <f t="shared" ca="1" si="98"/>
        <v>128.39735805570001</v>
      </c>
      <c r="DP28" s="327">
        <f t="shared" ca="1" si="98"/>
        <v>128.11870076899999</v>
      </c>
      <c r="DQ28" s="327">
        <f t="shared" ca="1" si="98"/>
        <v>117.7179367439</v>
      </c>
      <c r="DR28" s="327">
        <f t="shared" ca="1" si="98"/>
        <v>131.13614120450001</v>
      </c>
      <c r="DS28" s="327">
        <f t="shared" ca="1" si="98"/>
        <v>135.02315500329999</v>
      </c>
      <c r="DT28" s="327">
        <f t="shared" ca="1" si="98"/>
        <v>126.2426117208</v>
      </c>
      <c r="DU28" s="327">
        <f t="shared" ca="1" si="98"/>
        <v>136.33333054619999</v>
      </c>
      <c r="DV28" s="327">
        <f t="shared" ca="1" si="98"/>
        <v>113.45319550649999</v>
      </c>
      <c r="DW28" s="327">
        <f t="shared" ca="1" si="98"/>
        <v>139.54325554139999</v>
      </c>
      <c r="DX28" s="327">
        <f t="shared" ca="1" si="98"/>
        <v>139.14066583019999</v>
      </c>
      <c r="DY28" s="327">
        <f t="shared" ca="1" si="98"/>
        <v>125.8903445926</v>
      </c>
      <c r="DZ28" s="327">
        <f t="shared" ca="1" si="98"/>
        <v>116.5108990069</v>
      </c>
      <c r="EA28" s="327">
        <f t="shared" ca="1" si="98"/>
        <v>129.01304841460001</v>
      </c>
      <c r="EB28" s="327">
        <f t="shared" ca="1" si="98"/>
        <v>127.658518402</v>
      </c>
      <c r="EC28" s="327">
        <f t="shared" ca="1" si="98"/>
        <v>112.0366027187</v>
      </c>
      <c r="ED28" s="327">
        <f t="shared" ca="1" si="98"/>
        <v>96.257152548799993</v>
      </c>
      <c r="EE28" s="327">
        <f t="shared" ca="1" si="97"/>
        <v>114.89597559160001</v>
      </c>
      <c r="EF28" s="327">
        <f t="shared" ca="1" si="98"/>
        <v>130.78072974739999</v>
      </c>
      <c r="EG28" s="327">
        <f t="shared" ca="1" si="97"/>
        <v>150.8308193698</v>
      </c>
      <c r="EH28" s="327">
        <f t="shared" ca="1" si="92"/>
        <v>134.41813770920001</v>
      </c>
      <c r="EI28" s="327">
        <f t="shared" ca="1" si="97"/>
        <v>163.82156655969999</v>
      </c>
      <c r="EJ28" s="327">
        <f t="shared" ca="1" si="92"/>
        <v>137.55282640230001</v>
      </c>
      <c r="EK28" s="327">
        <f t="shared" ca="1" si="97"/>
        <v>126.4199170978</v>
      </c>
      <c r="EL28" s="327">
        <f t="shared" ca="1" si="92"/>
        <v>132.2336923432</v>
      </c>
      <c r="EM28" s="327">
        <f t="shared" ca="1" si="97"/>
        <v>147.59045228369999</v>
      </c>
      <c r="EN28" s="327">
        <f t="shared" ca="1" si="92"/>
        <v>140.5267784891</v>
      </c>
      <c r="EO28" s="327">
        <f t="shared" ca="1" si="97"/>
        <v>129.81477878539999</v>
      </c>
      <c r="EP28" s="327">
        <f t="shared" ca="1" si="92"/>
        <v>119.0329548712</v>
      </c>
      <c r="EQ28" s="327">
        <f t="shared" ca="1" si="97"/>
        <v>107.1173294651</v>
      </c>
      <c r="ER28" s="327">
        <f t="shared" ca="1" si="92"/>
        <v>133.84116276820001</v>
      </c>
      <c r="ES28" s="327">
        <f t="shared" ca="1" si="93"/>
        <v>135.17901946219999</v>
      </c>
      <c r="ET28" s="327">
        <f t="shared" ca="1" si="93"/>
        <v>125.6811028681</v>
      </c>
      <c r="EU28" s="327">
        <f t="shared" ca="1" si="93"/>
        <v>145.18005408499999</v>
      </c>
      <c r="EV28" s="327">
        <f t="shared" ca="1" si="93"/>
        <v>143.55277393759999</v>
      </c>
      <c r="EW28" s="327">
        <f t="shared" ca="1" si="93"/>
        <v>147.40934953690001</v>
      </c>
      <c r="EX28" s="327">
        <f t="shared" ca="1" si="93"/>
        <v>158.00792791289999</v>
      </c>
      <c r="EY28" s="327">
        <f t="shared" ca="1" si="93"/>
        <v>156.10459203049999</v>
      </c>
      <c r="EZ28" s="327">
        <f t="shared" ca="1" si="93"/>
        <v>151.70812709</v>
      </c>
      <c r="FA28" s="327">
        <f t="shared" ca="1" si="93"/>
        <v>150.91545300339999</v>
      </c>
      <c r="FB28" s="327">
        <f t="shared" ca="1" si="93"/>
        <v>157.51406678020001</v>
      </c>
      <c r="FC28" s="327">
        <f t="shared" ca="1" si="93"/>
        <v>173.4278398964</v>
      </c>
      <c r="FD28" s="327">
        <f t="shared" ca="1" si="93"/>
        <v>180.558869534</v>
      </c>
      <c r="FE28" s="327">
        <f t="shared" ca="1" si="93"/>
        <v>0</v>
      </c>
      <c r="FF28" s="327">
        <f t="shared" ca="1" si="93"/>
        <v>0</v>
      </c>
      <c r="FG28" s="327">
        <f t="shared" ca="1" si="94"/>
        <v>0</v>
      </c>
      <c r="FH28" s="327">
        <f t="shared" ca="1" si="94"/>
        <v>0</v>
      </c>
      <c r="FI28" s="327">
        <f t="shared" ca="1" si="94"/>
        <v>0</v>
      </c>
      <c r="FJ28" s="327">
        <f t="shared" ca="1" si="94"/>
        <v>0</v>
      </c>
      <c r="FK28" s="327">
        <f t="shared" ca="1" si="94"/>
        <v>0</v>
      </c>
      <c r="FL28" s="327">
        <f t="shared" ca="1" si="94"/>
        <v>0</v>
      </c>
      <c r="FM28" s="327">
        <f t="shared" ca="1" si="94"/>
        <v>0</v>
      </c>
      <c r="FN28" s="327">
        <f t="shared" ca="1" si="94"/>
        <v>0</v>
      </c>
      <c r="FO28" s="327">
        <f t="shared" ca="1" si="94"/>
        <v>0</v>
      </c>
      <c r="FP28" s="327">
        <f t="shared" ca="1" si="94"/>
        <v>0</v>
      </c>
    </row>
    <row r="29" spans="1:172" x14ac:dyDescent="0.2">
      <c r="A29" s="485" t="s">
        <v>189</v>
      </c>
      <c r="B29" s="325" t="s">
        <v>23</v>
      </c>
      <c r="C29" s="326">
        <f>Ponderadores!B28</f>
        <v>356405.603</v>
      </c>
      <c r="D29" s="325"/>
      <c r="E29" s="327">
        <f t="shared" ca="1" si="83"/>
        <v>101.7644199467</v>
      </c>
      <c r="F29" s="327">
        <f t="shared" ca="1" si="83"/>
        <v>96.041586143299995</v>
      </c>
      <c r="G29" s="327">
        <f t="shared" ca="1" si="83"/>
        <v>102.3177914707</v>
      </c>
      <c r="H29" s="327">
        <f t="shared" ref="H29:BS32" ca="1" si="99">+INDIRECT("DatosOri!"&amp;$A29&amp;H$1)</f>
        <v>103.3656400878</v>
      </c>
      <c r="I29" s="327">
        <f t="shared" ca="1" si="99"/>
        <v>107.6491417994</v>
      </c>
      <c r="J29" s="327">
        <f t="shared" ca="1" si="99"/>
        <v>108.986006596</v>
      </c>
      <c r="K29" s="327">
        <f t="shared" ca="1" si="99"/>
        <v>110.2417705629</v>
      </c>
      <c r="L29" s="327">
        <f t="shared" ca="1" si="99"/>
        <v>108.8002801497</v>
      </c>
      <c r="M29" s="327">
        <f t="shared" ca="1" si="99"/>
        <v>101.47749993959999</v>
      </c>
      <c r="N29" s="327">
        <f t="shared" ca="1" si="99"/>
        <v>109.8580937967</v>
      </c>
      <c r="O29" s="327">
        <f t="shared" ca="1" si="99"/>
        <v>100.2649943662</v>
      </c>
      <c r="P29" s="327">
        <f t="shared" ca="1" si="99"/>
        <v>96.192622870700006</v>
      </c>
      <c r="Q29" s="327">
        <f t="shared" ca="1" si="99"/>
        <v>102.4917652818</v>
      </c>
      <c r="R29" s="327">
        <f t="shared" ca="1" si="99"/>
        <v>95.375048852600003</v>
      </c>
      <c r="S29" s="327">
        <f t="shared" ca="1" si="99"/>
        <v>107.25880047059999</v>
      </c>
      <c r="T29" s="327">
        <f t="shared" ca="1" si="99"/>
        <v>98.201029677700006</v>
      </c>
      <c r="U29" s="327">
        <f t="shared" ca="1" si="99"/>
        <v>105.6767585401</v>
      </c>
      <c r="V29" s="327">
        <f t="shared" ca="1" si="99"/>
        <v>109.39887791220001</v>
      </c>
      <c r="W29" s="327">
        <f t="shared" ca="1" si="99"/>
        <v>107.6663798228</v>
      </c>
      <c r="X29" s="327">
        <f t="shared" ca="1" si="99"/>
        <v>102.88533700479999</v>
      </c>
      <c r="Y29" s="327">
        <f t="shared" ca="1" si="99"/>
        <v>99.846486834700002</v>
      </c>
      <c r="Z29" s="327">
        <f t="shared" ca="1" si="99"/>
        <v>105.8174575542</v>
      </c>
      <c r="AA29" s="327">
        <f t="shared" ca="1" si="99"/>
        <v>100.94782773119999</v>
      </c>
      <c r="AB29" s="327">
        <f t="shared" ca="1" si="99"/>
        <v>98.724580220199996</v>
      </c>
      <c r="AC29" s="327">
        <f t="shared" ca="1" si="99"/>
        <v>97.042748327499993</v>
      </c>
      <c r="AD29" s="327">
        <f t="shared" ca="1" si="99"/>
        <v>96.448864279099993</v>
      </c>
      <c r="AE29" s="327">
        <f t="shared" ca="1" si="99"/>
        <v>105.585231464</v>
      </c>
      <c r="AF29" s="327">
        <f t="shared" ca="1" si="99"/>
        <v>97.388951161600005</v>
      </c>
      <c r="AG29" s="327">
        <f t="shared" ca="1" si="99"/>
        <v>102.19179295239999</v>
      </c>
      <c r="AH29" s="327">
        <f t="shared" ca="1" si="99"/>
        <v>107.9679733008</v>
      </c>
      <c r="AI29" s="327">
        <f t="shared" ca="1" si="99"/>
        <v>106.0457096799</v>
      </c>
      <c r="AJ29" s="327">
        <f t="shared" ca="1" si="99"/>
        <v>104.79408378540001</v>
      </c>
      <c r="AK29" s="327">
        <f t="shared" ca="1" si="99"/>
        <v>99.554990066900004</v>
      </c>
      <c r="AL29" s="327">
        <f t="shared" ca="1" si="99"/>
        <v>106.4000368892</v>
      </c>
      <c r="AM29" s="327">
        <f t="shared" ca="1" si="99"/>
        <v>96.821545543799999</v>
      </c>
      <c r="AN29" s="327">
        <f t="shared" ca="1" si="99"/>
        <v>97.609007450799993</v>
      </c>
      <c r="AO29" s="327">
        <f t="shared" ca="1" si="99"/>
        <v>96.170078668100004</v>
      </c>
      <c r="AP29" s="327">
        <f t="shared" ca="1" si="99"/>
        <v>99.462737455199999</v>
      </c>
      <c r="AQ29" s="327">
        <f t="shared" ca="1" si="99"/>
        <v>100.6205021932</v>
      </c>
      <c r="AR29" s="327">
        <f t="shared" ca="1" si="99"/>
        <v>100.2953908634</v>
      </c>
      <c r="AS29" s="327">
        <f t="shared" ca="1" si="99"/>
        <v>104.9714466233</v>
      </c>
      <c r="AT29" s="327">
        <f t="shared" ca="1" si="99"/>
        <v>104.8644349983</v>
      </c>
      <c r="AU29" s="327">
        <f t="shared" ca="1" si="99"/>
        <v>106.04755003779999</v>
      </c>
      <c r="AV29" s="327">
        <f t="shared" ca="1" si="99"/>
        <v>105.36920910729999</v>
      </c>
      <c r="AW29" s="327">
        <f t="shared" ca="1" si="99"/>
        <v>99.104438706300002</v>
      </c>
      <c r="AX29" s="327">
        <f t="shared" ca="1" si="99"/>
        <v>103.441454276</v>
      </c>
      <c r="AY29" s="327">
        <f t="shared" ca="1" si="99"/>
        <v>97.409760390700001</v>
      </c>
      <c r="AZ29" s="327">
        <f t="shared" ca="1" si="99"/>
        <v>94.897905510800001</v>
      </c>
      <c r="BA29" s="327">
        <f t="shared" ca="1" si="99"/>
        <v>97.089798370799997</v>
      </c>
      <c r="BB29" s="327">
        <f t="shared" ca="1" si="99"/>
        <v>98.586204151399997</v>
      </c>
      <c r="BC29" s="327">
        <f t="shared" ca="1" si="99"/>
        <v>105.9984745111</v>
      </c>
      <c r="BD29" s="327">
        <f t="shared" ca="1" si="99"/>
        <v>96.164610426099998</v>
      </c>
      <c r="BE29" s="327">
        <f t="shared" ca="1" si="99"/>
        <v>103.159404787</v>
      </c>
      <c r="BF29" s="327">
        <f t="shared" ca="1" si="99"/>
        <v>105.371192007</v>
      </c>
      <c r="BG29" s="327">
        <f t="shared" ca="1" si="99"/>
        <v>100.8072349222</v>
      </c>
      <c r="BH29" s="327">
        <f t="shared" ca="1" si="99"/>
        <v>106.75428366289999</v>
      </c>
      <c r="BI29" s="327">
        <f t="shared" ca="1" si="99"/>
        <v>93.360149305799993</v>
      </c>
      <c r="BJ29" s="327">
        <f t="shared" ca="1" si="99"/>
        <v>101.6750535979</v>
      </c>
      <c r="BK29" s="327">
        <f t="shared" ca="1" si="99"/>
        <v>98.253833452999999</v>
      </c>
      <c r="BL29" s="327">
        <f t="shared" ca="1" si="99"/>
        <v>94.132217660999999</v>
      </c>
      <c r="BM29" s="327">
        <f t="shared" ca="1" si="99"/>
        <v>100.7625145257</v>
      </c>
      <c r="BN29" s="327">
        <f t="shared" ca="1" si="99"/>
        <v>95.690526198100002</v>
      </c>
      <c r="BO29" s="327">
        <f t="shared" ca="1" si="99"/>
        <v>102.2218156988</v>
      </c>
      <c r="BP29" s="327">
        <f t="shared" ca="1" si="99"/>
        <v>100.26749357750001</v>
      </c>
      <c r="BQ29" s="327">
        <f t="shared" ca="1" si="99"/>
        <v>103.95704802900001</v>
      </c>
      <c r="BR29" s="327">
        <f t="shared" ca="1" si="99"/>
        <v>103.6875380526</v>
      </c>
      <c r="BS29" s="327">
        <f t="shared" ca="1" si="99"/>
        <v>100.829230358</v>
      </c>
      <c r="BT29" s="327">
        <f t="shared" ca="1" si="98"/>
        <v>101.4498785649</v>
      </c>
      <c r="BU29" s="327">
        <f t="shared" ca="1" si="98"/>
        <v>98.1537399411</v>
      </c>
      <c r="BV29" s="327">
        <f t="shared" ca="1" si="98"/>
        <v>104.14275858729999</v>
      </c>
      <c r="BW29" s="327">
        <f t="shared" ca="1" si="98"/>
        <v>98.148775236999995</v>
      </c>
      <c r="BX29" s="327">
        <f t="shared" ca="1" si="98"/>
        <v>90.688681230100002</v>
      </c>
      <c r="BY29" s="327">
        <f t="shared" ca="1" si="98"/>
        <v>94.268591311199998</v>
      </c>
      <c r="BZ29" s="327">
        <f t="shared" ca="1" si="98"/>
        <v>91.824337712299993</v>
      </c>
      <c r="CA29" s="327">
        <f t="shared" ca="1" si="98"/>
        <v>98.404605074299994</v>
      </c>
      <c r="CB29" s="327">
        <f t="shared" ca="1" si="98"/>
        <v>95.128904581699999</v>
      </c>
      <c r="CC29" s="327">
        <f t="shared" ca="1" si="98"/>
        <v>100.9602256905</v>
      </c>
      <c r="CD29" s="327">
        <f t="shared" ca="1" si="98"/>
        <v>98.432819819399995</v>
      </c>
      <c r="CE29" s="327">
        <f t="shared" ca="1" si="98"/>
        <v>104.3782262209</v>
      </c>
      <c r="CF29" s="327">
        <f t="shared" ca="1" si="98"/>
        <v>100.52009625309999</v>
      </c>
      <c r="CG29" s="327">
        <f t="shared" ca="1" si="98"/>
        <v>96.765396340300001</v>
      </c>
      <c r="CH29" s="327">
        <f t="shared" ca="1" si="98"/>
        <v>100.81993051080001</v>
      </c>
      <c r="CI29" s="327">
        <f t="shared" ca="1" si="98"/>
        <v>96.961830128800003</v>
      </c>
      <c r="CJ29" s="327">
        <f t="shared" ca="1" si="98"/>
        <v>90.403869119700005</v>
      </c>
      <c r="CK29" s="327">
        <f t="shared" ca="1" si="98"/>
        <v>91.882828504499997</v>
      </c>
      <c r="CL29" s="327">
        <f t="shared" ca="1" si="98"/>
        <v>91.5009126052</v>
      </c>
      <c r="CM29" s="327">
        <f t="shared" ca="1" si="98"/>
        <v>105.22084844299999</v>
      </c>
      <c r="CN29" s="327">
        <f t="shared" ca="1" si="98"/>
        <v>90.255405663199994</v>
      </c>
      <c r="CO29" s="327">
        <f t="shared" ca="1" si="98"/>
        <v>88.056843246</v>
      </c>
      <c r="CP29" s="327">
        <f t="shared" ca="1" si="98"/>
        <v>91.540157359099993</v>
      </c>
      <c r="CQ29" s="327">
        <f t="shared" ca="1" si="98"/>
        <v>97.019517940100002</v>
      </c>
      <c r="CR29" s="327">
        <f t="shared" ca="1" si="98"/>
        <v>99.113938189799995</v>
      </c>
      <c r="CS29" s="327">
        <f t="shared" ca="1" si="98"/>
        <v>97.004976177399996</v>
      </c>
      <c r="CT29" s="327">
        <f t="shared" ca="1" si="98"/>
        <v>100.0329972392</v>
      </c>
      <c r="CU29" s="327">
        <f t="shared" ca="1" si="98"/>
        <v>97.754634707999998</v>
      </c>
      <c r="CV29" s="327">
        <f t="shared" ca="1" si="98"/>
        <v>94.902162467099998</v>
      </c>
      <c r="CW29" s="327">
        <f t="shared" ca="1" si="98"/>
        <v>94.992525264899996</v>
      </c>
      <c r="CX29" s="327">
        <f t="shared" ca="1" si="98"/>
        <v>87.586555779199998</v>
      </c>
      <c r="CY29" s="327">
        <f t="shared" ca="1" si="98"/>
        <v>100.6133947325</v>
      </c>
      <c r="CZ29" s="327">
        <f t="shared" ca="1" si="98"/>
        <v>92.053783773399999</v>
      </c>
      <c r="DA29" s="327">
        <f t="shared" ca="1" si="98"/>
        <v>94.967689137999997</v>
      </c>
      <c r="DB29" s="327">
        <f t="shared" ca="1" si="98"/>
        <v>98.811759478400006</v>
      </c>
      <c r="DC29" s="327">
        <f t="shared" ca="1" si="98"/>
        <v>102.529031327</v>
      </c>
      <c r="DD29" s="327">
        <f t="shared" ca="1" si="98"/>
        <v>101.6516097432</v>
      </c>
      <c r="DE29" s="327">
        <f t="shared" ca="1" si="98"/>
        <v>101.3290964243</v>
      </c>
      <c r="DF29" s="327">
        <f t="shared" ca="1" si="98"/>
        <v>102.536197976</v>
      </c>
      <c r="DG29" s="327">
        <f t="shared" ca="1" si="98"/>
        <v>101.8417156746</v>
      </c>
      <c r="DH29" s="327">
        <f t="shared" ca="1" si="98"/>
        <v>100.6076561859</v>
      </c>
      <c r="DI29" s="327">
        <f t="shared" ca="1" si="98"/>
        <v>98.135318065299998</v>
      </c>
      <c r="DJ29" s="327">
        <f t="shared" ca="1" si="98"/>
        <v>97.478087152100002</v>
      </c>
      <c r="DK29" s="327">
        <f t="shared" ca="1" si="98"/>
        <v>105.5950528108</v>
      </c>
      <c r="DL29" s="327">
        <f t="shared" ca="1" si="98"/>
        <v>97.609197847900006</v>
      </c>
      <c r="DM29" s="327">
        <f t="shared" ca="1" si="98"/>
        <v>101.01060957609999</v>
      </c>
      <c r="DN29" s="327">
        <f t="shared" ca="1" si="98"/>
        <v>102.2409052539</v>
      </c>
      <c r="DO29" s="327">
        <f t="shared" ca="1" si="98"/>
        <v>102.7164249489</v>
      </c>
      <c r="DP29" s="327">
        <f t="shared" ca="1" si="98"/>
        <v>102.19561622250001</v>
      </c>
      <c r="DQ29" s="327">
        <f t="shared" ca="1" si="98"/>
        <v>97.662582100099996</v>
      </c>
      <c r="DR29" s="327">
        <f t="shared" ca="1" si="98"/>
        <v>101.0398866367</v>
      </c>
      <c r="DS29" s="327">
        <f t="shared" ca="1" si="98"/>
        <v>94.638410511800004</v>
      </c>
      <c r="DT29" s="327">
        <f t="shared" ca="1" si="98"/>
        <v>94.505097925800001</v>
      </c>
      <c r="DU29" s="327">
        <f t="shared" ca="1" si="98"/>
        <v>95.232145653399996</v>
      </c>
      <c r="DV29" s="327">
        <f t="shared" ca="1" si="98"/>
        <v>87.789929219000001</v>
      </c>
      <c r="DW29" s="327">
        <f t="shared" ca="1" si="98"/>
        <v>103.42002709499999</v>
      </c>
      <c r="DX29" s="327">
        <f t="shared" ca="1" si="98"/>
        <v>91.170710180699999</v>
      </c>
      <c r="DY29" s="327">
        <f t="shared" ca="1" si="98"/>
        <v>97.654484261999997</v>
      </c>
      <c r="DZ29" s="327">
        <f t="shared" ca="1" si="98"/>
        <v>94.878253369000007</v>
      </c>
      <c r="EA29" s="327">
        <f t="shared" ca="1" si="98"/>
        <v>97.458190167500007</v>
      </c>
      <c r="EB29" s="327">
        <f t="shared" ca="1" si="98"/>
        <v>100.0099427741</v>
      </c>
      <c r="EC29" s="327">
        <f t="shared" ca="1" si="98"/>
        <v>96.503404145299996</v>
      </c>
      <c r="ED29" s="327">
        <f t="shared" ca="1" si="98"/>
        <v>102.6423816257</v>
      </c>
      <c r="EE29" s="327">
        <f t="shared" ca="1" si="97"/>
        <v>97.836254854700002</v>
      </c>
      <c r="EF29" s="327">
        <f t="shared" ca="1" si="92"/>
        <v>96.446215607200003</v>
      </c>
      <c r="EG29" s="327">
        <f t="shared" ca="1" si="97"/>
        <v>101.8980601582</v>
      </c>
      <c r="EH29" s="327">
        <f t="shared" ca="1" si="92"/>
        <v>100.136786527</v>
      </c>
      <c r="EI29" s="327">
        <f t="shared" ca="1" si="97"/>
        <v>106.5282447064</v>
      </c>
      <c r="EJ29" s="327">
        <f t="shared" ca="1" si="92"/>
        <v>104.63313862690001</v>
      </c>
      <c r="EK29" s="327">
        <f t="shared" ca="1" si="97"/>
        <v>106.147742314</v>
      </c>
      <c r="EL29" s="327">
        <f t="shared" ca="1" si="92"/>
        <v>102.1627671003</v>
      </c>
      <c r="EM29" s="327">
        <f t="shared" ca="1" si="97"/>
        <v>109.859013573</v>
      </c>
      <c r="EN29" s="327">
        <f t="shared" ca="1" si="92"/>
        <v>108.1673792616</v>
      </c>
      <c r="EO29" s="327">
        <f t="shared" ca="1" si="97"/>
        <v>103.5073991351</v>
      </c>
      <c r="EP29" s="327">
        <f t="shared" ca="1" si="92"/>
        <v>108.5731813924</v>
      </c>
      <c r="EQ29" s="327">
        <f t="shared" ca="1" si="97"/>
        <v>102.8404951309</v>
      </c>
      <c r="ER29" s="327">
        <f t="shared" ca="1" si="92"/>
        <v>100.7848025989</v>
      </c>
      <c r="ES29" s="327">
        <f t="shared" ca="1" si="93"/>
        <v>103.3186684973</v>
      </c>
      <c r="ET29" s="327">
        <f t="shared" ca="1" si="93"/>
        <v>100.4191541747</v>
      </c>
      <c r="EU29" s="327">
        <f t="shared" ca="1" si="93"/>
        <v>110.0103857891</v>
      </c>
      <c r="EV29" s="327">
        <f t="shared" ca="1" si="93"/>
        <v>97.807761482100005</v>
      </c>
      <c r="EW29" s="327">
        <f t="shared" ca="1" si="93"/>
        <v>102.5092946644</v>
      </c>
      <c r="EX29" s="327">
        <f t="shared" ca="1" si="93"/>
        <v>98.503563826700002</v>
      </c>
      <c r="EY29" s="327">
        <f t="shared" ca="1" si="93"/>
        <v>106.1321822793</v>
      </c>
      <c r="EZ29" s="327">
        <f t="shared" ca="1" si="93"/>
        <v>103.65784675800001</v>
      </c>
      <c r="FA29" s="327">
        <f t="shared" ca="1" si="93"/>
        <v>100.98851041810001</v>
      </c>
      <c r="FB29" s="327">
        <f t="shared" ca="1" si="93"/>
        <v>104.4233000652</v>
      </c>
      <c r="FC29" s="327">
        <f t="shared" ca="1" si="93"/>
        <v>97.759960259500005</v>
      </c>
      <c r="FD29" s="327">
        <f t="shared" ca="1" si="93"/>
        <v>96.472627603700005</v>
      </c>
      <c r="FE29" s="327">
        <f t="shared" ca="1" si="93"/>
        <v>0</v>
      </c>
      <c r="FF29" s="327">
        <f t="shared" ca="1" si="93"/>
        <v>0</v>
      </c>
      <c r="FG29" s="327">
        <f t="shared" ca="1" si="94"/>
        <v>0</v>
      </c>
      <c r="FH29" s="327">
        <f t="shared" ca="1" si="94"/>
        <v>0</v>
      </c>
      <c r="FI29" s="327">
        <f t="shared" ca="1" si="94"/>
        <v>0</v>
      </c>
      <c r="FJ29" s="327">
        <f t="shared" ca="1" si="94"/>
        <v>0</v>
      </c>
      <c r="FK29" s="327">
        <f t="shared" ca="1" si="94"/>
        <v>0</v>
      </c>
      <c r="FL29" s="327">
        <f t="shared" ca="1" si="94"/>
        <v>0</v>
      </c>
      <c r="FM29" s="327">
        <f t="shared" ca="1" si="94"/>
        <v>0</v>
      </c>
      <c r="FN29" s="327">
        <f t="shared" ca="1" si="94"/>
        <v>0</v>
      </c>
      <c r="FO29" s="327">
        <f t="shared" ca="1" si="94"/>
        <v>0</v>
      </c>
      <c r="FP29" s="327">
        <f t="shared" ca="1" si="94"/>
        <v>0</v>
      </c>
    </row>
    <row r="30" spans="1:172" x14ac:dyDescent="0.2">
      <c r="A30" s="485" t="s">
        <v>190</v>
      </c>
      <c r="B30" s="325" t="s">
        <v>24</v>
      </c>
      <c r="C30" s="326">
        <f>Ponderadores!B29</f>
        <v>151603.43299999999</v>
      </c>
      <c r="D30" s="325"/>
      <c r="E30" s="327">
        <f t="shared" ca="1" si="83"/>
        <v>82.227500429599999</v>
      </c>
      <c r="F30" s="327">
        <f t="shared" ca="1" si="83"/>
        <v>81.392455363500005</v>
      </c>
      <c r="G30" s="327">
        <f t="shared" ca="1" si="83"/>
        <v>82.5609393772</v>
      </c>
      <c r="H30" s="327">
        <f t="shared" ca="1" si="99"/>
        <v>85.397701383099999</v>
      </c>
      <c r="I30" s="327">
        <f t="shared" ca="1" si="99"/>
        <v>87.315587064499994</v>
      </c>
      <c r="J30" s="327">
        <f t="shared" ca="1" si="99"/>
        <v>84.744131800199995</v>
      </c>
      <c r="K30" s="327">
        <f t="shared" ca="1" si="99"/>
        <v>87.703460768400006</v>
      </c>
      <c r="L30" s="327">
        <f t="shared" ca="1" si="99"/>
        <v>84.893568991799995</v>
      </c>
      <c r="M30" s="327">
        <f t="shared" ca="1" si="99"/>
        <v>81.693694645700006</v>
      </c>
      <c r="N30" s="327">
        <f t="shared" ca="1" si="99"/>
        <v>87.470695606899994</v>
      </c>
      <c r="O30" s="327">
        <f t="shared" ca="1" si="99"/>
        <v>81.589037542699998</v>
      </c>
      <c r="P30" s="327">
        <f t="shared" ca="1" si="99"/>
        <v>71.516190960900005</v>
      </c>
      <c r="Q30" s="327">
        <f t="shared" ca="1" si="99"/>
        <v>82.832566895699998</v>
      </c>
      <c r="R30" s="327">
        <f t="shared" ca="1" si="99"/>
        <v>82.406649974600001</v>
      </c>
      <c r="S30" s="327">
        <f t="shared" ca="1" si="99"/>
        <v>89.533896445899998</v>
      </c>
      <c r="T30" s="327">
        <f t="shared" ca="1" si="99"/>
        <v>82.167669060400002</v>
      </c>
      <c r="U30" s="327">
        <f t="shared" ca="1" si="99"/>
        <v>90.480309050100004</v>
      </c>
      <c r="V30" s="327">
        <f t="shared" ca="1" si="99"/>
        <v>89.028251647700003</v>
      </c>
      <c r="W30" s="327">
        <f t="shared" ca="1" si="99"/>
        <v>89.487987777300006</v>
      </c>
      <c r="X30" s="327">
        <f t="shared" ca="1" si="99"/>
        <v>86.114546540399999</v>
      </c>
      <c r="Y30" s="327">
        <f t="shared" ca="1" si="99"/>
        <v>87.005674604999996</v>
      </c>
      <c r="Z30" s="327">
        <f t="shared" ca="1" si="99"/>
        <v>94.373870406899997</v>
      </c>
      <c r="AA30" s="327">
        <f t="shared" ca="1" si="99"/>
        <v>86.012257414600001</v>
      </c>
      <c r="AB30" s="327">
        <f t="shared" ca="1" si="99"/>
        <v>77.503054758399998</v>
      </c>
      <c r="AC30" s="327">
        <f t="shared" ca="1" si="99"/>
        <v>86.150569361300001</v>
      </c>
      <c r="AD30" s="327">
        <f t="shared" ca="1" si="99"/>
        <v>88.245587123600004</v>
      </c>
      <c r="AE30" s="327">
        <f t="shared" ca="1" si="99"/>
        <v>96.009145171399993</v>
      </c>
      <c r="AF30" s="327">
        <f t="shared" ca="1" si="99"/>
        <v>87.478179136700007</v>
      </c>
      <c r="AG30" s="327">
        <f t="shared" ca="1" si="99"/>
        <v>90.913517615700002</v>
      </c>
      <c r="AH30" s="327">
        <f t="shared" ca="1" si="99"/>
        <v>94.727623965600003</v>
      </c>
      <c r="AI30" s="327">
        <f t="shared" ca="1" si="99"/>
        <v>93.759689934500003</v>
      </c>
      <c r="AJ30" s="327">
        <f t="shared" ca="1" si="99"/>
        <v>92.7850145803</v>
      </c>
      <c r="AK30" s="327">
        <f t="shared" ca="1" si="99"/>
        <v>93.592126327299994</v>
      </c>
      <c r="AL30" s="327">
        <f t="shared" ca="1" si="99"/>
        <v>98.516191829999997</v>
      </c>
      <c r="AM30" s="327">
        <f t="shared" ca="1" si="99"/>
        <v>92.231010672599993</v>
      </c>
      <c r="AN30" s="327">
        <f t="shared" ca="1" si="99"/>
        <v>82.100716862400006</v>
      </c>
      <c r="AO30" s="327">
        <f t="shared" ca="1" si="99"/>
        <v>91.237964375399997</v>
      </c>
      <c r="AP30" s="327">
        <f t="shared" ca="1" si="99"/>
        <v>96.4672492519</v>
      </c>
      <c r="AQ30" s="327">
        <f t="shared" ca="1" si="99"/>
        <v>97.372637503999997</v>
      </c>
      <c r="AR30" s="327">
        <f t="shared" ca="1" si="99"/>
        <v>93.625271254899999</v>
      </c>
      <c r="AS30" s="327">
        <f t="shared" ca="1" si="99"/>
        <v>98.91546701</v>
      </c>
      <c r="AT30" s="327">
        <f t="shared" ca="1" si="99"/>
        <v>98.048496011599994</v>
      </c>
      <c r="AU30" s="327">
        <f t="shared" ca="1" si="99"/>
        <v>96.032773791400004</v>
      </c>
      <c r="AV30" s="327">
        <f t="shared" ca="1" si="99"/>
        <v>100.02073523120001</v>
      </c>
      <c r="AW30" s="327">
        <f t="shared" ca="1" si="99"/>
        <v>95.786993678499996</v>
      </c>
      <c r="AX30" s="327">
        <f t="shared" ca="1" si="99"/>
        <v>99.032826097400005</v>
      </c>
      <c r="AY30" s="327">
        <f t="shared" ca="1" si="99"/>
        <v>98.140033179</v>
      </c>
      <c r="AZ30" s="327">
        <f t="shared" ca="1" si="99"/>
        <v>83.388947586699999</v>
      </c>
      <c r="BA30" s="327">
        <f t="shared" ca="1" si="99"/>
        <v>96.075801661400007</v>
      </c>
      <c r="BB30" s="327">
        <f t="shared" ca="1" si="99"/>
        <v>94.723469731999998</v>
      </c>
      <c r="BC30" s="327">
        <f t="shared" ca="1" si="99"/>
        <v>103.92811378819999</v>
      </c>
      <c r="BD30" s="327">
        <f t="shared" ca="1" si="99"/>
        <v>92.272989987599999</v>
      </c>
      <c r="BE30" s="327">
        <f t="shared" ca="1" si="99"/>
        <v>101.7390620505</v>
      </c>
      <c r="BF30" s="327">
        <f t="shared" ca="1" si="99"/>
        <v>99.709378368599999</v>
      </c>
      <c r="BG30" s="327">
        <f t="shared" ca="1" si="99"/>
        <v>97.521352495399995</v>
      </c>
      <c r="BH30" s="327">
        <f t="shared" ca="1" si="99"/>
        <v>100.7220550392</v>
      </c>
      <c r="BI30" s="327">
        <f t="shared" ca="1" si="99"/>
        <v>95.941507536700001</v>
      </c>
      <c r="BJ30" s="327">
        <f t="shared" ca="1" si="99"/>
        <v>103.38250094110001</v>
      </c>
      <c r="BK30" s="327">
        <f t="shared" ca="1" si="99"/>
        <v>98.552096184199996</v>
      </c>
      <c r="BL30" s="327">
        <f t="shared" ca="1" si="99"/>
        <v>82.872863339000006</v>
      </c>
      <c r="BM30" s="327">
        <f t="shared" ca="1" si="99"/>
        <v>98.176505931099996</v>
      </c>
      <c r="BN30" s="327">
        <f t="shared" ca="1" si="99"/>
        <v>95.418923740400004</v>
      </c>
      <c r="BO30" s="327">
        <f t="shared" ca="1" si="99"/>
        <v>100.23140651830001</v>
      </c>
      <c r="BP30" s="327">
        <f t="shared" ca="1" si="99"/>
        <v>100.3916064901</v>
      </c>
      <c r="BQ30" s="327">
        <f t="shared" ca="1" si="99"/>
        <v>104.1411867896</v>
      </c>
      <c r="BR30" s="327">
        <f t="shared" ca="1" si="99"/>
        <v>102.0800780277</v>
      </c>
      <c r="BS30" s="327">
        <f t="shared" ca="1" si="99"/>
        <v>101.04924426940001</v>
      </c>
      <c r="BT30" s="327">
        <f t="shared" ca="1" si="98"/>
        <v>103.6102625127</v>
      </c>
      <c r="BU30" s="327">
        <f t="shared" ca="1" si="98"/>
        <v>100.1037325777</v>
      </c>
      <c r="BV30" s="327">
        <f t="shared" ca="1" si="98"/>
        <v>106.2395845409</v>
      </c>
      <c r="BW30" s="327">
        <f t="shared" ca="1" si="98"/>
        <v>103.07658023170001</v>
      </c>
      <c r="BX30" s="327">
        <f t="shared" ca="1" si="98"/>
        <v>85.480888370499997</v>
      </c>
      <c r="BY30" s="327">
        <f t="shared" ca="1" si="98"/>
        <v>99.056844719899999</v>
      </c>
      <c r="BZ30" s="327">
        <f t="shared" ca="1" si="98"/>
        <v>97.322398727500001</v>
      </c>
      <c r="CA30" s="327">
        <f t="shared" ca="1" si="98"/>
        <v>103.4627221962</v>
      </c>
      <c r="CB30" s="327">
        <f t="shared" ca="1" si="98"/>
        <v>97.171291669699997</v>
      </c>
      <c r="CC30" s="327">
        <f t="shared" ca="1" si="98"/>
        <v>101.7304809095</v>
      </c>
      <c r="CD30" s="327">
        <f t="shared" ca="1" si="98"/>
        <v>101.0098572326</v>
      </c>
      <c r="CE30" s="327">
        <f t="shared" ca="1" si="98"/>
        <v>102.64766152040001</v>
      </c>
      <c r="CF30" s="327">
        <f t="shared" ca="1" si="98"/>
        <v>101.462152661</v>
      </c>
      <c r="CG30" s="327">
        <f t="shared" ca="1" si="98"/>
        <v>98.819782281499997</v>
      </c>
      <c r="CH30" s="327">
        <f t="shared" ca="1" si="98"/>
        <v>100.5247268329</v>
      </c>
      <c r="CI30" s="327">
        <f t="shared" ca="1" si="98"/>
        <v>95.709101590299994</v>
      </c>
      <c r="CJ30" s="327">
        <f t="shared" ca="1" si="98"/>
        <v>83.182590819500007</v>
      </c>
      <c r="CK30" s="327">
        <f t="shared" ca="1" si="98"/>
        <v>94.406391424099994</v>
      </c>
      <c r="CL30" s="327">
        <f t="shared" ca="1" si="98"/>
        <v>96.232542815599999</v>
      </c>
      <c r="CM30" s="327">
        <f t="shared" ca="1" si="98"/>
        <v>100.0916656638</v>
      </c>
      <c r="CN30" s="327">
        <f t="shared" ca="1" si="98"/>
        <v>68.624111423200006</v>
      </c>
      <c r="CO30" s="327">
        <f t="shared" ca="1" si="98"/>
        <v>68.680236576200002</v>
      </c>
      <c r="CP30" s="327">
        <f t="shared" ca="1" si="98"/>
        <v>86.402737400600003</v>
      </c>
      <c r="CQ30" s="327">
        <f t="shared" ca="1" si="98"/>
        <v>96.611254592600005</v>
      </c>
      <c r="CR30" s="327">
        <f t="shared" ca="1" si="98"/>
        <v>99.487975476700001</v>
      </c>
      <c r="CS30" s="327">
        <f t="shared" ca="1" si="98"/>
        <v>100.3789019904</v>
      </c>
      <c r="CT30" s="327">
        <f t="shared" ca="1" si="98"/>
        <v>106.82203316570001</v>
      </c>
      <c r="CU30" s="327">
        <f t="shared" ca="1" si="98"/>
        <v>100.8152606936</v>
      </c>
      <c r="CV30" s="327">
        <f t="shared" ca="1" si="98"/>
        <v>92.538155424500005</v>
      </c>
      <c r="CW30" s="327">
        <f t="shared" ca="1" si="98"/>
        <v>101.6858497014</v>
      </c>
      <c r="CX30" s="327">
        <f t="shared" ca="1" si="98"/>
        <v>102.51748771370001</v>
      </c>
      <c r="CY30" s="327">
        <f t="shared" ca="1" si="98"/>
        <v>111.8089502151</v>
      </c>
      <c r="CZ30" s="327">
        <f t="shared" ca="1" si="98"/>
        <v>106.0064226946</v>
      </c>
      <c r="DA30" s="327">
        <f t="shared" ca="1" si="98"/>
        <v>107.5814657694</v>
      </c>
      <c r="DB30" s="327">
        <f t="shared" ca="1" si="98"/>
        <v>109.5678012986</v>
      </c>
      <c r="DC30" s="327">
        <f t="shared" ca="1" si="98"/>
        <v>107.95462640629999</v>
      </c>
      <c r="DD30" s="327">
        <f t="shared" ca="1" si="98"/>
        <v>111.3250678181</v>
      </c>
      <c r="DE30" s="327">
        <f t="shared" ca="1" si="98"/>
        <v>105.78943388250001</v>
      </c>
      <c r="DF30" s="327">
        <f t="shared" ca="1" si="98"/>
        <v>109.3023766036</v>
      </c>
      <c r="DG30" s="327">
        <f t="shared" ca="1" si="98"/>
        <v>110.88370426660001</v>
      </c>
      <c r="DH30" s="327">
        <f t="shared" ca="1" si="98"/>
        <v>97.9365765517</v>
      </c>
      <c r="DI30" s="327">
        <f t="shared" ca="1" si="98"/>
        <v>105.9316807575</v>
      </c>
      <c r="DJ30" s="327">
        <f t="shared" ca="1" si="98"/>
        <v>104.9952321194</v>
      </c>
      <c r="DK30" s="327">
        <f t="shared" ca="1" si="98"/>
        <v>116.7752235751</v>
      </c>
      <c r="DL30" s="327">
        <f t="shared" ca="1" si="98"/>
        <v>107.39691663399999</v>
      </c>
      <c r="DM30" s="327">
        <f t="shared" ca="1" si="98"/>
        <v>112.92058466570001</v>
      </c>
      <c r="DN30" s="327">
        <f t="shared" ca="1" si="98"/>
        <v>114.31592000480001</v>
      </c>
      <c r="DO30" s="327">
        <f t="shared" ca="1" si="98"/>
        <v>112.29659658910001</v>
      </c>
      <c r="DP30" s="327">
        <f t="shared" ca="1" si="98"/>
        <v>116.9382788424</v>
      </c>
      <c r="DQ30" s="327">
        <f t="shared" ca="1" si="98"/>
        <v>113.1976794516</v>
      </c>
      <c r="DR30" s="327">
        <f t="shared" ca="1" si="98"/>
        <v>113.9917974204</v>
      </c>
      <c r="DS30" s="327">
        <f t="shared" ca="1" si="98"/>
        <v>111.22578786130001</v>
      </c>
      <c r="DT30" s="327">
        <f t="shared" ca="1" si="98"/>
        <v>99.022193344599998</v>
      </c>
      <c r="DU30" s="327">
        <f t="shared" ca="1" si="98"/>
        <v>105.5522160861</v>
      </c>
      <c r="DV30" s="327">
        <f t="shared" ca="1" si="98"/>
        <v>102.43929613340001</v>
      </c>
      <c r="DW30" s="327">
        <f t="shared" ca="1" si="98"/>
        <v>113.9208426341</v>
      </c>
      <c r="DX30" s="327">
        <f t="shared" ca="1" si="98"/>
        <v>104.79929300569999</v>
      </c>
      <c r="DY30" s="327">
        <f t="shared" ca="1" si="98"/>
        <v>113.9986667053</v>
      </c>
      <c r="DZ30" s="327">
        <f t="shared" ca="1" si="98"/>
        <v>113.24561863140001</v>
      </c>
      <c r="EA30" s="327">
        <f t="shared" ca="1" si="98"/>
        <v>106.5357752689</v>
      </c>
      <c r="EB30" s="327">
        <f t="shared" ca="1" si="98"/>
        <v>110.28193904690001</v>
      </c>
      <c r="EC30" s="327">
        <f t="shared" ca="1" si="98"/>
        <v>105.1350024561</v>
      </c>
      <c r="ED30" s="327">
        <f t="shared" ca="1" si="98"/>
        <v>110.7116619504</v>
      </c>
      <c r="EE30" s="327">
        <f t="shared" ca="1" si="97"/>
        <v>107.6599302824</v>
      </c>
      <c r="EF30" s="327">
        <f t="shared" ca="1" si="92"/>
        <v>92.4602209918</v>
      </c>
      <c r="EG30" s="327">
        <f t="shared" ca="1" si="97"/>
        <v>103.1808228518</v>
      </c>
      <c r="EH30" s="327">
        <f t="shared" ca="1" si="92"/>
        <v>101.6575322739</v>
      </c>
      <c r="EI30" s="327">
        <f t="shared" ca="1" si="97"/>
        <v>103.81225454050001</v>
      </c>
      <c r="EJ30" s="327">
        <f t="shared" ca="1" si="92"/>
        <v>109.37095646669999</v>
      </c>
      <c r="EK30" s="327">
        <f t="shared" ca="1" si="97"/>
        <v>113.20266622379999</v>
      </c>
      <c r="EL30" s="327">
        <f t="shared" ca="1" si="92"/>
        <v>112.7666598233</v>
      </c>
      <c r="EM30" s="327">
        <f t="shared" ca="1" si="97"/>
        <v>110.70907887289999</v>
      </c>
      <c r="EN30" s="327">
        <f t="shared" ca="1" si="92"/>
        <v>112.8208666093</v>
      </c>
      <c r="EO30" s="327">
        <f t="shared" ca="1" si="97"/>
        <v>108.30007530090001</v>
      </c>
      <c r="EP30" s="327">
        <f t="shared" ca="1" si="92"/>
        <v>112.62687998200001</v>
      </c>
      <c r="EQ30" s="327">
        <f t="shared" ca="1" si="97"/>
        <v>105.53451262750001</v>
      </c>
      <c r="ER30" s="327">
        <f t="shared" ca="1" si="92"/>
        <v>91.763359566899993</v>
      </c>
      <c r="ES30" s="327">
        <f t="shared" ca="1" si="93"/>
        <v>106.4671656064</v>
      </c>
      <c r="ET30" s="327">
        <f t="shared" ca="1" si="93"/>
        <v>104.6366790389</v>
      </c>
      <c r="EU30" s="327">
        <f t="shared" ca="1" si="93"/>
        <v>110.2379402441</v>
      </c>
      <c r="EV30" s="327">
        <f t="shared" ca="1" si="93"/>
        <v>106.0468079849</v>
      </c>
      <c r="EW30" s="327">
        <f t="shared" ca="1" si="93"/>
        <v>108.15784652320001</v>
      </c>
      <c r="EX30" s="327">
        <f t="shared" ca="1" si="93"/>
        <v>110.81595973979999</v>
      </c>
      <c r="EY30" s="327">
        <f t="shared" ca="1" si="93"/>
        <v>108.7272148471</v>
      </c>
      <c r="EZ30" s="327">
        <f t="shared" ca="1" si="93"/>
        <v>110.3613978277</v>
      </c>
      <c r="FA30" s="327">
        <f t="shared" ca="1" si="93"/>
        <v>109.2283122547</v>
      </c>
      <c r="FB30" s="327">
        <f t="shared" ca="1" si="93"/>
        <v>111.18768781119999</v>
      </c>
      <c r="FC30" s="327">
        <f t="shared" ca="1" si="93"/>
        <v>103.8603472779</v>
      </c>
      <c r="FD30" s="327">
        <f t="shared" ca="1" si="93"/>
        <v>89.568721194099993</v>
      </c>
      <c r="FE30" s="327">
        <f t="shared" ca="1" si="93"/>
        <v>0</v>
      </c>
      <c r="FF30" s="327">
        <f t="shared" ca="1" si="93"/>
        <v>0</v>
      </c>
      <c r="FG30" s="327">
        <f t="shared" ca="1" si="94"/>
        <v>0</v>
      </c>
      <c r="FH30" s="327">
        <f t="shared" ca="1" si="94"/>
        <v>0</v>
      </c>
      <c r="FI30" s="327">
        <f t="shared" ca="1" si="94"/>
        <v>0</v>
      </c>
      <c r="FJ30" s="327">
        <f t="shared" ca="1" si="94"/>
        <v>0</v>
      </c>
      <c r="FK30" s="327">
        <f t="shared" ca="1" si="94"/>
        <v>0</v>
      </c>
      <c r="FL30" s="327">
        <f t="shared" ca="1" si="94"/>
        <v>0</v>
      </c>
      <c r="FM30" s="327">
        <f t="shared" ca="1" si="94"/>
        <v>0</v>
      </c>
      <c r="FN30" s="327">
        <f t="shared" ca="1" si="94"/>
        <v>0</v>
      </c>
      <c r="FO30" s="327">
        <f t="shared" ca="1" si="94"/>
        <v>0</v>
      </c>
      <c r="FP30" s="327">
        <f t="shared" ca="1" si="94"/>
        <v>0</v>
      </c>
    </row>
    <row r="31" spans="1:172" x14ac:dyDescent="0.2">
      <c r="A31" s="485" t="s">
        <v>191</v>
      </c>
      <c r="B31" s="325" t="s">
        <v>25</v>
      </c>
      <c r="C31" s="326">
        <f>Ponderadores!B30</f>
        <v>157596.10200000001</v>
      </c>
      <c r="D31" s="325"/>
      <c r="E31" s="327">
        <f t="shared" ca="1" si="83"/>
        <v>84.997456187799997</v>
      </c>
      <c r="F31" s="327">
        <f t="shared" ca="1" si="83"/>
        <v>83.3466519503</v>
      </c>
      <c r="G31" s="327">
        <f t="shared" ca="1" si="83"/>
        <v>86.497308205699994</v>
      </c>
      <c r="H31" s="327">
        <f t="shared" ca="1" si="99"/>
        <v>89.235944451400002</v>
      </c>
      <c r="I31" s="327">
        <f t="shared" ca="1" si="99"/>
        <v>91.878285513600005</v>
      </c>
      <c r="J31" s="327">
        <f t="shared" ca="1" si="99"/>
        <v>89.205652536800002</v>
      </c>
      <c r="K31" s="327">
        <f t="shared" ca="1" si="99"/>
        <v>90.946806980299996</v>
      </c>
      <c r="L31" s="327">
        <f t="shared" ca="1" si="99"/>
        <v>89.760124202699998</v>
      </c>
      <c r="M31" s="327">
        <f t="shared" ca="1" si="99"/>
        <v>83.128756337900001</v>
      </c>
      <c r="N31" s="327">
        <f t="shared" ca="1" si="99"/>
        <v>90.835893839299999</v>
      </c>
      <c r="O31" s="327">
        <f t="shared" ca="1" si="99"/>
        <v>88.959455337899996</v>
      </c>
      <c r="P31" s="327">
        <f t="shared" ca="1" si="99"/>
        <v>86.104773523199995</v>
      </c>
      <c r="Q31" s="327">
        <f t="shared" ca="1" si="99"/>
        <v>85.342414934000004</v>
      </c>
      <c r="R31" s="327">
        <f t="shared" ca="1" si="99"/>
        <v>84.581098712300005</v>
      </c>
      <c r="S31" s="327">
        <f t="shared" ca="1" si="99"/>
        <v>93.398340489500001</v>
      </c>
      <c r="T31" s="327">
        <f t="shared" ca="1" si="99"/>
        <v>89.280870946899995</v>
      </c>
      <c r="U31" s="327">
        <f t="shared" ca="1" si="99"/>
        <v>95.887857714299997</v>
      </c>
      <c r="V31" s="327">
        <f t="shared" ca="1" si="99"/>
        <v>91.385731513500005</v>
      </c>
      <c r="W31" s="327">
        <f t="shared" ca="1" si="99"/>
        <v>94.837789064199995</v>
      </c>
      <c r="X31" s="327">
        <f t="shared" ca="1" si="99"/>
        <v>94.271241858300002</v>
      </c>
      <c r="Y31" s="327">
        <f t="shared" ca="1" si="99"/>
        <v>90.918555142900004</v>
      </c>
      <c r="Z31" s="327">
        <f t="shared" ca="1" si="99"/>
        <v>97.3939562698</v>
      </c>
      <c r="AA31" s="327">
        <f t="shared" ca="1" si="99"/>
        <v>92.152390214999997</v>
      </c>
      <c r="AB31" s="327">
        <f t="shared" ca="1" si="99"/>
        <v>93.003002902999995</v>
      </c>
      <c r="AC31" s="327">
        <f t="shared" ca="1" si="99"/>
        <v>90.948244822500001</v>
      </c>
      <c r="AD31" s="327">
        <f t="shared" ca="1" si="99"/>
        <v>90.923517899100005</v>
      </c>
      <c r="AE31" s="327">
        <f t="shared" ca="1" si="99"/>
        <v>99.952907090400004</v>
      </c>
      <c r="AF31" s="327">
        <f t="shared" ca="1" si="99"/>
        <v>96.680683376299996</v>
      </c>
      <c r="AG31" s="327">
        <f t="shared" ca="1" si="99"/>
        <v>100.64601751710001</v>
      </c>
      <c r="AH31" s="327">
        <f t="shared" ca="1" si="99"/>
        <v>99.219015464099996</v>
      </c>
      <c r="AI31" s="327">
        <f t="shared" ca="1" si="99"/>
        <v>101.25186838090001</v>
      </c>
      <c r="AJ31" s="327">
        <f t="shared" ca="1" si="99"/>
        <v>99.9508164959</v>
      </c>
      <c r="AK31" s="327">
        <f t="shared" ca="1" si="99"/>
        <v>99.366261827399995</v>
      </c>
      <c r="AL31" s="327">
        <f t="shared" ca="1" si="99"/>
        <v>101.9975768943</v>
      </c>
      <c r="AM31" s="327">
        <f t="shared" ca="1" si="99"/>
        <v>97.370437460000005</v>
      </c>
      <c r="AN31" s="327">
        <f t="shared" ca="1" si="99"/>
        <v>96.647553623600004</v>
      </c>
      <c r="AO31" s="327">
        <f t="shared" ca="1" si="99"/>
        <v>92.453891994399996</v>
      </c>
      <c r="AP31" s="327">
        <f t="shared" ca="1" si="99"/>
        <v>94.270825236199997</v>
      </c>
      <c r="AQ31" s="327">
        <f t="shared" ca="1" si="99"/>
        <v>98.548931359500003</v>
      </c>
      <c r="AR31" s="327">
        <f t="shared" ca="1" si="99"/>
        <v>102.36196807250001</v>
      </c>
      <c r="AS31" s="327">
        <f t="shared" ca="1" si="99"/>
        <v>104.2223831587</v>
      </c>
      <c r="AT31" s="327">
        <f t="shared" ca="1" si="99"/>
        <v>102.4436542415</v>
      </c>
      <c r="AU31" s="327">
        <f t="shared" ca="1" si="99"/>
        <v>105.64183641309999</v>
      </c>
      <c r="AV31" s="327">
        <f t="shared" ca="1" si="99"/>
        <v>101.9473973703</v>
      </c>
      <c r="AW31" s="327">
        <f t="shared" ca="1" si="99"/>
        <v>99.495285282200001</v>
      </c>
      <c r="AX31" s="327">
        <f t="shared" ca="1" si="99"/>
        <v>102.6010974658</v>
      </c>
      <c r="AY31" s="327">
        <f t="shared" ca="1" si="99"/>
        <v>97.834875929700004</v>
      </c>
      <c r="AZ31" s="327">
        <f t="shared" ca="1" si="99"/>
        <v>102.1716603788</v>
      </c>
      <c r="BA31" s="327">
        <f t="shared" ca="1" si="99"/>
        <v>96.3155185002</v>
      </c>
      <c r="BB31" s="327">
        <f t="shared" ca="1" si="99"/>
        <v>94.989981919300007</v>
      </c>
      <c r="BC31" s="327">
        <f t="shared" ca="1" si="99"/>
        <v>103.8921763469</v>
      </c>
      <c r="BD31" s="327">
        <f t="shared" ca="1" si="99"/>
        <v>98.353675111800001</v>
      </c>
      <c r="BE31" s="327">
        <f t="shared" ca="1" si="99"/>
        <v>103.5922476341</v>
      </c>
      <c r="BF31" s="327">
        <f t="shared" ca="1" si="99"/>
        <v>100.4798349286</v>
      </c>
      <c r="BG31" s="327">
        <f t="shared" ca="1" si="99"/>
        <v>103.2060588129</v>
      </c>
      <c r="BH31" s="327">
        <f t="shared" ca="1" si="99"/>
        <v>99.863208995199997</v>
      </c>
      <c r="BI31" s="327">
        <f t="shared" ca="1" si="99"/>
        <v>95.407017542299997</v>
      </c>
      <c r="BJ31" s="327">
        <f t="shared" ca="1" si="99"/>
        <v>101.0619864967</v>
      </c>
      <c r="BK31" s="327">
        <f t="shared" ca="1" si="99"/>
        <v>100.0002041</v>
      </c>
      <c r="BL31" s="327">
        <f t="shared" ca="1" si="99"/>
        <v>99.730454373599997</v>
      </c>
      <c r="BM31" s="327">
        <f t="shared" ca="1" si="99"/>
        <v>98.188083449000004</v>
      </c>
      <c r="BN31" s="327">
        <f t="shared" ca="1" si="99"/>
        <v>94.870509656500005</v>
      </c>
      <c r="BO31" s="327">
        <f t="shared" ca="1" si="99"/>
        <v>101.7578154047</v>
      </c>
      <c r="BP31" s="327">
        <f t="shared" ca="1" si="99"/>
        <v>101.09961054999999</v>
      </c>
      <c r="BQ31" s="327">
        <f t="shared" ca="1" si="99"/>
        <v>105.24489630790001</v>
      </c>
      <c r="BR31" s="327">
        <f t="shared" ca="1" si="99"/>
        <v>101.5102029598</v>
      </c>
      <c r="BS31" s="327">
        <f t="shared" ca="1" si="99"/>
        <v>101.9461466596</v>
      </c>
      <c r="BT31" s="327">
        <f t="shared" ca="1" si="98"/>
        <v>102.80605545429999</v>
      </c>
      <c r="BU31" s="327">
        <f t="shared" ca="1" si="98"/>
        <v>99.729778636600003</v>
      </c>
      <c r="BV31" s="327">
        <f t="shared" ca="1" si="98"/>
        <v>100.51463278209999</v>
      </c>
      <c r="BW31" s="327">
        <f t="shared" ca="1" si="98"/>
        <v>98.664971677300002</v>
      </c>
      <c r="BX31" s="327">
        <f t="shared" ca="1" si="98"/>
        <v>93.667296462099998</v>
      </c>
      <c r="BY31" s="327">
        <f t="shared" ca="1" si="98"/>
        <v>93.948336409500001</v>
      </c>
      <c r="BZ31" s="327">
        <f t="shared" ca="1" si="98"/>
        <v>91.911228574899994</v>
      </c>
      <c r="CA31" s="327">
        <f t="shared" ca="1" si="98"/>
        <v>99.802456685899998</v>
      </c>
      <c r="CB31" s="327">
        <f t="shared" ca="1" si="98"/>
        <v>96.985931956300007</v>
      </c>
      <c r="CC31" s="327">
        <f t="shared" ca="1" si="98"/>
        <v>100.83597348630001</v>
      </c>
      <c r="CD31" s="327">
        <f t="shared" ca="1" si="98"/>
        <v>99.828359161799995</v>
      </c>
      <c r="CE31" s="327">
        <f t="shared" ca="1" si="98"/>
        <v>100.0007856491</v>
      </c>
      <c r="CF31" s="327">
        <f t="shared" ca="1" si="98"/>
        <v>100.9315307583</v>
      </c>
      <c r="CG31" s="327">
        <f t="shared" ca="1" si="98"/>
        <v>93.879064700200004</v>
      </c>
      <c r="CH31" s="327">
        <f t="shared" ca="1" si="98"/>
        <v>99.871590105899998</v>
      </c>
      <c r="CI31" s="327">
        <f t="shared" ca="1" si="98"/>
        <v>94.416610802199997</v>
      </c>
      <c r="CJ31" s="327">
        <f t="shared" ca="1" si="98"/>
        <v>93.619791553699997</v>
      </c>
      <c r="CK31" s="327">
        <f t="shared" ca="1" si="98"/>
        <v>94.937102150499996</v>
      </c>
      <c r="CL31" s="327">
        <f t="shared" ca="1" si="98"/>
        <v>93.471415163200007</v>
      </c>
      <c r="CM31" s="327">
        <f t="shared" ca="1" si="98"/>
        <v>98.935869642399993</v>
      </c>
      <c r="CN31" s="327">
        <f t="shared" ca="1" si="98"/>
        <v>74.427880029099995</v>
      </c>
      <c r="CO31" s="327">
        <f t="shared" ca="1" si="98"/>
        <v>79.085923792499997</v>
      </c>
      <c r="CP31" s="327">
        <f t="shared" ca="1" si="98"/>
        <v>90.457033573399997</v>
      </c>
      <c r="CQ31" s="327">
        <f t="shared" ca="1" si="98"/>
        <v>98.101672222600001</v>
      </c>
      <c r="CR31" s="327">
        <f t="shared" ca="1" si="98"/>
        <v>101.35947486880001</v>
      </c>
      <c r="CS31" s="327">
        <f t="shared" ca="1" si="98"/>
        <v>97.513312014199997</v>
      </c>
      <c r="CT31" s="327">
        <f t="shared" ca="1" si="98"/>
        <v>104.30689254639999</v>
      </c>
      <c r="CU31" s="327">
        <f t="shared" ca="1" si="98"/>
        <v>100.3564439009</v>
      </c>
      <c r="CV31" s="327">
        <f t="shared" ca="1" si="98"/>
        <v>102.0382960613</v>
      </c>
      <c r="CW31" s="327">
        <f t="shared" ca="1" si="98"/>
        <v>100.1071688543</v>
      </c>
      <c r="CX31" s="327">
        <f t="shared" ca="1" si="98"/>
        <v>95.432780833500004</v>
      </c>
      <c r="CY31" s="327">
        <f t="shared" ca="1" si="98"/>
        <v>107.7024894616</v>
      </c>
      <c r="CZ31" s="327">
        <f t="shared" ca="1" si="98"/>
        <v>104.400907381</v>
      </c>
      <c r="DA31" s="327">
        <f t="shared" ca="1" si="98"/>
        <v>107.8512234163</v>
      </c>
      <c r="DB31" s="327">
        <f t="shared" ca="1" si="98"/>
        <v>106.61116688369999</v>
      </c>
      <c r="DC31" s="327">
        <f t="shared" ca="1" si="98"/>
        <v>105.0415580514</v>
      </c>
      <c r="DD31" s="327">
        <f t="shared" ca="1" si="98"/>
        <v>104.8971439382</v>
      </c>
      <c r="DE31" s="327">
        <f t="shared" ca="1" si="98"/>
        <v>99.901227360899995</v>
      </c>
      <c r="DF31" s="327">
        <f t="shared" ca="1" si="98"/>
        <v>104.34247045879999</v>
      </c>
      <c r="DG31" s="327">
        <f t="shared" ca="1" si="98"/>
        <v>102.1937024635</v>
      </c>
      <c r="DH31" s="327">
        <f t="shared" ca="1" si="98"/>
        <v>102.6242486603</v>
      </c>
      <c r="DI31" s="327">
        <f t="shared" ca="1" si="98"/>
        <v>99.980143568900004</v>
      </c>
      <c r="DJ31" s="327">
        <f t="shared" ca="1" si="98"/>
        <v>96.724469908200007</v>
      </c>
      <c r="DK31" s="327">
        <f t="shared" ca="1" si="98"/>
        <v>107.0632704675</v>
      </c>
      <c r="DL31" s="327">
        <f t="shared" ca="1" si="98"/>
        <v>102.7635102399</v>
      </c>
      <c r="DM31" s="327">
        <f t="shared" ca="1" si="98"/>
        <v>103.2521952888</v>
      </c>
      <c r="DN31" s="327">
        <f t="shared" ca="1" si="98"/>
        <v>103.7070401746</v>
      </c>
      <c r="DO31" s="327">
        <f t="shared" ca="1" si="98"/>
        <v>105.7636656685</v>
      </c>
      <c r="DP31" s="327">
        <f t="shared" ca="1" si="98"/>
        <v>103.52768128290001</v>
      </c>
      <c r="DQ31" s="327">
        <f t="shared" ca="1" si="98"/>
        <v>98.404132001099995</v>
      </c>
      <c r="DR31" s="327">
        <f t="shared" ca="1" si="98"/>
        <v>106.07813192</v>
      </c>
      <c r="DS31" s="327">
        <f t="shared" ca="1" si="98"/>
        <v>103.0784429803</v>
      </c>
      <c r="DT31" s="327">
        <f t="shared" ca="1" si="98"/>
        <v>102.8446322617</v>
      </c>
      <c r="DU31" s="327">
        <f t="shared" ca="1" si="98"/>
        <v>102.8645314921</v>
      </c>
      <c r="DV31" s="327">
        <f t="shared" ca="1" si="98"/>
        <v>95.725424011399994</v>
      </c>
      <c r="DW31" s="327">
        <f t="shared" ca="1" si="98"/>
        <v>103.8228789094</v>
      </c>
      <c r="DX31" s="327">
        <f t="shared" ca="1" si="98"/>
        <v>99.006668103899997</v>
      </c>
      <c r="DY31" s="327">
        <f t="shared" ca="1" si="98"/>
        <v>103.5337011145</v>
      </c>
      <c r="DZ31" s="327">
        <f t="shared" ca="1" si="98"/>
        <v>102.5480462055</v>
      </c>
      <c r="EA31" s="327">
        <f t="shared" ca="1" si="98"/>
        <v>102.4973977728</v>
      </c>
      <c r="EB31" s="327">
        <f t="shared" ca="1" si="98"/>
        <v>100.66381126580001</v>
      </c>
      <c r="EC31" s="327">
        <f t="shared" ca="1" si="98"/>
        <v>97.430310591500003</v>
      </c>
      <c r="ED31" s="327">
        <f t="shared" ca="1" si="98"/>
        <v>99.612573894400001</v>
      </c>
      <c r="EE31" s="327">
        <f t="shared" ca="1" si="97"/>
        <v>98.656331659700001</v>
      </c>
      <c r="EF31" s="327">
        <f t="shared" ca="1" si="92"/>
        <v>96.094426336200002</v>
      </c>
      <c r="EG31" s="327">
        <f t="shared" ca="1" si="97"/>
        <v>98.478795737799999</v>
      </c>
      <c r="EH31" s="327">
        <f t="shared" ca="1" si="92"/>
        <v>94.811010956999993</v>
      </c>
      <c r="EI31" s="327">
        <f t="shared" ca="1" si="97"/>
        <v>96.667427016999994</v>
      </c>
      <c r="EJ31" s="327">
        <f t="shared" ca="1" si="92"/>
        <v>100.7844547007</v>
      </c>
      <c r="EK31" s="327">
        <f t="shared" ca="1" si="97"/>
        <v>100.89607492090001</v>
      </c>
      <c r="EL31" s="327">
        <f t="shared" ca="1" si="92"/>
        <v>98.462246098500003</v>
      </c>
      <c r="EM31" s="327">
        <f t="shared" ca="1" si="97"/>
        <v>100.09356983169999</v>
      </c>
      <c r="EN31" s="327">
        <f t="shared" ca="1" si="92"/>
        <v>103.6693872785</v>
      </c>
      <c r="EO31" s="327">
        <f t="shared" ca="1" si="97"/>
        <v>95.557554534900007</v>
      </c>
      <c r="EP31" s="327">
        <f t="shared" ca="1" si="92"/>
        <v>100.22544270109999</v>
      </c>
      <c r="EQ31" s="327">
        <f t="shared" ca="1" si="97"/>
        <v>95.521785734800005</v>
      </c>
      <c r="ER31" s="327">
        <f t="shared" ca="1" si="92"/>
        <v>94.496833815499997</v>
      </c>
      <c r="ES31" s="327">
        <f t="shared" ca="1" si="93"/>
        <v>96.151526238700001</v>
      </c>
      <c r="ET31" s="327">
        <f t="shared" ca="1" si="93"/>
        <v>90.831442156799994</v>
      </c>
      <c r="EU31" s="327">
        <f t="shared" ca="1" si="93"/>
        <v>98.144716103099995</v>
      </c>
      <c r="EV31" s="327">
        <f t="shared" ca="1" si="93"/>
        <v>95.743996872699995</v>
      </c>
      <c r="EW31" s="327">
        <f t="shared" ca="1" si="93"/>
        <v>99.930426166000004</v>
      </c>
      <c r="EX31" s="327">
        <f t="shared" ca="1" si="93"/>
        <v>98.432244797400003</v>
      </c>
      <c r="EY31" s="327">
        <f t="shared" ca="1" si="93"/>
        <v>101.2416282242</v>
      </c>
      <c r="EZ31" s="327">
        <f t="shared" ca="1" si="93"/>
        <v>99.395313483999999</v>
      </c>
      <c r="FA31" s="327">
        <f t="shared" ca="1" si="93"/>
        <v>95.396885652899996</v>
      </c>
      <c r="FB31" s="327">
        <f t="shared" ca="1" si="93"/>
        <v>99.201397088299998</v>
      </c>
      <c r="FC31" s="327">
        <f t="shared" ca="1" si="93"/>
        <v>96.667655787000001</v>
      </c>
      <c r="FD31" s="327">
        <f t="shared" ca="1" si="93"/>
        <v>95.445444562099993</v>
      </c>
      <c r="FE31" s="327">
        <f t="shared" ca="1" si="93"/>
        <v>0</v>
      </c>
      <c r="FF31" s="327">
        <f t="shared" ca="1" si="93"/>
        <v>0</v>
      </c>
      <c r="FG31" s="327">
        <f t="shared" ca="1" si="94"/>
        <v>0</v>
      </c>
      <c r="FH31" s="327">
        <f t="shared" ca="1" si="94"/>
        <v>0</v>
      </c>
      <c r="FI31" s="327">
        <f t="shared" ca="1" si="94"/>
        <v>0</v>
      </c>
      <c r="FJ31" s="327">
        <f t="shared" ca="1" si="94"/>
        <v>0</v>
      </c>
      <c r="FK31" s="327">
        <f t="shared" ca="1" si="94"/>
        <v>0</v>
      </c>
      <c r="FL31" s="327">
        <f t="shared" ca="1" si="94"/>
        <v>0</v>
      </c>
      <c r="FM31" s="327">
        <f t="shared" ca="1" si="94"/>
        <v>0</v>
      </c>
      <c r="FN31" s="327">
        <f t="shared" ca="1" si="94"/>
        <v>0</v>
      </c>
      <c r="FO31" s="327">
        <f t="shared" ca="1" si="94"/>
        <v>0</v>
      </c>
      <c r="FP31" s="327">
        <f t="shared" ca="1" si="94"/>
        <v>0</v>
      </c>
    </row>
    <row r="32" spans="1:172" x14ac:dyDescent="0.2">
      <c r="A32" s="485" t="s">
        <v>192</v>
      </c>
      <c r="B32" s="325" t="s">
        <v>26</v>
      </c>
      <c r="C32" s="326">
        <f>Ponderadores!B31</f>
        <v>257274.88099999999</v>
      </c>
      <c r="D32" s="325"/>
      <c r="E32" s="327">
        <f t="shared" ca="1" si="83"/>
        <v>96.938304365299999</v>
      </c>
      <c r="F32" s="327">
        <f t="shared" ca="1" si="83"/>
        <v>95.045484588999997</v>
      </c>
      <c r="G32" s="327">
        <f t="shared" ca="1" si="83"/>
        <v>102.0483329617</v>
      </c>
      <c r="H32" s="327">
        <f t="shared" ca="1" si="99"/>
        <v>101.0721683339</v>
      </c>
      <c r="I32" s="327">
        <f t="shared" ca="1" si="99"/>
        <v>98.302590039699993</v>
      </c>
      <c r="J32" s="327">
        <f t="shared" ca="1" si="99"/>
        <v>93.112280769400002</v>
      </c>
      <c r="K32" s="327">
        <f t="shared" ca="1" si="99"/>
        <v>99.869763531700002</v>
      </c>
      <c r="L32" s="327">
        <f t="shared" ca="1" si="99"/>
        <v>99.331529131799996</v>
      </c>
      <c r="M32" s="327">
        <f t="shared" ca="1" si="99"/>
        <v>97.150254729400004</v>
      </c>
      <c r="N32" s="327">
        <f t="shared" ca="1" si="99"/>
        <v>101.936475487</v>
      </c>
      <c r="O32" s="327">
        <f t="shared" ca="1" si="99"/>
        <v>95.590502542999999</v>
      </c>
      <c r="P32" s="327">
        <f t="shared" ca="1" si="99"/>
        <v>88.244609260199994</v>
      </c>
      <c r="Q32" s="327">
        <f t="shared" ca="1" si="99"/>
        <v>109.29454069160001</v>
      </c>
      <c r="R32" s="327">
        <f t="shared" ca="1" si="99"/>
        <v>104.292916917</v>
      </c>
      <c r="S32" s="327">
        <f t="shared" ca="1" si="99"/>
        <v>113.4368024117</v>
      </c>
      <c r="T32" s="327">
        <f t="shared" ca="1" si="99"/>
        <v>104.2780411641</v>
      </c>
      <c r="U32" s="327">
        <f t="shared" ca="1" si="99"/>
        <v>112.6997856127</v>
      </c>
      <c r="V32" s="327">
        <f t="shared" ca="1" si="99"/>
        <v>107.6666003942</v>
      </c>
      <c r="W32" s="327">
        <f t="shared" ca="1" si="99"/>
        <v>108.3650639951</v>
      </c>
      <c r="X32" s="327">
        <f t="shared" ca="1" si="99"/>
        <v>102.8565209036</v>
      </c>
      <c r="Y32" s="327">
        <f t="shared" ca="1" si="99"/>
        <v>105.83316147470001</v>
      </c>
      <c r="Z32" s="327">
        <f t="shared" ca="1" si="99"/>
        <v>113.3882313828</v>
      </c>
      <c r="AA32" s="327">
        <f t="shared" ca="1" si="99"/>
        <v>105.9548242892</v>
      </c>
      <c r="AB32" s="327">
        <f t="shared" ca="1" si="99"/>
        <v>106.16794670980001</v>
      </c>
      <c r="AC32" s="327">
        <f t="shared" ca="1" si="99"/>
        <v>106.1289070373</v>
      </c>
      <c r="AD32" s="327">
        <f t="shared" ca="1" si="99"/>
        <v>103.4951764576</v>
      </c>
      <c r="AE32" s="327">
        <f t="shared" ca="1" si="99"/>
        <v>106.0694489368</v>
      </c>
      <c r="AF32" s="327">
        <f t="shared" ca="1" si="99"/>
        <v>103.2444138676</v>
      </c>
      <c r="AG32" s="327">
        <f t="shared" ca="1" si="99"/>
        <v>109.4110997671</v>
      </c>
      <c r="AH32" s="327">
        <f t="shared" ca="1" si="99"/>
        <v>106.7667831067</v>
      </c>
      <c r="AI32" s="327">
        <f t="shared" ca="1" si="99"/>
        <v>110.1015471635</v>
      </c>
      <c r="AJ32" s="327">
        <f t="shared" ca="1" si="99"/>
        <v>108.64118761189999</v>
      </c>
      <c r="AK32" s="327">
        <f t="shared" ca="1" si="99"/>
        <v>108.0450143331</v>
      </c>
      <c r="AL32" s="327">
        <f t="shared" ca="1" si="99"/>
        <v>110.3131017077</v>
      </c>
      <c r="AM32" s="327">
        <f t="shared" ca="1" si="99"/>
        <v>99.807798156499999</v>
      </c>
      <c r="AN32" s="327">
        <f t="shared" ca="1" si="99"/>
        <v>96.531307790300005</v>
      </c>
      <c r="AO32" s="327">
        <f t="shared" ca="1" si="99"/>
        <v>106.4794917024</v>
      </c>
      <c r="AP32" s="327">
        <f t="shared" ca="1" si="99"/>
        <v>104.9022668623</v>
      </c>
      <c r="AQ32" s="327">
        <f t="shared" ca="1" si="99"/>
        <v>105.8540520119</v>
      </c>
      <c r="AR32" s="327">
        <f t="shared" ca="1" si="99"/>
        <v>102.9388116999</v>
      </c>
      <c r="AS32" s="327">
        <f t="shared" ca="1" si="99"/>
        <v>105.3366076432</v>
      </c>
      <c r="AT32" s="327">
        <f t="shared" ca="1" si="99"/>
        <v>105.6688560309</v>
      </c>
      <c r="AU32" s="327">
        <f t="shared" ca="1" si="99"/>
        <v>103.50857001919999</v>
      </c>
      <c r="AV32" s="327">
        <f t="shared" ca="1" si="99"/>
        <v>106.64194588079999</v>
      </c>
      <c r="AW32" s="327">
        <f t="shared" ca="1" si="99"/>
        <v>101.5059667645</v>
      </c>
      <c r="AX32" s="327">
        <f t="shared" ca="1" si="99"/>
        <v>106.4172365446</v>
      </c>
      <c r="AY32" s="327">
        <f t="shared" ca="1" si="99"/>
        <v>110.10506684409999</v>
      </c>
      <c r="AZ32" s="327">
        <f t="shared" ca="1" si="99"/>
        <v>99.381070271200002</v>
      </c>
      <c r="BA32" s="327">
        <f t="shared" ca="1" si="99"/>
        <v>114.319506711</v>
      </c>
      <c r="BB32" s="327">
        <f t="shared" ca="1" si="99"/>
        <v>107.39686521190001</v>
      </c>
      <c r="BC32" s="327">
        <f t="shared" ca="1" si="99"/>
        <v>111.3821211903</v>
      </c>
      <c r="BD32" s="327">
        <f t="shared" ca="1" si="99"/>
        <v>102.74064664310001</v>
      </c>
      <c r="BE32" s="327">
        <f t="shared" ca="1" si="99"/>
        <v>109.408506438</v>
      </c>
      <c r="BF32" s="327">
        <f t="shared" ca="1" si="99"/>
        <v>110.8955800497</v>
      </c>
      <c r="BG32" s="327">
        <f t="shared" ca="1" si="99"/>
        <v>109.2417573451</v>
      </c>
      <c r="BH32" s="327">
        <f t="shared" ca="1" si="99"/>
        <v>110.9237505314</v>
      </c>
      <c r="BI32" s="327">
        <f t="shared" ca="1" si="99"/>
        <v>100.38007735079999</v>
      </c>
      <c r="BJ32" s="327">
        <f t="shared" ca="1" si="99"/>
        <v>105.7986924348</v>
      </c>
      <c r="BK32" s="327">
        <f t="shared" ca="1" si="99"/>
        <v>103.8767319546</v>
      </c>
      <c r="BL32" s="327">
        <f t="shared" ca="1" si="99"/>
        <v>100.88541089829999</v>
      </c>
      <c r="BM32" s="327">
        <f t="shared" ca="1" si="99"/>
        <v>102.5501859431</v>
      </c>
      <c r="BN32" s="327">
        <f t="shared" ca="1" si="99"/>
        <v>96.536814061900003</v>
      </c>
      <c r="BO32" s="327">
        <f t="shared" ca="1" si="99"/>
        <v>107.017037907</v>
      </c>
      <c r="BP32" s="327">
        <f t="shared" ca="1" si="99"/>
        <v>104.50987943840001</v>
      </c>
      <c r="BQ32" s="327">
        <f t="shared" ca="1" si="99"/>
        <v>106.4547625455</v>
      </c>
      <c r="BR32" s="327">
        <f t="shared" ca="1" si="99"/>
        <v>102.7034595638</v>
      </c>
      <c r="BS32" s="327">
        <f t="shared" ref="BS32:EF35" ca="1" si="100">+INDIRECT("DatosOri!"&amp;$A32&amp;BS$1)</f>
        <v>98.058274985699995</v>
      </c>
      <c r="BT32" s="327">
        <f t="shared" ca="1" si="100"/>
        <v>102.4496714565</v>
      </c>
      <c r="BU32" s="327">
        <f t="shared" ca="1" si="100"/>
        <v>95.243299129899995</v>
      </c>
      <c r="BV32" s="327">
        <f t="shared" ca="1" si="100"/>
        <v>95.619041243699996</v>
      </c>
      <c r="BW32" s="327">
        <f t="shared" ca="1" si="100"/>
        <v>95.154778694800001</v>
      </c>
      <c r="BX32" s="327">
        <f t="shared" ca="1" si="100"/>
        <v>93.702795029599997</v>
      </c>
      <c r="BY32" s="327">
        <f t="shared" ca="1" si="100"/>
        <v>100.8447038692</v>
      </c>
      <c r="BZ32" s="327">
        <f t="shared" ca="1" si="100"/>
        <v>95.042250228300006</v>
      </c>
      <c r="CA32" s="327">
        <f t="shared" ca="1" si="100"/>
        <v>106.79885903589999</v>
      </c>
      <c r="CB32" s="327">
        <f t="shared" ca="1" si="100"/>
        <v>99.751463232999996</v>
      </c>
      <c r="CC32" s="327">
        <f t="shared" ca="1" si="100"/>
        <v>103.62609740249999</v>
      </c>
      <c r="CD32" s="327">
        <f t="shared" ca="1" si="100"/>
        <v>92.036339684699996</v>
      </c>
      <c r="CE32" s="327">
        <f t="shared" ca="1" si="100"/>
        <v>100.3292118647</v>
      </c>
      <c r="CF32" s="327">
        <f t="shared" ca="1" si="100"/>
        <v>103.3729964577</v>
      </c>
      <c r="CG32" s="327">
        <f t="shared" ca="1" si="100"/>
        <v>95.870488209200005</v>
      </c>
      <c r="CH32" s="327">
        <f t="shared" ca="1" si="100"/>
        <v>96.051289141300003</v>
      </c>
      <c r="CI32" s="327">
        <f t="shared" ca="1" si="100"/>
        <v>93.213051363800005</v>
      </c>
      <c r="CJ32" s="327">
        <f t="shared" ca="1" si="100"/>
        <v>94.578725874900002</v>
      </c>
      <c r="CK32" s="327">
        <f t="shared" ca="1" si="100"/>
        <v>103.0342625845</v>
      </c>
      <c r="CL32" s="327">
        <f t="shared" ca="1" si="100"/>
        <v>93.383788708599994</v>
      </c>
      <c r="CM32" s="327">
        <f t="shared" ca="1" si="100"/>
        <v>100.14701276060001</v>
      </c>
      <c r="CN32" s="327">
        <f t="shared" ca="1" si="100"/>
        <v>83.140329334399993</v>
      </c>
      <c r="CO32" s="327">
        <f t="shared" ca="1" si="100"/>
        <v>83.891413475500002</v>
      </c>
      <c r="CP32" s="327">
        <f t="shared" ca="1" si="100"/>
        <v>84.531955144999998</v>
      </c>
      <c r="CQ32" s="327">
        <f t="shared" ca="1" si="100"/>
        <v>85.922298816799994</v>
      </c>
      <c r="CR32" s="327">
        <f t="shared" ca="1" si="100"/>
        <v>89.655317328600006</v>
      </c>
      <c r="CS32" s="327">
        <f t="shared" ca="1" si="100"/>
        <v>96.269154438200005</v>
      </c>
      <c r="CT32" s="327">
        <f t="shared" ca="1" si="100"/>
        <v>102.002508834</v>
      </c>
      <c r="CU32" s="327">
        <f t="shared" ca="1" si="100"/>
        <v>100.6263912439</v>
      </c>
      <c r="CV32" s="327">
        <f t="shared" ca="1" si="100"/>
        <v>100.8356762128</v>
      </c>
      <c r="CW32" s="327">
        <f t="shared" ca="1" si="100"/>
        <v>102.37840109530001</v>
      </c>
      <c r="CX32" s="327">
        <f t="shared" ca="1" si="100"/>
        <v>95.786918967800005</v>
      </c>
      <c r="CY32" s="327">
        <f t="shared" ca="1" si="100"/>
        <v>106.0278334476</v>
      </c>
      <c r="CZ32" s="327">
        <f t="shared" ca="1" si="100"/>
        <v>101.9844602343</v>
      </c>
      <c r="DA32" s="327">
        <f t="shared" ca="1" si="100"/>
        <v>105.10810743490001</v>
      </c>
      <c r="DB32" s="327">
        <f t="shared" ca="1" si="100"/>
        <v>105.3761881264</v>
      </c>
      <c r="DC32" s="327">
        <f t="shared" ca="1" si="100"/>
        <v>103.6214035694</v>
      </c>
      <c r="DD32" s="327">
        <f t="shared" ca="1" si="100"/>
        <v>101.7732314384</v>
      </c>
      <c r="DE32" s="327">
        <f t="shared" ca="1" si="100"/>
        <v>101.5593621447</v>
      </c>
      <c r="DF32" s="327">
        <f t="shared" ca="1" si="100"/>
        <v>105.0699539221</v>
      </c>
      <c r="DG32" s="327">
        <f t="shared" ca="1" si="100"/>
        <v>102.9270786682</v>
      </c>
      <c r="DH32" s="327">
        <f t="shared" ca="1" si="100"/>
        <v>103.6245065966</v>
      </c>
      <c r="DI32" s="327">
        <f t="shared" ca="1" si="100"/>
        <v>106.6212605811</v>
      </c>
      <c r="DJ32" s="327">
        <f t="shared" ca="1" si="100"/>
        <v>99.866983053799999</v>
      </c>
      <c r="DK32" s="327">
        <f t="shared" ca="1" si="100"/>
        <v>109.8579542687</v>
      </c>
      <c r="DL32" s="327">
        <f t="shared" ca="1" si="100"/>
        <v>104.68714870079999</v>
      </c>
      <c r="DM32" s="327">
        <f t="shared" ca="1" si="100"/>
        <v>110.58553841050001</v>
      </c>
      <c r="DN32" s="327">
        <f t="shared" ca="1" si="100"/>
        <v>105.7349634632</v>
      </c>
      <c r="DO32" s="327">
        <f t="shared" ca="1" si="100"/>
        <v>102.6384180993</v>
      </c>
      <c r="DP32" s="327">
        <f t="shared" ca="1" si="100"/>
        <v>99.376614922800002</v>
      </c>
      <c r="DQ32" s="327">
        <f t="shared" ca="1" si="100"/>
        <v>100.12714046559999</v>
      </c>
      <c r="DR32" s="327">
        <f t="shared" ca="1" si="100"/>
        <v>106.17311267620001</v>
      </c>
      <c r="DS32" s="327">
        <f t="shared" ca="1" si="100"/>
        <v>107.90103271869999</v>
      </c>
      <c r="DT32" s="327">
        <f t="shared" ca="1" si="100"/>
        <v>106.89565814079999</v>
      </c>
      <c r="DU32" s="327">
        <f t="shared" ca="1" si="100"/>
        <v>110.964924547</v>
      </c>
      <c r="DV32" s="327">
        <f t="shared" ca="1" si="100"/>
        <v>103.9324934326</v>
      </c>
      <c r="DW32" s="327">
        <f t="shared" ca="1" si="100"/>
        <v>111.4944688053</v>
      </c>
      <c r="DX32" s="327">
        <f t="shared" ca="1" si="100"/>
        <v>102.99473854110001</v>
      </c>
      <c r="DY32" s="327">
        <f t="shared" ca="1" si="100"/>
        <v>105.2633578017</v>
      </c>
      <c r="DZ32" s="327">
        <f t="shared" ca="1" si="100"/>
        <v>101.7843140894</v>
      </c>
      <c r="EA32" s="327">
        <f t="shared" ca="1" si="100"/>
        <v>101.65876593749999</v>
      </c>
      <c r="EB32" s="327">
        <f t="shared" ca="1" si="100"/>
        <v>106.9238427109</v>
      </c>
      <c r="EC32" s="327">
        <f t="shared" ca="1" si="100"/>
        <v>104.54683278829999</v>
      </c>
      <c r="ED32" s="327">
        <f t="shared" ca="1" si="100"/>
        <v>101.6895231309</v>
      </c>
      <c r="EE32" s="327">
        <f t="shared" ca="1" si="97"/>
        <v>104.8716942865</v>
      </c>
      <c r="EF32" s="327">
        <f t="shared" ca="1" si="100"/>
        <v>101.5036394605</v>
      </c>
      <c r="EG32" s="327">
        <f t="shared" ca="1" si="97"/>
        <v>109.4480685954</v>
      </c>
      <c r="EH32" s="327">
        <f t="shared" ca="1" si="92"/>
        <v>100.79607787339999</v>
      </c>
      <c r="EI32" s="327">
        <f t="shared" ca="1" si="97"/>
        <v>102.3208802156</v>
      </c>
      <c r="EJ32" s="327">
        <f t="shared" ca="1" si="92"/>
        <v>102.947829369</v>
      </c>
      <c r="EK32" s="327">
        <f t="shared" ca="1" si="97"/>
        <v>101.2472358892</v>
      </c>
      <c r="EL32" s="327">
        <f t="shared" ca="1" si="92"/>
        <v>90.887505277700001</v>
      </c>
      <c r="EM32" s="327">
        <f t="shared" ca="1" si="97"/>
        <v>95.605050016700005</v>
      </c>
      <c r="EN32" s="327">
        <f t="shared" ca="1" si="92"/>
        <v>95.019341172699995</v>
      </c>
      <c r="EO32" s="327">
        <f t="shared" ca="1" si="97"/>
        <v>96.830558988999996</v>
      </c>
      <c r="EP32" s="327">
        <f t="shared" ca="1" si="92"/>
        <v>104.2007702459</v>
      </c>
      <c r="EQ32" s="327">
        <f t="shared" ca="1" si="97"/>
        <v>99.085295614399996</v>
      </c>
      <c r="ER32" s="327">
        <f t="shared" ca="1" si="92"/>
        <v>97.252937132400007</v>
      </c>
      <c r="ES32" s="327">
        <f t="shared" ca="1" si="93"/>
        <v>104.6176650134</v>
      </c>
      <c r="ET32" s="327">
        <f t="shared" ca="1" si="93"/>
        <v>99.912657215799996</v>
      </c>
      <c r="EU32" s="327">
        <f t="shared" ca="1" si="93"/>
        <v>102.31469175860001</v>
      </c>
      <c r="EV32" s="327">
        <f t="shared" ca="1" si="93"/>
        <v>99.150459871899997</v>
      </c>
      <c r="EW32" s="327">
        <f t="shared" ca="1" si="93"/>
        <v>96.207776268200007</v>
      </c>
      <c r="EX32" s="327">
        <f t="shared" ca="1" si="93"/>
        <v>96.6489551234</v>
      </c>
      <c r="EY32" s="327">
        <f t="shared" ca="1" si="93"/>
        <v>98.281058875400007</v>
      </c>
      <c r="EZ32" s="327">
        <f t="shared" ca="1" si="93"/>
        <v>98.326476544100004</v>
      </c>
      <c r="FA32" s="327">
        <f t="shared" ca="1" si="93"/>
        <v>98.537213857500006</v>
      </c>
      <c r="FB32" s="327">
        <f t="shared" ca="1" si="93"/>
        <v>97.950052411100003</v>
      </c>
      <c r="FC32" s="327">
        <f t="shared" ca="1" si="93"/>
        <v>91.187988683499995</v>
      </c>
      <c r="FD32" s="327">
        <f t="shared" ca="1" si="93"/>
        <v>97.706719771500005</v>
      </c>
      <c r="FE32" s="327">
        <f t="shared" ca="1" si="93"/>
        <v>0</v>
      </c>
      <c r="FF32" s="327">
        <f t="shared" ca="1" si="93"/>
        <v>0</v>
      </c>
      <c r="FG32" s="327">
        <f t="shared" ca="1" si="94"/>
        <v>0</v>
      </c>
      <c r="FH32" s="327">
        <f t="shared" ca="1" si="94"/>
        <v>0</v>
      </c>
      <c r="FI32" s="327">
        <f t="shared" ca="1" si="94"/>
        <v>0</v>
      </c>
      <c r="FJ32" s="327">
        <f t="shared" ca="1" si="94"/>
        <v>0</v>
      </c>
      <c r="FK32" s="327">
        <f t="shared" ca="1" si="94"/>
        <v>0</v>
      </c>
      <c r="FL32" s="327">
        <f t="shared" ca="1" si="94"/>
        <v>0</v>
      </c>
      <c r="FM32" s="327">
        <f t="shared" ca="1" si="94"/>
        <v>0</v>
      </c>
      <c r="FN32" s="327">
        <f t="shared" ca="1" si="94"/>
        <v>0</v>
      </c>
      <c r="FO32" s="327">
        <f t="shared" ca="1" si="94"/>
        <v>0</v>
      </c>
      <c r="FP32" s="327">
        <f t="shared" ca="1" si="94"/>
        <v>0</v>
      </c>
    </row>
    <row r="33" spans="1:172" x14ac:dyDescent="0.2">
      <c r="A33" s="485" t="s">
        <v>193</v>
      </c>
      <c r="B33" s="325" t="s">
        <v>27</v>
      </c>
      <c r="C33" s="326">
        <f>Ponderadores!B32</f>
        <v>170712.27799999999</v>
      </c>
      <c r="D33" s="325"/>
      <c r="E33" s="327">
        <f t="shared" ca="1" si="83"/>
        <v>91.911325819499993</v>
      </c>
      <c r="F33" s="327">
        <f t="shared" ca="1" si="83"/>
        <v>89.8516844814</v>
      </c>
      <c r="G33" s="327">
        <f t="shared" ca="1" si="83"/>
        <v>91.435870929199993</v>
      </c>
      <c r="H33" s="327">
        <f t="shared" ref="H33:BS36" ca="1" si="101">+INDIRECT("DatosOri!"&amp;$A33&amp;H$1)</f>
        <v>97.572055134899998</v>
      </c>
      <c r="I33" s="327">
        <f t="shared" ca="1" si="101"/>
        <v>99.504939328299997</v>
      </c>
      <c r="J33" s="327">
        <f t="shared" ca="1" si="101"/>
        <v>95.085837348699997</v>
      </c>
      <c r="K33" s="327">
        <f t="shared" ca="1" si="101"/>
        <v>96.435534759299998</v>
      </c>
      <c r="L33" s="327">
        <f t="shared" ca="1" si="101"/>
        <v>104.7665819938</v>
      </c>
      <c r="M33" s="327">
        <f t="shared" ca="1" si="101"/>
        <v>92.317419063900005</v>
      </c>
      <c r="N33" s="327">
        <f t="shared" ca="1" si="101"/>
        <v>100.7169131367</v>
      </c>
      <c r="O33" s="327">
        <f t="shared" ca="1" si="101"/>
        <v>94.057841361000001</v>
      </c>
      <c r="P33" s="327">
        <f t="shared" ca="1" si="101"/>
        <v>85.609679689299995</v>
      </c>
      <c r="Q33" s="327">
        <f t="shared" ca="1" si="101"/>
        <v>96.204777908699995</v>
      </c>
      <c r="R33" s="327">
        <f t="shared" ca="1" si="101"/>
        <v>91.680529036099998</v>
      </c>
      <c r="S33" s="327">
        <f t="shared" ca="1" si="101"/>
        <v>101.19998462620001</v>
      </c>
      <c r="T33" s="327">
        <f t="shared" ca="1" si="101"/>
        <v>97.853733278700005</v>
      </c>
      <c r="U33" s="327">
        <f t="shared" ca="1" si="101"/>
        <v>100.4300263289</v>
      </c>
      <c r="V33" s="327">
        <f t="shared" ca="1" si="101"/>
        <v>99.902850474199994</v>
      </c>
      <c r="W33" s="327">
        <f t="shared" ca="1" si="101"/>
        <v>102.28493760959999</v>
      </c>
      <c r="X33" s="327">
        <f t="shared" ca="1" si="101"/>
        <v>104.94533190360001</v>
      </c>
      <c r="Y33" s="327">
        <f t="shared" ca="1" si="101"/>
        <v>107.2750738531</v>
      </c>
      <c r="Z33" s="327">
        <f t="shared" ca="1" si="101"/>
        <v>109.0863947742</v>
      </c>
      <c r="AA33" s="327">
        <f t="shared" ca="1" si="101"/>
        <v>102.7335355758</v>
      </c>
      <c r="AB33" s="327">
        <f t="shared" ca="1" si="101"/>
        <v>97.201218405500001</v>
      </c>
      <c r="AC33" s="327">
        <f t="shared" ca="1" si="101"/>
        <v>102.80944291030001</v>
      </c>
      <c r="AD33" s="327">
        <f t="shared" ca="1" si="101"/>
        <v>99.215722325000002</v>
      </c>
      <c r="AE33" s="327">
        <f t="shared" ca="1" si="101"/>
        <v>114.4839205215</v>
      </c>
      <c r="AF33" s="327">
        <f t="shared" ca="1" si="101"/>
        <v>109.0890798671</v>
      </c>
      <c r="AG33" s="327">
        <f t="shared" ca="1" si="101"/>
        <v>106.3440991789</v>
      </c>
      <c r="AH33" s="327">
        <f t="shared" ca="1" si="101"/>
        <v>104.542246719</v>
      </c>
      <c r="AI33" s="327">
        <f t="shared" ca="1" si="101"/>
        <v>107.68727724590001</v>
      </c>
      <c r="AJ33" s="327">
        <f t="shared" ca="1" si="101"/>
        <v>108.00567619109999</v>
      </c>
      <c r="AK33" s="327">
        <f t="shared" ca="1" si="101"/>
        <v>108.0823292824</v>
      </c>
      <c r="AL33" s="327">
        <f t="shared" ca="1" si="101"/>
        <v>113.7661846495</v>
      </c>
      <c r="AM33" s="327">
        <f t="shared" ca="1" si="101"/>
        <v>101.8023532871</v>
      </c>
      <c r="AN33" s="327">
        <f t="shared" ca="1" si="101"/>
        <v>98.076664860400001</v>
      </c>
      <c r="AO33" s="327">
        <f t="shared" ca="1" si="101"/>
        <v>102.78940737160001</v>
      </c>
      <c r="AP33" s="327">
        <f t="shared" ca="1" si="101"/>
        <v>106.9785281538</v>
      </c>
      <c r="AQ33" s="327">
        <f t="shared" ca="1" si="101"/>
        <v>106.2154654436</v>
      </c>
      <c r="AR33" s="327">
        <f t="shared" ca="1" si="101"/>
        <v>104.66107905059999</v>
      </c>
      <c r="AS33" s="327">
        <f t="shared" ca="1" si="101"/>
        <v>105.9320552682</v>
      </c>
      <c r="AT33" s="327">
        <f t="shared" ca="1" si="101"/>
        <v>108.18185034859999</v>
      </c>
      <c r="AU33" s="327">
        <f t="shared" ca="1" si="101"/>
        <v>102.5286561607</v>
      </c>
      <c r="AV33" s="327">
        <f t="shared" ca="1" si="101"/>
        <v>110.2753560988</v>
      </c>
      <c r="AW33" s="327">
        <f t="shared" ca="1" si="101"/>
        <v>105.96212352400001</v>
      </c>
      <c r="AX33" s="327">
        <f t="shared" ca="1" si="101"/>
        <v>107.2832927429</v>
      </c>
      <c r="AY33" s="327">
        <f t="shared" ca="1" si="101"/>
        <v>108.7300135511</v>
      </c>
      <c r="AZ33" s="327">
        <f t="shared" ca="1" si="101"/>
        <v>103.4938753718</v>
      </c>
      <c r="BA33" s="327">
        <f t="shared" ca="1" si="101"/>
        <v>102.3955425402</v>
      </c>
      <c r="BB33" s="327">
        <f t="shared" ca="1" si="101"/>
        <v>100.7140544416</v>
      </c>
      <c r="BC33" s="327">
        <f t="shared" ca="1" si="101"/>
        <v>115.6615740167</v>
      </c>
      <c r="BD33" s="327">
        <f t="shared" ca="1" si="101"/>
        <v>98.925756343900005</v>
      </c>
      <c r="BE33" s="327">
        <f t="shared" ca="1" si="101"/>
        <v>106.4352685356</v>
      </c>
      <c r="BF33" s="327">
        <f t="shared" ca="1" si="101"/>
        <v>101.1521142551</v>
      </c>
      <c r="BG33" s="327">
        <f t="shared" ca="1" si="101"/>
        <v>96.868036657700003</v>
      </c>
      <c r="BH33" s="327">
        <f t="shared" ca="1" si="101"/>
        <v>104.8442382785</v>
      </c>
      <c r="BI33" s="327">
        <f t="shared" ca="1" si="101"/>
        <v>99.716851155699999</v>
      </c>
      <c r="BJ33" s="327">
        <f t="shared" ca="1" si="101"/>
        <v>102.785126979</v>
      </c>
      <c r="BK33" s="327">
        <f t="shared" ca="1" si="101"/>
        <v>98.406657074400002</v>
      </c>
      <c r="BL33" s="327">
        <f t="shared" ca="1" si="101"/>
        <v>90.129580944300002</v>
      </c>
      <c r="BM33" s="327">
        <f t="shared" ca="1" si="101"/>
        <v>98.884321423499998</v>
      </c>
      <c r="BN33" s="327">
        <f t="shared" ca="1" si="101"/>
        <v>95.243154649399997</v>
      </c>
      <c r="BO33" s="327">
        <f t="shared" ca="1" si="101"/>
        <v>102.3176543987</v>
      </c>
      <c r="BP33" s="327">
        <f t="shared" ca="1" si="101"/>
        <v>101.8553304555</v>
      </c>
      <c r="BQ33" s="327">
        <f t="shared" ca="1" si="101"/>
        <v>104.3727740903</v>
      </c>
      <c r="BR33" s="327">
        <f t="shared" ca="1" si="101"/>
        <v>103.7596231556</v>
      </c>
      <c r="BS33" s="327">
        <f t="shared" ca="1" si="101"/>
        <v>100.2275173458</v>
      </c>
      <c r="BT33" s="327">
        <f t="shared" ca="1" si="100"/>
        <v>103.9017545944</v>
      </c>
      <c r="BU33" s="327">
        <f t="shared" ca="1" si="100"/>
        <v>96.935553170099993</v>
      </c>
      <c r="BV33" s="327">
        <f t="shared" ca="1" si="100"/>
        <v>104.2978165249</v>
      </c>
      <c r="BW33" s="327">
        <f t="shared" ca="1" si="100"/>
        <v>101.2269130869</v>
      </c>
      <c r="BX33" s="327">
        <f t="shared" ca="1" si="100"/>
        <v>86.977587104899996</v>
      </c>
      <c r="BY33" s="327">
        <f t="shared" ca="1" si="100"/>
        <v>96.521016742300006</v>
      </c>
      <c r="BZ33" s="327">
        <f t="shared" ca="1" si="100"/>
        <v>91.246564481799993</v>
      </c>
      <c r="CA33" s="327">
        <f t="shared" ca="1" si="100"/>
        <v>98.477695371799996</v>
      </c>
      <c r="CB33" s="327">
        <f t="shared" ca="1" si="100"/>
        <v>96.806227436300006</v>
      </c>
      <c r="CC33" s="327">
        <f t="shared" ca="1" si="100"/>
        <v>99.3167212635</v>
      </c>
      <c r="CD33" s="327">
        <f t="shared" ca="1" si="100"/>
        <v>93.611312424700003</v>
      </c>
      <c r="CE33" s="327">
        <f t="shared" ca="1" si="100"/>
        <v>95.814418522099999</v>
      </c>
      <c r="CF33" s="327">
        <f t="shared" ca="1" si="100"/>
        <v>96.208498768300004</v>
      </c>
      <c r="CG33" s="327">
        <f t="shared" ca="1" si="100"/>
        <v>92.883769182500004</v>
      </c>
      <c r="CH33" s="327">
        <f t="shared" ca="1" si="100"/>
        <v>100.3979759261</v>
      </c>
      <c r="CI33" s="327">
        <f t="shared" ca="1" si="100"/>
        <v>94.099138114499993</v>
      </c>
      <c r="CJ33" s="327">
        <f t="shared" ca="1" si="100"/>
        <v>86.017924070199996</v>
      </c>
      <c r="CK33" s="327">
        <f t="shared" ca="1" si="100"/>
        <v>89.466268105500006</v>
      </c>
      <c r="CL33" s="327">
        <f t="shared" ca="1" si="100"/>
        <v>86.155335348799994</v>
      </c>
      <c r="CM33" s="327">
        <f t="shared" ca="1" si="100"/>
        <v>94.276306601100003</v>
      </c>
      <c r="CN33" s="327">
        <f t="shared" ca="1" si="100"/>
        <v>71.869589802099995</v>
      </c>
      <c r="CO33" s="327">
        <f t="shared" ca="1" si="100"/>
        <v>69.249190410200001</v>
      </c>
      <c r="CP33" s="327">
        <f t="shared" ca="1" si="100"/>
        <v>81.621938870999998</v>
      </c>
      <c r="CQ33" s="327">
        <f t="shared" ca="1" si="100"/>
        <v>91.367143398400003</v>
      </c>
      <c r="CR33" s="327">
        <f t="shared" ca="1" si="100"/>
        <v>98.080817345599996</v>
      </c>
      <c r="CS33" s="327">
        <f t="shared" ca="1" si="100"/>
        <v>93.398728327599997</v>
      </c>
      <c r="CT33" s="327">
        <f t="shared" ca="1" si="100"/>
        <v>100.9178280796</v>
      </c>
      <c r="CU33" s="327">
        <f t="shared" ca="1" si="100"/>
        <v>96.454006516600003</v>
      </c>
      <c r="CV33" s="327">
        <f t="shared" ca="1" si="100"/>
        <v>88.615608982799998</v>
      </c>
      <c r="CW33" s="327">
        <f t="shared" ca="1" si="100"/>
        <v>94.656464461200002</v>
      </c>
      <c r="CX33" s="327">
        <f t="shared" ca="1" si="100"/>
        <v>91.707444998400007</v>
      </c>
      <c r="CY33" s="327">
        <f t="shared" ca="1" si="100"/>
        <v>107.0823672132</v>
      </c>
      <c r="CZ33" s="327">
        <f t="shared" ca="1" si="100"/>
        <v>99.102434805100003</v>
      </c>
      <c r="DA33" s="327">
        <f t="shared" ca="1" si="100"/>
        <v>99.764257494399999</v>
      </c>
      <c r="DB33" s="327">
        <f t="shared" ca="1" si="100"/>
        <v>100.70987533500001</v>
      </c>
      <c r="DC33" s="327">
        <f t="shared" ca="1" si="100"/>
        <v>100.6719630921</v>
      </c>
      <c r="DD33" s="327">
        <f t="shared" ca="1" si="100"/>
        <v>101.1319104542</v>
      </c>
      <c r="DE33" s="327">
        <f t="shared" ca="1" si="100"/>
        <v>95.702653248399997</v>
      </c>
      <c r="DF33" s="327">
        <f t="shared" ca="1" si="100"/>
        <v>101.40287078519999</v>
      </c>
      <c r="DG33" s="327">
        <f t="shared" ca="1" si="100"/>
        <v>101.8031758855</v>
      </c>
      <c r="DH33" s="327">
        <f t="shared" ca="1" si="100"/>
        <v>89.049679852300002</v>
      </c>
      <c r="DI33" s="327">
        <f t="shared" ca="1" si="100"/>
        <v>91.863424177900001</v>
      </c>
      <c r="DJ33" s="327">
        <f t="shared" ca="1" si="100"/>
        <v>92.567056454999999</v>
      </c>
      <c r="DK33" s="327">
        <f t="shared" ca="1" si="100"/>
        <v>105.49302567230001</v>
      </c>
      <c r="DL33" s="327">
        <f t="shared" ca="1" si="100"/>
        <v>95.595577535700002</v>
      </c>
      <c r="DM33" s="327">
        <f t="shared" ca="1" si="100"/>
        <v>99.520646541900007</v>
      </c>
      <c r="DN33" s="327">
        <f t="shared" ca="1" si="100"/>
        <v>99.033421828000002</v>
      </c>
      <c r="DO33" s="327">
        <f t="shared" ca="1" si="100"/>
        <v>96.172876994399999</v>
      </c>
      <c r="DP33" s="327">
        <f t="shared" ca="1" si="100"/>
        <v>100.0996930606</v>
      </c>
      <c r="DQ33" s="327">
        <f t="shared" ca="1" si="100"/>
        <v>95.757922129799994</v>
      </c>
      <c r="DR33" s="327">
        <f t="shared" ca="1" si="100"/>
        <v>99.265040379599995</v>
      </c>
      <c r="DS33" s="327">
        <f t="shared" ca="1" si="100"/>
        <v>100.5784135099</v>
      </c>
      <c r="DT33" s="327">
        <f t="shared" ca="1" si="100"/>
        <v>94.064141328399998</v>
      </c>
      <c r="DU33" s="327">
        <f t="shared" ca="1" si="100"/>
        <v>95.854838167899999</v>
      </c>
      <c r="DV33" s="327">
        <f t="shared" ca="1" si="100"/>
        <v>92.279840312800005</v>
      </c>
      <c r="DW33" s="327">
        <f t="shared" ca="1" si="100"/>
        <v>104.4583593544</v>
      </c>
      <c r="DX33" s="327">
        <f t="shared" ca="1" si="100"/>
        <v>94.421029192700004</v>
      </c>
      <c r="DY33" s="327">
        <f t="shared" ca="1" si="100"/>
        <v>99.7434958236</v>
      </c>
      <c r="DZ33" s="327">
        <f t="shared" ca="1" si="100"/>
        <v>100.1107125811</v>
      </c>
      <c r="EA33" s="327">
        <f t="shared" ca="1" si="100"/>
        <v>99.181180850600001</v>
      </c>
      <c r="EB33" s="327">
        <f t="shared" ca="1" si="100"/>
        <v>106.6979483332</v>
      </c>
      <c r="EC33" s="327">
        <f t="shared" ca="1" si="100"/>
        <v>105.2515122838</v>
      </c>
      <c r="ED33" s="327">
        <f t="shared" ca="1" si="100"/>
        <v>103.4523495114</v>
      </c>
      <c r="EE33" s="327">
        <f t="shared" ca="1" si="97"/>
        <v>98.141222151400001</v>
      </c>
      <c r="EF33" s="327">
        <f t="shared" ca="1" si="92"/>
        <v>88.985296099999999</v>
      </c>
      <c r="EG33" s="327">
        <f t="shared" ca="1" si="97"/>
        <v>97.820500139000004</v>
      </c>
      <c r="EH33" s="327">
        <f t="shared" ca="1" si="92"/>
        <v>93.243546166499996</v>
      </c>
      <c r="EI33" s="327">
        <f t="shared" ca="1" si="97"/>
        <v>96.571660535099994</v>
      </c>
      <c r="EJ33" s="327">
        <f t="shared" ca="1" si="92"/>
        <v>99.563513540399995</v>
      </c>
      <c r="EK33" s="327">
        <f t="shared" ca="1" si="97"/>
        <v>98.965315894400007</v>
      </c>
      <c r="EL33" s="327">
        <f t="shared" ca="1" si="92"/>
        <v>97.758855330100005</v>
      </c>
      <c r="EM33" s="327">
        <f t="shared" ca="1" si="97"/>
        <v>100.0692726786</v>
      </c>
      <c r="EN33" s="327">
        <f t="shared" ca="1" si="92"/>
        <v>104.16199398409999</v>
      </c>
      <c r="EO33" s="327">
        <f t="shared" ca="1" si="97"/>
        <v>99.522775047500005</v>
      </c>
      <c r="EP33" s="327">
        <f t="shared" ca="1" si="92"/>
        <v>98.8625592872</v>
      </c>
      <c r="EQ33" s="327">
        <f t="shared" ca="1" si="97"/>
        <v>97.671733068099996</v>
      </c>
      <c r="ER33" s="327">
        <f t="shared" ca="1" si="92"/>
        <v>84.615479598899995</v>
      </c>
      <c r="ES33" s="327">
        <f t="shared" ca="1" si="93"/>
        <v>94.151016070899999</v>
      </c>
      <c r="ET33" s="327">
        <f t="shared" ca="1" si="93"/>
        <v>95.067933751200002</v>
      </c>
      <c r="EU33" s="327">
        <f t="shared" ca="1" si="93"/>
        <v>99.411566470099999</v>
      </c>
      <c r="EV33" s="327">
        <f t="shared" ca="1" si="93"/>
        <v>93.745035614399995</v>
      </c>
      <c r="EW33" s="327">
        <f t="shared" ca="1" si="93"/>
        <v>93.701614418199995</v>
      </c>
      <c r="EX33" s="327">
        <f t="shared" ca="1" si="93"/>
        <v>93.111027503900004</v>
      </c>
      <c r="EY33" s="327">
        <f t="shared" ca="1" si="93"/>
        <v>94.433124226000004</v>
      </c>
      <c r="EZ33" s="327">
        <f t="shared" ca="1" si="93"/>
        <v>96.267318593300004</v>
      </c>
      <c r="FA33" s="327">
        <f t="shared" ca="1" si="93"/>
        <v>94.309301150500005</v>
      </c>
      <c r="FB33" s="327">
        <f t="shared" ca="1" si="93"/>
        <v>97.375575427300006</v>
      </c>
      <c r="FC33" s="327">
        <f t="shared" ca="1" si="93"/>
        <v>91.869397495900003</v>
      </c>
      <c r="FD33" s="327">
        <f t="shared" ca="1" si="93"/>
        <v>82.858984056200001</v>
      </c>
      <c r="FE33" s="327">
        <f t="shared" ca="1" si="93"/>
        <v>0</v>
      </c>
      <c r="FF33" s="327">
        <f t="shared" ca="1" si="93"/>
        <v>0</v>
      </c>
      <c r="FG33" s="327">
        <f t="shared" ca="1" si="94"/>
        <v>0</v>
      </c>
      <c r="FH33" s="327">
        <f t="shared" ca="1" si="94"/>
        <v>0</v>
      </c>
      <c r="FI33" s="327">
        <f t="shared" ca="1" si="94"/>
        <v>0</v>
      </c>
      <c r="FJ33" s="327">
        <f t="shared" ca="1" si="94"/>
        <v>0</v>
      </c>
      <c r="FK33" s="327">
        <f t="shared" ca="1" si="94"/>
        <v>0</v>
      </c>
      <c r="FL33" s="327">
        <f t="shared" ca="1" si="94"/>
        <v>0</v>
      </c>
      <c r="FM33" s="327">
        <f t="shared" ca="1" si="94"/>
        <v>0</v>
      </c>
      <c r="FN33" s="327">
        <f t="shared" ca="1" si="94"/>
        <v>0</v>
      </c>
      <c r="FO33" s="327">
        <f t="shared" ca="1" si="94"/>
        <v>0</v>
      </c>
      <c r="FP33" s="327">
        <f t="shared" ca="1" si="94"/>
        <v>0</v>
      </c>
    </row>
    <row r="34" spans="1:172" x14ac:dyDescent="0.2">
      <c r="A34" s="485" t="s">
        <v>194</v>
      </c>
      <c r="B34" s="325" t="s">
        <v>28</v>
      </c>
      <c r="C34" s="326">
        <f>Ponderadores!B33</f>
        <v>208837.09299999999</v>
      </c>
      <c r="D34" s="325"/>
      <c r="E34" s="327">
        <f t="shared" ca="1" si="83"/>
        <v>93.430033916400006</v>
      </c>
      <c r="F34" s="327">
        <f t="shared" ca="1" si="83"/>
        <v>92.2290020529</v>
      </c>
      <c r="G34" s="327">
        <f t="shared" ca="1" si="83"/>
        <v>90.231524237599999</v>
      </c>
      <c r="H34" s="327">
        <f t="shared" ca="1" si="101"/>
        <v>96.204756040700005</v>
      </c>
      <c r="I34" s="327">
        <f t="shared" ca="1" si="101"/>
        <v>95.705225260600002</v>
      </c>
      <c r="J34" s="327">
        <f t="shared" ca="1" si="101"/>
        <v>89.2620138371</v>
      </c>
      <c r="K34" s="327">
        <f t="shared" ca="1" si="101"/>
        <v>98.863171276399996</v>
      </c>
      <c r="L34" s="327">
        <f t="shared" ca="1" si="101"/>
        <v>87.528120041700006</v>
      </c>
      <c r="M34" s="327">
        <f t="shared" ca="1" si="101"/>
        <v>81.914364198200005</v>
      </c>
      <c r="N34" s="327">
        <f t="shared" ca="1" si="101"/>
        <v>90.571410704599998</v>
      </c>
      <c r="O34" s="327">
        <f t="shared" ca="1" si="101"/>
        <v>81.993730526700006</v>
      </c>
      <c r="P34" s="327">
        <f t="shared" ca="1" si="101"/>
        <v>77.8794624441</v>
      </c>
      <c r="Q34" s="327">
        <f t="shared" ca="1" si="101"/>
        <v>88.023893731300006</v>
      </c>
      <c r="R34" s="327">
        <f t="shared" ca="1" si="101"/>
        <v>87.856618875099997</v>
      </c>
      <c r="S34" s="327">
        <f t="shared" ca="1" si="101"/>
        <v>94.378707811599995</v>
      </c>
      <c r="T34" s="327">
        <f t="shared" ca="1" si="101"/>
        <v>89.0393585984</v>
      </c>
      <c r="U34" s="327">
        <f t="shared" ca="1" si="101"/>
        <v>90.640198808799994</v>
      </c>
      <c r="V34" s="327">
        <f t="shared" ca="1" si="101"/>
        <v>93.700404440599996</v>
      </c>
      <c r="W34" s="327">
        <f t="shared" ca="1" si="101"/>
        <v>103.7042926184</v>
      </c>
      <c r="X34" s="327">
        <f t="shared" ca="1" si="101"/>
        <v>86.9646123749</v>
      </c>
      <c r="Y34" s="327">
        <f t="shared" ca="1" si="101"/>
        <v>85.686600255000002</v>
      </c>
      <c r="Z34" s="327">
        <f t="shared" ca="1" si="101"/>
        <v>94.640966754999994</v>
      </c>
      <c r="AA34" s="327">
        <f t="shared" ca="1" si="101"/>
        <v>86.392206736600002</v>
      </c>
      <c r="AB34" s="327">
        <f t="shared" ca="1" si="101"/>
        <v>82.627468366299993</v>
      </c>
      <c r="AC34" s="327">
        <f t="shared" ca="1" si="101"/>
        <v>89.808232810600003</v>
      </c>
      <c r="AD34" s="327">
        <f t="shared" ca="1" si="101"/>
        <v>88.748991223399997</v>
      </c>
      <c r="AE34" s="327">
        <f t="shared" ca="1" si="101"/>
        <v>96.211035149799997</v>
      </c>
      <c r="AF34" s="327">
        <f t="shared" ca="1" si="101"/>
        <v>90.018339734799994</v>
      </c>
      <c r="AG34" s="327">
        <f t="shared" ca="1" si="101"/>
        <v>89.169773554599999</v>
      </c>
      <c r="AH34" s="327">
        <f t="shared" ca="1" si="101"/>
        <v>95.586626451399994</v>
      </c>
      <c r="AI34" s="327">
        <f t="shared" ca="1" si="101"/>
        <v>103.882456467</v>
      </c>
      <c r="AJ34" s="327">
        <f t="shared" ca="1" si="101"/>
        <v>87.140094425100003</v>
      </c>
      <c r="AK34" s="327">
        <f t="shared" ca="1" si="101"/>
        <v>87.373024447099993</v>
      </c>
      <c r="AL34" s="327">
        <f t="shared" ca="1" si="101"/>
        <v>96.360553876699996</v>
      </c>
      <c r="AM34" s="327">
        <f t="shared" ca="1" si="101"/>
        <v>87.117770786500003</v>
      </c>
      <c r="AN34" s="327">
        <f t="shared" ca="1" si="101"/>
        <v>79.880141872199999</v>
      </c>
      <c r="AO34" s="327">
        <f t="shared" ca="1" si="101"/>
        <v>87.432750659299998</v>
      </c>
      <c r="AP34" s="327">
        <f t="shared" ca="1" si="101"/>
        <v>88.775666510400001</v>
      </c>
      <c r="AQ34" s="327">
        <f t="shared" ca="1" si="101"/>
        <v>95.655790801500004</v>
      </c>
      <c r="AR34" s="327">
        <f t="shared" ca="1" si="101"/>
        <v>99.056465079199995</v>
      </c>
      <c r="AS34" s="327">
        <f t="shared" ca="1" si="101"/>
        <v>92.733038992000004</v>
      </c>
      <c r="AT34" s="327">
        <f t="shared" ca="1" si="101"/>
        <v>96.824231955299993</v>
      </c>
      <c r="AU34" s="327">
        <f t="shared" ca="1" si="101"/>
        <v>88.606893926599994</v>
      </c>
      <c r="AV34" s="327">
        <f t="shared" ca="1" si="101"/>
        <v>89.882771510500007</v>
      </c>
      <c r="AW34" s="327">
        <f t="shared" ca="1" si="101"/>
        <v>86.622118805699998</v>
      </c>
      <c r="AX34" s="327">
        <f t="shared" ca="1" si="101"/>
        <v>90.308209580600007</v>
      </c>
      <c r="AY34" s="327">
        <f t="shared" ca="1" si="101"/>
        <v>90.198907423799994</v>
      </c>
      <c r="AZ34" s="327">
        <f t="shared" ca="1" si="101"/>
        <v>87.315750763599993</v>
      </c>
      <c r="BA34" s="327">
        <f t="shared" ca="1" si="101"/>
        <v>92.401171088699996</v>
      </c>
      <c r="BB34" s="327">
        <f t="shared" ca="1" si="101"/>
        <v>89.499891552799994</v>
      </c>
      <c r="BC34" s="327">
        <f t="shared" ca="1" si="101"/>
        <v>104.0725719406</v>
      </c>
      <c r="BD34" s="327">
        <f t="shared" ca="1" si="101"/>
        <v>92.692547928899998</v>
      </c>
      <c r="BE34" s="327">
        <f t="shared" ca="1" si="101"/>
        <v>100.39502880809999</v>
      </c>
      <c r="BF34" s="327">
        <f t="shared" ca="1" si="101"/>
        <v>99.529945627900005</v>
      </c>
      <c r="BG34" s="327">
        <f t="shared" ca="1" si="101"/>
        <v>102.99682291160001</v>
      </c>
      <c r="BH34" s="327">
        <f t="shared" ca="1" si="101"/>
        <v>96.933183218699995</v>
      </c>
      <c r="BI34" s="327">
        <f t="shared" ca="1" si="101"/>
        <v>97.181659541800002</v>
      </c>
      <c r="BJ34" s="327">
        <f t="shared" ca="1" si="101"/>
        <v>96.504993098599996</v>
      </c>
      <c r="BK34" s="327">
        <f t="shared" ca="1" si="101"/>
        <v>100.32160519679999</v>
      </c>
      <c r="BL34" s="327">
        <f t="shared" ca="1" si="101"/>
        <v>89.241508352400004</v>
      </c>
      <c r="BM34" s="327">
        <f t="shared" ca="1" si="101"/>
        <v>99.222990780499998</v>
      </c>
      <c r="BN34" s="327">
        <f t="shared" ca="1" si="101"/>
        <v>96.108039142400003</v>
      </c>
      <c r="BO34" s="327">
        <f t="shared" ca="1" si="101"/>
        <v>101.6042219454</v>
      </c>
      <c r="BP34" s="327">
        <f t="shared" ca="1" si="101"/>
        <v>102.3051931694</v>
      </c>
      <c r="BQ34" s="327">
        <f t="shared" ca="1" si="101"/>
        <v>102.1682141582</v>
      </c>
      <c r="BR34" s="327">
        <f t="shared" ca="1" si="101"/>
        <v>104.7233802245</v>
      </c>
      <c r="BS34" s="327">
        <f t="shared" ca="1" si="101"/>
        <v>99.361657355199995</v>
      </c>
      <c r="BT34" s="327">
        <f t="shared" ca="1" si="100"/>
        <v>104.89598410630001</v>
      </c>
      <c r="BU34" s="327">
        <f t="shared" ca="1" si="100"/>
        <v>97.118242377000001</v>
      </c>
      <c r="BV34" s="327">
        <f t="shared" ca="1" si="100"/>
        <v>102.7434559453</v>
      </c>
      <c r="BW34" s="327">
        <f t="shared" ca="1" si="100"/>
        <v>102.33351560129999</v>
      </c>
      <c r="BX34" s="327">
        <f t="shared" ca="1" si="100"/>
        <v>87.415105194600002</v>
      </c>
      <c r="BY34" s="327">
        <f t="shared" ca="1" si="100"/>
        <v>105.8238417571</v>
      </c>
      <c r="BZ34" s="327">
        <f t="shared" ca="1" si="100"/>
        <v>101.07487064279999</v>
      </c>
      <c r="CA34" s="327">
        <f t="shared" ca="1" si="100"/>
        <v>101.59592974890001</v>
      </c>
      <c r="CB34" s="327">
        <f t="shared" ca="1" si="100"/>
        <v>97.521924889600001</v>
      </c>
      <c r="CC34" s="327">
        <f t="shared" ca="1" si="100"/>
        <v>103.50652974</v>
      </c>
      <c r="CD34" s="327">
        <f t="shared" ca="1" si="100"/>
        <v>95.412355919099994</v>
      </c>
      <c r="CE34" s="327">
        <f t="shared" ca="1" si="100"/>
        <v>98.314648255099996</v>
      </c>
      <c r="CF34" s="327">
        <f t="shared" ca="1" si="100"/>
        <v>99.604050405699994</v>
      </c>
      <c r="CG34" s="327">
        <f t="shared" ca="1" si="100"/>
        <v>92.732496747799999</v>
      </c>
      <c r="CH34" s="327">
        <f t="shared" ca="1" si="100"/>
        <v>95.461153728900001</v>
      </c>
      <c r="CI34" s="327">
        <f t="shared" ca="1" si="100"/>
        <v>86.084536024000002</v>
      </c>
      <c r="CJ34" s="327">
        <f t="shared" ca="1" si="100"/>
        <v>76.904384918100007</v>
      </c>
      <c r="CK34" s="327">
        <f t="shared" ca="1" si="100"/>
        <v>89.892886706900001</v>
      </c>
      <c r="CL34" s="327">
        <f t="shared" ca="1" si="100"/>
        <v>89.577128288400004</v>
      </c>
      <c r="CM34" s="327">
        <f t="shared" ca="1" si="100"/>
        <v>93.880593569200002</v>
      </c>
      <c r="CN34" s="327">
        <f t="shared" ca="1" si="100"/>
        <v>72.625767163600003</v>
      </c>
      <c r="CO34" s="327">
        <f t="shared" ca="1" si="100"/>
        <v>68.441543966500006</v>
      </c>
      <c r="CP34" s="327">
        <f t="shared" ca="1" si="100"/>
        <v>75.526712242499997</v>
      </c>
      <c r="CQ34" s="327">
        <f t="shared" ca="1" si="100"/>
        <v>75.710058030400006</v>
      </c>
      <c r="CR34" s="327">
        <f t="shared" ca="1" si="100"/>
        <v>82.493586164199996</v>
      </c>
      <c r="CS34" s="327">
        <f t="shared" ca="1" si="100"/>
        <v>82.153349985999995</v>
      </c>
      <c r="CT34" s="327">
        <f t="shared" ca="1" si="100"/>
        <v>91.949229185299998</v>
      </c>
      <c r="CU34" s="327">
        <f t="shared" ca="1" si="100"/>
        <v>85.319669473399998</v>
      </c>
      <c r="CV34" s="327">
        <f t="shared" ca="1" si="100"/>
        <v>80.727738884800004</v>
      </c>
      <c r="CW34" s="327">
        <f t="shared" ca="1" si="100"/>
        <v>88.685806929899996</v>
      </c>
      <c r="CX34" s="327">
        <f t="shared" ca="1" si="100"/>
        <v>89.590127240699999</v>
      </c>
      <c r="CY34" s="327">
        <f t="shared" ca="1" si="100"/>
        <v>103.6563661866</v>
      </c>
      <c r="CZ34" s="327">
        <f t="shared" ca="1" si="100"/>
        <v>99.428875932500006</v>
      </c>
      <c r="DA34" s="327">
        <f t="shared" ca="1" si="100"/>
        <v>96.755569902100007</v>
      </c>
      <c r="DB34" s="327">
        <f t="shared" ca="1" si="100"/>
        <v>97.971039750299994</v>
      </c>
      <c r="DC34" s="327">
        <f t="shared" ca="1" si="100"/>
        <v>102.7936492706</v>
      </c>
      <c r="DD34" s="327">
        <f t="shared" ca="1" si="100"/>
        <v>99.972598830099997</v>
      </c>
      <c r="DE34" s="327">
        <f t="shared" ca="1" si="100"/>
        <v>96.438066899099994</v>
      </c>
      <c r="DF34" s="327">
        <f t="shared" ca="1" si="100"/>
        <v>100.6454906678</v>
      </c>
      <c r="DG34" s="327">
        <f t="shared" ca="1" si="100"/>
        <v>93.585923060400006</v>
      </c>
      <c r="DH34" s="327">
        <f t="shared" ca="1" si="100"/>
        <v>93.546373493600001</v>
      </c>
      <c r="DI34" s="327">
        <f t="shared" ca="1" si="100"/>
        <v>100.89821085600001</v>
      </c>
      <c r="DJ34" s="327">
        <f t="shared" ca="1" si="100"/>
        <v>100.2751257969</v>
      </c>
      <c r="DK34" s="327">
        <f t="shared" ca="1" si="100"/>
        <v>113.3403800893</v>
      </c>
      <c r="DL34" s="327">
        <f t="shared" ca="1" si="100"/>
        <v>104.2231211646</v>
      </c>
      <c r="DM34" s="327">
        <f t="shared" ca="1" si="100"/>
        <v>108.4236047876</v>
      </c>
      <c r="DN34" s="327">
        <f t="shared" ca="1" si="100"/>
        <v>108.3332219402</v>
      </c>
      <c r="DO34" s="327">
        <f t="shared" ca="1" si="100"/>
        <v>107.60749530149999</v>
      </c>
      <c r="DP34" s="327">
        <f t="shared" ca="1" si="100"/>
        <v>109.1573131525</v>
      </c>
      <c r="DQ34" s="327">
        <f t="shared" ca="1" si="100"/>
        <v>100.3408002306</v>
      </c>
      <c r="DR34" s="327">
        <f t="shared" ca="1" si="100"/>
        <v>109.7947792896</v>
      </c>
      <c r="DS34" s="327">
        <f t="shared" ca="1" si="100"/>
        <v>105.6566172186</v>
      </c>
      <c r="DT34" s="327">
        <f t="shared" ca="1" si="100"/>
        <v>95.660431533299999</v>
      </c>
      <c r="DU34" s="327">
        <f t="shared" ca="1" si="100"/>
        <v>111.9791261382</v>
      </c>
      <c r="DV34" s="327">
        <f t="shared" ca="1" si="100"/>
        <v>107.1980338207</v>
      </c>
      <c r="DW34" s="327">
        <f t="shared" ca="1" si="100"/>
        <v>117.0199816379</v>
      </c>
      <c r="DX34" s="327">
        <f t="shared" ca="1" si="100"/>
        <v>108.63781086429999</v>
      </c>
      <c r="DY34" s="327">
        <f t="shared" ca="1" si="100"/>
        <v>112.5497050697</v>
      </c>
      <c r="DZ34" s="327">
        <f t="shared" ca="1" si="100"/>
        <v>110.9250603876</v>
      </c>
      <c r="EA34" s="327">
        <f t="shared" ca="1" si="100"/>
        <v>108.7118271267</v>
      </c>
      <c r="EB34" s="327">
        <f t="shared" ca="1" si="100"/>
        <v>109.5488053573</v>
      </c>
      <c r="EC34" s="327">
        <f t="shared" ca="1" si="100"/>
        <v>99.983970500400005</v>
      </c>
      <c r="ED34" s="327">
        <f t="shared" ca="1" si="100"/>
        <v>112.6006000222</v>
      </c>
      <c r="EE34" s="327">
        <f t="shared" ca="1" si="97"/>
        <v>99.350591245100006</v>
      </c>
      <c r="EF34" s="327">
        <f t="shared" ca="1" si="92"/>
        <v>92.037448988400001</v>
      </c>
      <c r="EG34" s="327">
        <f t="shared" ca="1" si="97"/>
        <v>104.1952856808</v>
      </c>
      <c r="EH34" s="327">
        <f t="shared" ca="1" si="92"/>
        <v>100.8917012555</v>
      </c>
      <c r="EI34" s="327">
        <f t="shared" ca="1" si="97"/>
        <v>108.4469294818</v>
      </c>
      <c r="EJ34" s="327">
        <f t="shared" ca="1" si="92"/>
        <v>109.57961825300001</v>
      </c>
      <c r="EK34" s="327">
        <f t="shared" ca="1" si="97"/>
        <v>106.5058041002</v>
      </c>
      <c r="EL34" s="327">
        <f t="shared" ca="1" si="92"/>
        <v>104.2515345586</v>
      </c>
      <c r="EM34" s="327">
        <f t="shared" ca="1" si="97"/>
        <v>106.964684428</v>
      </c>
      <c r="EN34" s="327">
        <f t="shared" ca="1" si="92"/>
        <v>104.4753840783</v>
      </c>
      <c r="EO34" s="327">
        <f t="shared" ca="1" si="97"/>
        <v>97.962525025199994</v>
      </c>
      <c r="EP34" s="327">
        <f t="shared" ca="1" si="92"/>
        <v>103.47038159340001</v>
      </c>
      <c r="EQ34" s="327">
        <f t="shared" ca="1" si="97"/>
        <v>96.452788173499997</v>
      </c>
      <c r="ER34" s="327">
        <f t="shared" ca="1" si="92"/>
        <v>89.383839867600003</v>
      </c>
      <c r="ES34" s="327">
        <f t="shared" ca="1" si="93"/>
        <v>98.104211855599999</v>
      </c>
      <c r="ET34" s="327">
        <f t="shared" ca="1" si="93"/>
        <v>100.4870239884</v>
      </c>
      <c r="EU34" s="327">
        <f t="shared" ca="1" si="93"/>
        <v>110.3205784666</v>
      </c>
      <c r="EV34" s="327">
        <f t="shared" ca="1" si="93"/>
        <v>107.6222199658</v>
      </c>
      <c r="EW34" s="327">
        <f t="shared" ca="1" si="93"/>
        <v>106.95148489810001</v>
      </c>
      <c r="EX34" s="327">
        <f t="shared" ca="1" si="93"/>
        <v>103.0035553835</v>
      </c>
      <c r="EY34" s="327">
        <f t="shared" ca="1" si="93"/>
        <v>107.66489747350001</v>
      </c>
      <c r="EZ34" s="327">
        <f t="shared" ca="1" si="93"/>
        <v>102.55288277690001</v>
      </c>
      <c r="FA34" s="327">
        <f t="shared" ca="1" si="93"/>
        <v>102.5301784255</v>
      </c>
      <c r="FB34" s="327">
        <f t="shared" ca="1" si="93"/>
        <v>106.1476823111</v>
      </c>
      <c r="FC34" s="327">
        <f t="shared" ca="1" si="93"/>
        <v>88.0760302252</v>
      </c>
      <c r="FD34" s="327">
        <f t="shared" ca="1" si="93"/>
        <v>93.340042756399995</v>
      </c>
      <c r="FE34" s="327">
        <f t="shared" ca="1" si="93"/>
        <v>0</v>
      </c>
      <c r="FF34" s="327">
        <f t="shared" ca="1" si="93"/>
        <v>0</v>
      </c>
      <c r="FG34" s="327">
        <f t="shared" ca="1" si="94"/>
        <v>0</v>
      </c>
      <c r="FH34" s="327">
        <f t="shared" ca="1" si="94"/>
        <v>0</v>
      </c>
      <c r="FI34" s="327">
        <f t="shared" ca="1" si="94"/>
        <v>0</v>
      </c>
      <c r="FJ34" s="327">
        <f t="shared" ca="1" si="94"/>
        <v>0</v>
      </c>
      <c r="FK34" s="327">
        <f t="shared" ca="1" si="94"/>
        <v>0</v>
      </c>
      <c r="FL34" s="327">
        <f t="shared" ca="1" si="94"/>
        <v>0</v>
      </c>
      <c r="FM34" s="327">
        <f t="shared" ca="1" si="94"/>
        <v>0</v>
      </c>
      <c r="FN34" s="327">
        <f t="shared" ca="1" si="94"/>
        <v>0</v>
      </c>
      <c r="FO34" s="327">
        <f t="shared" ca="1" si="94"/>
        <v>0</v>
      </c>
      <c r="FP34" s="327">
        <f t="shared" ca="1" si="94"/>
        <v>0</v>
      </c>
    </row>
    <row r="35" spans="1:172" x14ac:dyDescent="0.2">
      <c r="A35" s="485" t="s">
        <v>195</v>
      </c>
      <c r="B35" s="325" t="s">
        <v>29</v>
      </c>
      <c r="C35" s="326">
        <f>Ponderadores!B34</f>
        <v>409294.658</v>
      </c>
      <c r="D35" s="325"/>
      <c r="E35" s="327">
        <f t="shared" ca="1" si="83"/>
        <v>70.265560775200001</v>
      </c>
      <c r="F35" s="327">
        <f t="shared" ca="1" si="83"/>
        <v>68.231781561800005</v>
      </c>
      <c r="G35" s="327">
        <f t="shared" ca="1" si="83"/>
        <v>68.489418498199996</v>
      </c>
      <c r="H35" s="327">
        <f t="shared" ca="1" si="101"/>
        <v>71.973418374199994</v>
      </c>
      <c r="I35" s="327">
        <f t="shared" ca="1" si="101"/>
        <v>78.894838554000003</v>
      </c>
      <c r="J35" s="327">
        <f t="shared" ca="1" si="101"/>
        <v>76.833741896199996</v>
      </c>
      <c r="K35" s="327">
        <f t="shared" ca="1" si="101"/>
        <v>75.076813700100004</v>
      </c>
      <c r="L35" s="327">
        <f t="shared" ca="1" si="101"/>
        <v>75.866405985900002</v>
      </c>
      <c r="M35" s="327">
        <f t="shared" ca="1" si="101"/>
        <v>80.369697116699996</v>
      </c>
      <c r="N35" s="327">
        <f t="shared" ca="1" si="101"/>
        <v>85.200606398999994</v>
      </c>
      <c r="O35" s="327">
        <f t="shared" ca="1" si="101"/>
        <v>77.449963587900001</v>
      </c>
      <c r="P35" s="327">
        <f t="shared" ca="1" si="101"/>
        <v>69.748380123399997</v>
      </c>
      <c r="Q35" s="327">
        <f t="shared" ca="1" si="101"/>
        <v>76.743939786599995</v>
      </c>
      <c r="R35" s="327">
        <f t="shared" ca="1" si="101"/>
        <v>72.920537145099999</v>
      </c>
      <c r="S35" s="327">
        <f t="shared" ca="1" si="101"/>
        <v>79.012009001899997</v>
      </c>
      <c r="T35" s="327">
        <f t="shared" ca="1" si="101"/>
        <v>75.914992609899997</v>
      </c>
      <c r="U35" s="327">
        <f t="shared" ca="1" si="101"/>
        <v>81.837408689499995</v>
      </c>
      <c r="V35" s="327">
        <f t="shared" ca="1" si="101"/>
        <v>83.692080888700005</v>
      </c>
      <c r="W35" s="327">
        <f t="shared" ca="1" si="101"/>
        <v>85.062848685999995</v>
      </c>
      <c r="X35" s="327">
        <f t="shared" ca="1" si="101"/>
        <v>85.744873462399994</v>
      </c>
      <c r="Y35" s="327">
        <f t="shared" ca="1" si="101"/>
        <v>91.103982307600006</v>
      </c>
      <c r="Z35" s="327">
        <f t="shared" ca="1" si="101"/>
        <v>97.874310924400007</v>
      </c>
      <c r="AA35" s="327">
        <f t="shared" ca="1" si="101"/>
        <v>89.651028291200006</v>
      </c>
      <c r="AB35" s="327">
        <f t="shared" ca="1" si="101"/>
        <v>81.482956593599994</v>
      </c>
      <c r="AC35" s="327">
        <f t="shared" ca="1" si="101"/>
        <v>91.402434417699993</v>
      </c>
      <c r="AD35" s="327">
        <f t="shared" ca="1" si="101"/>
        <v>87.893092433600003</v>
      </c>
      <c r="AE35" s="327">
        <f t="shared" ca="1" si="101"/>
        <v>87.874157375799996</v>
      </c>
      <c r="AF35" s="327">
        <f t="shared" ca="1" si="101"/>
        <v>83.015740897800001</v>
      </c>
      <c r="AG35" s="327">
        <f t="shared" ca="1" si="101"/>
        <v>89.600465763000003</v>
      </c>
      <c r="AH35" s="327">
        <f t="shared" ca="1" si="101"/>
        <v>91.739547181099994</v>
      </c>
      <c r="AI35" s="327">
        <f t="shared" ca="1" si="101"/>
        <v>95.468077352199998</v>
      </c>
      <c r="AJ35" s="327">
        <f t="shared" ca="1" si="101"/>
        <v>95.981204157199997</v>
      </c>
      <c r="AK35" s="327">
        <f t="shared" ca="1" si="101"/>
        <v>101.876530402</v>
      </c>
      <c r="AL35" s="327">
        <f t="shared" ca="1" si="101"/>
        <v>107.5837865859</v>
      </c>
      <c r="AM35" s="327">
        <f t="shared" ca="1" si="101"/>
        <v>98.113747795500004</v>
      </c>
      <c r="AN35" s="327">
        <f t="shared" ca="1" si="101"/>
        <v>91.517595502700004</v>
      </c>
      <c r="AO35" s="327">
        <f t="shared" ca="1" si="101"/>
        <v>95.988800962599996</v>
      </c>
      <c r="AP35" s="327">
        <f t="shared" ca="1" si="101"/>
        <v>91.204675722499999</v>
      </c>
      <c r="AQ35" s="327">
        <f t="shared" ca="1" si="101"/>
        <v>90.374855163099994</v>
      </c>
      <c r="AR35" s="327">
        <f t="shared" ca="1" si="101"/>
        <v>91.330555178400004</v>
      </c>
      <c r="AS35" s="327">
        <f t="shared" ca="1" si="101"/>
        <v>87.612523778600007</v>
      </c>
      <c r="AT35" s="327">
        <f t="shared" ca="1" si="101"/>
        <v>92.664319119400005</v>
      </c>
      <c r="AU35" s="327">
        <f t="shared" ca="1" si="101"/>
        <v>96.970344028900001</v>
      </c>
      <c r="AV35" s="327">
        <f t="shared" ca="1" si="101"/>
        <v>100.61519082300001</v>
      </c>
      <c r="AW35" s="327">
        <f t="shared" ca="1" si="101"/>
        <v>103.6558625354</v>
      </c>
      <c r="AX35" s="327">
        <f t="shared" ca="1" si="101"/>
        <v>101.30103603489999</v>
      </c>
      <c r="AY35" s="327">
        <f t="shared" ca="1" si="101"/>
        <v>101.43730890339999</v>
      </c>
      <c r="AZ35" s="327">
        <f t="shared" ca="1" si="101"/>
        <v>93.647144460199996</v>
      </c>
      <c r="BA35" s="327">
        <f t="shared" ca="1" si="101"/>
        <v>97.135401623199996</v>
      </c>
      <c r="BB35" s="327">
        <f t="shared" ca="1" si="101"/>
        <v>95.2997748019</v>
      </c>
      <c r="BC35" s="327">
        <f t="shared" ca="1" si="101"/>
        <v>103.6287713712</v>
      </c>
      <c r="BD35" s="327">
        <f t="shared" ca="1" si="101"/>
        <v>94.277047138599997</v>
      </c>
      <c r="BE35" s="327">
        <f t="shared" ca="1" si="101"/>
        <v>98.181195840000001</v>
      </c>
      <c r="BF35" s="327">
        <f t="shared" ca="1" si="101"/>
        <v>100.5035424423</v>
      </c>
      <c r="BG35" s="327">
        <f t="shared" ca="1" si="101"/>
        <v>97.041475970099995</v>
      </c>
      <c r="BH35" s="327">
        <f t="shared" ca="1" si="101"/>
        <v>103.17961640670001</v>
      </c>
      <c r="BI35" s="327">
        <f t="shared" ca="1" si="101"/>
        <v>102.7787744452</v>
      </c>
      <c r="BJ35" s="327">
        <f t="shared" ca="1" si="101"/>
        <v>104.2201020155</v>
      </c>
      <c r="BK35" s="327">
        <f t="shared" ca="1" si="101"/>
        <v>103.41980933470001</v>
      </c>
      <c r="BL35" s="327">
        <f t="shared" ca="1" si="101"/>
        <v>91.706639868899998</v>
      </c>
      <c r="BM35" s="327">
        <f t="shared" ca="1" si="101"/>
        <v>99.110250524099996</v>
      </c>
      <c r="BN35" s="327">
        <f t="shared" ca="1" si="101"/>
        <v>94.971541775899993</v>
      </c>
      <c r="BO35" s="327">
        <f t="shared" ca="1" si="101"/>
        <v>98.031323939999993</v>
      </c>
      <c r="BP35" s="327">
        <f t="shared" ca="1" si="101"/>
        <v>96.194947058699995</v>
      </c>
      <c r="BQ35" s="327">
        <f t="shared" ca="1" si="101"/>
        <v>98.178810137699998</v>
      </c>
      <c r="BR35" s="327">
        <f t="shared" ca="1" si="101"/>
        <v>100.72424422500001</v>
      </c>
      <c r="BS35" s="327">
        <f t="shared" ca="1" si="101"/>
        <v>100.094187797</v>
      </c>
      <c r="BT35" s="327">
        <f t="shared" ca="1" si="100"/>
        <v>105.3853684793</v>
      </c>
      <c r="BU35" s="327">
        <f t="shared" ca="1" si="100"/>
        <v>102.7299382253</v>
      </c>
      <c r="BV35" s="327">
        <f t="shared" ca="1" si="100"/>
        <v>109.6461636777</v>
      </c>
      <c r="BW35" s="327">
        <f t="shared" ca="1" si="100"/>
        <v>106.13994986180001</v>
      </c>
      <c r="BX35" s="327">
        <f t="shared" ca="1" si="100"/>
        <v>88.793274297599993</v>
      </c>
      <c r="BY35" s="327">
        <f t="shared" ca="1" si="100"/>
        <v>100.8845798024</v>
      </c>
      <c r="BZ35" s="327">
        <f t="shared" ca="1" si="100"/>
        <v>100.3407582927</v>
      </c>
      <c r="CA35" s="327">
        <f t="shared" ca="1" si="100"/>
        <v>115.8076510499</v>
      </c>
      <c r="CB35" s="327">
        <f t="shared" ca="1" si="100"/>
        <v>105.24317615370001</v>
      </c>
      <c r="CC35" s="327">
        <f t="shared" ca="1" si="100"/>
        <v>107.7235112299</v>
      </c>
      <c r="CD35" s="327">
        <f t="shared" ca="1" si="100"/>
        <v>106.4185610592</v>
      </c>
      <c r="CE35" s="327">
        <f t="shared" ca="1" si="100"/>
        <v>107.0828667401</v>
      </c>
      <c r="CF35" s="327">
        <f t="shared" ca="1" si="100"/>
        <v>110.0779416818</v>
      </c>
      <c r="CG35" s="327">
        <f t="shared" ca="1" si="100"/>
        <v>106.2255142846</v>
      </c>
      <c r="CH35" s="327">
        <f t="shared" ca="1" si="100"/>
        <v>107.97534412269999</v>
      </c>
      <c r="CI35" s="327">
        <f t="shared" ca="1" si="100"/>
        <v>96.700218618099996</v>
      </c>
      <c r="CJ35" s="327">
        <f t="shared" ca="1" si="100"/>
        <v>91.712584957700003</v>
      </c>
      <c r="CK35" s="327">
        <f t="shared" ca="1" si="100"/>
        <v>104.89567462799999</v>
      </c>
      <c r="CL35" s="327">
        <f t="shared" ca="1" si="100"/>
        <v>100.36481157190001</v>
      </c>
      <c r="CM35" s="327">
        <f t="shared" ca="1" si="100"/>
        <v>102.4158783323</v>
      </c>
      <c r="CN35" s="327">
        <f t="shared" ca="1" si="100"/>
        <v>73.526694631400005</v>
      </c>
      <c r="CO35" s="327">
        <f t="shared" ca="1" si="100"/>
        <v>71.794078807000005</v>
      </c>
      <c r="CP35" s="327">
        <f t="shared" ca="1" si="100"/>
        <v>93.333715092399999</v>
      </c>
      <c r="CQ35" s="327">
        <f t="shared" ca="1" si="100"/>
        <v>95.063614857000005</v>
      </c>
      <c r="CR35" s="327">
        <f t="shared" ca="1" si="100"/>
        <v>96.321911642900005</v>
      </c>
      <c r="CS35" s="327">
        <f t="shared" ca="1" si="100"/>
        <v>102.16449275239999</v>
      </c>
      <c r="CT35" s="327">
        <f t="shared" ca="1" si="100"/>
        <v>100.6432333258</v>
      </c>
      <c r="CU35" s="327">
        <f t="shared" ca="1" si="100"/>
        <v>96.851412820299998</v>
      </c>
      <c r="CV35" s="327">
        <f t="shared" ca="1" si="100"/>
        <v>94.517585308400001</v>
      </c>
      <c r="CW35" s="327">
        <f t="shared" ca="1" si="100"/>
        <v>101.2027298365</v>
      </c>
      <c r="CX35" s="327">
        <f t="shared" ca="1" si="100"/>
        <v>99.957865348200002</v>
      </c>
      <c r="CY35" s="327">
        <f t="shared" ca="1" si="100"/>
        <v>111.8071509488</v>
      </c>
      <c r="CZ35" s="327">
        <f t="shared" ca="1" si="100"/>
        <v>106.08956019190001</v>
      </c>
      <c r="DA35" s="327">
        <f t="shared" ca="1" si="100"/>
        <v>102.383136245</v>
      </c>
      <c r="DB35" s="327">
        <f t="shared" ca="1" si="100"/>
        <v>105.0927260862</v>
      </c>
      <c r="DC35" s="327">
        <f t="shared" ca="1" si="100"/>
        <v>108.2881190993</v>
      </c>
      <c r="DD35" s="327">
        <f t="shared" ca="1" si="100"/>
        <v>107.7704460881</v>
      </c>
      <c r="DE35" s="327">
        <f t="shared" ca="1" si="100"/>
        <v>95.028295232700003</v>
      </c>
      <c r="DF35" s="327">
        <f t="shared" ca="1" si="100"/>
        <v>110.51613597639999</v>
      </c>
      <c r="DG35" s="327">
        <f t="shared" ca="1" si="100"/>
        <v>102.2245935044</v>
      </c>
      <c r="DH35" s="327">
        <f t="shared" ca="1" si="100"/>
        <v>92.580422463199994</v>
      </c>
      <c r="DI35" s="327">
        <f t="shared" ca="1" si="100"/>
        <v>98.936174761399997</v>
      </c>
      <c r="DJ35" s="327">
        <f t="shared" ca="1" si="100"/>
        <v>105.5246044637</v>
      </c>
      <c r="DK35" s="327">
        <f t="shared" ca="1" si="100"/>
        <v>116.8414235531</v>
      </c>
      <c r="DL35" s="327">
        <f t="shared" ca="1" si="100"/>
        <v>115.1109096533</v>
      </c>
      <c r="DM35" s="327">
        <f t="shared" ca="1" si="100"/>
        <v>112.9734215452</v>
      </c>
      <c r="DN35" s="327">
        <f t="shared" ca="1" si="100"/>
        <v>115.1284240042</v>
      </c>
      <c r="DO35" s="327">
        <f t="shared" ca="1" si="100"/>
        <v>116.9048685601</v>
      </c>
      <c r="DP35" s="327">
        <f t="shared" ca="1" si="100"/>
        <v>124.06482426549999</v>
      </c>
      <c r="DQ35" s="327">
        <f t="shared" ca="1" si="100"/>
        <v>117.4018227692</v>
      </c>
      <c r="DR35" s="327">
        <f t="shared" ca="1" si="100"/>
        <v>118.68505931990001</v>
      </c>
      <c r="DS35" s="327">
        <f t="shared" ca="1" si="100"/>
        <v>117.38840875059999</v>
      </c>
      <c r="DT35" s="327">
        <f t="shared" ca="1" si="100"/>
        <v>114.0333164287</v>
      </c>
      <c r="DU35" s="327">
        <f t="shared" ca="1" si="100"/>
        <v>108.7782219053</v>
      </c>
      <c r="DV35" s="327">
        <f t="shared" ca="1" si="100"/>
        <v>116.4502839014</v>
      </c>
      <c r="DW35" s="327">
        <f t="shared" ca="1" si="100"/>
        <v>123.5574565303</v>
      </c>
      <c r="DX35" s="327">
        <f t="shared" ca="1" si="100"/>
        <v>114.18828570869999</v>
      </c>
      <c r="DY35" s="327">
        <f t="shared" ca="1" si="100"/>
        <v>121.4870916979</v>
      </c>
      <c r="DZ35" s="327">
        <f t="shared" ca="1" si="100"/>
        <v>124.3726943969</v>
      </c>
      <c r="EA35" s="327">
        <f t="shared" ca="1" si="100"/>
        <v>120.90610736399999</v>
      </c>
      <c r="EB35" s="327">
        <f t="shared" ca="1" si="100"/>
        <v>128.78401448650001</v>
      </c>
      <c r="EC35" s="327">
        <f t="shared" ca="1" si="100"/>
        <v>118.86326960140001</v>
      </c>
      <c r="ED35" s="327">
        <f t="shared" ca="1" si="100"/>
        <v>125.5264486992</v>
      </c>
      <c r="EE35" s="327">
        <f t="shared" ca="1" si="97"/>
        <v>123.6980302028</v>
      </c>
      <c r="EF35" s="327">
        <f t="shared" ca="1" si="92"/>
        <v>116.7534472225</v>
      </c>
      <c r="EG35" s="327">
        <f t="shared" ca="1" si="97"/>
        <v>110.90770936449999</v>
      </c>
      <c r="EH35" s="327">
        <f t="shared" ca="1" si="92"/>
        <v>111.8569924996</v>
      </c>
      <c r="EI35" s="327">
        <f t="shared" ca="1" si="97"/>
        <v>121.1328156764</v>
      </c>
      <c r="EJ35" s="327">
        <f t="shared" ca="1" si="92"/>
        <v>120.7003107471</v>
      </c>
      <c r="EK35" s="327">
        <f t="shared" ca="1" si="97"/>
        <v>118.2433476361</v>
      </c>
      <c r="EL35" s="327">
        <f t="shared" ca="1" si="92"/>
        <v>119.02322190220001</v>
      </c>
      <c r="EM35" s="327">
        <f t="shared" ca="1" si="97"/>
        <v>115.95954567690001</v>
      </c>
      <c r="EN35" s="327">
        <f t="shared" ca="1" si="92"/>
        <v>117.93998987259999</v>
      </c>
      <c r="EO35" s="327">
        <f t="shared" ca="1" si="97"/>
        <v>121.0317146384</v>
      </c>
      <c r="EP35" s="327">
        <f t="shared" ca="1" si="92"/>
        <v>125.154284992</v>
      </c>
      <c r="EQ35" s="327">
        <f t="shared" ca="1" si="97"/>
        <v>117.4471528724</v>
      </c>
      <c r="ER35" s="327">
        <f t="shared" ca="1" si="92"/>
        <v>106.137726648</v>
      </c>
      <c r="ES35" s="327">
        <f t="shared" ca="1" si="93"/>
        <v>110.811543969</v>
      </c>
      <c r="ET35" s="327">
        <f t="shared" ca="1" si="93"/>
        <v>117.9602084643</v>
      </c>
      <c r="EU35" s="327">
        <f t="shared" ca="1" si="93"/>
        <v>123.05053670629999</v>
      </c>
      <c r="EV35" s="327">
        <f t="shared" ca="1" si="93"/>
        <v>123.9246416707</v>
      </c>
      <c r="EW35" s="327">
        <f t="shared" ca="1" si="93"/>
        <v>123.40843694679999</v>
      </c>
      <c r="EX35" s="327">
        <f t="shared" ca="1" si="93"/>
        <v>123.3042448585</v>
      </c>
      <c r="EY35" s="327">
        <f t="shared" ca="1" si="93"/>
        <v>113.4309201379</v>
      </c>
      <c r="EZ35" s="327">
        <f t="shared" ca="1" si="93"/>
        <v>118.4964323821</v>
      </c>
      <c r="FA35" s="327">
        <f t="shared" ca="1" si="93"/>
        <v>128.87391377189999</v>
      </c>
      <c r="FB35" s="327">
        <f t="shared" ca="1" si="93"/>
        <v>129.38790348399999</v>
      </c>
      <c r="FC35" s="327">
        <f t="shared" ca="1" si="93"/>
        <v>116.4249544995</v>
      </c>
      <c r="FD35" s="327">
        <f t="shared" ca="1" si="93"/>
        <v>115.1227332664</v>
      </c>
      <c r="FE35" s="327">
        <f t="shared" ca="1" si="93"/>
        <v>0</v>
      </c>
      <c r="FF35" s="327">
        <f t="shared" ca="1" si="93"/>
        <v>0</v>
      </c>
      <c r="FG35" s="327">
        <f t="shared" ca="1" si="94"/>
        <v>0</v>
      </c>
      <c r="FH35" s="327">
        <f t="shared" ca="1" si="94"/>
        <v>0</v>
      </c>
      <c r="FI35" s="327">
        <f t="shared" ca="1" si="94"/>
        <v>0</v>
      </c>
      <c r="FJ35" s="327">
        <f t="shared" ca="1" si="94"/>
        <v>0</v>
      </c>
      <c r="FK35" s="327">
        <f t="shared" ca="1" si="94"/>
        <v>0</v>
      </c>
      <c r="FL35" s="327">
        <f t="shared" ca="1" si="94"/>
        <v>0</v>
      </c>
      <c r="FM35" s="327">
        <f t="shared" ca="1" si="94"/>
        <v>0</v>
      </c>
      <c r="FN35" s="327">
        <f t="shared" ca="1" si="94"/>
        <v>0</v>
      </c>
      <c r="FO35" s="327">
        <f t="shared" ca="1" si="94"/>
        <v>0</v>
      </c>
      <c r="FP35" s="327">
        <f t="shared" ca="1" si="94"/>
        <v>0</v>
      </c>
    </row>
    <row r="36" spans="1:172" x14ac:dyDescent="0.2">
      <c r="A36" s="485" t="s">
        <v>196</v>
      </c>
      <c r="B36" s="325" t="s">
        <v>30</v>
      </c>
      <c r="C36" s="326">
        <f>Ponderadores!B35</f>
        <v>178614.035</v>
      </c>
      <c r="D36" s="325"/>
      <c r="E36" s="327">
        <f t="shared" ca="1" si="83"/>
        <v>100.07643917990001</v>
      </c>
      <c r="F36" s="327">
        <f t="shared" ca="1" si="83"/>
        <v>99.377454110399995</v>
      </c>
      <c r="G36" s="327">
        <f t="shared" ca="1" si="83"/>
        <v>90.556186936800003</v>
      </c>
      <c r="H36" s="327">
        <f t="shared" ca="1" si="101"/>
        <v>108.6437750808</v>
      </c>
      <c r="I36" s="327">
        <f t="shared" ca="1" si="101"/>
        <v>91.945496443099998</v>
      </c>
      <c r="J36" s="327">
        <f t="shared" ca="1" si="101"/>
        <v>85.402622228400006</v>
      </c>
      <c r="K36" s="327">
        <f t="shared" ca="1" si="101"/>
        <v>95.463048303199997</v>
      </c>
      <c r="L36" s="327">
        <f t="shared" ca="1" si="101"/>
        <v>98.871573471700003</v>
      </c>
      <c r="M36" s="327">
        <f t="shared" ca="1" si="101"/>
        <v>100.59785636629999</v>
      </c>
      <c r="N36" s="327">
        <f t="shared" ca="1" si="101"/>
        <v>98.058854621600005</v>
      </c>
      <c r="O36" s="327">
        <f t="shared" ca="1" si="101"/>
        <v>88.785906250599993</v>
      </c>
      <c r="P36" s="327">
        <f t="shared" ca="1" si="101"/>
        <v>81.045838122800006</v>
      </c>
      <c r="Q36" s="327">
        <f t="shared" ca="1" si="101"/>
        <v>81.664003128800005</v>
      </c>
      <c r="R36" s="327">
        <f t="shared" ca="1" si="101"/>
        <v>85.213678792699994</v>
      </c>
      <c r="S36" s="327">
        <f t="shared" ca="1" si="101"/>
        <v>100.3598542085</v>
      </c>
      <c r="T36" s="327">
        <f t="shared" ca="1" si="101"/>
        <v>108.1105851217</v>
      </c>
      <c r="U36" s="327">
        <f t="shared" ca="1" si="101"/>
        <v>94.937307785100003</v>
      </c>
      <c r="V36" s="327">
        <f t="shared" ca="1" si="101"/>
        <v>91.653297414199997</v>
      </c>
      <c r="W36" s="327">
        <f t="shared" ca="1" si="101"/>
        <v>97.986047839299999</v>
      </c>
      <c r="X36" s="327">
        <f t="shared" ca="1" si="101"/>
        <v>94.141806333999995</v>
      </c>
      <c r="Y36" s="327">
        <f t="shared" ca="1" si="101"/>
        <v>99.164138221800002</v>
      </c>
      <c r="Z36" s="327">
        <f t="shared" ca="1" si="101"/>
        <v>104.13074649159999</v>
      </c>
      <c r="AA36" s="327">
        <f t="shared" ca="1" si="101"/>
        <v>88.135607450699993</v>
      </c>
      <c r="AB36" s="327">
        <f t="shared" ca="1" si="101"/>
        <v>82.793215980499994</v>
      </c>
      <c r="AC36" s="327">
        <f t="shared" ca="1" si="101"/>
        <v>89.586169599800002</v>
      </c>
      <c r="AD36" s="327">
        <f t="shared" ca="1" si="101"/>
        <v>91.100079163399997</v>
      </c>
      <c r="AE36" s="327">
        <f t="shared" ca="1" si="101"/>
        <v>91.0120598237</v>
      </c>
      <c r="AF36" s="327">
        <f t="shared" ca="1" si="101"/>
        <v>97.442018812200004</v>
      </c>
      <c r="AG36" s="327">
        <f t="shared" ca="1" si="101"/>
        <v>90.121842810100006</v>
      </c>
      <c r="AH36" s="327">
        <f t="shared" ca="1" si="101"/>
        <v>92.7841488392</v>
      </c>
      <c r="AI36" s="327">
        <f t="shared" ca="1" si="101"/>
        <v>96.462644816299999</v>
      </c>
      <c r="AJ36" s="327">
        <f t="shared" ca="1" si="101"/>
        <v>96.312163155799993</v>
      </c>
      <c r="AK36" s="327">
        <f t="shared" ca="1" si="101"/>
        <v>116.7149193404</v>
      </c>
      <c r="AL36" s="327">
        <f t="shared" ca="1" si="101"/>
        <v>102.1829219382</v>
      </c>
      <c r="AM36" s="327">
        <f t="shared" ca="1" si="101"/>
        <v>90.356610442900006</v>
      </c>
      <c r="AN36" s="327">
        <f t="shared" ca="1" si="101"/>
        <v>85.099890527100001</v>
      </c>
      <c r="AO36" s="327">
        <f t="shared" ca="1" si="101"/>
        <v>85.638885497800004</v>
      </c>
      <c r="AP36" s="327">
        <f t="shared" ca="1" si="101"/>
        <v>86.660838682999994</v>
      </c>
      <c r="AQ36" s="327">
        <f t="shared" ca="1" si="101"/>
        <v>88.785118699600005</v>
      </c>
      <c r="AR36" s="327">
        <f t="shared" ca="1" si="101"/>
        <v>93.576360641400001</v>
      </c>
      <c r="AS36" s="327">
        <f t="shared" ca="1" si="101"/>
        <v>93.730314575999998</v>
      </c>
      <c r="AT36" s="327">
        <f t="shared" ca="1" si="101"/>
        <v>93.695203612599997</v>
      </c>
      <c r="AU36" s="327">
        <f t="shared" ca="1" si="101"/>
        <v>93.151452234800004</v>
      </c>
      <c r="AV36" s="327">
        <f t="shared" ca="1" si="101"/>
        <v>97.510614995099999</v>
      </c>
      <c r="AW36" s="327">
        <f t="shared" ca="1" si="101"/>
        <v>99.168156978900001</v>
      </c>
      <c r="AX36" s="327">
        <f t="shared" ca="1" si="101"/>
        <v>103.6280100381</v>
      </c>
      <c r="AY36" s="327">
        <f t="shared" ca="1" si="101"/>
        <v>98.368923899899997</v>
      </c>
      <c r="AZ36" s="327">
        <f t="shared" ca="1" si="101"/>
        <v>90.436438550600002</v>
      </c>
      <c r="BA36" s="327">
        <f t="shared" ca="1" si="101"/>
        <v>94.491325415099993</v>
      </c>
      <c r="BB36" s="327">
        <f t="shared" ca="1" si="101"/>
        <v>93.394009970300004</v>
      </c>
      <c r="BC36" s="327">
        <f t="shared" ca="1" si="101"/>
        <v>98.348677456100006</v>
      </c>
      <c r="BD36" s="327">
        <f t="shared" ca="1" si="101"/>
        <v>92.972553027999993</v>
      </c>
      <c r="BE36" s="327">
        <f t="shared" ca="1" si="101"/>
        <v>98.288629189800005</v>
      </c>
      <c r="BF36" s="327">
        <f t="shared" ca="1" si="101"/>
        <v>101.15973877650001</v>
      </c>
      <c r="BG36" s="327">
        <f t="shared" ca="1" si="101"/>
        <v>100.8227312681</v>
      </c>
      <c r="BH36" s="327">
        <f t="shared" ca="1" si="101"/>
        <v>103.8412739385</v>
      </c>
      <c r="BI36" s="327">
        <f t="shared" ca="1" si="101"/>
        <v>104.1125055664</v>
      </c>
      <c r="BJ36" s="327">
        <f t="shared" ca="1" si="101"/>
        <v>105.7212373797</v>
      </c>
      <c r="BK36" s="327">
        <f t="shared" ca="1" si="101"/>
        <v>98.469541844399998</v>
      </c>
      <c r="BL36" s="327">
        <f t="shared" ca="1" si="101"/>
        <v>90.160943328499997</v>
      </c>
      <c r="BM36" s="327">
        <f t="shared" ca="1" si="101"/>
        <v>94.019797567500007</v>
      </c>
      <c r="BN36" s="327">
        <f t="shared" ca="1" si="101"/>
        <v>93.929974226699997</v>
      </c>
      <c r="BO36" s="327">
        <f t="shared" ca="1" si="101"/>
        <v>99.230163320000003</v>
      </c>
      <c r="BP36" s="327">
        <f t="shared" ca="1" si="101"/>
        <v>99.158393750200005</v>
      </c>
      <c r="BQ36" s="327">
        <f t="shared" ca="1" si="101"/>
        <v>99.002980468399997</v>
      </c>
      <c r="BR36" s="327">
        <f t="shared" ca="1" si="101"/>
        <v>102.57067294159999</v>
      </c>
      <c r="BS36" s="327">
        <f t="shared" ref="BS36:EF39" ca="1" si="102">+INDIRECT("DatosOri!"&amp;$A36&amp;BS$1)</f>
        <v>103.94145958289999</v>
      </c>
      <c r="BT36" s="327">
        <f t="shared" ca="1" si="102"/>
        <v>107.7921997668</v>
      </c>
      <c r="BU36" s="327">
        <f t="shared" ca="1" si="102"/>
        <v>104.7224744896</v>
      </c>
      <c r="BV36" s="327">
        <f t="shared" ca="1" si="102"/>
        <v>105.3705656201</v>
      </c>
      <c r="BW36" s="327">
        <f t="shared" ca="1" si="102"/>
        <v>101.6343502655</v>
      </c>
      <c r="BX36" s="327">
        <f t="shared" ca="1" si="102"/>
        <v>88.626968000600002</v>
      </c>
      <c r="BY36" s="327">
        <f t="shared" ca="1" si="102"/>
        <v>95.609288765800002</v>
      </c>
      <c r="BZ36" s="327">
        <f t="shared" ca="1" si="102"/>
        <v>95.7790140595</v>
      </c>
      <c r="CA36" s="327">
        <f t="shared" ca="1" si="102"/>
        <v>98.302389566800002</v>
      </c>
      <c r="CB36" s="327">
        <f t="shared" ca="1" si="102"/>
        <v>92.078156836199994</v>
      </c>
      <c r="CC36" s="327">
        <f t="shared" ca="1" si="102"/>
        <v>93.908716192300005</v>
      </c>
      <c r="CD36" s="327">
        <f t="shared" ca="1" si="102"/>
        <v>101.45647487159999</v>
      </c>
      <c r="CE36" s="327">
        <f t="shared" ca="1" si="102"/>
        <v>101.4109940454</v>
      </c>
      <c r="CF36" s="327">
        <f t="shared" ca="1" si="102"/>
        <v>99.249306888199996</v>
      </c>
      <c r="CG36" s="327">
        <f t="shared" ca="1" si="102"/>
        <v>96.997923281699997</v>
      </c>
      <c r="CH36" s="327">
        <f t="shared" ca="1" si="102"/>
        <v>104.8000674115</v>
      </c>
      <c r="CI36" s="327">
        <f t="shared" ca="1" si="102"/>
        <v>95.312303978100005</v>
      </c>
      <c r="CJ36" s="327">
        <f t="shared" ca="1" si="102"/>
        <v>85.396261847700003</v>
      </c>
      <c r="CK36" s="327">
        <f t="shared" ca="1" si="102"/>
        <v>92.671453407900003</v>
      </c>
      <c r="CL36" s="327">
        <f t="shared" ca="1" si="102"/>
        <v>92.324464593299993</v>
      </c>
      <c r="CM36" s="327">
        <f t="shared" ca="1" si="102"/>
        <v>99.521813600300007</v>
      </c>
      <c r="CN36" s="327">
        <f t="shared" ca="1" si="102"/>
        <v>77.727043287699999</v>
      </c>
      <c r="CO36" s="327">
        <f t="shared" ca="1" si="102"/>
        <v>76.921870107900006</v>
      </c>
      <c r="CP36" s="327">
        <f t="shared" ca="1" si="102"/>
        <v>91.064851387499999</v>
      </c>
      <c r="CQ36" s="327">
        <f t="shared" ca="1" si="102"/>
        <v>104.4336406395</v>
      </c>
      <c r="CR36" s="327">
        <f t="shared" ca="1" si="102"/>
        <v>101.248286678</v>
      </c>
      <c r="CS36" s="327">
        <f t="shared" ca="1" si="102"/>
        <v>111.6014789749</v>
      </c>
      <c r="CT36" s="327">
        <f t="shared" ca="1" si="102"/>
        <v>112.681612031</v>
      </c>
      <c r="CU36" s="327">
        <f t="shared" ca="1" si="102"/>
        <v>108.6804559994</v>
      </c>
      <c r="CV36" s="327">
        <f t="shared" ca="1" si="102"/>
        <v>103.0637380503</v>
      </c>
      <c r="CW36" s="327">
        <f t="shared" ca="1" si="102"/>
        <v>104.23193912870001</v>
      </c>
      <c r="CX36" s="327">
        <f t="shared" ca="1" si="102"/>
        <v>104.03620306160001</v>
      </c>
      <c r="CY36" s="327">
        <f t="shared" ca="1" si="102"/>
        <v>116.63808695989999</v>
      </c>
      <c r="CZ36" s="327">
        <f t="shared" ca="1" si="102"/>
        <v>116.7672037565</v>
      </c>
      <c r="DA36" s="327">
        <f t="shared" ca="1" si="102"/>
        <v>111.4536028653</v>
      </c>
      <c r="DB36" s="327">
        <f t="shared" ca="1" si="102"/>
        <v>115.47382913369999</v>
      </c>
      <c r="DC36" s="327">
        <f t="shared" ca="1" si="102"/>
        <v>118.0688340282</v>
      </c>
      <c r="DD36" s="327">
        <f t="shared" ca="1" si="102"/>
        <v>113.3956627709</v>
      </c>
      <c r="DE36" s="327">
        <f t="shared" ca="1" si="102"/>
        <v>113.3477664337</v>
      </c>
      <c r="DF36" s="327">
        <f t="shared" ca="1" si="102"/>
        <v>115.60248189079999</v>
      </c>
      <c r="DG36" s="327">
        <f t="shared" ca="1" si="102"/>
        <v>113.12359139909999</v>
      </c>
      <c r="DH36" s="327">
        <f t="shared" ca="1" si="102"/>
        <v>105.3167481978</v>
      </c>
      <c r="DI36" s="327">
        <f t="shared" ca="1" si="102"/>
        <v>115.1007992143</v>
      </c>
      <c r="DJ36" s="327">
        <f t="shared" ca="1" si="102"/>
        <v>111.3504045479</v>
      </c>
      <c r="DK36" s="327">
        <f t="shared" ca="1" si="102"/>
        <v>118.1836299831</v>
      </c>
      <c r="DL36" s="327">
        <f t="shared" ca="1" si="102"/>
        <v>114.07937189019999</v>
      </c>
      <c r="DM36" s="327">
        <f t="shared" ca="1" si="102"/>
        <v>119.5475129024</v>
      </c>
      <c r="DN36" s="327">
        <f t="shared" ca="1" si="102"/>
        <v>119.05493302249999</v>
      </c>
      <c r="DO36" s="327">
        <f t="shared" ca="1" si="102"/>
        <v>116.3678888699</v>
      </c>
      <c r="DP36" s="327">
        <f t="shared" ca="1" si="102"/>
        <v>116.492647193</v>
      </c>
      <c r="DQ36" s="327">
        <f t="shared" ca="1" si="102"/>
        <v>117.79761952280001</v>
      </c>
      <c r="DR36" s="327">
        <f t="shared" ca="1" si="102"/>
        <v>120.94569082700001</v>
      </c>
      <c r="DS36" s="327">
        <f t="shared" ca="1" si="102"/>
        <v>116.5428525569</v>
      </c>
      <c r="DT36" s="327">
        <f t="shared" ca="1" si="102"/>
        <v>108.2785521919</v>
      </c>
      <c r="DU36" s="327">
        <f t="shared" ca="1" si="102"/>
        <v>116.22057916670001</v>
      </c>
      <c r="DV36" s="327">
        <f t="shared" ca="1" si="102"/>
        <v>114.8321661367</v>
      </c>
      <c r="DW36" s="327">
        <f t="shared" ca="1" si="102"/>
        <v>125.3491380871</v>
      </c>
      <c r="DX36" s="327">
        <f t="shared" ca="1" si="102"/>
        <v>116.6657823725</v>
      </c>
      <c r="DY36" s="327">
        <f t="shared" ca="1" si="102"/>
        <v>120.0830784618</v>
      </c>
      <c r="DZ36" s="327">
        <f t="shared" ca="1" si="102"/>
        <v>118.8984282234</v>
      </c>
      <c r="EA36" s="327">
        <f t="shared" ca="1" si="102"/>
        <v>122.0444623719</v>
      </c>
      <c r="EB36" s="327">
        <f t="shared" ca="1" si="102"/>
        <v>119.654105016</v>
      </c>
      <c r="EC36" s="327">
        <f t="shared" ca="1" si="102"/>
        <v>117.6936807961</v>
      </c>
      <c r="ED36" s="327">
        <f t="shared" ca="1" si="102"/>
        <v>125.55973232629999</v>
      </c>
      <c r="EE36" s="327">
        <f t="shared" ca="1" si="97"/>
        <v>118.6671241369</v>
      </c>
      <c r="EF36" s="327">
        <f t="shared" ca="1" si="102"/>
        <v>108.4760653363</v>
      </c>
      <c r="EG36" s="327">
        <f t="shared" ca="1" si="97"/>
        <v>113.9193029342</v>
      </c>
      <c r="EH36" s="327">
        <f t="shared" ca="1" si="92"/>
        <v>111.37815146760001</v>
      </c>
      <c r="EI36" s="327">
        <f t="shared" ca="1" si="97"/>
        <v>114.90003792989999</v>
      </c>
      <c r="EJ36" s="327">
        <f t="shared" ca="1" si="92"/>
        <v>120.537230643</v>
      </c>
      <c r="EK36" s="327">
        <f t="shared" ca="1" si="97"/>
        <v>117.8033058717</v>
      </c>
      <c r="EL36" s="327">
        <f t="shared" ca="1" si="92"/>
        <v>117.5441218265</v>
      </c>
      <c r="EM36" s="327">
        <f t="shared" ca="1" si="97"/>
        <v>128.27860153220001</v>
      </c>
      <c r="EN36" s="327">
        <f t="shared" ca="1" si="92"/>
        <v>122.1467444898</v>
      </c>
      <c r="EO36" s="327">
        <f t="shared" ca="1" si="97"/>
        <v>120.53908128889999</v>
      </c>
      <c r="EP36" s="327">
        <f t="shared" ca="1" si="92"/>
        <v>130.096584385</v>
      </c>
      <c r="EQ36" s="327">
        <f t="shared" ca="1" si="97"/>
        <v>117.3305312718</v>
      </c>
      <c r="ER36" s="327">
        <f t="shared" ca="1" si="92"/>
        <v>111.7428174315</v>
      </c>
      <c r="ES36" s="327">
        <f t="shared" ca="1" si="93"/>
        <v>117.3856436658</v>
      </c>
      <c r="ET36" s="327">
        <f t="shared" ca="1" si="93"/>
        <v>120.6157973407</v>
      </c>
      <c r="EU36" s="327">
        <f t="shared" ca="1" si="93"/>
        <v>124.917731487</v>
      </c>
      <c r="EV36" s="327">
        <f t="shared" ca="1" si="93"/>
        <v>120.4962835955</v>
      </c>
      <c r="EW36" s="327">
        <f t="shared" ca="1" si="93"/>
        <v>116.7057852074</v>
      </c>
      <c r="EX36" s="327">
        <f t="shared" ca="1" si="93"/>
        <v>123.01178287</v>
      </c>
      <c r="EY36" s="327">
        <f t="shared" ca="1" si="93"/>
        <v>125.0709664452</v>
      </c>
      <c r="EZ36" s="327">
        <f t="shared" ca="1" si="93"/>
        <v>115.8251373865</v>
      </c>
      <c r="FA36" s="327">
        <f t="shared" ca="1" si="93"/>
        <v>115.8080704954</v>
      </c>
      <c r="FB36" s="327">
        <f t="shared" ca="1" si="93"/>
        <v>128.1474713753</v>
      </c>
      <c r="FC36" s="327">
        <f t="shared" ca="1" si="93"/>
        <v>119.3971114614</v>
      </c>
      <c r="FD36" s="327">
        <f t="shared" ca="1" si="93"/>
        <v>109.9724076394</v>
      </c>
      <c r="FE36" s="327">
        <f t="shared" ca="1" si="93"/>
        <v>0</v>
      </c>
      <c r="FF36" s="327">
        <f t="shared" ca="1" si="93"/>
        <v>0</v>
      </c>
      <c r="FG36" s="327">
        <f t="shared" ca="1" si="94"/>
        <v>0</v>
      </c>
      <c r="FH36" s="327">
        <f t="shared" ca="1" si="94"/>
        <v>0</v>
      </c>
      <c r="FI36" s="327">
        <f t="shared" ca="1" si="94"/>
        <v>0</v>
      </c>
      <c r="FJ36" s="327">
        <f t="shared" ca="1" si="94"/>
        <v>0</v>
      </c>
      <c r="FK36" s="327">
        <f t="shared" ca="1" si="94"/>
        <v>0</v>
      </c>
      <c r="FL36" s="327">
        <f t="shared" ca="1" si="94"/>
        <v>0</v>
      </c>
      <c r="FM36" s="327">
        <f t="shared" ca="1" si="94"/>
        <v>0</v>
      </c>
      <c r="FN36" s="327">
        <f t="shared" ca="1" si="94"/>
        <v>0</v>
      </c>
      <c r="FO36" s="327">
        <f t="shared" ca="1" si="94"/>
        <v>0</v>
      </c>
      <c r="FP36" s="327">
        <f t="shared" ca="1" si="94"/>
        <v>0</v>
      </c>
    </row>
    <row r="37" spans="1:172" x14ac:dyDescent="0.2">
      <c r="A37" s="485" t="s">
        <v>197</v>
      </c>
      <c r="B37" s="325" t="s">
        <v>31</v>
      </c>
      <c r="C37" s="326">
        <f>Ponderadores!B36</f>
        <v>1168500.7560000001</v>
      </c>
      <c r="D37" s="325"/>
      <c r="E37" s="327">
        <f t="shared" ca="1" si="83"/>
        <v>66.904777375999998</v>
      </c>
      <c r="F37" s="327">
        <f t="shared" ca="1" si="83"/>
        <v>68.183793878700001</v>
      </c>
      <c r="G37" s="327">
        <f t="shared" ca="1" si="83"/>
        <v>69.030884353000005</v>
      </c>
      <c r="H37" s="327">
        <f t="shared" ref="H37:BS40" ca="1" si="103">+INDIRECT("DatosOri!"&amp;$A37&amp;H$1)</f>
        <v>73.014698695099995</v>
      </c>
      <c r="I37" s="327">
        <f t="shared" ca="1" si="103"/>
        <v>72.507385120999999</v>
      </c>
      <c r="J37" s="327">
        <f t="shared" ca="1" si="103"/>
        <v>74.582722119400003</v>
      </c>
      <c r="K37" s="327">
        <f t="shared" ca="1" si="103"/>
        <v>73.457355126500005</v>
      </c>
      <c r="L37" s="327">
        <f t="shared" ca="1" si="103"/>
        <v>75.5249594414</v>
      </c>
      <c r="M37" s="327">
        <f t="shared" ca="1" si="103"/>
        <v>73.814884846400005</v>
      </c>
      <c r="N37" s="327">
        <f t="shared" ca="1" si="103"/>
        <v>83.614521937000006</v>
      </c>
      <c r="O37" s="327">
        <f t="shared" ca="1" si="103"/>
        <v>74.916761562600001</v>
      </c>
      <c r="P37" s="327">
        <f t="shared" ca="1" si="103"/>
        <v>57.509761597500002</v>
      </c>
      <c r="Q37" s="327">
        <f t="shared" ca="1" si="103"/>
        <v>72.7581013434</v>
      </c>
      <c r="R37" s="327">
        <f t="shared" ca="1" si="103"/>
        <v>72.570977858299997</v>
      </c>
      <c r="S37" s="327">
        <f t="shared" ca="1" si="103"/>
        <v>79.561206093600006</v>
      </c>
      <c r="T37" s="327">
        <f t="shared" ca="1" si="103"/>
        <v>77.076144682000006</v>
      </c>
      <c r="U37" s="327">
        <f t="shared" ca="1" si="103"/>
        <v>81.749767851599998</v>
      </c>
      <c r="V37" s="327">
        <f t="shared" ca="1" si="103"/>
        <v>83.105270353799995</v>
      </c>
      <c r="W37" s="327">
        <f t="shared" ca="1" si="103"/>
        <v>81.080984157900005</v>
      </c>
      <c r="X37" s="327">
        <f t="shared" ca="1" si="103"/>
        <v>79.391103953300004</v>
      </c>
      <c r="Y37" s="327">
        <f t="shared" ca="1" si="103"/>
        <v>79.614413556499997</v>
      </c>
      <c r="Z37" s="327">
        <f t="shared" ca="1" si="103"/>
        <v>94.069721464699995</v>
      </c>
      <c r="AA37" s="327">
        <f t="shared" ca="1" si="103"/>
        <v>81.249174619499996</v>
      </c>
      <c r="AB37" s="327">
        <f t="shared" ca="1" si="103"/>
        <v>67.203697206599998</v>
      </c>
      <c r="AC37" s="327">
        <f t="shared" ca="1" si="103"/>
        <v>77.564215103600006</v>
      </c>
      <c r="AD37" s="327">
        <f t="shared" ca="1" si="103"/>
        <v>80.769938568900002</v>
      </c>
      <c r="AE37" s="327">
        <f t="shared" ca="1" si="103"/>
        <v>87.380928023099997</v>
      </c>
      <c r="AF37" s="327">
        <f t="shared" ca="1" si="103"/>
        <v>86.816656107</v>
      </c>
      <c r="AG37" s="327">
        <f t="shared" ca="1" si="103"/>
        <v>84.128295026800004</v>
      </c>
      <c r="AH37" s="327">
        <f t="shared" ca="1" si="103"/>
        <v>90.462519310000005</v>
      </c>
      <c r="AI37" s="327">
        <f t="shared" ca="1" si="103"/>
        <v>82.164661223099998</v>
      </c>
      <c r="AJ37" s="327">
        <f t="shared" ca="1" si="103"/>
        <v>86.586251972300005</v>
      </c>
      <c r="AK37" s="327">
        <f t="shared" ca="1" si="103"/>
        <v>87.407575915300001</v>
      </c>
      <c r="AL37" s="327">
        <f t="shared" ca="1" si="103"/>
        <v>96.455420498099997</v>
      </c>
      <c r="AM37" s="327">
        <f t="shared" ca="1" si="103"/>
        <v>86.815421130199994</v>
      </c>
      <c r="AN37" s="327">
        <f t="shared" ca="1" si="103"/>
        <v>75.613428583200005</v>
      </c>
      <c r="AO37" s="327">
        <f t="shared" ca="1" si="103"/>
        <v>80.818047951200001</v>
      </c>
      <c r="AP37" s="327">
        <f t="shared" ca="1" si="103"/>
        <v>81.902337918599997</v>
      </c>
      <c r="AQ37" s="327">
        <f t="shared" ca="1" si="103"/>
        <v>82.7928526858</v>
      </c>
      <c r="AR37" s="327">
        <f t="shared" ca="1" si="103"/>
        <v>86.550484855999997</v>
      </c>
      <c r="AS37" s="327">
        <f t="shared" ca="1" si="103"/>
        <v>82.670652059899993</v>
      </c>
      <c r="AT37" s="327">
        <f t="shared" ca="1" si="103"/>
        <v>90.787351069699994</v>
      </c>
      <c r="AU37" s="327">
        <f t="shared" ca="1" si="103"/>
        <v>82.849758630300002</v>
      </c>
      <c r="AV37" s="327">
        <f t="shared" ca="1" si="103"/>
        <v>93.999884105000007</v>
      </c>
      <c r="AW37" s="327">
        <f t="shared" ca="1" si="103"/>
        <v>89.601705240000001</v>
      </c>
      <c r="AX37" s="327">
        <f t="shared" ca="1" si="103"/>
        <v>95.461582639599996</v>
      </c>
      <c r="AY37" s="327">
        <f t="shared" ca="1" si="103"/>
        <v>91.182724692899995</v>
      </c>
      <c r="AZ37" s="327">
        <f t="shared" ca="1" si="103"/>
        <v>77.309568976199998</v>
      </c>
      <c r="BA37" s="327">
        <f t="shared" ca="1" si="103"/>
        <v>85.661379048000001</v>
      </c>
      <c r="BB37" s="327">
        <f t="shared" ca="1" si="103"/>
        <v>88.1426805336</v>
      </c>
      <c r="BC37" s="327">
        <f t="shared" ca="1" si="103"/>
        <v>102.6320198634</v>
      </c>
      <c r="BD37" s="327">
        <f t="shared" ca="1" si="103"/>
        <v>88.865271423500005</v>
      </c>
      <c r="BE37" s="327">
        <f t="shared" ca="1" si="103"/>
        <v>96.281601355299998</v>
      </c>
      <c r="BF37" s="327">
        <f t="shared" ca="1" si="103"/>
        <v>98.551129245300004</v>
      </c>
      <c r="BG37" s="327">
        <f t="shared" ca="1" si="103"/>
        <v>91.706564333100005</v>
      </c>
      <c r="BH37" s="327">
        <f t="shared" ca="1" si="103"/>
        <v>105.1999191</v>
      </c>
      <c r="BI37" s="327">
        <f t="shared" ca="1" si="103"/>
        <v>95.903008249400003</v>
      </c>
      <c r="BJ37" s="327">
        <f t="shared" ca="1" si="103"/>
        <v>107.2344839342</v>
      </c>
      <c r="BK37" s="327">
        <f t="shared" ca="1" si="103"/>
        <v>101.05351946970001</v>
      </c>
      <c r="BL37" s="327">
        <f t="shared" ca="1" si="103"/>
        <v>79.583373161099999</v>
      </c>
      <c r="BM37" s="327">
        <f t="shared" ca="1" si="103"/>
        <v>90.756490114299993</v>
      </c>
      <c r="BN37" s="327">
        <f t="shared" ca="1" si="103"/>
        <v>95.137944603700006</v>
      </c>
      <c r="BO37" s="327">
        <f t="shared" ca="1" si="103"/>
        <v>99.716125523399995</v>
      </c>
      <c r="BP37" s="327">
        <f t="shared" ca="1" si="103"/>
        <v>90.739601183399998</v>
      </c>
      <c r="BQ37" s="327">
        <f t="shared" ca="1" si="103"/>
        <v>103.14487782720001</v>
      </c>
      <c r="BR37" s="327">
        <f t="shared" ca="1" si="103"/>
        <v>103.75095379770001</v>
      </c>
      <c r="BS37" s="327">
        <f t="shared" ca="1" si="103"/>
        <v>99.656133778799997</v>
      </c>
      <c r="BT37" s="327">
        <f t="shared" ca="1" si="102"/>
        <v>111.0107926877</v>
      </c>
      <c r="BU37" s="327">
        <f t="shared" ca="1" si="102"/>
        <v>102.4531582856</v>
      </c>
      <c r="BV37" s="327">
        <f t="shared" ca="1" si="102"/>
        <v>112.3338161211</v>
      </c>
      <c r="BW37" s="327">
        <f t="shared" ca="1" si="102"/>
        <v>107.07350369869999</v>
      </c>
      <c r="BX37" s="327">
        <f t="shared" ca="1" si="102"/>
        <v>84.226602378300001</v>
      </c>
      <c r="BY37" s="327">
        <f t="shared" ca="1" si="102"/>
        <v>98.942793581499998</v>
      </c>
      <c r="BZ37" s="327">
        <f t="shared" ca="1" si="102"/>
        <v>97.337205661499993</v>
      </c>
      <c r="CA37" s="327">
        <f t="shared" ca="1" si="102"/>
        <v>106.16861091689999</v>
      </c>
      <c r="CB37" s="327">
        <f t="shared" ca="1" si="102"/>
        <v>99.760960212000001</v>
      </c>
      <c r="CC37" s="327">
        <f t="shared" ca="1" si="102"/>
        <v>107.64547723690001</v>
      </c>
      <c r="CD37" s="327">
        <f t="shared" ca="1" si="102"/>
        <v>105.9246438224</v>
      </c>
      <c r="CE37" s="327">
        <f t="shared" ca="1" si="102"/>
        <v>103.3798163814</v>
      </c>
      <c r="CF37" s="327">
        <f t="shared" ca="1" si="102"/>
        <v>107.3793368469</v>
      </c>
      <c r="CG37" s="327">
        <f t="shared" ca="1" si="102"/>
        <v>103.2936147424</v>
      </c>
      <c r="CH37" s="327">
        <f t="shared" ca="1" si="102"/>
        <v>103.9951821722</v>
      </c>
      <c r="CI37" s="327">
        <f t="shared" ca="1" si="102"/>
        <v>98.631482279300002</v>
      </c>
      <c r="CJ37" s="327">
        <f t="shared" ca="1" si="102"/>
        <v>75.7924754294</v>
      </c>
      <c r="CK37" s="327">
        <f t="shared" ca="1" si="102"/>
        <v>97.766373763600001</v>
      </c>
      <c r="CL37" s="327">
        <f t="shared" ca="1" si="102"/>
        <v>98.715427716999997</v>
      </c>
      <c r="CM37" s="327">
        <f t="shared" ca="1" si="102"/>
        <v>88.639162969799997</v>
      </c>
      <c r="CN37" s="327">
        <f t="shared" ca="1" si="102"/>
        <v>16.362275160300001</v>
      </c>
      <c r="CO37" s="327">
        <f t="shared" ca="1" si="102"/>
        <v>23.997665459499999</v>
      </c>
      <c r="CP37" s="327">
        <f t="shared" ca="1" si="102"/>
        <v>80.465122410299998</v>
      </c>
      <c r="CQ37" s="327">
        <f t="shared" ca="1" si="102"/>
        <v>92.285481965700001</v>
      </c>
      <c r="CR37" s="327">
        <f t="shared" ca="1" si="102"/>
        <v>93.749573532300005</v>
      </c>
      <c r="CS37" s="327">
        <f t="shared" ca="1" si="102"/>
        <v>99.528652723799993</v>
      </c>
      <c r="CT37" s="327">
        <f t="shared" ca="1" si="102"/>
        <v>106.73101912910001</v>
      </c>
      <c r="CU37" s="327">
        <f t="shared" ca="1" si="102"/>
        <v>97.220967799799993</v>
      </c>
      <c r="CV37" s="327">
        <f t="shared" ca="1" si="102"/>
        <v>84.439239281499994</v>
      </c>
      <c r="CW37" s="327">
        <f t="shared" ca="1" si="102"/>
        <v>89.603383023399999</v>
      </c>
      <c r="CX37" s="327">
        <f t="shared" ca="1" si="102"/>
        <v>82.221929038799999</v>
      </c>
      <c r="CY37" s="327">
        <f t="shared" ca="1" si="102"/>
        <v>105.3035319767</v>
      </c>
      <c r="CZ37" s="327">
        <f t="shared" ca="1" si="102"/>
        <v>93.3780591206</v>
      </c>
      <c r="DA37" s="327">
        <f t="shared" ca="1" si="102"/>
        <v>88.834995238299996</v>
      </c>
      <c r="DB37" s="327">
        <f t="shared" ca="1" si="102"/>
        <v>94.141764382000005</v>
      </c>
      <c r="DC37" s="327">
        <f t="shared" ca="1" si="102"/>
        <v>86.813753560699993</v>
      </c>
      <c r="DD37" s="327">
        <f t="shared" ca="1" si="102"/>
        <v>89.217241578200003</v>
      </c>
      <c r="DE37" s="327">
        <f t="shared" ca="1" si="102"/>
        <v>81.568436622700006</v>
      </c>
      <c r="DF37" s="327">
        <f t="shared" ca="1" si="102"/>
        <v>89.314746323400001</v>
      </c>
      <c r="DG37" s="327">
        <f t="shared" ca="1" si="102"/>
        <v>86.367903173299993</v>
      </c>
      <c r="DH37" s="327">
        <f t="shared" ca="1" si="102"/>
        <v>84.885938487700002</v>
      </c>
      <c r="DI37" s="327">
        <f t="shared" ca="1" si="102"/>
        <v>91.408251434600004</v>
      </c>
      <c r="DJ37" s="327">
        <f t="shared" ca="1" si="102"/>
        <v>89.608981139299999</v>
      </c>
      <c r="DK37" s="327">
        <f t="shared" ca="1" si="102"/>
        <v>106.6787423139</v>
      </c>
      <c r="DL37" s="327">
        <f t="shared" ca="1" si="102"/>
        <v>92.325893267400005</v>
      </c>
      <c r="DM37" s="327">
        <f t="shared" ca="1" si="102"/>
        <v>95.707915988899998</v>
      </c>
      <c r="DN37" s="327">
        <f t="shared" ca="1" si="102"/>
        <v>100.3710937955</v>
      </c>
      <c r="DO37" s="327">
        <f t="shared" ca="1" si="102"/>
        <v>95.0496161027</v>
      </c>
      <c r="DP37" s="327">
        <f t="shared" ca="1" si="102"/>
        <v>111.40514536409999</v>
      </c>
      <c r="DQ37" s="327">
        <f t="shared" ca="1" si="102"/>
        <v>103.4823568222</v>
      </c>
      <c r="DR37" s="327">
        <f t="shared" ca="1" si="102"/>
        <v>104.5891846592</v>
      </c>
      <c r="DS37" s="327">
        <f t="shared" ca="1" si="102"/>
        <v>102.1408316215</v>
      </c>
      <c r="DT37" s="327">
        <f t="shared" ca="1" si="102"/>
        <v>94.045834276099995</v>
      </c>
      <c r="DU37" s="327">
        <f t="shared" ca="1" si="102"/>
        <v>99.428482860700001</v>
      </c>
      <c r="DV37" s="327">
        <f t="shared" ca="1" si="102"/>
        <v>100.2220051015</v>
      </c>
      <c r="DW37" s="327">
        <f t="shared" ca="1" si="102"/>
        <v>115.0081027481</v>
      </c>
      <c r="DX37" s="327">
        <f t="shared" ca="1" si="102"/>
        <v>104.2575038521</v>
      </c>
      <c r="DY37" s="327">
        <f t="shared" ca="1" si="102"/>
        <v>112.7054960751</v>
      </c>
      <c r="DZ37" s="327">
        <f t="shared" ca="1" si="102"/>
        <v>112.6021725125</v>
      </c>
      <c r="EA37" s="327">
        <f t="shared" ca="1" si="102"/>
        <v>105.80002281589999</v>
      </c>
      <c r="EB37" s="327">
        <f t="shared" ca="1" si="102"/>
        <v>113.09760470329999</v>
      </c>
      <c r="EC37" s="327">
        <f t="shared" ca="1" si="102"/>
        <v>112.6673174724</v>
      </c>
      <c r="ED37" s="327">
        <f t="shared" ca="1" si="102"/>
        <v>117.9250296637</v>
      </c>
      <c r="EE37" s="327">
        <f t="shared" ca="1" si="97"/>
        <v>109.15248192769999</v>
      </c>
      <c r="EF37" s="327">
        <f t="shared" ca="1" si="92"/>
        <v>86.715024491799994</v>
      </c>
      <c r="EG37" s="327">
        <f t="shared" ca="1" si="97"/>
        <v>99.588459090000001</v>
      </c>
      <c r="EH37" s="327">
        <f t="shared" ca="1" si="92"/>
        <v>105.50912325909999</v>
      </c>
      <c r="EI37" s="327">
        <f t="shared" ca="1" si="97"/>
        <v>103.07150440549999</v>
      </c>
      <c r="EJ37" s="327">
        <f t="shared" ca="1" si="92"/>
        <v>110.4683149966</v>
      </c>
      <c r="EK37" s="327">
        <f t="shared" ca="1" si="97"/>
        <v>109.1871392644</v>
      </c>
      <c r="EL37" s="327">
        <f t="shared" ca="1" si="92"/>
        <v>113.34274694840001</v>
      </c>
      <c r="EM37" s="327">
        <f t="shared" ca="1" si="97"/>
        <v>107.26519847119999</v>
      </c>
      <c r="EN37" s="327">
        <f t="shared" ca="1" si="92"/>
        <v>114.5899864788</v>
      </c>
      <c r="EO37" s="327">
        <f t="shared" ca="1" si="97"/>
        <v>113.1846337888</v>
      </c>
      <c r="EP37" s="327">
        <f t="shared" ca="1" si="92"/>
        <v>115.7324437546</v>
      </c>
      <c r="EQ37" s="327">
        <f t="shared" ca="1" si="97"/>
        <v>109.78775349270001</v>
      </c>
      <c r="ER37" s="327">
        <f t="shared" ca="1" si="92"/>
        <v>83.874389575799995</v>
      </c>
      <c r="ES37" s="327">
        <f t="shared" ca="1" si="93"/>
        <v>97.686211449300004</v>
      </c>
      <c r="ET37" s="327">
        <f t="shared" ca="1" si="93"/>
        <v>100.4628394966</v>
      </c>
      <c r="EU37" s="327">
        <f t="shared" ca="1" si="93"/>
        <v>108.01167092199999</v>
      </c>
      <c r="EV37" s="327">
        <f t="shared" ca="1" si="93"/>
        <v>100.79289061990001</v>
      </c>
      <c r="EW37" s="327">
        <f t="shared" ca="1" si="93"/>
        <v>108.33424323760001</v>
      </c>
      <c r="EX37" s="327">
        <f t="shared" ca="1" si="93"/>
        <v>109.6622398563</v>
      </c>
      <c r="EY37" s="327">
        <f t="shared" ca="1" si="93"/>
        <v>99.732985765600006</v>
      </c>
      <c r="EZ37" s="327">
        <f t="shared" ca="1" si="93"/>
        <v>101.69798745350001</v>
      </c>
      <c r="FA37" s="327">
        <f t="shared" ca="1" si="93"/>
        <v>101.8009897677</v>
      </c>
      <c r="FB37" s="327">
        <f t="shared" ca="1" si="93"/>
        <v>104.6683802693</v>
      </c>
      <c r="FC37" s="327">
        <f t="shared" ca="1" si="93"/>
        <v>98.526028790400005</v>
      </c>
      <c r="FD37" s="327">
        <f t="shared" ca="1" si="93"/>
        <v>82.028497477299993</v>
      </c>
      <c r="FE37" s="327">
        <f t="shared" ca="1" si="93"/>
        <v>0</v>
      </c>
      <c r="FF37" s="327">
        <f t="shared" ca="1" si="93"/>
        <v>0</v>
      </c>
      <c r="FG37" s="327">
        <f t="shared" ca="1" si="94"/>
        <v>0</v>
      </c>
      <c r="FH37" s="327">
        <f t="shared" ca="1" si="94"/>
        <v>0</v>
      </c>
      <c r="FI37" s="327">
        <f t="shared" ca="1" si="94"/>
        <v>0</v>
      </c>
      <c r="FJ37" s="327">
        <f t="shared" ca="1" si="94"/>
        <v>0</v>
      </c>
      <c r="FK37" s="327">
        <f t="shared" ca="1" si="94"/>
        <v>0</v>
      </c>
      <c r="FL37" s="327">
        <f t="shared" ca="1" si="94"/>
        <v>0</v>
      </c>
      <c r="FM37" s="327">
        <f t="shared" ca="1" si="94"/>
        <v>0</v>
      </c>
      <c r="FN37" s="327">
        <f t="shared" ca="1" si="94"/>
        <v>0</v>
      </c>
      <c r="FO37" s="327">
        <f t="shared" ca="1" si="94"/>
        <v>0</v>
      </c>
      <c r="FP37" s="327">
        <f t="shared" ca="1" si="94"/>
        <v>0</v>
      </c>
    </row>
    <row r="38" spans="1:172" x14ac:dyDescent="0.2">
      <c r="A38" s="485" t="s">
        <v>198</v>
      </c>
      <c r="B38" s="325" t="s">
        <v>32</v>
      </c>
      <c r="C38" s="326">
        <f>Ponderadores!B37</f>
        <v>55539.633000000002</v>
      </c>
      <c r="D38" s="325"/>
      <c r="E38" s="327">
        <f t="shared" ca="1" si="83"/>
        <v>86.741076356700006</v>
      </c>
      <c r="F38" s="327">
        <f t="shared" ca="1" si="83"/>
        <v>83.735857908300005</v>
      </c>
      <c r="G38" s="327">
        <f t="shared" ca="1" si="83"/>
        <v>83.863184926599999</v>
      </c>
      <c r="H38" s="327">
        <f t="shared" ca="1" si="103"/>
        <v>94.107326872300007</v>
      </c>
      <c r="I38" s="327">
        <f t="shared" ca="1" si="103"/>
        <v>96.753213794999994</v>
      </c>
      <c r="J38" s="327">
        <f t="shared" ca="1" si="103"/>
        <v>88.016465921000005</v>
      </c>
      <c r="K38" s="327">
        <f t="shared" ca="1" si="103"/>
        <v>89.534597143799999</v>
      </c>
      <c r="L38" s="327">
        <f t="shared" ca="1" si="103"/>
        <v>93.919961557899995</v>
      </c>
      <c r="M38" s="327">
        <f t="shared" ca="1" si="103"/>
        <v>101.68906294270001</v>
      </c>
      <c r="N38" s="327">
        <f t="shared" ca="1" si="103"/>
        <v>108.2739908817</v>
      </c>
      <c r="O38" s="327">
        <f t="shared" ca="1" si="103"/>
        <v>105.1517042152</v>
      </c>
      <c r="P38" s="327">
        <f t="shared" ca="1" si="103"/>
        <v>107.3396874627</v>
      </c>
      <c r="Q38" s="327">
        <f t="shared" ca="1" si="103"/>
        <v>84.819937306499995</v>
      </c>
      <c r="R38" s="327">
        <f t="shared" ca="1" si="103"/>
        <v>83.4025162505</v>
      </c>
      <c r="S38" s="327">
        <f t="shared" ca="1" si="103"/>
        <v>89.960762571199993</v>
      </c>
      <c r="T38" s="327">
        <f t="shared" ca="1" si="103"/>
        <v>86.432650960499998</v>
      </c>
      <c r="U38" s="327">
        <f t="shared" ca="1" si="103"/>
        <v>87.513237049200001</v>
      </c>
      <c r="V38" s="327">
        <f t="shared" ca="1" si="103"/>
        <v>84.087797493300002</v>
      </c>
      <c r="W38" s="327">
        <f t="shared" ca="1" si="103"/>
        <v>83.839745083899999</v>
      </c>
      <c r="X38" s="327">
        <f t="shared" ca="1" si="103"/>
        <v>89.667411750400007</v>
      </c>
      <c r="Y38" s="327">
        <f t="shared" ca="1" si="103"/>
        <v>100.0075968813</v>
      </c>
      <c r="Z38" s="327">
        <f t="shared" ca="1" si="103"/>
        <v>98.384125778500007</v>
      </c>
      <c r="AA38" s="327">
        <f t="shared" ca="1" si="103"/>
        <v>101.72641076390001</v>
      </c>
      <c r="AB38" s="327">
        <f t="shared" ca="1" si="103"/>
        <v>130.21191433800001</v>
      </c>
      <c r="AC38" s="327">
        <f t="shared" ca="1" si="103"/>
        <v>89.317079278500003</v>
      </c>
      <c r="AD38" s="327">
        <f t="shared" ca="1" si="103"/>
        <v>91.061250426000001</v>
      </c>
      <c r="AE38" s="327">
        <f t="shared" ca="1" si="103"/>
        <v>102.542794958</v>
      </c>
      <c r="AF38" s="327">
        <f t="shared" ca="1" si="103"/>
        <v>97.607612900199996</v>
      </c>
      <c r="AG38" s="327">
        <f t="shared" ca="1" si="103"/>
        <v>98.802090805000006</v>
      </c>
      <c r="AH38" s="327">
        <f t="shared" ca="1" si="103"/>
        <v>100.6537263661</v>
      </c>
      <c r="AI38" s="327">
        <f t="shared" ca="1" si="103"/>
        <v>95.286757928100002</v>
      </c>
      <c r="AJ38" s="327">
        <f t="shared" ca="1" si="103"/>
        <v>100.4897056508</v>
      </c>
      <c r="AK38" s="327">
        <f t="shared" ca="1" si="103"/>
        <v>103.16136927479999</v>
      </c>
      <c r="AL38" s="327">
        <f t="shared" ca="1" si="103"/>
        <v>109.52875918620001</v>
      </c>
      <c r="AM38" s="327">
        <f t="shared" ca="1" si="103"/>
        <v>111.6904468238</v>
      </c>
      <c r="AN38" s="327">
        <f t="shared" ca="1" si="103"/>
        <v>98.896606744899998</v>
      </c>
      <c r="AO38" s="327">
        <f t="shared" ca="1" si="103"/>
        <v>88.775395702300003</v>
      </c>
      <c r="AP38" s="327">
        <f t="shared" ca="1" si="103"/>
        <v>92.779388502900005</v>
      </c>
      <c r="AQ38" s="327">
        <f t="shared" ca="1" si="103"/>
        <v>98.539571550000005</v>
      </c>
      <c r="AR38" s="327">
        <f t="shared" ca="1" si="103"/>
        <v>96.934894293699998</v>
      </c>
      <c r="AS38" s="327">
        <f t="shared" ca="1" si="103"/>
        <v>100.7609960007</v>
      </c>
      <c r="AT38" s="327">
        <f t="shared" ca="1" si="103"/>
        <v>98.108947861999994</v>
      </c>
      <c r="AU38" s="327">
        <f t="shared" ca="1" si="103"/>
        <v>94.640602512399994</v>
      </c>
      <c r="AV38" s="327">
        <f t="shared" ca="1" si="103"/>
        <v>104.6161586442</v>
      </c>
      <c r="AW38" s="327">
        <f t="shared" ca="1" si="103"/>
        <v>104.1710633111</v>
      </c>
      <c r="AX38" s="327">
        <f t="shared" ca="1" si="103"/>
        <v>102.18565766259999</v>
      </c>
      <c r="AY38" s="327">
        <f t="shared" ca="1" si="103"/>
        <v>100.70146344680001</v>
      </c>
      <c r="AZ38" s="327">
        <f t="shared" ca="1" si="103"/>
        <v>104.4691862725</v>
      </c>
      <c r="BA38" s="327">
        <f t="shared" ca="1" si="103"/>
        <v>97.531990466699995</v>
      </c>
      <c r="BB38" s="327">
        <f t="shared" ca="1" si="103"/>
        <v>89.847496800200005</v>
      </c>
      <c r="BC38" s="327">
        <f t="shared" ca="1" si="103"/>
        <v>94.700647208999996</v>
      </c>
      <c r="BD38" s="327">
        <f t="shared" ca="1" si="103"/>
        <v>90.584009191800007</v>
      </c>
      <c r="BE38" s="327">
        <f t="shared" ca="1" si="103"/>
        <v>95.614805351399994</v>
      </c>
      <c r="BF38" s="327">
        <f t="shared" ca="1" si="103"/>
        <v>90.981472742400001</v>
      </c>
      <c r="BG38" s="327">
        <f t="shared" ca="1" si="103"/>
        <v>89.8726823489</v>
      </c>
      <c r="BH38" s="327">
        <f t="shared" ca="1" si="103"/>
        <v>92.341084355899994</v>
      </c>
      <c r="BI38" s="327">
        <f t="shared" ca="1" si="103"/>
        <v>98.745573116599999</v>
      </c>
      <c r="BJ38" s="327">
        <f t="shared" ca="1" si="103"/>
        <v>104.5529530661</v>
      </c>
      <c r="BK38" s="327">
        <f t="shared" ca="1" si="103"/>
        <v>99.7701720357</v>
      </c>
      <c r="BL38" s="327">
        <f t="shared" ca="1" si="103"/>
        <v>107.7443097395</v>
      </c>
      <c r="BM38" s="327">
        <f t="shared" ca="1" si="103"/>
        <v>96.927751195200003</v>
      </c>
      <c r="BN38" s="327">
        <f t="shared" ca="1" si="103"/>
        <v>92.806189764099997</v>
      </c>
      <c r="BO38" s="327">
        <f t="shared" ca="1" si="103"/>
        <v>97.561242799400006</v>
      </c>
      <c r="BP38" s="327">
        <f t="shared" ca="1" si="103"/>
        <v>95.319144709699998</v>
      </c>
      <c r="BQ38" s="327">
        <f t="shared" ca="1" si="103"/>
        <v>99.147422425399995</v>
      </c>
      <c r="BR38" s="327">
        <f t="shared" ca="1" si="103"/>
        <v>98.891610610000001</v>
      </c>
      <c r="BS38" s="327">
        <f t="shared" ca="1" si="103"/>
        <v>96.752173360800001</v>
      </c>
      <c r="BT38" s="327">
        <f t="shared" ca="1" si="102"/>
        <v>99.113858220799997</v>
      </c>
      <c r="BU38" s="327">
        <f t="shared" ca="1" si="102"/>
        <v>103.72926268649999</v>
      </c>
      <c r="BV38" s="327">
        <f t="shared" ca="1" si="102"/>
        <v>109.76621703409999</v>
      </c>
      <c r="BW38" s="327">
        <f t="shared" ca="1" si="102"/>
        <v>110.0104492958</v>
      </c>
      <c r="BX38" s="327">
        <f t="shared" ca="1" si="102"/>
        <v>99.974677898400003</v>
      </c>
      <c r="BY38" s="327">
        <f t="shared" ca="1" si="102"/>
        <v>98.306828839299996</v>
      </c>
      <c r="BZ38" s="327">
        <f t="shared" ca="1" si="102"/>
        <v>95.332717523699998</v>
      </c>
      <c r="CA38" s="327">
        <f t="shared" ca="1" si="102"/>
        <v>100.59123986100001</v>
      </c>
      <c r="CB38" s="327">
        <f t="shared" ca="1" si="102"/>
        <v>95.692688662899997</v>
      </c>
      <c r="CC38" s="327">
        <f t="shared" ca="1" si="102"/>
        <v>99.892641250400004</v>
      </c>
      <c r="CD38" s="327">
        <f t="shared" ca="1" si="102"/>
        <v>99.737192455400006</v>
      </c>
      <c r="CE38" s="327">
        <f t="shared" ca="1" si="102"/>
        <v>99.653841147899996</v>
      </c>
      <c r="CF38" s="327">
        <f t="shared" ca="1" si="102"/>
        <v>99.205497437299996</v>
      </c>
      <c r="CG38" s="327">
        <f t="shared" ca="1" si="102"/>
        <v>104.49295053110001</v>
      </c>
      <c r="CH38" s="327">
        <f t="shared" ca="1" si="102"/>
        <v>108.5653386099</v>
      </c>
      <c r="CI38" s="327">
        <f t="shared" ca="1" si="102"/>
        <v>111.307004328</v>
      </c>
      <c r="CJ38" s="327">
        <f t="shared" ca="1" si="102"/>
        <v>100.249902011</v>
      </c>
      <c r="CK38" s="327">
        <f t="shared" ca="1" si="102"/>
        <v>99.184610232599994</v>
      </c>
      <c r="CL38" s="327">
        <f t="shared" ca="1" si="102"/>
        <v>94.9112140143</v>
      </c>
      <c r="CM38" s="327">
        <f t="shared" ca="1" si="102"/>
        <v>102.11289996719999</v>
      </c>
      <c r="CN38" s="327">
        <f t="shared" ca="1" si="102"/>
        <v>74.873773583900004</v>
      </c>
      <c r="CO38" s="327">
        <f t="shared" ca="1" si="102"/>
        <v>79.219934667399997</v>
      </c>
      <c r="CP38" s="327">
        <f t="shared" ca="1" si="102"/>
        <v>91.909575674099997</v>
      </c>
      <c r="CQ38" s="327">
        <f t="shared" ca="1" si="102"/>
        <v>93.148207344200003</v>
      </c>
      <c r="CR38" s="327">
        <f t="shared" ca="1" si="102"/>
        <v>93.993625441399999</v>
      </c>
      <c r="CS38" s="327">
        <f t="shared" ca="1" si="102"/>
        <v>101.59580184249999</v>
      </c>
      <c r="CT38" s="327">
        <f t="shared" ca="1" si="102"/>
        <v>101.76664549980001</v>
      </c>
      <c r="CU38" s="327">
        <f t="shared" ca="1" si="102"/>
        <v>104.6310959835</v>
      </c>
      <c r="CV38" s="327">
        <f t="shared" ca="1" si="102"/>
        <v>98.191296748200003</v>
      </c>
      <c r="CW38" s="327">
        <f t="shared" ca="1" si="102"/>
        <v>98.465287143599994</v>
      </c>
      <c r="CX38" s="327">
        <f t="shared" ca="1" si="102"/>
        <v>95.055342457899997</v>
      </c>
      <c r="CY38" s="327">
        <f t="shared" ca="1" si="102"/>
        <v>102.7751090573</v>
      </c>
      <c r="CZ38" s="327">
        <f t="shared" ca="1" si="102"/>
        <v>96.552413660499994</v>
      </c>
      <c r="DA38" s="327">
        <f t="shared" ca="1" si="102"/>
        <v>97.610604854800002</v>
      </c>
      <c r="DB38" s="327">
        <f t="shared" ca="1" si="102"/>
        <v>101.41135319270001</v>
      </c>
      <c r="DC38" s="327">
        <f t="shared" ca="1" si="102"/>
        <v>100.755768699</v>
      </c>
      <c r="DD38" s="327">
        <f t="shared" ca="1" si="102"/>
        <v>104.1872183911</v>
      </c>
      <c r="DE38" s="327">
        <f t="shared" ca="1" si="102"/>
        <v>105.29839992159999</v>
      </c>
      <c r="DF38" s="327">
        <f t="shared" ca="1" si="102"/>
        <v>108.5197058535</v>
      </c>
      <c r="DG38" s="327">
        <f t="shared" ca="1" si="102"/>
        <v>114.70734044700001</v>
      </c>
      <c r="DH38" s="327">
        <f t="shared" ca="1" si="102"/>
        <v>103.1487457491</v>
      </c>
      <c r="DI38" s="327">
        <f t="shared" ca="1" si="102"/>
        <v>100.15031548659999</v>
      </c>
      <c r="DJ38" s="327">
        <f t="shared" ca="1" si="102"/>
        <v>97.083155638899996</v>
      </c>
      <c r="DK38" s="327">
        <f t="shared" ca="1" si="102"/>
        <v>104.9172316679</v>
      </c>
      <c r="DL38" s="327">
        <f t="shared" ca="1" si="102"/>
        <v>97.149413650499994</v>
      </c>
      <c r="DM38" s="327">
        <f t="shared" ca="1" si="102"/>
        <v>104.24360172119999</v>
      </c>
      <c r="DN38" s="327">
        <f t="shared" ca="1" si="102"/>
        <v>101.7636872596</v>
      </c>
      <c r="DO38" s="327">
        <f t="shared" ca="1" si="102"/>
        <v>98.427104580700004</v>
      </c>
      <c r="DP38" s="327">
        <f t="shared" ca="1" si="102"/>
        <v>100.6557492517</v>
      </c>
      <c r="DQ38" s="327">
        <f t="shared" ca="1" si="102"/>
        <v>103.07642752610001</v>
      </c>
      <c r="DR38" s="327">
        <f t="shared" ca="1" si="102"/>
        <v>108.8506567033</v>
      </c>
      <c r="DS38" s="327">
        <f t="shared" ca="1" si="102"/>
        <v>106.750252522</v>
      </c>
      <c r="DT38" s="327">
        <f t="shared" ca="1" si="102"/>
        <v>97.1248384644</v>
      </c>
      <c r="DU38" s="327">
        <f t="shared" ca="1" si="102"/>
        <v>91.207145788099993</v>
      </c>
      <c r="DV38" s="327">
        <f t="shared" ca="1" si="102"/>
        <v>88.859056530800004</v>
      </c>
      <c r="DW38" s="327">
        <f t="shared" ca="1" si="102"/>
        <v>95.951264178100004</v>
      </c>
      <c r="DX38" s="327">
        <f t="shared" ca="1" si="102"/>
        <v>85.542653625</v>
      </c>
      <c r="DY38" s="327">
        <f t="shared" ca="1" si="102"/>
        <v>100.2394992052</v>
      </c>
      <c r="DZ38" s="327">
        <f t="shared" ca="1" si="102"/>
        <v>93.928180874299997</v>
      </c>
      <c r="EA38" s="327">
        <f t="shared" ca="1" si="102"/>
        <v>90.903774089199999</v>
      </c>
      <c r="EB38" s="327">
        <f t="shared" ca="1" si="102"/>
        <v>90.920341173899999</v>
      </c>
      <c r="EC38" s="327">
        <f t="shared" ca="1" si="102"/>
        <v>87.016774998299994</v>
      </c>
      <c r="ED38" s="327">
        <f t="shared" ca="1" si="102"/>
        <v>102.16925261430001</v>
      </c>
      <c r="EE38" s="327">
        <f t="shared" ca="1" si="97"/>
        <v>99.851363631500007</v>
      </c>
      <c r="EF38" s="327">
        <f t="shared" ca="1" si="92"/>
        <v>89.4414023888</v>
      </c>
      <c r="EG38" s="327">
        <f t="shared" ca="1" si="97"/>
        <v>91.204188050699997</v>
      </c>
      <c r="EH38" s="327">
        <f t="shared" ca="1" si="92"/>
        <v>85.622596210599994</v>
      </c>
      <c r="EI38" s="327">
        <f t="shared" ca="1" si="97"/>
        <v>85.460243559999995</v>
      </c>
      <c r="EJ38" s="327">
        <f t="shared" ca="1" si="92"/>
        <v>84.464704356699997</v>
      </c>
      <c r="EK38" s="327">
        <f t="shared" ca="1" si="97"/>
        <v>88.5260985046</v>
      </c>
      <c r="EL38" s="327">
        <f t="shared" ca="1" si="92"/>
        <v>90.051964825300004</v>
      </c>
      <c r="EM38" s="327">
        <f t="shared" ca="1" si="97"/>
        <v>86.283100248300002</v>
      </c>
      <c r="EN38" s="327">
        <f t="shared" ca="1" si="92"/>
        <v>88.131233841500006</v>
      </c>
      <c r="EO38" s="327">
        <f t="shared" ca="1" si="97"/>
        <v>86.475459662099993</v>
      </c>
      <c r="EP38" s="327">
        <f t="shared" ca="1" si="92"/>
        <v>95.132032480600003</v>
      </c>
      <c r="EQ38" s="327">
        <f t="shared" ca="1" si="97"/>
        <v>99.875782290499998</v>
      </c>
      <c r="ER38" s="327">
        <f t="shared" ca="1" si="92"/>
        <v>87.828677056299995</v>
      </c>
      <c r="ES38" s="327">
        <f t="shared" ca="1" si="93"/>
        <v>83.2986772008</v>
      </c>
      <c r="ET38" s="327">
        <f t="shared" ca="1" si="93"/>
        <v>81.979678339900005</v>
      </c>
      <c r="EU38" s="327">
        <f t="shared" ca="1" si="93"/>
        <v>87.837367827600005</v>
      </c>
      <c r="EV38" s="327">
        <f t="shared" ca="1" si="93"/>
        <v>81.213036410100003</v>
      </c>
      <c r="EW38" s="327">
        <f t="shared" ca="1" si="93"/>
        <v>83.294629111999996</v>
      </c>
      <c r="EX38" s="327">
        <f t="shared" ca="1" si="93"/>
        <v>86.403975239700003</v>
      </c>
      <c r="EY38" s="327">
        <f t="shared" ca="1" si="93"/>
        <v>87.964925941600001</v>
      </c>
      <c r="EZ38" s="327">
        <f t="shared" ca="1" si="93"/>
        <v>84.559694919099996</v>
      </c>
      <c r="FA38" s="327">
        <f t="shared" ca="1" si="93"/>
        <v>80.622344867500004</v>
      </c>
      <c r="FB38" s="327">
        <f t="shared" ca="1" si="93"/>
        <v>88.681381195599997</v>
      </c>
      <c r="FC38" s="327">
        <f t="shared" ca="1" si="93"/>
        <v>93.774168779199996</v>
      </c>
      <c r="FD38" s="327">
        <f t="shared" ca="1" si="93"/>
        <v>83.293453865700002</v>
      </c>
      <c r="FE38" s="327">
        <f t="shared" ca="1" si="93"/>
        <v>0</v>
      </c>
      <c r="FF38" s="327">
        <f t="shared" ca="1" si="93"/>
        <v>0</v>
      </c>
      <c r="FG38" s="327">
        <f t="shared" ca="1" si="94"/>
        <v>0</v>
      </c>
      <c r="FH38" s="327">
        <f t="shared" ca="1" si="94"/>
        <v>0</v>
      </c>
      <c r="FI38" s="327">
        <f t="shared" ca="1" si="94"/>
        <v>0</v>
      </c>
      <c r="FJ38" s="327">
        <f t="shared" ca="1" si="94"/>
        <v>0</v>
      </c>
      <c r="FK38" s="327">
        <f t="shared" ca="1" si="94"/>
        <v>0</v>
      </c>
      <c r="FL38" s="327">
        <f t="shared" ca="1" si="94"/>
        <v>0</v>
      </c>
      <c r="FM38" s="327">
        <f t="shared" ca="1" si="94"/>
        <v>0</v>
      </c>
      <c r="FN38" s="327">
        <f t="shared" ca="1" si="94"/>
        <v>0</v>
      </c>
      <c r="FO38" s="327">
        <f t="shared" ca="1" si="94"/>
        <v>0</v>
      </c>
      <c r="FP38" s="327">
        <f t="shared" ca="1" si="94"/>
        <v>0</v>
      </c>
    </row>
    <row r="39" spans="1:172" x14ac:dyDescent="0.2">
      <c r="A39" s="485" t="s">
        <v>199</v>
      </c>
      <c r="B39" s="325" t="s">
        <v>33</v>
      </c>
      <c r="C39" s="326">
        <f>Ponderadores!B38</f>
        <v>132857.26999999999</v>
      </c>
      <c r="D39" s="325"/>
      <c r="E39" s="327">
        <f t="shared" ca="1" si="83"/>
        <v>70.670337608300002</v>
      </c>
      <c r="F39" s="327">
        <f t="shared" ca="1" si="83"/>
        <v>69.498124199299994</v>
      </c>
      <c r="G39" s="327">
        <f t="shared" ca="1" si="83"/>
        <v>71.973344021399996</v>
      </c>
      <c r="H39" s="327">
        <f t="shared" ca="1" si="103"/>
        <v>76.025253064200001</v>
      </c>
      <c r="I39" s="327">
        <f t="shared" ca="1" si="103"/>
        <v>76.230568277399996</v>
      </c>
      <c r="J39" s="327">
        <f t="shared" ca="1" si="103"/>
        <v>82.326946524500002</v>
      </c>
      <c r="K39" s="327">
        <f t="shared" ca="1" si="103"/>
        <v>74.986196579400001</v>
      </c>
      <c r="L39" s="327">
        <f t="shared" ca="1" si="103"/>
        <v>75.328310823199999</v>
      </c>
      <c r="M39" s="327">
        <f t="shared" ca="1" si="103"/>
        <v>77.130676030000004</v>
      </c>
      <c r="N39" s="327">
        <f t="shared" ca="1" si="103"/>
        <v>82.123206655100006</v>
      </c>
      <c r="O39" s="327">
        <f t="shared" ca="1" si="103"/>
        <v>74.6858804859</v>
      </c>
      <c r="P39" s="327">
        <f t="shared" ca="1" si="103"/>
        <v>69.290474828300006</v>
      </c>
      <c r="Q39" s="327">
        <f t="shared" ca="1" si="103"/>
        <v>68.624864112500006</v>
      </c>
      <c r="R39" s="327">
        <f t="shared" ca="1" si="103"/>
        <v>73.176829754400003</v>
      </c>
      <c r="S39" s="327">
        <f t="shared" ca="1" si="103"/>
        <v>80.671425860599996</v>
      </c>
      <c r="T39" s="327">
        <f t="shared" ca="1" si="103"/>
        <v>77.675214861499995</v>
      </c>
      <c r="U39" s="327">
        <f t="shared" ca="1" si="103"/>
        <v>77.059952769700004</v>
      </c>
      <c r="V39" s="327">
        <f t="shared" ca="1" si="103"/>
        <v>84.025684045199995</v>
      </c>
      <c r="W39" s="327">
        <f t="shared" ca="1" si="103"/>
        <v>81.880046514200004</v>
      </c>
      <c r="X39" s="327">
        <f t="shared" ca="1" si="103"/>
        <v>81.113686599399998</v>
      </c>
      <c r="Y39" s="327">
        <f t="shared" ca="1" si="103"/>
        <v>87.575718067699995</v>
      </c>
      <c r="Z39" s="327">
        <f t="shared" ca="1" si="103"/>
        <v>86.688496814600001</v>
      </c>
      <c r="AA39" s="327">
        <f t="shared" ca="1" si="103"/>
        <v>76.457460432700003</v>
      </c>
      <c r="AB39" s="327">
        <f t="shared" ca="1" si="103"/>
        <v>71.123993495099995</v>
      </c>
      <c r="AC39" s="327">
        <f t="shared" ca="1" si="103"/>
        <v>71.7398623335</v>
      </c>
      <c r="AD39" s="327">
        <f t="shared" ca="1" si="103"/>
        <v>75.210399268299994</v>
      </c>
      <c r="AE39" s="327">
        <f t="shared" ca="1" si="103"/>
        <v>85.260698974899995</v>
      </c>
      <c r="AF39" s="327">
        <f t="shared" ca="1" si="103"/>
        <v>80.567751429300003</v>
      </c>
      <c r="AG39" s="327">
        <f t="shared" ca="1" si="103"/>
        <v>80.258756479200002</v>
      </c>
      <c r="AH39" s="327">
        <f t="shared" ca="1" si="103"/>
        <v>89.663823995599998</v>
      </c>
      <c r="AI39" s="327">
        <f t="shared" ca="1" si="103"/>
        <v>85.907362363199994</v>
      </c>
      <c r="AJ39" s="327">
        <f t="shared" ca="1" si="103"/>
        <v>85.455610766199996</v>
      </c>
      <c r="AK39" s="327">
        <f t="shared" ca="1" si="103"/>
        <v>90.211659746500004</v>
      </c>
      <c r="AL39" s="327">
        <f t="shared" ca="1" si="103"/>
        <v>89.784563340700004</v>
      </c>
      <c r="AM39" s="327">
        <f t="shared" ca="1" si="103"/>
        <v>81.498856604699995</v>
      </c>
      <c r="AN39" s="327">
        <f t="shared" ca="1" si="103"/>
        <v>80.058183192900003</v>
      </c>
      <c r="AO39" s="327">
        <f t="shared" ca="1" si="103"/>
        <v>80.001627356900002</v>
      </c>
      <c r="AP39" s="327">
        <f t="shared" ca="1" si="103"/>
        <v>88.707714748100003</v>
      </c>
      <c r="AQ39" s="327">
        <f t="shared" ca="1" si="103"/>
        <v>93.378323202700003</v>
      </c>
      <c r="AR39" s="327">
        <f t="shared" ca="1" si="103"/>
        <v>92.248269545200003</v>
      </c>
      <c r="AS39" s="327">
        <f t="shared" ca="1" si="103"/>
        <v>90.549327903299996</v>
      </c>
      <c r="AT39" s="327">
        <f t="shared" ca="1" si="103"/>
        <v>96.105608628900001</v>
      </c>
      <c r="AU39" s="327">
        <f t="shared" ca="1" si="103"/>
        <v>90.018725266199993</v>
      </c>
      <c r="AV39" s="327">
        <f t="shared" ca="1" si="103"/>
        <v>93.941045219900005</v>
      </c>
      <c r="AW39" s="327">
        <f t="shared" ca="1" si="103"/>
        <v>96.232721381600001</v>
      </c>
      <c r="AX39" s="327">
        <f t="shared" ca="1" si="103"/>
        <v>97.198849217299994</v>
      </c>
      <c r="AY39" s="327">
        <f t="shared" ca="1" si="103"/>
        <v>90.407465997800003</v>
      </c>
      <c r="AZ39" s="327">
        <f t="shared" ca="1" si="103"/>
        <v>81.918884187200007</v>
      </c>
      <c r="BA39" s="327">
        <f t="shared" ca="1" si="103"/>
        <v>88.324695664199993</v>
      </c>
      <c r="BB39" s="327">
        <f t="shared" ca="1" si="103"/>
        <v>87.670262560500007</v>
      </c>
      <c r="BC39" s="327">
        <f t="shared" ca="1" si="103"/>
        <v>100.429078749</v>
      </c>
      <c r="BD39" s="327">
        <f t="shared" ca="1" si="103"/>
        <v>91.105740712499994</v>
      </c>
      <c r="BE39" s="327">
        <f t="shared" ca="1" si="103"/>
        <v>96.572432179800003</v>
      </c>
      <c r="BF39" s="327">
        <f t="shared" ca="1" si="103"/>
        <v>99.551121967399993</v>
      </c>
      <c r="BG39" s="327">
        <f t="shared" ca="1" si="103"/>
        <v>92.025408173700001</v>
      </c>
      <c r="BH39" s="327">
        <f t="shared" ca="1" si="103"/>
        <v>96.890656719600003</v>
      </c>
      <c r="BI39" s="327">
        <f t="shared" ca="1" si="103"/>
        <v>101.8034208951</v>
      </c>
      <c r="BJ39" s="327">
        <f t="shared" ca="1" si="103"/>
        <v>102.8242149371</v>
      </c>
      <c r="BK39" s="327">
        <f t="shared" ca="1" si="103"/>
        <v>96.022736081000005</v>
      </c>
      <c r="BL39" s="327">
        <f t="shared" ca="1" si="103"/>
        <v>90.116035264499999</v>
      </c>
      <c r="BM39" s="327">
        <f t="shared" ca="1" si="103"/>
        <v>91.1503819574</v>
      </c>
      <c r="BN39" s="327">
        <f t="shared" ca="1" si="103"/>
        <v>91.787025980999999</v>
      </c>
      <c r="BO39" s="327">
        <f t="shared" ca="1" si="103"/>
        <v>102.1744982555</v>
      </c>
      <c r="BP39" s="327">
        <f t="shared" ca="1" si="103"/>
        <v>100.29518281759999</v>
      </c>
      <c r="BQ39" s="327">
        <f t="shared" ca="1" si="103"/>
        <v>98.653386754600007</v>
      </c>
      <c r="BR39" s="327">
        <f t="shared" ca="1" si="103"/>
        <v>105.08151174770001</v>
      </c>
      <c r="BS39" s="327">
        <f t="shared" ca="1" si="103"/>
        <v>100.8552084307</v>
      </c>
      <c r="BT39" s="327">
        <f t="shared" ca="1" si="102"/>
        <v>105.11215820770001</v>
      </c>
      <c r="BU39" s="327">
        <f t="shared" ca="1" si="102"/>
        <v>103.7305331284</v>
      </c>
      <c r="BV39" s="327">
        <f t="shared" ca="1" si="102"/>
        <v>109.9679721441</v>
      </c>
      <c r="BW39" s="327">
        <f t="shared" ca="1" si="102"/>
        <v>97.362816206700003</v>
      </c>
      <c r="BX39" s="327">
        <f t="shared" ca="1" si="102"/>
        <v>93.829324368599998</v>
      </c>
      <c r="BY39" s="327">
        <f t="shared" ca="1" si="102"/>
        <v>90.940170712799997</v>
      </c>
      <c r="BZ39" s="327">
        <f t="shared" ca="1" si="102"/>
        <v>93.003008155299995</v>
      </c>
      <c r="CA39" s="327">
        <f t="shared" ca="1" si="102"/>
        <v>106.5048257065</v>
      </c>
      <c r="CB39" s="327">
        <f t="shared" ca="1" si="102"/>
        <v>97.367810491</v>
      </c>
      <c r="CC39" s="327">
        <f t="shared" ca="1" si="102"/>
        <v>91.768769808900004</v>
      </c>
      <c r="CD39" s="327">
        <f t="shared" ca="1" si="102"/>
        <v>98.414457273899998</v>
      </c>
      <c r="CE39" s="327">
        <f t="shared" ca="1" si="102"/>
        <v>95.524708670999999</v>
      </c>
      <c r="CF39" s="327">
        <f t="shared" ca="1" si="102"/>
        <v>102.010499674</v>
      </c>
      <c r="CG39" s="327">
        <f t="shared" ca="1" si="102"/>
        <v>100.7110143383</v>
      </c>
      <c r="CH39" s="327">
        <f t="shared" ca="1" si="102"/>
        <v>107.8044036254</v>
      </c>
      <c r="CI39" s="327">
        <f t="shared" ca="1" si="102"/>
        <v>97.817428532500003</v>
      </c>
      <c r="CJ39" s="327">
        <f t="shared" ca="1" si="102"/>
        <v>92.382953459199996</v>
      </c>
      <c r="CK39" s="327">
        <f t="shared" ca="1" si="102"/>
        <v>89.510578214700004</v>
      </c>
      <c r="CL39" s="327">
        <f t="shared" ca="1" si="102"/>
        <v>92.693593095200001</v>
      </c>
      <c r="CM39" s="327">
        <f t="shared" ca="1" si="102"/>
        <v>96.881259244999995</v>
      </c>
      <c r="CN39" s="327">
        <f t="shared" ca="1" si="102"/>
        <v>69.869682091900003</v>
      </c>
      <c r="CO39" s="327">
        <f t="shared" ca="1" si="102"/>
        <v>69.3967232878</v>
      </c>
      <c r="CP39" s="327">
        <f t="shared" ca="1" si="102"/>
        <v>86.351458904200001</v>
      </c>
      <c r="CQ39" s="327">
        <f t="shared" ca="1" si="102"/>
        <v>88.127325202799994</v>
      </c>
      <c r="CR39" s="327">
        <f t="shared" ca="1" si="102"/>
        <v>96.821056495600004</v>
      </c>
      <c r="CS39" s="327">
        <f t="shared" ca="1" si="102"/>
        <v>100.0982957737</v>
      </c>
      <c r="CT39" s="327">
        <f t="shared" ca="1" si="102"/>
        <v>109.2994171125</v>
      </c>
      <c r="CU39" s="327">
        <f t="shared" ca="1" si="102"/>
        <v>102.8846818562</v>
      </c>
      <c r="CV39" s="327">
        <f t="shared" ca="1" si="102"/>
        <v>95.489381723299999</v>
      </c>
      <c r="CW39" s="327">
        <f t="shared" ca="1" si="102"/>
        <v>91.934028555899999</v>
      </c>
      <c r="CX39" s="327">
        <f t="shared" ca="1" si="102"/>
        <v>91.439379782299994</v>
      </c>
      <c r="CY39" s="327">
        <f t="shared" ca="1" si="102"/>
        <v>101.1950687914</v>
      </c>
      <c r="CZ39" s="327">
        <f t="shared" ca="1" si="102"/>
        <v>94.514560213600006</v>
      </c>
      <c r="DA39" s="327">
        <f t="shared" ca="1" si="102"/>
        <v>106.0299448303</v>
      </c>
      <c r="DB39" s="327">
        <f t="shared" ca="1" si="102"/>
        <v>107.4559941035</v>
      </c>
      <c r="DC39" s="327">
        <f t="shared" ca="1" si="102"/>
        <v>104.32356349219999</v>
      </c>
      <c r="DD39" s="327">
        <f t="shared" ca="1" si="102"/>
        <v>107.111597257</v>
      </c>
      <c r="DE39" s="327">
        <f t="shared" ca="1" si="102"/>
        <v>103.4236555073</v>
      </c>
      <c r="DF39" s="327">
        <f t="shared" ca="1" si="102"/>
        <v>109.30186006860001</v>
      </c>
      <c r="DG39" s="327">
        <f t="shared" ca="1" si="102"/>
        <v>111.9149680909</v>
      </c>
      <c r="DH39" s="327">
        <f t="shared" ca="1" si="102"/>
        <v>100.15497755209999</v>
      </c>
      <c r="DI39" s="327">
        <f t="shared" ca="1" si="102"/>
        <v>95.996859623800006</v>
      </c>
      <c r="DJ39" s="327">
        <f t="shared" ca="1" si="102"/>
        <v>97.313441753600003</v>
      </c>
      <c r="DK39" s="327">
        <f t="shared" ca="1" si="102"/>
        <v>107.2498237695</v>
      </c>
      <c r="DL39" s="327">
        <f t="shared" ca="1" si="102"/>
        <v>105.1860917753</v>
      </c>
      <c r="DM39" s="327">
        <f t="shared" ca="1" si="102"/>
        <v>104.43664546710001</v>
      </c>
      <c r="DN39" s="327">
        <f t="shared" ca="1" si="102"/>
        <v>106.70187803420001</v>
      </c>
      <c r="DO39" s="327">
        <f t="shared" ca="1" si="102"/>
        <v>105.5716764629</v>
      </c>
      <c r="DP39" s="327">
        <f t="shared" ca="1" si="102"/>
        <v>107.63894803620001</v>
      </c>
      <c r="DQ39" s="327">
        <f t="shared" ca="1" si="102"/>
        <v>106.12726068809999</v>
      </c>
      <c r="DR39" s="327">
        <f t="shared" ca="1" si="102"/>
        <v>112.5144657436</v>
      </c>
      <c r="DS39" s="327">
        <f t="shared" ca="1" si="102"/>
        <v>108.7758447675</v>
      </c>
      <c r="DT39" s="327">
        <f t="shared" ca="1" si="102"/>
        <v>101.7219284808</v>
      </c>
      <c r="DU39" s="327">
        <f t="shared" ca="1" si="102"/>
        <v>102.0263440719</v>
      </c>
      <c r="DV39" s="327">
        <f t="shared" ca="1" si="102"/>
        <v>99.1876635558</v>
      </c>
      <c r="DW39" s="327">
        <f t="shared" ca="1" si="102"/>
        <v>108.8570882337</v>
      </c>
      <c r="DX39" s="327">
        <f t="shared" ca="1" si="102"/>
        <v>100.49293797120001</v>
      </c>
      <c r="DY39" s="327">
        <f t="shared" ca="1" si="102"/>
        <v>104.8229405331</v>
      </c>
      <c r="DZ39" s="327">
        <f t="shared" ca="1" si="102"/>
        <v>104.4217409318</v>
      </c>
      <c r="EA39" s="327">
        <f t="shared" ca="1" si="102"/>
        <v>103.8592704842</v>
      </c>
      <c r="EB39" s="327">
        <f t="shared" ca="1" si="102"/>
        <v>103.9746552714</v>
      </c>
      <c r="EC39" s="327">
        <f t="shared" ca="1" si="102"/>
        <v>103.8954046051</v>
      </c>
      <c r="ED39" s="327">
        <f t="shared" ca="1" si="102"/>
        <v>107.4615537352</v>
      </c>
      <c r="EE39" s="327">
        <f t="shared" ca="1" si="97"/>
        <v>104.5918296385</v>
      </c>
      <c r="EF39" s="327">
        <f t="shared" ca="1" si="97"/>
        <v>102.9001871208</v>
      </c>
      <c r="EG39" s="327">
        <f t="shared" ca="1" si="97"/>
        <v>103.90911601160001</v>
      </c>
      <c r="EH39" s="327">
        <f t="shared" ca="1" si="97"/>
        <v>101.7835931565</v>
      </c>
      <c r="EI39" s="327">
        <f t="shared" ca="1" si="97"/>
        <v>108.0821304454</v>
      </c>
      <c r="EJ39" s="327">
        <f t="shared" ca="1" si="97"/>
        <v>106.8058619544</v>
      </c>
      <c r="EK39" s="327">
        <f t="shared" ca="1" si="97"/>
        <v>106.3153186304</v>
      </c>
      <c r="EL39" s="327">
        <f t="shared" ca="1" si="97"/>
        <v>110.2018270943</v>
      </c>
      <c r="EM39" s="327">
        <f t="shared" ca="1" si="97"/>
        <v>105.5068850036</v>
      </c>
      <c r="EN39" s="327">
        <f t="shared" ca="1" si="97"/>
        <v>109.6048457659</v>
      </c>
      <c r="EO39" s="327">
        <f t="shared" ca="1" si="97"/>
        <v>107.99953909120001</v>
      </c>
      <c r="EP39" s="327">
        <f t="shared" ca="1" si="97"/>
        <v>137.00311918470001</v>
      </c>
      <c r="EQ39" s="327">
        <f t="shared" ca="1" si="97"/>
        <v>133.37583429239999</v>
      </c>
      <c r="ER39" s="327">
        <f t="shared" ca="1" si="97"/>
        <v>138.1285859736</v>
      </c>
      <c r="ES39" s="327">
        <f t="shared" ca="1" si="97"/>
        <v>123.6737124678</v>
      </c>
      <c r="ET39" s="327">
        <f t="shared" ca="1" si="97"/>
        <v>136.62334804010001</v>
      </c>
      <c r="EU39" s="327">
        <f t="shared" ref="ES39:FH40" ca="1" si="104">+INDIRECT("DatosOri!"&amp;$A39&amp;EU$1)</f>
        <v>162.35956123130001</v>
      </c>
      <c r="EV39" s="327">
        <f t="shared" ca="1" si="104"/>
        <v>147.95197425559999</v>
      </c>
      <c r="EW39" s="327">
        <f t="shared" ca="1" si="104"/>
        <v>137.54006116939999</v>
      </c>
      <c r="EX39" s="327">
        <f t="shared" ca="1" si="104"/>
        <v>135.00087629929999</v>
      </c>
      <c r="EY39" s="327">
        <f t="shared" ca="1" si="104"/>
        <v>127.3761990775</v>
      </c>
      <c r="EZ39" s="327">
        <f t="shared" ca="1" si="104"/>
        <v>136.21279570780001</v>
      </c>
      <c r="FA39" s="327">
        <f t="shared" ca="1" si="104"/>
        <v>134.82315734880001</v>
      </c>
      <c r="FB39" s="327">
        <f t="shared" ca="1" si="104"/>
        <v>146.4285247782</v>
      </c>
      <c r="FC39" s="327">
        <f t="shared" ca="1" si="104"/>
        <v>131.5475200061</v>
      </c>
      <c r="FD39" s="327">
        <f t="shared" ca="1" si="104"/>
        <v>132.83450397129999</v>
      </c>
      <c r="FE39" s="327">
        <f t="shared" ca="1" si="104"/>
        <v>0</v>
      </c>
      <c r="FF39" s="327">
        <f t="shared" ca="1" si="104"/>
        <v>0</v>
      </c>
      <c r="FG39" s="327">
        <f t="shared" ca="1" si="104"/>
        <v>0</v>
      </c>
      <c r="FH39" s="327">
        <f t="shared" ca="1" si="104"/>
        <v>0</v>
      </c>
      <c r="FI39" s="327">
        <f t="shared" ref="FG39:FP40" ca="1" si="105">+INDIRECT("DatosOri!"&amp;$A39&amp;FI$1)</f>
        <v>0</v>
      </c>
      <c r="FJ39" s="327">
        <f t="shared" ca="1" si="105"/>
        <v>0</v>
      </c>
      <c r="FK39" s="327">
        <f t="shared" ca="1" si="105"/>
        <v>0</v>
      </c>
      <c r="FL39" s="327">
        <f t="shared" ca="1" si="105"/>
        <v>0</v>
      </c>
      <c r="FM39" s="327">
        <f t="shared" ca="1" si="105"/>
        <v>0</v>
      </c>
      <c r="FN39" s="327">
        <f t="shared" ca="1" si="105"/>
        <v>0</v>
      </c>
      <c r="FO39" s="327">
        <f t="shared" ca="1" si="105"/>
        <v>0</v>
      </c>
      <c r="FP39" s="327">
        <f t="shared" ca="1" si="105"/>
        <v>0</v>
      </c>
    </row>
    <row r="40" spans="1:172" s="317" customFormat="1" x14ac:dyDescent="0.2">
      <c r="A40" s="487" t="s">
        <v>200</v>
      </c>
      <c r="B40" s="334" t="s">
        <v>34</v>
      </c>
      <c r="C40" s="335">
        <f>Ponderadores!C17</f>
        <v>3712615.6409999994</v>
      </c>
      <c r="D40" s="334"/>
      <c r="E40" s="336">
        <f t="shared" ca="1" si="83"/>
        <v>92.713662181200391</v>
      </c>
      <c r="F40" s="336">
        <f t="shared" ca="1" si="83"/>
        <v>90.07108571731365</v>
      </c>
      <c r="G40" s="336">
        <f t="shared" ca="1" si="83"/>
        <v>93.088498042926076</v>
      </c>
      <c r="H40" s="336">
        <f t="shared" ca="1" si="103"/>
        <v>96.498354958381526</v>
      </c>
      <c r="I40" s="336">
        <f t="shared" ca="1" si="103"/>
        <v>97.08382722052653</v>
      </c>
      <c r="J40" s="336">
        <f t="shared" ca="1" si="103"/>
        <v>93.574873840068918</v>
      </c>
      <c r="K40" s="336">
        <f t="shared" ca="1" si="103"/>
        <v>95.854674270632657</v>
      </c>
      <c r="L40" s="336">
        <f t="shared" ca="1" si="103"/>
        <v>96.100422647583727</v>
      </c>
      <c r="M40" s="336">
        <f t="shared" ca="1" si="103"/>
        <v>91.279546779554238</v>
      </c>
      <c r="N40" s="336">
        <f t="shared" ca="1" si="103"/>
        <v>97.536843750153182</v>
      </c>
      <c r="O40" s="336">
        <f t="shared" ca="1" si="103"/>
        <v>92.815734063384113</v>
      </c>
      <c r="P40" s="336">
        <f t="shared" ca="1" si="103"/>
        <v>90.188300646293754</v>
      </c>
      <c r="Q40" s="336">
        <f t="shared" ca="1" si="103"/>
        <v>93.501688576796525</v>
      </c>
      <c r="R40" s="336">
        <f t="shared" ca="1" si="103"/>
        <v>89.799440292214499</v>
      </c>
      <c r="S40" s="336">
        <f t="shared" ca="1" si="103"/>
        <v>99.415708067558711</v>
      </c>
      <c r="T40" s="336">
        <f t="shared" ca="1" si="103"/>
        <v>96.105091164712661</v>
      </c>
      <c r="U40" s="336">
        <f t="shared" ca="1" si="103"/>
        <v>98.281511336148213</v>
      </c>
      <c r="V40" s="336">
        <f t="shared" ca="1" si="103"/>
        <v>96.830036207845822</v>
      </c>
      <c r="W40" s="336">
        <f t="shared" ca="1" si="103"/>
        <v>99.399389372222117</v>
      </c>
      <c r="X40" s="336">
        <f t="shared" ca="1" si="103"/>
        <v>96.017260731607593</v>
      </c>
      <c r="Y40" s="336">
        <f t="shared" ca="1" si="103"/>
        <v>95.626017858953986</v>
      </c>
      <c r="Z40" s="336">
        <f t="shared" ca="1" si="103"/>
        <v>100.24036114350648</v>
      </c>
      <c r="AA40" s="336">
        <f t="shared" ca="1" si="103"/>
        <v>95.469904047872035</v>
      </c>
      <c r="AB40" s="336">
        <f t="shared" ca="1" si="103"/>
        <v>94.472368128322501</v>
      </c>
      <c r="AC40" s="336">
        <f t="shared" ca="1" si="103"/>
        <v>95.316790963423472</v>
      </c>
      <c r="AD40" s="336">
        <f t="shared" ca="1" si="103"/>
        <v>94.181008974059111</v>
      </c>
      <c r="AE40" s="336">
        <f t="shared" ca="1" si="103"/>
        <v>100.97554256794126</v>
      </c>
      <c r="AF40" s="336">
        <f t="shared" ca="1" si="103"/>
        <v>96.778005997317848</v>
      </c>
      <c r="AG40" s="336">
        <f t="shared" ca="1" si="103"/>
        <v>98.623314643192117</v>
      </c>
      <c r="AH40" s="336">
        <f t="shared" ca="1" si="103"/>
        <v>98.966289786517791</v>
      </c>
      <c r="AI40" s="336">
        <f t="shared" ca="1" si="103"/>
        <v>101.2707167299438</v>
      </c>
      <c r="AJ40" s="336">
        <f t="shared" ca="1" si="103"/>
        <v>99.25622868879644</v>
      </c>
      <c r="AK40" s="336">
        <f t="shared" ca="1" si="103"/>
        <v>99.863296963579302</v>
      </c>
      <c r="AL40" s="336">
        <f t="shared" ca="1" si="103"/>
        <v>103.47718258018482</v>
      </c>
      <c r="AM40" s="336">
        <f t="shared" ca="1" si="103"/>
        <v>97.227071739274351</v>
      </c>
      <c r="AN40" s="336">
        <f t="shared" ca="1" si="103"/>
        <v>96.303700428649861</v>
      </c>
      <c r="AO40" s="336">
        <f t="shared" ca="1" si="103"/>
        <v>96.511562261735975</v>
      </c>
      <c r="AP40" s="336">
        <f t="shared" ca="1" si="103"/>
        <v>97.834245592550957</v>
      </c>
      <c r="AQ40" s="336">
        <f t="shared" ca="1" si="103"/>
        <v>100.85793745619978</v>
      </c>
      <c r="AR40" s="336">
        <f t="shared" ca="1" si="103"/>
        <v>101.26731990389851</v>
      </c>
      <c r="AS40" s="336">
        <f t="shared" ca="1" si="103"/>
        <v>100.40296340785831</v>
      </c>
      <c r="AT40" s="336">
        <f t="shared" ca="1" si="103"/>
        <v>100.39603933958327</v>
      </c>
      <c r="AU40" s="336">
        <f t="shared" ca="1" si="103"/>
        <v>98.989829085496439</v>
      </c>
      <c r="AV40" s="336">
        <f t="shared" ca="1" si="103"/>
        <v>101.21674558581988</v>
      </c>
      <c r="AW40" s="336">
        <f t="shared" ca="1" si="103"/>
        <v>97.487221607484798</v>
      </c>
      <c r="AX40" s="336">
        <f t="shared" ca="1" si="103"/>
        <v>99.976760627164154</v>
      </c>
      <c r="AY40" s="336">
        <f t="shared" ca="1" si="103"/>
        <v>99.808261064417891</v>
      </c>
      <c r="AZ40" s="336">
        <f t="shared" ca="1" si="103"/>
        <v>96.829038453858175</v>
      </c>
      <c r="BA40" s="336">
        <f t="shared" ca="1" si="103"/>
        <v>99.255212065975357</v>
      </c>
      <c r="BB40" s="336">
        <f t="shared" ca="1" si="103"/>
        <v>97.138724465475946</v>
      </c>
      <c r="BC40" s="336">
        <f t="shared" ca="1" si="103"/>
        <v>106.54458968482163</v>
      </c>
      <c r="BD40" s="336">
        <f t="shared" ca="1" si="103"/>
        <v>97.882091280684776</v>
      </c>
      <c r="BE40" s="336">
        <f t="shared" ca="1" si="103"/>
        <v>102.78247596986269</v>
      </c>
      <c r="BF40" s="336">
        <f t="shared" ca="1" si="103"/>
        <v>101.31800749973222</v>
      </c>
      <c r="BG40" s="336">
        <f t="shared" ca="1" si="103"/>
        <v>98.975876784458919</v>
      </c>
      <c r="BH40" s="336">
        <f t="shared" ca="1" si="103"/>
        <v>102.2143749216241</v>
      </c>
      <c r="BI40" s="336">
        <f t="shared" ca="1" si="103"/>
        <v>96.420628327463561</v>
      </c>
      <c r="BJ40" s="336">
        <f t="shared" ca="1" si="103"/>
        <v>99.878400330164922</v>
      </c>
      <c r="BK40" s="336">
        <f t="shared" ca="1" si="103"/>
        <v>99.739827836215639</v>
      </c>
      <c r="BL40" s="336">
        <f t="shared" ca="1" si="103"/>
        <v>95.371720139693807</v>
      </c>
      <c r="BM40" s="336">
        <f t="shared" ca="1" si="103"/>
        <v>98.883993287153217</v>
      </c>
      <c r="BN40" s="336">
        <f t="shared" ca="1" si="103"/>
        <v>94.521617719220387</v>
      </c>
      <c r="BO40" s="336">
        <f t="shared" ca="1" si="103"/>
        <v>101.98730039039435</v>
      </c>
      <c r="BP40" s="336">
        <f t="shared" ca="1" si="103"/>
        <v>101.79797157205982</v>
      </c>
      <c r="BQ40" s="336">
        <f t="shared" ca="1" si="103"/>
        <v>103.35763575536495</v>
      </c>
      <c r="BR40" s="336">
        <f t="shared" ca="1" si="103"/>
        <v>101.88927021081238</v>
      </c>
      <c r="BS40" s="336">
        <f t="shared" ref="BS40:EF40" ca="1" si="106">+INDIRECT("DatosOri!"&amp;$A40&amp;BS$1)</f>
        <v>100.14662187573778</v>
      </c>
      <c r="BT40" s="336">
        <f t="shared" ca="1" si="106"/>
        <v>103.59746931268002</v>
      </c>
      <c r="BU40" s="336">
        <f t="shared" ca="1" si="106"/>
        <v>98.171856369495558</v>
      </c>
      <c r="BV40" s="336">
        <f t="shared" ca="1" si="106"/>
        <v>101.85012177061584</v>
      </c>
      <c r="BW40" s="336">
        <f t="shared" ca="1" si="106"/>
        <v>100.01298320546817</v>
      </c>
      <c r="BX40" s="336">
        <f t="shared" ca="1" si="106"/>
        <v>93.783158531160439</v>
      </c>
      <c r="BY40" s="336">
        <f t="shared" ca="1" si="106"/>
        <v>98.627862886551441</v>
      </c>
      <c r="BZ40" s="336">
        <f t="shared" ca="1" si="106"/>
        <v>96.59912718755163</v>
      </c>
      <c r="CA40" s="336">
        <f t="shared" ca="1" si="106"/>
        <v>103.9280475141354</v>
      </c>
      <c r="CB40" s="336">
        <f t="shared" ca="1" si="106"/>
        <v>99.365130485953443</v>
      </c>
      <c r="CC40" s="336">
        <f t="shared" ca="1" si="106"/>
        <v>102.95534243420136</v>
      </c>
      <c r="CD40" s="336">
        <f t="shared" ca="1" si="106"/>
        <v>100.07230353999209</v>
      </c>
      <c r="CE40" s="336">
        <f t="shared" ca="1" si="106"/>
        <v>101.98576121034282</v>
      </c>
      <c r="CF40" s="336">
        <f t="shared" ca="1" si="106"/>
        <v>102.7157513534851</v>
      </c>
      <c r="CG40" s="336">
        <f t="shared" ca="1" si="106"/>
        <v>97.76921386236738</v>
      </c>
      <c r="CH40" s="336">
        <f t="shared" ca="1" si="106"/>
        <v>101.58395240835134</v>
      </c>
      <c r="CI40" s="336">
        <f t="shared" ca="1" si="106"/>
        <v>97.343768486007292</v>
      </c>
      <c r="CJ40" s="336">
        <f t="shared" ca="1" si="106"/>
        <v>93.750135675631697</v>
      </c>
      <c r="CK40" s="336">
        <f t="shared" ca="1" si="106"/>
        <v>97.964322824861753</v>
      </c>
      <c r="CL40" s="336">
        <f t="shared" ca="1" si="106"/>
        <v>94.887943219172513</v>
      </c>
      <c r="CM40" s="336">
        <f t="shared" ca="1" si="106"/>
        <v>101.913307100399</v>
      </c>
      <c r="CN40" s="336">
        <f t="shared" ca="1" si="106"/>
        <v>83.722628614328542</v>
      </c>
      <c r="CO40" s="336">
        <f t="shared" ca="1" si="106"/>
        <v>83.341952527590664</v>
      </c>
      <c r="CP40" s="336">
        <f t="shared" ca="1" si="106"/>
        <v>91.135272783488801</v>
      </c>
      <c r="CQ40" s="336">
        <f t="shared" ca="1" si="106"/>
        <v>94.251453800583491</v>
      </c>
      <c r="CR40" s="336">
        <f t="shared" ca="1" si="106"/>
        <v>96.57125988861965</v>
      </c>
      <c r="CS40" s="336">
        <f t="shared" ca="1" si="106"/>
        <v>97.745558123867525</v>
      </c>
      <c r="CT40" s="336">
        <f t="shared" ca="1" si="106"/>
        <v>101.19957482712225</v>
      </c>
      <c r="CU40" s="336">
        <f t="shared" ca="1" si="106"/>
        <v>98.205054261045788</v>
      </c>
      <c r="CV40" s="336">
        <f t="shared" ca="1" si="106"/>
        <v>98.083699717538437</v>
      </c>
      <c r="CW40" s="336">
        <f t="shared" ca="1" si="106"/>
        <v>99.515734367136687</v>
      </c>
      <c r="CX40" s="336">
        <f t="shared" ca="1" si="106"/>
        <v>96.341078077231018</v>
      </c>
      <c r="CY40" s="336">
        <f t="shared" ca="1" si="106"/>
        <v>107.98966142566503</v>
      </c>
      <c r="CZ40" s="336">
        <f t="shared" ca="1" si="106"/>
        <v>102.10981892382732</v>
      </c>
      <c r="DA40" s="336">
        <f t="shared" ca="1" si="106"/>
        <v>102.97621425816743</v>
      </c>
      <c r="DB40" s="336">
        <f t="shared" ca="1" si="106"/>
        <v>103.68571170522124</v>
      </c>
      <c r="DC40" s="336">
        <f t="shared" ca="1" si="106"/>
        <v>104.89349776502759</v>
      </c>
      <c r="DD40" s="336">
        <f t="shared" ca="1" si="106"/>
        <v>105.00326679465516</v>
      </c>
      <c r="DE40" s="336">
        <f t="shared" ca="1" si="106"/>
        <v>101.60255624656669</v>
      </c>
      <c r="DF40" s="336">
        <f t="shared" ca="1" si="106"/>
        <v>105.61610963264863</v>
      </c>
      <c r="DG40" s="336">
        <f t="shared" ca="1" si="106"/>
        <v>105.0212542859516</v>
      </c>
      <c r="DH40" s="336">
        <f t="shared" ca="1" si="106"/>
        <v>102.24336256974325</v>
      </c>
      <c r="DI40" s="336">
        <f t="shared" ca="1" si="106"/>
        <v>103.35373571700337</v>
      </c>
      <c r="DJ40" s="336">
        <f t="shared" ca="1" si="106"/>
        <v>102.60891418913093</v>
      </c>
      <c r="DK40" s="336">
        <f t="shared" ca="1" si="106"/>
        <v>112.00139012953044</v>
      </c>
      <c r="DL40" s="336">
        <f t="shared" ca="1" si="106"/>
        <v>107.42783082879122</v>
      </c>
      <c r="DM40" s="336">
        <f t="shared" ca="1" si="106"/>
        <v>109.53408297153297</v>
      </c>
      <c r="DN40" s="336">
        <f t="shared" ca="1" si="106"/>
        <v>107.3903383834507</v>
      </c>
      <c r="DO40" s="336">
        <f t="shared" ca="1" si="106"/>
        <v>108.11360064670725</v>
      </c>
      <c r="DP40" s="336">
        <f t="shared" ca="1" si="106"/>
        <v>109.88970894669555</v>
      </c>
      <c r="DQ40" s="336">
        <f t="shared" ca="1" si="106"/>
        <v>105.63567544835551</v>
      </c>
      <c r="DR40" s="336">
        <f t="shared" ca="1" si="106"/>
        <v>109.40981885439773</v>
      </c>
      <c r="DS40" s="336">
        <f t="shared" ca="1" si="106"/>
        <v>108.62643924033277</v>
      </c>
      <c r="DT40" s="336">
        <f t="shared" ca="1" si="106"/>
        <v>105.10308744863333</v>
      </c>
      <c r="DU40" s="336">
        <f t="shared" ca="1" si="106"/>
        <v>106.20634020227494</v>
      </c>
      <c r="DV40" s="336">
        <f t="shared" ca="1" si="106"/>
        <v>103.04020230587042</v>
      </c>
      <c r="DW40" s="336">
        <f t="shared" ca="1" si="106"/>
        <v>112.31919664794667</v>
      </c>
      <c r="DX40" s="336">
        <f t="shared" ca="1" si="106"/>
        <v>105.24191765862243</v>
      </c>
      <c r="DY40" s="336">
        <f t="shared" ca="1" si="106"/>
        <v>108.29388450920358</v>
      </c>
      <c r="DZ40" s="336">
        <f t="shared" ca="1" si="106"/>
        <v>107.07700578726894</v>
      </c>
      <c r="EA40" s="336">
        <f t="shared" ca="1" si="106"/>
        <v>106.53162811534091</v>
      </c>
      <c r="EB40" s="336">
        <f t="shared" ca="1" si="106"/>
        <v>109.35448096624307</v>
      </c>
      <c r="EC40" s="336">
        <f t="shared" ca="1" si="106"/>
        <v>104.72779017369668</v>
      </c>
      <c r="ED40" s="336">
        <f t="shared" ca="1" si="106"/>
        <v>107.62619229531506</v>
      </c>
      <c r="EE40" s="336">
        <f t="shared" ca="1" si="97"/>
        <v>106.71373195732835</v>
      </c>
      <c r="EF40" s="336">
        <f t="shared" ca="1" si="106"/>
        <v>103.17349322246402</v>
      </c>
      <c r="EG40" s="336">
        <f t="shared" ca="1" si="97"/>
        <v>106.43521729367302</v>
      </c>
      <c r="EH40" s="336">
        <f t="shared" ca="1" si="97"/>
        <v>103.67283697109475</v>
      </c>
      <c r="EI40" s="336">
        <f t="shared" ca="1" si="97"/>
        <v>108.5362438345657</v>
      </c>
      <c r="EJ40" s="336">
        <f t="shared" ca="1" si="97"/>
        <v>108.71974548701317</v>
      </c>
      <c r="EK40" s="336">
        <f t="shared" ca="1" si="97"/>
        <v>107.56977360095709</v>
      </c>
      <c r="EL40" s="336">
        <f t="shared" ca="1" si="97"/>
        <v>105.40795641820789</v>
      </c>
      <c r="EM40" s="336">
        <f t="shared" ca="1" si="97"/>
        <v>108.25291837556203</v>
      </c>
      <c r="EN40" s="336">
        <f t="shared" ca="1" si="97"/>
        <v>108.50414953711575</v>
      </c>
      <c r="EO40" s="336">
        <f t="shared" ca="1" si="97"/>
        <v>105.09790987347388</v>
      </c>
      <c r="EP40" s="336">
        <f t="shared" ca="1" si="97"/>
        <v>109.78197167558871</v>
      </c>
      <c r="EQ40" s="336">
        <f t="shared" ca="1" si="97"/>
        <v>105.90948370808145</v>
      </c>
      <c r="ER40" s="336">
        <f t="shared" ca="1" si="97"/>
        <v>102.75784461129192</v>
      </c>
      <c r="ES40" s="336">
        <f t="shared" ca="1" si="104"/>
        <v>105.77222845123819</v>
      </c>
      <c r="ET40" s="336">
        <f t="shared" ca="1" si="104"/>
        <v>105.24280257987516</v>
      </c>
      <c r="EU40" s="336">
        <f t="shared" ca="1" si="104"/>
        <v>111.80940106227393</v>
      </c>
      <c r="EV40" s="336">
        <f t="shared" ca="1" si="104"/>
        <v>108.43573550505306</v>
      </c>
      <c r="EW40" s="336">
        <f t="shared" ca="1" si="104"/>
        <v>108.64587343049629</v>
      </c>
      <c r="EX40" s="336">
        <f t="shared" ca="1" si="104"/>
        <v>107.60690030482424</v>
      </c>
      <c r="EY40" s="336">
        <f t="shared" ca="1" si="104"/>
        <v>108.29809379468414</v>
      </c>
      <c r="EZ40" s="336">
        <f t="shared" ca="1" si="104"/>
        <v>108.11384944815828</v>
      </c>
      <c r="FA40" s="336">
        <f t="shared" ca="1" si="104"/>
        <v>107.6519772739741</v>
      </c>
      <c r="FB40" s="336">
        <f t="shared" ca="1" si="104"/>
        <v>111.54699618104692</v>
      </c>
      <c r="FC40" s="336">
        <f t="shared" ca="1" si="104"/>
        <v>106.53775386244153</v>
      </c>
      <c r="FD40" s="336">
        <f t="shared" ca="1" si="104"/>
        <v>105.04923879374064</v>
      </c>
      <c r="FE40" s="336">
        <f t="shared" ca="1" si="104"/>
        <v>0</v>
      </c>
      <c r="FF40" s="336">
        <f t="shared" ca="1" si="104"/>
        <v>0</v>
      </c>
      <c r="FG40" s="336">
        <f t="shared" ca="1" si="105"/>
        <v>0</v>
      </c>
      <c r="FH40" s="336">
        <f t="shared" ca="1" si="105"/>
        <v>0</v>
      </c>
      <c r="FI40" s="336">
        <f t="shared" ca="1" si="105"/>
        <v>0</v>
      </c>
      <c r="FJ40" s="336">
        <f t="shared" ca="1" si="105"/>
        <v>0</v>
      </c>
      <c r="FK40" s="336">
        <f t="shared" ca="1" si="105"/>
        <v>0</v>
      </c>
      <c r="FL40" s="336">
        <f t="shared" ca="1" si="105"/>
        <v>0</v>
      </c>
      <c r="FM40" s="336">
        <f t="shared" ca="1" si="105"/>
        <v>0</v>
      </c>
      <c r="FN40" s="336">
        <f t="shared" ca="1" si="105"/>
        <v>0</v>
      </c>
      <c r="FO40" s="336">
        <f t="shared" ca="1" si="105"/>
        <v>0</v>
      </c>
      <c r="FP40" s="336">
        <f t="shared" ca="1" si="105"/>
        <v>0</v>
      </c>
    </row>
    <row r="42" spans="1:172" s="313" customFormat="1" ht="15.75" x14ac:dyDescent="0.25">
      <c r="A42" s="486"/>
      <c r="B42" s="508" t="s">
        <v>37</v>
      </c>
      <c r="C42" s="508"/>
      <c r="E42" s="314">
        <f t="shared" ref="E42:AJ42" si="107">+E5</f>
        <v>41275</v>
      </c>
      <c r="F42" s="314">
        <f t="shared" si="107"/>
        <v>41306</v>
      </c>
      <c r="G42" s="314">
        <f t="shared" si="107"/>
        <v>41334</v>
      </c>
      <c r="H42" s="314">
        <f t="shared" si="107"/>
        <v>41365</v>
      </c>
      <c r="I42" s="314">
        <f t="shared" si="107"/>
        <v>41395</v>
      </c>
      <c r="J42" s="314">
        <f t="shared" si="107"/>
        <v>41426</v>
      </c>
      <c r="K42" s="314">
        <f t="shared" si="107"/>
        <v>41456</v>
      </c>
      <c r="L42" s="314">
        <f t="shared" si="107"/>
        <v>41487</v>
      </c>
      <c r="M42" s="314">
        <f t="shared" si="107"/>
        <v>41518</v>
      </c>
      <c r="N42" s="314">
        <f t="shared" si="107"/>
        <v>41548</v>
      </c>
      <c r="O42" s="314">
        <f t="shared" si="107"/>
        <v>41579</v>
      </c>
      <c r="P42" s="314">
        <f t="shared" si="107"/>
        <v>41609</v>
      </c>
      <c r="Q42" s="314">
        <f t="shared" si="107"/>
        <v>41640</v>
      </c>
      <c r="R42" s="314">
        <f t="shared" si="107"/>
        <v>41671</v>
      </c>
      <c r="S42" s="314">
        <f t="shared" si="107"/>
        <v>41699</v>
      </c>
      <c r="T42" s="314">
        <f t="shared" si="107"/>
        <v>41730</v>
      </c>
      <c r="U42" s="314">
        <f t="shared" si="107"/>
        <v>41760</v>
      </c>
      <c r="V42" s="314">
        <f t="shared" si="107"/>
        <v>41791</v>
      </c>
      <c r="W42" s="314">
        <f t="shared" si="107"/>
        <v>41821</v>
      </c>
      <c r="X42" s="314">
        <f t="shared" si="107"/>
        <v>41852</v>
      </c>
      <c r="Y42" s="314">
        <f t="shared" si="107"/>
        <v>41883</v>
      </c>
      <c r="Z42" s="314">
        <f t="shared" si="107"/>
        <v>41913</v>
      </c>
      <c r="AA42" s="314">
        <f t="shared" si="107"/>
        <v>41944</v>
      </c>
      <c r="AB42" s="314">
        <f t="shared" si="107"/>
        <v>41974</v>
      </c>
      <c r="AC42" s="314">
        <f t="shared" si="107"/>
        <v>42005</v>
      </c>
      <c r="AD42" s="314">
        <f t="shared" si="107"/>
        <v>42036</v>
      </c>
      <c r="AE42" s="314">
        <f t="shared" si="107"/>
        <v>42064</v>
      </c>
      <c r="AF42" s="314">
        <f t="shared" si="107"/>
        <v>42095</v>
      </c>
      <c r="AG42" s="314">
        <f t="shared" si="107"/>
        <v>42125</v>
      </c>
      <c r="AH42" s="314">
        <f t="shared" si="107"/>
        <v>42156</v>
      </c>
      <c r="AI42" s="314">
        <f t="shared" si="107"/>
        <v>42186</v>
      </c>
      <c r="AJ42" s="314">
        <f t="shared" si="107"/>
        <v>42217</v>
      </c>
      <c r="AK42" s="314">
        <f t="shared" ref="AK42:BP42" si="108">+AK5</f>
        <v>42248</v>
      </c>
      <c r="AL42" s="314">
        <f t="shared" si="108"/>
        <v>42278</v>
      </c>
      <c r="AM42" s="314">
        <f t="shared" si="108"/>
        <v>42309</v>
      </c>
      <c r="AN42" s="314">
        <f t="shared" si="108"/>
        <v>42339</v>
      </c>
      <c r="AO42" s="314">
        <f t="shared" si="108"/>
        <v>42370</v>
      </c>
      <c r="AP42" s="314">
        <f t="shared" si="108"/>
        <v>42401</v>
      </c>
      <c r="AQ42" s="314">
        <f t="shared" si="108"/>
        <v>42430</v>
      </c>
      <c r="AR42" s="314">
        <f t="shared" si="108"/>
        <v>42461</v>
      </c>
      <c r="AS42" s="314">
        <f t="shared" si="108"/>
        <v>42491</v>
      </c>
      <c r="AT42" s="314">
        <f t="shared" si="108"/>
        <v>42522</v>
      </c>
      <c r="AU42" s="314">
        <f t="shared" si="108"/>
        <v>42552</v>
      </c>
      <c r="AV42" s="314">
        <f t="shared" si="108"/>
        <v>42583</v>
      </c>
      <c r="AW42" s="314">
        <f t="shared" si="108"/>
        <v>42614</v>
      </c>
      <c r="AX42" s="314">
        <f t="shared" si="108"/>
        <v>42644</v>
      </c>
      <c r="AY42" s="314">
        <f t="shared" si="108"/>
        <v>42675</v>
      </c>
      <c r="AZ42" s="314">
        <f t="shared" si="108"/>
        <v>42705</v>
      </c>
      <c r="BA42" s="314">
        <f t="shared" si="108"/>
        <v>42736</v>
      </c>
      <c r="BB42" s="314">
        <f t="shared" si="108"/>
        <v>42767</v>
      </c>
      <c r="BC42" s="314">
        <f t="shared" si="108"/>
        <v>42795</v>
      </c>
      <c r="BD42" s="314">
        <f t="shared" si="108"/>
        <v>42826</v>
      </c>
      <c r="BE42" s="314">
        <f t="shared" si="108"/>
        <v>42856</v>
      </c>
      <c r="BF42" s="314">
        <f t="shared" si="108"/>
        <v>42887</v>
      </c>
      <c r="BG42" s="314">
        <f t="shared" si="108"/>
        <v>42917</v>
      </c>
      <c r="BH42" s="314">
        <f t="shared" si="108"/>
        <v>42948</v>
      </c>
      <c r="BI42" s="314">
        <f t="shared" si="108"/>
        <v>42979</v>
      </c>
      <c r="BJ42" s="314">
        <f t="shared" si="108"/>
        <v>43009</v>
      </c>
      <c r="BK42" s="314">
        <f t="shared" si="108"/>
        <v>43040</v>
      </c>
      <c r="BL42" s="314">
        <f t="shared" si="108"/>
        <v>43070</v>
      </c>
      <c r="BM42" s="314">
        <f t="shared" si="108"/>
        <v>43101</v>
      </c>
      <c r="BN42" s="314">
        <f t="shared" si="108"/>
        <v>43132</v>
      </c>
      <c r="BO42" s="314">
        <f t="shared" si="108"/>
        <v>43160</v>
      </c>
      <c r="BP42" s="314">
        <f t="shared" si="108"/>
        <v>43191</v>
      </c>
      <c r="BQ42" s="314">
        <f t="shared" ref="BQ42:CV42" si="109">+BQ5</f>
        <v>43221</v>
      </c>
      <c r="BR42" s="314">
        <f t="shared" si="109"/>
        <v>43252</v>
      </c>
      <c r="BS42" s="314">
        <f t="shared" si="109"/>
        <v>43282</v>
      </c>
      <c r="BT42" s="314">
        <f t="shared" si="109"/>
        <v>43313</v>
      </c>
      <c r="BU42" s="314">
        <f t="shared" si="109"/>
        <v>43344</v>
      </c>
      <c r="BV42" s="314">
        <f t="shared" si="109"/>
        <v>43374</v>
      </c>
      <c r="BW42" s="314">
        <f t="shared" si="109"/>
        <v>43405</v>
      </c>
      <c r="BX42" s="314">
        <f t="shared" si="109"/>
        <v>43435</v>
      </c>
      <c r="BY42" s="314">
        <f t="shared" si="109"/>
        <v>43466</v>
      </c>
      <c r="BZ42" s="314">
        <f t="shared" si="109"/>
        <v>43497</v>
      </c>
      <c r="CA42" s="314">
        <f t="shared" si="109"/>
        <v>43525</v>
      </c>
      <c r="CB42" s="314">
        <f t="shared" si="109"/>
        <v>43556</v>
      </c>
      <c r="CC42" s="314">
        <f t="shared" si="109"/>
        <v>43586</v>
      </c>
      <c r="CD42" s="314">
        <f t="shared" si="109"/>
        <v>43617</v>
      </c>
      <c r="CE42" s="314">
        <f t="shared" si="109"/>
        <v>43647</v>
      </c>
      <c r="CF42" s="314">
        <f t="shared" si="109"/>
        <v>43678</v>
      </c>
      <c r="CG42" s="314">
        <f t="shared" si="109"/>
        <v>43709</v>
      </c>
      <c r="CH42" s="314">
        <f t="shared" si="109"/>
        <v>43739</v>
      </c>
      <c r="CI42" s="314">
        <f t="shared" si="109"/>
        <v>43770</v>
      </c>
      <c r="CJ42" s="314">
        <f t="shared" si="109"/>
        <v>43800</v>
      </c>
      <c r="CK42" s="314">
        <f t="shared" si="109"/>
        <v>43831</v>
      </c>
      <c r="CL42" s="314">
        <f t="shared" si="109"/>
        <v>43862</v>
      </c>
      <c r="CM42" s="314">
        <f t="shared" si="109"/>
        <v>43891</v>
      </c>
      <c r="CN42" s="314">
        <f t="shared" si="109"/>
        <v>43922</v>
      </c>
      <c r="CO42" s="314">
        <f t="shared" si="109"/>
        <v>43952</v>
      </c>
      <c r="CP42" s="314">
        <f t="shared" si="109"/>
        <v>43983</v>
      </c>
      <c r="CQ42" s="314">
        <f t="shared" si="109"/>
        <v>44013</v>
      </c>
      <c r="CR42" s="314">
        <f t="shared" si="109"/>
        <v>44044</v>
      </c>
      <c r="CS42" s="314">
        <f t="shared" si="109"/>
        <v>44075</v>
      </c>
      <c r="CT42" s="314">
        <f t="shared" si="109"/>
        <v>44105</v>
      </c>
      <c r="CU42" s="314">
        <f t="shared" si="109"/>
        <v>44136</v>
      </c>
      <c r="CV42" s="314">
        <f t="shared" si="109"/>
        <v>44166</v>
      </c>
      <c r="CW42" s="314">
        <f t="shared" ref="CW42:EE42" si="110">+CW5</f>
        <v>44197</v>
      </c>
      <c r="CX42" s="314">
        <f t="shared" si="110"/>
        <v>44228</v>
      </c>
      <c r="CY42" s="314">
        <f t="shared" si="110"/>
        <v>44256</v>
      </c>
      <c r="CZ42" s="314">
        <f t="shared" si="110"/>
        <v>44287</v>
      </c>
      <c r="DA42" s="314">
        <f t="shared" si="110"/>
        <v>44317</v>
      </c>
      <c r="DB42" s="314">
        <f t="shared" si="110"/>
        <v>44348</v>
      </c>
      <c r="DC42" s="314">
        <f t="shared" si="110"/>
        <v>44378</v>
      </c>
      <c r="DD42" s="314">
        <f t="shared" si="110"/>
        <v>44409</v>
      </c>
      <c r="DE42" s="314">
        <f t="shared" si="110"/>
        <v>44440</v>
      </c>
      <c r="DF42" s="314">
        <f t="shared" si="110"/>
        <v>44470</v>
      </c>
      <c r="DG42" s="314">
        <f t="shared" si="110"/>
        <v>44501</v>
      </c>
      <c r="DH42" s="314">
        <f t="shared" si="110"/>
        <v>44531</v>
      </c>
      <c r="DI42" s="314">
        <f t="shared" si="110"/>
        <v>44562</v>
      </c>
      <c r="DJ42" s="314">
        <f t="shared" si="110"/>
        <v>44593</v>
      </c>
      <c r="DK42" s="314">
        <f t="shared" si="110"/>
        <v>44621</v>
      </c>
      <c r="DL42" s="314">
        <f t="shared" si="110"/>
        <v>44652</v>
      </c>
      <c r="DM42" s="314">
        <f t="shared" si="110"/>
        <v>44682</v>
      </c>
      <c r="DN42" s="314">
        <f t="shared" si="110"/>
        <v>44713</v>
      </c>
      <c r="DO42" s="314">
        <f t="shared" si="110"/>
        <v>44743</v>
      </c>
      <c r="DP42" s="314">
        <f t="shared" si="110"/>
        <v>44774</v>
      </c>
      <c r="DQ42" s="314">
        <f t="shared" si="110"/>
        <v>44805</v>
      </c>
      <c r="DR42" s="314">
        <f t="shared" si="110"/>
        <v>44835</v>
      </c>
      <c r="DS42" s="314">
        <f t="shared" si="110"/>
        <v>44866</v>
      </c>
      <c r="DT42" s="314">
        <f t="shared" si="110"/>
        <v>44896</v>
      </c>
      <c r="DU42" s="314">
        <f t="shared" si="110"/>
        <v>44927</v>
      </c>
      <c r="DV42" s="314">
        <f t="shared" si="110"/>
        <v>44958</v>
      </c>
      <c r="DW42" s="314">
        <f t="shared" si="110"/>
        <v>44986</v>
      </c>
      <c r="DX42" s="314">
        <f t="shared" si="110"/>
        <v>45017</v>
      </c>
      <c r="DY42" s="314">
        <f t="shared" si="110"/>
        <v>45047</v>
      </c>
      <c r="DZ42" s="314">
        <f t="shared" si="110"/>
        <v>45078</v>
      </c>
      <c r="EA42" s="314">
        <f t="shared" si="110"/>
        <v>45108</v>
      </c>
      <c r="EB42" s="314">
        <f t="shared" si="110"/>
        <v>45139</v>
      </c>
      <c r="EC42" s="314">
        <f t="shared" si="110"/>
        <v>45170</v>
      </c>
      <c r="ED42" s="314">
        <f t="shared" si="110"/>
        <v>45200</v>
      </c>
      <c r="EE42" s="314">
        <f t="shared" si="110"/>
        <v>45231</v>
      </c>
      <c r="EF42" s="314">
        <f t="shared" ref="EF42:EQ42" si="111">+EF5</f>
        <v>45261</v>
      </c>
      <c r="EG42" s="314">
        <f t="shared" si="111"/>
        <v>45292</v>
      </c>
      <c r="EH42" s="314">
        <f t="shared" si="111"/>
        <v>45323</v>
      </c>
      <c r="EI42" s="314">
        <f t="shared" si="111"/>
        <v>45352</v>
      </c>
      <c r="EJ42" s="314">
        <f t="shared" si="111"/>
        <v>45383</v>
      </c>
      <c r="EK42" s="314">
        <f t="shared" si="111"/>
        <v>45413</v>
      </c>
      <c r="EL42" s="314">
        <f t="shared" si="111"/>
        <v>45444</v>
      </c>
      <c r="EM42" s="314">
        <f t="shared" si="111"/>
        <v>45474</v>
      </c>
      <c r="EN42" s="314">
        <f t="shared" si="111"/>
        <v>45505</v>
      </c>
      <c r="EO42" s="314">
        <f t="shared" si="111"/>
        <v>45536</v>
      </c>
      <c r="EP42" s="314">
        <f t="shared" si="111"/>
        <v>45566</v>
      </c>
      <c r="EQ42" s="314">
        <f t="shared" si="111"/>
        <v>45597</v>
      </c>
      <c r="ER42" s="314">
        <f t="shared" ref="ER42:FB42" si="112">+ER5</f>
        <v>45627</v>
      </c>
      <c r="ES42" s="314">
        <f t="shared" si="112"/>
        <v>45658</v>
      </c>
      <c r="ET42" s="314">
        <f t="shared" si="112"/>
        <v>45689</v>
      </c>
      <c r="EU42" s="314">
        <f t="shared" si="112"/>
        <v>45717</v>
      </c>
      <c r="EV42" s="314">
        <f t="shared" si="112"/>
        <v>45748</v>
      </c>
      <c r="EW42" s="314">
        <f t="shared" si="112"/>
        <v>45778</v>
      </c>
      <c r="EX42" s="314">
        <f t="shared" si="112"/>
        <v>45809</v>
      </c>
      <c r="EY42" s="314">
        <f t="shared" si="112"/>
        <v>45839</v>
      </c>
      <c r="EZ42" s="314">
        <f t="shared" si="112"/>
        <v>45870</v>
      </c>
      <c r="FA42" s="314">
        <f t="shared" si="112"/>
        <v>45901</v>
      </c>
      <c r="FB42" s="314">
        <f t="shared" si="112"/>
        <v>45931</v>
      </c>
      <c r="FC42" s="314">
        <f t="shared" ref="FC42:FD42" si="113">+FC5</f>
        <v>45962</v>
      </c>
      <c r="FD42" s="314">
        <f t="shared" si="113"/>
        <v>45992</v>
      </c>
      <c r="FE42" s="314">
        <f t="shared" ref="FE42:FG42" si="114">+FE5</f>
        <v>46023</v>
      </c>
      <c r="FF42" s="314">
        <f t="shared" si="114"/>
        <v>46054</v>
      </c>
      <c r="FG42" s="314">
        <f t="shared" si="114"/>
        <v>46082</v>
      </c>
      <c r="FH42" s="314">
        <f t="shared" ref="FH42:FP42" si="115">+FH5</f>
        <v>46113</v>
      </c>
      <c r="FI42" s="314">
        <f t="shared" si="115"/>
        <v>46143</v>
      </c>
      <c r="FJ42" s="314">
        <f t="shared" si="115"/>
        <v>46174</v>
      </c>
      <c r="FK42" s="314">
        <f t="shared" si="115"/>
        <v>46204</v>
      </c>
      <c r="FL42" s="314">
        <f t="shared" si="115"/>
        <v>46235</v>
      </c>
      <c r="FM42" s="314">
        <f t="shared" si="115"/>
        <v>46266</v>
      </c>
      <c r="FN42" s="314">
        <f t="shared" si="115"/>
        <v>46296</v>
      </c>
      <c r="FO42" s="314">
        <f t="shared" si="115"/>
        <v>46327</v>
      </c>
      <c r="FP42" s="314">
        <f t="shared" si="115"/>
        <v>46357</v>
      </c>
    </row>
    <row r="43" spans="1:172" x14ac:dyDescent="0.2">
      <c r="B43" s="317" t="s">
        <v>35</v>
      </c>
      <c r="C43" s="318" t="str">
        <f>+C6</f>
        <v>PIB 2018</v>
      </c>
    </row>
    <row r="44" spans="1:172" x14ac:dyDescent="0.2">
      <c r="B44" s="319" t="s">
        <v>0</v>
      </c>
      <c r="C44" s="328">
        <f>C49</f>
        <v>7747139.726999999</v>
      </c>
      <c r="D44" s="328"/>
      <c r="E44" s="328">
        <f ca="1">+E49</f>
        <v>7111542.8879982037</v>
      </c>
      <c r="F44" s="328">
        <f t="shared" ref="F44:AZ44" ca="1" si="116">+F49</f>
        <v>7034089.6705016643</v>
      </c>
      <c r="G44" s="328">
        <f t="shared" ca="1" si="116"/>
        <v>7163120.044531446</v>
      </c>
      <c r="H44" s="328">
        <f t="shared" ca="1" si="116"/>
        <v>7376633.78668667</v>
      </c>
      <c r="I44" s="328">
        <f t="shared" ca="1" si="116"/>
        <v>7495451.5459109033</v>
      </c>
      <c r="J44" s="328">
        <f t="shared" ca="1" si="116"/>
        <v>7228090.8626069594</v>
      </c>
      <c r="K44" s="328">
        <f t="shared" ca="1" si="116"/>
        <v>7469469.3804937825</v>
      </c>
      <c r="L44" s="328">
        <f t="shared" ca="1" si="116"/>
        <v>7451141.5114920205</v>
      </c>
      <c r="M44" s="328">
        <f t="shared" ca="1" si="116"/>
        <v>7222209.0859939214</v>
      </c>
      <c r="N44" s="328">
        <f t="shared" ca="1" si="116"/>
        <v>7679662.0876849797</v>
      </c>
      <c r="O44" s="328">
        <f t="shared" ca="1" si="116"/>
        <v>7367547.3947715163</v>
      </c>
      <c r="P44" s="328">
        <f t="shared" ca="1" si="116"/>
        <v>7177323.8526589582</v>
      </c>
      <c r="Q44" s="328">
        <f t="shared" ca="1" si="116"/>
        <v>7153437.2033734145</v>
      </c>
      <c r="R44" s="328">
        <f t="shared" ca="1" si="116"/>
        <v>7079121.4774813196</v>
      </c>
      <c r="S44" s="328">
        <f t="shared" ca="1" si="116"/>
        <v>7629205.1122028036</v>
      </c>
      <c r="T44" s="328">
        <f t="shared" ca="1" si="116"/>
        <v>7476826.883993987</v>
      </c>
      <c r="U44" s="328">
        <f t="shared" ca="1" si="116"/>
        <v>7671744.2751860293</v>
      </c>
      <c r="V44" s="328">
        <f t="shared" ca="1" si="116"/>
        <v>7558543.1807586439</v>
      </c>
      <c r="W44" s="328">
        <f t="shared" ca="1" si="116"/>
        <v>7716062.9197527599</v>
      </c>
      <c r="X44" s="328">
        <f t="shared" ca="1" si="116"/>
        <v>7537378.145995724</v>
      </c>
      <c r="Y44" s="328">
        <f t="shared" ca="1" si="116"/>
        <v>7527729.9142625071</v>
      </c>
      <c r="Z44" s="328">
        <f t="shared" ca="1" si="116"/>
        <v>7962796.1548697371</v>
      </c>
      <c r="AA44" s="328">
        <f t="shared" ca="1" si="116"/>
        <v>7558169.3525249753</v>
      </c>
      <c r="AB44" s="328">
        <f t="shared" ca="1" si="116"/>
        <v>7456516.4392666146</v>
      </c>
      <c r="AC44" s="328">
        <f t="shared" ca="1" si="116"/>
        <v>7295870.6797261434</v>
      </c>
      <c r="AD44" s="328">
        <f t="shared" ca="1" si="116"/>
        <v>7291804.571903904</v>
      </c>
      <c r="AE44" s="328">
        <f t="shared" ca="1" si="116"/>
        <v>7722650.6830835184</v>
      </c>
      <c r="AF44" s="328">
        <f t="shared" ca="1" si="116"/>
        <v>7576171.8599260002</v>
      </c>
      <c r="AG44" s="328">
        <f t="shared" ca="1" si="116"/>
        <v>7620254.3474408295</v>
      </c>
      <c r="AH44" s="328">
        <f t="shared" ca="1" si="116"/>
        <v>7664579.9907348547</v>
      </c>
      <c r="AI44" s="328">
        <f t="shared" ca="1" si="116"/>
        <v>7883286.185070117</v>
      </c>
      <c r="AJ44" s="328">
        <f t="shared" ca="1" si="116"/>
        <v>7788200.3622797625</v>
      </c>
      <c r="AK44" s="328">
        <f t="shared" ca="1" si="116"/>
        <v>7884282.9595773574</v>
      </c>
      <c r="AL44" s="328">
        <f t="shared" ca="1" si="116"/>
        <v>8022154.2564471764</v>
      </c>
      <c r="AM44" s="328">
        <f t="shared" ca="1" si="116"/>
        <v>7644788.8099394767</v>
      </c>
      <c r="AN44" s="328">
        <f t="shared" ca="1" si="116"/>
        <v>7577737.1537344623</v>
      </c>
      <c r="AO44" s="328">
        <f t="shared" ca="1" si="116"/>
        <v>7395993.7361348318</v>
      </c>
      <c r="AP44" s="328">
        <f t="shared" ca="1" si="116"/>
        <v>7514103.1940981345</v>
      </c>
      <c r="AQ44" s="328">
        <f t="shared" ca="1" si="116"/>
        <v>7647501.837695118</v>
      </c>
      <c r="AR44" s="328">
        <f t="shared" ca="1" si="116"/>
        <v>7769996.6541298339</v>
      </c>
      <c r="AS44" s="328">
        <f t="shared" ca="1" si="116"/>
        <v>7710197.9559978507</v>
      </c>
      <c r="AT44" s="328">
        <f t="shared" ca="1" si="116"/>
        <v>7744589.7946787719</v>
      </c>
      <c r="AU44" s="328">
        <f t="shared" ca="1" si="116"/>
        <v>7695232.8126115147</v>
      </c>
      <c r="AV44" s="328">
        <f t="shared" ca="1" si="116"/>
        <v>7835173.9406761397</v>
      </c>
      <c r="AW44" s="328">
        <f t="shared" ca="1" si="116"/>
        <v>7679356.5562983518</v>
      </c>
      <c r="AX44" s="328">
        <f t="shared" ca="1" si="116"/>
        <v>7855694.2636926332</v>
      </c>
      <c r="AY44" s="328">
        <f t="shared" ca="1" si="116"/>
        <v>7825478.3732297011</v>
      </c>
      <c r="AZ44" s="328">
        <f t="shared" ca="1" si="116"/>
        <v>7561178.5486601042</v>
      </c>
      <c r="BA44" s="328">
        <f t="shared" ref="BA44:BX44" ca="1" si="117">+BA49</f>
        <v>7524808.1087454241</v>
      </c>
      <c r="BB44" s="328">
        <f t="shared" ca="1" si="117"/>
        <v>7451572.0960305417</v>
      </c>
      <c r="BC44" s="328">
        <f t="shared" ca="1" si="117"/>
        <v>8113872.0500696972</v>
      </c>
      <c r="BD44" s="328">
        <f t="shared" ca="1" si="117"/>
        <v>7499250.1853764951</v>
      </c>
      <c r="BE44" s="328">
        <f t="shared" ca="1" si="117"/>
        <v>7860356.8672638321</v>
      </c>
      <c r="BF44" s="328">
        <f t="shared" ca="1" si="117"/>
        <v>7846773.0305702128</v>
      </c>
      <c r="BG44" s="328">
        <f t="shared" ca="1" si="117"/>
        <v>7705188.7535685431</v>
      </c>
      <c r="BH44" s="328">
        <f t="shared" ca="1" si="117"/>
        <v>7950229.2224018909</v>
      </c>
      <c r="BI44" s="328">
        <f t="shared" ca="1" si="117"/>
        <v>7632841.462540172</v>
      </c>
      <c r="BJ44" s="328">
        <f t="shared" ca="1" si="117"/>
        <v>7897435.2629479989</v>
      </c>
      <c r="BK44" s="328">
        <f t="shared" ca="1" si="117"/>
        <v>7802361.2254009889</v>
      </c>
      <c r="BL44" s="328">
        <f t="shared" ca="1" si="117"/>
        <v>7527310.2550580623</v>
      </c>
      <c r="BM44" s="328">
        <f t="shared" ca="1" si="117"/>
        <v>7571061.3521945039</v>
      </c>
      <c r="BN44" s="328">
        <f t="shared" ca="1" si="117"/>
        <v>7453357.3812675653</v>
      </c>
      <c r="BO44" s="328">
        <f t="shared" ca="1" si="117"/>
        <v>7763524.4589961031</v>
      </c>
      <c r="BP44" s="328">
        <f t="shared" ca="1" si="117"/>
        <v>7729505.4965183409</v>
      </c>
      <c r="BQ44" s="328">
        <f t="shared" ca="1" si="117"/>
        <v>7941288.989411545</v>
      </c>
      <c r="BR44" s="328">
        <f t="shared" ca="1" si="117"/>
        <v>7869105.1284171725</v>
      </c>
      <c r="BS44" s="328">
        <f t="shared" ca="1" si="117"/>
        <v>7845322.7768749958</v>
      </c>
      <c r="BT44" s="328">
        <f t="shared" ca="1" si="117"/>
        <v>7996901.1706310418</v>
      </c>
      <c r="BU44" s="328">
        <f t="shared" ca="1" si="117"/>
        <v>7756896.7204863355</v>
      </c>
      <c r="BV44" s="328">
        <f t="shared" ca="1" si="117"/>
        <v>7978933.2518615127</v>
      </c>
      <c r="BW44" s="328">
        <f t="shared" ca="1" si="117"/>
        <v>7713776.1645009089</v>
      </c>
      <c r="BX44" s="328">
        <f t="shared" ca="1" si="117"/>
        <v>7346003.8208399741</v>
      </c>
      <c r="BY44" s="328">
        <f t="shared" ref="BY44:CJ44" ca="1" si="118">+BY49</f>
        <v>7540744.1497978298</v>
      </c>
      <c r="BZ44" s="328">
        <f t="shared" ca="1" si="118"/>
        <v>7386221.3366548279</v>
      </c>
      <c r="CA44" s="328">
        <f t="shared" ca="1" si="118"/>
        <v>7828728.9661094667</v>
      </c>
      <c r="CB44" s="328">
        <f t="shared" ca="1" si="118"/>
        <v>7598638.151015793</v>
      </c>
      <c r="CC44" s="328">
        <f t="shared" ca="1" si="118"/>
        <v>7774229.5899202907</v>
      </c>
      <c r="CD44" s="328">
        <f t="shared" ca="1" si="118"/>
        <v>7696704.2352575734</v>
      </c>
      <c r="CE44" s="328">
        <f t="shared" ca="1" si="118"/>
        <v>7759407.8000955153</v>
      </c>
      <c r="CF44" s="328">
        <f t="shared" ca="1" si="118"/>
        <v>7867601.7186601283</v>
      </c>
      <c r="CG44" s="328">
        <f t="shared" ca="1" si="118"/>
        <v>7560919.1314874301</v>
      </c>
      <c r="CH44" s="328">
        <f t="shared" ca="1" si="118"/>
        <v>7675935.7848434262</v>
      </c>
      <c r="CI44" s="328">
        <f t="shared" ca="1" si="118"/>
        <v>7508148.5591764152</v>
      </c>
      <c r="CJ44" s="328">
        <f t="shared" ca="1" si="118"/>
        <v>7149832.5007835748</v>
      </c>
      <c r="CK44" s="328">
        <f t="shared" ref="CK44:DH44" ca="1" si="119">+CK49</f>
        <v>7443098.0546801873</v>
      </c>
      <c r="CL44" s="328">
        <f t="shared" ca="1" si="119"/>
        <v>7254682.4312902838</v>
      </c>
      <c r="CM44" s="328">
        <f t="shared" ca="1" si="119"/>
        <v>7468530.4004623471</v>
      </c>
      <c r="CN44" s="328">
        <f t="shared" ca="1" si="119"/>
        <v>5403538.0645679878</v>
      </c>
      <c r="CO44" s="328">
        <f t="shared" ca="1" si="119"/>
        <v>5439583.1300681643</v>
      </c>
      <c r="CP44" s="328">
        <f t="shared" ca="1" si="119"/>
        <v>6601480.4862657031</v>
      </c>
      <c r="CQ44" s="328">
        <f t="shared" ca="1" si="119"/>
        <v>6963911.5701831775</v>
      </c>
      <c r="CR44" s="328">
        <f t="shared" ca="1" si="119"/>
        <v>7275249.3600380113</v>
      </c>
      <c r="CS44" s="328">
        <f t="shared" ca="1" si="119"/>
        <v>7268778.4946465828</v>
      </c>
      <c r="CT44" s="328">
        <f t="shared" ca="1" si="119"/>
        <v>7562027.3159376876</v>
      </c>
      <c r="CU44" s="328">
        <f t="shared" ca="1" si="119"/>
        <v>7388238.6238660747</v>
      </c>
      <c r="CV44" s="328">
        <f t="shared" ca="1" si="119"/>
        <v>7204700.8907386875</v>
      </c>
      <c r="CW44" s="328">
        <f t="shared" ca="1" si="119"/>
        <v>7146194.3134057</v>
      </c>
      <c r="CX44" s="328">
        <f t="shared" ca="1" si="119"/>
        <v>6914424.9316213513</v>
      </c>
      <c r="CY44" s="328">
        <f t="shared" ca="1" si="119"/>
        <v>7737079.1425596317</v>
      </c>
      <c r="CZ44" s="328">
        <f t="shared" ca="1" si="119"/>
        <v>7409395.7828247724</v>
      </c>
      <c r="DA44" s="328">
        <f t="shared" ca="1" si="119"/>
        <v>7412598.2219398441</v>
      </c>
      <c r="DB44" s="328">
        <f t="shared" ca="1" si="119"/>
        <v>7369061.2675365768</v>
      </c>
      <c r="DC44" s="328">
        <f t="shared" ca="1" si="119"/>
        <v>7420831.6597287152</v>
      </c>
      <c r="DD44" s="328">
        <f t="shared" ca="1" si="119"/>
        <v>7579028.9018727941</v>
      </c>
      <c r="DE44" s="328">
        <f t="shared" ca="1" si="119"/>
        <v>7254106.7746344507</v>
      </c>
      <c r="DF44" s="328">
        <f t="shared" ca="1" si="119"/>
        <v>7510494.2733843923</v>
      </c>
      <c r="DG44" s="328">
        <f t="shared" ca="1" si="119"/>
        <v>7453196.7858190276</v>
      </c>
      <c r="DH44" s="328">
        <f t="shared" ca="1" si="119"/>
        <v>7380326.4161205767</v>
      </c>
      <c r="DI44" s="328">
        <f t="shared" ref="DI44:DS44" ca="1" si="120">+DI49</f>
        <v>7433938.1838949667</v>
      </c>
      <c r="DJ44" s="328">
        <f t="shared" ca="1" si="120"/>
        <v>7249556.2147842767</v>
      </c>
      <c r="DK44" s="328">
        <f t="shared" ca="1" si="120"/>
        <v>8033624.0469898237</v>
      </c>
      <c r="DL44" s="328">
        <f t="shared" ca="1" si="120"/>
        <v>7702271.2418106878</v>
      </c>
      <c r="DM44" s="328">
        <f t="shared" ca="1" si="120"/>
        <v>7806035.9528141404</v>
      </c>
      <c r="DN44" s="328">
        <f t="shared" ca="1" si="120"/>
        <v>7679560.0594042167</v>
      </c>
      <c r="DO44" s="328">
        <f t="shared" ca="1" si="120"/>
        <v>7721319.9612621693</v>
      </c>
      <c r="DP44" s="328">
        <f t="shared" ca="1" si="120"/>
        <v>8031939.7330602994</v>
      </c>
      <c r="DQ44" s="328">
        <f t="shared" ca="1" si="120"/>
        <v>7664326.2740005553</v>
      </c>
      <c r="DR44" s="328">
        <f t="shared" ca="1" si="120"/>
        <v>7871485.2406537635</v>
      </c>
      <c r="DS44" s="328">
        <f t="shared" ca="1" si="120"/>
        <v>7873547.2622359069</v>
      </c>
      <c r="DT44" s="328">
        <f t="shared" ref="DT44:EE44" ca="1" si="121">+DT49</f>
        <v>7730856.2850739742</v>
      </c>
      <c r="DU44" s="328">
        <f t="shared" ca="1" si="121"/>
        <v>7693798.1187675409</v>
      </c>
      <c r="DV44" s="328">
        <f t="shared" ca="1" si="121"/>
        <v>7476020.2543700179</v>
      </c>
      <c r="DW44" s="328">
        <f t="shared" ca="1" si="121"/>
        <v>8221688.585857993</v>
      </c>
      <c r="DX44" s="328">
        <f t="shared" ca="1" si="121"/>
        <v>7768823.8134691492</v>
      </c>
      <c r="DY44" s="328">
        <f t="shared" ca="1" si="121"/>
        <v>8139700.8277291721</v>
      </c>
      <c r="DZ44" s="328">
        <f t="shared" ca="1" si="121"/>
        <v>7978288.1037961766</v>
      </c>
      <c r="EA44" s="328">
        <f t="shared" ca="1" si="121"/>
        <v>7959805.8498869222</v>
      </c>
      <c r="EB44" s="328">
        <f t="shared" ca="1" si="121"/>
        <v>8246893.1815208783</v>
      </c>
      <c r="EC44" s="328">
        <f t="shared" ca="1" si="121"/>
        <v>7979205.5724067111</v>
      </c>
      <c r="ED44" s="328">
        <f t="shared" ca="1" si="121"/>
        <v>8323944.1198856812</v>
      </c>
      <c r="EE44" s="328">
        <f t="shared" ca="1" si="121"/>
        <v>8073008.9040307729</v>
      </c>
      <c r="EF44" s="328">
        <f t="shared" ref="EF44:EQ44" ca="1" si="122">+EF49</f>
        <v>7692130.3725998877</v>
      </c>
      <c r="EG44" s="328">
        <f t="shared" ca="1" si="122"/>
        <v>7876020.1863994747</v>
      </c>
      <c r="EH44" s="328">
        <f t="shared" ca="1" si="122"/>
        <v>7646535.8977104025</v>
      </c>
      <c r="EI44" s="328">
        <f t="shared" ca="1" si="122"/>
        <v>7904686.8077335712</v>
      </c>
      <c r="EJ44" s="328">
        <f t="shared" ca="1" si="122"/>
        <v>8091437.8164271703</v>
      </c>
      <c r="EK44" s="328">
        <f t="shared" ca="1" si="122"/>
        <v>8145421.6499454472</v>
      </c>
      <c r="EL44" s="328">
        <f t="shared" ca="1" si="122"/>
        <v>7842806.322191814</v>
      </c>
      <c r="EM44" s="328">
        <f t="shared" ca="1" si="122"/>
        <v>8077931.7079252545</v>
      </c>
      <c r="EN44" s="328">
        <f t="shared" ca="1" si="122"/>
        <v>8131699.4085398847</v>
      </c>
      <c r="EO44" s="328">
        <f t="shared" ca="1" si="122"/>
        <v>7903074.1008412028</v>
      </c>
      <c r="EP44" s="328">
        <f t="shared" ca="1" si="122"/>
        <v>8148403.8434405541</v>
      </c>
      <c r="EQ44" s="328">
        <f t="shared" ca="1" si="122"/>
        <v>7925815.4578068601</v>
      </c>
      <c r="ER44" s="328">
        <f t="shared" ref="ER44:FB44" ca="1" si="123">+ER49</f>
        <v>7448194.4133300809</v>
      </c>
      <c r="ES44" s="328">
        <f t="shared" ca="1" si="123"/>
        <v>7578935.5441985596</v>
      </c>
      <c r="ET44" s="328">
        <f t="shared" ca="1" si="123"/>
        <v>7523388.8842273653</v>
      </c>
      <c r="EU44" s="328">
        <f t="shared" ca="1" si="123"/>
        <v>8072346.9783955319</v>
      </c>
      <c r="EV44" s="328">
        <f t="shared" ca="1" si="123"/>
        <v>7765612.7207835093</v>
      </c>
      <c r="EW44" s="328">
        <f t="shared" ca="1" si="123"/>
        <v>8098258.884413695</v>
      </c>
      <c r="EX44" s="328">
        <f t="shared" ca="1" si="123"/>
        <v>7818997.9298867406</v>
      </c>
      <c r="EY44" s="328">
        <f t="shared" ca="1" si="123"/>
        <v>7880144.4354827367</v>
      </c>
      <c r="EZ44" s="328">
        <f t="shared" ca="1" si="123"/>
        <v>7862232.2669822406</v>
      </c>
      <c r="FA44" s="328">
        <f t="shared" ca="1" si="123"/>
        <v>7717793.0641804859</v>
      </c>
      <c r="FB44" s="328">
        <f t="shared" ca="1" si="123"/>
        <v>8125181.766383619</v>
      </c>
      <c r="FC44" s="328">
        <f t="shared" ref="FC44:FD44" ca="1" si="124">+FC49</f>
        <v>7869500.488315017</v>
      </c>
      <c r="FD44" s="328">
        <f t="shared" ca="1" si="124"/>
        <v>7625702.1414649207</v>
      </c>
      <c r="FE44" s="328">
        <f t="shared" ref="FE44:FG44" ca="1" si="125">+FE49</f>
        <v>0</v>
      </c>
      <c r="FF44" s="328">
        <f t="shared" ca="1" si="125"/>
        <v>0</v>
      </c>
      <c r="FG44" s="328">
        <f t="shared" ca="1" si="125"/>
        <v>0</v>
      </c>
      <c r="FH44" s="328">
        <f t="shared" ref="FH44:FP44" ca="1" si="126">+FH49</f>
        <v>0</v>
      </c>
      <c r="FI44" s="328">
        <f t="shared" ca="1" si="126"/>
        <v>0</v>
      </c>
      <c r="FJ44" s="328">
        <f t="shared" ca="1" si="126"/>
        <v>0</v>
      </c>
      <c r="FK44" s="328">
        <f t="shared" ca="1" si="126"/>
        <v>0</v>
      </c>
      <c r="FL44" s="328">
        <f t="shared" ca="1" si="126"/>
        <v>0</v>
      </c>
      <c r="FM44" s="328">
        <f t="shared" ca="1" si="126"/>
        <v>0</v>
      </c>
      <c r="FN44" s="328">
        <f t="shared" ca="1" si="126"/>
        <v>0</v>
      </c>
      <c r="FO44" s="328">
        <f t="shared" ca="1" si="126"/>
        <v>0</v>
      </c>
      <c r="FP44" s="328">
        <f t="shared" ca="1" si="126"/>
        <v>0</v>
      </c>
    </row>
    <row r="45" spans="1:172" x14ac:dyDescent="0.2">
      <c r="B45" s="322" t="s">
        <v>1</v>
      </c>
      <c r="C45" s="329">
        <f>C50</f>
        <v>948326.58399999992</v>
      </c>
      <c r="D45" s="329"/>
      <c r="E45" s="329">
        <f ca="1">+E50</f>
        <v>1242603.8432021413</v>
      </c>
      <c r="F45" s="329">
        <f t="shared" ref="F45:S45" ca="1" si="127">+F50</f>
        <v>1151175.763258561</v>
      </c>
      <c r="G45" s="329">
        <f t="shared" ca="1" si="127"/>
        <v>1250919.3600708838</v>
      </c>
      <c r="H45" s="329">
        <f t="shared" ca="1" si="127"/>
        <v>1214165.0027556021</v>
      </c>
      <c r="I45" s="329">
        <f t="shared" ca="1" si="127"/>
        <v>1226111.6025643128</v>
      </c>
      <c r="J45" s="329">
        <f t="shared" ca="1" si="127"/>
        <v>1198293.4888774469</v>
      </c>
      <c r="K45" s="329">
        <f t="shared" ca="1" si="127"/>
        <v>1250368.2706307264</v>
      </c>
      <c r="L45" s="329">
        <f t="shared" ca="1" si="127"/>
        <v>1209182.8948969026</v>
      </c>
      <c r="M45" s="329">
        <f t="shared" ca="1" si="127"/>
        <v>1177809.8891711421</v>
      </c>
      <c r="N45" s="329">
        <f t="shared" ca="1" si="127"/>
        <v>1226447.391191537</v>
      </c>
      <c r="O45" s="329">
        <f t="shared" ca="1" si="127"/>
        <v>1208169.3822790529</v>
      </c>
      <c r="P45" s="329">
        <f t="shared" ca="1" si="127"/>
        <v>1293879.0751015241</v>
      </c>
      <c r="Q45" s="329">
        <f t="shared" ca="1" si="127"/>
        <v>1212859.0594524038</v>
      </c>
      <c r="R45" s="329">
        <f t="shared" ca="1" si="127"/>
        <v>1134774.2569236355</v>
      </c>
      <c r="S45" s="329">
        <f t="shared" ca="1" si="127"/>
        <v>1254984.1785165772</v>
      </c>
      <c r="T45" s="329">
        <f t="shared" ref="T45:AO45" ca="1" si="128">+T50</f>
        <v>1198225.6018852552</v>
      </c>
      <c r="U45" s="329">
        <f t="shared" ca="1" si="128"/>
        <v>1229001.9727970725</v>
      </c>
      <c r="V45" s="329">
        <f t="shared" ca="1" si="128"/>
        <v>1195464.279936891</v>
      </c>
      <c r="W45" s="329">
        <f t="shared" ca="1" si="128"/>
        <v>1245287.3017863582</v>
      </c>
      <c r="X45" s="329">
        <f t="shared" ca="1" si="128"/>
        <v>1203048.5149720663</v>
      </c>
      <c r="Y45" s="329">
        <f t="shared" ca="1" si="128"/>
        <v>1169142.251200242</v>
      </c>
      <c r="Z45" s="329">
        <f t="shared" ca="1" si="128"/>
        <v>1187227.0140010426</v>
      </c>
      <c r="AA45" s="329">
        <f t="shared" ca="1" si="128"/>
        <v>1158683.0104427093</v>
      </c>
      <c r="AB45" s="329">
        <f t="shared" ca="1" si="128"/>
        <v>1220691.3220860139</v>
      </c>
      <c r="AC45" s="329">
        <f t="shared" ca="1" si="128"/>
        <v>1160630.2552768136</v>
      </c>
      <c r="AD45" s="329">
        <f t="shared" ca="1" si="128"/>
        <v>1115390.3038959159</v>
      </c>
      <c r="AE45" s="329">
        <f t="shared" ca="1" si="128"/>
        <v>1202795.0877481042</v>
      </c>
      <c r="AF45" s="329">
        <f t="shared" ca="1" si="128"/>
        <v>1114134.1289643561</v>
      </c>
      <c r="AG45" s="329">
        <f t="shared" ca="1" si="128"/>
        <v>1139789.8635492993</v>
      </c>
      <c r="AH45" s="329">
        <f t="shared" ca="1" si="128"/>
        <v>1135461.1349087826</v>
      </c>
      <c r="AI45" s="329">
        <f t="shared" ca="1" si="128"/>
        <v>1183318.6443271765</v>
      </c>
      <c r="AJ45" s="329">
        <f t="shared" ca="1" si="128"/>
        <v>1151116.5116779818</v>
      </c>
      <c r="AK45" s="329">
        <f t="shared" ca="1" si="128"/>
        <v>1121101.0727710233</v>
      </c>
      <c r="AL45" s="329">
        <f t="shared" ca="1" si="128"/>
        <v>1145734.639140425</v>
      </c>
      <c r="AM45" s="329">
        <f t="shared" ca="1" si="128"/>
        <v>1104251.4937506937</v>
      </c>
      <c r="AN45" s="329">
        <f t="shared" ca="1" si="128"/>
        <v>1164909.8119890587</v>
      </c>
      <c r="AO45" s="329">
        <f t="shared" ca="1" si="128"/>
        <v>1137973.466939569</v>
      </c>
      <c r="AP45" s="329">
        <f ca="1">+AP50</f>
        <v>1105612.5320849137</v>
      </c>
      <c r="AQ45" s="329">
        <f t="shared" ref="AQ45:AZ45" ca="1" si="129">+AQ50</f>
        <v>1152656.3929387792</v>
      </c>
      <c r="AR45" s="329">
        <f t="shared" ca="1" si="129"/>
        <v>1103115.7956480102</v>
      </c>
      <c r="AS45" s="329">
        <f t="shared" ca="1" si="129"/>
        <v>1118029.645981306</v>
      </c>
      <c r="AT45" s="329">
        <f t="shared" ca="1" si="129"/>
        <v>1096120.0211446572</v>
      </c>
      <c r="AU45" s="329">
        <f t="shared" ca="1" si="129"/>
        <v>1137485.207220508</v>
      </c>
      <c r="AV45" s="329">
        <f t="shared" ca="1" si="129"/>
        <v>1088849.7322083565</v>
      </c>
      <c r="AW45" s="329">
        <f t="shared" ca="1" si="129"/>
        <v>1066228.8329037661</v>
      </c>
      <c r="AX45" s="329">
        <f t="shared" ca="1" si="129"/>
        <v>1091771.3846359914</v>
      </c>
      <c r="AY45" s="329">
        <f t="shared" ca="1" si="129"/>
        <v>1042206.6995929923</v>
      </c>
      <c r="AZ45" s="329">
        <f t="shared" ca="1" si="129"/>
        <v>1090996.1007011815</v>
      </c>
      <c r="BA45" s="329">
        <f t="shared" ref="BA45:BX45" ca="1" si="130">+BA50</f>
        <v>1063040.9498892692</v>
      </c>
      <c r="BB45" s="329">
        <f t="shared" ca="1" si="130"/>
        <v>974943.02318935283</v>
      </c>
      <c r="BC45" s="329">
        <f t="shared" ca="1" si="130"/>
        <v>1073357.070443897</v>
      </c>
      <c r="BD45" s="329">
        <f t="shared" ca="1" si="130"/>
        <v>1026592.8629705977</v>
      </c>
      <c r="BE45" s="329">
        <f t="shared" ca="1" si="130"/>
        <v>1053750.616891697</v>
      </c>
      <c r="BF45" s="329">
        <f t="shared" ca="1" si="130"/>
        <v>1036871.09904843</v>
      </c>
      <c r="BG45" s="329">
        <f t="shared" ca="1" si="130"/>
        <v>1054218.2847364559</v>
      </c>
      <c r="BH45" s="329">
        <f t="shared" ca="1" si="130"/>
        <v>1005874.0729276406</v>
      </c>
      <c r="BI45" s="329">
        <f t="shared" ca="1" si="130"/>
        <v>919147.43510839192</v>
      </c>
      <c r="BJ45" s="329">
        <f t="shared" ca="1" si="130"/>
        <v>988801.95308369247</v>
      </c>
      <c r="BK45" s="329">
        <f t="shared" ca="1" si="130"/>
        <v>961206.22814394906</v>
      </c>
      <c r="BL45" s="329">
        <f t="shared" ca="1" si="130"/>
        <v>1008244.8795658223</v>
      </c>
      <c r="BM45" s="329">
        <f t="shared" ca="1" si="130"/>
        <v>1009828.1350322962</v>
      </c>
      <c r="BN45" s="329">
        <f t="shared" ca="1" si="130"/>
        <v>910457.09545655176</v>
      </c>
      <c r="BO45" s="329">
        <f t="shared" ca="1" si="130"/>
        <v>981474.81845144194</v>
      </c>
      <c r="BP45" s="329">
        <f t="shared" ca="1" si="130"/>
        <v>967368.27626122488</v>
      </c>
      <c r="BQ45" s="329">
        <f t="shared" ca="1" si="130"/>
        <v>976821.74435514328</v>
      </c>
      <c r="BR45" s="329">
        <f t="shared" ca="1" si="130"/>
        <v>952642.07887011312</v>
      </c>
      <c r="BS45" s="329">
        <f t="shared" ca="1" si="130"/>
        <v>965350.56801557564</v>
      </c>
      <c r="BT45" s="329">
        <f t="shared" ca="1" si="130"/>
        <v>949544.70898315497</v>
      </c>
      <c r="BU45" s="329">
        <f t="shared" ca="1" si="130"/>
        <v>927132.02563842118</v>
      </c>
      <c r="BV45" s="329">
        <f t="shared" ca="1" si="130"/>
        <v>927050.94142338377</v>
      </c>
      <c r="BW45" s="329">
        <f t="shared" ca="1" si="130"/>
        <v>887200.77771011344</v>
      </c>
      <c r="BX45" s="329">
        <f t="shared" ca="1" si="130"/>
        <v>925047.83780258044</v>
      </c>
      <c r="BY45" s="329">
        <f t="shared" ref="BY45:CJ45" ca="1" si="131">+BY50</f>
        <v>892483.02545890806</v>
      </c>
      <c r="BZ45" s="329">
        <f t="shared" ca="1" si="131"/>
        <v>838546.24007803935</v>
      </c>
      <c r="CA45" s="329">
        <f t="shared" ca="1" si="131"/>
        <v>914616.51059517951</v>
      </c>
      <c r="CB45" s="329">
        <f t="shared" ca="1" si="131"/>
        <v>873929.47684915701</v>
      </c>
      <c r="CC45" s="329">
        <f t="shared" ca="1" si="131"/>
        <v>873022.76795283309</v>
      </c>
      <c r="CD45" s="329">
        <f t="shared" ca="1" si="131"/>
        <v>897847.16106693028</v>
      </c>
      <c r="CE45" s="329">
        <f t="shared" ca="1" si="131"/>
        <v>921104.09532427415</v>
      </c>
      <c r="CF45" s="329">
        <f t="shared" ca="1" si="131"/>
        <v>922789.89177479548</v>
      </c>
      <c r="CG45" s="329">
        <f t="shared" ca="1" si="131"/>
        <v>899615.99251329328</v>
      </c>
      <c r="CH45" s="329">
        <f t="shared" ca="1" si="131"/>
        <v>901635.07821942726</v>
      </c>
      <c r="CI45" s="329">
        <f t="shared" ca="1" si="131"/>
        <v>899715.57843583892</v>
      </c>
      <c r="CJ45" s="329">
        <f t="shared" ca="1" si="131"/>
        <v>933325.36572971544</v>
      </c>
      <c r="CK45" s="329">
        <f t="shared" ref="CK45:DH45" ca="1" si="132">+CK50</f>
        <v>954002.27263795375</v>
      </c>
      <c r="CL45" s="329">
        <f t="shared" ca="1" si="132"/>
        <v>898989.7347801195</v>
      </c>
      <c r="CM45" s="329">
        <f t="shared" ca="1" si="132"/>
        <v>935511.71139816218</v>
      </c>
      <c r="CN45" s="329">
        <f t="shared" ca="1" si="132"/>
        <v>839522.35112026625</v>
      </c>
      <c r="CO45" s="329">
        <f t="shared" ca="1" si="132"/>
        <v>816315.31655408454</v>
      </c>
      <c r="CP45" s="329">
        <f t="shared" ca="1" si="132"/>
        <v>864927.93761723815</v>
      </c>
      <c r="CQ45" s="329">
        <f t="shared" ca="1" si="132"/>
        <v>908244.85437651863</v>
      </c>
      <c r="CR45" s="329">
        <f t="shared" ca="1" si="132"/>
        <v>908443.13531525212</v>
      </c>
      <c r="CS45" s="329">
        <f t="shared" ca="1" si="132"/>
        <v>886311.77808727592</v>
      </c>
      <c r="CT45" s="329">
        <f t="shared" ca="1" si="132"/>
        <v>907767.71072166355</v>
      </c>
      <c r="CU45" s="329">
        <f t="shared" ca="1" si="132"/>
        <v>884123.56633022707</v>
      </c>
      <c r="CV45" s="329">
        <f t="shared" ca="1" si="132"/>
        <v>918519.94706087932</v>
      </c>
      <c r="CW45" s="329">
        <f t="shared" ca="1" si="132"/>
        <v>911593.98574515549</v>
      </c>
      <c r="CX45" s="329">
        <f t="shared" ca="1" si="132"/>
        <v>857030.73337431718</v>
      </c>
      <c r="CY45" s="329">
        <f t="shared" ca="1" si="132"/>
        <v>921467.0075863637</v>
      </c>
      <c r="CZ45" s="329">
        <f t="shared" ca="1" si="132"/>
        <v>893113.9870133244</v>
      </c>
      <c r="DA45" s="329">
        <f t="shared" ca="1" si="132"/>
        <v>916467.83658511587</v>
      </c>
      <c r="DB45" s="329">
        <f t="shared" ca="1" si="132"/>
        <v>914249.39887649636</v>
      </c>
      <c r="DC45" s="329">
        <f t="shared" ca="1" si="132"/>
        <v>941269.03714357002</v>
      </c>
      <c r="DD45" s="329">
        <f t="shared" ca="1" si="132"/>
        <v>927060.79501834139</v>
      </c>
      <c r="DE45" s="329">
        <f t="shared" ca="1" si="132"/>
        <v>916805.48179112351</v>
      </c>
      <c r="DF45" s="329">
        <f t="shared" ca="1" si="132"/>
        <v>932188.85487795807</v>
      </c>
      <c r="DG45" s="329">
        <f t="shared" ca="1" si="132"/>
        <v>915170.32789201429</v>
      </c>
      <c r="DH45" s="329">
        <f t="shared" ca="1" si="132"/>
        <v>951253.7300939674</v>
      </c>
      <c r="DI45" s="329">
        <f t="shared" ref="DI45:DS45" ca="1" si="133">+DI50</f>
        <v>985093.67776900006</v>
      </c>
      <c r="DJ45" s="329">
        <f t="shared" ca="1" si="133"/>
        <v>863463.11164401658</v>
      </c>
      <c r="DK45" s="329">
        <f t="shared" ca="1" si="133"/>
        <v>947936.73861237301</v>
      </c>
      <c r="DL45" s="329">
        <f t="shared" ca="1" si="133"/>
        <v>927164.89070226729</v>
      </c>
      <c r="DM45" s="329">
        <f t="shared" ca="1" si="133"/>
        <v>945183.11440253828</v>
      </c>
      <c r="DN45" s="329">
        <f t="shared" ca="1" si="133"/>
        <v>971097.68562180432</v>
      </c>
      <c r="DO45" s="329">
        <f t="shared" ca="1" si="133"/>
        <v>974959.65626674355</v>
      </c>
      <c r="DP45" s="329">
        <f t="shared" ca="1" si="133"/>
        <v>962041.62436813232</v>
      </c>
      <c r="DQ45" s="329">
        <f t="shared" ca="1" si="133"/>
        <v>931918.8303626572</v>
      </c>
      <c r="DR45" s="329">
        <f t="shared" ca="1" si="133"/>
        <v>970107.60145204212</v>
      </c>
      <c r="DS45" s="329">
        <f t="shared" ca="1" si="133"/>
        <v>956485.5904708606</v>
      </c>
      <c r="DT45" s="329">
        <f t="shared" ref="DT45:EE45" ca="1" si="134">+DT50</f>
        <v>1013833.5303261649</v>
      </c>
      <c r="DU45" s="329">
        <f t="shared" ca="1" si="134"/>
        <v>987632.23011090548</v>
      </c>
      <c r="DV45" s="329">
        <f t="shared" ca="1" si="134"/>
        <v>928463.63252528931</v>
      </c>
      <c r="DW45" s="329">
        <f t="shared" ca="1" si="134"/>
        <v>980526.09309137147</v>
      </c>
      <c r="DX45" s="329">
        <f t="shared" ca="1" si="134"/>
        <v>960844.8511268181</v>
      </c>
      <c r="DY45" s="329">
        <f t="shared" ca="1" si="134"/>
        <v>982162.18620933627</v>
      </c>
      <c r="DZ45" s="329">
        <f t="shared" ca="1" si="134"/>
        <v>979343.88393204508</v>
      </c>
      <c r="EA45" s="329">
        <f t="shared" ca="1" si="134"/>
        <v>958222.63432876579</v>
      </c>
      <c r="EB45" s="329">
        <f t="shared" ca="1" si="134"/>
        <v>964428.83399122569</v>
      </c>
      <c r="EC45" s="329">
        <f t="shared" ca="1" si="134"/>
        <v>926510.1619944924</v>
      </c>
      <c r="ED45" s="329">
        <f t="shared" ca="1" si="134"/>
        <v>953114.67180156941</v>
      </c>
      <c r="EE45" s="329">
        <f t="shared" ca="1" si="134"/>
        <v>910958.97049194132</v>
      </c>
      <c r="EF45" s="329">
        <f t="shared" ref="EF45:EQ45" ca="1" si="135">+EF50</f>
        <v>966906.81039551087</v>
      </c>
      <c r="EG45" s="329">
        <f t="shared" ca="1" si="135"/>
        <v>971320.28239005269</v>
      </c>
      <c r="EH45" s="329">
        <f t="shared" ca="1" si="135"/>
        <v>914897.32667060557</v>
      </c>
      <c r="EI45" s="329">
        <f t="shared" ca="1" si="135"/>
        <v>897646.15767129115</v>
      </c>
      <c r="EJ45" s="329">
        <f t="shared" ca="1" si="135"/>
        <v>881724.55329581979</v>
      </c>
      <c r="EK45" s="329">
        <f t="shared" ca="1" si="135"/>
        <v>895002.65195329243</v>
      </c>
      <c r="EL45" s="329">
        <f t="shared" ca="1" si="135"/>
        <v>877065.16869493062</v>
      </c>
      <c r="EM45" s="329">
        <f t="shared" ca="1" si="135"/>
        <v>895738.93797252909</v>
      </c>
      <c r="EN45" s="329">
        <f t="shared" ca="1" si="135"/>
        <v>908043.89281061688</v>
      </c>
      <c r="EO45" s="329">
        <f t="shared" ca="1" si="135"/>
        <v>852570.25591591268</v>
      </c>
      <c r="EP45" s="329">
        <f t="shared" ca="1" si="135"/>
        <v>860266.36686467938</v>
      </c>
      <c r="EQ45" s="329">
        <f t="shared" ca="1" si="135"/>
        <v>842202.89821479458</v>
      </c>
      <c r="ER45" s="329">
        <f t="shared" ref="ER45:FB45" ca="1" si="136">+ER50</f>
        <v>886559.01954478421</v>
      </c>
      <c r="ES45" s="329">
        <f t="shared" ca="1" si="136"/>
        <v>852184.29314138112</v>
      </c>
      <c r="ET45" s="329">
        <f t="shared" ca="1" si="136"/>
        <v>793977.11847488687</v>
      </c>
      <c r="EU45" s="329">
        <f t="shared" ca="1" si="136"/>
        <v>808981.65128693474</v>
      </c>
      <c r="EV45" s="329">
        <f t="shared" ca="1" si="136"/>
        <v>809459.75665590027</v>
      </c>
      <c r="EW45" s="329">
        <f t="shared" ca="1" si="136"/>
        <v>821237.75172588904</v>
      </c>
      <c r="EX45" s="329">
        <f t="shared" ca="1" si="136"/>
        <v>801673.80614467233</v>
      </c>
      <c r="EY45" s="329">
        <f t="shared" ca="1" si="136"/>
        <v>844809.30080123676</v>
      </c>
      <c r="EZ45" s="329">
        <f t="shared" ca="1" si="136"/>
        <v>853407.90151575021</v>
      </c>
      <c r="FA45" s="329">
        <f t="shared" ca="1" si="136"/>
        <v>825487.37471245206</v>
      </c>
      <c r="FB45" s="329">
        <f t="shared" ca="1" si="136"/>
        <v>854441.26830654906</v>
      </c>
      <c r="FC45" s="329">
        <f t="shared" ref="FC45:FD45" ca="1" si="137">+FC50</f>
        <v>833614.10499044531</v>
      </c>
      <c r="FD45" s="329">
        <f t="shared" ca="1" si="137"/>
        <v>891472.41801489191</v>
      </c>
      <c r="FE45" s="329">
        <f t="shared" ref="FE45:FG45" ca="1" si="138">+FE50</f>
        <v>0</v>
      </c>
      <c r="FF45" s="329">
        <f t="shared" ca="1" si="138"/>
        <v>0</v>
      </c>
      <c r="FG45" s="329">
        <f t="shared" ca="1" si="138"/>
        <v>0</v>
      </c>
      <c r="FH45" s="329">
        <f t="shared" ref="FH45:FP45" ca="1" si="139">+FH50</f>
        <v>0</v>
      </c>
      <c r="FI45" s="329">
        <f t="shared" ca="1" si="139"/>
        <v>0</v>
      </c>
      <c r="FJ45" s="329">
        <f t="shared" ca="1" si="139"/>
        <v>0</v>
      </c>
      <c r="FK45" s="329">
        <f t="shared" ca="1" si="139"/>
        <v>0</v>
      </c>
      <c r="FL45" s="329">
        <f t="shared" ca="1" si="139"/>
        <v>0</v>
      </c>
      <c r="FM45" s="329">
        <f t="shared" ca="1" si="139"/>
        <v>0</v>
      </c>
      <c r="FN45" s="329">
        <f t="shared" ca="1" si="139"/>
        <v>0</v>
      </c>
      <c r="FO45" s="329">
        <f t="shared" ca="1" si="139"/>
        <v>0</v>
      </c>
      <c r="FP45" s="329">
        <f t="shared" ca="1" si="139"/>
        <v>0</v>
      </c>
    </row>
    <row r="46" spans="1:172" x14ac:dyDescent="0.2">
      <c r="B46" s="322" t="s">
        <v>5</v>
      </c>
      <c r="C46" s="329">
        <f>C54</f>
        <v>456907.22100000002</v>
      </c>
      <c r="D46" s="329"/>
      <c r="E46" s="329">
        <f ca="1">+E54</f>
        <v>379921.21686245693</v>
      </c>
      <c r="F46" s="329">
        <f t="shared" ref="F46:S46" ca="1" si="140">+F54</f>
        <v>366679.15979961498</v>
      </c>
      <c r="G46" s="329">
        <f t="shared" ca="1" si="140"/>
        <v>378023.31578128401</v>
      </c>
      <c r="H46" s="329">
        <f t="shared" ca="1" si="140"/>
        <v>390196.19186625339</v>
      </c>
      <c r="I46" s="329">
        <f t="shared" ca="1" si="140"/>
        <v>414357.48798030661</v>
      </c>
      <c r="J46" s="329">
        <f t="shared" ca="1" si="140"/>
        <v>420011.10581666714</v>
      </c>
      <c r="K46" s="329">
        <f t="shared" ca="1" si="140"/>
        <v>431134.40711234824</v>
      </c>
      <c r="L46" s="329">
        <f t="shared" ca="1" si="140"/>
        <v>436035.72673826094</v>
      </c>
      <c r="M46" s="329">
        <f t="shared" ca="1" si="140"/>
        <v>421712.27517367504</v>
      </c>
      <c r="N46" s="329">
        <f t="shared" ca="1" si="140"/>
        <v>418926.98791440646</v>
      </c>
      <c r="O46" s="329">
        <f t="shared" ca="1" si="140"/>
        <v>397477.97963442042</v>
      </c>
      <c r="P46" s="329">
        <f t="shared" ca="1" si="140"/>
        <v>378394.74932047626</v>
      </c>
      <c r="Q46" s="329">
        <f t="shared" ca="1" si="140"/>
        <v>398388.5329079841</v>
      </c>
      <c r="R46" s="329">
        <f t="shared" ca="1" si="140"/>
        <v>383388.50288551068</v>
      </c>
      <c r="S46" s="329">
        <f t="shared" ca="1" si="140"/>
        <v>415354.79010296316</v>
      </c>
      <c r="T46" s="329">
        <f t="shared" ref="T46:AO46" ca="1" si="141">+T54</f>
        <v>416542.62108335498</v>
      </c>
      <c r="U46" s="329">
        <f t="shared" ca="1" si="141"/>
        <v>437054.97388674546</v>
      </c>
      <c r="V46" s="329">
        <f t="shared" ca="1" si="141"/>
        <v>446301.34375490033</v>
      </c>
      <c r="W46" s="329">
        <f t="shared" ca="1" si="141"/>
        <v>450716.9518449427</v>
      </c>
      <c r="X46" s="329">
        <f t="shared" ca="1" si="141"/>
        <v>460467.63414160337</v>
      </c>
      <c r="Y46" s="329">
        <f t="shared" ca="1" si="141"/>
        <v>450263.8277842059</v>
      </c>
      <c r="Z46" s="329">
        <f t="shared" ca="1" si="141"/>
        <v>446344.30613548897</v>
      </c>
      <c r="AA46" s="329">
        <f t="shared" ca="1" si="141"/>
        <v>416294.73783824686</v>
      </c>
      <c r="AB46" s="329">
        <f t="shared" ca="1" si="141"/>
        <v>404393.36963343417</v>
      </c>
      <c r="AC46" s="329">
        <f t="shared" ca="1" si="141"/>
        <v>404886.02756131202</v>
      </c>
      <c r="AD46" s="329">
        <f t="shared" ca="1" si="141"/>
        <v>389107.15597321274</v>
      </c>
      <c r="AE46" s="329">
        <f t="shared" ca="1" si="141"/>
        <v>414775.69975845912</v>
      </c>
      <c r="AF46" s="329">
        <f t="shared" ca="1" si="141"/>
        <v>415877.24626467051</v>
      </c>
      <c r="AG46" s="329">
        <f t="shared" ca="1" si="141"/>
        <v>431937.59533334814</v>
      </c>
      <c r="AH46" s="329">
        <f t="shared" ca="1" si="141"/>
        <v>441471.96639287402</v>
      </c>
      <c r="AI46" s="329">
        <f t="shared" ca="1" si="141"/>
        <v>455710.02144499717</v>
      </c>
      <c r="AJ46" s="329">
        <f t="shared" ca="1" si="141"/>
        <v>468031.92690523888</v>
      </c>
      <c r="AK46" s="329">
        <f t="shared" ca="1" si="141"/>
        <v>460889.50412503234</v>
      </c>
      <c r="AL46" s="329">
        <f t="shared" ca="1" si="141"/>
        <v>460062.02951654838</v>
      </c>
      <c r="AM46" s="329">
        <f t="shared" ca="1" si="141"/>
        <v>431237.15004760126</v>
      </c>
      <c r="AN46" s="329">
        <f t="shared" ca="1" si="141"/>
        <v>409110.62867585116</v>
      </c>
      <c r="AO46" s="329">
        <f t="shared" ca="1" si="141"/>
        <v>394108.16781558056</v>
      </c>
      <c r="AP46" s="329">
        <f ca="1">+AP54</f>
        <v>388316.49533400394</v>
      </c>
      <c r="AQ46" s="329">
        <f t="shared" ref="AQ46:AZ46" ca="1" si="142">+AQ54</f>
        <v>402505.08883157751</v>
      </c>
      <c r="AR46" s="329">
        <f t="shared" ca="1" si="142"/>
        <v>416107.93899469776</v>
      </c>
      <c r="AS46" s="329">
        <f t="shared" ca="1" si="142"/>
        <v>440088.37147720926</v>
      </c>
      <c r="AT46" s="329">
        <f t="shared" ca="1" si="142"/>
        <v>450601.57310531102</v>
      </c>
      <c r="AU46" s="329">
        <f t="shared" ca="1" si="142"/>
        <v>462677.39029782475</v>
      </c>
      <c r="AV46" s="329">
        <f t="shared" ca="1" si="142"/>
        <v>462018.3853949625</v>
      </c>
      <c r="AW46" s="329">
        <f t="shared" ca="1" si="142"/>
        <v>451326.57105264766</v>
      </c>
      <c r="AX46" s="329">
        <f t="shared" ca="1" si="142"/>
        <v>449572.64393380983</v>
      </c>
      <c r="AY46" s="329">
        <f t="shared" ca="1" si="142"/>
        <v>421566.5631851604</v>
      </c>
      <c r="AZ46" s="329">
        <f t="shared" ca="1" si="142"/>
        <v>404427.07857728982</v>
      </c>
      <c r="BA46" s="329">
        <f t="shared" ref="BA46:BX46" ca="1" si="143">+BA54</f>
        <v>417340.90367885493</v>
      </c>
      <c r="BB46" s="329">
        <f t="shared" ca="1" si="143"/>
        <v>402846.08851777035</v>
      </c>
      <c r="BC46" s="329">
        <f t="shared" ca="1" si="143"/>
        <v>435529.54120717995</v>
      </c>
      <c r="BD46" s="329">
        <f t="shared" ca="1" si="143"/>
        <v>428125.6908188485</v>
      </c>
      <c r="BE46" s="329">
        <f t="shared" ca="1" si="143"/>
        <v>462094.55636670568</v>
      </c>
      <c r="BF46" s="329">
        <f t="shared" ca="1" si="143"/>
        <v>474690.07636602956</v>
      </c>
      <c r="BG46" s="329">
        <f t="shared" ca="1" si="143"/>
        <v>473360.79762768885</v>
      </c>
      <c r="BH46" s="329">
        <f t="shared" ca="1" si="143"/>
        <v>478302.72865646472</v>
      </c>
      <c r="BI46" s="329">
        <f t="shared" ca="1" si="143"/>
        <v>476731.06135518482</v>
      </c>
      <c r="BJ46" s="329">
        <f t="shared" ca="1" si="143"/>
        <v>453933.27032963408</v>
      </c>
      <c r="BK46" s="329">
        <f t="shared" ca="1" si="143"/>
        <v>459847.67635667988</v>
      </c>
      <c r="BL46" s="329">
        <f t="shared" ca="1" si="143"/>
        <v>417858.4447187027</v>
      </c>
      <c r="BM46" s="329">
        <f t="shared" ca="1" si="143"/>
        <v>423442.8335287064</v>
      </c>
      <c r="BN46" s="329">
        <f t="shared" ca="1" si="143"/>
        <v>419240.931690556</v>
      </c>
      <c r="BO46" s="329">
        <f t="shared" ca="1" si="143"/>
        <v>419384.92448797746</v>
      </c>
      <c r="BP46" s="329">
        <f t="shared" ca="1" si="143"/>
        <v>453895.76617275953</v>
      </c>
      <c r="BQ46" s="329">
        <f t="shared" ca="1" si="143"/>
        <v>453388.38825455925</v>
      </c>
      <c r="BR46" s="329">
        <f t="shared" ca="1" si="143"/>
        <v>480658.79949563649</v>
      </c>
      <c r="BS46" s="329">
        <f t="shared" ca="1" si="143"/>
        <v>501072.24732960149</v>
      </c>
      <c r="BT46" s="329">
        <f t="shared" ca="1" si="143"/>
        <v>496074.0862474399</v>
      </c>
      <c r="BU46" s="329">
        <f t="shared" ca="1" si="143"/>
        <v>490773.75158506178</v>
      </c>
      <c r="BV46" s="329">
        <f t="shared" ca="1" si="143"/>
        <v>473195.06172681839</v>
      </c>
      <c r="BW46" s="329">
        <f t="shared" ca="1" si="143"/>
        <v>458769.74133572716</v>
      </c>
      <c r="BX46" s="329">
        <f t="shared" ca="1" si="143"/>
        <v>412990.1201446997</v>
      </c>
      <c r="BY46" s="329">
        <f t="shared" ref="BY46:CJ46" ca="1" si="144">+BY54</f>
        <v>393476.10727388936</v>
      </c>
      <c r="BZ46" s="329">
        <f t="shared" ca="1" si="144"/>
        <v>387914.74460393295</v>
      </c>
      <c r="CA46" s="329">
        <f t="shared" ca="1" si="144"/>
        <v>399995.53039518435</v>
      </c>
      <c r="CB46" s="329">
        <f t="shared" ca="1" si="144"/>
        <v>413356.37527244457</v>
      </c>
      <c r="CC46" s="329">
        <f t="shared" ca="1" si="144"/>
        <v>435457.74244048935</v>
      </c>
      <c r="CD46" s="329">
        <f t="shared" ca="1" si="144"/>
        <v>456233.18861602288</v>
      </c>
      <c r="CE46" s="329">
        <f t="shared" ca="1" si="144"/>
        <v>462266.97907322884</v>
      </c>
      <c r="CF46" s="329">
        <f t="shared" ca="1" si="144"/>
        <v>474774.53396156745</v>
      </c>
      <c r="CG46" s="329">
        <f t="shared" ca="1" si="144"/>
        <v>471043.13640711276</v>
      </c>
      <c r="CH46" s="329">
        <f t="shared" ca="1" si="144"/>
        <v>457803.31948407198</v>
      </c>
      <c r="CI46" s="329">
        <f t="shared" ca="1" si="144"/>
        <v>437733.48081111314</v>
      </c>
      <c r="CJ46" s="329">
        <f t="shared" ca="1" si="144"/>
        <v>404023.21766142652</v>
      </c>
      <c r="CK46" s="329">
        <f t="shared" ref="CK46:DH46" ca="1" si="145">+CK54</f>
        <v>397673.93692780338</v>
      </c>
      <c r="CL46" s="329">
        <f t="shared" ca="1" si="145"/>
        <v>401346.35722760146</v>
      </c>
      <c r="CM46" s="329">
        <f t="shared" ca="1" si="145"/>
        <v>407170.69313462829</v>
      </c>
      <c r="CN46" s="329">
        <f t="shared" ca="1" si="145"/>
        <v>409666.24756253866</v>
      </c>
      <c r="CO46" s="329">
        <f t="shared" ca="1" si="145"/>
        <v>385478.90231339977</v>
      </c>
      <c r="CP46" s="329">
        <f t="shared" ca="1" si="145"/>
        <v>404856.11586097092</v>
      </c>
      <c r="CQ46" s="329">
        <f t="shared" ca="1" si="145"/>
        <v>434868.73265940743</v>
      </c>
      <c r="CR46" s="329">
        <f t="shared" ca="1" si="145"/>
        <v>470561.85542289016</v>
      </c>
      <c r="CS46" s="329">
        <f t="shared" ca="1" si="145"/>
        <v>445835.96390637435</v>
      </c>
      <c r="CT46" s="329">
        <f t="shared" ca="1" si="145"/>
        <v>434910.58263402869</v>
      </c>
      <c r="CU46" s="329">
        <f t="shared" ca="1" si="145"/>
        <v>397644.03515103017</v>
      </c>
      <c r="CV46" s="329">
        <f t="shared" ca="1" si="145"/>
        <v>371918.41719915258</v>
      </c>
      <c r="CW46" s="329">
        <f t="shared" ca="1" si="145"/>
        <v>300749.54551834182</v>
      </c>
      <c r="CX46" s="329">
        <f t="shared" ca="1" si="145"/>
        <v>284701.39220212924</v>
      </c>
      <c r="CY46" s="329">
        <f t="shared" ca="1" si="145"/>
        <v>311003.86858486745</v>
      </c>
      <c r="CZ46" s="329">
        <f t="shared" ca="1" si="145"/>
        <v>310163.46684202104</v>
      </c>
      <c r="DA46" s="329">
        <f t="shared" ca="1" si="145"/>
        <v>329329.03413543274</v>
      </c>
      <c r="DB46" s="329">
        <f t="shared" ca="1" si="145"/>
        <v>339464.82882631378</v>
      </c>
      <c r="DC46" s="329">
        <f t="shared" ca="1" si="145"/>
        <v>352630.42413800175</v>
      </c>
      <c r="DD46" s="329">
        <f t="shared" ca="1" si="145"/>
        <v>342357.45672605024</v>
      </c>
      <c r="DE46" s="329">
        <f t="shared" ca="1" si="145"/>
        <v>331693.38612190919</v>
      </c>
      <c r="DF46" s="329">
        <f t="shared" ca="1" si="145"/>
        <v>331768.29933453241</v>
      </c>
      <c r="DG46" s="329">
        <f t="shared" ca="1" si="145"/>
        <v>310620.23203706671</v>
      </c>
      <c r="DH46" s="329">
        <f t="shared" ca="1" si="145"/>
        <v>311798.72953377868</v>
      </c>
      <c r="DI46" s="329">
        <f t="shared" ref="DI46:DS46" ca="1" si="146">+DI54</f>
        <v>294080.4501587975</v>
      </c>
      <c r="DJ46" s="329">
        <f t="shared" ca="1" si="146"/>
        <v>282623.07404403185</v>
      </c>
      <c r="DK46" s="329">
        <f t="shared" ca="1" si="146"/>
        <v>309573.58286309463</v>
      </c>
      <c r="DL46" s="329">
        <f t="shared" ca="1" si="146"/>
        <v>315232.48877914442</v>
      </c>
      <c r="DM46" s="329">
        <f t="shared" ca="1" si="146"/>
        <v>339811.36537909147</v>
      </c>
      <c r="DN46" s="329">
        <f t="shared" ca="1" si="146"/>
        <v>341830.15168900433</v>
      </c>
      <c r="DO46" s="329">
        <f t="shared" ca="1" si="146"/>
        <v>356894.80451404164</v>
      </c>
      <c r="DP46" s="329">
        <f t="shared" ca="1" si="146"/>
        <v>351941.33668850706</v>
      </c>
      <c r="DQ46" s="329">
        <f t="shared" ca="1" si="146"/>
        <v>341161.60241373611</v>
      </c>
      <c r="DR46" s="329">
        <f t="shared" ca="1" si="146"/>
        <v>329786.68572637485</v>
      </c>
      <c r="DS46" s="329">
        <f t="shared" ca="1" si="146"/>
        <v>308723.18772546918</v>
      </c>
      <c r="DT46" s="329">
        <f t="shared" ref="DT46:EE46" ca="1" si="147">+DT54</f>
        <v>297271.67401820055</v>
      </c>
      <c r="DU46" s="329">
        <f t="shared" ca="1" si="147"/>
        <v>290552.45455482503</v>
      </c>
      <c r="DV46" s="329">
        <f t="shared" ca="1" si="147"/>
        <v>278105.92656444403</v>
      </c>
      <c r="DW46" s="329">
        <f t="shared" ca="1" si="147"/>
        <v>301711.32459271251</v>
      </c>
      <c r="DX46" s="329">
        <f t="shared" ca="1" si="147"/>
        <v>292386.8428077412</v>
      </c>
      <c r="DY46" s="329">
        <f t="shared" ca="1" si="147"/>
        <v>321437.51987774525</v>
      </c>
      <c r="DZ46" s="329">
        <f t="shared" ca="1" si="147"/>
        <v>332272.9833949231</v>
      </c>
      <c r="EA46" s="329">
        <f t="shared" ca="1" si="147"/>
        <v>339845.35918129713</v>
      </c>
      <c r="EB46" s="329">
        <f t="shared" ca="1" si="147"/>
        <v>348780.11907862703</v>
      </c>
      <c r="EC46" s="329">
        <f t="shared" ca="1" si="147"/>
        <v>337376.45459216338</v>
      </c>
      <c r="ED46" s="329">
        <f t="shared" ca="1" si="147"/>
        <v>332195.37138806464</v>
      </c>
      <c r="EE46" s="329">
        <f t="shared" ca="1" si="147"/>
        <v>309601.98221515521</v>
      </c>
      <c r="EF46" s="329">
        <f t="shared" ref="EF46:EQ46" ca="1" si="148">+EF54</f>
        <v>289875.70575233042</v>
      </c>
      <c r="EG46" s="329">
        <f t="shared" ca="1" si="148"/>
        <v>271637.85853681993</v>
      </c>
      <c r="EH46" s="329">
        <f t="shared" ca="1" si="148"/>
        <v>269125.18567414122</v>
      </c>
      <c r="EI46" s="329">
        <f t="shared" ca="1" si="148"/>
        <v>288540.98724795668</v>
      </c>
      <c r="EJ46" s="329">
        <f t="shared" ca="1" si="148"/>
        <v>286316.12979040534</v>
      </c>
      <c r="EK46" s="329">
        <f t="shared" ca="1" si="148"/>
        <v>322066.19095830608</v>
      </c>
      <c r="EL46" s="329">
        <f t="shared" ca="1" si="148"/>
        <v>329246.98909820477</v>
      </c>
      <c r="EM46" s="329">
        <f t="shared" ca="1" si="148"/>
        <v>336796.66956774815</v>
      </c>
      <c r="EN46" s="329">
        <f t="shared" ca="1" si="148"/>
        <v>342708.09525250143</v>
      </c>
      <c r="EO46" s="329">
        <f t="shared" ca="1" si="148"/>
        <v>327992.59573678556</v>
      </c>
      <c r="EP46" s="329">
        <f t="shared" ca="1" si="148"/>
        <v>323551.43480793625</v>
      </c>
      <c r="EQ46" s="329">
        <f t="shared" ca="1" si="148"/>
        <v>306049.77076332021</v>
      </c>
      <c r="ER46" s="329">
        <f t="shared" ref="ER46:FB46" ca="1" si="149">+ER54</f>
        <v>282658.68456583447</v>
      </c>
      <c r="ES46" s="329">
        <f t="shared" ca="1" si="149"/>
        <v>276962.57501084136</v>
      </c>
      <c r="ET46" s="329">
        <f t="shared" ca="1" si="149"/>
        <v>269272.5112743699</v>
      </c>
      <c r="EU46" s="329">
        <f t="shared" ca="1" si="149"/>
        <v>287025.73208901286</v>
      </c>
      <c r="EV46" s="329">
        <f t="shared" ca="1" si="149"/>
        <v>284349.30874679948</v>
      </c>
      <c r="EW46" s="329">
        <f t="shared" ca="1" si="149"/>
        <v>313195.22770766215</v>
      </c>
      <c r="EX46" s="329">
        <f t="shared" ca="1" si="149"/>
        <v>319877.69749409135</v>
      </c>
      <c r="EY46" s="329">
        <f t="shared" ca="1" si="149"/>
        <v>327685.14485303656</v>
      </c>
      <c r="EZ46" s="329">
        <f t="shared" ca="1" si="149"/>
        <v>337950.36312948569</v>
      </c>
      <c r="FA46" s="329">
        <f t="shared" ca="1" si="149"/>
        <v>327721.2861292329</v>
      </c>
      <c r="FB46" s="329">
        <f t="shared" ca="1" si="149"/>
        <v>329551.82109942078</v>
      </c>
      <c r="FC46" s="329">
        <f t="shared" ref="FC46:FD46" ca="1" si="150">+FC54</f>
        <v>310137.31770822097</v>
      </c>
      <c r="FD46" s="329">
        <f t="shared" ca="1" si="150"/>
        <v>293633.59149361443</v>
      </c>
      <c r="FE46" s="329">
        <f t="shared" ref="FE46:FG46" ca="1" si="151">+FE54</f>
        <v>0</v>
      </c>
      <c r="FF46" s="329">
        <f t="shared" ca="1" si="151"/>
        <v>0</v>
      </c>
      <c r="FG46" s="329">
        <f t="shared" ca="1" si="151"/>
        <v>0</v>
      </c>
      <c r="FH46" s="329">
        <f t="shared" ref="FH46:FP46" ca="1" si="152">+FH54</f>
        <v>0</v>
      </c>
      <c r="FI46" s="329">
        <f t="shared" ca="1" si="152"/>
        <v>0</v>
      </c>
      <c r="FJ46" s="329">
        <f t="shared" ca="1" si="152"/>
        <v>0</v>
      </c>
      <c r="FK46" s="329">
        <f t="shared" ca="1" si="152"/>
        <v>0</v>
      </c>
      <c r="FL46" s="329">
        <f t="shared" ca="1" si="152"/>
        <v>0</v>
      </c>
      <c r="FM46" s="329">
        <f t="shared" ca="1" si="152"/>
        <v>0</v>
      </c>
      <c r="FN46" s="329">
        <f t="shared" ca="1" si="152"/>
        <v>0</v>
      </c>
      <c r="FO46" s="329">
        <f t="shared" ca="1" si="152"/>
        <v>0</v>
      </c>
      <c r="FP46" s="329">
        <f t="shared" ca="1" si="152"/>
        <v>0</v>
      </c>
    </row>
    <row r="47" spans="1:172" x14ac:dyDescent="0.2">
      <c r="B47" s="322" t="s">
        <v>8</v>
      </c>
      <c r="C47" s="329">
        <f>C56</f>
        <v>1460789.5249999999</v>
      </c>
      <c r="D47" s="329"/>
      <c r="E47" s="329">
        <f ca="1">+E56</f>
        <v>1265133.0758852994</v>
      </c>
      <c r="F47" s="329">
        <f t="shared" ref="F47:S47" ca="1" si="153">+F56</f>
        <v>1375513.3849827971</v>
      </c>
      <c r="G47" s="329">
        <f t="shared" ca="1" si="153"/>
        <v>1271532.8257046309</v>
      </c>
      <c r="H47" s="329">
        <f t="shared" ca="1" si="153"/>
        <v>1336482.2672528047</v>
      </c>
      <c r="I47" s="329">
        <f t="shared" ca="1" si="153"/>
        <v>1403383.7587156862</v>
      </c>
      <c r="J47" s="329">
        <f t="shared" ca="1" si="153"/>
        <v>1264211.1947666644</v>
      </c>
      <c r="K47" s="329">
        <f t="shared" ca="1" si="153"/>
        <v>1370901.3240569921</v>
      </c>
      <c r="L47" s="329">
        <f t="shared" ca="1" si="153"/>
        <v>1355573.8464448194</v>
      </c>
      <c r="M47" s="329">
        <f t="shared" ca="1" si="153"/>
        <v>1371300.7042564126</v>
      </c>
      <c r="N47" s="329">
        <f t="shared" ca="1" si="153"/>
        <v>1436083.2717360582</v>
      </c>
      <c r="O47" s="329">
        <f t="shared" ca="1" si="153"/>
        <v>1440605.6483449987</v>
      </c>
      <c r="P47" s="329">
        <f t="shared" ca="1" si="153"/>
        <v>1484703.0738529302</v>
      </c>
      <c r="Q47" s="329">
        <f t="shared" ca="1" si="153"/>
        <v>1220652.3329640541</v>
      </c>
      <c r="R47" s="329">
        <f t="shared" ca="1" si="153"/>
        <v>1379058.2277826925</v>
      </c>
      <c r="S47" s="329">
        <f t="shared" ca="1" si="153"/>
        <v>1338269.7225251838</v>
      </c>
      <c r="T47" s="329">
        <f t="shared" ref="T47:AO47" ca="1" si="154">+T56</f>
        <v>1393410.6822506196</v>
      </c>
      <c r="U47" s="329">
        <f t="shared" ca="1" si="154"/>
        <v>1401625.9119860611</v>
      </c>
      <c r="V47" s="329">
        <f t="shared" ca="1" si="154"/>
        <v>1350764.7761952353</v>
      </c>
      <c r="W47" s="329">
        <f t="shared" ca="1" si="154"/>
        <v>1382309.4773174867</v>
      </c>
      <c r="X47" s="329">
        <f t="shared" ca="1" si="154"/>
        <v>1381424.5079120907</v>
      </c>
      <c r="Y47" s="329">
        <f t="shared" ca="1" si="154"/>
        <v>1427802.3159846531</v>
      </c>
      <c r="Z47" s="329">
        <f t="shared" ca="1" si="154"/>
        <v>1508480.1028050405</v>
      </c>
      <c r="AA47" s="329">
        <f t="shared" ca="1" si="154"/>
        <v>1489363.7953445741</v>
      </c>
      <c r="AB47" s="329">
        <f t="shared" ca="1" si="154"/>
        <v>1538760.1229302105</v>
      </c>
      <c r="AC47" s="329">
        <f t="shared" ca="1" si="154"/>
        <v>1285269.8681356828</v>
      </c>
      <c r="AD47" s="329">
        <f t="shared" ca="1" si="154"/>
        <v>1346930.9001264379</v>
      </c>
      <c r="AE47" s="329">
        <f t="shared" ca="1" si="154"/>
        <v>1335199.3050547515</v>
      </c>
      <c r="AF47" s="329">
        <f t="shared" ca="1" si="154"/>
        <v>1438711.8149801518</v>
      </c>
      <c r="AG47" s="329">
        <f t="shared" ca="1" si="154"/>
        <v>1403982.5209978505</v>
      </c>
      <c r="AH47" s="329">
        <f t="shared" ca="1" si="154"/>
        <v>1356353.7144337436</v>
      </c>
      <c r="AI47" s="329">
        <f t="shared" ca="1" si="154"/>
        <v>1524370.3636315931</v>
      </c>
      <c r="AJ47" s="329">
        <f t="shared" ca="1" si="154"/>
        <v>1472288.6447955903</v>
      </c>
      <c r="AK47" s="329">
        <f t="shared" ca="1" si="154"/>
        <v>1573393.8155668818</v>
      </c>
      <c r="AL47" s="329">
        <f t="shared" ca="1" si="154"/>
        <v>1447565.2057504475</v>
      </c>
      <c r="AM47" s="329">
        <f t="shared" ca="1" si="154"/>
        <v>1485193.8421610778</v>
      </c>
      <c r="AN47" s="329">
        <f t="shared" ca="1" si="154"/>
        <v>1544786.9843640313</v>
      </c>
      <c r="AO47" s="329">
        <f t="shared" ca="1" si="154"/>
        <v>1336449.2451210199</v>
      </c>
      <c r="AP47" s="329">
        <f ca="1">+AP56</f>
        <v>1430935.2257431897</v>
      </c>
      <c r="AQ47" s="329">
        <f t="shared" ref="AQ47:AZ47" ca="1" si="155">+AQ56</f>
        <v>1380437.6861739017</v>
      </c>
      <c r="AR47" s="329">
        <f t="shared" ca="1" si="155"/>
        <v>1479763.4926397861</v>
      </c>
      <c r="AS47" s="329">
        <f t="shared" ca="1" si="155"/>
        <v>1458496.6216957413</v>
      </c>
      <c r="AT47" s="329">
        <f t="shared" ca="1" si="155"/>
        <v>1409698.2583468829</v>
      </c>
      <c r="AU47" s="329">
        <f t="shared" ca="1" si="155"/>
        <v>1451858.282474522</v>
      </c>
      <c r="AV47" s="329">
        <f t="shared" ca="1" si="155"/>
        <v>1428127.7397293367</v>
      </c>
      <c r="AW47" s="329">
        <f t="shared" ca="1" si="155"/>
        <v>1495478.7127882347</v>
      </c>
      <c r="AX47" s="329">
        <f t="shared" ca="1" si="155"/>
        <v>1487128.0688527804</v>
      </c>
      <c r="AY47" s="329">
        <f t="shared" ca="1" si="155"/>
        <v>1590737.1727536661</v>
      </c>
      <c r="AZ47" s="329">
        <f t="shared" ca="1" si="155"/>
        <v>1567502.4456804188</v>
      </c>
      <c r="BA47" s="329">
        <f t="shared" ref="BA47:BX47" ca="1" si="156">+BA56</f>
        <v>1358507.8667090654</v>
      </c>
      <c r="BB47" s="329">
        <f t="shared" ca="1" si="156"/>
        <v>1437447.618915526</v>
      </c>
      <c r="BC47" s="329">
        <f t="shared" ca="1" si="156"/>
        <v>1450138.4102146528</v>
      </c>
      <c r="BD47" s="329">
        <f t="shared" ca="1" si="156"/>
        <v>1372154.4335281753</v>
      </c>
      <c r="BE47" s="329">
        <f t="shared" ca="1" si="156"/>
        <v>1403542.1762444384</v>
      </c>
      <c r="BF47" s="329">
        <f t="shared" ca="1" si="156"/>
        <v>1422092.9723054003</v>
      </c>
      <c r="BG47" s="329">
        <f t="shared" ca="1" si="156"/>
        <v>1431423.8923184962</v>
      </c>
      <c r="BH47" s="329">
        <f t="shared" ca="1" si="156"/>
        <v>1441963.7011635408</v>
      </c>
      <c r="BI47" s="329">
        <f t="shared" ca="1" si="156"/>
        <v>1536608.2621662007</v>
      </c>
      <c r="BJ47" s="329">
        <f t="shared" ca="1" si="156"/>
        <v>1493563.1724270282</v>
      </c>
      <c r="BK47" s="329">
        <f t="shared" ca="1" si="156"/>
        <v>1497539.7343717013</v>
      </c>
      <c r="BL47" s="329">
        <f t="shared" ca="1" si="156"/>
        <v>1630489.2156342384</v>
      </c>
      <c r="BM47" s="329">
        <f t="shared" ca="1" si="156"/>
        <v>1406117.5102841333</v>
      </c>
      <c r="BN47" s="329">
        <f t="shared" ca="1" si="156"/>
        <v>1502747.3895464374</v>
      </c>
      <c r="BO47" s="329">
        <f t="shared" ca="1" si="156"/>
        <v>1411084.5703637481</v>
      </c>
      <c r="BP47" s="329">
        <f t="shared" ca="1" si="156"/>
        <v>1468581.114469602</v>
      </c>
      <c r="BQ47" s="329">
        <f t="shared" ca="1" si="156"/>
        <v>1468558.4294395961</v>
      </c>
      <c r="BR47" s="329">
        <f t="shared" ca="1" si="156"/>
        <v>1440716.5892442244</v>
      </c>
      <c r="BS47" s="329">
        <f t="shared" ca="1" si="156"/>
        <v>1496358.1382183728</v>
      </c>
      <c r="BT47" s="329">
        <f t="shared" ca="1" si="156"/>
        <v>1407944.5752793469</v>
      </c>
      <c r="BU47" s="329">
        <f t="shared" ca="1" si="156"/>
        <v>1497081.3204918194</v>
      </c>
      <c r="BV47" s="329">
        <f t="shared" ca="1" si="156"/>
        <v>1484762.2078896323</v>
      </c>
      <c r="BW47" s="329">
        <f t="shared" ca="1" si="156"/>
        <v>1403553.288769817</v>
      </c>
      <c r="BX47" s="329">
        <f t="shared" ca="1" si="156"/>
        <v>1541969.1660018088</v>
      </c>
      <c r="BY47" s="329">
        <f t="shared" ref="BY47:CJ47" ca="1" si="157">+BY56</f>
        <v>1436964.2631427925</v>
      </c>
      <c r="BZ47" s="329">
        <f t="shared" ca="1" si="157"/>
        <v>1436020.0638933524</v>
      </c>
      <c r="CA47" s="329">
        <f t="shared" ca="1" si="157"/>
        <v>1415086.9575932866</v>
      </c>
      <c r="CB47" s="329">
        <f t="shared" ca="1" si="157"/>
        <v>1456599.3495140288</v>
      </c>
      <c r="CC47" s="329">
        <f t="shared" ca="1" si="157"/>
        <v>1385574.7188216965</v>
      </c>
      <c r="CD47" s="329">
        <f t="shared" ca="1" si="157"/>
        <v>1389593.6292066218</v>
      </c>
      <c r="CE47" s="329">
        <f t="shared" ca="1" si="157"/>
        <v>1381703.4684806571</v>
      </c>
      <c r="CF47" s="329">
        <f t="shared" ca="1" si="157"/>
        <v>1401867.8806133668</v>
      </c>
      <c r="CG47" s="329">
        <f t="shared" ca="1" si="157"/>
        <v>1353478.2084589398</v>
      </c>
      <c r="CH47" s="329">
        <f t="shared" ca="1" si="157"/>
        <v>1329891.1924376101</v>
      </c>
      <c r="CI47" s="329">
        <f t="shared" ca="1" si="157"/>
        <v>1404189.9104684936</v>
      </c>
      <c r="CJ47" s="329">
        <f t="shared" ca="1" si="157"/>
        <v>1446266.0693679389</v>
      </c>
      <c r="CK47" s="329">
        <f t="shared" ref="CK47:DH47" ca="1" si="158">+CK56</f>
        <v>1311982.2577739679</v>
      </c>
      <c r="CL47" s="329">
        <f t="shared" ca="1" si="158"/>
        <v>1278031.1997193368</v>
      </c>
      <c r="CM47" s="329">
        <f t="shared" ca="1" si="158"/>
        <v>1306449.3278886778</v>
      </c>
      <c r="CN47" s="329">
        <f t="shared" ca="1" si="158"/>
        <v>854856.75276491896</v>
      </c>
      <c r="CO47" s="329">
        <f t="shared" ca="1" si="158"/>
        <v>863209.64465532429</v>
      </c>
      <c r="CP47" s="329">
        <f t="shared" ca="1" si="158"/>
        <v>1007958.4782231207</v>
      </c>
      <c r="CQ47" s="329">
        <f t="shared" ca="1" si="158"/>
        <v>1043247.2140083818</v>
      </c>
      <c r="CR47" s="329">
        <f t="shared" ca="1" si="158"/>
        <v>1215460.1954788917</v>
      </c>
      <c r="CS47" s="329">
        <f t="shared" ca="1" si="158"/>
        <v>1144720.8148706125</v>
      </c>
      <c r="CT47" s="329">
        <f t="shared" ca="1" si="158"/>
        <v>1215045.0145779953</v>
      </c>
      <c r="CU47" s="329">
        <f t="shared" ca="1" si="158"/>
        <v>1324467.0749132168</v>
      </c>
      <c r="CV47" s="329">
        <f t="shared" ca="1" si="158"/>
        <v>1286118.601126004</v>
      </c>
      <c r="CW47" s="329">
        <f t="shared" ca="1" si="158"/>
        <v>1192197.8557907462</v>
      </c>
      <c r="CX47" s="329">
        <f t="shared" ca="1" si="158"/>
        <v>1235155.0112257579</v>
      </c>
      <c r="CY47" s="329">
        <f t="shared" ca="1" si="158"/>
        <v>1264894.6395463988</v>
      </c>
      <c r="CZ47" s="329">
        <f t="shared" ca="1" si="158"/>
        <v>1324049.8949101691</v>
      </c>
      <c r="DA47" s="329">
        <f t="shared" ca="1" si="158"/>
        <v>1305652.7242725308</v>
      </c>
      <c r="DB47" s="329">
        <f t="shared" ca="1" si="158"/>
        <v>1165847.862164492</v>
      </c>
      <c r="DC47" s="329">
        <f t="shared" ca="1" si="158"/>
        <v>1218220.4284575058</v>
      </c>
      <c r="DD47" s="329">
        <f t="shared" ca="1" si="158"/>
        <v>1368738.8023064104</v>
      </c>
      <c r="DE47" s="329">
        <f t="shared" ca="1" si="158"/>
        <v>1280367.7143076269</v>
      </c>
      <c r="DF47" s="329">
        <f t="shared" ca="1" si="158"/>
        <v>1281773.428627375</v>
      </c>
      <c r="DG47" s="329">
        <f t="shared" ca="1" si="158"/>
        <v>1319161.1124657756</v>
      </c>
      <c r="DH47" s="329">
        <f t="shared" ca="1" si="158"/>
        <v>1329478.0539264411</v>
      </c>
      <c r="DI47" s="329">
        <f t="shared" ref="DI47:DS47" ca="1" si="159">+DI56</f>
        <v>1249530.9902014504</v>
      </c>
      <c r="DJ47" s="329">
        <f t="shared" ca="1" si="159"/>
        <v>1246913.8108802303</v>
      </c>
      <c r="DK47" s="329">
        <f t="shared" ca="1" si="159"/>
        <v>1371390.6881855913</v>
      </c>
      <c r="DL47" s="329">
        <f t="shared" ca="1" si="159"/>
        <v>1392662.6524951491</v>
      </c>
      <c r="DM47" s="329">
        <f t="shared" ca="1" si="159"/>
        <v>1336114.2556707605</v>
      </c>
      <c r="DN47" s="329">
        <f t="shared" ca="1" si="159"/>
        <v>1206804.7336826462</v>
      </c>
      <c r="DO47" s="329">
        <f t="shared" ca="1" si="159"/>
        <v>1264967.5712222247</v>
      </c>
      <c r="DP47" s="329">
        <f t="shared" ca="1" si="159"/>
        <v>1336404.2851572165</v>
      </c>
      <c r="DQ47" s="329">
        <f t="shared" ca="1" si="159"/>
        <v>1260207.1113705847</v>
      </c>
      <c r="DR47" s="329">
        <f t="shared" ca="1" si="159"/>
        <v>1287499.4936210352</v>
      </c>
      <c r="DS47" s="329">
        <f t="shared" ca="1" si="159"/>
        <v>1381939.9219979057</v>
      </c>
      <c r="DT47" s="329">
        <f t="shared" ref="DT47:EE47" ca="1" si="160">+DT56</f>
        <v>1418751.1335136206</v>
      </c>
      <c r="DU47" s="329">
        <f t="shared" ca="1" si="160"/>
        <v>1310757.663225461</v>
      </c>
      <c r="DV47" s="329">
        <f t="shared" ca="1" si="160"/>
        <v>1272869.141758844</v>
      </c>
      <c r="DW47" s="329">
        <f t="shared" ca="1" si="160"/>
        <v>1425600.556698496</v>
      </c>
      <c r="DX47" s="329">
        <f t="shared" ca="1" si="160"/>
        <v>1390114.5040538197</v>
      </c>
      <c r="DY47" s="329">
        <f t="shared" ca="1" si="160"/>
        <v>1498600.8545412982</v>
      </c>
      <c r="DZ47" s="329">
        <f t="shared" ca="1" si="160"/>
        <v>1375556.3357401683</v>
      </c>
      <c r="EA47" s="329">
        <f t="shared" ca="1" si="160"/>
        <v>1470353.9030061287</v>
      </c>
      <c r="EB47" s="329">
        <f t="shared" ca="1" si="160"/>
        <v>1552226.2991194844</v>
      </c>
      <c r="EC47" s="329">
        <f t="shared" ca="1" si="160"/>
        <v>1510660.1820128062</v>
      </c>
      <c r="ED47" s="329">
        <f t="shared" ca="1" si="160"/>
        <v>1664932.3656958283</v>
      </c>
      <c r="EE47" s="329">
        <f t="shared" ca="1" si="160"/>
        <v>1615129.6721640066</v>
      </c>
      <c r="EF47" s="329">
        <f t="shared" ref="EF47:EQ47" ca="1" si="161">+EF56</f>
        <v>1591646.8939842058</v>
      </c>
      <c r="EG47" s="329">
        <f t="shared" ca="1" si="161"/>
        <v>1517839.624432828</v>
      </c>
      <c r="EH47" s="329">
        <f t="shared" ca="1" si="161"/>
        <v>1380664.5226709598</v>
      </c>
      <c r="EI47" s="329">
        <f t="shared" ca="1" si="161"/>
        <v>1484574.7909980342</v>
      </c>
      <c r="EJ47" s="329">
        <f t="shared" ca="1" si="161"/>
        <v>1596227.7627910681</v>
      </c>
      <c r="EK47" s="329">
        <f t="shared" ca="1" si="161"/>
        <v>1658848.0206793598</v>
      </c>
      <c r="EL47" s="329">
        <f t="shared" ca="1" si="161"/>
        <v>1398691.0337066364</v>
      </c>
      <c r="EM47" s="329">
        <f t="shared" ca="1" si="161"/>
        <v>1572986.6669939442</v>
      </c>
      <c r="EN47" s="329">
        <f t="shared" ca="1" si="161"/>
        <v>1513620.5364557037</v>
      </c>
      <c r="EO47" s="329">
        <f t="shared" ca="1" si="161"/>
        <v>1498066.508465474</v>
      </c>
      <c r="EP47" s="329">
        <f t="shared" ca="1" si="161"/>
        <v>1536468.9112918007</v>
      </c>
      <c r="EQ47" s="329">
        <f t="shared" ca="1" si="161"/>
        <v>1562680.0029252858</v>
      </c>
      <c r="ER47" s="329">
        <f t="shared" ref="ER47:FB47" ca="1" si="162">+ER56</f>
        <v>1483900.0225864486</v>
      </c>
      <c r="ES47" s="329">
        <f t="shared" ca="1" si="162"/>
        <v>1381408.2605566881</v>
      </c>
      <c r="ET47" s="329">
        <f t="shared" ca="1" si="162"/>
        <v>1378969.4669755048</v>
      </c>
      <c r="EU47" s="329">
        <f t="shared" ca="1" si="162"/>
        <v>1563169.0929674073</v>
      </c>
      <c r="EV47" s="329">
        <f t="shared" ca="1" si="162"/>
        <v>1468235.8908462541</v>
      </c>
      <c r="EW47" s="329">
        <f t="shared" ca="1" si="162"/>
        <v>1664335.7645831087</v>
      </c>
      <c r="EX47" s="329">
        <f t="shared" ca="1" si="162"/>
        <v>1421011.7141150406</v>
      </c>
      <c r="EY47" s="329">
        <f t="shared" ca="1" si="162"/>
        <v>1521577.3291763733</v>
      </c>
      <c r="EZ47" s="329">
        <f t="shared" ca="1" si="162"/>
        <v>1468680.5665367637</v>
      </c>
      <c r="FA47" s="329">
        <f t="shared" ca="1" si="162"/>
        <v>1378334.92330982</v>
      </c>
      <c r="FB47" s="329">
        <f t="shared" ca="1" si="162"/>
        <v>1576826.6361195666</v>
      </c>
      <c r="FC47" s="329">
        <f t="shared" ref="FC47:FD47" ca="1" si="163">+FC56</f>
        <v>1619134.3619732596</v>
      </c>
      <c r="FD47" s="329">
        <f t="shared" ca="1" si="163"/>
        <v>1582018.0496549695</v>
      </c>
      <c r="FE47" s="329">
        <f t="shared" ref="FE47:FG47" ca="1" si="164">+FE56</f>
        <v>0</v>
      </c>
      <c r="FF47" s="329">
        <f t="shared" ca="1" si="164"/>
        <v>0</v>
      </c>
      <c r="FG47" s="329">
        <f t="shared" ca="1" si="164"/>
        <v>0</v>
      </c>
      <c r="FH47" s="329">
        <f t="shared" ref="FH47:FP47" ca="1" si="165">+FH56</f>
        <v>0</v>
      </c>
      <c r="FI47" s="329">
        <f t="shared" ca="1" si="165"/>
        <v>0</v>
      </c>
      <c r="FJ47" s="329">
        <f t="shared" ca="1" si="165"/>
        <v>0</v>
      </c>
      <c r="FK47" s="329">
        <f t="shared" ca="1" si="165"/>
        <v>0</v>
      </c>
      <c r="FL47" s="329">
        <f t="shared" ca="1" si="165"/>
        <v>0</v>
      </c>
      <c r="FM47" s="329">
        <f t="shared" ca="1" si="165"/>
        <v>0</v>
      </c>
      <c r="FN47" s="329">
        <f t="shared" ca="1" si="165"/>
        <v>0</v>
      </c>
      <c r="FO47" s="329">
        <f t="shared" ca="1" si="165"/>
        <v>0</v>
      </c>
      <c r="FP47" s="329">
        <f t="shared" ca="1" si="165"/>
        <v>0</v>
      </c>
    </row>
    <row r="48" spans="1:172" x14ac:dyDescent="0.2">
      <c r="B48" s="322" t="s">
        <v>12</v>
      </c>
      <c r="C48" s="329">
        <f>C60</f>
        <v>4881116.3969999989</v>
      </c>
      <c r="D48" s="329"/>
      <c r="E48" s="329">
        <f ca="1">+E60</f>
        <v>4223884.7519946871</v>
      </c>
      <c r="F48" s="329">
        <f t="shared" ref="F48:S48" ca="1" si="166">+F60</f>
        <v>4140721.3624008843</v>
      </c>
      <c r="G48" s="329">
        <f t="shared" ca="1" si="166"/>
        <v>4262644.5429210579</v>
      </c>
      <c r="H48" s="329">
        <f t="shared" ca="1" si="166"/>
        <v>4435790.3247709535</v>
      </c>
      <c r="I48" s="329">
        <f t="shared" ca="1" si="166"/>
        <v>4451598.6965945605</v>
      </c>
      <c r="J48" s="329">
        <f t="shared" ca="1" si="166"/>
        <v>4345575.0731072351</v>
      </c>
      <c r="K48" s="329">
        <f t="shared" ca="1" si="166"/>
        <v>4417065.3786333213</v>
      </c>
      <c r="L48" s="329">
        <f t="shared" ca="1" si="166"/>
        <v>4450349.0433617476</v>
      </c>
      <c r="M48" s="329">
        <f t="shared" ca="1" si="166"/>
        <v>4251386.2173295598</v>
      </c>
      <c r="N48" s="329">
        <f t="shared" ca="1" si="166"/>
        <v>4598204.4367901795</v>
      </c>
      <c r="O48" s="329">
        <f t="shared" ca="1" si="166"/>
        <v>4321294.3844477041</v>
      </c>
      <c r="P48" s="329">
        <f t="shared" ca="1" si="166"/>
        <v>4020346.954285108</v>
      </c>
      <c r="Q48" s="329">
        <f t="shared" ca="1" si="166"/>
        <v>4321537.2780151162</v>
      </c>
      <c r="R48" s="329">
        <f t="shared" ca="1" si="166"/>
        <v>4181900.489832045</v>
      </c>
      <c r="S48" s="329">
        <f t="shared" ca="1" si="166"/>
        <v>4620596.4210193604</v>
      </c>
      <c r="T48" s="329">
        <f t="shared" ref="T48:AO48" ca="1" si="167">+T60</f>
        <v>4468647.9787222045</v>
      </c>
      <c r="U48" s="329">
        <f t="shared" ca="1" si="167"/>
        <v>4604061.4164684024</v>
      </c>
      <c r="V48" s="329">
        <f t="shared" ca="1" si="167"/>
        <v>4566012.780830144</v>
      </c>
      <c r="W48" s="329">
        <f t="shared" ca="1" si="167"/>
        <v>4637749.1887549171</v>
      </c>
      <c r="X48" s="329">
        <f t="shared" ca="1" si="167"/>
        <v>4492437.4889122983</v>
      </c>
      <c r="Y48" s="329">
        <f t="shared" ca="1" si="167"/>
        <v>4480521.5192333879</v>
      </c>
      <c r="Z48" s="329">
        <f t="shared" ca="1" si="167"/>
        <v>4820744.7318884172</v>
      </c>
      <c r="AA48" s="329">
        <f t="shared" ca="1" si="167"/>
        <v>4493827.8088469068</v>
      </c>
      <c r="AB48" s="329">
        <f t="shared" ca="1" si="167"/>
        <v>4292671.624529548</v>
      </c>
      <c r="AC48" s="329">
        <f t="shared" ca="1" si="167"/>
        <v>4445084.5287251985</v>
      </c>
      <c r="AD48" s="329">
        <f t="shared" ca="1" si="167"/>
        <v>4440376.2118790532</v>
      </c>
      <c r="AE48" s="329">
        <f t="shared" ca="1" si="167"/>
        <v>4769880.5905019837</v>
      </c>
      <c r="AF48" s="329">
        <f t="shared" ca="1" si="167"/>
        <v>4607448.6696807761</v>
      </c>
      <c r="AG48" s="329">
        <f t="shared" ca="1" si="167"/>
        <v>4644544.3675276292</v>
      </c>
      <c r="AH48" s="329">
        <f t="shared" ca="1" si="167"/>
        <v>4731293.1749759773</v>
      </c>
      <c r="AI48" s="329">
        <f t="shared" ca="1" si="167"/>
        <v>4719887.1556127518</v>
      </c>
      <c r="AJ48" s="329">
        <f t="shared" ca="1" si="167"/>
        <v>4696763.2788628135</v>
      </c>
      <c r="AK48" s="329">
        <f t="shared" ca="1" si="167"/>
        <v>4728898.5670610443</v>
      </c>
      <c r="AL48" s="329">
        <f t="shared" ca="1" si="167"/>
        <v>4968792.3820265736</v>
      </c>
      <c r="AM48" s="329">
        <f t="shared" ca="1" si="167"/>
        <v>4624106.3239372903</v>
      </c>
      <c r="AN48" s="329">
        <f t="shared" ca="1" si="167"/>
        <v>4458929.7286450146</v>
      </c>
      <c r="AO48" s="329">
        <f t="shared" ca="1" si="167"/>
        <v>4527462.8562317621</v>
      </c>
      <c r="AP48" s="329">
        <f ca="1">+AP60</f>
        <v>4589238.9409055719</v>
      </c>
      <c r="AQ48" s="329">
        <f t="shared" ref="AQ48:AZ48" ca="1" si="168">+AQ60</f>
        <v>4711902.6697278302</v>
      </c>
      <c r="AR48" s="329">
        <f t="shared" ca="1" si="168"/>
        <v>4771009.4268249944</v>
      </c>
      <c r="AS48" s="329">
        <f t="shared" ca="1" si="168"/>
        <v>4693583.316813685</v>
      </c>
      <c r="AT48" s="329">
        <f t="shared" ca="1" si="168"/>
        <v>4788169.9420637395</v>
      </c>
      <c r="AU48" s="329">
        <f t="shared" ca="1" si="168"/>
        <v>4643211.9325766405</v>
      </c>
      <c r="AV48" s="329">
        <f t="shared" ca="1" si="168"/>
        <v>4856178.083324207</v>
      </c>
      <c r="AW48" s="329">
        <f t="shared" ca="1" si="168"/>
        <v>4666322.4395192312</v>
      </c>
      <c r="AX48" s="329">
        <f t="shared" ca="1" si="168"/>
        <v>4827222.1662427485</v>
      </c>
      <c r="AY48" s="329">
        <f t="shared" ca="1" si="168"/>
        <v>4770967.937667544</v>
      </c>
      <c r="AZ48" s="329">
        <f t="shared" ca="1" si="168"/>
        <v>4498252.9236467909</v>
      </c>
      <c r="BA48" s="329">
        <f t="shared" ref="BA48:BX48" ca="1" si="169">+BA60</f>
        <v>4685918.3884524731</v>
      </c>
      <c r="BB48" s="329">
        <f t="shared" ca="1" si="169"/>
        <v>4636335.3653955478</v>
      </c>
      <c r="BC48" s="329">
        <f t="shared" ca="1" si="169"/>
        <v>5154847.0282144137</v>
      </c>
      <c r="BD48" s="329">
        <f t="shared" ca="1" si="169"/>
        <v>4672377.1980508287</v>
      </c>
      <c r="BE48" s="329">
        <f t="shared" ca="1" si="169"/>
        <v>4940969.5177619504</v>
      </c>
      <c r="BF48" s="329">
        <f t="shared" ca="1" si="169"/>
        <v>4913118.8828492984</v>
      </c>
      <c r="BG48" s="329">
        <f t="shared" ca="1" si="169"/>
        <v>4746185.7788608512</v>
      </c>
      <c r="BH48" s="329">
        <f t="shared" ca="1" si="169"/>
        <v>5024088.7196633425</v>
      </c>
      <c r="BI48" s="329">
        <f t="shared" ca="1" si="169"/>
        <v>4700354.7038926641</v>
      </c>
      <c r="BJ48" s="329">
        <f t="shared" ca="1" si="169"/>
        <v>4961136.8671033392</v>
      </c>
      <c r="BK48" s="329">
        <f t="shared" ca="1" si="169"/>
        <v>4883767.586524467</v>
      </c>
      <c r="BL48" s="329">
        <f t="shared" ca="1" si="169"/>
        <v>4470717.7150810556</v>
      </c>
      <c r="BM48" s="329">
        <f t="shared" ca="1" si="169"/>
        <v>4731672.8733400609</v>
      </c>
      <c r="BN48" s="329">
        <f t="shared" ca="1" si="169"/>
        <v>4620911.9645618834</v>
      </c>
      <c r="BO48" s="329">
        <f t="shared" ca="1" si="169"/>
        <v>4951580.1457023993</v>
      </c>
      <c r="BP48" s="329">
        <f t="shared" ca="1" si="169"/>
        <v>4839660.3396064602</v>
      </c>
      <c r="BQ48" s="329">
        <f t="shared" ca="1" si="169"/>
        <v>5042520.4273740193</v>
      </c>
      <c r="BR48" s="329">
        <f t="shared" ca="1" si="169"/>
        <v>4995087.6608118163</v>
      </c>
      <c r="BS48" s="329">
        <f t="shared" ca="1" si="169"/>
        <v>4882541.8232959509</v>
      </c>
      <c r="BT48" s="329">
        <f t="shared" ca="1" si="169"/>
        <v>5143337.8001441257</v>
      </c>
      <c r="BU48" s="329">
        <f t="shared" ca="1" si="169"/>
        <v>4841909.6227653408</v>
      </c>
      <c r="BV48" s="329">
        <f t="shared" ca="1" si="169"/>
        <v>5093925.0408336315</v>
      </c>
      <c r="BW48" s="329">
        <f t="shared" ca="1" si="169"/>
        <v>4964252.3567117816</v>
      </c>
      <c r="BX48" s="329">
        <f t="shared" ca="1" si="169"/>
        <v>4465996.6968574058</v>
      </c>
      <c r="BY48" s="329">
        <f t="shared" ref="BY48:CJ48" ca="1" si="170">+BY60</f>
        <v>4817820.7539312113</v>
      </c>
      <c r="BZ48" s="329">
        <f t="shared" ca="1" si="170"/>
        <v>4723740.2880924363</v>
      </c>
      <c r="CA48" s="329">
        <f t="shared" ca="1" si="170"/>
        <v>5099029.9675550973</v>
      </c>
      <c r="CB48" s="329">
        <f t="shared" ca="1" si="170"/>
        <v>4854752.9493979942</v>
      </c>
      <c r="CC48" s="329">
        <f t="shared" ca="1" si="170"/>
        <v>5080174.3607407007</v>
      </c>
      <c r="CD48" s="329">
        <f t="shared" ca="1" si="170"/>
        <v>4953030.2563890712</v>
      </c>
      <c r="CE48" s="329">
        <f t="shared" ca="1" si="170"/>
        <v>4994333.2572363112</v>
      </c>
      <c r="CF48" s="329">
        <f t="shared" ca="1" si="170"/>
        <v>5068169.4123368124</v>
      </c>
      <c r="CG48" s="329">
        <f t="shared" ca="1" si="170"/>
        <v>4836781.79412397</v>
      </c>
      <c r="CH48" s="329">
        <f t="shared" ca="1" si="170"/>
        <v>4986606.1947283419</v>
      </c>
      <c r="CI48" s="329">
        <f t="shared" ca="1" si="170"/>
        <v>4766509.5894645248</v>
      </c>
      <c r="CJ48" s="329">
        <f t="shared" ca="1" si="170"/>
        <v>4366217.8479983741</v>
      </c>
      <c r="CK48" s="329">
        <f t="shared" ref="CK48:DH48" ca="1" si="171">+CK60</f>
        <v>4779439.587357359</v>
      </c>
      <c r="CL48" s="329">
        <f t="shared" ca="1" si="171"/>
        <v>4676315.1395910969</v>
      </c>
      <c r="CM48" s="329">
        <f t="shared" ca="1" si="171"/>
        <v>4819398.668064829</v>
      </c>
      <c r="CN48" s="329">
        <f t="shared" ca="1" si="171"/>
        <v>3299492.7131015821</v>
      </c>
      <c r="CO48" s="329">
        <f t="shared" ca="1" si="171"/>
        <v>3374579.2665373143</v>
      </c>
      <c r="CP48" s="329">
        <f t="shared" ca="1" si="171"/>
        <v>4323737.95459715</v>
      </c>
      <c r="CQ48" s="329">
        <f t="shared" ca="1" si="171"/>
        <v>4577550.7691752855</v>
      </c>
      <c r="CR48" s="329">
        <f t="shared" ca="1" si="171"/>
        <v>4680784.1738416404</v>
      </c>
      <c r="CS48" s="329">
        <f t="shared" ca="1" si="171"/>
        <v>4791909.9378262134</v>
      </c>
      <c r="CT48" s="329">
        <f t="shared" ca="1" si="171"/>
        <v>5004304.0080552818</v>
      </c>
      <c r="CU48" s="329">
        <f t="shared" ca="1" si="171"/>
        <v>4782003.9474972514</v>
      </c>
      <c r="CV48" s="329">
        <f t="shared" ca="1" si="171"/>
        <v>4628143.9253689442</v>
      </c>
      <c r="CW48" s="329">
        <f t="shared" ca="1" si="171"/>
        <v>4741652.9264051756</v>
      </c>
      <c r="CX48" s="329">
        <f t="shared" ca="1" si="171"/>
        <v>4537537.7948560519</v>
      </c>
      <c r="CY48" s="329">
        <f t="shared" ca="1" si="171"/>
        <v>5239713.6269147275</v>
      </c>
      <c r="CZ48" s="329">
        <f t="shared" ca="1" si="171"/>
        <v>4882068.434104031</v>
      </c>
      <c r="DA48" s="329">
        <f t="shared" ca="1" si="171"/>
        <v>4861148.6269807331</v>
      </c>
      <c r="DB48" s="329">
        <f t="shared" ca="1" si="171"/>
        <v>4949499.1777287619</v>
      </c>
      <c r="DC48" s="329">
        <f t="shared" ca="1" si="171"/>
        <v>4908711.7700362206</v>
      </c>
      <c r="DD48" s="329">
        <f t="shared" ca="1" si="171"/>
        <v>4940871.8478529071</v>
      </c>
      <c r="DE48" s="329">
        <f t="shared" ca="1" si="171"/>
        <v>4725240.1924434621</v>
      </c>
      <c r="DF48" s="329">
        <f t="shared" ca="1" si="171"/>
        <v>4964763.6905896701</v>
      </c>
      <c r="DG48" s="329">
        <f t="shared" ca="1" si="171"/>
        <v>4908245.1134657674</v>
      </c>
      <c r="DH48" s="329">
        <f t="shared" ca="1" si="171"/>
        <v>4787795.9025926627</v>
      </c>
      <c r="DI48" s="329">
        <f t="shared" ref="DI48:DS48" ca="1" si="172">+DI60</f>
        <v>4905233.0658134148</v>
      </c>
      <c r="DJ48" s="329">
        <f t="shared" ca="1" si="172"/>
        <v>4856556.2182764709</v>
      </c>
      <c r="DK48" s="329">
        <f t="shared" ca="1" si="172"/>
        <v>5404723.0373955769</v>
      </c>
      <c r="DL48" s="329">
        <f t="shared" ca="1" si="172"/>
        <v>5067211.2098757662</v>
      </c>
      <c r="DM48" s="329">
        <f t="shared" ca="1" si="172"/>
        <v>5184927.2174138501</v>
      </c>
      <c r="DN48" s="329">
        <f t="shared" ca="1" si="172"/>
        <v>5159827.4884788003</v>
      </c>
      <c r="DO48" s="329">
        <f t="shared" ca="1" si="172"/>
        <v>5124497.9293119423</v>
      </c>
      <c r="DP48" s="329">
        <f t="shared" ca="1" si="172"/>
        <v>5381552.486907905</v>
      </c>
      <c r="DQ48" s="329">
        <f t="shared" ca="1" si="172"/>
        <v>5131038.729909312</v>
      </c>
      <c r="DR48" s="329">
        <f t="shared" ca="1" si="172"/>
        <v>5284091.4599210266</v>
      </c>
      <c r="DS48" s="329">
        <f t="shared" ca="1" si="172"/>
        <v>5226398.5620936062</v>
      </c>
      <c r="DT48" s="329">
        <f t="shared" ref="DT48:EE48" ca="1" si="173">+DT60</f>
        <v>5000999.9472435731</v>
      </c>
      <c r="DU48" s="329">
        <f t="shared" ca="1" si="173"/>
        <v>5104855.7709278772</v>
      </c>
      <c r="DV48" s="329">
        <f t="shared" ca="1" si="173"/>
        <v>4996581.5535847722</v>
      </c>
      <c r="DW48" s="329">
        <f t="shared" ca="1" si="173"/>
        <v>5513850.6115468293</v>
      </c>
      <c r="DX48" s="329">
        <f t="shared" ca="1" si="173"/>
        <v>5125477.6155284559</v>
      </c>
      <c r="DY48" s="329">
        <f t="shared" ca="1" si="173"/>
        <v>5337500.2671433231</v>
      </c>
      <c r="DZ48" s="329">
        <f t="shared" ca="1" si="173"/>
        <v>5291114.9007828385</v>
      </c>
      <c r="EA48" s="329">
        <f t="shared" ca="1" si="173"/>
        <v>5191383.953408747</v>
      </c>
      <c r="EB48" s="329">
        <f t="shared" ca="1" si="173"/>
        <v>5381457.9293695157</v>
      </c>
      <c r="EC48" s="329">
        <f t="shared" ca="1" si="173"/>
        <v>5204658.7738449592</v>
      </c>
      <c r="ED48" s="329">
        <f t="shared" ca="1" si="173"/>
        <v>5373701.7110259011</v>
      </c>
      <c r="EE48" s="329">
        <f t="shared" ca="1" si="173"/>
        <v>5237318.2791933883</v>
      </c>
      <c r="EF48" s="329">
        <f t="shared" ref="EF48:EQ48" ca="1" si="174">+EF60</f>
        <v>4843700.9624638064</v>
      </c>
      <c r="EG48" s="329">
        <f t="shared" ca="1" si="174"/>
        <v>5115222.4210682902</v>
      </c>
      <c r="EH48" s="329">
        <f t="shared" ca="1" si="174"/>
        <v>5081848.8627521209</v>
      </c>
      <c r="EI48" s="329">
        <f t="shared" ca="1" si="174"/>
        <v>5233924.8718694625</v>
      </c>
      <c r="EJ48" s="329">
        <f t="shared" ca="1" si="174"/>
        <v>5327169.3705947762</v>
      </c>
      <c r="EK48" s="329">
        <f t="shared" ca="1" si="174"/>
        <v>5269504.78638101</v>
      </c>
      <c r="EL48" s="329">
        <f t="shared" ca="1" si="174"/>
        <v>5237803.1307499912</v>
      </c>
      <c r="EM48" s="329">
        <f t="shared" ca="1" si="174"/>
        <v>5272409.4334284225</v>
      </c>
      <c r="EN48" s="329">
        <f t="shared" ca="1" si="174"/>
        <v>5367326.8840690227</v>
      </c>
      <c r="EO48" s="329">
        <f t="shared" ca="1" si="174"/>
        <v>5224444.7407736545</v>
      </c>
      <c r="EP48" s="329">
        <f t="shared" ca="1" si="174"/>
        <v>5428117.1305380519</v>
      </c>
      <c r="EQ48" s="329">
        <f t="shared" ca="1" si="174"/>
        <v>5214882.7859471003</v>
      </c>
      <c r="ER48" s="329">
        <f t="shared" ref="ER48:FB48" ca="1" si="175">+ER60</f>
        <v>4795076.6866493281</v>
      </c>
      <c r="ES48" s="329">
        <f t="shared" ca="1" si="175"/>
        <v>5068380.415550028</v>
      </c>
      <c r="ET48" s="329">
        <f t="shared" ca="1" si="175"/>
        <v>5081169.7875716053</v>
      </c>
      <c r="EU48" s="329">
        <f t="shared" ca="1" si="175"/>
        <v>5413170.5021201102</v>
      </c>
      <c r="EV48" s="329">
        <f t="shared" ca="1" si="175"/>
        <v>5203567.7645974178</v>
      </c>
      <c r="EW48" s="329">
        <f t="shared" ca="1" si="175"/>
        <v>5299490.1404334456</v>
      </c>
      <c r="EX48" s="329">
        <f t="shared" ca="1" si="175"/>
        <v>5276434.7122035101</v>
      </c>
      <c r="EY48" s="329">
        <f t="shared" ca="1" si="175"/>
        <v>5186072.6606957205</v>
      </c>
      <c r="EZ48" s="329">
        <f t="shared" ca="1" si="175"/>
        <v>5202193.4358493099</v>
      </c>
      <c r="FA48" s="329">
        <f t="shared" ca="1" si="175"/>
        <v>5186249.4800938647</v>
      </c>
      <c r="FB48" s="329">
        <f t="shared" ca="1" si="175"/>
        <v>5364362.0409074752</v>
      </c>
      <c r="FC48" s="329">
        <f t="shared" ref="FC48:FD48" ca="1" si="176">+FC60</f>
        <v>5106614.7036743108</v>
      </c>
      <c r="FD48" s="329">
        <f t="shared" ca="1" si="176"/>
        <v>4858578.0823150529</v>
      </c>
      <c r="FE48" s="329">
        <f t="shared" ref="FE48:FG48" ca="1" si="177">+FE60</f>
        <v>0</v>
      </c>
      <c r="FF48" s="329">
        <f t="shared" ca="1" si="177"/>
        <v>0</v>
      </c>
      <c r="FG48" s="329">
        <f t="shared" ca="1" si="177"/>
        <v>0</v>
      </c>
      <c r="FH48" s="329">
        <f t="shared" ref="FH48:FP48" ca="1" si="178">+FH60</f>
        <v>0</v>
      </c>
      <c r="FI48" s="329">
        <f t="shared" ca="1" si="178"/>
        <v>0</v>
      </c>
      <c r="FJ48" s="329">
        <f t="shared" ca="1" si="178"/>
        <v>0</v>
      </c>
      <c r="FK48" s="329">
        <f t="shared" ca="1" si="178"/>
        <v>0</v>
      </c>
      <c r="FL48" s="329">
        <f t="shared" ca="1" si="178"/>
        <v>0</v>
      </c>
      <c r="FM48" s="329">
        <f t="shared" ca="1" si="178"/>
        <v>0</v>
      </c>
      <c r="FN48" s="329">
        <f t="shared" ca="1" si="178"/>
        <v>0</v>
      </c>
      <c r="FO48" s="329">
        <f t="shared" ca="1" si="178"/>
        <v>0</v>
      </c>
      <c r="FP48" s="329">
        <f t="shared" ca="1" si="178"/>
        <v>0</v>
      </c>
    </row>
    <row r="49" spans="2:172" x14ac:dyDescent="0.2">
      <c r="B49" s="319" t="s">
        <v>0</v>
      </c>
      <c r="C49" s="328">
        <f>C50+C54+C56+C60</f>
        <v>7747139.726999999</v>
      </c>
      <c r="D49" s="328"/>
      <c r="E49" s="328">
        <f t="shared" ref="E49:AJ49" ca="1" si="179">(E7/100)*$C7</f>
        <v>7111542.8879982037</v>
      </c>
      <c r="F49" s="328">
        <f t="shared" ca="1" si="179"/>
        <v>7034089.6705016643</v>
      </c>
      <c r="G49" s="328">
        <f t="shared" ca="1" si="179"/>
        <v>7163120.044531446</v>
      </c>
      <c r="H49" s="328">
        <f t="shared" ca="1" si="179"/>
        <v>7376633.78668667</v>
      </c>
      <c r="I49" s="328">
        <f t="shared" ca="1" si="179"/>
        <v>7495451.5459109033</v>
      </c>
      <c r="J49" s="328">
        <f t="shared" ca="1" si="179"/>
        <v>7228090.8626069594</v>
      </c>
      <c r="K49" s="328">
        <f t="shared" ca="1" si="179"/>
        <v>7469469.3804937825</v>
      </c>
      <c r="L49" s="328">
        <f t="shared" ca="1" si="179"/>
        <v>7451141.5114920205</v>
      </c>
      <c r="M49" s="328">
        <f t="shared" ca="1" si="179"/>
        <v>7222209.0859939214</v>
      </c>
      <c r="N49" s="328">
        <f t="shared" ca="1" si="179"/>
        <v>7679662.0876849797</v>
      </c>
      <c r="O49" s="328">
        <f t="shared" ca="1" si="179"/>
        <v>7367547.3947715163</v>
      </c>
      <c r="P49" s="328">
        <f t="shared" ca="1" si="179"/>
        <v>7177323.8526589582</v>
      </c>
      <c r="Q49" s="328">
        <f t="shared" ca="1" si="179"/>
        <v>7153437.2033734145</v>
      </c>
      <c r="R49" s="328">
        <f t="shared" ca="1" si="179"/>
        <v>7079121.4774813196</v>
      </c>
      <c r="S49" s="328">
        <f t="shared" ca="1" si="179"/>
        <v>7629205.1122028036</v>
      </c>
      <c r="T49" s="328">
        <f t="shared" ca="1" si="179"/>
        <v>7476826.883993987</v>
      </c>
      <c r="U49" s="328">
        <f t="shared" ca="1" si="179"/>
        <v>7671744.2751860293</v>
      </c>
      <c r="V49" s="328">
        <f t="shared" ca="1" si="179"/>
        <v>7558543.1807586439</v>
      </c>
      <c r="W49" s="328">
        <f t="shared" ca="1" si="179"/>
        <v>7716062.9197527599</v>
      </c>
      <c r="X49" s="328">
        <f t="shared" ca="1" si="179"/>
        <v>7537378.145995724</v>
      </c>
      <c r="Y49" s="328">
        <f t="shared" ca="1" si="179"/>
        <v>7527729.9142625071</v>
      </c>
      <c r="Z49" s="328">
        <f t="shared" ca="1" si="179"/>
        <v>7962796.1548697371</v>
      </c>
      <c r="AA49" s="328">
        <f t="shared" ca="1" si="179"/>
        <v>7558169.3525249753</v>
      </c>
      <c r="AB49" s="328">
        <f t="shared" ca="1" si="179"/>
        <v>7456516.4392666146</v>
      </c>
      <c r="AC49" s="328">
        <f t="shared" ca="1" si="179"/>
        <v>7295870.6797261434</v>
      </c>
      <c r="AD49" s="328">
        <f t="shared" ca="1" si="179"/>
        <v>7291804.571903904</v>
      </c>
      <c r="AE49" s="328">
        <f t="shared" ca="1" si="179"/>
        <v>7722650.6830835184</v>
      </c>
      <c r="AF49" s="328">
        <f t="shared" ca="1" si="179"/>
        <v>7576171.8599260002</v>
      </c>
      <c r="AG49" s="328">
        <f t="shared" ca="1" si="179"/>
        <v>7620254.3474408295</v>
      </c>
      <c r="AH49" s="328">
        <f t="shared" ca="1" si="179"/>
        <v>7664579.9907348547</v>
      </c>
      <c r="AI49" s="328">
        <f t="shared" ca="1" si="179"/>
        <v>7883286.185070117</v>
      </c>
      <c r="AJ49" s="328">
        <f t="shared" ca="1" si="179"/>
        <v>7788200.3622797625</v>
      </c>
      <c r="AK49" s="328">
        <f t="shared" ref="AK49:BP49" ca="1" si="180">(AK7/100)*$C7</f>
        <v>7884282.9595773574</v>
      </c>
      <c r="AL49" s="328">
        <f t="shared" ca="1" si="180"/>
        <v>8022154.2564471764</v>
      </c>
      <c r="AM49" s="328">
        <f t="shared" ca="1" si="180"/>
        <v>7644788.8099394767</v>
      </c>
      <c r="AN49" s="328">
        <f t="shared" ca="1" si="180"/>
        <v>7577737.1537344623</v>
      </c>
      <c r="AO49" s="328">
        <f t="shared" ca="1" si="180"/>
        <v>7395993.7361348318</v>
      </c>
      <c r="AP49" s="328">
        <f t="shared" ca="1" si="180"/>
        <v>7514103.1940981345</v>
      </c>
      <c r="AQ49" s="328">
        <f t="shared" ca="1" si="180"/>
        <v>7647501.837695118</v>
      </c>
      <c r="AR49" s="328">
        <f t="shared" ca="1" si="180"/>
        <v>7769996.6541298339</v>
      </c>
      <c r="AS49" s="328">
        <f t="shared" ca="1" si="180"/>
        <v>7710197.9559978507</v>
      </c>
      <c r="AT49" s="328">
        <f t="shared" ca="1" si="180"/>
        <v>7744589.7946787719</v>
      </c>
      <c r="AU49" s="328">
        <f t="shared" ca="1" si="180"/>
        <v>7695232.8126115147</v>
      </c>
      <c r="AV49" s="328">
        <f t="shared" ca="1" si="180"/>
        <v>7835173.9406761397</v>
      </c>
      <c r="AW49" s="328">
        <f t="shared" ca="1" si="180"/>
        <v>7679356.5562983518</v>
      </c>
      <c r="AX49" s="328">
        <f t="shared" ca="1" si="180"/>
        <v>7855694.2636926332</v>
      </c>
      <c r="AY49" s="328">
        <f t="shared" ca="1" si="180"/>
        <v>7825478.3732297011</v>
      </c>
      <c r="AZ49" s="328">
        <f t="shared" ca="1" si="180"/>
        <v>7561178.5486601042</v>
      </c>
      <c r="BA49" s="328">
        <f t="shared" ca="1" si="180"/>
        <v>7524808.1087454241</v>
      </c>
      <c r="BB49" s="328">
        <f t="shared" ca="1" si="180"/>
        <v>7451572.0960305417</v>
      </c>
      <c r="BC49" s="328">
        <f t="shared" ca="1" si="180"/>
        <v>8113872.0500696972</v>
      </c>
      <c r="BD49" s="328">
        <f t="shared" ca="1" si="180"/>
        <v>7499250.1853764951</v>
      </c>
      <c r="BE49" s="328">
        <f t="shared" ca="1" si="180"/>
        <v>7860356.8672638321</v>
      </c>
      <c r="BF49" s="328">
        <f t="shared" ca="1" si="180"/>
        <v>7846773.0305702128</v>
      </c>
      <c r="BG49" s="328">
        <f t="shared" ca="1" si="180"/>
        <v>7705188.7535685431</v>
      </c>
      <c r="BH49" s="328">
        <f t="shared" ca="1" si="180"/>
        <v>7950229.2224018909</v>
      </c>
      <c r="BI49" s="328">
        <f t="shared" ca="1" si="180"/>
        <v>7632841.462540172</v>
      </c>
      <c r="BJ49" s="328">
        <f t="shared" ca="1" si="180"/>
        <v>7897435.2629479989</v>
      </c>
      <c r="BK49" s="328">
        <f t="shared" ca="1" si="180"/>
        <v>7802361.2254009889</v>
      </c>
      <c r="BL49" s="328">
        <f t="shared" ca="1" si="180"/>
        <v>7527310.2550580623</v>
      </c>
      <c r="BM49" s="328">
        <f t="shared" ca="1" si="180"/>
        <v>7571061.3521945039</v>
      </c>
      <c r="BN49" s="328">
        <f t="shared" ca="1" si="180"/>
        <v>7453357.3812675653</v>
      </c>
      <c r="BO49" s="328">
        <f t="shared" ca="1" si="180"/>
        <v>7763524.4589961031</v>
      </c>
      <c r="BP49" s="328">
        <f t="shared" ca="1" si="180"/>
        <v>7729505.4965183409</v>
      </c>
      <c r="BQ49" s="328">
        <f t="shared" ref="BQ49:CV49" ca="1" si="181">(BQ7/100)*$C7</f>
        <v>7941288.989411545</v>
      </c>
      <c r="BR49" s="328">
        <f t="shared" ca="1" si="181"/>
        <v>7869105.1284171725</v>
      </c>
      <c r="BS49" s="328">
        <f t="shared" ca="1" si="181"/>
        <v>7845322.7768749958</v>
      </c>
      <c r="BT49" s="328">
        <f t="shared" ca="1" si="181"/>
        <v>7996901.1706310418</v>
      </c>
      <c r="BU49" s="328">
        <f t="shared" ca="1" si="181"/>
        <v>7756896.7204863355</v>
      </c>
      <c r="BV49" s="328">
        <f t="shared" ca="1" si="181"/>
        <v>7978933.2518615127</v>
      </c>
      <c r="BW49" s="328">
        <f t="shared" ca="1" si="181"/>
        <v>7713776.1645009089</v>
      </c>
      <c r="BX49" s="328">
        <f t="shared" ca="1" si="181"/>
        <v>7346003.8208399741</v>
      </c>
      <c r="BY49" s="328">
        <f t="shared" ca="1" si="181"/>
        <v>7540744.1497978298</v>
      </c>
      <c r="BZ49" s="328">
        <f t="shared" ca="1" si="181"/>
        <v>7386221.3366548279</v>
      </c>
      <c r="CA49" s="328">
        <f t="shared" ca="1" si="181"/>
        <v>7828728.9661094667</v>
      </c>
      <c r="CB49" s="328">
        <f t="shared" ca="1" si="181"/>
        <v>7598638.151015793</v>
      </c>
      <c r="CC49" s="328">
        <f t="shared" ca="1" si="181"/>
        <v>7774229.5899202907</v>
      </c>
      <c r="CD49" s="328">
        <f t="shared" ca="1" si="181"/>
        <v>7696704.2352575734</v>
      </c>
      <c r="CE49" s="328">
        <f t="shared" ca="1" si="181"/>
        <v>7759407.8000955153</v>
      </c>
      <c r="CF49" s="328">
        <f t="shared" ca="1" si="181"/>
        <v>7867601.7186601283</v>
      </c>
      <c r="CG49" s="328">
        <f t="shared" ca="1" si="181"/>
        <v>7560919.1314874301</v>
      </c>
      <c r="CH49" s="328">
        <f t="shared" ca="1" si="181"/>
        <v>7675935.7848434262</v>
      </c>
      <c r="CI49" s="328">
        <f t="shared" ca="1" si="181"/>
        <v>7508148.5591764152</v>
      </c>
      <c r="CJ49" s="328">
        <f t="shared" ca="1" si="181"/>
        <v>7149832.5007835748</v>
      </c>
      <c r="CK49" s="328">
        <f t="shared" ca="1" si="181"/>
        <v>7443098.0546801873</v>
      </c>
      <c r="CL49" s="328">
        <f t="shared" ca="1" si="181"/>
        <v>7254682.4312902838</v>
      </c>
      <c r="CM49" s="328">
        <f t="shared" ca="1" si="181"/>
        <v>7468530.4004623471</v>
      </c>
      <c r="CN49" s="328">
        <f t="shared" ca="1" si="181"/>
        <v>5403538.0645679878</v>
      </c>
      <c r="CO49" s="328">
        <f t="shared" ca="1" si="181"/>
        <v>5439583.1300681643</v>
      </c>
      <c r="CP49" s="328">
        <f t="shared" ca="1" si="181"/>
        <v>6601480.4862657031</v>
      </c>
      <c r="CQ49" s="328">
        <f t="shared" ca="1" si="181"/>
        <v>6963911.5701831775</v>
      </c>
      <c r="CR49" s="328">
        <f t="shared" ca="1" si="181"/>
        <v>7275249.3600380113</v>
      </c>
      <c r="CS49" s="328">
        <f t="shared" ca="1" si="181"/>
        <v>7268778.4946465828</v>
      </c>
      <c r="CT49" s="328">
        <f t="shared" ca="1" si="181"/>
        <v>7562027.3159376876</v>
      </c>
      <c r="CU49" s="328">
        <f t="shared" ca="1" si="181"/>
        <v>7388238.6238660747</v>
      </c>
      <c r="CV49" s="328">
        <f t="shared" ca="1" si="181"/>
        <v>7204700.8907386875</v>
      </c>
      <c r="CW49" s="328">
        <f t="shared" ref="CW49:EE49" ca="1" si="182">(CW7/100)*$C7</f>
        <v>7146194.3134057</v>
      </c>
      <c r="CX49" s="328">
        <f t="shared" ca="1" si="182"/>
        <v>6914424.9316213513</v>
      </c>
      <c r="CY49" s="328">
        <f t="shared" ca="1" si="182"/>
        <v>7737079.1425596317</v>
      </c>
      <c r="CZ49" s="328">
        <f t="shared" ca="1" si="182"/>
        <v>7409395.7828247724</v>
      </c>
      <c r="DA49" s="328">
        <f t="shared" ca="1" si="182"/>
        <v>7412598.2219398441</v>
      </c>
      <c r="DB49" s="328">
        <f t="shared" ca="1" si="182"/>
        <v>7369061.2675365768</v>
      </c>
      <c r="DC49" s="328">
        <f t="shared" ca="1" si="182"/>
        <v>7420831.6597287152</v>
      </c>
      <c r="DD49" s="328">
        <f t="shared" ca="1" si="182"/>
        <v>7579028.9018727941</v>
      </c>
      <c r="DE49" s="328">
        <f t="shared" ca="1" si="182"/>
        <v>7254106.7746344507</v>
      </c>
      <c r="DF49" s="328">
        <f t="shared" ca="1" si="182"/>
        <v>7510494.2733843923</v>
      </c>
      <c r="DG49" s="328">
        <f t="shared" ca="1" si="182"/>
        <v>7453196.7858190276</v>
      </c>
      <c r="DH49" s="328">
        <f t="shared" ca="1" si="182"/>
        <v>7380326.4161205767</v>
      </c>
      <c r="DI49" s="328">
        <f t="shared" ca="1" si="182"/>
        <v>7433938.1838949667</v>
      </c>
      <c r="DJ49" s="328">
        <f t="shared" ca="1" si="182"/>
        <v>7249556.2147842767</v>
      </c>
      <c r="DK49" s="328">
        <f t="shared" ca="1" si="182"/>
        <v>8033624.0469898237</v>
      </c>
      <c r="DL49" s="328">
        <f t="shared" ca="1" si="182"/>
        <v>7702271.2418106878</v>
      </c>
      <c r="DM49" s="328">
        <f t="shared" ca="1" si="182"/>
        <v>7806035.9528141404</v>
      </c>
      <c r="DN49" s="328">
        <f t="shared" ca="1" si="182"/>
        <v>7679560.0594042167</v>
      </c>
      <c r="DO49" s="328">
        <f t="shared" ca="1" si="182"/>
        <v>7721319.9612621693</v>
      </c>
      <c r="DP49" s="328">
        <f t="shared" ca="1" si="182"/>
        <v>8031939.7330602994</v>
      </c>
      <c r="DQ49" s="328">
        <f t="shared" ca="1" si="182"/>
        <v>7664326.2740005553</v>
      </c>
      <c r="DR49" s="328">
        <f t="shared" ca="1" si="182"/>
        <v>7871485.2406537635</v>
      </c>
      <c r="DS49" s="328">
        <f t="shared" ca="1" si="182"/>
        <v>7873547.2622359069</v>
      </c>
      <c r="DT49" s="328">
        <f t="shared" ca="1" si="182"/>
        <v>7730856.2850739742</v>
      </c>
      <c r="DU49" s="328">
        <f t="shared" ca="1" si="182"/>
        <v>7693798.1187675409</v>
      </c>
      <c r="DV49" s="328">
        <f t="shared" ca="1" si="182"/>
        <v>7476020.2543700179</v>
      </c>
      <c r="DW49" s="328">
        <f t="shared" ca="1" si="182"/>
        <v>8221688.585857993</v>
      </c>
      <c r="DX49" s="328">
        <f t="shared" ca="1" si="182"/>
        <v>7768823.8134691492</v>
      </c>
      <c r="DY49" s="328">
        <f t="shared" ca="1" si="182"/>
        <v>8139700.8277291721</v>
      </c>
      <c r="DZ49" s="328">
        <f t="shared" ca="1" si="182"/>
        <v>7978288.1037961766</v>
      </c>
      <c r="EA49" s="328">
        <f t="shared" ca="1" si="182"/>
        <v>7959805.8498869222</v>
      </c>
      <c r="EB49" s="328">
        <f t="shared" ca="1" si="182"/>
        <v>8246893.1815208783</v>
      </c>
      <c r="EC49" s="328">
        <f t="shared" ca="1" si="182"/>
        <v>7979205.5724067111</v>
      </c>
      <c r="ED49" s="328">
        <f t="shared" ca="1" si="182"/>
        <v>8323944.1198856812</v>
      </c>
      <c r="EE49" s="328">
        <f t="shared" ca="1" si="182"/>
        <v>8073008.9040307729</v>
      </c>
      <c r="EF49" s="328">
        <f t="shared" ref="EF49:EQ49" ca="1" si="183">(EF7/100)*$C7</f>
        <v>7692130.3725998877</v>
      </c>
      <c r="EG49" s="328">
        <f t="shared" ca="1" si="183"/>
        <v>7876020.1863994747</v>
      </c>
      <c r="EH49" s="328">
        <f t="shared" ca="1" si="183"/>
        <v>7646535.8977104025</v>
      </c>
      <c r="EI49" s="328">
        <f t="shared" ca="1" si="183"/>
        <v>7904686.8077335712</v>
      </c>
      <c r="EJ49" s="328">
        <f t="shared" ca="1" si="183"/>
        <v>8091437.8164271703</v>
      </c>
      <c r="EK49" s="328">
        <f t="shared" ca="1" si="183"/>
        <v>8145421.6499454472</v>
      </c>
      <c r="EL49" s="328">
        <f t="shared" ca="1" si="183"/>
        <v>7842806.322191814</v>
      </c>
      <c r="EM49" s="328">
        <f t="shared" ca="1" si="183"/>
        <v>8077931.7079252545</v>
      </c>
      <c r="EN49" s="328">
        <f t="shared" ca="1" si="183"/>
        <v>8131699.4085398847</v>
      </c>
      <c r="EO49" s="328">
        <f t="shared" ca="1" si="183"/>
        <v>7903074.1008412028</v>
      </c>
      <c r="EP49" s="328">
        <f t="shared" ca="1" si="183"/>
        <v>8148403.8434405541</v>
      </c>
      <c r="EQ49" s="328">
        <f t="shared" ca="1" si="183"/>
        <v>7925815.4578068601</v>
      </c>
      <c r="ER49" s="328">
        <f t="shared" ref="ER49:FB49" ca="1" si="184">(ER7/100)*$C7</f>
        <v>7448194.4133300809</v>
      </c>
      <c r="ES49" s="328">
        <f t="shared" ca="1" si="184"/>
        <v>7578935.5441985596</v>
      </c>
      <c r="ET49" s="328">
        <f t="shared" ca="1" si="184"/>
        <v>7523388.8842273653</v>
      </c>
      <c r="EU49" s="328">
        <f t="shared" ca="1" si="184"/>
        <v>8072346.9783955319</v>
      </c>
      <c r="EV49" s="328">
        <f t="shared" ca="1" si="184"/>
        <v>7765612.7207835093</v>
      </c>
      <c r="EW49" s="328">
        <f t="shared" ca="1" si="184"/>
        <v>8098258.884413695</v>
      </c>
      <c r="EX49" s="328">
        <f t="shared" ca="1" si="184"/>
        <v>7818997.9298867406</v>
      </c>
      <c r="EY49" s="328">
        <f t="shared" ca="1" si="184"/>
        <v>7880144.4354827367</v>
      </c>
      <c r="EZ49" s="328">
        <f t="shared" ca="1" si="184"/>
        <v>7862232.2669822406</v>
      </c>
      <c r="FA49" s="328">
        <f t="shared" ca="1" si="184"/>
        <v>7717793.0641804859</v>
      </c>
      <c r="FB49" s="328">
        <f t="shared" ca="1" si="184"/>
        <v>8125181.766383619</v>
      </c>
      <c r="FC49" s="328">
        <f t="shared" ref="FC49:FD49" ca="1" si="185">(FC7/100)*$C7</f>
        <v>7869500.488315017</v>
      </c>
      <c r="FD49" s="328">
        <f t="shared" ca="1" si="185"/>
        <v>7625702.1414649207</v>
      </c>
      <c r="FE49" s="328">
        <f t="shared" ref="FE49:FG49" ca="1" si="186">(FE7/100)*$C7</f>
        <v>0</v>
      </c>
      <c r="FF49" s="328">
        <f t="shared" ca="1" si="186"/>
        <v>0</v>
      </c>
      <c r="FG49" s="328">
        <f t="shared" ca="1" si="186"/>
        <v>0</v>
      </c>
      <c r="FH49" s="328">
        <f t="shared" ref="FH49:FP49" ca="1" si="187">(FH7/100)*$C7</f>
        <v>0</v>
      </c>
      <c r="FI49" s="328">
        <f t="shared" ca="1" si="187"/>
        <v>0</v>
      </c>
      <c r="FJ49" s="328">
        <f t="shared" ca="1" si="187"/>
        <v>0</v>
      </c>
      <c r="FK49" s="328">
        <f t="shared" ca="1" si="187"/>
        <v>0</v>
      </c>
      <c r="FL49" s="328">
        <f t="shared" ca="1" si="187"/>
        <v>0</v>
      </c>
      <c r="FM49" s="328">
        <f t="shared" ca="1" si="187"/>
        <v>0</v>
      </c>
      <c r="FN49" s="328">
        <f t="shared" ca="1" si="187"/>
        <v>0</v>
      </c>
      <c r="FO49" s="328">
        <f t="shared" ca="1" si="187"/>
        <v>0</v>
      </c>
      <c r="FP49" s="328">
        <f t="shared" ca="1" si="187"/>
        <v>0</v>
      </c>
    </row>
    <row r="50" spans="2:172" x14ac:dyDescent="0.2">
      <c r="B50" s="322" t="s">
        <v>1</v>
      </c>
      <c r="C50" s="329">
        <f>SUM(C51:C53)</f>
        <v>948326.58399999992</v>
      </c>
      <c r="D50" s="329"/>
      <c r="E50" s="329">
        <f t="shared" ref="E50:AJ50" ca="1" si="188">(E8/100)*$C8</f>
        <v>1242603.8432021413</v>
      </c>
      <c r="F50" s="329">
        <f t="shared" ca="1" si="188"/>
        <v>1151175.763258561</v>
      </c>
      <c r="G50" s="329">
        <f t="shared" ca="1" si="188"/>
        <v>1250919.3600708838</v>
      </c>
      <c r="H50" s="329">
        <f t="shared" ca="1" si="188"/>
        <v>1214165.0027556021</v>
      </c>
      <c r="I50" s="329">
        <f t="shared" ca="1" si="188"/>
        <v>1226111.6025643128</v>
      </c>
      <c r="J50" s="329">
        <f t="shared" ca="1" si="188"/>
        <v>1198293.4888774469</v>
      </c>
      <c r="K50" s="329">
        <f t="shared" ca="1" si="188"/>
        <v>1250368.2706307264</v>
      </c>
      <c r="L50" s="329">
        <f t="shared" ca="1" si="188"/>
        <v>1209182.8948969026</v>
      </c>
      <c r="M50" s="329">
        <f t="shared" ca="1" si="188"/>
        <v>1177809.8891711421</v>
      </c>
      <c r="N50" s="329">
        <f t="shared" ca="1" si="188"/>
        <v>1226447.391191537</v>
      </c>
      <c r="O50" s="329">
        <f t="shared" ca="1" si="188"/>
        <v>1208169.3822790529</v>
      </c>
      <c r="P50" s="329">
        <f t="shared" ca="1" si="188"/>
        <v>1293879.0751015241</v>
      </c>
      <c r="Q50" s="329">
        <f t="shared" ca="1" si="188"/>
        <v>1212859.0594524038</v>
      </c>
      <c r="R50" s="329">
        <f t="shared" ca="1" si="188"/>
        <v>1134774.2569236355</v>
      </c>
      <c r="S50" s="329">
        <f t="shared" ca="1" si="188"/>
        <v>1254984.1785165772</v>
      </c>
      <c r="T50" s="329">
        <f t="shared" ca="1" si="188"/>
        <v>1198225.6018852552</v>
      </c>
      <c r="U50" s="329">
        <f t="shared" ca="1" si="188"/>
        <v>1229001.9727970725</v>
      </c>
      <c r="V50" s="329">
        <f t="shared" ca="1" si="188"/>
        <v>1195464.279936891</v>
      </c>
      <c r="W50" s="329">
        <f t="shared" ca="1" si="188"/>
        <v>1245287.3017863582</v>
      </c>
      <c r="X50" s="329">
        <f t="shared" ca="1" si="188"/>
        <v>1203048.5149720663</v>
      </c>
      <c r="Y50" s="329">
        <f t="shared" ca="1" si="188"/>
        <v>1169142.251200242</v>
      </c>
      <c r="Z50" s="329">
        <f t="shared" ca="1" si="188"/>
        <v>1187227.0140010426</v>
      </c>
      <c r="AA50" s="329">
        <f t="shared" ca="1" si="188"/>
        <v>1158683.0104427093</v>
      </c>
      <c r="AB50" s="329">
        <f t="shared" ca="1" si="188"/>
        <v>1220691.3220860139</v>
      </c>
      <c r="AC50" s="329">
        <f t="shared" ca="1" si="188"/>
        <v>1160630.2552768136</v>
      </c>
      <c r="AD50" s="329">
        <f t="shared" ca="1" si="188"/>
        <v>1115390.3038959159</v>
      </c>
      <c r="AE50" s="329">
        <f t="shared" ca="1" si="188"/>
        <v>1202795.0877481042</v>
      </c>
      <c r="AF50" s="329">
        <f t="shared" ca="1" si="188"/>
        <v>1114134.1289643561</v>
      </c>
      <c r="AG50" s="329">
        <f t="shared" ca="1" si="188"/>
        <v>1139789.8635492993</v>
      </c>
      <c r="AH50" s="329">
        <f t="shared" ca="1" si="188"/>
        <v>1135461.1349087826</v>
      </c>
      <c r="AI50" s="329">
        <f t="shared" ca="1" si="188"/>
        <v>1183318.6443271765</v>
      </c>
      <c r="AJ50" s="329">
        <f t="shared" ca="1" si="188"/>
        <v>1151116.5116779818</v>
      </c>
      <c r="AK50" s="329">
        <f t="shared" ref="AK50:BP50" ca="1" si="189">(AK8/100)*$C8</f>
        <v>1121101.0727710233</v>
      </c>
      <c r="AL50" s="329">
        <f t="shared" ca="1" si="189"/>
        <v>1145734.639140425</v>
      </c>
      <c r="AM50" s="329">
        <f t="shared" ca="1" si="189"/>
        <v>1104251.4937506937</v>
      </c>
      <c r="AN50" s="329">
        <f t="shared" ca="1" si="189"/>
        <v>1164909.8119890587</v>
      </c>
      <c r="AO50" s="329">
        <f t="shared" ca="1" si="189"/>
        <v>1137973.466939569</v>
      </c>
      <c r="AP50" s="329">
        <f t="shared" ca="1" si="189"/>
        <v>1105612.5320849137</v>
      </c>
      <c r="AQ50" s="329">
        <f t="shared" ca="1" si="189"/>
        <v>1152656.3929387792</v>
      </c>
      <c r="AR50" s="329">
        <f t="shared" ca="1" si="189"/>
        <v>1103115.7956480102</v>
      </c>
      <c r="AS50" s="329">
        <f t="shared" ca="1" si="189"/>
        <v>1118029.645981306</v>
      </c>
      <c r="AT50" s="329">
        <f t="shared" ca="1" si="189"/>
        <v>1096120.0211446572</v>
      </c>
      <c r="AU50" s="329">
        <f t="shared" ca="1" si="189"/>
        <v>1137485.207220508</v>
      </c>
      <c r="AV50" s="329">
        <f t="shared" ca="1" si="189"/>
        <v>1088849.7322083565</v>
      </c>
      <c r="AW50" s="329">
        <f t="shared" ca="1" si="189"/>
        <v>1066228.8329037661</v>
      </c>
      <c r="AX50" s="329">
        <f t="shared" ca="1" si="189"/>
        <v>1091771.3846359914</v>
      </c>
      <c r="AY50" s="329">
        <f t="shared" ca="1" si="189"/>
        <v>1042206.6995929923</v>
      </c>
      <c r="AZ50" s="329">
        <f t="shared" ca="1" si="189"/>
        <v>1090996.1007011815</v>
      </c>
      <c r="BA50" s="329">
        <f t="shared" ca="1" si="189"/>
        <v>1063040.9498892692</v>
      </c>
      <c r="BB50" s="329">
        <f t="shared" ca="1" si="189"/>
        <v>974943.02318935283</v>
      </c>
      <c r="BC50" s="329">
        <f t="shared" ca="1" si="189"/>
        <v>1073357.070443897</v>
      </c>
      <c r="BD50" s="329">
        <f t="shared" ca="1" si="189"/>
        <v>1026592.8629705977</v>
      </c>
      <c r="BE50" s="329">
        <f t="shared" ca="1" si="189"/>
        <v>1053750.616891697</v>
      </c>
      <c r="BF50" s="329">
        <f t="shared" ca="1" si="189"/>
        <v>1036871.09904843</v>
      </c>
      <c r="BG50" s="329">
        <f t="shared" ca="1" si="189"/>
        <v>1054218.2847364559</v>
      </c>
      <c r="BH50" s="329">
        <f t="shared" ca="1" si="189"/>
        <v>1005874.0729276406</v>
      </c>
      <c r="BI50" s="329">
        <f t="shared" ca="1" si="189"/>
        <v>919147.43510839192</v>
      </c>
      <c r="BJ50" s="329">
        <f t="shared" ca="1" si="189"/>
        <v>988801.95308369247</v>
      </c>
      <c r="BK50" s="329">
        <f t="shared" ca="1" si="189"/>
        <v>961206.22814394906</v>
      </c>
      <c r="BL50" s="329">
        <f t="shared" ca="1" si="189"/>
        <v>1008244.8795658223</v>
      </c>
      <c r="BM50" s="329">
        <f t="shared" ca="1" si="189"/>
        <v>1009828.1350322962</v>
      </c>
      <c r="BN50" s="329">
        <f t="shared" ca="1" si="189"/>
        <v>910457.09545655176</v>
      </c>
      <c r="BO50" s="329">
        <f t="shared" ca="1" si="189"/>
        <v>981474.81845144194</v>
      </c>
      <c r="BP50" s="329">
        <f t="shared" ca="1" si="189"/>
        <v>967368.27626122488</v>
      </c>
      <c r="BQ50" s="329">
        <f t="shared" ref="BQ50:CV50" ca="1" si="190">(BQ8/100)*$C8</f>
        <v>976821.74435514328</v>
      </c>
      <c r="BR50" s="329">
        <f t="shared" ca="1" si="190"/>
        <v>952642.07887011312</v>
      </c>
      <c r="BS50" s="329">
        <f t="shared" ca="1" si="190"/>
        <v>965350.56801557564</v>
      </c>
      <c r="BT50" s="329">
        <f t="shared" ca="1" si="190"/>
        <v>949544.70898315497</v>
      </c>
      <c r="BU50" s="329">
        <f t="shared" ca="1" si="190"/>
        <v>927132.02563842118</v>
      </c>
      <c r="BV50" s="329">
        <f t="shared" ca="1" si="190"/>
        <v>927050.94142338377</v>
      </c>
      <c r="BW50" s="329">
        <f t="shared" ca="1" si="190"/>
        <v>887200.77771011344</v>
      </c>
      <c r="BX50" s="329">
        <f t="shared" ca="1" si="190"/>
        <v>925047.83780258044</v>
      </c>
      <c r="BY50" s="329">
        <f t="shared" ca="1" si="190"/>
        <v>892483.02545890806</v>
      </c>
      <c r="BZ50" s="329">
        <f t="shared" ca="1" si="190"/>
        <v>838546.24007803935</v>
      </c>
      <c r="CA50" s="329">
        <f t="shared" ca="1" si="190"/>
        <v>914616.51059517951</v>
      </c>
      <c r="CB50" s="329">
        <f t="shared" ca="1" si="190"/>
        <v>873929.47684915701</v>
      </c>
      <c r="CC50" s="329">
        <f t="shared" ca="1" si="190"/>
        <v>873022.76795283309</v>
      </c>
      <c r="CD50" s="329">
        <f t="shared" ca="1" si="190"/>
        <v>897847.16106693028</v>
      </c>
      <c r="CE50" s="329">
        <f t="shared" ca="1" si="190"/>
        <v>921104.09532427415</v>
      </c>
      <c r="CF50" s="329">
        <f t="shared" ca="1" si="190"/>
        <v>922789.89177479548</v>
      </c>
      <c r="CG50" s="329">
        <f t="shared" ca="1" si="190"/>
        <v>899615.99251329328</v>
      </c>
      <c r="CH50" s="329">
        <f t="shared" ca="1" si="190"/>
        <v>901635.07821942726</v>
      </c>
      <c r="CI50" s="329">
        <f t="shared" ca="1" si="190"/>
        <v>899715.57843583892</v>
      </c>
      <c r="CJ50" s="329">
        <f t="shared" ca="1" si="190"/>
        <v>933325.36572971544</v>
      </c>
      <c r="CK50" s="329">
        <f t="shared" ca="1" si="190"/>
        <v>954002.27263795375</v>
      </c>
      <c r="CL50" s="329">
        <f t="shared" ca="1" si="190"/>
        <v>898989.7347801195</v>
      </c>
      <c r="CM50" s="329">
        <f t="shared" ca="1" si="190"/>
        <v>935511.71139816218</v>
      </c>
      <c r="CN50" s="329">
        <f t="shared" ca="1" si="190"/>
        <v>839522.35112026625</v>
      </c>
      <c r="CO50" s="329">
        <f t="shared" ca="1" si="190"/>
        <v>816315.31655408454</v>
      </c>
      <c r="CP50" s="329">
        <f t="shared" ca="1" si="190"/>
        <v>864927.93761723815</v>
      </c>
      <c r="CQ50" s="329">
        <f t="shared" ca="1" si="190"/>
        <v>908244.85437651863</v>
      </c>
      <c r="CR50" s="329">
        <f t="shared" ca="1" si="190"/>
        <v>908443.13531525212</v>
      </c>
      <c r="CS50" s="329">
        <f t="shared" ca="1" si="190"/>
        <v>886311.77808727592</v>
      </c>
      <c r="CT50" s="329">
        <f t="shared" ca="1" si="190"/>
        <v>907767.71072166355</v>
      </c>
      <c r="CU50" s="329">
        <f t="shared" ca="1" si="190"/>
        <v>884123.56633022707</v>
      </c>
      <c r="CV50" s="329">
        <f t="shared" ca="1" si="190"/>
        <v>918519.94706087932</v>
      </c>
      <c r="CW50" s="329">
        <f t="shared" ref="CW50:EE50" ca="1" si="191">(CW8/100)*$C8</f>
        <v>911593.98574515549</v>
      </c>
      <c r="CX50" s="329">
        <f t="shared" ca="1" si="191"/>
        <v>857030.73337431718</v>
      </c>
      <c r="CY50" s="329">
        <f t="shared" ca="1" si="191"/>
        <v>921467.0075863637</v>
      </c>
      <c r="CZ50" s="329">
        <f t="shared" ca="1" si="191"/>
        <v>893113.9870133244</v>
      </c>
      <c r="DA50" s="329">
        <f t="shared" ca="1" si="191"/>
        <v>916467.83658511587</v>
      </c>
      <c r="DB50" s="329">
        <f t="shared" ca="1" si="191"/>
        <v>914249.39887649636</v>
      </c>
      <c r="DC50" s="329">
        <f t="shared" ca="1" si="191"/>
        <v>941269.03714357002</v>
      </c>
      <c r="DD50" s="329">
        <f t="shared" ca="1" si="191"/>
        <v>927060.79501834139</v>
      </c>
      <c r="DE50" s="329">
        <f t="shared" ca="1" si="191"/>
        <v>916805.48179112351</v>
      </c>
      <c r="DF50" s="329">
        <f t="shared" ca="1" si="191"/>
        <v>932188.85487795807</v>
      </c>
      <c r="DG50" s="329">
        <f t="shared" ca="1" si="191"/>
        <v>915170.32789201429</v>
      </c>
      <c r="DH50" s="329">
        <f t="shared" ca="1" si="191"/>
        <v>951253.7300939674</v>
      </c>
      <c r="DI50" s="329">
        <f t="shared" ca="1" si="191"/>
        <v>985093.67776900006</v>
      </c>
      <c r="DJ50" s="329">
        <f t="shared" ca="1" si="191"/>
        <v>863463.11164401658</v>
      </c>
      <c r="DK50" s="329">
        <f t="shared" ca="1" si="191"/>
        <v>947936.73861237301</v>
      </c>
      <c r="DL50" s="329">
        <f t="shared" ca="1" si="191"/>
        <v>927164.89070226729</v>
      </c>
      <c r="DM50" s="329">
        <f t="shared" ca="1" si="191"/>
        <v>945183.11440253828</v>
      </c>
      <c r="DN50" s="329">
        <f t="shared" ca="1" si="191"/>
        <v>971097.68562180432</v>
      </c>
      <c r="DO50" s="329">
        <f t="shared" ca="1" si="191"/>
        <v>974959.65626674355</v>
      </c>
      <c r="DP50" s="329">
        <f t="shared" ca="1" si="191"/>
        <v>962041.62436813232</v>
      </c>
      <c r="DQ50" s="329">
        <f t="shared" ca="1" si="191"/>
        <v>931918.8303626572</v>
      </c>
      <c r="DR50" s="329">
        <f t="shared" ca="1" si="191"/>
        <v>970107.60145204212</v>
      </c>
      <c r="DS50" s="329">
        <f t="shared" ca="1" si="191"/>
        <v>956485.5904708606</v>
      </c>
      <c r="DT50" s="329">
        <f t="shared" ca="1" si="191"/>
        <v>1013833.5303261649</v>
      </c>
      <c r="DU50" s="329">
        <f t="shared" ca="1" si="191"/>
        <v>987632.23011090548</v>
      </c>
      <c r="DV50" s="329">
        <f t="shared" ca="1" si="191"/>
        <v>928463.63252528931</v>
      </c>
      <c r="DW50" s="329">
        <f t="shared" ca="1" si="191"/>
        <v>980526.09309137147</v>
      </c>
      <c r="DX50" s="329">
        <f t="shared" ca="1" si="191"/>
        <v>960844.8511268181</v>
      </c>
      <c r="DY50" s="329">
        <f t="shared" ca="1" si="191"/>
        <v>982162.18620933627</v>
      </c>
      <c r="DZ50" s="329">
        <f t="shared" ca="1" si="191"/>
        <v>979343.88393204508</v>
      </c>
      <c r="EA50" s="329">
        <f t="shared" ca="1" si="191"/>
        <v>958222.63432876579</v>
      </c>
      <c r="EB50" s="329">
        <f t="shared" ca="1" si="191"/>
        <v>964428.83399122569</v>
      </c>
      <c r="EC50" s="329">
        <f t="shared" ca="1" si="191"/>
        <v>926510.1619944924</v>
      </c>
      <c r="ED50" s="329">
        <f t="shared" ca="1" si="191"/>
        <v>953114.67180156941</v>
      </c>
      <c r="EE50" s="329">
        <f t="shared" ca="1" si="191"/>
        <v>910958.97049194132</v>
      </c>
      <c r="EF50" s="329">
        <f t="shared" ref="EF50:EQ50" ca="1" si="192">(EF8/100)*$C8</f>
        <v>966906.81039551087</v>
      </c>
      <c r="EG50" s="329">
        <f t="shared" ca="1" si="192"/>
        <v>971320.28239005269</v>
      </c>
      <c r="EH50" s="329">
        <f t="shared" ca="1" si="192"/>
        <v>914897.32667060557</v>
      </c>
      <c r="EI50" s="329">
        <f t="shared" ca="1" si="192"/>
        <v>897646.15767129115</v>
      </c>
      <c r="EJ50" s="329">
        <f t="shared" ca="1" si="192"/>
        <v>881724.55329581979</v>
      </c>
      <c r="EK50" s="329">
        <f t="shared" ca="1" si="192"/>
        <v>895002.65195329243</v>
      </c>
      <c r="EL50" s="329">
        <f t="shared" ca="1" si="192"/>
        <v>877065.16869493062</v>
      </c>
      <c r="EM50" s="329">
        <f t="shared" ca="1" si="192"/>
        <v>895738.93797252909</v>
      </c>
      <c r="EN50" s="329">
        <f t="shared" ca="1" si="192"/>
        <v>908043.89281061688</v>
      </c>
      <c r="EO50" s="329">
        <f t="shared" ca="1" si="192"/>
        <v>852570.25591591268</v>
      </c>
      <c r="EP50" s="329">
        <f t="shared" ca="1" si="192"/>
        <v>860266.36686467938</v>
      </c>
      <c r="EQ50" s="329">
        <f t="shared" ca="1" si="192"/>
        <v>842202.89821479458</v>
      </c>
      <c r="ER50" s="329">
        <f t="shared" ref="ER50:FB50" ca="1" si="193">(ER8/100)*$C8</f>
        <v>886559.01954478421</v>
      </c>
      <c r="ES50" s="329">
        <f t="shared" ca="1" si="193"/>
        <v>852184.29314138112</v>
      </c>
      <c r="ET50" s="329">
        <f t="shared" ca="1" si="193"/>
        <v>793977.11847488687</v>
      </c>
      <c r="EU50" s="329">
        <f t="shared" ca="1" si="193"/>
        <v>808981.65128693474</v>
      </c>
      <c r="EV50" s="329">
        <f t="shared" ca="1" si="193"/>
        <v>809459.75665590027</v>
      </c>
      <c r="EW50" s="329">
        <f t="shared" ca="1" si="193"/>
        <v>821237.75172588904</v>
      </c>
      <c r="EX50" s="329">
        <f t="shared" ca="1" si="193"/>
        <v>801673.80614467233</v>
      </c>
      <c r="EY50" s="329">
        <f t="shared" ca="1" si="193"/>
        <v>844809.30080123676</v>
      </c>
      <c r="EZ50" s="329">
        <f t="shared" ca="1" si="193"/>
        <v>853407.90151575021</v>
      </c>
      <c r="FA50" s="329">
        <f t="shared" ca="1" si="193"/>
        <v>825487.37471245206</v>
      </c>
      <c r="FB50" s="329">
        <f t="shared" ca="1" si="193"/>
        <v>854441.26830654906</v>
      </c>
      <c r="FC50" s="329">
        <f t="shared" ref="FC50:FD50" ca="1" si="194">(FC8/100)*$C8</f>
        <v>833614.10499044531</v>
      </c>
      <c r="FD50" s="329">
        <f t="shared" ca="1" si="194"/>
        <v>891472.41801489191</v>
      </c>
      <c r="FE50" s="329">
        <f t="shared" ref="FE50:FG50" ca="1" si="195">(FE8/100)*$C8</f>
        <v>0</v>
      </c>
      <c r="FF50" s="329">
        <f t="shared" ca="1" si="195"/>
        <v>0</v>
      </c>
      <c r="FG50" s="329">
        <f t="shared" ca="1" si="195"/>
        <v>0</v>
      </c>
      <c r="FH50" s="329">
        <f t="shared" ref="FH50:FP50" ca="1" si="196">(FH8/100)*$C8</f>
        <v>0</v>
      </c>
      <c r="FI50" s="329">
        <f t="shared" ca="1" si="196"/>
        <v>0</v>
      </c>
      <c r="FJ50" s="329">
        <f t="shared" ca="1" si="196"/>
        <v>0</v>
      </c>
      <c r="FK50" s="329">
        <f t="shared" ca="1" si="196"/>
        <v>0</v>
      </c>
      <c r="FL50" s="329">
        <f t="shared" ca="1" si="196"/>
        <v>0</v>
      </c>
      <c r="FM50" s="329">
        <f t="shared" ca="1" si="196"/>
        <v>0</v>
      </c>
      <c r="FN50" s="329">
        <f t="shared" ca="1" si="196"/>
        <v>0</v>
      </c>
      <c r="FO50" s="329">
        <f t="shared" ca="1" si="196"/>
        <v>0</v>
      </c>
      <c r="FP50" s="329">
        <f t="shared" ca="1" si="196"/>
        <v>0</v>
      </c>
    </row>
    <row r="51" spans="2:172" x14ac:dyDescent="0.2">
      <c r="B51" s="325" t="s">
        <v>2</v>
      </c>
      <c r="C51" s="330">
        <f>Ponderadores!B7</f>
        <v>621540.6</v>
      </c>
      <c r="D51" s="330"/>
      <c r="E51" s="330">
        <f t="shared" ref="E51:AJ51" ca="1" si="197">(E9/100)*$C9</f>
        <v>908660.78854568081</v>
      </c>
      <c r="F51" s="330">
        <f t="shared" ca="1" si="197"/>
        <v>816411.79970445915</v>
      </c>
      <c r="G51" s="330">
        <f t="shared" ca="1" si="197"/>
        <v>890897.28853660927</v>
      </c>
      <c r="H51" s="330">
        <f t="shared" ca="1" si="197"/>
        <v>860136.44685512106</v>
      </c>
      <c r="I51" s="330">
        <f t="shared" ca="1" si="197"/>
        <v>886960.16499024886</v>
      </c>
      <c r="J51" s="330">
        <f t="shared" ca="1" si="197"/>
        <v>861560.68894566328</v>
      </c>
      <c r="K51" s="330">
        <f t="shared" ca="1" si="197"/>
        <v>878338.03218138742</v>
      </c>
      <c r="L51" s="330">
        <f t="shared" ca="1" si="197"/>
        <v>887739.27498868108</v>
      </c>
      <c r="M51" s="330">
        <f t="shared" ca="1" si="197"/>
        <v>862807.92446709494</v>
      </c>
      <c r="N51" s="330">
        <f t="shared" ca="1" si="197"/>
        <v>896998.52982992085</v>
      </c>
      <c r="O51" s="330">
        <f t="shared" ca="1" si="197"/>
        <v>859352.63755229919</v>
      </c>
      <c r="P51" s="330">
        <f t="shared" ca="1" si="197"/>
        <v>887619.48340284196</v>
      </c>
      <c r="Q51" s="330">
        <f t="shared" ca="1" si="197"/>
        <v>894169.26894801611</v>
      </c>
      <c r="R51" s="330">
        <f t="shared" ca="1" si="197"/>
        <v>806588.43172138766</v>
      </c>
      <c r="S51" s="330">
        <f t="shared" ca="1" si="197"/>
        <v>884653.04612815217</v>
      </c>
      <c r="T51" s="330">
        <f t="shared" ca="1" si="197"/>
        <v>855805.03153899836</v>
      </c>
      <c r="U51" s="330">
        <f t="shared" ca="1" si="197"/>
        <v>888704.87527131429</v>
      </c>
      <c r="V51" s="330">
        <f t="shared" ca="1" si="197"/>
        <v>845434.4632765624</v>
      </c>
      <c r="W51" s="330">
        <f t="shared" ca="1" si="197"/>
        <v>856822.78725309519</v>
      </c>
      <c r="X51" s="330">
        <f t="shared" ca="1" si="197"/>
        <v>865952.42996190779</v>
      </c>
      <c r="Y51" s="330">
        <f t="shared" ca="1" si="197"/>
        <v>828450.95945478103</v>
      </c>
      <c r="Z51" s="330">
        <f t="shared" ca="1" si="197"/>
        <v>847598.56590329541</v>
      </c>
      <c r="AA51" s="330">
        <f t="shared" ca="1" si="197"/>
        <v>819156.55657651927</v>
      </c>
      <c r="AB51" s="330">
        <f t="shared" ca="1" si="197"/>
        <v>843057.47196633462</v>
      </c>
      <c r="AC51" s="330">
        <f t="shared" ca="1" si="197"/>
        <v>820086.34479425824</v>
      </c>
      <c r="AD51" s="330">
        <f t="shared" ca="1" si="197"/>
        <v>762621.86659359303</v>
      </c>
      <c r="AE51" s="330">
        <f t="shared" ca="1" si="197"/>
        <v>839190.10955453455</v>
      </c>
      <c r="AF51" s="330">
        <f t="shared" ca="1" si="197"/>
        <v>766772.41071365366</v>
      </c>
      <c r="AG51" s="330">
        <f t="shared" ca="1" si="197"/>
        <v>801739.99631943007</v>
      </c>
      <c r="AH51" s="330">
        <f t="shared" ca="1" si="197"/>
        <v>785531.35263640026</v>
      </c>
      <c r="AI51" s="330">
        <f t="shared" ca="1" si="197"/>
        <v>818790.6893215013</v>
      </c>
      <c r="AJ51" s="330">
        <f t="shared" ca="1" si="197"/>
        <v>813418.53328854428</v>
      </c>
      <c r="AK51" s="330">
        <f t="shared" ref="AK51:BP51" ca="1" si="198">(AK9/100)*$C9</f>
        <v>794736.12417214282</v>
      </c>
      <c r="AL51" s="330">
        <f t="shared" ca="1" si="198"/>
        <v>822061.1298200778</v>
      </c>
      <c r="AM51" s="330">
        <f t="shared" ca="1" si="198"/>
        <v>792005.718263563</v>
      </c>
      <c r="AN51" s="330">
        <f t="shared" ca="1" si="198"/>
        <v>813930.77252261958</v>
      </c>
      <c r="AO51" s="330">
        <f t="shared" ca="1" si="198"/>
        <v>813746.48365007224</v>
      </c>
      <c r="AP51" s="330">
        <f t="shared" ca="1" si="198"/>
        <v>747527.08866834384</v>
      </c>
      <c r="AQ51" s="330">
        <f t="shared" ca="1" si="198"/>
        <v>798595.47225111956</v>
      </c>
      <c r="AR51" s="330">
        <f t="shared" ca="1" si="198"/>
        <v>756860.4590562766</v>
      </c>
      <c r="AS51" s="330">
        <f t="shared" ca="1" si="198"/>
        <v>780927.59568781138</v>
      </c>
      <c r="AT51" s="330">
        <f t="shared" ca="1" si="198"/>
        <v>758082.05551705207</v>
      </c>
      <c r="AU51" s="330">
        <f t="shared" ca="1" si="198"/>
        <v>773364.30405576469</v>
      </c>
      <c r="AV51" s="330">
        <f t="shared" ca="1" si="198"/>
        <v>765341.88478487008</v>
      </c>
      <c r="AW51" s="330">
        <f t="shared" ca="1" si="198"/>
        <v>728486.26162199432</v>
      </c>
      <c r="AX51" s="330">
        <f t="shared" ca="1" si="198"/>
        <v>749907.89910253638</v>
      </c>
      <c r="AY51" s="330">
        <f t="shared" ca="1" si="198"/>
        <v>713367.02303231542</v>
      </c>
      <c r="AZ51" s="330">
        <f t="shared" ca="1" si="198"/>
        <v>720957.80457285733</v>
      </c>
      <c r="BA51" s="330">
        <f t="shared" ca="1" si="198"/>
        <v>722746.1961728764</v>
      </c>
      <c r="BB51" s="330">
        <f t="shared" ca="1" si="198"/>
        <v>649873.75059534039</v>
      </c>
      <c r="BC51" s="330">
        <f t="shared" ca="1" si="198"/>
        <v>720681.40831655788</v>
      </c>
      <c r="BD51" s="330">
        <f t="shared" ca="1" si="198"/>
        <v>692262.40780249611</v>
      </c>
      <c r="BE51" s="330">
        <f t="shared" ca="1" si="198"/>
        <v>715818.26468150318</v>
      </c>
      <c r="BF51" s="330">
        <f t="shared" ca="1" si="198"/>
        <v>688484.46863769344</v>
      </c>
      <c r="BG51" s="330">
        <f t="shared" ca="1" si="198"/>
        <v>702640.92164417705</v>
      </c>
      <c r="BH51" s="330">
        <f t="shared" ca="1" si="198"/>
        <v>679550.16809859022</v>
      </c>
      <c r="BI51" s="330">
        <f t="shared" ca="1" si="198"/>
        <v>588316.05746659264</v>
      </c>
      <c r="BJ51" s="330">
        <f t="shared" ca="1" si="198"/>
        <v>665656.25629103801</v>
      </c>
      <c r="BK51" s="330">
        <f t="shared" ca="1" si="198"/>
        <v>630913.82684485917</v>
      </c>
      <c r="BL51" s="330">
        <f t="shared" ca="1" si="198"/>
        <v>651896.06144841784</v>
      </c>
      <c r="BM51" s="330">
        <f t="shared" ca="1" si="198"/>
        <v>673725.4098982584</v>
      </c>
      <c r="BN51" s="330">
        <f t="shared" ca="1" si="198"/>
        <v>594632.99508897285</v>
      </c>
      <c r="BO51" s="330">
        <f t="shared" ca="1" si="198"/>
        <v>645530.27611990552</v>
      </c>
      <c r="BP51" s="330">
        <f t="shared" ca="1" si="198"/>
        <v>633141.60647760739</v>
      </c>
      <c r="BQ51" s="330">
        <f t="shared" ref="BQ51:CV51" ca="1" si="199">(BQ9/100)*$C9</f>
        <v>647019.81501093414</v>
      </c>
      <c r="BR51" s="330">
        <f t="shared" ca="1" si="199"/>
        <v>619624.72208930447</v>
      </c>
      <c r="BS51" s="330">
        <f t="shared" ca="1" si="199"/>
        <v>637927.3202467137</v>
      </c>
      <c r="BT51" s="330">
        <f t="shared" ca="1" si="199"/>
        <v>627378.34361114469</v>
      </c>
      <c r="BU51" s="330">
        <f t="shared" ca="1" si="199"/>
        <v>609880.14113653719</v>
      </c>
      <c r="BV51" s="330">
        <f t="shared" ca="1" si="199"/>
        <v>607475.63704263396</v>
      </c>
      <c r="BW51" s="330">
        <f t="shared" ca="1" si="199"/>
        <v>569899.11911547894</v>
      </c>
      <c r="BX51" s="330">
        <f t="shared" ca="1" si="199"/>
        <v>592251.81416188716</v>
      </c>
      <c r="BY51" s="330">
        <f t="shared" ca="1" si="199"/>
        <v>563836.13425769331</v>
      </c>
      <c r="BZ51" s="330">
        <f t="shared" ca="1" si="199"/>
        <v>531361.30004235299</v>
      </c>
      <c r="CA51" s="330">
        <f t="shared" ca="1" si="199"/>
        <v>583784.87711028184</v>
      </c>
      <c r="CB51" s="330">
        <f t="shared" ca="1" si="199"/>
        <v>559706.74281506252</v>
      </c>
      <c r="CC51" s="330">
        <f t="shared" ca="1" si="199"/>
        <v>571809.2089013675</v>
      </c>
      <c r="CD51" s="330">
        <f t="shared" ca="1" si="199"/>
        <v>558327.30285334284</v>
      </c>
      <c r="CE51" s="330">
        <f t="shared" ca="1" si="199"/>
        <v>579162.38262508332</v>
      </c>
      <c r="CF51" s="330">
        <f t="shared" ca="1" si="199"/>
        <v>582970.62527034455</v>
      </c>
      <c r="CG51" s="330">
        <f t="shared" ca="1" si="199"/>
        <v>571737.13238884707</v>
      </c>
      <c r="CH51" s="330">
        <f t="shared" ca="1" si="199"/>
        <v>575691.39869870548</v>
      </c>
      <c r="CI51" s="330">
        <f t="shared" ca="1" si="199"/>
        <v>569943.72888121486</v>
      </c>
      <c r="CJ51" s="330">
        <f t="shared" ca="1" si="199"/>
        <v>592293.75415591442</v>
      </c>
      <c r="CK51" s="330">
        <f t="shared" ca="1" si="199"/>
        <v>598920.64367838355</v>
      </c>
      <c r="CL51" s="330">
        <f t="shared" ca="1" si="199"/>
        <v>561143.59765186126</v>
      </c>
      <c r="CM51" s="330">
        <f t="shared" ca="1" si="199"/>
        <v>601438.51034726773</v>
      </c>
      <c r="CN51" s="330">
        <f t="shared" ca="1" si="199"/>
        <v>578991.41974149295</v>
      </c>
      <c r="CO51" s="330">
        <f t="shared" ca="1" si="199"/>
        <v>566651.1580982944</v>
      </c>
      <c r="CP51" s="330">
        <f t="shared" ca="1" si="199"/>
        <v>546953.10106673418</v>
      </c>
      <c r="CQ51" s="330">
        <f t="shared" ca="1" si="199"/>
        <v>565087.37972351233</v>
      </c>
      <c r="CR51" s="330">
        <f t="shared" ca="1" si="199"/>
        <v>578458.28454987437</v>
      </c>
      <c r="CS51" s="330">
        <f t="shared" ca="1" si="199"/>
        <v>562160.32853190287</v>
      </c>
      <c r="CT51" s="330">
        <f t="shared" ca="1" si="199"/>
        <v>576868.26799342711</v>
      </c>
      <c r="CU51" s="330">
        <f t="shared" ca="1" si="199"/>
        <v>557190.83098583948</v>
      </c>
      <c r="CV51" s="330">
        <f t="shared" ca="1" si="199"/>
        <v>583464.78163155157</v>
      </c>
      <c r="CW51" s="330">
        <f t="shared" ref="CW51:EE51" ca="1" si="200">(CW9/100)*$C9</f>
        <v>583636.2034582349</v>
      </c>
      <c r="CX51" s="330">
        <f t="shared" ca="1" si="200"/>
        <v>532310.10623892793</v>
      </c>
      <c r="CY51" s="330">
        <f t="shared" ca="1" si="200"/>
        <v>598480.1209878613</v>
      </c>
      <c r="CZ51" s="330">
        <f t="shared" ca="1" si="200"/>
        <v>576611.84722660575</v>
      </c>
      <c r="DA51" s="330">
        <f t="shared" ca="1" si="200"/>
        <v>596187.72540760273</v>
      </c>
      <c r="DB51" s="330">
        <f t="shared" ca="1" si="200"/>
        <v>581747.08357581787</v>
      </c>
      <c r="DC51" s="330">
        <f t="shared" ca="1" si="200"/>
        <v>601387.46016167453</v>
      </c>
      <c r="DD51" s="330">
        <f t="shared" ca="1" si="200"/>
        <v>593735.56221757049</v>
      </c>
      <c r="DE51" s="330">
        <f t="shared" ca="1" si="200"/>
        <v>591019.00960677711</v>
      </c>
      <c r="DF51" s="330">
        <f t="shared" ca="1" si="200"/>
        <v>607406.36327856872</v>
      </c>
      <c r="DG51" s="330">
        <f t="shared" ca="1" si="200"/>
        <v>590325.68217941327</v>
      </c>
      <c r="DH51" s="330">
        <f t="shared" ca="1" si="200"/>
        <v>610353.231661967</v>
      </c>
      <c r="DI51" s="330">
        <f t="shared" ca="1" si="200"/>
        <v>618446.23631851654</v>
      </c>
      <c r="DJ51" s="330">
        <f t="shared" ca="1" si="200"/>
        <v>553620.05011463119</v>
      </c>
      <c r="DK51" s="330">
        <f t="shared" ca="1" si="200"/>
        <v>621551.42491206853</v>
      </c>
      <c r="DL51" s="330">
        <f t="shared" ca="1" si="200"/>
        <v>597350.73964433488</v>
      </c>
      <c r="DM51" s="330">
        <f t="shared" ca="1" si="200"/>
        <v>620742.48219610844</v>
      </c>
      <c r="DN51" s="330">
        <f t="shared" ca="1" si="200"/>
        <v>603932.55980660068</v>
      </c>
      <c r="DO51" s="330">
        <f t="shared" ca="1" si="200"/>
        <v>626019.81217886996</v>
      </c>
      <c r="DP51" s="330">
        <f t="shared" ca="1" si="200"/>
        <v>622680.69916912192</v>
      </c>
      <c r="DQ51" s="330">
        <f t="shared" ca="1" si="200"/>
        <v>602974.97413834836</v>
      </c>
      <c r="DR51" s="330">
        <f t="shared" ca="1" si="200"/>
        <v>624379.45032229484</v>
      </c>
      <c r="DS51" s="330">
        <f t="shared" ca="1" si="200"/>
        <v>607025.76451873046</v>
      </c>
      <c r="DT51" s="330">
        <f t="shared" ca="1" si="200"/>
        <v>622294.18667920155</v>
      </c>
      <c r="DU51" s="330">
        <f t="shared" ca="1" si="200"/>
        <v>637017.07781076524</v>
      </c>
      <c r="DV51" s="330">
        <f t="shared" ca="1" si="200"/>
        <v>573879.95155233413</v>
      </c>
      <c r="DW51" s="330">
        <f t="shared" ca="1" si="200"/>
        <v>638013.60745840427</v>
      </c>
      <c r="DX51" s="330">
        <f t="shared" ca="1" si="200"/>
        <v>625230.27568708186</v>
      </c>
      <c r="DY51" s="330">
        <f t="shared" ca="1" si="200"/>
        <v>641623.98339204572</v>
      </c>
      <c r="DZ51" s="330">
        <f t="shared" ca="1" si="200"/>
        <v>618948.45010830741</v>
      </c>
      <c r="EA51" s="330">
        <f t="shared" ca="1" si="200"/>
        <v>627950.29437559133</v>
      </c>
      <c r="EB51" s="330">
        <f t="shared" ca="1" si="200"/>
        <v>635189.2541896</v>
      </c>
      <c r="EC51" s="330">
        <f t="shared" ca="1" si="200"/>
        <v>612302.12412620266</v>
      </c>
      <c r="ED51" s="330">
        <f t="shared" ca="1" si="200"/>
        <v>627841.14274314756</v>
      </c>
      <c r="EE51" s="330">
        <f t="shared" ca="1" si="200"/>
        <v>607328.7304155957</v>
      </c>
      <c r="EF51" s="330">
        <f t="shared" ref="EF51:EQ51" ca="1" si="201">(EF9/100)*$C9</f>
        <v>617966.02813948388</v>
      </c>
      <c r="EG51" s="330">
        <f t="shared" ca="1" si="201"/>
        <v>616685.52523298375</v>
      </c>
      <c r="EH51" s="330">
        <f t="shared" ca="1" si="201"/>
        <v>569517.9051808595</v>
      </c>
      <c r="EI51" s="330">
        <f t="shared" ca="1" si="201"/>
        <v>605364.62121352262</v>
      </c>
      <c r="EJ51" s="330">
        <f t="shared" ca="1" si="201"/>
        <v>574013.81400624651</v>
      </c>
      <c r="EK51" s="330">
        <f t="shared" ca="1" si="201"/>
        <v>592173.11221986974</v>
      </c>
      <c r="EL51" s="330">
        <f t="shared" ca="1" si="201"/>
        <v>578463.64474895049</v>
      </c>
      <c r="EM51" s="330">
        <f t="shared" ca="1" si="201"/>
        <v>596316.67305159615</v>
      </c>
      <c r="EN51" s="330">
        <f t="shared" ca="1" si="201"/>
        <v>594164.23666609719</v>
      </c>
      <c r="EO51" s="330">
        <f t="shared" ca="1" si="201"/>
        <v>573170.81403153436</v>
      </c>
      <c r="EP51" s="330">
        <f t="shared" ca="1" si="201"/>
        <v>582713.30179846659</v>
      </c>
      <c r="EQ51" s="330">
        <f t="shared" ca="1" si="201"/>
        <v>551176.85089128034</v>
      </c>
      <c r="ER51" s="330">
        <f t="shared" ref="ER51:FB51" ca="1" si="202">(ER9/100)*$C9</f>
        <v>552456.11695871281</v>
      </c>
      <c r="ES51" s="330">
        <f t="shared" ca="1" si="202"/>
        <v>550456.09765117418</v>
      </c>
      <c r="ET51" s="330">
        <f t="shared" ca="1" si="202"/>
        <v>506918.31418517348</v>
      </c>
      <c r="EU51" s="330">
        <f t="shared" ca="1" si="202"/>
        <v>540961.03663295601</v>
      </c>
      <c r="EV51" s="330">
        <f t="shared" ca="1" si="202"/>
        <v>531184.11438812816</v>
      </c>
      <c r="EW51" s="330">
        <f t="shared" ca="1" si="202"/>
        <v>555065.32954952936</v>
      </c>
      <c r="EX51" s="330">
        <f t="shared" ca="1" si="202"/>
        <v>537304.92126364901</v>
      </c>
      <c r="EY51" s="330">
        <f t="shared" ca="1" si="202"/>
        <v>563057.06409690611</v>
      </c>
      <c r="EZ51" s="330">
        <f t="shared" ca="1" si="202"/>
        <v>562675.01561039989</v>
      </c>
      <c r="FA51" s="330">
        <f t="shared" ca="1" si="202"/>
        <v>550613.78767323354</v>
      </c>
      <c r="FB51" s="330">
        <f t="shared" ca="1" si="202"/>
        <v>568017.2076887741</v>
      </c>
      <c r="FC51" s="330">
        <f t="shared" ref="FC51:FD51" ca="1" si="203">(FC9/100)*$C9</f>
        <v>550005.9574160605</v>
      </c>
      <c r="FD51" s="330">
        <f t="shared" ca="1" si="203"/>
        <v>574751.12652680324</v>
      </c>
      <c r="FE51" s="330">
        <f t="shared" ref="FE51:FG51" ca="1" si="204">(FE9/100)*$C9</f>
        <v>0</v>
      </c>
      <c r="FF51" s="330">
        <f t="shared" ca="1" si="204"/>
        <v>0</v>
      </c>
      <c r="FG51" s="330">
        <f t="shared" ca="1" si="204"/>
        <v>0</v>
      </c>
      <c r="FH51" s="330">
        <f t="shared" ref="FH51:FP51" ca="1" si="205">(FH9/100)*$C9</f>
        <v>0</v>
      </c>
      <c r="FI51" s="330">
        <f t="shared" ca="1" si="205"/>
        <v>0</v>
      </c>
      <c r="FJ51" s="330">
        <f t="shared" ca="1" si="205"/>
        <v>0</v>
      </c>
      <c r="FK51" s="330">
        <f t="shared" ca="1" si="205"/>
        <v>0</v>
      </c>
      <c r="FL51" s="330">
        <f t="shared" ca="1" si="205"/>
        <v>0</v>
      </c>
      <c r="FM51" s="330">
        <f t="shared" ca="1" si="205"/>
        <v>0</v>
      </c>
      <c r="FN51" s="330">
        <f t="shared" ca="1" si="205"/>
        <v>0</v>
      </c>
      <c r="FO51" s="330">
        <f t="shared" ca="1" si="205"/>
        <v>0</v>
      </c>
      <c r="FP51" s="330">
        <f t="shared" ca="1" si="205"/>
        <v>0</v>
      </c>
    </row>
    <row r="52" spans="2:172" x14ac:dyDescent="0.2">
      <c r="B52" s="325" t="s">
        <v>3</v>
      </c>
      <c r="C52" s="330">
        <f>Ponderadores!B8</f>
        <v>265067.55099999998</v>
      </c>
      <c r="D52" s="330"/>
      <c r="E52" s="330">
        <f t="shared" ref="E52:AJ52" ca="1" si="206">(E10/100)*$C10</f>
        <v>271520.42632364284</v>
      </c>
      <c r="F52" s="330">
        <f t="shared" ca="1" si="206"/>
        <v>260923.09347154567</v>
      </c>
      <c r="G52" s="330">
        <f t="shared" ca="1" si="206"/>
        <v>271926.21894599422</v>
      </c>
      <c r="H52" s="330">
        <f t="shared" ca="1" si="206"/>
        <v>269685.24432485085</v>
      </c>
      <c r="I52" s="330">
        <f t="shared" ca="1" si="206"/>
        <v>273853.96694856056</v>
      </c>
      <c r="J52" s="330">
        <f t="shared" ca="1" si="206"/>
        <v>258338.62789317069</v>
      </c>
      <c r="K52" s="330">
        <f t="shared" ca="1" si="206"/>
        <v>253102.58889562354</v>
      </c>
      <c r="L52" s="330">
        <f t="shared" ca="1" si="206"/>
        <v>252252.88771824088</v>
      </c>
      <c r="M52" s="330">
        <f t="shared" ca="1" si="206"/>
        <v>243011.67848842184</v>
      </c>
      <c r="N52" s="330">
        <f t="shared" ca="1" si="206"/>
        <v>255611.17315808963</v>
      </c>
      <c r="O52" s="330">
        <f t="shared" ca="1" si="206"/>
        <v>265963.02198569529</v>
      </c>
      <c r="P52" s="330">
        <f t="shared" ca="1" si="206"/>
        <v>276468.98784614465</v>
      </c>
      <c r="Q52" s="330">
        <f t="shared" ca="1" si="206"/>
        <v>248755.27093885056</v>
      </c>
      <c r="R52" s="330">
        <f t="shared" ca="1" si="206"/>
        <v>243502.88982965657</v>
      </c>
      <c r="S52" s="330">
        <f t="shared" ca="1" si="206"/>
        <v>270489.27373869705</v>
      </c>
      <c r="T52" s="330">
        <f t="shared" ca="1" si="206"/>
        <v>264297.8818973091</v>
      </c>
      <c r="U52" s="330">
        <f t="shared" ca="1" si="206"/>
        <v>276020.49523144122</v>
      </c>
      <c r="V52" s="330">
        <f t="shared" ca="1" si="206"/>
        <v>264720.39404906525</v>
      </c>
      <c r="W52" s="330">
        <f t="shared" ca="1" si="206"/>
        <v>264684.46676749113</v>
      </c>
      <c r="X52" s="330">
        <f t="shared" ca="1" si="206"/>
        <v>263749.21298613527</v>
      </c>
      <c r="Y52" s="330">
        <f t="shared" ca="1" si="206"/>
        <v>257975.70840609071</v>
      </c>
      <c r="Z52" s="330">
        <f t="shared" ca="1" si="206"/>
        <v>267465.97010606498</v>
      </c>
      <c r="AA52" s="330">
        <f t="shared" ca="1" si="206"/>
        <v>264531.40776529559</v>
      </c>
      <c r="AB52" s="330">
        <f t="shared" ca="1" si="206"/>
        <v>272788.04428347212</v>
      </c>
      <c r="AC52" s="330">
        <f t="shared" ca="1" si="206"/>
        <v>264328.95367519493</v>
      </c>
      <c r="AD52" s="330">
        <f t="shared" ca="1" si="206"/>
        <v>259033.29232593608</v>
      </c>
      <c r="AE52" s="330">
        <f t="shared" ca="1" si="206"/>
        <v>263226.25489873782</v>
      </c>
      <c r="AF52" s="330">
        <f t="shared" ca="1" si="206"/>
        <v>254924.2898710212</v>
      </c>
      <c r="AG52" s="330">
        <f t="shared" ca="1" si="206"/>
        <v>263967.45079631475</v>
      </c>
      <c r="AH52" s="330">
        <f t="shared" ca="1" si="206"/>
        <v>267818.69894576981</v>
      </c>
      <c r="AI52" s="330">
        <f t="shared" ca="1" si="206"/>
        <v>260160.24792913138</v>
      </c>
      <c r="AJ52" s="330">
        <f t="shared" ca="1" si="206"/>
        <v>268807.1891951852</v>
      </c>
      <c r="AK52" s="330">
        <f t="shared" ref="AK52:BP52" ca="1" si="207">(AK10/100)*$C10</f>
        <v>265845.29468770919</v>
      </c>
      <c r="AL52" s="330">
        <f t="shared" ca="1" si="207"/>
        <v>269845.63057875598</v>
      </c>
      <c r="AM52" s="330">
        <f t="shared" ca="1" si="207"/>
        <v>253997.14394145663</v>
      </c>
      <c r="AN52" s="330">
        <f t="shared" ca="1" si="207"/>
        <v>259887.68515444009</v>
      </c>
      <c r="AO52" s="330">
        <f t="shared" ca="1" si="207"/>
        <v>260873.994507036</v>
      </c>
      <c r="AP52" s="330">
        <f t="shared" ca="1" si="207"/>
        <v>264194.07104149641</v>
      </c>
      <c r="AQ52" s="330">
        <f t="shared" ca="1" si="207"/>
        <v>264342.83946363139</v>
      </c>
      <c r="AR52" s="330">
        <f t="shared" ca="1" si="207"/>
        <v>277678.48233227298</v>
      </c>
      <c r="AS52" s="330">
        <f t="shared" ca="1" si="207"/>
        <v>283728.80777164322</v>
      </c>
      <c r="AT52" s="330">
        <f t="shared" ca="1" si="207"/>
        <v>271969.59102374845</v>
      </c>
      <c r="AU52" s="330">
        <f t="shared" ca="1" si="207"/>
        <v>278422.90568572428</v>
      </c>
      <c r="AV52" s="330">
        <f t="shared" ca="1" si="207"/>
        <v>269429.19453283184</v>
      </c>
      <c r="AW52" s="330">
        <f t="shared" ca="1" si="207"/>
        <v>278198.14563451771</v>
      </c>
      <c r="AX52" s="330">
        <f t="shared" ca="1" si="207"/>
        <v>285139.89890921372</v>
      </c>
      <c r="AY52" s="330">
        <f t="shared" ca="1" si="207"/>
        <v>270294.39002503501</v>
      </c>
      <c r="AZ52" s="330">
        <f t="shared" ca="1" si="207"/>
        <v>277719.78307278344</v>
      </c>
      <c r="BA52" s="330">
        <f t="shared" ca="1" si="207"/>
        <v>271197.9848304558</v>
      </c>
      <c r="BB52" s="330">
        <f t="shared" ca="1" si="207"/>
        <v>255122.7764984059</v>
      </c>
      <c r="BC52" s="330">
        <f t="shared" ca="1" si="207"/>
        <v>279745.95201524207</v>
      </c>
      <c r="BD52" s="330">
        <f t="shared" ca="1" si="207"/>
        <v>277697.37528518267</v>
      </c>
      <c r="BE52" s="330">
        <f t="shared" ca="1" si="207"/>
        <v>283200.90732189699</v>
      </c>
      <c r="BF52" s="330">
        <f t="shared" ca="1" si="207"/>
        <v>276921.42280470266</v>
      </c>
      <c r="BG52" s="330">
        <f t="shared" ca="1" si="207"/>
        <v>272546.9261972158</v>
      </c>
      <c r="BH52" s="330">
        <f t="shared" ca="1" si="207"/>
        <v>272236.14793789445</v>
      </c>
      <c r="BI52" s="330">
        <f t="shared" ca="1" si="207"/>
        <v>268628.65990131663</v>
      </c>
      <c r="BJ52" s="330">
        <f t="shared" ca="1" si="207"/>
        <v>277101.15629435889</v>
      </c>
      <c r="BK52" s="330">
        <f t="shared" ca="1" si="207"/>
        <v>271379.88073377119</v>
      </c>
      <c r="BL52" s="330">
        <f t="shared" ca="1" si="207"/>
        <v>269860.35417971929</v>
      </c>
      <c r="BM52" s="330">
        <f t="shared" ca="1" si="207"/>
        <v>271270.42970116058</v>
      </c>
      <c r="BN52" s="330">
        <f t="shared" ca="1" si="207"/>
        <v>252755.1844633095</v>
      </c>
      <c r="BO52" s="330">
        <f t="shared" ca="1" si="207"/>
        <v>276007.09204433812</v>
      </c>
      <c r="BP52" s="330">
        <f t="shared" ca="1" si="207"/>
        <v>276322.5074823387</v>
      </c>
      <c r="BQ52" s="330">
        <f t="shared" ref="BQ52:CV52" ca="1" si="208">(BQ10/100)*$C10</f>
        <v>277047.39721195889</v>
      </c>
      <c r="BR52" s="330">
        <f t="shared" ca="1" si="208"/>
        <v>262971.34075683297</v>
      </c>
      <c r="BS52" s="330">
        <f t="shared" ca="1" si="208"/>
        <v>261152.50190053554</v>
      </c>
      <c r="BT52" s="330">
        <f t="shared" ca="1" si="208"/>
        <v>259690.03107640101</v>
      </c>
      <c r="BU52" s="330">
        <f t="shared" ca="1" si="208"/>
        <v>256346.94476340068</v>
      </c>
      <c r="BV52" s="330">
        <f t="shared" ca="1" si="208"/>
        <v>265802.42734654929</v>
      </c>
      <c r="BW52" s="330">
        <f t="shared" ca="1" si="208"/>
        <v>259444.82334666164</v>
      </c>
      <c r="BX52" s="330">
        <f t="shared" ca="1" si="208"/>
        <v>261999.93190598258</v>
      </c>
      <c r="BY52" s="330">
        <f t="shared" ca="1" si="208"/>
        <v>257799.82619129564</v>
      </c>
      <c r="BZ52" s="330">
        <f t="shared" ca="1" si="208"/>
        <v>237751.86528932583</v>
      </c>
      <c r="CA52" s="330">
        <f t="shared" ca="1" si="208"/>
        <v>261379.52690307237</v>
      </c>
      <c r="CB52" s="330">
        <f t="shared" ca="1" si="208"/>
        <v>257312.58666359558</v>
      </c>
      <c r="CC52" s="330">
        <f t="shared" ca="1" si="208"/>
        <v>252492.9405743492</v>
      </c>
      <c r="CD52" s="330">
        <f t="shared" ca="1" si="208"/>
        <v>255215.76932720427</v>
      </c>
      <c r="CE52" s="330">
        <f t="shared" ca="1" si="208"/>
        <v>260242.16848236154</v>
      </c>
      <c r="CF52" s="330">
        <f t="shared" ca="1" si="208"/>
        <v>257764.49725889752</v>
      </c>
      <c r="CG52" s="330">
        <f t="shared" ca="1" si="208"/>
        <v>247740.91396882941</v>
      </c>
      <c r="CH52" s="330">
        <f t="shared" ca="1" si="208"/>
        <v>258249.90585342934</v>
      </c>
      <c r="CI52" s="330">
        <f t="shared" ca="1" si="208"/>
        <v>259322.36173652229</v>
      </c>
      <c r="CJ52" s="330">
        <f t="shared" ca="1" si="208"/>
        <v>258550.14175095304</v>
      </c>
      <c r="CK52" s="330">
        <f t="shared" ca="1" si="208"/>
        <v>269565.855178962</v>
      </c>
      <c r="CL52" s="330">
        <f t="shared" ca="1" si="208"/>
        <v>251201.89567929498</v>
      </c>
      <c r="CM52" s="330">
        <f t="shared" ca="1" si="208"/>
        <v>256893.40578009479</v>
      </c>
      <c r="CN52" s="330">
        <f t="shared" ca="1" si="208"/>
        <v>194273.11830584059</v>
      </c>
      <c r="CO52" s="330">
        <f t="shared" ca="1" si="208"/>
        <v>187898.06467660639</v>
      </c>
      <c r="CP52" s="330">
        <f t="shared" ca="1" si="208"/>
        <v>235069.3263098718</v>
      </c>
      <c r="CQ52" s="330">
        <f t="shared" ca="1" si="208"/>
        <v>260047.01697625403</v>
      </c>
      <c r="CR52" s="330">
        <f t="shared" ca="1" si="208"/>
        <v>262591.90223903436</v>
      </c>
      <c r="CS52" s="330">
        <f t="shared" ca="1" si="208"/>
        <v>257614.95183179216</v>
      </c>
      <c r="CT52" s="330">
        <f t="shared" ca="1" si="208"/>
        <v>277343.66042149003</v>
      </c>
      <c r="CU52" s="330">
        <f t="shared" ca="1" si="208"/>
        <v>269549.96691756643</v>
      </c>
      <c r="CV52" s="330">
        <f t="shared" ca="1" si="208"/>
        <v>275028.45168311725</v>
      </c>
      <c r="CW52" s="330">
        <f t="shared" ref="CW52:EE52" ca="1" si="209">(CW10/100)*$C10</f>
        <v>261686.26749203075</v>
      </c>
      <c r="CX52" s="330">
        <f t="shared" ca="1" si="209"/>
        <v>253647.56723656092</v>
      </c>
      <c r="CY52" s="330">
        <f t="shared" ca="1" si="209"/>
        <v>263995.7504097498</v>
      </c>
      <c r="CZ52" s="330">
        <f t="shared" ca="1" si="209"/>
        <v>258045.1401529526</v>
      </c>
      <c r="DA52" s="330">
        <f t="shared" ca="1" si="209"/>
        <v>263612.28171981906</v>
      </c>
      <c r="DB52" s="330">
        <f t="shared" ca="1" si="209"/>
        <v>259465.27821780246</v>
      </c>
      <c r="DC52" s="330">
        <f t="shared" ca="1" si="209"/>
        <v>261313.17102392841</v>
      </c>
      <c r="DD52" s="330">
        <f t="shared" ca="1" si="209"/>
        <v>259917.36794071906</v>
      </c>
      <c r="DE52" s="330">
        <f t="shared" ca="1" si="209"/>
        <v>260159.57011402893</v>
      </c>
      <c r="DF52" s="330">
        <f t="shared" ca="1" si="209"/>
        <v>269684.15659364854</v>
      </c>
      <c r="DG52" s="330">
        <f t="shared" ca="1" si="209"/>
        <v>264329.22079754958</v>
      </c>
      <c r="DH52" s="330">
        <f t="shared" ca="1" si="209"/>
        <v>266234.04430043389</v>
      </c>
      <c r="DI52" s="330">
        <f t="shared" ca="1" si="209"/>
        <v>266437.22127136169</v>
      </c>
      <c r="DJ52" s="330">
        <f t="shared" ca="1" si="209"/>
        <v>256776.09777073213</v>
      </c>
      <c r="DK52" s="330">
        <f t="shared" ca="1" si="209"/>
        <v>272845.51864623569</v>
      </c>
      <c r="DL52" s="330">
        <f t="shared" ca="1" si="209"/>
        <v>259844.27733842313</v>
      </c>
      <c r="DM52" s="330">
        <f t="shared" ca="1" si="209"/>
        <v>266759.04777125106</v>
      </c>
      <c r="DN52" s="330">
        <f t="shared" ca="1" si="209"/>
        <v>265102.49569604255</v>
      </c>
      <c r="DO52" s="330">
        <f t="shared" ca="1" si="209"/>
        <v>268547.12894092704</v>
      </c>
      <c r="DP52" s="330">
        <f t="shared" ca="1" si="209"/>
        <v>269502.93809776171</v>
      </c>
      <c r="DQ52" s="330">
        <f t="shared" ca="1" si="209"/>
        <v>266187.46052003495</v>
      </c>
      <c r="DR52" s="330">
        <f t="shared" ca="1" si="209"/>
        <v>280154.16733645502</v>
      </c>
      <c r="DS52" s="330">
        <f t="shared" ca="1" si="209"/>
        <v>281325.20089414838</v>
      </c>
      <c r="DT52" s="330">
        <f t="shared" ca="1" si="209"/>
        <v>289527.92571622215</v>
      </c>
      <c r="DU52" s="330">
        <f t="shared" ca="1" si="209"/>
        <v>266882.73977300886</v>
      </c>
      <c r="DV52" s="330">
        <f t="shared" ca="1" si="209"/>
        <v>258736.02835784215</v>
      </c>
      <c r="DW52" s="330">
        <f t="shared" ca="1" si="209"/>
        <v>276453.17539035773</v>
      </c>
      <c r="DX52" s="330">
        <f t="shared" ca="1" si="209"/>
        <v>265445.05672447191</v>
      </c>
      <c r="DY52" s="330">
        <f t="shared" ca="1" si="209"/>
        <v>271615.81966885942</v>
      </c>
      <c r="DZ52" s="330">
        <f t="shared" ca="1" si="209"/>
        <v>259047.55071956385</v>
      </c>
      <c r="EA52" s="330">
        <f t="shared" ca="1" si="209"/>
        <v>260096.88253229033</v>
      </c>
      <c r="EB52" s="330">
        <f t="shared" ca="1" si="209"/>
        <v>259661.61695272365</v>
      </c>
      <c r="EC52" s="330">
        <f t="shared" ca="1" si="209"/>
        <v>253640.56628300663</v>
      </c>
      <c r="ED52" s="330">
        <f t="shared" ca="1" si="209"/>
        <v>258476.32813317562</v>
      </c>
      <c r="EE52" s="330">
        <f t="shared" ca="1" si="209"/>
        <v>254446.82490912525</v>
      </c>
      <c r="EF52" s="330">
        <f t="shared" ref="EF52:EQ52" ca="1" si="210">(EF10/100)*$C10</f>
        <v>249028.92255511211</v>
      </c>
      <c r="EG52" s="330">
        <f t="shared" ca="1" si="210"/>
        <v>267619.68261560827</v>
      </c>
      <c r="EH52" s="330">
        <f t="shared" ca="1" si="210"/>
        <v>259770.22048591368</v>
      </c>
      <c r="EI52" s="330">
        <f t="shared" ca="1" si="210"/>
        <v>236633.73271986187</v>
      </c>
      <c r="EJ52" s="330">
        <f t="shared" ca="1" si="210"/>
        <v>241305.06803882343</v>
      </c>
      <c r="EK52" s="330">
        <f t="shared" ca="1" si="210"/>
        <v>244587.3896111855</v>
      </c>
      <c r="EL52" s="330">
        <f t="shared" ca="1" si="210"/>
        <v>220663.33051025291</v>
      </c>
      <c r="EM52" s="330">
        <f t="shared" ca="1" si="210"/>
        <v>224786.72608441464</v>
      </c>
      <c r="EN52" s="330">
        <f t="shared" ca="1" si="210"/>
        <v>237997.13375293292</v>
      </c>
      <c r="EO52" s="330">
        <f t="shared" ca="1" si="210"/>
        <v>229799.45385579532</v>
      </c>
      <c r="EP52" s="330">
        <f t="shared" ca="1" si="210"/>
        <v>238839.43860173709</v>
      </c>
      <c r="EQ52" s="330">
        <f t="shared" ca="1" si="210"/>
        <v>228754.10820709573</v>
      </c>
      <c r="ER52" s="330">
        <f t="shared" ref="ER52:FB52" ca="1" si="211">(ER10/100)*$C10</f>
        <v>231036.5355152773</v>
      </c>
      <c r="ES52" s="330">
        <f t="shared" ca="1" si="211"/>
        <v>237967.88017967148</v>
      </c>
      <c r="ET52" s="330">
        <f t="shared" ca="1" si="211"/>
        <v>236249.93808749659</v>
      </c>
      <c r="EU52" s="330">
        <f t="shared" ca="1" si="211"/>
        <v>231140.57213813547</v>
      </c>
      <c r="EV52" s="330">
        <f t="shared" ca="1" si="211"/>
        <v>226828.42341851312</v>
      </c>
      <c r="EW52" s="330">
        <f t="shared" ca="1" si="211"/>
        <v>229038.67350158788</v>
      </c>
      <c r="EX52" s="330">
        <f t="shared" ca="1" si="211"/>
        <v>216416.56914342596</v>
      </c>
      <c r="EY52" s="330">
        <f t="shared" ca="1" si="211"/>
        <v>231233.87111756959</v>
      </c>
      <c r="EZ52" s="330">
        <f t="shared" ca="1" si="211"/>
        <v>228791.67502027037</v>
      </c>
      <c r="FA52" s="330">
        <f t="shared" ca="1" si="211"/>
        <v>228249.07998650571</v>
      </c>
      <c r="FB52" s="330">
        <f t="shared" ca="1" si="211"/>
        <v>237488.86817009895</v>
      </c>
      <c r="FC52" s="330">
        <f t="shared" ref="FC52" ca="1" si="212">(FC10/100)*$C10</f>
        <v>235922.41095685298</v>
      </c>
      <c r="FD52" s="330">
        <f ca="1">(FD10/100)*$C10</f>
        <v>231477.35552069868</v>
      </c>
      <c r="FE52" s="330">
        <f t="shared" ref="FE52:FG52" ca="1" si="213">(FE10/100)*$C10</f>
        <v>0</v>
      </c>
      <c r="FF52" s="330">
        <f t="shared" ca="1" si="213"/>
        <v>0</v>
      </c>
      <c r="FG52" s="330">
        <f t="shared" ca="1" si="213"/>
        <v>0</v>
      </c>
      <c r="FH52" s="330">
        <f t="shared" ref="FH52:FO52" ca="1" si="214">(FH10/100)*$C10</f>
        <v>0</v>
      </c>
      <c r="FI52" s="330">
        <f t="shared" ca="1" si="214"/>
        <v>0</v>
      </c>
      <c r="FJ52" s="330">
        <f t="shared" ca="1" si="214"/>
        <v>0</v>
      </c>
      <c r="FK52" s="330">
        <f t="shared" ca="1" si="214"/>
        <v>0</v>
      </c>
      <c r="FL52" s="330">
        <f t="shared" ca="1" si="214"/>
        <v>0</v>
      </c>
      <c r="FM52" s="330">
        <f t="shared" ca="1" si="214"/>
        <v>0</v>
      </c>
      <c r="FN52" s="330">
        <f t="shared" ca="1" si="214"/>
        <v>0</v>
      </c>
      <c r="FO52" s="330">
        <f t="shared" ca="1" si="214"/>
        <v>0</v>
      </c>
      <c r="FP52" s="330">
        <f ca="1">(FP10/100)*$C10</f>
        <v>0</v>
      </c>
    </row>
    <row r="53" spans="2:172" x14ac:dyDescent="0.2">
      <c r="B53" s="325" t="s">
        <v>4</v>
      </c>
      <c r="C53" s="330">
        <f>Ponderadores!B9</f>
        <v>61718.432999999997</v>
      </c>
      <c r="D53" s="330"/>
      <c r="E53" s="330">
        <f t="shared" ref="E53:AJ53" ca="1" si="215">(E11/100)*$C11</f>
        <v>62422.628332958746</v>
      </c>
      <c r="F53" s="330">
        <f t="shared" ca="1" si="215"/>
        <v>73840.870082020207</v>
      </c>
      <c r="G53" s="330">
        <f t="shared" ca="1" si="215"/>
        <v>88095.852587903617</v>
      </c>
      <c r="H53" s="330">
        <f t="shared" ca="1" si="215"/>
        <v>84343.311575370288</v>
      </c>
      <c r="I53" s="330">
        <f t="shared" ca="1" si="215"/>
        <v>65297.470625435657</v>
      </c>
      <c r="J53" s="330">
        <f t="shared" ca="1" si="215"/>
        <v>78394.172039050303</v>
      </c>
      <c r="K53" s="330">
        <f t="shared" ca="1" si="215"/>
        <v>118927.64955422412</v>
      </c>
      <c r="L53" s="330">
        <f t="shared" ca="1" si="215"/>
        <v>69190.732190295224</v>
      </c>
      <c r="M53" s="330">
        <f t="shared" ca="1" si="215"/>
        <v>71990.286215715998</v>
      </c>
      <c r="N53" s="330">
        <f t="shared" ca="1" si="215"/>
        <v>73837.688203636499</v>
      </c>
      <c r="O53" s="330">
        <f t="shared" ca="1" si="215"/>
        <v>82853.722740828598</v>
      </c>
      <c r="P53" s="330">
        <f t="shared" ca="1" si="215"/>
        <v>129790.60385260575</v>
      </c>
      <c r="Q53" s="330">
        <f t="shared" ca="1" si="215"/>
        <v>69934.519565484574</v>
      </c>
      <c r="R53" s="330">
        <f t="shared" ca="1" si="215"/>
        <v>84682.935373052707</v>
      </c>
      <c r="S53" s="330">
        <f t="shared" ca="1" si="215"/>
        <v>99841.858649583155</v>
      </c>
      <c r="T53" s="330">
        <f t="shared" ca="1" si="215"/>
        <v>78122.688449424808</v>
      </c>
      <c r="U53" s="330">
        <f t="shared" ca="1" si="215"/>
        <v>64276.602294038159</v>
      </c>
      <c r="V53" s="330">
        <f t="shared" ca="1" si="215"/>
        <v>85309.422611148184</v>
      </c>
      <c r="W53" s="330">
        <f t="shared" ca="1" si="215"/>
        <v>123780.04776548443</v>
      </c>
      <c r="X53" s="330">
        <f t="shared" ca="1" si="215"/>
        <v>73346.872023901058</v>
      </c>
      <c r="Y53" s="330">
        <f t="shared" ca="1" si="215"/>
        <v>82715.583339714518</v>
      </c>
      <c r="Z53" s="330">
        <f t="shared" ca="1" si="215"/>
        <v>72162.477991066015</v>
      </c>
      <c r="AA53" s="330">
        <f t="shared" ca="1" si="215"/>
        <v>74995.046100536871</v>
      </c>
      <c r="AB53" s="330">
        <f t="shared" ca="1" si="215"/>
        <v>104845.80583657275</v>
      </c>
      <c r="AC53" s="330">
        <f t="shared" ca="1" si="215"/>
        <v>76214.956807179027</v>
      </c>
      <c r="AD53" s="330">
        <f t="shared" ca="1" si="215"/>
        <v>93735.144976853902</v>
      </c>
      <c r="AE53" s="330">
        <f t="shared" ca="1" si="215"/>
        <v>100378.72329434688</v>
      </c>
      <c r="AF53" s="330">
        <f t="shared" ca="1" si="215"/>
        <v>92437.428379158548</v>
      </c>
      <c r="AG53" s="330">
        <f t="shared" ca="1" si="215"/>
        <v>74082.41643348831</v>
      </c>
      <c r="AH53" s="330">
        <f t="shared" ca="1" si="215"/>
        <v>82111.08332713526</v>
      </c>
      <c r="AI53" s="330">
        <f t="shared" ca="1" si="215"/>
        <v>104367.70707675445</v>
      </c>
      <c r="AJ53" s="330">
        <f t="shared" ca="1" si="215"/>
        <v>68890.789194096898</v>
      </c>
      <c r="AK53" s="330">
        <f t="shared" ref="AK53:BP53" ca="1" si="216">(AK11/100)*$C11</f>
        <v>60519.65391111475</v>
      </c>
      <c r="AL53" s="330">
        <f t="shared" ca="1" si="216"/>
        <v>53827.878741664012</v>
      </c>
      <c r="AM53" s="330">
        <f t="shared" ca="1" si="216"/>
        <v>58248.631545558615</v>
      </c>
      <c r="AN53" s="330">
        <f t="shared" ca="1" si="216"/>
        <v>91091.354312653086</v>
      </c>
      <c r="AO53" s="330">
        <f t="shared" ca="1" si="216"/>
        <v>63352.988782932487</v>
      </c>
      <c r="AP53" s="330">
        <f t="shared" ca="1" si="216"/>
        <v>93891.372375024832</v>
      </c>
      <c r="AQ53" s="330">
        <f t="shared" ca="1" si="216"/>
        <v>89718.081224282418</v>
      </c>
      <c r="AR53" s="330">
        <f t="shared" ca="1" si="216"/>
        <v>68576.854259752654</v>
      </c>
      <c r="AS53" s="330">
        <f t="shared" ca="1" si="216"/>
        <v>53373.24252176017</v>
      </c>
      <c r="AT53" s="330">
        <f t="shared" ca="1" si="216"/>
        <v>66068.374603818243</v>
      </c>
      <c r="AU53" s="330">
        <f t="shared" ca="1" si="216"/>
        <v>85697.997478863705</v>
      </c>
      <c r="AV53" s="330">
        <f t="shared" ca="1" si="216"/>
        <v>54078.652891005571</v>
      </c>
      <c r="AW53" s="330">
        <f t="shared" ca="1" si="216"/>
        <v>59544.425647393946</v>
      </c>
      <c r="AX53" s="330">
        <f t="shared" ca="1" si="216"/>
        <v>56723.586624590767</v>
      </c>
      <c r="AY53" s="330">
        <f t="shared" ca="1" si="216"/>
        <v>58545.28653531833</v>
      </c>
      <c r="AZ53" s="330">
        <f t="shared" ca="1" si="216"/>
        <v>92318.513055243457</v>
      </c>
      <c r="BA53" s="330">
        <f t="shared" ca="1" si="216"/>
        <v>69096.768885875543</v>
      </c>
      <c r="BB53" s="330">
        <f t="shared" ca="1" si="216"/>
        <v>69946.496095668816</v>
      </c>
      <c r="BC53" s="330">
        <f t="shared" ca="1" si="216"/>
        <v>72929.710112128407</v>
      </c>
      <c r="BD53" s="330">
        <f t="shared" ca="1" si="216"/>
        <v>56633.079883106453</v>
      </c>
      <c r="BE53" s="330">
        <f t="shared" ca="1" si="216"/>
        <v>54731.444888088321</v>
      </c>
      <c r="BF53" s="330">
        <f t="shared" ca="1" si="216"/>
        <v>71465.207606082113</v>
      </c>
      <c r="BG53" s="330">
        <f t="shared" ca="1" si="216"/>
        <v>79030.436895345993</v>
      </c>
      <c r="BH53" s="330">
        <f t="shared" ca="1" si="216"/>
        <v>54087.756891145342</v>
      </c>
      <c r="BI53" s="330">
        <f t="shared" ca="1" si="216"/>
        <v>62202.717740342559</v>
      </c>
      <c r="BJ53" s="330">
        <f t="shared" ca="1" si="216"/>
        <v>46044.540498793584</v>
      </c>
      <c r="BK53" s="330">
        <f t="shared" ca="1" si="216"/>
        <v>58912.520565652318</v>
      </c>
      <c r="BL53" s="330">
        <f t="shared" ca="1" si="216"/>
        <v>86488.463937847802</v>
      </c>
      <c r="BM53" s="330">
        <f t="shared" ca="1" si="216"/>
        <v>64832.295433247549</v>
      </c>
      <c r="BN53" s="330">
        <f t="shared" ca="1" si="216"/>
        <v>63068.915904189562</v>
      </c>
      <c r="BO53" s="330">
        <f t="shared" ca="1" si="216"/>
        <v>59937.450286927087</v>
      </c>
      <c r="BP53" s="330">
        <f t="shared" ca="1" si="216"/>
        <v>57904.162301838536</v>
      </c>
      <c r="BQ53" s="330">
        <f t="shared" ref="BQ53:CV53" ca="1" si="217">(BQ11/100)*$C11</f>
        <v>52754.532132157743</v>
      </c>
      <c r="BR53" s="330">
        <f t="shared" ca="1" si="217"/>
        <v>70046.016024358556</v>
      </c>
      <c r="BS53" s="330">
        <f t="shared" ca="1" si="217"/>
        <v>66270.745867853257</v>
      </c>
      <c r="BT53" s="330">
        <f t="shared" ca="1" si="217"/>
        <v>62476.334294942331</v>
      </c>
      <c r="BU53" s="330">
        <f t="shared" ca="1" si="217"/>
        <v>60904.939737867302</v>
      </c>
      <c r="BV53" s="330">
        <f t="shared" ca="1" si="217"/>
        <v>53772.87703426068</v>
      </c>
      <c r="BW53" s="330">
        <f t="shared" ca="1" si="217"/>
        <v>57856.835247880488</v>
      </c>
      <c r="BX53" s="330">
        <f t="shared" ca="1" si="217"/>
        <v>70796.091734476911</v>
      </c>
      <c r="BY53" s="330">
        <f t="shared" ca="1" si="217"/>
        <v>70847.065010139922</v>
      </c>
      <c r="BZ53" s="330">
        <f t="shared" ca="1" si="217"/>
        <v>69433.074746333237</v>
      </c>
      <c r="CA53" s="330">
        <f t="shared" ca="1" si="217"/>
        <v>69452.106581722779</v>
      </c>
      <c r="CB53" s="330">
        <f t="shared" ca="1" si="217"/>
        <v>56910.147370809573</v>
      </c>
      <c r="CC53" s="330">
        <f t="shared" ca="1" si="217"/>
        <v>48720.618477871831</v>
      </c>
      <c r="CD53" s="330">
        <f t="shared" ca="1" si="217"/>
        <v>84304.088886855126</v>
      </c>
      <c r="CE53" s="330">
        <f t="shared" ca="1" si="217"/>
        <v>81699.544217037299</v>
      </c>
      <c r="CF53" s="330">
        <f t="shared" ca="1" si="217"/>
        <v>82054.769245638192</v>
      </c>
      <c r="CG53" s="330">
        <f t="shared" ca="1" si="217"/>
        <v>80137.946155238969</v>
      </c>
      <c r="CH53" s="330">
        <f t="shared" ca="1" si="217"/>
        <v>67693.773667774673</v>
      </c>
      <c r="CI53" s="330">
        <f t="shared" ca="1" si="217"/>
        <v>70449.487817971778</v>
      </c>
      <c r="CJ53" s="330">
        <f t="shared" ca="1" si="217"/>
        <v>82481.469822514176</v>
      </c>
      <c r="CK53" s="330">
        <f t="shared" ca="1" si="217"/>
        <v>85515.773780373522</v>
      </c>
      <c r="CL53" s="330">
        <f t="shared" ca="1" si="217"/>
        <v>86644.241449561508</v>
      </c>
      <c r="CM53" s="330">
        <f t="shared" ca="1" si="217"/>
        <v>77179.79527064861</v>
      </c>
      <c r="CN53" s="330">
        <f t="shared" ca="1" si="217"/>
        <v>66257.81307220638</v>
      </c>
      <c r="CO53" s="330">
        <f t="shared" ca="1" si="217"/>
        <v>61766.093778979885</v>
      </c>
      <c r="CP53" s="330">
        <f t="shared" ca="1" si="217"/>
        <v>82905.510240560368</v>
      </c>
      <c r="CQ53" s="330">
        <f t="shared" ca="1" si="217"/>
        <v>83110.457676672959</v>
      </c>
      <c r="CR53" s="330">
        <f t="shared" ca="1" si="217"/>
        <v>67392.948526618973</v>
      </c>
      <c r="CS53" s="330">
        <f t="shared" ca="1" si="217"/>
        <v>66536.497723757289</v>
      </c>
      <c r="CT53" s="330">
        <f t="shared" ca="1" si="217"/>
        <v>53555.782307254987</v>
      </c>
      <c r="CU53" s="330">
        <f t="shared" ca="1" si="217"/>
        <v>57382.768426890732</v>
      </c>
      <c r="CV53" s="330">
        <f t="shared" ca="1" si="217"/>
        <v>60026.713746375302</v>
      </c>
      <c r="CW53" s="330">
        <f t="shared" ref="CW53:EE53" ca="1" si="218">(CW11/100)*$C11</f>
        <v>66271.514795344483</v>
      </c>
      <c r="CX53" s="330">
        <f t="shared" ca="1" si="218"/>
        <v>71073.059899261265</v>
      </c>
      <c r="CY53" s="330">
        <f t="shared" ca="1" si="218"/>
        <v>58991.136188844946</v>
      </c>
      <c r="CZ53" s="330">
        <f t="shared" ca="1" si="218"/>
        <v>58456.999633921478</v>
      </c>
      <c r="DA53" s="330">
        <f t="shared" ca="1" si="218"/>
        <v>56667.829457460626</v>
      </c>
      <c r="DB53" s="330">
        <f t="shared" ca="1" si="218"/>
        <v>73037.0370828944</v>
      </c>
      <c r="DC53" s="330">
        <f t="shared" ca="1" si="218"/>
        <v>78568.405958540316</v>
      </c>
      <c r="DD53" s="330">
        <f t="shared" ca="1" si="218"/>
        <v>73407.864860625545</v>
      </c>
      <c r="DE53" s="330">
        <f t="shared" ca="1" si="218"/>
        <v>65626.902070440963</v>
      </c>
      <c r="DF53" s="330">
        <f t="shared" ca="1" si="218"/>
        <v>55098.335006094181</v>
      </c>
      <c r="DG53" s="330">
        <f t="shared" ca="1" si="218"/>
        <v>60515.424914896001</v>
      </c>
      <c r="DH53" s="330">
        <f t="shared" ca="1" si="218"/>
        <v>74666.454131697159</v>
      </c>
      <c r="DI53" s="330">
        <f t="shared" ca="1" si="218"/>
        <v>100210.22017891356</v>
      </c>
      <c r="DJ53" s="330">
        <f t="shared" ca="1" si="218"/>
        <v>53066.963758597536</v>
      </c>
      <c r="DK53" s="330">
        <f t="shared" ca="1" si="218"/>
        <v>53539.795054262147</v>
      </c>
      <c r="DL53" s="330">
        <f t="shared" ca="1" si="218"/>
        <v>69969.873719598327</v>
      </c>
      <c r="DM53" s="330">
        <f t="shared" ca="1" si="218"/>
        <v>57681.584435182995</v>
      </c>
      <c r="DN53" s="330">
        <f t="shared" ca="1" si="218"/>
        <v>102062.6301194191</v>
      </c>
      <c r="DO53" s="330">
        <f t="shared" ca="1" si="218"/>
        <v>80392.715146619143</v>
      </c>
      <c r="DP53" s="330">
        <f t="shared" ca="1" si="218"/>
        <v>69857.987101540013</v>
      </c>
      <c r="DQ53" s="330">
        <f t="shared" ca="1" si="218"/>
        <v>62756.395704268754</v>
      </c>
      <c r="DR53" s="330">
        <f t="shared" ca="1" si="218"/>
        <v>65573.98379341478</v>
      </c>
      <c r="DS53" s="330">
        <f t="shared" ca="1" si="218"/>
        <v>68134.625057893049</v>
      </c>
      <c r="DT53" s="330">
        <f t="shared" ca="1" si="218"/>
        <v>102011.41793034412</v>
      </c>
      <c r="DU53" s="330">
        <f t="shared" ca="1" si="218"/>
        <v>83732.412527397028</v>
      </c>
      <c r="DV53" s="330">
        <f t="shared" ca="1" si="218"/>
        <v>95847.652614613122</v>
      </c>
      <c r="DW53" s="330">
        <f t="shared" ca="1" si="218"/>
        <v>66059.310242774067</v>
      </c>
      <c r="DX53" s="330">
        <f t="shared" ca="1" si="218"/>
        <v>70169.518715906393</v>
      </c>
      <c r="DY53" s="330">
        <f t="shared" ca="1" si="218"/>
        <v>68922.38314885358</v>
      </c>
      <c r="DZ53" s="330">
        <f t="shared" ca="1" si="218"/>
        <v>101347.88310400541</v>
      </c>
      <c r="EA53" s="330">
        <f t="shared" ca="1" si="218"/>
        <v>70175.457420232749</v>
      </c>
      <c r="EB53" s="330">
        <f t="shared" ca="1" si="218"/>
        <v>69577.962848685231</v>
      </c>
      <c r="EC53" s="330">
        <f t="shared" ca="1" si="218"/>
        <v>60567.471585078638</v>
      </c>
      <c r="ED53" s="330">
        <f t="shared" ca="1" si="218"/>
        <v>66797.200925127516</v>
      </c>
      <c r="EE53" s="330">
        <f t="shared" ca="1" si="218"/>
        <v>49183.415167125691</v>
      </c>
      <c r="EF53" s="330">
        <f t="shared" ref="EF53:EQ53" ca="1" si="219">(EF11/100)*$C11</f>
        <v>99911.859700180023</v>
      </c>
      <c r="EG53" s="330">
        <f t="shared" ca="1" si="219"/>
        <v>87015.074540941132</v>
      </c>
      <c r="EH53" s="330">
        <f t="shared" ca="1" si="219"/>
        <v>85609.201003730239</v>
      </c>
      <c r="EI53" s="330">
        <f t="shared" ca="1" si="219"/>
        <v>55647.803737401686</v>
      </c>
      <c r="EJ53" s="330">
        <f t="shared" ca="1" si="219"/>
        <v>66405.671250524494</v>
      </c>
      <c r="EK53" s="330">
        <f t="shared" ca="1" si="219"/>
        <v>58242.15012185806</v>
      </c>
      <c r="EL53" s="330">
        <f t="shared" ca="1" si="219"/>
        <v>77938.193436316244</v>
      </c>
      <c r="EM53" s="330">
        <f t="shared" ca="1" si="219"/>
        <v>74635.538836409425</v>
      </c>
      <c r="EN53" s="330">
        <f t="shared" ca="1" si="219"/>
        <v>75882.522391578925</v>
      </c>
      <c r="EO53" s="330">
        <f t="shared" ca="1" si="219"/>
        <v>49599.988028792592</v>
      </c>
      <c r="EP53" s="330">
        <f t="shared" ca="1" si="219"/>
        <v>38713.62646478448</v>
      </c>
      <c r="EQ53" s="330">
        <f t="shared" ca="1" si="219"/>
        <v>62271.939116602589</v>
      </c>
      <c r="ER53" s="330">
        <f t="shared" ref="ER53:FB53" ca="1" si="220">(ER11/100)*$C11</f>
        <v>103066.36707120258</v>
      </c>
      <c r="ES53" s="330">
        <f t="shared" ca="1" si="220"/>
        <v>63760.315310458631</v>
      </c>
      <c r="ET53" s="330">
        <f t="shared" ca="1" si="220"/>
        <v>50808.866202631623</v>
      </c>
      <c r="EU53" s="330">
        <f t="shared" ca="1" si="220"/>
        <v>36880.042516289024</v>
      </c>
      <c r="EV53" s="330">
        <f t="shared" ca="1" si="220"/>
        <v>51447.218849341458</v>
      </c>
      <c r="EW53" s="330">
        <f t="shared" ca="1" si="220"/>
        <v>37133.748675086739</v>
      </c>
      <c r="EX53" s="330">
        <f t="shared" ca="1" si="220"/>
        <v>47952.315737520898</v>
      </c>
      <c r="EY53" s="330">
        <f t="shared" ca="1" si="220"/>
        <v>50518.36558676944</v>
      </c>
      <c r="EZ53" s="330">
        <f t="shared" ca="1" si="220"/>
        <v>61941.210884740685</v>
      </c>
      <c r="FA53" s="330">
        <f t="shared" ca="1" si="220"/>
        <v>46624.50705339088</v>
      </c>
      <c r="FB53" s="330">
        <f t="shared" ca="1" si="220"/>
        <v>48935.192447744244</v>
      </c>
      <c r="FC53" s="330">
        <f t="shared" ref="FC53:FD53" ca="1" si="221">(FC11/100)*$C11</f>
        <v>47685.736617369002</v>
      </c>
      <c r="FD53" s="330">
        <f t="shared" ca="1" si="221"/>
        <v>85243.935967861937</v>
      </c>
      <c r="FE53" s="330">
        <f t="shared" ref="FE53:FG53" ca="1" si="222">(FE11/100)*$C11</f>
        <v>0</v>
      </c>
      <c r="FF53" s="330">
        <f t="shared" ca="1" si="222"/>
        <v>0</v>
      </c>
      <c r="FG53" s="330">
        <f t="shared" ca="1" si="222"/>
        <v>0</v>
      </c>
      <c r="FH53" s="330">
        <f t="shared" ref="FH53:FP53" ca="1" si="223">(FH11/100)*$C11</f>
        <v>0</v>
      </c>
      <c r="FI53" s="330">
        <f t="shared" ca="1" si="223"/>
        <v>0</v>
      </c>
      <c r="FJ53" s="330">
        <f t="shared" ca="1" si="223"/>
        <v>0</v>
      </c>
      <c r="FK53" s="330">
        <f t="shared" ca="1" si="223"/>
        <v>0</v>
      </c>
      <c r="FL53" s="330">
        <f t="shared" ca="1" si="223"/>
        <v>0</v>
      </c>
      <c r="FM53" s="330">
        <f t="shared" ca="1" si="223"/>
        <v>0</v>
      </c>
      <c r="FN53" s="330">
        <f t="shared" ca="1" si="223"/>
        <v>0</v>
      </c>
      <c r="FO53" s="330">
        <f t="shared" ca="1" si="223"/>
        <v>0</v>
      </c>
      <c r="FP53" s="330">
        <f t="shared" ca="1" si="223"/>
        <v>0</v>
      </c>
    </row>
    <row r="54" spans="2:172" x14ac:dyDescent="0.2">
      <c r="B54" s="322" t="s">
        <v>5</v>
      </c>
      <c r="C54" s="329">
        <f>SUM(C55:C55)</f>
        <v>456907.22100000002</v>
      </c>
      <c r="D54" s="329"/>
      <c r="E54" s="329">
        <f t="shared" ref="E54:AJ54" ca="1" si="224">(E12/100)*$C12</f>
        <v>379921.21686245693</v>
      </c>
      <c r="F54" s="329">
        <f t="shared" ca="1" si="224"/>
        <v>366679.15979961498</v>
      </c>
      <c r="G54" s="329">
        <f t="shared" ca="1" si="224"/>
        <v>378023.31578128401</v>
      </c>
      <c r="H54" s="329">
        <f t="shared" ca="1" si="224"/>
        <v>390196.19186625339</v>
      </c>
      <c r="I54" s="329">
        <f t="shared" ca="1" si="224"/>
        <v>414357.48798030661</v>
      </c>
      <c r="J54" s="329">
        <f t="shared" ca="1" si="224"/>
        <v>420011.10581666714</v>
      </c>
      <c r="K54" s="329">
        <f t="shared" ca="1" si="224"/>
        <v>431134.40711234824</v>
      </c>
      <c r="L54" s="329">
        <f t="shared" ca="1" si="224"/>
        <v>436035.72673826094</v>
      </c>
      <c r="M54" s="329">
        <f t="shared" ca="1" si="224"/>
        <v>421712.27517367504</v>
      </c>
      <c r="N54" s="329">
        <f t="shared" ca="1" si="224"/>
        <v>418926.98791440646</v>
      </c>
      <c r="O54" s="329">
        <f t="shared" ca="1" si="224"/>
        <v>397477.97963442042</v>
      </c>
      <c r="P54" s="329">
        <f t="shared" ca="1" si="224"/>
        <v>378394.74932047626</v>
      </c>
      <c r="Q54" s="329">
        <f t="shared" ca="1" si="224"/>
        <v>398388.5329079841</v>
      </c>
      <c r="R54" s="329">
        <f t="shared" ca="1" si="224"/>
        <v>383388.50288551068</v>
      </c>
      <c r="S54" s="329">
        <f t="shared" ca="1" si="224"/>
        <v>415354.79010296316</v>
      </c>
      <c r="T54" s="329">
        <f t="shared" ca="1" si="224"/>
        <v>416542.62108335498</v>
      </c>
      <c r="U54" s="329">
        <f t="shared" ca="1" si="224"/>
        <v>437054.97388674546</v>
      </c>
      <c r="V54" s="329">
        <f t="shared" ca="1" si="224"/>
        <v>446301.34375490033</v>
      </c>
      <c r="W54" s="329">
        <f t="shared" ca="1" si="224"/>
        <v>450716.9518449427</v>
      </c>
      <c r="X54" s="329">
        <f t="shared" ca="1" si="224"/>
        <v>460467.63414160337</v>
      </c>
      <c r="Y54" s="329">
        <f t="shared" ca="1" si="224"/>
        <v>450263.8277842059</v>
      </c>
      <c r="Z54" s="329">
        <f t="shared" ca="1" si="224"/>
        <v>446344.30613548897</v>
      </c>
      <c r="AA54" s="329">
        <f t="shared" ca="1" si="224"/>
        <v>416294.73783824686</v>
      </c>
      <c r="AB54" s="329">
        <f t="shared" ca="1" si="224"/>
        <v>404393.36963343417</v>
      </c>
      <c r="AC54" s="329">
        <f t="shared" ca="1" si="224"/>
        <v>404886.02756131202</v>
      </c>
      <c r="AD54" s="329">
        <f t="shared" ca="1" si="224"/>
        <v>389107.15597321274</v>
      </c>
      <c r="AE54" s="329">
        <f t="shared" ca="1" si="224"/>
        <v>414775.69975845912</v>
      </c>
      <c r="AF54" s="329">
        <f t="shared" ca="1" si="224"/>
        <v>415877.24626467051</v>
      </c>
      <c r="AG54" s="329">
        <f t="shared" ca="1" si="224"/>
        <v>431937.59533334814</v>
      </c>
      <c r="AH54" s="329">
        <f t="shared" ca="1" si="224"/>
        <v>441471.96639287402</v>
      </c>
      <c r="AI54" s="329">
        <f t="shared" ca="1" si="224"/>
        <v>455710.02144499717</v>
      </c>
      <c r="AJ54" s="329">
        <f t="shared" ca="1" si="224"/>
        <v>468031.92690523888</v>
      </c>
      <c r="AK54" s="329">
        <f t="shared" ref="AK54:BP54" ca="1" si="225">(AK12/100)*$C12</f>
        <v>460889.50412503234</v>
      </c>
      <c r="AL54" s="329">
        <f t="shared" ca="1" si="225"/>
        <v>460062.02951654838</v>
      </c>
      <c r="AM54" s="329">
        <f t="shared" ca="1" si="225"/>
        <v>431237.15004760126</v>
      </c>
      <c r="AN54" s="329">
        <f t="shared" ca="1" si="225"/>
        <v>409110.62867585116</v>
      </c>
      <c r="AO54" s="329">
        <f t="shared" ca="1" si="225"/>
        <v>394108.16781558056</v>
      </c>
      <c r="AP54" s="329">
        <f t="shared" ca="1" si="225"/>
        <v>388316.49533400394</v>
      </c>
      <c r="AQ54" s="329">
        <f t="shared" ca="1" si="225"/>
        <v>402505.08883157751</v>
      </c>
      <c r="AR54" s="329">
        <f t="shared" ca="1" si="225"/>
        <v>416107.93899469776</v>
      </c>
      <c r="AS54" s="329">
        <f t="shared" ca="1" si="225"/>
        <v>440088.37147720926</v>
      </c>
      <c r="AT54" s="329">
        <f t="shared" ca="1" si="225"/>
        <v>450601.57310531102</v>
      </c>
      <c r="AU54" s="329">
        <f t="shared" ca="1" si="225"/>
        <v>462677.39029782475</v>
      </c>
      <c r="AV54" s="329">
        <f t="shared" ca="1" si="225"/>
        <v>462018.3853949625</v>
      </c>
      <c r="AW54" s="329">
        <f t="shared" ca="1" si="225"/>
        <v>451326.57105264766</v>
      </c>
      <c r="AX54" s="329">
        <f t="shared" ca="1" si="225"/>
        <v>449572.64393380983</v>
      </c>
      <c r="AY54" s="329">
        <f t="shared" ca="1" si="225"/>
        <v>421566.5631851604</v>
      </c>
      <c r="AZ54" s="329">
        <f t="shared" ca="1" si="225"/>
        <v>404427.07857728982</v>
      </c>
      <c r="BA54" s="329">
        <f t="shared" ca="1" si="225"/>
        <v>417340.90367885493</v>
      </c>
      <c r="BB54" s="329">
        <f t="shared" ca="1" si="225"/>
        <v>402846.08851777035</v>
      </c>
      <c r="BC54" s="329">
        <f t="shared" ca="1" si="225"/>
        <v>435529.54120717995</v>
      </c>
      <c r="BD54" s="329">
        <f t="shared" ca="1" si="225"/>
        <v>428125.6908188485</v>
      </c>
      <c r="BE54" s="329">
        <f t="shared" ca="1" si="225"/>
        <v>462094.55636670568</v>
      </c>
      <c r="BF54" s="329">
        <f t="shared" ca="1" si="225"/>
        <v>474690.07636602956</v>
      </c>
      <c r="BG54" s="329">
        <f t="shared" ca="1" si="225"/>
        <v>473360.79762768885</v>
      </c>
      <c r="BH54" s="329">
        <f t="shared" ca="1" si="225"/>
        <v>478302.72865646472</v>
      </c>
      <c r="BI54" s="329">
        <f t="shared" ca="1" si="225"/>
        <v>476731.06135518482</v>
      </c>
      <c r="BJ54" s="329">
        <f t="shared" ca="1" si="225"/>
        <v>453933.27032963408</v>
      </c>
      <c r="BK54" s="329">
        <f t="shared" ca="1" si="225"/>
        <v>459847.67635667988</v>
      </c>
      <c r="BL54" s="329">
        <f t="shared" ca="1" si="225"/>
        <v>417858.4447187027</v>
      </c>
      <c r="BM54" s="329">
        <f t="shared" ca="1" si="225"/>
        <v>423442.8335287064</v>
      </c>
      <c r="BN54" s="329">
        <f t="shared" ca="1" si="225"/>
        <v>419240.931690556</v>
      </c>
      <c r="BO54" s="329">
        <f t="shared" ca="1" si="225"/>
        <v>419384.92448797746</v>
      </c>
      <c r="BP54" s="329">
        <f t="shared" ca="1" si="225"/>
        <v>453895.76617275953</v>
      </c>
      <c r="BQ54" s="329">
        <f t="shared" ref="BQ54:CV54" ca="1" si="226">(BQ12/100)*$C12</f>
        <v>453388.38825455925</v>
      </c>
      <c r="BR54" s="329">
        <f t="shared" ca="1" si="226"/>
        <v>480658.79949563649</v>
      </c>
      <c r="BS54" s="329">
        <f t="shared" ca="1" si="226"/>
        <v>501072.24732960149</v>
      </c>
      <c r="BT54" s="329">
        <f t="shared" ca="1" si="226"/>
        <v>496074.0862474399</v>
      </c>
      <c r="BU54" s="329">
        <f t="shared" ca="1" si="226"/>
        <v>490773.75158506178</v>
      </c>
      <c r="BV54" s="329">
        <f t="shared" ca="1" si="226"/>
        <v>473195.06172681839</v>
      </c>
      <c r="BW54" s="329">
        <f t="shared" ca="1" si="226"/>
        <v>458769.74133572716</v>
      </c>
      <c r="BX54" s="329">
        <f t="shared" ca="1" si="226"/>
        <v>412990.1201446997</v>
      </c>
      <c r="BY54" s="329">
        <f t="shared" ca="1" si="226"/>
        <v>393476.10727388936</v>
      </c>
      <c r="BZ54" s="329">
        <f t="shared" ca="1" si="226"/>
        <v>387914.74460393295</v>
      </c>
      <c r="CA54" s="329">
        <f t="shared" ca="1" si="226"/>
        <v>399995.53039518435</v>
      </c>
      <c r="CB54" s="329">
        <f t="shared" ca="1" si="226"/>
        <v>413356.37527244457</v>
      </c>
      <c r="CC54" s="329">
        <f t="shared" ca="1" si="226"/>
        <v>435457.74244048935</v>
      </c>
      <c r="CD54" s="329">
        <f t="shared" ca="1" si="226"/>
        <v>456233.18861602288</v>
      </c>
      <c r="CE54" s="329">
        <f t="shared" ca="1" si="226"/>
        <v>462266.97907322884</v>
      </c>
      <c r="CF54" s="329">
        <f t="shared" ca="1" si="226"/>
        <v>474774.53396156745</v>
      </c>
      <c r="CG54" s="329">
        <f t="shared" ca="1" si="226"/>
        <v>471043.13640711276</v>
      </c>
      <c r="CH54" s="329">
        <f t="shared" ca="1" si="226"/>
        <v>457803.31948407198</v>
      </c>
      <c r="CI54" s="329">
        <f t="shared" ca="1" si="226"/>
        <v>437733.48081111314</v>
      </c>
      <c r="CJ54" s="329">
        <f t="shared" ca="1" si="226"/>
        <v>404023.21766142652</v>
      </c>
      <c r="CK54" s="329">
        <f t="shared" ca="1" si="226"/>
        <v>397673.93692780338</v>
      </c>
      <c r="CL54" s="329">
        <f t="shared" ca="1" si="226"/>
        <v>401346.35722760146</v>
      </c>
      <c r="CM54" s="329">
        <f t="shared" ca="1" si="226"/>
        <v>407170.69313462829</v>
      </c>
      <c r="CN54" s="329">
        <f t="shared" ca="1" si="226"/>
        <v>409666.24756253866</v>
      </c>
      <c r="CO54" s="329">
        <f t="shared" ca="1" si="226"/>
        <v>385478.90231339977</v>
      </c>
      <c r="CP54" s="329">
        <f t="shared" ca="1" si="226"/>
        <v>404856.11586097092</v>
      </c>
      <c r="CQ54" s="329">
        <f t="shared" ca="1" si="226"/>
        <v>434868.73265940743</v>
      </c>
      <c r="CR54" s="329">
        <f t="shared" ca="1" si="226"/>
        <v>470561.85542289016</v>
      </c>
      <c r="CS54" s="329">
        <f t="shared" ca="1" si="226"/>
        <v>445835.96390637435</v>
      </c>
      <c r="CT54" s="329">
        <f t="shared" ca="1" si="226"/>
        <v>434910.58263402869</v>
      </c>
      <c r="CU54" s="329">
        <f t="shared" ca="1" si="226"/>
        <v>397644.03515103017</v>
      </c>
      <c r="CV54" s="329">
        <f t="shared" ca="1" si="226"/>
        <v>371918.41719915258</v>
      </c>
      <c r="CW54" s="329">
        <f t="shared" ref="CW54:EE54" ca="1" si="227">(CW12/100)*$C12</f>
        <v>300749.54551834182</v>
      </c>
      <c r="CX54" s="329">
        <f t="shared" ca="1" si="227"/>
        <v>284701.39220212924</v>
      </c>
      <c r="CY54" s="329">
        <f t="shared" ca="1" si="227"/>
        <v>311003.86858486745</v>
      </c>
      <c r="CZ54" s="329">
        <f t="shared" ca="1" si="227"/>
        <v>310163.46684202104</v>
      </c>
      <c r="DA54" s="329">
        <f t="shared" ca="1" si="227"/>
        <v>329329.03413543274</v>
      </c>
      <c r="DB54" s="329">
        <f t="shared" ca="1" si="227"/>
        <v>339464.82882631378</v>
      </c>
      <c r="DC54" s="329">
        <f t="shared" ca="1" si="227"/>
        <v>352630.42413800175</v>
      </c>
      <c r="DD54" s="329">
        <f t="shared" ca="1" si="227"/>
        <v>342357.45672605024</v>
      </c>
      <c r="DE54" s="329">
        <f t="shared" ca="1" si="227"/>
        <v>331693.38612190919</v>
      </c>
      <c r="DF54" s="329">
        <f t="shared" ca="1" si="227"/>
        <v>331768.29933453241</v>
      </c>
      <c r="DG54" s="329">
        <f t="shared" ca="1" si="227"/>
        <v>310620.23203706671</v>
      </c>
      <c r="DH54" s="329">
        <f t="shared" ca="1" si="227"/>
        <v>311798.72953377868</v>
      </c>
      <c r="DI54" s="329">
        <f t="shared" ca="1" si="227"/>
        <v>294080.4501587975</v>
      </c>
      <c r="DJ54" s="329">
        <f t="shared" ca="1" si="227"/>
        <v>282623.07404403185</v>
      </c>
      <c r="DK54" s="329">
        <f t="shared" ca="1" si="227"/>
        <v>309573.58286309463</v>
      </c>
      <c r="DL54" s="329">
        <f t="shared" ca="1" si="227"/>
        <v>315232.48877914442</v>
      </c>
      <c r="DM54" s="329">
        <f t="shared" ca="1" si="227"/>
        <v>339811.36537909147</v>
      </c>
      <c r="DN54" s="329">
        <f t="shared" ca="1" si="227"/>
        <v>341830.15168900433</v>
      </c>
      <c r="DO54" s="329">
        <f t="shared" ca="1" si="227"/>
        <v>356894.80451404164</v>
      </c>
      <c r="DP54" s="329">
        <f t="shared" ca="1" si="227"/>
        <v>351941.33668850706</v>
      </c>
      <c r="DQ54" s="329">
        <f t="shared" ca="1" si="227"/>
        <v>341161.60241373611</v>
      </c>
      <c r="DR54" s="329">
        <f t="shared" ca="1" si="227"/>
        <v>329786.68572637485</v>
      </c>
      <c r="DS54" s="329">
        <f t="shared" ca="1" si="227"/>
        <v>308723.18772546918</v>
      </c>
      <c r="DT54" s="329">
        <f t="shared" ca="1" si="227"/>
        <v>297271.67401820055</v>
      </c>
      <c r="DU54" s="329">
        <f t="shared" ca="1" si="227"/>
        <v>290552.45455482503</v>
      </c>
      <c r="DV54" s="329">
        <f t="shared" ca="1" si="227"/>
        <v>278105.92656444403</v>
      </c>
      <c r="DW54" s="329">
        <f t="shared" ca="1" si="227"/>
        <v>301711.32459271251</v>
      </c>
      <c r="DX54" s="329">
        <f t="shared" ca="1" si="227"/>
        <v>292386.8428077412</v>
      </c>
      <c r="DY54" s="329">
        <f t="shared" ca="1" si="227"/>
        <v>321437.51987774525</v>
      </c>
      <c r="DZ54" s="329">
        <f t="shared" ca="1" si="227"/>
        <v>332272.9833949231</v>
      </c>
      <c r="EA54" s="329">
        <f t="shared" ca="1" si="227"/>
        <v>339845.35918129713</v>
      </c>
      <c r="EB54" s="329">
        <f t="shared" ca="1" si="227"/>
        <v>348780.11907862703</v>
      </c>
      <c r="EC54" s="329">
        <f t="shared" ca="1" si="227"/>
        <v>337376.45459216338</v>
      </c>
      <c r="ED54" s="329">
        <f t="shared" ca="1" si="227"/>
        <v>332195.37138806464</v>
      </c>
      <c r="EE54" s="329">
        <f t="shared" ca="1" si="227"/>
        <v>309601.98221515521</v>
      </c>
      <c r="EF54" s="329">
        <f t="shared" ref="EF54:EQ54" ca="1" si="228">(EF12/100)*$C12</f>
        <v>289875.70575233042</v>
      </c>
      <c r="EG54" s="329">
        <f t="shared" ca="1" si="228"/>
        <v>271637.85853681993</v>
      </c>
      <c r="EH54" s="329">
        <f t="shared" ca="1" si="228"/>
        <v>269125.18567414122</v>
      </c>
      <c r="EI54" s="329">
        <f t="shared" ca="1" si="228"/>
        <v>288540.98724795668</v>
      </c>
      <c r="EJ54" s="329">
        <f t="shared" ca="1" si="228"/>
        <v>286316.12979040534</v>
      </c>
      <c r="EK54" s="329">
        <f t="shared" ca="1" si="228"/>
        <v>322066.19095830608</v>
      </c>
      <c r="EL54" s="329">
        <f t="shared" ca="1" si="228"/>
        <v>329246.98909820477</v>
      </c>
      <c r="EM54" s="329">
        <f t="shared" ca="1" si="228"/>
        <v>336796.66956774815</v>
      </c>
      <c r="EN54" s="329">
        <f t="shared" ca="1" si="228"/>
        <v>342708.09525250143</v>
      </c>
      <c r="EO54" s="329">
        <f t="shared" ca="1" si="228"/>
        <v>327992.59573678556</v>
      </c>
      <c r="EP54" s="329">
        <f t="shared" ca="1" si="228"/>
        <v>323551.43480793625</v>
      </c>
      <c r="EQ54" s="329">
        <f t="shared" ca="1" si="228"/>
        <v>306049.77076332021</v>
      </c>
      <c r="ER54" s="329">
        <f t="shared" ref="ER54:FB54" ca="1" si="229">(ER12/100)*$C12</f>
        <v>282658.68456583447</v>
      </c>
      <c r="ES54" s="329">
        <f t="shared" ca="1" si="229"/>
        <v>276962.57501084136</v>
      </c>
      <c r="ET54" s="329">
        <f t="shared" ca="1" si="229"/>
        <v>269272.5112743699</v>
      </c>
      <c r="EU54" s="329">
        <f t="shared" ca="1" si="229"/>
        <v>287025.73208901286</v>
      </c>
      <c r="EV54" s="329">
        <f t="shared" ca="1" si="229"/>
        <v>284349.30874679948</v>
      </c>
      <c r="EW54" s="329">
        <f t="shared" ca="1" si="229"/>
        <v>313195.22770766215</v>
      </c>
      <c r="EX54" s="329">
        <f t="shared" ca="1" si="229"/>
        <v>319877.69749409135</v>
      </c>
      <c r="EY54" s="329">
        <f t="shared" ca="1" si="229"/>
        <v>327685.14485303656</v>
      </c>
      <c r="EZ54" s="329">
        <f t="shared" ca="1" si="229"/>
        <v>337950.36312948569</v>
      </c>
      <c r="FA54" s="329">
        <f t="shared" ca="1" si="229"/>
        <v>327721.2861292329</v>
      </c>
      <c r="FB54" s="329">
        <f t="shared" ca="1" si="229"/>
        <v>329551.82109942078</v>
      </c>
      <c r="FC54" s="329">
        <f t="shared" ref="FC54:FD54" ca="1" si="230">(FC12/100)*$C12</f>
        <v>310137.31770822097</v>
      </c>
      <c r="FD54" s="329">
        <f t="shared" ca="1" si="230"/>
        <v>293633.59149361443</v>
      </c>
      <c r="FE54" s="329">
        <f t="shared" ref="FE54:FG54" ca="1" si="231">(FE12/100)*$C12</f>
        <v>0</v>
      </c>
      <c r="FF54" s="329">
        <f t="shared" ca="1" si="231"/>
        <v>0</v>
      </c>
      <c r="FG54" s="329">
        <f t="shared" ca="1" si="231"/>
        <v>0</v>
      </c>
      <c r="FH54" s="329">
        <f t="shared" ref="FH54:FP54" ca="1" si="232">(FH12/100)*$C12</f>
        <v>0</v>
      </c>
      <c r="FI54" s="329">
        <f t="shared" ca="1" si="232"/>
        <v>0</v>
      </c>
      <c r="FJ54" s="329">
        <f t="shared" ca="1" si="232"/>
        <v>0</v>
      </c>
      <c r="FK54" s="329">
        <f t="shared" ca="1" si="232"/>
        <v>0</v>
      </c>
      <c r="FL54" s="329">
        <f t="shared" ca="1" si="232"/>
        <v>0</v>
      </c>
      <c r="FM54" s="329">
        <f t="shared" ca="1" si="232"/>
        <v>0</v>
      </c>
      <c r="FN54" s="329">
        <f t="shared" ca="1" si="232"/>
        <v>0</v>
      </c>
      <c r="FO54" s="329">
        <f t="shared" ca="1" si="232"/>
        <v>0</v>
      </c>
      <c r="FP54" s="329">
        <f t="shared" ca="1" si="232"/>
        <v>0</v>
      </c>
    </row>
    <row r="55" spans="2:172" x14ac:dyDescent="0.2">
      <c r="B55" s="325" t="s">
        <v>6</v>
      </c>
      <c r="C55" s="330">
        <f>Ponderadores!B11</f>
        <v>456907.22100000002</v>
      </c>
      <c r="D55" s="330"/>
      <c r="E55" s="330">
        <f ca="1">(E13/100)*$C13</f>
        <v>379921.21686245693</v>
      </c>
      <c r="F55" s="330">
        <f t="shared" ref="F55:AJ55" ca="1" si="233">(F13/100)*$C13</f>
        <v>366679.15979961498</v>
      </c>
      <c r="G55" s="330">
        <f t="shared" ca="1" si="233"/>
        <v>378023.31578128401</v>
      </c>
      <c r="H55" s="330">
        <f t="shared" ca="1" si="233"/>
        <v>390196.19186625339</v>
      </c>
      <c r="I55" s="330">
        <f t="shared" ca="1" si="233"/>
        <v>414357.48798030661</v>
      </c>
      <c r="J55" s="330">
        <f t="shared" ca="1" si="233"/>
        <v>420011.10581666714</v>
      </c>
      <c r="K55" s="330">
        <f t="shared" ca="1" si="233"/>
        <v>431134.40711234824</v>
      </c>
      <c r="L55" s="330">
        <f t="shared" ca="1" si="233"/>
        <v>436035.72673826094</v>
      </c>
      <c r="M55" s="330">
        <f t="shared" ca="1" si="233"/>
        <v>421712.27517367504</v>
      </c>
      <c r="N55" s="330">
        <f t="shared" ca="1" si="233"/>
        <v>418926.98791440646</v>
      </c>
      <c r="O55" s="330">
        <f t="shared" ca="1" si="233"/>
        <v>397477.97963442042</v>
      </c>
      <c r="P55" s="330">
        <f t="shared" ca="1" si="233"/>
        <v>378394.74932047626</v>
      </c>
      <c r="Q55" s="330">
        <f t="shared" ca="1" si="233"/>
        <v>398388.5329079841</v>
      </c>
      <c r="R55" s="330">
        <f t="shared" ca="1" si="233"/>
        <v>383388.50288551068</v>
      </c>
      <c r="S55" s="330">
        <f t="shared" ca="1" si="233"/>
        <v>415354.79010296316</v>
      </c>
      <c r="T55" s="330">
        <f t="shared" ca="1" si="233"/>
        <v>416542.62108335498</v>
      </c>
      <c r="U55" s="330">
        <f t="shared" ca="1" si="233"/>
        <v>437054.97388674546</v>
      </c>
      <c r="V55" s="330">
        <f t="shared" ca="1" si="233"/>
        <v>446301.34375490033</v>
      </c>
      <c r="W55" s="330">
        <f t="shared" ca="1" si="233"/>
        <v>450716.9518449427</v>
      </c>
      <c r="X55" s="330">
        <f t="shared" ca="1" si="233"/>
        <v>460467.63414160337</v>
      </c>
      <c r="Y55" s="330">
        <f t="shared" ca="1" si="233"/>
        <v>450263.8277842059</v>
      </c>
      <c r="Z55" s="330">
        <f t="shared" ca="1" si="233"/>
        <v>446344.30613548897</v>
      </c>
      <c r="AA55" s="330">
        <f t="shared" ca="1" si="233"/>
        <v>416294.73783824686</v>
      </c>
      <c r="AB55" s="330">
        <f t="shared" ca="1" si="233"/>
        <v>404393.36963343417</v>
      </c>
      <c r="AC55" s="330">
        <f t="shared" ca="1" si="233"/>
        <v>404886.02756131202</v>
      </c>
      <c r="AD55" s="330">
        <f t="shared" ca="1" si="233"/>
        <v>389107.15597321274</v>
      </c>
      <c r="AE55" s="330">
        <f t="shared" ca="1" si="233"/>
        <v>414775.69975845912</v>
      </c>
      <c r="AF55" s="330">
        <f t="shared" ca="1" si="233"/>
        <v>415877.24626467051</v>
      </c>
      <c r="AG55" s="330">
        <f t="shared" ca="1" si="233"/>
        <v>431937.59533334814</v>
      </c>
      <c r="AH55" s="330">
        <f t="shared" ca="1" si="233"/>
        <v>441471.96639287402</v>
      </c>
      <c r="AI55" s="330">
        <f t="shared" ca="1" si="233"/>
        <v>455710.02144499717</v>
      </c>
      <c r="AJ55" s="330">
        <f t="shared" ca="1" si="233"/>
        <v>468031.92690523888</v>
      </c>
      <c r="AK55" s="330">
        <f t="shared" ref="AK55:BP55" ca="1" si="234">(AK13/100)*$C13</f>
        <v>460889.50412503234</v>
      </c>
      <c r="AL55" s="330">
        <f t="shared" ca="1" si="234"/>
        <v>460062.02951654838</v>
      </c>
      <c r="AM55" s="330">
        <f t="shared" ca="1" si="234"/>
        <v>431237.15004760126</v>
      </c>
      <c r="AN55" s="330">
        <f t="shared" ca="1" si="234"/>
        <v>409110.62867585116</v>
      </c>
      <c r="AO55" s="330">
        <f t="shared" ca="1" si="234"/>
        <v>394108.16781558056</v>
      </c>
      <c r="AP55" s="330">
        <f t="shared" ca="1" si="234"/>
        <v>388316.49533400394</v>
      </c>
      <c r="AQ55" s="330">
        <f t="shared" ca="1" si="234"/>
        <v>402505.08883157751</v>
      </c>
      <c r="AR55" s="330">
        <f t="shared" ca="1" si="234"/>
        <v>416107.93899469776</v>
      </c>
      <c r="AS55" s="330">
        <f t="shared" ca="1" si="234"/>
        <v>440088.37147720926</v>
      </c>
      <c r="AT55" s="330">
        <f t="shared" ca="1" si="234"/>
        <v>450601.57310531102</v>
      </c>
      <c r="AU55" s="330">
        <f t="shared" ca="1" si="234"/>
        <v>462677.39029782475</v>
      </c>
      <c r="AV55" s="330">
        <f t="shared" ca="1" si="234"/>
        <v>462018.3853949625</v>
      </c>
      <c r="AW55" s="330">
        <f t="shared" ca="1" si="234"/>
        <v>451326.57105264766</v>
      </c>
      <c r="AX55" s="330">
        <f t="shared" ca="1" si="234"/>
        <v>449572.64393380983</v>
      </c>
      <c r="AY55" s="330">
        <f t="shared" ca="1" si="234"/>
        <v>421566.5631851604</v>
      </c>
      <c r="AZ55" s="330">
        <f t="shared" ca="1" si="234"/>
        <v>404427.07857728982</v>
      </c>
      <c r="BA55" s="330">
        <f t="shared" ca="1" si="234"/>
        <v>417340.90367885493</v>
      </c>
      <c r="BB55" s="330">
        <f t="shared" ca="1" si="234"/>
        <v>402846.08851777035</v>
      </c>
      <c r="BC55" s="330">
        <f t="shared" ca="1" si="234"/>
        <v>435529.54120717995</v>
      </c>
      <c r="BD55" s="330">
        <f t="shared" ca="1" si="234"/>
        <v>428125.6908188485</v>
      </c>
      <c r="BE55" s="330">
        <f t="shared" ca="1" si="234"/>
        <v>462094.55636670568</v>
      </c>
      <c r="BF55" s="330">
        <f t="shared" ca="1" si="234"/>
        <v>474690.07636602956</v>
      </c>
      <c r="BG55" s="330">
        <f t="shared" ca="1" si="234"/>
        <v>473360.79762768885</v>
      </c>
      <c r="BH55" s="330">
        <f t="shared" ca="1" si="234"/>
        <v>478302.72865646472</v>
      </c>
      <c r="BI55" s="330">
        <f t="shared" ca="1" si="234"/>
        <v>476731.06135518482</v>
      </c>
      <c r="BJ55" s="330">
        <f t="shared" ca="1" si="234"/>
        <v>453933.27032963408</v>
      </c>
      <c r="BK55" s="330">
        <f t="shared" ca="1" si="234"/>
        <v>459847.67635667988</v>
      </c>
      <c r="BL55" s="330">
        <f t="shared" ca="1" si="234"/>
        <v>417858.4447187027</v>
      </c>
      <c r="BM55" s="330">
        <f t="shared" ca="1" si="234"/>
        <v>423442.8335287064</v>
      </c>
      <c r="BN55" s="330">
        <f t="shared" ca="1" si="234"/>
        <v>419240.931690556</v>
      </c>
      <c r="BO55" s="330">
        <f t="shared" ca="1" si="234"/>
        <v>419384.92448797746</v>
      </c>
      <c r="BP55" s="330">
        <f t="shared" ca="1" si="234"/>
        <v>453895.76617275953</v>
      </c>
      <c r="BQ55" s="330">
        <f t="shared" ref="BQ55:CV55" ca="1" si="235">(BQ13/100)*$C13</f>
        <v>453388.38825455925</v>
      </c>
      <c r="BR55" s="330">
        <f t="shared" ca="1" si="235"/>
        <v>480658.79949563649</v>
      </c>
      <c r="BS55" s="330">
        <f t="shared" ca="1" si="235"/>
        <v>501072.24732960149</v>
      </c>
      <c r="BT55" s="330">
        <f t="shared" ca="1" si="235"/>
        <v>496074.0862474399</v>
      </c>
      <c r="BU55" s="330">
        <f t="shared" ca="1" si="235"/>
        <v>490773.75158506178</v>
      </c>
      <c r="BV55" s="330">
        <f t="shared" ca="1" si="235"/>
        <v>473195.06172681839</v>
      </c>
      <c r="BW55" s="330">
        <f t="shared" ca="1" si="235"/>
        <v>458769.74133572716</v>
      </c>
      <c r="BX55" s="330">
        <f t="shared" ca="1" si="235"/>
        <v>412990.1201446997</v>
      </c>
      <c r="BY55" s="330">
        <f t="shared" ca="1" si="235"/>
        <v>393476.10727388936</v>
      </c>
      <c r="BZ55" s="330">
        <f t="shared" ca="1" si="235"/>
        <v>387914.74460393295</v>
      </c>
      <c r="CA55" s="330">
        <f t="shared" ca="1" si="235"/>
        <v>399995.53039518435</v>
      </c>
      <c r="CB55" s="330">
        <f t="shared" ca="1" si="235"/>
        <v>413356.37527244457</v>
      </c>
      <c r="CC55" s="330">
        <f t="shared" ca="1" si="235"/>
        <v>435457.74244048935</v>
      </c>
      <c r="CD55" s="330">
        <f t="shared" ca="1" si="235"/>
        <v>456233.18861602288</v>
      </c>
      <c r="CE55" s="330">
        <f t="shared" ca="1" si="235"/>
        <v>462266.97907322884</v>
      </c>
      <c r="CF55" s="330">
        <f t="shared" ca="1" si="235"/>
        <v>474774.53396156745</v>
      </c>
      <c r="CG55" s="330">
        <f t="shared" ca="1" si="235"/>
        <v>471043.13640711276</v>
      </c>
      <c r="CH55" s="330">
        <f t="shared" ca="1" si="235"/>
        <v>457803.31948407198</v>
      </c>
      <c r="CI55" s="330">
        <f t="shared" ca="1" si="235"/>
        <v>437733.48081111314</v>
      </c>
      <c r="CJ55" s="330">
        <f t="shared" ca="1" si="235"/>
        <v>404023.21766142652</v>
      </c>
      <c r="CK55" s="330">
        <f t="shared" ca="1" si="235"/>
        <v>397673.93692780338</v>
      </c>
      <c r="CL55" s="330">
        <f t="shared" ca="1" si="235"/>
        <v>401346.35722760146</v>
      </c>
      <c r="CM55" s="330">
        <f t="shared" ca="1" si="235"/>
        <v>407170.69313462829</v>
      </c>
      <c r="CN55" s="330">
        <f t="shared" ca="1" si="235"/>
        <v>409666.24756253866</v>
      </c>
      <c r="CO55" s="330">
        <f t="shared" ca="1" si="235"/>
        <v>385478.90231339977</v>
      </c>
      <c r="CP55" s="330">
        <f t="shared" ca="1" si="235"/>
        <v>404856.11586097092</v>
      </c>
      <c r="CQ55" s="330">
        <f t="shared" ca="1" si="235"/>
        <v>434868.73265940743</v>
      </c>
      <c r="CR55" s="330">
        <f t="shared" ca="1" si="235"/>
        <v>470561.85542289016</v>
      </c>
      <c r="CS55" s="330">
        <f t="shared" ca="1" si="235"/>
        <v>445835.96390637435</v>
      </c>
      <c r="CT55" s="330">
        <f t="shared" ca="1" si="235"/>
        <v>434910.58263402869</v>
      </c>
      <c r="CU55" s="330">
        <f t="shared" ca="1" si="235"/>
        <v>397644.03515103017</v>
      </c>
      <c r="CV55" s="330">
        <f t="shared" ca="1" si="235"/>
        <v>371918.41719915258</v>
      </c>
      <c r="CW55" s="330">
        <f t="shared" ref="CW55:EE55" ca="1" si="236">(CW13/100)*$C13</f>
        <v>300749.54551834182</v>
      </c>
      <c r="CX55" s="330">
        <f t="shared" ca="1" si="236"/>
        <v>284701.39220212924</v>
      </c>
      <c r="CY55" s="330">
        <f t="shared" ca="1" si="236"/>
        <v>311003.86858486745</v>
      </c>
      <c r="CZ55" s="330">
        <f t="shared" ca="1" si="236"/>
        <v>310163.46684202104</v>
      </c>
      <c r="DA55" s="330">
        <f t="shared" ca="1" si="236"/>
        <v>329329.03413543274</v>
      </c>
      <c r="DB55" s="330">
        <f t="shared" ca="1" si="236"/>
        <v>339464.82882631378</v>
      </c>
      <c r="DC55" s="330">
        <f t="shared" ca="1" si="236"/>
        <v>352630.42413800175</v>
      </c>
      <c r="DD55" s="330">
        <f t="shared" ca="1" si="236"/>
        <v>342357.45672605024</v>
      </c>
      <c r="DE55" s="330">
        <f t="shared" ca="1" si="236"/>
        <v>331693.38612190919</v>
      </c>
      <c r="DF55" s="330">
        <f t="shared" ca="1" si="236"/>
        <v>331768.29933453241</v>
      </c>
      <c r="DG55" s="330">
        <f t="shared" ca="1" si="236"/>
        <v>310620.23203706671</v>
      </c>
      <c r="DH55" s="330">
        <f t="shared" ca="1" si="236"/>
        <v>311798.72953377868</v>
      </c>
      <c r="DI55" s="330">
        <f t="shared" ca="1" si="236"/>
        <v>294080.4501587975</v>
      </c>
      <c r="DJ55" s="330">
        <f t="shared" ca="1" si="236"/>
        <v>282623.07404403185</v>
      </c>
      <c r="DK55" s="330">
        <f t="shared" ca="1" si="236"/>
        <v>309573.58286309463</v>
      </c>
      <c r="DL55" s="330">
        <f t="shared" ca="1" si="236"/>
        <v>315232.48877914442</v>
      </c>
      <c r="DM55" s="330">
        <f t="shared" ca="1" si="236"/>
        <v>339811.36537909147</v>
      </c>
      <c r="DN55" s="330">
        <f t="shared" ca="1" si="236"/>
        <v>341830.15168900433</v>
      </c>
      <c r="DO55" s="330">
        <f t="shared" ca="1" si="236"/>
        <v>356894.80451404164</v>
      </c>
      <c r="DP55" s="330">
        <f t="shared" ca="1" si="236"/>
        <v>351941.33668850706</v>
      </c>
      <c r="DQ55" s="330">
        <f t="shared" ca="1" si="236"/>
        <v>341161.60241373611</v>
      </c>
      <c r="DR55" s="330">
        <f t="shared" ca="1" si="236"/>
        <v>329786.68572637485</v>
      </c>
      <c r="DS55" s="330">
        <f t="shared" ca="1" si="236"/>
        <v>308723.18772546918</v>
      </c>
      <c r="DT55" s="330">
        <f t="shared" ca="1" si="236"/>
        <v>297271.67401820055</v>
      </c>
      <c r="DU55" s="330">
        <f t="shared" ca="1" si="236"/>
        <v>290552.45455482503</v>
      </c>
      <c r="DV55" s="330">
        <f t="shared" ca="1" si="236"/>
        <v>278105.92656444403</v>
      </c>
      <c r="DW55" s="330">
        <f t="shared" ca="1" si="236"/>
        <v>301711.32459271251</v>
      </c>
      <c r="DX55" s="330">
        <f t="shared" ca="1" si="236"/>
        <v>292386.8428077412</v>
      </c>
      <c r="DY55" s="330">
        <f t="shared" ca="1" si="236"/>
        <v>321437.51987774525</v>
      </c>
      <c r="DZ55" s="330">
        <f t="shared" ca="1" si="236"/>
        <v>332272.9833949231</v>
      </c>
      <c r="EA55" s="330">
        <f t="shared" ca="1" si="236"/>
        <v>339845.35918129713</v>
      </c>
      <c r="EB55" s="330">
        <f t="shared" ca="1" si="236"/>
        <v>348780.11907862703</v>
      </c>
      <c r="EC55" s="330">
        <f t="shared" ca="1" si="236"/>
        <v>337376.45459216338</v>
      </c>
      <c r="ED55" s="330">
        <f t="shared" ca="1" si="236"/>
        <v>332195.37138806464</v>
      </c>
      <c r="EE55" s="330">
        <f t="shared" ca="1" si="236"/>
        <v>309601.98221515521</v>
      </c>
      <c r="EF55" s="330">
        <f t="shared" ref="EF55:EQ55" ca="1" si="237">(EF13/100)*$C13</f>
        <v>289875.70575233042</v>
      </c>
      <c r="EG55" s="330">
        <f t="shared" ca="1" si="237"/>
        <v>271637.85853681993</v>
      </c>
      <c r="EH55" s="330">
        <f t="shared" ca="1" si="237"/>
        <v>269125.18567414122</v>
      </c>
      <c r="EI55" s="330">
        <f t="shared" ca="1" si="237"/>
        <v>288540.98724795668</v>
      </c>
      <c r="EJ55" s="330">
        <f t="shared" ca="1" si="237"/>
        <v>286316.12979040534</v>
      </c>
      <c r="EK55" s="330">
        <f t="shared" ca="1" si="237"/>
        <v>322066.19095830608</v>
      </c>
      <c r="EL55" s="330">
        <f t="shared" ca="1" si="237"/>
        <v>329246.98909820477</v>
      </c>
      <c r="EM55" s="330">
        <f t="shared" ca="1" si="237"/>
        <v>336796.66956774815</v>
      </c>
      <c r="EN55" s="330">
        <f t="shared" ca="1" si="237"/>
        <v>342708.09525250143</v>
      </c>
      <c r="EO55" s="330">
        <f t="shared" ca="1" si="237"/>
        <v>327992.59573678556</v>
      </c>
      <c r="EP55" s="330">
        <f t="shared" ca="1" si="237"/>
        <v>323551.43480793625</v>
      </c>
      <c r="EQ55" s="330">
        <f t="shared" ca="1" si="237"/>
        <v>306049.77076332021</v>
      </c>
      <c r="ER55" s="330">
        <f t="shared" ref="ER55:FB55" ca="1" si="238">(ER13/100)*$C13</f>
        <v>282658.68456583447</v>
      </c>
      <c r="ES55" s="330">
        <f t="shared" ca="1" si="238"/>
        <v>276962.57501084136</v>
      </c>
      <c r="ET55" s="330">
        <f t="shared" ca="1" si="238"/>
        <v>269272.5112743699</v>
      </c>
      <c r="EU55" s="330">
        <f t="shared" ca="1" si="238"/>
        <v>287025.73208901286</v>
      </c>
      <c r="EV55" s="330">
        <f t="shared" ca="1" si="238"/>
        <v>284349.30874679948</v>
      </c>
      <c r="EW55" s="330">
        <f t="shared" ca="1" si="238"/>
        <v>313195.22770766215</v>
      </c>
      <c r="EX55" s="330">
        <f t="shared" ca="1" si="238"/>
        <v>319877.69749409135</v>
      </c>
      <c r="EY55" s="330">
        <f t="shared" ca="1" si="238"/>
        <v>327685.14485303656</v>
      </c>
      <c r="EZ55" s="330">
        <f t="shared" ca="1" si="238"/>
        <v>337950.36312948569</v>
      </c>
      <c r="FA55" s="330">
        <f t="shared" ca="1" si="238"/>
        <v>327721.2861292329</v>
      </c>
      <c r="FB55" s="330">
        <f t="shared" ca="1" si="238"/>
        <v>329551.82109942078</v>
      </c>
      <c r="FC55" s="330">
        <f t="shared" ref="FC55:FD55" ca="1" si="239">(FC13/100)*$C13</f>
        <v>310137.31770822097</v>
      </c>
      <c r="FD55" s="330">
        <f t="shared" ca="1" si="239"/>
        <v>293633.59149361443</v>
      </c>
      <c r="FE55" s="330">
        <f t="shared" ref="FE55:FG55" ca="1" si="240">(FE13/100)*$C13</f>
        <v>0</v>
      </c>
      <c r="FF55" s="330">
        <f t="shared" ca="1" si="240"/>
        <v>0</v>
      </c>
      <c r="FG55" s="330">
        <f t="shared" ca="1" si="240"/>
        <v>0</v>
      </c>
      <c r="FH55" s="330">
        <f t="shared" ref="FH55:FP55" ca="1" si="241">(FH13/100)*$C13</f>
        <v>0</v>
      </c>
      <c r="FI55" s="330">
        <f t="shared" ca="1" si="241"/>
        <v>0</v>
      </c>
      <c r="FJ55" s="330">
        <f t="shared" ca="1" si="241"/>
        <v>0</v>
      </c>
      <c r="FK55" s="330">
        <f t="shared" ca="1" si="241"/>
        <v>0</v>
      </c>
      <c r="FL55" s="330">
        <f t="shared" ca="1" si="241"/>
        <v>0</v>
      </c>
      <c r="FM55" s="330">
        <f t="shared" ca="1" si="241"/>
        <v>0</v>
      </c>
      <c r="FN55" s="330">
        <f t="shared" ca="1" si="241"/>
        <v>0</v>
      </c>
      <c r="FO55" s="330">
        <f t="shared" ca="1" si="241"/>
        <v>0</v>
      </c>
      <c r="FP55" s="330">
        <f t="shared" ca="1" si="241"/>
        <v>0</v>
      </c>
    </row>
    <row r="56" spans="2:172" x14ac:dyDescent="0.2">
      <c r="B56" s="322" t="s">
        <v>8</v>
      </c>
      <c r="C56" s="329">
        <f>SUM(C57:C59)</f>
        <v>1460789.5249999999</v>
      </c>
      <c r="D56" s="329"/>
      <c r="E56" s="329">
        <f ca="1">(E14/100)*$C14</f>
        <v>1265133.0758852994</v>
      </c>
      <c r="F56" s="329">
        <f t="shared" ref="F56:AJ56" ca="1" si="242">(F14/100)*$C14</f>
        <v>1375513.3849827971</v>
      </c>
      <c r="G56" s="329">
        <f t="shared" ca="1" si="242"/>
        <v>1271532.8257046309</v>
      </c>
      <c r="H56" s="329">
        <f t="shared" ca="1" si="242"/>
        <v>1336482.2672528047</v>
      </c>
      <c r="I56" s="329">
        <f t="shared" ca="1" si="242"/>
        <v>1403383.7587156862</v>
      </c>
      <c r="J56" s="329">
        <f t="shared" ca="1" si="242"/>
        <v>1264211.1947666644</v>
      </c>
      <c r="K56" s="329">
        <f t="shared" ca="1" si="242"/>
        <v>1370901.3240569921</v>
      </c>
      <c r="L56" s="329">
        <f t="shared" ca="1" si="242"/>
        <v>1355573.8464448194</v>
      </c>
      <c r="M56" s="329">
        <f t="shared" ca="1" si="242"/>
        <v>1371300.7042564126</v>
      </c>
      <c r="N56" s="329">
        <f t="shared" ca="1" si="242"/>
        <v>1436083.2717360582</v>
      </c>
      <c r="O56" s="329">
        <f t="shared" ca="1" si="242"/>
        <v>1440605.6483449987</v>
      </c>
      <c r="P56" s="329">
        <f t="shared" ca="1" si="242"/>
        <v>1484703.0738529302</v>
      </c>
      <c r="Q56" s="329">
        <f t="shared" ca="1" si="242"/>
        <v>1220652.3329640541</v>
      </c>
      <c r="R56" s="329">
        <f t="shared" ca="1" si="242"/>
        <v>1379058.2277826925</v>
      </c>
      <c r="S56" s="329">
        <f t="shared" ca="1" si="242"/>
        <v>1338269.7225251838</v>
      </c>
      <c r="T56" s="329">
        <f t="shared" ca="1" si="242"/>
        <v>1393410.6822506196</v>
      </c>
      <c r="U56" s="329">
        <f t="shared" ca="1" si="242"/>
        <v>1401625.9119860611</v>
      </c>
      <c r="V56" s="329">
        <f t="shared" ca="1" si="242"/>
        <v>1350764.7761952353</v>
      </c>
      <c r="W56" s="329">
        <f t="shared" ca="1" si="242"/>
        <v>1382309.4773174867</v>
      </c>
      <c r="X56" s="329">
        <f t="shared" ca="1" si="242"/>
        <v>1381424.5079120907</v>
      </c>
      <c r="Y56" s="329">
        <f t="shared" ca="1" si="242"/>
        <v>1427802.3159846531</v>
      </c>
      <c r="Z56" s="329">
        <f t="shared" ca="1" si="242"/>
        <v>1508480.1028050405</v>
      </c>
      <c r="AA56" s="329">
        <f t="shared" ca="1" si="242"/>
        <v>1489363.7953445741</v>
      </c>
      <c r="AB56" s="329">
        <f t="shared" ca="1" si="242"/>
        <v>1538760.1229302105</v>
      </c>
      <c r="AC56" s="329">
        <f t="shared" ca="1" si="242"/>
        <v>1285269.8681356828</v>
      </c>
      <c r="AD56" s="329">
        <f t="shared" ca="1" si="242"/>
        <v>1346930.9001264379</v>
      </c>
      <c r="AE56" s="329">
        <f t="shared" ca="1" si="242"/>
        <v>1335199.3050547515</v>
      </c>
      <c r="AF56" s="329">
        <f t="shared" ca="1" si="242"/>
        <v>1438711.8149801518</v>
      </c>
      <c r="AG56" s="329">
        <f t="shared" ca="1" si="242"/>
        <v>1403982.5209978505</v>
      </c>
      <c r="AH56" s="329">
        <f t="shared" ca="1" si="242"/>
        <v>1356353.7144337436</v>
      </c>
      <c r="AI56" s="329">
        <f t="shared" ca="1" si="242"/>
        <v>1524370.3636315931</v>
      </c>
      <c r="AJ56" s="329">
        <f t="shared" ca="1" si="242"/>
        <v>1472288.6447955903</v>
      </c>
      <c r="AK56" s="329">
        <f t="shared" ref="AK56:BP56" ca="1" si="243">(AK14/100)*$C14</f>
        <v>1573393.8155668818</v>
      </c>
      <c r="AL56" s="329">
        <f t="shared" ca="1" si="243"/>
        <v>1447565.2057504475</v>
      </c>
      <c r="AM56" s="329">
        <f t="shared" ca="1" si="243"/>
        <v>1485193.8421610778</v>
      </c>
      <c r="AN56" s="329">
        <f t="shared" ca="1" si="243"/>
        <v>1544786.9843640313</v>
      </c>
      <c r="AO56" s="329">
        <f t="shared" ca="1" si="243"/>
        <v>1336449.2451210199</v>
      </c>
      <c r="AP56" s="329">
        <f t="shared" ca="1" si="243"/>
        <v>1430935.2257431897</v>
      </c>
      <c r="AQ56" s="329">
        <f t="shared" ca="1" si="243"/>
        <v>1380437.6861739017</v>
      </c>
      <c r="AR56" s="329">
        <f t="shared" ca="1" si="243"/>
        <v>1479763.4926397861</v>
      </c>
      <c r="AS56" s="329">
        <f t="shared" ca="1" si="243"/>
        <v>1458496.6216957413</v>
      </c>
      <c r="AT56" s="329">
        <f t="shared" ca="1" si="243"/>
        <v>1409698.2583468829</v>
      </c>
      <c r="AU56" s="329">
        <f t="shared" ca="1" si="243"/>
        <v>1451858.282474522</v>
      </c>
      <c r="AV56" s="329">
        <f t="shared" ca="1" si="243"/>
        <v>1428127.7397293367</v>
      </c>
      <c r="AW56" s="329">
        <f t="shared" ca="1" si="243"/>
        <v>1495478.7127882347</v>
      </c>
      <c r="AX56" s="329">
        <f t="shared" ca="1" si="243"/>
        <v>1487128.0688527804</v>
      </c>
      <c r="AY56" s="329">
        <f t="shared" ca="1" si="243"/>
        <v>1590737.1727536661</v>
      </c>
      <c r="AZ56" s="329">
        <f t="shared" ca="1" si="243"/>
        <v>1567502.4456804188</v>
      </c>
      <c r="BA56" s="329">
        <f t="shared" ca="1" si="243"/>
        <v>1358507.8667090654</v>
      </c>
      <c r="BB56" s="329">
        <f t="shared" ca="1" si="243"/>
        <v>1437447.618915526</v>
      </c>
      <c r="BC56" s="329">
        <f t="shared" ca="1" si="243"/>
        <v>1450138.4102146528</v>
      </c>
      <c r="BD56" s="329">
        <f t="shared" ca="1" si="243"/>
        <v>1372154.4335281753</v>
      </c>
      <c r="BE56" s="329">
        <f t="shared" ca="1" si="243"/>
        <v>1403542.1762444384</v>
      </c>
      <c r="BF56" s="329">
        <f t="shared" ca="1" si="243"/>
        <v>1422092.9723054003</v>
      </c>
      <c r="BG56" s="329">
        <f t="shared" ca="1" si="243"/>
        <v>1431423.8923184962</v>
      </c>
      <c r="BH56" s="329">
        <f t="shared" ca="1" si="243"/>
        <v>1441963.7011635408</v>
      </c>
      <c r="BI56" s="329">
        <f t="shared" ca="1" si="243"/>
        <v>1536608.2621662007</v>
      </c>
      <c r="BJ56" s="329">
        <f t="shared" ca="1" si="243"/>
        <v>1493563.1724270282</v>
      </c>
      <c r="BK56" s="329">
        <f t="shared" ca="1" si="243"/>
        <v>1497539.7343717013</v>
      </c>
      <c r="BL56" s="329">
        <f t="shared" ca="1" si="243"/>
        <v>1630489.2156342384</v>
      </c>
      <c r="BM56" s="329">
        <f t="shared" ca="1" si="243"/>
        <v>1406117.5102841333</v>
      </c>
      <c r="BN56" s="329">
        <f t="shared" ca="1" si="243"/>
        <v>1502747.3895464374</v>
      </c>
      <c r="BO56" s="329">
        <f t="shared" ca="1" si="243"/>
        <v>1411084.5703637481</v>
      </c>
      <c r="BP56" s="329">
        <f t="shared" ca="1" si="243"/>
        <v>1468581.114469602</v>
      </c>
      <c r="BQ56" s="329">
        <f t="shared" ref="BQ56:CV56" ca="1" si="244">(BQ14/100)*$C14</f>
        <v>1468558.4294395961</v>
      </c>
      <c r="BR56" s="329">
        <f t="shared" ca="1" si="244"/>
        <v>1440716.5892442244</v>
      </c>
      <c r="BS56" s="329">
        <f t="shared" ca="1" si="244"/>
        <v>1496358.1382183728</v>
      </c>
      <c r="BT56" s="329">
        <f t="shared" ca="1" si="244"/>
        <v>1407944.5752793469</v>
      </c>
      <c r="BU56" s="329">
        <f t="shared" ca="1" si="244"/>
        <v>1497081.3204918194</v>
      </c>
      <c r="BV56" s="329">
        <f t="shared" ca="1" si="244"/>
        <v>1484762.2078896323</v>
      </c>
      <c r="BW56" s="329">
        <f t="shared" ca="1" si="244"/>
        <v>1403553.288769817</v>
      </c>
      <c r="BX56" s="329">
        <f t="shared" ca="1" si="244"/>
        <v>1541969.1660018088</v>
      </c>
      <c r="BY56" s="329">
        <f t="shared" ca="1" si="244"/>
        <v>1436964.2631427925</v>
      </c>
      <c r="BZ56" s="329">
        <f t="shared" ca="1" si="244"/>
        <v>1436020.0638933524</v>
      </c>
      <c r="CA56" s="329">
        <f t="shared" ca="1" si="244"/>
        <v>1415086.9575932866</v>
      </c>
      <c r="CB56" s="329">
        <f t="shared" ca="1" si="244"/>
        <v>1456599.3495140288</v>
      </c>
      <c r="CC56" s="329">
        <f t="shared" ca="1" si="244"/>
        <v>1385574.7188216965</v>
      </c>
      <c r="CD56" s="329">
        <f t="shared" ca="1" si="244"/>
        <v>1389593.6292066218</v>
      </c>
      <c r="CE56" s="329">
        <f t="shared" ca="1" si="244"/>
        <v>1381703.4684806571</v>
      </c>
      <c r="CF56" s="329">
        <f t="shared" ca="1" si="244"/>
        <v>1401867.8806133668</v>
      </c>
      <c r="CG56" s="329">
        <f t="shared" ca="1" si="244"/>
        <v>1353478.2084589398</v>
      </c>
      <c r="CH56" s="329">
        <f t="shared" ca="1" si="244"/>
        <v>1329891.1924376101</v>
      </c>
      <c r="CI56" s="329">
        <f t="shared" ca="1" si="244"/>
        <v>1404189.9104684936</v>
      </c>
      <c r="CJ56" s="329">
        <f t="shared" ca="1" si="244"/>
        <v>1446266.0693679389</v>
      </c>
      <c r="CK56" s="329">
        <f t="shared" ca="1" si="244"/>
        <v>1311982.2577739679</v>
      </c>
      <c r="CL56" s="329">
        <f t="shared" ca="1" si="244"/>
        <v>1278031.1997193368</v>
      </c>
      <c r="CM56" s="329">
        <f t="shared" ca="1" si="244"/>
        <v>1306449.3278886778</v>
      </c>
      <c r="CN56" s="329">
        <f t="shared" ca="1" si="244"/>
        <v>854856.75276491896</v>
      </c>
      <c r="CO56" s="329">
        <f t="shared" ca="1" si="244"/>
        <v>863209.64465532429</v>
      </c>
      <c r="CP56" s="329">
        <f t="shared" ca="1" si="244"/>
        <v>1007958.4782231207</v>
      </c>
      <c r="CQ56" s="329">
        <f t="shared" ca="1" si="244"/>
        <v>1043247.2140083818</v>
      </c>
      <c r="CR56" s="329">
        <f t="shared" ca="1" si="244"/>
        <v>1215460.1954788917</v>
      </c>
      <c r="CS56" s="329">
        <f t="shared" ca="1" si="244"/>
        <v>1144720.8148706125</v>
      </c>
      <c r="CT56" s="329">
        <f t="shared" ca="1" si="244"/>
        <v>1215045.0145779953</v>
      </c>
      <c r="CU56" s="329">
        <f t="shared" ca="1" si="244"/>
        <v>1324467.0749132168</v>
      </c>
      <c r="CV56" s="329">
        <f t="shared" ca="1" si="244"/>
        <v>1286118.601126004</v>
      </c>
      <c r="CW56" s="329">
        <f t="shared" ref="CW56:EE56" ca="1" si="245">(CW14/100)*$C14</f>
        <v>1192197.8557907462</v>
      </c>
      <c r="CX56" s="329">
        <f t="shared" ca="1" si="245"/>
        <v>1235155.0112257579</v>
      </c>
      <c r="CY56" s="329">
        <f t="shared" ca="1" si="245"/>
        <v>1264894.6395463988</v>
      </c>
      <c r="CZ56" s="329">
        <f t="shared" ca="1" si="245"/>
        <v>1324049.8949101691</v>
      </c>
      <c r="DA56" s="329">
        <f t="shared" ca="1" si="245"/>
        <v>1305652.7242725308</v>
      </c>
      <c r="DB56" s="329">
        <f t="shared" ca="1" si="245"/>
        <v>1165847.862164492</v>
      </c>
      <c r="DC56" s="329">
        <f t="shared" ca="1" si="245"/>
        <v>1218220.4284575058</v>
      </c>
      <c r="DD56" s="329">
        <f t="shared" ca="1" si="245"/>
        <v>1368738.8023064104</v>
      </c>
      <c r="DE56" s="329">
        <f t="shared" ca="1" si="245"/>
        <v>1280367.7143076269</v>
      </c>
      <c r="DF56" s="329">
        <f t="shared" ca="1" si="245"/>
        <v>1281773.428627375</v>
      </c>
      <c r="DG56" s="329">
        <f t="shared" ca="1" si="245"/>
        <v>1319161.1124657756</v>
      </c>
      <c r="DH56" s="329">
        <f t="shared" ca="1" si="245"/>
        <v>1329478.0539264411</v>
      </c>
      <c r="DI56" s="329">
        <f t="shared" ca="1" si="245"/>
        <v>1249530.9902014504</v>
      </c>
      <c r="DJ56" s="329">
        <f t="shared" ca="1" si="245"/>
        <v>1246913.8108802303</v>
      </c>
      <c r="DK56" s="329">
        <f t="shared" ca="1" si="245"/>
        <v>1371390.6881855913</v>
      </c>
      <c r="DL56" s="329">
        <f t="shared" ca="1" si="245"/>
        <v>1392662.6524951491</v>
      </c>
      <c r="DM56" s="329">
        <f t="shared" ca="1" si="245"/>
        <v>1336114.2556707605</v>
      </c>
      <c r="DN56" s="329">
        <f t="shared" ca="1" si="245"/>
        <v>1206804.7336826462</v>
      </c>
      <c r="DO56" s="329">
        <f t="shared" ca="1" si="245"/>
        <v>1264967.5712222247</v>
      </c>
      <c r="DP56" s="329">
        <f t="shared" ca="1" si="245"/>
        <v>1336404.2851572165</v>
      </c>
      <c r="DQ56" s="329">
        <f t="shared" ca="1" si="245"/>
        <v>1260207.1113705847</v>
      </c>
      <c r="DR56" s="329">
        <f t="shared" ca="1" si="245"/>
        <v>1287499.4936210352</v>
      </c>
      <c r="DS56" s="329">
        <f t="shared" ca="1" si="245"/>
        <v>1381939.9219979057</v>
      </c>
      <c r="DT56" s="329">
        <f t="shared" ca="1" si="245"/>
        <v>1418751.1335136206</v>
      </c>
      <c r="DU56" s="329">
        <f t="shared" ca="1" si="245"/>
        <v>1310757.663225461</v>
      </c>
      <c r="DV56" s="329">
        <f t="shared" ca="1" si="245"/>
        <v>1272869.141758844</v>
      </c>
      <c r="DW56" s="329">
        <f t="shared" ca="1" si="245"/>
        <v>1425600.556698496</v>
      </c>
      <c r="DX56" s="329">
        <f t="shared" ca="1" si="245"/>
        <v>1390114.5040538197</v>
      </c>
      <c r="DY56" s="329">
        <f t="shared" ca="1" si="245"/>
        <v>1498600.8545412982</v>
      </c>
      <c r="DZ56" s="329">
        <f t="shared" ca="1" si="245"/>
        <v>1375556.3357401683</v>
      </c>
      <c r="EA56" s="329">
        <f t="shared" ca="1" si="245"/>
        <v>1470353.9030061287</v>
      </c>
      <c r="EB56" s="329">
        <f t="shared" ca="1" si="245"/>
        <v>1552226.2991194844</v>
      </c>
      <c r="EC56" s="329">
        <f t="shared" ca="1" si="245"/>
        <v>1510660.1820128062</v>
      </c>
      <c r="ED56" s="329">
        <f t="shared" ca="1" si="245"/>
        <v>1664932.3656958283</v>
      </c>
      <c r="EE56" s="329">
        <f t="shared" ca="1" si="245"/>
        <v>1615129.6721640066</v>
      </c>
      <c r="EF56" s="329">
        <f t="shared" ref="EF56:EQ56" ca="1" si="246">(EF14/100)*$C14</f>
        <v>1591646.8939842058</v>
      </c>
      <c r="EG56" s="329">
        <f t="shared" ca="1" si="246"/>
        <v>1517839.624432828</v>
      </c>
      <c r="EH56" s="329">
        <f t="shared" ca="1" si="246"/>
        <v>1380664.5226709598</v>
      </c>
      <c r="EI56" s="329">
        <f t="shared" ca="1" si="246"/>
        <v>1484574.7909980342</v>
      </c>
      <c r="EJ56" s="329">
        <f t="shared" ca="1" si="246"/>
        <v>1596227.7627910681</v>
      </c>
      <c r="EK56" s="329">
        <f t="shared" ca="1" si="246"/>
        <v>1658848.0206793598</v>
      </c>
      <c r="EL56" s="329">
        <f t="shared" ca="1" si="246"/>
        <v>1398691.0337066364</v>
      </c>
      <c r="EM56" s="329">
        <f t="shared" ca="1" si="246"/>
        <v>1572986.6669939442</v>
      </c>
      <c r="EN56" s="329">
        <f t="shared" ca="1" si="246"/>
        <v>1513620.5364557037</v>
      </c>
      <c r="EO56" s="329">
        <f t="shared" ca="1" si="246"/>
        <v>1498066.508465474</v>
      </c>
      <c r="EP56" s="329">
        <f t="shared" ca="1" si="246"/>
        <v>1536468.9112918007</v>
      </c>
      <c r="EQ56" s="329">
        <f t="shared" ca="1" si="246"/>
        <v>1562680.0029252858</v>
      </c>
      <c r="ER56" s="329">
        <f t="shared" ref="ER56:FB56" ca="1" si="247">(ER14/100)*$C14</f>
        <v>1483900.0225864486</v>
      </c>
      <c r="ES56" s="329">
        <f t="shared" ca="1" si="247"/>
        <v>1381408.2605566881</v>
      </c>
      <c r="ET56" s="329">
        <f t="shared" ca="1" si="247"/>
        <v>1378969.4669755048</v>
      </c>
      <c r="EU56" s="329">
        <f t="shared" ca="1" si="247"/>
        <v>1563169.0929674073</v>
      </c>
      <c r="EV56" s="329">
        <f t="shared" ca="1" si="247"/>
        <v>1468235.8908462541</v>
      </c>
      <c r="EW56" s="329">
        <f t="shared" ca="1" si="247"/>
        <v>1664335.7645831087</v>
      </c>
      <c r="EX56" s="329">
        <f t="shared" ca="1" si="247"/>
        <v>1421011.7141150406</v>
      </c>
      <c r="EY56" s="329">
        <f t="shared" ca="1" si="247"/>
        <v>1521577.3291763733</v>
      </c>
      <c r="EZ56" s="329">
        <f t="shared" ca="1" si="247"/>
        <v>1468680.5665367637</v>
      </c>
      <c r="FA56" s="329">
        <f t="shared" ca="1" si="247"/>
        <v>1378334.92330982</v>
      </c>
      <c r="FB56" s="329">
        <f t="shared" ca="1" si="247"/>
        <v>1576826.6361195666</v>
      </c>
      <c r="FC56" s="329">
        <f t="shared" ref="FC56:FD56" ca="1" si="248">(FC14/100)*$C14</f>
        <v>1619134.3619732596</v>
      </c>
      <c r="FD56" s="329">
        <f t="shared" ca="1" si="248"/>
        <v>1582018.0496549695</v>
      </c>
      <c r="FE56" s="329">
        <f t="shared" ref="FE56:FG56" ca="1" si="249">(FE14/100)*$C14</f>
        <v>0</v>
      </c>
      <c r="FF56" s="329">
        <f t="shared" ca="1" si="249"/>
        <v>0</v>
      </c>
      <c r="FG56" s="329">
        <f t="shared" ca="1" si="249"/>
        <v>0</v>
      </c>
      <c r="FH56" s="329">
        <f t="shared" ref="FH56:FP56" ca="1" si="250">(FH14/100)*$C14</f>
        <v>0</v>
      </c>
      <c r="FI56" s="329">
        <f t="shared" ca="1" si="250"/>
        <v>0</v>
      </c>
      <c r="FJ56" s="329">
        <f t="shared" ca="1" si="250"/>
        <v>0</v>
      </c>
      <c r="FK56" s="329">
        <f t="shared" ca="1" si="250"/>
        <v>0</v>
      </c>
      <c r="FL56" s="329">
        <f t="shared" ca="1" si="250"/>
        <v>0</v>
      </c>
      <c r="FM56" s="329">
        <f t="shared" ca="1" si="250"/>
        <v>0</v>
      </c>
      <c r="FN56" s="329">
        <f t="shared" ca="1" si="250"/>
        <v>0</v>
      </c>
      <c r="FO56" s="329">
        <f t="shared" ca="1" si="250"/>
        <v>0</v>
      </c>
      <c r="FP56" s="329">
        <f t="shared" ca="1" si="250"/>
        <v>0</v>
      </c>
    </row>
    <row r="57" spans="2:172" x14ac:dyDescent="0.2">
      <c r="B57" s="325" t="s">
        <v>9</v>
      </c>
      <c r="C57" s="330">
        <f>Ponderadores!B14</f>
        <v>1064926.253</v>
      </c>
      <c r="D57" s="330"/>
      <c r="E57" s="330">
        <f t="shared" ref="E57:AJ57" ca="1" si="251">(E15/100)*$C15</f>
        <v>865521.82659332571</v>
      </c>
      <c r="F57" s="330">
        <f t="shared" ca="1" si="251"/>
        <v>999747.30429899914</v>
      </c>
      <c r="G57" s="330">
        <f t="shared" ca="1" si="251"/>
        <v>890200.16032432532</v>
      </c>
      <c r="H57" s="330">
        <f t="shared" ca="1" si="251"/>
        <v>943636.65612090449</v>
      </c>
      <c r="I57" s="330">
        <f t="shared" ca="1" si="251"/>
        <v>986028.67258484522</v>
      </c>
      <c r="J57" s="330">
        <f t="shared" ca="1" si="251"/>
        <v>843093.40336927294</v>
      </c>
      <c r="K57" s="330">
        <f t="shared" ca="1" si="251"/>
        <v>910421.47136261326</v>
      </c>
      <c r="L57" s="330">
        <f t="shared" ca="1" si="251"/>
        <v>934428.20052178996</v>
      </c>
      <c r="M57" s="330">
        <f t="shared" ca="1" si="251"/>
        <v>942867.59112774418</v>
      </c>
      <c r="N57" s="330">
        <f t="shared" ca="1" si="251"/>
        <v>957201.63965122879</v>
      </c>
      <c r="O57" s="330">
        <f t="shared" ca="1" si="251"/>
        <v>954050.72332605987</v>
      </c>
      <c r="P57" s="330">
        <f t="shared" ca="1" si="251"/>
        <v>990559.10672064545</v>
      </c>
      <c r="Q57" s="330">
        <f t="shared" ca="1" si="251"/>
        <v>808720.86714757688</v>
      </c>
      <c r="R57" s="330">
        <f t="shared" ca="1" si="251"/>
        <v>984215.17441635753</v>
      </c>
      <c r="S57" s="330">
        <f t="shared" ca="1" si="251"/>
        <v>960708.51736845984</v>
      </c>
      <c r="T57" s="330">
        <f t="shared" ca="1" si="251"/>
        <v>999160.54760711221</v>
      </c>
      <c r="U57" s="330">
        <f t="shared" ca="1" si="251"/>
        <v>979405.55189270282</v>
      </c>
      <c r="V57" s="330">
        <f t="shared" ca="1" si="251"/>
        <v>937755.21250265313</v>
      </c>
      <c r="W57" s="330">
        <f t="shared" ca="1" si="251"/>
        <v>942800.8478002582</v>
      </c>
      <c r="X57" s="330">
        <f t="shared" ca="1" si="251"/>
        <v>952174.89429344493</v>
      </c>
      <c r="Y57" s="330">
        <f t="shared" ca="1" si="251"/>
        <v>969605.646582457</v>
      </c>
      <c r="Z57" s="330">
        <f t="shared" ca="1" si="251"/>
        <v>1028908.8677686866</v>
      </c>
      <c r="AA57" s="330">
        <f t="shared" ca="1" si="251"/>
        <v>992244.35609842988</v>
      </c>
      <c r="AB57" s="330">
        <f t="shared" ca="1" si="251"/>
        <v>1034512.3325220882</v>
      </c>
      <c r="AC57" s="330">
        <f t="shared" ca="1" si="251"/>
        <v>856644.89394639013</v>
      </c>
      <c r="AD57" s="330">
        <f t="shared" ca="1" si="251"/>
        <v>945592.60506439616</v>
      </c>
      <c r="AE57" s="330">
        <f t="shared" ca="1" si="251"/>
        <v>932593.6026403897</v>
      </c>
      <c r="AF57" s="330">
        <f t="shared" ca="1" si="251"/>
        <v>1051888.6271299284</v>
      </c>
      <c r="AG57" s="330">
        <f t="shared" ca="1" si="251"/>
        <v>990241.29146511771</v>
      </c>
      <c r="AH57" s="330">
        <f t="shared" ca="1" si="251"/>
        <v>929019.23174489068</v>
      </c>
      <c r="AI57" s="330">
        <f t="shared" ca="1" si="251"/>
        <v>1070277.9216520793</v>
      </c>
      <c r="AJ57" s="330">
        <f t="shared" ca="1" si="251"/>
        <v>1041061.2328190826</v>
      </c>
      <c r="AK57" s="330">
        <f t="shared" ref="AK57:BP57" ca="1" si="252">(AK15/100)*$C15</f>
        <v>1131973.6460568258</v>
      </c>
      <c r="AL57" s="330">
        <f t="shared" ca="1" si="252"/>
        <v>958348.02128587314</v>
      </c>
      <c r="AM57" s="330">
        <f t="shared" ca="1" si="252"/>
        <v>1004892.4850839092</v>
      </c>
      <c r="AN57" s="330">
        <f t="shared" ca="1" si="252"/>
        <v>1061234.4771117312</v>
      </c>
      <c r="AO57" s="330">
        <f t="shared" ca="1" si="252"/>
        <v>916429.76051185455</v>
      </c>
      <c r="AP57" s="330">
        <f t="shared" ca="1" si="252"/>
        <v>1017917.1295870862</v>
      </c>
      <c r="AQ57" s="330">
        <f t="shared" ca="1" si="252"/>
        <v>977724.9883789235</v>
      </c>
      <c r="AR57" s="330">
        <f t="shared" ca="1" si="252"/>
        <v>1090824.5426806835</v>
      </c>
      <c r="AS57" s="330">
        <f t="shared" ca="1" si="252"/>
        <v>1041349.4685424367</v>
      </c>
      <c r="AT57" s="330">
        <f t="shared" ca="1" si="252"/>
        <v>996293.68223488622</v>
      </c>
      <c r="AU57" s="330">
        <f t="shared" ca="1" si="252"/>
        <v>1036060.3669146608</v>
      </c>
      <c r="AV57" s="330">
        <f t="shared" ca="1" si="252"/>
        <v>1022064.2450409636</v>
      </c>
      <c r="AW57" s="330">
        <f t="shared" ca="1" si="252"/>
        <v>1083015.5525764122</v>
      </c>
      <c r="AX57" s="330">
        <f t="shared" ca="1" si="252"/>
        <v>1026160.9348150849</v>
      </c>
      <c r="AY57" s="330">
        <f t="shared" ca="1" si="252"/>
        <v>1142024.8594851072</v>
      </c>
      <c r="AZ57" s="330">
        <f t="shared" ca="1" si="252"/>
        <v>1078643.4532328302</v>
      </c>
      <c r="BA57" s="330">
        <f t="shared" ca="1" si="252"/>
        <v>950284.65538482065</v>
      </c>
      <c r="BB57" s="330">
        <f t="shared" ca="1" si="252"/>
        <v>1036773.0536832685</v>
      </c>
      <c r="BC57" s="330">
        <f t="shared" ca="1" si="252"/>
        <v>1042284.8715648896</v>
      </c>
      <c r="BD57" s="330">
        <f t="shared" ca="1" si="252"/>
        <v>992574.98770520499</v>
      </c>
      <c r="BE57" s="330">
        <f t="shared" ca="1" si="252"/>
        <v>1018497.5889845358</v>
      </c>
      <c r="BF57" s="330">
        <f t="shared" ca="1" si="252"/>
        <v>1033192.3331128045</v>
      </c>
      <c r="BG57" s="330">
        <f t="shared" ca="1" si="252"/>
        <v>1034995.9237622606</v>
      </c>
      <c r="BH57" s="330">
        <f t="shared" ca="1" si="252"/>
        <v>1049902.8393106428</v>
      </c>
      <c r="BI57" s="330">
        <f t="shared" ca="1" si="252"/>
        <v>1147663.4980561836</v>
      </c>
      <c r="BJ57" s="330">
        <f t="shared" ca="1" si="252"/>
        <v>1041569.8685742272</v>
      </c>
      <c r="BK57" s="330">
        <f t="shared" ca="1" si="252"/>
        <v>1058567.9596849089</v>
      </c>
      <c r="BL57" s="330">
        <f t="shared" ca="1" si="252"/>
        <v>1172404.636175029</v>
      </c>
      <c r="BM57" s="330">
        <f t="shared" ca="1" si="252"/>
        <v>1005064.7469593007</v>
      </c>
      <c r="BN57" s="330">
        <f t="shared" ca="1" si="252"/>
        <v>1107251.4773500531</v>
      </c>
      <c r="BO57" s="330">
        <f t="shared" ca="1" si="252"/>
        <v>1016010.3424678085</v>
      </c>
      <c r="BP57" s="330">
        <f t="shared" ca="1" si="252"/>
        <v>1095566.65903397</v>
      </c>
      <c r="BQ57" s="330">
        <f t="shared" ref="BQ57:CV57" ca="1" si="253">(BQ15/100)*$C15</f>
        <v>1069054.7391078996</v>
      </c>
      <c r="BR57" s="330">
        <f t="shared" ca="1" si="253"/>
        <v>1048931.1757207282</v>
      </c>
      <c r="BS57" s="330">
        <f t="shared" ca="1" si="253"/>
        <v>1094100.3130065424</v>
      </c>
      <c r="BT57" s="330">
        <f t="shared" ca="1" si="253"/>
        <v>1014430.4573567389</v>
      </c>
      <c r="BU57" s="330">
        <f t="shared" ca="1" si="253"/>
        <v>1113355.6064457812</v>
      </c>
      <c r="BV57" s="330">
        <f t="shared" ca="1" si="253"/>
        <v>1063925.2614049735</v>
      </c>
      <c r="BW57" s="330">
        <f t="shared" ca="1" si="253"/>
        <v>1010420.4656664904</v>
      </c>
      <c r="BX57" s="330">
        <f t="shared" ca="1" si="253"/>
        <v>1141003.7914807785</v>
      </c>
      <c r="BY57" s="330">
        <f t="shared" ca="1" si="253"/>
        <v>1078640.9382518746</v>
      </c>
      <c r="BZ57" s="330">
        <f t="shared" ca="1" si="253"/>
        <v>1077455.4967643865</v>
      </c>
      <c r="CA57" s="330">
        <f t="shared" ca="1" si="253"/>
        <v>1055804.7959994928</v>
      </c>
      <c r="CB57" s="330">
        <f t="shared" ca="1" si="253"/>
        <v>1103745.9162778235</v>
      </c>
      <c r="CC57" s="330">
        <f t="shared" ca="1" si="253"/>
        <v>1030969.2507540969</v>
      </c>
      <c r="CD57" s="330">
        <f t="shared" ca="1" si="253"/>
        <v>1033661.6966283433</v>
      </c>
      <c r="CE57" s="330">
        <f t="shared" ca="1" si="253"/>
        <v>1029891.2213428461</v>
      </c>
      <c r="CF57" s="330">
        <f t="shared" ca="1" si="253"/>
        <v>1032578.9294208938</v>
      </c>
      <c r="CG57" s="330">
        <f t="shared" ca="1" si="253"/>
        <v>994343.07277731586</v>
      </c>
      <c r="CH57" s="330">
        <f t="shared" ca="1" si="253"/>
        <v>970551.96388818207</v>
      </c>
      <c r="CI57" s="330">
        <f t="shared" ca="1" si="253"/>
        <v>1053832.7110719108</v>
      </c>
      <c r="CJ57" s="330">
        <f t="shared" ca="1" si="253"/>
        <v>1075433.5268222373</v>
      </c>
      <c r="CK57" s="330">
        <f t="shared" ca="1" si="253"/>
        <v>976983.43502922996</v>
      </c>
      <c r="CL57" s="330">
        <f t="shared" ca="1" si="253"/>
        <v>938089.66786557995</v>
      </c>
      <c r="CM57" s="330">
        <f t="shared" ca="1" si="253"/>
        <v>973154.1237503225</v>
      </c>
      <c r="CN57" s="330">
        <f t="shared" ca="1" si="253"/>
        <v>569153.50731513265</v>
      </c>
      <c r="CO57" s="330">
        <f t="shared" ca="1" si="253"/>
        <v>606333.33739238011</v>
      </c>
      <c r="CP57" s="330">
        <f t="shared" ca="1" si="253"/>
        <v>729292.31318855728</v>
      </c>
      <c r="CQ57" s="330">
        <f t="shared" ca="1" si="253"/>
        <v>753641.44908689172</v>
      </c>
      <c r="CR57" s="330">
        <f t="shared" ca="1" si="253"/>
        <v>904605.84033162717</v>
      </c>
      <c r="CS57" s="330">
        <f t="shared" ca="1" si="253"/>
        <v>820606.88144604664</v>
      </c>
      <c r="CT57" s="330">
        <f t="shared" ca="1" si="253"/>
        <v>871605.33735368995</v>
      </c>
      <c r="CU57" s="330">
        <f t="shared" ca="1" si="253"/>
        <v>1001792.2990681056</v>
      </c>
      <c r="CV57" s="330">
        <f t="shared" ca="1" si="253"/>
        <v>961462.54417273181</v>
      </c>
      <c r="CW57" s="330">
        <f t="shared" ref="CW57:EE57" ca="1" si="254">(CW15/100)*$C15</f>
        <v>895472.44543008413</v>
      </c>
      <c r="CX57" s="330">
        <f t="shared" ca="1" si="254"/>
        <v>921069.69114131958</v>
      </c>
      <c r="CY57" s="330">
        <f t="shared" ca="1" si="254"/>
        <v>923554.47085541999</v>
      </c>
      <c r="CZ57" s="330">
        <f t="shared" ca="1" si="254"/>
        <v>977520.49018588802</v>
      </c>
      <c r="DA57" s="330">
        <f t="shared" ca="1" si="254"/>
        <v>984954.74636533007</v>
      </c>
      <c r="DB57" s="330">
        <f t="shared" ca="1" si="254"/>
        <v>848798.71392736048</v>
      </c>
      <c r="DC57" s="330">
        <f t="shared" ca="1" si="254"/>
        <v>912250.41206929239</v>
      </c>
      <c r="DD57" s="330">
        <f t="shared" ca="1" si="254"/>
        <v>1037505.8405856058</v>
      </c>
      <c r="DE57" s="330">
        <f t="shared" ca="1" si="254"/>
        <v>938324.28456487472</v>
      </c>
      <c r="DF57" s="330">
        <f t="shared" ca="1" si="254"/>
        <v>922423.35355740297</v>
      </c>
      <c r="DG57" s="330">
        <f t="shared" ca="1" si="254"/>
        <v>977443.94656040578</v>
      </c>
      <c r="DH57" s="330">
        <f t="shared" ca="1" si="254"/>
        <v>967571.6487572632</v>
      </c>
      <c r="DI57" s="330">
        <f t="shared" ca="1" si="254"/>
        <v>910612.52506723558</v>
      </c>
      <c r="DJ57" s="330">
        <f t="shared" ca="1" si="254"/>
        <v>915177.13353098114</v>
      </c>
      <c r="DK57" s="330">
        <f t="shared" ca="1" si="254"/>
        <v>1010420.573958841</v>
      </c>
      <c r="DL57" s="330">
        <f t="shared" ca="1" si="254"/>
        <v>1035577.0418826232</v>
      </c>
      <c r="DM57" s="330">
        <f t="shared" ca="1" si="254"/>
        <v>991918.88361314638</v>
      </c>
      <c r="DN57" s="330">
        <f t="shared" ca="1" si="254"/>
        <v>845742.96479855664</v>
      </c>
      <c r="DO57" s="330">
        <f t="shared" ca="1" si="254"/>
        <v>921075.33770724549</v>
      </c>
      <c r="DP57" s="330">
        <f t="shared" ca="1" si="254"/>
        <v>980986.88429286168</v>
      </c>
      <c r="DQ57" s="330">
        <f t="shared" ca="1" si="254"/>
        <v>891793.78423108743</v>
      </c>
      <c r="DR57" s="330">
        <f t="shared" ca="1" si="254"/>
        <v>929470.88415989233</v>
      </c>
      <c r="DS57" s="330">
        <f t="shared" ca="1" si="254"/>
        <v>1006637.7197181914</v>
      </c>
      <c r="DT57" s="330">
        <f t="shared" ca="1" si="254"/>
        <v>983931.91904106538</v>
      </c>
      <c r="DU57" s="330">
        <f t="shared" ca="1" si="254"/>
        <v>946990.88531974819</v>
      </c>
      <c r="DV57" s="330">
        <f t="shared" ca="1" si="254"/>
        <v>906376.54660469783</v>
      </c>
      <c r="DW57" s="330">
        <f t="shared" ca="1" si="254"/>
        <v>1036738.6988439336</v>
      </c>
      <c r="DX57" s="330">
        <f t="shared" ca="1" si="254"/>
        <v>999172.45956441457</v>
      </c>
      <c r="DY57" s="330">
        <f t="shared" ca="1" si="254"/>
        <v>1074534.7263108059</v>
      </c>
      <c r="DZ57" s="330">
        <f t="shared" ca="1" si="254"/>
        <v>917202.658283222</v>
      </c>
      <c r="EA57" s="330">
        <f t="shared" ca="1" si="254"/>
        <v>1000545.8706395774</v>
      </c>
      <c r="EB57" s="330">
        <f t="shared" ca="1" si="254"/>
        <v>1037044.5570819345</v>
      </c>
      <c r="EC57" s="330">
        <f t="shared" ca="1" si="254"/>
        <v>1000380.4089838902</v>
      </c>
      <c r="ED57" s="330">
        <f t="shared" ca="1" si="254"/>
        <v>1120683.7883455525</v>
      </c>
      <c r="EE57" s="330">
        <f t="shared" ca="1" si="254"/>
        <v>1082130.3795886589</v>
      </c>
      <c r="EF57" s="330">
        <f t="shared" ref="EF57:EQ57" ca="1" si="255">(EF15/100)*$C15</f>
        <v>1028299.0884318764</v>
      </c>
      <c r="EG57" s="330">
        <f t="shared" ca="1" si="255"/>
        <v>1032918.1100351883</v>
      </c>
      <c r="EH57" s="330">
        <f t="shared" ca="1" si="255"/>
        <v>913538.51077031088</v>
      </c>
      <c r="EI57" s="330">
        <f t="shared" ca="1" si="255"/>
        <v>1020565.6062324371</v>
      </c>
      <c r="EJ57" s="330">
        <f t="shared" ca="1" si="255"/>
        <v>1114421.5014930763</v>
      </c>
      <c r="EK57" s="330">
        <f t="shared" ca="1" si="255"/>
        <v>1206678.1179405255</v>
      </c>
      <c r="EL57" s="330">
        <f t="shared" ca="1" si="255"/>
        <v>927565.9268576036</v>
      </c>
      <c r="EM57" s="330">
        <f t="shared" ca="1" si="255"/>
        <v>1101780.7586571802</v>
      </c>
      <c r="EN57" s="330">
        <f t="shared" ca="1" si="255"/>
        <v>1029058.9003734729</v>
      </c>
      <c r="EO57" s="330">
        <f t="shared" ca="1" si="255"/>
        <v>1059963.3810275279</v>
      </c>
      <c r="EP57" s="330">
        <f t="shared" ca="1" si="255"/>
        <v>1097218.8544671617</v>
      </c>
      <c r="EQ57" s="330">
        <f t="shared" ca="1" si="255"/>
        <v>1133464.0153839353</v>
      </c>
      <c r="ER57" s="330">
        <f t="shared" ref="ER57:FB57" ca="1" si="256">(ER15/100)*$C15</f>
        <v>1022828.3927627089</v>
      </c>
      <c r="ES57" s="330">
        <f t="shared" ca="1" si="256"/>
        <v>989264.88026996865</v>
      </c>
      <c r="ET57" s="330">
        <f t="shared" ca="1" si="256"/>
        <v>1002162.7845761412</v>
      </c>
      <c r="EU57" s="330">
        <f t="shared" ca="1" si="256"/>
        <v>1166627.0207483065</v>
      </c>
      <c r="EV57" s="330">
        <f t="shared" ca="1" si="256"/>
        <v>1051678.2029918241</v>
      </c>
      <c r="EW57" s="330">
        <f t="shared" ca="1" si="256"/>
        <v>1277742.4489512905</v>
      </c>
      <c r="EX57" s="330">
        <f t="shared" ca="1" si="256"/>
        <v>1010028.2136558128</v>
      </c>
      <c r="EY57" s="330">
        <f t="shared" ca="1" si="256"/>
        <v>1121263.8131199752</v>
      </c>
      <c r="EZ57" s="330">
        <f t="shared" ca="1" si="256"/>
        <v>1069554.1639261192</v>
      </c>
      <c r="FA57" s="330">
        <f t="shared" ca="1" si="256"/>
        <v>997555.85678119818</v>
      </c>
      <c r="FB57" s="330">
        <f t="shared" ca="1" si="256"/>
        <v>1177562.9268016671</v>
      </c>
      <c r="FC57" s="330">
        <f t="shared" ref="FC57:FD57" ca="1" si="257">(FC15/100)*$C15</f>
        <v>1217404.4019316125</v>
      </c>
      <c r="FD57" s="330">
        <f t="shared" ca="1" si="257"/>
        <v>1120525.0575285591</v>
      </c>
      <c r="FE57" s="330">
        <f t="shared" ref="FE57:FG57" ca="1" si="258">(FE15/100)*$C15</f>
        <v>0</v>
      </c>
      <c r="FF57" s="330">
        <f t="shared" ca="1" si="258"/>
        <v>0</v>
      </c>
      <c r="FG57" s="330">
        <f t="shared" ca="1" si="258"/>
        <v>0</v>
      </c>
      <c r="FH57" s="330">
        <f t="shared" ref="FH57:FP57" ca="1" si="259">(FH15/100)*$C15</f>
        <v>0</v>
      </c>
      <c r="FI57" s="330">
        <f t="shared" ca="1" si="259"/>
        <v>0</v>
      </c>
      <c r="FJ57" s="330">
        <f t="shared" ca="1" si="259"/>
        <v>0</v>
      </c>
      <c r="FK57" s="330">
        <f t="shared" ca="1" si="259"/>
        <v>0</v>
      </c>
      <c r="FL57" s="330">
        <f t="shared" ca="1" si="259"/>
        <v>0</v>
      </c>
      <c r="FM57" s="330">
        <f t="shared" ca="1" si="259"/>
        <v>0</v>
      </c>
      <c r="FN57" s="330">
        <f t="shared" ca="1" si="259"/>
        <v>0</v>
      </c>
      <c r="FO57" s="330">
        <f t="shared" ca="1" si="259"/>
        <v>0</v>
      </c>
      <c r="FP57" s="330">
        <f t="shared" ca="1" si="259"/>
        <v>0</v>
      </c>
    </row>
    <row r="58" spans="2:172" x14ac:dyDescent="0.2">
      <c r="B58" s="325" t="s">
        <v>10</v>
      </c>
      <c r="C58" s="330">
        <f>Ponderadores!B15</f>
        <v>214062.02100000001</v>
      </c>
      <c r="D58" s="330"/>
      <c r="E58" s="330">
        <f t="shared" ref="E58:AJ58" ca="1" si="260">(E16/100)*$C16</f>
        <v>270817.58924926695</v>
      </c>
      <c r="F58" s="330">
        <f t="shared" ca="1" si="260"/>
        <v>253509.76360523413</v>
      </c>
      <c r="G58" s="330">
        <f t="shared" ca="1" si="260"/>
        <v>252754.13955997396</v>
      </c>
      <c r="H58" s="330">
        <f t="shared" ca="1" si="260"/>
        <v>265049.55625454977</v>
      </c>
      <c r="I58" s="330">
        <f t="shared" ca="1" si="260"/>
        <v>282958.90297213517</v>
      </c>
      <c r="J58" s="330">
        <f t="shared" ca="1" si="260"/>
        <v>293317.11403728178</v>
      </c>
      <c r="K58" s="330">
        <f t="shared" ca="1" si="260"/>
        <v>328429.2115040588</v>
      </c>
      <c r="L58" s="330">
        <f t="shared" ca="1" si="260"/>
        <v>289039.23268108408</v>
      </c>
      <c r="M58" s="330">
        <f t="shared" ca="1" si="260"/>
        <v>296753.24195646244</v>
      </c>
      <c r="N58" s="330">
        <f t="shared" ca="1" si="260"/>
        <v>341917.33221701067</v>
      </c>
      <c r="O58" s="330">
        <f t="shared" ca="1" si="260"/>
        <v>352293.79867861239</v>
      </c>
      <c r="P58" s="330">
        <f t="shared" ca="1" si="260"/>
        <v>355684.0612842901</v>
      </c>
      <c r="Q58" s="330">
        <f t="shared" ca="1" si="260"/>
        <v>270274.02718981495</v>
      </c>
      <c r="R58" s="330">
        <f t="shared" ca="1" si="260"/>
        <v>253941.48383331677</v>
      </c>
      <c r="S58" s="330">
        <f t="shared" ca="1" si="260"/>
        <v>243505.43663037923</v>
      </c>
      <c r="T58" s="330">
        <f t="shared" ca="1" si="260"/>
        <v>261045.28448985118</v>
      </c>
      <c r="U58" s="330">
        <f t="shared" ca="1" si="260"/>
        <v>272829.63311876892</v>
      </c>
      <c r="V58" s="330">
        <f t="shared" ca="1" si="260"/>
        <v>273936.92912198324</v>
      </c>
      <c r="W58" s="330">
        <f t="shared" ca="1" si="260"/>
        <v>295347.67630026594</v>
      </c>
      <c r="X58" s="330">
        <f t="shared" ca="1" si="260"/>
        <v>290889.96831996547</v>
      </c>
      <c r="Y58" s="330">
        <f t="shared" ca="1" si="260"/>
        <v>308466.61492964864</v>
      </c>
      <c r="Z58" s="330">
        <f t="shared" ca="1" si="260"/>
        <v>334462.11726790643</v>
      </c>
      <c r="AA58" s="330">
        <f t="shared" ca="1" si="260"/>
        <v>356176.970580019</v>
      </c>
      <c r="AB58" s="330">
        <f t="shared" ca="1" si="260"/>
        <v>351311.18221823615</v>
      </c>
      <c r="AC58" s="330">
        <f t="shared" ca="1" si="260"/>
        <v>284105.55023042567</v>
      </c>
      <c r="AD58" s="330">
        <f t="shared" ca="1" si="260"/>
        <v>259668.66125681455</v>
      </c>
      <c r="AE58" s="330">
        <f t="shared" ca="1" si="260"/>
        <v>248749.51898613555</v>
      </c>
      <c r="AF58" s="330">
        <f t="shared" ca="1" si="260"/>
        <v>246282.93617487262</v>
      </c>
      <c r="AG58" s="330">
        <f t="shared" ca="1" si="260"/>
        <v>261161.14029364794</v>
      </c>
      <c r="AH58" s="330">
        <f t="shared" ca="1" si="260"/>
        <v>287220.96754654287</v>
      </c>
      <c r="AI58" s="330">
        <f t="shared" ca="1" si="260"/>
        <v>305020.32600543153</v>
      </c>
      <c r="AJ58" s="330">
        <f t="shared" ca="1" si="260"/>
        <v>294714.64192339068</v>
      </c>
      <c r="AK58" s="330">
        <f t="shared" ref="AK58:BP58" ca="1" si="261">(AK16/100)*$C16</f>
        <v>300340.06116496306</v>
      </c>
      <c r="AL58" s="330">
        <f t="shared" ca="1" si="261"/>
        <v>329941.34982222621</v>
      </c>
      <c r="AM58" s="330">
        <f t="shared" ca="1" si="261"/>
        <v>330492.9969913676</v>
      </c>
      <c r="AN58" s="330">
        <f t="shared" ca="1" si="261"/>
        <v>337106.2656042474</v>
      </c>
      <c r="AO58" s="330">
        <f t="shared" ca="1" si="261"/>
        <v>265622.81224127376</v>
      </c>
      <c r="AP58" s="330">
        <f t="shared" ca="1" si="261"/>
        <v>255915.17374364688</v>
      </c>
      <c r="AQ58" s="330">
        <f t="shared" ca="1" si="261"/>
        <v>252266.99250410264</v>
      </c>
      <c r="AR58" s="330">
        <f t="shared" ca="1" si="261"/>
        <v>237789.86346708363</v>
      </c>
      <c r="AS58" s="330">
        <f t="shared" ca="1" si="261"/>
        <v>258253.49914284801</v>
      </c>
      <c r="AT58" s="330">
        <f t="shared" ca="1" si="261"/>
        <v>258988.02522290286</v>
      </c>
      <c r="AU58" s="330">
        <f t="shared" ca="1" si="261"/>
        <v>253881.33201603696</v>
      </c>
      <c r="AV58" s="330">
        <f t="shared" ca="1" si="261"/>
        <v>246209.86377308294</v>
      </c>
      <c r="AW58" s="330">
        <f t="shared" ca="1" si="261"/>
        <v>255649.38869034682</v>
      </c>
      <c r="AX58" s="330">
        <f t="shared" ca="1" si="261"/>
        <v>284230.70410066651</v>
      </c>
      <c r="AY58" s="330">
        <f t="shared" ca="1" si="261"/>
        <v>278204.33640165906</v>
      </c>
      <c r="AZ58" s="330">
        <f t="shared" ca="1" si="261"/>
        <v>304215.29669639119</v>
      </c>
      <c r="BA58" s="330">
        <f t="shared" ca="1" si="261"/>
        <v>244069.07707056645</v>
      </c>
      <c r="BB58" s="330">
        <f t="shared" ca="1" si="261"/>
        <v>228082.67027796971</v>
      </c>
      <c r="BC58" s="330">
        <f t="shared" ca="1" si="261"/>
        <v>228547.71732205292</v>
      </c>
      <c r="BD58" s="330">
        <f t="shared" ca="1" si="261"/>
        <v>209183.52580148523</v>
      </c>
      <c r="BE58" s="330">
        <f t="shared" ca="1" si="261"/>
        <v>216015.42276401265</v>
      </c>
      <c r="BF58" s="330">
        <f t="shared" ca="1" si="261"/>
        <v>211744.52983281776</v>
      </c>
      <c r="BG58" s="330">
        <f t="shared" ca="1" si="261"/>
        <v>229983.11191358179</v>
      </c>
      <c r="BH58" s="330">
        <f t="shared" ca="1" si="261"/>
        <v>223256.86218737421</v>
      </c>
      <c r="BI58" s="330">
        <f t="shared" ca="1" si="261"/>
        <v>218065.79384949003</v>
      </c>
      <c r="BJ58" s="330">
        <f t="shared" ca="1" si="261"/>
        <v>270338.40494523384</v>
      </c>
      <c r="BK58" s="330">
        <f t="shared" ca="1" si="261"/>
        <v>264236.00219780992</v>
      </c>
      <c r="BL58" s="330">
        <f t="shared" ca="1" si="261"/>
        <v>281473.33383743191</v>
      </c>
      <c r="BM58" s="330">
        <f t="shared" ca="1" si="261"/>
        <v>217528.04790737978</v>
      </c>
      <c r="BN58" s="330">
        <f t="shared" ca="1" si="261"/>
        <v>209218.34819797202</v>
      </c>
      <c r="BO58" s="330">
        <f t="shared" ca="1" si="261"/>
        <v>212851.40963032129</v>
      </c>
      <c r="BP58" s="330">
        <f t="shared" ca="1" si="261"/>
        <v>200759.45398447159</v>
      </c>
      <c r="BQ58" s="330">
        <f t="shared" ref="BQ58:CV58" ca="1" si="262">(BQ16/100)*$C16</f>
        <v>213158.3153293397</v>
      </c>
      <c r="BR58" s="330">
        <f t="shared" ca="1" si="262"/>
        <v>209758.73149121203</v>
      </c>
      <c r="BS58" s="330">
        <f t="shared" ca="1" si="262"/>
        <v>214628.32530054363</v>
      </c>
      <c r="BT58" s="330">
        <f t="shared" ca="1" si="262"/>
        <v>206863.65909750768</v>
      </c>
      <c r="BU58" s="330">
        <f t="shared" ca="1" si="262"/>
        <v>204009.64497570202</v>
      </c>
      <c r="BV58" s="330">
        <f t="shared" ca="1" si="262"/>
        <v>231946.72519677258</v>
      </c>
      <c r="BW58" s="330">
        <f t="shared" ca="1" si="262"/>
        <v>223998.75761087483</v>
      </c>
      <c r="BX58" s="330">
        <f t="shared" ca="1" si="262"/>
        <v>224022.83327811706</v>
      </c>
      <c r="BY58" s="330">
        <f t="shared" ca="1" si="262"/>
        <v>189621.98582393373</v>
      </c>
      <c r="BZ58" s="330">
        <f t="shared" ca="1" si="262"/>
        <v>189367.48819357151</v>
      </c>
      <c r="CA58" s="330">
        <f t="shared" ca="1" si="262"/>
        <v>190404.27550622192</v>
      </c>
      <c r="CB58" s="330">
        <f t="shared" ca="1" si="262"/>
        <v>179376.01138367146</v>
      </c>
      <c r="CC58" s="330">
        <f t="shared" ca="1" si="262"/>
        <v>188041.76587736828</v>
      </c>
      <c r="CD58" s="330">
        <f t="shared" ca="1" si="262"/>
        <v>186060.4777842279</v>
      </c>
      <c r="CE58" s="330">
        <f t="shared" ca="1" si="262"/>
        <v>183944.09927225485</v>
      </c>
      <c r="CF58" s="330">
        <f t="shared" ca="1" si="262"/>
        <v>198075.28428367121</v>
      </c>
      <c r="CG58" s="330">
        <f t="shared" ca="1" si="262"/>
        <v>189079.80109839191</v>
      </c>
      <c r="CH58" s="330">
        <f t="shared" ca="1" si="262"/>
        <v>189965.16154660744</v>
      </c>
      <c r="CI58" s="330">
        <f t="shared" ca="1" si="262"/>
        <v>193144.87197074224</v>
      </c>
      <c r="CJ58" s="330">
        <f t="shared" ca="1" si="262"/>
        <v>198669.49325909995</v>
      </c>
      <c r="CK58" s="330">
        <f t="shared" ca="1" si="262"/>
        <v>169017.29337277959</v>
      </c>
      <c r="CL58" s="330">
        <f t="shared" ca="1" si="262"/>
        <v>171255.12840662466</v>
      </c>
      <c r="CM58" s="330">
        <f t="shared" ca="1" si="262"/>
        <v>171724.5378773603</v>
      </c>
      <c r="CN58" s="330">
        <f t="shared" ca="1" si="262"/>
        <v>167139.79156713732</v>
      </c>
      <c r="CO58" s="330">
        <f t="shared" ca="1" si="262"/>
        <v>149945.69291692114</v>
      </c>
      <c r="CP58" s="330">
        <f t="shared" ca="1" si="262"/>
        <v>144996.63640647419</v>
      </c>
      <c r="CQ58" s="330">
        <f t="shared" ca="1" si="262"/>
        <v>147740.40916714488</v>
      </c>
      <c r="CR58" s="330">
        <f t="shared" ca="1" si="262"/>
        <v>161213.08580340387</v>
      </c>
      <c r="CS58" s="330">
        <f t="shared" ca="1" si="262"/>
        <v>165603.39694591938</v>
      </c>
      <c r="CT58" s="330">
        <f t="shared" ca="1" si="262"/>
        <v>176309.16061000663</v>
      </c>
      <c r="CU58" s="330">
        <f t="shared" ca="1" si="262"/>
        <v>173201.29395386082</v>
      </c>
      <c r="CV58" s="330">
        <f t="shared" ca="1" si="262"/>
        <v>160281.98897273908</v>
      </c>
      <c r="CW58" s="330">
        <f t="shared" ref="CW58:EE58" ca="1" si="263">(CW16/100)*$C16</f>
        <v>144491.14147485935</v>
      </c>
      <c r="CX58" s="330">
        <f t="shared" ca="1" si="263"/>
        <v>151518.39062581415</v>
      </c>
      <c r="CY58" s="330">
        <f t="shared" ca="1" si="263"/>
        <v>171175.74748597792</v>
      </c>
      <c r="CZ58" s="330">
        <f t="shared" ca="1" si="263"/>
        <v>163162.56135806305</v>
      </c>
      <c r="DA58" s="330">
        <f t="shared" ca="1" si="263"/>
        <v>161685.78614955532</v>
      </c>
      <c r="DB58" s="330">
        <f t="shared" ca="1" si="263"/>
        <v>148891.39736304368</v>
      </c>
      <c r="DC58" s="330">
        <f t="shared" ca="1" si="263"/>
        <v>162343.12151621241</v>
      </c>
      <c r="DD58" s="330">
        <f t="shared" ca="1" si="263"/>
        <v>179306.80727696957</v>
      </c>
      <c r="DE58" s="330">
        <f t="shared" ca="1" si="263"/>
        <v>188984.26060516899</v>
      </c>
      <c r="DF58" s="330">
        <f t="shared" ca="1" si="263"/>
        <v>197716.53952003428</v>
      </c>
      <c r="DG58" s="330">
        <f t="shared" ca="1" si="263"/>
        <v>205195.51096798084</v>
      </c>
      <c r="DH58" s="330">
        <f t="shared" ca="1" si="263"/>
        <v>192711.08765625805</v>
      </c>
      <c r="DI58" s="330">
        <f t="shared" ca="1" si="263"/>
        <v>182187.67988877333</v>
      </c>
      <c r="DJ58" s="330">
        <f t="shared" ca="1" si="263"/>
        <v>173539.17296570248</v>
      </c>
      <c r="DK58" s="330">
        <f t="shared" ca="1" si="263"/>
        <v>189638.20487685333</v>
      </c>
      <c r="DL58" s="330">
        <f t="shared" ca="1" si="263"/>
        <v>170691.05885385699</v>
      </c>
      <c r="DM58" s="330">
        <f t="shared" ca="1" si="263"/>
        <v>164369.51201951294</v>
      </c>
      <c r="DN58" s="330">
        <f t="shared" ca="1" si="263"/>
        <v>160736.66314047555</v>
      </c>
      <c r="DO58" s="330">
        <f t="shared" ca="1" si="263"/>
        <v>177584.90217423931</v>
      </c>
      <c r="DP58" s="330">
        <f t="shared" ca="1" si="263"/>
        <v>193720.49323448286</v>
      </c>
      <c r="DQ58" s="330">
        <f t="shared" ca="1" si="263"/>
        <v>200060.3372056637</v>
      </c>
      <c r="DR58" s="330">
        <f t="shared" ca="1" si="263"/>
        <v>187075.9062119037</v>
      </c>
      <c r="DS58" s="330">
        <f t="shared" ca="1" si="263"/>
        <v>223727.12657751088</v>
      </c>
      <c r="DT58" s="330">
        <f t="shared" ca="1" si="263"/>
        <v>228008.99485126531</v>
      </c>
      <c r="DU58" s="330">
        <f t="shared" ca="1" si="263"/>
        <v>193602.70777394934</v>
      </c>
      <c r="DV58" s="330">
        <f t="shared" ca="1" si="263"/>
        <v>199761.89298959877</v>
      </c>
      <c r="DW58" s="330">
        <f t="shared" ca="1" si="263"/>
        <v>204578.65651091898</v>
      </c>
      <c r="DX58" s="330">
        <f t="shared" ca="1" si="263"/>
        <v>208984.53018605596</v>
      </c>
      <c r="DY58" s="330">
        <f t="shared" ca="1" si="263"/>
        <v>239634.37571786129</v>
      </c>
      <c r="DZ58" s="330">
        <f t="shared" ca="1" si="263"/>
        <v>253593.74812872015</v>
      </c>
      <c r="EA58" s="330">
        <f t="shared" ca="1" si="263"/>
        <v>286092.39119064528</v>
      </c>
      <c r="EB58" s="330">
        <f t="shared" ca="1" si="263"/>
        <v>319077.02224244317</v>
      </c>
      <c r="EC58" s="330">
        <f t="shared" ca="1" si="263"/>
        <v>326164.11116026825</v>
      </c>
      <c r="ED58" s="330">
        <f t="shared" ca="1" si="263"/>
        <v>341061.12811376533</v>
      </c>
      <c r="EE58" s="330">
        <f t="shared" ca="1" si="263"/>
        <v>351594.6245874812</v>
      </c>
      <c r="EF58" s="330">
        <f t="shared" ref="EF58:EQ58" ca="1" si="264">(EF16/100)*$C16</f>
        <v>340834.20339833223</v>
      </c>
      <c r="EG58" s="330">
        <f t="shared" ca="1" si="264"/>
        <v>291515.36026355764</v>
      </c>
      <c r="EH58" s="330">
        <f t="shared" ca="1" si="264"/>
        <v>293217.99898551853</v>
      </c>
      <c r="EI58" s="330">
        <f t="shared" ca="1" si="264"/>
        <v>288476.67801805312</v>
      </c>
      <c r="EJ58" s="330">
        <f t="shared" ca="1" si="264"/>
        <v>270251.73234113009</v>
      </c>
      <c r="EK58" s="330">
        <f t="shared" ca="1" si="264"/>
        <v>261156.37754297414</v>
      </c>
      <c r="EL58" s="330">
        <f t="shared" ca="1" si="264"/>
        <v>274081.49975027889</v>
      </c>
      <c r="EM58" s="330">
        <f t="shared" ca="1" si="264"/>
        <v>282773.37213632156</v>
      </c>
      <c r="EN58" s="330">
        <f t="shared" ca="1" si="264"/>
        <v>296196.32066409936</v>
      </c>
      <c r="EO58" s="330">
        <f t="shared" ca="1" si="264"/>
        <v>268583.95620130515</v>
      </c>
      <c r="EP58" s="330">
        <f t="shared" ca="1" si="264"/>
        <v>258397.73692011347</v>
      </c>
      <c r="EQ58" s="330">
        <f t="shared" ca="1" si="264"/>
        <v>254836.65138125443</v>
      </c>
      <c r="ER58" s="330">
        <f t="shared" ref="ER58:FB58" ca="1" si="265">(ER16/100)*$C16</f>
        <v>250439.91179548777</v>
      </c>
      <c r="ES58" s="330">
        <f t="shared" ca="1" si="265"/>
        <v>201100.472529238</v>
      </c>
      <c r="ET58" s="330">
        <f t="shared" ca="1" si="265"/>
        <v>204671.08872170345</v>
      </c>
      <c r="EU58" s="330">
        <f t="shared" ca="1" si="265"/>
        <v>211017.08416856462</v>
      </c>
      <c r="EV58" s="330">
        <f t="shared" ca="1" si="265"/>
        <v>208607.76667195623</v>
      </c>
      <c r="EW58" s="330">
        <f t="shared" ca="1" si="265"/>
        <v>194901.93027241601</v>
      </c>
      <c r="EX58" s="330">
        <f t="shared" ca="1" si="265"/>
        <v>207968.07328284407</v>
      </c>
      <c r="EY58" s="330">
        <f t="shared" ca="1" si="265"/>
        <v>216207.04421681786</v>
      </c>
      <c r="EZ58" s="330">
        <f t="shared" ca="1" si="265"/>
        <v>211229.38726955207</v>
      </c>
      <c r="FA58" s="330">
        <f t="shared" ca="1" si="265"/>
        <v>196506.57034840604</v>
      </c>
      <c r="FB58" s="330">
        <f t="shared" ca="1" si="265"/>
        <v>207641.95129528159</v>
      </c>
      <c r="FC58" s="330">
        <f t="shared" ref="FC58:FD58" ca="1" si="266">(FC16/100)*$C16</f>
        <v>233327.19901961312</v>
      </c>
      <c r="FD58" s="330">
        <f t="shared" ca="1" si="266"/>
        <v>256052.3784537031</v>
      </c>
      <c r="FE58" s="330">
        <f t="shared" ref="FE58:FG58" ca="1" si="267">(FE16/100)*$C16</f>
        <v>0</v>
      </c>
      <c r="FF58" s="330">
        <f t="shared" ca="1" si="267"/>
        <v>0</v>
      </c>
      <c r="FG58" s="330">
        <f t="shared" ca="1" si="267"/>
        <v>0</v>
      </c>
      <c r="FH58" s="330">
        <f t="shared" ref="FH58:FP58" ca="1" si="268">(FH16/100)*$C16</f>
        <v>0</v>
      </c>
      <c r="FI58" s="330">
        <f t="shared" ca="1" si="268"/>
        <v>0</v>
      </c>
      <c r="FJ58" s="330">
        <f t="shared" ca="1" si="268"/>
        <v>0</v>
      </c>
      <c r="FK58" s="330">
        <f t="shared" ca="1" si="268"/>
        <v>0</v>
      </c>
      <c r="FL58" s="330">
        <f t="shared" ca="1" si="268"/>
        <v>0</v>
      </c>
      <c r="FM58" s="330">
        <f t="shared" ca="1" si="268"/>
        <v>0</v>
      </c>
      <c r="FN58" s="330">
        <f t="shared" ca="1" si="268"/>
        <v>0</v>
      </c>
      <c r="FO58" s="330">
        <f t="shared" ca="1" si="268"/>
        <v>0</v>
      </c>
      <c r="FP58" s="330">
        <f t="shared" ca="1" si="268"/>
        <v>0</v>
      </c>
    </row>
    <row r="59" spans="2:172" x14ac:dyDescent="0.2">
      <c r="B59" s="325" t="s">
        <v>11</v>
      </c>
      <c r="C59" s="330">
        <f>Ponderadores!B16</f>
        <v>181801.25099999999</v>
      </c>
      <c r="D59" s="330"/>
      <c r="E59" s="330">
        <f t="shared" ref="E59:AJ59" ca="1" si="269">(E17/100)*$C17</f>
        <v>128793.66004223241</v>
      </c>
      <c r="F59" s="330">
        <f t="shared" ca="1" si="269"/>
        <v>122256.31707957805</v>
      </c>
      <c r="G59" s="330">
        <f t="shared" ca="1" si="269"/>
        <v>128578.52582074377</v>
      </c>
      <c r="H59" s="330">
        <f t="shared" ca="1" si="269"/>
        <v>127796.05487792325</v>
      </c>
      <c r="I59" s="330">
        <f t="shared" ca="1" si="269"/>
        <v>134396.18315767762</v>
      </c>
      <c r="J59" s="330">
        <f t="shared" ca="1" si="269"/>
        <v>127800.67736071259</v>
      </c>
      <c r="K59" s="330">
        <f t="shared" ca="1" si="269"/>
        <v>132050.6411904408</v>
      </c>
      <c r="L59" s="330">
        <f t="shared" ca="1" si="269"/>
        <v>132106.41324249154</v>
      </c>
      <c r="M59" s="330">
        <f t="shared" ca="1" si="269"/>
        <v>131679.87117248389</v>
      </c>
      <c r="N59" s="330">
        <f t="shared" ca="1" si="269"/>
        <v>136964.29986693562</v>
      </c>
      <c r="O59" s="330">
        <f t="shared" ca="1" si="269"/>
        <v>134261.12634054487</v>
      </c>
      <c r="P59" s="330">
        <f t="shared" ca="1" si="269"/>
        <v>138459.90584806632</v>
      </c>
      <c r="Q59" s="330">
        <f t="shared" ca="1" si="269"/>
        <v>141657.43862677447</v>
      </c>
      <c r="R59" s="330">
        <f t="shared" ca="1" si="269"/>
        <v>140901.56953311784</v>
      </c>
      <c r="S59" s="330">
        <f t="shared" ca="1" si="269"/>
        <v>134055.76852677905</v>
      </c>
      <c r="T59" s="330">
        <f t="shared" ca="1" si="269"/>
        <v>133204.85015397894</v>
      </c>
      <c r="U59" s="330">
        <f t="shared" ca="1" si="269"/>
        <v>149390.72697467578</v>
      </c>
      <c r="V59" s="330">
        <f t="shared" ca="1" si="269"/>
        <v>139072.63457048769</v>
      </c>
      <c r="W59" s="330">
        <f t="shared" ca="1" si="269"/>
        <v>144160.95321776418</v>
      </c>
      <c r="X59" s="330">
        <f t="shared" ca="1" si="269"/>
        <v>138359.64529951155</v>
      </c>
      <c r="Y59" s="330">
        <f t="shared" ca="1" si="269"/>
        <v>149730.05447336248</v>
      </c>
      <c r="Z59" s="330">
        <f t="shared" ca="1" si="269"/>
        <v>145109.11776820553</v>
      </c>
      <c r="AA59" s="330">
        <f t="shared" ca="1" si="269"/>
        <v>140942.46866516554</v>
      </c>
      <c r="AB59" s="330">
        <f t="shared" ca="1" si="269"/>
        <v>152936.60819033079</v>
      </c>
      <c r="AC59" s="330">
        <f t="shared" ca="1" si="269"/>
        <v>144519.42395913022</v>
      </c>
      <c r="AD59" s="330">
        <f t="shared" ca="1" si="269"/>
        <v>141669.63380487802</v>
      </c>
      <c r="AE59" s="330">
        <f t="shared" ca="1" si="269"/>
        <v>153856.18342760624</v>
      </c>
      <c r="AF59" s="330">
        <f t="shared" ca="1" si="269"/>
        <v>140540.2516761712</v>
      </c>
      <c r="AG59" s="330">
        <f t="shared" ca="1" si="269"/>
        <v>152580.0892391981</v>
      </c>
      <c r="AH59" s="330">
        <f t="shared" ca="1" si="269"/>
        <v>140113.51514281903</v>
      </c>
      <c r="AI59" s="330">
        <f t="shared" ca="1" si="269"/>
        <v>149072.11597433584</v>
      </c>
      <c r="AJ59" s="330">
        <f t="shared" ca="1" si="269"/>
        <v>136512.77005380904</v>
      </c>
      <c r="AK59" s="330">
        <f t="shared" ref="AK59:BP59" ca="1" si="270">(AK17/100)*$C17</f>
        <v>141080.10834521553</v>
      </c>
      <c r="AL59" s="330">
        <f t="shared" ca="1" si="270"/>
        <v>159275.83464321357</v>
      </c>
      <c r="AM59" s="330">
        <f t="shared" ca="1" si="270"/>
        <v>149808.36008526763</v>
      </c>
      <c r="AN59" s="330">
        <f t="shared" ca="1" si="270"/>
        <v>146446.24164830276</v>
      </c>
      <c r="AO59" s="330">
        <f t="shared" ca="1" si="270"/>
        <v>154396.67236758652</v>
      </c>
      <c r="AP59" s="330">
        <f t="shared" ca="1" si="270"/>
        <v>157102.92241237583</v>
      </c>
      <c r="AQ59" s="330">
        <f t="shared" ca="1" si="270"/>
        <v>150445.70529047371</v>
      </c>
      <c r="AR59" s="330">
        <f t="shared" ca="1" si="270"/>
        <v>151149.08649186816</v>
      </c>
      <c r="AS59" s="330">
        <f t="shared" ca="1" si="270"/>
        <v>158893.65401099724</v>
      </c>
      <c r="AT59" s="330">
        <f t="shared" ca="1" si="270"/>
        <v>154416.55088906342</v>
      </c>
      <c r="AU59" s="330">
        <f t="shared" ca="1" si="270"/>
        <v>161916.58354400471</v>
      </c>
      <c r="AV59" s="330">
        <f t="shared" ca="1" si="270"/>
        <v>159853.63091519388</v>
      </c>
      <c r="AW59" s="330">
        <f t="shared" ca="1" si="270"/>
        <v>156813.77152210605</v>
      </c>
      <c r="AX59" s="330">
        <f t="shared" ca="1" si="270"/>
        <v>176736.42993752731</v>
      </c>
      <c r="AY59" s="330">
        <f t="shared" ca="1" si="270"/>
        <v>170507.97686761274</v>
      </c>
      <c r="AZ59" s="330">
        <f t="shared" ca="1" si="270"/>
        <v>184643.69575140707</v>
      </c>
      <c r="BA59" s="330">
        <f t="shared" ca="1" si="270"/>
        <v>164154.13425317907</v>
      </c>
      <c r="BB59" s="330">
        <f t="shared" ca="1" si="270"/>
        <v>172591.89495522145</v>
      </c>
      <c r="BC59" s="330">
        <f t="shared" ca="1" si="270"/>
        <v>179305.82132771294</v>
      </c>
      <c r="BD59" s="330">
        <f t="shared" ca="1" si="270"/>
        <v>170395.92002126202</v>
      </c>
      <c r="BE59" s="330">
        <f t="shared" ca="1" si="270"/>
        <v>169029.16449579666</v>
      </c>
      <c r="BF59" s="330">
        <f t="shared" ca="1" si="270"/>
        <v>177156.10935973169</v>
      </c>
      <c r="BG59" s="330">
        <f t="shared" ca="1" si="270"/>
        <v>166444.85664293575</v>
      </c>
      <c r="BH59" s="330">
        <f t="shared" ca="1" si="270"/>
        <v>168803.99966534934</v>
      </c>
      <c r="BI59" s="330">
        <f t="shared" ca="1" si="270"/>
        <v>170878.97026022171</v>
      </c>
      <c r="BJ59" s="330">
        <f t="shared" ca="1" si="270"/>
        <v>181654.89890786645</v>
      </c>
      <c r="BK59" s="330">
        <f t="shared" ca="1" si="270"/>
        <v>174735.77248909834</v>
      </c>
      <c r="BL59" s="330">
        <f t="shared" ca="1" si="270"/>
        <v>176611.24562171378</v>
      </c>
      <c r="BM59" s="330">
        <f t="shared" ca="1" si="270"/>
        <v>183524.71541727285</v>
      </c>
      <c r="BN59" s="330">
        <f t="shared" ca="1" si="270"/>
        <v>186277.56399915286</v>
      </c>
      <c r="BO59" s="330">
        <f t="shared" ca="1" si="270"/>
        <v>182222.81826639289</v>
      </c>
      <c r="BP59" s="330">
        <f t="shared" ca="1" si="270"/>
        <v>172255.00145095223</v>
      </c>
      <c r="BQ59" s="330">
        <f t="shared" ref="BQ59:CV59" ca="1" si="271">(BQ17/100)*$C17</f>
        <v>186345.37500258352</v>
      </c>
      <c r="BR59" s="330">
        <f t="shared" ca="1" si="271"/>
        <v>182026.68203220185</v>
      </c>
      <c r="BS59" s="330">
        <f t="shared" ca="1" si="271"/>
        <v>187629.49991183256</v>
      </c>
      <c r="BT59" s="330">
        <f t="shared" ca="1" si="271"/>
        <v>186650.45882523025</v>
      </c>
      <c r="BU59" s="330">
        <f t="shared" ca="1" si="271"/>
        <v>179716.06907045422</v>
      </c>
      <c r="BV59" s="330">
        <f t="shared" ca="1" si="271"/>
        <v>188890.22128788262</v>
      </c>
      <c r="BW59" s="330">
        <f t="shared" ca="1" si="271"/>
        <v>169134.06549255858</v>
      </c>
      <c r="BX59" s="330">
        <f t="shared" ca="1" si="271"/>
        <v>176942.5412433036</v>
      </c>
      <c r="BY59" s="330">
        <f t="shared" ca="1" si="271"/>
        <v>168701.33906776135</v>
      </c>
      <c r="BZ59" s="330">
        <f t="shared" ca="1" si="271"/>
        <v>169197.07893532276</v>
      </c>
      <c r="CA59" s="330">
        <f t="shared" ca="1" si="271"/>
        <v>168877.88608771464</v>
      </c>
      <c r="CB59" s="330">
        <f t="shared" ca="1" si="271"/>
        <v>173477.42185226569</v>
      </c>
      <c r="CC59" s="330">
        <f t="shared" ca="1" si="271"/>
        <v>166563.70218997626</v>
      </c>
      <c r="CD59" s="330">
        <f t="shared" ca="1" si="271"/>
        <v>169871.45479356815</v>
      </c>
      <c r="CE59" s="330">
        <f t="shared" ca="1" si="271"/>
        <v>167868.14786624402</v>
      </c>
      <c r="CF59" s="330">
        <f t="shared" ca="1" si="271"/>
        <v>171213.66690926187</v>
      </c>
      <c r="CG59" s="330">
        <f t="shared" ca="1" si="271"/>
        <v>170055.33458336128</v>
      </c>
      <c r="CH59" s="330">
        <f t="shared" ca="1" si="271"/>
        <v>169374.06700238396</v>
      </c>
      <c r="CI59" s="330">
        <f t="shared" ca="1" si="271"/>
        <v>157212.32742623234</v>
      </c>
      <c r="CJ59" s="330">
        <f t="shared" ca="1" si="271"/>
        <v>172163.04928592563</v>
      </c>
      <c r="CK59" s="330">
        <f t="shared" ca="1" si="271"/>
        <v>165981.52937139396</v>
      </c>
      <c r="CL59" s="330">
        <f t="shared" ca="1" si="271"/>
        <v>168686.40344614303</v>
      </c>
      <c r="CM59" s="330">
        <f t="shared" ca="1" si="271"/>
        <v>161570.66626010358</v>
      </c>
      <c r="CN59" s="330">
        <f t="shared" ca="1" si="271"/>
        <v>118563.45388244996</v>
      </c>
      <c r="CO59" s="330">
        <f t="shared" ca="1" si="271"/>
        <v>106930.61434589536</v>
      </c>
      <c r="CP59" s="330">
        <f t="shared" ca="1" si="271"/>
        <v>133669.52862932193</v>
      </c>
      <c r="CQ59" s="330">
        <f t="shared" ca="1" si="271"/>
        <v>141865.35575401428</v>
      </c>
      <c r="CR59" s="330">
        <f t="shared" ca="1" si="271"/>
        <v>149641.26934521372</v>
      </c>
      <c r="CS59" s="330">
        <f t="shared" ca="1" si="271"/>
        <v>158510.53647875998</v>
      </c>
      <c r="CT59" s="330">
        <f t="shared" ca="1" si="271"/>
        <v>167130.51661394871</v>
      </c>
      <c r="CU59" s="330">
        <f t="shared" ca="1" si="271"/>
        <v>149473.48189131622</v>
      </c>
      <c r="CV59" s="330">
        <f t="shared" ca="1" si="271"/>
        <v>164374.06798133484</v>
      </c>
      <c r="CW59" s="330">
        <f t="shared" ref="CW59:EE59" ca="1" si="272">(CW17/100)*$C17</f>
        <v>152234.26888536097</v>
      </c>
      <c r="CX59" s="330">
        <f t="shared" ca="1" si="272"/>
        <v>162566.92945884209</v>
      </c>
      <c r="CY59" s="330">
        <f t="shared" ca="1" si="272"/>
        <v>170164.42120468727</v>
      </c>
      <c r="CZ59" s="330">
        <f t="shared" ca="1" si="272"/>
        <v>183366.84336651742</v>
      </c>
      <c r="DA59" s="330">
        <f t="shared" ca="1" si="272"/>
        <v>159012.19175852078</v>
      </c>
      <c r="DB59" s="330">
        <f t="shared" ca="1" si="272"/>
        <v>168157.75087313625</v>
      </c>
      <c r="DC59" s="330">
        <f t="shared" ca="1" si="272"/>
        <v>143626.89487182355</v>
      </c>
      <c r="DD59" s="330">
        <f t="shared" ca="1" si="272"/>
        <v>151926.1544434957</v>
      </c>
      <c r="DE59" s="330">
        <f t="shared" ca="1" si="272"/>
        <v>153059.1691375447</v>
      </c>
      <c r="DF59" s="330">
        <f t="shared" ca="1" si="272"/>
        <v>161633.53555029241</v>
      </c>
      <c r="DG59" s="330">
        <f t="shared" ca="1" si="272"/>
        <v>136521.65493673974</v>
      </c>
      <c r="DH59" s="330">
        <f t="shared" ca="1" si="272"/>
        <v>169195.31751317895</v>
      </c>
      <c r="DI59" s="330">
        <f t="shared" ca="1" si="272"/>
        <v>156730.7852455572</v>
      </c>
      <c r="DJ59" s="330">
        <f t="shared" ca="1" si="272"/>
        <v>158197.50438377584</v>
      </c>
      <c r="DK59" s="330">
        <f t="shared" ca="1" si="272"/>
        <v>171331.90935083214</v>
      </c>
      <c r="DL59" s="330">
        <f t="shared" ca="1" si="272"/>
        <v>186394.55175938751</v>
      </c>
      <c r="DM59" s="330">
        <f t="shared" ca="1" si="272"/>
        <v>179825.8600381857</v>
      </c>
      <c r="DN59" s="330">
        <f t="shared" ca="1" si="272"/>
        <v>200325.10574472288</v>
      </c>
      <c r="DO59" s="330">
        <f t="shared" ca="1" si="272"/>
        <v>166307.33134077938</v>
      </c>
      <c r="DP59" s="330">
        <f t="shared" ca="1" si="272"/>
        <v>161696.9076307482</v>
      </c>
      <c r="DQ59" s="330">
        <f t="shared" ca="1" si="272"/>
        <v>168352.98993415211</v>
      </c>
      <c r="DR59" s="330">
        <f t="shared" ca="1" si="272"/>
        <v>170952.70324851238</v>
      </c>
      <c r="DS59" s="330">
        <f t="shared" ca="1" si="272"/>
        <v>151575.07570245347</v>
      </c>
      <c r="DT59" s="330">
        <f t="shared" ca="1" si="272"/>
        <v>206810.21962083114</v>
      </c>
      <c r="DU59" s="330">
        <f t="shared" ca="1" si="272"/>
        <v>170164.0701324729</v>
      </c>
      <c r="DV59" s="330">
        <f t="shared" ca="1" si="272"/>
        <v>166730.70216393759</v>
      </c>
      <c r="DW59" s="330">
        <f t="shared" ca="1" si="272"/>
        <v>184283.20134304688</v>
      </c>
      <c r="DX59" s="330">
        <f t="shared" ca="1" si="272"/>
        <v>181957.51430239339</v>
      </c>
      <c r="DY59" s="330">
        <f t="shared" ca="1" si="272"/>
        <v>184431.75251220257</v>
      </c>
      <c r="DZ59" s="330">
        <f t="shared" ca="1" si="272"/>
        <v>204759.9293288</v>
      </c>
      <c r="EA59" s="330">
        <f t="shared" ca="1" si="272"/>
        <v>183715.64117597867</v>
      </c>
      <c r="EB59" s="330">
        <f t="shared" ca="1" si="272"/>
        <v>196104.71979482446</v>
      </c>
      <c r="EC59" s="330">
        <f t="shared" ca="1" si="272"/>
        <v>184115.66186860096</v>
      </c>
      <c r="ED59" s="330">
        <f t="shared" ca="1" si="272"/>
        <v>203187.44923645115</v>
      </c>
      <c r="EE59" s="330">
        <f t="shared" ca="1" si="272"/>
        <v>181404.66798705107</v>
      </c>
      <c r="EF59" s="330">
        <f t="shared" ref="EF59:EQ59" ca="1" si="273">(EF17/100)*$C17</f>
        <v>222513.60215406629</v>
      </c>
      <c r="EG59" s="330">
        <f t="shared" ca="1" si="273"/>
        <v>193406.15413440246</v>
      </c>
      <c r="EH59" s="330">
        <f t="shared" ca="1" si="273"/>
        <v>173908.01291574343</v>
      </c>
      <c r="EI59" s="330">
        <f t="shared" ca="1" si="273"/>
        <v>175532.50674760237</v>
      </c>
      <c r="EJ59" s="330">
        <f t="shared" ca="1" si="273"/>
        <v>211554.5289567023</v>
      </c>
      <c r="EK59" s="330">
        <f t="shared" ca="1" si="273"/>
        <v>191013.52519665274</v>
      </c>
      <c r="EL59" s="330">
        <f t="shared" ca="1" si="273"/>
        <v>197043.60709923875</v>
      </c>
      <c r="EM59" s="330">
        <f t="shared" ca="1" si="273"/>
        <v>188432.53619980373</v>
      </c>
      <c r="EN59" s="330">
        <f t="shared" ca="1" si="273"/>
        <v>188365.31541849769</v>
      </c>
      <c r="EO59" s="330">
        <f t="shared" ca="1" si="273"/>
        <v>169519.17123709182</v>
      </c>
      <c r="EP59" s="330">
        <f t="shared" ca="1" si="273"/>
        <v>180852.31990494553</v>
      </c>
      <c r="EQ59" s="330">
        <f t="shared" ca="1" si="273"/>
        <v>174379.33616063479</v>
      </c>
      <c r="ER59" s="330">
        <f t="shared" ref="ER59:FB59" ca="1" si="274">(ER17/100)*$C17</f>
        <v>210631.71802876081</v>
      </c>
      <c r="ES59" s="330">
        <f t="shared" ca="1" si="274"/>
        <v>191042.90775739946</v>
      </c>
      <c r="ET59" s="330">
        <f t="shared" ca="1" si="274"/>
        <v>172135.59367681632</v>
      </c>
      <c r="EU59" s="330">
        <f t="shared" ca="1" si="274"/>
        <v>185524.98805044801</v>
      </c>
      <c r="EV59" s="330">
        <f t="shared" ca="1" si="274"/>
        <v>207949.92118287159</v>
      </c>
      <c r="EW59" s="330">
        <f t="shared" ca="1" si="274"/>
        <v>191691.38535913854</v>
      </c>
      <c r="EX59" s="330">
        <f t="shared" ca="1" si="274"/>
        <v>203015.42717600576</v>
      </c>
      <c r="EY59" s="330">
        <f t="shared" ca="1" si="274"/>
        <v>184106.4718395425</v>
      </c>
      <c r="EZ59" s="330">
        <f t="shared" ca="1" si="274"/>
        <v>187897.01534115511</v>
      </c>
      <c r="FA59" s="330">
        <f t="shared" ca="1" si="274"/>
        <v>184272.49618018095</v>
      </c>
      <c r="FB59" s="330">
        <f t="shared" ca="1" si="274"/>
        <v>191621.75802231423</v>
      </c>
      <c r="FC59" s="330">
        <f t="shared" ref="FC59:FD59" ca="1" si="275">(FC17/100)*$C17</f>
        <v>168402.76102178896</v>
      </c>
      <c r="FD59" s="330">
        <f t="shared" ca="1" si="275"/>
        <v>205440.6136720932</v>
      </c>
      <c r="FE59" s="330">
        <f t="shared" ref="FE59:FG59" ca="1" si="276">(FE17/100)*$C17</f>
        <v>0</v>
      </c>
      <c r="FF59" s="330">
        <f t="shared" ca="1" si="276"/>
        <v>0</v>
      </c>
      <c r="FG59" s="330">
        <f t="shared" ca="1" si="276"/>
        <v>0</v>
      </c>
      <c r="FH59" s="330">
        <f t="shared" ref="FH59:FP59" ca="1" si="277">(FH17/100)*$C17</f>
        <v>0</v>
      </c>
      <c r="FI59" s="330">
        <f t="shared" ca="1" si="277"/>
        <v>0</v>
      </c>
      <c r="FJ59" s="330">
        <f t="shared" ca="1" si="277"/>
        <v>0</v>
      </c>
      <c r="FK59" s="330">
        <f t="shared" ca="1" si="277"/>
        <v>0</v>
      </c>
      <c r="FL59" s="330">
        <f t="shared" ca="1" si="277"/>
        <v>0</v>
      </c>
      <c r="FM59" s="330">
        <f t="shared" ca="1" si="277"/>
        <v>0</v>
      </c>
      <c r="FN59" s="330">
        <f t="shared" ca="1" si="277"/>
        <v>0</v>
      </c>
      <c r="FO59" s="330">
        <f t="shared" ca="1" si="277"/>
        <v>0</v>
      </c>
      <c r="FP59" s="330">
        <f t="shared" ca="1" si="277"/>
        <v>0</v>
      </c>
    </row>
    <row r="60" spans="2:172" x14ac:dyDescent="0.2">
      <c r="B60" s="322" t="s">
        <v>12</v>
      </c>
      <c r="C60" s="329">
        <f>SUM(C61:C81)</f>
        <v>4881116.3969999989</v>
      </c>
      <c r="D60" s="329"/>
      <c r="E60" s="329">
        <f t="shared" ref="E60:AJ60" ca="1" si="278">(E18/100)*$C18</f>
        <v>4223884.7519946871</v>
      </c>
      <c r="F60" s="329">
        <f t="shared" ca="1" si="278"/>
        <v>4140721.3624008843</v>
      </c>
      <c r="G60" s="329">
        <f t="shared" ca="1" si="278"/>
        <v>4262644.5429210579</v>
      </c>
      <c r="H60" s="329">
        <f t="shared" ca="1" si="278"/>
        <v>4435790.3247709535</v>
      </c>
      <c r="I60" s="329">
        <f t="shared" ca="1" si="278"/>
        <v>4451598.6965945605</v>
      </c>
      <c r="J60" s="329">
        <f t="shared" ca="1" si="278"/>
        <v>4345575.0731072351</v>
      </c>
      <c r="K60" s="329">
        <f t="shared" ca="1" si="278"/>
        <v>4417065.3786333213</v>
      </c>
      <c r="L60" s="329">
        <f t="shared" ca="1" si="278"/>
        <v>4450349.0433617476</v>
      </c>
      <c r="M60" s="329">
        <f t="shared" ca="1" si="278"/>
        <v>4251386.2173295598</v>
      </c>
      <c r="N60" s="329">
        <f t="shared" ca="1" si="278"/>
        <v>4598204.4367901795</v>
      </c>
      <c r="O60" s="329">
        <f t="shared" ca="1" si="278"/>
        <v>4321294.3844477041</v>
      </c>
      <c r="P60" s="329">
        <f t="shared" ca="1" si="278"/>
        <v>4020346.954285108</v>
      </c>
      <c r="Q60" s="329">
        <f t="shared" ca="1" si="278"/>
        <v>4321537.2780151162</v>
      </c>
      <c r="R60" s="329">
        <f t="shared" ca="1" si="278"/>
        <v>4181900.489832045</v>
      </c>
      <c r="S60" s="329">
        <f t="shared" ca="1" si="278"/>
        <v>4620596.4210193604</v>
      </c>
      <c r="T60" s="329">
        <f t="shared" ca="1" si="278"/>
        <v>4468647.9787222045</v>
      </c>
      <c r="U60" s="329">
        <f t="shared" ca="1" si="278"/>
        <v>4604061.4164684024</v>
      </c>
      <c r="V60" s="329">
        <f t="shared" ca="1" si="278"/>
        <v>4566012.780830144</v>
      </c>
      <c r="W60" s="329">
        <f t="shared" ca="1" si="278"/>
        <v>4637749.1887549171</v>
      </c>
      <c r="X60" s="329">
        <f t="shared" ca="1" si="278"/>
        <v>4492437.4889122983</v>
      </c>
      <c r="Y60" s="329">
        <f t="shared" ca="1" si="278"/>
        <v>4480521.5192333879</v>
      </c>
      <c r="Z60" s="329">
        <f t="shared" ca="1" si="278"/>
        <v>4820744.7318884172</v>
      </c>
      <c r="AA60" s="329">
        <f t="shared" ca="1" si="278"/>
        <v>4493827.8088469068</v>
      </c>
      <c r="AB60" s="329">
        <f t="shared" ca="1" si="278"/>
        <v>4292671.624529548</v>
      </c>
      <c r="AC60" s="329">
        <f t="shared" ca="1" si="278"/>
        <v>4445084.5287251985</v>
      </c>
      <c r="AD60" s="329">
        <f t="shared" ca="1" si="278"/>
        <v>4440376.2118790532</v>
      </c>
      <c r="AE60" s="329">
        <f t="shared" ca="1" si="278"/>
        <v>4769880.5905019837</v>
      </c>
      <c r="AF60" s="329">
        <f t="shared" ca="1" si="278"/>
        <v>4607448.6696807761</v>
      </c>
      <c r="AG60" s="329">
        <f t="shared" ca="1" si="278"/>
        <v>4644544.3675276292</v>
      </c>
      <c r="AH60" s="329">
        <f t="shared" ca="1" si="278"/>
        <v>4731293.1749759773</v>
      </c>
      <c r="AI60" s="329">
        <f t="shared" ca="1" si="278"/>
        <v>4719887.1556127518</v>
      </c>
      <c r="AJ60" s="329">
        <f t="shared" ca="1" si="278"/>
        <v>4696763.2788628135</v>
      </c>
      <c r="AK60" s="329">
        <f t="shared" ref="AK60:BP60" ca="1" si="279">(AK18/100)*$C18</f>
        <v>4728898.5670610443</v>
      </c>
      <c r="AL60" s="329">
        <f t="shared" ca="1" si="279"/>
        <v>4968792.3820265736</v>
      </c>
      <c r="AM60" s="329">
        <f t="shared" ca="1" si="279"/>
        <v>4624106.3239372903</v>
      </c>
      <c r="AN60" s="329">
        <f t="shared" ca="1" si="279"/>
        <v>4458929.7286450146</v>
      </c>
      <c r="AO60" s="329">
        <f t="shared" ca="1" si="279"/>
        <v>4527462.8562317621</v>
      </c>
      <c r="AP60" s="329">
        <f t="shared" ca="1" si="279"/>
        <v>4589238.9409055719</v>
      </c>
      <c r="AQ60" s="329">
        <f t="shared" ca="1" si="279"/>
        <v>4711902.6697278302</v>
      </c>
      <c r="AR60" s="329">
        <f t="shared" ca="1" si="279"/>
        <v>4771009.4268249944</v>
      </c>
      <c r="AS60" s="329">
        <f t="shared" ca="1" si="279"/>
        <v>4693583.316813685</v>
      </c>
      <c r="AT60" s="329">
        <f t="shared" ca="1" si="279"/>
        <v>4788169.9420637395</v>
      </c>
      <c r="AU60" s="329">
        <f t="shared" ca="1" si="279"/>
        <v>4643211.9325766405</v>
      </c>
      <c r="AV60" s="329">
        <f t="shared" ca="1" si="279"/>
        <v>4856178.083324207</v>
      </c>
      <c r="AW60" s="329">
        <f t="shared" ca="1" si="279"/>
        <v>4666322.4395192312</v>
      </c>
      <c r="AX60" s="329">
        <f t="shared" ca="1" si="279"/>
        <v>4827222.1662427485</v>
      </c>
      <c r="AY60" s="329">
        <f t="shared" ca="1" si="279"/>
        <v>4770967.937667544</v>
      </c>
      <c r="AZ60" s="329">
        <f t="shared" ca="1" si="279"/>
        <v>4498252.9236467909</v>
      </c>
      <c r="BA60" s="329">
        <f t="shared" ca="1" si="279"/>
        <v>4685918.3884524731</v>
      </c>
      <c r="BB60" s="329">
        <f t="shared" ca="1" si="279"/>
        <v>4636335.3653955478</v>
      </c>
      <c r="BC60" s="329">
        <f t="shared" ca="1" si="279"/>
        <v>5154847.0282144137</v>
      </c>
      <c r="BD60" s="329">
        <f t="shared" ca="1" si="279"/>
        <v>4672377.1980508287</v>
      </c>
      <c r="BE60" s="329">
        <f t="shared" ca="1" si="279"/>
        <v>4940969.5177619504</v>
      </c>
      <c r="BF60" s="329">
        <f t="shared" ca="1" si="279"/>
        <v>4913118.8828492984</v>
      </c>
      <c r="BG60" s="329">
        <f t="shared" ca="1" si="279"/>
        <v>4746185.7788608512</v>
      </c>
      <c r="BH60" s="329">
        <f t="shared" ca="1" si="279"/>
        <v>5024088.7196633425</v>
      </c>
      <c r="BI60" s="329">
        <f t="shared" ca="1" si="279"/>
        <v>4700354.7038926641</v>
      </c>
      <c r="BJ60" s="329">
        <f t="shared" ca="1" si="279"/>
        <v>4961136.8671033392</v>
      </c>
      <c r="BK60" s="329">
        <f t="shared" ca="1" si="279"/>
        <v>4883767.586524467</v>
      </c>
      <c r="BL60" s="329">
        <f t="shared" ca="1" si="279"/>
        <v>4470717.7150810556</v>
      </c>
      <c r="BM60" s="329">
        <f t="shared" ca="1" si="279"/>
        <v>4731672.8733400609</v>
      </c>
      <c r="BN60" s="329">
        <f t="shared" ca="1" si="279"/>
        <v>4620911.9645618834</v>
      </c>
      <c r="BO60" s="329">
        <f t="shared" ca="1" si="279"/>
        <v>4951580.1457023993</v>
      </c>
      <c r="BP60" s="329">
        <f t="shared" ca="1" si="279"/>
        <v>4839660.3396064602</v>
      </c>
      <c r="BQ60" s="329">
        <f t="shared" ref="BQ60:CV60" ca="1" si="280">(BQ18/100)*$C18</f>
        <v>5042520.4273740193</v>
      </c>
      <c r="BR60" s="329">
        <f t="shared" ca="1" si="280"/>
        <v>4995087.6608118163</v>
      </c>
      <c r="BS60" s="329">
        <f t="shared" ca="1" si="280"/>
        <v>4882541.8232959509</v>
      </c>
      <c r="BT60" s="329">
        <f t="shared" ca="1" si="280"/>
        <v>5143337.8001441257</v>
      </c>
      <c r="BU60" s="329">
        <f t="shared" ca="1" si="280"/>
        <v>4841909.6227653408</v>
      </c>
      <c r="BV60" s="329">
        <f t="shared" ca="1" si="280"/>
        <v>5093925.0408336315</v>
      </c>
      <c r="BW60" s="329">
        <f t="shared" ca="1" si="280"/>
        <v>4964252.3567117816</v>
      </c>
      <c r="BX60" s="329">
        <f t="shared" ca="1" si="280"/>
        <v>4465996.6968574058</v>
      </c>
      <c r="BY60" s="329">
        <f t="shared" ca="1" si="280"/>
        <v>4817820.7539312113</v>
      </c>
      <c r="BZ60" s="329">
        <f t="shared" ca="1" si="280"/>
        <v>4723740.2880924363</v>
      </c>
      <c r="CA60" s="329">
        <f t="shared" ca="1" si="280"/>
        <v>5099029.9675550973</v>
      </c>
      <c r="CB60" s="329">
        <f t="shared" ca="1" si="280"/>
        <v>4854752.9493979942</v>
      </c>
      <c r="CC60" s="329">
        <f t="shared" ca="1" si="280"/>
        <v>5080174.3607407007</v>
      </c>
      <c r="CD60" s="329">
        <f t="shared" ca="1" si="280"/>
        <v>4953030.2563890712</v>
      </c>
      <c r="CE60" s="329">
        <f t="shared" ca="1" si="280"/>
        <v>4994333.2572363112</v>
      </c>
      <c r="CF60" s="329">
        <f t="shared" ca="1" si="280"/>
        <v>5068169.4123368124</v>
      </c>
      <c r="CG60" s="329">
        <f t="shared" ca="1" si="280"/>
        <v>4836781.79412397</v>
      </c>
      <c r="CH60" s="329">
        <f t="shared" ca="1" si="280"/>
        <v>4986606.1947283419</v>
      </c>
      <c r="CI60" s="329">
        <f t="shared" ca="1" si="280"/>
        <v>4766509.5894645248</v>
      </c>
      <c r="CJ60" s="329">
        <f t="shared" ca="1" si="280"/>
        <v>4366217.8479983741</v>
      </c>
      <c r="CK60" s="329">
        <f t="shared" ca="1" si="280"/>
        <v>4779439.587357359</v>
      </c>
      <c r="CL60" s="329">
        <f t="shared" ca="1" si="280"/>
        <v>4676315.1395910969</v>
      </c>
      <c r="CM60" s="329">
        <f t="shared" ca="1" si="280"/>
        <v>4819398.668064829</v>
      </c>
      <c r="CN60" s="329">
        <f t="shared" ca="1" si="280"/>
        <v>3299492.7131015821</v>
      </c>
      <c r="CO60" s="329">
        <f t="shared" ca="1" si="280"/>
        <v>3374579.2665373143</v>
      </c>
      <c r="CP60" s="329">
        <f t="shared" ca="1" si="280"/>
        <v>4323737.95459715</v>
      </c>
      <c r="CQ60" s="329">
        <f t="shared" ca="1" si="280"/>
        <v>4577550.7691752855</v>
      </c>
      <c r="CR60" s="329">
        <f t="shared" ca="1" si="280"/>
        <v>4680784.1738416404</v>
      </c>
      <c r="CS60" s="329">
        <f t="shared" ca="1" si="280"/>
        <v>4791909.9378262134</v>
      </c>
      <c r="CT60" s="329">
        <f t="shared" ca="1" si="280"/>
        <v>5004304.0080552818</v>
      </c>
      <c r="CU60" s="329">
        <f t="shared" ca="1" si="280"/>
        <v>4782003.9474972514</v>
      </c>
      <c r="CV60" s="329">
        <f t="shared" ca="1" si="280"/>
        <v>4628143.9253689442</v>
      </c>
      <c r="CW60" s="329">
        <f t="shared" ref="CW60:EE60" ca="1" si="281">(CW18/100)*$C18</f>
        <v>4741652.9264051756</v>
      </c>
      <c r="CX60" s="329">
        <f t="shared" ca="1" si="281"/>
        <v>4537537.7948560519</v>
      </c>
      <c r="CY60" s="329">
        <f t="shared" ca="1" si="281"/>
        <v>5239713.6269147275</v>
      </c>
      <c r="CZ60" s="329">
        <f t="shared" ca="1" si="281"/>
        <v>4882068.434104031</v>
      </c>
      <c r="DA60" s="329">
        <f t="shared" ca="1" si="281"/>
        <v>4861148.6269807331</v>
      </c>
      <c r="DB60" s="329">
        <f t="shared" ca="1" si="281"/>
        <v>4949499.1777287619</v>
      </c>
      <c r="DC60" s="329">
        <f t="shared" ca="1" si="281"/>
        <v>4908711.7700362206</v>
      </c>
      <c r="DD60" s="329">
        <f t="shared" ca="1" si="281"/>
        <v>4940871.8478529071</v>
      </c>
      <c r="DE60" s="329">
        <f t="shared" ca="1" si="281"/>
        <v>4725240.1924434621</v>
      </c>
      <c r="DF60" s="329">
        <f t="shared" ca="1" si="281"/>
        <v>4964763.6905896701</v>
      </c>
      <c r="DG60" s="329">
        <f t="shared" ca="1" si="281"/>
        <v>4908245.1134657674</v>
      </c>
      <c r="DH60" s="329">
        <f t="shared" ca="1" si="281"/>
        <v>4787795.9025926627</v>
      </c>
      <c r="DI60" s="329">
        <f t="shared" ca="1" si="281"/>
        <v>4905233.0658134148</v>
      </c>
      <c r="DJ60" s="329">
        <f t="shared" ca="1" si="281"/>
        <v>4856556.2182764709</v>
      </c>
      <c r="DK60" s="329">
        <f t="shared" ca="1" si="281"/>
        <v>5404723.0373955769</v>
      </c>
      <c r="DL60" s="329">
        <f t="shared" ca="1" si="281"/>
        <v>5067211.2098757662</v>
      </c>
      <c r="DM60" s="329">
        <f t="shared" ca="1" si="281"/>
        <v>5184927.2174138501</v>
      </c>
      <c r="DN60" s="329">
        <f t="shared" ca="1" si="281"/>
        <v>5159827.4884788003</v>
      </c>
      <c r="DO60" s="329">
        <f t="shared" ca="1" si="281"/>
        <v>5124497.9293119423</v>
      </c>
      <c r="DP60" s="329">
        <f t="shared" ca="1" si="281"/>
        <v>5381552.486907905</v>
      </c>
      <c r="DQ60" s="329">
        <f t="shared" ca="1" si="281"/>
        <v>5131038.729909312</v>
      </c>
      <c r="DR60" s="329">
        <f t="shared" ca="1" si="281"/>
        <v>5284091.4599210266</v>
      </c>
      <c r="DS60" s="329">
        <f t="shared" ca="1" si="281"/>
        <v>5226398.5620936062</v>
      </c>
      <c r="DT60" s="329">
        <f t="shared" ca="1" si="281"/>
        <v>5000999.9472435731</v>
      </c>
      <c r="DU60" s="329">
        <f t="shared" ca="1" si="281"/>
        <v>5104855.7709278772</v>
      </c>
      <c r="DV60" s="329">
        <f t="shared" ca="1" si="281"/>
        <v>4996581.5535847722</v>
      </c>
      <c r="DW60" s="329">
        <f t="shared" ca="1" si="281"/>
        <v>5513850.6115468293</v>
      </c>
      <c r="DX60" s="329">
        <f t="shared" ca="1" si="281"/>
        <v>5125477.6155284559</v>
      </c>
      <c r="DY60" s="329">
        <f t="shared" ca="1" si="281"/>
        <v>5337500.2671433231</v>
      </c>
      <c r="DZ60" s="329">
        <f t="shared" ca="1" si="281"/>
        <v>5291114.9007828385</v>
      </c>
      <c r="EA60" s="329">
        <f t="shared" ca="1" si="281"/>
        <v>5191383.953408747</v>
      </c>
      <c r="EB60" s="329">
        <f t="shared" ca="1" si="281"/>
        <v>5381457.9293695157</v>
      </c>
      <c r="EC60" s="329">
        <f t="shared" ca="1" si="281"/>
        <v>5204658.7738449592</v>
      </c>
      <c r="ED60" s="329">
        <f t="shared" ca="1" si="281"/>
        <v>5373701.7110259011</v>
      </c>
      <c r="EE60" s="329">
        <f t="shared" ca="1" si="281"/>
        <v>5237318.2791933883</v>
      </c>
      <c r="EF60" s="329">
        <f t="shared" ref="EF60:EQ60" ca="1" si="282">(EF18/100)*$C18</f>
        <v>4843700.9624638064</v>
      </c>
      <c r="EG60" s="329">
        <f t="shared" ca="1" si="282"/>
        <v>5115222.4210682902</v>
      </c>
      <c r="EH60" s="329">
        <f t="shared" ca="1" si="282"/>
        <v>5081848.8627521209</v>
      </c>
      <c r="EI60" s="329">
        <f t="shared" ca="1" si="282"/>
        <v>5233924.8718694625</v>
      </c>
      <c r="EJ60" s="329">
        <f t="shared" ca="1" si="282"/>
        <v>5327169.3705947762</v>
      </c>
      <c r="EK60" s="329">
        <f t="shared" ca="1" si="282"/>
        <v>5269504.78638101</v>
      </c>
      <c r="EL60" s="329">
        <f t="shared" ca="1" si="282"/>
        <v>5237803.1307499912</v>
      </c>
      <c r="EM60" s="329">
        <f t="shared" ca="1" si="282"/>
        <v>5272409.4334284225</v>
      </c>
      <c r="EN60" s="329">
        <f t="shared" ca="1" si="282"/>
        <v>5367326.8840690227</v>
      </c>
      <c r="EO60" s="329">
        <f t="shared" ca="1" si="282"/>
        <v>5224444.7407736545</v>
      </c>
      <c r="EP60" s="329">
        <f t="shared" ca="1" si="282"/>
        <v>5428117.1305380519</v>
      </c>
      <c r="EQ60" s="329">
        <f t="shared" ca="1" si="282"/>
        <v>5214882.7859471003</v>
      </c>
      <c r="ER60" s="329">
        <f t="shared" ref="ER60:FB60" ca="1" si="283">(ER18/100)*$C18</f>
        <v>4795076.6866493281</v>
      </c>
      <c r="ES60" s="329">
        <f t="shared" ca="1" si="283"/>
        <v>5068380.415550028</v>
      </c>
      <c r="ET60" s="329">
        <f t="shared" ca="1" si="283"/>
        <v>5081169.7875716053</v>
      </c>
      <c r="EU60" s="329">
        <f t="shared" ca="1" si="283"/>
        <v>5413170.5021201102</v>
      </c>
      <c r="EV60" s="329">
        <f t="shared" ca="1" si="283"/>
        <v>5203567.7645974178</v>
      </c>
      <c r="EW60" s="329">
        <f t="shared" ca="1" si="283"/>
        <v>5299490.1404334456</v>
      </c>
      <c r="EX60" s="329">
        <f t="shared" ca="1" si="283"/>
        <v>5276434.7122035101</v>
      </c>
      <c r="EY60" s="329">
        <f t="shared" ca="1" si="283"/>
        <v>5186072.6606957205</v>
      </c>
      <c r="EZ60" s="329">
        <f t="shared" ca="1" si="283"/>
        <v>5202193.4358493099</v>
      </c>
      <c r="FA60" s="329">
        <f t="shared" ca="1" si="283"/>
        <v>5186249.4800938647</v>
      </c>
      <c r="FB60" s="329">
        <f t="shared" ca="1" si="283"/>
        <v>5364362.0409074752</v>
      </c>
      <c r="FC60" s="329">
        <f t="shared" ref="FC60:FD60" ca="1" si="284">(FC18/100)*$C18</f>
        <v>5106614.7036743108</v>
      </c>
      <c r="FD60" s="329">
        <f t="shared" ca="1" si="284"/>
        <v>4858578.0823150529</v>
      </c>
      <c r="FE60" s="329">
        <f t="shared" ref="FE60:FG60" ca="1" si="285">(FE18/100)*$C18</f>
        <v>0</v>
      </c>
      <c r="FF60" s="329">
        <f t="shared" ca="1" si="285"/>
        <v>0</v>
      </c>
      <c r="FG60" s="329">
        <f t="shared" ca="1" si="285"/>
        <v>0</v>
      </c>
      <c r="FH60" s="329">
        <f t="shared" ref="FH60:FP60" ca="1" si="286">(FH18/100)*$C18</f>
        <v>0</v>
      </c>
      <c r="FI60" s="329">
        <f t="shared" ca="1" si="286"/>
        <v>0</v>
      </c>
      <c r="FJ60" s="329">
        <f t="shared" ca="1" si="286"/>
        <v>0</v>
      </c>
      <c r="FK60" s="329">
        <f t="shared" ca="1" si="286"/>
        <v>0</v>
      </c>
      <c r="FL60" s="329">
        <f t="shared" ca="1" si="286"/>
        <v>0</v>
      </c>
      <c r="FM60" s="329">
        <f t="shared" ca="1" si="286"/>
        <v>0</v>
      </c>
      <c r="FN60" s="329">
        <f t="shared" ca="1" si="286"/>
        <v>0</v>
      </c>
      <c r="FO60" s="329">
        <f t="shared" ca="1" si="286"/>
        <v>0</v>
      </c>
      <c r="FP60" s="329">
        <f t="shared" ca="1" si="286"/>
        <v>0</v>
      </c>
    </row>
    <row r="61" spans="2:172" x14ac:dyDescent="0.2">
      <c r="B61" s="325" t="s">
        <v>13</v>
      </c>
      <c r="C61" s="330">
        <f>Ponderadores!B18</f>
        <v>911713.76699999999</v>
      </c>
      <c r="D61" s="330"/>
      <c r="E61" s="330">
        <f t="shared" ref="E61:AJ61" ca="1" si="287">(E19/100)*$C19</f>
        <v>844202.20928228309</v>
      </c>
      <c r="F61" s="330">
        <f t="shared" ca="1" si="287"/>
        <v>823081.1707788998</v>
      </c>
      <c r="G61" s="330">
        <f t="shared" ca="1" si="287"/>
        <v>842909.55124091543</v>
      </c>
      <c r="H61" s="330">
        <f t="shared" ca="1" si="287"/>
        <v>841696.2746448227</v>
      </c>
      <c r="I61" s="330">
        <f t="shared" ca="1" si="287"/>
        <v>823911.18446755293</v>
      </c>
      <c r="J61" s="330">
        <f t="shared" ca="1" si="287"/>
        <v>775114.25038949156</v>
      </c>
      <c r="K61" s="330">
        <f t="shared" ca="1" si="287"/>
        <v>794782.1366256309</v>
      </c>
      <c r="L61" s="330">
        <f t="shared" ca="1" si="287"/>
        <v>808006.57968992903</v>
      </c>
      <c r="M61" s="330">
        <f t="shared" ca="1" si="287"/>
        <v>763874.16003666795</v>
      </c>
      <c r="N61" s="330">
        <f t="shared" ca="1" si="287"/>
        <v>810248.60789440409</v>
      </c>
      <c r="O61" s="330">
        <f t="shared" ca="1" si="287"/>
        <v>829267.98151481641</v>
      </c>
      <c r="P61" s="330">
        <f t="shared" ca="1" si="287"/>
        <v>853052.87067443784</v>
      </c>
      <c r="Q61" s="330">
        <f t="shared" ca="1" si="287"/>
        <v>859142.68483000016</v>
      </c>
      <c r="R61" s="330">
        <f t="shared" ca="1" si="287"/>
        <v>826239.58028906269</v>
      </c>
      <c r="S61" s="330">
        <f t="shared" ca="1" si="287"/>
        <v>869764.79502967035</v>
      </c>
      <c r="T61" s="330">
        <f t="shared" ca="1" si="287"/>
        <v>844064.6734760073</v>
      </c>
      <c r="U61" s="330">
        <f t="shared" ca="1" si="287"/>
        <v>839323.65197321901</v>
      </c>
      <c r="V61" s="330">
        <f t="shared" ca="1" si="287"/>
        <v>795813.45423326432</v>
      </c>
      <c r="W61" s="330">
        <f t="shared" ca="1" si="287"/>
        <v>810515.29897201282</v>
      </c>
      <c r="X61" s="330">
        <f t="shared" ca="1" si="287"/>
        <v>794937.64598901919</v>
      </c>
      <c r="Y61" s="330">
        <f t="shared" ca="1" si="287"/>
        <v>778636.74732131138</v>
      </c>
      <c r="Z61" s="330">
        <f t="shared" ca="1" si="287"/>
        <v>802400.73685962753</v>
      </c>
      <c r="AA61" s="330">
        <f t="shared" ca="1" si="287"/>
        <v>820741.32342949894</v>
      </c>
      <c r="AB61" s="330">
        <f t="shared" ca="1" si="287"/>
        <v>872630.21672243509</v>
      </c>
      <c r="AC61" s="330">
        <f t="shared" ca="1" si="287"/>
        <v>875523.55527855863</v>
      </c>
      <c r="AD61" s="330">
        <f t="shared" ca="1" si="287"/>
        <v>860427.29616953793</v>
      </c>
      <c r="AE61" s="330">
        <f t="shared" ca="1" si="287"/>
        <v>886672.27848420828</v>
      </c>
      <c r="AF61" s="330">
        <f t="shared" ca="1" si="287"/>
        <v>855894.66424916638</v>
      </c>
      <c r="AG61" s="330">
        <f t="shared" ca="1" si="287"/>
        <v>853338.33863109979</v>
      </c>
      <c r="AH61" s="330">
        <f t="shared" ca="1" si="287"/>
        <v>826715.16993791482</v>
      </c>
      <c r="AI61" s="330">
        <f t="shared" ca="1" si="287"/>
        <v>829486.987010282</v>
      </c>
      <c r="AJ61" s="330">
        <f t="shared" ca="1" si="287"/>
        <v>807181.72972194734</v>
      </c>
      <c r="AK61" s="330">
        <f t="shared" ref="AK61:BP61" ca="1" si="288">(AK19/100)*$C19</f>
        <v>804849.48706824856</v>
      </c>
      <c r="AL61" s="330">
        <f t="shared" ca="1" si="288"/>
        <v>836566.7236443474</v>
      </c>
      <c r="AM61" s="330">
        <f t="shared" ca="1" si="288"/>
        <v>833221.50256196456</v>
      </c>
      <c r="AN61" s="330">
        <f t="shared" ca="1" si="288"/>
        <v>878446.70411054685</v>
      </c>
      <c r="AO61" s="330">
        <f t="shared" ca="1" si="288"/>
        <v>875562.40822148963</v>
      </c>
      <c r="AP61" s="330">
        <f t="shared" ca="1" si="288"/>
        <v>877765.49376401701</v>
      </c>
      <c r="AQ61" s="330">
        <f t="shared" ca="1" si="288"/>
        <v>894619.90705855063</v>
      </c>
      <c r="AR61" s="330">
        <f t="shared" ca="1" si="288"/>
        <v>904033.78408307966</v>
      </c>
      <c r="AS61" s="330">
        <f t="shared" ca="1" si="288"/>
        <v>877272.21012049133</v>
      </c>
      <c r="AT61" s="330">
        <f t="shared" ca="1" si="288"/>
        <v>841630.9352180569</v>
      </c>
      <c r="AU61" s="330">
        <f t="shared" ca="1" si="288"/>
        <v>840604.46572952205</v>
      </c>
      <c r="AV61" s="330">
        <f t="shared" ca="1" si="288"/>
        <v>851127.57989946206</v>
      </c>
      <c r="AW61" s="330">
        <f t="shared" ca="1" si="288"/>
        <v>813975.84257470409</v>
      </c>
      <c r="AX61" s="330">
        <f t="shared" ca="1" si="288"/>
        <v>839386.12583255908</v>
      </c>
      <c r="AY61" s="330">
        <f t="shared" ca="1" si="288"/>
        <v>885135.02897508023</v>
      </c>
      <c r="AZ61" s="330">
        <f t="shared" ca="1" si="288"/>
        <v>924082.17908797774</v>
      </c>
      <c r="BA61" s="330">
        <f t="shared" ca="1" si="288"/>
        <v>920883.83796809218</v>
      </c>
      <c r="BB61" s="330">
        <f t="shared" ca="1" si="288"/>
        <v>882921.27577792434</v>
      </c>
      <c r="BC61" s="330">
        <f t="shared" ca="1" si="288"/>
        <v>945748.78117701248</v>
      </c>
      <c r="BD61" s="330">
        <f t="shared" ca="1" si="288"/>
        <v>877008.24729162734</v>
      </c>
      <c r="BE61" s="330">
        <f t="shared" ca="1" si="288"/>
        <v>893233.5318539259</v>
      </c>
      <c r="BF61" s="330">
        <f t="shared" ca="1" si="288"/>
        <v>856538.49732349382</v>
      </c>
      <c r="BG61" s="330">
        <f t="shared" ca="1" si="288"/>
        <v>850331.52827253041</v>
      </c>
      <c r="BH61" s="330">
        <f t="shared" ca="1" si="288"/>
        <v>878801.15746468038</v>
      </c>
      <c r="BI61" s="330">
        <f t="shared" ca="1" si="288"/>
        <v>836158.24730909232</v>
      </c>
      <c r="BJ61" s="330">
        <f t="shared" ca="1" si="288"/>
        <v>870280.11247554468</v>
      </c>
      <c r="BK61" s="330">
        <f t="shared" ca="1" si="288"/>
        <v>904118.20718331647</v>
      </c>
      <c r="BL61" s="330">
        <f t="shared" ca="1" si="288"/>
        <v>935586.84421923931</v>
      </c>
      <c r="BM61" s="330">
        <f t="shared" ca="1" si="288"/>
        <v>947256.23099436099</v>
      </c>
      <c r="BN61" s="330">
        <f t="shared" ca="1" si="288"/>
        <v>904348.7501174612</v>
      </c>
      <c r="BO61" s="330">
        <f t="shared" ca="1" si="288"/>
        <v>945843.49463281094</v>
      </c>
      <c r="BP61" s="330">
        <f t="shared" ca="1" si="288"/>
        <v>928041.81931359088</v>
      </c>
      <c r="BQ61" s="330">
        <f t="shared" ref="BQ61:CV61" ca="1" si="289">(BQ19/100)*$C19</f>
        <v>926008.9783635831</v>
      </c>
      <c r="BR61" s="330">
        <f t="shared" ca="1" si="289"/>
        <v>890845.54084000504</v>
      </c>
      <c r="BS61" s="330">
        <f t="shared" ca="1" si="289"/>
        <v>881589.9207258547</v>
      </c>
      <c r="BT61" s="330">
        <f t="shared" ca="1" si="289"/>
        <v>907368.43509338202</v>
      </c>
      <c r="BU61" s="330">
        <f t="shared" ca="1" si="289"/>
        <v>859062.96278760768</v>
      </c>
      <c r="BV61" s="330">
        <f t="shared" ca="1" si="289"/>
        <v>893506.38932127354</v>
      </c>
      <c r="BW61" s="330">
        <f t="shared" ca="1" si="289"/>
        <v>910257.94582837191</v>
      </c>
      <c r="BX61" s="330">
        <f t="shared" ca="1" si="289"/>
        <v>946434.7359826091</v>
      </c>
      <c r="BY61" s="330">
        <f t="shared" ca="1" si="289"/>
        <v>963158.69829552679</v>
      </c>
      <c r="BZ61" s="330">
        <f t="shared" ca="1" si="289"/>
        <v>934701.56033870706</v>
      </c>
      <c r="CA61" s="330">
        <f t="shared" ca="1" si="289"/>
        <v>966851.8285983213</v>
      </c>
      <c r="CB61" s="330">
        <f t="shared" ca="1" si="289"/>
        <v>934808.65907046187</v>
      </c>
      <c r="CC61" s="330">
        <f t="shared" ca="1" si="289"/>
        <v>965260.14793017111</v>
      </c>
      <c r="CD61" s="330">
        <f t="shared" ca="1" si="289"/>
        <v>900392.19303247076</v>
      </c>
      <c r="CE61" s="330">
        <f t="shared" ca="1" si="289"/>
        <v>911326.04240698868</v>
      </c>
      <c r="CF61" s="330">
        <f t="shared" ca="1" si="289"/>
        <v>919453.66613195429</v>
      </c>
      <c r="CG61" s="330">
        <f t="shared" ca="1" si="289"/>
        <v>875980.31513522577</v>
      </c>
      <c r="CH61" s="330">
        <f t="shared" ca="1" si="289"/>
        <v>917953.90259592573</v>
      </c>
      <c r="CI61" s="330">
        <f t="shared" ca="1" si="289"/>
        <v>934801.55156327528</v>
      </c>
      <c r="CJ61" s="330">
        <f t="shared" ca="1" si="289"/>
        <v>955796.43063844333</v>
      </c>
      <c r="CK61" s="330">
        <f t="shared" ca="1" si="289"/>
        <v>978215.26765334106</v>
      </c>
      <c r="CL61" s="330">
        <f t="shared" ca="1" si="289"/>
        <v>955254.75784964231</v>
      </c>
      <c r="CM61" s="330">
        <f t="shared" ca="1" si="289"/>
        <v>1002168.416867185</v>
      </c>
      <c r="CN61" s="330">
        <f t="shared" ca="1" si="289"/>
        <v>949019.21018429345</v>
      </c>
      <c r="CO61" s="330">
        <f t="shared" ca="1" si="289"/>
        <v>936174.32473971974</v>
      </c>
      <c r="CP61" s="330">
        <f t="shared" ca="1" si="289"/>
        <v>910446.77710004232</v>
      </c>
      <c r="CQ61" s="330">
        <f t="shared" ca="1" si="289"/>
        <v>915416.88581545604</v>
      </c>
      <c r="CR61" s="330">
        <f t="shared" ca="1" si="289"/>
        <v>899883.744148192</v>
      </c>
      <c r="CS61" s="330">
        <f t="shared" ca="1" si="289"/>
        <v>891159.5713028938</v>
      </c>
      <c r="CT61" s="330">
        <f t="shared" ca="1" si="289"/>
        <v>920717.53419998055</v>
      </c>
      <c r="CU61" s="330">
        <f t="shared" ca="1" si="289"/>
        <v>928818.48440759024</v>
      </c>
      <c r="CV61" s="330">
        <f t="shared" ca="1" si="289"/>
        <v>992575.91335856344</v>
      </c>
      <c r="CW61" s="330">
        <f t="shared" ref="CW61:EE61" ca="1" si="290">(CW19/100)*$C19</f>
        <v>980984.81624692213</v>
      </c>
      <c r="CX61" s="330">
        <f t="shared" ca="1" si="290"/>
        <v>951716.49492151686</v>
      </c>
      <c r="CY61" s="330">
        <f t="shared" ca="1" si="290"/>
        <v>1007848.8692164941</v>
      </c>
      <c r="CZ61" s="330">
        <f t="shared" ca="1" si="290"/>
        <v>975101.63459074183</v>
      </c>
      <c r="DA61" s="330">
        <f t="shared" ca="1" si="290"/>
        <v>954118.8073367785</v>
      </c>
      <c r="DB61" s="330">
        <f t="shared" ca="1" si="290"/>
        <v>943387.76519148389</v>
      </c>
      <c r="DC61" s="330">
        <f t="shared" ca="1" si="290"/>
        <v>952495.30985663657</v>
      </c>
      <c r="DD61" s="330">
        <f t="shared" ca="1" si="290"/>
        <v>943301.22788354754</v>
      </c>
      <c r="DE61" s="330">
        <f t="shared" ca="1" si="290"/>
        <v>918375.99263750284</v>
      </c>
      <c r="DF61" s="330">
        <f t="shared" ca="1" si="290"/>
        <v>938318.73897407029</v>
      </c>
      <c r="DG61" s="330">
        <f t="shared" ca="1" si="290"/>
        <v>972121.27894825279</v>
      </c>
      <c r="DH61" s="330">
        <f t="shared" ca="1" si="290"/>
        <v>1023043.883515113</v>
      </c>
      <c r="DI61" s="330">
        <f t="shared" ca="1" si="290"/>
        <v>999618.14589465957</v>
      </c>
      <c r="DJ61" s="330">
        <f t="shared" ca="1" si="290"/>
        <v>985430.0039056479</v>
      </c>
      <c r="DK61" s="330">
        <f t="shared" ca="1" si="290"/>
        <v>1036743.0964790643</v>
      </c>
      <c r="DL61" s="330">
        <f t="shared" ca="1" si="290"/>
        <v>1006924.2844179131</v>
      </c>
      <c r="DM61" s="330">
        <f t="shared" ca="1" si="290"/>
        <v>1004251.68946935</v>
      </c>
      <c r="DN61" s="330">
        <f t="shared" ca="1" si="290"/>
        <v>979696.30836947216</v>
      </c>
      <c r="DO61" s="330">
        <f t="shared" ca="1" si="290"/>
        <v>969210.2398559096</v>
      </c>
      <c r="DP61" s="330">
        <f t="shared" ca="1" si="290"/>
        <v>975090.85495395819</v>
      </c>
      <c r="DQ61" s="330">
        <f t="shared" ca="1" si="290"/>
        <v>950959.44587071473</v>
      </c>
      <c r="DR61" s="330">
        <f t="shared" ca="1" si="290"/>
        <v>968456.01427414978</v>
      </c>
      <c r="DS61" s="330">
        <f t="shared" ca="1" si="290"/>
        <v>998856.8037797471</v>
      </c>
      <c r="DT61" s="330">
        <f t="shared" ca="1" si="290"/>
        <v>1029740.1516703422</v>
      </c>
      <c r="DU61" s="330">
        <f t="shared" ca="1" si="290"/>
        <v>1017159.6255662433</v>
      </c>
      <c r="DV61" s="330">
        <f t="shared" ca="1" si="290"/>
        <v>996623.15272319817</v>
      </c>
      <c r="DW61" s="330">
        <f t="shared" ca="1" si="290"/>
        <v>1031539.441804819</v>
      </c>
      <c r="DX61" s="330">
        <f t="shared" ca="1" si="290"/>
        <v>993178.10666542908</v>
      </c>
      <c r="DY61" s="330">
        <f t="shared" ca="1" si="290"/>
        <v>983699.88215233071</v>
      </c>
      <c r="DZ61" s="330">
        <f t="shared" ca="1" si="290"/>
        <v>972565.10391690652</v>
      </c>
      <c r="EA61" s="330">
        <f t="shared" ca="1" si="290"/>
        <v>965530.58561527461</v>
      </c>
      <c r="EB61" s="330">
        <f t="shared" ca="1" si="290"/>
        <v>975119.64788216364</v>
      </c>
      <c r="EC61" s="330">
        <f t="shared" ca="1" si="290"/>
        <v>947806.6883650301</v>
      </c>
      <c r="ED61" s="330">
        <f t="shared" ca="1" si="290"/>
        <v>967542.49169894622</v>
      </c>
      <c r="EE61" s="330">
        <f t="shared" ca="1" si="290"/>
        <v>995464.88889022055</v>
      </c>
      <c r="EF61" s="330">
        <f t="shared" ref="EF61:EQ61" ca="1" si="291">(EF19/100)*$C19</f>
        <v>1017953.9277056273</v>
      </c>
      <c r="EG61" s="330">
        <f t="shared" ca="1" si="291"/>
        <v>1012294.3821683102</v>
      </c>
      <c r="EH61" s="330">
        <f t="shared" ca="1" si="291"/>
        <v>995485.70228619641</v>
      </c>
      <c r="EI61" s="330">
        <f t="shared" ca="1" si="291"/>
        <v>1003811.1287623756</v>
      </c>
      <c r="EJ61" s="330">
        <f t="shared" ca="1" si="291"/>
        <v>1011917.5078790165</v>
      </c>
      <c r="EK61" s="330">
        <f t="shared" ca="1" si="291"/>
        <v>988828.8640774833</v>
      </c>
      <c r="EL61" s="330">
        <f t="shared" ca="1" si="291"/>
        <v>951269.63164850022</v>
      </c>
      <c r="EM61" s="330">
        <f t="shared" ca="1" si="291"/>
        <v>976862.62637230183</v>
      </c>
      <c r="EN61" s="330">
        <f t="shared" ca="1" si="291"/>
        <v>978656.60842079099</v>
      </c>
      <c r="EO61" s="330">
        <f t="shared" ca="1" si="291"/>
        <v>941279.07130261685</v>
      </c>
      <c r="EP61" s="330">
        <f t="shared" ca="1" si="291"/>
        <v>971987.56075009285</v>
      </c>
      <c r="EQ61" s="330">
        <f t="shared" ca="1" si="291"/>
        <v>996541.60917151766</v>
      </c>
      <c r="ER61" s="330">
        <f t="shared" ref="ER61:FB61" ca="1" si="292">(ER19/100)*$C19</f>
        <v>1009601.4181757387</v>
      </c>
      <c r="ES61" s="330">
        <f t="shared" ca="1" si="292"/>
        <v>1014080.0768407692</v>
      </c>
      <c r="ET61" s="330">
        <f t="shared" ca="1" si="292"/>
        <v>992582.5114347419</v>
      </c>
      <c r="EU61" s="330">
        <f t="shared" ca="1" si="292"/>
        <v>1021235.5534313889</v>
      </c>
      <c r="EV61" s="330">
        <f t="shared" ca="1" si="292"/>
        <v>1004621.4405088953</v>
      </c>
      <c r="EW61" s="330">
        <f t="shared" ca="1" si="292"/>
        <v>998041.49943028949</v>
      </c>
      <c r="EX61" s="330">
        <f t="shared" ca="1" si="292"/>
        <v>961688.76176986902</v>
      </c>
      <c r="EY61" s="330">
        <f t="shared" ca="1" si="292"/>
        <v>984238.60781999794</v>
      </c>
      <c r="EZ61" s="330">
        <f t="shared" ca="1" si="292"/>
        <v>987559.82662339648</v>
      </c>
      <c r="FA61" s="330">
        <f t="shared" ca="1" si="292"/>
        <v>964402.39583063021</v>
      </c>
      <c r="FB61" s="330">
        <f t="shared" ca="1" si="292"/>
        <v>990204.79268980515</v>
      </c>
      <c r="FC61" s="330">
        <f t="shared" ref="FC61:FD61" ca="1" si="293">(FC19/100)*$C19</f>
        <v>993759.3528042048</v>
      </c>
      <c r="FD61" s="330">
        <f t="shared" ca="1" si="293"/>
        <v>1015750.9752824272</v>
      </c>
      <c r="FE61" s="330">
        <f t="shared" ref="FE61:FG61" ca="1" si="294">(FE19/100)*$C19</f>
        <v>0</v>
      </c>
      <c r="FF61" s="330">
        <f t="shared" ca="1" si="294"/>
        <v>0</v>
      </c>
      <c r="FG61" s="330">
        <f t="shared" ca="1" si="294"/>
        <v>0</v>
      </c>
      <c r="FH61" s="330">
        <f t="shared" ref="FH61:FP61" ca="1" si="295">(FH19/100)*$C19</f>
        <v>0</v>
      </c>
      <c r="FI61" s="330">
        <f t="shared" ca="1" si="295"/>
        <v>0</v>
      </c>
      <c r="FJ61" s="330">
        <f t="shared" ca="1" si="295"/>
        <v>0</v>
      </c>
      <c r="FK61" s="330">
        <f t="shared" ca="1" si="295"/>
        <v>0</v>
      </c>
      <c r="FL61" s="330">
        <f t="shared" ca="1" si="295"/>
        <v>0</v>
      </c>
      <c r="FM61" s="330">
        <f t="shared" ca="1" si="295"/>
        <v>0</v>
      </c>
      <c r="FN61" s="330">
        <f t="shared" ca="1" si="295"/>
        <v>0</v>
      </c>
      <c r="FO61" s="330">
        <f t="shared" ca="1" si="295"/>
        <v>0</v>
      </c>
      <c r="FP61" s="330">
        <f t="shared" ca="1" si="295"/>
        <v>0</v>
      </c>
    </row>
    <row r="62" spans="2:172" x14ac:dyDescent="0.2">
      <c r="B62" s="325" t="s">
        <v>14</v>
      </c>
      <c r="C62" s="330">
        <f>Ponderadores!B19</f>
        <v>240174.372</v>
      </c>
      <c r="D62" s="330"/>
      <c r="E62" s="330">
        <f t="shared" ref="E62:AJ62" ca="1" si="296">(E20/100)*$C20</f>
        <v>179170.05011784716</v>
      </c>
      <c r="F62" s="330">
        <f t="shared" ca="1" si="296"/>
        <v>174003.91943693173</v>
      </c>
      <c r="G62" s="330">
        <f t="shared" ca="1" si="296"/>
        <v>192253.49657294026</v>
      </c>
      <c r="H62" s="330">
        <f t="shared" ca="1" si="296"/>
        <v>205132.78695548957</v>
      </c>
      <c r="I62" s="330">
        <f t="shared" ca="1" si="296"/>
        <v>210844.93882775994</v>
      </c>
      <c r="J62" s="330">
        <f t="shared" ca="1" si="296"/>
        <v>201679.32066635185</v>
      </c>
      <c r="K62" s="330">
        <f t="shared" ca="1" si="296"/>
        <v>208738.01472023447</v>
      </c>
      <c r="L62" s="330">
        <f t="shared" ca="1" si="296"/>
        <v>215498.12006055031</v>
      </c>
      <c r="M62" s="330">
        <f t="shared" ca="1" si="296"/>
        <v>185422.13978366874</v>
      </c>
      <c r="N62" s="330">
        <f t="shared" ca="1" si="296"/>
        <v>206489.29463083463</v>
      </c>
      <c r="O62" s="330">
        <f t="shared" ca="1" si="296"/>
        <v>198802.35705185201</v>
      </c>
      <c r="P62" s="330">
        <f t="shared" ca="1" si="296"/>
        <v>182632.66917538075</v>
      </c>
      <c r="Q62" s="330">
        <f t="shared" ca="1" si="296"/>
        <v>174924.95324684869</v>
      </c>
      <c r="R62" s="330">
        <f t="shared" ca="1" si="296"/>
        <v>169510.57738946759</v>
      </c>
      <c r="S62" s="330">
        <f t="shared" ca="1" si="296"/>
        <v>201362.19695772143</v>
      </c>
      <c r="T62" s="330">
        <f t="shared" ca="1" si="296"/>
        <v>209935.55799928977</v>
      </c>
      <c r="U62" s="330">
        <f t="shared" ca="1" si="296"/>
        <v>220967.75459977824</v>
      </c>
      <c r="V62" s="330">
        <f t="shared" ca="1" si="296"/>
        <v>211853.47797251955</v>
      </c>
      <c r="W62" s="330">
        <f t="shared" ca="1" si="296"/>
        <v>218168.58175288665</v>
      </c>
      <c r="X62" s="330">
        <f t="shared" ca="1" si="296"/>
        <v>216756.22474614994</v>
      </c>
      <c r="Y62" s="330">
        <f t="shared" ca="1" si="296"/>
        <v>199763.25770263275</v>
      </c>
      <c r="Z62" s="330">
        <f t="shared" ca="1" si="296"/>
        <v>208157.22955521216</v>
      </c>
      <c r="AA62" s="330">
        <f t="shared" ca="1" si="296"/>
        <v>195960.09174662569</v>
      </c>
      <c r="AB62" s="330">
        <f t="shared" ca="1" si="296"/>
        <v>201746.06033093052</v>
      </c>
      <c r="AC62" s="330">
        <f t="shared" ca="1" si="296"/>
        <v>177796.51443498535</v>
      </c>
      <c r="AD62" s="330">
        <f t="shared" ca="1" si="296"/>
        <v>174022.71949371614</v>
      </c>
      <c r="AE62" s="330">
        <f t="shared" ca="1" si="296"/>
        <v>201440.30716709155</v>
      </c>
      <c r="AF62" s="330">
        <f t="shared" ca="1" si="296"/>
        <v>208860.78360272647</v>
      </c>
      <c r="AG62" s="330">
        <f t="shared" ca="1" si="296"/>
        <v>222043.17002366178</v>
      </c>
      <c r="AH62" s="330">
        <f t="shared" ca="1" si="296"/>
        <v>211984.1646890573</v>
      </c>
      <c r="AI62" s="330">
        <f t="shared" ca="1" si="296"/>
        <v>226737.88145182887</v>
      </c>
      <c r="AJ62" s="330">
        <f t="shared" ca="1" si="296"/>
        <v>226215.90653228847</v>
      </c>
      <c r="AK62" s="330">
        <f t="shared" ref="AK62:BP62" ca="1" si="297">(AK20/100)*$C20</f>
        <v>220070.55500932108</v>
      </c>
      <c r="AL62" s="330">
        <f t="shared" ca="1" si="297"/>
        <v>224807.65529851534</v>
      </c>
      <c r="AM62" s="330">
        <f t="shared" ca="1" si="297"/>
        <v>216700.95287488733</v>
      </c>
      <c r="AN62" s="330">
        <f t="shared" ca="1" si="297"/>
        <v>217388.77742195028</v>
      </c>
      <c r="AO62" s="330">
        <f t="shared" ca="1" si="297"/>
        <v>187482.72017076999</v>
      </c>
      <c r="AP62" s="330">
        <f t="shared" ca="1" si="297"/>
        <v>195683.33174007156</v>
      </c>
      <c r="AQ62" s="330">
        <f t="shared" ca="1" si="297"/>
        <v>217304.31946132987</v>
      </c>
      <c r="AR62" s="330">
        <f t="shared" ca="1" si="297"/>
        <v>228346.44676821472</v>
      </c>
      <c r="AS62" s="330">
        <f t="shared" ca="1" si="297"/>
        <v>236653.88946147679</v>
      </c>
      <c r="AT62" s="330">
        <f t="shared" ca="1" si="297"/>
        <v>231424.89636447237</v>
      </c>
      <c r="AU62" s="330">
        <f t="shared" ca="1" si="297"/>
        <v>230762.68469429456</v>
      </c>
      <c r="AV62" s="330">
        <f t="shared" ca="1" si="297"/>
        <v>247291.48645913179</v>
      </c>
      <c r="AW62" s="330">
        <f t="shared" ca="1" si="297"/>
        <v>226319.7871659667</v>
      </c>
      <c r="AX62" s="330">
        <f t="shared" ca="1" si="297"/>
        <v>235988.43544208043</v>
      </c>
      <c r="AY62" s="330">
        <f t="shared" ca="1" si="297"/>
        <v>225730.7059599919</v>
      </c>
      <c r="AZ62" s="330">
        <f t="shared" ca="1" si="297"/>
        <v>226200.07631231242</v>
      </c>
      <c r="BA62" s="330">
        <f t="shared" ca="1" si="297"/>
        <v>199544.29239016733</v>
      </c>
      <c r="BB62" s="330">
        <f t="shared" ca="1" si="297"/>
        <v>196973.15291535654</v>
      </c>
      <c r="BC62" s="330">
        <f t="shared" ca="1" si="297"/>
        <v>224661.9723480542</v>
      </c>
      <c r="BD62" s="330">
        <f t="shared" ca="1" si="297"/>
        <v>232488.85833993458</v>
      </c>
      <c r="BE62" s="330">
        <f t="shared" ca="1" si="297"/>
        <v>242176.69670712636</v>
      </c>
      <c r="BF62" s="330">
        <f t="shared" ca="1" si="297"/>
        <v>245456.36011546064</v>
      </c>
      <c r="BG62" s="330">
        <f t="shared" ca="1" si="297"/>
        <v>242165.55645377169</v>
      </c>
      <c r="BH62" s="330">
        <f t="shared" ca="1" si="297"/>
        <v>252420.77238856832</v>
      </c>
      <c r="BI62" s="330">
        <f t="shared" ca="1" si="297"/>
        <v>229333.0091562343</v>
      </c>
      <c r="BJ62" s="330">
        <f t="shared" ca="1" si="297"/>
        <v>240649.93483612314</v>
      </c>
      <c r="BK62" s="330">
        <f t="shared" ca="1" si="297"/>
        <v>242932.33541975994</v>
      </c>
      <c r="BL62" s="330">
        <f t="shared" ca="1" si="297"/>
        <v>228490.73892941151</v>
      </c>
      <c r="BM62" s="330">
        <f t="shared" ca="1" si="297"/>
        <v>207939.45983293213</v>
      </c>
      <c r="BN62" s="330">
        <f t="shared" ca="1" si="297"/>
        <v>201452.30894489237</v>
      </c>
      <c r="BO62" s="330">
        <f t="shared" ca="1" si="297"/>
        <v>237455.52974500621</v>
      </c>
      <c r="BP62" s="330">
        <f t="shared" ca="1" si="297"/>
        <v>248346.04896700897</v>
      </c>
      <c r="BQ62" s="330">
        <f t="shared" ref="BQ62:CV62" ca="1" si="298">(BQ20/100)*$C20</f>
        <v>260417.63072691803</v>
      </c>
      <c r="BR62" s="330">
        <f t="shared" ca="1" si="298"/>
        <v>253807.74994533311</v>
      </c>
      <c r="BS62" s="330">
        <f t="shared" ca="1" si="298"/>
        <v>253882.33204337503</v>
      </c>
      <c r="BT62" s="330">
        <f t="shared" ca="1" si="298"/>
        <v>262807.11130944424</v>
      </c>
      <c r="BU62" s="330">
        <f t="shared" ca="1" si="298"/>
        <v>235065.1447707513</v>
      </c>
      <c r="BV62" s="330">
        <f t="shared" ca="1" si="298"/>
        <v>248184.51986844768</v>
      </c>
      <c r="BW62" s="330">
        <f t="shared" ca="1" si="298"/>
        <v>243020.38760835081</v>
      </c>
      <c r="BX62" s="330">
        <f t="shared" ca="1" si="298"/>
        <v>229714.24023729999</v>
      </c>
      <c r="BY62" s="330">
        <f t="shared" ca="1" si="298"/>
        <v>214652.08607795616</v>
      </c>
      <c r="BZ62" s="330">
        <f t="shared" ca="1" si="298"/>
        <v>214907.79840582184</v>
      </c>
      <c r="CA62" s="330">
        <f t="shared" ca="1" si="298"/>
        <v>246992.01158787461</v>
      </c>
      <c r="CB62" s="330">
        <f t="shared" ca="1" si="298"/>
        <v>251064.26288597664</v>
      </c>
      <c r="CC62" s="330">
        <f t="shared" ca="1" si="298"/>
        <v>261773.2142734848</v>
      </c>
      <c r="CD62" s="330">
        <f t="shared" ca="1" si="298"/>
        <v>263737.85666640289</v>
      </c>
      <c r="CE62" s="330">
        <f t="shared" ca="1" si="298"/>
        <v>268316.30408540234</v>
      </c>
      <c r="CF62" s="330">
        <f t="shared" ca="1" si="298"/>
        <v>264975.22397331882</v>
      </c>
      <c r="CG62" s="330">
        <f t="shared" ca="1" si="298"/>
        <v>247855.72786773456</v>
      </c>
      <c r="CH62" s="330">
        <f t="shared" ca="1" si="298"/>
        <v>261868.1466546903</v>
      </c>
      <c r="CI62" s="330">
        <f t="shared" ca="1" si="298"/>
        <v>243173.98636194313</v>
      </c>
      <c r="CJ62" s="330">
        <f t="shared" ca="1" si="298"/>
        <v>236675.25715930638</v>
      </c>
      <c r="CK62" s="330">
        <f t="shared" ca="1" si="298"/>
        <v>214492.25685818511</v>
      </c>
      <c r="CL62" s="330">
        <f t="shared" ca="1" si="298"/>
        <v>211759.88701489777</v>
      </c>
      <c r="CM62" s="330">
        <f t="shared" ca="1" si="298"/>
        <v>236674.13312379131</v>
      </c>
      <c r="CN62" s="330">
        <f t="shared" ca="1" si="298"/>
        <v>169529.22256452433</v>
      </c>
      <c r="CO62" s="330">
        <f t="shared" ca="1" si="298"/>
        <v>176494.61770585648</v>
      </c>
      <c r="CP62" s="330">
        <f t="shared" ca="1" si="298"/>
        <v>229218.21334765339</v>
      </c>
      <c r="CQ62" s="330">
        <f t="shared" ca="1" si="298"/>
        <v>259879.09492172187</v>
      </c>
      <c r="CR62" s="330">
        <f t="shared" ca="1" si="298"/>
        <v>263834.7758067603</v>
      </c>
      <c r="CS62" s="330">
        <f t="shared" ca="1" si="298"/>
        <v>251053.09126272672</v>
      </c>
      <c r="CT62" s="330">
        <f t="shared" ca="1" si="298"/>
        <v>260286.34492687215</v>
      </c>
      <c r="CU62" s="330">
        <f t="shared" ca="1" si="298"/>
        <v>250564.69215958478</v>
      </c>
      <c r="CV62" s="330">
        <f t="shared" ca="1" si="298"/>
        <v>235885.63830680642</v>
      </c>
      <c r="CW62" s="330">
        <f t="shared" ref="CW62:EE62" ca="1" si="299">(CW20/100)*$C20</f>
        <v>215480.16200227579</v>
      </c>
      <c r="CX62" s="330">
        <f t="shared" ca="1" si="299"/>
        <v>202495.02834280516</v>
      </c>
      <c r="CY62" s="330">
        <f t="shared" ca="1" si="299"/>
        <v>246141.67766766888</v>
      </c>
      <c r="CZ62" s="330">
        <f t="shared" ca="1" si="299"/>
        <v>244682.05359758032</v>
      </c>
      <c r="DA62" s="330">
        <f t="shared" ca="1" si="299"/>
        <v>254575.84411266711</v>
      </c>
      <c r="DB62" s="330">
        <f t="shared" ca="1" si="299"/>
        <v>257418.28795655648</v>
      </c>
      <c r="DC62" s="330">
        <f t="shared" ca="1" si="299"/>
        <v>263837.57326946117</v>
      </c>
      <c r="DD62" s="330">
        <f t="shared" ca="1" si="299"/>
        <v>268847.76669577981</v>
      </c>
      <c r="DE62" s="330">
        <f t="shared" ca="1" si="299"/>
        <v>258474.72111608888</v>
      </c>
      <c r="DF62" s="330">
        <f t="shared" ca="1" si="299"/>
        <v>260076.91746205886</v>
      </c>
      <c r="DG62" s="330">
        <f t="shared" ca="1" si="299"/>
        <v>261145.91185340827</v>
      </c>
      <c r="DH62" s="330">
        <f t="shared" ca="1" si="299"/>
        <v>245676.04792359416</v>
      </c>
      <c r="DI62" s="330">
        <f t="shared" ca="1" si="299"/>
        <v>226823.06872378572</v>
      </c>
      <c r="DJ62" s="330">
        <f t="shared" ca="1" si="299"/>
        <v>225295.02855615036</v>
      </c>
      <c r="DK62" s="330">
        <f t="shared" ca="1" si="299"/>
        <v>257188.72745686668</v>
      </c>
      <c r="DL62" s="330">
        <f t="shared" ca="1" si="299"/>
        <v>257343.96750879861</v>
      </c>
      <c r="DM62" s="330">
        <f t="shared" ca="1" si="299"/>
        <v>271800.00090778765</v>
      </c>
      <c r="DN62" s="330">
        <f t="shared" ca="1" si="299"/>
        <v>265872.88965504873</v>
      </c>
      <c r="DO62" s="330">
        <f t="shared" ca="1" si="299"/>
        <v>278136.38561962999</v>
      </c>
      <c r="DP62" s="330">
        <f t="shared" ca="1" si="299"/>
        <v>286079.10469285463</v>
      </c>
      <c r="DQ62" s="330">
        <f t="shared" ca="1" si="299"/>
        <v>266565.01756773196</v>
      </c>
      <c r="DR62" s="330">
        <f t="shared" ca="1" si="299"/>
        <v>270539.10325122828</v>
      </c>
      <c r="DS62" s="330">
        <f t="shared" ca="1" si="299"/>
        <v>264287.83128571557</v>
      </c>
      <c r="DT62" s="330">
        <f t="shared" ca="1" si="299"/>
        <v>250103.03877387571</v>
      </c>
      <c r="DU62" s="330">
        <f t="shared" ca="1" si="299"/>
        <v>226226.30242666177</v>
      </c>
      <c r="DV62" s="330">
        <f t="shared" ca="1" si="299"/>
        <v>224917.57583537922</v>
      </c>
      <c r="DW62" s="330">
        <f t="shared" ca="1" si="299"/>
        <v>248264.12188154092</v>
      </c>
      <c r="DX62" s="330">
        <f t="shared" ca="1" si="299"/>
        <v>246282.83818394103</v>
      </c>
      <c r="DY62" s="330">
        <f t="shared" ca="1" si="299"/>
        <v>259939.60491629996</v>
      </c>
      <c r="DZ62" s="330">
        <f t="shared" ca="1" si="299"/>
        <v>254325.31853553921</v>
      </c>
      <c r="EA62" s="330">
        <f t="shared" ca="1" si="299"/>
        <v>255387.83099742193</v>
      </c>
      <c r="EB62" s="330">
        <f t="shared" ca="1" si="299"/>
        <v>262527.70442807936</v>
      </c>
      <c r="EC62" s="330">
        <f t="shared" ca="1" si="299"/>
        <v>260701.55215874812</v>
      </c>
      <c r="ED62" s="330">
        <f t="shared" ca="1" si="299"/>
        <v>262022.36765036447</v>
      </c>
      <c r="EE62" s="330">
        <f t="shared" ca="1" si="299"/>
        <v>257222.67085797992</v>
      </c>
      <c r="EF62" s="330">
        <f t="shared" ref="EF62:EQ62" ca="1" si="300">(EF20/100)*$C20</f>
        <v>240034.37612768562</v>
      </c>
      <c r="EG62" s="330">
        <f t="shared" ca="1" si="300"/>
        <v>230950.0083119373</v>
      </c>
      <c r="EH62" s="330">
        <f t="shared" ca="1" si="300"/>
        <v>234043.0189300646</v>
      </c>
      <c r="EI62" s="330">
        <f t="shared" ca="1" si="300"/>
        <v>246019.08885831406</v>
      </c>
      <c r="EJ62" s="330">
        <f t="shared" ca="1" si="300"/>
        <v>255438.29875535014</v>
      </c>
      <c r="EK62" s="330">
        <f t="shared" ca="1" si="300"/>
        <v>268117.46330708172</v>
      </c>
      <c r="EL62" s="330">
        <f t="shared" ca="1" si="300"/>
        <v>256376.38201915441</v>
      </c>
      <c r="EM62" s="330">
        <f t="shared" ca="1" si="300"/>
        <v>263870.3108813843</v>
      </c>
      <c r="EN62" s="330">
        <f t="shared" ca="1" si="300"/>
        <v>266043.95651984296</v>
      </c>
      <c r="EO62" s="330">
        <f t="shared" ca="1" si="300"/>
        <v>256377.20387087722</v>
      </c>
      <c r="EP62" s="330">
        <f t="shared" ca="1" si="300"/>
        <v>266049.04472967784</v>
      </c>
      <c r="EQ62" s="330">
        <f t="shared" ca="1" si="300"/>
        <v>252812.42557399641</v>
      </c>
      <c r="ER62" s="330">
        <f t="shared" ref="ER62:FB62" ca="1" si="301">(ER20/100)*$C20</f>
        <v>235442.2422421634</v>
      </c>
      <c r="ES62" s="330">
        <f t="shared" ca="1" si="301"/>
        <v>230051.18770178335</v>
      </c>
      <c r="ET62" s="330">
        <f t="shared" ca="1" si="301"/>
        <v>227079.35419608717</v>
      </c>
      <c r="EU62" s="330">
        <f t="shared" ca="1" si="301"/>
        <v>243889.2389476595</v>
      </c>
      <c r="EV62" s="330">
        <f t="shared" ca="1" si="301"/>
        <v>253908.17246170033</v>
      </c>
      <c r="EW62" s="330">
        <f t="shared" ca="1" si="301"/>
        <v>260817.02440812025</v>
      </c>
      <c r="EX62" s="330">
        <f t="shared" ca="1" si="301"/>
        <v>254292.781041226</v>
      </c>
      <c r="EY62" s="330">
        <f t="shared" ca="1" si="301"/>
        <v>259652.29163751259</v>
      </c>
      <c r="EZ62" s="330">
        <f t="shared" ca="1" si="301"/>
        <v>257229.48090070419</v>
      </c>
      <c r="FA62" s="330">
        <f t="shared" ca="1" si="301"/>
        <v>252589.43160639674</v>
      </c>
      <c r="FB62" s="330">
        <f t="shared" ca="1" si="301"/>
        <v>266537.97809182381</v>
      </c>
      <c r="FC62" s="330">
        <f t="shared" ref="FC62:FD62" ca="1" si="302">(FC20/100)*$C20</f>
        <v>256114.06721494222</v>
      </c>
      <c r="FD62" s="330">
        <f t="shared" ca="1" si="302"/>
        <v>237283.47937144246</v>
      </c>
      <c r="FE62" s="330">
        <f t="shared" ref="FE62:FG62" ca="1" si="303">(FE20/100)*$C20</f>
        <v>0</v>
      </c>
      <c r="FF62" s="330">
        <f t="shared" ca="1" si="303"/>
        <v>0</v>
      </c>
      <c r="FG62" s="330">
        <f t="shared" ca="1" si="303"/>
        <v>0</v>
      </c>
      <c r="FH62" s="330">
        <f t="shared" ref="FH62:FP62" ca="1" si="304">(FH20/100)*$C20</f>
        <v>0</v>
      </c>
      <c r="FI62" s="330">
        <f t="shared" ca="1" si="304"/>
        <v>0</v>
      </c>
      <c r="FJ62" s="330">
        <f t="shared" ca="1" si="304"/>
        <v>0</v>
      </c>
      <c r="FK62" s="330">
        <f t="shared" ca="1" si="304"/>
        <v>0</v>
      </c>
      <c r="FL62" s="330">
        <f t="shared" ca="1" si="304"/>
        <v>0</v>
      </c>
      <c r="FM62" s="330">
        <f t="shared" ca="1" si="304"/>
        <v>0</v>
      </c>
      <c r="FN62" s="330">
        <f t="shared" ca="1" si="304"/>
        <v>0</v>
      </c>
      <c r="FO62" s="330">
        <f t="shared" ca="1" si="304"/>
        <v>0</v>
      </c>
      <c r="FP62" s="330">
        <f t="shared" ca="1" si="304"/>
        <v>0</v>
      </c>
    </row>
    <row r="63" spans="2:172" x14ac:dyDescent="0.2">
      <c r="B63" s="325" t="s">
        <v>15</v>
      </c>
      <c r="C63" s="330">
        <f>Ponderadores!B20</f>
        <v>32513.579000000002</v>
      </c>
      <c r="D63" s="330"/>
      <c r="E63" s="330">
        <f t="shared" ref="E63:AJ63" ca="1" si="305">(E21/100)*$C21</f>
        <v>29714.681588235013</v>
      </c>
      <c r="F63" s="330">
        <f t="shared" ca="1" si="305"/>
        <v>30608.913526105465</v>
      </c>
      <c r="G63" s="330">
        <f t="shared" ca="1" si="305"/>
        <v>29877.653562319963</v>
      </c>
      <c r="H63" s="330">
        <f t="shared" ca="1" si="305"/>
        <v>31481.507074804864</v>
      </c>
      <c r="I63" s="330">
        <f t="shared" ca="1" si="305"/>
        <v>30100.149995145202</v>
      </c>
      <c r="J63" s="330">
        <f t="shared" ca="1" si="305"/>
        <v>31025.814292486677</v>
      </c>
      <c r="K63" s="330">
        <f t="shared" ca="1" si="305"/>
        <v>32015.526294435866</v>
      </c>
      <c r="L63" s="330">
        <f t="shared" ca="1" si="305"/>
        <v>32306.969740195302</v>
      </c>
      <c r="M63" s="330">
        <f t="shared" ca="1" si="305"/>
        <v>29821.667974799486</v>
      </c>
      <c r="N63" s="330">
        <f t="shared" ca="1" si="305"/>
        <v>33264.107926374658</v>
      </c>
      <c r="O63" s="330">
        <f t="shared" ca="1" si="305"/>
        <v>30806.163231197428</v>
      </c>
      <c r="P63" s="330">
        <f t="shared" ca="1" si="305"/>
        <v>27130.040793923963</v>
      </c>
      <c r="Q63" s="330">
        <f t="shared" ca="1" si="305"/>
        <v>28519.411597752493</v>
      </c>
      <c r="R63" s="330">
        <f t="shared" ca="1" si="305"/>
        <v>30082.175909086945</v>
      </c>
      <c r="S63" s="330">
        <f t="shared" ca="1" si="305"/>
        <v>32358.114150514739</v>
      </c>
      <c r="T63" s="330">
        <f t="shared" ca="1" si="305"/>
        <v>28044.51391831653</v>
      </c>
      <c r="U63" s="330">
        <f t="shared" ca="1" si="305"/>
        <v>30128.465874259098</v>
      </c>
      <c r="V63" s="330">
        <f t="shared" ca="1" si="305"/>
        <v>29997.980635020431</v>
      </c>
      <c r="W63" s="330">
        <f t="shared" ca="1" si="305"/>
        <v>32852.106757430673</v>
      </c>
      <c r="X63" s="330">
        <f t="shared" ca="1" si="305"/>
        <v>32934.398501677795</v>
      </c>
      <c r="Y63" s="330">
        <f t="shared" ca="1" si="305"/>
        <v>30300.127251926773</v>
      </c>
      <c r="Z63" s="330">
        <f t="shared" ca="1" si="305"/>
        <v>34065.706715024426</v>
      </c>
      <c r="AA63" s="330">
        <f t="shared" ca="1" si="305"/>
        <v>30903.631998219822</v>
      </c>
      <c r="AB63" s="330">
        <f t="shared" ca="1" si="305"/>
        <v>27860.85469075117</v>
      </c>
      <c r="AC63" s="330">
        <f t="shared" ca="1" si="305"/>
        <v>29203.464455410292</v>
      </c>
      <c r="AD63" s="330">
        <f t="shared" ca="1" si="305"/>
        <v>30693.100170580412</v>
      </c>
      <c r="AE63" s="330">
        <f t="shared" ca="1" si="305"/>
        <v>33444.401841147788</v>
      </c>
      <c r="AF63" s="330">
        <f t="shared" ca="1" si="305"/>
        <v>31345.266648109598</v>
      </c>
      <c r="AG63" s="330">
        <f t="shared" ca="1" si="305"/>
        <v>31977.906567132053</v>
      </c>
      <c r="AH63" s="330">
        <f t="shared" ca="1" si="305"/>
        <v>32604.980766637473</v>
      </c>
      <c r="AI63" s="330">
        <f t="shared" ca="1" si="305"/>
        <v>34903.366794791342</v>
      </c>
      <c r="AJ63" s="330">
        <f t="shared" ca="1" si="305"/>
        <v>33937.544286804114</v>
      </c>
      <c r="AK63" s="330">
        <f t="shared" ref="AK63:BP63" ca="1" si="306">(AK21/100)*$C21</f>
        <v>33067.914585773695</v>
      </c>
      <c r="AL63" s="330">
        <f t="shared" ca="1" si="306"/>
        <v>34538.454080366304</v>
      </c>
      <c r="AM63" s="330">
        <f t="shared" ca="1" si="306"/>
        <v>32021.362040071854</v>
      </c>
      <c r="AN63" s="330">
        <f t="shared" ca="1" si="306"/>
        <v>28187.037763159125</v>
      </c>
      <c r="AO63" s="330">
        <f t="shared" ca="1" si="306"/>
        <v>29781.933509597162</v>
      </c>
      <c r="AP63" s="330">
        <f t="shared" ca="1" si="306"/>
        <v>32339.977625802952</v>
      </c>
      <c r="AQ63" s="330">
        <f t="shared" ca="1" si="306"/>
        <v>32092.039048783019</v>
      </c>
      <c r="AR63" s="330">
        <f t="shared" ca="1" si="306"/>
        <v>32783.043732795246</v>
      </c>
      <c r="AS63" s="330">
        <f t="shared" ca="1" si="306"/>
        <v>32436.346423333114</v>
      </c>
      <c r="AT63" s="330">
        <f t="shared" ca="1" si="306"/>
        <v>32924.471787961265</v>
      </c>
      <c r="AU63" s="330">
        <f t="shared" ca="1" si="306"/>
        <v>34195.349399262668</v>
      </c>
      <c r="AV63" s="330">
        <f t="shared" ca="1" si="306"/>
        <v>35455.093958108657</v>
      </c>
      <c r="AW63" s="330">
        <f t="shared" ca="1" si="306"/>
        <v>32212.266925155051</v>
      </c>
      <c r="AX63" s="330">
        <f t="shared" ca="1" si="306"/>
        <v>32715.605857561153</v>
      </c>
      <c r="AY63" s="330">
        <f t="shared" ca="1" si="306"/>
        <v>33290.641114271304</v>
      </c>
      <c r="AZ63" s="330">
        <f t="shared" ca="1" si="306"/>
        <v>27049.218617408409</v>
      </c>
      <c r="BA63" s="330">
        <f t="shared" ca="1" si="306"/>
        <v>30772.417822812611</v>
      </c>
      <c r="BB63" s="330">
        <f t="shared" ca="1" si="306"/>
        <v>31331.758391604359</v>
      </c>
      <c r="BC63" s="330">
        <f t="shared" ca="1" si="306"/>
        <v>34716.452790035444</v>
      </c>
      <c r="BD63" s="330">
        <f t="shared" ca="1" si="306"/>
        <v>29359.517474499226</v>
      </c>
      <c r="BE63" s="330">
        <f t="shared" ca="1" si="306"/>
        <v>32690.477517068724</v>
      </c>
      <c r="BF63" s="330">
        <f t="shared" ca="1" si="306"/>
        <v>32851.082903039714</v>
      </c>
      <c r="BG63" s="330">
        <f t="shared" ca="1" si="306"/>
        <v>32310.783287496084</v>
      </c>
      <c r="BH63" s="330">
        <f t="shared" ca="1" si="306"/>
        <v>34499.266663478724</v>
      </c>
      <c r="BI63" s="330">
        <f t="shared" ca="1" si="306"/>
        <v>31417.334501764482</v>
      </c>
      <c r="BJ63" s="330">
        <f t="shared" ca="1" si="306"/>
        <v>33230.432379331789</v>
      </c>
      <c r="BK63" s="330">
        <f t="shared" ca="1" si="306"/>
        <v>32826.762805707673</v>
      </c>
      <c r="BL63" s="330">
        <f t="shared" ca="1" si="306"/>
        <v>26213.729463198772</v>
      </c>
      <c r="BM63" s="330">
        <f t="shared" ca="1" si="306"/>
        <v>29887.240015352218</v>
      </c>
      <c r="BN63" s="330">
        <f t="shared" ca="1" si="306"/>
        <v>32110.356924711989</v>
      </c>
      <c r="BO63" s="330">
        <f t="shared" ca="1" si="306"/>
        <v>33098.014187435561</v>
      </c>
      <c r="BP63" s="330">
        <f t="shared" ca="1" si="306"/>
        <v>32198.097788929415</v>
      </c>
      <c r="BQ63" s="330">
        <f t="shared" ref="BQ63:CV63" ca="1" si="307">(BQ21/100)*$C21</f>
        <v>33159.829127121855</v>
      </c>
      <c r="BR63" s="330">
        <f t="shared" ca="1" si="307"/>
        <v>34191.040161771401</v>
      </c>
      <c r="BS63" s="330">
        <f t="shared" ca="1" si="307"/>
        <v>33840.568092927911</v>
      </c>
      <c r="BT63" s="330">
        <f t="shared" ca="1" si="307"/>
        <v>34716.305203487267</v>
      </c>
      <c r="BU63" s="330">
        <f t="shared" ca="1" si="307"/>
        <v>32139.067688038169</v>
      </c>
      <c r="BV63" s="330">
        <f t="shared" ca="1" si="307"/>
        <v>34212.128824874388</v>
      </c>
      <c r="BW63" s="330">
        <f t="shared" ca="1" si="307"/>
        <v>33079.873040203223</v>
      </c>
      <c r="BX63" s="330">
        <f t="shared" ca="1" si="307"/>
        <v>27530.426945114123</v>
      </c>
      <c r="BY63" s="330">
        <f t="shared" ca="1" si="307"/>
        <v>31071.812368531493</v>
      </c>
      <c r="BZ63" s="330">
        <f t="shared" ca="1" si="307"/>
        <v>30814.915805347769</v>
      </c>
      <c r="CA63" s="330">
        <f t="shared" ca="1" si="307"/>
        <v>32311.959970241911</v>
      </c>
      <c r="CB63" s="330">
        <f t="shared" ca="1" si="307"/>
        <v>29070.736638522005</v>
      </c>
      <c r="CC63" s="330">
        <f t="shared" ca="1" si="307"/>
        <v>31398.655960929602</v>
      </c>
      <c r="CD63" s="330">
        <f t="shared" ca="1" si="307"/>
        <v>33579.905450090337</v>
      </c>
      <c r="CE63" s="330">
        <f t="shared" ca="1" si="307"/>
        <v>32424.726994949728</v>
      </c>
      <c r="CF63" s="330">
        <f t="shared" ca="1" si="307"/>
        <v>31334.321361345319</v>
      </c>
      <c r="CG63" s="330">
        <f t="shared" ca="1" si="307"/>
        <v>29658.815538415871</v>
      </c>
      <c r="CH63" s="330">
        <f t="shared" ca="1" si="307"/>
        <v>33030.406642983173</v>
      </c>
      <c r="CI63" s="330">
        <f t="shared" ca="1" si="307"/>
        <v>30986.908525582647</v>
      </c>
      <c r="CJ63" s="330">
        <f t="shared" ca="1" si="307"/>
        <v>24554.022743043137</v>
      </c>
      <c r="CK63" s="330">
        <f t="shared" ca="1" si="307"/>
        <v>27858.961818135173</v>
      </c>
      <c r="CL63" s="330">
        <f t="shared" ca="1" si="307"/>
        <v>29025.218396477983</v>
      </c>
      <c r="CM63" s="330">
        <f t="shared" ca="1" si="307"/>
        <v>30245.075828951605</v>
      </c>
      <c r="CN63" s="330">
        <f t="shared" ca="1" si="307"/>
        <v>8757.1807744510061</v>
      </c>
      <c r="CO63" s="330">
        <f t="shared" ca="1" si="307"/>
        <v>10503.628256968148</v>
      </c>
      <c r="CP63" s="330">
        <f t="shared" ca="1" si="307"/>
        <v>17669.939671989963</v>
      </c>
      <c r="CQ63" s="330">
        <f t="shared" ca="1" si="307"/>
        <v>22754.982848731936</v>
      </c>
      <c r="CR63" s="330">
        <f t="shared" ca="1" si="307"/>
        <v>24305.886141940249</v>
      </c>
      <c r="CS63" s="330">
        <f t="shared" ca="1" si="307"/>
        <v>25917.67207289494</v>
      </c>
      <c r="CT63" s="330">
        <f t="shared" ca="1" si="307"/>
        <v>28392.909796743013</v>
      </c>
      <c r="CU63" s="330">
        <f t="shared" ca="1" si="307"/>
        <v>26956.634149013826</v>
      </c>
      <c r="CV63" s="330">
        <f t="shared" ca="1" si="307"/>
        <v>25688.150243711923</v>
      </c>
      <c r="CW63" s="330">
        <f t="shared" ref="CW63:EE63" ca="1" si="308">(CW21/100)*$C21</f>
        <v>26411.579206846371</v>
      </c>
      <c r="CX63" s="330">
        <f t="shared" ca="1" si="308"/>
        <v>26927.490688638165</v>
      </c>
      <c r="CY63" s="330">
        <f t="shared" ca="1" si="308"/>
        <v>29769.234570435936</v>
      </c>
      <c r="CZ63" s="330">
        <f t="shared" ca="1" si="308"/>
        <v>28652.216463889697</v>
      </c>
      <c r="DA63" s="330">
        <f t="shared" ca="1" si="308"/>
        <v>29976.963282422137</v>
      </c>
      <c r="DB63" s="330">
        <f t="shared" ca="1" si="308"/>
        <v>31132.638986811857</v>
      </c>
      <c r="DC63" s="330">
        <f t="shared" ca="1" si="308"/>
        <v>31160.153550726256</v>
      </c>
      <c r="DD63" s="330">
        <f t="shared" ca="1" si="308"/>
        <v>33335.946609303472</v>
      </c>
      <c r="DE63" s="330">
        <f t="shared" ca="1" si="308"/>
        <v>32485.259057241467</v>
      </c>
      <c r="DF63" s="330">
        <f t="shared" ca="1" si="308"/>
        <v>33716.576743255551</v>
      </c>
      <c r="DG63" s="330">
        <f t="shared" ca="1" si="308"/>
        <v>35068.361509407936</v>
      </c>
      <c r="DH63" s="330">
        <f t="shared" ca="1" si="308"/>
        <v>28767.207331045051</v>
      </c>
      <c r="DI63" s="330">
        <f t="shared" ca="1" si="308"/>
        <v>31823.85484330084</v>
      </c>
      <c r="DJ63" s="330">
        <f t="shared" ca="1" si="308"/>
        <v>31575.990660861127</v>
      </c>
      <c r="DK63" s="330">
        <f t="shared" ca="1" si="308"/>
        <v>34087.569881394142</v>
      </c>
      <c r="DL63" s="330">
        <f t="shared" ca="1" si="308"/>
        <v>29257.842373999985</v>
      </c>
      <c r="DM63" s="330">
        <f t="shared" ca="1" si="308"/>
        <v>31918.217182872122</v>
      </c>
      <c r="DN63" s="330">
        <f t="shared" ca="1" si="308"/>
        <v>32103.097341465695</v>
      </c>
      <c r="DO63" s="330">
        <f t="shared" ca="1" si="308"/>
        <v>31009.731412560926</v>
      </c>
      <c r="DP63" s="330">
        <f t="shared" ca="1" si="308"/>
        <v>32961.455257492824</v>
      </c>
      <c r="DQ63" s="330">
        <f t="shared" ca="1" si="308"/>
        <v>30270.973546684931</v>
      </c>
      <c r="DR63" s="330">
        <f t="shared" ca="1" si="308"/>
        <v>31207.065275117984</v>
      </c>
      <c r="DS63" s="330">
        <f t="shared" ca="1" si="308"/>
        <v>29627.687574582917</v>
      </c>
      <c r="DT63" s="330">
        <f t="shared" ca="1" si="308"/>
        <v>23031.258649672727</v>
      </c>
      <c r="DU63" s="330">
        <f t="shared" ca="1" si="308"/>
        <v>28946.766807864366</v>
      </c>
      <c r="DV63" s="330">
        <f t="shared" ca="1" si="308"/>
        <v>28738.881035100658</v>
      </c>
      <c r="DW63" s="330">
        <f t="shared" ca="1" si="308"/>
        <v>31485.94109508803</v>
      </c>
      <c r="DX63" s="330">
        <f t="shared" ca="1" si="308"/>
        <v>26640.403606981996</v>
      </c>
      <c r="DY63" s="330">
        <f t="shared" ca="1" si="308"/>
        <v>28376.071428141797</v>
      </c>
      <c r="DZ63" s="330">
        <f t="shared" ca="1" si="308"/>
        <v>29002.787203121978</v>
      </c>
      <c r="EA63" s="330">
        <f t="shared" ca="1" si="308"/>
        <v>27576.91982886587</v>
      </c>
      <c r="EB63" s="330">
        <f t="shared" ca="1" si="308"/>
        <v>29438.383493936108</v>
      </c>
      <c r="EC63" s="330">
        <f t="shared" ca="1" si="308"/>
        <v>29002.636816569404</v>
      </c>
      <c r="ED63" s="330">
        <f t="shared" ca="1" si="308"/>
        <v>29647.08557846248</v>
      </c>
      <c r="EE63" s="330">
        <f t="shared" ca="1" si="308"/>
        <v>27462.631763139132</v>
      </c>
      <c r="EF63" s="330">
        <f t="shared" ref="EF63:EQ63" ca="1" si="309">(EF21/100)*$C21</f>
        <v>20900.475342710641</v>
      </c>
      <c r="EG63" s="330">
        <f t="shared" ca="1" si="309"/>
        <v>25977.493287167479</v>
      </c>
      <c r="EH63" s="330">
        <f t="shared" ca="1" si="309"/>
        <v>26396.453216701913</v>
      </c>
      <c r="EI63" s="330">
        <f t="shared" ca="1" si="309"/>
        <v>26864.426706488168</v>
      </c>
      <c r="EJ63" s="330">
        <f t="shared" ca="1" si="309"/>
        <v>26835.792961067811</v>
      </c>
      <c r="EK63" s="330">
        <f t="shared" ca="1" si="309"/>
        <v>25962.676795764859</v>
      </c>
      <c r="EL63" s="330">
        <f t="shared" ca="1" si="309"/>
        <v>26429.750652019866</v>
      </c>
      <c r="EM63" s="330">
        <f t="shared" ca="1" si="309"/>
        <v>27605.565018610847</v>
      </c>
      <c r="EN63" s="330">
        <f t="shared" ca="1" si="309"/>
        <v>28103.105511298945</v>
      </c>
      <c r="EO63" s="330">
        <f t="shared" ca="1" si="309"/>
        <v>27718.530557348739</v>
      </c>
      <c r="EP63" s="330">
        <f t="shared" ca="1" si="309"/>
        <v>28157.627775483263</v>
      </c>
      <c r="EQ63" s="330">
        <f t="shared" ca="1" si="309"/>
        <v>26181.36834615812</v>
      </c>
      <c r="ER63" s="330">
        <f t="shared" ref="ER63:FB63" ca="1" si="310">(ER21/100)*$C21</f>
        <v>21400.213171866293</v>
      </c>
      <c r="ES63" s="330">
        <f t="shared" ca="1" si="310"/>
        <v>24879.856785626966</v>
      </c>
      <c r="ET63" s="330">
        <f t="shared" ca="1" si="310"/>
        <v>25523.250497488007</v>
      </c>
      <c r="EU63" s="330">
        <f t="shared" ca="1" si="310"/>
        <v>27219.263110463959</v>
      </c>
      <c r="EV63" s="330">
        <f t="shared" ca="1" si="310"/>
        <v>24217.508412076681</v>
      </c>
      <c r="EW63" s="330">
        <f t="shared" ca="1" si="310"/>
        <v>23987.108414111975</v>
      </c>
      <c r="EX63" s="330">
        <f t="shared" ca="1" si="310"/>
        <v>24949.932728093292</v>
      </c>
      <c r="EY63" s="330">
        <f t="shared" ca="1" si="310"/>
        <v>24969.453849061581</v>
      </c>
      <c r="EZ63" s="330">
        <f t="shared" ca="1" si="310"/>
        <v>24921.571339202652</v>
      </c>
      <c r="FA63" s="330">
        <f t="shared" ca="1" si="310"/>
        <v>25932.56995547485</v>
      </c>
      <c r="FB63" s="330">
        <f t="shared" ca="1" si="310"/>
        <v>28082.658953795511</v>
      </c>
      <c r="FC63" s="330">
        <f t="shared" ref="FC63:FD63" ca="1" si="311">(FC21/100)*$C21</f>
        <v>25019.736149316101</v>
      </c>
      <c r="FD63" s="330">
        <f t="shared" ca="1" si="311"/>
        <v>20722.954664587021</v>
      </c>
      <c r="FE63" s="330">
        <f t="shared" ref="FE63:FG63" ca="1" si="312">(FE21/100)*$C21</f>
        <v>0</v>
      </c>
      <c r="FF63" s="330">
        <f t="shared" ca="1" si="312"/>
        <v>0</v>
      </c>
      <c r="FG63" s="330">
        <f t="shared" ca="1" si="312"/>
        <v>0</v>
      </c>
      <c r="FH63" s="330">
        <f t="shared" ref="FH63:FP63" ca="1" si="313">(FH21/100)*$C21</f>
        <v>0</v>
      </c>
      <c r="FI63" s="330">
        <f t="shared" ca="1" si="313"/>
        <v>0</v>
      </c>
      <c r="FJ63" s="330">
        <f t="shared" ca="1" si="313"/>
        <v>0</v>
      </c>
      <c r="FK63" s="330">
        <f t="shared" ca="1" si="313"/>
        <v>0</v>
      </c>
      <c r="FL63" s="330">
        <f t="shared" ca="1" si="313"/>
        <v>0</v>
      </c>
      <c r="FM63" s="330">
        <f t="shared" ca="1" si="313"/>
        <v>0</v>
      </c>
      <c r="FN63" s="330">
        <f t="shared" ca="1" si="313"/>
        <v>0</v>
      </c>
      <c r="FO63" s="330">
        <f t="shared" ca="1" si="313"/>
        <v>0</v>
      </c>
      <c r="FP63" s="330">
        <f t="shared" ca="1" si="313"/>
        <v>0</v>
      </c>
    </row>
    <row r="64" spans="2:172" x14ac:dyDescent="0.2">
      <c r="B64" s="325" t="s">
        <v>16</v>
      </c>
      <c r="C64" s="330">
        <f>Ponderadores!B21</f>
        <v>17328.629000000001</v>
      </c>
      <c r="D64" s="330"/>
      <c r="E64" s="330">
        <f t="shared" ref="E64:AJ64" ca="1" si="314">(E22/100)*$C22</f>
        <v>13380.562653437035</v>
      </c>
      <c r="F64" s="330">
        <f t="shared" ca="1" si="314"/>
        <v>14625.397324326721</v>
      </c>
      <c r="G64" s="330">
        <f t="shared" ca="1" si="314"/>
        <v>14179.253112969549</v>
      </c>
      <c r="H64" s="330">
        <f t="shared" ca="1" si="314"/>
        <v>17021.002130714798</v>
      </c>
      <c r="I64" s="330">
        <f t="shared" ca="1" si="314"/>
        <v>16755.755837596953</v>
      </c>
      <c r="J64" s="330">
        <f t="shared" ca="1" si="314"/>
        <v>15865.044586046752</v>
      </c>
      <c r="K64" s="330">
        <f t="shared" ca="1" si="314"/>
        <v>16302.720998273082</v>
      </c>
      <c r="L64" s="330">
        <f t="shared" ca="1" si="314"/>
        <v>17082.006771229906</v>
      </c>
      <c r="M64" s="330">
        <f t="shared" ca="1" si="314"/>
        <v>17008.021332553773</v>
      </c>
      <c r="N64" s="330">
        <f t="shared" ca="1" si="314"/>
        <v>16575.48043496663</v>
      </c>
      <c r="O64" s="330">
        <f t="shared" ca="1" si="314"/>
        <v>14335.03156341985</v>
      </c>
      <c r="P64" s="330">
        <f t="shared" ca="1" si="314"/>
        <v>13346.507254488493</v>
      </c>
      <c r="Q64" s="330">
        <f t="shared" ca="1" si="314"/>
        <v>14259.735694742678</v>
      </c>
      <c r="R64" s="330">
        <f t="shared" ca="1" si="314"/>
        <v>15040.678570699945</v>
      </c>
      <c r="S64" s="330">
        <f t="shared" ca="1" si="314"/>
        <v>15635.785413254504</v>
      </c>
      <c r="T64" s="330">
        <f t="shared" ca="1" si="314"/>
        <v>15794.550269160176</v>
      </c>
      <c r="U64" s="330">
        <f t="shared" ca="1" si="314"/>
        <v>16501.42275609542</v>
      </c>
      <c r="V64" s="330">
        <f t="shared" ca="1" si="314"/>
        <v>16477.574482652362</v>
      </c>
      <c r="W64" s="330">
        <f t="shared" ca="1" si="314"/>
        <v>16547.388731168885</v>
      </c>
      <c r="X64" s="330">
        <f t="shared" ca="1" si="314"/>
        <v>17094.397605611506</v>
      </c>
      <c r="Y64" s="330">
        <f t="shared" ca="1" si="314"/>
        <v>17687.758517123108</v>
      </c>
      <c r="Z64" s="330">
        <f t="shared" ca="1" si="314"/>
        <v>18028.225892436971</v>
      </c>
      <c r="AA64" s="330">
        <f t="shared" ca="1" si="314"/>
        <v>15906.074296238525</v>
      </c>
      <c r="AB64" s="330">
        <f t="shared" ca="1" si="314"/>
        <v>15490.211770830829</v>
      </c>
      <c r="AC64" s="330">
        <f t="shared" ca="1" si="314"/>
        <v>15079.389264223299</v>
      </c>
      <c r="AD64" s="330">
        <f t="shared" ca="1" si="314"/>
        <v>15123.252843417993</v>
      </c>
      <c r="AE64" s="330">
        <f t="shared" ca="1" si="314"/>
        <v>16085.136321493541</v>
      </c>
      <c r="AF64" s="330">
        <f t="shared" ca="1" si="314"/>
        <v>17454.390836864972</v>
      </c>
      <c r="AG64" s="330">
        <f t="shared" ca="1" si="314"/>
        <v>18242.536534114133</v>
      </c>
      <c r="AH64" s="330">
        <f t="shared" ca="1" si="314"/>
        <v>18534.078132174305</v>
      </c>
      <c r="AI64" s="330">
        <f t="shared" ca="1" si="314"/>
        <v>17220.367536488964</v>
      </c>
      <c r="AJ64" s="330">
        <f t="shared" ca="1" si="314"/>
        <v>18244.243549787076</v>
      </c>
      <c r="AK64" s="330">
        <f t="shared" ref="AK64:BP64" ca="1" si="315">(AK22/100)*$C22</f>
        <v>19172.033383399546</v>
      </c>
      <c r="AL64" s="330">
        <f t="shared" ca="1" si="315"/>
        <v>18434.33400693068</v>
      </c>
      <c r="AM64" s="330">
        <f t="shared" ca="1" si="315"/>
        <v>16912.734285918807</v>
      </c>
      <c r="AN64" s="330">
        <f t="shared" ca="1" si="315"/>
        <v>16152.851305206608</v>
      </c>
      <c r="AO64" s="330">
        <f t="shared" ca="1" si="315"/>
        <v>16550.916853688243</v>
      </c>
      <c r="AP64" s="330">
        <f t="shared" ca="1" si="315"/>
        <v>17739.863206292321</v>
      </c>
      <c r="AQ64" s="330">
        <f t="shared" ca="1" si="315"/>
        <v>17682.773122666993</v>
      </c>
      <c r="AR64" s="330">
        <f t="shared" ca="1" si="315"/>
        <v>18616.884463549646</v>
      </c>
      <c r="AS64" s="330">
        <f t="shared" ca="1" si="315"/>
        <v>19023.234299889304</v>
      </c>
      <c r="AT64" s="330">
        <f t="shared" ca="1" si="315"/>
        <v>18891.117063347181</v>
      </c>
      <c r="AU64" s="330">
        <f t="shared" ca="1" si="315"/>
        <v>17042.357388247648</v>
      </c>
      <c r="AV64" s="330">
        <f t="shared" ca="1" si="315"/>
        <v>18838.648420047335</v>
      </c>
      <c r="AW64" s="330">
        <f t="shared" ca="1" si="315"/>
        <v>19049.015285803023</v>
      </c>
      <c r="AX64" s="330">
        <f t="shared" ca="1" si="315"/>
        <v>18121.32540056881</v>
      </c>
      <c r="AY64" s="330">
        <f t="shared" ca="1" si="315"/>
        <v>17755.969629188479</v>
      </c>
      <c r="AZ64" s="330">
        <f t="shared" ca="1" si="315"/>
        <v>15894.034866715738</v>
      </c>
      <c r="BA64" s="330">
        <f t="shared" ca="1" si="315"/>
        <v>14978.669970677282</v>
      </c>
      <c r="BB64" s="330">
        <f t="shared" ca="1" si="315"/>
        <v>14061.082004215155</v>
      </c>
      <c r="BC64" s="330">
        <f t="shared" ca="1" si="315"/>
        <v>15997.763531366461</v>
      </c>
      <c r="BD64" s="330">
        <f t="shared" ca="1" si="315"/>
        <v>14484.581480083767</v>
      </c>
      <c r="BE64" s="330">
        <f t="shared" ca="1" si="315"/>
        <v>17269.376438222895</v>
      </c>
      <c r="BF64" s="330">
        <f t="shared" ca="1" si="315"/>
        <v>16780.755810608793</v>
      </c>
      <c r="BG64" s="330">
        <f t="shared" ca="1" si="315"/>
        <v>15100.731649166763</v>
      </c>
      <c r="BH64" s="330">
        <f t="shared" ca="1" si="315"/>
        <v>16663.647560540154</v>
      </c>
      <c r="BI64" s="330">
        <f t="shared" ca="1" si="315"/>
        <v>17895.341494597898</v>
      </c>
      <c r="BJ64" s="330">
        <f t="shared" ca="1" si="315"/>
        <v>17883.735645325152</v>
      </c>
      <c r="BK64" s="330">
        <f t="shared" ca="1" si="315"/>
        <v>16307.427430602478</v>
      </c>
      <c r="BL64" s="330">
        <f t="shared" ca="1" si="315"/>
        <v>15134.178984582886</v>
      </c>
      <c r="BM64" s="330">
        <f t="shared" ca="1" si="315"/>
        <v>15484.22943539512</v>
      </c>
      <c r="BN64" s="330">
        <f t="shared" ca="1" si="315"/>
        <v>14643.959716326461</v>
      </c>
      <c r="BO64" s="330">
        <f t="shared" ca="1" si="315"/>
        <v>15744.356485958935</v>
      </c>
      <c r="BP64" s="330">
        <f t="shared" ca="1" si="315"/>
        <v>16518.272993288043</v>
      </c>
      <c r="BQ64" s="330">
        <f t="shared" ref="BQ64:CV64" ca="1" si="316">(BQ22/100)*$C22</f>
        <v>16949.922955010919</v>
      </c>
      <c r="BR64" s="330">
        <f t="shared" ca="1" si="316"/>
        <v>18437.339531547626</v>
      </c>
      <c r="BS64" s="330">
        <f t="shared" ca="1" si="316"/>
        <v>16866.699363297717</v>
      </c>
      <c r="BT64" s="330">
        <f t="shared" ca="1" si="316"/>
        <v>19499.703682991869</v>
      </c>
      <c r="BU64" s="330">
        <f t="shared" ca="1" si="316"/>
        <v>19890.407129392097</v>
      </c>
      <c r="BV64" s="330">
        <f t="shared" ca="1" si="316"/>
        <v>19189.937644207112</v>
      </c>
      <c r="BW64" s="330">
        <f t="shared" ca="1" si="316"/>
        <v>17990.979966886036</v>
      </c>
      <c r="BX64" s="330">
        <f t="shared" ca="1" si="316"/>
        <v>16727.739095698071</v>
      </c>
      <c r="BY64" s="330">
        <f t="shared" ca="1" si="316"/>
        <v>16474.711991935597</v>
      </c>
      <c r="BZ64" s="330">
        <f t="shared" ca="1" si="316"/>
        <v>15513.295449260249</v>
      </c>
      <c r="CA64" s="330">
        <f t="shared" ca="1" si="316"/>
        <v>16495.436477062307</v>
      </c>
      <c r="CB64" s="330">
        <f t="shared" ca="1" si="316"/>
        <v>17370.042688662252</v>
      </c>
      <c r="CC64" s="330">
        <f t="shared" ca="1" si="316"/>
        <v>17719.163701995873</v>
      </c>
      <c r="CD64" s="330">
        <f t="shared" ca="1" si="316"/>
        <v>18412.357059567315</v>
      </c>
      <c r="CE64" s="330">
        <f t="shared" ca="1" si="316"/>
        <v>16330.682728654359</v>
      </c>
      <c r="CF64" s="330">
        <f t="shared" ca="1" si="316"/>
        <v>19052.481902502503</v>
      </c>
      <c r="CG64" s="330">
        <f t="shared" ca="1" si="316"/>
        <v>19691.470286519401</v>
      </c>
      <c r="CH64" s="330">
        <f t="shared" ca="1" si="316"/>
        <v>19679.797201143741</v>
      </c>
      <c r="CI64" s="330">
        <f t="shared" ca="1" si="316"/>
        <v>17606.252151578927</v>
      </c>
      <c r="CJ64" s="330">
        <f t="shared" ca="1" si="316"/>
        <v>16091.024361115111</v>
      </c>
      <c r="CK64" s="330">
        <f t="shared" ca="1" si="316"/>
        <v>15708.022753700021</v>
      </c>
      <c r="CL64" s="330">
        <f t="shared" ca="1" si="316"/>
        <v>15388.912091125281</v>
      </c>
      <c r="CM64" s="330">
        <f t="shared" ca="1" si="316"/>
        <v>16623.735962372757</v>
      </c>
      <c r="CN64" s="330">
        <f t="shared" ca="1" si="316"/>
        <v>11117.113536321356</v>
      </c>
      <c r="CO64" s="330">
        <f t="shared" ca="1" si="316"/>
        <v>12859.384828097098</v>
      </c>
      <c r="CP64" s="330">
        <f t="shared" ca="1" si="316"/>
        <v>17218.495729158589</v>
      </c>
      <c r="CQ64" s="330">
        <f t="shared" ca="1" si="316"/>
        <v>15534.836880800371</v>
      </c>
      <c r="CR64" s="330">
        <f t="shared" ca="1" si="316"/>
        <v>19497.952922252065</v>
      </c>
      <c r="CS64" s="330">
        <f t="shared" ca="1" si="316"/>
        <v>20735.453152282946</v>
      </c>
      <c r="CT64" s="330">
        <f t="shared" ca="1" si="316"/>
        <v>20101.621190225364</v>
      </c>
      <c r="CU64" s="330">
        <f t="shared" ca="1" si="316"/>
        <v>17990.261648599972</v>
      </c>
      <c r="CV64" s="330">
        <f t="shared" ca="1" si="316"/>
        <v>17020.93330509141</v>
      </c>
      <c r="CW64" s="330">
        <f t="shared" ref="CW64:EE64" ca="1" si="317">(CW22/100)*$C22</f>
        <v>15936.050984368056</v>
      </c>
      <c r="CX64" s="330">
        <f t="shared" ca="1" si="317"/>
        <v>16507.194585772042</v>
      </c>
      <c r="CY64" s="330">
        <f t="shared" ca="1" si="317"/>
        <v>18646.882908985888</v>
      </c>
      <c r="CZ64" s="330">
        <f t="shared" ca="1" si="317"/>
        <v>18036.982914564935</v>
      </c>
      <c r="DA64" s="330">
        <f t="shared" ca="1" si="317"/>
        <v>19506.830106066831</v>
      </c>
      <c r="DB64" s="330">
        <f t="shared" ca="1" si="317"/>
        <v>19886.689178864108</v>
      </c>
      <c r="DC64" s="330">
        <f t="shared" ca="1" si="317"/>
        <v>17711.984086493463</v>
      </c>
      <c r="DD64" s="330">
        <f t="shared" ca="1" si="317"/>
        <v>19895.887725240162</v>
      </c>
      <c r="DE64" s="330">
        <f t="shared" ca="1" si="317"/>
        <v>20629.20351085276</v>
      </c>
      <c r="DF64" s="330">
        <f t="shared" ca="1" si="317"/>
        <v>19178.286980743076</v>
      </c>
      <c r="DG64" s="330">
        <f t="shared" ca="1" si="317"/>
        <v>17825.91588049454</v>
      </c>
      <c r="DH64" s="330">
        <f t="shared" ca="1" si="317"/>
        <v>17758.319137555092</v>
      </c>
      <c r="DI64" s="330">
        <f t="shared" ca="1" si="317"/>
        <v>15344.006368442453</v>
      </c>
      <c r="DJ64" s="330">
        <f t="shared" ca="1" si="317"/>
        <v>15655.136597116316</v>
      </c>
      <c r="DK64" s="330">
        <f t="shared" ca="1" si="317"/>
        <v>17667.563232071803</v>
      </c>
      <c r="DL64" s="330">
        <f t="shared" ca="1" si="317"/>
        <v>16698.391994020636</v>
      </c>
      <c r="DM64" s="330">
        <f t="shared" ca="1" si="317"/>
        <v>18796.796739266101</v>
      </c>
      <c r="DN64" s="330">
        <f t="shared" ca="1" si="317"/>
        <v>18314.641888388262</v>
      </c>
      <c r="DO64" s="330">
        <f t="shared" ca="1" si="317"/>
        <v>16409.643773987773</v>
      </c>
      <c r="DP64" s="330">
        <f t="shared" ca="1" si="317"/>
        <v>18506.650097417329</v>
      </c>
      <c r="DQ64" s="330">
        <f t="shared" ca="1" si="317"/>
        <v>18832.308298311898</v>
      </c>
      <c r="DR64" s="330">
        <f t="shared" ca="1" si="317"/>
        <v>17662.934719863511</v>
      </c>
      <c r="DS64" s="330">
        <f t="shared" ca="1" si="317"/>
        <v>17021.100376797865</v>
      </c>
      <c r="DT64" s="330">
        <f t="shared" ca="1" si="317"/>
        <v>17009.425914316056</v>
      </c>
      <c r="DU64" s="330">
        <f t="shared" ca="1" si="317"/>
        <v>15368.709667094714</v>
      </c>
      <c r="DV64" s="330">
        <f t="shared" ca="1" si="317"/>
        <v>15069.916973232088</v>
      </c>
      <c r="DW64" s="330">
        <f t="shared" ca="1" si="317"/>
        <v>16320.787420477476</v>
      </c>
      <c r="DX64" s="330">
        <f t="shared" ca="1" si="317"/>
        <v>16319.151223272247</v>
      </c>
      <c r="DY64" s="330">
        <f t="shared" ca="1" si="317"/>
        <v>18106.307649759987</v>
      </c>
      <c r="DZ64" s="330">
        <f t="shared" ca="1" si="317"/>
        <v>18794.02001607871</v>
      </c>
      <c r="EA64" s="330">
        <f t="shared" ca="1" si="317"/>
        <v>16065.288443239762</v>
      </c>
      <c r="EB64" s="330">
        <f t="shared" ca="1" si="317"/>
        <v>17641.532037044231</v>
      </c>
      <c r="EC64" s="330">
        <f t="shared" ca="1" si="317"/>
        <v>19055.732452859131</v>
      </c>
      <c r="ED64" s="330">
        <f t="shared" ca="1" si="317"/>
        <v>18006.976341360532</v>
      </c>
      <c r="EE64" s="330">
        <f t="shared" ca="1" si="317"/>
        <v>16675.81261460004</v>
      </c>
      <c r="EF64" s="330">
        <f t="shared" ref="EF64:EQ64" ca="1" si="318">(EF22/100)*$C22</f>
        <v>15796.341160977297</v>
      </c>
      <c r="EG64" s="330">
        <f t="shared" ca="1" si="318"/>
        <v>15031.277487464102</v>
      </c>
      <c r="EH64" s="330">
        <f t="shared" ca="1" si="318"/>
        <v>14475.071101667105</v>
      </c>
      <c r="EI64" s="330">
        <f t="shared" ca="1" si="318"/>
        <v>15127.199088183892</v>
      </c>
      <c r="EJ64" s="330">
        <f t="shared" ca="1" si="318"/>
        <v>16810.784681218618</v>
      </c>
      <c r="EK64" s="330">
        <f t="shared" ca="1" si="318"/>
        <v>17432.897881246063</v>
      </c>
      <c r="EL64" s="330">
        <f t="shared" ca="1" si="318"/>
        <v>16869.26475316269</v>
      </c>
      <c r="EM64" s="330">
        <f t="shared" ca="1" si="318"/>
        <v>15683.428355828981</v>
      </c>
      <c r="EN64" s="330">
        <f t="shared" ca="1" si="318"/>
        <v>17223.012593530089</v>
      </c>
      <c r="EO64" s="330">
        <f t="shared" ca="1" si="318"/>
        <v>17790.507782496061</v>
      </c>
      <c r="EP64" s="330">
        <f t="shared" ca="1" si="318"/>
        <v>17004.701314738664</v>
      </c>
      <c r="EQ64" s="330">
        <f t="shared" ca="1" si="318"/>
        <v>16043.059199650488</v>
      </c>
      <c r="ER64" s="330">
        <f t="shared" ref="ER64:FB64" ca="1" si="319">(ER22/100)*$C22</f>
        <v>15387.727760812344</v>
      </c>
      <c r="ES64" s="330">
        <f t="shared" ca="1" si="319"/>
        <v>14725.386937256622</v>
      </c>
      <c r="ET64" s="330">
        <f t="shared" ca="1" si="319"/>
        <v>14161.5399672372</v>
      </c>
      <c r="EU64" s="330">
        <f t="shared" ca="1" si="319"/>
        <v>15518.12370200747</v>
      </c>
      <c r="EV64" s="330">
        <f t="shared" ca="1" si="319"/>
        <v>16369.96955181946</v>
      </c>
      <c r="EW64" s="330">
        <f t="shared" ca="1" si="319"/>
        <v>17258.067024295942</v>
      </c>
      <c r="EX64" s="330">
        <f t="shared" ca="1" si="319"/>
        <v>17187.238309837459</v>
      </c>
      <c r="EY64" s="330">
        <f t="shared" ca="1" si="319"/>
        <v>15471.603423410954</v>
      </c>
      <c r="EZ64" s="330">
        <f t="shared" ca="1" si="319"/>
        <v>16891.938941723405</v>
      </c>
      <c r="FA64" s="330">
        <f t="shared" ca="1" si="319"/>
        <v>17867.482692010046</v>
      </c>
      <c r="FB64" s="330">
        <f t="shared" ca="1" si="319"/>
        <v>16693.011871937539</v>
      </c>
      <c r="FC64" s="330">
        <f t="shared" ref="FC64:FD64" ca="1" si="320">(FC22/100)*$C22</f>
        <v>15268.060679903438</v>
      </c>
      <c r="FD64" s="330">
        <f t="shared" ca="1" si="320"/>
        <v>15038.645579428721</v>
      </c>
      <c r="FE64" s="330">
        <f t="shared" ref="FE64:FG64" ca="1" si="321">(FE22/100)*$C22</f>
        <v>0</v>
      </c>
      <c r="FF64" s="330">
        <f t="shared" ca="1" si="321"/>
        <v>0</v>
      </c>
      <c r="FG64" s="330">
        <f t="shared" ca="1" si="321"/>
        <v>0</v>
      </c>
      <c r="FH64" s="330">
        <f t="shared" ref="FH64:FP64" ca="1" si="322">(FH22/100)*$C22</f>
        <v>0</v>
      </c>
      <c r="FI64" s="330">
        <f t="shared" ca="1" si="322"/>
        <v>0</v>
      </c>
      <c r="FJ64" s="330">
        <f t="shared" ca="1" si="322"/>
        <v>0</v>
      </c>
      <c r="FK64" s="330">
        <f t="shared" ca="1" si="322"/>
        <v>0</v>
      </c>
      <c r="FL64" s="330">
        <f t="shared" ca="1" si="322"/>
        <v>0</v>
      </c>
      <c r="FM64" s="330">
        <f t="shared" ca="1" si="322"/>
        <v>0</v>
      </c>
      <c r="FN64" s="330">
        <f t="shared" ca="1" si="322"/>
        <v>0</v>
      </c>
      <c r="FO64" s="330">
        <f t="shared" ca="1" si="322"/>
        <v>0</v>
      </c>
      <c r="FP64" s="330">
        <f t="shared" ca="1" si="322"/>
        <v>0</v>
      </c>
    </row>
    <row r="65" spans="2:172" x14ac:dyDescent="0.2">
      <c r="B65" s="325" t="s">
        <v>17</v>
      </c>
      <c r="C65" s="330">
        <f>Ponderadores!B22</f>
        <v>71182.811000000002</v>
      </c>
      <c r="D65" s="330"/>
      <c r="E65" s="330">
        <f t="shared" ref="E65:AJ65" ca="1" si="323">(E23/100)*$C23</f>
        <v>57375.740085635123</v>
      </c>
      <c r="F65" s="330">
        <f t="shared" ca="1" si="323"/>
        <v>61345.328654338096</v>
      </c>
      <c r="G65" s="330">
        <f t="shared" ca="1" si="323"/>
        <v>60932.572732585046</v>
      </c>
      <c r="H65" s="330">
        <f t="shared" ca="1" si="323"/>
        <v>65209.570383273051</v>
      </c>
      <c r="I65" s="330">
        <f t="shared" ca="1" si="323"/>
        <v>63890.181767912953</v>
      </c>
      <c r="J65" s="330">
        <f t="shared" ca="1" si="323"/>
        <v>65118.367130561179</v>
      </c>
      <c r="K65" s="330">
        <f t="shared" ca="1" si="323"/>
        <v>73062.035489128451</v>
      </c>
      <c r="L65" s="330">
        <f t="shared" ca="1" si="323"/>
        <v>70805.651119954622</v>
      </c>
      <c r="M65" s="330">
        <f t="shared" ca="1" si="323"/>
        <v>70262.658722094595</v>
      </c>
      <c r="N65" s="330">
        <f t="shared" ca="1" si="323"/>
        <v>77219.427953843959</v>
      </c>
      <c r="O65" s="330">
        <f t="shared" ca="1" si="323"/>
        <v>68626.394418514785</v>
      </c>
      <c r="P65" s="330">
        <f t="shared" ca="1" si="323"/>
        <v>65838.587542216323</v>
      </c>
      <c r="Q65" s="330">
        <f t="shared" ca="1" si="323"/>
        <v>63003.248635864504</v>
      </c>
      <c r="R65" s="330">
        <f t="shared" ca="1" si="323"/>
        <v>64309.444842985598</v>
      </c>
      <c r="S65" s="330">
        <f t="shared" ca="1" si="323"/>
        <v>68101.992255548452</v>
      </c>
      <c r="T65" s="330">
        <f t="shared" ca="1" si="323"/>
        <v>62029.546052579819</v>
      </c>
      <c r="U65" s="330">
        <f t="shared" ca="1" si="323"/>
        <v>64771.972355438782</v>
      </c>
      <c r="V65" s="330">
        <f t="shared" ca="1" si="323"/>
        <v>67718.652783840123</v>
      </c>
      <c r="W65" s="330">
        <f t="shared" ca="1" si="323"/>
        <v>72400.651147404467</v>
      </c>
      <c r="X65" s="330">
        <f t="shared" ca="1" si="323"/>
        <v>69824.79099020602</v>
      </c>
      <c r="Y65" s="330">
        <f t="shared" ca="1" si="323"/>
        <v>73219.667058564548</v>
      </c>
      <c r="Z65" s="330">
        <f t="shared" ca="1" si="323"/>
        <v>75707.409332593073</v>
      </c>
      <c r="AA65" s="330">
        <f t="shared" ca="1" si="323"/>
        <v>68651.13848977795</v>
      </c>
      <c r="AB65" s="330">
        <f t="shared" ca="1" si="323"/>
        <v>63880.122055178967</v>
      </c>
      <c r="AC65" s="330">
        <f t="shared" ca="1" si="323"/>
        <v>59780.548750302049</v>
      </c>
      <c r="AD65" s="330">
        <f t="shared" ca="1" si="323"/>
        <v>63974.648462189245</v>
      </c>
      <c r="AE65" s="330">
        <f t="shared" ca="1" si="323"/>
        <v>68827.51612381608</v>
      </c>
      <c r="AF65" s="330">
        <f t="shared" ca="1" si="323"/>
        <v>65337.652234134519</v>
      </c>
      <c r="AG65" s="330">
        <f t="shared" ca="1" si="323"/>
        <v>66822.36376123692</v>
      </c>
      <c r="AH65" s="330">
        <f t="shared" ca="1" si="323"/>
        <v>68618.272130416823</v>
      </c>
      <c r="AI65" s="330">
        <f t="shared" ca="1" si="323"/>
        <v>77394.320062552448</v>
      </c>
      <c r="AJ65" s="330">
        <f t="shared" ca="1" si="323"/>
        <v>72658.216491422456</v>
      </c>
      <c r="AK65" s="330">
        <f t="shared" ref="AK65:BP65" ca="1" si="324">(AK23/100)*$C23</f>
        <v>78114.855283036566</v>
      </c>
      <c r="AL65" s="330">
        <f t="shared" ca="1" si="324"/>
        <v>80395.807450560183</v>
      </c>
      <c r="AM65" s="330">
        <f t="shared" ca="1" si="324"/>
        <v>72116.447033261225</v>
      </c>
      <c r="AN65" s="330">
        <f t="shared" ca="1" si="324"/>
        <v>68667.752217042056</v>
      </c>
      <c r="AO65" s="330">
        <f t="shared" ca="1" si="324"/>
        <v>62804.626242697224</v>
      </c>
      <c r="AP65" s="330">
        <f t="shared" ca="1" si="324"/>
        <v>68901.056479833176</v>
      </c>
      <c r="AQ65" s="330">
        <f t="shared" ca="1" si="324"/>
        <v>67883.841099065961</v>
      </c>
      <c r="AR65" s="330">
        <f t="shared" ca="1" si="324"/>
        <v>68430.135464230174</v>
      </c>
      <c r="AS65" s="330">
        <f t="shared" ca="1" si="324"/>
        <v>68722.906747152607</v>
      </c>
      <c r="AT65" s="330">
        <f t="shared" ca="1" si="324"/>
        <v>69545.668263944492</v>
      </c>
      <c r="AU65" s="330">
        <f t="shared" ca="1" si="324"/>
        <v>71008.12860880798</v>
      </c>
      <c r="AV65" s="330">
        <f t="shared" ca="1" si="324"/>
        <v>72174.479729360581</v>
      </c>
      <c r="AW65" s="330">
        <f t="shared" ca="1" si="324"/>
        <v>75106.65122464356</v>
      </c>
      <c r="AX65" s="330">
        <f t="shared" ca="1" si="324"/>
        <v>75354.198618526847</v>
      </c>
      <c r="AY65" s="330">
        <f t="shared" ca="1" si="324"/>
        <v>72891.049785957512</v>
      </c>
      <c r="AZ65" s="330">
        <f t="shared" ca="1" si="324"/>
        <v>65640.321735781617</v>
      </c>
      <c r="BA65" s="330">
        <f t="shared" ca="1" si="324"/>
        <v>66087.927190582079</v>
      </c>
      <c r="BB65" s="330">
        <f t="shared" ca="1" si="324"/>
        <v>69110.340413338214</v>
      </c>
      <c r="BC65" s="330">
        <f t="shared" ca="1" si="324"/>
        <v>71846.481922105377</v>
      </c>
      <c r="BD65" s="330">
        <f t="shared" ca="1" si="324"/>
        <v>63558.845276120745</v>
      </c>
      <c r="BE65" s="330">
        <f t="shared" ca="1" si="324"/>
        <v>71935.653469615805</v>
      </c>
      <c r="BF65" s="330">
        <f t="shared" ca="1" si="324"/>
        <v>70083.85642149247</v>
      </c>
      <c r="BG65" s="330">
        <f t="shared" ca="1" si="324"/>
        <v>71030.942322108676</v>
      </c>
      <c r="BH65" s="330">
        <f t="shared" ca="1" si="324"/>
        <v>72985.995782396261</v>
      </c>
      <c r="BI65" s="330">
        <f t="shared" ca="1" si="324"/>
        <v>70963.916189786265</v>
      </c>
      <c r="BJ65" s="330">
        <f t="shared" ca="1" si="324"/>
        <v>74653.642000704975</v>
      </c>
      <c r="BK65" s="330">
        <f t="shared" ca="1" si="324"/>
        <v>72487.709329860401</v>
      </c>
      <c r="BL65" s="330">
        <f t="shared" ca="1" si="324"/>
        <v>65735.925681989538</v>
      </c>
      <c r="BM65" s="330">
        <f t="shared" ca="1" si="324"/>
        <v>64294.38428023945</v>
      </c>
      <c r="BN65" s="330">
        <f t="shared" ca="1" si="324"/>
        <v>66664.189471983089</v>
      </c>
      <c r="BO65" s="330">
        <f t="shared" ca="1" si="324"/>
        <v>68532.449936109595</v>
      </c>
      <c r="BP65" s="330">
        <f t="shared" ca="1" si="324"/>
        <v>70586.66105212018</v>
      </c>
      <c r="BQ65" s="330">
        <f t="shared" ref="BQ65:CV65" ca="1" si="325">(BQ23/100)*$C23</f>
        <v>71173.046651015306</v>
      </c>
      <c r="BR65" s="330">
        <f t="shared" ca="1" si="325"/>
        <v>73395.083541002532</v>
      </c>
      <c r="BS65" s="330">
        <f t="shared" ca="1" si="325"/>
        <v>72162.029251018685</v>
      </c>
      <c r="BT65" s="330">
        <f t="shared" ca="1" si="325"/>
        <v>74749.995019008536</v>
      </c>
      <c r="BU65" s="330">
        <f t="shared" ca="1" si="325"/>
        <v>74116.275184811631</v>
      </c>
      <c r="BV65" s="330">
        <f t="shared" ca="1" si="325"/>
        <v>78214.82724498988</v>
      </c>
      <c r="BW65" s="330">
        <f t="shared" ca="1" si="325"/>
        <v>75007.929179179584</v>
      </c>
      <c r="BX65" s="330">
        <f t="shared" ca="1" si="325"/>
        <v>65296.861188521558</v>
      </c>
      <c r="BY65" s="330">
        <f t="shared" ca="1" si="325"/>
        <v>66720.788452948211</v>
      </c>
      <c r="BZ65" s="330">
        <f t="shared" ca="1" si="325"/>
        <v>67796.817393862177</v>
      </c>
      <c r="CA65" s="330">
        <f t="shared" ca="1" si="325"/>
        <v>70362.020432100806</v>
      </c>
      <c r="CB65" s="330">
        <f t="shared" ca="1" si="325"/>
        <v>68649.499792492585</v>
      </c>
      <c r="CC65" s="330">
        <f t="shared" ca="1" si="325"/>
        <v>67982.75529242029</v>
      </c>
      <c r="CD65" s="330">
        <f t="shared" ca="1" si="325"/>
        <v>71717.488506515292</v>
      </c>
      <c r="CE65" s="330">
        <f t="shared" ca="1" si="325"/>
        <v>71603.05956841803</v>
      </c>
      <c r="CF65" s="330">
        <f t="shared" ca="1" si="325"/>
        <v>69845.361268735433</v>
      </c>
      <c r="CG65" s="330">
        <f t="shared" ca="1" si="325"/>
        <v>69222.635257732851</v>
      </c>
      <c r="CH65" s="330">
        <f t="shared" ca="1" si="325"/>
        <v>73823.861696522872</v>
      </c>
      <c r="CI65" s="330">
        <f t="shared" ca="1" si="325"/>
        <v>72212.587592299984</v>
      </c>
      <c r="CJ65" s="330">
        <f t="shared" ca="1" si="325"/>
        <v>64066.16074596368</v>
      </c>
      <c r="CK65" s="330">
        <f t="shared" ca="1" si="325"/>
        <v>60869.886945256258</v>
      </c>
      <c r="CL65" s="330">
        <f t="shared" ca="1" si="325"/>
        <v>64011.272671835766</v>
      </c>
      <c r="CM65" s="330">
        <f t="shared" ca="1" si="325"/>
        <v>62916.788002498317</v>
      </c>
      <c r="CN65" s="330">
        <f t="shared" ca="1" si="325"/>
        <v>32462.149469699005</v>
      </c>
      <c r="CO65" s="330">
        <f t="shared" ca="1" si="325"/>
        <v>37345.382925949016</v>
      </c>
      <c r="CP65" s="330">
        <f t="shared" ca="1" si="325"/>
        <v>46520.93286246054</v>
      </c>
      <c r="CQ65" s="330">
        <f t="shared" ca="1" si="325"/>
        <v>52582.131580508256</v>
      </c>
      <c r="CR65" s="330">
        <f t="shared" ca="1" si="325"/>
        <v>56106.795472600134</v>
      </c>
      <c r="CS65" s="330">
        <f t="shared" ca="1" si="325"/>
        <v>58955.608050835501</v>
      </c>
      <c r="CT65" s="330">
        <f t="shared" ca="1" si="325"/>
        <v>60599.674382006357</v>
      </c>
      <c r="CU65" s="330">
        <f t="shared" ca="1" si="325"/>
        <v>58601.439160112343</v>
      </c>
      <c r="CV65" s="330">
        <f t="shared" ca="1" si="325"/>
        <v>55072.394476028261</v>
      </c>
      <c r="CW65" s="330">
        <f t="shared" ref="CW65:EE65" ca="1" si="326">(CW23/100)*$C23</f>
        <v>51131.616549009887</v>
      </c>
      <c r="CX65" s="330">
        <f t="shared" ca="1" si="326"/>
        <v>54430.904024723372</v>
      </c>
      <c r="CY65" s="330">
        <f t="shared" ca="1" si="326"/>
        <v>62336.288009402524</v>
      </c>
      <c r="CZ65" s="330">
        <f t="shared" ca="1" si="326"/>
        <v>57721.217192102835</v>
      </c>
      <c r="DA65" s="330">
        <f t="shared" ca="1" si="326"/>
        <v>60922.0362141062</v>
      </c>
      <c r="DB65" s="330">
        <f t="shared" ca="1" si="326"/>
        <v>60665.345426659856</v>
      </c>
      <c r="DC65" s="330">
        <f t="shared" ca="1" si="326"/>
        <v>59740.076620339147</v>
      </c>
      <c r="DD65" s="330">
        <f t="shared" ca="1" si="326"/>
        <v>60806.047532348515</v>
      </c>
      <c r="DE65" s="330">
        <f t="shared" ca="1" si="326"/>
        <v>62733.65713317327</v>
      </c>
      <c r="DF65" s="330">
        <f t="shared" ca="1" si="326"/>
        <v>65211.656360100373</v>
      </c>
      <c r="DG65" s="330">
        <f t="shared" ca="1" si="326"/>
        <v>64156.637838048926</v>
      </c>
      <c r="DH65" s="330">
        <f t="shared" ca="1" si="326"/>
        <v>58966.213099213172</v>
      </c>
      <c r="DI65" s="330">
        <f t="shared" ca="1" si="326"/>
        <v>54404.872764654494</v>
      </c>
      <c r="DJ65" s="330">
        <f t="shared" ca="1" si="326"/>
        <v>58185.535102946691</v>
      </c>
      <c r="DK65" s="330">
        <f t="shared" ca="1" si="326"/>
        <v>64324.787957144537</v>
      </c>
      <c r="DL65" s="330">
        <f t="shared" ca="1" si="326"/>
        <v>59918.812138509282</v>
      </c>
      <c r="DM65" s="330">
        <f t="shared" ca="1" si="326"/>
        <v>64585.083876497425</v>
      </c>
      <c r="DN65" s="330">
        <f t="shared" ca="1" si="326"/>
        <v>64262.019665307467</v>
      </c>
      <c r="DO65" s="330">
        <f t="shared" ca="1" si="326"/>
        <v>61837.498355966025</v>
      </c>
      <c r="DP65" s="330">
        <f t="shared" ca="1" si="326"/>
        <v>66883.383160882135</v>
      </c>
      <c r="DQ65" s="330">
        <f t="shared" ca="1" si="326"/>
        <v>65897.305517942106</v>
      </c>
      <c r="DR65" s="330">
        <f t="shared" ca="1" si="326"/>
        <v>67038.392432296081</v>
      </c>
      <c r="DS65" s="330">
        <f t="shared" ca="1" si="326"/>
        <v>63845.334931091631</v>
      </c>
      <c r="DT65" s="330">
        <f t="shared" ca="1" si="326"/>
        <v>54219.390096260046</v>
      </c>
      <c r="DU65" s="330">
        <f t="shared" ca="1" si="326"/>
        <v>54179.009736173648</v>
      </c>
      <c r="DV65" s="330">
        <f t="shared" ca="1" si="326"/>
        <v>53486.90741005617</v>
      </c>
      <c r="DW65" s="330">
        <f t="shared" ca="1" si="326"/>
        <v>59140.547131764921</v>
      </c>
      <c r="DX65" s="330">
        <f t="shared" ca="1" si="326"/>
        <v>54701.68834148004</v>
      </c>
      <c r="DY65" s="330">
        <f t="shared" ca="1" si="326"/>
        <v>58199.866480437384</v>
      </c>
      <c r="DZ65" s="330">
        <f t="shared" ca="1" si="326"/>
        <v>60559.032883720392</v>
      </c>
      <c r="EA65" s="330">
        <f t="shared" ca="1" si="326"/>
        <v>55907.357163474451</v>
      </c>
      <c r="EB65" s="330">
        <f t="shared" ca="1" si="326"/>
        <v>62830.01869476663</v>
      </c>
      <c r="EC65" s="330">
        <f t="shared" ca="1" si="326"/>
        <v>60936.281779223405</v>
      </c>
      <c r="ED65" s="330">
        <f t="shared" ca="1" si="326"/>
        <v>64454.818847114206</v>
      </c>
      <c r="EE65" s="330">
        <f t="shared" ca="1" si="326"/>
        <v>62270.109223879881</v>
      </c>
      <c r="EF65" s="330">
        <f t="shared" ref="EF65:EQ65" ca="1" si="327">(EF23/100)*$C23</f>
        <v>49924.582307090335</v>
      </c>
      <c r="EG65" s="330">
        <f t="shared" ca="1" si="327"/>
        <v>52630.339008234318</v>
      </c>
      <c r="EH65" s="330">
        <f t="shared" ca="1" si="327"/>
        <v>49103.036233450679</v>
      </c>
      <c r="EI65" s="330">
        <f t="shared" ca="1" si="327"/>
        <v>49612.19261364761</v>
      </c>
      <c r="EJ65" s="330">
        <f t="shared" ca="1" si="327"/>
        <v>52174.300340525835</v>
      </c>
      <c r="EK65" s="330">
        <f t="shared" ca="1" si="327"/>
        <v>51818.952038748736</v>
      </c>
      <c r="EL65" s="330">
        <f t="shared" ca="1" si="327"/>
        <v>53603.616171008201</v>
      </c>
      <c r="EM65" s="330">
        <f t="shared" ca="1" si="327"/>
        <v>54440.195361295206</v>
      </c>
      <c r="EN65" s="330">
        <f t="shared" ca="1" si="327"/>
        <v>57089.947989112035</v>
      </c>
      <c r="EO65" s="330">
        <f t="shared" ca="1" si="327"/>
        <v>56667.927500364523</v>
      </c>
      <c r="EP65" s="330">
        <f t="shared" ca="1" si="327"/>
        <v>58387.078571528313</v>
      </c>
      <c r="EQ65" s="330">
        <f t="shared" ca="1" si="327"/>
        <v>53869.853094538994</v>
      </c>
      <c r="ER65" s="330">
        <f t="shared" ref="ER65:FB65" ca="1" si="328">(ER23/100)*$C23</f>
        <v>46510.881077000297</v>
      </c>
      <c r="ES65" s="330">
        <f t="shared" ca="1" si="328"/>
        <v>48339.078707059634</v>
      </c>
      <c r="ET65" s="330">
        <f t="shared" ca="1" si="328"/>
        <v>47472.829866764252</v>
      </c>
      <c r="EU65" s="330">
        <f t="shared" ca="1" si="328"/>
        <v>49140.404512536072</v>
      </c>
      <c r="EV65" s="330">
        <f t="shared" ca="1" si="328"/>
        <v>46866.440824114237</v>
      </c>
      <c r="EW65" s="330">
        <f t="shared" ca="1" si="328"/>
        <v>48990.428864198759</v>
      </c>
      <c r="EX65" s="330">
        <f t="shared" ca="1" si="328"/>
        <v>48133.598721258939</v>
      </c>
      <c r="EY65" s="330">
        <f t="shared" ca="1" si="328"/>
        <v>49164.976602782255</v>
      </c>
      <c r="EZ65" s="330">
        <f t="shared" ca="1" si="328"/>
        <v>50787.16875709375</v>
      </c>
      <c r="FA65" s="330">
        <f t="shared" ca="1" si="328"/>
        <v>52456.153027031593</v>
      </c>
      <c r="FB65" s="330">
        <f t="shared" ca="1" si="328"/>
        <v>57372.250506921147</v>
      </c>
      <c r="FC65" s="330">
        <f t="shared" ref="FC65:FD65" ca="1" si="329">(FC23/100)*$C23</f>
        <v>52132.168882790553</v>
      </c>
      <c r="FD65" s="330">
        <f t="shared" ca="1" si="329"/>
        <v>43164.492521225009</v>
      </c>
      <c r="FE65" s="330">
        <f t="shared" ref="FE65:FG65" ca="1" si="330">(FE23/100)*$C23</f>
        <v>0</v>
      </c>
      <c r="FF65" s="330">
        <f t="shared" ca="1" si="330"/>
        <v>0</v>
      </c>
      <c r="FG65" s="330">
        <f t="shared" ca="1" si="330"/>
        <v>0</v>
      </c>
      <c r="FH65" s="330">
        <f t="shared" ref="FH65:FP65" ca="1" si="331">(FH23/100)*$C23</f>
        <v>0</v>
      </c>
      <c r="FI65" s="330">
        <f t="shared" ca="1" si="331"/>
        <v>0</v>
      </c>
      <c r="FJ65" s="330">
        <f t="shared" ca="1" si="331"/>
        <v>0</v>
      </c>
      <c r="FK65" s="330">
        <f t="shared" ca="1" si="331"/>
        <v>0</v>
      </c>
      <c r="FL65" s="330">
        <f t="shared" ca="1" si="331"/>
        <v>0</v>
      </c>
      <c r="FM65" s="330">
        <f t="shared" ca="1" si="331"/>
        <v>0</v>
      </c>
      <c r="FN65" s="330">
        <f t="shared" ca="1" si="331"/>
        <v>0</v>
      </c>
      <c r="FO65" s="330">
        <f t="shared" ca="1" si="331"/>
        <v>0</v>
      </c>
      <c r="FP65" s="330">
        <f t="shared" ca="1" si="331"/>
        <v>0</v>
      </c>
    </row>
    <row r="66" spans="2:172" x14ac:dyDescent="0.2">
      <c r="B66" s="325" t="s">
        <v>18</v>
      </c>
      <c r="C66" s="330">
        <f>Ponderadores!B23</f>
        <v>31436.956999999999</v>
      </c>
      <c r="D66" s="330"/>
      <c r="E66" s="330">
        <f t="shared" ref="E66:AJ66" ca="1" si="332">(E24/100)*$C24</f>
        <v>31631.085747000667</v>
      </c>
      <c r="F66" s="330">
        <f t="shared" ca="1" si="332"/>
        <v>31296.821234223142</v>
      </c>
      <c r="G66" s="330">
        <f t="shared" ca="1" si="332"/>
        <v>32586.649379108727</v>
      </c>
      <c r="H66" s="330">
        <f t="shared" ca="1" si="332"/>
        <v>32177.743613656556</v>
      </c>
      <c r="I66" s="330">
        <f t="shared" ca="1" si="332"/>
        <v>33289.166596817951</v>
      </c>
      <c r="J66" s="330">
        <f t="shared" ca="1" si="332"/>
        <v>32677.970320739023</v>
      </c>
      <c r="K66" s="330">
        <f t="shared" ca="1" si="332"/>
        <v>33989.190414099983</v>
      </c>
      <c r="L66" s="330">
        <f t="shared" ca="1" si="332"/>
        <v>32667.648911635191</v>
      </c>
      <c r="M66" s="330">
        <f t="shared" ca="1" si="332"/>
        <v>32338.663508240326</v>
      </c>
      <c r="N66" s="330">
        <f t="shared" ca="1" si="332"/>
        <v>36146.74449966551</v>
      </c>
      <c r="O66" s="330">
        <f t="shared" ca="1" si="332"/>
        <v>33196.248789398604</v>
      </c>
      <c r="P66" s="330">
        <f t="shared" ca="1" si="332"/>
        <v>26876.106985426519</v>
      </c>
      <c r="Q66" s="330">
        <f t="shared" ca="1" si="332"/>
        <v>29780.743750793954</v>
      </c>
      <c r="R66" s="330">
        <f t="shared" ca="1" si="332"/>
        <v>31278.807167946685</v>
      </c>
      <c r="S66" s="330">
        <f t="shared" ca="1" si="332"/>
        <v>36147.058595388182</v>
      </c>
      <c r="T66" s="330">
        <f t="shared" ca="1" si="332"/>
        <v>31172.804635735574</v>
      </c>
      <c r="U66" s="330">
        <f t="shared" ca="1" si="332"/>
        <v>32695.679601787746</v>
      </c>
      <c r="V66" s="330">
        <f t="shared" ca="1" si="332"/>
        <v>33626.065940773988</v>
      </c>
      <c r="W66" s="330">
        <f t="shared" ca="1" si="332"/>
        <v>36845.524556686709</v>
      </c>
      <c r="X66" s="330">
        <f t="shared" ca="1" si="332"/>
        <v>34369.606405236642</v>
      </c>
      <c r="Y66" s="330">
        <f t="shared" ca="1" si="332"/>
        <v>35415.812813456607</v>
      </c>
      <c r="Z66" s="330">
        <f t="shared" ca="1" si="332"/>
        <v>36815.60265419037</v>
      </c>
      <c r="AA66" s="330">
        <f t="shared" ca="1" si="332"/>
        <v>34235.788747093109</v>
      </c>
      <c r="AB66" s="330">
        <f t="shared" ca="1" si="332"/>
        <v>30253.105130896107</v>
      </c>
      <c r="AC66" s="330">
        <f t="shared" ca="1" si="332"/>
        <v>30753.7980183744</v>
      </c>
      <c r="AD66" s="330">
        <f t="shared" ca="1" si="332"/>
        <v>32748.407126566297</v>
      </c>
      <c r="AE66" s="330">
        <f t="shared" ca="1" si="332"/>
        <v>37548.48657470593</v>
      </c>
      <c r="AF66" s="330">
        <f t="shared" ca="1" si="332"/>
        <v>31917.312464281022</v>
      </c>
      <c r="AG66" s="330">
        <f t="shared" ca="1" si="332"/>
        <v>33882.389384407114</v>
      </c>
      <c r="AH66" s="330">
        <f t="shared" ca="1" si="332"/>
        <v>35477.877401703627</v>
      </c>
      <c r="AI66" s="330">
        <f t="shared" ca="1" si="332"/>
        <v>35088.346682273295</v>
      </c>
      <c r="AJ66" s="330">
        <f t="shared" ca="1" si="332"/>
        <v>34486.241361798267</v>
      </c>
      <c r="AK66" s="330">
        <f t="shared" ref="AK66:BP66" ca="1" si="333">(AK24/100)*$C24</f>
        <v>34921.201423763458</v>
      </c>
      <c r="AL66" s="330">
        <f t="shared" ca="1" si="333"/>
        <v>35845.07384320788</v>
      </c>
      <c r="AM66" s="330">
        <f t="shared" ca="1" si="333"/>
        <v>34438.827245222754</v>
      </c>
      <c r="AN66" s="330">
        <f t="shared" ca="1" si="333"/>
        <v>30147.22247371218</v>
      </c>
      <c r="AO66" s="330">
        <f t="shared" ca="1" si="333"/>
        <v>30412.735222211712</v>
      </c>
      <c r="AP66" s="330">
        <f t="shared" ca="1" si="333"/>
        <v>32440.67081375196</v>
      </c>
      <c r="AQ66" s="330">
        <f t="shared" ca="1" si="333"/>
        <v>34504.008687195601</v>
      </c>
      <c r="AR66" s="330">
        <f t="shared" ca="1" si="333"/>
        <v>33025.489510553205</v>
      </c>
      <c r="AS66" s="330">
        <f t="shared" ca="1" si="333"/>
        <v>33745.241939653795</v>
      </c>
      <c r="AT66" s="330">
        <f t="shared" ca="1" si="333"/>
        <v>33733.774885597813</v>
      </c>
      <c r="AU66" s="330">
        <f t="shared" ca="1" si="333"/>
        <v>32425.637147737671</v>
      </c>
      <c r="AV66" s="330">
        <f t="shared" ca="1" si="333"/>
        <v>33825.258507759056</v>
      </c>
      <c r="AW66" s="330">
        <f t="shared" ca="1" si="333"/>
        <v>32243.309986738299</v>
      </c>
      <c r="AX66" s="330">
        <f t="shared" ca="1" si="333"/>
        <v>32710.662594822537</v>
      </c>
      <c r="AY66" s="330">
        <f t="shared" ca="1" si="333"/>
        <v>33665.952178653148</v>
      </c>
      <c r="AZ66" s="330">
        <f t="shared" ca="1" si="333"/>
        <v>28574.93452527067</v>
      </c>
      <c r="BA66" s="330">
        <f t="shared" ca="1" si="333"/>
        <v>30316.028852856289</v>
      </c>
      <c r="BB66" s="330">
        <f t="shared" ca="1" si="333"/>
        <v>30845.230628697187</v>
      </c>
      <c r="BC66" s="330">
        <f t="shared" ca="1" si="333"/>
        <v>34621.854777926725</v>
      </c>
      <c r="BD66" s="330">
        <f t="shared" ca="1" si="333"/>
        <v>28436.728963692665</v>
      </c>
      <c r="BE66" s="330">
        <f t="shared" ca="1" si="333"/>
        <v>32506.877229068716</v>
      </c>
      <c r="BF66" s="330">
        <f t="shared" ca="1" si="333"/>
        <v>32214.354479940728</v>
      </c>
      <c r="BG66" s="330">
        <f t="shared" ca="1" si="333"/>
        <v>32265.929961340393</v>
      </c>
      <c r="BH66" s="330">
        <f t="shared" ca="1" si="333"/>
        <v>32722.642288569878</v>
      </c>
      <c r="BI66" s="330">
        <f t="shared" ca="1" si="333"/>
        <v>31602.582992868603</v>
      </c>
      <c r="BJ66" s="330">
        <f t="shared" ca="1" si="333"/>
        <v>32561.8669764181</v>
      </c>
      <c r="BK66" s="330">
        <f t="shared" ca="1" si="333"/>
        <v>32316.328938390667</v>
      </c>
      <c r="BL66" s="330">
        <f t="shared" ca="1" si="333"/>
        <v>28626.241910257624</v>
      </c>
      <c r="BM66" s="330">
        <f t="shared" ca="1" si="333"/>
        <v>28629.920150794864</v>
      </c>
      <c r="BN66" s="330">
        <f t="shared" ca="1" si="333"/>
        <v>29779.760388600927</v>
      </c>
      <c r="BO66" s="330">
        <f t="shared" ca="1" si="333"/>
        <v>31164.168761112509</v>
      </c>
      <c r="BP66" s="330">
        <f t="shared" ca="1" si="333"/>
        <v>30754.458254736044</v>
      </c>
      <c r="BQ66" s="330">
        <f t="shared" ref="BQ66:CV66" ca="1" si="334">(BQ24/100)*$C24</f>
        <v>33427.192346955468</v>
      </c>
      <c r="BR66" s="330">
        <f t="shared" ca="1" si="334"/>
        <v>32819.380834310963</v>
      </c>
      <c r="BS66" s="330">
        <f t="shared" ca="1" si="334"/>
        <v>32875.777421198472</v>
      </c>
      <c r="BT66" s="330">
        <f t="shared" ca="1" si="334"/>
        <v>33606.026215216749</v>
      </c>
      <c r="BU66" s="330">
        <f t="shared" ca="1" si="334"/>
        <v>31677.358783018681</v>
      </c>
      <c r="BV66" s="330">
        <f t="shared" ca="1" si="334"/>
        <v>32917.020095899796</v>
      </c>
      <c r="BW66" s="330">
        <f t="shared" ca="1" si="334"/>
        <v>32025.162093920022</v>
      </c>
      <c r="BX66" s="330">
        <f t="shared" ca="1" si="334"/>
        <v>27567.258654235495</v>
      </c>
      <c r="BY66" s="330">
        <f t="shared" ca="1" si="334"/>
        <v>28262.236609580432</v>
      </c>
      <c r="BZ66" s="330">
        <f t="shared" ca="1" si="334"/>
        <v>29136.332456693497</v>
      </c>
      <c r="CA66" s="330">
        <f t="shared" ca="1" si="334"/>
        <v>31296.464459121784</v>
      </c>
      <c r="CB66" s="330">
        <f t="shared" ca="1" si="334"/>
        <v>28614.812148229004</v>
      </c>
      <c r="CC66" s="330">
        <f t="shared" ca="1" si="334"/>
        <v>31907.485725723975</v>
      </c>
      <c r="CD66" s="330">
        <f t="shared" ca="1" si="334"/>
        <v>31290.446602595326</v>
      </c>
      <c r="CE66" s="330">
        <f t="shared" ca="1" si="334"/>
        <v>32404.5677107841</v>
      </c>
      <c r="CF66" s="330">
        <f t="shared" ca="1" si="334"/>
        <v>32256.561297977169</v>
      </c>
      <c r="CG66" s="330">
        <f t="shared" ca="1" si="334"/>
        <v>30682.926102899186</v>
      </c>
      <c r="CH66" s="330">
        <f t="shared" ca="1" si="334"/>
        <v>31864.847232967273</v>
      </c>
      <c r="CI66" s="330">
        <f t="shared" ca="1" si="334"/>
        <v>29958.124135655202</v>
      </c>
      <c r="CJ66" s="330">
        <f t="shared" ca="1" si="334"/>
        <v>26693.21951778957</v>
      </c>
      <c r="CK66" s="330">
        <f t="shared" ca="1" si="334"/>
        <v>27760.067712802069</v>
      </c>
      <c r="CL66" s="330">
        <f t="shared" ca="1" si="334"/>
        <v>28457.879426007708</v>
      </c>
      <c r="CM66" s="330">
        <f t="shared" ca="1" si="334"/>
        <v>29713.248932976963</v>
      </c>
      <c r="CN66" s="330">
        <f t="shared" ca="1" si="334"/>
        <v>13977.129949539481</v>
      </c>
      <c r="CO66" s="330">
        <f t="shared" ca="1" si="334"/>
        <v>15172.951981742768</v>
      </c>
      <c r="CP66" s="330">
        <f t="shared" ca="1" si="334"/>
        <v>21027.402224922465</v>
      </c>
      <c r="CQ66" s="330">
        <f t="shared" ca="1" si="334"/>
        <v>26165.153372218061</v>
      </c>
      <c r="CR66" s="330">
        <f t="shared" ca="1" si="334"/>
        <v>27052.376049305552</v>
      </c>
      <c r="CS66" s="330">
        <f t="shared" ca="1" si="334"/>
        <v>28159.047283225074</v>
      </c>
      <c r="CT66" s="330">
        <f t="shared" ca="1" si="334"/>
        <v>29070.478046234239</v>
      </c>
      <c r="CU66" s="330">
        <f t="shared" ca="1" si="334"/>
        <v>28307.188426215987</v>
      </c>
      <c r="CV66" s="330">
        <f t="shared" ca="1" si="334"/>
        <v>25288.720594775008</v>
      </c>
      <c r="CW66" s="330">
        <f t="shared" ref="CW66:EE66" ca="1" si="335">(CW24/100)*$C24</f>
        <v>25580.480758240446</v>
      </c>
      <c r="CX66" s="330">
        <f t="shared" ca="1" si="335"/>
        <v>26259.404811650857</v>
      </c>
      <c r="CY66" s="330">
        <f t="shared" ca="1" si="335"/>
        <v>28162.948895727957</v>
      </c>
      <c r="CZ66" s="330">
        <f t="shared" ca="1" si="335"/>
        <v>25434.978275575151</v>
      </c>
      <c r="DA66" s="330">
        <f t="shared" ca="1" si="335"/>
        <v>26812.106825843279</v>
      </c>
      <c r="DB66" s="330">
        <f t="shared" ca="1" si="335"/>
        <v>28140.084638711087</v>
      </c>
      <c r="DC66" s="330">
        <f t="shared" ca="1" si="335"/>
        <v>29177.878309219504</v>
      </c>
      <c r="DD66" s="330">
        <f t="shared" ca="1" si="335"/>
        <v>28800.262143615204</v>
      </c>
      <c r="DE66" s="330">
        <f t="shared" ca="1" si="335"/>
        <v>28861.952347883842</v>
      </c>
      <c r="DF66" s="330">
        <f t="shared" ca="1" si="335"/>
        <v>29087.094992336555</v>
      </c>
      <c r="DG66" s="330">
        <f t="shared" ca="1" si="335"/>
        <v>29742.12101105769</v>
      </c>
      <c r="DH66" s="330">
        <f t="shared" ca="1" si="335"/>
        <v>26021.19899011407</v>
      </c>
      <c r="DI66" s="330">
        <f t="shared" ca="1" si="335"/>
        <v>28030.47104740002</v>
      </c>
      <c r="DJ66" s="330">
        <f t="shared" ca="1" si="335"/>
        <v>27925.749542453279</v>
      </c>
      <c r="DK66" s="330">
        <f t="shared" ca="1" si="335"/>
        <v>31640.491857595516</v>
      </c>
      <c r="DL66" s="330">
        <f t="shared" ca="1" si="335"/>
        <v>27236.681017444364</v>
      </c>
      <c r="DM66" s="330">
        <f t="shared" ca="1" si="335"/>
        <v>30840.687493592988</v>
      </c>
      <c r="DN66" s="330">
        <f t="shared" ca="1" si="335"/>
        <v>30869.436297494114</v>
      </c>
      <c r="DO66" s="330">
        <f t="shared" ca="1" si="335"/>
        <v>31517.318462488951</v>
      </c>
      <c r="DP66" s="330">
        <f t="shared" ca="1" si="335"/>
        <v>33537.266545895858</v>
      </c>
      <c r="DQ66" s="330">
        <f t="shared" ca="1" si="335"/>
        <v>32040.409832565147</v>
      </c>
      <c r="DR66" s="330">
        <f t="shared" ca="1" si="335"/>
        <v>32466.83759814169</v>
      </c>
      <c r="DS66" s="330">
        <f t="shared" ca="1" si="335"/>
        <v>31743.525032247147</v>
      </c>
      <c r="DT66" s="330">
        <f t="shared" ca="1" si="335"/>
        <v>27178.261272651871</v>
      </c>
      <c r="DU66" s="330">
        <f t="shared" ca="1" si="335"/>
        <v>29341.323892500273</v>
      </c>
      <c r="DV66" s="330">
        <f t="shared" ca="1" si="335"/>
        <v>28659.544984075943</v>
      </c>
      <c r="DW66" s="330">
        <f t="shared" ca="1" si="335"/>
        <v>30988.929674775078</v>
      </c>
      <c r="DX66" s="330">
        <f t="shared" ca="1" si="335"/>
        <v>28118.894725309907</v>
      </c>
      <c r="DY66" s="330">
        <f t="shared" ca="1" si="335"/>
        <v>30423.208073071492</v>
      </c>
      <c r="DZ66" s="330">
        <f t="shared" ca="1" si="335"/>
        <v>31079.438995345856</v>
      </c>
      <c r="EA66" s="330">
        <f t="shared" ca="1" si="335"/>
        <v>31522.144119167937</v>
      </c>
      <c r="EB66" s="330">
        <f t="shared" ca="1" si="335"/>
        <v>32470.577412863378</v>
      </c>
      <c r="EC66" s="330">
        <f t="shared" ca="1" si="335"/>
        <v>30507.735709201581</v>
      </c>
      <c r="ED66" s="330">
        <f t="shared" ca="1" si="335"/>
        <v>31257.124034531349</v>
      </c>
      <c r="EE66" s="330">
        <f t="shared" ca="1" si="335"/>
        <v>28959.25037592262</v>
      </c>
      <c r="EF66" s="330">
        <f t="shared" ref="EF66:EQ66" ca="1" si="336">(EF24/100)*$C24</f>
        <v>23555.704003224615</v>
      </c>
      <c r="EG66" s="330">
        <f t="shared" ca="1" si="336"/>
        <v>24768.456884418592</v>
      </c>
      <c r="EH66" s="330">
        <f t="shared" ca="1" si="336"/>
        <v>24924.634403412267</v>
      </c>
      <c r="EI66" s="330">
        <f t="shared" ca="1" si="336"/>
        <v>24002.416547293</v>
      </c>
      <c r="EJ66" s="330">
        <f t="shared" ca="1" si="336"/>
        <v>24599.290177325438</v>
      </c>
      <c r="EK66" s="330">
        <f t="shared" ca="1" si="336"/>
        <v>26463.98917121311</v>
      </c>
      <c r="EL66" s="330">
        <f t="shared" ca="1" si="336"/>
        <v>26094.193221881153</v>
      </c>
      <c r="EM66" s="330">
        <f t="shared" ca="1" si="336"/>
        <v>26928.524408610658</v>
      </c>
      <c r="EN66" s="330">
        <f t="shared" ca="1" si="336"/>
        <v>26274.703560028145</v>
      </c>
      <c r="EO66" s="330">
        <f t="shared" ca="1" si="336"/>
        <v>25142.369314930889</v>
      </c>
      <c r="EP66" s="330">
        <f t="shared" ca="1" si="336"/>
        <v>26981.452636479527</v>
      </c>
      <c r="EQ66" s="330">
        <f t="shared" ca="1" si="336"/>
        <v>25395.858265958752</v>
      </c>
      <c r="ER66" s="330">
        <f t="shared" ref="ER66:FB66" ca="1" si="337">(ER24/100)*$C24</f>
        <v>21175.567408446012</v>
      </c>
      <c r="ES66" s="330">
        <f t="shared" ca="1" si="337"/>
        <v>22775.349771252553</v>
      </c>
      <c r="ET66" s="330">
        <f t="shared" ca="1" si="337"/>
        <v>22875.264099546857</v>
      </c>
      <c r="EU66" s="330">
        <f t="shared" ca="1" si="337"/>
        <v>23091.899270515121</v>
      </c>
      <c r="EV66" s="330">
        <f t="shared" ca="1" si="337"/>
        <v>22648.351567932932</v>
      </c>
      <c r="EW66" s="330">
        <f t="shared" ca="1" si="337"/>
        <v>23729.320844466103</v>
      </c>
      <c r="EX66" s="330">
        <f t="shared" ca="1" si="337"/>
        <v>23860.778696454836</v>
      </c>
      <c r="EY66" s="330">
        <f t="shared" ca="1" si="337"/>
        <v>26173.775403357053</v>
      </c>
      <c r="EZ66" s="330">
        <f t="shared" ca="1" si="337"/>
        <v>24743.197166864964</v>
      </c>
      <c r="FA66" s="330">
        <f t="shared" ca="1" si="337"/>
        <v>24260.236431198857</v>
      </c>
      <c r="FB66" s="330">
        <f t="shared" ca="1" si="337"/>
        <v>25595.017394175706</v>
      </c>
      <c r="FC66" s="330">
        <f t="shared" ref="FC66:FD66" ca="1" si="338">(FC24/100)*$C24</f>
        <v>24499.533400276745</v>
      </c>
      <c r="FD66" s="330">
        <f t="shared" ca="1" si="338"/>
        <v>19579.729570343148</v>
      </c>
      <c r="FE66" s="330">
        <f t="shared" ref="FE66:FG66" ca="1" si="339">(FE24/100)*$C24</f>
        <v>0</v>
      </c>
      <c r="FF66" s="330">
        <f t="shared" ca="1" si="339"/>
        <v>0</v>
      </c>
      <c r="FG66" s="330">
        <f t="shared" ca="1" si="339"/>
        <v>0</v>
      </c>
      <c r="FH66" s="330">
        <f t="shared" ref="FH66:FP66" ca="1" si="340">(FH24/100)*$C24</f>
        <v>0</v>
      </c>
      <c r="FI66" s="330">
        <f t="shared" ca="1" si="340"/>
        <v>0</v>
      </c>
      <c r="FJ66" s="330">
        <f t="shared" ca="1" si="340"/>
        <v>0</v>
      </c>
      <c r="FK66" s="330">
        <f t="shared" ca="1" si="340"/>
        <v>0</v>
      </c>
      <c r="FL66" s="330">
        <f t="shared" ca="1" si="340"/>
        <v>0</v>
      </c>
      <c r="FM66" s="330">
        <f t="shared" ca="1" si="340"/>
        <v>0</v>
      </c>
      <c r="FN66" s="330">
        <f t="shared" ca="1" si="340"/>
        <v>0</v>
      </c>
      <c r="FO66" s="330">
        <f t="shared" ca="1" si="340"/>
        <v>0</v>
      </c>
      <c r="FP66" s="330">
        <f t="shared" ca="1" si="340"/>
        <v>0</v>
      </c>
    </row>
    <row r="67" spans="2:172" x14ac:dyDescent="0.2">
      <c r="B67" s="325" t="s">
        <v>19</v>
      </c>
      <c r="C67" s="330">
        <f>Ponderadores!B24</f>
        <v>38837.811999999998</v>
      </c>
      <c r="D67" s="330"/>
      <c r="E67" s="330">
        <f t="shared" ref="E67:AJ67" ca="1" si="341">(E25/100)*$C25</f>
        <v>35124.972904866023</v>
      </c>
      <c r="F67" s="330">
        <f t="shared" ca="1" si="341"/>
        <v>36343.273728610802</v>
      </c>
      <c r="G67" s="330">
        <f t="shared" ca="1" si="341"/>
        <v>39977.983663660598</v>
      </c>
      <c r="H67" s="330">
        <f t="shared" ca="1" si="341"/>
        <v>40732.634739225541</v>
      </c>
      <c r="I67" s="330">
        <f t="shared" ca="1" si="341"/>
        <v>38983.555987420033</v>
      </c>
      <c r="J67" s="330">
        <f t="shared" ca="1" si="341"/>
        <v>42908.811771724839</v>
      </c>
      <c r="K67" s="330">
        <f t="shared" ca="1" si="341"/>
        <v>39205.474447109846</v>
      </c>
      <c r="L67" s="330">
        <f t="shared" ca="1" si="341"/>
        <v>41019.402234812638</v>
      </c>
      <c r="M67" s="330">
        <f t="shared" ca="1" si="341"/>
        <v>31998.069860036157</v>
      </c>
      <c r="N67" s="330">
        <f t="shared" ca="1" si="341"/>
        <v>40997.724031921913</v>
      </c>
      <c r="O67" s="330">
        <f t="shared" ca="1" si="341"/>
        <v>38919.768141877386</v>
      </c>
      <c r="P67" s="330">
        <f t="shared" ca="1" si="341"/>
        <v>29645.336488774094</v>
      </c>
      <c r="Q67" s="330">
        <f t="shared" ca="1" si="341"/>
        <v>31141.585553915007</v>
      </c>
      <c r="R67" s="330">
        <f t="shared" ca="1" si="341"/>
        <v>33136.391694751219</v>
      </c>
      <c r="S67" s="330">
        <f t="shared" ca="1" si="341"/>
        <v>42919.746057345903</v>
      </c>
      <c r="T67" s="330">
        <f t="shared" ca="1" si="341"/>
        <v>38909.808083895157</v>
      </c>
      <c r="U67" s="330">
        <f t="shared" ca="1" si="341"/>
        <v>40825.892316678532</v>
      </c>
      <c r="V67" s="330">
        <f t="shared" ca="1" si="341"/>
        <v>43645.578585312083</v>
      </c>
      <c r="W67" s="330">
        <f t="shared" ca="1" si="341"/>
        <v>39103.101117239399</v>
      </c>
      <c r="X67" s="330">
        <f t="shared" ca="1" si="341"/>
        <v>38676.434475483002</v>
      </c>
      <c r="Y67" s="330">
        <f t="shared" ca="1" si="341"/>
        <v>31333.230532126516</v>
      </c>
      <c r="Z67" s="330">
        <f t="shared" ca="1" si="341"/>
        <v>39165.860353506745</v>
      </c>
      <c r="AA67" s="330">
        <f t="shared" ca="1" si="341"/>
        <v>35476.618976390222</v>
      </c>
      <c r="AB67" s="330">
        <f t="shared" ca="1" si="341"/>
        <v>30045.192253328114</v>
      </c>
      <c r="AC67" s="330">
        <f t="shared" ca="1" si="341"/>
        <v>35472.236487390655</v>
      </c>
      <c r="AD67" s="330">
        <f t="shared" ca="1" si="341"/>
        <v>35521.330818703456</v>
      </c>
      <c r="AE67" s="330">
        <f t="shared" ca="1" si="341"/>
        <v>44916.954167678283</v>
      </c>
      <c r="AF67" s="330">
        <f t="shared" ca="1" si="341"/>
        <v>41170.175357034779</v>
      </c>
      <c r="AG67" s="330">
        <f t="shared" ca="1" si="341"/>
        <v>39063.11848717188</v>
      </c>
      <c r="AH67" s="330">
        <f t="shared" ca="1" si="341"/>
        <v>45540.633356695587</v>
      </c>
      <c r="AI67" s="330">
        <f t="shared" ca="1" si="341"/>
        <v>38523.245906772056</v>
      </c>
      <c r="AJ67" s="330">
        <f t="shared" ca="1" si="341"/>
        <v>39461.765728733277</v>
      </c>
      <c r="AK67" s="330">
        <f t="shared" ref="AK67:BP67" ca="1" si="342">(AK25/100)*$C25</f>
        <v>33378.795091074491</v>
      </c>
      <c r="AL67" s="330">
        <f t="shared" ca="1" si="342"/>
        <v>37339.638883514759</v>
      </c>
      <c r="AM67" s="330">
        <f t="shared" ca="1" si="342"/>
        <v>42058.383852920975</v>
      </c>
      <c r="AN67" s="330">
        <f t="shared" ca="1" si="342"/>
        <v>32118.445862314376</v>
      </c>
      <c r="AO67" s="330">
        <f t="shared" ca="1" si="342"/>
        <v>33612.991889437923</v>
      </c>
      <c r="AP67" s="330">
        <f t="shared" ca="1" si="342"/>
        <v>37506.962081097474</v>
      </c>
      <c r="AQ67" s="330">
        <f t="shared" ca="1" si="342"/>
        <v>42803.462858536703</v>
      </c>
      <c r="AR67" s="330">
        <f t="shared" ca="1" si="342"/>
        <v>41048.769518633606</v>
      </c>
      <c r="AS67" s="330">
        <f t="shared" ca="1" si="342"/>
        <v>39147.42451261203</v>
      </c>
      <c r="AT67" s="330">
        <f t="shared" ca="1" si="342"/>
        <v>46734.758119670558</v>
      </c>
      <c r="AU67" s="330">
        <f t="shared" ca="1" si="342"/>
        <v>37282.268841268196</v>
      </c>
      <c r="AV67" s="330">
        <f t="shared" ca="1" si="342"/>
        <v>40111.721144855634</v>
      </c>
      <c r="AW67" s="330">
        <f t="shared" ca="1" si="342"/>
        <v>33871.458894184936</v>
      </c>
      <c r="AX67" s="330">
        <f t="shared" ca="1" si="342"/>
        <v>34106.329484777518</v>
      </c>
      <c r="AY67" s="330">
        <f t="shared" ca="1" si="342"/>
        <v>41187.924898682075</v>
      </c>
      <c r="AZ67" s="330">
        <f t="shared" ca="1" si="342"/>
        <v>34080.991756233139</v>
      </c>
      <c r="BA67" s="330">
        <f t="shared" ca="1" si="342"/>
        <v>33467.921843267715</v>
      </c>
      <c r="BB67" s="330">
        <f t="shared" ca="1" si="342"/>
        <v>39267.506586600604</v>
      </c>
      <c r="BC67" s="330">
        <f t="shared" ca="1" si="342"/>
        <v>48182.941215027568</v>
      </c>
      <c r="BD67" s="330">
        <f t="shared" ca="1" si="342"/>
        <v>40443.599765484949</v>
      </c>
      <c r="BE67" s="330">
        <f t="shared" ca="1" si="342"/>
        <v>39245.426515936117</v>
      </c>
      <c r="BF67" s="330">
        <f t="shared" ca="1" si="342"/>
        <v>47743.205053722289</v>
      </c>
      <c r="BG67" s="330">
        <f t="shared" ca="1" si="342"/>
        <v>39101.76581718104</v>
      </c>
      <c r="BH67" s="330">
        <f t="shared" ca="1" si="342"/>
        <v>41934.157169123377</v>
      </c>
      <c r="BI67" s="330">
        <f t="shared" ca="1" si="342"/>
        <v>34627.841983454797</v>
      </c>
      <c r="BJ67" s="330">
        <f t="shared" ca="1" si="342"/>
        <v>34623.653316730924</v>
      </c>
      <c r="BK67" s="330">
        <f t="shared" ca="1" si="342"/>
        <v>39178.572303534871</v>
      </c>
      <c r="BL67" s="330">
        <f t="shared" ca="1" si="342"/>
        <v>33269.340429891119</v>
      </c>
      <c r="BM67" s="330">
        <f t="shared" ca="1" si="342"/>
        <v>37856.414154715196</v>
      </c>
      <c r="BN67" s="330">
        <f t="shared" ca="1" si="342"/>
        <v>37070.317347681084</v>
      </c>
      <c r="BO67" s="330">
        <f t="shared" ca="1" si="342"/>
        <v>44253.408698755302</v>
      </c>
      <c r="BP67" s="330">
        <f t="shared" ca="1" si="342"/>
        <v>40677.26818077574</v>
      </c>
      <c r="BQ67" s="330">
        <f t="shared" ref="BQ67:CV67" ca="1" si="343">(BQ25/100)*$C25</f>
        <v>39483.252905398906</v>
      </c>
      <c r="BR67" s="330">
        <f t="shared" ca="1" si="343"/>
        <v>44789.283672134559</v>
      </c>
      <c r="BS67" s="330">
        <f t="shared" ca="1" si="343"/>
        <v>38103.70861567121</v>
      </c>
      <c r="BT67" s="330">
        <f t="shared" ca="1" si="343"/>
        <v>43334.089569090793</v>
      </c>
      <c r="BU67" s="330">
        <f t="shared" ca="1" si="343"/>
        <v>34398.908429136456</v>
      </c>
      <c r="BV67" s="330">
        <f t="shared" ca="1" si="343"/>
        <v>36237.284355512646</v>
      </c>
      <c r="BW67" s="330">
        <f t="shared" ca="1" si="343"/>
        <v>37986.255298833981</v>
      </c>
      <c r="BX67" s="330">
        <f t="shared" ca="1" si="343"/>
        <v>31863.552772255272</v>
      </c>
      <c r="BY67" s="330">
        <f t="shared" ca="1" si="343"/>
        <v>38628.866801623677</v>
      </c>
      <c r="BZ67" s="330">
        <f t="shared" ca="1" si="343"/>
        <v>38568.433656292895</v>
      </c>
      <c r="CA67" s="330">
        <f t="shared" ca="1" si="343"/>
        <v>43934.844823542444</v>
      </c>
      <c r="CB67" s="330">
        <f t="shared" ca="1" si="343"/>
        <v>38330.693094510854</v>
      </c>
      <c r="CC67" s="330">
        <f t="shared" ca="1" si="343"/>
        <v>39238.394748467908</v>
      </c>
      <c r="CD67" s="330">
        <f t="shared" ca="1" si="343"/>
        <v>43521.289423437025</v>
      </c>
      <c r="CE67" s="330">
        <f t="shared" ca="1" si="343"/>
        <v>37886.18283392561</v>
      </c>
      <c r="CF67" s="330">
        <f t="shared" ca="1" si="343"/>
        <v>43513.513809492542</v>
      </c>
      <c r="CG67" s="330">
        <f t="shared" ca="1" si="343"/>
        <v>34178.582913801823</v>
      </c>
      <c r="CH67" s="330">
        <f t="shared" ca="1" si="343"/>
        <v>36599.822072973657</v>
      </c>
      <c r="CI67" s="330">
        <f t="shared" ca="1" si="343"/>
        <v>36964.263428275459</v>
      </c>
      <c r="CJ67" s="330">
        <f t="shared" ca="1" si="343"/>
        <v>31931.35239374559</v>
      </c>
      <c r="CK67" s="330">
        <f t="shared" ca="1" si="343"/>
        <v>37139.338269959517</v>
      </c>
      <c r="CL67" s="330">
        <f t="shared" ca="1" si="343"/>
        <v>37538.826456022594</v>
      </c>
      <c r="CM67" s="330">
        <f t="shared" ca="1" si="343"/>
        <v>40651.507305608786</v>
      </c>
      <c r="CN67" s="330">
        <f t="shared" ca="1" si="343"/>
        <v>36249.164452194142</v>
      </c>
      <c r="CO67" s="330">
        <f t="shared" ca="1" si="343"/>
        <v>34319.682998638149</v>
      </c>
      <c r="CP67" s="330">
        <f t="shared" ca="1" si="343"/>
        <v>41862.849300810958</v>
      </c>
      <c r="CQ67" s="330">
        <f t="shared" ca="1" si="343"/>
        <v>37151.862029738419</v>
      </c>
      <c r="CR67" s="330">
        <f t="shared" ca="1" si="343"/>
        <v>42001.492833024087</v>
      </c>
      <c r="CS67" s="330">
        <f t="shared" ca="1" si="343"/>
        <v>34889.438911392033</v>
      </c>
      <c r="CT67" s="330">
        <f t="shared" ca="1" si="343"/>
        <v>37560.739851964281</v>
      </c>
      <c r="CU67" s="330">
        <f t="shared" ca="1" si="343"/>
        <v>38369.404147776557</v>
      </c>
      <c r="CV67" s="330">
        <f t="shared" ca="1" si="343"/>
        <v>34570.269442876037</v>
      </c>
      <c r="CW67" s="330">
        <f t="shared" ref="CW67:EE67" ca="1" si="344">(CW25/100)*$C25</f>
        <v>36780.926401547091</v>
      </c>
      <c r="CX67" s="330">
        <f t="shared" ca="1" si="344"/>
        <v>37396.156678834952</v>
      </c>
      <c r="CY67" s="330">
        <f t="shared" ca="1" si="344"/>
        <v>45232.113590354631</v>
      </c>
      <c r="CZ67" s="330">
        <f t="shared" ca="1" si="344"/>
        <v>42026.285624461023</v>
      </c>
      <c r="DA67" s="330">
        <f t="shared" ca="1" si="344"/>
        <v>40985.567145339293</v>
      </c>
      <c r="DB67" s="330">
        <f t="shared" ca="1" si="344"/>
        <v>45728.53207626332</v>
      </c>
      <c r="DC67" s="330">
        <f t="shared" ca="1" si="344"/>
        <v>41034.964709394037</v>
      </c>
      <c r="DD67" s="330">
        <f t="shared" ca="1" si="344"/>
        <v>48499.586364958283</v>
      </c>
      <c r="DE67" s="330">
        <f t="shared" ca="1" si="344"/>
        <v>39580.790290385696</v>
      </c>
      <c r="DF67" s="330">
        <f t="shared" ca="1" si="344"/>
        <v>39312.754608638395</v>
      </c>
      <c r="DG67" s="330">
        <f t="shared" ca="1" si="344"/>
        <v>40385.076252417057</v>
      </c>
      <c r="DH67" s="330">
        <f t="shared" ca="1" si="344"/>
        <v>35354.742257481768</v>
      </c>
      <c r="DI67" s="330">
        <f t="shared" ca="1" si="344"/>
        <v>37261.457586464305</v>
      </c>
      <c r="DJ67" s="330">
        <f t="shared" ca="1" si="344"/>
        <v>38797.093478954775</v>
      </c>
      <c r="DK67" s="330">
        <f t="shared" ca="1" si="344"/>
        <v>46713.587593356489</v>
      </c>
      <c r="DL67" s="330">
        <f t="shared" ca="1" si="344"/>
        <v>42721.257571939983</v>
      </c>
      <c r="DM67" s="330">
        <f t="shared" ca="1" si="344"/>
        <v>41491.820317860227</v>
      </c>
      <c r="DN67" s="330">
        <f t="shared" ca="1" si="344"/>
        <v>46273.1620862493</v>
      </c>
      <c r="DO67" s="330">
        <f t="shared" ca="1" si="344"/>
        <v>39768.543914412236</v>
      </c>
      <c r="DP67" s="330">
        <f t="shared" ca="1" si="344"/>
        <v>42768.638973671936</v>
      </c>
      <c r="DQ67" s="330">
        <f t="shared" ca="1" si="344"/>
        <v>34140.237838831534</v>
      </c>
      <c r="DR67" s="330">
        <f t="shared" ca="1" si="344"/>
        <v>36636.132711226623</v>
      </c>
      <c r="DS67" s="330">
        <f t="shared" ca="1" si="344"/>
        <v>39380.535841667544</v>
      </c>
      <c r="DT67" s="330">
        <f t="shared" ca="1" si="344"/>
        <v>32479.456085328216</v>
      </c>
      <c r="DU67" s="330">
        <f t="shared" ca="1" si="344"/>
        <v>35332.777530147687</v>
      </c>
      <c r="DV67" s="330">
        <f t="shared" ca="1" si="344"/>
        <v>35456.565712754891</v>
      </c>
      <c r="DW67" s="330">
        <f t="shared" ca="1" si="344"/>
        <v>43058.957202433696</v>
      </c>
      <c r="DX67" s="330">
        <f t="shared" ca="1" si="344"/>
        <v>35594.688603242255</v>
      </c>
      <c r="DY67" s="330">
        <f t="shared" ca="1" si="344"/>
        <v>34964.212267920921</v>
      </c>
      <c r="DZ67" s="330">
        <f t="shared" ca="1" si="344"/>
        <v>41231.391352646649</v>
      </c>
      <c r="EA67" s="330">
        <f t="shared" ca="1" si="344"/>
        <v>34024.576847481207</v>
      </c>
      <c r="EB67" s="330">
        <f t="shared" ca="1" si="344"/>
        <v>39952.927555742091</v>
      </c>
      <c r="EC67" s="330">
        <f t="shared" ca="1" si="344"/>
        <v>32352.705327934258</v>
      </c>
      <c r="ED67" s="330">
        <f t="shared" ca="1" si="344"/>
        <v>33843.17954226103</v>
      </c>
      <c r="EE67" s="330">
        <f t="shared" ca="1" si="344"/>
        <v>35310.344090388346</v>
      </c>
      <c r="EF67" s="330">
        <f t="shared" ref="EF67:EQ67" ca="1" si="345">(EF25/100)*$C25</f>
        <v>28291.445967062395</v>
      </c>
      <c r="EG67" s="330">
        <f t="shared" ca="1" si="345"/>
        <v>31202.078601560719</v>
      </c>
      <c r="EH67" s="330">
        <f t="shared" ca="1" si="345"/>
        <v>34142.228921714915</v>
      </c>
      <c r="EI67" s="330">
        <f t="shared" ca="1" si="345"/>
        <v>35009.290045186579</v>
      </c>
      <c r="EJ67" s="330">
        <f t="shared" ca="1" si="345"/>
        <v>34367.409518604822</v>
      </c>
      <c r="EK67" s="330">
        <f t="shared" ca="1" si="345"/>
        <v>33978.214105243198</v>
      </c>
      <c r="EL67" s="330">
        <f t="shared" ca="1" si="345"/>
        <v>38753.333618408891</v>
      </c>
      <c r="EM67" s="330">
        <f t="shared" ca="1" si="345"/>
        <v>33623.581553559889</v>
      </c>
      <c r="EN67" s="330">
        <f t="shared" ca="1" si="345"/>
        <v>38859.22520325605</v>
      </c>
      <c r="EO67" s="330">
        <f t="shared" ca="1" si="345"/>
        <v>30997.481036801211</v>
      </c>
      <c r="EP67" s="330">
        <f t="shared" ca="1" si="345"/>
        <v>33595.269410948982</v>
      </c>
      <c r="EQ67" s="330">
        <f t="shared" ca="1" si="345"/>
        <v>34714.499602874945</v>
      </c>
      <c r="ER67" s="330">
        <f t="shared" ref="ER67:FB67" ca="1" si="346">(ER25/100)*$C25</f>
        <v>28104.180381894272</v>
      </c>
      <c r="ES67" s="330">
        <f t="shared" ca="1" si="346"/>
        <v>31067.150108216203</v>
      </c>
      <c r="ET67" s="330">
        <f t="shared" ca="1" si="346"/>
        <v>32465.197353335228</v>
      </c>
      <c r="EU67" s="330">
        <f t="shared" ca="1" si="346"/>
        <v>35883.539732956648</v>
      </c>
      <c r="EV67" s="330">
        <f t="shared" ca="1" si="346"/>
        <v>30827.603021532483</v>
      </c>
      <c r="EW67" s="330">
        <f t="shared" ca="1" si="346"/>
        <v>30051.350773488241</v>
      </c>
      <c r="EX67" s="330">
        <f t="shared" ca="1" si="346"/>
        <v>34081.072168641236</v>
      </c>
      <c r="EY67" s="330">
        <f t="shared" ca="1" si="346"/>
        <v>31329.295244841654</v>
      </c>
      <c r="EZ67" s="330">
        <f t="shared" ca="1" si="346"/>
        <v>34853.207851582825</v>
      </c>
      <c r="FA67" s="330">
        <f t="shared" ca="1" si="346"/>
        <v>28290.235192680651</v>
      </c>
      <c r="FB67" s="330">
        <f t="shared" ca="1" si="346"/>
        <v>30750.090621709864</v>
      </c>
      <c r="FC67" s="330">
        <f t="shared" ref="FC67:FD67" ca="1" si="347">(FC25/100)*$C25</f>
        <v>31276.27108287888</v>
      </c>
      <c r="FD67" s="330">
        <f t="shared" ca="1" si="347"/>
        <v>27140.069891787894</v>
      </c>
      <c r="FE67" s="330">
        <f t="shared" ref="FE67:FG67" ca="1" si="348">(FE25/100)*$C25</f>
        <v>0</v>
      </c>
      <c r="FF67" s="330">
        <f t="shared" ca="1" si="348"/>
        <v>0</v>
      </c>
      <c r="FG67" s="330">
        <f t="shared" ca="1" si="348"/>
        <v>0</v>
      </c>
      <c r="FH67" s="330">
        <f t="shared" ref="FH67:FP67" ca="1" si="349">(FH25/100)*$C25</f>
        <v>0</v>
      </c>
      <c r="FI67" s="330">
        <f t="shared" ca="1" si="349"/>
        <v>0</v>
      </c>
      <c r="FJ67" s="330">
        <f t="shared" ca="1" si="349"/>
        <v>0</v>
      </c>
      <c r="FK67" s="330">
        <f t="shared" ca="1" si="349"/>
        <v>0</v>
      </c>
      <c r="FL67" s="330">
        <f t="shared" ca="1" si="349"/>
        <v>0</v>
      </c>
      <c r="FM67" s="330">
        <f t="shared" ca="1" si="349"/>
        <v>0</v>
      </c>
      <c r="FN67" s="330">
        <f t="shared" ca="1" si="349"/>
        <v>0</v>
      </c>
      <c r="FO67" s="330">
        <f t="shared" ca="1" si="349"/>
        <v>0</v>
      </c>
      <c r="FP67" s="330">
        <f t="shared" ca="1" si="349"/>
        <v>0</v>
      </c>
    </row>
    <row r="68" spans="2:172" x14ac:dyDescent="0.2">
      <c r="B68" s="325" t="s">
        <v>20</v>
      </c>
      <c r="C68" s="330">
        <f>Ponderadores!B25</f>
        <v>101611.97199999999</v>
      </c>
      <c r="D68" s="330"/>
      <c r="E68" s="330">
        <f t="shared" ref="E68:AJ68" ca="1" si="350">(E26/100)*$C26</f>
        <v>83299.233879818843</v>
      </c>
      <c r="F68" s="330">
        <f t="shared" ca="1" si="350"/>
        <v>79222.519302658082</v>
      </c>
      <c r="G68" s="330">
        <f t="shared" ca="1" si="350"/>
        <v>83588.920307890628</v>
      </c>
      <c r="H68" s="330">
        <f t="shared" ca="1" si="350"/>
        <v>85286.77725610655</v>
      </c>
      <c r="I68" s="330">
        <f t="shared" ca="1" si="350"/>
        <v>82941.826717636955</v>
      </c>
      <c r="J68" s="330">
        <f t="shared" ca="1" si="350"/>
        <v>80415.635359786233</v>
      </c>
      <c r="K68" s="330">
        <f t="shared" ca="1" si="350"/>
        <v>84382.974561540104</v>
      </c>
      <c r="L68" s="330">
        <f t="shared" ca="1" si="350"/>
        <v>83455.149569625079</v>
      </c>
      <c r="M68" s="330">
        <f t="shared" ca="1" si="350"/>
        <v>79589.27187184697</v>
      </c>
      <c r="N68" s="330">
        <f t="shared" ca="1" si="350"/>
        <v>84406.078646368187</v>
      </c>
      <c r="O68" s="330">
        <f t="shared" ca="1" si="350"/>
        <v>83893.241403379696</v>
      </c>
      <c r="P68" s="330">
        <f t="shared" ca="1" si="350"/>
        <v>80153.651123191783</v>
      </c>
      <c r="Q68" s="330">
        <f t="shared" ca="1" si="350"/>
        <v>85917.140648149129</v>
      </c>
      <c r="R68" s="330">
        <f t="shared" ca="1" si="350"/>
        <v>82202.968535185064</v>
      </c>
      <c r="S68" s="330">
        <f t="shared" ca="1" si="350"/>
        <v>90048.033678823776</v>
      </c>
      <c r="T68" s="330">
        <f t="shared" ca="1" si="350"/>
        <v>85324.076387813082</v>
      </c>
      <c r="U68" s="330">
        <f t="shared" ca="1" si="350"/>
        <v>87881.421193765185</v>
      </c>
      <c r="V68" s="330">
        <f t="shared" ca="1" si="350"/>
        <v>85945.982920058785</v>
      </c>
      <c r="W68" s="330">
        <f t="shared" ca="1" si="350"/>
        <v>89440.37097899006</v>
      </c>
      <c r="X68" s="330">
        <f t="shared" ca="1" si="350"/>
        <v>85303.181653209918</v>
      </c>
      <c r="Y68" s="330">
        <f t="shared" ca="1" si="350"/>
        <v>85472.928406157735</v>
      </c>
      <c r="Z68" s="330">
        <f t="shared" ca="1" si="350"/>
        <v>90662.85237120041</v>
      </c>
      <c r="AA68" s="330">
        <f t="shared" ca="1" si="350"/>
        <v>88588.700070308783</v>
      </c>
      <c r="AB68" s="330">
        <f t="shared" ca="1" si="350"/>
        <v>87451.887156161436</v>
      </c>
      <c r="AC68" s="330">
        <f t="shared" ca="1" si="350"/>
        <v>90755.649149393939</v>
      </c>
      <c r="AD68" s="330">
        <f t="shared" ca="1" si="350"/>
        <v>86460.318281087108</v>
      </c>
      <c r="AE68" s="330">
        <f t="shared" ca="1" si="350"/>
        <v>93962.043600041157</v>
      </c>
      <c r="AF68" s="330">
        <f t="shared" ca="1" si="350"/>
        <v>89245.752925611465</v>
      </c>
      <c r="AG68" s="330">
        <f t="shared" ca="1" si="350"/>
        <v>90254.416743809023</v>
      </c>
      <c r="AH68" s="330">
        <f t="shared" ca="1" si="350"/>
        <v>91343.836398133571</v>
      </c>
      <c r="AI68" s="330">
        <f t="shared" ca="1" si="350"/>
        <v>92602.069833136833</v>
      </c>
      <c r="AJ68" s="330">
        <f t="shared" ca="1" si="350"/>
        <v>90261.933937444919</v>
      </c>
      <c r="AK68" s="330">
        <f t="shared" ref="AK68:BP68" ca="1" si="351">(AK26/100)*$C26</f>
        <v>90426.21318886595</v>
      </c>
      <c r="AL68" s="330">
        <f t="shared" ca="1" si="351"/>
        <v>93873.890433081426</v>
      </c>
      <c r="AM68" s="330">
        <f t="shared" ca="1" si="351"/>
        <v>91644.52391372266</v>
      </c>
      <c r="AN68" s="330">
        <f t="shared" ca="1" si="351"/>
        <v>92506.27159550025</v>
      </c>
      <c r="AO68" s="330">
        <f t="shared" ca="1" si="351"/>
        <v>93963.158395553604</v>
      </c>
      <c r="AP68" s="330">
        <f t="shared" ca="1" si="351"/>
        <v>93112.677084342809</v>
      </c>
      <c r="AQ68" s="330">
        <f t="shared" ca="1" si="351"/>
        <v>98225.320334775155</v>
      </c>
      <c r="AR68" s="330">
        <f t="shared" ca="1" si="351"/>
        <v>96680.844410941238</v>
      </c>
      <c r="AS68" s="330">
        <f t="shared" ca="1" si="351"/>
        <v>95447.732019696108</v>
      </c>
      <c r="AT68" s="330">
        <f t="shared" ca="1" si="351"/>
        <v>95429.170282963722</v>
      </c>
      <c r="AU68" s="330">
        <f t="shared" ca="1" si="351"/>
        <v>96267.349449998539</v>
      </c>
      <c r="AV68" s="330">
        <f t="shared" ca="1" si="351"/>
        <v>94948.823354724882</v>
      </c>
      <c r="AW68" s="330">
        <f t="shared" ca="1" si="351"/>
        <v>91701.418978244954</v>
      </c>
      <c r="AX68" s="330">
        <f t="shared" ca="1" si="351"/>
        <v>94750.672720901348</v>
      </c>
      <c r="AY68" s="330">
        <f t="shared" ca="1" si="351"/>
        <v>95209.864496262351</v>
      </c>
      <c r="AZ68" s="330">
        <f t="shared" ca="1" si="351"/>
        <v>95393.404471443762</v>
      </c>
      <c r="BA68" s="330">
        <f t="shared" ca="1" si="351"/>
        <v>99738.78083197985</v>
      </c>
      <c r="BB68" s="330">
        <f t="shared" ca="1" si="351"/>
        <v>94703.767381852158</v>
      </c>
      <c r="BC68" s="330">
        <f t="shared" ca="1" si="351"/>
        <v>104140.90308781817</v>
      </c>
      <c r="BD68" s="330">
        <f t="shared" ca="1" si="351"/>
        <v>95598.577930037063</v>
      </c>
      <c r="BE68" s="330">
        <f t="shared" ca="1" si="351"/>
        <v>99366.912585705984</v>
      </c>
      <c r="BF68" s="330">
        <f t="shared" ca="1" si="351"/>
        <v>100910.80460873946</v>
      </c>
      <c r="BG68" s="330">
        <f t="shared" ca="1" si="351"/>
        <v>102602.66001684213</v>
      </c>
      <c r="BH68" s="330">
        <f t="shared" ca="1" si="351"/>
        <v>100364.18183875839</v>
      </c>
      <c r="BI68" s="330">
        <f t="shared" ca="1" si="351"/>
        <v>96309.734867019069</v>
      </c>
      <c r="BJ68" s="330">
        <f t="shared" ca="1" si="351"/>
        <v>100947.69553456925</v>
      </c>
      <c r="BK68" s="330">
        <f t="shared" ca="1" si="351"/>
        <v>98579.074862983325</v>
      </c>
      <c r="BL68" s="330">
        <f t="shared" ca="1" si="351"/>
        <v>95908.646453403635</v>
      </c>
      <c r="BM68" s="330">
        <f t="shared" ca="1" si="351"/>
        <v>101956.18015619295</v>
      </c>
      <c r="BN68" s="330">
        <f t="shared" ca="1" si="351"/>
        <v>95631.962334015378</v>
      </c>
      <c r="BO68" s="330">
        <f t="shared" ca="1" si="351"/>
        <v>103276.93129535577</v>
      </c>
      <c r="BP68" s="330">
        <f t="shared" ca="1" si="351"/>
        <v>100825.70772301551</v>
      </c>
      <c r="BQ68" s="330">
        <f t="shared" ref="BQ68:CV68" ca="1" si="352">(BQ26/100)*$C26</f>
        <v>104906.04453733502</v>
      </c>
      <c r="BR68" s="330">
        <f t="shared" ca="1" si="352"/>
        <v>103215.29947881457</v>
      </c>
      <c r="BS68" s="330">
        <f t="shared" ca="1" si="352"/>
        <v>104147.72025351303</v>
      </c>
      <c r="BT68" s="330">
        <f t="shared" ca="1" si="352"/>
        <v>103117.24514192664</v>
      </c>
      <c r="BU68" s="330">
        <f t="shared" ca="1" si="352"/>
        <v>98102.908840825228</v>
      </c>
      <c r="BV68" s="330">
        <f t="shared" ca="1" si="352"/>
        <v>104923.88585809062</v>
      </c>
      <c r="BW68" s="330">
        <f t="shared" ca="1" si="352"/>
        <v>100649.7615018232</v>
      </c>
      <c r="BX68" s="330">
        <f t="shared" ca="1" si="352"/>
        <v>98590.016879092014</v>
      </c>
      <c r="BY68" s="330">
        <f t="shared" ca="1" si="352"/>
        <v>107812.79748767625</v>
      </c>
      <c r="BZ68" s="330">
        <f t="shared" ca="1" si="352"/>
        <v>99146.420683166754</v>
      </c>
      <c r="CA68" s="330">
        <f t="shared" ca="1" si="352"/>
        <v>104625.37065821102</v>
      </c>
      <c r="CB68" s="330">
        <f t="shared" ca="1" si="352"/>
        <v>100231.16414742701</v>
      </c>
      <c r="CC68" s="330">
        <f t="shared" ca="1" si="352"/>
        <v>103817.2325909879</v>
      </c>
      <c r="CD68" s="330">
        <f t="shared" ca="1" si="352"/>
        <v>99512.717514227421</v>
      </c>
      <c r="CE68" s="330">
        <f t="shared" ca="1" si="352"/>
        <v>102255.52946741218</v>
      </c>
      <c r="CF68" s="330">
        <f t="shared" ca="1" si="352"/>
        <v>101463.12230714691</v>
      </c>
      <c r="CG68" s="330">
        <f t="shared" ca="1" si="352"/>
        <v>97212.653152827814</v>
      </c>
      <c r="CH68" s="330">
        <f t="shared" ca="1" si="352"/>
        <v>102829.32301929068</v>
      </c>
      <c r="CI68" s="330">
        <f t="shared" ca="1" si="352"/>
        <v>99234.67093558998</v>
      </c>
      <c r="CJ68" s="330">
        <f t="shared" ca="1" si="352"/>
        <v>93396.494036060409</v>
      </c>
      <c r="CK68" s="330">
        <f t="shared" ca="1" si="352"/>
        <v>106498.43805949608</v>
      </c>
      <c r="CL68" s="330">
        <f t="shared" ca="1" si="352"/>
        <v>97847.216741272729</v>
      </c>
      <c r="CM68" s="330">
        <f t="shared" ca="1" si="352"/>
        <v>105062.54684463936</v>
      </c>
      <c r="CN68" s="330">
        <f t="shared" ca="1" si="352"/>
        <v>96196.078613475038</v>
      </c>
      <c r="CO68" s="330">
        <f t="shared" ca="1" si="352"/>
        <v>92101.163719445467</v>
      </c>
      <c r="CP68" s="330">
        <f t="shared" ca="1" si="352"/>
        <v>93073.552784575979</v>
      </c>
      <c r="CQ68" s="330">
        <f t="shared" ca="1" si="352"/>
        <v>98831.750653112744</v>
      </c>
      <c r="CR68" s="330">
        <f t="shared" ca="1" si="352"/>
        <v>95973.877876288418</v>
      </c>
      <c r="CS68" s="330">
        <f t="shared" ca="1" si="352"/>
        <v>98196.051970538159</v>
      </c>
      <c r="CT68" s="330">
        <f t="shared" ca="1" si="352"/>
        <v>101952.53045240365</v>
      </c>
      <c r="CU68" s="330">
        <f t="shared" ca="1" si="352"/>
        <v>97315.761466487136</v>
      </c>
      <c r="CV68" s="330">
        <f t="shared" ca="1" si="352"/>
        <v>96685.442818361917</v>
      </c>
      <c r="CW68" s="330">
        <f t="shared" ref="CW68:EE68" ca="1" si="353">(CW26/100)*$C26</f>
        <v>101364.39090418495</v>
      </c>
      <c r="CX68" s="330">
        <f t="shared" ca="1" si="353"/>
        <v>93796.596154288985</v>
      </c>
      <c r="CY68" s="330">
        <f t="shared" ca="1" si="353"/>
        <v>106861.41293963796</v>
      </c>
      <c r="CZ68" s="330">
        <f t="shared" ca="1" si="353"/>
        <v>103708.66650220135</v>
      </c>
      <c r="DA68" s="330">
        <f t="shared" ca="1" si="353"/>
        <v>106329.33996719874</v>
      </c>
      <c r="DB68" s="330">
        <f t="shared" ca="1" si="353"/>
        <v>109045.63459268135</v>
      </c>
      <c r="DC68" s="330">
        <f t="shared" ca="1" si="353"/>
        <v>110702.0152283065</v>
      </c>
      <c r="DD68" s="330">
        <f t="shared" ca="1" si="353"/>
        <v>107166.02081926973</v>
      </c>
      <c r="DE68" s="330">
        <f t="shared" ca="1" si="353"/>
        <v>106029.62271882566</v>
      </c>
      <c r="DF68" s="330">
        <f t="shared" ca="1" si="353"/>
        <v>109287.14631700644</v>
      </c>
      <c r="DG68" s="330">
        <f t="shared" ca="1" si="353"/>
        <v>107909.26160756679</v>
      </c>
      <c r="DH68" s="330">
        <f t="shared" ca="1" si="353"/>
        <v>106800.62424873924</v>
      </c>
      <c r="DI68" s="330">
        <f t="shared" ca="1" si="353"/>
        <v>107239.03545369762</v>
      </c>
      <c r="DJ68" s="330">
        <f t="shared" ca="1" si="353"/>
        <v>103334.1632652437</v>
      </c>
      <c r="DK68" s="330">
        <f t="shared" ca="1" si="353"/>
        <v>116104.25718143555</v>
      </c>
      <c r="DL68" s="330">
        <f t="shared" ca="1" si="353"/>
        <v>108966.68640884456</v>
      </c>
      <c r="DM68" s="330">
        <f t="shared" ca="1" si="353"/>
        <v>111390.44697707515</v>
      </c>
      <c r="DN68" s="330">
        <f t="shared" ca="1" si="353"/>
        <v>110659.99900690407</v>
      </c>
      <c r="DO68" s="330">
        <f t="shared" ca="1" si="353"/>
        <v>112079.35600154396</v>
      </c>
      <c r="DP68" s="330">
        <f t="shared" ca="1" si="353"/>
        <v>112849.71645603917</v>
      </c>
      <c r="DQ68" s="330">
        <f t="shared" ca="1" si="353"/>
        <v>109276.6372150464</v>
      </c>
      <c r="DR68" s="330">
        <f t="shared" ca="1" si="353"/>
        <v>112466.20256631472</v>
      </c>
      <c r="DS68" s="330">
        <f t="shared" ca="1" si="353"/>
        <v>108903.17883103254</v>
      </c>
      <c r="DT68" s="330">
        <f t="shared" ca="1" si="353"/>
        <v>102312.71263693123</v>
      </c>
      <c r="DU68" s="330">
        <f t="shared" ca="1" si="353"/>
        <v>107310.63525288375</v>
      </c>
      <c r="DV68" s="330">
        <f t="shared" ca="1" si="353"/>
        <v>104181.46774978636</v>
      </c>
      <c r="DW68" s="330">
        <f t="shared" ca="1" si="353"/>
        <v>113667.84762154153</v>
      </c>
      <c r="DX68" s="330">
        <f t="shared" ca="1" si="353"/>
        <v>106057.36320704233</v>
      </c>
      <c r="DY68" s="330">
        <f t="shared" ca="1" si="353"/>
        <v>108131.35883233271</v>
      </c>
      <c r="DZ68" s="330">
        <f t="shared" ca="1" si="353"/>
        <v>102833.56219404547</v>
      </c>
      <c r="EA68" s="330">
        <f t="shared" ca="1" si="353"/>
        <v>102651.4254859893</v>
      </c>
      <c r="EB68" s="330">
        <f t="shared" ca="1" si="353"/>
        <v>105893.20665858066</v>
      </c>
      <c r="EC68" s="330">
        <f t="shared" ca="1" si="353"/>
        <v>101941.48735605845</v>
      </c>
      <c r="ED68" s="330">
        <f t="shared" ca="1" si="353"/>
        <v>102855.54335602914</v>
      </c>
      <c r="EE68" s="330">
        <f t="shared" ca="1" si="353"/>
        <v>100506.4260083109</v>
      </c>
      <c r="EF68" s="330">
        <f t="shared" ref="EF68:EQ68" ca="1" si="354">(EF26/100)*$C26</f>
        <v>94681.868277429385</v>
      </c>
      <c r="EG68" s="330">
        <f t="shared" ca="1" si="354"/>
        <v>101821.62952439896</v>
      </c>
      <c r="EH68" s="330">
        <f t="shared" ca="1" si="354"/>
        <v>99660.079011551366</v>
      </c>
      <c r="EI68" s="330">
        <f t="shared" ca="1" si="354"/>
        <v>102406.03719766528</v>
      </c>
      <c r="EJ68" s="330">
        <f t="shared" ca="1" si="354"/>
        <v>104952.37698706996</v>
      </c>
      <c r="EK68" s="330">
        <f t="shared" ca="1" si="354"/>
        <v>103553.75403867361</v>
      </c>
      <c r="EL68" s="330">
        <f t="shared" ca="1" si="354"/>
        <v>100814.04916041558</v>
      </c>
      <c r="EM68" s="330">
        <f t="shared" ca="1" si="354"/>
        <v>103045.2622607287</v>
      </c>
      <c r="EN68" s="330">
        <f t="shared" ca="1" si="354"/>
        <v>104603.36487391914</v>
      </c>
      <c r="EO68" s="330">
        <f t="shared" ca="1" si="354"/>
        <v>98737.491832990694</v>
      </c>
      <c r="EP68" s="330">
        <f t="shared" ca="1" si="354"/>
        <v>104415.99455863454</v>
      </c>
      <c r="EQ68" s="330">
        <f t="shared" ca="1" si="354"/>
        <v>102096.02825143014</v>
      </c>
      <c r="ER68" s="330">
        <f t="shared" ref="ER68:FB68" ca="1" si="355">(ER26/100)*$C26</f>
        <v>95262.152302453149</v>
      </c>
      <c r="ES68" s="330">
        <f t="shared" ca="1" si="355"/>
        <v>105849.1319798172</v>
      </c>
      <c r="ET68" s="330">
        <f t="shared" ca="1" si="355"/>
        <v>101813.37374209477</v>
      </c>
      <c r="EU68" s="330">
        <f t="shared" ca="1" si="355"/>
        <v>104797.40968386577</v>
      </c>
      <c r="EV68" s="330">
        <f t="shared" ca="1" si="355"/>
        <v>102366.30169081119</v>
      </c>
      <c r="EW68" s="330">
        <f t="shared" ca="1" si="355"/>
        <v>103188.78980605032</v>
      </c>
      <c r="EX68" s="330">
        <f t="shared" ca="1" si="355"/>
        <v>98935.959512119938</v>
      </c>
      <c r="EY68" s="330">
        <f t="shared" ca="1" si="355"/>
        <v>101797.57566118965</v>
      </c>
      <c r="EZ68" s="330">
        <f t="shared" ca="1" si="355"/>
        <v>98788.717691750819</v>
      </c>
      <c r="FA68" s="330">
        <f t="shared" ca="1" si="355"/>
        <v>96769.353299873212</v>
      </c>
      <c r="FB68" s="330">
        <f t="shared" ca="1" si="355"/>
        <v>102679.56254856025</v>
      </c>
      <c r="FC68" s="330">
        <f t="shared" ref="FC68:FD68" ca="1" si="356">(FC26/100)*$C26</f>
        <v>97076.811162323327</v>
      </c>
      <c r="FD68" s="330">
        <f t="shared" ca="1" si="356"/>
        <v>92657.55988260475</v>
      </c>
      <c r="FE68" s="330">
        <f t="shared" ref="FE68:FG68" ca="1" si="357">(FE26/100)*$C26</f>
        <v>0</v>
      </c>
      <c r="FF68" s="330">
        <f t="shared" ca="1" si="357"/>
        <v>0</v>
      </c>
      <c r="FG68" s="330">
        <f t="shared" ca="1" si="357"/>
        <v>0</v>
      </c>
      <c r="FH68" s="330">
        <f t="shared" ref="FH68:FP68" ca="1" si="358">(FH26/100)*$C26</f>
        <v>0</v>
      </c>
      <c r="FI68" s="330">
        <f t="shared" ca="1" si="358"/>
        <v>0</v>
      </c>
      <c r="FJ68" s="330">
        <f t="shared" ca="1" si="358"/>
        <v>0</v>
      </c>
      <c r="FK68" s="330">
        <f t="shared" ca="1" si="358"/>
        <v>0</v>
      </c>
      <c r="FL68" s="330">
        <f t="shared" ca="1" si="358"/>
        <v>0</v>
      </c>
      <c r="FM68" s="330">
        <f t="shared" ca="1" si="358"/>
        <v>0</v>
      </c>
      <c r="FN68" s="330">
        <f t="shared" ca="1" si="358"/>
        <v>0</v>
      </c>
      <c r="FO68" s="330">
        <f t="shared" ca="1" si="358"/>
        <v>0</v>
      </c>
      <c r="FP68" s="330">
        <f t="shared" ca="1" si="358"/>
        <v>0</v>
      </c>
    </row>
    <row r="69" spans="2:172" x14ac:dyDescent="0.2">
      <c r="B69" s="325" t="s">
        <v>21</v>
      </c>
      <c r="C69" s="330">
        <f>Ponderadores!B26</f>
        <v>24643.809000000001</v>
      </c>
      <c r="D69" s="330"/>
      <c r="E69" s="330">
        <f t="shared" ref="E69:AJ69" ca="1" si="359">(E27/100)*$C27</f>
        <v>17731.24801877177</v>
      </c>
      <c r="F69" s="330">
        <f t="shared" ca="1" si="359"/>
        <v>19535.319870330746</v>
      </c>
      <c r="G69" s="330">
        <f t="shared" ca="1" si="359"/>
        <v>20795.314856343975</v>
      </c>
      <c r="H69" s="330">
        <f t="shared" ca="1" si="359"/>
        <v>21673.141955451265</v>
      </c>
      <c r="I69" s="330">
        <f t="shared" ca="1" si="359"/>
        <v>21602.962502977618</v>
      </c>
      <c r="J69" s="330">
        <f t="shared" ca="1" si="359"/>
        <v>21899.567917774508</v>
      </c>
      <c r="K69" s="330">
        <f t="shared" ca="1" si="359"/>
        <v>21175.758401665418</v>
      </c>
      <c r="L69" s="330">
        <f t="shared" ca="1" si="359"/>
        <v>22335.173681157146</v>
      </c>
      <c r="M69" s="330">
        <f t="shared" ca="1" si="359"/>
        <v>23422.527154233278</v>
      </c>
      <c r="N69" s="330">
        <f t="shared" ca="1" si="359"/>
        <v>21481.136872243038</v>
      </c>
      <c r="O69" s="330">
        <f t="shared" ca="1" si="359"/>
        <v>22568.953869194738</v>
      </c>
      <c r="P69" s="330">
        <f t="shared" ca="1" si="359"/>
        <v>25328.718899856452</v>
      </c>
      <c r="Q69" s="330">
        <f t="shared" ca="1" si="359"/>
        <v>17053.193852100954</v>
      </c>
      <c r="R69" s="330">
        <f t="shared" ca="1" si="359"/>
        <v>19553.80403687455</v>
      </c>
      <c r="S69" s="330">
        <f t="shared" ca="1" si="359"/>
        <v>20489.452195789716</v>
      </c>
      <c r="T69" s="330">
        <f t="shared" ca="1" si="359"/>
        <v>21989.224305293668</v>
      </c>
      <c r="U69" s="330">
        <f t="shared" ca="1" si="359"/>
        <v>20947.009802361619</v>
      </c>
      <c r="V69" s="330">
        <f t="shared" ca="1" si="359"/>
        <v>20897.105594707882</v>
      </c>
      <c r="W69" s="330">
        <f t="shared" ca="1" si="359"/>
        <v>22283.897609090698</v>
      </c>
      <c r="X69" s="330">
        <f t="shared" ca="1" si="359"/>
        <v>24411.319556570827</v>
      </c>
      <c r="Y69" s="330">
        <f t="shared" ca="1" si="359"/>
        <v>22682.408178256836</v>
      </c>
      <c r="Z69" s="330">
        <f t="shared" ca="1" si="359"/>
        <v>23696.619627120119</v>
      </c>
      <c r="AA69" s="330">
        <f t="shared" ca="1" si="359"/>
        <v>26354.248781221748</v>
      </c>
      <c r="AB69" s="330">
        <f t="shared" ca="1" si="359"/>
        <v>27494.616460620487</v>
      </c>
      <c r="AC69" s="330">
        <f t="shared" ca="1" si="359"/>
        <v>20206.463334370612</v>
      </c>
      <c r="AD69" s="330">
        <f t="shared" ca="1" si="359"/>
        <v>20488.35318344081</v>
      </c>
      <c r="AE69" s="330">
        <f t="shared" ca="1" si="359"/>
        <v>23701.015983331166</v>
      </c>
      <c r="AF69" s="330">
        <f t="shared" ca="1" si="359"/>
        <v>22121.99039817596</v>
      </c>
      <c r="AG69" s="330">
        <f t="shared" ca="1" si="359"/>
        <v>21353.733110338613</v>
      </c>
      <c r="AH69" s="330">
        <f t="shared" ca="1" si="359"/>
        <v>22857.219610687265</v>
      </c>
      <c r="AI69" s="330">
        <f t="shared" ca="1" si="359"/>
        <v>22092.880162779187</v>
      </c>
      <c r="AJ69" s="330">
        <f t="shared" ca="1" si="359"/>
        <v>24482.078611101009</v>
      </c>
      <c r="AK69" s="330">
        <f t="shared" ref="AK69:BP69" ca="1" si="360">(AK27/100)*$C27</f>
        <v>22590.827285778381</v>
      </c>
      <c r="AL69" s="330">
        <f t="shared" ca="1" si="360"/>
        <v>24549.946724030819</v>
      </c>
      <c r="AM69" s="330">
        <f t="shared" ca="1" si="360"/>
        <v>25524.916022433354</v>
      </c>
      <c r="AN69" s="330">
        <f t="shared" ca="1" si="360"/>
        <v>25589.395573526333</v>
      </c>
      <c r="AO69" s="330">
        <f t="shared" ca="1" si="360"/>
        <v>20031.421566164277</v>
      </c>
      <c r="AP69" s="330">
        <f t="shared" ca="1" si="360"/>
        <v>21605.67251439</v>
      </c>
      <c r="AQ69" s="330">
        <f t="shared" ca="1" si="360"/>
        <v>22953.509629137381</v>
      </c>
      <c r="AR69" s="330">
        <f t="shared" ca="1" si="360"/>
        <v>24482.918707287597</v>
      </c>
      <c r="AS69" s="330">
        <f t="shared" ca="1" si="360"/>
        <v>24499.94924784033</v>
      </c>
      <c r="AT69" s="330">
        <f t="shared" ca="1" si="360"/>
        <v>23561.867811050433</v>
      </c>
      <c r="AU69" s="330">
        <f t="shared" ca="1" si="360"/>
        <v>22599.273424182058</v>
      </c>
      <c r="AV69" s="330">
        <f t="shared" ca="1" si="360"/>
        <v>24009.232510387927</v>
      </c>
      <c r="AW69" s="330">
        <f t="shared" ca="1" si="360"/>
        <v>25601.325144151171</v>
      </c>
      <c r="AX69" s="330">
        <f t="shared" ca="1" si="360"/>
        <v>23442.053892420634</v>
      </c>
      <c r="AY69" s="330">
        <f t="shared" ca="1" si="360"/>
        <v>24233.844166437535</v>
      </c>
      <c r="AZ69" s="330">
        <f t="shared" ca="1" si="360"/>
        <v>25160.311386562305</v>
      </c>
      <c r="BA69" s="330">
        <f t="shared" ca="1" si="360"/>
        <v>19646.712556157054</v>
      </c>
      <c r="BB69" s="330">
        <f t="shared" ca="1" si="360"/>
        <v>23456.95524035631</v>
      </c>
      <c r="BC69" s="330">
        <f t="shared" ca="1" si="360"/>
        <v>22993.000603504555</v>
      </c>
      <c r="BD69" s="330">
        <f t="shared" ca="1" si="360"/>
        <v>21286.463314614637</v>
      </c>
      <c r="BE69" s="330">
        <f t="shared" ca="1" si="360"/>
        <v>24339.27407603796</v>
      </c>
      <c r="BF69" s="330">
        <f t="shared" ca="1" si="360"/>
        <v>22462.628977726719</v>
      </c>
      <c r="BG69" s="330">
        <f t="shared" ca="1" si="360"/>
        <v>22764.154343225426</v>
      </c>
      <c r="BH69" s="330">
        <f t="shared" ca="1" si="360"/>
        <v>25334.769116432188</v>
      </c>
      <c r="BI69" s="330">
        <f t="shared" ca="1" si="360"/>
        <v>27120.859981992504</v>
      </c>
      <c r="BJ69" s="330">
        <f t="shared" ca="1" si="360"/>
        <v>24701.634953230456</v>
      </c>
      <c r="BK69" s="330">
        <f t="shared" ca="1" si="360"/>
        <v>26504.836113264682</v>
      </c>
      <c r="BL69" s="330">
        <f t="shared" ca="1" si="360"/>
        <v>25463.898723415248</v>
      </c>
      <c r="BM69" s="330">
        <f t="shared" ca="1" si="360"/>
        <v>23202.551439632884</v>
      </c>
      <c r="BN69" s="330">
        <f t="shared" ca="1" si="360"/>
        <v>21296.314533588982</v>
      </c>
      <c r="BO69" s="330">
        <f t="shared" ca="1" si="360"/>
        <v>23159.644504097014</v>
      </c>
      <c r="BP69" s="330">
        <f t="shared" ca="1" si="360"/>
        <v>23944.680946289904</v>
      </c>
      <c r="BQ69" s="330">
        <f t="shared" ref="BQ69:CV69" ca="1" si="361">(BQ27/100)*$C27</f>
        <v>25331.08288887743</v>
      </c>
      <c r="BR69" s="330">
        <f t="shared" ca="1" si="361"/>
        <v>27564.985696299438</v>
      </c>
      <c r="BS69" s="330">
        <f t="shared" ca="1" si="361"/>
        <v>24668.837810947687</v>
      </c>
      <c r="BT69" s="330">
        <f t="shared" ca="1" si="361"/>
        <v>26464.785822071972</v>
      </c>
      <c r="BU69" s="330">
        <f t="shared" ca="1" si="361"/>
        <v>25317.571908123409</v>
      </c>
      <c r="BV69" s="330">
        <f t="shared" ca="1" si="361"/>
        <v>26432.596652291541</v>
      </c>
      <c r="BW69" s="330">
        <f t="shared" ca="1" si="361"/>
        <v>25414.470542377843</v>
      </c>
      <c r="BX69" s="330">
        <f t="shared" ca="1" si="361"/>
        <v>22928.185255426557</v>
      </c>
      <c r="BY69" s="330">
        <f t="shared" ca="1" si="361"/>
        <v>22887.488813936914</v>
      </c>
      <c r="BZ69" s="330">
        <f t="shared" ca="1" si="361"/>
        <v>21214.67985593083</v>
      </c>
      <c r="CA69" s="330">
        <f t="shared" ca="1" si="361"/>
        <v>22774.183397199289</v>
      </c>
      <c r="CB69" s="330">
        <f t="shared" ca="1" si="361"/>
        <v>21751.559333669669</v>
      </c>
      <c r="CC69" s="330">
        <f t="shared" ca="1" si="361"/>
        <v>22159.334055538173</v>
      </c>
      <c r="CD69" s="330">
        <f t="shared" ca="1" si="361"/>
        <v>23840.681938846068</v>
      </c>
      <c r="CE69" s="330">
        <f t="shared" ca="1" si="361"/>
        <v>22950.368658178646</v>
      </c>
      <c r="CF69" s="330">
        <f t="shared" ca="1" si="361"/>
        <v>24914.838600672501</v>
      </c>
      <c r="CG69" s="330">
        <f t="shared" ca="1" si="361"/>
        <v>23699.492774288548</v>
      </c>
      <c r="CH69" s="330">
        <f t="shared" ca="1" si="361"/>
        <v>23715.9484406995</v>
      </c>
      <c r="CI69" s="330">
        <f t="shared" ca="1" si="361"/>
        <v>24197.328392455558</v>
      </c>
      <c r="CJ69" s="330">
        <f t="shared" ca="1" si="361"/>
        <v>21944.80773854212</v>
      </c>
      <c r="CK69" s="330">
        <f t="shared" ca="1" si="361"/>
        <v>21967.093908466766</v>
      </c>
      <c r="CL69" s="330">
        <f t="shared" ca="1" si="361"/>
        <v>21200.246625328858</v>
      </c>
      <c r="CM69" s="330">
        <f t="shared" ca="1" si="361"/>
        <v>22672.845725406325</v>
      </c>
      <c r="CN69" s="330">
        <f t="shared" ca="1" si="361"/>
        <v>20539.258051751451</v>
      </c>
      <c r="CO69" s="330">
        <f t="shared" ca="1" si="361"/>
        <v>19772.611228527294</v>
      </c>
      <c r="CP69" s="330">
        <f t="shared" ca="1" si="361"/>
        <v>20939.463148323379</v>
      </c>
      <c r="CQ69" s="330">
        <f t="shared" ca="1" si="361"/>
        <v>20581.514387254942</v>
      </c>
      <c r="CR69" s="330">
        <f t="shared" ca="1" si="361"/>
        <v>22469.757868362234</v>
      </c>
      <c r="CS69" s="330">
        <f t="shared" ca="1" si="361"/>
        <v>22235.552941861431</v>
      </c>
      <c r="CT69" s="330">
        <f t="shared" ca="1" si="361"/>
        <v>22002.049539433858</v>
      </c>
      <c r="CU69" s="330">
        <f t="shared" ca="1" si="361"/>
        <v>22516.22697915139</v>
      </c>
      <c r="CV69" s="330">
        <f t="shared" ca="1" si="361"/>
        <v>22176.803596148176</v>
      </c>
      <c r="CW69" s="330">
        <f t="shared" ref="CW69:EE69" ca="1" si="362">(CW27/100)*$C27</f>
        <v>21486.408683405323</v>
      </c>
      <c r="CX69" s="330">
        <f t="shared" ca="1" si="362"/>
        <v>20423.597353685611</v>
      </c>
      <c r="CY69" s="330">
        <f t="shared" ca="1" si="362"/>
        <v>22966.030575299927</v>
      </c>
      <c r="CZ69" s="330">
        <f t="shared" ca="1" si="362"/>
        <v>22797.270852391823</v>
      </c>
      <c r="DA69" s="330">
        <f t="shared" ca="1" si="362"/>
        <v>23372.7411074581</v>
      </c>
      <c r="DB69" s="330">
        <f t="shared" ca="1" si="362"/>
        <v>25154.224306421656</v>
      </c>
      <c r="DC69" s="330">
        <f t="shared" ca="1" si="362"/>
        <v>24630.770426228937</v>
      </c>
      <c r="DD69" s="330">
        <f t="shared" ca="1" si="362"/>
        <v>25264.223149377423</v>
      </c>
      <c r="DE69" s="330">
        <f t="shared" ca="1" si="362"/>
        <v>24947.75703251324</v>
      </c>
      <c r="DF69" s="330">
        <f t="shared" ca="1" si="362"/>
        <v>24589.066539001044</v>
      </c>
      <c r="DG69" s="330">
        <f t="shared" ca="1" si="362"/>
        <v>25237.814928304502</v>
      </c>
      <c r="DH69" s="330">
        <f t="shared" ca="1" si="362"/>
        <v>25013.307045880603</v>
      </c>
      <c r="DI69" s="330">
        <f t="shared" ca="1" si="362"/>
        <v>22418.039265051764</v>
      </c>
      <c r="DJ69" s="330">
        <f t="shared" ca="1" si="362"/>
        <v>22273.305296489416</v>
      </c>
      <c r="DK69" s="330">
        <f t="shared" ca="1" si="362"/>
        <v>24521.564640564695</v>
      </c>
      <c r="DL69" s="330">
        <f t="shared" ca="1" si="362"/>
        <v>23652.316419918468</v>
      </c>
      <c r="DM69" s="330">
        <f t="shared" ca="1" si="362"/>
        <v>24191.434523646545</v>
      </c>
      <c r="DN69" s="330">
        <f t="shared" ca="1" si="362"/>
        <v>24863.368077715462</v>
      </c>
      <c r="DO69" s="330">
        <f t="shared" ca="1" si="362"/>
        <v>25502.425143952998</v>
      </c>
      <c r="DP69" s="330">
        <f t="shared" ca="1" si="362"/>
        <v>26474.623234993065</v>
      </c>
      <c r="DQ69" s="330">
        <f t="shared" ca="1" si="362"/>
        <v>25735.090037797447</v>
      </c>
      <c r="DR69" s="330">
        <f t="shared" ca="1" si="362"/>
        <v>26111.726039538702</v>
      </c>
      <c r="DS69" s="330">
        <f t="shared" ca="1" si="362"/>
        <v>26438.047177103712</v>
      </c>
      <c r="DT69" s="330">
        <f t="shared" ca="1" si="362"/>
        <v>24798.932143231799</v>
      </c>
      <c r="DU69" s="330">
        <f t="shared" ca="1" si="362"/>
        <v>21451.648663337553</v>
      </c>
      <c r="DV69" s="330">
        <f t="shared" ca="1" si="362"/>
        <v>21088.7842768515</v>
      </c>
      <c r="DW69" s="330">
        <f t="shared" ca="1" si="362"/>
        <v>24056.937190835459</v>
      </c>
      <c r="DX69" s="330">
        <f t="shared" ca="1" si="362"/>
        <v>21874.411717852188</v>
      </c>
      <c r="DY69" s="330">
        <f t="shared" ca="1" si="362"/>
        <v>24848.86046588769</v>
      </c>
      <c r="DZ69" s="330">
        <f t="shared" ca="1" si="362"/>
        <v>25193.926212818144</v>
      </c>
      <c r="EA69" s="330">
        <f t="shared" ca="1" si="362"/>
        <v>24697.861857629025</v>
      </c>
      <c r="EB69" s="330">
        <f t="shared" ca="1" si="362"/>
        <v>26372.251464935973</v>
      </c>
      <c r="EC69" s="330">
        <f t="shared" ca="1" si="362"/>
        <v>24194.293308674172</v>
      </c>
      <c r="ED69" s="330">
        <f t="shared" ca="1" si="362"/>
        <v>26248.976497859578</v>
      </c>
      <c r="EE69" s="330">
        <f t="shared" ca="1" si="362"/>
        <v>24189.52997797924</v>
      </c>
      <c r="EF69" s="330">
        <f t="shared" ref="EF69:EQ69" ca="1" si="363">(EF27/100)*$C27</f>
        <v>25625.598365367368</v>
      </c>
      <c r="EG69" s="330">
        <f t="shared" ca="1" si="363"/>
        <v>21745.578731911351</v>
      </c>
      <c r="EH69" s="330">
        <f t="shared" ca="1" si="363"/>
        <v>20539.219277872395</v>
      </c>
      <c r="EI69" s="330">
        <f t="shared" ca="1" si="363"/>
        <v>21238.900279905611</v>
      </c>
      <c r="EJ69" s="330">
        <f t="shared" ca="1" si="363"/>
        <v>23705.969434728366</v>
      </c>
      <c r="EK69" s="330">
        <f t="shared" ca="1" si="363"/>
        <v>24025.546322327307</v>
      </c>
      <c r="EL69" s="330">
        <f t="shared" ca="1" si="363"/>
        <v>23531.771673138937</v>
      </c>
      <c r="EM69" s="330">
        <f t="shared" ca="1" si="363"/>
        <v>25121.095588564418</v>
      </c>
      <c r="EN69" s="330">
        <f t="shared" ca="1" si="363"/>
        <v>24555.695827885127</v>
      </c>
      <c r="EO69" s="330">
        <f t="shared" ca="1" si="363"/>
        <v>24229.772106290864</v>
      </c>
      <c r="EP69" s="330">
        <f t="shared" ca="1" si="363"/>
        <v>25398.636733974119</v>
      </c>
      <c r="EQ69" s="330">
        <f t="shared" ca="1" si="363"/>
        <v>25122.777917087602</v>
      </c>
      <c r="ER69" s="330">
        <f t="shared" ref="ER69:FB69" ca="1" si="364">(ER27/100)*$C27</f>
        <v>27171.696106324001</v>
      </c>
      <c r="ES69" s="330">
        <f t="shared" ca="1" si="364"/>
        <v>23145.803136758379</v>
      </c>
      <c r="ET69" s="330">
        <f t="shared" ca="1" si="364"/>
        <v>22458.335960449236</v>
      </c>
      <c r="EU69" s="330">
        <f t="shared" ca="1" si="364"/>
        <v>23089.356762709685</v>
      </c>
      <c r="EV69" s="330">
        <f t="shared" ca="1" si="364"/>
        <v>23681.52153905651</v>
      </c>
      <c r="EW69" s="330">
        <f t="shared" ca="1" si="364"/>
        <v>24954.804007226212</v>
      </c>
      <c r="EX69" s="330">
        <f t="shared" ca="1" si="364"/>
        <v>23422.678207992314</v>
      </c>
      <c r="EY69" s="330">
        <f t="shared" ca="1" si="364"/>
        <v>23902.078995757172</v>
      </c>
      <c r="EZ69" s="330">
        <f t="shared" ca="1" si="364"/>
        <v>23924.9992844769</v>
      </c>
      <c r="FA69" s="330">
        <f t="shared" ca="1" si="364"/>
        <v>23257.83769811723</v>
      </c>
      <c r="FB69" s="330">
        <f t="shared" ca="1" si="364"/>
        <v>25142.084654028218</v>
      </c>
      <c r="FC69" s="330">
        <f t="shared" ref="FC69:FD69" ca="1" si="365">(FC27/100)*$C27</f>
        <v>24784.63893281341</v>
      </c>
      <c r="FD69" s="330">
        <f t="shared" ca="1" si="365"/>
        <v>23677.199806763492</v>
      </c>
      <c r="FE69" s="330">
        <f t="shared" ref="FE69:FG69" ca="1" si="366">(FE27/100)*$C27</f>
        <v>0</v>
      </c>
      <c r="FF69" s="330">
        <f t="shared" ca="1" si="366"/>
        <v>0</v>
      </c>
      <c r="FG69" s="330">
        <f t="shared" ca="1" si="366"/>
        <v>0</v>
      </c>
      <c r="FH69" s="330">
        <f t="shared" ref="FH69:FP69" ca="1" si="367">(FH27/100)*$C27</f>
        <v>0</v>
      </c>
      <c r="FI69" s="330">
        <f t="shared" ca="1" si="367"/>
        <v>0</v>
      </c>
      <c r="FJ69" s="330">
        <f t="shared" ca="1" si="367"/>
        <v>0</v>
      </c>
      <c r="FK69" s="330">
        <f t="shared" ca="1" si="367"/>
        <v>0</v>
      </c>
      <c r="FL69" s="330">
        <f t="shared" ca="1" si="367"/>
        <v>0</v>
      </c>
      <c r="FM69" s="330">
        <f t="shared" ca="1" si="367"/>
        <v>0</v>
      </c>
      <c r="FN69" s="330">
        <f t="shared" ca="1" si="367"/>
        <v>0</v>
      </c>
      <c r="FO69" s="330">
        <f t="shared" ca="1" si="367"/>
        <v>0</v>
      </c>
      <c r="FP69" s="330">
        <f t="shared" ca="1" si="367"/>
        <v>0</v>
      </c>
    </row>
    <row r="70" spans="2:172" x14ac:dyDescent="0.2">
      <c r="B70" s="325" t="s">
        <v>22</v>
      </c>
      <c r="C70" s="330">
        <f>Ponderadores!B27</f>
        <v>164436.94699999999</v>
      </c>
      <c r="D70" s="330"/>
      <c r="E70" s="330">
        <f t="shared" ref="E70:AJ70" ca="1" si="368">(E28/100)*$C28</f>
        <v>319337.15210189408</v>
      </c>
      <c r="F70" s="330">
        <f t="shared" ca="1" si="368"/>
        <v>290752.72947081941</v>
      </c>
      <c r="G70" s="330">
        <f t="shared" ca="1" si="368"/>
        <v>321426.20364557224</v>
      </c>
      <c r="H70" s="330">
        <f t="shared" ca="1" si="368"/>
        <v>334282.10978744715</v>
      </c>
      <c r="I70" s="330">
        <f t="shared" ca="1" si="368"/>
        <v>356394.85163127858</v>
      </c>
      <c r="J70" s="330">
        <f t="shared" ca="1" si="368"/>
        <v>336310.01191468682</v>
      </c>
      <c r="K70" s="330">
        <f t="shared" ca="1" si="368"/>
        <v>330686.19365466037</v>
      </c>
      <c r="L70" s="330">
        <f t="shared" ca="1" si="368"/>
        <v>330179.03784791229</v>
      </c>
      <c r="M70" s="330">
        <f t="shared" ca="1" si="368"/>
        <v>292401.77161415713</v>
      </c>
      <c r="N70" s="330">
        <f t="shared" ca="1" si="368"/>
        <v>310586.88823912479</v>
      </c>
      <c r="O70" s="330">
        <f t="shared" ca="1" si="368"/>
        <v>293295.74235767283</v>
      </c>
      <c r="P70" s="330">
        <f t="shared" ca="1" si="368"/>
        <v>339658.01173482352</v>
      </c>
      <c r="Q70" s="330">
        <f t="shared" ca="1" si="368"/>
        <v>314754.5604994531</v>
      </c>
      <c r="R70" s="330">
        <f t="shared" ca="1" si="368"/>
        <v>261891.5453538578</v>
      </c>
      <c r="S70" s="330">
        <f t="shared" ca="1" si="368"/>
        <v>327397.57816783601</v>
      </c>
      <c r="T70" s="330">
        <f t="shared" ca="1" si="368"/>
        <v>339186.75361171539</v>
      </c>
      <c r="U70" s="330">
        <f t="shared" ca="1" si="368"/>
        <v>323650.06291778409</v>
      </c>
      <c r="V70" s="330">
        <f t="shared" ca="1" si="368"/>
        <v>312241.32596353744</v>
      </c>
      <c r="W70" s="330">
        <f t="shared" ca="1" si="368"/>
        <v>334799.34785781353</v>
      </c>
      <c r="X70" s="330">
        <f t="shared" ca="1" si="368"/>
        <v>302575.34976277937</v>
      </c>
      <c r="Y70" s="330">
        <f t="shared" ca="1" si="368"/>
        <v>288409.766998498</v>
      </c>
      <c r="Z70" s="330">
        <f t="shared" ca="1" si="368"/>
        <v>287147.27224298439</v>
      </c>
      <c r="AA70" s="330">
        <f t="shared" ca="1" si="368"/>
        <v>281373.06540083658</v>
      </c>
      <c r="AB70" s="330">
        <f t="shared" ca="1" si="368"/>
        <v>274784.33122345904</v>
      </c>
      <c r="AC70" s="330">
        <f t="shared" ca="1" si="368"/>
        <v>269229.55074646149</v>
      </c>
      <c r="AD70" s="330">
        <f t="shared" ca="1" si="368"/>
        <v>262356.87570228963</v>
      </c>
      <c r="AE70" s="330">
        <f t="shared" ca="1" si="368"/>
        <v>301144.96093838534</v>
      </c>
      <c r="AF70" s="330">
        <f t="shared" ca="1" si="368"/>
        <v>282645.58990094537</v>
      </c>
      <c r="AG70" s="330">
        <f t="shared" ca="1" si="368"/>
        <v>285413.77686341316</v>
      </c>
      <c r="AH70" s="330">
        <f t="shared" ca="1" si="368"/>
        <v>266773.09074287332</v>
      </c>
      <c r="AI70" s="330">
        <f t="shared" ca="1" si="368"/>
        <v>291936.46068408445</v>
      </c>
      <c r="AJ70" s="330">
        <f t="shared" ca="1" si="368"/>
        <v>286311.90291904216</v>
      </c>
      <c r="AK70" s="330">
        <f t="shared" ref="AK70:BP70" ca="1" si="369">(AK28/100)*$C28</f>
        <v>270100.31559386401</v>
      </c>
      <c r="AL70" s="330">
        <f t="shared" ca="1" si="369"/>
        <v>283822.46591663297</v>
      </c>
      <c r="AM70" s="330">
        <f t="shared" ca="1" si="369"/>
        <v>260895.7504423213</v>
      </c>
      <c r="AN70" s="330">
        <f t="shared" ca="1" si="369"/>
        <v>291051.54354995489</v>
      </c>
      <c r="AO70" s="330">
        <f t="shared" ca="1" si="369"/>
        <v>272676.52915210015</v>
      </c>
      <c r="AP70" s="330">
        <f t="shared" ca="1" si="369"/>
        <v>270430.77003951935</v>
      </c>
      <c r="AQ70" s="330">
        <f t="shared" ca="1" si="369"/>
        <v>294157.69214403932</v>
      </c>
      <c r="AR70" s="330">
        <f t="shared" ca="1" si="369"/>
        <v>283782.97799545748</v>
      </c>
      <c r="AS70" s="330">
        <f t="shared" ca="1" si="369"/>
        <v>264516.24609279144</v>
      </c>
      <c r="AT70" s="330">
        <f t="shared" ca="1" si="369"/>
        <v>262068.02074553366</v>
      </c>
      <c r="AU70" s="330">
        <f t="shared" ca="1" si="369"/>
        <v>241078.46880592679</v>
      </c>
      <c r="AV70" s="330">
        <f t="shared" ca="1" si="369"/>
        <v>232948.38354874664</v>
      </c>
      <c r="AW70" s="330">
        <f t="shared" ca="1" si="369"/>
        <v>203980.55463367916</v>
      </c>
      <c r="AX70" s="330">
        <f t="shared" ca="1" si="369"/>
        <v>213543.02238842816</v>
      </c>
      <c r="AY70" s="330">
        <f t="shared" ca="1" si="369"/>
        <v>202077.43195353806</v>
      </c>
      <c r="AZ70" s="330">
        <f t="shared" ca="1" si="369"/>
        <v>200765.15450034666</v>
      </c>
      <c r="BA70" s="330">
        <f t="shared" ca="1" si="369"/>
        <v>226306.21505858548</v>
      </c>
      <c r="BB70" s="330">
        <f t="shared" ca="1" si="369"/>
        <v>220650.74262854416</v>
      </c>
      <c r="BC70" s="330">
        <f t="shared" ca="1" si="369"/>
        <v>266423.68686890829</v>
      </c>
      <c r="BD70" s="330">
        <f t="shared" ca="1" si="369"/>
        <v>243629.48909856542</v>
      </c>
      <c r="BE70" s="330">
        <f t="shared" ca="1" si="369"/>
        <v>246334.87789764881</v>
      </c>
      <c r="BF70" s="330">
        <f t="shared" ca="1" si="369"/>
        <v>210768.87635679537</v>
      </c>
      <c r="BG70" s="330">
        <f t="shared" ca="1" si="369"/>
        <v>186183.42015707825</v>
      </c>
      <c r="BH70" s="330">
        <f t="shared" ca="1" si="369"/>
        <v>193954.10934191526</v>
      </c>
      <c r="BI70" s="330">
        <f t="shared" ca="1" si="369"/>
        <v>147592.55661732017</v>
      </c>
      <c r="BJ70" s="330">
        <f t="shared" ca="1" si="369"/>
        <v>140915.08164186569</v>
      </c>
      <c r="BK70" s="330">
        <f t="shared" ca="1" si="369"/>
        <v>153611.18338466788</v>
      </c>
      <c r="BL70" s="330">
        <f t="shared" ca="1" si="369"/>
        <v>152312.51294791827</v>
      </c>
      <c r="BM70" s="330">
        <f t="shared" ca="1" si="369"/>
        <v>163596.50022999322</v>
      </c>
      <c r="BN70" s="330">
        <f t="shared" ca="1" si="369"/>
        <v>129367.97176727006</v>
      </c>
      <c r="BO70" s="330">
        <f t="shared" ca="1" si="369"/>
        <v>176632.15053359</v>
      </c>
      <c r="BP70" s="330">
        <f t="shared" ca="1" si="369"/>
        <v>205159.92032735303</v>
      </c>
      <c r="BQ70" s="330">
        <f t="shared" ref="BQ70:CV70" ca="1" si="370">(BQ28/100)*$C28</f>
        <v>201930.77171263768</v>
      </c>
      <c r="BR70" s="330">
        <f t="shared" ca="1" si="370"/>
        <v>169351.14115212223</v>
      </c>
      <c r="BS70" s="330">
        <f t="shared" ca="1" si="370"/>
        <v>172755.78881002968</v>
      </c>
      <c r="BT70" s="330">
        <f t="shared" ca="1" si="370"/>
        <v>181266.70577655829</v>
      </c>
      <c r="BU70" s="330">
        <f t="shared" ca="1" si="370"/>
        <v>159938.2391597041</v>
      </c>
      <c r="BV70" s="330">
        <f t="shared" ca="1" si="370"/>
        <v>134178.2250142433</v>
      </c>
      <c r="BW70" s="330">
        <f t="shared" ca="1" si="370"/>
        <v>138359.58428449059</v>
      </c>
      <c r="BX70" s="330">
        <f t="shared" ca="1" si="370"/>
        <v>140706.36523217213</v>
      </c>
      <c r="BY70" s="330">
        <f t="shared" ca="1" si="370"/>
        <v>133465.50469461648</v>
      </c>
      <c r="BZ70" s="330">
        <f t="shared" ca="1" si="370"/>
        <v>145250.78436790436</v>
      </c>
      <c r="CA70" s="330">
        <f t="shared" ca="1" si="370"/>
        <v>155953.53663832633</v>
      </c>
      <c r="CB70" s="330">
        <f t="shared" ca="1" si="370"/>
        <v>156663.81830129845</v>
      </c>
      <c r="CC70" s="330">
        <f t="shared" ca="1" si="370"/>
        <v>169759.39921468246</v>
      </c>
      <c r="CD70" s="330">
        <f t="shared" ca="1" si="370"/>
        <v>169240.75955004786</v>
      </c>
      <c r="CE70" s="330">
        <f t="shared" ca="1" si="370"/>
        <v>176933.38266740405</v>
      </c>
      <c r="CF70" s="330">
        <f t="shared" ca="1" si="370"/>
        <v>178842.70211031707</v>
      </c>
      <c r="CG70" s="330">
        <f t="shared" ca="1" si="370"/>
        <v>160232.5848598271</v>
      </c>
      <c r="CH70" s="330">
        <f t="shared" ca="1" si="370"/>
        <v>150421.5663279251</v>
      </c>
      <c r="CI70" s="330">
        <f t="shared" ca="1" si="370"/>
        <v>147355.68413767265</v>
      </c>
      <c r="CJ70" s="330">
        <f t="shared" ca="1" si="370"/>
        <v>156484.5091300589</v>
      </c>
      <c r="CK70" s="330">
        <f t="shared" ca="1" si="370"/>
        <v>151907.81973136237</v>
      </c>
      <c r="CL70" s="330">
        <f t="shared" ca="1" si="370"/>
        <v>117070.06070248695</v>
      </c>
      <c r="CM70" s="330">
        <f t="shared" ca="1" si="370"/>
        <v>157225.1932974529</v>
      </c>
      <c r="CN70" s="330">
        <f t="shared" ca="1" si="370"/>
        <v>165002.87695450831</v>
      </c>
      <c r="CO70" s="330">
        <f t="shared" ca="1" si="370"/>
        <v>172405.79010234584</v>
      </c>
      <c r="CP70" s="330">
        <f t="shared" ca="1" si="370"/>
        <v>160743.34478045139</v>
      </c>
      <c r="CQ70" s="330">
        <f t="shared" ca="1" si="370"/>
        <v>123859.33936066092</v>
      </c>
      <c r="CR70" s="330">
        <f t="shared" ca="1" si="370"/>
        <v>144084.21159985269</v>
      </c>
      <c r="CS70" s="330">
        <f t="shared" ca="1" si="370"/>
        <v>160439.55039851545</v>
      </c>
      <c r="CT70" s="330">
        <f t="shared" ca="1" si="370"/>
        <v>151959.03968129575</v>
      </c>
      <c r="CU70" s="330">
        <f t="shared" ca="1" si="370"/>
        <v>130083.78668845298</v>
      </c>
      <c r="CV70" s="330">
        <f t="shared" ca="1" si="370"/>
        <v>165537.03470237911</v>
      </c>
      <c r="CW70" s="330">
        <f t="shared" ref="CW70:EE70" ca="1" si="371">(CW28/100)*$C28</f>
        <v>181585.85386990051</v>
      </c>
      <c r="CX70" s="330">
        <f t="shared" ca="1" si="371"/>
        <v>169527.61719743488</v>
      </c>
      <c r="CY70" s="330">
        <f t="shared" ca="1" si="371"/>
        <v>213905.40777499464</v>
      </c>
      <c r="CZ70" s="330">
        <f t="shared" ca="1" si="371"/>
        <v>158277.18851763179</v>
      </c>
      <c r="DA70" s="330">
        <f t="shared" ca="1" si="371"/>
        <v>178984.45565121673</v>
      </c>
      <c r="DB70" s="330">
        <f t="shared" ca="1" si="371"/>
        <v>159490.07990892217</v>
      </c>
      <c r="DC70" s="330">
        <f t="shared" ca="1" si="371"/>
        <v>167389.81447381628</v>
      </c>
      <c r="DD70" s="330">
        <f t="shared" ca="1" si="371"/>
        <v>179000.86289008116</v>
      </c>
      <c r="DE70" s="330">
        <f t="shared" ca="1" si="371"/>
        <v>187679.70005665874</v>
      </c>
      <c r="DF70" s="330">
        <f t="shared" ca="1" si="371"/>
        <v>188834.71214895308</v>
      </c>
      <c r="DG70" s="330">
        <f t="shared" ca="1" si="371"/>
        <v>186428.97877705758</v>
      </c>
      <c r="DH70" s="330">
        <f t="shared" ca="1" si="371"/>
        <v>188356.26473333602</v>
      </c>
      <c r="DI70" s="330">
        <f t="shared" ca="1" si="371"/>
        <v>210710.01973749325</v>
      </c>
      <c r="DJ70" s="330">
        <f t="shared" ca="1" si="371"/>
        <v>203605.57570359088</v>
      </c>
      <c r="DK70" s="330">
        <f t="shared" ca="1" si="371"/>
        <v>217578.69644402128</v>
      </c>
      <c r="DL70" s="330">
        <f t="shared" ca="1" si="371"/>
        <v>224216.82831726171</v>
      </c>
      <c r="DM70" s="330">
        <f t="shared" ca="1" si="371"/>
        <v>219990.44386309508</v>
      </c>
      <c r="DN70" s="330">
        <f t="shared" ca="1" si="371"/>
        <v>163462.79761804987</v>
      </c>
      <c r="DO70" s="330">
        <f t="shared" ca="1" si="371"/>
        <v>211132.69561545164</v>
      </c>
      <c r="DP70" s="330">
        <f t="shared" ca="1" si="371"/>
        <v>210674.48008060906</v>
      </c>
      <c r="DQ70" s="330">
        <f t="shared" ca="1" si="371"/>
        <v>193571.78125306033</v>
      </c>
      <c r="DR70" s="330">
        <f t="shared" ca="1" si="371"/>
        <v>215636.26701028884</v>
      </c>
      <c r="DS70" s="330">
        <f t="shared" ca="1" si="371"/>
        <v>222027.95383050424</v>
      </c>
      <c r="DT70" s="330">
        <f t="shared" ca="1" si="371"/>
        <v>207589.49652674768</v>
      </c>
      <c r="DU70" s="330">
        <f t="shared" ca="1" si="371"/>
        <v>224182.36649358965</v>
      </c>
      <c r="DV70" s="330">
        <f t="shared" ca="1" si="371"/>
        <v>186558.97096482976</v>
      </c>
      <c r="DW70" s="330">
        <f t="shared" ca="1" si="371"/>
        <v>229460.66915668643</v>
      </c>
      <c r="DX70" s="330">
        <f t="shared" ca="1" si="371"/>
        <v>228798.66292665305</v>
      </c>
      <c r="DY70" s="330">
        <f t="shared" ca="1" si="371"/>
        <v>207010.239215851</v>
      </c>
      <c r="DZ70" s="330">
        <f t="shared" ca="1" si="371"/>
        <v>191586.96524919968</v>
      </c>
      <c r="EA70" s="330">
        <f t="shared" ca="1" si="371"/>
        <v>212145.11804460015</v>
      </c>
      <c r="EB70" s="330">
        <f t="shared" ca="1" si="371"/>
        <v>209917.77024568195</v>
      </c>
      <c r="EC70" s="330">
        <f t="shared" ca="1" si="371"/>
        <v>184229.56903314925</v>
      </c>
      <c r="ED70" s="330">
        <f t="shared" ca="1" si="371"/>
        <v>158282.32292037937</v>
      </c>
      <c r="EE70" s="330">
        <f t="shared" ca="1" si="371"/>
        <v>188931.43448869223</v>
      </c>
      <c r="EF70" s="330">
        <f t="shared" ref="EF70:EQ70" ca="1" si="372">(EF28/100)*$C28</f>
        <v>215051.83926094533</v>
      </c>
      <c r="EG70" s="330">
        <f t="shared" ca="1" si="372"/>
        <v>248021.59450678376</v>
      </c>
      <c r="EH70" s="330">
        <f t="shared" ca="1" si="372"/>
        <v>221033.08186326423</v>
      </c>
      <c r="EI70" s="330">
        <f t="shared" ca="1" si="372"/>
        <v>269383.18257834361</v>
      </c>
      <c r="EJ70" s="330">
        <f t="shared" ca="1" si="372"/>
        <v>226187.66824815207</v>
      </c>
      <c r="EK70" s="330">
        <f t="shared" ca="1" si="372"/>
        <v>207881.05207555331</v>
      </c>
      <c r="EL70" s="330">
        <f t="shared" ca="1" si="372"/>
        <v>217441.04659453084</v>
      </c>
      <c r="EM70" s="330">
        <f t="shared" ca="1" si="372"/>
        <v>242693.23379880801</v>
      </c>
      <c r="EN70" s="330">
        <f t="shared" ca="1" si="372"/>
        <v>231077.94426492875</v>
      </c>
      <c r="EO70" s="330">
        <f t="shared" ca="1" si="372"/>
        <v>213463.45898951541</v>
      </c>
      <c r="EP70" s="330">
        <f t="shared" ca="1" si="372"/>
        <v>195734.15691408905</v>
      </c>
      <c r="EQ70" s="330">
        <f t="shared" ca="1" si="372"/>
        <v>176140.46628034185</v>
      </c>
      <c r="ER70" s="330">
        <f t="shared" ref="ER70:FB70" ca="1" si="373">(ER28/100)*$C28</f>
        <v>220084.32188532877</v>
      </c>
      <c r="ES70" s="330">
        <f t="shared" ca="1" si="373"/>
        <v>222284.25258817745</v>
      </c>
      <c r="ET70" s="330">
        <f t="shared" ca="1" si="373"/>
        <v>206666.16851223304</v>
      </c>
      <c r="EU70" s="330">
        <f t="shared" ca="1" si="373"/>
        <v>238729.64859032273</v>
      </c>
      <c r="EV70" s="330">
        <f t="shared" ca="1" si="373"/>
        <v>236053.7987968011</v>
      </c>
      <c r="EW70" s="330">
        <f t="shared" ca="1" si="373"/>
        <v>242395.43397103701</v>
      </c>
      <c r="EX70" s="330">
        <f t="shared" ca="1" si="373"/>
        <v>259823.41267793355</v>
      </c>
      <c r="EY70" s="330">
        <f t="shared" ca="1" si="373"/>
        <v>256693.62526175944</v>
      </c>
      <c r="EZ70" s="330">
        <f t="shared" ca="1" si="373"/>
        <v>249464.21253767595</v>
      </c>
      <c r="FA70" s="330">
        <f t="shared" ca="1" si="373"/>
        <v>248160.76347001072</v>
      </c>
      <c r="FB70" s="330">
        <f t="shared" ca="1" si="373"/>
        <v>259011.32250890209</v>
      </c>
      <c r="FC70" s="330">
        <f t="shared" ref="FC70:FD70" ca="1" si="374">(FC28/100)*$C28</f>
        <v>285179.44517368812</v>
      </c>
      <c r="FD70" s="330">
        <f t="shared" ca="1" si="374"/>
        <v>296905.49259942269</v>
      </c>
      <c r="FE70" s="330">
        <f t="shared" ref="FE70:FG70" ca="1" si="375">(FE28/100)*$C28</f>
        <v>0</v>
      </c>
      <c r="FF70" s="330">
        <f t="shared" ca="1" si="375"/>
        <v>0</v>
      </c>
      <c r="FG70" s="330">
        <f t="shared" ca="1" si="375"/>
        <v>0</v>
      </c>
      <c r="FH70" s="330">
        <f t="shared" ref="FH70:FP70" ca="1" si="376">(FH28/100)*$C28</f>
        <v>0</v>
      </c>
      <c r="FI70" s="330">
        <f t="shared" ca="1" si="376"/>
        <v>0</v>
      </c>
      <c r="FJ70" s="330">
        <f t="shared" ca="1" si="376"/>
        <v>0</v>
      </c>
      <c r="FK70" s="330">
        <f t="shared" ca="1" si="376"/>
        <v>0</v>
      </c>
      <c r="FL70" s="330">
        <f t="shared" ca="1" si="376"/>
        <v>0</v>
      </c>
      <c r="FM70" s="330">
        <f t="shared" ca="1" si="376"/>
        <v>0</v>
      </c>
      <c r="FN70" s="330">
        <f t="shared" ca="1" si="376"/>
        <v>0</v>
      </c>
      <c r="FO70" s="330">
        <f t="shared" ca="1" si="376"/>
        <v>0</v>
      </c>
      <c r="FP70" s="330">
        <f t="shared" ca="1" si="376"/>
        <v>0</v>
      </c>
    </row>
    <row r="71" spans="2:172" x14ac:dyDescent="0.2">
      <c r="B71" s="325" t="s">
        <v>23</v>
      </c>
      <c r="C71" s="330">
        <f>Ponderadores!B28</f>
        <v>356405.603</v>
      </c>
      <c r="D71" s="330"/>
      <c r="E71" s="330">
        <f t="shared" ref="E71:AJ71" ca="1" si="377">(E29/100)*$C29</f>
        <v>362694.0945504884</v>
      </c>
      <c r="F71" s="330">
        <f t="shared" ca="1" si="377"/>
        <v>342297.59422479279</v>
      </c>
      <c r="G71" s="330">
        <f t="shared" ca="1" si="377"/>
        <v>364666.34166743088</v>
      </c>
      <c r="H71" s="330">
        <f t="shared" ca="1" si="377"/>
        <v>368400.93284973333</v>
      </c>
      <c r="I71" s="330">
        <f t="shared" ca="1" si="377"/>
        <v>383667.57295447658</v>
      </c>
      <c r="J71" s="330">
        <f t="shared" ca="1" si="377"/>
        <v>388432.23399409355</v>
      </c>
      <c r="K71" s="330">
        <f t="shared" ca="1" si="377"/>
        <v>392907.8471325803</v>
      </c>
      <c r="L71" s="330">
        <f t="shared" ca="1" si="377"/>
        <v>387770.29453322757</v>
      </c>
      <c r="M71" s="330">
        <f t="shared" ca="1" si="377"/>
        <v>361671.49556905602</v>
      </c>
      <c r="N71" s="330">
        <f t="shared" ca="1" si="377"/>
        <v>391540.40164043423</v>
      </c>
      <c r="O71" s="330">
        <f t="shared" ca="1" si="377"/>
        <v>357350.05776877113</v>
      </c>
      <c r="P71" s="330">
        <f t="shared" ca="1" si="377"/>
        <v>342835.89758383424</v>
      </c>
      <c r="Q71" s="330">
        <f t="shared" ca="1" si="377"/>
        <v>365286.39407794393</v>
      </c>
      <c r="R71" s="330">
        <f t="shared" ca="1" si="377"/>
        <v>339922.01797465363</v>
      </c>
      <c r="S71" s="330">
        <f t="shared" ca="1" si="377"/>
        <v>382276.37458780874</v>
      </c>
      <c r="T71" s="330">
        <f t="shared" ca="1" si="377"/>
        <v>349993.97197501565</v>
      </c>
      <c r="U71" s="330">
        <f t="shared" ca="1" si="377"/>
        <v>376637.88850569737</v>
      </c>
      <c r="V71" s="330">
        <f t="shared" ca="1" si="377"/>
        <v>389903.73049821024</v>
      </c>
      <c r="W71" s="330">
        <f t="shared" ca="1" si="377"/>
        <v>383729.01023572072</v>
      </c>
      <c r="X71" s="330">
        <f t="shared" ca="1" si="377"/>
        <v>366689.10575053957</v>
      </c>
      <c r="Y71" s="330">
        <f t="shared" ca="1" si="377"/>
        <v>355858.47347752814</v>
      </c>
      <c r="Z71" s="330">
        <f t="shared" ca="1" si="377"/>
        <v>377139.34767531557</v>
      </c>
      <c r="AA71" s="330">
        <f t="shared" ca="1" si="377"/>
        <v>359783.71414078452</v>
      </c>
      <c r="AB71" s="330">
        <f t="shared" ca="1" si="377"/>
        <v>351859.93544302252</v>
      </c>
      <c r="AC71" s="330">
        <f t="shared" ca="1" si="377"/>
        <v>345865.7923443988</v>
      </c>
      <c r="AD71" s="330">
        <f t="shared" ca="1" si="377"/>
        <v>343749.15632057789</v>
      </c>
      <c r="AE71" s="330">
        <f t="shared" ca="1" si="377"/>
        <v>376311.68087821495</v>
      </c>
      <c r="AF71" s="330">
        <f t="shared" ca="1" si="377"/>
        <v>347099.67864287598</v>
      </c>
      <c r="AG71" s="330">
        <f t="shared" ca="1" si="377"/>
        <v>364217.27588851273</v>
      </c>
      <c r="AH71" s="330">
        <f t="shared" ca="1" si="377"/>
        <v>384803.90628959524</v>
      </c>
      <c r="AI71" s="330">
        <f t="shared" ca="1" si="377"/>
        <v>377952.85104027693</v>
      </c>
      <c r="AJ71" s="330">
        <f t="shared" ca="1" si="377"/>
        <v>373491.98622368014</v>
      </c>
      <c r="AK71" s="330">
        <f t="shared" ref="AK71:BP71" ca="1" si="378">(AK29/100)*$C29</f>
        <v>354819.56266452506</v>
      </c>
      <c r="AL71" s="330">
        <f t="shared" ca="1" si="378"/>
        <v>379215.69306717569</v>
      </c>
      <c r="AM71" s="330">
        <f t="shared" ca="1" si="378"/>
        <v>345077.41322930006</v>
      </c>
      <c r="AN71" s="330">
        <f t="shared" ca="1" si="378"/>
        <v>347883.97158733866</v>
      </c>
      <c r="AO71" s="330">
        <f t="shared" ca="1" si="378"/>
        <v>342755.54878261616</v>
      </c>
      <c r="AP71" s="330">
        <f t="shared" ca="1" si="378"/>
        <v>354490.7691875124</v>
      </c>
      <c r="AQ71" s="330">
        <f t="shared" ca="1" si="378"/>
        <v>358617.10758330271</v>
      </c>
      <c r="AR71" s="330">
        <f t="shared" ca="1" si="378"/>
        <v>357458.39258790767</v>
      </c>
      <c r="AS71" s="330">
        <f t="shared" ca="1" si="378"/>
        <v>374124.1173155955</v>
      </c>
      <c r="AT71" s="330">
        <f t="shared" ca="1" si="378"/>
        <v>373742.7218882342</v>
      </c>
      <c r="AU71" s="330">
        <f t="shared" ca="1" si="378"/>
        <v>377959.41017894779</v>
      </c>
      <c r="AV71" s="330">
        <f t="shared" ca="1" si="378"/>
        <v>375541.76509520342</v>
      </c>
      <c r="AW71" s="330">
        <f t="shared" ca="1" si="378"/>
        <v>353213.77237095393</v>
      </c>
      <c r="AX71" s="330">
        <f t="shared" ca="1" si="378"/>
        <v>368671.13886434707</v>
      </c>
      <c r="AY71" s="330">
        <f t="shared" ca="1" si="378"/>
        <v>347173.8439013295</v>
      </c>
      <c r="AZ71" s="330">
        <f t="shared" ca="1" si="378"/>
        <v>338221.45237013698</v>
      </c>
      <c r="BA71" s="330">
        <f t="shared" ca="1" si="378"/>
        <v>346033.48133493389</v>
      </c>
      <c r="BB71" s="330">
        <f t="shared" ca="1" si="378"/>
        <v>351366.7553806082</v>
      </c>
      <c r="BC71" s="330">
        <f t="shared" ca="1" si="378"/>
        <v>377784.50225208729</v>
      </c>
      <c r="BD71" s="330">
        <f t="shared" ca="1" si="378"/>
        <v>342736.05966174253</v>
      </c>
      <c r="BE71" s="330">
        <f t="shared" ca="1" si="378"/>
        <v>367665.89868231822</v>
      </c>
      <c r="BF71" s="330">
        <f t="shared" ca="1" si="378"/>
        <v>375548.83226083615</v>
      </c>
      <c r="BG71" s="330">
        <f t="shared" ca="1" si="378"/>
        <v>359282.63349209353</v>
      </c>
      <c r="BH71" s="330">
        <f t="shared" ca="1" si="378"/>
        <v>380478.24841708917</v>
      </c>
      <c r="BI71" s="330">
        <f t="shared" ca="1" si="378"/>
        <v>332740.80309503677</v>
      </c>
      <c r="BJ71" s="330">
        <f t="shared" ca="1" si="378"/>
        <v>362375.58787616872</v>
      </c>
      <c r="BK71" s="330">
        <f t="shared" ca="1" si="378"/>
        <v>350182.16758878034</v>
      </c>
      <c r="BL71" s="330">
        <f t="shared" ca="1" si="378"/>
        <v>335492.49797195953</v>
      </c>
      <c r="BM71" s="330">
        <f t="shared" ca="1" si="378"/>
        <v>359123.24749328365</v>
      </c>
      <c r="BN71" s="330">
        <f t="shared" ca="1" si="378"/>
        <v>341046.3969102113</v>
      </c>
      <c r="BO71" s="330">
        <f t="shared" ca="1" si="378"/>
        <v>364324.27863885683</v>
      </c>
      <c r="BP71" s="330">
        <f t="shared" ca="1" si="378"/>
        <v>357358.96509787516</v>
      </c>
      <c r="BQ71" s="330">
        <f t="shared" ref="BQ71:CV71" ca="1" si="379">(BQ29/100)*$C29</f>
        <v>370508.74388875708</v>
      </c>
      <c r="BR71" s="330">
        <f t="shared" ca="1" si="379"/>
        <v>369548.19523222349</v>
      </c>
      <c r="BS71" s="330">
        <f t="shared" ca="1" si="379"/>
        <v>359361.02645768895</v>
      </c>
      <c r="BT71" s="330">
        <f t="shared" ca="1" si="379"/>
        <v>361573.05144199956</v>
      </c>
      <c r="BU71" s="330">
        <f t="shared" ca="1" si="379"/>
        <v>349825.4287041293</v>
      </c>
      <c r="BV71" s="330">
        <f t="shared" ca="1" si="379"/>
        <v>371170.62672390084</v>
      </c>
      <c r="BW71" s="330">
        <f t="shared" ca="1" si="379"/>
        <v>349807.73422054452</v>
      </c>
      <c r="BX71" s="330">
        <f t="shared" ca="1" si="379"/>
        <v>323219.54119088571</v>
      </c>
      <c r="BY71" s="330">
        <f t="shared" ca="1" si="379"/>
        <v>335978.54130228795</v>
      </c>
      <c r="BZ71" s="330">
        <f t="shared" ca="1" si="379"/>
        <v>327267.08452427923</v>
      </c>
      <c r="CA71" s="330">
        <f t="shared" ca="1" si="379"/>
        <v>350719.52609482745</v>
      </c>
      <c r="CB71" s="330">
        <f t="shared" ca="1" si="379"/>
        <v>339044.7460017025</v>
      </c>
      <c r="CC71" s="330">
        <f t="shared" ca="1" si="379"/>
        <v>359827.90116238745</v>
      </c>
      <c r="CD71" s="330">
        <f t="shared" ca="1" si="379"/>
        <v>350820.08502723608</v>
      </c>
      <c r="CE71" s="330">
        <f t="shared" ca="1" si="379"/>
        <v>372009.8465633028</v>
      </c>
      <c r="CF71" s="330">
        <f t="shared" ca="1" si="379"/>
        <v>358259.25518704142</v>
      </c>
      <c r="CG71" s="330">
        <f t="shared" ca="1" si="379"/>
        <v>344877.29432198615</v>
      </c>
      <c r="CH71" s="330">
        <f t="shared" ca="1" si="379"/>
        <v>359327.88128119771</v>
      </c>
      <c r="CI71" s="330">
        <f t="shared" ca="1" si="379"/>
        <v>345577.39535038528</v>
      </c>
      <c r="CJ71" s="330">
        <f t="shared" ca="1" si="379"/>
        <v>322204.45487139758</v>
      </c>
      <c r="CK71" s="330">
        <f t="shared" ca="1" si="379"/>
        <v>327475.54898491909</v>
      </c>
      <c r="CL71" s="330">
        <f t="shared" ca="1" si="379"/>
        <v>326114.37932106608</v>
      </c>
      <c r="CM71" s="330">
        <f t="shared" ca="1" si="379"/>
        <v>375012.99937499024</v>
      </c>
      <c r="CN71" s="330">
        <f t="shared" ca="1" si="379"/>
        <v>321675.32279402408</v>
      </c>
      <c r="CO71" s="330">
        <f t="shared" ca="1" si="379"/>
        <v>313839.52315367112</v>
      </c>
      <c r="CP71" s="330">
        <f t="shared" ca="1" si="379"/>
        <v>326254.24982284923</v>
      </c>
      <c r="CQ71" s="330">
        <f t="shared" ca="1" si="379"/>
        <v>345782.99794210657</v>
      </c>
      <c r="CR71" s="330">
        <f t="shared" ca="1" si="379"/>
        <v>353247.62906240398</v>
      </c>
      <c r="CS71" s="330">
        <f t="shared" ca="1" si="379"/>
        <v>345731.1702850688</v>
      </c>
      <c r="CT71" s="330">
        <f t="shared" ca="1" si="379"/>
        <v>356523.20700934413</v>
      </c>
      <c r="CU71" s="330">
        <f t="shared" ca="1" si="379"/>
        <v>348402.99529149471</v>
      </c>
      <c r="CV71" s="330">
        <f t="shared" ca="1" si="379"/>
        <v>338236.62440090743</v>
      </c>
      <c r="CW71" s="330">
        <f t="shared" ref="CW71:EE71" ca="1" si="380">(CW29/100)*$C29</f>
        <v>338558.68247529416</v>
      </c>
      <c r="CX71" s="330">
        <f t="shared" ca="1" si="380"/>
        <v>312163.39227178908</v>
      </c>
      <c r="CY71" s="330">
        <f t="shared" ca="1" si="380"/>
        <v>358591.77619513683</v>
      </c>
      <c r="CZ71" s="330">
        <f t="shared" ca="1" si="380"/>
        <v>328084.84314190241</v>
      </c>
      <c r="DA71" s="330">
        <f t="shared" ca="1" si="380"/>
        <v>338470.16512745438</v>
      </c>
      <c r="DB71" s="330">
        <f t="shared" ca="1" si="380"/>
        <v>352170.6472039012</v>
      </c>
      <c r="DC71" s="330">
        <f t="shared" ca="1" si="380"/>
        <v>365419.21235105325</v>
      </c>
      <c r="DD71" s="330">
        <f t="shared" ca="1" si="380"/>
        <v>362292.03266445873</v>
      </c>
      <c r="DE71" s="330">
        <f t="shared" ca="1" si="380"/>
        <v>361142.5771254779</v>
      </c>
      <c r="DF71" s="330">
        <f t="shared" ca="1" si="380"/>
        <v>365444.75468963658</v>
      </c>
      <c r="DG71" s="330">
        <f t="shared" ca="1" si="380"/>
        <v>362969.58085560362</v>
      </c>
      <c r="DH71" s="330">
        <f t="shared" ca="1" si="380"/>
        <v>358571.32369352371</v>
      </c>
      <c r="DI71" s="330">
        <f t="shared" ca="1" si="380"/>
        <v>349759.7721066004</v>
      </c>
      <c r="DJ71" s="330">
        <f t="shared" ca="1" si="380"/>
        <v>347417.36430730752</v>
      </c>
      <c r="DK71" s="330">
        <f t="shared" ca="1" si="380"/>
        <v>376346.68470850016</v>
      </c>
      <c r="DL71" s="330">
        <f t="shared" ca="1" si="380"/>
        <v>347884.65017327107</v>
      </c>
      <c r="DM71" s="330">
        <f t="shared" ca="1" si="380"/>
        <v>360007.47215367493</v>
      </c>
      <c r="DN71" s="330">
        <f t="shared" ca="1" si="380"/>
        <v>364392.31488282094</v>
      </c>
      <c r="DO71" s="330">
        <f t="shared" ca="1" si="380"/>
        <v>366087.0937191695</v>
      </c>
      <c r="DP71" s="330">
        <f t="shared" ca="1" si="380"/>
        <v>364230.90223736694</v>
      </c>
      <c r="DQ71" s="330">
        <f t="shared" ca="1" si="380"/>
        <v>348074.91463923146</v>
      </c>
      <c r="DR71" s="330">
        <f t="shared" ca="1" si="380"/>
        <v>360111.81723804708</v>
      </c>
      <c r="DS71" s="330">
        <f t="shared" ca="1" si="380"/>
        <v>337296.5976541962</v>
      </c>
      <c r="DT71" s="330">
        <f t="shared" ca="1" si="380"/>
        <v>336821.46412818797</v>
      </c>
      <c r="DU71" s="330">
        <f t="shared" ca="1" si="380"/>
        <v>339412.70296583854</v>
      </c>
      <c r="DV71" s="330">
        <f t="shared" ca="1" si="380"/>
        <v>312888.2266062501</v>
      </c>
      <c r="DW71" s="330">
        <f t="shared" ca="1" si="380"/>
        <v>368594.77119069814</v>
      </c>
      <c r="DX71" s="330">
        <f t="shared" ca="1" si="380"/>
        <v>324937.51937890623</v>
      </c>
      <c r="DY71" s="330">
        <f t="shared" ca="1" si="380"/>
        <v>348046.05349052121</v>
      </c>
      <c r="DZ71" s="330">
        <f t="shared" ca="1" si="380"/>
        <v>338151.41103565233</v>
      </c>
      <c r="EA71" s="330">
        <f t="shared" ca="1" si="380"/>
        <v>347346.45033936511</v>
      </c>
      <c r="EB71" s="330">
        <f t="shared" ca="1" si="380"/>
        <v>356441.03960398602</v>
      </c>
      <c r="EC71" s="330">
        <f t="shared" ca="1" si="380"/>
        <v>343943.53945958347</v>
      </c>
      <c r="ED71" s="330">
        <f t="shared" ca="1" si="380"/>
        <v>365823.19916663732</v>
      </c>
      <c r="EE71" s="330">
        <f t="shared" ca="1" si="380"/>
        <v>348693.89406751032</v>
      </c>
      <c r="EF71" s="330">
        <f t="shared" ref="EF71:EQ71" ca="1" si="381">(EF29/100)*$C29</f>
        <v>343739.71630552126</v>
      </c>
      <c r="EG71" s="330">
        <f t="shared" ca="1" si="381"/>
        <v>363170.39575213549</v>
      </c>
      <c r="EH71" s="330">
        <f t="shared" ca="1" si="381"/>
        <v>356893.11784637714</v>
      </c>
      <c r="EI71" s="330">
        <f t="shared" ca="1" si="381"/>
        <v>379672.63291116053</v>
      </c>
      <c r="EJ71" s="330">
        <f t="shared" ca="1" si="381"/>
        <v>372918.36866102886</v>
      </c>
      <c r="EK71" s="330">
        <f t="shared" ca="1" si="381"/>
        <v>378316.50106509781</v>
      </c>
      <c r="EL71" s="330">
        <f t="shared" ca="1" si="381"/>
        <v>364113.82612530986</v>
      </c>
      <c r="EM71" s="330">
        <f t="shared" ca="1" si="381"/>
        <v>391543.67977470253</v>
      </c>
      <c r="EN71" s="330">
        <f t="shared" ca="1" si="381"/>
        <v>385514.60030660243</v>
      </c>
      <c r="EO71" s="330">
        <f t="shared" ca="1" si="381"/>
        <v>368906.17003707</v>
      </c>
      <c r="EP71" s="330">
        <f t="shared" ca="1" si="381"/>
        <v>386960.90183786699</v>
      </c>
      <c r="EQ71" s="330">
        <f t="shared" ca="1" si="381"/>
        <v>366529.28679946973</v>
      </c>
      <c r="ER71" s="330">
        <f t="shared" ref="ER71:FB71" ca="1" si="382">(ER29/100)*$C29</f>
        <v>359202.68343496916</v>
      </c>
      <c r="ES71" s="330">
        <f t="shared" ca="1" si="382"/>
        <v>368233.52346937312</v>
      </c>
      <c r="ET71" s="330">
        <f t="shared" ca="1" si="382"/>
        <v>357899.49196383922</v>
      </c>
      <c r="EU71" s="330">
        <f t="shared" ca="1" si="382"/>
        <v>392083.17883426818</v>
      </c>
      <c r="EV71" s="330">
        <f t="shared" ca="1" si="382"/>
        <v>348592.34209108027</v>
      </c>
      <c r="EW71" s="330">
        <f t="shared" ca="1" si="382"/>
        <v>365348.86977970164</v>
      </c>
      <c r="EX71" s="330">
        <f t="shared" ca="1" si="382"/>
        <v>351072.22063304001</v>
      </c>
      <c r="EY71" s="330">
        <f t="shared" ca="1" si="382"/>
        <v>378261.04422959831</v>
      </c>
      <c r="EZ71" s="330">
        <f t="shared" ca="1" si="382"/>
        <v>369442.37379466585</v>
      </c>
      <c r="FA71" s="330">
        <f t="shared" ca="1" si="382"/>
        <v>359928.70951634709</v>
      </c>
      <c r="FB71" s="330">
        <f t="shared" ca="1" si="382"/>
        <v>372170.49226987542</v>
      </c>
      <c r="FC71" s="330">
        <f t="shared" ref="FC71:FD71" ca="1" si="383">(FC29/100)*$C29</f>
        <v>348421.97585543134</v>
      </c>
      <c r="FD71" s="330">
        <f t="shared" ca="1" si="383"/>
        <v>343833.85014091147</v>
      </c>
      <c r="FE71" s="330">
        <f t="shared" ref="FE71:FG71" ca="1" si="384">(FE29/100)*$C29</f>
        <v>0</v>
      </c>
      <c r="FF71" s="330">
        <f t="shared" ca="1" si="384"/>
        <v>0</v>
      </c>
      <c r="FG71" s="330">
        <f t="shared" ca="1" si="384"/>
        <v>0</v>
      </c>
      <c r="FH71" s="330">
        <f t="shared" ref="FH71:FP71" ca="1" si="385">(FH29/100)*$C29</f>
        <v>0</v>
      </c>
      <c r="FI71" s="330">
        <f t="shared" ca="1" si="385"/>
        <v>0</v>
      </c>
      <c r="FJ71" s="330">
        <f t="shared" ca="1" si="385"/>
        <v>0</v>
      </c>
      <c r="FK71" s="330">
        <f t="shared" ca="1" si="385"/>
        <v>0</v>
      </c>
      <c r="FL71" s="330">
        <f t="shared" ca="1" si="385"/>
        <v>0</v>
      </c>
      <c r="FM71" s="330">
        <f t="shared" ca="1" si="385"/>
        <v>0</v>
      </c>
      <c r="FN71" s="330">
        <f t="shared" ca="1" si="385"/>
        <v>0</v>
      </c>
      <c r="FO71" s="330">
        <f t="shared" ca="1" si="385"/>
        <v>0</v>
      </c>
      <c r="FP71" s="330">
        <f t="shared" ca="1" si="385"/>
        <v>0</v>
      </c>
    </row>
    <row r="72" spans="2:172" x14ac:dyDescent="0.2">
      <c r="B72" s="325" t="s">
        <v>24</v>
      </c>
      <c r="C72" s="330">
        <f>Ponderadores!B29</f>
        <v>151603.43299999999</v>
      </c>
      <c r="D72" s="330"/>
      <c r="E72" s="330">
        <f t="shared" ref="E72:AJ72" ca="1" si="386">(E30/100)*$C30</f>
        <v>124659.71352136333</v>
      </c>
      <c r="F72" s="330">
        <f t="shared" ca="1" si="386"/>
        <v>123393.75653405863</v>
      </c>
      <c r="G72" s="330">
        <f t="shared" ca="1" si="386"/>
        <v>125165.21841288402</v>
      </c>
      <c r="H72" s="330">
        <f t="shared" ca="1" si="386"/>
        <v>129465.84699986807</v>
      </c>
      <c r="I72" s="330">
        <f t="shared" ca="1" si="386"/>
        <v>132373.4275338859</v>
      </c>
      <c r="J72" s="330">
        <f t="shared" ca="1" si="386"/>
        <v>128475.01307514789</v>
      </c>
      <c r="K72" s="330">
        <f t="shared" ca="1" si="386"/>
        <v>132961.45738470257</v>
      </c>
      <c r="L72" s="330">
        <f t="shared" ca="1" si="386"/>
        <v>128701.56498779227</v>
      </c>
      <c r="M72" s="330">
        <f t="shared" ca="1" si="386"/>
        <v>123850.44562741839</v>
      </c>
      <c r="N72" s="330">
        <f t="shared" ca="1" si="386"/>
        <v>132608.57740904056</v>
      </c>
      <c r="O72" s="330">
        <f t="shared" ca="1" si="386"/>
        <v>123691.78186639202</v>
      </c>
      <c r="P72" s="330">
        <f t="shared" ca="1" si="386"/>
        <v>108421.00064756008</v>
      </c>
      <c r="Q72" s="330">
        <f t="shared" ca="1" si="386"/>
        <v>125577.01505590272</v>
      </c>
      <c r="R72" s="330">
        <f t="shared" ca="1" si="386"/>
        <v>124931.31038178722</v>
      </c>
      <c r="S72" s="330">
        <f t="shared" ca="1" si="386"/>
        <v>135736.46071064938</v>
      </c>
      <c r="T72" s="330">
        <f t="shared" ca="1" si="386"/>
        <v>124569.00711164525</v>
      </c>
      <c r="U72" s="330">
        <f t="shared" ca="1" si="386"/>
        <v>137171.25470896129</v>
      </c>
      <c r="V72" s="330">
        <f t="shared" ca="1" si="386"/>
        <v>134969.88583779227</v>
      </c>
      <c r="W72" s="330">
        <f t="shared" ca="1" si="386"/>
        <v>135666.8615930072</v>
      </c>
      <c r="X72" s="330">
        <f t="shared" ca="1" si="386"/>
        <v>130552.60886762911</v>
      </c>
      <c r="Y72" s="330">
        <f t="shared" ca="1" si="386"/>
        <v>131903.58960598917</v>
      </c>
      <c r="Z72" s="330">
        <f t="shared" ca="1" si="386"/>
        <v>143074.02739183145</v>
      </c>
      <c r="AA72" s="330">
        <f t="shared" ca="1" si="386"/>
        <v>130397.53504133064</v>
      </c>
      <c r="AB72" s="330">
        <f t="shared" ca="1" si="386"/>
        <v>117497.29169360425</v>
      </c>
      <c r="AC72" s="330">
        <f t="shared" ca="1" si="386"/>
        <v>130607.22070077696</v>
      </c>
      <c r="AD72" s="330">
        <f t="shared" ca="1" si="386"/>
        <v>133783.33955038353</v>
      </c>
      <c r="AE72" s="330">
        <f t="shared" ca="1" si="386"/>
        <v>145553.16007379611</v>
      </c>
      <c r="AF72" s="330">
        <f t="shared" ca="1" si="386"/>
        <v>132619.92269712695</v>
      </c>
      <c r="AG72" s="330">
        <f t="shared" ca="1" si="386"/>
        <v>137828.01376646094</v>
      </c>
      <c r="AH72" s="330">
        <f t="shared" ca="1" si="386"/>
        <v>143610.32993118034</v>
      </c>
      <c r="AI72" s="330">
        <f t="shared" ca="1" si="386"/>
        <v>142142.90871085745</v>
      </c>
      <c r="AJ72" s="330">
        <f t="shared" ca="1" si="386"/>
        <v>140665.26741328533</v>
      </c>
      <c r="AK72" s="330">
        <f t="shared" ref="AK72:BP72" ca="1" si="387">(AK30/100)*$C30</f>
        <v>141888.87652988359</v>
      </c>
      <c r="AL72" s="330">
        <f t="shared" ca="1" si="387"/>
        <v>149353.9288751455</v>
      </c>
      <c r="AM72" s="330">
        <f t="shared" ca="1" si="387"/>
        <v>139825.37847025797</v>
      </c>
      <c r="AN72" s="330">
        <f t="shared" ca="1" si="387"/>
        <v>124467.50528100829</v>
      </c>
      <c r="AO72" s="330">
        <f t="shared" ca="1" si="387"/>
        <v>138319.88619242338</v>
      </c>
      <c r="AP72" s="330">
        <f t="shared" ca="1" si="387"/>
        <v>146247.66158654721</v>
      </c>
      <c r="AQ72" s="330">
        <f t="shared" ca="1" si="387"/>
        <v>147620.26125870948</v>
      </c>
      <c r="AR72" s="330">
        <f t="shared" ca="1" si="387"/>
        <v>141939.12537799057</v>
      </c>
      <c r="AS72" s="330">
        <f t="shared" ca="1" si="387"/>
        <v>149959.24375514244</v>
      </c>
      <c r="AT72" s="330">
        <f t="shared" ca="1" si="387"/>
        <v>148644.88595845367</v>
      </c>
      <c r="AU72" s="330">
        <f t="shared" ca="1" si="387"/>
        <v>145588.98187288665</v>
      </c>
      <c r="AV72" s="330">
        <f t="shared" ca="1" si="387"/>
        <v>151634.86832233969</v>
      </c>
      <c r="AW72" s="330">
        <f t="shared" ca="1" si="387"/>
        <v>145216.37078409898</v>
      </c>
      <c r="AX72" s="330">
        <f t="shared" ca="1" si="387"/>
        <v>150137.16416057834</v>
      </c>
      <c r="AY72" s="330">
        <f t="shared" ca="1" si="387"/>
        <v>148783.65944670301</v>
      </c>
      <c r="AZ72" s="330">
        <f t="shared" ca="1" si="387"/>
        <v>126420.50728400785</v>
      </c>
      <c r="BA72" s="330">
        <f t="shared" ca="1" si="387"/>
        <v>145654.21360095343</v>
      </c>
      <c r="BB72" s="330">
        <f t="shared" ca="1" si="387"/>
        <v>143604.0319704279</v>
      </c>
      <c r="BC72" s="330">
        <f t="shared" ca="1" si="387"/>
        <v>157558.58835505752</v>
      </c>
      <c r="BD72" s="330">
        <f t="shared" ca="1" si="387"/>
        <v>139889.02055294786</v>
      </c>
      <c r="BE72" s="330">
        <f t="shared" ca="1" si="387"/>
        <v>154239.9107705582</v>
      </c>
      <c r="BF72" s="330">
        <f t="shared" ca="1" si="387"/>
        <v>151162.84062975697</v>
      </c>
      <c r="BG72" s="330">
        <f t="shared" ca="1" si="387"/>
        <v>147845.71829105754</v>
      </c>
      <c r="BH72" s="330">
        <f t="shared" ca="1" si="387"/>
        <v>152698.09322757667</v>
      </c>
      <c r="BI72" s="330">
        <f t="shared" ca="1" si="387"/>
        <v>145450.61909759091</v>
      </c>
      <c r="BJ72" s="330">
        <f t="shared" ca="1" si="387"/>
        <v>156731.4205479649</v>
      </c>
      <c r="BK72" s="330">
        <f t="shared" ca="1" si="387"/>
        <v>149408.36110870918</v>
      </c>
      <c r="BL72" s="330">
        <f t="shared" ca="1" si="387"/>
        <v>125638.10584732243</v>
      </c>
      <c r="BM72" s="330">
        <f t="shared" ca="1" si="387"/>
        <v>148838.9533909962</v>
      </c>
      <c r="BN72" s="330">
        <f t="shared" ca="1" si="387"/>
        <v>144658.3641220984</v>
      </c>
      <c r="BO72" s="330">
        <f t="shared" ca="1" si="387"/>
        <v>151954.25322592858</v>
      </c>
      <c r="BP72" s="330">
        <f t="shared" ca="1" si="387"/>
        <v>152197.12188284239</v>
      </c>
      <c r="BQ72" s="330">
        <f t="shared" ref="BQ72:CV72" ca="1" si="388">(BQ30/100)*$C30</f>
        <v>157881.61433997608</v>
      </c>
      <c r="BR72" s="330">
        <f t="shared" ca="1" si="388"/>
        <v>154756.90269907188</v>
      </c>
      <c r="BS72" s="330">
        <f t="shared" ca="1" si="388"/>
        <v>153194.12333296618</v>
      </c>
      <c r="BT72" s="330">
        <f t="shared" ca="1" si="388"/>
        <v>157076.71490956526</v>
      </c>
      <c r="BU72" s="330">
        <f t="shared" ca="1" si="388"/>
        <v>151760.69514893257</v>
      </c>
      <c r="BV72" s="330">
        <f t="shared" ca="1" si="388"/>
        <v>161062.85736894165</v>
      </c>
      <c r="BW72" s="330">
        <f t="shared" ca="1" si="388"/>
        <v>156267.63425025655</v>
      </c>
      <c r="BX72" s="330">
        <f t="shared" ca="1" si="388"/>
        <v>129591.96132857575</v>
      </c>
      <c r="BY72" s="330">
        <f t="shared" ca="1" si="388"/>
        <v>150173.57721684763</v>
      </c>
      <c r="BZ72" s="330">
        <f t="shared" ca="1" si="388"/>
        <v>147544.0975488383</v>
      </c>
      <c r="CA72" s="330">
        <f t="shared" ca="1" si="388"/>
        <v>156853.03872469219</v>
      </c>
      <c r="CB72" s="330">
        <f t="shared" ca="1" si="388"/>
        <v>147315.01406170821</v>
      </c>
      <c r="CC72" s="330">
        <f t="shared" ca="1" si="388"/>
        <v>154226.90146621162</v>
      </c>
      <c r="CD72" s="330">
        <f t="shared" ca="1" si="388"/>
        <v>153134.41123302039</v>
      </c>
      <c r="CE72" s="330">
        <f t="shared" ca="1" si="388"/>
        <v>155617.37875914641</v>
      </c>
      <c r="CF72" s="330">
        <f t="shared" ca="1" si="388"/>
        <v>153820.10662977686</v>
      </c>
      <c r="CG72" s="330">
        <f t="shared" ca="1" si="388"/>
        <v>149814.18242187973</v>
      </c>
      <c r="CH72" s="330">
        <f t="shared" ca="1" si="388"/>
        <v>152398.93689254855</v>
      </c>
      <c r="CI72" s="330">
        <f t="shared" ca="1" si="388"/>
        <v>145098.28370435239</v>
      </c>
      <c r="CJ72" s="330">
        <f t="shared" ca="1" si="388"/>
        <v>126107.66334070482</v>
      </c>
      <c r="CK72" s="330">
        <f t="shared" ca="1" si="388"/>
        <v>143123.33037035316</v>
      </c>
      <c r="CL72" s="330">
        <f t="shared" ca="1" si="388"/>
        <v>145891.83857164445</v>
      </c>
      <c r="CM72" s="330">
        <f t="shared" ca="1" si="388"/>
        <v>151742.40129320303</v>
      </c>
      <c r="CN72" s="330">
        <f t="shared" ca="1" si="388"/>
        <v>104036.50878331636</v>
      </c>
      <c r="CO72" s="330">
        <f t="shared" ca="1" si="388"/>
        <v>104121.59644204086</v>
      </c>
      <c r="CP72" s="330">
        <f t="shared" ca="1" si="388"/>
        <v>130989.51610528457</v>
      </c>
      <c r="CQ72" s="330">
        <f t="shared" ca="1" si="388"/>
        <v>146465.97862675175</v>
      </c>
      <c r="CR72" s="330">
        <f t="shared" ca="1" si="388"/>
        <v>150827.18624487531</v>
      </c>
      <c r="CS72" s="330">
        <f t="shared" ca="1" si="388"/>
        <v>152177.86142515173</v>
      </c>
      <c r="CT72" s="330">
        <f t="shared" ca="1" si="388"/>
        <v>161945.86947959979</v>
      </c>
      <c r="CU72" s="330">
        <f t="shared" ca="1" si="388"/>
        <v>152839.39619939722</v>
      </c>
      <c r="CV72" s="330">
        <f t="shared" ca="1" si="388"/>
        <v>140291.02045841771</v>
      </c>
      <c r="CW72" s="330">
        <f t="shared" ref="CW72:EE72" ca="1" si="389">(CW30/100)*$C30</f>
        <v>154159.23902254264</v>
      </c>
      <c r="CX72" s="330">
        <f t="shared" ca="1" si="389"/>
        <v>155420.03079932244</v>
      </c>
      <c r="CY72" s="330">
        <f t="shared" ca="1" si="389"/>
        <v>169506.20692735247</v>
      </c>
      <c r="CZ72" s="330">
        <f t="shared" ca="1" si="389"/>
        <v>160709.37600550472</v>
      </c>
      <c r="DA72" s="330">
        <f t="shared" ca="1" si="389"/>
        <v>163097.19537813024</v>
      </c>
      <c r="DB72" s="330">
        <f t="shared" ca="1" si="389"/>
        <v>166108.54823129615</v>
      </c>
      <c r="DC72" s="330">
        <f t="shared" ca="1" si="389"/>
        <v>163662.91971427531</v>
      </c>
      <c r="DD72" s="330">
        <f t="shared" ca="1" si="389"/>
        <v>168772.62460181778</v>
      </c>
      <c r="DE72" s="330">
        <f t="shared" ca="1" si="389"/>
        <v>160380.4135171352</v>
      </c>
      <c r="DF72" s="330">
        <f t="shared" ca="1" si="389"/>
        <v>165706.15528164641</v>
      </c>
      <c r="DG72" s="330">
        <f t="shared" ca="1" si="389"/>
        <v>168103.50230573307</v>
      </c>
      <c r="DH72" s="330">
        <f t="shared" ca="1" si="389"/>
        <v>148475.21221505021</v>
      </c>
      <c r="DI72" s="330">
        <f t="shared" ca="1" si="389"/>
        <v>160596.06466297043</v>
      </c>
      <c r="DJ72" s="330">
        <f t="shared" ca="1" si="389"/>
        <v>159176.37637932907</v>
      </c>
      <c r="DK72" s="330">
        <f t="shared" ca="1" si="389"/>
        <v>177035.24783327692</v>
      </c>
      <c r="DL72" s="330">
        <f t="shared" ca="1" si="389"/>
        <v>162817.41255329203</v>
      </c>
      <c r="DM72" s="330">
        <f t="shared" ca="1" si="389"/>
        <v>171191.48291687277</v>
      </c>
      <c r="DN72" s="330">
        <f t="shared" ca="1" si="389"/>
        <v>173306.85919281055</v>
      </c>
      <c r="DO72" s="330">
        <f t="shared" ca="1" si="389"/>
        <v>170245.4955712365</v>
      </c>
      <c r="DP72" s="330">
        <f t="shared" ca="1" si="389"/>
        <v>177282.44521619106</v>
      </c>
      <c r="DQ72" s="330">
        <f t="shared" ca="1" si="389"/>
        <v>171611.56812496117</v>
      </c>
      <c r="DR72" s="330">
        <f t="shared" ca="1" si="389"/>
        <v>172815.47822773183</v>
      </c>
      <c r="DS72" s="330">
        <f t="shared" ca="1" si="389"/>
        <v>168622.11277902807</v>
      </c>
      <c r="DT72" s="330">
        <f t="shared" ca="1" si="389"/>
        <v>150121.04454231111</v>
      </c>
      <c r="DU72" s="330">
        <f t="shared" ca="1" si="389"/>
        <v>160020.78319410581</v>
      </c>
      <c r="DV72" s="330">
        <f t="shared" ca="1" si="389"/>
        <v>155301.48967927069</v>
      </c>
      <c r="DW72" s="330">
        <f t="shared" ca="1" si="389"/>
        <v>172707.90833582322</v>
      </c>
      <c r="DX72" s="330">
        <f t="shared" ca="1" si="389"/>
        <v>158879.32595637007</v>
      </c>
      <c r="DY72" s="330">
        <f t="shared" ca="1" si="389"/>
        <v>172825.89229946278</v>
      </c>
      <c r="DZ72" s="330">
        <f t="shared" ca="1" si="389"/>
        <v>171684.24556729003</v>
      </c>
      <c r="EA72" s="330">
        <f t="shared" ca="1" si="389"/>
        <v>161511.89268081734</v>
      </c>
      <c r="EB72" s="330">
        <f t="shared" ca="1" si="389"/>
        <v>167191.20557406786</v>
      </c>
      <c r="EC72" s="330">
        <f t="shared" ca="1" si="389"/>
        <v>159388.27300808189</v>
      </c>
      <c r="ED72" s="330">
        <f t="shared" ca="1" si="389"/>
        <v>167842.68024816117</v>
      </c>
      <c r="EE72" s="330">
        <f t="shared" ca="1" si="389"/>
        <v>163216.15027352498</v>
      </c>
      <c r="EF72" s="330">
        <f t="shared" ref="EF72:EQ72" ca="1" si="390">(EF30/100)*$C30</f>
        <v>140172.86918295544</v>
      </c>
      <c r="EG72" s="330">
        <f t="shared" ca="1" si="390"/>
        <v>156425.66964097728</v>
      </c>
      <c r="EH72" s="330">
        <f t="shared" ca="1" si="390"/>
        <v>154116.30883031536</v>
      </c>
      <c r="EI72" s="330">
        <f t="shared" ca="1" si="390"/>
        <v>157382.94175809636</v>
      </c>
      <c r="EJ72" s="330">
        <f t="shared" ca="1" si="390"/>
        <v>165810.12470845267</v>
      </c>
      <c r="EK72" s="330">
        <f t="shared" ca="1" si="390"/>
        <v>171619.12824281224</v>
      </c>
      <c r="EL72" s="330">
        <f t="shared" ca="1" si="390"/>
        <v>170958.12757155453</v>
      </c>
      <c r="EM72" s="330">
        <f t="shared" ca="1" si="390"/>
        <v>167838.76421399409</v>
      </c>
      <c r="EN72" s="330">
        <f t="shared" ca="1" si="390"/>
        <v>171040.30692004948</v>
      </c>
      <c r="EO72" s="330">
        <f t="shared" ca="1" si="390"/>
        <v>164186.63209774948</v>
      </c>
      <c r="EP72" s="330">
        <f t="shared" ca="1" si="390"/>
        <v>170746.21653350178</v>
      </c>
      <c r="EQ72" s="330">
        <f t="shared" ca="1" si="390"/>
        <v>159993.9441431085</v>
      </c>
      <c r="ER72" s="330">
        <f t="shared" ref="ER72:FB72" ca="1" si="391">(ER30/100)*$C30</f>
        <v>139116.40333955432</v>
      </c>
      <c r="ES72" s="330">
        <f t="shared" ca="1" si="391"/>
        <v>161407.87807709764</v>
      </c>
      <c r="ET72" s="330">
        <f t="shared" ca="1" si="391"/>
        <v>158632.79760016379</v>
      </c>
      <c r="EU72" s="330">
        <f t="shared" ca="1" si="391"/>
        <v>167124.50187854419</v>
      </c>
      <c r="EV72" s="330">
        <f t="shared" ca="1" si="391"/>
        <v>160770.60149202653</v>
      </c>
      <c r="EW72" s="330">
        <f t="shared" ca="1" si="391"/>
        <v>163971.00838804233</v>
      </c>
      <c r="EX72" s="330">
        <f t="shared" ca="1" si="391"/>
        <v>168000.79927743462</v>
      </c>
      <c r="EY72" s="330">
        <f t="shared" ca="1" si="391"/>
        <v>164834.19031348929</v>
      </c>
      <c r="EZ72" s="330">
        <f t="shared" ca="1" si="391"/>
        <v>167311.66781358063</v>
      </c>
      <c r="FA72" s="330">
        <f t="shared" ca="1" si="391"/>
        <v>165593.8711860849</v>
      </c>
      <c r="FB72" s="330">
        <f t="shared" ca="1" si="391"/>
        <v>168564.35179510171</v>
      </c>
      <c r="FC72" s="330">
        <f t="shared" ref="FC72:FD72" ca="1" si="392">(FC30/100)*$C30</f>
        <v>157455.85199901846</v>
      </c>
      <c r="FD72" s="330">
        <f t="shared" ca="1" si="392"/>
        <v>135789.25622445418</v>
      </c>
      <c r="FE72" s="330">
        <f t="shared" ref="FE72:FG72" ca="1" si="393">(FE30/100)*$C30</f>
        <v>0</v>
      </c>
      <c r="FF72" s="330">
        <f t="shared" ca="1" si="393"/>
        <v>0</v>
      </c>
      <c r="FG72" s="330">
        <f t="shared" ca="1" si="393"/>
        <v>0</v>
      </c>
      <c r="FH72" s="330">
        <f t="shared" ref="FH72:FP72" ca="1" si="394">(FH30/100)*$C30</f>
        <v>0</v>
      </c>
      <c r="FI72" s="330">
        <f t="shared" ca="1" si="394"/>
        <v>0</v>
      </c>
      <c r="FJ72" s="330">
        <f t="shared" ca="1" si="394"/>
        <v>0</v>
      </c>
      <c r="FK72" s="330">
        <f t="shared" ca="1" si="394"/>
        <v>0</v>
      </c>
      <c r="FL72" s="330">
        <f t="shared" ca="1" si="394"/>
        <v>0</v>
      </c>
      <c r="FM72" s="330">
        <f t="shared" ca="1" si="394"/>
        <v>0</v>
      </c>
      <c r="FN72" s="330">
        <f t="shared" ca="1" si="394"/>
        <v>0</v>
      </c>
      <c r="FO72" s="330">
        <f t="shared" ca="1" si="394"/>
        <v>0</v>
      </c>
      <c r="FP72" s="330">
        <f t="shared" ca="1" si="394"/>
        <v>0</v>
      </c>
    </row>
    <row r="73" spans="2:172" x14ac:dyDescent="0.2">
      <c r="B73" s="325" t="s">
        <v>25</v>
      </c>
      <c r="C73" s="330">
        <f>Ponderadores!B30</f>
        <v>157596.10200000001</v>
      </c>
      <c r="D73" s="330"/>
      <c r="E73" s="330">
        <f t="shared" ref="E73:AJ73" ca="1" si="395">(E31/100)*$C31</f>
        <v>133952.67775113063</v>
      </c>
      <c r="F73" s="330">
        <f t="shared" ca="1" si="395"/>
        <v>131351.07462117978</v>
      </c>
      <c r="G73" s="330">
        <f t="shared" ca="1" si="395"/>
        <v>136316.38606710936</v>
      </c>
      <c r="H73" s="330">
        <f t="shared" ca="1" si="395"/>
        <v>140632.3700382917</v>
      </c>
      <c r="I73" s="330">
        <f t="shared" ca="1" si="395"/>
        <v>144796.59655386428</v>
      </c>
      <c r="J73" s="330">
        <f t="shared" ca="1" si="395"/>
        <v>140584.63116166095</v>
      </c>
      <c r="K73" s="330">
        <f t="shared" ca="1" si="395"/>
        <v>143328.62269441673</v>
      </c>
      <c r="L73" s="330">
        <f t="shared" ca="1" si="395"/>
        <v>141458.4568938138</v>
      </c>
      <c r="M73" s="330">
        <f t="shared" ca="1" si="395"/>
        <v>131007.67962960836</v>
      </c>
      <c r="N73" s="330">
        <f t="shared" ca="1" si="395"/>
        <v>143153.82790759494</v>
      </c>
      <c r="O73" s="330">
        <f t="shared" ca="1" si="395"/>
        <v>140196.63397296134</v>
      </c>
      <c r="P73" s="330">
        <f t="shared" ca="1" si="395"/>
        <v>135697.76670849128</v>
      </c>
      <c r="Q73" s="330">
        <f t="shared" ca="1" si="395"/>
        <v>134496.31928864989</v>
      </c>
      <c r="R73" s="330">
        <f t="shared" ca="1" si="395"/>
        <v>133296.514599357</v>
      </c>
      <c r="S73" s="330">
        <f t="shared" ca="1" si="395"/>
        <v>147192.14394413974</v>
      </c>
      <c r="T73" s="330">
        <f t="shared" ca="1" si="395"/>
        <v>140703.1724439649</v>
      </c>
      <c r="U73" s="330">
        <f t="shared" ca="1" si="395"/>
        <v>151115.52604904311</v>
      </c>
      <c r="V73" s="330">
        <f t="shared" ca="1" si="395"/>
        <v>144020.35064946162</v>
      </c>
      <c r="W73" s="330">
        <f t="shared" ca="1" si="395"/>
        <v>149460.65878816147</v>
      </c>
      <c r="X73" s="330">
        <f t="shared" ca="1" si="395"/>
        <v>148567.80247567318</v>
      </c>
      <c r="Y73" s="330">
        <f t="shared" ca="1" si="395"/>
        <v>143284.09889993095</v>
      </c>
      <c r="Z73" s="330">
        <f t="shared" ca="1" si="395"/>
        <v>153489.07866478941</v>
      </c>
      <c r="AA73" s="330">
        <f t="shared" ca="1" si="395"/>
        <v>145228.57487866943</v>
      </c>
      <c r="AB73" s="330">
        <f t="shared" ca="1" si="395"/>
        <v>146569.10731807485</v>
      </c>
      <c r="AC73" s="330">
        <f t="shared" ca="1" si="395"/>
        <v>143330.88867767682</v>
      </c>
      <c r="AD73" s="330">
        <f t="shared" ca="1" si="395"/>
        <v>143291.9200102539</v>
      </c>
      <c r="AE73" s="330">
        <f t="shared" ca="1" si="395"/>
        <v>157521.88541015203</v>
      </c>
      <c r="AF73" s="330">
        <f t="shared" ca="1" si="395"/>
        <v>152364.9883880108</v>
      </c>
      <c r="AG73" s="330">
        <f t="shared" ca="1" si="395"/>
        <v>158614.20042518681</v>
      </c>
      <c r="AH73" s="330">
        <f t="shared" ca="1" si="395"/>
        <v>156365.3008141988</v>
      </c>
      <c r="AI73" s="330">
        <f t="shared" ca="1" si="395"/>
        <v>159568.99777046894</v>
      </c>
      <c r="AJ73" s="330">
        <f t="shared" ca="1" si="395"/>
        <v>157518.5907147114</v>
      </c>
      <c r="AK73" s="330">
        <f t="shared" ref="AK73:BP73" ca="1" si="396">(AK31/100)*$C31</f>
        <v>156597.35534309637</v>
      </c>
      <c r="AL73" s="330">
        <f t="shared" ca="1" si="396"/>
        <v>160744.20531986948</v>
      </c>
      <c r="AM73" s="330">
        <f t="shared" ca="1" si="396"/>
        <v>153452.01393730784</v>
      </c>
      <c r="AN73" s="330">
        <f t="shared" ca="1" si="396"/>
        <v>152312.77718915336</v>
      </c>
      <c r="AO73" s="330">
        <f t="shared" ca="1" si="396"/>
        <v>145703.72993046447</v>
      </c>
      <c r="AP73" s="330">
        <f t="shared" ca="1" si="396"/>
        <v>148567.1458954835</v>
      </c>
      <c r="AQ73" s="330">
        <f t="shared" ca="1" si="396"/>
        <v>155309.27438522762</v>
      </c>
      <c r="AR73" s="330">
        <f t="shared" ca="1" si="396"/>
        <v>161318.47161274456</v>
      </c>
      <c r="AS73" s="330">
        <f t="shared" ca="1" si="396"/>
        <v>164250.4132696157</v>
      </c>
      <c r="AT73" s="330">
        <f t="shared" ca="1" si="396"/>
        <v>161447.20583096167</v>
      </c>
      <c r="AU73" s="330">
        <f t="shared" ca="1" si="396"/>
        <v>166487.41626826223</v>
      </c>
      <c r="AV73" s="330">
        <f t="shared" ca="1" si="396"/>
        <v>160665.1243460433</v>
      </c>
      <c r="AW73" s="330">
        <f t="shared" ca="1" si="396"/>
        <v>156800.69127852691</v>
      </c>
      <c r="AX73" s="330">
        <f t="shared" ca="1" si="396"/>
        <v>161695.33021532159</v>
      </c>
      <c r="AY73" s="330">
        <f t="shared" ca="1" si="396"/>
        <v>154183.95086174348</v>
      </c>
      <c r="AZ73" s="330">
        <f t="shared" ca="1" si="396"/>
        <v>161018.55410566722</v>
      </c>
      <c r="BA73" s="330">
        <f t="shared" ca="1" si="396"/>
        <v>151789.50277740409</v>
      </c>
      <c r="BB73" s="330">
        <f t="shared" ca="1" si="396"/>
        <v>149700.5087953216</v>
      </c>
      <c r="BC73" s="330">
        <f t="shared" ca="1" si="396"/>
        <v>163730.02020568043</v>
      </c>
      <c r="BD73" s="330">
        <f t="shared" ca="1" si="396"/>
        <v>155001.55814994095</v>
      </c>
      <c r="BE73" s="330">
        <f t="shared" ca="1" si="396"/>
        <v>163257.34424552883</v>
      </c>
      <c r="BF73" s="330">
        <f t="shared" ca="1" si="396"/>
        <v>158352.30314350809</v>
      </c>
      <c r="BG73" s="330">
        <f t="shared" ca="1" si="396"/>
        <v>162648.72571695788</v>
      </c>
      <c r="BH73" s="330">
        <f t="shared" ca="1" si="396"/>
        <v>157380.52470854856</v>
      </c>
      <c r="BI73" s="330">
        <f t="shared" ca="1" si="396"/>
        <v>150357.74068112101</v>
      </c>
      <c r="BJ73" s="330">
        <f t="shared" ca="1" si="396"/>
        <v>159269.75132256557</v>
      </c>
      <c r="BK73" s="330">
        <f t="shared" ca="1" si="396"/>
        <v>157596.42365364422</v>
      </c>
      <c r="BL73" s="330">
        <f t="shared" ca="1" si="396"/>
        <v>157171.30859968212</v>
      </c>
      <c r="BM73" s="330">
        <f t="shared" ca="1" si="396"/>
        <v>154740.59214413119</v>
      </c>
      <c r="BN73" s="330">
        <f t="shared" ca="1" si="396"/>
        <v>149512.22516617761</v>
      </c>
      <c r="BO73" s="330">
        <f t="shared" ca="1" si="396"/>
        <v>160366.35055816273</v>
      </c>
      <c r="BP73" s="330">
        <f t="shared" ca="1" si="396"/>
        <v>159329.04536398075</v>
      </c>
      <c r="BQ73" s="330">
        <f t="shared" ref="BQ73:CV73" ca="1" si="397">(BQ31/100)*$C31</f>
        <v>165861.85413519235</v>
      </c>
      <c r="BR73" s="330">
        <f t="shared" ca="1" si="397"/>
        <v>159976.12299693344</v>
      </c>
      <c r="BS73" s="330">
        <f t="shared" ca="1" si="397"/>
        <v>160663.15327473282</v>
      </c>
      <c r="BT73" s="330">
        <f t="shared" ca="1" si="397"/>
        <v>162018.3360159352</v>
      </c>
      <c r="BU73" s="330">
        <f t="shared" ca="1" si="397"/>
        <v>157170.24366451034</v>
      </c>
      <c r="BV73" s="330">
        <f t="shared" ca="1" si="397"/>
        <v>158407.14320420378</v>
      </c>
      <c r="BW73" s="330">
        <f t="shared" ca="1" si="397"/>
        <v>155492.14940282883</v>
      </c>
      <c r="BX73" s="330">
        <f t="shared" ca="1" si="397"/>
        <v>147616.00807305353</v>
      </c>
      <c r="BY73" s="330">
        <f t="shared" ca="1" si="397"/>
        <v>148058.91607521876</v>
      </c>
      <c r="BZ73" s="330">
        <f t="shared" ca="1" si="397"/>
        <v>144848.51353435256</v>
      </c>
      <c r="CA73" s="330">
        <f t="shared" ca="1" si="397"/>
        <v>157284.78143721679</v>
      </c>
      <c r="CB73" s="330">
        <f t="shared" ca="1" si="397"/>
        <v>152846.04825150117</v>
      </c>
      <c r="CC73" s="330">
        <f t="shared" ca="1" si="397"/>
        <v>158913.56362816232</v>
      </c>
      <c r="CD73" s="330">
        <f t="shared" ca="1" si="397"/>
        <v>157325.60272955667</v>
      </c>
      <c r="CE73" s="330">
        <f t="shared" ca="1" si="397"/>
        <v>157597.34015235701</v>
      </c>
      <c r="CF73" s="330">
        <f t="shared" ca="1" si="397"/>
        <v>159064.15816401184</v>
      </c>
      <c r="CG73" s="330">
        <f t="shared" ca="1" si="397"/>
        <v>147949.74656157321</v>
      </c>
      <c r="CH73" s="330">
        <f t="shared" ca="1" si="397"/>
        <v>157393.73301231608</v>
      </c>
      <c r="CI73" s="330">
        <f t="shared" ca="1" si="397"/>
        <v>148796.89826477814</v>
      </c>
      <c r="CJ73" s="330">
        <f t="shared" ca="1" si="397"/>
        <v>147541.14218915644</v>
      </c>
      <c r="CK73" s="330">
        <f t="shared" ca="1" si="397"/>
        <v>149617.17234094618</v>
      </c>
      <c r="CL73" s="330">
        <f t="shared" ca="1" si="397"/>
        <v>147307.30678144016</v>
      </c>
      <c r="CM73" s="330">
        <f t="shared" ca="1" si="397"/>
        <v>155919.07403622376</v>
      </c>
      <c r="CN73" s="330">
        <f t="shared" ca="1" si="397"/>
        <v>117295.43772709806</v>
      </c>
      <c r="CO73" s="330">
        <f t="shared" ca="1" si="397"/>
        <v>124636.33312767059</v>
      </c>
      <c r="CP73" s="330">
        <f t="shared" ca="1" si="397"/>
        <v>142556.75889650971</v>
      </c>
      <c r="CQ73" s="330">
        <f t="shared" ca="1" si="397"/>
        <v>154604.41141963439</v>
      </c>
      <c r="CR73" s="330">
        <f t="shared" ca="1" si="397"/>
        <v>159738.58140089846</v>
      </c>
      <c r="CS73" s="330">
        <f t="shared" ca="1" si="397"/>
        <v>153677.17866547688</v>
      </c>
      <c r="CT73" s="330">
        <f t="shared" ca="1" si="397"/>
        <v>164383.59677045495</v>
      </c>
      <c r="CU73" s="330">
        <f t="shared" ca="1" si="397"/>
        <v>158157.84369363514</v>
      </c>
      <c r="CV73" s="330">
        <f t="shared" ca="1" si="397"/>
        <v>160808.37713982834</v>
      </c>
      <c r="CW73" s="330">
        <f t="shared" ref="CW73:EE73" ca="1" si="398">(CW31/100)*$C31</f>
        <v>157764.99593693487</v>
      </c>
      <c r="CX73" s="330">
        <f t="shared" ca="1" si="398"/>
        <v>150398.34262379914</v>
      </c>
      <c r="CY73" s="330">
        <f t="shared" ca="1" si="398"/>
        <v>169734.92514844239</v>
      </c>
      <c r="CZ73" s="330">
        <f t="shared" ca="1" si="398"/>
        <v>164531.76048508627</v>
      </c>
      <c r="DA73" s="330">
        <f t="shared" ca="1" si="398"/>
        <v>169969.32406340004</v>
      </c>
      <c r="DB73" s="330">
        <f t="shared" ca="1" si="398"/>
        <v>168015.04330542608</v>
      </c>
      <c r="DC73" s="330">
        <f t="shared" ca="1" si="398"/>
        <v>165541.40096907358</v>
      </c>
      <c r="DD73" s="330">
        <f t="shared" ca="1" si="398"/>
        <v>165313.80995593249</v>
      </c>
      <c r="DE73" s="330">
        <f t="shared" ca="1" si="398"/>
        <v>157440.44017093588</v>
      </c>
      <c r="DF73" s="330">
        <f t="shared" ca="1" si="398"/>
        <v>164439.66617357029</v>
      </c>
      <c r="DG73" s="330">
        <f t="shared" ca="1" si="398"/>
        <v>161053.291571954</v>
      </c>
      <c r="DH73" s="330">
        <f t="shared" ca="1" si="398"/>
        <v>161731.81559542005</v>
      </c>
      <c r="DI73" s="330">
        <f t="shared" ca="1" si="398"/>
        <v>157564.80903859012</v>
      </c>
      <c r="DJ73" s="330">
        <f t="shared" ca="1" si="398"/>
        <v>152433.99425548621</v>
      </c>
      <c r="DK73" s="330">
        <f t="shared" ca="1" si="398"/>
        <v>168727.54093049717</v>
      </c>
      <c r="DL73" s="330">
        <f t="shared" ca="1" si="398"/>
        <v>161951.28641645328</v>
      </c>
      <c r="DM73" s="330">
        <f t="shared" ca="1" si="398"/>
        <v>162721.43500457643</v>
      </c>
      <c r="DN73" s="330">
        <f t="shared" ca="1" si="398"/>
        <v>163438.25281474361</v>
      </c>
      <c r="DO73" s="330">
        <f t="shared" ca="1" si="398"/>
        <v>166679.41442586825</v>
      </c>
      <c r="DP73" s="330">
        <f t="shared" ca="1" si="398"/>
        <v>163155.590192834</v>
      </c>
      <c r="DQ73" s="330">
        <f t="shared" ca="1" si="398"/>
        <v>155081.07624066822</v>
      </c>
      <c r="DR73" s="330">
        <f t="shared" ca="1" si="398"/>
        <v>167175.00098033776</v>
      </c>
      <c r="DS73" s="330">
        <f t="shared" ca="1" si="398"/>
        <v>162447.60813924545</v>
      </c>
      <c r="DT73" s="330">
        <f t="shared" ca="1" si="398"/>
        <v>162079.13156067365</v>
      </c>
      <c r="DU73" s="330">
        <f t="shared" ca="1" si="398"/>
        <v>162110.49197211204</v>
      </c>
      <c r="DV73" s="330">
        <f t="shared" ca="1" si="398"/>
        <v>150859.53686493845</v>
      </c>
      <c r="DW73" s="330">
        <f t="shared" ca="1" si="398"/>
        <v>163620.81014539453</v>
      </c>
      <c r="DX73" s="330">
        <f t="shared" ca="1" si="398"/>
        <v>156030.64965182371</v>
      </c>
      <c r="DY73" s="330">
        <f t="shared" ca="1" si="398"/>
        <v>163165.07721278258</v>
      </c>
      <c r="DZ73" s="330">
        <f t="shared" ca="1" si="398"/>
        <v>161611.72349702692</v>
      </c>
      <c r="EA73" s="330">
        <f t="shared" ca="1" si="398"/>
        <v>161531.90354136765</v>
      </c>
      <c r="EB73" s="330">
        <f t="shared" ca="1" si="398"/>
        <v>158642.24267953765</v>
      </c>
      <c r="EC73" s="330">
        <f t="shared" ca="1" si="398"/>
        <v>153546.37165869717</v>
      </c>
      <c r="ED73" s="330">
        <f t="shared" ca="1" si="398"/>
        <v>156985.53355944401</v>
      </c>
      <c r="EE73" s="330">
        <f t="shared" ca="1" si="398"/>
        <v>155478.53307187912</v>
      </c>
      <c r="EF73" s="330">
        <f t="shared" ref="EF73:EQ73" ca="1" si="399">(EF31/100)*$C31</f>
        <v>151441.07014511264</v>
      </c>
      <c r="EG73" s="330">
        <f t="shared" ca="1" si="399"/>
        <v>155198.74337931495</v>
      </c>
      <c r="EH73" s="330">
        <f t="shared" ca="1" si="399"/>
        <v>149418.45753502491</v>
      </c>
      <c r="EI73" s="330">
        <f t="shared" ca="1" si="399"/>
        <v>152344.09688248689</v>
      </c>
      <c r="EJ73" s="330">
        <f t="shared" ca="1" si="399"/>
        <v>158832.37203025896</v>
      </c>
      <c r="EK73" s="330">
        <f t="shared" ca="1" si="399"/>
        <v>159008.28114633801</v>
      </c>
      <c r="EL73" s="330">
        <f t="shared" ca="1" si="399"/>
        <v>155172.6617928831</v>
      </c>
      <c r="EM73" s="330">
        <f t="shared" ca="1" si="399"/>
        <v>157743.56440740716</v>
      </c>
      <c r="EN73" s="330">
        <f t="shared" ca="1" si="399"/>
        <v>163378.91331819989</v>
      </c>
      <c r="EO73" s="330">
        <f t="shared" ca="1" si="399"/>
        <v>150594.98111352665</v>
      </c>
      <c r="EP73" s="330">
        <f t="shared" ca="1" si="399"/>
        <v>157951.39090917711</v>
      </c>
      <c r="EQ73" s="330">
        <f t="shared" ca="1" si="399"/>
        <v>150538.61087883689</v>
      </c>
      <c r="ER73" s="330">
        <f t="shared" ref="ER73:FB73" ca="1" si="400">(ER31/100)*$C31</f>
        <v>148923.32660664586</v>
      </c>
      <c r="ES73" s="330">
        <f t="shared" ca="1" si="400"/>
        <v>151531.05736569842</v>
      </c>
      <c r="ET73" s="330">
        <f t="shared" ca="1" si="400"/>
        <v>143146.81222950152</v>
      </c>
      <c r="EU73" s="330">
        <f t="shared" ca="1" si="400"/>
        <v>154672.2468974519</v>
      </c>
      <c r="EV73" s="330">
        <f t="shared" ca="1" si="400"/>
        <v>150888.8069703771</v>
      </c>
      <c r="EW73" s="330">
        <f t="shared" ca="1" si="400"/>
        <v>157486.45634960406</v>
      </c>
      <c r="EX73" s="330">
        <f t="shared" ca="1" si="400"/>
        <v>155125.38091180022</v>
      </c>
      <c r="EY73" s="330">
        <f t="shared" ca="1" si="400"/>
        <v>159552.85968267103</v>
      </c>
      <c r="EZ73" s="330">
        <f t="shared" ca="1" si="400"/>
        <v>156643.13962146442</v>
      </c>
      <c r="FA73" s="330">
        <f t="shared" ca="1" si="400"/>
        <v>150341.77321836766</v>
      </c>
      <c r="FB73" s="330">
        <f t="shared" ca="1" si="400"/>
        <v>156337.53494070232</v>
      </c>
      <c r="FC73" s="330">
        <f t="shared" ref="FC73:FD73" ca="1" si="401">(FC31/100)*$C31</f>
        <v>152344.45741508945</v>
      </c>
      <c r="FD73" s="330">
        <f t="shared" ca="1" si="401"/>
        <v>150418.30016644057</v>
      </c>
      <c r="FE73" s="330">
        <f t="shared" ref="FE73:FG73" ca="1" si="402">(FE31/100)*$C31</f>
        <v>0</v>
      </c>
      <c r="FF73" s="330">
        <f t="shared" ca="1" si="402"/>
        <v>0</v>
      </c>
      <c r="FG73" s="330">
        <f t="shared" ca="1" si="402"/>
        <v>0</v>
      </c>
      <c r="FH73" s="330">
        <f t="shared" ref="FH73:FP73" ca="1" si="403">(FH31/100)*$C31</f>
        <v>0</v>
      </c>
      <c r="FI73" s="330">
        <f t="shared" ca="1" si="403"/>
        <v>0</v>
      </c>
      <c r="FJ73" s="330">
        <f t="shared" ca="1" si="403"/>
        <v>0</v>
      </c>
      <c r="FK73" s="330">
        <f t="shared" ca="1" si="403"/>
        <v>0</v>
      </c>
      <c r="FL73" s="330">
        <f t="shared" ca="1" si="403"/>
        <v>0</v>
      </c>
      <c r="FM73" s="330">
        <f t="shared" ca="1" si="403"/>
        <v>0</v>
      </c>
      <c r="FN73" s="330">
        <f t="shared" ca="1" si="403"/>
        <v>0</v>
      </c>
      <c r="FO73" s="330">
        <f t="shared" ca="1" si="403"/>
        <v>0</v>
      </c>
      <c r="FP73" s="330">
        <f t="shared" ca="1" si="403"/>
        <v>0</v>
      </c>
    </row>
    <row r="74" spans="2:172" x14ac:dyDescent="0.2">
      <c r="B74" s="325" t="s">
        <v>26</v>
      </c>
      <c r="C74" s="330">
        <f>Ponderadores!B31</f>
        <v>257274.88099999999</v>
      </c>
      <c r="D74" s="330"/>
      <c r="E74" s="330">
        <f t="shared" ref="E74:AJ74" ca="1" si="404">(E32/100)*$C32</f>
        <v>249397.90719924337</v>
      </c>
      <c r="F74" s="330">
        <f t="shared" ca="1" si="404"/>
        <v>244528.15737222307</v>
      </c>
      <c r="G74" s="330">
        <f t="shared" ca="1" si="404"/>
        <v>262544.72718969744</v>
      </c>
      <c r="H74" s="330">
        <f t="shared" ca="1" si="404"/>
        <v>260033.30080516092</v>
      </c>
      <c r="I74" s="330">
        <f t="shared" ca="1" si="404"/>
        <v>252907.87154455599</v>
      </c>
      <c r="J74" s="330">
        <f t="shared" ca="1" si="404"/>
        <v>239554.50954585974</v>
      </c>
      <c r="K74" s="330">
        <f t="shared" ca="1" si="404"/>
        <v>256939.81528116259</v>
      </c>
      <c r="L74" s="330">
        <f t="shared" ca="1" si="404"/>
        <v>255555.07336931876</v>
      </c>
      <c r="M74" s="330">
        <f t="shared" ca="1" si="404"/>
        <v>249943.20224626071</v>
      </c>
      <c r="N74" s="330">
        <f t="shared" ca="1" si="404"/>
        <v>262256.94600477343</v>
      </c>
      <c r="O74" s="330">
        <f t="shared" ca="1" si="404"/>
        <v>245930.35166480523</v>
      </c>
      <c r="P74" s="330">
        <f t="shared" ca="1" si="404"/>
        <v>227031.21346309449</v>
      </c>
      <c r="Q74" s="330">
        <f t="shared" ca="1" si="404"/>
        <v>281187.39950381051</v>
      </c>
      <c r="R74" s="330">
        <f t="shared" ca="1" si="404"/>
        <v>268319.47788964061</v>
      </c>
      <c r="S74" s="330">
        <f t="shared" ca="1" si="404"/>
        <v>291844.39841490629</v>
      </c>
      <c r="T74" s="330">
        <f t="shared" ca="1" si="404"/>
        <v>268281.20631406928</v>
      </c>
      <c r="U74" s="330">
        <f t="shared" ca="1" si="404"/>
        <v>289948.23932232906</v>
      </c>
      <c r="V74" s="330">
        <f t="shared" ca="1" si="404"/>
        <v>276999.11804092355</v>
      </c>
      <c r="W74" s="330">
        <f t="shared" ca="1" si="404"/>
        <v>278796.08943896735</v>
      </c>
      <c r="X74" s="330">
        <f t="shared" ca="1" si="404"/>
        <v>264623.99175547704</v>
      </c>
      <c r="Y74" s="330">
        <f t="shared" ca="1" si="404"/>
        <v>272282.14024257229</v>
      </c>
      <c r="Z74" s="330">
        <f t="shared" ca="1" si="404"/>
        <v>291719.43735810334</v>
      </c>
      <c r="AA74" s="330">
        <f t="shared" ca="1" si="404"/>
        <v>272595.14810379839</v>
      </c>
      <c r="AB74" s="330">
        <f t="shared" ca="1" si="404"/>
        <v>273143.45855778136</v>
      </c>
      <c r="AC74" s="330">
        <f t="shared" ca="1" si="404"/>
        <v>273043.0192868142</v>
      </c>
      <c r="AD74" s="330">
        <f t="shared" ca="1" si="404"/>
        <v>266267.09207203041</v>
      </c>
      <c r="AE74" s="330">
        <f t="shared" ca="1" si="404"/>
        <v>272890.04852950794</v>
      </c>
      <c r="AF74" s="330">
        <f t="shared" ca="1" si="404"/>
        <v>265621.94291701535</v>
      </c>
      <c r="AG74" s="330">
        <f t="shared" ca="1" si="404"/>
        <v>281487.2767265978</v>
      </c>
      <c r="AH74" s="330">
        <f t="shared" ca="1" si="404"/>
        <v>274684.11418529053</v>
      </c>
      <c r="AI74" s="330">
        <f t="shared" ca="1" si="404"/>
        <v>283263.62444405351</v>
      </c>
      <c r="AJ74" s="330">
        <f t="shared" ca="1" si="404"/>
        <v>279506.48614550248</v>
      </c>
      <c r="AK74" s="330">
        <f t="shared" ref="AK74:BP74" ca="1" si="405">(AK32/100)*$C32</f>
        <v>277972.68205191597</v>
      </c>
      <c r="AL74" s="330">
        <f t="shared" ca="1" si="405"/>
        <v>283807.90114589414</v>
      </c>
      <c r="AM74" s="330">
        <f t="shared" ca="1" si="405"/>
        <v>256780.39393585554</v>
      </c>
      <c r="AN74" s="330">
        <f t="shared" ca="1" si="405"/>
        <v>248350.80724523804</v>
      </c>
      <c r="AO74" s="330">
        <f t="shared" ca="1" si="405"/>
        <v>273944.98556675442</v>
      </c>
      <c r="AP74" s="330">
        <f t="shared" ca="1" si="405"/>
        <v>269887.18223628477</v>
      </c>
      <c r="AQ74" s="330">
        <f t="shared" ca="1" si="405"/>
        <v>272335.8863472938</v>
      </c>
      <c r="AR74" s="330">
        <f t="shared" ca="1" si="405"/>
        <v>264835.70530373178</v>
      </c>
      <c r="AS74" s="330">
        <f t="shared" ca="1" si="405"/>
        <v>271004.63196347968</v>
      </c>
      <c r="AT74" s="330">
        <f t="shared" ca="1" si="405"/>
        <v>271859.42360755929</v>
      </c>
      <c r="AU74" s="330">
        <f t="shared" ca="1" si="405"/>
        <v>266301.55034169846</v>
      </c>
      <c r="AV74" s="330">
        <f t="shared" ca="1" si="405"/>
        <v>274362.9393609126</v>
      </c>
      <c r="AW74" s="330">
        <f t="shared" ca="1" si="405"/>
        <v>261149.35520126694</v>
      </c>
      <c r="AX74" s="330">
        <f t="shared" ca="1" si="405"/>
        <v>273784.81868360814</v>
      </c>
      <c r="AY74" s="330">
        <f t="shared" ca="1" si="405"/>
        <v>283272.67969812872</v>
      </c>
      <c r="AZ74" s="330">
        <f t="shared" ca="1" si="405"/>
        <v>255682.53027675618</v>
      </c>
      <c r="BA74" s="330">
        <f t="shared" ca="1" si="405"/>
        <v>294115.37485051225</v>
      </c>
      <c r="BB74" s="330">
        <f t="shared" ca="1" si="405"/>
        <v>276305.15717164613</v>
      </c>
      <c r="BC74" s="330">
        <f t="shared" ca="1" si="405"/>
        <v>286558.21974762011</v>
      </c>
      <c r="BD74" s="330">
        <f t="shared" ca="1" si="405"/>
        <v>264325.87638966605</v>
      </c>
      <c r="BE74" s="330">
        <f t="shared" ca="1" si="405"/>
        <v>281480.60474224185</v>
      </c>
      <c r="BF74" s="330">
        <f t="shared" ca="1" si="405"/>
        <v>285306.47160712536</v>
      </c>
      <c r="BG74" s="330">
        <f t="shared" ca="1" si="405"/>
        <v>281051.60121191479</v>
      </c>
      <c r="BH74" s="330">
        <f t="shared" ca="1" si="405"/>
        <v>285378.94718039624</v>
      </c>
      <c r="BI74" s="330">
        <f t="shared" ca="1" si="405"/>
        <v>258252.72455197861</v>
      </c>
      <c r="BJ74" s="330">
        <f t="shared" ca="1" si="405"/>
        <v>272193.46006118768</v>
      </c>
      <c r="BK74" s="330">
        <f t="shared" ca="1" si="405"/>
        <v>267248.73852288612</v>
      </c>
      <c r="BL74" s="330">
        <f t="shared" ca="1" si="405"/>
        <v>259552.82083496233</v>
      </c>
      <c r="BM74" s="330">
        <f t="shared" ca="1" si="405"/>
        <v>263835.86885038926</v>
      </c>
      <c r="BN74" s="330">
        <f t="shared" ca="1" si="405"/>
        <v>248364.97349894448</v>
      </c>
      <c r="BO74" s="330">
        <f t="shared" ca="1" si="405"/>
        <v>275327.95692495914</v>
      </c>
      <c r="BP74" s="330">
        <f t="shared" ca="1" si="405"/>
        <v>268877.66795838706</v>
      </c>
      <c r="BQ74" s="330">
        <f t="shared" ref="BQ74:CV74" ca="1" si="406">(BQ32/100)*$C32</f>
        <v>273881.36365776765</v>
      </c>
      <c r="BR74" s="330">
        <f t="shared" ca="1" si="406"/>
        <v>264230.20337564958</v>
      </c>
      <c r="BS74" s="330">
        <f t="shared" ca="1" si="406"/>
        <v>252279.31028011243</v>
      </c>
      <c r="BT74" s="330">
        <f t="shared" ca="1" si="406"/>
        <v>263577.27032460133</v>
      </c>
      <c r="BU74" s="330">
        <f t="shared" ca="1" si="406"/>
        <v>245037.08449692425</v>
      </c>
      <c r="BV74" s="330">
        <f t="shared" ca="1" si="406"/>
        <v>246003.77457307008</v>
      </c>
      <c r="BW74" s="330">
        <f t="shared" ca="1" si="406"/>
        <v>244809.34365286006</v>
      </c>
      <c r="BX74" s="330">
        <f t="shared" ca="1" si="406"/>
        <v>241073.75440607729</v>
      </c>
      <c r="BY74" s="330">
        <f t="shared" ca="1" si="406"/>
        <v>259448.09187428674</v>
      </c>
      <c r="BZ74" s="330">
        <f t="shared" ca="1" si="406"/>
        <v>244519.83617458105</v>
      </c>
      <c r="CA74" s="330">
        <f t="shared" ca="1" si="406"/>
        <v>274766.63749396941</v>
      </c>
      <c r="CB74" s="330">
        <f t="shared" ca="1" si="406"/>
        <v>256635.45832845947</v>
      </c>
      <c r="CC74" s="330">
        <f t="shared" ca="1" si="406"/>
        <v>266603.91877722595</v>
      </c>
      <c r="CD74" s="330">
        <f t="shared" ca="1" si="406"/>
        <v>236786.38340056769</v>
      </c>
      <c r="CE74" s="330">
        <f t="shared" ca="1" si="406"/>
        <v>258121.86043314482</v>
      </c>
      <c r="CF74" s="330">
        <f t="shared" ca="1" si="406"/>
        <v>265952.75362268189</v>
      </c>
      <c r="CG74" s="330">
        <f t="shared" ca="1" si="406"/>
        <v>246650.68445433833</v>
      </c>
      <c r="CH74" s="330">
        <f t="shared" ca="1" si="406"/>
        <v>247115.8398372455</v>
      </c>
      <c r="CI74" s="330">
        <f t="shared" ca="1" si="406"/>
        <v>239813.76697268532</v>
      </c>
      <c r="CJ74" s="330">
        <f t="shared" ca="1" si="406"/>
        <v>243327.30444596519</v>
      </c>
      <c r="CK74" s="330">
        <f t="shared" ca="1" si="406"/>
        <v>265081.27645349986</v>
      </c>
      <c r="CL74" s="330">
        <f t="shared" ca="1" si="406"/>
        <v>240253.03127334206</v>
      </c>
      <c r="CM74" s="330">
        <f t="shared" ca="1" si="406"/>
        <v>257653.10790488849</v>
      </c>
      <c r="CN74" s="330">
        <f t="shared" ca="1" si="406"/>
        <v>213899.18335808569</v>
      </c>
      <c r="CO74" s="330">
        <f t="shared" ca="1" si="406"/>
        <v>215831.53418831059</v>
      </c>
      <c r="CP74" s="330">
        <f t="shared" ca="1" si="406"/>
        <v>217479.4870062721</v>
      </c>
      <c r="CQ74" s="330">
        <f t="shared" ca="1" si="406"/>
        <v>221056.49203338657</v>
      </c>
      <c r="CR74" s="330">
        <f t="shared" ca="1" si="406"/>
        <v>230660.61096732804</v>
      </c>
      <c r="CS74" s="330">
        <f t="shared" ca="1" si="406"/>
        <v>247676.35252058526</v>
      </c>
      <c r="CT74" s="330">
        <f t="shared" ca="1" si="406"/>
        <v>262426.83321968798</v>
      </c>
      <c r="CU74" s="330">
        <f t="shared" ca="1" si="406"/>
        <v>258886.42832733816</v>
      </c>
      <c r="CV74" s="330">
        <f t="shared" ca="1" si="406"/>
        <v>259424.86598202647</v>
      </c>
      <c r="CW74" s="330">
        <f t="shared" ref="CW74:EE74" ca="1" si="407">(CW32/100)*$C32</f>
        <v>263393.90958763578</v>
      </c>
      <c r="CX74" s="330">
        <f t="shared" ca="1" si="407"/>
        <v>246435.68178797388</v>
      </c>
      <c r="CY74" s="330">
        <f t="shared" ca="1" si="407"/>
        <v>272782.98232919112</v>
      </c>
      <c r="CZ74" s="330">
        <f t="shared" ca="1" si="407"/>
        <v>262380.39870628767</v>
      </c>
      <c r="DA74" s="330">
        <f t="shared" ca="1" si="407"/>
        <v>270416.75832449109</v>
      </c>
      <c r="DB74" s="330">
        <f t="shared" ca="1" si="407"/>
        <v>271106.46260453173</v>
      </c>
      <c r="DC74" s="330">
        <f t="shared" ca="1" si="407"/>
        <v>266591.84272370359</v>
      </c>
      <c r="DD74" s="330">
        <f t="shared" ca="1" si="407"/>
        <v>261836.96007299819</v>
      </c>
      <c r="DE74" s="330">
        <f t="shared" ca="1" si="407"/>
        <v>261286.72810213597</v>
      </c>
      <c r="DF74" s="330">
        <f t="shared" ca="1" si="407"/>
        <v>270318.59891983756</v>
      </c>
      <c r="DG74" s="330">
        <f t="shared" ca="1" si="407"/>
        <v>264805.51916038792</v>
      </c>
      <c r="DH74" s="330">
        <f t="shared" ca="1" si="407"/>
        <v>266599.82603323983</v>
      </c>
      <c r="DI74" s="330">
        <f t="shared" ca="1" si="407"/>
        <v>274309.72128072492</v>
      </c>
      <c r="DJ74" s="330">
        <f t="shared" ca="1" si="407"/>
        <v>256932.66180995409</v>
      </c>
      <c r="DK74" s="330">
        <f t="shared" ca="1" si="407"/>
        <v>282636.92111383233</v>
      </c>
      <c r="DL74" s="330">
        <f t="shared" ca="1" si="407"/>
        <v>269333.73724227626</v>
      </c>
      <c r="DM74" s="330">
        <f t="shared" ca="1" si="407"/>
        <v>284508.81234882318</v>
      </c>
      <c r="DN74" s="330">
        <f t="shared" ca="1" si="407"/>
        <v>272029.50142534124</v>
      </c>
      <c r="DO74" s="330">
        <f t="shared" ca="1" si="407"/>
        <v>264062.8680252565</v>
      </c>
      <c r="DP74" s="330">
        <f t="shared" ca="1" si="407"/>
        <v>255671.06778446192</v>
      </c>
      <c r="DQ74" s="330">
        <f t="shared" ca="1" si="407"/>
        <v>257601.9814815752</v>
      </c>
      <c r="DR74" s="330">
        <f t="shared" ca="1" si="407"/>
        <v>273156.74929168948</v>
      </c>
      <c r="DS74" s="330">
        <f t="shared" ca="1" si="407"/>
        <v>277602.25352480647</v>
      </c>
      <c r="DT74" s="330">
        <f t="shared" ca="1" si="407"/>
        <v>275015.67727590998</v>
      </c>
      <c r="DU74" s="330">
        <f t="shared" ca="1" si="407"/>
        <v>285484.87758003402</v>
      </c>
      <c r="DV74" s="330">
        <f t="shared" ca="1" si="407"/>
        <v>267392.19879905449</v>
      </c>
      <c r="DW74" s="330">
        <f t="shared" ca="1" si="407"/>
        <v>286847.26194041769</v>
      </c>
      <c r="DX74" s="330">
        <f t="shared" ca="1" si="407"/>
        <v>264979.59101787617</v>
      </c>
      <c r="DY74" s="330">
        <f t="shared" ca="1" si="407"/>
        <v>270816.1785209279</v>
      </c>
      <c r="DZ74" s="330">
        <f t="shared" ca="1" si="407"/>
        <v>261865.47295017011</v>
      </c>
      <c r="EA74" s="330">
        <f t="shared" ca="1" si="407"/>
        <v>261542.46909177161</v>
      </c>
      <c r="EB74" s="330">
        <f t="shared" ca="1" si="407"/>
        <v>275088.18909509515</v>
      </c>
      <c r="EC74" s="330">
        <f t="shared" ca="1" si="407"/>
        <v>268972.73964536778</v>
      </c>
      <c r="ED74" s="330">
        <f t="shared" ca="1" si="407"/>
        <v>261621.59962449045</v>
      </c>
      <c r="EE74" s="330">
        <f t="shared" ca="1" si="407"/>
        <v>269808.52667827666</v>
      </c>
      <c r="EF74" s="330">
        <f t="shared" ref="EF74:EQ74" ca="1" si="408">(EF32/100)*$C32</f>
        <v>261143.36763267042</v>
      </c>
      <c r="EG74" s="330">
        <f t="shared" ca="1" si="408"/>
        <v>281582.3882356137</v>
      </c>
      <c r="EH74" s="330">
        <f t="shared" ca="1" si="408"/>
        <v>259322.98940145716</v>
      </c>
      <c r="EI74" s="330">
        <f t="shared" ca="1" si="408"/>
        <v>263245.92281283741</v>
      </c>
      <c r="EJ74" s="330">
        <f t="shared" ca="1" si="408"/>
        <v>264858.90550117777</v>
      </c>
      <c r="EK74" s="330">
        <f t="shared" ca="1" si="408"/>
        <v>260483.70564972857</v>
      </c>
      <c r="EL74" s="330">
        <f t="shared" ca="1" si="408"/>
        <v>233830.72104707139</v>
      </c>
      <c r="EM74" s="330">
        <f t="shared" ca="1" si="408"/>
        <v>245967.77866045543</v>
      </c>
      <c r="EN74" s="330">
        <f t="shared" ca="1" si="408"/>
        <v>244460.89692904791</v>
      </c>
      <c r="EO74" s="330">
        <f t="shared" ca="1" si="408"/>
        <v>249120.70541058452</v>
      </c>
      <c r="EP74" s="330">
        <f t="shared" ca="1" si="408"/>
        <v>268082.4076512226</v>
      </c>
      <c r="EQ74" s="330">
        <f t="shared" ca="1" si="408"/>
        <v>254921.5763804458</v>
      </c>
      <c r="ER74" s="330">
        <f t="shared" ref="ER74:FB74" ca="1" si="409">(ER32/100)*$C32</f>
        <v>250207.37827638694</v>
      </c>
      <c r="ES74" s="330">
        <f t="shared" ca="1" si="409"/>
        <v>269154.97316820349</v>
      </c>
      <c r="ET74" s="330">
        <f t="shared" ca="1" si="409"/>
        <v>257050.16995588734</v>
      </c>
      <c r="EU74" s="330">
        <f t="shared" ca="1" si="409"/>
        <v>263230.00146745495</v>
      </c>
      <c r="EV74" s="330">
        <f t="shared" ca="1" si="409"/>
        <v>255089.22764638346</v>
      </c>
      <c r="EW74" s="330">
        <f t="shared" ca="1" si="409"/>
        <v>247518.4419067578</v>
      </c>
      <c r="EX74" s="330">
        <f t="shared" ca="1" si="409"/>
        <v>248653.48428147077</v>
      </c>
      <c r="EY74" s="330">
        <f t="shared" ca="1" si="409"/>
        <v>252852.4772672253</v>
      </c>
      <c r="EZ74" s="330">
        <f t="shared" ca="1" si="409"/>
        <v>252969.32552032621</v>
      </c>
      <c r="FA74" s="330">
        <f t="shared" ca="1" si="409"/>
        <v>253511.49969259865</v>
      </c>
      <c r="FB74" s="330">
        <f t="shared" ca="1" si="409"/>
        <v>252000.88078009518</v>
      </c>
      <c r="FC74" s="330">
        <f t="shared" ref="FC74:FD74" ca="1" si="410">(FC32/100)*$C32</f>
        <v>234603.78937176807</v>
      </c>
      <c r="FD74" s="330">
        <f t="shared" ca="1" si="410"/>
        <v>251374.84702113012</v>
      </c>
      <c r="FE74" s="330">
        <f t="shared" ref="FE74:FG74" ca="1" si="411">(FE32/100)*$C32</f>
        <v>0</v>
      </c>
      <c r="FF74" s="330">
        <f t="shared" ca="1" si="411"/>
        <v>0</v>
      </c>
      <c r="FG74" s="330">
        <f t="shared" ca="1" si="411"/>
        <v>0</v>
      </c>
      <c r="FH74" s="330">
        <f t="shared" ref="FH74:FP74" ca="1" si="412">(FH32/100)*$C32</f>
        <v>0</v>
      </c>
      <c r="FI74" s="330">
        <f t="shared" ca="1" si="412"/>
        <v>0</v>
      </c>
      <c r="FJ74" s="330">
        <f t="shared" ca="1" si="412"/>
        <v>0</v>
      </c>
      <c r="FK74" s="330">
        <f t="shared" ca="1" si="412"/>
        <v>0</v>
      </c>
      <c r="FL74" s="330">
        <f t="shared" ca="1" si="412"/>
        <v>0</v>
      </c>
      <c r="FM74" s="330">
        <f t="shared" ca="1" si="412"/>
        <v>0</v>
      </c>
      <c r="FN74" s="330">
        <f t="shared" ca="1" si="412"/>
        <v>0</v>
      </c>
      <c r="FO74" s="330">
        <f t="shared" ca="1" si="412"/>
        <v>0</v>
      </c>
      <c r="FP74" s="330">
        <f t="shared" ca="1" si="412"/>
        <v>0</v>
      </c>
    </row>
    <row r="75" spans="2:172" x14ac:dyDescent="0.2">
      <c r="B75" s="325" t="s">
        <v>27</v>
      </c>
      <c r="C75" s="330">
        <f>Ponderadores!B32</f>
        <v>170712.27799999999</v>
      </c>
      <c r="D75" s="330"/>
      <c r="E75" s="330">
        <f t="shared" ref="E75:AJ75" ca="1" si="413">(E33/100)*$C33</f>
        <v>156903.91804647059</v>
      </c>
      <c r="F75" s="330">
        <f t="shared" ca="1" si="413"/>
        <v>153387.85739957041</v>
      </c>
      <c r="G75" s="330">
        <f t="shared" ca="1" si="413"/>
        <v>156092.25817237707</v>
      </c>
      <c r="H75" s="330">
        <f t="shared" ca="1" si="413"/>
        <v>166567.47801220373</v>
      </c>
      <c r="I75" s="330">
        <f t="shared" ca="1" si="413"/>
        <v>169867.14864985883</v>
      </c>
      <c r="J75" s="330">
        <f t="shared" ca="1" si="413"/>
        <v>162323.19899334057</v>
      </c>
      <c r="K75" s="330">
        <f t="shared" ca="1" si="413"/>
        <v>164627.29818908285</v>
      </c>
      <c r="L75" s="330">
        <f t="shared" ca="1" si="413"/>
        <v>178849.4187043538</v>
      </c>
      <c r="M75" s="330">
        <f t="shared" ca="1" si="413"/>
        <v>157597.16907478997</v>
      </c>
      <c r="N75" s="330">
        <f t="shared" ca="1" si="413"/>
        <v>171936.1367469418</v>
      </c>
      <c r="O75" s="330">
        <f t="shared" ca="1" si="413"/>
        <v>160568.2836249893</v>
      </c>
      <c r="P75" s="330">
        <f t="shared" ca="1" si="413"/>
        <v>146146.23438610733</v>
      </c>
      <c r="Q75" s="330">
        <f t="shared" ca="1" si="413"/>
        <v>164233.3679127825</v>
      </c>
      <c r="R75" s="330">
        <f t="shared" ca="1" si="413"/>
        <v>156509.91959997776</v>
      </c>
      <c r="S75" s="330">
        <f t="shared" ca="1" si="413"/>
        <v>172760.79909103582</v>
      </c>
      <c r="T75" s="330">
        <f t="shared" ca="1" si="413"/>
        <v>167048.33718811287</v>
      </c>
      <c r="U75" s="330">
        <f t="shared" ca="1" si="413"/>
        <v>171446.38574206494</v>
      </c>
      <c r="V75" s="330">
        <f t="shared" ca="1" si="413"/>
        <v>170546.4318314406</v>
      </c>
      <c r="W75" s="330">
        <f t="shared" ca="1" si="413"/>
        <v>174612.94704422689</v>
      </c>
      <c r="X75" s="330">
        <f t="shared" ca="1" si="413"/>
        <v>179154.56674729631</v>
      </c>
      <c r="Y75" s="330">
        <f t="shared" ca="1" si="413"/>
        <v>183131.72230080937</v>
      </c>
      <c r="Z75" s="330">
        <f t="shared" ca="1" si="413"/>
        <v>186223.86950710978</v>
      </c>
      <c r="AA75" s="330">
        <f t="shared" ca="1" si="413"/>
        <v>175378.75885138859</v>
      </c>
      <c r="AB75" s="330">
        <f t="shared" ca="1" si="413"/>
        <v>165934.41418378431</v>
      </c>
      <c r="AC75" s="330">
        <f t="shared" ca="1" si="413"/>
        <v>175508.34199128262</v>
      </c>
      <c r="AD75" s="330">
        <f t="shared" ca="1" si="413"/>
        <v>169373.41971516205</v>
      </c>
      <c r="AE75" s="330">
        <f t="shared" ca="1" si="413"/>
        <v>195438.10866596212</v>
      </c>
      <c r="AF75" s="330">
        <f t="shared" ca="1" si="413"/>
        <v>186228.45329036575</v>
      </c>
      <c r="AG75" s="330">
        <f t="shared" ca="1" si="413"/>
        <v>181542.43422687947</v>
      </c>
      <c r="AH75" s="330">
        <f t="shared" ca="1" si="413"/>
        <v>178466.45084638515</v>
      </c>
      <c r="AI75" s="330">
        <f t="shared" ca="1" si="413"/>
        <v>183835.40410265158</v>
      </c>
      <c r="AJ75" s="330">
        <f t="shared" ca="1" si="413"/>
        <v>184378.95019513043</v>
      </c>
      <c r="AK75" s="330">
        <f t="shared" ref="AK75:BP75" ca="1" si="414">(AK33/100)*$C33</f>
        <v>184509.80643344609</v>
      </c>
      <c r="AL75" s="330">
        <f t="shared" ca="1" si="414"/>
        <v>194212.84540884779</v>
      </c>
      <c r="AM75" s="330">
        <f t="shared" ca="1" si="414"/>
        <v>173789.1163540163</v>
      </c>
      <c r="AN75" s="330">
        <f t="shared" ca="1" si="414"/>
        <v>167428.90876961435</v>
      </c>
      <c r="AO75" s="330">
        <f t="shared" ca="1" si="414"/>
        <v>175474.13886675829</v>
      </c>
      <c r="AP75" s="330">
        <f t="shared" ca="1" si="414"/>
        <v>182625.48238222333</v>
      </c>
      <c r="AQ75" s="330">
        <f t="shared" ca="1" si="414"/>
        <v>181322.84064707233</v>
      </c>
      <c r="AR75" s="330">
        <f t="shared" ca="1" si="414"/>
        <v>178669.31222666003</v>
      </c>
      <c r="AS75" s="330">
        <f t="shared" ca="1" si="414"/>
        <v>180839.02468056322</v>
      </c>
      <c r="AT75" s="330">
        <f t="shared" ca="1" si="414"/>
        <v>184679.70111264597</v>
      </c>
      <c r="AU75" s="330">
        <f t="shared" ca="1" si="414"/>
        <v>175029.00453471829</v>
      </c>
      <c r="AV75" s="330">
        <f t="shared" ca="1" si="414"/>
        <v>188253.57246887338</v>
      </c>
      <c r="AW75" s="330">
        <f t="shared" ca="1" si="414"/>
        <v>180890.35488499427</v>
      </c>
      <c r="AX75" s="330">
        <f t="shared" ca="1" si="414"/>
        <v>183145.75295481327</v>
      </c>
      <c r="AY75" s="330">
        <f t="shared" ca="1" si="414"/>
        <v>185615.48300279147</v>
      </c>
      <c r="AZ75" s="330">
        <f t="shared" ca="1" si="414"/>
        <v>176676.75223768072</v>
      </c>
      <c r="BA75" s="330">
        <f t="shared" ca="1" si="414"/>
        <v>174801.76324083449</v>
      </c>
      <c r="BB75" s="330">
        <f t="shared" ca="1" si="414"/>
        <v>171931.25660341553</v>
      </c>
      <c r="BC75" s="330">
        <f t="shared" ca="1" si="414"/>
        <v>197448.50777456467</v>
      </c>
      <c r="BD75" s="330">
        <f t="shared" ca="1" si="414"/>
        <v>168878.4121834012</v>
      </c>
      <c r="BE75" s="330">
        <f t="shared" ca="1" si="414"/>
        <v>181698.07151253999</v>
      </c>
      <c r="BF75" s="330">
        <f t="shared" ca="1" si="414"/>
        <v>172679.07849004393</v>
      </c>
      <c r="BG75" s="330">
        <f t="shared" ca="1" si="414"/>
        <v>165365.63203223475</v>
      </c>
      <c r="BH75" s="330">
        <f t="shared" ca="1" si="414"/>
        <v>178981.98751697532</v>
      </c>
      <c r="BI75" s="330">
        <f t="shared" ca="1" si="414"/>
        <v>170228.90815776479</v>
      </c>
      <c r="BJ75" s="330">
        <f t="shared" ca="1" si="414"/>
        <v>175466.83171104346</v>
      </c>
      <c r="BK75" s="330">
        <f t="shared" ca="1" si="414"/>
        <v>167992.24599535641</v>
      </c>
      <c r="BL75" s="330">
        <f t="shared" ca="1" si="414"/>
        <v>153862.26078186845</v>
      </c>
      <c r="BM75" s="330">
        <f t="shared" ca="1" si="414"/>
        <v>168807.67768689885</v>
      </c>
      <c r="BN75" s="330">
        <f t="shared" ca="1" si="414"/>
        <v>162591.75894105365</v>
      </c>
      <c r="BO75" s="330">
        <f t="shared" ca="1" si="414"/>
        <v>174668.79862018797</v>
      </c>
      <c r="BP75" s="330">
        <f t="shared" ca="1" si="414"/>
        <v>173879.55488501181</v>
      </c>
      <c r="BQ75" s="330">
        <f t="shared" ref="BQ75:CV75" ca="1" si="415">(BQ33/100)*$C33</f>
        <v>178177.14026134487</v>
      </c>
      <c r="BR75" s="330">
        <f t="shared" ca="1" si="415"/>
        <v>177130.41633314022</v>
      </c>
      <c r="BS75" s="330">
        <f t="shared" ca="1" si="415"/>
        <v>171100.6780438603</v>
      </c>
      <c r="BT75" s="330">
        <f t="shared" ca="1" si="415"/>
        <v>177373.05215006991</v>
      </c>
      <c r="BU75" s="330">
        <f t="shared" ca="1" si="415"/>
        <v>165480.89100857891</v>
      </c>
      <c r="BV75" s="330">
        <f t="shared" ca="1" si="415"/>
        <v>178049.17849391722</v>
      </c>
      <c r="BW75" s="330">
        <f t="shared" ca="1" si="415"/>
        <v>172806.7692797271</v>
      </c>
      <c r="BX75" s="330">
        <f t="shared" ca="1" si="415"/>
        <v>148481.42029620902</v>
      </c>
      <c r="BY75" s="330">
        <f t="shared" ca="1" si="415"/>
        <v>164773.22642954171</v>
      </c>
      <c r="BZ75" s="330">
        <f t="shared" ca="1" si="415"/>
        <v>155769.08882361965</v>
      </c>
      <c r="CA75" s="330">
        <f t="shared" ca="1" si="415"/>
        <v>168113.51709110034</v>
      </c>
      <c r="CB75" s="330">
        <f t="shared" ca="1" si="415"/>
        <v>165260.11610236875</v>
      </c>
      <c r="CC75" s="330">
        <f t="shared" ca="1" si="415"/>
        <v>169545.83730383121</v>
      </c>
      <c r="CD75" s="330">
        <f t="shared" ca="1" si="415"/>
        <v>159806.00390590238</v>
      </c>
      <c r="CE75" s="330">
        <f t="shared" ca="1" si="415"/>
        <v>163566.97651153084</v>
      </c>
      <c r="CF75" s="330">
        <f t="shared" ca="1" si="415"/>
        <v>164239.71987696688</v>
      </c>
      <c r="CG75" s="330">
        <f t="shared" ca="1" si="415"/>
        <v>158563.99826370773</v>
      </c>
      <c r="CH75" s="330">
        <f t="shared" ca="1" si="415"/>
        <v>171391.67176933691</v>
      </c>
      <c r="CI75" s="330">
        <f t="shared" ca="1" si="415"/>
        <v>160638.78225362918</v>
      </c>
      <c r="CJ75" s="330">
        <f t="shared" ca="1" si="415"/>
        <v>146843.15766854872</v>
      </c>
      <c r="CK75" s="330">
        <f t="shared" ca="1" si="415"/>
        <v>152729.9043244865</v>
      </c>
      <c r="CL75" s="330">
        <f t="shared" ca="1" si="415"/>
        <v>147077.73559247571</v>
      </c>
      <c r="CM75" s="330">
        <f t="shared" ca="1" si="415"/>
        <v>160941.23061300218</v>
      </c>
      <c r="CN75" s="330">
        <f t="shared" ca="1" si="415"/>
        <v>122690.2139404206</v>
      </c>
      <c r="CO75" s="330">
        <f t="shared" ca="1" si="415"/>
        <v>118216.87044580997</v>
      </c>
      <c r="CP75" s="330">
        <f t="shared" ca="1" si="415"/>
        <v>139338.67119445157</v>
      </c>
      <c r="CQ75" s="330">
        <f t="shared" ca="1" si="415"/>
        <v>155974.93183893527</v>
      </c>
      <c r="CR75" s="330">
        <f t="shared" ca="1" si="415"/>
        <v>167435.99757169286</v>
      </c>
      <c r="CS75" s="330">
        <f t="shared" ca="1" si="415"/>
        <v>159443.09675107725</v>
      </c>
      <c r="CT75" s="330">
        <f t="shared" ca="1" si="415"/>
        <v>172279.12322280879</v>
      </c>
      <c r="CU75" s="330">
        <f t="shared" ca="1" si="415"/>
        <v>164658.8317467563</v>
      </c>
      <c r="CV75" s="330">
        <f t="shared" ca="1" si="415"/>
        <v>151277.7247581105</v>
      </c>
      <c r="CW75" s="330">
        <f t="shared" ref="CW75:EE75" ca="1" si="416">(CW33/100)*$C33</f>
        <v>161590.20675597494</v>
      </c>
      <c r="CX75" s="330">
        <f t="shared" ca="1" si="416"/>
        <v>156555.86845236571</v>
      </c>
      <c r="CY75" s="330">
        <f t="shared" ca="1" si="416"/>
        <v>182802.74840597881</v>
      </c>
      <c r="CZ75" s="330">
        <f t="shared" ca="1" si="416"/>
        <v>169180.02400925106</v>
      </c>
      <c r="DA75" s="330">
        <f t="shared" ca="1" si="416"/>
        <v>170309.83659847596</v>
      </c>
      <c r="DB75" s="330">
        <f t="shared" ca="1" si="416"/>
        <v>171924.12235533862</v>
      </c>
      <c r="DC75" s="330">
        <f t="shared" ca="1" si="416"/>
        <v>171859.40150184315</v>
      </c>
      <c r="DD75" s="330">
        <f t="shared" ca="1" si="416"/>
        <v>172644.58812128496</v>
      </c>
      <c r="DE75" s="330">
        <f t="shared" ca="1" si="416"/>
        <v>163376.17946678461</v>
      </c>
      <c r="DF75" s="330">
        <f t="shared" ca="1" si="416"/>
        <v>173107.15067481136</v>
      </c>
      <c r="DG75" s="330">
        <f t="shared" ca="1" si="416"/>
        <v>173790.52063048369</v>
      </c>
      <c r="DH75" s="330">
        <f t="shared" ca="1" si="416"/>
        <v>152018.73702756836</v>
      </c>
      <c r="DI75" s="330">
        <f t="shared" ca="1" si="416"/>
        <v>156822.14406289585</v>
      </c>
      <c r="DJ75" s="330">
        <f t="shared" ca="1" si="416"/>
        <v>158023.33075187652</v>
      </c>
      <c r="DK75" s="330">
        <f t="shared" ca="1" si="416"/>
        <v>180089.54725630814</v>
      </c>
      <c r="DL75" s="330">
        <f t="shared" ca="1" si="416"/>
        <v>163193.38807844973</v>
      </c>
      <c r="DM75" s="330">
        <f t="shared" ca="1" si="416"/>
        <v>169893.96279200571</v>
      </c>
      <c r="DN75" s="330">
        <f t="shared" ca="1" si="416"/>
        <v>169062.21038392803</v>
      </c>
      <c r="DO75" s="330">
        <f t="shared" ca="1" si="416"/>
        <v>164178.90913527817</v>
      </c>
      <c r="DP75" s="330">
        <f t="shared" ca="1" si="416"/>
        <v>170882.46629475817</v>
      </c>
      <c r="DQ75" s="330">
        <f t="shared" ca="1" si="416"/>
        <v>163470.53023324767</v>
      </c>
      <c r="DR75" s="330">
        <f t="shared" ca="1" si="416"/>
        <v>169457.611689635</v>
      </c>
      <c r="DS75" s="330">
        <f t="shared" ca="1" si="416"/>
        <v>171699.70087901002</v>
      </c>
      <c r="DT75" s="330">
        <f t="shared" ca="1" si="416"/>
        <v>160579.03844285107</v>
      </c>
      <c r="DU75" s="330">
        <f t="shared" ca="1" si="416"/>
        <v>163635.97780963554</v>
      </c>
      <c r="DV75" s="330">
        <f t="shared" ca="1" si="416"/>
        <v>157533.01753274322</v>
      </c>
      <c r="DW75" s="330">
        <f t="shared" ca="1" si="416"/>
        <v>178323.24481532231</v>
      </c>
      <c r="DX75" s="330">
        <f t="shared" ca="1" si="416"/>
        <v>161188.28984590317</v>
      </c>
      <c r="DY75" s="330">
        <f t="shared" ca="1" si="416"/>
        <v>170274.39387730241</v>
      </c>
      <c r="DZ75" s="330">
        <f t="shared" ca="1" si="416"/>
        <v>170901.27796922839</v>
      </c>
      <c r="EA75" s="330">
        <f t="shared" ca="1" si="416"/>
        <v>169314.45317735904</v>
      </c>
      <c r="EB75" s="330">
        <f t="shared" ca="1" si="416"/>
        <v>182146.49817886876</v>
      </c>
      <c r="EC75" s="330">
        <f t="shared" ca="1" si="416"/>
        <v>179677.25424912476</v>
      </c>
      <c r="ED75" s="330">
        <f t="shared" ca="1" si="416"/>
        <v>176605.86249543281</v>
      </c>
      <c r="EE75" s="330">
        <f t="shared" ca="1" si="416"/>
        <v>167539.11599169555</v>
      </c>
      <c r="EF75" s="330">
        <f t="shared" ref="EF75:EQ75" ca="1" si="417">(EF33/100)*$C33</f>
        <v>151908.82605735515</v>
      </c>
      <c r="EG75" s="330">
        <f t="shared" ca="1" si="417"/>
        <v>166991.60413828006</v>
      </c>
      <c r="EH75" s="330">
        <f t="shared" ca="1" si="417"/>
        <v>159178.1817488138</v>
      </c>
      <c r="EI75" s="330">
        <f t="shared" ca="1" si="417"/>
        <v>164859.68160189618</v>
      </c>
      <c r="EJ75" s="330">
        <f t="shared" ca="1" si="417"/>
        <v>169967.14202165528</v>
      </c>
      <c r="EK75" s="330">
        <f t="shared" ca="1" si="417"/>
        <v>168945.94519322633</v>
      </c>
      <c r="EL75" s="330">
        <f t="shared" ca="1" si="417"/>
        <v>166886.36888073813</v>
      </c>
      <c r="EM75" s="330">
        <f t="shared" ca="1" si="417"/>
        <v>170830.53496766966</v>
      </c>
      <c r="EN75" s="330">
        <f t="shared" ca="1" si="417"/>
        <v>177817.31274048006</v>
      </c>
      <c r="EO75" s="330">
        <f t="shared" ca="1" si="417"/>
        <v>169897.59641240281</v>
      </c>
      <c r="EP75" s="330">
        <f t="shared" ca="1" si="417"/>
        <v>168770.52704827968</v>
      </c>
      <c r="EQ75" s="330">
        <f t="shared" ca="1" si="417"/>
        <v>166737.64048263279</v>
      </c>
      <c r="ER75" s="330">
        <f t="shared" ref="ER75:FB75" ca="1" si="418">(ER33/100)*$C33</f>
        <v>144449.01276390743</v>
      </c>
      <c r="ES75" s="330">
        <f t="shared" ca="1" si="418"/>
        <v>160727.34429477947</v>
      </c>
      <c r="ET75" s="330">
        <f t="shared" ca="1" si="418"/>
        <v>162292.63535420437</v>
      </c>
      <c r="EU75" s="330">
        <f t="shared" ca="1" si="418"/>
        <v>169707.74971659188</v>
      </c>
      <c r="EV75" s="330">
        <f t="shared" ca="1" si="418"/>
        <v>160034.28580925352</v>
      </c>
      <c r="EW75" s="330">
        <f t="shared" ca="1" si="418"/>
        <v>159960.16049608565</v>
      </c>
      <c r="EX75" s="330">
        <f t="shared" ca="1" si="418"/>
        <v>158951.95612111423</v>
      </c>
      <c r="EY75" s="330">
        <f t="shared" ca="1" si="418"/>
        <v>161208.93755277447</v>
      </c>
      <c r="EZ75" s="330">
        <f t="shared" ca="1" si="418"/>
        <v>164340.13254013998</v>
      </c>
      <c r="FA75" s="330">
        <f t="shared" ca="1" si="418"/>
        <v>160997.55635989876</v>
      </c>
      <c r="FB75" s="330">
        <f t="shared" ca="1" si="418"/>
        <v>166232.06302755207</v>
      </c>
      <c r="FC75" s="330">
        <f t="shared" ref="FC75:FD75" ca="1" si="419">(FC33/100)*$C33</f>
        <v>156832.34125012584</v>
      </c>
      <c r="FD75" s="330">
        <f t="shared" ca="1" si="419"/>
        <v>141450.45920999581</v>
      </c>
      <c r="FE75" s="330">
        <f t="shared" ref="FE75:FG75" ca="1" si="420">(FE33/100)*$C33</f>
        <v>0</v>
      </c>
      <c r="FF75" s="330">
        <f t="shared" ca="1" si="420"/>
        <v>0</v>
      </c>
      <c r="FG75" s="330">
        <f t="shared" ca="1" si="420"/>
        <v>0</v>
      </c>
      <c r="FH75" s="330">
        <f t="shared" ref="FH75:FP75" ca="1" si="421">(FH33/100)*$C33</f>
        <v>0</v>
      </c>
      <c r="FI75" s="330">
        <f t="shared" ca="1" si="421"/>
        <v>0</v>
      </c>
      <c r="FJ75" s="330">
        <f t="shared" ca="1" si="421"/>
        <v>0</v>
      </c>
      <c r="FK75" s="330">
        <f t="shared" ca="1" si="421"/>
        <v>0</v>
      </c>
      <c r="FL75" s="330">
        <f t="shared" ca="1" si="421"/>
        <v>0</v>
      </c>
      <c r="FM75" s="330">
        <f t="shared" ca="1" si="421"/>
        <v>0</v>
      </c>
      <c r="FN75" s="330">
        <f t="shared" ca="1" si="421"/>
        <v>0</v>
      </c>
      <c r="FO75" s="330">
        <f t="shared" ca="1" si="421"/>
        <v>0</v>
      </c>
      <c r="FP75" s="330">
        <f t="shared" ca="1" si="421"/>
        <v>0</v>
      </c>
    </row>
    <row r="76" spans="2:172" x14ac:dyDescent="0.2">
      <c r="B76" s="325" t="s">
        <v>28</v>
      </c>
      <c r="C76" s="330">
        <f>Ponderadores!B33</f>
        <v>208837.09299999999</v>
      </c>
      <c r="D76" s="330"/>
      <c r="E76" s="330">
        <f t="shared" ref="E76:AJ76" ca="1" si="422">(E34/100)*$C34</f>
        <v>195116.56681992381</v>
      </c>
      <c r="F76" s="330">
        <f t="shared" ca="1" si="422"/>
        <v>192608.36679018667</v>
      </c>
      <c r="G76" s="330">
        <f t="shared" ca="1" si="422"/>
        <v>188436.89218739426</v>
      </c>
      <c r="H76" s="330">
        <f t="shared" ca="1" si="422"/>
        <v>200911.21584313977</v>
      </c>
      <c r="I76" s="330">
        <f t="shared" ca="1" si="422"/>
        <v>199868.01028333872</v>
      </c>
      <c r="J76" s="330">
        <f t="shared" ca="1" si="422"/>
        <v>186412.19485065737</v>
      </c>
      <c r="K76" s="330">
        <f t="shared" ca="1" si="422"/>
        <v>206462.97294124475</v>
      </c>
      <c r="L76" s="330">
        <f t="shared" ca="1" si="422"/>
        <v>182791.18145263667</v>
      </c>
      <c r="M76" s="330">
        <f t="shared" ca="1" si="422"/>
        <v>171067.57694095364</v>
      </c>
      <c r="N76" s="330">
        <f t="shared" ca="1" si="422"/>
        <v>189146.70120457743</v>
      </c>
      <c r="O76" s="330">
        <f t="shared" ca="1" si="422"/>
        <v>171233.32327421388</v>
      </c>
      <c r="P76" s="330">
        <f t="shared" ca="1" si="422"/>
        <v>162641.2054122852</v>
      </c>
      <c r="Q76" s="330">
        <f t="shared" ca="1" si="422"/>
        <v>183826.54081385615</v>
      </c>
      <c r="R76" s="330">
        <f t="shared" ca="1" si="422"/>
        <v>183477.20886684814</v>
      </c>
      <c r="S76" s="330">
        <f t="shared" ca="1" si="422"/>
        <v>197097.74980470934</v>
      </c>
      <c r="T76" s="330">
        <f t="shared" ca="1" si="422"/>
        <v>185947.20812274411</v>
      </c>
      <c r="U76" s="330">
        <f t="shared" ca="1" si="422"/>
        <v>189290.35628171853</v>
      </c>
      <c r="V76" s="330">
        <f t="shared" ca="1" si="422"/>
        <v>195681.20076299194</v>
      </c>
      <c r="W76" s="330">
        <f t="shared" ca="1" si="422"/>
        <v>216573.03002048013</v>
      </c>
      <c r="X76" s="330">
        <f t="shared" ca="1" si="422"/>
        <v>181614.3684224594</v>
      </c>
      <c r="Y76" s="330">
        <f t="shared" ca="1" si="422"/>
        <v>178945.40506307257</v>
      </c>
      <c r="Z76" s="330">
        <f t="shared" ca="1" si="422"/>
        <v>197645.4437582384</v>
      </c>
      <c r="AA76" s="330">
        <f t="shared" ca="1" si="422"/>
        <v>180418.97312726561</v>
      </c>
      <c r="AB76" s="330">
        <f t="shared" ca="1" si="422"/>
        <v>172556.80295567549</v>
      </c>
      <c r="AC76" s="330">
        <f t="shared" ca="1" si="422"/>
        <v>187552.90267632925</v>
      </c>
      <c r="AD76" s="330">
        <f t="shared" ca="1" si="422"/>
        <v>185340.8133377737</v>
      </c>
      <c r="AE76" s="330">
        <f t="shared" ca="1" si="422"/>
        <v>200924.32895205051</v>
      </c>
      <c r="AF76" s="330">
        <f t="shared" ca="1" si="422"/>
        <v>187991.6838690202</v>
      </c>
      <c r="AG76" s="330">
        <f t="shared" ca="1" si="422"/>
        <v>186219.56292610939</v>
      </c>
      <c r="AH76" s="330">
        <f t="shared" ca="1" si="422"/>
        <v>199620.33197787279</v>
      </c>
      <c r="AI76" s="330">
        <f t="shared" ca="1" si="422"/>
        <v>216945.1022226733</v>
      </c>
      <c r="AJ76" s="330">
        <f t="shared" ca="1" si="422"/>
        <v>181980.84003483391</v>
      </c>
      <c r="AK76" s="330">
        <f t="shared" ref="AK76:BP76" ca="1" si="423">(AK34/100)*$C34</f>
        <v>182467.28432150293</v>
      </c>
      <c r="AL76" s="330">
        <f t="shared" ca="1" si="423"/>
        <v>201236.57951479906</v>
      </c>
      <c r="AM76" s="330">
        <f t="shared" ca="1" si="423"/>
        <v>181934.21999692984</v>
      </c>
      <c r="AN76" s="330">
        <f t="shared" ca="1" si="423"/>
        <v>166819.36617017823</v>
      </c>
      <c r="AO76" s="330">
        <f t="shared" ca="1" si="423"/>
        <v>182592.01480682043</v>
      </c>
      <c r="AP76" s="330">
        <f t="shared" ca="1" si="423"/>
        <v>185396.52123169389</v>
      </c>
      <c r="AQ76" s="330">
        <f t="shared" ca="1" si="423"/>
        <v>199764.772796014</v>
      </c>
      <c r="AR76" s="330">
        <f t="shared" ca="1" si="423"/>
        <v>206866.64209996141</v>
      </c>
      <c r="AS76" s="330">
        <f t="shared" ca="1" si="423"/>
        <v>193660.98288144931</v>
      </c>
      <c r="AT76" s="330">
        <f t="shared" ca="1" si="423"/>
        <v>202204.91133502554</v>
      </c>
      <c r="AU76" s="330">
        <f t="shared" ca="1" si="423"/>
        <v>185044.06147390496</v>
      </c>
      <c r="AV76" s="330">
        <f t="shared" ca="1" si="423"/>
        <v>187708.5671303604</v>
      </c>
      <c r="AW76" s="330">
        <f t="shared" ca="1" si="423"/>
        <v>180899.1148088302</v>
      </c>
      <c r="AX76" s="330">
        <f t="shared" ca="1" si="423"/>
        <v>188597.03962847253</v>
      </c>
      <c r="AY76" s="330">
        <f t="shared" ca="1" si="423"/>
        <v>188368.77618162509</v>
      </c>
      <c r="AZ76" s="330">
        <f t="shared" ca="1" si="423"/>
        <v>182347.67562582754</v>
      </c>
      <c r="BA76" s="330">
        <f t="shared" ca="1" si="423"/>
        <v>192967.91959959752</v>
      </c>
      <c r="BB76" s="330">
        <f t="shared" ca="1" si="423"/>
        <v>186908.97175702004</v>
      </c>
      <c r="BC76" s="330">
        <f t="shared" ca="1" si="423"/>
        <v>217342.13385108273</v>
      </c>
      <c r="BD76" s="330">
        <f t="shared" ca="1" si="423"/>
        <v>193576.42252234646</v>
      </c>
      <c r="BE76" s="330">
        <f t="shared" ca="1" si="423"/>
        <v>209662.05967934855</v>
      </c>
      <c r="BF76" s="330">
        <f t="shared" ca="1" si="423"/>
        <v>207855.44511378696</v>
      </c>
      <c r="BG76" s="330">
        <f t="shared" ca="1" si="423"/>
        <v>215095.57085094342</v>
      </c>
      <c r="BH76" s="330">
        <f t="shared" ca="1" si="423"/>
        <v>202432.44198629688</v>
      </c>
      <c r="BI76" s="330">
        <f t="shared" ca="1" si="423"/>
        <v>202951.35271625224</v>
      </c>
      <c r="BJ76" s="330">
        <f t="shared" ca="1" si="423"/>
        <v>201538.22218696686</v>
      </c>
      <c r="BK76" s="330">
        <f t="shared" ca="1" si="423"/>
        <v>209508.72394393405</v>
      </c>
      <c r="BL76" s="330">
        <f t="shared" ca="1" si="423"/>
        <v>186369.37179250436</v>
      </c>
      <c r="BM76" s="330">
        <f t="shared" ca="1" si="423"/>
        <v>207214.40953365419</v>
      </c>
      <c r="BN76" s="330">
        <f t="shared" ca="1" si="423"/>
        <v>200709.2350842903</v>
      </c>
      <c r="BO76" s="330">
        <f t="shared" ca="1" si="423"/>
        <v>212187.30347604139</v>
      </c>
      <c r="BP76" s="330">
        <f t="shared" ca="1" si="423"/>
        <v>213651.19140300949</v>
      </c>
      <c r="BQ76" s="330">
        <f t="shared" ref="BQ76:CV76" ca="1" si="424">(BQ34/100)*$C34</f>
        <v>213365.12841799931</v>
      </c>
      <c r="BR76" s="330">
        <f t="shared" ca="1" si="424"/>
        <v>218701.26295218267</v>
      </c>
      <c r="BS76" s="330">
        <f t="shared" ca="1" si="424"/>
        <v>207503.99677722034</v>
      </c>
      <c r="BT76" s="330">
        <f t="shared" ca="1" si="424"/>
        <v>219061.72388133896</v>
      </c>
      <c r="BU76" s="330">
        <f t="shared" ca="1" si="424"/>
        <v>202818.91415282089</v>
      </c>
      <c r="BV76" s="330">
        <f t="shared" ca="1" si="424"/>
        <v>214566.44664390016</v>
      </c>
      <c r="BW76" s="330">
        <f t="shared" ca="1" si="424"/>
        <v>213710.33914645636</v>
      </c>
      <c r="BX76" s="330">
        <f t="shared" ca="1" si="424"/>
        <v>182555.16453129463</v>
      </c>
      <c r="BY76" s="330">
        <f t="shared" ca="1" si="424"/>
        <v>220999.43482644774</v>
      </c>
      <c r="BZ76" s="330">
        <f t="shared" ca="1" si="424"/>
        <v>211081.8216039339</v>
      </c>
      <c r="CA76" s="330">
        <f t="shared" ca="1" si="424"/>
        <v>212169.98629392497</v>
      </c>
      <c r="CB76" s="330">
        <f t="shared" ca="1" si="424"/>
        <v>203661.95297708409</v>
      </c>
      <c r="CC76" s="330">
        <f t="shared" ca="1" si="424"/>
        <v>216160.02777419647</v>
      </c>
      <c r="CD76" s="330">
        <f t="shared" ca="1" si="424"/>
        <v>199256.39046426184</v>
      </c>
      <c r="CE76" s="330">
        <f t="shared" ca="1" si="424"/>
        <v>205317.45340912606</v>
      </c>
      <c r="CF76" s="330">
        <f t="shared" ca="1" si="424"/>
        <v>208010.20337751857</v>
      </c>
      <c r="CG76" s="330">
        <f t="shared" ca="1" si="424"/>
        <v>193659.85047442504</v>
      </c>
      <c r="CH76" s="330">
        <f t="shared" ca="1" si="424"/>
        <v>199358.29839169586</v>
      </c>
      <c r="CI76" s="330">
        <f t="shared" ca="1" si="424"/>
        <v>179776.44255505939</v>
      </c>
      <c r="CJ76" s="330">
        <f t="shared" ca="1" si="424"/>
        <v>160604.88185249048</v>
      </c>
      <c r="CK76" s="330">
        <f t="shared" ca="1" si="424"/>
        <v>187729.69141247339</v>
      </c>
      <c r="CL76" s="330">
        <f t="shared" ca="1" si="424"/>
        <v>187070.27071037522</v>
      </c>
      <c r="CM76" s="330">
        <f t="shared" ca="1" si="424"/>
        <v>196057.5025010622</v>
      </c>
      <c r="CN76" s="330">
        <f t="shared" ca="1" si="424"/>
        <v>151669.5409134108</v>
      </c>
      <c r="CO76" s="330">
        <f t="shared" ca="1" si="424"/>
        <v>142931.3308239555</v>
      </c>
      <c r="CP76" s="330">
        <f t="shared" ca="1" si="424"/>
        <v>157727.79028571208</v>
      </c>
      <c r="CQ76" s="330">
        <f t="shared" ca="1" si="424"/>
        <v>158110.68429930042</v>
      </c>
      <c r="CR76" s="330">
        <f t="shared" ca="1" si="424"/>
        <v>172277.20725676548</v>
      </c>
      <c r="CS76" s="330">
        <f t="shared" ca="1" si="424"/>
        <v>171566.66791287827</v>
      </c>
      <c r="CT76" s="330">
        <f t="shared" ca="1" si="424"/>
        <v>192024.0972664881</v>
      </c>
      <c r="CU76" s="330">
        <f t="shared" ca="1" si="424"/>
        <v>178179.11748545695</v>
      </c>
      <c r="CV76" s="330">
        <f t="shared" ca="1" si="424"/>
        <v>168589.46313164695</v>
      </c>
      <c r="CW76" s="330">
        <f t="shared" ref="CW76:EE76" ca="1" si="425">(CW34/100)*$C34</f>
        <v>185208.8610959957</v>
      </c>
      <c r="CX76" s="330">
        <f t="shared" ca="1" si="425"/>
        <v>187097.41734447898</v>
      </c>
      <c r="CY76" s="330">
        <f t="shared" ca="1" si="425"/>
        <v>216472.94185353036</v>
      </c>
      <c r="CZ76" s="330">
        <f t="shared" ca="1" si="425"/>
        <v>207644.37410000965</v>
      </c>
      <c r="DA76" s="330">
        <f t="shared" ca="1" si="425"/>
        <v>202061.5194991286</v>
      </c>
      <c r="DB76" s="330">
        <f t="shared" ca="1" si="425"/>
        <v>204599.87139640097</v>
      </c>
      <c r="DC76" s="330">
        <f t="shared" ca="1" si="425"/>
        <v>214671.26892533674</v>
      </c>
      <c r="DD76" s="330">
        <f t="shared" ca="1" si="425"/>
        <v>208779.86919333285</v>
      </c>
      <c r="DE76" s="330">
        <f t="shared" ca="1" si="425"/>
        <v>201398.45545747568</v>
      </c>
      <c r="DF76" s="330">
        <f t="shared" ca="1" si="425"/>
        <v>210185.11694621979</v>
      </c>
      <c r="DG76" s="330">
        <f t="shared" ca="1" si="425"/>
        <v>195442.12117655601</v>
      </c>
      <c r="DH76" s="330">
        <f t="shared" ca="1" si="425"/>
        <v>195359.52701095678</v>
      </c>
      <c r="DI76" s="330">
        <f t="shared" ca="1" si="425"/>
        <v>210712.89044068084</v>
      </c>
      <c r="DJ76" s="330">
        <f t="shared" ca="1" si="425"/>
        <v>209411.65771633902</v>
      </c>
      <c r="DK76" s="330">
        <f t="shared" ca="1" si="425"/>
        <v>236696.75497364494</v>
      </c>
      <c r="DL76" s="330">
        <f t="shared" ca="1" si="425"/>
        <v>217656.53647401836</v>
      </c>
      <c r="DM76" s="330">
        <f t="shared" ca="1" si="425"/>
        <v>226428.70436423266</v>
      </c>
      <c r="DN76" s="330">
        <f t="shared" ca="1" si="425"/>
        <v>226239.95145315188</v>
      </c>
      <c r="DO76" s="330">
        <f t="shared" ca="1" si="425"/>
        <v>224724.36503776419</v>
      </c>
      <c r="DP76" s="330">
        <f t="shared" ca="1" si="425"/>
        <v>227960.95958458763</v>
      </c>
      <c r="DQ76" s="330">
        <f t="shared" ca="1" si="425"/>
        <v>209548.81029452232</v>
      </c>
      <c r="DR76" s="330">
        <f t="shared" ca="1" si="425"/>
        <v>229292.22533416667</v>
      </c>
      <c r="DS76" s="330">
        <f t="shared" ca="1" si="425"/>
        <v>220650.20796146168</v>
      </c>
      <c r="DT76" s="330">
        <f t="shared" ca="1" si="425"/>
        <v>199774.46436539904</v>
      </c>
      <c r="DU76" s="330">
        <f t="shared" ca="1" si="425"/>
        <v>233853.95179382004</v>
      </c>
      <c r="DV76" s="330">
        <f t="shared" ca="1" si="425"/>
        <v>223869.25758430673</v>
      </c>
      <c r="DW76" s="330">
        <f t="shared" ca="1" si="425"/>
        <v>244381.12788172413</v>
      </c>
      <c r="DX76" s="330">
        <f t="shared" ca="1" si="425"/>
        <v>226876.0461078423</v>
      </c>
      <c r="DY76" s="330">
        <f t="shared" ca="1" si="425"/>
        <v>235045.53224763507</v>
      </c>
      <c r="DZ76" s="330">
        <f t="shared" ca="1" si="425"/>
        <v>231652.67152195834</v>
      </c>
      <c r="EA76" s="330">
        <f t="shared" ca="1" si="425"/>
        <v>227030.61951858571</v>
      </c>
      <c r="EB76" s="330">
        <f t="shared" ca="1" si="425"/>
        <v>228778.54052441358</v>
      </c>
      <c r="EC76" s="330">
        <f t="shared" ca="1" si="425"/>
        <v>208803.61745901292</v>
      </c>
      <c r="ED76" s="330">
        <f t="shared" ca="1" si="425"/>
        <v>235151.81978691983</v>
      </c>
      <c r="EE76" s="330">
        <f t="shared" ca="1" si="425"/>
        <v>207480.88663457936</v>
      </c>
      <c r="EF76" s="330">
        <f t="shared" ref="EF76:EQ76" ca="1" si="426">(EF34/100)*$C34</f>
        <v>192208.33293873246</v>
      </c>
      <c r="EG76" s="330">
        <f t="shared" ca="1" si="426"/>
        <v>217598.40565882795</v>
      </c>
      <c r="EH76" s="330">
        <f t="shared" ca="1" si="426"/>
        <v>210699.2959802307</v>
      </c>
      <c r="EI76" s="330">
        <f t="shared" ca="1" si="426"/>
        <v>226477.41497755106</v>
      </c>
      <c r="EJ76" s="330">
        <f t="shared" ca="1" si="426"/>
        <v>228842.88928006258</v>
      </c>
      <c r="EK76" s="330">
        <f t="shared" ca="1" si="426"/>
        <v>222423.62515913244</v>
      </c>
      <c r="EL76" s="330">
        <f t="shared" ca="1" si="426"/>
        <v>217715.87418007059</v>
      </c>
      <c r="EM76" s="330">
        <f t="shared" ca="1" si="426"/>
        <v>223381.93749605888</v>
      </c>
      <c r="EN76" s="330">
        <f t="shared" ca="1" si="426"/>
        <v>218183.35500970655</v>
      </c>
      <c r="EO76" s="330">
        <f t="shared" ca="1" si="426"/>
        <v>204582.08949202517</v>
      </c>
      <c r="EP76" s="330">
        <f t="shared" ca="1" si="426"/>
        <v>216084.53703566364</v>
      </c>
      <c r="EQ76" s="330">
        <f t="shared" ca="1" si="426"/>
        <v>201429.19893898518</v>
      </c>
      <c r="ER76" s="330">
        <f t="shared" ref="ER76:FB76" ca="1" si="427">(ER34/100)*$C34</f>
        <v>186666.61279127089</v>
      </c>
      <c r="ES76" s="330">
        <f t="shared" ca="1" si="427"/>
        <v>204877.98414979639</v>
      </c>
      <c r="ET76" s="330">
        <f t="shared" ca="1" si="427"/>
        <v>209854.17973958718</v>
      </c>
      <c r="EU76" s="330">
        <f t="shared" ca="1" si="427"/>
        <v>230390.2890504314</v>
      </c>
      <c r="EV76" s="330">
        <f t="shared" ca="1" si="427"/>
        <v>224755.1155986423</v>
      </c>
      <c r="EW76" s="330">
        <f t="shared" ca="1" si="427"/>
        <v>223354.37198152606</v>
      </c>
      <c r="EX76" s="330">
        <f t="shared" ca="1" si="427"/>
        <v>215109.63074954637</v>
      </c>
      <c r="EY76" s="330">
        <f t="shared" ca="1" si="427"/>
        <v>224844.24206508786</v>
      </c>
      <c r="EZ76" s="330">
        <f t="shared" ca="1" si="427"/>
        <v>214168.45917897564</v>
      </c>
      <c r="FA76" s="330">
        <f t="shared" ca="1" si="427"/>
        <v>214121.04407152737</v>
      </c>
      <c r="FB76" s="330">
        <f t="shared" ca="1" si="427"/>
        <v>221675.73402537641</v>
      </c>
      <c r="FC76" s="330">
        <f t="shared" ref="FC76:FD76" ca="1" si="428">(FC34/100)*$C34</f>
        <v>183935.42115210902</v>
      </c>
      <c r="FD76" s="330">
        <f t="shared" ca="1" si="428"/>
        <v>194928.63189742283</v>
      </c>
      <c r="FE76" s="330">
        <f t="shared" ref="FE76:FG76" ca="1" si="429">(FE34/100)*$C34</f>
        <v>0</v>
      </c>
      <c r="FF76" s="330">
        <f t="shared" ca="1" si="429"/>
        <v>0</v>
      </c>
      <c r="FG76" s="330">
        <f t="shared" ca="1" si="429"/>
        <v>0</v>
      </c>
      <c r="FH76" s="330">
        <f t="shared" ref="FH76:FP76" ca="1" si="430">(FH34/100)*$C34</f>
        <v>0</v>
      </c>
      <c r="FI76" s="330">
        <f t="shared" ca="1" si="430"/>
        <v>0</v>
      </c>
      <c r="FJ76" s="330">
        <f t="shared" ca="1" si="430"/>
        <v>0</v>
      </c>
      <c r="FK76" s="330">
        <f t="shared" ca="1" si="430"/>
        <v>0</v>
      </c>
      <c r="FL76" s="330">
        <f t="shared" ca="1" si="430"/>
        <v>0</v>
      </c>
      <c r="FM76" s="330">
        <f t="shared" ca="1" si="430"/>
        <v>0</v>
      </c>
      <c r="FN76" s="330">
        <f t="shared" ca="1" si="430"/>
        <v>0</v>
      </c>
      <c r="FO76" s="330">
        <f t="shared" ca="1" si="430"/>
        <v>0</v>
      </c>
      <c r="FP76" s="330">
        <f t="shared" ca="1" si="430"/>
        <v>0</v>
      </c>
    </row>
    <row r="77" spans="2:172" x14ac:dyDescent="0.2">
      <c r="B77" s="325" t="s">
        <v>29</v>
      </c>
      <c r="C77" s="330">
        <f>Ponderadores!B34</f>
        <v>409294.658</v>
      </c>
      <c r="D77" s="330"/>
      <c r="E77" s="330">
        <f t="shared" ref="E77:AJ77" ca="1" si="431">(E35/100)*$C35</f>
        <v>287593.18666663696</v>
      </c>
      <c r="F77" s="330">
        <f t="shared" ca="1" si="431"/>
        <v>279269.03699067642</v>
      </c>
      <c r="G77" s="330">
        <f t="shared" ca="1" si="431"/>
        <v>280323.53120839642</v>
      </c>
      <c r="H77" s="330">
        <f t="shared" ca="1" si="431"/>
        <v>294583.35658559104</v>
      </c>
      <c r="I77" s="330">
        <f t="shared" ca="1" si="431"/>
        <v>322912.35963924642</v>
      </c>
      <c r="J77" s="330">
        <f t="shared" ca="1" si="431"/>
        <v>314476.4011226545</v>
      </c>
      <c r="K77" s="330">
        <f t="shared" ca="1" si="431"/>
        <v>307285.38787112146</v>
      </c>
      <c r="L77" s="330">
        <f t="shared" ca="1" si="431"/>
        <v>310517.14691688091</v>
      </c>
      <c r="M77" s="330">
        <f t="shared" ca="1" si="431"/>
        <v>328948.87694943312</v>
      </c>
      <c r="N77" s="330">
        <f t="shared" ca="1" si="431"/>
        <v>348721.53057471314</v>
      </c>
      <c r="O77" s="330">
        <f t="shared" ca="1" si="431"/>
        <v>316998.56358821987</v>
      </c>
      <c r="P77" s="330">
        <f t="shared" ca="1" si="431"/>
        <v>285476.39388660999</v>
      </c>
      <c r="Q77" s="330">
        <f t="shared" ca="1" si="431"/>
        <v>314108.84588529036</v>
      </c>
      <c r="R77" s="330">
        <f t="shared" ca="1" si="431"/>
        <v>298459.86311979999</v>
      </c>
      <c r="S77" s="330">
        <f t="shared" ca="1" si="431"/>
        <v>323391.93202325579</v>
      </c>
      <c r="T77" s="330">
        <f t="shared" ca="1" si="431"/>
        <v>310716.00937341549</v>
      </c>
      <c r="U77" s="330">
        <f t="shared" ca="1" si="431"/>
        <v>334956.14201175125</v>
      </c>
      <c r="V77" s="330">
        <f t="shared" ca="1" si="431"/>
        <v>342547.21624648804</v>
      </c>
      <c r="W77" s="330">
        <f t="shared" ca="1" si="431"/>
        <v>348157.69561442116</v>
      </c>
      <c r="X77" s="330">
        <f t="shared" ca="1" si="431"/>
        <v>350949.18659046281</v>
      </c>
      <c r="Y77" s="330">
        <f t="shared" ca="1" si="431"/>
        <v>372883.73281027196</v>
      </c>
      <c r="Z77" s="330">
        <f t="shared" ca="1" si="431"/>
        <v>400594.32616787963</v>
      </c>
      <c r="AA77" s="330">
        <f t="shared" ca="1" si="431"/>
        <v>366936.86963795032</v>
      </c>
      <c r="AB77" s="330">
        <f t="shared" ca="1" si="431"/>
        <v>333505.38851806358</v>
      </c>
      <c r="AC77" s="330">
        <f t="shared" ca="1" si="431"/>
        <v>374105.28135359951</v>
      </c>
      <c r="AD77" s="330">
        <f t="shared" ca="1" si="431"/>
        <v>359741.73208172701</v>
      </c>
      <c r="AE77" s="330">
        <f t="shared" ca="1" si="431"/>
        <v>359664.23190166237</v>
      </c>
      <c r="AF77" s="330">
        <f t="shared" ca="1" si="431"/>
        <v>339778.99279381667</v>
      </c>
      <c r="AG77" s="330">
        <f t="shared" ca="1" si="431"/>
        <v>366729.91991107794</v>
      </c>
      <c r="AH77" s="330">
        <f t="shared" ca="1" si="431"/>
        <v>375485.06588563183</v>
      </c>
      <c r="AI77" s="330">
        <f t="shared" ca="1" si="431"/>
        <v>390745.74069786241</v>
      </c>
      <c r="AJ77" s="330">
        <f t="shared" ca="1" si="431"/>
        <v>392845.94129949348</v>
      </c>
      <c r="AK77" s="330">
        <f t="shared" ref="AK77:BP77" ca="1" si="432">(AK35/100)*$C35</f>
        <v>416975.19669113192</v>
      </c>
      <c r="AL77" s="330">
        <f t="shared" ca="1" si="432"/>
        <v>440334.69137020927</v>
      </c>
      <c r="AM77" s="330">
        <f t="shared" ca="1" si="432"/>
        <v>401574.32849057426</v>
      </c>
      <c r="AN77" s="330">
        <f t="shared" ca="1" si="432"/>
        <v>374576.62952259934</v>
      </c>
      <c r="AO77" s="330">
        <f t="shared" ca="1" si="432"/>
        <v>392877.03461817437</v>
      </c>
      <c r="AP77" s="330">
        <f t="shared" ca="1" si="432"/>
        <v>373295.8655784154</v>
      </c>
      <c r="AQ77" s="330">
        <f t="shared" ca="1" si="432"/>
        <v>369899.45435780549</v>
      </c>
      <c r="AR77" s="330">
        <f t="shared" ca="1" si="432"/>
        <v>373811.08346693357</v>
      </c>
      <c r="AS77" s="330">
        <f t="shared" ca="1" si="432"/>
        <v>358593.37956478959</v>
      </c>
      <c r="AT77" s="330">
        <f t="shared" ca="1" si="432"/>
        <v>379270.10802777688</v>
      </c>
      <c r="AU77" s="330">
        <f t="shared" ca="1" si="432"/>
        <v>396894.43795450969</v>
      </c>
      <c r="AV77" s="330">
        <f t="shared" ca="1" si="432"/>
        <v>411812.6011750453</v>
      </c>
      <c r="AW77" s="330">
        <f t="shared" ca="1" si="432"/>
        <v>424257.90806121554</v>
      </c>
      <c r="AX77" s="330">
        <f t="shared" ca="1" si="432"/>
        <v>414619.72898950067</v>
      </c>
      <c r="AY77" s="330">
        <f t="shared" ca="1" si="432"/>
        <v>415177.48656057456</v>
      </c>
      <c r="AZ77" s="330">
        <f t="shared" ca="1" si="432"/>
        <v>383292.75964514149</v>
      </c>
      <c r="BA77" s="330">
        <f t="shared" ca="1" si="432"/>
        <v>397570.00987060287</v>
      </c>
      <c r="BB77" s="330">
        <f t="shared" ca="1" si="432"/>
        <v>390056.88735020673</v>
      </c>
      <c r="BC77" s="330">
        <f t="shared" ca="1" si="432"/>
        <v>424147.02537335502</v>
      </c>
      <c r="BD77" s="330">
        <f t="shared" ca="1" si="432"/>
        <v>385870.91765843163</v>
      </c>
      <c r="BE77" s="330">
        <f t="shared" ca="1" si="432"/>
        <v>401850.38973363821</v>
      </c>
      <c r="BF77" s="330">
        <f t="shared" ca="1" si="432"/>
        <v>411355.6303170966</v>
      </c>
      <c r="BG77" s="330">
        <f t="shared" ca="1" si="432"/>
        <v>397185.57718997297</v>
      </c>
      <c r="BH77" s="330">
        <f t="shared" ca="1" si="432"/>
        <v>422308.65809751471</v>
      </c>
      <c r="BI77" s="330">
        <f t="shared" ca="1" si="432"/>
        <v>420668.03336207278</v>
      </c>
      <c r="BJ77" s="330">
        <f t="shared" ca="1" si="432"/>
        <v>426567.31011159183</v>
      </c>
      <c r="BK77" s="330">
        <f t="shared" ca="1" si="432"/>
        <v>423291.7549207125</v>
      </c>
      <c r="BL77" s="330">
        <f t="shared" ca="1" si="432"/>
        <v>375350.3780147059</v>
      </c>
      <c r="BM77" s="330">
        <f t="shared" ca="1" si="432"/>
        <v>405652.96092555829</v>
      </c>
      <c r="BN77" s="330">
        <f t="shared" ca="1" si="432"/>
        <v>388713.44710899697</v>
      </c>
      <c r="BO77" s="330">
        <f t="shared" ca="1" si="432"/>
        <v>401236.97205309512</v>
      </c>
      <c r="BP77" s="330">
        <f t="shared" ca="1" si="432"/>
        <v>393720.7795771872</v>
      </c>
      <c r="BQ77" s="330">
        <f t="shared" ref="BQ77:CV77" ca="1" si="433">(BQ35/100)*$C35</f>
        <v>401840.62518156855</v>
      </c>
      <c r="BR77" s="330">
        <f t="shared" ca="1" si="433"/>
        <v>412258.95092379855</v>
      </c>
      <c r="BS77" s="330">
        <f t="shared" ca="1" si="433"/>
        <v>409680.16362160892</v>
      </c>
      <c r="BT77" s="330">
        <f t="shared" ca="1" si="433"/>
        <v>431336.68349939073</v>
      </c>
      <c r="BU77" s="330">
        <f t="shared" ca="1" si="433"/>
        <v>420468.14932285296</v>
      </c>
      <c r="BV77" s="330">
        <f t="shared" ca="1" si="433"/>
        <v>448775.89063476241</v>
      </c>
      <c r="BW77" s="330">
        <f t="shared" ca="1" si="433"/>
        <v>434425.14478822576</v>
      </c>
      <c r="BX77" s="330">
        <f t="shared" ca="1" si="433"/>
        <v>363426.12836336379</v>
      </c>
      <c r="BY77" s="330">
        <f t="shared" ca="1" si="433"/>
        <v>412915.19587697013</v>
      </c>
      <c r="BZ77" s="330">
        <f t="shared" ca="1" si="433"/>
        <v>410689.3634887131</v>
      </c>
      <c r="CA77" s="330">
        <f t="shared" ca="1" si="433"/>
        <v>473994.52930252161</v>
      </c>
      <c r="CB77" s="330">
        <f t="shared" ca="1" si="433"/>
        <v>430754.697906624</v>
      </c>
      <c r="CC77" s="330">
        <f t="shared" ca="1" si="433"/>
        <v>440906.57687401079</v>
      </c>
      <c r="CD77" s="330">
        <f t="shared" ca="1" si="433"/>
        <v>435565.4855357738</v>
      </c>
      <c r="CE77" s="330">
        <f t="shared" ca="1" si="433"/>
        <v>438284.453200488</v>
      </c>
      <c r="CF77" s="330">
        <f t="shared" ca="1" si="433"/>
        <v>450543.13493996277</v>
      </c>
      <c r="CG77" s="330">
        <f t="shared" ca="1" si="433"/>
        <v>434775.35539989464</v>
      </c>
      <c r="CH77" s="330">
        <f t="shared" ca="1" si="433"/>
        <v>441937.31545132806</v>
      </c>
      <c r="CI77" s="330">
        <f t="shared" ca="1" si="433"/>
        <v>395788.8290782047</v>
      </c>
      <c r="CJ77" s="330">
        <f t="shared" ca="1" si="433"/>
        <v>375374.71094557765</v>
      </c>
      <c r="CK77" s="330">
        <f t="shared" ca="1" si="433"/>
        <v>429332.39272546535</v>
      </c>
      <c r="CL77" s="330">
        <f t="shared" ca="1" si="433"/>
        <v>410787.81227555254</v>
      </c>
      <c r="CM77" s="330">
        <f t="shared" ca="1" si="433"/>
        <v>419182.71895788336</v>
      </c>
      <c r="CN77" s="330">
        <f t="shared" ca="1" si="433"/>
        <v>300940.83333029301</v>
      </c>
      <c r="CO77" s="330">
        <f t="shared" ca="1" si="433"/>
        <v>293849.32931736117</v>
      </c>
      <c r="CP77" s="330">
        <f t="shared" ca="1" si="433"/>
        <v>382009.90998613293</v>
      </c>
      <c r="CQ77" s="330">
        <f t="shared" ca="1" si="433"/>
        <v>389090.29731139535</v>
      </c>
      <c r="CR77" s="330">
        <f t="shared" ca="1" si="433"/>
        <v>394240.43883786973</v>
      </c>
      <c r="CS77" s="330">
        <f t="shared" ca="1" si="433"/>
        <v>418153.81120837037</v>
      </c>
      <c r="CT77" s="330">
        <f t="shared" ca="1" si="433"/>
        <v>411927.37764097517</v>
      </c>
      <c r="CU77" s="330">
        <f t="shared" ca="1" si="433"/>
        <v>396407.65887101501</v>
      </c>
      <c r="CV77" s="330">
        <f t="shared" ca="1" si="433"/>
        <v>386855.42753787403</v>
      </c>
      <c r="CW77" s="330">
        <f t="shared" ref="CW77:EE77" ca="1" si="434">(CW35/100)*$C35</f>
        <v>414217.36697096663</v>
      </c>
      <c r="CX77" s="330">
        <f t="shared" ca="1" si="434"/>
        <v>409122.20312101569</v>
      </c>
      <c r="CY77" s="330">
        <f t="shared" ca="1" si="434"/>
        <v>457620.69609543472</v>
      </c>
      <c r="CZ77" s="330">
        <f t="shared" ca="1" si="434"/>
        <v>434218.90256114129</v>
      </c>
      <c r="DA77" s="330">
        <f t="shared" ca="1" si="434"/>
        <v>419048.70734364679</v>
      </c>
      <c r="DB77" s="330">
        <f t="shared" ca="1" si="434"/>
        <v>430138.91381738905</v>
      </c>
      <c r="DC77" s="330">
        <f t="shared" ca="1" si="434"/>
        <v>443217.48672211263</v>
      </c>
      <c r="DD77" s="330">
        <f t="shared" ca="1" si="434"/>
        <v>441098.67874136328</v>
      </c>
      <c r="DE77" s="330">
        <f t="shared" ca="1" si="434"/>
        <v>388945.73597590975</v>
      </c>
      <c r="DF77" s="330">
        <f t="shared" ca="1" si="434"/>
        <v>452336.64077942132</v>
      </c>
      <c r="DG77" s="330">
        <f t="shared" ca="1" si="434"/>
        <v>418399.80037572421</v>
      </c>
      <c r="DH77" s="330">
        <f t="shared" ca="1" si="434"/>
        <v>378926.72349570959</v>
      </c>
      <c r="DI77" s="330">
        <f t="shared" ca="1" si="434"/>
        <v>404940.47812795441</v>
      </c>
      <c r="DJ77" s="330">
        <f t="shared" ca="1" si="434"/>
        <v>431906.56894555362</v>
      </c>
      <c r="DK77" s="330">
        <f t="shared" ca="1" si="434"/>
        <v>478225.70493399212</v>
      </c>
      <c r="DL77" s="330">
        <f t="shared" ca="1" si="434"/>
        <v>471142.80398616323</v>
      </c>
      <c r="DM77" s="330">
        <f t="shared" ca="1" si="434"/>
        <v>462394.17934432469</v>
      </c>
      <c r="DN77" s="330">
        <f t="shared" ca="1" si="434"/>
        <v>471214.48928878031</v>
      </c>
      <c r="DO77" s="330">
        <f t="shared" ca="1" si="434"/>
        <v>478485.38195841084</v>
      </c>
      <c r="DP77" s="330">
        <f t="shared" ca="1" si="434"/>
        <v>507790.69817577919</v>
      </c>
      <c r="DQ77" s="330">
        <f t="shared" ca="1" si="434"/>
        <v>480519.38898896321</v>
      </c>
      <c r="DR77" s="330">
        <f t="shared" ca="1" si="434"/>
        <v>485771.60764048185</v>
      </c>
      <c r="DS77" s="330">
        <f t="shared" ca="1" si="434"/>
        <v>480464.48612741032</v>
      </c>
      <c r="DT77" s="330">
        <f t="shared" ca="1" si="434"/>
        <v>466732.27248290548</v>
      </c>
      <c r="DU77" s="330">
        <f t="shared" ca="1" si="434"/>
        <v>445223.45132577873</v>
      </c>
      <c r="DV77" s="330">
        <f t="shared" ca="1" si="434"/>
        <v>476624.79123426415</v>
      </c>
      <c r="DW77" s="330">
        <f t="shared" ca="1" si="434"/>
        <v>505714.06913919002</v>
      </c>
      <c r="DX77" s="330">
        <f t="shared" ca="1" si="434"/>
        <v>467366.55346748646</v>
      </c>
      <c r="DY77" s="330">
        <f t="shared" ca="1" si="434"/>
        <v>497240.1764790662</v>
      </c>
      <c r="DZ77" s="330">
        <f t="shared" ca="1" si="434"/>
        <v>509050.79417717701</v>
      </c>
      <c r="EA77" s="330">
        <f t="shared" ca="1" si="434"/>
        <v>494862.23863659665</v>
      </c>
      <c r="EB77" s="330">
        <f t="shared" ca="1" si="434"/>
        <v>527106.09165119065</v>
      </c>
      <c r="EC77" s="330">
        <f t="shared" ca="1" si="434"/>
        <v>486501.01280266815</v>
      </c>
      <c r="ED77" s="330">
        <f t="shared" ca="1" si="434"/>
        <v>513773.04890293611</v>
      </c>
      <c r="EE77" s="330">
        <f t="shared" ca="1" si="434"/>
        <v>506289.4296712869</v>
      </c>
      <c r="EF77" s="330">
        <f t="shared" ref="EF77:EQ77" ca="1" si="435">(EF35/100)*$C35</f>
        <v>477865.62251254189</v>
      </c>
      <c r="EG77" s="330">
        <f t="shared" ca="1" si="435"/>
        <v>453939.32973906415</v>
      </c>
      <c r="EH77" s="330">
        <f t="shared" ca="1" si="435"/>
        <v>457824.69490032346</v>
      </c>
      <c r="EI77" s="330">
        <f t="shared" ca="1" si="435"/>
        <v>495790.14364849176</v>
      </c>
      <c r="EJ77" s="330">
        <f t="shared" ca="1" si="435"/>
        <v>494019.92407728027</v>
      </c>
      <c r="EK77" s="330">
        <f t="shared" ca="1" si="435"/>
        <v>483963.70531492657</v>
      </c>
      <c r="EL77" s="330">
        <f t="shared" ca="1" si="435"/>
        <v>487155.6890251906</v>
      </c>
      <c r="EM77" s="330">
        <f t="shared" ca="1" si="435"/>
        <v>474616.22589662171</v>
      </c>
      <c r="EN77" s="330">
        <f t="shared" ca="1" si="435"/>
        <v>482722.07819429279</v>
      </c>
      <c r="EO77" s="330">
        <f t="shared" ca="1" si="435"/>
        <v>495376.34250077524</v>
      </c>
      <c r="EP77" s="330">
        <f t="shared" ca="1" si="435"/>
        <v>512249.80273035174</v>
      </c>
      <c r="EQ77" s="330">
        <f t="shared" ca="1" si="435"/>
        <v>480704.92267982673</v>
      </c>
      <c r="ER77" s="330">
        <f t="shared" ref="ER77:FB77" ca="1" si="436">(ER35/100)*$C35</f>
        <v>434416.04529290652</v>
      </c>
      <c r="ES77" s="330">
        <f t="shared" ca="1" si="436"/>
        <v>453545.72991243814</v>
      </c>
      <c r="ET77" s="330">
        <f t="shared" ca="1" si="436"/>
        <v>482804.83181004372</v>
      </c>
      <c r="EU77" s="330">
        <f t="shared" ca="1" si="436"/>
        <v>503639.27337921504</v>
      </c>
      <c r="EV77" s="330">
        <f t="shared" ca="1" si="436"/>
        <v>507216.93830381706</v>
      </c>
      <c r="EW77" s="330">
        <f t="shared" ca="1" si="436"/>
        <v>505104.13994455064</v>
      </c>
      <c r="EX77" s="330">
        <f t="shared" ca="1" si="436"/>
        <v>504677.68729308015</v>
      </c>
      <c r="EY77" s="330">
        <f t="shared" ca="1" si="436"/>
        <v>464266.69664467091</v>
      </c>
      <c r="EZ77" s="330">
        <f t="shared" ca="1" si="436"/>
        <v>484999.56766051741</v>
      </c>
      <c r="FA77" s="330">
        <f t="shared" ca="1" si="436"/>
        <v>527474.04462391289</v>
      </c>
      <c r="FB77" s="330">
        <f t="shared" ca="1" si="436"/>
        <v>529577.7770582079</v>
      </c>
      <c r="FC77" s="330">
        <f t="shared" ref="FC77:FD77" ca="1" si="437">(FC35/100)*$C35</f>
        <v>476521.11934538418</v>
      </c>
      <c r="FD77" s="330">
        <f t="shared" ca="1" si="437"/>
        <v>471191.19740296417</v>
      </c>
      <c r="FE77" s="330">
        <f t="shared" ref="FE77:FG77" ca="1" si="438">(FE35/100)*$C35</f>
        <v>0</v>
      </c>
      <c r="FF77" s="330">
        <f t="shared" ca="1" si="438"/>
        <v>0</v>
      </c>
      <c r="FG77" s="330">
        <f t="shared" ca="1" si="438"/>
        <v>0</v>
      </c>
      <c r="FH77" s="330">
        <f t="shared" ref="FH77:FP77" ca="1" si="439">(FH35/100)*$C35</f>
        <v>0</v>
      </c>
      <c r="FI77" s="330">
        <f t="shared" ca="1" si="439"/>
        <v>0</v>
      </c>
      <c r="FJ77" s="330">
        <f t="shared" ca="1" si="439"/>
        <v>0</v>
      </c>
      <c r="FK77" s="330">
        <f t="shared" ca="1" si="439"/>
        <v>0</v>
      </c>
      <c r="FL77" s="330">
        <f t="shared" ca="1" si="439"/>
        <v>0</v>
      </c>
      <c r="FM77" s="330">
        <f t="shared" ca="1" si="439"/>
        <v>0</v>
      </c>
      <c r="FN77" s="330">
        <f t="shared" ca="1" si="439"/>
        <v>0</v>
      </c>
      <c r="FO77" s="330">
        <f t="shared" ca="1" si="439"/>
        <v>0</v>
      </c>
      <c r="FP77" s="330">
        <f t="shared" ca="1" si="439"/>
        <v>0</v>
      </c>
    </row>
    <row r="78" spans="2:172" x14ac:dyDescent="0.2">
      <c r="B78" s="325" t="s">
        <v>30</v>
      </c>
      <c r="C78" s="330">
        <f>Ponderadores!B35</f>
        <v>178614.035</v>
      </c>
      <c r="D78" s="330"/>
      <c r="E78" s="330">
        <f t="shared" ref="E78:AJ78" ca="1" si="440">(E36/100)*$C36</f>
        <v>178750.56610354033</v>
      </c>
      <c r="F78" s="330">
        <f t="shared" ca="1" si="440"/>
        <v>177502.08066685879</v>
      </c>
      <c r="G78" s="330">
        <f t="shared" ca="1" si="440"/>
        <v>161746.05942996137</v>
      </c>
      <c r="H78" s="330">
        <f t="shared" ca="1" si="440"/>
        <v>194053.03044814136</v>
      </c>
      <c r="I78" s="330">
        <f t="shared" ca="1" si="440"/>
        <v>164227.5611978024</v>
      </c>
      <c r="J78" s="330">
        <f t="shared" ca="1" si="440"/>
        <v>152541.06955795217</v>
      </c>
      <c r="K78" s="330">
        <f t="shared" ca="1" si="440"/>
        <v>170510.40250834456</v>
      </c>
      <c r="L78" s="330">
        <f t="shared" ca="1" si="440"/>
        <v>176598.50684579296</v>
      </c>
      <c r="M78" s="330">
        <f t="shared" ca="1" si="440"/>
        <v>179681.89037935279</v>
      </c>
      <c r="N78" s="330">
        <f t="shared" ca="1" si="440"/>
        <v>175146.87691442374</v>
      </c>
      <c r="O78" s="330">
        <f t="shared" ca="1" si="440"/>
        <v>158584.08966551386</v>
      </c>
      <c r="P78" s="330">
        <f t="shared" ca="1" si="440"/>
        <v>144759.24167070136</v>
      </c>
      <c r="Q78" s="330">
        <f t="shared" ca="1" si="440"/>
        <v>145863.37113087592</v>
      </c>
      <c r="R78" s="330">
        <f t="shared" ca="1" si="440"/>
        <v>152203.59006358075</v>
      </c>
      <c r="S78" s="330">
        <f t="shared" ca="1" si="440"/>
        <v>179256.78512191915</v>
      </c>
      <c r="T78" s="330">
        <f t="shared" ca="1" si="440"/>
        <v>193100.67834797804</v>
      </c>
      <c r="U78" s="330">
        <f t="shared" ca="1" si="440"/>
        <v>169571.35615533625</v>
      </c>
      <c r="V78" s="330">
        <f t="shared" ca="1" si="440"/>
        <v>163705.65272205329</v>
      </c>
      <c r="W78" s="330">
        <f t="shared" ca="1" si="440"/>
        <v>175016.83378280405</v>
      </c>
      <c r="X78" s="330">
        <f t="shared" ca="1" si="440"/>
        <v>168150.47891504297</v>
      </c>
      <c r="Y78" s="330">
        <f t="shared" ca="1" si="440"/>
        <v>177121.06855093423</v>
      </c>
      <c r="Z78" s="330">
        <f t="shared" ca="1" si="440"/>
        <v>185992.12798426769</v>
      </c>
      <c r="AA78" s="330">
        <f t="shared" ca="1" si="440"/>
        <v>157422.56473945591</v>
      </c>
      <c r="AB78" s="330">
        <f t="shared" ca="1" si="440"/>
        <v>147880.30376903585</v>
      </c>
      <c r="AC78" s="330">
        <f t="shared" ca="1" si="440"/>
        <v>160013.47232414613</v>
      </c>
      <c r="AD78" s="330">
        <f t="shared" ca="1" si="440"/>
        <v>162717.52728194298</v>
      </c>
      <c r="AE78" s="330">
        <f t="shared" ca="1" si="440"/>
        <v>162560.31238772447</v>
      </c>
      <c r="AF78" s="330">
        <f t="shared" ca="1" si="440"/>
        <v>174045.1215859295</v>
      </c>
      <c r="AG78" s="330">
        <f t="shared" ca="1" si="440"/>
        <v>160970.25985947702</v>
      </c>
      <c r="AH78" s="330">
        <f t="shared" ca="1" si="440"/>
        <v>165725.51208210079</v>
      </c>
      <c r="AI78" s="330">
        <f t="shared" ca="1" si="440"/>
        <v>172295.82217411179</v>
      </c>
      <c r="AJ78" s="330">
        <f t="shared" ca="1" si="440"/>
        <v>172027.04080835771</v>
      </c>
      <c r="AK78" s="330">
        <f t="shared" ref="AK78:BP78" ca="1" si="441">(AK36/100)*$C36</f>
        <v>208469.22688088383</v>
      </c>
      <c r="AL78" s="330">
        <f t="shared" ca="1" si="441"/>
        <v>182513.03995471922</v>
      </c>
      <c r="AM78" s="330">
        <f t="shared" ca="1" si="441"/>
        <v>161389.58780129507</v>
      </c>
      <c r="AN78" s="330">
        <f t="shared" ca="1" si="441"/>
        <v>152000.34825103608</v>
      </c>
      <c r="AO78" s="330">
        <f t="shared" ca="1" si="441"/>
        <v>152963.06891665043</v>
      </c>
      <c r="AP78" s="330">
        <f t="shared" ca="1" si="441"/>
        <v>154788.42073654715</v>
      </c>
      <c r="AQ78" s="330">
        <f t="shared" ca="1" si="441"/>
        <v>158582.6829888951</v>
      </c>
      <c r="AR78" s="330">
        <f t="shared" ca="1" si="441"/>
        <v>167140.51354775642</v>
      </c>
      <c r="AS78" s="330">
        <f t="shared" ca="1" si="441"/>
        <v>167415.49688238674</v>
      </c>
      <c r="AT78" s="330">
        <f t="shared" ca="1" si="441"/>
        <v>167352.78377393063</v>
      </c>
      <c r="AU78" s="330">
        <f t="shared" ca="1" si="441"/>
        <v>166381.56749767397</v>
      </c>
      <c r="AV78" s="330">
        <f t="shared" ca="1" si="441"/>
        <v>174167.64399606315</v>
      </c>
      <c r="AW78" s="330">
        <f t="shared" ca="1" si="441"/>
        <v>177128.24661514739</v>
      </c>
      <c r="AX78" s="330">
        <f t="shared" ca="1" si="441"/>
        <v>185094.17011925546</v>
      </c>
      <c r="AY78" s="330">
        <f t="shared" ca="1" si="441"/>
        <v>175700.70416369074</v>
      </c>
      <c r="AZ78" s="330">
        <f t="shared" ca="1" si="441"/>
        <v>161532.17200552218</v>
      </c>
      <c r="BA78" s="330">
        <f t="shared" ca="1" si="441"/>
        <v>168774.76904889059</v>
      </c>
      <c r="BB78" s="330">
        <f t="shared" ca="1" si="441"/>
        <v>166814.80965625515</v>
      </c>
      <c r="BC78" s="330">
        <f t="shared" ca="1" si="441"/>
        <v>175664.54117347559</v>
      </c>
      <c r="BD78" s="330">
        <f t="shared" ca="1" si="441"/>
        <v>166062.02840582546</v>
      </c>
      <c r="BE78" s="330">
        <f t="shared" ca="1" si="441"/>
        <v>175557.2865420896</v>
      </c>
      <c r="BF78" s="330">
        <f t="shared" ca="1" si="441"/>
        <v>180685.49122416627</v>
      </c>
      <c r="BG78" s="330">
        <f t="shared" ca="1" si="441"/>
        <v>180083.54851516007</v>
      </c>
      <c r="BH78" s="330">
        <f t="shared" ca="1" si="441"/>
        <v>185475.08937695826</v>
      </c>
      <c r="BI78" s="330">
        <f t="shared" ca="1" si="441"/>
        <v>185959.54713174663</v>
      </c>
      <c r="BJ78" s="330">
        <f t="shared" ca="1" si="441"/>
        <v>188832.96793581045</v>
      </c>
      <c r="BK78" s="330">
        <f t="shared" ca="1" si="441"/>
        <v>175880.42193429626</v>
      </c>
      <c r="BL78" s="330">
        <f t="shared" ca="1" si="441"/>
        <v>161040.09887309716</v>
      </c>
      <c r="BM78" s="330">
        <f t="shared" ca="1" si="441"/>
        <v>167932.5541341436</v>
      </c>
      <c r="BN78" s="330">
        <f t="shared" ca="1" si="441"/>
        <v>167772.11704076891</v>
      </c>
      <c r="BO78" s="330">
        <f t="shared" ca="1" si="441"/>
        <v>177238.99864294197</v>
      </c>
      <c r="BP78" s="330">
        <f t="shared" ca="1" si="441"/>
        <v>177110.80811842004</v>
      </c>
      <c r="BQ78" s="330">
        <f t="shared" ref="BQ78:CV78" ca="1" si="442">(BQ36/100)*$C36</f>
        <v>176833.21818487113</v>
      </c>
      <c r="BR78" s="330">
        <f t="shared" ca="1" si="442"/>
        <v>183205.61766764495</v>
      </c>
      <c r="BS78" s="330">
        <f t="shared" ca="1" si="442"/>
        <v>185654.03499891187</v>
      </c>
      <c r="BT78" s="330">
        <f t="shared" ca="1" si="442"/>
        <v>192531.99741874204</v>
      </c>
      <c r="BU78" s="330">
        <f t="shared" ca="1" si="442"/>
        <v>187049.03723772021</v>
      </c>
      <c r="BV78" s="330">
        <f t="shared" ca="1" si="442"/>
        <v>188206.61895638338</v>
      </c>
      <c r="BW78" s="330">
        <f t="shared" ca="1" si="442"/>
        <v>181533.21395524277</v>
      </c>
      <c r="BX78" s="330">
        <f t="shared" ca="1" si="442"/>
        <v>158300.20364403049</v>
      </c>
      <c r="BY78" s="330">
        <f t="shared" ca="1" si="442"/>
        <v>170771.60849939709</v>
      </c>
      <c r="BZ78" s="330">
        <f t="shared" ca="1" si="442"/>
        <v>171074.76169489024</v>
      </c>
      <c r="CA78" s="330">
        <f t="shared" ca="1" si="442"/>
        <v>175581.86450668049</v>
      </c>
      <c r="CB78" s="330">
        <f t="shared" ca="1" si="442"/>
        <v>164464.51127876516</v>
      </c>
      <c r="CC78" s="330">
        <f t="shared" ca="1" si="442"/>
        <v>167734.1472077654</v>
      </c>
      <c r="CD78" s="330">
        <f t="shared" ca="1" si="442"/>
        <v>181215.50353692583</v>
      </c>
      <c r="CE78" s="330">
        <f t="shared" ca="1" si="442"/>
        <v>181134.26839809868</v>
      </c>
      <c r="CF78" s="330">
        <f t="shared" ca="1" si="442"/>
        <v>177273.19174254694</v>
      </c>
      <c r="CG78" s="330">
        <f t="shared" ca="1" si="442"/>
        <v>173251.90463964877</v>
      </c>
      <c r="CH78" s="330">
        <f t="shared" ca="1" si="442"/>
        <v>187187.62908640018</v>
      </c>
      <c r="CI78" s="330">
        <f t="shared" ca="1" si="442"/>
        <v>170241.15198674993</v>
      </c>
      <c r="CJ78" s="330">
        <f t="shared" ca="1" si="442"/>
        <v>152529.70902534254</v>
      </c>
      <c r="CK78" s="330">
        <f t="shared" ca="1" si="442"/>
        <v>165524.2222249952</v>
      </c>
      <c r="CL78" s="330">
        <f t="shared" ca="1" si="442"/>
        <v>164904.45150223945</v>
      </c>
      <c r="CM78" s="330">
        <f t="shared" ca="1" si="442"/>
        <v>177759.92697667461</v>
      </c>
      <c r="CN78" s="330">
        <f t="shared" ca="1" si="442"/>
        <v>138831.40830235762</v>
      </c>
      <c r="CO78" s="330">
        <f t="shared" ca="1" si="442"/>
        <v>137393.25599717905</v>
      </c>
      <c r="CP78" s="330">
        <f t="shared" ca="1" si="442"/>
        <v>162654.60552996723</v>
      </c>
      <c r="CQ78" s="330">
        <f t="shared" ca="1" si="442"/>
        <v>186533.13944361077</v>
      </c>
      <c r="CR78" s="330">
        <f t="shared" ca="1" si="442"/>
        <v>180843.65020394328</v>
      </c>
      <c r="CS78" s="330">
        <f t="shared" ca="1" si="442"/>
        <v>199335.90471674554</v>
      </c>
      <c r="CT78" s="330">
        <f t="shared" ca="1" si="442"/>
        <v>201265.17395161456</v>
      </c>
      <c r="CU78" s="330">
        <f t="shared" ca="1" si="442"/>
        <v>194118.54771692792</v>
      </c>
      <c r="CV78" s="330">
        <f t="shared" ca="1" si="442"/>
        <v>184086.30115347117</v>
      </c>
      <c r="CW78" s="330">
        <f t="shared" ref="CW78:EE78" ca="1" si="443">(CW36/100)*$C36</f>
        <v>186172.87223651493</v>
      </c>
      <c r="CX78" s="330">
        <f t="shared" ca="1" si="443"/>
        <v>185823.2601491173</v>
      </c>
      <c r="CY78" s="330">
        <f t="shared" ca="1" si="443"/>
        <v>208331.99346588622</v>
      </c>
      <c r="CZ78" s="330">
        <f t="shared" ca="1" si="443"/>
        <v>208562.61418615625</v>
      </c>
      <c r="DA78" s="330">
        <f t="shared" ca="1" si="443"/>
        <v>199071.77723058793</v>
      </c>
      <c r="DB78" s="330">
        <f t="shared" ca="1" si="443"/>
        <v>206252.4655847071</v>
      </c>
      <c r="DC78" s="330">
        <f t="shared" ca="1" si="443"/>
        <v>210887.50853522107</v>
      </c>
      <c r="DD78" s="330">
        <f t="shared" ca="1" si="443"/>
        <v>202540.56879009731</v>
      </c>
      <c r="DE78" s="330">
        <f t="shared" ca="1" si="443"/>
        <v>202455.01920960716</v>
      </c>
      <c r="DF78" s="330">
        <f t="shared" ca="1" si="443"/>
        <v>206482.25746530219</v>
      </c>
      <c r="DG78" s="330">
        <f t="shared" ca="1" si="443"/>
        <v>202054.61113484547</v>
      </c>
      <c r="DH78" s="330">
        <f t="shared" ca="1" si="443"/>
        <v>188110.49348688035</v>
      </c>
      <c r="DI78" s="330">
        <f t="shared" ca="1" si="443"/>
        <v>205586.18179390952</v>
      </c>
      <c r="DJ78" s="330">
        <f t="shared" ca="1" si="443"/>
        <v>198887.4505518277</v>
      </c>
      <c r="DK78" s="330">
        <f t="shared" ca="1" si="443"/>
        <v>211092.55022228474</v>
      </c>
      <c r="DL78" s="330">
        <f t="shared" ca="1" si="443"/>
        <v>203761.76923574196</v>
      </c>
      <c r="DM78" s="330">
        <f t="shared" ca="1" si="443"/>
        <v>213528.63653712225</v>
      </c>
      <c r="DN78" s="330">
        <f t="shared" ca="1" si="443"/>
        <v>212648.81973803468</v>
      </c>
      <c r="DO78" s="330">
        <f t="shared" ca="1" si="443"/>
        <v>207849.38175484427</v>
      </c>
      <c r="DP78" s="330">
        <f t="shared" ca="1" si="443"/>
        <v>208072.21762973152</v>
      </c>
      <c r="DQ78" s="330">
        <f t="shared" ca="1" si="443"/>
        <v>210403.08136362085</v>
      </c>
      <c r="DR78" s="330">
        <f t="shared" ca="1" si="443"/>
        <v>216025.97854472956</v>
      </c>
      <c r="DS78" s="330">
        <f t="shared" ca="1" si="443"/>
        <v>208161.89145597976</v>
      </c>
      <c r="DT78" s="330">
        <f t="shared" ca="1" si="443"/>
        <v>193400.69110953357</v>
      </c>
      <c r="DU78" s="330">
        <f t="shared" ca="1" si="443"/>
        <v>207586.26595001228</v>
      </c>
      <c r="DV78" s="330">
        <f t="shared" ca="1" si="443"/>
        <v>205106.36541466348</v>
      </c>
      <c r="DW78" s="330">
        <f t="shared" ca="1" si="443"/>
        <v>223891.15337509112</v>
      </c>
      <c r="DX78" s="330">
        <f t="shared" ca="1" si="443"/>
        <v>208381.46135984099</v>
      </c>
      <c r="DY78" s="330">
        <f t="shared" ca="1" si="443"/>
        <v>214485.23179283692</v>
      </c>
      <c r="DZ78" s="330">
        <f t="shared" ca="1" si="443"/>
        <v>212369.28020139356</v>
      </c>
      <c r="EA78" s="330">
        <f t="shared" ca="1" si="443"/>
        <v>217988.53873650727</v>
      </c>
      <c r="EB78" s="330">
        <f t="shared" ca="1" si="443"/>
        <v>213719.02501221499</v>
      </c>
      <c r="EC78" s="330">
        <f t="shared" ca="1" si="443"/>
        <v>210217.43220993431</v>
      </c>
      <c r="ED78" s="330">
        <f t="shared" ca="1" si="443"/>
        <v>224267.30424320381</v>
      </c>
      <c r="EE78" s="330">
        <f t="shared" ca="1" si="443"/>
        <v>211956.138639376</v>
      </c>
      <c r="EF78" s="330">
        <f t="shared" ref="EF78:EQ78" ca="1" si="444">(EF36/100)*$C36</f>
        <v>193753.47730640174</v>
      </c>
      <c r="EG78" s="330">
        <f t="shared" ca="1" si="444"/>
        <v>203475.86361464803</v>
      </c>
      <c r="EH78" s="330">
        <f t="shared" ca="1" si="444"/>
        <v>198937.01044469207</v>
      </c>
      <c r="EI78" s="330">
        <f t="shared" ca="1" si="444"/>
        <v>205227.59396312488</v>
      </c>
      <c r="EJ78" s="330">
        <f t="shared" ca="1" si="444"/>
        <v>215296.41132871874</v>
      </c>
      <c r="EK78" s="330">
        <f t="shared" ca="1" si="444"/>
        <v>210413.23798083531</v>
      </c>
      <c r="EL78" s="330">
        <f t="shared" ca="1" si="444"/>
        <v>209950.29889962735</v>
      </c>
      <c r="EM78" s="330">
        <f t="shared" ca="1" si="444"/>
        <v>229123.58623823427</v>
      </c>
      <c r="EN78" s="330">
        <f t="shared" ca="1" si="444"/>
        <v>218171.22895437197</v>
      </c>
      <c r="EO78" s="330">
        <f t="shared" ca="1" si="444"/>
        <v>215299.71684203428</v>
      </c>
      <c r="EP78" s="330">
        <f t="shared" ca="1" si="444"/>
        <v>232370.75876722846</v>
      </c>
      <c r="EQ78" s="330">
        <f t="shared" ca="1" si="444"/>
        <v>209568.79619149881</v>
      </c>
      <c r="ER78" s="330">
        <f t="shared" ref="ER78:FB78" ca="1" si="445">(ER36/100)*$C36</f>
        <v>199588.35503708554</v>
      </c>
      <c r="ES78" s="330">
        <f t="shared" ca="1" si="445"/>
        <v>209667.23466220731</v>
      </c>
      <c r="ET78" s="330">
        <f t="shared" ca="1" si="445"/>
        <v>215436.74247764697</v>
      </c>
      <c r="EU78" s="330">
        <f t="shared" ca="1" si="445"/>
        <v>223120.6006393962</v>
      </c>
      <c r="EV78" s="330">
        <f t="shared" ca="1" si="445"/>
        <v>215223.27415496562</v>
      </c>
      <c r="EW78" s="330">
        <f t="shared" ca="1" si="445"/>
        <v>208452.91203737026</v>
      </c>
      <c r="EX78" s="330">
        <f t="shared" ca="1" si="445"/>
        <v>219716.30890954583</v>
      </c>
      <c r="EY78" s="330">
        <f t="shared" ca="1" si="445"/>
        <v>223394.29978126776</v>
      </c>
      <c r="EZ78" s="330">
        <f t="shared" ca="1" si="445"/>
        <v>206879.95143032121</v>
      </c>
      <c r="FA78" s="330">
        <f t="shared" ca="1" si="445"/>
        <v>206849.46756747845</v>
      </c>
      <c r="FB78" s="330">
        <f t="shared" ca="1" si="445"/>
        <v>228889.36937389334</v>
      </c>
      <c r="FC78" s="330">
        <f t="shared" ref="FC78:FD78" ca="1" si="446">(FC36/100)*$C36</f>
        <v>213259.99845465401</v>
      </c>
      <c r="FD78" s="330">
        <f t="shared" ca="1" si="446"/>
        <v>196426.15467138059</v>
      </c>
      <c r="FE78" s="330">
        <f t="shared" ref="FE78:FG78" ca="1" si="447">(FE36/100)*$C36</f>
        <v>0</v>
      </c>
      <c r="FF78" s="330">
        <f t="shared" ca="1" si="447"/>
        <v>0</v>
      </c>
      <c r="FG78" s="330">
        <f t="shared" ca="1" si="447"/>
        <v>0</v>
      </c>
      <c r="FH78" s="330">
        <f t="shared" ref="FH78:FP78" ca="1" si="448">(FH36/100)*$C36</f>
        <v>0</v>
      </c>
      <c r="FI78" s="330">
        <f t="shared" ca="1" si="448"/>
        <v>0</v>
      </c>
      <c r="FJ78" s="330">
        <f t="shared" ca="1" si="448"/>
        <v>0</v>
      </c>
      <c r="FK78" s="330">
        <f t="shared" ca="1" si="448"/>
        <v>0</v>
      </c>
      <c r="FL78" s="330">
        <f t="shared" ca="1" si="448"/>
        <v>0</v>
      </c>
      <c r="FM78" s="330">
        <f t="shared" ca="1" si="448"/>
        <v>0</v>
      </c>
      <c r="FN78" s="330">
        <f t="shared" ca="1" si="448"/>
        <v>0</v>
      </c>
      <c r="FO78" s="330">
        <f t="shared" ca="1" si="448"/>
        <v>0</v>
      </c>
      <c r="FP78" s="330">
        <f t="shared" ca="1" si="448"/>
        <v>0</v>
      </c>
    </row>
    <row r="79" spans="2:172" x14ac:dyDescent="0.2">
      <c r="B79" s="325" t="s">
        <v>31</v>
      </c>
      <c r="C79" s="330">
        <f>Ponderadores!B36</f>
        <v>1168500.7560000001</v>
      </c>
      <c r="D79" s="330"/>
      <c r="E79" s="330">
        <f t="shared" ref="E79:AJ79" ca="1" si="449">(E37/100)*$C37</f>
        <v>781782.82943867706</v>
      </c>
      <c r="F79" s="330">
        <f t="shared" ca="1" si="449"/>
        <v>796728.14694209129</v>
      </c>
      <c r="G79" s="330">
        <f t="shared" ca="1" si="449"/>
        <v>806626.40553829074</v>
      </c>
      <c r="H79" s="330">
        <f t="shared" ca="1" si="449"/>
        <v>853177.30624336563</v>
      </c>
      <c r="I79" s="330">
        <f t="shared" ca="1" si="449"/>
        <v>847249.34329471656</v>
      </c>
      <c r="J79" s="330">
        <f t="shared" ca="1" si="449"/>
        <v>871499.67181056831</v>
      </c>
      <c r="K79" s="330">
        <f t="shared" ca="1" si="449"/>
        <v>858349.74999075732</v>
      </c>
      <c r="L79" s="330">
        <f t="shared" ca="1" si="449"/>
        <v>882509.72204145242</v>
      </c>
      <c r="M79" s="330">
        <f t="shared" ca="1" si="449"/>
        <v>862527.48747071356</v>
      </c>
      <c r="N79" s="330">
        <f t="shared" ca="1" si="449"/>
        <v>977036.320959631</v>
      </c>
      <c r="O79" s="330">
        <f t="shared" ca="1" si="449"/>
        <v>875402.92522969842</v>
      </c>
      <c r="P79" s="330">
        <f t="shared" ca="1" si="449"/>
        <v>672001.99904058513</v>
      </c>
      <c r="Q79" s="330">
        <f t="shared" ca="1" si="449"/>
        <v>850178.96424887516</v>
      </c>
      <c r="R79" s="330">
        <f t="shared" ca="1" si="449"/>
        <v>847992.42491082812</v>
      </c>
      <c r="S79" s="330">
        <f t="shared" ca="1" si="449"/>
        <v>929673.29468643409</v>
      </c>
      <c r="T79" s="330">
        <f t="shared" ca="1" si="449"/>
        <v>900635.33330482384</v>
      </c>
      <c r="U79" s="330">
        <f t="shared" ca="1" si="449"/>
        <v>955246.655374191</v>
      </c>
      <c r="V79" s="330">
        <f t="shared" ca="1" si="449"/>
        <v>971085.71235999686</v>
      </c>
      <c r="W79" s="330">
        <f t="shared" ca="1" si="449"/>
        <v>947431.91285730188</v>
      </c>
      <c r="X79" s="330">
        <f t="shared" ca="1" si="449"/>
        <v>927685.64989105647</v>
      </c>
      <c r="Y79" s="330">
        <f t="shared" ca="1" si="449"/>
        <v>930295.02429266903</v>
      </c>
      <c r="Z79" s="330">
        <f t="shared" ca="1" si="449"/>
        <v>1099205.4064821138</v>
      </c>
      <c r="AA79" s="330">
        <f t="shared" ca="1" si="449"/>
        <v>949397.21967261762</v>
      </c>
      <c r="AB79" s="330">
        <f t="shared" ca="1" si="449"/>
        <v>785275.70991907187</v>
      </c>
      <c r="AC79" s="330">
        <f t="shared" ca="1" si="449"/>
        <v>906338.43987103237</v>
      </c>
      <c r="AD79" s="330">
        <f t="shared" ca="1" si="449"/>
        <v>943797.3427983321</v>
      </c>
      <c r="AE79" s="330">
        <f t="shared" ca="1" si="449"/>
        <v>1021046.8045497395</v>
      </c>
      <c r="AF79" s="330">
        <f t="shared" ca="1" si="449"/>
        <v>1014453.2829442152</v>
      </c>
      <c r="AG79" s="330">
        <f t="shared" ca="1" si="449"/>
        <v>983039.76339806849</v>
      </c>
      <c r="AH79" s="330">
        <f t="shared" ca="1" si="449"/>
        <v>1057055.2220339961</v>
      </c>
      <c r="AI79" s="330">
        <f t="shared" ca="1" si="449"/>
        <v>960094.68755676236</v>
      </c>
      <c r="AJ79" s="330">
        <f t="shared" ca="1" si="449"/>
        <v>1011761.0088883906</v>
      </c>
      <c r="AK79" s="330">
        <f t="shared" ref="AK79:BP79" ca="1" si="450">(AK37/100)*$C37</f>
        <v>1021358.1853715545</v>
      </c>
      <c r="AL79" s="330">
        <f t="shared" ca="1" si="450"/>
        <v>1127082.3177232775</v>
      </c>
      <c r="AM79" s="330">
        <f t="shared" ca="1" si="450"/>
        <v>1014438.8522309707</v>
      </c>
      <c r="AN79" s="330">
        <f t="shared" ca="1" si="450"/>
        <v>883543.4846322122</v>
      </c>
      <c r="AO79" s="330">
        <f t="shared" ca="1" si="450"/>
        <v>944359.50129421451</v>
      </c>
      <c r="AP79" s="330">
        <f t="shared" ca="1" si="450"/>
        <v>957029.43776051572</v>
      </c>
      <c r="AQ79" s="330">
        <f t="shared" ca="1" si="450"/>
        <v>967435.10954753938</v>
      </c>
      <c r="AR79" s="330">
        <f t="shared" ca="1" si="450"/>
        <v>1011343.0698640256</v>
      </c>
      <c r="AS79" s="330">
        <f t="shared" ca="1" si="450"/>
        <v>966007.19431006105</v>
      </c>
      <c r="AT79" s="330">
        <f t="shared" ca="1" si="450"/>
        <v>1060850.8836018185</v>
      </c>
      <c r="AU79" s="330">
        <f t="shared" ca="1" si="450"/>
        <v>968100.05593923072</v>
      </c>
      <c r="AV79" s="330">
        <f t="shared" ca="1" si="450"/>
        <v>1098389.3564060489</v>
      </c>
      <c r="AW79" s="330">
        <f t="shared" ca="1" si="450"/>
        <v>1046996.6031182916</v>
      </c>
      <c r="AX79" s="330">
        <f t="shared" ca="1" si="450"/>
        <v>1115469.3148332906</v>
      </c>
      <c r="AY79" s="330">
        <f t="shared" ca="1" si="450"/>
        <v>1065470.8273779352</v>
      </c>
      <c r="AZ79" s="330">
        <f t="shared" ca="1" si="450"/>
        <v>903362.89794723841</v>
      </c>
      <c r="BA79" s="330">
        <f t="shared" ca="1" si="450"/>
        <v>1000953.8617759056</v>
      </c>
      <c r="BB79" s="330">
        <f t="shared" ca="1" si="450"/>
        <v>1029947.8883937809</v>
      </c>
      <c r="BC79" s="330">
        <f t="shared" ca="1" si="450"/>
        <v>1199255.9280018993</v>
      </c>
      <c r="BD79" s="330">
        <f t="shared" ca="1" si="450"/>
        <v>1038391.3684050496</v>
      </c>
      <c r="BE79" s="330">
        <f t="shared" ca="1" si="450"/>
        <v>1125051.2397255867</v>
      </c>
      <c r="BF79" s="330">
        <f t="shared" ca="1" si="450"/>
        <v>1151570.6902778677</v>
      </c>
      <c r="BG79" s="330">
        <f t="shared" ca="1" si="450"/>
        <v>1071591.8975338999</v>
      </c>
      <c r="BH79" s="330">
        <f t="shared" ca="1" si="450"/>
        <v>1229261.8499948883</v>
      </c>
      <c r="BI79" s="330">
        <f t="shared" ca="1" si="450"/>
        <v>1120627.3764209815</v>
      </c>
      <c r="BJ79" s="330">
        <f t="shared" ca="1" si="450"/>
        <v>1253035.7554638258</v>
      </c>
      <c r="BK79" s="330">
        <f t="shared" ca="1" si="450"/>
        <v>1180811.1389680519</v>
      </c>
      <c r="BL79" s="330">
        <f t="shared" ca="1" si="450"/>
        <v>929932.31703775469</v>
      </c>
      <c r="BM79" s="330">
        <f t="shared" ca="1" si="450"/>
        <v>1060490.2731046607</v>
      </c>
      <c r="BN79" s="330">
        <f t="shared" ca="1" si="450"/>
        <v>1111687.6019370959</v>
      </c>
      <c r="BO79" s="330">
        <f t="shared" ca="1" si="450"/>
        <v>1165183.680594838</v>
      </c>
      <c r="BP79" s="330">
        <f t="shared" ca="1" si="450"/>
        <v>1060292.925819414</v>
      </c>
      <c r="BQ79" s="330">
        <f t="shared" ref="BQ79:CV79" ca="1" si="451">(BQ37/100)*$C37</f>
        <v>1205248.6771861087</v>
      </c>
      <c r="BR79" s="330">
        <f t="shared" ca="1" si="451"/>
        <v>1212330.6794833355</v>
      </c>
      <c r="BS79" s="330">
        <f t="shared" ca="1" si="451"/>
        <v>1164482.6766056493</v>
      </c>
      <c r="BT79" s="330">
        <f t="shared" ca="1" si="451"/>
        <v>1297161.9517973673</v>
      </c>
      <c r="BU79" s="330">
        <f t="shared" ca="1" si="451"/>
        <v>1197165.9291131126</v>
      </c>
      <c r="BV79" s="330">
        <f t="shared" ca="1" si="451"/>
        <v>1312621.4906187034</v>
      </c>
      <c r="BW79" s="330">
        <f t="shared" ca="1" si="451"/>
        <v>1251154.7001949975</v>
      </c>
      <c r="BX79" s="330">
        <f t="shared" ca="1" si="451"/>
        <v>984188.48554354953</v>
      </c>
      <c r="BY79" s="330">
        <f t="shared" ca="1" si="451"/>
        <v>1156147.2910073469</v>
      </c>
      <c r="BZ79" s="330">
        <f t="shared" ca="1" si="451"/>
        <v>1137385.9840239023</v>
      </c>
      <c r="CA79" s="330">
        <f t="shared" ca="1" si="451"/>
        <v>1240581.021198675</v>
      </c>
      <c r="CB79" s="330">
        <f t="shared" ca="1" si="451"/>
        <v>1165707.5742700794</v>
      </c>
      <c r="CC79" s="330">
        <f t="shared" ca="1" si="451"/>
        <v>1257838.2153129845</v>
      </c>
      <c r="CD79" s="330">
        <f t="shared" ca="1" si="451"/>
        <v>1237730.2638550515</v>
      </c>
      <c r="CE79" s="330">
        <f t="shared" ca="1" si="451"/>
        <v>1207993.935968071</v>
      </c>
      <c r="CF79" s="330">
        <f t="shared" ca="1" si="451"/>
        <v>1254728.3628438131</v>
      </c>
      <c r="CG79" s="330">
        <f t="shared" ca="1" si="451"/>
        <v>1206986.6691646716</v>
      </c>
      <c r="CH79" s="330">
        <f t="shared" ca="1" si="451"/>
        <v>1215184.4898857344</v>
      </c>
      <c r="CI79" s="330">
        <f t="shared" ca="1" si="451"/>
        <v>1152509.6160876267</v>
      </c>
      <c r="CJ79" s="330">
        <f t="shared" ca="1" si="451"/>
        <v>885635.64838365326</v>
      </c>
      <c r="CK79" s="330">
        <f t="shared" ca="1" si="451"/>
        <v>1142400.8165414517</v>
      </c>
      <c r="CL79" s="330">
        <f t="shared" ca="1" si="451"/>
        <v>1153490.5191617785</v>
      </c>
      <c r="CM79" s="330">
        <f t="shared" ca="1" si="451"/>
        <v>1035749.2894141851</v>
      </c>
      <c r="CN79" s="330">
        <f t="shared" ca="1" si="451"/>
        <v>191193.30894690574</v>
      </c>
      <c r="CO79" s="330">
        <f t="shared" ca="1" si="451"/>
        <v>280412.90231660835</v>
      </c>
      <c r="CP79" s="330">
        <f t="shared" ca="1" si="451"/>
        <v>940235.56368068093</v>
      </c>
      <c r="CQ79" s="330">
        <f t="shared" ca="1" si="451"/>
        <v>1078356.5544474481</v>
      </c>
      <c r="CR79" s="330">
        <f t="shared" ca="1" si="451"/>
        <v>1095464.4754717015</v>
      </c>
      <c r="CS79" s="330">
        <f t="shared" ca="1" si="451"/>
        <v>1162993.0595142175</v>
      </c>
      <c r="CT79" s="330">
        <f t="shared" ca="1" si="451"/>
        <v>1247152.7654100384</v>
      </c>
      <c r="CU79" s="330">
        <f t="shared" ca="1" si="451"/>
        <v>1136027.7437311795</v>
      </c>
      <c r="CV79" s="330">
        <f t="shared" ca="1" si="451"/>
        <v>986673.14936497633</v>
      </c>
      <c r="CW79" s="330">
        <f t="shared" ref="CW79:EE79" ca="1" si="452">(CW37/100)*$C37</f>
        <v>1047016.2080300046</v>
      </c>
      <c r="CX79" s="330">
        <f t="shared" ca="1" si="452"/>
        <v>960763.86241616157</v>
      </c>
      <c r="CY79" s="330">
        <f t="shared" ca="1" si="452"/>
        <v>1230472.5672424412</v>
      </c>
      <c r="CZ79" s="330">
        <f t="shared" ca="1" si="452"/>
        <v>1091123.3267623379</v>
      </c>
      <c r="DA79" s="330">
        <f t="shared" ca="1" si="452"/>
        <v>1038037.5909520995</v>
      </c>
      <c r="DB79" s="330">
        <f t="shared" ca="1" si="452"/>
        <v>1100047.2285154089</v>
      </c>
      <c r="DC79" s="330">
        <f t="shared" ca="1" si="452"/>
        <v>1014419.3666687564</v>
      </c>
      <c r="DD79" s="330">
        <f t="shared" ca="1" si="452"/>
        <v>1042504.1423236134</v>
      </c>
      <c r="DE79" s="330">
        <f t="shared" ca="1" si="452"/>
        <v>953127.79859363043</v>
      </c>
      <c r="DF79" s="330">
        <f t="shared" ca="1" si="452"/>
        <v>1043643.4860084112</v>
      </c>
      <c r="DG79" s="330">
        <f t="shared" ca="1" si="452"/>
        <v>1009209.6015213585</v>
      </c>
      <c r="DH79" s="330">
        <f t="shared" ca="1" si="452"/>
        <v>991892.83296646958</v>
      </c>
      <c r="DI79" s="330">
        <f t="shared" ca="1" si="452"/>
        <v>1068106.1090596819</v>
      </c>
      <c r="DJ79" s="330">
        <f t="shared" ca="1" si="452"/>
        <v>1047081.622056618</v>
      </c>
      <c r="DK79" s="330">
        <f t="shared" ca="1" si="452"/>
        <v>1246541.9104292134</v>
      </c>
      <c r="DL79" s="330">
        <f t="shared" ca="1" si="452"/>
        <v>1078828.7608133222</v>
      </c>
      <c r="DM79" s="330">
        <f t="shared" ca="1" si="452"/>
        <v>1118347.7218821414</v>
      </c>
      <c r="DN79" s="330">
        <f t="shared" ca="1" si="452"/>
        <v>1172836.9898058868</v>
      </c>
      <c r="DO79" s="330">
        <f t="shared" ca="1" si="452"/>
        <v>1110655.4827351472</v>
      </c>
      <c r="DP79" s="330">
        <f t="shared" ca="1" si="452"/>
        <v>1301769.9658024076</v>
      </c>
      <c r="DQ79" s="330">
        <f t="shared" ca="1" si="452"/>
        <v>1209192.1217940245</v>
      </c>
      <c r="DR79" s="330">
        <f t="shared" ca="1" si="452"/>
        <v>1222125.4134369881</v>
      </c>
      <c r="DS79" s="330">
        <f t="shared" ca="1" si="452"/>
        <v>1193516.3896819146</v>
      </c>
      <c r="DT79" s="330">
        <f t="shared" ca="1" si="452"/>
        <v>1098926.2845027356</v>
      </c>
      <c r="DU79" s="330">
        <f t="shared" ca="1" si="452"/>
        <v>1161822.57390661</v>
      </c>
      <c r="DV79" s="330">
        <f t="shared" ca="1" si="452"/>
        <v>1171094.8872893862</v>
      </c>
      <c r="DW79" s="330">
        <f t="shared" ca="1" si="452"/>
        <v>1343870.5500728055</v>
      </c>
      <c r="DX79" s="330">
        <f t="shared" ca="1" si="452"/>
        <v>1218249.7206985177</v>
      </c>
      <c r="DY79" s="330">
        <f t="shared" ca="1" si="452"/>
        <v>1316964.5736910941</v>
      </c>
      <c r="DZ79" s="330">
        <f t="shared" ca="1" si="452"/>
        <v>1315757.2370809868</v>
      </c>
      <c r="EA79" s="330">
        <f t="shared" ca="1" si="452"/>
        <v>1236274.066451964</v>
      </c>
      <c r="EB79" s="330">
        <f t="shared" ca="1" si="452"/>
        <v>1321546.365975952</v>
      </c>
      <c r="EC79" s="330">
        <f t="shared" ca="1" si="452"/>
        <v>1316518.4564299141</v>
      </c>
      <c r="ED79" s="330">
        <f t="shared" ca="1" si="452"/>
        <v>1377954.8631335588</v>
      </c>
      <c r="EE79" s="330">
        <f t="shared" ca="1" si="452"/>
        <v>1275447.5765179379</v>
      </c>
      <c r="EF79" s="330">
        <f t="shared" ref="EF79:EQ79" ca="1" si="453">(EF37/100)*$C37</f>
        <v>1013265.7167522681</v>
      </c>
      <c r="EG79" s="330">
        <f t="shared" ca="1" si="453"/>
        <v>1163691.8973554007</v>
      </c>
      <c r="EH79" s="330">
        <f t="shared" ca="1" si="453"/>
        <v>1232874.9029315554</v>
      </c>
      <c r="EI79" s="330">
        <f t="shared" ca="1" si="453"/>
        <v>1204391.3081988408</v>
      </c>
      <c r="EJ79" s="330">
        <f t="shared" ca="1" si="453"/>
        <v>1290823.0958757324</v>
      </c>
      <c r="EK79" s="330">
        <f t="shared" ca="1" si="453"/>
        <v>1275852.5477592868</v>
      </c>
      <c r="EL79" s="330">
        <f t="shared" ca="1" si="453"/>
        <v>1324410.8549632211</v>
      </c>
      <c r="EM79" s="330">
        <f t="shared" ca="1" si="453"/>
        <v>1253394.6550608724</v>
      </c>
      <c r="EN79" s="330">
        <f t="shared" ca="1" si="453"/>
        <v>1338984.8583050759</v>
      </c>
      <c r="EO79" s="330">
        <f t="shared" ca="1" si="453"/>
        <v>1322563.3014979595</v>
      </c>
      <c r="EP79" s="330">
        <f t="shared" ca="1" si="453"/>
        <v>1352334.4802097757</v>
      </c>
      <c r="EQ79" s="330">
        <f t="shared" ca="1" si="453"/>
        <v>1282870.7295576159</v>
      </c>
      <c r="ER79" s="330">
        <f t="shared" ref="ER79:FB79" ca="1" si="454">(ER37/100)*$C37</f>
        <v>980072.87628360814</v>
      </c>
      <c r="ES79" s="330">
        <f t="shared" ca="1" si="454"/>
        <v>1141464.1192928292</v>
      </c>
      <c r="ET79" s="330">
        <f t="shared" ca="1" si="454"/>
        <v>1173909.0390168377</v>
      </c>
      <c r="EU79" s="330">
        <f t="shared" ca="1" si="454"/>
        <v>1262117.1912918021</v>
      </c>
      <c r="EV79" s="330">
        <f t="shared" ca="1" si="454"/>
        <v>1177765.6888877847</v>
      </c>
      <c r="EW79" s="330">
        <f t="shared" ca="1" si="454"/>
        <v>1265886.451238235</v>
      </c>
      <c r="EX79" s="330">
        <f t="shared" ca="1" si="454"/>
        <v>1281404.1017673991</v>
      </c>
      <c r="EY79" s="330">
        <f t="shared" ca="1" si="454"/>
        <v>1165380.6926524085</v>
      </c>
      <c r="EZ79" s="330">
        <f t="shared" ca="1" si="454"/>
        <v>1188341.7522309327</v>
      </c>
      <c r="FA79" s="330">
        <f t="shared" ca="1" si="454"/>
        <v>1189545.3350510572</v>
      </c>
      <c r="FB79" s="330">
        <f t="shared" ca="1" si="454"/>
        <v>1223050.8147397256</v>
      </c>
      <c r="FC79" s="330">
        <f t="shared" ref="FC79:FD79" ca="1" si="455">(FC37/100)*$C37</f>
        <v>1151277.3912726017</v>
      </c>
      <c r="FD79" s="330">
        <f t="shared" ca="1" si="455"/>
        <v>958503.61315769132</v>
      </c>
      <c r="FE79" s="330">
        <f t="shared" ref="FE79:FG79" ca="1" si="456">(FE37/100)*$C37</f>
        <v>0</v>
      </c>
      <c r="FF79" s="330">
        <f t="shared" ca="1" si="456"/>
        <v>0</v>
      </c>
      <c r="FG79" s="330">
        <f t="shared" ca="1" si="456"/>
        <v>0</v>
      </c>
      <c r="FH79" s="330">
        <f t="shared" ref="FH79:FP79" ca="1" si="457">(FH37/100)*$C37</f>
        <v>0</v>
      </c>
      <c r="FI79" s="330">
        <f t="shared" ca="1" si="457"/>
        <v>0</v>
      </c>
      <c r="FJ79" s="330">
        <f t="shared" ca="1" si="457"/>
        <v>0</v>
      </c>
      <c r="FK79" s="330">
        <f t="shared" ca="1" si="457"/>
        <v>0</v>
      </c>
      <c r="FL79" s="330">
        <f t="shared" ca="1" si="457"/>
        <v>0</v>
      </c>
      <c r="FM79" s="330">
        <f t="shared" ca="1" si="457"/>
        <v>0</v>
      </c>
      <c r="FN79" s="330">
        <f t="shared" ca="1" si="457"/>
        <v>0</v>
      </c>
      <c r="FO79" s="330">
        <f t="shared" ca="1" si="457"/>
        <v>0</v>
      </c>
      <c r="FP79" s="330">
        <f t="shared" ca="1" si="457"/>
        <v>0</v>
      </c>
    </row>
    <row r="80" spans="2:172" x14ac:dyDescent="0.2">
      <c r="B80" s="325" t="s">
        <v>32</v>
      </c>
      <c r="C80" s="330">
        <f>Ponderadores!B37</f>
        <v>55539.633000000002</v>
      </c>
      <c r="D80" s="330"/>
      <c r="E80" s="330">
        <f t="shared" ref="E80:AJ80" ca="1" si="458">(E38/100)*$C38</f>
        <v>48175.675468760957</v>
      </c>
      <c r="F80" s="330">
        <f t="shared" ca="1" si="458"/>
        <v>46506.588171671297</v>
      </c>
      <c r="G80" s="330">
        <f t="shared" ca="1" si="458"/>
        <v>46577.305130344961</v>
      </c>
      <c r="H80" s="330">
        <f t="shared" ca="1" si="458"/>
        <v>52266.863970985803</v>
      </c>
      <c r="I80" s="330">
        <f t="shared" ca="1" si="458"/>
        <v>53736.379857448366</v>
      </c>
      <c r="J80" s="330">
        <f t="shared" ca="1" si="458"/>
        <v>48884.022152093479</v>
      </c>
      <c r="K80" s="330">
        <f t="shared" ca="1" si="458"/>
        <v>49727.186661695006</v>
      </c>
      <c r="L80" s="330">
        <f t="shared" ca="1" si="458"/>
        <v>52162.801962998747</v>
      </c>
      <c r="M80" s="330">
        <f t="shared" ca="1" si="458"/>
        <v>56477.732359514594</v>
      </c>
      <c r="N80" s="330">
        <f t="shared" ca="1" si="458"/>
        <v>60134.977170149643</v>
      </c>
      <c r="O80" s="330">
        <f t="shared" ca="1" si="458"/>
        <v>58400.87061436761</v>
      </c>
      <c r="P80" s="330">
        <f t="shared" ca="1" si="458"/>
        <v>59616.068480130591</v>
      </c>
      <c r="Q80" s="330">
        <f t="shared" ca="1" si="458"/>
        <v>47108.681890860185</v>
      </c>
      <c r="R80" s="330">
        <f t="shared" ca="1" si="458"/>
        <v>46321.451438293065</v>
      </c>
      <c r="S80" s="330">
        <f t="shared" ca="1" si="458"/>
        <v>49963.877376045843</v>
      </c>
      <c r="T80" s="330">
        <f t="shared" ca="1" si="458"/>
        <v>48004.377135632676</v>
      </c>
      <c r="U80" s="330">
        <f t="shared" ca="1" si="458"/>
        <v>48604.530683545709</v>
      </c>
      <c r="V80" s="330">
        <f t="shared" ca="1" si="458"/>
        <v>46702.054125562019</v>
      </c>
      <c r="W80" s="330">
        <f t="shared" ca="1" si="458"/>
        <v>46564.286727733604</v>
      </c>
      <c r="X80" s="330">
        <f t="shared" ca="1" si="458"/>
        <v>49800.951406771041</v>
      </c>
      <c r="Y80" s="330">
        <f t="shared" ca="1" si="458"/>
        <v>55543.852279993473</v>
      </c>
      <c r="Z80" s="330">
        <f t="shared" ca="1" si="458"/>
        <v>54642.182387637302</v>
      </c>
      <c r="AA80" s="330">
        <f t="shared" ca="1" si="458"/>
        <v>56498.475202342561</v>
      </c>
      <c r="AB80" s="330">
        <f t="shared" ca="1" si="458"/>
        <v>72319.219345599588</v>
      </c>
      <c r="AC80" s="330">
        <f t="shared" ca="1" si="458"/>
        <v>49606.378037597948</v>
      </c>
      <c r="AD80" s="330">
        <f t="shared" ca="1" si="458"/>
        <v>50575.084291811334</v>
      </c>
      <c r="AE80" s="330">
        <f t="shared" ca="1" si="458"/>
        <v>56951.891987615709</v>
      </c>
      <c r="AF80" s="330">
        <f t="shared" ca="1" si="458"/>
        <v>54210.909984831735</v>
      </c>
      <c r="AG80" s="330">
        <f t="shared" ca="1" si="458"/>
        <v>54874.318629423753</v>
      </c>
      <c r="AH80" s="330">
        <f t="shared" ca="1" si="458"/>
        <v>55902.710224556176</v>
      </c>
      <c r="AI80" s="330">
        <f t="shared" ca="1" si="458"/>
        <v>52921.915650865143</v>
      </c>
      <c r="AJ80" s="330">
        <f t="shared" ca="1" si="458"/>
        <v>55811.613721234586</v>
      </c>
      <c r="AK80" s="330">
        <f t="shared" ref="AK80:BP80" ca="1" si="459">(AK38/100)*$C38</f>
        <v>57295.445892998679</v>
      </c>
      <c r="AL80" s="330">
        <f t="shared" ca="1" si="459"/>
        <v>60831.870881469265</v>
      </c>
      <c r="AM80" s="330">
        <f t="shared" ca="1" si="459"/>
        <v>62032.464261998684</v>
      </c>
      <c r="AN80" s="330">
        <f t="shared" ca="1" si="459"/>
        <v>54926.812435570704</v>
      </c>
      <c r="AO80" s="330">
        <f t="shared" ca="1" si="459"/>
        <v>49305.528967355196</v>
      </c>
      <c r="AP80" s="330">
        <f t="shared" ca="1" si="459"/>
        <v>51529.331874154857</v>
      </c>
      <c r="AQ80" s="330">
        <f t="shared" ca="1" si="459"/>
        <v>54728.516398642416</v>
      </c>
      <c r="AR80" s="330">
        <f t="shared" ca="1" si="459"/>
        <v>53837.284539658925</v>
      </c>
      <c r="AS80" s="330">
        <f t="shared" ca="1" si="459"/>
        <v>55962.287385933465</v>
      </c>
      <c r="AT80" s="330">
        <f t="shared" ca="1" si="459"/>
        <v>54489.349582716146</v>
      </c>
      <c r="AU80" s="330">
        <f t="shared" ca="1" si="459"/>
        <v>52563.043304375737</v>
      </c>
      <c r="AV80" s="330">
        <f t="shared" ca="1" si="459"/>
        <v>58103.430569686454</v>
      </c>
      <c r="AW80" s="330">
        <f t="shared" ca="1" si="459"/>
        <v>57856.226255182592</v>
      </c>
      <c r="AX80" s="330">
        <f t="shared" ca="1" si="459"/>
        <v>56753.539244444415</v>
      </c>
      <c r="AY80" s="330">
        <f t="shared" ca="1" si="459"/>
        <v>55929.22322398187</v>
      </c>
      <c r="AZ80" s="330">
        <f t="shared" ca="1" si="459"/>
        <v>58021.802653832878</v>
      </c>
      <c r="BA80" s="330">
        <f t="shared" ca="1" si="459"/>
        <v>54168.909562800167</v>
      </c>
      <c r="BB80" s="330">
        <f t="shared" ca="1" si="459"/>
        <v>49900.969982517832</v>
      </c>
      <c r="BC80" s="330">
        <f t="shared" ca="1" si="459"/>
        <v>52596.391908503341</v>
      </c>
      <c r="BD80" s="330">
        <f t="shared" ca="1" si="459"/>
        <v>50310.026261811989</v>
      </c>
      <c r="BE80" s="330">
        <f t="shared" ca="1" si="459"/>
        <v>53104.111985831914</v>
      </c>
      <c r="BF80" s="330">
        <f t="shared" ca="1" si="459"/>
        <v>50530.776059124</v>
      </c>
      <c r="BG80" s="330">
        <f t="shared" ca="1" si="459"/>
        <v>49914.957943834845</v>
      </c>
      <c r="BH80" s="330">
        <f t="shared" ca="1" si="459"/>
        <v>51285.899359487274</v>
      </c>
      <c r="BI80" s="330">
        <f t="shared" ca="1" si="459"/>
        <v>54842.928912706302</v>
      </c>
      <c r="BJ80" s="330">
        <f t="shared" ca="1" si="459"/>
        <v>58068.326423574188</v>
      </c>
      <c r="BK80" s="330">
        <f t="shared" ca="1" si="459"/>
        <v>55411.987392096409</v>
      </c>
      <c r="BL80" s="330">
        <f t="shared" ca="1" si="459"/>
        <v>59840.794207701554</v>
      </c>
      <c r="BM80" s="330">
        <f t="shared" ca="1" si="459"/>
        <v>53833.317288967199</v>
      </c>
      <c r="BN80" s="330">
        <f t="shared" ca="1" si="459"/>
        <v>51544.217196264704</v>
      </c>
      <c r="BO80" s="330">
        <f t="shared" ca="1" si="459"/>
        <v>54185.156201025689</v>
      </c>
      <c r="BP80" s="330">
        <f t="shared" ca="1" si="459"/>
        <v>52939.903150506296</v>
      </c>
      <c r="BQ80" s="330">
        <f t="shared" ref="BQ80:CV80" ca="1" si="460">(BQ38/100)*$C38</f>
        <v>55066.114544026859</v>
      </c>
      <c r="BR80" s="330">
        <f t="shared" ca="1" si="460"/>
        <v>54924.037600583062</v>
      </c>
      <c r="BS80" s="330">
        <f t="shared" ca="1" si="460"/>
        <v>53735.802004112084</v>
      </c>
      <c r="BT80" s="330">
        <f t="shared" ca="1" si="460"/>
        <v>55047.473107972648</v>
      </c>
      <c r="BU80" s="330">
        <f t="shared" ca="1" si="460"/>
        <v>57610.851809688043</v>
      </c>
      <c r="BV80" s="330">
        <f t="shared" ca="1" si="460"/>
        <v>60963.754098722624</v>
      </c>
      <c r="BW80" s="330">
        <f t="shared" ca="1" si="460"/>
        <v>61099.399800538406</v>
      </c>
      <c r="BX80" s="330">
        <f t="shared" ca="1" si="460"/>
        <v>55525.569197703473</v>
      </c>
      <c r="BY80" s="330">
        <f t="shared" ca="1" si="460"/>
        <v>54599.251951285383</v>
      </c>
      <c r="BZ80" s="330">
        <f t="shared" ca="1" si="460"/>
        <v>52947.441441589668</v>
      </c>
      <c r="CA80" s="330">
        <f t="shared" ca="1" si="460"/>
        <v>55868.005448949116</v>
      </c>
      <c r="CB80" s="330">
        <f t="shared" ca="1" si="460"/>
        <v>53147.368091207267</v>
      </c>
      <c r="CC80" s="330">
        <f t="shared" ca="1" si="460"/>
        <v>55480.006344478774</v>
      </c>
      <c r="CD80" s="330">
        <f t="shared" ca="1" si="460"/>
        <v>55393.670654232854</v>
      </c>
      <c r="CE80" s="330">
        <f t="shared" ca="1" si="460"/>
        <v>55347.377643946646</v>
      </c>
      <c r="CF80" s="330">
        <f t="shared" ca="1" si="460"/>
        <v>55098.369192500824</v>
      </c>
      <c r="CG80" s="330">
        <f t="shared" ca="1" si="460"/>
        <v>58035.001235844502</v>
      </c>
      <c r="CH80" s="330">
        <f t="shared" ca="1" si="460"/>
        <v>60296.790629145755</v>
      </c>
      <c r="CI80" s="330">
        <f t="shared" ca="1" si="460"/>
        <v>61819.501707065319</v>
      </c>
      <c r="CJ80" s="330">
        <f t="shared" ca="1" si="460"/>
        <v>55678.427659769026</v>
      </c>
      <c r="CK80" s="330">
        <f t="shared" ca="1" si="460"/>
        <v>55086.768515666481</v>
      </c>
      <c r="CL80" s="330">
        <f t="shared" ca="1" si="460"/>
        <v>52713.339939386795</v>
      </c>
      <c r="CM80" s="330">
        <f t="shared" ca="1" si="460"/>
        <v>56713.129887439994</v>
      </c>
      <c r="CN80" s="330">
        <f t="shared" ca="1" si="460"/>
        <v>41584.619061749014</v>
      </c>
      <c r="CO80" s="330">
        <f t="shared" ca="1" si="460"/>
        <v>43998.460977113726</v>
      </c>
      <c r="CP80" s="330">
        <f t="shared" ca="1" si="460"/>
        <v>51046.241021252419</v>
      </c>
      <c r="CQ80" s="330">
        <f t="shared" ca="1" si="460"/>
        <v>51734.172505047733</v>
      </c>
      <c r="CR80" s="330">
        <f t="shared" ca="1" si="460"/>
        <v>52203.714613548189</v>
      </c>
      <c r="CS80" s="330">
        <f t="shared" ca="1" si="460"/>
        <v>56425.935486731731</v>
      </c>
      <c r="CT80" s="330">
        <f t="shared" ca="1" si="460"/>
        <v>56520.821426999944</v>
      </c>
      <c r="CU80" s="330">
        <f t="shared" ca="1" si="460"/>
        <v>58111.72671311364</v>
      </c>
      <c r="CV80" s="330">
        <f t="shared" ca="1" si="460"/>
        <v>54535.085851891221</v>
      </c>
      <c r="CW80" s="330">
        <f t="shared" ref="CW80:EE80" ca="1" si="461">(CW38/100)*$C38</f>
        <v>54687.259111951622</v>
      </c>
      <c r="CX80" s="330">
        <f t="shared" ca="1" si="461"/>
        <v>52793.388348010834</v>
      </c>
      <c r="CY80" s="330">
        <f t="shared" ca="1" si="461"/>
        <v>57080.918385774188</v>
      </c>
      <c r="CZ80" s="330">
        <f t="shared" ca="1" si="461"/>
        <v>53624.856199683563</v>
      </c>
      <c r="DA80" s="330">
        <f t="shared" ca="1" si="461"/>
        <v>54212.571705436101</v>
      </c>
      <c r="DB80" s="330">
        <f t="shared" ca="1" si="461"/>
        <v>56323.493383559369</v>
      </c>
      <c r="DC80" s="330">
        <f t="shared" ca="1" si="461"/>
        <v>55959.384161753478</v>
      </c>
      <c r="DD80" s="330">
        <f t="shared" ca="1" si="461"/>
        <v>57865.198727325456</v>
      </c>
      <c r="DE80" s="330">
        <f t="shared" ca="1" si="461"/>
        <v>58482.344871328925</v>
      </c>
      <c r="DF80" s="330">
        <f t="shared" ca="1" si="461"/>
        <v>60271.446363713418</v>
      </c>
      <c r="DG80" s="330">
        <f t="shared" ca="1" si="461"/>
        <v>63708.035908324367</v>
      </c>
      <c r="DH80" s="330">
        <f t="shared" ca="1" si="461"/>
        <v>57288.434833153246</v>
      </c>
      <c r="DI80" s="330">
        <f t="shared" ca="1" si="461"/>
        <v>55623.1176695998</v>
      </c>
      <c r="DJ80" s="330">
        <f t="shared" ca="1" si="461"/>
        <v>53919.628346663863</v>
      </c>
      <c r="DK80" s="330">
        <f t="shared" ca="1" si="461"/>
        <v>58270.645422111433</v>
      </c>
      <c r="DL80" s="330">
        <f t="shared" ca="1" si="461"/>
        <v>53956.427803139602</v>
      </c>
      <c r="DM80" s="330">
        <f t="shared" ca="1" si="461"/>
        <v>57896.513821936162</v>
      </c>
      <c r="DN80" s="330">
        <f t="shared" ca="1" si="461"/>
        <v>56519.178431249602</v>
      </c>
      <c r="DO80" s="330">
        <f t="shared" ca="1" si="461"/>
        <v>54666.052656646978</v>
      </c>
      <c r="DP80" s="330">
        <f t="shared" ca="1" si="461"/>
        <v>55903.83372779443</v>
      </c>
      <c r="DQ80" s="330">
        <f t="shared" ca="1" si="461"/>
        <v>57248.269557506923</v>
      </c>
      <c r="DR80" s="330">
        <f t="shared" ca="1" si="461"/>
        <v>60455.255251102724</v>
      </c>
      <c r="DS80" s="330">
        <f t="shared" ca="1" si="461"/>
        <v>59288.69847729204</v>
      </c>
      <c r="DT80" s="330">
        <f t="shared" ca="1" si="461"/>
        <v>53942.778834970595</v>
      </c>
      <c r="DU80" s="330">
        <f t="shared" ca="1" si="461"/>
        <v>50656.1140404857</v>
      </c>
      <c r="DV80" s="330">
        <f t="shared" ca="1" si="461"/>
        <v>49351.993884468859</v>
      </c>
      <c r="DW80" s="330">
        <f t="shared" ca="1" si="461"/>
        <v>53290.979983377212</v>
      </c>
      <c r="DX80" s="330">
        <f t="shared" ca="1" si="461"/>
        <v>47510.075881786193</v>
      </c>
      <c r="DY80" s="330">
        <f t="shared" ca="1" si="461"/>
        <v>55672.649979606002</v>
      </c>
      <c r="DZ80" s="330">
        <f t="shared" ca="1" si="461"/>
        <v>52167.366941162407</v>
      </c>
      <c r="EA80" s="330">
        <f t="shared" ca="1" si="461"/>
        <v>50487.622512290771</v>
      </c>
      <c r="EB80" s="330">
        <f t="shared" ca="1" si="461"/>
        <v>50496.823810331953</v>
      </c>
      <c r="EC80" s="330">
        <f t="shared" ca="1" si="461"/>
        <v>48328.797482491573</v>
      </c>
      <c r="ED80" s="330">
        <f t="shared" ca="1" si="461"/>
        <v>56744.427940825131</v>
      </c>
      <c r="EE80" s="330">
        <f t="shared" ca="1" si="461"/>
        <v>55457.080906430579</v>
      </c>
      <c r="EF80" s="330">
        <f t="shared" ref="EF80:EQ80" ca="1" si="462">(EF38/100)*$C38</f>
        <v>49675.426636792748</v>
      </c>
      <c r="EG80" s="330">
        <f t="shared" ca="1" si="462"/>
        <v>50654.471323988633</v>
      </c>
      <c r="EH80" s="330">
        <f t="shared" ca="1" si="462"/>
        <v>47554.47570043915</v>
      </c>
      <c r="EI80" s="330">
        <f t="shared" ca="1" si="462"/>
        <v>47464.305634130134</v>
      </c>
      <c r="EJ80" s="330">
        <f t="shared" ca="1" si="462"/>
        <v>46911.386814246187</v>
      </c>
      <c r="EK80" s="330">
        <f t="shared" ca="1" si="462"/>
        <v>49167.070218673332</v>
      </c>
      <c r="EL80" s="330">
        <f t="shared" ca="1" si="462"/>
        <v>50014.530773260711</v>
      </c>
      <c r="EM80" s="330">
        <f t="shared" ca="1" si="462"/>
        <v>47921.317218927914</v>
      </c>
      <c r="EN80" s="330">
        <f t="shared" ca="1" si="462"/>
        <v>48947.763833940902</v>
      </c>
      <c r="EO80" s="330">
        <f t="shared" ca="1" si="462"/>
        <v>48028.152931393379</v>
      </c>
      <c r="EP80" s="330">
        <f t="shared" ca="1" si="462"/>
        <v>52835.981705166043</v>
      </c>
      <c r="EQ80" s="330">
        <f t="shared" ca="1" si="462"/>
        <v>55470.642940022699</v>
      </c>
      <c r="ER80" s="330">
        <f t="shared" ref="ER80:FB80" ca="1" si="463">(ER38/100)*$C38</f>
        <v>48779.724905824223</v>
      </c>
      <c r="ES80" s="330">
        <f t="shared" ca="1" si="463"/>
        <v>46263.779611178994</v>
      </c>
      <c r="ET80" s="330">
        <f t="shared" ca="1" si="463"/>
        <v>45531.212484560958</v>
      </c>
      <c r="EU80" s="330">
        <f t="shared" ca="1" si="463"/>
        <v>48784.551728309118</v>
      </c>
      <c r="EV80" s="330">
        <f t="shared" ca="1" si="463"/>
        <v>45105.422370325919</v>
      </c>
      <c r="EW80" s="330">
        <f t="shared" ca="1" si="463"/>
        <v>46261.531317515961</v>
      </c>
      <c r="EX80" s="330">
        <f t="shared" ca="1" si="463"/>
        <v>47988.450745540256</v>
      </c>
      <c r="EY80" s="330">
        <f t="shared" ca="1" si="463"/>
        <v>48855.397036686438</v>
      </c>
      <c r="EZ80" s="330">
        <f t="shared" ca="1" si="463"/>
        <v>46964.144223987787</v>
      </c>
      <c r="FA80" s="330">
        <f t="shared" ca="1" si="463"/>
        <v>44777.354455403838</v>
      </c>
      <c r="FB80" s="330">
        <f t="shared" ca="1" si="463"/>
        <v>49253.313655367252</v>
      </c>
      <c r="FC80" s="330">
        <f t="shared" ref="FC80:FD80" ca="1" si="464">(FC38/100)*$C38</f>
        <v>52081.829188768257</v>
      </c>
      <c r="FD80" s="330">
        <f t="shared" ca="1" si="464"/>
        <v>46260.878590034095</v>
      </c>
      <c r="FE80" s="330">
        <f t="shared" ref="FE80:FG80" ca="1" si="465">(FE38/100)*$C38</f>
        <v>0</v>
      </c>
      <c r="FF80" s="330">
        <f t="shared" ca="1" si="465"/>
        <v>0</v>
      </c>
      <c r="FG80" s="330">
        <f t="shared" ca="1" si="465"/>
        <v>0</v>
      </c>
      <c r="FH80" s="330">
        <f t="shared" ref="FH80:FP80" ca="1" si="466">(FH38/100)*$C38</f>
        <v>0</v>
      </c>
      <c r="FI80" s="330">
        <f t="shared" ca="1" si="466"/>
        <v>0</v>
      </c>
      <c r="FJ80" s="330">
        <f t="shared" ca="1" si="466"/>
        <v>0</v>
      </c>
      <c r="FK80" s="330">
        <f t="shared" ca="1" si="466"/>
        <v>0</v>
      </c>
      <c r="FL80" s="330">
        <f t="shared" ca="1" si="466"/>
        <v>0</v>
      </c>
      <c r="FM80" s="330">
        <f t="shared" ca="1" si="466"/>
        <v>0</v>
      </c>
      <c r="FN80" s="330">
        <f t="shared" ca="1" si="466"/>
        <v>0</v>
      </c>
      <c r="FO80" s="330">
        <f t="shared" ca="1" si="466"/>
        <v>0</v>
      </c>
      <c r="FP80" s="330">
        <f t="shared" ca="1" si="466"/>
        <v>0</v>
      </c>
    </row>
    <row r="81" spans="1:172" x14ac:dyDescent="0.2">
      <c r="B81" s="325" t="s">
        <v>33</v>
      </c>
      <c r="C81" s="330">
        <f>Ponderadores!B38</f>
        <v>132857.26999999999</v>
      </c>
      <c r="D81" s="330"/>
      <c r="E81" s="330">
        <f t="shared" ref="E81:AJ81" ca="1" si="467">(E39/100)*$C39</f>
        <v>93890.681246170672</v>
      </c>
      <c r="F81" s="330">
        <f t="shared" ca="1" si="467"/>
        <v>92333.31051239933</v>
      </c>
      <c r="G81" s="330">
        <f t="shared" ca="1" si="467"/>
        <v>95621.819994540245</v>
      </c>
      <c r="H81" s="330">
        <f t="shared" ca="1" si="467"/>
        <v>101005.07573168747</v>
      </c>
      <c r="I81" s="330">
        <f t="shared" ca="1" si="467"/>
        <v>101277.85191883966</v>
      </c>
      <c r="J81" s="330">
        <f t="shared" ca="1" si="467"/>
        <v>109377.33362681058</v>
      </c>
      <c r="K81" s="330">
        <f t="shared" ca="1" si="467"/>
        <v>99624.613652224216</v>
      </c>
      <c r="L81" s="330">
        <f t="shared" ca="1" si="467"/>
        <v>100079.13729681804</v>
      </c>
      <c r="M81" s="330">
        <f t="shared" ca="1" si="467"/>
        <v>102473.71050600238</v>
      </c>
      <c r="N81" s="330">
        <f t="shared" ca="1" si="467"/>
        <v>109106.65039842417</v>
      </c>
      <c r="O81" s="330">
        <f t="shared" ca="1" si="467"/>
        <v>99225.621889029469</v>
      </c>
      <c r="P81" s="330">
        <f t="shared" ca="1" si="467"/>
        <v>92057.433226916575</v>
      </c>
      <c r="Q81" s="330">
        <f t="shared" ca="1" si="467"/>
        <v>91173.121001077234</v>
      </c>
      <c r="R81" s="330">
        <f t="shared" ca="1" si="467"/>
        <v>97220.738284243547</v>
      </c>
      <c r="S81" s="330">
        <f t="shared" ca="1" si="467"/>
        <v>107177.85406846716</v>
      </c>
      <c r="T81" s="330">
        <f t="shared" ca="1" si="467"/>
        <v>103197.16993162317</v>
      </c>
      <c r="U81" s="330">
        <f t="shared" ca="1" si="467"/>
        <v>102379.74951311281</v>
      </c>
      <c r="V81" s="330">
        <f t="shared" ca="1" si="467"/>
        <v>111634.22992127828</v>
      </c>
      <c r="W81" s="330">
        <f t="shared" ca="1" si="467"/>
        <v>108783.59447349627</v>
      </c>
      <c r="X81" s="330">
        <f t="shared" ca="1" si="467"/>
        <v>107765.42961231865</v>
      </c>
      <c r="Y81" s="330">
        <f t="shared" ca="1" si="467"/>
        <v>116350.70820764295</v>
      </c>
      <c r="Z81" s="330">
        <f t="shared" ca="1" si="467"/>
        <v>115171.97027191451</v>
      </c>
      <c r="AA81" s="330">
        <f t="shared" ca="1" si="467"/>
        <v>101579.29464221541</v>
      </c>
      <c r="AB81" s="330">
        <f t="shared" ca="1" si="467"/>
        <v>94493.396072567426</v>
      </c>
      <c r="AC81" s="330">
        <f t="shared" ca="1" si="467"/>
        <v>95311.622598046393</v>
      </c>
      <c r="AD81" s="330">
        <f t="shared" ca="1" si="467"/>
        <v>99922.48322396334</v>
      </c>
      <c r="AE81" s="330">
        <f t="shared" ca="1" si="467"/>
        <v>113275.03704097011</v>
      </c>
      <c r="AF81" s="330">
        <f t="shared" ca="1" si="467"/>
        <v>107040.11504935396</v>
      </c>
      <c r="AG81" s="330">
        <f t="shared" ca="1" si="467"/>
        <v>106629.59279421323</v>
      </c>
      <c r="AH81" s="330">
        <f t="shared" ca="1" si="467"/>
        <v>119124.90873815907</v>
      </c>
      <c r="AI81" s="330">
        <f t="shared" ca="1" si="467"/>
        <v>114134.17636475498</v>
      </c>
      <c r="AJ81" s="330">
        <f t="shared" ca="1" si="467"/>
        <v>113533.99152579939</v>
      </c>
      <c r="AK81" s="330">
        <f t="shared" ref="AK81:BP81" ca="1" si="468">(AK39/100)*$C39</f>
        <v>119852.74836088881</v>
      </c>
      <c r="AL81" s="330">
        <f t="shared" ca="1" si="468"/>
        <v>119285.31973587481</v>
      </c>
      <c r="AM81" s="330">
        <f t="shared" ca="1" si="468"/>
        <v>108277.1559662191</v>
      </c>
      <c r="AN81" s="330">
        <f t="shared" ca="1" si="468"/>
        <v>106363.11660168576</v>
      </c>
      <c r="AO81" s="330">
        <f t="shared" ca="1" si="468"/>
        <v>106287.9780619505</v>
      </c>
      <c r="AP81" s="330">
        <f t="shared" ca="1" si="468"/>
        <v>117854.64809371303</v>
      </c>
      <c r="AQ81" s="330">
        <f t="shared" ca="1" si="468"/>
        <v>124059.89097888378</v>
      </c>
      <c r="AR81" s="330">
        <f t="shared" ca="1" si="468"/>
        <v>122558.53253999412</v>
      </c>
      <c r="AS81" s="330">
        <f t="shared" ca="1" si="468"/>
        <v>120301.36505567261</v>
      </c>
      <c r="AT81" s="330">
        <f t="shared" ca="1" si="468"/>
        <v>127683.28794124095</v>
      </c>
      <c r="AU81" s="330">
        <f t="shared" ca="1" si="468"/>
        <v>119596.42087747353</v>
      </c>
      <c r="AV81" s="330">
        <f t="shared" ca="1" si="468"/>
        <v>124807.50808862464</v>
      </c>
      <c r="AW81" s="330">
        <f t="shared" ca="1" si="468"/>
        <v>127852.16647430004</v>
      </c>
      <c r="AX81" s="330">
        <f t="shared" ca="1" si="468"/>
        <v>129135.73754152114</v>
      </c>
      <c r="AY81" s="330">
        <f t="shared" ca="1" si="468"/>
        <v>120112.89120085535</v>
      </c>
      <c r="AZ81" s="330">
        <f t="shared" ca="1" si="468"/>
        <v>108835.1931455756</v>
      </c>
      <c r="BA81" s="330">
        <f t="shared" ca="1" si="468"/>
        <v>117345.77939526447</v>
      </c>
      <c r="BB81" s="330">
        <f t="shared" ca="1" si="468"/>
        <v>116476.31743971241</v>
      </c>
      <c r="BC81" s="330">
        <f t="shared" ca="1" si="468"/>
        <v>133427.33231207155</v>
      </c>
      <c r="BD81" s="330">
        <f t="shared" ca="1" si="468"/>
        <v>121040.59992390603</v>
      </c>
      <c r="BE81" s="330">
        <f t="shared" ca="1" si="468"/>
        <v>128303.49696668377</v>
      </c>
      <c r="BF81" s="330">
        <f t="shared" ca="1" si="468"/>
        <v>132260.9029002579</v>
      </c>
      <c r="BG81" s="330">
        <f t="shared" ca="1" si="468"/>
        <v>122262.44500593466</v>
      </c>
      <c r="BH81" s="330">
        <f t="shared" ca="1" si="468"/>
        <v>128726.2814027321</v>
      </c>
      <c r="BI81" s="330">
        <f t="shared" ca="1" si="468"/>
        <v>135253.2457678394</v>
      </c>
      <c r="BJ81" s="330">
        <f t="shared" ca="1" si="468"/>
        <v>136609.44486436326</v>
      </c>
      <c r="BK81" s="330">
        <f t="shared" ca="1" si="468"/>
        <v>127573.18573652158</v>
      </c>
      <c r="BL81" s="330">
        <f t="shared" ca="1" si="468"/>
        <v>119725.70428465196</v>
      </c>
      <c r="BM81" s="330">
        <f t="shared" ca="1" si="468"/>
        <v>121099.90906317419</v>
      </c>
      <c r="BN81" s="330">
        <f t="shared" ca="1" si="468"/>
        <v>121945.73693254731</v>
      </c>
      <c r="BO81" s="330">
        <f t="shared" ca="1" si="468"/>
        <v>135746.24901845492</v>
      </c>
      <c r="BP81" s="330">
        <f t="shared" ca="1" si="468"/>
        <v>133249.44183297243</v>
      </c>
      <c r="BQ81" s="330">
        <f t="shared" ref="BQ81:CV81" ca="1" si="469">(BQ39/100)*$C39</f>
        <v>131068.19640470315</v>
      </c>
      <c r="BR81" s="330">
        <f t="shared" ca="1" si="469"/>
        <v>139608.42778272351</v>
      </c>
      <c r="BS81" s="330">
        <f t="shared" ca="1" si="469"/>
        <v>133993.47657383783</v>
      </c>
      <c r="BT81" s="330">
        <f t="shared" ca="1" si="469"/>
        <v>139649.14383283115</v>
      </c>
      <c r="BU81" s="330">
        <f t="shared" ca="1" si="469"/>
        <v>137813.55447083781</v>
      </c>
      <c r="BV81" s="330">
        <f t="shared" ca="1" si="469"/>
        <v>146100.44566501174</v>
      </c>
      <c r="BW81" s="330">
        <f t="shared" ca="1" si="469"/>
        <v>129353.57960733917</v>
      </c>
      <c r="BX81" s="330">
        <f t="shared" ca="1" si="469"/>
        <v>124659.07881556668</v>
      </c>
      <c r="BY81" s="330">
        <f t="shared" ca="1" si="469"/>
        <v>120820.6281423656</v>
      </c>
      <c r="BZ81" s="330">
        <f t="shared" ca="1" si="469"/>
        <v>123561.25765300893</v>
      </c>
      <c r="CA81" s="330">
        <f t="shared" ca="1" si="469"/>
        <v>141499.4038519141</v>
      </c>
      <c r="CB81" s="330">
        <f t="shared" ca="1" si="469"/>
        <v>129360.21487711617</v>
      </c>
      <c r="CC81" s="330">
        <f t="shared" ca="1" si="469"/>
        <v>121921.48228068875</v>
      </c>
      <c r="CD81" s="330">
        <f t="shared" ca="1" si="469"/>
        <v>130750.76121941996</v>
      </c>
      <c r="CE81" s="330">
        <f t="shared" ca="1" si="469"/>
        <v>126911.52011574387</v>
      </c>
      <c r="CF81" s="330">
        <f t="shared" ca="1" si="469"/>
        <v>135528.36498023529</v>
      </c>
      <c r="CG81" s="330">
        <f t="shared" ca="1" si="469"/>
        <v>133801.90423917395</v>
      </c>
      <c r="CH81" s="330">
        <f t="shared" ca="1" si="469"/>
        <v>143225.98759648745</v>
      </c>
      <c r="CI81" s="330">
        <f t="shared" ca="1" si="469"/>
        <v>129957.56513248057</v>
      </c>
      <c r="CJ81" s="330">
        <f t="shared" ca="1" si="469"/>
        <v>122737.46991126367</v>
      </c>
      <c r="CK81" s="330">
        <f t="shared" ca="1" si="469"/>
        <v>118921.31057726516</v>
      </c>
      <c r="CL81" s="330">
        <f t="shared" ca="1" si="469"/>
        <v>123150.17725119121</v>
      </c>
      <c r="CM81" s="330">
        <f t="shared" ca="1" si="469"/>
        <v>128713.79617452959</v>
      </c>
      <c r="CN81" s="330">
        <f t="shared" ca="1" si="469"/>
        <v>92826.952184977228</v>
      </c>
      <c r="CO81" s="330">
        <f t="shared" ca="1" si="469"/>
        <v>92198.592029625317</v>
      </c>
      <c r="CP81" s="330">
        <f t="shared" ca="1" si="469"/>
        <v>114724.19090529202</v>
      </c>
      <c r="CQ81" s="330">
        <f t="shared" ca="1" si="469"/>
        <v>117083.55838846203</v>
      </c>
      <c r="CR81" s="330">
        <f t="shared" ca="1" si="469"/>
        <v>128633.81244521182</v>
      </c>
      <c r="CS81" s="330">
        <f t="shared" ca="1" si="469"/>
        <v>132987.86308146318</v>
      </c>
      <c r="CT81" s="330">
        <f t="shared" ca="1" si="469"/>
        <v>145212.2217015803</v>
      </c>
      <c r="CU81" s="330">
        <f t="shared" ca="1" si="469"/>
        <v>136689.77956233264</v>
      </c>
      <c r="CV81" s="330">
        <f t="shared" ca="1" si="469"/>
        <v>126864.58569745533</v>
      </c>
      <c r="CW81" s="330">
        <f t="shared" ref="CW81:EE81" ca="1" si="470">(CW39/100)*$C39</f>
        <v>122141.04054038916</v>
      </c>
      <c r="CX81" s="330">
        <f t="shared" ca="1" si="470"/>
        <v>121483.8636836957</v>
      </c>
      <c r="CY81" s="330">
        <f t="shared" ca="1" si="470"/>
        <v>134445.00577087604</v>
      </c>
      <c r="CZ81" s="330">
        <f t="shared" ca="1" si="470"/>
        <v>125569.46445229513</v>
      </c>
      <c r="DA81" s="330">
        <f t="shared" ca="1" si="470"/>
        <v>140868.49008404269</v>
      </c>
      <c r="DB81" s="330">
        <f t="shared" ca="1" si="470"/>
        <v>142763.10021727107</v>
      </c>
      <c r="DC81" s="330">
        <f t="shared" ca="1" si="470"/>
        <v>138601.43842245356</v>
      </c>
      <c r="DD81" s="330">
        <f t="shared" ca="1" si="470"/>
        <v>142305.54396904507</v>
      </c>
      <c r="DE81" s="330">
        <f t="shared" ca="1" si="470"/>
        <v>137405.84524120341</v>
      </c>
      <c r="DF81" s="330">
        <f t="shared" ca="1" si="470"/>
        <v>145215.4673463621</v>
      </c>
      <c r="DG81" s="330">
        <f t="shared" ca="1" si="470"/>
        <v>148687.17132694085</v>
      </c>
      <c r="DH81" s="330">
        <f t="shared" ca="1" si="470"/>
        <v>133063.16894483287</v>
      </c>
      <c r="DI81" s="330">
        <f t="shared" ca="1" si="470"/>
        <v>127538.80698191295</v>
      </c>
      <c r="DJ81" s="330">
        <f t="shared" ca="1" si="470"/>
        <v>129287.98205687308</v>
      </c>
      <c r="DK81" s="330">
        <f t="shared" ca="1" si="470"/>
        <v>142489.1879399688</v>
      </c>
      <c r="DL81" s="330">
        <f t="shared" ca="1" si="470"/>
        <v>139747.3699523581</v>
      </c>
      <c r="DM81" s="330">
        <f t="shared" ca="1" si="470"/>
        <v>138751.6760471678</v>
      </c>
      <c r="DN81" s="330">
        <f t="shared" ca="1" si="470"/>
        <v>141761.2021949678</v>
      </c>
      <c r="DO81" s="330">
        <f t="shared" ca="1" si="470"/>
        <v>140259.64724184148</v>
      </c>
      <c r="DP81" s="330">
        <f t="shared" ca="1" si="470"/>
        <v>143006.16781761392</v>
      </c>
      <c r="DQ81" s="330">
        <f t="shared" ca="1" si="470"/>
        <v>140997.78127599286</v>
      </c>
      <c r="DR81" s="330">
        <f t="shared" ca="1" si="470"/>
        <v>149483.64754203215</v>
      </c>
      <c r="DS81" s="330">
        <f t="shared" ca="1" si="470"/>
        <v>144516.61777753834</v>
      </c>
      <c r="DT81" s="330">
        <f t="shared" ca="1" si="470"/>
        <v>135144.97717094334</v>
      </c>
      <c r="DU81" s="330">
        <f t="shared" ca="1" si="470"/>
        <v>135549.41541473314</v>
      </c>
      <c r="DV81" s="330">
        <f t="shared" ca="1" si="470"/>
        <v>131778.02197702081</v>
      </c>
      <c r="DW81" s="330">
        <f t="shared" ca="1" si="470"/>
        <v>144624.55562878502</v>
      </c>
      <c r="DX81" s="330">
        <f t="shared" ca="1" si="470"/>
        <v>133512.17393132969</v>
      </c>
      <c r="DY81" s="330">
        <f t="shared" ca="1" si="470"/>
        <v>139264.89712600008</v>
      </c>
      <c r="DZ81" s="330">
        <f t="shared" ca="1" si="470"/>
        <v>138731.87428846204</v>
      </c>
      <c r="EA81" s="330">
        <f t="shared" ca="1" si="470"/>
        <v>137984.5914072239</v>
      </c>
      <c r="EB81" s="330">
        <f t="shared" ca="1" si="470"/>
        <v>138137.88848549311</v>
      </c>
      <c r="EC81" s="330">
        <f t="shared" ca="1" si="470"/>
        <v>138032.59821379013</v>
      </c>
      <c r="ED81" s="330">
        <f t="shared" ca="1" si="470"/>
        <v>142770.48659216973</v>
      </c>
      <c r="EE81" s="330">
        <f t="shared" ca="1" si="470"/>
        <v>138957.84950076195</v>
      </c>
      <c r="EF81" s="330">
        <f t="shared" ref="EF81:EQ81" ca="1" si="471">(EF39/100)*$C39</f>
        <v>136710.37943358647</v>
      </c>
      <c r="EG81" s="330">
        <f t="shared" ca="1" si="471"/>
        <v>138050.81481414463</v>
      </c>
      <c r="EH81" s="330">
        <f t="shared" ca="1" si="471"/>
        <v>135226.90317563273</v>
      </c>
      <c r="EI81" s="330">
        <f t="shared" ca="1" si="471"/>
        <v>143594.96786759727</v>
      </c>
      <c r="EJ81" s="330">
        <f t="shared" ca="1" si="471"/>
        <v>141899.35239258449</v>
      </c>
      <c r="EK81" s="330">
        <f t="shared" ca="1" si="471"/>
        <v>141247.62992415082</v>
      </c>
      <c r="EL81" s="330">
        <f t="shared" ca="1" si="471"/>
        <v>146411.13896760729</v>
      </c>
      <c r="EM81" s="330">
        <f t="shared" ca="1" si="471"/>
        <v>140173.56707782237</v>
      </c>
      <c r="EN81" s="330">
        <f t="shared" ca="1" si="471"/>
        <v>145618.00587228531</v>
      </c>
      <c r="EO81" s="330">
        <f t="shared" ca="1" si="471"/>
        <v>143485.23924915114</v>
      </c>
      <c r="EP81" s="330">
        <f t="shared" ca="1" si="471"/>
        <v>182018.60396363868</v>
      </c>
      <c r="EQ81" s="330">
        <f t="shared" ca="1" si="471"/>
        <v>177199.49228060641</v>
      </c>
      <c r="ER81" s="330">
        <f t="shared" ref="ER81:FB81" ca="1" si="472">(ER39/100)*$C39</f>
        <v>183513.86841412788</v>
      </c>
      <c r="ES81" s="330">
        <f t="shared" ca="1" si="472"/>
        <v>164309.5180923687</v>
      </c>
      <c r="ET81" s="330">
        <f t="shared" ca="1" si="472"/>
        <v>181514.05038867536</v>
      </c>
      <c r="EU81" s="330">
        <f t="shared" ca="1" si="472"/>
        <v>215706.48063588355</v>
      </c>
      <c r="EV81" s="330">
        <f t="shared" ca="1" si="472"/>
        <v>196564.95390709295</v>
      </c>
      <c r="EW81" s="330">
        <f t="shared" ca="1" si="472"/>
        <v>182731.97042599489</v>
      </c>
      <c r="EX81" s="330">
        <f t="shared" ca="1" si="472"/>
        <v>179358.47872732699</v>
      </c>
      <c r="EY81" s="330">
        <f t="shared" ca="1" si="472"/>
        <v>169228.54072413166</v>
      </c>
      <c r="EZ81" s="330">
        <f t="shared" ca="1" si="472"/>
        <v>180968.60176806024</v>
      </c>
      <c r="FA81" s="330">
        <f t="shared" ca="1" si="472"/>
        <v>179122.36618142008</v>
      </c>
      <c r="FB81" s="330">
        <f t="shared" ca="1" si="472"/>
        <v>194540.94052159006</v>
      </c>
      <c r="FC81" s="330">
        <f t="shared" ref="FC81:FD81" ca="1" si="473">(FC39/100)*$C39</f>
        <v>174770.44383280826</v>
      </c>
      <c r="FD81" s="330">
        <f t="shared" ca="1" si="473"/>
        <v>176480.29559431074</v>
      </c>
      <c r="FE81" s="330">
        <f t="shared" ref="FE81:FG81" ca="1" si="474">(FE39/100)*$C39</f>
        <v>0</v>
      </c>
      <c r="FF81" s="330">
        <f t="shared" ca="1" si="474"/>
        <v>0</v>
      </c>
      <c r="FG81" s="330">
        <f t="shared" ca="1" si="474"/>
        <v>0</v>
      </c>
      <c r="FH81" s="330">
        <f t="shared" ref="FH81:FP81" ca="1" si="475">(FH39/100)*$C39</f>
        <v>0</v>
      </c>
      <c r="FI81" s="330">
        <f t="shared" ca="1" si="475"/>
        <v>0</v>
      </c>
      <c r="FJ81" s="330">
        <f t="shared" ca="1" si="475"/>
        <v>0</v>
      </c>
      <c r="FK81" s="330">
        <f t="shared" ca="1" si="475"/>
        <v>0</v>
      </c>
      <c r="FL81" s="330">
        <f t="shared" ca="1" si="475"/>
        <v>0</v>
      </c>
      <c r="FM81" s="330">
        <f t="shared" ca="1" si="475"/>
        <v>0</v>
      </c>
      <c r="FN81" s="330">
        <f t="shared" ca="1" si="475"/>
        <v>0</v>
      </c>
      <c r="FO81" s="330">
        <f t="shared" ca="1" si="475"/>
        <v>0</v>
      </c>
      <c r="FP81" s="330">
        <f t="shared" ca="1" si="475"/>
        <v>0</v>
      </c>
    </row>
    <row r="82" spans="1:172" s="317" customFormat="1" x14ac:dyDescent="0.2">
      <c r="A82" s="487"/>
      <c r="B82" s="334" t="s">
        <v>34</v>
      </c>
      <c r="C82" s="337">
        <f>Ponderadores!C17</f>
        <v>3712615.6409999994</v>
      </c>
      <c r="D82" s="337"/>
      <c r="E82" s="337">
        <f t="shared" ref="E82:AJ82" ca="1" si="476">(E40/100)*$C40</f>
        <v>3442101.9234831473</v>
      </c>
      <c r="F82" s="337">
        <f t="shared" ca="1" si="476"/>
        <v>3343993.2163595031</v>
      </c>
      <c r="G82" s="337">
        <f t="shared" ca="1" si="476"/>
        <v>3456018.1383136516</v>
      </c>
      <c r="H82" s="337">
        <f t="shared" ca="1" si="476"/>
        <v>3582613.0194925708</v>
      </c>
      <c r="I82" s="337">
        <f t="shared" ca="1" si="476"/>
        <v>3604349.3542706831</v>
      </c>
      <c r="J82" s="337">
        <f t="shared" ca="1" si="476"/>
        <v>3474075.4022324155</v>
      </c>
      <c r="K82" s="337">
        <f t="shared" ca="1" si="476"/>
        <v>3558715.6296011102</v>
      </c>
      <c r="L82" s="337">
        <f t="shared" ca="1" si="476"/>
        <v>3567839.3222812992</v>
      </c>
      <c r="M82" s="337">
        <f t="shared" ca="1" si="476"/>
        <v>3388858.7307716417</v>
      </c>
      <c r="N82" s="337">
        <f t="shared" ca="1" si="476"/>
        <v>3621168.1168059171</v>
      </c>
      <c r="O82" s="337">
        <f t="shared" ca="1" si="476"/>
        <v>3445891.4601461631</v>
      </c>
      <c r="P82" s="337">
        <f t="shared" ca="1" si="476"/>
        <v>3348344.9561464051</v>
      </c>
      <c r="Q82" s="337">
        <f t="shared" ca="1" si="476"/>
        <v>3471358.3147012577</v>
      </c>
      <c r="R82" s="337">
        <f t="shared" ca="1" si="476"/>
        <v>3333908.0658192108</v>
      </c>
      <c r="S82" s="337">
        <f t="shared" ca="1" si="476"/>
        <v>3690923.1273270827</v>
      </c>
      <c r="T82" s="337">
        <f t="shared" ca="1" si="476"/>
        <v>3568012.646378431</v>
      </c>
      <c r="U82" s="337">
        <f t="shared" ca="1" si="476"/>
        <v>3648814.7620770261</v>
      </c>
      <c r="V82" s="337">
        <f t="shared" ca="1" si="476"/>
        <v>3594927.0694384468</v>
      </c>
      <c r="W82" s="337">
        <f t="shared" ca="1" si="476"/>
        <v>3690317.2768916092</v>
      </c>
      <c r="X82" s="337">
        <f t="shared" ca="1" si="476"/>
        <v>3564751.8399814139</v>
      </c>
      <c r="Y82" s="337">
        <f t="shared" ca="1" si="476"/>
        <v>3550226.4958969783</v>
      </c>
      <c r="Z82" s="337">
        <f t="shared" ca="1" si="476"/>
        <v>3721539.3264087071</v>
      </c>
      <c r="AA82" s="337">
        <f t="shared" ca="1" si="476"/>
        <v>3544430.5901289885</v>
      </c>
      <c r="AB82" s="337">
        <f t="shared" ca="1" si="476"/>
        <v>3507395.9155551996</v>
      </c>
      <c r="AC82" s="337">
        <f t="shared" ca="1" si="476"/>
        <v>3538746.0898073339</v>
      </c>
      <c r="AD82" s="337">
        <f t="shared" ca="1" si="476"/>
        <v>3496578.8700225316</v>
      </c>
      <c r="AE82" s="337">
        <f t="shared" ca="1" si="476"/>
        <v>3748833.7869619997</v>
      </c>
      <c r="AF82" s="337">
        <f t="shared" ca="1" si="476"/>
        <v>3592995.3877043398</v>
      </c>
      <c r="AG82" s="337">
        <f t="shared" ca="1" si="476"/>
        <v>3661504.6051157932</v>
      </c>
      <c r="AH82" s="337">
        <f t="shared" ca="1" si="476"/>
        <v>3674237.9539316446</v>
      </c>
      <c r="AI82" s="337">
        <f t="shared" ca="1" si="476"/>
        <v>3759792.4690686972</v>
      </c>
      <c r="AJ82" s="337">
        <f t="shared" ca="1" si="476"/>
        <v>3685002.2709669853</v>
      </c>
      <c r="AK82" s="337">
        <f t="shared" ref="AK82:BP82" ca="1" si="477">(AK40/100)*$C40</f>
        <v>3707540.3826881228</v>
      </c>
      <c r="AL82" s="337">
        <f t="shared" ca="1" si="477"/>
        <v>3841710.0653380682</v>
      </c>
      <c r="AM82" s="337">
        <f t="shared" ca="1" si="477"/>
        <v>3609667.4726785896</v>
      </c>
      <c r="AN82" s="337">
        <f t="shared" ca="1" si="477"/>
        <v>3575386.2449758383</v>
      </c>
      <c r="AO82" s="337">
        <f t="shared" ca="1" si="477"/>
        <v>3583103.3559026625</v>
      </c>
      <c r="AP82" s="337">
        <f t="shared" ca="1" si="477"/>
        <v>3632209.5041233995</v>
      </c>
      <c r="AQ82" s="337">
        <f t="shared" ca="1" si="477"/>
        <v>3744467.5611888696</v>
      </c>
      <c r="AR82" s="337">
        <f t="shared" ca="1" si="477"/>
        <v>3759666.3579736413</v>
      </c>
      <c r="AS82" s="337">
        <f t="shared" ca="1" si="477"/>
        <v>3727576.1235076534</v>
      </c>
      <c r="AT82" s="337">
        <f t="shared" ca="1" si="477"/>
        <v>3727319.059465881</v>
      </c>
      <c r="AU82" s="337">
        <f t="shared" ca="1" si="477"/>
        <v>3675111.8776273075</v>
      </c>
      <c r="AV82" s="337">
        <f t="shared" ca="1" si="477"/>
        <v>3757788.7279303251</v>
      </c>
      <c r="AW82" s="337">
        <f t="shared" ca="1" si="477"/>
        <v>3619325.8373758118</v>
      </c>
      <c r="AX82" s="337">
        <f t="shared" ca="1" si="477"/>
        <v>3711752.8524092254</v>
      </c>
      <c r="AY82" s="337">
        <f t="shared" ca="1" si="477"/>
        <v>3705497.1112876912</v>
      </c>
      <c r="AZ82" s="337">
        <f t="shared" ca="1" si="477"/>
        <v>3594890.0266678426</v>
      </c>
      <c r="BA82" s="337">
        <f t="shared" ca="1" si="477"/>
        <v>3684964.5276691201</v>
      </c>
      <c r="BB82" s="337">
        <f t="shared" ca="1" si="477"/>
        <v>3606387.4779731529</v>
      </c>
      <c r="BC82" s="337">
        <f t="shared" ca="1" si="477"/>
        <v>3955591.10127796</v>
      </c>
      <c r="BD82" s="337">
        <f t="shared" ca="1" si="477"/>
        <v>3633985.8306245999</v>
      </c>
      <c r="BE82" s="337">
        <f t="shared" ca="1" si="477"/>
        <v>3815918.2790641882</v>
      </c>
      <c r="BF82" s="337">
        <f t="shared" ca="1" si="477"/>
        <v>3761548.1935846102</v>
      </c>
      <c r="BG82" s="337">
        <f t="shared" ca="1" si="477"/>
        <v>3674593.882316709</v>
      </c>
      <c r="BH82" s="337">
        <f t="shared" ca="1" si="477"/>
        <v>3794826.8706905972</v>
      </c>
      <c r="BI82" s="337">
        <f t="shared" ca="1" si="477"/>
        <v>3579727.3284358885</v>
      </c>
      <c r="BJ82" s="337">
        <f t="shared" ca="1" si="477"/>
        <v>3708101.112638298</v>
      </c>
      <c r="BK82" s="337">
        <f t="shared" ca="1" si="477"/>
        <v>3702956.4485538132</v>
      </c>
      <c r="BL82" s="337">
        <f t="shared" ca="1" si="477"/>
        <v>3540785.3989970186</v>
      </c>
      <c r="BM82" s="337">
        <f t="shared" ca="1" si="477"/>
        <v>3671182.6012242399</v>
      </c>
      <c r="BN82" s="337">
        <f t="shared" ca="1" si="477"/>
        <v>3509224.3635700028</v>
      </c>
      <c r="BO82" s="337">
        <f t="shared" ca="1" si="477"/>
        <v>3786396.4661274338</v>
      </c>
      <c r="BP82" s="337">
        <f t="shared" ca="1" si="477"/>
        <v>3779367.4148050263</v>
      </c>
      <c r="BQ82" s="337">
        <f t="shared" ref="BQ82:CV82" ca="1" si="478">(BQ40/100)*$C40</f>
        <v>3837271.7512214873</v>
      </c>
      <c r="BR82" s="337">
        <f t="shared" ca="1" si="478"/>
        <v>3782756.9823473734</v>
      </c>
      <c r="BS82" s="337">
        <f t="shared" ca="1" si="478"/>
        <v>3718059.1476917677</v>
      </c>
      <c r="BT82" s="337">
        <f t="shared" ca="1" si="478"/>
        <v>3846175.8493827325</v>
      </c>
      <c r="BU82" s="337">
        <f t="shared" ca="1" si="478"/>
        <v>3644743.6946339463</v>
      </c>
      <c r="BV82" s="337">
        <f t="shared" ca="1" si="478"/>
        <v>3781303.5512334295</v>
      </c>
      <c r="BW82" s="337">
        <f t="shared" ca="1" si="478"/>
        <v>3713097.6575169135</v>
      </c>
      <c r="BX82" s="337">
        <f t="shared" ca="1" si="478"/>
        <v>3481808.2122516879</v>
      </c>
      <c r="BY82" s="337">
        <f t="shared" ca="1" si="478"/>
        <v>3661673.4639101424</v>
      </c>
      <c r="BZ82" s="337">
        <f t="shared" ca="1" si="478"/>
        <v>3586354.3050345243</v>
      </c>
      <c r="CA82" s="337">
        <f t="shared" ca="1" si="478"/>
        <v>3858448.9473957019</v>
      </c>
      <c r="CB82" s="337">
        <f t="shared" ca="1" si="478"/>
        <v>3689045.3761215662</v>
      </c>
      <c r="CC82" s="337">
        <f t="shared" ca="1" si="478"/>
        <v>3822336.1464572689</v>
      </c>
      <c r="CD82" s="337">
        <f t="shared" ca="1" si="478"/>
        <v>3715299.9935347429</v>
      </c>
      <c r="CE82" s="337">
        <f t="shared" ca="1" si="478"/>
        <v>3786339.3222880978</v>
      </c>
      <c r="CF82" s="337">
        <f t="shared" ca="1" si="478"/>
        <v>3813441.050520156</v>
      </c>
      <c r="CG82" s="337">
        <f t="shared" ca="1" si="478"/>
        <v>3629795.1259369906</v>
      </c>
      <c r="CH82" s="337">
        <f t="shared" ca="1" si="478"/>
        <v>3771421.7058584476</v>
      </c>
      <c r="CI82" s="337">
        <f t="shared" ca="1" si="478"/>
        <v>3613999.9743503346</v>
      </c>
      <c r="CJ82" s="337">
        <f t="shared" ca="1" si="478"/>
        <v>3480582.2005522228</v>
      </c>
      <c r="CK82" s="337">
        <f t="shared" ca="1" si="478"/>
        <v>3637038.7717955499</v>
      </c>
      <c r="CL82" s="337">
        <f t="shared" ca="1" si="478"/>
        <v>3522824.6213781969</v>
      </c>
      <c r="CM82" s="337">
        <f t="shared" ca="1" si="478"/>
        <v>3783649.3796697757</v>
      </c>
      <c r="CN82" s="337">
        <f t="shared" ca="1" si="478"/>
        <v>3108299.4049919024</v>
      </c>
      <c r="CO82" s="337">
        <f t="shared" ca="1" si="478"/>
        <v>3094166.3650541254</v>
      </c>
      <c r="CP82" s="337">
        <f t="shared" ca="1" si="478"/>
        <v>3383502.3918278203</v>
      </c>
      <c r="CQ82" s="337">
        <f t="shared" ca="1" si="478"/>
        <v>3499194.2156703514</v>
      </c>
      <c r="CR82" s="337">
        <f t="shared" ca="1" si="478"/>
        <v>3585319.6993356519</v>
      </c>
      <c r="CS82" s="337">
        <f t="shared" ca="1" si="478"/>
        <v>3628916.8792894515</v>
      </c>
      <c r="CT82" s="337">
        <f t="shared" ca="1" si="478"/>
        <v>3757151.2436572388</v>
      </c>
      <c r="CU82" s="337">
        <f t="shared" ca="1" si="478"/>
        <v>3645976.2047481225</v>
      </c>
      <c r="CV82" s="337">
        <f t="shared" ca="1" si="478"/>
        <v>3641470.7769848043</v>
      </c>
      <c r="CW82" s="337">
        <f t="shared" ref="CW82:EE82" ca="1" si="479">(CW40/100)*$C40</f>
        <v>3694636.7193703284</v>
      </c>
      <c r="CX82" s="337">
        <f t="shared" ca="1" si="479"/>
        <v>3576773.9334033001</v>
      </c>
      <c r="CY82" s="337">
        <f t="shared" ca="1" si="479"/>
        <v>4009241.0607521832</v>
      </c>
      <c r="CZ82" s="337">
        <f t="shared" ca="1" si="479"/>
        <v>3790945.1083627902</v>
      </c>
      <c r="DA82" s="337">
        <f t="shared" ca="1" si="479"/>
        <v>3823111.0370583953</v>
      </c>
      <c r="DB82" s="337">
        <f t="shared" ca="1" si="479"/>
        <v>3849451.9502502107</v>
      </c>
      <c r="DC82" s="337">
        <f t="shared" ca="1" si="479"/>
        <v>3894292.4044163991</v>
      </c>
      <c r="DD82" s="337">
        <f t="shared" ca="1" si="479"/>
        <v>3898367.7065793267</v>
      </c>
      <c r="DE82" s="337">
        <f t="shared" ca="1" si="479"/>
        <v>3772112.394865857</v>
      </c>
      <c r="DF82" s="337">
        <f t="shared" ca="1" si="479"/>
        <v>3921120.2056374196</v>
      </c>
      <c r="DG82" s="337">
        <f t="shared" ca="1" si="479"/>
        <v>3899035.5129946209</v>
      </c>
      <c r="DH82" s="337">
        <f t="shared" ca="1" si="479"/>
        <v>3795903.0706486264</v>
      </c>
      <c r="DI82" s="337">
        <f t="shared" ca="1" si="479"/>
        <v>3837126.9577872697</v>
      </c>
      <c r="DJ82" s="337">
        <f t="shared" ca="1" si="479"/>
        <v>3809474.5972459423</v>
      </c>
      <c r="DK82" s="337">
        <f t="shared" ca="1" si="479"/>
        <v>4158181.1280863765</v>
      </c>
      <c r="DL82" s="337">
        <f t="shared" ca="1" si="479"/>
        <v>3988382.4501367221</v>
      </c>
      <c r="DM82" s="337">
        <f t="shared" ca="1" si="479"/>
        <v>4066579.49662705</v>
      </c>
      <c r="DN82" s="337">
        <f t="shared" ca="1" si="479"/>
        <v>3986990.4997468162</v>
      </c>
      <c r="DO82" s="337">
        <f t="shared" ca="1" si="479"/>
        <v>4013842.4476579297</v>
      </c>
      <c r="DP82" s="337">
        <f t="shared" ca="1" si="479"/>
        <v>4079782.5222043945</v>
      </c>
      <c r="DQ82" s="337">
        <f t="shared" ca="1" si="479"/>
        <v>3921846.6091716425</v>
      </c>
      <c r="DR82" s="337">
        <f t="shared" ca="1" si="479"/>
        <v>4061966.0475781364</v>
      </c>
      <c r="DS82" s="337">
        <f t="shared" ca="1" si="479"/>
        <v>4032882.1734979553</v>
      </c>
      <c r="DT82" s="337">
        <f t="shared" ca="1" si="479"/>
        <v>3902073.6637918679</v>
      </c>
      <c r="DU82" s="337">
        <f t="shared" ca="1" si="479"/>
        <v>3943033.1980833304</v>
      </c>
      <c r="DV82" s="337">
        <f t="shared" ca="1" si="479"/>
        <v>3825486.6673257877</v>
      </c>
      <c r="DW82" s="337">
        <f t="shared" ca="1" si="479"/>
        <v>4169980.0625972152</v>
      </c>
      <c r="DX82" s="337">
        <f t="shared" ca="1" si="479"/>
        <v>3907227.8958823564</v>
      </c>
      <c r="DY82" s="337">
        <f t="shared" ca="1" si="479"/>
        <v>4020535.6945351679</v>
      </c>
      <c r="DZ82" s="337">
        <f t="shared" ca="1" si="479"/>
        <v>3975357.6647726218</v>
      </c>
      <c r="EA82" s="337">
        <f t="shared" ca="1" si="479"/>
        <v>3955109.8880220996</v>
      </c>
      <c r="EB82" s="337">
        <f t="shared" ca="1" si="479"/>
        <v>4059911.5644871076</v>
      </c>
      <c r="EC82" s="337">
        <f t="shared" ca="1" si="479"/>
        <v>3888140.3184623229</v>
      </c>
      <c r="ED82" s="337">
        <f t="shared" ca="1" si="479"/>
        <v>3995746.8489686036</v>
      </c>
      <c r="EE82" s="337">
        <f t="shared" ca="1" si="479"/>
        <v>3961870.7037425865</v>
      </c>
      <c r="EF82" s="337">
        <f t="shared" ref="EF82:EQ82" ca="1" si="480">(EF40/100)*$C40</f>
        <v>3830435.246743273</v>
      </c>
      <c r="EG82" s="337">
        <f t="shared" ca="1" si="480"/>
        <v>3951530.5247772411</v>
      </c>
      <c r="EH82" s="337">
        <f t="shared" ca="1" si="480"/>
        <v>3848973.9608572936</v>
      </c>
      <c r="EI82" s="337">
        <f t="shared" ca="1" si="480"/>
        <v>4029533.5647559837</v>
      </c>
      <c r="EJ82" s="337">
        <f t="shared" ca="1" si="480"/>
        <v>4036346.2758062421</v>
      </c>
      <c r="EK82" s="337">
        <f t="shared" ca="1" si="480"/>
        <v>3993652.2396974214</v>
      </c>
      <c r="EL82" s="337">
        <f t="shared" ca="1" si="480"/>
        <v>3913392.2768408484</v>
      </c>
      <c r="EM82" s="337">
        <f t="shared" ca="1" si="480"/>
        <v>4019014.7794500785</v>
      </c>
      <c r="EN82" s="337">
        <f t="shared" ca="1" si="480"/>
        <v>4028342.0268489881</v>
      </c>
      <c r="EO82" s="337">
        <f t="shared" ca="1" si="480"/>
        <v>3901881.4403266734</v>
      </c>
      <c r="EP82" s="337">
        <f t="shared" ca="1" si="480"/>
        <v>4075782.651426095</v>
      </c>
      <c r="EQ82" s="337">
        <f t="shared" ca="1" si="480"/>
        <v>3932012.0574485776</v>
      </c>
      <c r="ER82" s="337">
        <f t="shared" ref="ER82:FB82" ca="1" si="481">(ER40/100)*$C40</f>
        <v>3815003.8113932987</v>
      </c>
      <c r="ES82" s="337">
        <f t="shared" ca="1" si="481"/>
        <v>3926916.2973149205</v>
      </c>
      <c r="ET82" s="337">
        <f t="shared" ca="1" si="481"/>
        <v>3907260.7496071956</v>
      </c>
      <c r="EU82" s="337">
        <f t="shared" ca="1" si="481"/>
        <v>4151053.3119464014</v>
      </c>
      <c r="EV82" s="337">
        <f t="shared" ca="1" si="481"/>
        <v>4025802.0767939892</v>
      </c>
      <c r="EW82" s="337">
        <f t="shared" ca="1" si="481"/>
        <v>4033603.6902816682</v>
      </c>
      <c r="EX82" s="337">
        <f t="shared" ca="1" si="481"/>
        <v>3995030.6115121804</v>
      </c>
      <c r="EY82" s="337">
        <f t="shared" ca="1" si="481"/>
        <v>4020691.969126293</v>
      </c>
      <c r="EZ82" s="337">
        <f t="shared" ca="1" si="481"/>
        <v>4013851.6846995153</v>
      </c>
      <c r="FA82" s="337">
        <f t="shared" ca="1" si="481"/>
        <v>3996704.1461193268</v>
      </c>
      <c r="FB82" s="337">
        <f t="shared" ca="1" si="481"/>
        <v>4141311.2272832203</v>
      </c>
      <c r="FC82" s="337">
        <f t="shared" ref="FC82:FD82" ca="1" si="482">(FC40/100)*$C40</f>
        <v>3955337.3134670854</v>
      </c>
      <c r="FD82" s="337">
        <f t="shared" ca="1" si="482"/>
        <v>3900074.4702078542</v>
      </c>
      <c r="FE82" s="337">
        <f t="shared" ref="FE82:FG82" ca="1" si="483">(FE40/100)*$C40</f>
        <v>0</v>
      </c>
      <c r="FF82" s="337">
        <f t="shared" ca="1" si="483"/>
        <v>0</v>
      </c>
      <c r="FG82" s="337">
        <f t="shared" ca="1" si="483"/>
        <v>0</v>
      </c>
      <c r="FH82" s="337">
        <f t="shared" ref="FH82:FP82" ca="1" si="484">(FH40/100)*$C40</f>
        <v>0</v>
      </c>
      <c r="FI82" s="337">
        <f t="shared" ca="1" si="484"/>
        <v>0</v>
      </c>
      <c r="FJ82" s="337">
        <f t="shared" ca="1" si="484"/>
        <v>0</v>
      </c>
      <c r="FK82" s="337">
        <f t="shared" ca="1" si="484"/>
        <v>0</v>
      </c>
      <c r="FL82" s="337">
        <f t="shared" ca="1" si="484"/>
        <v>0</v>
      </c>
      <c r="FM82" s="337">
        <f t="shared" ca="1" si="484"/>
        <v>0</v>
      </c>
      <c r="FN82" s="337">
        <f t="shared" ca="1" si="484"/>
        <v>0</v>
      </c>
      <c r="FO82" s="337">
        <f t="shared" ca="1" si="484"/>
        <v>0</v>
      </c>
      <c r="FP82" s="337">
        <f t="shared" ca="1" si="484"/>
        <v>0</v>
      </c>
    </row>
    <row r="83" spans="1:172" x14ac:dyDescent="0.2">
      <c r="E83" s="331"/>
      <c r="F83" s="331"/>
      <c r="G83" s="331"/>
      <c r="H83" s="331"/>
      <c r="I83" s="331"/>
      <c r="J83" s="331"/>
      <c r="K83" s="331"/>
      <c r="L83" s="331"/>
      <c r="M83" s="331"/>
      <c r="N83" s="331"/>
      <c r="O83" s="331"/>
      <c r="P83" s="331"/>
      <c r="Q83" s="331"/>
      <c r="R83" s="331"/>
      <c r="S83" s="331"/>
      <c r="T83" s="331"/>
      <c r="U83" s="331"/>
      <c r="V83" s="331"/>
      <c r="W83" s="331"/>
      <c r="X83" s="331"/>
      <c r="Y83" s="331"/>
      <c r="Z83" s="331"/>
      <c r="AA83" s="331"/>
      <c r="AB83" s="331"/>
      <c r="AC83" s="331"/>
      <c r="AD83" s="331"/>
      <c r="AE83" s="331"/>
      <c r="AF83" s="331"/>
      <c r="AG83" s="331"/>
      <c r="AH83" s="331"/>
      <c r="AI83" s="331"/>
      <c r="AJ83" s="331"/>
      <c r="AK83" s="331"/>
      <c r="AL83" s="331"/>
      <c r="AM83" s="331"/>
      <c r="AN83" s="331"/>
    </row>
    <row r="85" spans="1:172" s="313" customFormat="1" ht="15.75" x14ac:dyDescent="0.25">
      <c r="A85" s="486"/>
      <c r="B85" s="508" t="s">
        <v>36</v>
      </c>
      <c r="C85" s="508"/>
      <c r="E85" s="314">
        <f t="shared" ref="E85:AJ85" si="485">+E5</f>
        <v>41275</v>
      </c>
      <c r="F85" s="314">
        <f t="shared" si="485"/>
        <v>41306</v>
      </c>
      <c r="G85" s="314">
        <f t="shared" si="485"/>
        <v>41334</v>
      </c>
      <c r="H85" s="314">
        <f t="shared" si="485"/>
        <v>41365</v>
      </c>
      <c r="I85" s="314">
        <f t="shared" si="485"/>
        <v>41395</v>
      </c>
      <c r="J85" s="314">
        <f t="shared" si="485"/>
        <v>41426</v>
      </c>
      <c r="K85" s="314">
        <f t="shared" si="485"/>
        <v>41456</v>
      </c>
      <c r="L85" s="314">
        <f t="shared" si="485"/>
        <v>41487</v>
      </c>
      <c r="M85" s="314">
        <f t="shared" si="485"/>
        <v>41518</v>
      </c>
      <c r="N85" s="314">
        <f t="shared" si="485"/>
        <v>41548</v>
      </c>
      <c r="O85" s="314">
        <f t="shared" si="485"/>
        <v>41579</v>
      </c>
      <c r="P85" s="314">
        <f t="shared" si="485"/>
        <v>41609</v>
      </c>
      <c r="Q85" s="314">
        <f t="shared" si="485"/>
        <v>41640</v>
      </c>
      <c r="R85" s="314">
        <f t="shared" si="485"/>
        <v>41671</v>
      </c>
      <c r="S85" s="314">
        <f t="shared" si="485"/>
        <v>41699</v>
      </c>
      <c r="T85" s="314">
        <f t="shared" si="485"/>
        <v>41730</v>
      </c>
      <c r="U85" s="314">
        <f t="shared" si="485"/>
        <v>41760</v>
      </c>
      <c r="V85" s="314">
        <f t="shared" si="485"/>
        <v>41791</v>
      </c>
      <c r="W85" s="314">
        <f t="shared" si="485"/>
        <v>41821</v>
      </c>
      <c r="X85" s="314">
        <f t="shared" si="485"/>
        <v>41852</v>
      </c>
      <c r="Y85" s="314">
        <f t="shared" si="485"/>
        <v>41883</v>
      </c>
      <c r="Z85" s="314">
        <f t="shared" si="485"/>
        <v>41913</v>
      </c>
      <c r="AA85" s="314">
        <f t="shared" si="485"/>
        <v>41944</v>
      </c>
      <c r="AB85" s="314">
        <f t="shared" si="485"/>
        <v>41974</v>
      </c>
      <c r="AC85" s="314">
        <f t="shared" si="485"/>
        <v>42005</v>
      </c>
      <c r="AD85" s="314">
        <f t="shared" si="485"/>
        <v>42036</v>
      </c>
      <c r="AE85" s="314">
        <f t="shared" si="485"/>
        <v>42064</v>
      </c>
      <c r="AF85" s="314">
        <f t="shared" si="485"/>
        <v>42095</v>
      </c>
      <c r="AG85" s="314">
        <f t="shared" si="485"/>
        <v>42125</v>
      </c>
      <c r="AH85" s="314">
        <f t="shared" si="485"/>
        <v>42156</v>
      </c>
      <c r="AI85" s="314">
        <f t="shared" si="485"/>
        <v>42186</v>
      </c>
      <c r="AJ85" s="314">
        <f t="shared" si="485"/>
        <v>42217</v>
      </c>
      <c r="AK85" s="314">
        <f t="shared" ref="AK85:BP85" si="486">+AK5</f>
        <v>42248</v>
      </c>
      <c r="AL85" s="314">
        <f t="shared" si="486"/>
        <v>42278</v>
      </c>
      <c r="AM85" s="314">
        <f t="shared" si="486"/>
        <v>42309</v>
      </c>
      <c r="AN85" s="314">
        <f t="shared" si="486"/>
        <v>42339</v>
      </c>
      <c r="AO85" s="314">
        <f t="shared" si="486"/>
        <v>42370</v>
      </c>
      <c r="AP85" s="314">
        <f t="shared" si="486"/>
        <v>42401</v>
      </c>
      <c r="AQ85" s="314">
        <f t="shared" si="486"/>
        <v>42430</v>
      </c>
      <c r="AR85" s="314">
        <f t="shared" si="486"/>
        <v>42461</v>
      </c>
      <c r="AS85" s="314">
        <f t="shared" si="486"/>
        <v>42491</v>
      </c>
      <c r="AT85" s="314">
        <f t="shared" si="486"/>
        <v>42522</v>
      </c>
      <c r="AU85" s="314">
        <f t="shared" si="486"/>
        <v>42552</v>
      </c>
      <c r="AV85" s="314">
        <f t="shared" si="486"/>
        <v>42583</v>
      </c>
      <c r="AW85" s="314">
        <f t="shared" si="486"/>
        <v>42614</v>
      </c>
      <c r="AX85" s="314">
        <f t="shared" si="486"/>
        <v>42644</v>
      </c>
      <c r="AY85" s="314">
        <f t="shared" si="486"/>
        <v>42675</v>
      </c>
      <c r="AZ85" s="314">
        <f t="shared" si="486"/>
        <v>42705</v>
      </c>
      <c r="BA85" s="314">
        <f t="shared" si="486"/>
        <v>42736</v>
      </c>
      <c r="BB85" s="314">
        <f t="shared" si="486"/>
        <v>42767</v>
      </c>
      <c r="BC85" s="314">
        <f t="shared" si="486"/>
        <v>42795</v>
      </c>
      <c r="BD85" s="314">
        <f t="shared" si="486"/>
        <v>42826</v>
      </c>
      <c r="BE85" s="314">
        <f t="shared" si="486"/>
        <v>42856</v>
      </c>
      <c r="BF85" s="314">
        <f t="shared" si="486"/>
        <v>42887</v>
      </c>
      <c r="BG85" s="314">
        <f t="shared" si="486"/>
        <v>42917</v>
      </c>
      <c r="BH85" s="314">
        <f t="shared" si="486"/>
        <v>42948</v>
      </c>
      <c r="BI85" s="314">
        <f t="shared" si="486"/>
        <v>42979</v>
      </c>
      <c r="BJ85" s="314">
        <f t="shared" si="486"/>
        <v>43009</v>
      </c>
      <c r="BK85" s="314">
        <f t="shared" si="486"/>
        <v>43040</v>
      </c>
      <c r="BL85" s="314">
        <f t="shared" si="486"/>
        <v>43070</v>
      </c>
      <c r="BM85" s="314">
        <f t="shared" si="486"/>
        <v>43101</v>
      </c>
      <c r="BN85" s="314">
        <f t="shared" si="486"/>
        <v>43132</v>
      </c>
      <c r="BO85" s="314">
        <f t="shared" si="486"/>
        <v>43160</v>
      </c>
      <c r="BP85" s="314">
        <f t="shared" si="486"/>
        <v>43191</v>
      </c>
      <c r="BQ85" s="314">
        <f t="shared" ref="BQ85:CV85" si="487">+BQ5</f>
        <v>43221</v>
      </c>
      <c r="BR85" s="314">
        <f t="shared" si="487"/>
        <v>43252</v>
      </c>
      <c r="BS85" s="314">
        <f t="shared" si="487"/>
        <v>43282</v>
      </c>
      <c r="BT85" s="314">
        <f t="shared" si="487"/>
        <v>43313</v>
      </c>
      <c r="BU85" s="314">
        <f t="shared" si="487"/>
        <v>43344</v>
      </c>
      <c r="BV85" s="314">
        <f t="shared" si="487"/>
        <v>43374</v>
      </c>
      <c r="BW85" s="314">
        <f t="shared" si="487"/>
        <v>43405</v>
      </c>
      <c r="BX85" s="314">
        <f t="shared" si="487"/>
        <v>43435</v>
      </c>
      <c r="BY85" s="314">
        <f t="shared" si="487"/>
        <v>43466</v>
      </c>
      <c r="BZ85" s="314">
        <f t="shared" si="487"/>
        <v>43497</v>
      </c>
      <c r="CA85" s="314">
        <f t="shared" si="487"/>
        <v>43525</v>
      </c>
      <c r="CB85" s="314">
        <f t="shared" si="487"/>
        <v>43556</v>
      </c>
      <c r="CC85" s="314">
        <f t="shared" si="487"/>
        <v>43586</v>
      </c>
      <c r="CD85" s="314">
        <f t="shared" si="487"/>
        <v>43617</v>
      </c>
      <c r="CE85" s="314">
        <f t="shared" si="487"/>
        <v>43647</v>
      </c>
      <c r="CF85" s="314">
        <f t="shared" si="487"/>
        <v>43678</v>
      </c>
      <c r="CG85" s="314">
        <f t="shared" si="487"/>
        <v>43709</v>
      </c>
      <c r="CH85" s="314">
        <f t="shared" si="487"/>
        <v>43739</v>
      </c>
      <c r="CI85" s="314">
        <f t="shared" si="487"/>
        <v>43770</v>
      </c>
      <c r="CJ85" s="314">
        <f t="shared" si="487"/>
        <v>43800</v>
      </c>
      <c r="CK85" s="314">
        <f t="shared" si="487"/>
        <v>43831</v>
      </c>
      <c r="CL85" s="314">
        <f t="shared" si="487"/>
        <v>43862</v>
      </c>
      <c r="CM85" s="314">
        <f t="shared" si="487"/>
        <v>43891</v>
      </c>
      <c r="CN85" s="314">
        <f t="shared" si="487"/>
        <v>43922</v>
      </c>
      <c r="CO85" s="314">
        <f t="shared" si="487"/>
        <v>43952</v>
      </c>
      <c r="CP85" s="314">
        <f t="shared" si="487"/>
        <v>43983</v>
      </c>
      <c r="CQ85" s="314">
        <f t="shared" si="487"/>
        <v>44013</v>
      </c>
      <c r="CR85" s="314">
        <f t="shared" si="487"/>
        <v>44044</v>
      </c>
      <c r="CS85" s="314">
        <f t="shared" si="487"/>
        <v>44075</v>
      </c>
      <c r="CT85" s="314">
        <f t="shared" si="487"/>
        <v>44105</v>
      </c>
      <c r="CU85" s="314">
        <f t="shared" si="487"/>
        <v>44136</v>
      </c>
      <c r="CV85" s="314">
        <f t="shared" si="487"/>
        <v>44166</v>
      </c>
      <c r="CW85" s="314">
        <f t="shared" ref="CW85:EE85" si="488">+CW5</f>
        <v>44197</v>
      </c>
      <c r="CX85" s="314">
        <f t="shared" si="488"/>
        <v>44228</v>
      </c>
      <c r="CY85" s="314">
        <f t="shared" si="488"/>
        <v>44256</v>
      </c>
      <c r="CZ85" s="314">
        <f t="shared" si="488"/>
        <v>44287</v>
      </c>
      <c r="DA85" s="314">
        <f t="shared" si="488"/>
        <v>44317</v>
      </c>
      <c r="DB85" s="314">
        <f t="shared" si="488"/>
        <v>44348</v>
      </c>
      <c r="DC85" s="314">
        <f t="shared" si="488"/>
        <v>44378</v>
      </c>
      <c r="DD85" s="314">
        <f t="shared" si="488"/>
        <v>44409</v>
      </c>
      <c r="DE85" s="314">
        <f t="shared" si="488"/>
        <v>44440</v>
      </c>
      <c r="DF85" s="314">
        <f t="shared" si="488"/>
        <v>44470</v>
      </c>
      <c r="DG85" s="314">
        <f t="shared" si="488"/>
        <v>44501</v>
      </c>
      <c r="DH85" s="314">
        <f t="shared" si="488"/>
        <v>44531</v>
      </c>
      <c r="DI85" s="314">
        <f t="shared" si="488"/>
        <v>44562</v>
      </c>
      <c r="DJ85" s="314">
        <f t="shared" si="488"/>
        <v>44593</v>
      </c>
      <c r="DK85" s="314">
        <f t="shared" si="488"/>
        <v>44621</v>
      </c>
      <c r="DL85" s="314">
        <f t="shared" si="488"/>
        <v>44652</v>
      </c>
      <c r="DM85" s="314">
        <f t="shared" si="488"/>
        <v>44682</v>
      </c>
      <c r="DN85" s="314">
        <f t="shared" si="488"/>
        <v>44713</v>
      </c>
      <c r="DO85" s="314">
        <f t="shared" si="488"/>
        <v>44743</v>
      </c>
      <c r="DP85" s="314">
        <f t="shared" si="488"/>
        <v>44774</v>
      </c>
      <c r="DQ85" s="314">
        <f t="shared" si="488"/>
        <v>44805</v>
      </c>
      <c r="DR85" s="314">
        <f t="shared" si="488"/>
        <v>44835</v>
      </c>
      <c r="DS85" s="314">
        <f t="shared" si="488"/>
        <v>44866</v>
      </c>
      <c r="DT85" s="314">
        <f t="shared" si="488"/>
        <v>44896</v>
      </c>
      <c r="DU85" s="314">
        <f t="shared" si="488"/>
        <v>44927</v>
      </c>
      <c r="DV85" s="314">
        <f t="shared" si="488"/>
        <v>44958</v>
      </c>
      <c r="DW85" s="314">
        <f t="shared" si="488"/>
        <v>44986</v>
      </c>
      <c r="DX85" s="314">
        <f t="shared" si="488"/>
        <v>45017</v>
      </c>
      <c r="DY85" s="314">
        <f t="shared" si="488"/>
        <v>45047</v>
      </c>
      <c r="DZ85" s="314">
        <f t="shared" si="488"/>
        <v>45078</v>
      </c>
      <c r="EA85" s="314">
        <f t="shared" si="488"/>
        <v>45108</v>
      </c>
      <c r="EB85" s="314">
        <f t="shared" si="488"/>
        <v>45139</v>
      </c>
      <c r="EC85" s="314">
        <f t="shared" si="488"/>
        <v>45170</v>
      </c>
      <c r="ED85" s="314">
        <f t="shared" si="488"/>
        <v>45200</v>
      </c>
      <c r="EE85" s="314">
        <f t="shared" si="488"/>
        <v>45231</v>
      </c>
      <c r="EF85" s="314">
        <f t="shared" ref="EF85:EQ85" si="489">+EF5</f>
        <v>45261</v>
      </c>
      <c r="EG85" s="314">
        <f t="shared" si="489"/>
        <v>45292</v>
      </c>
      <c r="EH85" s="314">
        <f t="shared" si="489"/>
        <v>45323</v>
      </c>
      <c r="EI85" s="314">
        <f t="shared" si="489"/>
        <v>45352</v>
      </c>
      <c r="EJ85" s="314">
        <f t="shared" si="489"/>
        <v>45383</v>
      </c>
      <c r="EK85" s="314">
        <f t="shared" si="489"/>
        <v>45413</v>
      </c>
      <c r="EL85" s="314">
        <f t="shared" si="489"/>
        <v>45444</v>
      </c>
      <c r="EM85" s="314">
        <f t="shared" si="489"/>
        <v>45474</v>
      </c>
      <c r="EN85" s="314">
        <f t="shared" si="489"/>
        <v>45505</v>
      </c>
      <c r="EO85" s="314">
        <f t="shared" si="489"/>
        <v>45536</v>
      </c>
      <c r="EP85" s="314">
        <f t="shared" si="489"/>
        <v>45566</v>
      </c>
      <c r="EQ85" s="314">
        <f t="shared" si="489"/>
        <v>45597</v>
      </c>
      <c r="ER85" s="314">
        <f t="shared" ref="ER85:FB85" si="490">+ER5</f>
        <v>45627</v>
      </c>
      <c r="ES85" s="314">
        <f t="shared" si="490"/>
        <v>45658</v>
      </c>
      <c r="ET85" s="314">
        <f t="shared" si="490"/>
        <v>45689</v>
      </c>
      <c r="EU85" s="314">
        <f t="shared" si="490"/>
        <v>45717</v>
      </c>
      <c r="EV85" s="314">
        <f t="shared" si="490"/>
        <v>45748</v>
      </c>
      <c r="EW85" s="314">
        <f t="shared" si="490"/>
        <v>45778</v>
      </c>
      <c r="EX85" s="314">
        <f t="shared" si="490"/>
        <v>45809</v>
      </c>
      <c r="EY85" s="314">
        <f t="shared" si="490"/>
        <v>45839</v>
      </c>
      <c r="EZ85" s="314">
        <f t="shared" si="490"/>
        <v>45870</v>
      </c>
      <c r="FA85" s="314">
        <f t="shared" si="490"/>
        <v>45901</v>
      </c>
      <c r="FB85" s="314">
        <f t="shared" si="490"/>
        <v>45931</v>
      </c>
      <c r="FC85" s="314">
        <f t="shared" ref="FC85:FD85" si="491">+FC5</f>
        <v>45962</v>
      </c>
      <c r="FD85" s="314">
        <f t="shared" si="491"/>
        <v>45992</v>
      </c>
      <c r="FE85" s="314">
        <f t="shared" ref="FE85:FG85" si="492">+FE5</f>
        <v>46023</v>
      </c>
      <c r="FF85" s="314">
        <f t="shared" si="492"/>
        <v>46054</v>
      </c>
      <c r="FG85" s="314">
        <f t="shared" si="492"/>
        <v>46082</v>
      </c>
      <c r="FH85" s="314">
        <f t="shared" ref="FH85:FP85" si="493">+FH5</f>
        <v>46113</v>
      </c>
      <c r="FI85" s="314">
        <f t="shared" si="493"/>
        <v>46143</v>
      </c>
      <c r="FJ85" s="314">
        <f t="shared" si="493"/>
        <v>46174</v>
      </c>
      <c r="FK85" s="314">
        <f t="shared" si="493"/>
        <v>46204</v>
      </c>
      <c r="FL85" s="314">
        <f t="shared" si="493"/>
        <v>46235</v>
      </c>
      <c r="FM85" s="314">
        <f t="shared" si="493"/>
        <v>46266</v>
      </c>
      <c r="FN85" s="314">
        <f t="shared" si="493"/>
        <v>46296</v>
      </c>
      <c r="FO85" s="314">
        <f t="shared" si="493"/>
        <v>46327</v>
      </c>
      <c r="FP85" s="314">
        <f t="shared" si="493"/>
        <v>46357</v>
      </c>
    </row>
    <row r="86" spans="1:172" x14ac:dyDescent="0.2">
      <c r="B86" s="317" t="s">
        <v>35</v>
      </c>
      <c r="C86" s="318" t="s">
        <v>201</v>
      </c>
    </row>
    <row r="87" spans="1:172" x14ac:dyDescent="0.2">
      <c r="B87" s="319" t="s">
        <v>0</v>
      </c>
      <c r="C87" s="328"/>
      <c r="D87" s="328"/>
      <c r="E87" s="321">
        <f t="shared" ref="E87:AJ87" ca="1" si="494">+E44/E$44*100</f>
        <v>100</v>
      </c>
      <c r="F87" s="321">
        <f t="shared" ca="1" si="494"/>
        <v>100</v>
      </c>
      <c r="G87" s="321">
        <f t="shared" ca="1" si="494"/>
        <v>100</v>
      </c>
      <c r="H87" s="321">
        <f t="shared" ca="1" si="494"/>
        <v>100</v>
      </c>
      <c r="I87" s="321">
        <f t="shared" ca="1" si="494"/>
        <v>100</v>
      </c>
      <c r="J87" s="321">
        <f t="shared" ca="1" si="494"/>
        <v>100</v>
      </c>
      <c r="K87" s="321">
        <f t="shared" ca="1" si="494"/>
        <v>100</v>
      </c>
      <c r="L87" s="321">
        <f t="shared" ca="1" si="494"/>
        <v>100</v>
      </c>
      <c r="M87" s="321">
        <f t="shared" ca="1" si="494"/>
        <v>100</v>
      </c>
      <c r="N87" s="321">
        <f t="shared" ca="1" si="494"/>
        <v>100</v>
      </c>
      <c r="O87" s="321">
        <f t="shared" ca="1" si="494"/>
        <v>100</v>
      </c>
      <c r="P87" s="321">
        <f t="shared" ca="1" si="494"/>
        <v>100</v>
      </c>
      <c r="Q87" s="321">
        <f t="shared" ca="1" si="494"/>
        <v>100</v>
      </c>
      <c r="R87" s="321">
        <f t="shared" ca="1" si="494"/>
        <v>100</v>
      </c>
      <c r="S87" s="321">
        <f t="shared" ca="1" si="494"/>
        <v>100</v>
      </c>
      <c r="T87" s="321">
        <f t="shared" ca="1" si="494"/>
        <v>100</v>
      </c>
      <c r="U87" s="321">
        <f t="shared" ca="1" si="494"/>
        <v>100</v>
      </c>
      <c r="V87" s="321">
        <f t="shared" ca="1" si="494"/>
        <v>100</v>
      </c>
      <c r="W87" s="321">
        <f t="shared" ca="1" si="494"/>
        <v>100</v>
      </c>
      <c r="X87" s="321">
        <f t="shared" ca="1" si="494"/>
        <v>100</v>
      </c>
      <c r="Y87" s="321">
        <f t="shared" ca="1" si="494"/>
        <v>100</v>
      </c>
      <c r="Z87" s="321">
        <f t="shared" ca="1" si="494"/>
        <v>100</v>
      </c>
      <c r="AA87" s="321">
        <f t="shared" ca="1" si="494"/>
        <v>100</v>
      </c>
      <c r="AB87" s="321">
        <f t="shared" ca="1" si="494"/>
        <v>100</v>
      </c>
      <c r="AC87" s="321">
        <f t="shared" ca="1" si="494"/>
        <v>100</v>
      </c>
      <c r="AD87" s="321">
        <f t="shared" ca="1" si="494"/>
        <v>100</v>
      </c>
      <c r="AE87" s="321">
        <f t="shared" ca="1" si="494"/>
        <v>100</v>
      </c>
      <c r="AF87" s="321">
        <f t="shared" ca="1" si="494"/>
        <v>100</v>
      </c>
      <c r="AG87" s="321">
        <f t="shared" ca="1" si="494"/>
        <v>100</v>
      </c>
      <c r="AH87" s="321">
        <f t="shared" ca="1" si="494"/>
        <v>100</v>
      </c>
      <c r="AI87" s="321">
        <f t="shared" ca="1" si="494"/>
        <v>100</v>
      </c>
      <c r="AJ87" s="321">
        <f t="shared" ca="1" si="494"/>
        <v>100</v>
      </c>
      <c r="AK87" s="321">
        <f t="shared" ref="AK87:BP87" ca="1" si="495">+AK44/AK$44*100</f>
        <v>100</v>
      </c>
      <c r="AL87" s="321">
        <f t="shared" ca="1" si="495"/>
        <v>100</v>
      </c>
      <c r="AM87" s="321">
        <f t="shared" ca="1" si="495"/>
        <v>100</v>
      </c>
      <c r="AN87" s="321">
        <f t="shared" ca="1" si="495"/>
        <v>100</v>
      </c>
      <c r="AO87" s="321">
        <f t="shared" ca="1" si="495"/>
        <v>100</v>
      </c>
      <c r="AP87" s="321">
        <f t="shared" ca="1" si="495"/>
        <v>100</v>
      </c>
      <c r="AQ87" s="321">
        <f t="shared" ca="1" si="495"/>
        <v>100</v>
      </c>
      <c r="AR87" s="321">
        <f t="shared" ca="1" si="495"/>
        <v>100</v>
      </c>
      <c r="AS87" s="321">
        <f t="shared" ca="1" si="495"/>
        <v>100</v>
      </c>
      <c r="AT87" s="321">
        <f t="shared" ca="1" si="495"/>
        <v>100</v>
      </c>
      <c r="AU87" s="321">
        <f t="shared" ca="1" si="495"/>
        <v>100</v>
      </c>
      <c r="AV87" s="321">
        <f t="shared" ca="1" si="495"/>
        <v>100</v>
      </c>
      <c r="AW87" s="321">
        <f t="shared" ca="1" si="495"/>
        <v>100</v>
      </c>
      <c r="AX87" s="321">
        <f t="shared" ca="1" si="495"/>
        <v>100</v>
      </c>
      <c r="AY87" s="321">
        <f t="shared" ca="1" si="495"/>
        <v>100</v>
      </c>
      <c r="AZ87" s="321">
        <f t="shared" ca="1" si="495"/>
        <v>100</v>
      </c>
      <c r="BA87" s="321">
        <f t="shared" ca="1" si="495"/>
        <v>100</v>
      </c>
      <c r="BB87" s="321">
        <f t="shared" ca="1" si="495"/>
        <v>100</v>
      </c>
      <c r="BC87" s="321">
        <f t="shared" ca="1" si="495"/>
        <v>100</v>
      </c>
      <c r="BD87" s="321">
        <f t="shared" ca="1" si="495"/>
        <v>100</v>
      </c>
      <c r="BE87" s="321">
        <f t="shared" ca="1" si="495"/>
        <v>100</v>
      </c>
      <c r="BF87" s="321">
        <f t="shared" ca="1" si="495"/>
        <v>100</v>
      </c>
      <c r="BG87" s="321">
        <f t="shared" ca="1" si="495"/>
        <v>100</v>
      </c>
      <c r="BH87" s="321">
        <f t="shared" ca="1" si="495"/>
        <v>100</v>
      </c>
      <c r="BI87" s="321">
        <f t="shared" ca="1" si="495"/>
        <v>100</v>
      </c>
      <c r="BJ87" s="321">
        <f t="shared" ca="1" si="495"/>
        <v>100</v>
      </c>
      <c r="BK87" s="321">
        <f t="shared" ca="1" si="495"/>
        <v>100</v>
      </c>
      <c r="BL87" s="321">
        <f t="shared" ca="1" si="495"/>
        <v>100</v>
      </c>
      <c r="BM87" s="321">
        <f t="shared" ca="1" si="495"/>
        <v>100</v>
      </c>
      <c r="BN87" s="321">
        <f t="shared" ca="1" si="495"/>
        <v>100</v>
      </c>
      <c r="BO87" s="321">
        <f t="shared" ca="1" si="495"/>
        <v>100</v>
      </c>
      <c r="BP87" s="321">
        <f t="shared" ca="1" si="495"/>
        <v>100</v>
      </c>
      <c r="BQ87" s="321">
        <f t="shared" ref="BQ87:CV87" ca="1" si="496">+BQ44/BQ$44*100</f>
        <v>100</v>
      </c>
      <c r="BR87" s="321">
        <f t="shared" ca="1" si="496"/>
        <v>100</v>
      </c>
      <c r="BS87" s="321">
        <f t="shared" ca="1" si="496"/>
        <v>100</v>
      </c>
      <c r="BT87" s="321">
        <f t="shared" ca="1" si="496"/>
        <v>100</v>
      </c>
      <c r="BU87" s="321">
        <f t="shared" ca="1" si="496"/>
        <v>100</v>
      </c>
      <c r="BV87" s="321">
        <f t="shared" ca="1" si="496"/>
        <v>100</v>
      </c>
      <c r="BW87" s="321">
        <f t="shared" ca="1" si="496"/>
        <v>100</v>
      </c>
      <c r="BX87" s="321">
        <f t="shared" ca="1" si="496"/>
        <v>100</v>
      </c>
      <c r="BY87" s="321">
        <f t="shared" ca="1" si="496"/>
        <v>100</v>
      </c>
      <c r="BZ87" s="321">
        <f t="shared" ca="1" si="496"/>
        <v>100</v>
      </c>
      <c r="CA87" s="321">
        <f t="shared" ca="1" si="496"/>
        <v>100</v>
      </c>
      <c r="CB87" s="321">
        <f t="shared" ca="1" si="496"/>
        <v>100</v>
      </c>
      <c r="CC87" s="321">
        <f t="shared" ca="1" si="496"/>
        <v>100</v>
      </c>
      <c r="CD87" s="321">
        <f t="shared" ca="1" si="496"/>
        <v>100</v>
      </c>
      <c r="CE87" s="321">
        <f t="shared" ca="1" si="496"/>
        <v>100</v>
      </c>
      <c r="CF87" s="321">
        <f t="shared" ca="1" si="496"/>
        <v>100</v>
      </c>
      <c r="CG87" s="321">
        <f t="shared" ca="1" si="496"/>
        <v>100</v>
      </c>
      <c r="CH87" s="321">
        <f t="shared" ca="1" si="496"/>
        <v>100</v>
      </c>
      <c r="CI87" s="321">
        <f t="shared" ca="1" si="496"/>
        <v>100</v>
      </c>
      <c r="CJ87" s="321">
        <f t="shared" ca="1" si="496"/>
        <v>100</v>
      </c>
      <c r="CK87" s="321">
        <f t="shared" ca="1" si="496"/>
        <v>100</v>
      </c>
      <c r="CL87" s="321">
        <f t="shared" ca="1" si="496"/>
        <v>100</v>
      </c>
      <c r="CM87" s="321">
        <f t="shared" ca="1" si="496"/>
        <v>100</v>
      </c>
      <c r="CN87" s="321">
        <f t="shared" ca="1" si="496"/>
        <v>100</v>
      </c>
      <c r="CO87" s="321">
        <f t="shared" ca="1" si="496"/>
        <v>100</v>
      </c>
      <c r="CP87" s="321">
        <f t="shared" ca="1" si="496"/>
        <v>100</v>
      </c>
      <c r="CQ87" s="321">
        <f t="shared" ca="1" si="496"/>
        <v>100</v>
      </c>
      <c r="CR87" s="321">
        <f t="shared" ca="1" si="496"/>
        <v>100</v>
      </c>
      <c r="CS87" s="321">
        <f t="shared" ca="1" si="496"/>
        <v>100</v>
      </c>
      <c r="CT87" s="321">
        <f t="shared" ca="1" si="496"/>
        <v>100</v>
      </c>
      <c r="CU87" s="321">
        <f t="shared" ca="1" si="496"/>
        <v>100</v>
      </c>
      <c r="CV87" s="321">
        <f t="shared" ca="1" si="496"/>
        <v>100</v>
      </c>
      <c r="CW87" s="321">
        <f t="shared" ref="CW87:EE87" ca="1" si="497">+CW44/CW$44*100</f>
        <v>100</v>
      </c>
      <c r="CX87" s="321">
        <f t="shared" ca="1" si="497"/>
        <v>100</v>
      </c>
      <c r="CY87" s="321">
        <f t="shared" ca="1" si="497"/>
        <v>100</v>
      </c>
      <c r="CZ87" s="321">
        <f t="shared" ca="1" si="497"/>
        <v>100</v>
      </c>
      <c r="DA87" s="321">
        <f t="shared" ca="1" si="497"/>
        <v>100</v>
      </c>
      <c r="DB87" s="321">
        <f t="shared" ca="1" si="497"/>
        <v>100</v>
      </c>
      <c r="DC87" s="321">
        <f t="shared" ca="1" si="497"/>
        <v>100</v>
      </c>
      <c r="DD87" s="321">
        <f t="shared" ca="1" si="497"/>
        <v>100</v>
      </c>
      <c r="DE87" s="321">
        <f t="shared" ca="1" si="497"/>
        <v>100</v>
      </c>
      <c r="DF87" s="321">
        <f t="shared" ca="1" si="497"/>
        <v>100</v>
      </c>
      <c r="DG87" s="321">
        <f t="shared" ca="1" si="497"/>
        <v>100</v>
      </c>
      <c r="DH87" s="321">
        <f t="shared" ca="1" si="497"/>
        <v>100</v>
      </c>
      <c r="DI87" s="321">
        <f t="shared" ca="1" si="497"/>
        <v>100</v>
      </c>
      <c r="DJ87" s="321">
        <f t="shared" ca="1" si="497"/>
        <v>100</v>
      </c>
      <c r="DK87" s="321">
        <f t="shared" ca="1" si="497"/>
        <v>100</v>
      </c>
      <c r="DL87" s="321">
        <f t="shared" ca="1" si="497"/>
        <v>100</v>
      </c>
      <c r="DM87" s="321">
        <f t="shared" ca="1" si="497"/>
        <v>100</v>
      </c>
      <c r="DN87" s="321">
        <f t="shared" ca="1" si="497"/>
        <v>100</v>
      </c>
      <c r="DO87" s="321">
        <f t="shared" ca="1" si="497"/>
        <v>100</v>
      </c>
      <c r="DP87" s="321">
        <f t="shared" ca="1" si="497"/>
        <v>100</v>
      </c>
      <c r="DQ87" s="321">
        <f t="shared" ca="1" si="497"/>
        <v>100</v>
      </c>
      <c r="DR87" s="321">
        <f t="shared" ca="1" si="497"/>
        <v>100</v>
      </c>
      <c r="DS87" s="321">
        <f t="shared" ca="1" si="497"/>
        <v>100</v>
      </c>
      <c r="DT87" s="321">
        <f t="shared" ca="1" si="497"/>
        <v>100</v>
      </c>
      <c r="DU87" s="321">
        <f t="shared" ca="1" si="497"/>
        <v>100</v>
      </c>
      <c r="DV87" s="321">
        <f t="shared" ca="1" si="497"/>
        <v>100</v>
      </c>
      <c r="DW87" s="321">
        <f t="shared" ca="1" si="497"/>
        <v>100</v>
      </c>
      <c r="DX87" s="321">
        <f t="shared" ca="1" si="497"/>
        <v>100</v>
      </c>
      <c r="DY87" s="321">
        <f t="shared" ca="1" si="497"/>
        <v>100</v>
      </c>
      <c r="DZ87" s="321">
        <f t="shared" ca="1" si="497"/>
        <v>100</v>
      </c>
      <c r="EA87" s="321">
        <f t="shared" ca="1" si="497"/>
        <v>100</v>
      </c>
      <c r="EB87" s="321">
        <f t="shared" ca="1" si="497"/>
        <v>100</v>
      </c>
      <c r="EC87" s="321">
        <f t="shared" ca="1" si="497"/>
        <v>100</v>
      </c>
      <c r="ED87" s="321">
        <f t="shared" ca="1" si="497"/>
        <v>100</v>
      </c>
      <c r="EE87" s="321">
        <f t="shared" ca="1" si="497"/>
        <v>100</v>
      </c>
      <c r="EF87" s="321">
        <f t="shared" ref="EF87:EQ87" ca="1" si="498">+EF44/EF$44*100</f>
        <v>100</v>
      </c>
      <c r="EG87" s="321">
        <f t="shared" ca="1" si="498"/>
        <v>100</v>
      </c>
      <c r="EH87" s="321">
        <f t="shared" ca="1" si="498"/>
        <v>100</v>
      </c>
      <c r="EI87" s="321">
        <f t="shared" ca="1" si="498"/>
        <v>100</v>
      </c>
      <c r="EJ87" s="321">
        <f t="shared" ca="1" si="498"/>
        <v>100</v>
      </c>
      <c r="EK87" s="321">
        <f t="shared" ca="1" si="498"/>
        <v>100</v>
      </c>
      <c r="EL87" s="321">
        <f t="shared" ca="1" si="498"/>
        <v>100</v>
      </c>
      <c r="EM87" s="321">
        <f t="shared" ca="1" si="498"/>
        <v>100</v>
      </c>
      <c r="EN87" s="321">
        <f t="shared" ca="1" si="498"/>
        <v>100</v>
      </c>
      <c r="EO87" s="321">
        <f t="shared" ca="1" si="498"/>
        <v>100</v>
      </c>
      <c r="EP87" s="321">
        <f t="shared" ca="1" si="498"/>
        <v>100</v>
      </c>
      <c r="EQ87" s="321">
        <f t="shared" ca="1" si="498"/>
        <v>100</v>
      </c>
      <c r="ER87" s="321">
        <f t="shared" ref="ER87:FB87" ca="1" si="499">+ER44/ER$44*100</f>
        <v>100</v>
      </c>
      <c r="ES87" s="321">
        <f t="shared" ca="1" si="499"/>
        <v>100</v>
      </c>
      <c r="ET87" s="321">
        <f t="shared" ca="1" si="499"/>
        <v>100</v>
      </c>
      <c r="EU87" s="321">
        <f t="shared" ca="1" si="499"/>
        <v>100</v>
      </c>
      <c r="EV87" s="321">
        <f t="shared" ca="1" si="499"/>
        <v>100</v>
      </c>
      <c r="EW87" s="321">
        <f t="shared" ca="1" si="499"/>
        <v>100</v>
      </c>
      <c r="EX87" s="321">
        <f t="shared" ca="1" si="499"/>
        <v>100</v>
      </c>
      <c r="EY87" s="321">
        <f t="shared" ca="1" si="499"/>
        <v>100</v>
      </c>
      <c r="EZ87" s="321">
        <f t="shared" ca="1" si="499"/>
        <v>100</v>
      </c>
      <c r="FA87" s="321">
        <f t="shared" ca="1" si="499"/>
        <v>100</v>
      </c>
      <c r="FB87" s="321">
        <f t="shared" ca="1" si="499"/>
        <v>100</v>
      </c>
      <c r="FC87" s="321">
        <f t="shared" ref="FC87:FD87" ca="1" si="500">+FC44/FC$44*100</f>
        <v>100</v>
      </c>
      <c r="FD87" s="321">
        <f t="shared" ca="1" si="500"/>
        <v>100</v>
      </c>
      <c r="FE87" s="321" t="e">
        <f t="shared" ref="FE87:FG87" ca="1" si="501">+FE44/FE$44*100</f>
        <v>#DIV/0!</v>
      </c>
      <c r="FF87" s="321" t="e">
        <f t="shared" ca="1" si="501"/>
        <v>#DIV/0!</v>
      </c>
      <c r="FG87" s="321" t="e">
        <f t="shared" ca="1" si="501"/>
        <v>#DIV/0!</v>
      </c>
      <c r="FH87" s="321" t="e">
        <f t="shared" ref="FH87:FP87" ca="1" si="502">+FH44/FH$44*100</f>
        <v>#DIV/0!</v>
      </c>
      <c r="FI87" s="321" t="e">
        <f t="shared" ca="1" si="502"/>
        <v>#DIV/0!</v>
      </c>
      <c r="FJ87" s="321" t="e">
        <f t="shared" ca="1" si="502"/>
        <v>#DIV/0!</v>
      </c>
      <c r="FK87" s="321" t="e">
        <f t="shared" ca="1" si="502"/>
        <v>#DIV/0!</v>
      </c>
      <c r="FL87" s="321" t="e">
        <f t="shared" ca="1" si="502"/>
        <v>#DIV/0!</v>
      </c>
      <c r="FM87" s="321" t="e">
        <f t="shared" ca="1" si="502"/>
        <v>#DIV/0!</v>
      </c>
      <c r="FN87" s="321" t="e">
        <f t="shared" ca="1" si="502"/>
        <v>#DIV/0!</v>
      </c>
      <c r="FO87" s="321" t="e">
        <f t="shared" ca="1" si="502"/>
        <v>#DIV/0!</v>
      </c>
      <c r="FP87" s="321" t="e">
        <f t="shared" ca="1" si="502"/>
        <v>#DIV/0!</v>
      </c>
    </row>
    <row r="88" spans="1:172" x14ac:dyDescent="0.2">
      <c r="B88" s="322" t="s">
        <v>1</v>
      </c>
      <c r="C88" s="329"/>
      <c r="D88" s="329"/>
      <c r="E88" s="324">
        <f t="shared" ref="E88:AJ88" ca="1" si="503">+E45/E$44*100</f>
        <v>17.473055605123637</v>
      </c>
      <c r="F88" s="324">
        <f t="shared" ca="1" si="503"/>
        <v>16.365668013675752</v>
      </c>
      <c r="G88" s="324">
        <f t="shared" ca="1" si="503"/>
        <v>17.463330954866173</v>
      </c>
      <c r="H88" s="324">
        <f t="shared" ca="1" si="503"/>
        <v>16.45960797114429</v>
      </c>
      <c r="I88" s="324">
        <f t="shared" ca="1" si="503"/>
        <v>16.35807522807896</v>
      </c>
      <c r="J88" s="324">
        <f t="shared" ca="1" si="503"/>
        <v>16.578284800991803</v>
      </c>
      <c r="K88" s="324">
        <f t="shared" ca="1" si="503"/>
        <v>16.739720145262428</v>
      </c>
      <c r="L88" s="324">
        <f t="shared" ca="1" si="503"/>
        <v>16.228156357411272</v>
      </c>
      <c r="M88" s="324">
        <f t="shared" ca="1" si="503"/>
        <v>16.308166589295741</v>
      </c>
      <c r="N88" s="324">
        <f t="shared" ca="1" si="503"/>
        <v>15.970069739894601</v>
      </c>
      <c r="O88" s="324">
        <f t="shared" ca="1" si="503"/>
        <v>16.398528812131527</v>
      </c>
      <c r="P88" s="324">
        <f t="shared" ca="1" si="503"/>
        <v>18.027319118701676</v>
      </c>
      <c r="Q88" s="324">
        <f t="shared" ca="1" si="503"/>
        <v>16.954913071445489</v>
      </c>
      <c r="R88" s="324">
        <f t="shared" ca="1" si="503"/>
        <v>16.029874053346191</v>
      </c>
      <c r="S88" s="324">
        <f t="shared" ca="1" si="503"/>
        <v>16.449737031047288</v>
      </c>
      <c r="T88" s="324">
        <f t="shared" ca="1" si="503"/>
        <v>16.025857231633328</v>
      </c>
      <c r="U88" s="324">
        <f t="shared" ca="1" si="503"/>
        <v>16.019850619529034</v>
      </c>
      <c r="V88" s="324">
        <f t="shared" ca="1" si="503"/>
        <v>15.816067347212051</v>
      </c>
      <c r="W88" s="324">
        <f t="shared" ca="1" si="503"/>
        <v>16.138895117074291</v>
      </c>
      <c r="X88" s="324">
        <f t="shared" ca="1" si="503"/>
        <v>15.961100686068045</v>
      </c>
      <c r="Y88" s="324">
        <f t="shared" ca="1" si="503"/>
        <v>15.531139726268767</v>
      </c>
      <c r="Z88" s="324">
        <f t="shared" ca="1" si="503"/>
        <v>14.909674829173927</v>
      </c>
      <c r="AA88" s="324">
        <f t="shared" ca="1" si="503"/>
        <v>15.330207043529997</v>
      </c>
      <c r="AB88" s="324">
        <f t="shared" ca="1" si="503"/>
        <v>16.370799045754868</v>
      </c>
      <c r="AC88" s="324">
        <f t="shared" ca="1" si="503"/>
        <v>15.908043141471619</v>
      </c>
      <c r="AD88" s="324">
        <f t="shared" ca="1" si="503"/>
        <v>15.296492012328923</v>
      </c>
      <c r="AE88" s="324">
        <f t="shared" ca="1" si="503"/>
        <v>15.574899566321566</v>
      </c>
      <c r="AF88" s="324">
        <f t="shared" ca="1" si="503"/>
        <v>14.705766309995486</v>
      </c>
      <c r="AG88" s="324">
        <f t="shared" ca="1" si="503"/>
        <v>14.957372963962602</v>
      </c>
      <c r="AH88" s="324">
        <f t="shared" ca="1" si="503"/>
        <v>14.814394738933611</v>
      </c>
      <c r="AI88" s="324">
        <f t="shared" ca="1" si="503"/>
        <v>15.01047426856357</v>
      </c>
      <c r="AJ88" s="324">
        <f t="shared" ca="1" si="503"/>
        <v>14.780263194731511</v>
      </c>
      <c r="AK88" s="324">
        <f t="shared" ref="AK88:BP88" ca="1" si="504">+AK45/AK$44*100</f>
        <v>14.219442383269318</v>
      </c>
      <c r="AL88" s="324">
        <f t="shared" ca="1" si="504"/>
        <v>14.282131738113</v>
      </c>
      <c r="AM88" s="324">
        <f t="shared" ca="1" si="504"/>
        <v>14.444499661193857</v>
      </c>
      <c r="AN88" s="324">
        <f t="shared" ca="1" si="504"/>
        <v>15.372792541569849</v>
      </c>
      <c r="AO88" s="324">
        <f t="shared" ca="1" si="504"/>
        <v>15.386349793398788</v>
      </c>
      <c r="AP88" s="324">
        <f t="shared" ca="1" si="504"/>
        <v>14.713832157020471</v>
      </c>
      <c r="AQ88" s="324">
        <f t="shared" ca="1" si="504"/>
        <v>15.072325805235485</v>
      </c>
      <c r="AR88" s="324">
        <f t="shared" ca="1" si="504"/>
        <v>14.197120600582148</v>
      </c>
      <c r="AS88" s="324">
        <f t="shared" ca="1" si="504"/>
        <v>14.5006607140557</v>
      </c>
      <c r="AT88" s="324">
        <f t="shared" ca="1" si="504"/>
        <v>14.153364480295522</v>
      </c>
      <c r="AU88" s="324">
        <f t="shared" ca="1" si="504"/>
        <v>14.781686726310781</v>
      </c>
      <c r="AV88" s="324">
        <f t="shared" ca="1" si="504"/>
        <v>13.896943966433421</v>
      </c>
      <c r="AW88" s="324">
        <f t="shared" ca="1" si="504"/>
        <v>13.884351183424096</v>
      </c>
      <c r="AX88" s="324">
        <f t="shared" ca="1" si="504"/>
        <v>13.897834462345729</v>
      </c>
      <c r="AY88" s="324">
        <f t="shared" ca="1" si="504"/>
        <v>13.318121268576924</v>
      </c>
      <c r="AZ88" s="324">
        <f t="shared" ca="1" si="504"/>
        <v>14.428915990808258</v>
      </c>
      <c r="BA88" s="324">
        <f t="shared" ca="1" si="504"/>
        <v>14.127150281131954</v>
      </c>
      <c r="BB88" s="324">
        <f t="shared" ca="1" si="504"/>
        <v>13.083722610812634</v>
      </c>
      <c r="BC88" s="324">
        <f t="shared" ca="1" si="504"/>
        <v>13.228666459371603</v>
      </c>
      <c r="BD88" s="324">
        <f t="shared" ca="1" si="504"/>
        <v>13.689273428594891</v>
      </c>
      <c r="BE88" s="324">
        <f t="shared" ca="1" si="504"/>
        <v>13.405887731131788</v>
      </c>
      <c r="BF88" s="324">
        <f t="shared" ca="1" si="504"/>
        <v>13.213981021356014</v>
      </c>
      <c r="BG88" s="324">
        <f t="shared" ca="1" si="504"/>
        <v>13.681926795735022</v>
      </c>
      <c r="BH88" s="324">
        <f t="shared" ca="1" si="504"/>
        <v>12.652139262768955</v>
      </c>
      <c r="BI88" s="324">
        <f t="shared" ca="1" si="504"/>
        <v>12.042008727933204</v>
      </c>
      <c r="BJ88" s="324">
        <f t="shared" ca="1" si="504"/>
        <v>12.520545217037801</v>
      </c>
      <c r="BK88" s="324">
        <f t="shared" ca="1" si="504"/>
        <v>12.319427419159892</v>
      </c>
      <c r="BL88" s="324">
        <f t="shared" ca="1" si="504"/>
        <v>13.394490799529892</v>
      </c>
      <c r="BM88" s="324">
        <f t="shared" ca="1" si="504"/>
        <v>13.337999628540761</v>
      </c>
      <c r="BN88" s="324">
        <f t="shared" ca="1" si="504"/>
        <v>12.215395678527274</v>
      </c>
      <c r="BO88" s="324">
        <f t="shared" ca="1" si="504"/>
        <v>12.642129533244956</v>
      </c>
      <c r="BP88" s="324">
        <f t="shared" ca="1" si="504"/>
        <v>12.515267331098526</v>
      </c>
      <c r="BQ88" s="324">
        <f t="shared" ref="BQ88:CV88" ca="1" si="505">+BQ45/BQ$44*100</f>
        <v>12.300543975387129</v>
      </c>
      <c r="BR88" s="324">
        <f t="shared" ca="1" si="505"/>
        <v>12.106104357786512</v>
      </c>
      <c r="BS88" s="324">
        <f t="shared" ca="1" si="505"/>
        <v>12.30479096234331</v>
      </c>
      <c r="BT88" s="324">
        <f t="shared" ca="1" si="505"/>
        <v>11.873908264246133</v>
      </c>
      <c r="BU88" s="324">
        <f t="shared" ca="1" si="505"/>
        <v>11.952357483242251</v>
      </c>
      <c r="BV88" s="324">
        <f t="shared" ca="1" si="505"/>
        <v>11.618732882708345</v>
      </c>
      <c r="BW88" s="324">
        <f t="shared" ca="1" si="505"/>
        <v>11.501510528566348</v>
      </c>
      <c r="BX88" s="324">
        <f t="shared" ca="1" si="505"/>
        <v>12.592531400246488</v>
      </c>
      <c r="BY88" s="324">
        <f t="shared" ca="1" si="505"/>
        <v>11.835476814086524</v>
      </c>
      <c r="BZ88" s="324">
        <f t="shared" ca="1" si="505"/>
        <v>11.352844734244202</v>
      </c>
      <c r="CA88" s="324">
        <f t="shared" ca="1" si="505"/>
        <v>11.682822518885892</v>
      </c>
      <c r="CB88" s="324">
        <f t="shared" ca="1" si="505"/>
        <v>11.501132959362321</v>
      </c>
      <c r="CC88" s="324">
        <f t="shared" ca="1" si="505"/>
        <v>11.229701385263361</v>
      </c>
      <c r="CD88" s="324">
        <f t="shared" ca="1" si="505"/>
        <v>11.665345758695162</v>
      </c>
      <c r="CE88" s="324">
        <f t="shared" ca="1" si="505"/>
        <v>11.870804049156119</v>
      </c>
      <c r="CF88" s="324">
        <f t="shared" ca="1" si="505"/>
        <v>11.728985843121057</v>
      </c>
      <c r="CG88" s="324">
        <f t="shared" ca="1" si="505"/>
        <v>11.898235874086321</v>
      </c>
      <c r="CH88" s="324">
        <f t="shared" ca="1" si="505"/>
        <v>11.746256137261559</v>
      </c>
      <c r="CI88" s="324">
        <f t="shared" ca="1" si="505"/>
        <v>11.983188283298043</v>
      </c>
      <c r="CJ88" s="324">
        <f t="shared" ca="1" si="505"/>
        <v>13.053807423144937</v>
      </c>
      <c r="CK88" s="324">
        <f t="shared" ca="1" si="505"/>
        <v>12.817274011835453</v>
      </c>
      <c r="CL88" s="324">
        <f t="shared" ca="1" si="505"/>
        <v>12.391855099027808</v>
      </c>
      <c r="CM88" s="324">
        <f t="shared" ca="1" si="505"/>
        <v>12.526048114368638</v>
      </c>
      <c r="CN88" s="324">
        <f t="shared" ca="1" si="505"/>
        <v>15.53653071540611</v>
      </c>
      <c r="CO88" s="324">
        <f t="shared" ca="1" si="505"/>
        <v>15.006946250012639</v>
      </c>
      <c r="CP88" s="324">
        <f t="shared" ca="1" si="505"/>
        <v>13.102029755548166</v>
      </c>
      <c r="CQ88" s="324">
        <f t="shared" ca="1" si="505"/>
        <v>13.042165243241714</v>
      </c>
      <c r="CR88" s="324">
        <f t="shared" ca="1" si="505"/>
        <v>12.486762863486314</v>
      </c>
      <c r="CS88" s="324">
        <f t="shared" ca="1" si="505"/>
        <v>12.193407444456312</v>
      </c>
      <c r="CT88" s="324">
        <f t="shared" ca="1" si="505"/>
        <v>12.004290288775568</v>
      </c>
      <c r="CU88" s="324">
        <f t="shared" ca="1" si="505"/>
        <v>11.966635233927894</v>
      </c>
      <c r="CV88" s="324">
        <f t="shared" ca="1" si="505"/>
        <v>12.7488977126253</v>
      </c>
      <c r="CW88" s="324">
        <f t="shared" ref="CW88:EE88" ca="1" si="506">+CW45/CW$44*100</f>
        <v>12.756355981463821</v>
      </c>
      <c r="CX88" s="324">
        <f t="shared" ca="1" si="506"/>
        <v>12.394823023602536</v>
      </c>
      <c r="CY88" s="324">
        <f t="shared" ca="1" si="506"/>
        <v>11.909752900388684</v>
      </c>
      <c r="CZ88" s="324">
        <f t="shared" ca="1" si="506"/>
        <v>12.053803214070337</v>
      </c>
      <c r="DA88" s="324">
        <f t="shared" ca="1" si="506"/>
        <v>12.363651841705787</v>
      </c>
      <c r="DB88" s="324">
        <f t="shared" ca="1" si="506"/>
        <v>12.406592450304368</v>
      </c>
      <c r="DC88" s="324">
        <f t="shared" ca="1" si="506"/>
        <v>12.684144854701909</v>
      </c>
      <c r="DD88" s="324">
        <f t="shared" ca="1" si="506"/>
        <v>12.231920566885062</v>
      </c>
      <c r="DE88" s="324">
        <f t="shared" ca="1" si="506"/>
        <v>12.638433790317668</v>
      </c>
      <c r="DF88" s="324">
        <f t="shared" ca="1" si="506"/>
        <v>12.411817664004337</v>
      </c>
      <c r="DG88" s="324">
        <f t="shared" ca="1" si="506"/>
        <v>12.278896615654658</v>
      </c>
      <c r="DH88" s="324">
        <f t="shared" ca="1" si="506"/>
        <v>12.889046858634581</v>
      </c>
      <c r="DI88" s="324">
        <f t="shared" ca="1" si="506"/>
        <v>13.251303056341346</v>
      </c>
      <c r="DJ88" s="324">
        <f t="shared" ca="1" si="506"/>
        <v>11.91056508925506</v>
      </c>
      <c r="DK88" s="324">
        <f t="shared" ca="1" si="506"/>
        <v>11.799615379905189</v>
      </c>
      <c r="DL88" s="324">
        <f t="shared" ca="1" si="506"/>
        <v>12.03755180250319</v>
      </c>
      <c r="DM88" s="324">
        <f t="shared" ca="1" si="506"/>
        <v>12.108362299584234</v>
      </c>
      <c r="DN88" s="324">
        <f t="shared" ca="1" si="506"/>
        <v>12.645225483100688</v>
      </c>
      <c r="DO88" s="324">
        <f t="shared" ca="1" si="506"/>
        <v>12.626852159450873</v>
      </c>
      <c r="DP88" s="324">
        <f t="shared" ca="1" si="506"/>
        <v>11.977699738062885</v>
      </c>
      <c r="DQ88" s="324">
        <f t="shared" ca="1" si="506"/>
        <v>12.159174819109348</v>
      </c>
      <c r="DR88" s="324">
        <f t="shared" ca="1" si="506"/>
        <v>12.324327262175876</v>
      </c>
      <c r="DS88" s="324">
        <f t="shared" ca="1" si="506"/>
        <v>12.148089782333264</v>
      </c>
      <c r="DT88" s="324">
        <f t="shared" ca="1" si="506"/>
        <v>13.114116896514833</v>
      </c>
      <c r="DU88" s="324">
        <f t="shared" ca="1" si="506"/>
        <v>12.836731804825586</v>
      </c>
      <c r="DV88" s="324">
        <f t="shared" ca="1" si="506"/>
        <v>12.419223075038715</v>
      </c>
      <c r="DW88" s="324">
        <f t="shared" ca="1" si="506"/>
        <v>11.926091372251197</v>
      </c>
      <c r="DX88" s="324">
        <f t="shared" ca="1" si="506"/>
        <v>12.367957804126789</v>
      </c>
      <c r="DY88" s="324">
        <f t="shared" ca="1" si="506"/>
        <v>12.066318001067634</v>
      </c>
      <c r="DZ88" s="324">
        <f t="shared" ca="1" si="506"/>
        <v>12.275113046695569</v>
      </c>
      <c r="EA88" s="324">
        <f t="shared" ca="1" si="506"/>
        <v>12.038266415032954</v>
      </c>
      <c r="EB88" s="324">
        <f t="shared" ca="1" si="506"/>
        <v>11.694450416215616</v>
      </c>
      <c r="EC88" s="324">
        <f t="shared" ca="1" si="506"/>
        <v>11.611558990264689</v>
      </c>
      <c r="ED88" s="324">
        <f t="shared" ca="1" si="506"/>
        <v>11.450277153165935</v>
      </c>
      <c r="EE88" s="324">
        <f t="shared" ca="1" si="506"/>
        <v>11.284007999013957</v>
      </c>
      <c r="EF88" s="324">
        <f t="shared" ref="EF88:EQ88" ca="1" si="507">+EF45/EF$44*100</f>
        <v>12.57007829508099</v>
      </c>
      <c r="EG88" s="324">
        <f t="shared" ca="1" si="507"/>
        <v>12.332628147238054</v>
      </c>
      <c r="EH88" s="324">
        <f t="shared" ca="1" si="507"/>
        <v>11.964860152484903</v>
      </c>
      <c r="EI88" s="324">
        <f t="shared" ca="1" si="507"/>
        <v>11.355872528600079</v>
      </c>
      <c r="EJ88" s="324">
        <f t="shared" ca="1" si="507"/>
        <v>10.897007099353219</v>
      </c>
      <c r="EK88" s="324">
        <f t="shared" ca="1" si="507"/>
        <v>10.987800146101542</v>
      </c>
      <c r="EL88" s="324">
        <f t="shared" ca="1" si="507"/>
        <v>11.18305275769986</v>
      </c>
      <c r="EM88" s="324">
        <f t="shared" ca="1" si="507"/>
        <v>11.088716398700427</v>
      </c>
      <c r="EN88" s="324">
        <f t="shared" ca="1" si="507"/>
        <v>11.166717400510304</v>
      </c>
      <c r="EO88" s="324">
        <f t="shared" ca="1" si="507"/>
        <v>10.787830723049467</v>
      </c>
      <c r="EP88" s="324">
        <f t="shared" ca="1" si="507"/>
        <v>10.557483200310349</v>
      </c>
      <c r="EQ88" s="324">
        <f t="shared" ca="1" si="507"/>
        <v>10.626072518320269</v>
      </c>
      <c r="ER88" s="324">
        <f t="shared" ref="ER88:FB88" ca="1" si="508">+ER45/ER$44*100</f>
        <v>11.903005887683381</v>
      </c>
      <c r="ES88" s="324">
        <f t="shared" ca="1" si="508"/>
        <v>11.244115854682283</v>
      </c>
      <c r="ET88" s="324">
        <f t="shared" ca="1" si="508"/>
        <v>10.553450455544629</v>
      </c>
      <c r="EU88" s="324">
        <f t="shared" ca="1" si="508"/>
        <v>10.021641208586015</v>
      </c>
      <c r="EV88" s="324">
        <f t="shared" ca="1" si="508"/>
        <v>10.423643127212634</v>
      </c>
      <c r="EW88" s="324">
        <f t="shared" ca="1" si="508"/>
        <v>10.140917491616419</v>
      </c>
      <c r="EX88" s="324">
        <f t="shared" ca="1" si="508"/>
        <v>10.252897025083172</v>
      </c>
      <c r="EY88" s="324">
        <f t="shared" ca="1" si="508"/>
        <v>10.720733708854715</v>
      </c>
      <c r="EZ88" s="324">
        <f t="shared" ca="1" si="508"/>
        <v>10.854524167387815</v>
      </c>
      <c r="FA88" s="324">
        <f t="shared" ca="1" si="508"/>
        <v>10.695899304992656</v>
      </c>
      <c r="FB88" s="324">
        <f t="shared" ca="1" si="508"/>
        <v>10.515964970059327</v>
      </c>
      <c r="FC88" s="324">
        <f t="shared" ref="FC88:FD88" ca="1" si="509">+FC45/FC$44*100</f>
        <v>10.592973546773807</v>
      </c>
      <c r="FD88" s="324">
        <f t="shared" ca="1" si="509"/>
        <v>11.69036505068158</v>
      </c>
      <c r="FE88" s="324" t="e">
        <f t="shared" ref="FE88:FG88" ca="1" si="510">+FE45/FE$44*100</f>
        <v>#DIV/0!</v>
      </c>
      <c r="FF88" s="324" t="e">
        <f t="shared" ca="1" si="510"/>
        <v>#DIV/0!</v>
      </c>
      <c r="FG88" s="324" t="e">
        <f t="shared" ca="1" si="510"/>
        <v>#DIV/0!</v>
      </c>
      <c r="FH88" s="324" t="e">
        <f t="shared" ref="FH88:FP88" ca="1" si="511">+FH45/FH$44*100</f>
        <v>#DIV/0!</v>
      </c>
      <c r="FI88" s="324" t="e">
        <f t="shared" ca="1" si="511"/>
        <v>#DIV/0!</v>
      </c>
      <c r="FJ88" s="324" t="e">
        <f t="shared" ca="1" si="511"/>
        <v>#DIV/0!</v>
      </c>
      <c r="FK88" s="324" t="e">
        <f t="shared" ca="1" si="511"/>
        <v>#DIV/0!</v>
      </c>
      <c r="FL88" s="324" t="e">
        <f t="shared" ca="1" si="511"/>
        <v>#DIV/0!</v>
      </c>
      <c r="FM88" s="324" t="e">
        <f t="shared" ca="1" si="511"/>
        <v>#DIV/0!</v>
      </c>
      <c r="FN88" s="324" t="e">
        <f t="shared" ca="1" si="511"/>
        <v>#DIV/0!</v>
      </c>
      <c r="FO88" s="324" t="e">
        <f t="shared" ca="1" si="511"/>
        <v>#DIV/0!</v>
      </c>
      <c r="FP88" s="324" t="e">
        <f t="shared" ca="1" si="511"/>
        <v>#DIV/0!</v>
      </c>
    </row>
    <row r="89" spans="1:172" x14ac:dyDescent="0.2">
      <c r="B89" s="322" t="s">
        <v>5</v>
      </c>
      <c r="C89" s="329"/>
      <c r="D89" s="329"/>
      <c r="E89" s="324">
        <f t="shared" ref="E89:AJ89" ca="1" si="512">+E46/E$44*100</f>
        <v>5.3423177339425321</v>
      </c>
      <c r="F89" s="324">
        <f t="shared" ca="1" si="512"/>
        <v>5.2128871961546057</v>
      </c>
      <c r="G89" s="324">
        <f t="shared" ca="1" si="512"/>
        <v>5.2773555857112724</v>
      </c>
      <c r="H89" s="324">
        <f t="shared" ca="1" si="512"/>
        <v>5.2896240094022087</v>
      </c>
      <c r="I89" s="324">
        <f t="shared" ca="1" si="512"/>
        <v>5.5281190925229415</v>
      </c>
      <c r="J89" s="324">
        <f t="shared" ca="1" si="512"/>
        <v>5.810816629180855</v>
      </c>
      <c r="K89" s="324">
        <f t="shared" ca="1" si="512"/>
        <v>5.7719549428536157</v>
      </c>
      <c r="L89" s="324">
        <f t="shared" ca="1" si="512"/>
        <v>5.8519318961498143</v>
      </c>
      <c r="M89" s="324">
        <f t="shared" ca="1" si="512"/>
        <v>5.8391036613922527</v>
      </c>
      <c r="N89" s="324">
        <f t="shared" ca="1" si="512"/>
        <v>5.455018503824447</v>
      </c>
      <c r="O89" s="324">
        <f t="shared" ca="1" si="512"/>
        <v>5.3949836809532608</v>
      </c>
      <c r="P89" s="324">
        <f t="shared" ca="1" si="512"/>
        <v>5.272086882080619</v>
      </c>
      <c r="Q89" s="324">
        <f t="shared" ca="1" si="512"/>
        <v>5.5691903288130113</v>
      </c>
      <c r="R89" s="324">
        <f t="shared" ca="1" si="512"/>
        <v>5.4157638642742496</v>
      </c>
      <c r="S89" s="324">
        <f t="shared" ca="1" si="512"/>
        <v>5.4442734727187911</v>
      </c>
      <c r="T89" s="324">
        <f t="shared" ca="1" si="512"/>
        <v>5.571114960212177</v>
      </c>
      <c r="U89" s="324">
        <f t="shared" ca="1" si="512"/>
        <v>5.6969439831354061</v>
      </c>
      <c r="V89" s="324">
        <f t="shared" ca="1" si="512"/>
        <v>5.9045947490387354</v>
      </c>
      <c r="W89" s="324">
        <f t="shared" ca="1" si="512"/>
        <v>5.8412814479665318</v>
      </c>
      <c r="X89" s="324">
        <f t="shared" ca="1" si="512"/>
        <v>6.1091221008492118</v>
      </c>
      <c r="Y89" s="324">
        <f t="shared" ca="1" si="512"/>
        <v>5.9814025332007184</v>
      </c>
      <c r="Z89" s="324">
        <f t="shared" ca="1" si="512"/>
        <v>5.6053714983338123</v>
      </c>
      <c r="AA89" s="324">
        <f t="shared" ca="1" si="512"/>
        <v>5.5078778791741989</v>
      </c>
      <c r="AB89" s="324">
        <f t="shared" ca="1" si="512"/>
        <v>5.4233551676204481</v>
      </c>
      <c r="AC89" s="324">
        <f t="shared" ca="1" si="512"/>
        <v>5.5495230841524421</v>
      </c>
      <c r="AD89" s="324">
        <f t="shared" ca="1" si="512"/>
        <v>5.3362257879549304</v>
      </c>
      <c r="AE89" s="324">
        <f t="shared" ca="1" si="512"/>
        <v>5.3708981123155821</v>
      </c>
      <c r="AF89" s="324">
        <f t="shared" ca="1" si="512"/>
        <v>5.4892794666452112</v>
      </c>
      <c r="AG89" s="324">
        <f t="shared" ca="1" si="512"/>
        <v>5.6682831784795891</v>
      </c>
      <c r="AH89" s="324">
        <f t="shared" ca="1" si="512"/>
        <v>5.7598976972846119</v>
      </c>
      <c r="AI89" s="324">
        <f t="shared" ca="1" si="512"/>
        <v>5.7807113778014374</v>
      </c>
      <c r="AJ89" s="324">
        <f t="shared" ca="1" si="512"/>
        <v>6.0095003355593768</v>
      </c>
      <c r="AK89" s="324">
        <f t="shared" ref="AK89:BP89" ca="1" si="513">+AK46/AK$44*100</f>
        <v>5.8456743179818433</v>
      </c>
      <c r="AL89" s="324">
        <f t="shared" ca="1" si="513"/>
        <v>5.7348938303799093</v>
      </c>
      <c r="AM89" s="324">
        <f t="shared" ca="1" si="513"/>
        <v>5.6409295373460466</v>
      </c>
      <c r="AN89" s="324">
        <f t="shared" ca="1" si="513"/>
        <v>5.3988495559552785</v>
      </c>
      <c r="AO89" s="324">
        <f t="shared" ca="1" si="513"/>
        <v>5.3286709247747774</v>
      </c>
      <c r="AP89" s="324">
        <f t="shared" ca="1" si="513"/>
        <v>5.1678355394294115</v>
      </c>
      <c r="AQ89" s="324">
        <f t="shared" ca="1" si="513"/>
        <v>5.263223172403821</v>
      </c>
      <c r="AR89" s="324">
        <f t="shared" ca="1" si="513"/>
        <v>5.355316836250271</v>
      </c>
      <c r="AS89" s="324">
        <f t="shared" ca="1" si="513"/>
        <v>5.7078738313697839</v>
      </c>
      <c r="AT89" s="324">
        <f t="shared" ca="1" si="513"/>
        <v>5.8182755323582764</v>
      </c>
      <c r="AU89" s="324">
        <f t="shared" ca="1" si="513"/>
        <v>6.0125197192157067</v>
      </c>
      <c r="AV89" s="324">
        <f t="shared" ca="1" si="513"/>
        <v>5.8967214881651042</v>
      </c>
      <c r="AW89" s="324">
        <f t="shared" ca="1" si="513"/>
        <v>5.8771404575880082</v>
      </c>
      <c r="AX89" s="324">
        <f t="shared" ca="1" si="513"/>
        <v>5.7228887586885868</v>
      </c>
      <c r="AY89" s="324">
        <f t="shared" ca="1" si="513"/>
        <v>5.3871027824612474</v>
      </c>
      <c r="AZ89" s="324">
        <f t="shared" ca="1" si="513"/>
        <v>5.3487307034821612</v>
      </c>
      <c r="BA89" s="324">
        <f t="shared" ca="1" si="513"/>
        <v>5.5461999515152582</v>
      </c>
      <c r="BB89" s="324">
        <f t="shared" ca="1" si="513"/>
        <v>5.4061892353207828</v>
      </c>
      <c r="BC89" s="324">
        <f t="shared" ca="1" si="513"/>
        <v>5.3677151737121465</v>
      </c>
      <c r="BD89" s="324">
        <f t="shared" ca="1" si="513"/>
        <v>5.7089132944743159</v>
      </c>
      <c r="BE89" s="324">
        <f t="shared" ca="1" si="513"/>
        <v>5.8787986877694962</v>
      </c>
      <c r="BF89" s="324">
        <f t="shared" ca="1" si="513"/>
        <v>6.0494941616978899</v>
      </c>
      <c r="BG89" s="324">
        <f t="shared" ca="1" si="513"/>
        <v>6.1434030075961328</v>
      </c>
      <c r="BH89" s="324">
        <f t="shared" ca="1" si="513"/>
        <v>6.0162130584703046</v>
      </c>
      <c r="BI89" s="324">
        <f t="shared" ca="1" si="513"/>
        <v>6.2457875444530861</v>
      </c>
      <c r="BJ89" s="324">
        <f t="shared" ca="1" si="513"/>
        <v>5.7478568068715941</v>
      </c>
      <c r="BK89" s="324">
        <f t="shared" ca="1" si="513"/>
        <v>5.8936988825846983</v>
      </c>
      <c r="BL89" s="324">
        <f t="shared" ca="1" si="513"/>
        <v>5.5512318552024338</v>
      </c>
      <c r="BM89" s="324">
        <f t="shared" ca="1" si="513"/>
        <v>5.5929124574584215</v>
      </c>
      <c r="BN89" s="324">
        <f t="shared" ca="1" si="513"/>
        <v>5.6248601837371872</v>
      </c>
      <c r="BO89" s="324">
        <f t="shared" ca="1" si="513"/>
        <v>5.4019914112849703</v>
      </c>
      <c r="BP89" s="324">
        <f t="shared" ca="1" si="513"/>
        <v>5.8722484430240875</v>
      </c>
      <c r="BQ89" s="324">
        <f t="shared" ref="BQ89:CV89" ca="1" si="514">+BQ46/BQ$44*100</f>
        <v>5.7092543648654654</v>
      </c>
      <c r="BR89" s="324">
        <f t="shared" ca="1" si="514"/>
        <v>6.1081761096298681</v>
      </c>
      <c r="BS89" s="324">
        <f t="shared" ca="1" si="514"/>
        <v>6.3868914202812714</v>
      </c>
      <c r="BT89" s="324">
        <f t="shared" ca="1" si="514"/>
        <v>6.2033289603389496</v>
      </c>
      <c r="BU89" s="324">
        <f t="shared" ca="1" si="514"/>
        <v>6.3269342015203689</v>
      </c>
      <c r="BV89" s="324">
        <f t="shared" ca="1" si="514"/>
        <v>5.9305554613634639</v>
      </c>
      <c r="BW89" s="324">
        <f t="shared" ca="1" si="514"/>
        <v>5.9474080081167369</v>
      </c>
      <c r="BX89" s="324">
        <f t="shared" ca="1" si="514"/>
        <v>5.6219698521403245</v>
      </c>
      <c r="BY89" s="324">
        <f t="shared" ca="1" si="514"/>
        <v>5.2180010282465101</v>
      </c>
      <c r="BZ89" s="324">
        <f t="shared" ca="1" si="514"/>
        <v>5.2518700283034985</v>
      </c>
      <c r="CA89" s="324">
        <f t="shared" ca="1" si="514"/>
        <v>5.1093291404870858</v>
      </c>
      <c r="CB89" s="324">
        <f t="shared" ca="1" si="514"/>
        <v>5.4398744493075606</v>
      </c>
      <c r="CC89" s="324">
        <f t="shared" ca="1" si="514"/>
        <v>5.6012976900641558</v>
      </c>
      <c r="CD89" s="324">
        <f t="shared" ca="1" si="514"/>
        <v>5.9276435039049522</v>
      </c>
      <c r="CE89" s="324">
        <f t="shared" ca="1" si="514"/>
        <v>5.9575033428135908</v>
      </c>
      <c r="CF89" s="324">
        <f t="shared" ca="1" si="514"/>
        <v>6.0345522172978363</v>
      </c>
      <c r="CG89" s="324">
        <f t="shared" ca="1" si="514"/>
        <v>6.2299718885426865</v>
      </c>
      <c r="CH89" s="324">
        <f t="shared" ca="1" si="514"/>
        <v>5.9641369119844745</v>
      </c>
      <c r="CI89" s="324">
        <f t="shared" ca="1" si="514"/>
        <v>5.83011214230861</v>
      </c>
      <c r="CJ89" s="324">
        <f t="shared" ca="1" si="514"/>
        <v>5.6508067513070861</v>
      </c>
      <c r="CK89" s="324">
        <f t="shared" ca="1" si="514"/>
        <v>5.3428550048154717</v>
      </c>
      <c r="CL89" s="324">
        <f t="shared" ca="1" si="514"/>
        <v>5.532238813053322</v>
      </c>
      <c r="CM89" s="324">
        <f t="shared" ca="1" si="514"/>
        <v>5.4518181128300949</v>
      </c>
      <c r="CN89" s="324">
        <f t="shared" ca="1" si="514"/>
        <v>7.5814446510296101</v>
      </c>
      <c r="CO89" s="324">
        <f t="shared" ca="1" si="514"/>
        <v>7.0865522797620946</v>
      </c>
      <c r="CP89" s="324">
        <f t="shared" ca="1" si="514"/>
        <v>6.1328078860987167</v>
      </c>
      <c r="CQ89" s="324">
        <f t="shared" ca="1" si="514"/>
        <v>6.2446044622586827</v>
      </c>
      <c r="CR89" s="324">
        <f t="shared" ca="1" si="514"/>
        <v>6.4679824997837825</v>
      </c>
      <c r="CS89" s="324">
        <f t="shared" ca="1" si="514"/>
        <v>6.1335747709842883</v>
      </c>
      <c r="CT89" s="324">
        <f t="shared" ca="1" si="514"/>
        <v>5.7512432111612917</v>
      </c>
      <c r="CU89" s="324">
        <f t="shared" ca="1" si="514"/>
        <v>5.382122253963602</v>
      </c>
      <c r="CV89" s="324">
        <f t="shared" ca="1" si="514"/>
        <v>5.1621631881656134</v>
      </c>
      <c r="CW89" s="324">
        <f t="shared" ref="CW89:EE89" ca="1" si="515">+CW46/CW$44*100</f>
        <v>4.2085273969413235</v>
      </c>
      <c r="CX89" s="324">
        <f t="shared" ca="1" si="515"/>
        <v>4.1174992138553757</v>
      </c>
      <c r="CY89" s="324">
        <f t="shared" ca="1" si="515"/>
        <v>4.0196547412074048</v>
      </c>
      <c r="CZ89" s="324">
        <f t="shared" ca="1" si="515"/>
        <v>4.1860831292207434</v>
      </c>
      <c r="DA89" s="324">
        <f t="shared" ca="1" si="515"/>
        <v>4.4428286044248706</v>
      </c>
      <c r="DB89" s="324">
        <f t="shared" ca="1" si="515"/>
        <v>4.6066224245112624</v>
      </c>
      <c r="DC89" s="324">
        <f t="shared" ca="1" si="515"/>
        <v>4.7518989825850992</v>
      </c>
      <c r="DD89" s="324">
        <f t="shared" ca="1" si="515"/>
        <v>4.5171678477364425</v>
      </c>
      <c r="DE89" s="324">
        <f t="shared" ca="1" si="515"/>
        <v>4.5724910926559099</v>
      </c>
      <c r="DF89" s="324">
        <f t="shared" ca="1" si="515"/>
        <v>4.4173963424784084</v>
      </c>
      <c r="DG89" s="324">
        <f t="shared" ca="1" si="515"/>
        <v>4.1676107710999188</v>
      </c>
      <c r="DH89" s="324">
        <f t="shared" ca="1" si="515"/>
        <v>4.2247281753382628</v>
      </c>
      <c r="DI89" s="324">
        <f t="shared" ca="1" si="515"/>
        <v>3.9559173466884525</v>
      </c>
      <c r="DJ89" s="324">
        <f t="shared" ca="1" si="515"/>
        <v>3.8984879304428128</v>
      </c>
      <c r="DK89" s="324">
        <f t="shared" ca="1" si="515"/>
        <v>3.8534736135566487</v>
      </c>
      <c r="DL89" s="324">
        <f t="shared" ca="1" si="515"/>
        <v>4.0927212101795316</v>
      </c>
      <c r="DM89" s="324">
        <f t="shared" ca="1" si="515"/>
        <v>4.3531872954874959</v>
      </c>
      <c r="DN89" s="324">
        <f t="shared" ca="1" si="515"/>
        <v>4.4511684138781726</v>
      </c>
      <c r="DO89" s="324">
        <f t="shared" ca="1" si="515"/>
        <v>4.6221993947224229</v>
      </c>
      <c r="DP89" s="324">
        <f t="shared" ca="1" si="515"/>
        <v>4.3817726275992817</v>
      </c>
      <c r="DQ89" s="324">
        <f t="shared" ca="1" si="515"/>
        <v>4.4512927844818861</v>
      </c>
      <c r="DR89" s="324">
        <f t="shared" ca="1" si="515"/>
        <v>4.189637351069778</v>
      </c>
      <c r="DS89" s="324">
        <f t="shared" ca="1" si="515"/>
        <v>3.9210177756372402</v>
      </c>
      <c r="DT89" s="324">
        <f t="shared" ca="1" si="515"/>
        <v>3.8452619355005386</v>
      </c>
      <c r="DU89" s="324">
        <f t="shared" ca="1" si="515"/>
        <v>3.7764502014431365</v>
      </c>
      <c r="DV89" s="324">
        <f t="shared" ca="1" si="515"/>
        <v>3.7199728880065641</v>
      </c>
      <c r="DW89" s="324">
        <f t="shared" ca="1" si="515"/>
        <v>3.6697002257137514</v>
      </c>
      <c r="DX89" s="324">
        <f t="shared" ca="1" si="515"/>
        <v>3.763592145065993</v>
      </c>
      <c r="DY89" s="324">
        <f t="shared" ca="1" si="515"/>
        <v>3.9490090198735284</v>
      </c>
      <c r="DZ89" s="324">
        <f t="shared" ca="1" si="515"/>
        <v>4.1647152756594883</v>
      </c>
      <c r="EA89" s="324">
        <f t="shared" ca="1" si="515"/>
        <v>4.2695181966796971</v>
      </c>
      <c r="EB89" s="324">
        <f t="shared" ca="1" si="515"/>
        <v>4.2292304677857562</v>
      </c>
      <c r="EC89" s="324">
        <f t="shared" ca="1" si="515"/>
        <v>4.2281960469706625</v>
      </c>
      <c r="ED89" s="324">
        <f t="shared" ca="1" si="515"/>
        <v>3.990840959569379</v>
      </c>
      <c r="EE89" s="324">
        <f t="shared" ca="1" si="515"/>
        <v>3.8350258979718705</v>
      </c>
      <c r="EF89" s="324">
        <f t="shared" ref="EF89:EQ89" ca="1" si="516">+EF46/EF$44*100</f>
        <v>3.7684710439242646</v>
      </c>
      <c r="EG89" s="324">
        <f t="shared" ca="1" si="516"/>
        <v>3.4489228329542829</v>
      </c>
      <c r="EH89" s="324">
        <f t="shared" ca="1" si="516"/>
        <v>3.5195700284978093</v>
      </c>
      <c r="EI89" s="324">
        <f t="shared" ca="1" si="516"/>
        <v>3.6502519867790566</v>
      </c>
      <c r="EJ89" s="324">
        <f t="shared" ca="1" si="516"/>
        <v>3.5385074480721914</v>
      </c>
      <c r="EK89" s="324">
        <f t="shared" ca="1" si="516"/>
        <v>3.9539535802970134</v>
      </c>
      <c r="EL89" s="324">
        <f t="shared" ca="1" si="516"/>
        <v>4.1980762442975994</v>
      </c>
      <c r="EM89" s="324">
        <f t="shared" ca="1" si="516"/>
        <v>4.1693428682656126</v>
      </c>
      <c r="EN89" s="324">
        <f t="shared" ca="1" si="516"/>
        <v>4.21447077707509</v>
      </c>
      <c r="EO89" s="324">
        <f t="shared" ca="1" si="516"/>
        <v>4.1501900596107788</v>
      </c>
      <c r="EP89" s="324">
        <f t="shared" ca="1" si="516"/>
        <v>3.9707339133466539</v>
      </c>
      <c r="EQ89" s="324">
        <f t="shared" ca="1" si="516"/>
        <v>3.8614294313636055</v>
      </c>
      <c r="ER89" s="324">
        <f t="shared" ref="ER89:FB89" ca="1" si="517">+ER46/ER$44*100</f>
        <v>3.7949960605211706</v>
      </c>
      <c r="ES89" s="324">
        <f t="shared" ca="1" si="517"/>
        <v>3.6543730105060415</v>
      </c>
      <c r="ET89" s="324">
        <f t="shared" ca="1" si="517"/>
        <v>3.5791385427236699</v>
      </c>
      <c r="EU89" s="324">
        <f t="shared" ca="1" si="517"/>
        <v>3.555666435761442</v>
      </c>
      <c r="EV89" s="324">
        <f t="shared" ca="1" si="517"/>
        <v>3.6616467878417471</v>
      </c>
      <c r="EW89" s="324">
        <f t="shared" ca="1" si="517"/>
        <v>3.8674390653335742</v>
      </c>
      <c r="EX89" s="324">
        <f t="shared" ca="1" si="517"/>
        <v>4.091031873424793</v>
      </c>
      <c r="EY89" s="324">
        <f t="shared" ca="1" si="517"/>
        <v>4.1583647043007863</v>
      </c>
      <c r="EZ89" s="324">
        <f t="shared" ca="1" si="517"/>
        <v>4.2984021796038991</v>
      </c>
      <c r="FA89" s="324">
        <f t="shared" ca="1" si="517"/>
        <v>4.2463082827426391</v>
      </c>
      <c r="FB89" s="324">
        <f t="shared" ca="1" si="517"/>
        <v>4.0559316772810945</v>
      </c>
      <c r="FC89" s="324">
        <f t="shared" ref="FC89" ca="1" si="518">+FC46/FC$44*100</f>
        <v>3.9410038562006138</v>
      </c>
      <c r="FD89" s="324">
        <f ca="1">+FD46/FD$44*100</f>
        <v>3.8505777703665527</v>
      </c>
      <c r="FE89" s="324" t="e">
        <f t="shared" ref="FE89:FG89" ca="1" si="519">+FE46/FE$44*100</f>
        <v>#DIV/0!</v>
      </c>
      <c r="FF89" s="324" t="e">
        <f t="shared" ca="1" si="519"/>
        <v>#DIV/0!</v>
      </c>
      <c r="FG89" s="324" t="e">
        <f t="shared" ca="1" si="519"/>
        <v>#DIV/0!</v>
      </c>
      <c r="FH89" s="324" t="e">
        <f t="shared" ref="FH89:FO89" ca="1" si="520">+FH46/FH$44*100</f>
        <v>#DIV/0!</v>
      </c>
      <c r="FI89" s="324" t="e">
        <f t="shared" ca="1" si="520"/>
        <v>#DIV/0!</v>
      </c>
      <c r="FJ89" s="324" t="e">
        <f t="shared" ca="1" si="520"/>
        <v>#DIV/0!</v>
      </c>
      <c r="FK89" s="324" t="e">
        <f t="shared" ca="1" si="520"/>
        <v>#DIV/0!</v>
      </c>
      <c r="FL89" s="324" t="e">
        <f t="shared" ca="1" si="520"/>
        <v>#DIV/0!</v>
      </c>
      <c r="FM89" s="324" t="e">
        <f t="shared" ca="1" si="520"/>
        <v>#DIV/0!</v>
      </c>
      <c r="FN89" s="324" t="e">
        <f t="shared" ca="1" si="520"/>
        <v>#DIV/0!</v>
      </c>
      <c r="FO89" s="324" t="e">
        <f t="shared" ca="1" si="520"/>
        <v>#DIV/0!</v>
      </c>
      <c r="FP89" s="324" t="e">
        <f ca="1">+FP46/FP$44*100</f>
        <v>#DIV/0!</v>
      </c>
    </row>
    <row r="90" spans="1:172" x14ac:dyDescent="0.2">
      <c r="B90" s="322" t="s">
        <v>8</v>
      </c>
      <c r="C90" s="329"/>
      <c r="D90" s="329"/>
      <c r="E90" s="324">
        <f t="shared" ref="E90:AJ90" ca="1" si="521">+E47/E$44*100</f>
        <v>17.789853704185646</v>
      </c>
      <c r="F90" s="324">
        <f t="shared" ca="1" si="521"/>
        <v>19.554959481838633</v>
      </c>
      <c r="G90" s="324">
        <f t="shared" ca="1" si="521"/>
        <v>17.751103119866873</v>
      </c>
      <c r="H90" s="324">
        <f t="shared" ca="1" si="521"/>
        <v>18.117779815298469</v>
      </c>
      <c r="I90" s="324">
        <f t="shared" ca="1" si="521"/>
        <v>18.723138294200478</v>
      </c>
      <c r="J90" s="324">
        <f t="shared" ca="1" si="521"/>
        <v>17.490250451980355</v>
      </c>
      <c r="K90" s="324">
        <f t="shared" ca="1" si="521"/>
        <v>18.353396395693721</v>
      </c>
      <c r="L90" s="324">
        <f t="shared" ca="1" si="521"/>
        <v>18.192834538897095</v>
      </c>
      <c r="M90" s="324">
        <f t="shared" ca="1" si="521"/>
        <v>18.987275055713702</v>
      </c>
      <c r="N90" s="324">
        <f t="shared" ca="1" si="521"/>
        <v>18.699823707594444</v>
      </c>
      <c r="O90" s="324">
        <f t="shared" ca="1" si="521"/>
        <v>19.553395060170836</v>
      </c>
      <c r="P90" s="324">
        <f t="shared" ca="1" si="521"/>
        <v>20.686025938524391</v>
      </c>
      <c r="Q90" s="324">
        <f t="shared" ca="1" si="521"/>
        <v>17.063857531151868</v>
      </c>
      <c r="R90" s="324">
        <f t="shared" ca="1" si="521"/>
        <v>19.48064081354552</v>
      </c>
      <c r="S90" s="324">
        <f t="shared" ca="1" si="521"/>
        <v>17.541404416885328</v>
      </c>
      <c r="T90" s="324">
        <f t="shared" ca="1" si="521"/>
        <v>18.636390862995139</v>
      </c>
      <c r="U90" s="324">
        <f t="shared" ca="1" si="521"/>
        <v>18.269976966249615</v>
      </c>
      <c r="V90" s="324">
        <f t="shared" ca="1" si="521"/>
        <v>17.87070264589876</v>
      </c>
      <c r="W90" s="324">
        <f t="shared" ca="1" si="521"/>
        <v>17.914699396486764</v>
      </c>
      <c r="X90" s="324">
        <f t="shared" ca="1" si="521"/>
        <v>18.327652947145562</v>
      </c>
      <c r="Y90" s="324">
        <f t="shared" ca="1" si="521"/>
        <v>18.967236235182263</v>
      </c>
      <c r="Z90" s="324">
        <f t="shared" ca="1" si="521"/>
        <v>18.944100457507162</v>
      </c>
      <c r="AA90" s="324">
        <f t="shared" ca="1" si="521"/>
        <v>19.705350937221574</v>
      </c>
      <c r="AB90" s="324">
        <f t="shared" ca="1" si="521"/>
        <v>20.636447803252683</v>
      </c>
      <c r="AC90" s="324">
        <f t="shared" ca="1" si="521"/>
        <v>17.616401448934763</v>
      </c>
      <c r="AD90" s="324">
        <f t="shared" ca="1" si="521"/>
        <v>18.471845848917916</v>
      </c>
      <c r="AE90" s="324">
        <f t="shared" ca="1" si="521"/>
        <v>17.289391425919447</v>
      </c>
      <c r="AF90" s="324">
        <f t="shared" ca="1" si="521"/>
        <v>18.989957482223804</v>
      </c>
      <c r="AG90" s="324">
        <f t="shared" ca="1" si="521"/>
        <v>18.424352482005553</v>
      </c>
      <c r="AH90" s="324">
        <f t="shared" ca="1" si="521"/>
        <v>17.696386704468342</v>
      </c>
      <c r="AI90" s="324">
        <f t="shared" ca="1" si="521"/>
        <v>19.336737597051158</v>
      </c>
      <c r="AJ90" s="324">
        <f t="shared" ca="1" si="521"/>
        <v>18.904093067844776</v>
      </c>
      <c r="AK90" s="324">
        <f t="shared" ref="AK90:BP90" ca="1" si="522">+AK47/AK$44*100</f>
        <v>19.956080009224134</v>
      </c>
      <c r="AL90" s="324">
        <f t="shared" ca="1" si="522"/>
        <v>18.044594500125459</v>
      </c>
      <c r="AM90" s="324">
        <f t="shared" ca="1" si="522"/>
        <v>19.427532651132008</v>
      </c>
      <c r="AN90" s="324">
        <f t="shared" ca="1" si="522"/>
        <v>20.385861280537146</v>
      </c>
      <c r="AO90" s="324">
        <f t="shared" ca="1" si="522"/>
        <v>18.069907747372596</v>
      </c>
      <c r="AP90" s="324">
        <f t="shared" ca="1" si="522"/>
        <v>19.043326778731242</v>
      </c>
      <c r="AQ90" s="324">
        <f t="shared" ca="1" si="522"/>
        <v>18.050831702577948</v>
      </c>
      <c r="AR90" s="324">
        <f t="shared" ca="1" si="522"/>
        <v>19.044583395711971</v>
      </c>
      <c r="AS90" s="324">
        <f t="shared" ca="1" si="522"/>
        <v>18.916461419270828</v>
      </c>
      <c r="AT90" s="324">
        <f t="shared" ca="1" si="522"/>
        <v>18.202361851566007</v>
      </c>
      <c r="AU90" s="324">
        <f t="shared" ca="1" si="522"/>
        <v>18.8669832067343</v>
      </c>
      <c r="AV90" s="324">
        <f t="shared" ca="1" si="522"/>
        <v>18.2271351030925</v>
      </c>
      <c r="AW90" s="324">
        <f t="shared" ca="1" si="522"/>
        <v>19.474010639103518</v>
      </c>
      <c r="AX90" s="324">
        <f t="shared" ca="1" si="522"/>
        <v>18.930574675315125</v>
      </c>
      <c r="AY90" s="324">
        <f t="shared" ca="1" si="522"/>
        <v>20.327666845204547</v>
      </c>
      <c r="AZ90" s="324">
        <f t="shared" ca="1" si="522"/>
        <v>20.730927534546737</v>
      </c>
      <c r="BA90" s="324">
        <f t="shared" ca="1" si="522"/>
        <v>18.053721066058692</v>
      </c>
      <c r="BB90" s="324">
        <f t="shared" ca="1" si="522"/>
        <v>19.29052823203919</v>
      </c>
      <c r="BC90" s="324">
        <f t="shared" ca="1" si="522"/>
        <v>17.872335196636435</v>
      </c>
      <c r="BD90" s="324">
        <f t="shared" ca="1" si="522"/>
        <v>18.297221716964057</v>
      </c>
      <c r="BE90" s="324">
        <f t="shared" ca="1" si="522"/>
        <v>17.855959976700237</v>
      </c>
      <c r="BF90" s="324">
        <f t="shared" ca="1" si="522"/>
        <v>18.12328414196605</v>
      </c>
      <c r="BG90" s="324">
        <f t="shared" ca="1" si="522"/>
        <v>18.577402035161743</v>
      </c>
      <c r="BH90" s="324">
        <f t="shared" ca="1" si="522"/>
        <v>18.137385235389488</v>
      </c>
      <c r="BI90" s="324">
        <f t="shared" ca="1" si="522"/>
        <v>20.131536462632425</v>
      </c>
      <c r="BJ90" s="324">
        <f t="shared" ca="1" si="522"/>
        <v>18.912002728712494</v>
      </c>
      <c r="BK90" s="324">
        <f t="shared" ca="1" si="522"/>
        <v>19.193417109379446</v>
      </c>
      <c r="BL90" s="324">
        <f t="shared" ca="1" si="522"/>
        <v>21.660980621047372</v>
      </c>
      <c r="BM90" s="324">
        <f t="shared" ca="1" si="522"/>
        <v>18.572264110322713</v>
      </c>
      <c r="BN90" s="324">
        <f t="shared" ca="1" si="522"/>
        <v>20.162019780820849</v>
      </c>
      <c r="BO90" s="324">
        <f t="shared" ca="1" si="522"/>
        <v>18.175824367096986</v>
      </c>
      <c r="BP90" s="324">
        <f t="shared" ca="1" si="522"/>
        <v>18.999677471360958</v>
      </c>
      <c r="BQ90" s="324">
        <f t="shared" ref="BQ90:CV90" ca="1" si="523">+BQ47/BQ$44*100</f>
        <v>18.492695976656773</v>
      </c>
      <c r="BR90" s="324">
        <f t="shared" ca="1" si="523"/>
        <v>18.308518767165292</v>
      </c>
      <c r="BS90" s="324">
        <f t="shared" ca="1" si="523"/>
        <v>19.073251423498636</v>
      </c>
      <c r="BT90" s="324">
        <f t="shared" ca="1" si="523"/>
        <v>17.606126988915193</v>
      </c>
      <c r="BU90" s="324">
        <f t="shared" ca="1" si="523"/>
        <v>19.300003267259651</v>
      </c>
      <c r="BV90" s="324">
        <f t="shared" ca="1" si="523"/>
        <v>18.608530251123888</v>
      </c>
      <c r="BW90" s="324">
        <f t="shared" ca="1" si="523"/>
        <v>18.195411155810078</v>
      </c>
      <c r="BX90" s="324">
        <f t="shared" ca="1" si="523"/>
        <v>20.990584862308083</v>
      </c>
      <c r="BY90" s="324">
        <f t="shared" ca="1" si="523"/>
        <v>19.056000768588842</v>
      </c>
      <c r="BZ90" s="324">
        <f t="shared" ca="1" si="523"/>
        <v>19.441876954958904</v>
      </c>
      <c r="CA90" s="324">
        <f t="shared" ca="1" si="523"/>
        <v>18.07556454846236</v>
      </c>
      <c r="CB90" s="324">
        <f t="shared" ca="1" si="523"/>
        <v>19.169215859019541</v>
      </c>
      <c r="CC90" s="324">
        <f t="shared" ca="1" si="523"/>
        <v>17.822662719122278</v>
      </c>
      <c r="CD90" s="324">
        <f t="shared" ca="1" si="523"/>
        <v>18.054398177873058</v>
      </c>
      <c r="CE90" s="324">
        <f t="shared" ca="1" si="523"/>
        <v>17.806815984895767</v>
      </c>
      <c r="CF90" s="324">
        <f t="shared" ca="1" si="523"/>
        <v>17.818236493701264</v>
      </c>
      <c r="CG90" s="324">
        <f t="shared" ca="1" si="523"/>
        <v>17.900974536579596</v>
      </c>
      <c r="CH90" s="324">
        <f t="shared" ca="1" si="523"/>
        <v>17.325460109548548</v>
      </c>
      <c r="CI90" s="324">
        <f t="shared" ca="1" si="523"/>
        <v>18.702212661366442</v>
      </c>
      <c r="CJ90" s="324">
        <f t="shared" ca="1" si="523"/>
        <v>20.227971343516614</v>
      </c>
      <c r="CK90" s="324">
        <f t="shared" ca="1" si="523"/>
        <v>17.626830227622747</v>
      </c>
      <c r="CL90" s="324">
        <f t="shared" ca="1" si="523"/>
        <v>17.616638796028351</v>
      </c>
      <c r="CM90" s="324">
        <f t="shared" ca="1" si="523"/>
        <v>17.492722903126975</v>
      </c>
      <c r="CN90" s="324">
        <f t="shared" ca="1" si="523"/>
        <v>15.820315181461844</v>
      </c>
      <c r="CO90" s="324">
        <f t="shared" ca="1" si="523"/>
        <v>15.869040402816811</v>
      </c>
      <c r="CP90" s="324">
        <f t="shared" ca="1" si="523"/>
        <v>15.268673145670364</v>
      </c>
      <c r="CQ90" s="324">
        <f t="shared" ca="1" si="523"/>
        <v>14.980764811477071</v>
      </c>
      <c r="CR90" s="324">
        <f t="shared" ca="1" si="523"/>
        <v>16.706783992247125</v>
      </c>
      <c r="CS90" s="324">
        <f t="shared" ca="1" si="523"/>
        <v>15.748461941902528</v>
      </c>
      <c r="CT90" s="324">
        <f t="shared" ca="1" si="523"/>
        <v>16.067715227861886</v>
      </c>
      <c r="CU90" s="324">
        <f t="shared" ca="1" si="523"/>
        <v>17.926695960182148</v>
      </c>
      <c r="CV90" s="324">
        <f t="shared" ca="1" si="523"/>
        <v>17.851103336978923</v>
      </c>
      <c r="CW90" s="324">
        <f t="shared" ref="CW90:EE90" ca="1" si="524">+CW47/CW$44*100</f>
        <v>16.682975630179499</v>
      </c>
      <c r="CX90" s="324">
        <f t="shared" ca="1" si="524"/>
        <v>17.863452469880652</v>
      </c>
      <c r="CY90" s="324">
        <f t="shared" ca="1" si="524"/>
        <v>16.348477458225119</v>
      </c>
      <c r="CZ90" s="324">
        <f t="shared" ca="1" si="524"/>
        <v>17.869876758093568</v>
      </c>
      <c r="DA90" s="324">
        <f t="shared" ca="1" si="524"/>
        <v>17.613968613704888</v>
      </c>
      <c r="DB90" s="324">
        <f t="shared" ca="1" si="524"/>
        <v>15.820846371578973</v>
      </c>
      <c r="DC90" s="324">
        <f t="shared" ca="1" si="524"/>
        <v>16.416225085235801</v>
      </c>
      <c r="DD90" s="324">
        <f t="shared" ca="1" si="524"/>
        <v>18.059553803366445</v>
      </c>
      <c r="DE90" s="324">
        <f t="shared" ca="1" si="524"/>
        <v>17.650246323706025</v>
      </c>
      <c r="DF90" s="324">
        <f t="shared" ca="1" si="524"/>
        <v>17.066432407381093</v>
      </c>
      <c r="DG90" s="324">
        <f t="shared" ca="1" si="524"/>
        <v>17.699265836851424</v>
      </c>
      <c r="DH90" s="324">
        <f t="shared" ca="1" si="524"/>
        <v>18.01381102904217</v>
      </c>
      <c r="DI90" s="324">
        <f t="shared" ca="1" si="524"/>
        <v>16.808466243483966</v>
      </c>
      <c r="DJ90" s="324">
        <f t="shared" ca="1" si="524"/>
        <v>17.199864018398188</v>
      </c>
      <c r="DK90" s="324">
        <f t="shared" ca="1" si="524"/>
        <v>17.070635620538496</v>
      </c>
      <c r="DL90" s="324">
        <f t="shared" ca="1" si="524"/>
        <v>18.081194608354963</v>
      </c>
      <c r="DM90" s="324">
        <f t="shared" ca="1" si="524"/>
        <v>17.11642456872211</v>
      </c>
      <c r="DN90" s="324">
        <f t="shared" ca="1" si="524"/>
        <v>15.714503491704843</v>
      </c>
      <c r="DO90" s="324">
        <f t="shared" ca="1" si="524"/>
        <v>16.38278918071731</v>
      </c>
      <c r="DP90" s="324">
        <f t="shared" ca="1" si="524"/>
        <v>16.638624411690209</v>
      </c>
      <c r="DQ90" s="324">
        <f t="shared" ca="1" si="524"/>
        <v>16.442503441503323</v>
      </c>
      <c r="DR90" s="324">
        <f t="shared" ca="1" si="524"/>
        <v>16.356500130007262</v>
      </c>
      <c r="DS90" s="324">
        <f t="shared" ca="1" si="524"/>
        <v>17.551681293972017</v>
      </c>
      <c r="DT90" s="324">
        <f t="shared" ca="1" si="524"/>
        <v>18.351798056999389</v>
      </c>
      <c r="DU90" s="324">
        <f t="shared" ca="1" si="524"/>
        <v>17.036548697945683</v>
      </c>
      <c r="DV90" s="324">
        <f t="shared" ca="1" si="524"/>
        <v>17.026025859344131</v>
      </c>
      <c r="DW90" s="324">
        <f t="shared" ca="1" si="524"/>
        <v>17.339510513091565</v>
      </c>
      <c r="DX90" s="324">
        <f t="shared" ca="1" si="524"/>
        <v>17.893500192959934</v>
      </c>
      <c r="DY90" s="324">
        <f t="shared" ca="1" si="524"/>
        <v>18.411006574542377</v>
      </c>
      <c r="DZ90" s="324">
        <f t="shared" ca="1" si="524"/>
        <v>17.241246716644142</v>
      </c>
      <c r="EA90" s="324">
        <f t="shared" ca="1" si="524"/>
        <v>18.472233252108992</v>
      </c>
      <c r="EB90" s="324">
        <f t="shared" ca="1" si="524"/>
        <v>18.821952278921422</v>
      </c>
      <c r="EC90" s="324">
        <f t="shared" ca="1" si="524"/>
        <v>18.932463492818076</v>
      </c>
      <c r="ED90" s="324">
        <f t="shared" ca="1" si="524"/>
        <v>20.001724443564552</v>
      </c>
      <c r="EE90" s="324">
        <f t="shared" ca="1" si="524"/>
        <v>20.006538966624802</v>
      </c>
      <c r="EF90" s="324">
        <f t="shared" ref="EF90:EQ90" ca="1" si="525">+EF47/EF$44*100</f>
        <v>20.691886602101881</v>
      </c>
      <c r="EG90" s="324">
        <f t="shared" ca="1" si="525"/>
        <v>19.271657366418061</v>
      </c>
      <c r="EH90" s="324">
        <f t="shared" ca="1" si="525"/>
        <v>18.056078479725326</v>
      </c>
      <c r="EI90" s="324">
        <f t="shared" ca="1" si="525"/>
        <v>18.780943851508404</v>
      </c>
      <c r="EJ90" s="324">
        <f t="shared" ca="1" si="525"/>
        <v>19.727368596350324</v>
      </c>
      <c r="EK90" s="324">
        <f t="shared" ca="1" si="525"/>
        <v>20.365403928358571</v>
      </c>
      <c r="EL90" s="324">
        <f t="shared" ca="1" si="525"/>
        <v>17.834063168803929</v>
      </c>
      <c r="EM90" s="324">
        <f t="shared" ca="1" si="525"/>
        <v>19.472641313006989</v>
      </c>
      <c r="EN90" s="324">
        <f t="shared" ca="1" si="525"/>
        <v>18.613827939410847</v>
      </c>
      <c r="EO90" s="324">
        <f t="shared" ca="1" si="525"/>
        <v>18.955491108276714</v>
      </c>
      <c r="EP90" s="324">
        <f t="shared" ca="1" si="525"/>
        <v>18.856072192944321</v>
      </c>
      <c r="EQ90" s="324">
        <f t="shared" ca="1" si="525"/>
        <v>19.716330909345857</v>
      </c>
      <c r="ER90" s="324">
        <f t="shared" ref="ER90:FB90" ca="1" si="526">+ER47/ER$44*100</f>
        <v>19.922949647107803</v>
      </c>
      <c r="ES90" s="324">
        <f t="shared" ca="1" si="526"/>
        <v>18.226942985603216</v>
      </c>
      <c r="ET90" s="324">
        <f t="shared" ca="1" si="526"/>
        <v>18.329099933495218</v>
      </c>
      <c r="EU90" s="324">
        <f t="shared" ca="1" si="526"/>
        <v>19.364493339434034</v>
      </c>
      <c r="EV90" s="324">
        <f t="shared" ca="1" si="526"/>
        <v>18.906890462316497</v>
      </c>
      <c r="EW90" s="324">
        <f t="shared" ca="1" si="526"/>
        <v>20.551772774100503</v>
      </c>
      <c r="EX90" s="324">
        <f t="shared" ca="1" si="526"/>
        <v>18.173834126282014</v>
      </c>
      <c r="EY90" s="324">
        <f t="shared" ca="1" si="526"/>
        <v>19.309003047266629</v>
      </c>
      <c r="EZ90" s="324">
        <f t="shared" ca="1" si="526"/>
        <v>18.680198150651776</v>
      </c>
      <c r="FA90" s="324">
        <f t="shared" ca="1" si="526"/>
        <v>17.859184767558659</v>
      </c>
      <c r="FB90" s="324">
        <f t="shared" ca="1" si="526"/>
        <v>19.406662908679586</v>
      </c>
      <c r="FC90" s="324">
        <f t="shared" ref="FC90:FD90" ca="1" si="527">+FC47/FC$44*100</f>
        <v>20.574804771629687</v>
      </c>
      <c r="FD90" s="324">
        <f t="shared" ca="1" si="527"/>
        <v>20.74586733532001</v>
      </c>
      <c r="FE90" s="324" t="e">
        <f t="shared" ref="FE90:FG90" ca="1" si="528">+FE47/FE$44*100</f>
        <v>#DIV/0!</v>
      </c>
      <c r="FF90" s="324" t="e">
        <f t="shared" ca="1" si="528"/>
        <v>#DIV/0!</v>
      </c>
      <c r="FG90" s="324" t="e">
        <f t="shared" ca="1" si="528"/>
        <v>#DIV/0!</v>
      </c>
      <c r="FH90" s="324" t="e">
        <f t="shared" ref="FH90:FP90" ca="1" si="529">+FH47/FH$44*100</f>
        <v>#DIV/0!</v>
      </c>
      <c r="FI90" s="324" t="e">
        <f t="shared" ca="1" si="529"/>
        <v>#DIV/0!</v>
      </c>
      <c r="FJ90" s="324" t="e">
        <f t="shared" ca="1" si="529"/>
        <v>#DIV/0!</v>
      </c>
      <c r="FK90" s="324" t="e">
        <f t="shared" ca="1" si="529"/>
        <v>#DIV/0!</v>
      </c>
      <c r="FL90" s="324" t="e">
        <f t="shared" ca="1" si="529"/>
        <v>#DIV/0!</v>
      </c>
      <c r="FM90" s="324" t="e">
        <f t="shared" ca="1" si="529"/>
        <v>#DIV/0!</v>
      </c>
      <c r="FN90" s="324" t="e">
        <f t="shared" ca="1" si="529"/>
        <v>#DIV/0!</v>
      </c>
      <c r="FO90" s="324" t="e">
        <f t="shared" ca="1" si="529"/>
        <v>#DIV/0!</v>
      </c>
      <c r="FP90" s="324" t="e">
        <f t="shared" ca="1" si="529"/>
        <v>#DIV/0!</v>
      </c>
    </row>
    <row r="91" spans="1:172" x14ac:dyDescent="0.2">
      <c r="B91" s="322" t="s">
        <v>12</v>
      </c>
      <c r="C91" s="329"/>
      <c r="D91" s="329"/>
      <c r="E91" s="324">
        <f t="shared" ref="E91:AJ91" ca="1" si="530">+E48/E$44*100</f>
        <v>59.394772955994213</v>
      </c>
      <c r="F91" s="324">
        <f t="shared" ca="1" si="530"/>
        <v>58.866485307480765</v>
      </c>
      <c r="G91" s="324">
        <f t="shared" ca="1" si="530"/>
        <v>59.508210338807558</v>
      </c>
      <c r="H91" s="324">
        <f t="shared" ca="1" si="530"/>
        <v>60.132988203598458</v>
      </c>
      <c r="I91" s="324">
        <f t="shared" ca="1" si="530"/>
        <v>59.390667384450005</v>
      </c>
      <c r="J91" s="324">
        <f t="shared" ca="1" si="530"/>
        <v>60.120648117308171</v>
      </c>
      <c r="K91" s="324">
        <f t="shared" ca="1" si="530"/>
        <v>59.134928515381681</v>
      </c>
      <c r="L91" s="324">
        <f t="shared" ca="1" si="530"/>
        <v>59.727077206866888</v>
      </c>
      <c r="M91" s="324">
        <f t="shared" ca="1" si="530"/>
        <v>58.865454692724164</v>
      </c>
      <c r="N91" s="324">
        <f t="shared" ca="1" si="530"/>
        <v>59.875088047998993</v>
      </c>
      <c r="O91" s="324">
        <f t="shared" ca="1" si="530"/>
        <v>58.65309244585751</v>
      </c>
      <c r="P91" s="324">
        <f t="shared" ca="1" si="530"/>
        <v>56.014568059315096</v>
      </c>
      <c r="Q91" s="324">
        <f t="shared" ca="1" si="530"/>
        <v>60.412039068116343</v>
      </c>
      <c r="R91" s="324">
        <f t="shared" ca="1" si="530"/>
        <v>59.073721268022695</v>
      </c>
      <c r="S91" s="324">
        <f t="shared" ca="1" si="530"/>
        <v>60.564585078841084</v>
      </c>
      <c r="T91" s="324">
        <f t="shared" ca="1" si="530"/>
        <v>59.766636944456472</v>
      </c>
      <c r="U91" s="324">
        <f t="shared" ca="1" si="530"/>
        <v>60.013228430463563</v>
      </c>
      <c r="V91" s="324">
        <f t="shared" ca="1" si="530"/>
        <v>60.408635257301754</v>
      </c>
      <c r="W91" s="324">
        <f t="shared" ca="1" si="530"/>
        <v>60.105124037836653</v>
      </c>
      <c r="X91" s="324">
        <f t="shared" ca="1" si="530"/>
        <v>59.602124265172129</v>
      </c>
      <c r="Y91" s="324">
        <f t="shared" ca="1" si="530"/>
        <v>59.520221504550953</v>
      </c>
      <c r="Z91" s="324">
        <f t="shared" ca="1" si="530"/>
        <v>60.540853214485921</v>
      </c>
      <c r="AA91" s="324">
        <f t="shared" ca="1" si="530"/>
        <v>59.456564139379111</v>
      </c>
      <c r="AB91" s="324">
        <f t="shared" ca="1" si="530"/>
        <v>57.569397982199767</v>
      </c>
      <c r="AC91" s="324">
        <f t="shared" ca="1" si="530"/>
        <v>60.926032325069237</v>
      </c>
      <c r="AD91" s="324">
        <f t="shared" ca="1" si="530"/>
        <v>60.895436350396622</v>
      </c>
      <c r="AE91" s="324">
        <f t="shared" ca="1" si="530"/>
        <v>61.764810895181576</v>
      </c>
      <c r="AF91" s="324">
        <f t="shared" ca="1" si="530"/>
        <v>60.814996740659723</v>
      </c>
      <c r="AG91" s="324">
        <f t="shared" ca="1" si="530"/>
        <v>60.949991375123105</v>
      </c>
      <c r="AH91" s="324">
        <f t="shared" ca="1" si="530"/>
        <v>61.729320859007132</v>
      </c>
      <c r="AI91" s="324">
        <f t="shared" ca="1" si="530"/>
        <v>59.872076755903933</v>
      </c>
      <c r="AJ91" s="324">
        <f t="shared" ca="1" si="530"/>
        <v>60.306143401374648</v>
      </c>
      <c r="AK91" s="324">
        <f t="shared" ref="AK91:BP91" ca="1" si="531">+AK48/AK$44*100</f>
        <v>59.978803288847715</v>
      </c>
      <c r="AL91" s="324">
        <f t="shared" ca="1" si="531"/>
        <v>61.938379931217312</v>
      </c>
      <c r="AM91" s="324">
        <f t="shared" ca="1" si="531"/>
        <v>60.487038149768054</v>
      </c>
      <c r="AN91" s="324">
        <f t="shared" ca="1" si="531"/>
        <v>58.842496621139247</v>
      </c>
      <c r="AO91" s="324">
        <f t="shared" ca="1" si="531"/>
        <v>61.215071534090129</v>
      </c>
      <c r="AP91" s="324">
        <f t="shared" ca="1" si="531"/>
        <v>61.075005524413562</v>
      </c>
      <c r="AQ91" s="324">
        <f t="shared" ca="1" si="531"/>
        <v>61.613619319481607</v>
      </c>
      <c r="AR91" s="324">
        <f t="shared" ca="1" si="531"/>
        <v>61.402979167168027</v>
      </c>
      <c r="AS91" s="324">
        <f t="shared" ca="1" si="531"/>
        <v>60.875004034915769</v>
      </c>
      <c r="AT91" s="324">
        <f t="shared" ca="1" si="531"/>
        <v>61.825998135545433</v>
      </c>
      <c r="AU91" s="324">
        <f t="shared" ca="1" si="531"/>
        <v>60.338810347193174</v>
      </c>
      <c r="AV91" s="324">
        <f t="shared" ca="1" si="531"/>
        <v>61.979199442062935</v>
      </c>
      <c r="AW91" s="324">
        <f t="shared" ca="1" si="531"/>
        <v>60.764497719435482</v>
      </c>
      <c r="AX91" s="324">
        <f t="shared" ca="1" si="531"/>
        <v>61.448702103302999</v>
      </c>
      <c r="AY91" s="324">
        <f t="shared" ca="1" si="531"/>
        <v>60.967109103369602</v>
      </c>
      <c r="AZ91" s="324">
        <f t="shared" ca="1" si="531"/>
        <v>59.491425770443072</v>
      </c>
      <c r="BA91" s="324">
        <f t="shared" ca="1" si="531"/>
        <v>62.272928701084638</v>
      </c>
      <c r="BB91" s="324">
        <f t="shared" ca="1" si="531"/>
        <v>62.219559921661727</v>
      </c>
      <c r="BC91" s="324">
        <f t="shared" ca="1" si="531"/>
        <v>63.531283170408557</v>
      </c>
      <c r="BD91" s="324">
        <f t="shared" ca="1" si="531"/>
        <v>62.30459155985946</v>
      </c>
      <c r="BE91" s="324">
        <f t="shared" ca="1" si="531"/>
        <v>62.859353604410686</v>
      </c>
      <c r="BF91" s="324">
        <f t="shared" ca="1" si="531"/>
        <v>62.613240674966605</v>
      </c>
      <c r="BG91" s="324">
        <f t="shared" ca="1" si="531"/>
        <v>61.597268161181987</v>
      </c>
      <c r="BH91" s="324">
        <f t="shared" ca="1" si="531"/>
        <v>63.194262443485691</v>
      </c>
      <c r="BI91" s="324">
        <f t="shared" ca="1" si="531"/>
        <v>61.580667264748989</v>
      </c>
      <c r="BJ91" s="324">
        <f t="shared" ca="1" si="531"/>
        <v>62.819595247323598</v>
      </c>
      <c r="BK91" s="324">
        <f t="shared" ca="1" si="531"/>
        <v>62.593456588822235</v>
      </c>
      <c r="BL91" s="324">
        <f t="shared" ca="1" si="531"/>
        <v>59.393296723446539</v>
      </c>
      <c r="BM91" s="324">
        <f t="shared" ca="1" si="531"/>
        <v>62.496823803555181</v>
      </c>
      <c r="BN91" s="324">
        <f t="shared" ca="1" si="531"/>
        <v>61.997724356751846</v>
      </c>
      <c r="BO91" s="324">
        <f t="shared" ca="1" si="531"/>
        <v>63.780054688494992</v>
      </c>
      <c r="BP91" s="324">
        <f t="shared" ca="1" si="531"/>
        <v>62.612806754409121</v>
      </c>
      <c r="BQ91" s="324">
        <f t="shared" ref="BQ91:CV91" ca="1" si="532">+BQ48/BQ$44*100</f>
        <v>63.497505683238884</v>
      </c>
      <c r="BR91" s="324">
        <f t="shared" ca="1" si="532"/>
        <v>63.477200765477015</v>
      </c>
      <c r="BS91" s="324">
        <f t="shared" ca="1" si="532"/>
        <v>62.23506619367928</v>
      </c>
      <c r="BT91" s="324">
        <f t="shared" ca="1" si="532"/>
        <v>64.316635786787657</v>
      </c>
      <c r="BU91" s="324">
        <f t="shared" ca="1" si="532"/>
        <v>62.420705047904349</v>
      </c>
      <c r="BV91" s="324">
        <f t="shared" ca="1" si="532"/>
        <v>63.842181404954111</v>
      </c>
      <c r="BW91" s="324">
        <f t="shared" ca="1" si="532"/>
        <v>64.355670307850772</v>
      </c>
      <c r="BX91" s="324">
        <f t="shared" ca="1" si="532"/>
        <v>60.794913884849358</v>
      </c>
      <c r="BY91" s="324">
        <f t="shared" ca="1" si="532"/>
        <v>63.890521389197097</v>
      </c>
      <c r="BZ91" s="324">
        <f t="shared" ca="1" si="532"/>
        <v>63.953408282668491</v>
      </c>
      <c r="CA91" s="324">
        <f t="shared" ca="1" si="532"/>
        <v>65.132283792538686</v>
      </c>
      <c r="CB91" s="324">
        <f t="shared" ca="1" si="532"/>
        <v>63.889776732545243</v>
      </c>
      <c r="CC91" s="324">
        <f t="shared" ca="1" si="532"/>
        <v>65.346338206005925</v>
      </c>
      <c r="CD91" s="324">
        <f t="shared" ca="1" si="532"/>
        <v>64.352612559800619</v>
      </c>
      <c r="CE91" s="324">
        <f t="shared" ca="1" si="532"/>
        <v>64.364876623378819</v>
      </c>
      <c r="CF91" s="324">
        <f t="shared" ca="1" si="532"/>
        <v>64.418225446215573</v>
      </c>
      <c r="CG91" s="324">
        <f t="shared" ca="1" si="532"/>
        <v>63.970817701001501</v>
      </c>
      <c r="CH91" s="324">
        <f t="shared" ca="1" si="532"/>
        <v>64.964146841544462</v>
      </c>
      <c r="CI91" s="324">
        <f t="shared" ca="1" si="532"/>
        <v>63.484486913074257</v>
      </c>
      <c r="CJ91" s="324">
        <f t="shared" ca="1" si="532"/>
        <v>61.067414481666034</v>
      </c>
      <c r="CK91" s="324">
        <f t="shared" ca="1" si="532"/>
        <v>64.213040755953344</v>
      </c>
      <c r="CL91" s="324">
        <f t="shared" ca="1" si="532"/>
        <v>64.459267292274703</v>
      </c>
      <c r="CM91" s="324">
        <f t="shared" ca="1" si="532"/>
        <v>64.529410869994976</v>
      </c>
      <c r="CN91" s="324">
        <f t="shared" ca="1" si="532"/>
        <v>61.061709451756698</v>
      </c>
      <c r="CO91" s="324">
        <f t="shared" ca="1" si="532"/>
        <v>62.037461067260622</v>
      </c>
      <c r="CP91" s="324">
        <f t="shared" ca="1" si="532"/>
        <v>65.49648921317926</v>
      </c>
      <c r="CQ91" s="324">
        <f t="shared" ca="1" si="532"/>
        <v>65.732465483545454</v>
      </c>
      <c r="CR91" s="324">
        <f t="shared" ca="1" si="532"/>
        <v>64.338470644766801</v>
      </c>
      <c r="CS91" s="324">
        <f t="shared" ca="1" si="532"/>
        <v>65.924555843260734</v>
      </c>
      <c r="CT91" s="324">
        <f t="shared" ca="1" si="532"/>
        <v>66.1767512728794</v>
      </c>
      <c r="CU91" s="324">
        <f t="shared" ca="1" si="532"/>
        <v>64.724546552273537</v>
      </c>
      <c r="CV91" s="324">
        <f t="shared" ca="1" si="532"/>
        <v>64.237835762456299</v>
      </c>
      <c r="CW91" s="324">
        <f t="shared" ref="CW91:EE91" ca="1" si="533">+CW48/CW$44*100</f>
        <v>66.35214099216708</v>
      </c>
      <c r="CX91" s="324">
        <f t="shared" ca="1" si="533"/>
        <v>65.624225293195167</v>
      </c>
      <c r="CY91" s="324">
        <f t="shared" ca="1" si="533"/>
        <v>67.722114901118758</v>
      </c>
      <c r="CZ91" s="324">
        <f t="shared" ca="1" si="533"/>
        <v>65.890236899219616</v>
      </c>
      <c r="DA91" s="324">
        <f t="shared" ca="1" si="533"/>
        <v>65.57955094062271</v>
      </c>
      <c r="DB91" s="324">
        <f t="shared" ca="1" si="533"/>
        <v>67.16593875441265</v>
      </c>
      <c r="DC91" s="324">
        <f t="shared" ca="1" si="533"/>
        <v>66.147731078104925</v>
      </c>
      <c r="DD91" s="324">
        <f t="shared" ca="1" si="533"/>
        <v>65.191357782419956</v>
      </c>
      <c r="DE91" s="324">
        <f t="shared" ca="1" si="533"/>
        <v>65.138828793729417</v>
      </c>
      <c r="DF91" s="324">
        <f t="shared" ca="1" si="533"/>
        <v>66.104353586737233</v>
      </c>
      <c r="DG91" s="324">
        <f t="shared" ca="1" si="533"/>
        <v>65.854226776952089</v>
      </c>
      <c r="DH91" s="324">
        <f t="shared" ca="1" si="533"/>
        <v>64.87241393734098</v>
      </c>
      <c r="DI91" s="324">
        <f t="shared" ca="1" si="533"/>
        <v>65.984313354127835</v>
      </c>
      <c r="DJ91" s="324">
        <f t="shared" ca="1" si="533"/>
        <v>66.991082962738105</v>
      </c>
      <c r="DK91" s="324">
        <f t="shared" ca="1" si="533"/>
        <v>67.276275386831315</v>
      </c>
      <c r="DL91" s="324">
        <f t="shared" ca="1" si="533"/>
        <v>65.788532379502911</v>
      </c>
      <c r="DM91" s="324">
        <f t="shared" ca="1" si="533"/>
        <v>66.422025836873601</v>
      </c>
      <c r="DN91" s="324">
        <f t="shared" ca="1" si="533"/>
        <v>67.189102612202262</v>
      </c>
      <c r="DO91" s="324">
        <f t="shared" ca="1" si="533"/>
        <v>66.368159265792997</v>
      </c>
      <c r="DP91" s="324">
        <f t="shared" ca="1" si="533"/>
        <v>67.001903223412839</v>
      </c>
      <c r="DQ91" s="324">
        <f t="shared" ca="1" si="533"/>
        <v>66.947028955632632</v>
      </c>
      <c r="DR91" s="324">
        <f t="shared" ca="1" si="533"/>
        <v>67.12953525759464</v>
      </c>
      <c r="DS91" s="324">
        <f t="shared" ca="1" si="533"/>
        <v>66.37921114871709</v>
      </c>
      <c r="DT91" s="324">
        <f t="shared" ca="1" si="533"/>
        <v>64.68882311134206</v>
      </c>
      <c r="DU91" s="324">
        <f t="shared" ca="1" si="533"/>
        <v>66.350269296455323</v>
      </c>
      <c r="DV91" s="324">
        <f t="shared" ca="1" si="533"/>
        <v>66.834778178457725</v>
      </c>
      <c r="DW91" s="324">
        <f t="shared" ca="1" si="533"/>
        <v>67.064697889812123</v>
      </c>
      <c r="DX91" s="324">
        <f t="shared" ca="1" si="533"/>
        <v>65.974949858461102</v>
      </c>
      <c r="DY91" s="324">
        <f t="shared" ca="1" si="533"/>
        <v>65.573666405038963</v>
      </c>
      <c r="DZ91" s="324">
        <f t="shared" ca="1" si="533"/>
        <v>66.318924961675108</v>
      </c>
      <c r="EA91" s="324">
        <f t="shared" ca="1" si="533"/>
        <v>65.219982136655958</v>
      </c>
      <c r="EB91" s="324">
        <f t="shared" ca="1" si="533"/>
        <v>65.254366837537674</v>
      </c>
      <c r="EC91" s="324">
        <f t="shared" ca="1" si="533"/>
        <v>65.227781470419174</v>
      </c>
      <c r="ED91" s="324">
        <f t="shared" ca="1" si="533"/>
        <v>64.557157444008666</v>
      </c>
      <c r="EE91" s="324">
        <f t="shared" ca="1" si="533"/>
        <v>64.874427136807043</v>
      </c>
      <c r="EF91" s="324">
        <f t="shared" ref="EF91:EQ91" ca="1" si="534">+EF48/EF$44*100</f>
        <v>62.969564058840419</v>
      </c>
      <c r="EG91" s="324">
        <f t="shared" ca="1" si="534"/>
        <v>64.946791653751674</v>
      </c>
      <c r="EH91" s="324">
        <f t="shared" ca="1" si="534"/>
        <v>66.459491340042959</v>
      </c>
      <c r="EI91" s="324">
        <f t="shared" ca="1" si="534"/>
        <v>66.212931633785146</v>
      </c>
      <c r="EJ91" s="324">
        <f t="shared" ca="1" si="534"/>
        <v>65.837116856779161</v>
      </c>
      <c r="EK91" s="324">
        <f t="shared" ca="1" si="534"/>
        <v>64.692842345568465</v>
      </c>
      <c r="EL91" s="324">
        <f t="shared" ca="1" si="534"/>
        <v>66.784807829937492</v>
      </c>
      <c r="EM91" s="324">
        <f t="shared" ca="1" si="534"/>
        <v>65.26929942048983</v>
      </c>
      <c r="EN91" s="324">
        <f t="shared" ca="1" si="534"/>
        <v>66.004983883593553</v>
      </c>
      <c r="EO91" s="324">
        <f t="shared" ca="1" si="534"/>
        <v>66.106488109703605</v>
      </c>
      <c r="EP91" s="324">
        <f t="shared" ca="1" si="534"/>
        <v>66.615710694158508</v>
      </c>
      <c r="EQ91" s="324">
        <f t="shared" ca="1" si="534"/>
        <v>65.796167141520883</v>
      </c>
      <c r="ER91" s="324">
        <f t="shared" ref="ER91:FB91" ca="1" si="535">+ER48/ER$44*100</f>
        <v>64.379048404906683</v>
      </c>
      <c r="ES91" s="324">
        <f t="shared" ca="1" si="535"/>
        <v>66.874568150005132</v>
      </c>
      <c r="ET91" s="324">
        <f t="shared" ca="1" si="535"/>
        <v>67.53831106915365</v>
      </c>
      <c r="EU91" s="324">
        <f t="shared" ca="1" si="535"/>
        <v>67.058199017060062</v>
      </c>
      <c r="EV91" s="324">
        <f t="shared" ca="1" si="535"/>
        <v>67.007819623438607</v>
      </c>
      <c r="EW91" s="324">
        <f t="shared" ca="1" si="535"/>
        <v>65.439870669399113</v>
      </c>
      <c r="EX91" s="324">
        <f t="shared" ca="1" si="535"/>
        <v>67.482236976112617</v>
      </c>
      <c r="EY91" s="324">
        <f t="shared" ca="1" si="535"/>
        <v>65.811898540131537</v>
      </c>
      <c r="EZ91" s="324">
        <f t="shared" ca="1" si="535"/>
        <v>66.166875502980616</v>
      </c>
      <c r="FA91" s="324">
        <f t="shared" ca="1" si="535"/>
        <v>67.198607645546744</v>
      </c>
      <c r="FB91" s="324">
        <f t="shared" ca="1" si="535"/>
        <v>66.021440444587881</v>
      </c>
      <c r="FC91" s="324">
        <f t="shared" ref="FC91:FD91" ca="1" si="536">+FC48/FC$44*100</f>
        <v>64.891217825792609</v>
      </c>
      <c r="FD91" s="324">
        <f t="shared" ca="1" si="536"/>
        <v>63.713189843810305</v>
      </c>
      <c r="FE91" s="324" t="e">
        <f t="shared" ref="FE91:FG91" ca="1" si="537">+FE48/FE$44*100</f>
        <v>#DIV/0!</v>
      </c>
      <c r="FF91" s="324" t="e">
        <f t="shared" ca="1" si="537"/>
        <v>#DIV/0!</v>
      </c>
      <c r="FG91" s="324" t="e">
        <f t="shared" ca="1" si="537"/>
        <v>#DIV/0!</v>
      </c>
      <c r="FH91" s="324" t="e">
        <f t="shared" ref="FH91:FP91" ca="1" si="538">+FH48/FH$44*100</f>
        <v>#DIV/0!</v>
      </c>
      <c r="FI91" s="324" t="e">
        <f t="shared" ca="1" si="538"/>
        <v>#DIV/0!</v>
      </c>
      <c r="FJ91" s="324" t="e">
        <f t="shared" ca="1" si="538"/>
        <v>#DIV/0!</v>
      </c>
      <c r="FK91" s="324" t="e">
        <f t="shared" ca="1" si="538"/>
        <v>#DIV/0!</v>
      </c>
      <c r="FL91" s="324" t="e">
        <f t="shared" ca="1" si="538"/>
        <v>#DIV/0!</v>
      </c>
      <c r="FM91" s="324" t="e">
        <f t="shared" ca="1" si="538"/>
        <v>#DIV/0!</v>
      </c>
      <c r="FN91" s="324" t="e">
        <f t="shared" ca="1" si="538"/>
        <v>#DIV/0!</v>
      </c>
      <c r="FO91" s="324" t="e">
        <f t="shared" ca="1" si="538"/>
        <v>#DIV/0!</v>
      </c>
      <c r="FP91" s="324" t="e">
        <f t="shared" ca="1" si="538"/>
        <v>#DIV/0!</v>
      </c>
    </row>
    <row r="92" spans="1:172" x14ac:dyDescent="0.2">
      <c r="B92" s="319" t="s">
        <v>0</v>
      </c>
      <c r="C92" s="328"/>
      <c r="D92" s="328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321"/>
      <c r="AB92" s="321"/>
      <c r="AC92" s="321"/>
      <c r="AD92" s="321"/>
      <c r="AE92" s="321"/>
      <c r="AF92" s="321"/>
      <c r="AG92" s="321"/>
      <c r="AH92" s="321"/>
      <c r="AI92" s="321"/>
      <c r="AJ92" s="321"/>
      <c r="AK92" s="321"/>
      <c r="AL92" s="321"/>
      <c r="AM92" s="321"/>
      <c r="AN92" s="321"/>
      <c r="AO92" s="321"/>
      <c r="AP92" s="321"/>
      <c r="AQ92" s="321"/>
      <c r="AR92" s="321"/>
      <c r="AS92" s="321"/>
      <c r="AT92" s="321"/>
      <c r="AU92" s="321"/>
      <c r="AV92" s="321"/>
      <c r="AW92" s="321"/>
      <c r="AX92" s="321"/>
      <c r="AY92" s="321"/>
      <c r="AZ92" s="321"/>
      <c r="BA92" s="321"/>
      <c r="BB92" s="321"/>
      <c r="BC92" s="321"/>
      <c r="BD92" s="321"/>
      <c r="BE92" s="321"/>
      <c r="BF92" s="321"/>
      <c r="BG92" s="321"/>
      <c r="BH92" s="321"/>
      <c r="BI92" s="321"/>
      <c r="BJ92" s="321"/>
      <c r="BK92" s="321"/>
      <c r="BL92" s="321"/>
      <c r="BM92" s="321"/>
      <c r="BN92" s="321"/>
      <c r="BO92" s="321"/>
      <c r="BP92" s="321"/>
      <c r="BQ92" s="321"/>
      <c r="BR92" s="321"/>
      <c r="BS92" s="321"/>
      <c r="BT92" s="321"/>
      <c r="BU92" s="321"/>
      <c r="BV92" s="321"/>
      <c r="BW92" s="321"/>
      <c r="BX92" s="321"/>
      <c r="BY92" s="321"/>
      <c r="BZ92" s="321"/>
      <c r="CA92" s="321"/>
      <c r="CB92" s="321"/>
      <c r="CC92" s="321"/>
      <c r="CD92" s="321"/>
      <c r="CE92" s="321"/>
      <c r="CF92" s="321"/>
      <c r="CG92" s="321"/>
      <c r="CH92" s="321"/>
      <c r="CI92" s="321"/>
      <c r="CJ92" s="321"/>
      <c r="CK92" s="321"/>
      <c r="CL92" s="321"/>
      <c r="CM92" s="321"/>
      <c r="CN92" s="321"/>
      <c r="CO92" s="321"/>
      <c r="CP92" s="321"/>
      <c r="CQ92" s="321"/>
      <c r="CR92" s="321"/>
      <c r="CS92" s="321"/>
      <c r="CT92" s="321"/>
      <c r="CU92" s="321"/>
      <c r="CV92" s="321"/>
      <c r="CW92" s="321"/>
      <c r="CX92" s="321"/>
      <c r="CY92" s="321"/>
      <c r="CZ92" s="321"/>
      <c r="DA92" s="321"/>
      <c r="DB92" s="321"/>
      <c r="DC92" s="321"/>
      <c r="DD92" s="321"/>
      <c r="DE92" s="321"/>
      <c r="DF92" s="321"/>
      <c r="DG92" s="321"/>
      <c r="DH92" s="321"/>
      <c r="DI92" s="321"/>
      <c r="DJ92" s="321"/>
      <c r="DK92" s="321"/>
      <c r="DL92" s="321"/>
      <c r="DM92" s="321"/>
      <c r="DN92" s="321"/>
      <c r="DO92" s="321"/>
      <c r="DP92" s="321"/>
      <c r="DQ92" s="321"/>
      <c r="DR92" s="321"/>
      <c r="DS92" s="321"/>
      <c r="DT92" s="321"/>
      <c r="DU92" s="321"/>
      <c r="DV92" s="321"/>
      <c r="DW92" s="321"/>
      <c r="DX92" s="321"/>
      <c r="DY92" s="321"/>
      <c r="DZ92" s="321"/>
      <c r="EA92" s="321"/>
      <c r="EB92" s="321"/>
      <c r="EC92" s="321"/>
      <c r="ED92" s="321"/>
      <c r="EE92" s="321"/>
      <c r="EF92" s="321"/>
      <c r="EG92" s="321"/>
      <c r="EH92" s="321"/>
      <c r="EI92" s="321"/>
      <c r="EJ92" s="321"/>
      <c r="EK92" s="321"/>
      <c r="EL92" s="321"/>
      <c r="EM92" s="321"/>
      <c r="EN92" s="321"/>
      <c r="EO92" s="321"/>
      <c r="EP92" s="321"/>
      <c r="EQ92" s="321"/>
      <c r="ER92" s="321"/>
      <c r="ES92" s="321"/>
      <c r="ET92" s="321"/>
      <c r="EU92" s="321"/>
      <c r="EV92" s="321"/>
      <c r="EW92" s="321"/>
      <c r="EX92" s="321"/>
      <c r="EY92" s="321"/>
      <c r="EZ92" s="321"/>
      <c r="FA92" s="321"/>
      <c r="FB92" s="321"/>
      <c r="FC92" s="321"/>
      <c r="FD92" s="321"/>
      <c r="FE92" s="321"/>
      <c r="FF92" s="321"/>
      <c r="FG92" s="321"/>
      <c r="FH92" s="321"/>
      <c r="FI92" s="321"/>
      <c r="FJ92" s="321"/>
      <c r="FK92" s="321"/>
      <c r="FL92" s="321"/>
      <c r="FM92" s="321"/>
      <c r="FN92" s="321"/>
      <c r="FO92" s="321"/>
      <c r="FP92" s="321"/>
    </row>
    <row r="93" spans="1:172" x14ac:dyDescent="0.2">
      <c r="B93" s="322" t="s">
        <v>1</v>
      </c>
      <c r="C93" s="329"/>
      <c r="D93" s="329"/>
      <c r="E93" s="324">
        <f t="shared" ref="E93:AJ93" ca="1" si="539">+E50/E$50*100</f>
        <v>100</v>
      </c>
      <c r="F93" s="324">
        <f t="shared" ca="1" si="539"/>
        <v>100</v>
      </c>
      <c r="G93" s="324">
        <f t="shared" ca="1" si="539"/>
        <v>100</v>
      </c>
      <c r="H93" s="324">
        <f t="shared" ca="1" si="539"/>
        <v>100</v>
      </c>
      <c r="I93" s="324">
        <f t="shared" ca="1" si="539"/>
        <v>100</v>
      </c>
      <c r="J93" s="324">
        <f t="shared" ca="1" si="539"/>
        <v>100</v>
      </c>
      <c r="K93" s="324">
        <f t="shared" ca="1" si="539"/>
        <v>100</v>
      </c>
      <c r="L93" s="324">
        <f t="shared" ca="1" si="539"/>
        <v>100</v>
      </c>
      <c r="M93" s="324">
        <f t="shared" ca="1" si="539"/>
        <v>100</v>
      </c>
      <c r="N93" s="324">
        <f t="shared" ca="1" si="539"/>
        <v>100</v>
      </c>
      <c r="O93" s="324">
        <f t="shared" ca="1" si="539"/>
        <v>100</v>
      </c>
      <c r="P93" s="324">
        <f t="shared" ca="1" si="539"/>
        <v>100</v>
      </c>
      <c r="Q93" s="324">
        <f t="shared" ca="1" si="539"/>
        <v>100</v>
      </c>
      <c r="R93" s="324">
        <f t="shared" ca="1" si="539"/>
        <v>100</v>
      </c>
      <c r="S93" s="324">
        <f t="shared" ca="1" si="539"/>
        <v>100</v>
      </c>
      <c r="T93" s="324">
        <f t="shared" ca="1" si="539"/>
        <v>100</v>
      </c>
      <c r="U93" s="324">
        <f t="shared" ca="1" si="539"/>
        <v>100</v>
      </c>
      <c r="V93" s="324">
        <f t="shared" ca="1" si="539"/>
        <v>100</v>
      </c>
      <c r="W93" s="324">
        <f t="shared" ca="1" si="539"/>
        <v>100</v>
      </c>
      <c r="X93" s="324">
        <f t="shared" ca="1" si="539"/>
        <v>100</v>
      </c>
      <c r="Y93" s="324">
        <f t="shared" ca="1" si="539"/>
        <v>100</v>
      </c>
      <c r="Z93" s="324">
        <f t="shared" ca="1" si="539"/>
        <v>100</v>
      </c>
      <c r="AA93" s="324">
        <f t="shared" ca="1" si="539"/>
        <v>100</v>
      </c>
      <c r="AB93" s="324">
        <f t="shared" ca="1" si="539"/>
        <v>100</v>
      </c>
      <c r="AC93" s="324">
        <f t="shared" ca="1" si="539"/>
        <v>100</v>
      </c>
      <c r="AD93" s="324">
        <f t="shared" ca="1" si="539"/>
        <v>100</v>
      </c>
      <c r="AE93" s="324">
        <f t="shared" ca="1" si="539"/>
        <v>100</v>
      </c>
      <c r="AF93" s="324">
        <f t="shared" ca="1" si="539"/>
        <v>100</v>
      </c>
      <c r="AG93" s="324">
        <f t="shared" ca="1" si="539"/>
        <v>100</v>
      </c>
      <c r="AH93" s="324">
        <f t="shared" ca="1" si="539"/>
        <v>100</v>
      </c>
      <c r="AI93" s="324">
        <f t="shared" ca="1" si="539"/>
        <v>100</v>
      </c>
      <c r="AJ93" s="324">
        <f t="shared" ca="1" si="539"/>
        <v>100</v>
      </c>
      <c r="AK93" s="324">
        <f t="shared" ref="AK93:BP93" ca="1" si="540">+AK50/AK$50*100</f>
        <v>100</v>
      </c>
      <c r="AL93" s="324">
        <f t="shared" ca="1" si="540"/>
        <v>100</v>
      </c>
      <c r="AM93" s="324">
        <f t="shared" ca="1" si="540"/>
        <v>100</v>
      </c>
      <c r="AN93" s="324">
        <f t="shared" ca="1" si="540"/>
        <v>100</v>
      </c>
      <c r="AO93" s="324">
        <f t="shared" ca="1" si="540"/>
        <v>100</v>
      </c>
      <c r="AP93" s="324">
        <f t="shared" ca="1" si="540"/>
        <v>100</v>
      </c>
      <c r="AQ93" s="324">
        <f t="shared" ca="1" si="540"/>
        <v>100</v>
      </c>
      <c r="AR93" s="324">
        <f t="shared" ca="1" si="540"/>
        <v>100</v>
      </c>
      <c r="AS93" s="324">
        <f t="shared" ca="1" si="540"/>
        <v>100</v>
      </c>
      <c r="AT93" s="324">
        <f t="shared" ca="1" si="540"/>
        <v>100</v>
      </c>
      <c r="AU93" s="324">
        <f t="shared" ca="1" si="540"/>
        <v>100</v>
      </c>
      <c r="AV93" s="324">
        <f t="shared" ca="1" si="540"/>
        <v>100</v>
      </c>
      <c r="AW93" s="324">
        <f t="shared" ca="1" si="540"/>
        <v>100</v>
      </c>
      <c r="AX93" s="324">
        <f t="shared" ca="1" si="540"/>
        <v>100</v>
      </c>
      <c r="AY93" s="324">
        <f t="shared" ca="1" si="540"/>
        <v>100</v>
      </c>
      <c r="AZ93" s="324">
        <f t="shared" ca="1" si="540"/>
        <v>100</v>
      </c>
      <c r="BA93" s="324">
        <f t="shared" ca="1" si="540"/>
        <v>100</v>
      </c>
      <c r="BB93" s="324">
        <f t="shared" ca="1" si="540"/>
        <v>100</v>
      </c>
      <c r="BC93" s="324">
        <f t="shared" ca="1" si="540"/>
        <v>100</v>
      </c>
      <c r="BD93" s="324">
        <f t="shared" ca="1" si="540"/>
        <v>100</v>
      </c>
      <c r="BE93" s="324">
        <f t="shared" ca="1" si="540"/>
        <v>100</v>
      </c>
      <c r="BF93" s="324">
        <f t="shared" ca="1" si="540"/>
        <v>100</v>
      </c>
      <c r="BG93" s="324">
        <f t="shared" ca="1" si="540"/>
        <v>100</v>
      </c>
      <c r="BH93" s="324">
        <f t="shared" ca="1" si="540"/>
        <v>100</v>
      </c>
      <c r="BI93" s="324">
        <f t="shared" ca="1" si="540"/>
        <v>100</v>
      </c>
      <c r="BJ93" s="324">
        <f t="shared" ca="1" si="540"/>
        <v>100</v>
      </c>
      <c r="BK93" s="324">
        <f t="shared" ca="1" si="540"/>
        <v>100</v>
      </c>
      <c r="BL93" s="324">
        <f t="shared" ca="1" si="540"/>
        <v>100</v>
      </c>
      <c r="BM93" s="324">
        <f t="shared" ca="1" si="540"/>
        <v>100</v>
      </c>
      <c r="BN93" s="324">
        <f t="shared" ca="1" si="540"/>
        <v>100</v>
      </c>
      <c r="BO93" s="324">
        <f t="shared" ca="1" si="540"/>
        <v>100</v>
      </c>
      <c r="BP93" s="324">
        <f t="shared" ca="1" si="540"/>
        <v>100</v>
      </c>
      <c r="BQ93" s="324">
        <f t="shared" ref="BQ93:CV93" ca="1" si="541">+BQ50/BQ$50*100</f>
        <v>100</v>
      </c>
      <c r="BR93" s="324">
        <f t="shared" ca="1" si="541"/>
        <v>100</v>
      </c>
      <c r="BS93" s="324">
        <f t="shared" ca="1" si="541"/>
        <v>100</v>
      </c>
      <c r="BT93" s="324">
        <f t="shared" ca="1" si="541"/>
        <v>100</v>
      </c>
      <c r="BU93" s="324">
        <f t="shared" ca="1" si="541"/>
        <v>100</v>
      </c>
      <c r="BV93" s="324">
        <f t="shared" ca="1" si="541"/>
        <v>100</v>
      </c>
      <c r="BW93" s="324">
        <f t="shared" ca="1" si="541"/>
        <v>100</v>
      </c>
      <c r="BX93" s="324">
        <f t="shared" ca="1" si="541"/>
        <v>100</v>
      </c>
      <c r="BY93" s="324">
        <f t="shared" ca="1" si="541"/>
        <v>100</v>
      </c>
      <c r="BZ93" s="324">
        <f t="shared" ca="1" si="541"/>
        <v>100</v>
      </c>
      <c r="CA93" s="324">
        <f t="shared" ca="1" si="541"/>
        <v>100</v>
      </c>
      <c r="CB93" s="324">
        <f t="shared" ca="1" si="541"/>
        <v>100</v>
      </c>
      <c r="CC93" s="324">
        <f t="shared" ca="1" si="541"/>
        <v>100</v>
      </c>
      <c r="CD93" s="324">
        <f t="shared" ca="1" si="541"/>
        <v>100</v>
      </c>
      <c r="CE93" s="324">
        <f t="shared" ca="1" si="541"/>
        <v>100</v>
      </c>
      <c r="CF93" s="324">
        <f t="shared" ca="1" si="541"/>
        <v>100</v>
      </c>
      <c r="CG93" s="324">
        <f t="shared" ca="1" si="541"/>
        <v>100</v>
      </c>
      <c r="CH93" s="324">
        <f t="shared" ca="1" si="541"/>
        <v>100</v>
      </c>
      <c r="CI93" s="324">
        <f t="shared" ca="1" si="541"/>
        <v>100</v>
      </c>
      <c r="CJ93" s="324">
        <f t="shared" ca="1" si="541"/>
        <v>100</v>
      </c>
      <c r="CK93" s="324">
        <f t="shared" ca="1" si="541"/>
        <v>100</v>
      </c>
      <c r="CL93" s="324">
        <f t="shared" ca="1" si="541"/>
        <v>100</v>
      </c>
      <c r="CM93" s="324">
        <f t="shared" ca="1" si="541"/>
        <v>100</v>
      </c>
      <c r="CN93" s="324">
        <f t="shared" ca="1" si="541"/>
        <v>100</v>
      </c>
      <c r="CO93" s="324">
        <f t="shared" ca="1" si="541"/>
        <v>100</v>
      </c>
      <c r="CP93" s="324">
        <f t="shared" ca="1" si="541"/>
        <v>100</v>
      </c>
      <c r="CQ93" s="324">
        <f t="shared" ca="1" si="541"/>
        <v>100</v>
      </c>
      <c r="CR93" s="324">
        <f t="shared" ca="1" si="541"/>
        <v>100</v>
      </c>
      <c r="CS93" s="324">
        <f t="shared" ca="1" si="541"/>
        <v>100</v>
      </c>
      <c r="CT93" s="324">
        <f t="shared" ca="1" si="541"/>
        <v>100</v>
      </c>
      <c r="CU93" s="324">
        <f t="shared" ca="1" si="541"/>
        <v>100</v>
      </c>
      <c r="CV93" s="324">
        <f t="shared" ca="1" si="541"/>
        <v>100</v>
      </c>
      <c r="CW93" s="324">
        <f t="shared" ref="CW93:EE93" ca="1" si="542">+CW50/CW$50*100</f>
        <v>100</v>
      </c>
      <c r="CX93" s="324">
        <f t="shared" ca="1" si="542"/>
        <v>100</v>
      </c>
      <c r="CY93" s="324">
        <f t="shared" ca="1" si="542"/>
        <v>100</v>
      </c>
      <c r="CZ93" s="324">
        <f t="shared" ca="1" si="542"/>
        <v>100</v>
      </c>
      <c r="DA93" s="324">
        <f t="shared" ca="1" si="542"/>
        <v>100</v>
      </c>
      <c r="DB93" s="324">
        <f t="shared" ca="1" si="542"/>
        <v>100</v>
      </c>
      <c r="DC93" s="324">
        <f t="shared" ca="1" si="542"/>
        <v>100</v>
      </c>
      <c r="DD93" s="324">
        <f t="shared" ca="1" si="542"/>
        <v>100</v>
      </c>
      <c r="DE93" s="324">
        <f t="shared" ca="1" si="542"/>
        <v>100</v>
      </c>
      <c r="DF93" s="324">
        <f t="shared" ca="1" si="542"/>
        <v>100</v>
      </c>
      <c r="DG93" s="324">
        <f t="shared" ca="1" si="542"/>
        <v>100</v>
      </c>
      <c r="DH93" s="324">
        <f t="shared" ca="1" si="542"/>
        <v>100</v>
      </c>
      <c r="DI93" s="324">
        <f t="shared" ca="1" si="542"/>
        <v>100</v>
      </c>
      <c r="DJ93" s="324">
        <f t="shared" ca="1" si="542"/>
        <v>100</v>
      </c>
      <c r="DK93" s="324">
        <f t="shared" ca="1" si="542"/>
        <v>100</v>
      </c>
      <c r="DL93" s="324">
        <f t="shared" ca="1" si="542"/>
        <v>100</v>
      </c>
      <c r="DM93" s="324">
        <f t="shared" ca="1" si="542"/>
        <v>100</v>
      </c>
      <c r="DN93" s="324">
        <f t="shared" ca="1" si="542"/>
        <v>100</v>
      </c>
      <c r="DO93" s="324">
        <f t="shared" ca="1" si="542"/>
        <v>100</v>
      </c>
      <c r="DP93" s="324">
        <f t="shared" ca="1" si="542"/>
        <v>100</v>
      </c>
      <c r="DQ93" s="324">
        <f t="shared" ca="1" si="542"/>
        <v>100</v>
      </c>
      <c r="DR93" s="324">
        <f t="shared" ca="1" si="542"/>
        <v>100</v>
      </c>
      <c r="DS93" s="324">
        <f t="shared" ca="1" si="542"/>
        <v>100</v>
      </c>
      <c r="DT93" s="324">
        <f t="shared" ca="1" si="542"/>
        <v>100</v>
      </c>
      <c r="DU93" s="324">
        <f t="shared" ca="1" si="542"/>
        <v>100</v>
      </c>
      <c r="DV93" s="324">
        <f t="shared" ca="1" si="542"/>
        <v>100</v>
      </c>
      <c r="DW93" s="324">
        <f t="shared" ca="1" si="542"/>
        <v>100</v>
      </c>
      <c r="DX93" s="324">
        <f t="shared" ca="1" si="542"/>
        <v>100</v>
      </c>
      <c r="DY93" s="324">
        <f t="shared" ca="1" si="542"/>
        <v>100</v>
      </c>
      <c r="DZ93" s="324">
        <f t="shared" ca="1" si="542"/>
        <v>100</v>
      </c>
      <c r="EA93" s="324">
        <f t="shared" ca="1" si="542"/>
        <v>100</v>
      </c>
      <c r="EB93" s="324">
        <f t="shared" ca="1" si="542"/>
        <v>100</v>
      </c>
      <c r="EC93" s="324">
        <f t="shared" ca="1" si="542"/>
        <v>100</v>
      </c>
      <c r="ED93" s="324">
        <f t="shared" ca="1" si="542"/>
        <v>100</v>
      </c>
      <c r="EE93" s="324">
        <f t="shared" ca="1" si="542"/>
        <v>100</v>
      </c>
      <c r="EF93" s="324">
        <f t="shared" ref="EF93:EQ93" ca="1" si="543">+EF50/EF$50*100</f>
        <v>100</v>
      </c>
      <c r="EG93" s="324">
        <f t="shared" ca="1" si="543"/>
        <v>100</v>
      </c>
      <c r="EH93" s="324">
        <f t="shared" ca="1" si="543"/>
        <v>100</v>
      </c>
      <c r="EI93" s="324">
        <f t="shared" ca="1" si="543"/>
        <v>100</v>
      </c>
      <c r="EJ93" s="324">
        <f t="shared" ca="1" si="543"/>
        <v>100</v>
      </c>
      <c r="EK93" s="324">
        <f t="shared" ca="1" si="543"/>
        <v>100</v>
      </c>
      <c r="EL93" s="324">
        <f t="shared" ca="1" si="543"/>
        <v>100</v>
      </c>
      <c r="EM93" s="324">
        <f t="shared" ca="1" si="543"/>
        <v>100</v>
      </c>
      <c r="EN93" s="324">
        <f t="shared" ca="1" si="543"/>
        <v>100</v>
      </c>
      <c r="EO93" s="324">
        <f t="shared" ca="1" si="543"/>
        <v>100</v>
      </c>
      <c r="EP93" s="324">
        <f t="shared" ca="1" si="543"/>
        <v>100</v>
      </c>
      <c r="EQ93" s="324">
        <f t="shared" ca="1" si="543"/>
        <v>100</v>
      </c>
      <c r="ER93" s="324">
        <f t="shared" ref="ER93:FB93" ca="1" si="544">+ER50/ER$50*100</f>
        <v>100</v>
      </c>
      <c r="ES93" s="324">
        <f t="shared" ca="1" si="544"/>
        <v>100</v>
      </c>
      <c r="ET93" s="324">
        <f t="shared" ca="1" si="544"/>
        <v>100</v>
      </c>
      <c r="EU93" s="324">
        <f t="shared" ca="1" si="544"/>
        <v>100</v>
      </c>
      <c r="EV93" s="324">
        <f t="shared" ca="1" si="544"/>
        <v>100</v>
      </c>
      <c r="EW93" s="324">
        <f t="shared" ca="1" si="544"/>
        <v>100</v>
      </c>
      <c r="EX93" s="324">
        <f t="shared" ca="1" si="544"/>
        <v>100</v>
      </c>
      <c r="EY93" s="324">
        <f t="shared" ca="1" si="544"/>
        <v>100</v>
      </c>
      <c r="EZ93" s="324">
        <f t="shared" ca="1" si="544"/>
        <v>100</v>
      </c>
      <c r="FA93" s="324">
        <f t="shared" ca="1" si="544"/>
        <v>100</v>
      </c>
      <c r="FB93" s="324">
        <f t="shared" ca="1" si="544"/>
        <v>100</v>
      </c>
      <c r="FC93" s="324">
        <f t="shared" ref="FC93:FD93" ca="1" si="545">+FC50/FC$50*100</f>
        <v>100</v>
      </c>
      <c r="FD93" s="324">
        <f t="shared" ca="1" si="545"/>
        <v>100</v>
      </c>
      <c r="FE93" s="324" t="e">
        <f t="shared" ref="FE93:FG93" ca="1" si="546">+FE50/FE$50*100</f>
        <v>#DIV/0!</v>
      </c>
      <c r="FF93" s="324" t="e">
        <f t="shared" ca="1" si="546"/>
        <v>#DIV/0!</v>
      </c>
      <c r="FG93" s="324" t="e">
        <f t="shared" ca="1" si="546"/>
        <v>#DIV/0!</v>
      </c>
      <c r="FH93" s="324" t="e">
        <f t="shared" ref="FH93:FP93" ca="1" si="547">+FH50/FH$50*100</f>
        <v>#DIV/0!</v>
      </c>
      <c r="FI93" s="324" t="e">
        <f t="shared" ca="1" si="547"/>
        <v>#DIV/0!</v>
      </c>
      <c r="FJ93" s="324" t="e">
        <f t="shared" ca="1" si="547"/>
        <v>#DIV/0!</v>
      </c>
      <c r="FK93" s="324" t="e">
        <f t="shared" ca="1" si="547"/>
        <v>#DIV/0!</v>
      </c>
      <c r="FL93" s="324" t="e">
        <f t="shared" ca="1" si="547"/>
        <v>#DIV/0!</v>
      </c>
      <c r="FM93" s="324" t="e">
        <f t="shared" ca="1" si="547"/>
        <v>#DIV/0!</v>
      </c>
      <c r="FN93" s="324" t="e">
        <f t="shared" ca="1" si="547"/>
        <v>#DIV/0!</v>
      </c>
      <c r="FO93" s="324" t="e">
        <f t="shared" ca="1" si="547"/>
        <v>#DIV/0!</v>
      </c>
      <c r="FP93" s="324" t="e">
        <f t="shared" ca="1" si="547"/>
        <v>#DIV/0!</v>
      </c>
    </row>
    <row r="94" spans="1:172" x14ac:dyDescent="0.2">
      <c r="B94" s="325" t="s">
        <v>2</v>
      </c>
      <c r="C94" s="330"/>
      <c r="D94" s="330"/>
      <c r="E94" s="327">
        <f t="shared" ref="E94:AJ94" ca="1" si="548">+E51/E$50*100</f>
        <v>73.125541460108295</v>
      </c>
      <c r="F94" s="327">
        <f t="shared" ca="1" si="548"/>
        <v>70.919821782339596</v>
      </c>
      <c r="G94" s="327">
        <f t="shared" ca="1" si="548"/>
        <v>71.219402063305367</v>
      </c>
      <c r="H94" s="327">
        <f t="shared" ca="1" si="548"/>
        <v>70.841808560039425</v>
      </c>
      <c r="I94" s="327">
        <f t="shared" ca="1" si="548"/>
        <v>72.339268557221359</v>
      </c>
      <c r="J94" s="327">
        <f t="shared" ca="1" si="548"/>
        <v>71.898971073669728</v>
      </c>
      <c r="K94" s="327">
        <f t="shared" ca="1" si="548"/>
        <v>70.246346841345002</v>
      </c>
      <c r="L94" s="327">
        <f t="shared" ca="1" si="548"/>
        <v>73.41645988668833</v>
      </c>
      <c r="M94" s="327">
        <f t="shared" ca="1" si="548"/>
        <v>73.255279345147713</v>
      </c>
      <c r="N94" s="327">
        <f t="shared" ca="1" si="548"/>
        <v>73.137954083660688</v>
      </c>
      <c r="O94" s="327">
        <f t="shared" ca="1" si="548"/>
        <v>71.128489941637426</v>
      </c>
      <c r="P94" s="327">
        <f t="shared" ca="1" si="548"/>
        <v>68.601425008221497</v>
      </c>
      <c r="Q94" s="327">
        <f t="shared" ca="1" si="548"/>
        <v>73.724087063481761</v>
      </c>
      <c r="R94" s="327">
        <f t="shared" ca="1" si="548"/>
        <v>71.079197188350292</v>
      </c>
      <c r="S94" s="327">
        <f t="shared" ca="1" si="548"/>
        <v>70.491171225268687</v>
      </c>
      <c r="T94" s="327">
        <f t="shared" ca="1" si="548"/>
        <v>71.422696209503314</v>
      </c>
      <c r="U94" s="327">
        <f t="shared" ca="1" si="548"/>
        <v>72.311102418226426</v>
      </c>
      <c r="V94" s="327">
        <f t="shared" ca="1" si="548"/>
        <v>70.720177713816184</v>
      </c>
      <c r="W94" s="327">
        <f t="shared" ca="1" si="548"/>
        <v>68.805229606371739</v>
      </c>
      <c r="X94" s="327">
        <f t="shared" ca="1" si="548"/>
        <v>71.97984280642369</v>
      </c>
      <c r="Y94" s="327">
        <f t="shared" ca="1" si="548"/>
        <v>70.859722895506764</v>
      </c>
      <c r="Z94" s="327">
        <f t="shared" ca="1" si="548"/>
        <v>71.393133403090772</v>
      </c>
      <c r="AA94" s="327">
        <f t="shared" ca="1" si="548"/>
        <v>70.697209607270935</v>
      </c>
      <c r="AB94" s="327">
        <f t="shared" ca="1" si="548"/>
        <v>69.063935879027255</v>
      </c>
      <c r="AC94" s="327">
        <f t="shared" ca="1" si="548"/>
        <v>70.658708151517672</v>
      </c>
      <c r="AD94" s="327">
        <f t="shared" ca="1" si="548"/>
        <v>68.372646232431137</v>
      </c>
      <c r="AE94" s="327">
        <f t="shared" ca="1" si="548"/>
        <v>69.769998073876593</v>
      </c>
      <c r="AF94" s="327">
        <f t="shared" ca="1" si="548"/>
        <v>68.822271105401583</v>
      </c>
      <c r="AG94" s="327">
        <f t="shared" ca="1" si="548"/>
        <v>70.341035831185252</v>
      </c>
      <c r="AH94" s="327">
        <f t="shared" ca="1" si="548"/>
        <v>69.181703229279265</v>
      </c>
      <c r="AI94" s="327">
        <f t="shared" ca="1" si="548"/>
        <v>69.194438306772199</v>
      </c>
      <c r="AJ94" s="327">
        <f t="shared" ca="1" si="548"/>
        <v>70.663440671424709</v>
      </c>
      <c r="AK94" s="327">
        <f t="shared" ref="AK94:BP94" ca="1" si="549">+AK51/AK$50*100</f>
        <v>70.888891597239763</v>
      </c>
      <c r="AL94" s="327">
        <f t="shared" ca="1" si="549"/>
        <v>71.74969680909885</v>
      </c>
      <c r="AM94" s="327">
        <f t="shared" ca="1" si="549"/>
        <v>71.72330965778832</v>
      </c>
      <c r="AN94" s="327">
        <f t="shared" ca="1" si="549"/>
        <v>69.870711375745913</v>
      </c>
      <c r="AO94" s="327">
        <f t="shared" ca="1" si="549"/>
        <v>71.508388138304952</v>
      </c>
      <c r="AP94" s="327">
        <f t="shared" ca="1" si="549"/>
        <v>67.612031066497707</v>
      </c>
      <c r="AQ94" s="327">
        <f t="shared" ca="1" si="549"/>
        <v>69.283047154672332</v>
      </c>
      <c r="AR94" s="327">
        <f t="shared" ca="1" si="549"/>
        <v>68.611152341597034</v>
      </c>
      <c r="AS94" s="327">
        <f t="shared" ca="1" si="549"/>
        <v>69.848558890617184</v>
      </c>
      <c r="AT94" s="327">
        <f t="shared" ca="1" si="549"/>
        <v>69.160497107369821</v>
      </c>
      <c r="AU94" s="327">
        <f t="shared" ca="1" si="549"/>
        <v>67.988954858192159</v>
      </c>
      <c r="AV94" s="327">
        <f t="shared" ca="1" si="549"/>
        <v>70.28902723175932</v>
      </c>
      <c r="AW94" s="327">
        <f t="shared" ca="1" si="549"/>
        <v>68.323631770305425</v>
      </c>
      <c r="AX94" s="327">
        <f t="shared" ca="1" si="549"/>
        <v>68.687264536848431</v>
      </c>
      <c r="AY94" s="327">
        <f t="shared" ca="1" si="549"/>
        <v>68.447748734574731</v>
      </c>
      <c r="AZ94" s="327">
        <f t="shared" ca="1" si="549"/>
        <v>66.082528077735475</v>
      </c>
      <c r="BA94" s="327">
        <f t="shared" ca="1" si="549"/>
        <v>67.988556437845659</v>
      </c>
      <c r="BB94" s="327">
        <f t="shared" ca="1" si="549"/>
        <v>66.65761333102256</v>
      </c>
      <c r="BC94" s="327">
        <f t="shared" ca="1" si="549"/>
        <v>67.142745705165311</v>
      </c>
      <c r="BD94" s="327">
        <f t="shared" ca="1" si="549"/>
        <v>67.433004141421051</v>
      </c>
      <c r="BE94" s="327">
        <f t="shared" ca="1" si="549"/>
        <v>67.930519157653208</v>
      </c>
      <c r="BF94" s="327">
        <f t="shared" ca="1" si="549"/>
        <v>66.400198565620911</v>
      </c>
      <c r="BG94" s="327">
        <f t="shared" ca="1" si="549"/>
        <v>66.650420678278238</v>
      </c>
      <c r="BH94" s="327">
        <f t="shared" ca="1" si="549"/>
        <v>67.558175162098536</v>
      </c>
      <c r="BI94" s="327">
        <f t="shared" ca="1" si="549"/>
        <v>64.00671263334533</v>
      </c>
      <c r="BJ94" s="327">
        <f t="shared" ca="1" si="549"/>
        <v>67.319472237601531</v>
      </c>
      <c r="BK94" s="327">
        <f t="shared" ca="1" si="549"/>
        <v>65.637717315162291</v>
      </c>
      <c r="BL94" s="327">
        <f t="shared" ca="1" si="549"/>
        <v>64.656520916738202</v>
      </c>
      <c r="BM94" s="327">
        <f t="shared" ca="1" si="549"/>
        <v>66.716838888303641</v>
      </c>
      <c r="BN94" s="327">
        <f t="shared" ca="1" si="549"/>
        <v>65.311479042380597</v>
      </c>
      <c r="BO94" s="327">
        <f t="shared" ca="1" si="549"/>
        <v>65.771455770858665</v>
      </c>
      <c r="BP94" s="327">
        <f t="shared" ca="1" si="549"/>
        <v>65.449903828212371</v>
      </c>
      <c r="BQ94" s="327">
        <f t="shared" ref="BQ94:CV94" ca="1" si="550">+BQ51/BQ$50*100</f>
        <v>66.237245306007125</v>
      </c>
      <c r="BR94" s="327">
        <f t="shared" ca="1" si="550"/>
        <v>65.042762211828204</v>
      </c>
      <c r="BS94" s="327">
        <f t="shared" ca="1" si="550"/>
        <v>66.082451430890018</v>
      </c>
      <c r="BT94" s="327">
        <f t="shared" ca="1" si="550"/>
        <v>66.071490649765124</v>
      </c>
      <c r="BU94" s="327">
        <f t="shared" ca="1" si="550"/>
        <v>65.781369240974612</v>
      </c>
      <c r="BV94" s="327">
        <f t="shared" ca="1" si="550"/>
        <v>65.527751485794568</v>
      </c>
      <c r="BW94" s="327">
        <f t="shared" ca="1" si="550"/>
        <v>64.235642419791645</v>
      </c>
      <c r="BX94" s="327">
        <f t="shared" ca="1" si="550"/>
        <v>64.023912057214375</v>
      </c>
      <c r="BY94" s="327">
        <f t="shared" ca="1" si="550"/>
        <v>63.176118556179041</v>
      </c>
      <c r="BZ94" s="327">
        <f t="shared" ca="1" si="550"/>
        <v>63.366964711797145</v>
      </c>
      <c r="CA94" s="327">
        <f t="shared" ca="1" si="550"/>
        <v>63.828377286824669</v>
      </c>
      <c r="CB94" s="327">
        <f t="shared" ca="1" si="550"/>
        <v>64.044840875835291</v>
      </c>
      <c r="CC94" s="327">
        <f t="shared" ca="1" si="550"/>
        <v>65.497628457298234</v>
      </c>
      <c r="CD94" s="327">
        <f t="shared" ca="1" si="550"/>
        <v>62.185116472370524</v>
      </c>
      <c r="CE94" s="327">
        <f t="shared" ca="1" si="550"/>
        <v>62.876974010325029</v>
      </c>
      <c r="CF94" s="327">
        <f t="shared" ca="1" si="550"/>
        <v>63.174795310026767</v>
      </c>
      <c r="CG94" s="327">
        <f t="shared" ca="1" si="550"/>
        <v>63.553464716824571</v>
      </c>
      <c r="CH94" s="327">
        <f t="shared" ca="1" si="550"/>
        <v>63.8497117742575</v>
      </c>
      <c r="CI94" s="327">
        <f t="shared" ca="1" si="550"/>
        <v>63.347100188269003</v>
      </c>
      <c r="CJ94" s="327">
        <f t="shared" ca="1" si="550"/>
        <v>63.46058683327788</v>
      </c>
      <c r="CK94" s="327">
        <f t="shared" ca="1" si="550"/>
        <v>62.779792130083891</v>
      </c>
      <c r="CL94" s="327">
        <f t="shared" ca="1" si="550"/>
        <v>62.419355410004684</v>
      </c>
      <c r="CM94" s="327">
        <f t="shared" ca="1" si="550"/>
        <v>64.28978953650855</v>
      </c>
      <c r="CN94" s="327">
        <f t="shared" ca="1" si="550"/>
        <v>68.966766515374076</v>
      </c>
      <c r="CO94" s="327">
        <f t="shared" ca="1" si="550"/>
        <v>69.415720446150814</v>
      </c>
      <c r="CP94" s="327">
        <f t="shared" ca="1" si="550"/>
        <v>63.236840582756237</v>
      </c>
      <c r="CQ94" s="327">
        <f t="shared" ca="1" si="550"/>
        <v>62.217515133782605</v>
      </c>
      <c r="CR94" s="327">
        <f t="shared" ca="1" si="550"/>
        <v>63.675783553489573</v>
      </c>
      <c r="CS94" s="327">
        <f t="shared" ca="1" si="550"/>
        <v>63.426927457184988</v>
      </c>
      <c r="CT94" s="327">
        <f t="shared" ca="1" si="550"/>
        <v>63.548004757166822</v>
      </c>
      <c r="CU94" s="327">
        <f t="shared" ca="1" si="550"/>
        <v>63.021827740504357</v>
      </c>
      <c r="CV94" s="327">
        <f t="shared" ca="1" si="550"/>
        <v>63.522276625406768</v>
      </c>
      <c r="CW94" s="327">
        <f t="shared" ref="CW94:EE94" ca="1" si="551">+CW51/CW$50*100</f>
        <v>64.023700527286692</v>
      </c>
      <c r="CX94" s="327">
        <f t="shared" ca="1" si="551"/>
        <v>62.110970529972334</v>
      </c>
      <c r="CY94" s="327">
        <f t="shared" ca="1" si="551"/>
        <v>64.948621715223936</v>
      </c>
      <c r="CZ94" s="327">
        <f t="shared" ca="1" si="551"/>
        <v>64.561954645326054</v>
      </c>
      <c r="DA94" s="327">
        <f t="shared" ca="1" si="551"/>
        <v>65.052771260263697</v>
      </c>
      <c r="DB94" s="327">
        <f t="shared" ca="1" si="551"/>
        <v>63.631114692633737</v>
      </c>
      <c r="DC94" s="327">
        <f t="shared" ca="1" si="551"/>
        <v>63.89113382361753</v>
      </c>
      <c r="DD94" s="327">
        <f t="shared" ca="1" si="551"/>
        <v>64.044943482463168</v>
      </c>
      <c r="DE94" s="327">
        <f t="shared" ca="1" si="551"/>
        <v>64.465038805410344</v>
      </c>
      <c r="DF94" s="327">
        <f t="shared" ca="1" si="551"/>
        <v>65.159153115823315</v>
      </c>
      <c r="DG94" s="327">
        <f t="shared" ca="1" si="551"/>
        <v>64.504460447177962</v>
      </c>
      <c r="DH94" s="327">
        <f t="shared" ca="1" si="551"/>
        <v>64.163031623715653</v>
      </c>
      <c r="DI94" s="327">
        <f t="shared" ca="1" si="551"/>
        <v>62.780449238000223</v>
      </c>
      <c r="DJ94" s="327">
        <f t="shared" ca="1" si="551"/>
        <v>64.116236426191918</v>
      </c>
      <c r="DK94" s="327">
        <f t="shared" ca="1" si="551"/>
        <v>65.568871802766068</v>
      </c>
      <c r="DL94" s="327">
        <f t="shared" ca="1" si="551"/>
        <v>64.427670378230189</v>
      </c>
      <c r="DM94" s="327">
        <f t="shared" ca="1" si="551"/>
        <v>65.674309320314862</v>
      </c>
      <c r="DN94" s="327">
        <f t="shared" ca="1" si="551"/>
        <v>62.190711475117574</v>
      </c>
      <c r="DO94" s="327">
        <f t="shared" ca="1" si="551"/>
        <v>64.209817109354773</v>
      </c>
      <c r="DP94" s="327">
        <f t="shared" ca="1" si="551"/>
        <v>64.724922851243335</v>
      </c>
      <c r="DQ94" s="327">
        <f t="shared" ca="1" si="551"/>
        <v>64.702520701690304</v>
      </c>
      <c r="DR94" s="327">
        <f t="shared" ca="1" si="551"/>
        <v>64.361875877246334</v>
      </c>
      <c r="DS94" s="327">
        <f t="shared" ca="1" si="551"/>
        <v>63.464182896880097</v>
      </c>
      <c r="DT94" s="327">
        <f t="shared" ca="1" si="551"/>
        <v>61.380312256885063</v>
      </c>
      <c r="DU94" s="327">
        <f t="shared" ca="1" si="551"/>
        <v>64.499421787726774</v>
      </c>
      <c r="DV94" s="327">
        <f t="shared" ca="1" si="551"/>
        <v>61.809631680614366</v>
      </c>
      <c r="DW94" s="327">
        <f t="shared" ca="1" si="551"/>
        <v>65.068498630862052</v>
      </c>
      <c r="DX94" s="327">
        <f t="shared" ca="1" si="551"/>
        <v>65.070887870591307</v>
      </c>
      <c r="DY94" s="327">
        <f t="shared" ca="1" si="551"/>
        <v>65.327701717819053</v>
      </c>
      <c r="DZ94" s="327">
        <f t="shared" ca="1" si="551"/>
        <v>63.200318117395341</v>
      </c>
      <c r="EA94" s="327">
        <f t="shared" ca="1" si="551"/>
        <v>65.5328179359351</v>
      </c>
      <c r="EB94" s="327">
        <f t="shared" ca="1" si="551"/>
        <v>65.861702989624533</v>
      </c>
      <c r="EC94" s="327">
        <f t="shared" ca="1" si="551"/>
        <v>66.086930207878552</v>
      </c>
      <c r="ED94" s="327">
        <f t="shared" ca="1" si="551"/>
        <v>65.872571403859254</v>
      </c>
      <c r="EE94" s="327">
        <f t="shared" ca="1" si="551"/>
        <v>66.6691640445258</v>
      </c>
      <c r="EF94" s="327">
        <f t="shared" ref="EF94:EQ94" ca="1" si="552">+EF51/EF$50*100</f>
        <v>63.911642931412018</v>
      </c>
      <c r="EG94" s="327">
        <f t="shared" ca="1" si="552"/>
        <v>63.489410899106666</v>
      </c>
      <c r="EH94" s="327">
        <f t="shared" ca="1" si="552"/>
        <v>62.249379091901687</v>
      </c>
      <c r="EI94" s="327">
        <f t="shared" ca="1" si="552"/>
        <v>67.439114626634534</v>
      </c>
      <c r="EJ94" s="327">
        <f t="shared" ca="1" si="552"/>
        <v>65.101262277502229</v>
      </c>
      <c r="EK94" s="327">
        <f t="shared" ca="1" si="552"/>
        <v>66.164397493961118</v>
      </c>
      <c r="EL94" s="327">
        <f t="shared" ca="1" si="552"/>
        <v>65.954465574057863</v>
      </c>
      <c r="EM94" s="327">
        <f t="shared" ca="1" si="552"/>
        <v>66.572596966850199</v>
      </c>
      <c r="EN94" s="327">
        <f t="shared" ca="1" si="552"/>
        <v>65.433426882814473</v>
      </c>
      <c r="EO94" s="327">
        <f t="shared" ca="1" si="552"/>
        <v>67.228572666516413</v>
      </c>
      <c r="EP94" s="327">
        <f t="shared" ca="1" si="552"/>
        <v>67.736380758696797</v>
      </c>
      <c r="EQ94" s="327">
        <f t="shared" ca="1" si="552"/>
        <v>65.44466328239929</v>
      </c>
      <c r="ER94" s="327">
        <f t="shared" ref="ER94:FB94" ca="1" si="553">+ER51/ER$50*100</f>
        <v>62.314646264879116</v>
      </c>
      <c r="ES94" s="327">
        <f t="shared" ca="1" si="553"/>
        <v>64.593551193257099</v>
      </c>
      <c r="ET94" s="327">
        <f t="shared" ca="1" si="553"/>
        <v>63.845456297139755</v>
      </c>
      <c r="EU94" s="327">
        <f t="shared" ca="1" si="553"/>
        <v>66.869382732277131</v>
      </c>
      <c r="EV94" s="327">
        <f t="shared" ca="1" si="553"/>
        <v>65.622053477074033</v>
      </c>
      <c r="EW94" s="327">
        <f t="shared" ca="1" si="553"/>
        <v>67.588871600583445</v>
      </c>
      <c r="EX94" s="327">
        <f t="shared" ca="1" si="553"/>
        <v>67.022886009909797</v>
      </c>
      <c r="EY94" s="327">
        <f t="shared" ca="1" si="553"/>
        <v>66.649013400170858</v>
      </c>
      <c r="EZ94" s="327">
        <f t="shared" ca="1" si="553"/>
        <v>65.932716888491967</v>
      </c>
      <c r="FA94" s="327">
        <f t="shared" ca="1" si="553"/>
        <v>66.701660684396629</v>
      </c>
      <c r="FB94" s="327">
        <f t="shared" ca="1" si="553"/>
        <v>66.478203799138797</v>
      </c>
      <c r="FC94" s="327">
        <f t="shared" ref="FC94:FD94" ca="1" si="554">+FC51/FC$50*100</f>
        <v>65.978485023638669</v>
      </c>
      <c r="FD94" s="327">
        <f t="shared" ca="1" si="554"/>
        <v>64.472115447681986</v>
      </c>
      <c r="FE94" s="327" t="e">
        <f t="shared" ref="FE94:FG94" ca="1" si="555">+FE51/FE$50*100</f>
        <v>#DIV/0!</v>
      </c>
      <c r="FF94" s="327" t="e">
        <f t="shared" ca="1" si="555"/>
        <v>#DIV/0!</v>
      </c>
      <c r="FG94" s="327" t="e">
        <f t="shared" ca="1" si="555"/>
        <v>#DIV/0!</v>
      </c>
      <c r="FH94" s="327" t="e">
        <f t="shared" ref="FH94:FP94" ca="1" si="556">+FH51/FH$50*100</f>
        <v>#DIV/0!</v>
      </c>
      <c r="FI94" s="327" t="e">
        <f t="shared" ca="1" si="556"/>
        <v>#DIV/0!</v>
      </c>
      <c r="FJ94" s="327" t="e">
        <f t="shared" ca="1" si="556"/>
        <v>#DIV/0!</v>
      </c>
      <c r="FK94" s="327" t="e">
        <f t="shared" ca="1" si="556"/>
        <v>#DIV/0!</v>
      </c>
      <c r="FL94" s="327" t="e">
        <f t="shared" ca="1" si="556"/>
        <v>#DIV/0!</v>
      </c>
      <c r="FM94" s="327" t="e">
        <f t="shared" ca="1" si="556"/>
        <v>#DIV/0!</v>
      </c>
      <c r="FN94" s="327" t="e">
        <f t="shared" ca="1" si="556"/>
        <v>#DIV/0!</v>
      </c>
      <c r="FO94" s="327" t="e">
        <f t="shared" ca="1" si="556"/>
        <v>#DIV/0!</v>
      </c>
      <c r="FP94" s="327" t="e">
        <f t="shared" ca="1" si="556"/>
        <v>#DIV/0!</v>
      </c>
    </row>
    <row r="95" spans="1:172" x14ac:dyDescent="0.2">
      <c r="B95" s="325" t="s">
        <v>3</v>
      </c>
      <c r="C95" s="330"/>
      <c r="D95" s="330"/>
      <c r="E95" s="327">
        <f t="shared" ref="E95:AJ95" ca="1" si="557">+E52/E$50*100</f>
        <v>21.850924396301991</v>
      </c>
      <c r="F95" s="327">
        <f t="shared" ca="1" si="557"/>
        <v>22.665791080674513</v>
      </c>
      <c r="G95" s="327">
        <f t="shared" ca="1" si="557"/>
        <v>21.738109395843505</v>
      </c>
      <c r="H95" s="327">
        <f t="shared" ca="1" si="557"/>
        <v>22.211581104115837</v>
      </c>
      <c r="I95" s="327">
        <f t="shared" ca="1" si="557"/>
        <v>22.335158265839524</v>
      </c>
      <c r="J95" s="327">
        <f t="shared" ca="1" si="557"/>
        <v>21.558877711601401</v>
      </c>
      <c r="K95" s="327">
        <f t="shared" ca="1" si="557"/>
        <v>20.242243412650769</v>
      </c>
      <c r="L95" s="327">
        <f t="shared" ca="1" si="557"/>
        <v>20.861433682432999</v>
      </c>
      <c r="M95" s="327">
        <f t="shared" ca="1" si="557"/>
        <v>20.632504508807951</v>
      </c>
      <c r="N95" s="327">
        <f t="shared" ca="1" si="557"/>
        <v>20.841592961419593</v>
      </c>
      <c r="O95" s="327">
        <f t="shared" ca="1" si="557"/>
        <v>22.01371975541964</v>
      </c>
      <c r="P95" s="327">
        <f t="shared" ca="1" si="557"/>
        <v>21.367451809548086</v>
      </c>
      <c r="Q95" s="327">
        <f t="shared" ca="1" si="557"/>
        <v>20.509825028735126</v>
      </c>
      <c r="R95" s="327">
        <f t="shared" ca="1" si="557"/>
        <v>21.458266993982669</v>
      </c>
      <c r="S95" s="327">
        <f t="shared" ca="1" si="557"/>
        <v>21.553201894419271</v>
      </c>
      <c r="T95" s="327">
        <f t="shared" ca="1" si="557"/>
        <v>22.057439056674308</v>
      </c>
      <c r="U95" s="327">
        <f t="shared" ca="1" si="557"/>
        <v>22.458913926984927</v>
      </c>
      <c r="V95" s="327">
        <f t="shared" ca="1" si="557"/>
        <v>22.143730974800846</v>
      </c>
      <c r="W95" s="327">
        <f t="shared" ca="1" si="557"/>
        <v>21.254891653339968</v>
      </c>
      <c r="X95" s="327">
        <f t="shared" ca="1" si="557"/>
        <v>21.923406222089</v>
      </c>
      <c r="Y95" s="327">
        <f t="shared" ca="1" si="557"/>
        <v>22.065382389632461</v>
      </c>
      <c r="Z95" s="327">
        <f t="shared" ca="1" si="557"/>
        <v>22.52862906182407</v>
      </c>
      <c r="AA95" s="327">
        <f t="shared" ca="1" si="557"/>
        <v>22.830351820229374</v>
      </c>
      <c r="AB95" s="327">
        <f t="shared" ca="1" si="557"/>
        <v>22.347012659786124</v>
      </c>
      <c r="AC95" s="327">
        <f t="shared" ca="1" si="557"/>
        <v>22.77460478678903</v>
      </c>
      <c r="AD95" s="327">
        <f t="shared" ca="1" si="557"/>
        <v>23.223556043222349</v>
      </c>
      <c r="AE95" s="327">
        <f t="shared" ca="1" si="557"/>
        <v>21.884546884170852</v>
      </c>
      <c r="AF95" s="327">
        <f t="shared" ca="1" si="557"/>
        <v>22.880933564793153</v>
      </c>
      <c r="AG95" s="327">
        <f t="shared" ca="1" si="557"/>
        <v>23.159308503965946</v>
      </c>
      <c r="AH95" s="327">
        <f t="shared" ca="1" si="557"/>
        <v>23.586778156637219</v>
      </c>
      <c r="AI95" s="327">
        <f t="shared" ca="1" si="557"/>
        <v>21.985645977635716</v>
      </c>
      <c r="AJ95" s="327">
        <f t="shared" ca="1" si="557"/>
        <v>23.351866337434874</v>
      </c>
      <c r="AK95" s="327">
        <f t="shared" ref="AK95:BP95" ca="1" si="558">+AK52/AK$50*100</f>
        <v>23.712874882067496</v>
      </c>
      <c r="AL95" s="327">
        <f t="shared" ca="1" si="558"/>
        <v>23.552192746935255</v>
      </c>
      <c r="AM95" s="327">
        <f t="shared" ca="1" si="558"/>
        <v>23.001747824558652</v>
      </c>
      <c r="AN95" s="327">
        <f t="shared" ca="1" si="558"/>
        <v>22.309682902463273</v>
      </c>
      <c r="AO95" s="327">
        <f t="shared" ca="1" si="558"/>
        <v>22.924435594146367</v>
      </c>
      <c r="AP95" s="327">
        <f t="shared" ca="1" si="558"/>
        <v>23.89571964631147</v>
      </c>
      <c r="AQ95" s="327">
        <f t="shared" ca="1" si="558"/>
        <v>22.933359939961864</v>
      </c>
      <c r="AR95" s="327">
        <f t="shared" ca="1" si="558"/>
        <v>25.172197100953902</v>
      </c>
      <c r="AS95" s="327">
        <f t="shared" ca="1" si="558"/>
        <v>25.377574627961813</v>
      </c>
      <c r="AT95" s="327">
        <f t="shared" ca="1" si="558"/>
        <v>24.812026582612351</v>
      </c>
      <c r="AU95" s="327">
        <f t="shared" ca="1" si="558"/>
        <v>24.477057276732602</v>
      </c>
      <c r="AV95" s="327">
        <f t="shared" ca="1" si="558"/>
        <v>24.744387270628017</v>
      </c>
      <c r="AW95" s="327">
        <f t="shared" ca="1" si="558"/>
        <v>26.091786026539282</v>
      </c>
      <c r="AX95" s="327">
        <f t="shared" ca="1" si="558"/>
        <v>26.117180109486242</v>
      </c>
      <c r="AY95" s="327">
        <f t="shared" ca="1" si="558"/>
        <v>25.934816014001033</v>
      </c>
      <c r="AZ95" s="327">
        <f t="shared" ca="1" si="558"/>
        <v>25.455616467766784</v>
      </c>
      <c r="BA95" s="327">
        <f t="shared" ca="1" si="558"/>
        <v>25.511527552979491</v>
      </c>
      <c r="BB95" s="327">
        <f t="shared" ca="1" si="558"/>
        <v>26.167967812500169</v>
      </c>
      <c r="BC95" s="327">
        <f t="shared" ca="1" si="558"/>
        <v>26.062711069630396</v>
      </c>
      <c r="BD95" s="327">
        <f t="shared" ca="1" si="558"/>
        <v>27.050390208404956</v>
      </c>
      <c r="BE95" s="327">
        <f t="shared" ca="1" si="558"/>
        <v>26.875515210351136</v>
      </c>
      <c r="BF95" s="327">
        <f t="shared" ca="1" si="558"/>
        <v>26.707410695393317</v>
      </c>
      <c r="BG95" s="327">
        <f t="shared" ca="1" si="558"/>
        <v>25.852987957361208</v>
      </c>
      <c r="BH95" s="327">
        <f t="shared" ca="1" si="558"/>
        <v>27.064635153139914</v>
      </c>
      <c r="BI95" s="327">
        <f t="shared" ca="1" si="558"/>
        <v>29.225851005028176</v>
      </c>
      <c r="BJ95" s="327">
        <f t="shared" ca="1" si="558"/>
        <v>28.023928900037781</v>
      </c>
      <c r="BK95" s="327">
        <f t="shared" ca="1" si="558"/>
        <v>28.233262830370432</v>
      </c>
      <c r="BL95" s="327">
        <f t="shared" ca="1" si="558"/>
        <v>26.76535826256103</v>
      </c>
      <c r="BM95" s="327">
        <f t="shared" ca="1" si="558"/>
        <v>26.863029488922376</v>
      </c>
      <c r="BN95" s="327">
        <f t="shared" ca="1" si="558"/>
        <v>27.761350394722839</v>
      </c>
      <c r="BO95" s="327">
        <f t="shared" ca="1" si="558"/>
        <v>28.121668213537916</v>
      </c>
      <c r="BP95" s="327">
        <f t="shared" ca="1" si="558"/>
        <v>28.564354885638355</v>
      </c>
      <c r="BQ95" s="327">
        <f t="shared" ref="BQ95:CV95" ca="1" si="559">+BQ52/BQ$50*100</f>
        <v>28.362124288587982</v>
      </c>
      <c r="BR95" s="327">
        <f t="shared" ca="1" si="559"/>
        <v>27.604422121341909</v>
      </c>
      <c r="BS95" s="327">
        <f t="shared" ca="1" si="559"/>
        <v>27.052607679858117</v>
      </c>
      <c r="BT95" s="327">
        <f t="shared" ca="1" si="559"/>
        <v>27.34889980636056</v>
      </c>
      <c r="BU95" s="327">
        <f t="shared" ca="1" si="559"/>
        <v>27.649454195790586</v>
      </c>
      <c r="BV95" s="327">
        <f t="shared" ca="1" si="559"/>
        <v>28.67182540567179</v>
      </c>
      <c r="BW95" s="327">
        <f t="shared" ca="1" si="559"/>
        <v>29.243078890924213</v>
      </c>
      <c r="BX95" s="327">
        <f t="shared" ca="1" si="559"/>
        <v>28.322852202795744</v>
      </c>
      <c r="BY95" s="327">
        <f t="shared" ca="1" si="559"/>
        <v>28.885683966788829</v>
      </c>
      <c r="BZ95" s="327">
        <f t="shared" ca="1" si="559"/>
        <v>28.352862838810111</v>
      </c>
      <c r="CA95" s="327">
        <f t="shared" ca="1" si="559"/>
        <v>28.578045976119732</v>
      </c>
      <c r="CB95" s="327">
        <f t="shared" ca="1" si="559"/>
        <v>29.443175162291563</v>
      </c>
      <c r="CC95" s="327">
        <f t="shared" ca="1" si="559"/>
        <v>28.921690228815507</v>
      </c>
      <c r="CD95" s="327">
        <f t="shared" ca="1" si="559"/>
        <v>28.425302255667447</v>
      </c>
      <c r="CE95" s="327">
        <f t="shared" ca="1" si="559"/>
        <v>28.253285356498541</v>
      </c>
      <c r="CF95" s="327">
        <f t="shared" ca="1" si="559"/>
        <v>27.933173039329766</v>
      </c>
      <c r="CG95" s="327">
        <f t="shared" ca="1" si="559"/>
        <v>27.538518215611717</v>
      </c>
      <c r="CH95" s="327">
        <f t="shared" ca="1" si="559"/>
        <v>28.642397805044151</v>
      </c>
      <c r="CI95" s="327">
        <f t="shared" ca="1" si="559"/>
        <v>28.82270441369436</v>
      </c>
      <c r="CJ95" s="327">
        <f t="shared" ca="1" si="559"/>
        <v>27.702037386373508</v>
      </c>
      <c r="CK95" s="327">
        <f t="shared" ca="1" si="559"/>
        <v>28.256311636823838</v>
      </c>
      <c r="CL95" s="327">
        <f t="shared" ca="1" si="559"/>
        <v>27.942687881829432</v>
      </c>
      <c r="CM95" s="327">
        <f t="shared" ca="1" si="559"/>
        <v>27.46020201031547</v>
      </c>
      <c r="CN95" s="327">
        <f t="shared" ca="1" si="559"/>
        <v>23.140910786544371</v>
      </c>
      <c r="CO95" s="327">
        <f t="shared" ca="1" si="559"/>
        <v>23.01782912389557</v>
      </c>
      <c r="CP95" s="327">
        <f t="shared" ca="1" si="559"/>
        <v>27.177908827578932</v>
      </c>
      <c r="CQ95" s="327">
        <f t="shared" ca="1" si="559"/>
        <v>28.631818360784226</v>
      </c>
      <c r="CR95" s="327">
        <f t="shared" ca="1" si="559"/>
        <v>28.905706040467631</v>
      </c>
      <c r="CS95" s="327">
        <f t="shared" ca="1" si="559"/>
        <v>29.065951530932331</v>
      </c>
      <c r="CT95" s="327">
        <f t="shared" ca="1" si="559"/>
        <v>30.552272034550054</v>
      </c>
      <c r="CU95" s="327">
        <f t="shared" ca="1" si="559"/>
        <v>30.487816090730401</v>
      </c>
      <c r="CV95" s="327">
        <f t="shared" ca="1" si="559"/>
        <v>29.942567122593843</v>
      </c>
      <c r="CW95" s="327">
        <f t="shared" ref="CW95:EE95" ca="1" si="560">+CW52/CW$50*100</f>
        <v>28.70644953609726</v>
      </c>
      <c r="CX95" s="327">
        <f t="shared" ca="1" si="560"/>
        <v>29.59608767329674</v>
      </c>
      <c r="CY95" s="327">
        <f t="shared" ca="1" si="560"/>
        <v>28.649506519093364</v>
      </c>
      <c r="CZ95" s="327">
        <f t="shared" ca="1" si="560"/>
        <v>28.89274425271125</v>
      </c>
      <c r="DA95" s="327">
        <f t="shared" ca="1" si="560"/>
        <v>28.763942518929454</v>
      </c>
      <c r="DB95" s="327">
        <f t="shared" ca="1" si="560"/>
        <v>28.380142063714171</v>
      </c>
      <c r="DC95" s="327">
        <f t="shared" ca="1" si="560"/>
        <v>27.761793994299932</v>
      </c>
      <c r="DD95" s="327">
        <f t="shared" ca="1" si="560"/>
        <v>28.036712299496685</v>
      </c>
      <c r="DE95" s="327">
        <f t="shared" ca="1" si="560"/>
        <v>28.376746788835334</v>
      </c>
      <c r="DF95" s="327">
        <f t="shared" ca="1" si="560"/>
        <v>28.930206060976293</v>
      </c>
      <c r="DG95" s="327">
        <f t="shared" ca="1" si="560"/>
        <v>28.883062829014616</v>
      </c>
      <c r="DH95" s="327">
        <f t="shared" ca="1" si="560"/>
        <v>27.987700429215089</v>
      </c>
      <c r="DI95" s="327">
        <f t="shared" ca="1" si="560"/>
        <v>27.046891811830303</v>
      </c>
      <c r="DJ95" s="327">
        <f t="shared" ca="1" si="560"/>
        <v>29.737934870412186</v>
      </c>
      <c r="DK95" s="327">
        <f t="shared" ca="1" si="560"/>
        <v>28.783093589730225</v>
      </c>
      <c r="DL95" s="327">
        <f t="shared" ca="1" si="560"/>
        <v>28.025681294036914</v>
      </c>
      <c r="DM95" s="327">
        <f t="shared" ca="1" si="560"/>
        <v>28.22300184021725</v>
      </c>
      <c r="DN95" s="327">
        <f t="shared" ca="1" si="560"/>
        <v>27.299261405024826</v>
      </c>
      <c r="DO95" s="327">
        <f t="shared" ca="1" si="560"/>
        <v>27.544435014801682</v>
      </c>
      <c r="DP95" s="327">
        <f t="shared" ca="1" si="560"/>
        <v>28.013646319593594</v>
      </c>
      <c r="DQ95" s="327">
        <f t="shared" ca="1" si="560"/>
        <v>28.563373959988319</v>
      </c>
      <c r="DR95" s="327">
        <f t="shared" ca="1" si="560"/>
        <v>28.878669429775066</v>
      </c>
      <c r="DS95" s="327">
        <f t="shared" ca="1" si="560"/>
        <v>29.412382548874266</v>
      </c>
      <c r="DT95" s="327">
        <f t="shared" ca="1" si="560"/>
        <v>28.557738233719377</v>
      </c>
      <c r="DU95" s="327">
        <f t="shared" ca="1" si="560"/>
        <v>27.022481814211289</v>
      </c>
      <c r="DV95" s="327">
        <f t="shared" ca="1" si="560"/>
        <v>27.86711501603104</v>
      </c>
      <c r="DW95" s="327">
        <f t="shared" ca="1" si="560"/>
        <v>28.194372116989253</v>
      </c>
      <c r="DX95" s="327">
        <f t="shared" ca="1" si="560"/>
        <v>27.626214202342315</v>
      </c>
      <c r="DY95" s="327">
        <f t="shared" ca="1" si="560"/>
        <v>27.654884649669022</v>
      </c>
      <c r="DZ95" s="327">
        <f t="shared" ca="1" si="560"/>
        <v>26.45113273996192</v>
      </c>
      <c r="EA95" s="327">
        <f t="shared" ca="1" si="560"/>
        <v>27.143679685096146</v>
      </c>
      <c r="EB95" s="327">
        <f t="shared" ca="1" si="560"/>
        <v>26.92387533439155</v>
      </c>
      <c r="EC95" s="327">
        <f t="shared" ca="1" si="560"/>
        <v>27.375907646495339</v>
      </c>
      <c r="ED95" s="327">
        <f t="shared" ca="1" si="560"/>
        <v>27.119121736380976</v>
      </c>
      <c r="EE95" s="327">
        <f t="shared" ca="1" si="560"/>
        <v>27.931754683936799</v>
      </c>
      <c r="EF95" s="327">
        <f t="shared" ref="EF95:EQ95" ca="1" si="561">+EF52/EF$50*100</f>
        <v>25.755214450630191</v>
      </c>
      <c r="EG95" s="327">
        <f t="shared" ca="1" si="561"/>
        <v>27.552156324492394</v>
      </c>
      <c r="EH95" s="327">
        <f t="shared" ca="1" si="561"/>
        <v>28.393374088351653</v>
      </c>
      <c r="EI95" s="327">
        <f t="shared" ca="1" si="561"/>
        <v>26.36158253423001</v>
      </c>
      <c r="EJ95" s="327">
        <f t="shared" ca="1" si="561"/>
        <v>27.367398031147406</v>
      </c>
      <c r="EK95" s="327">
        <f t="shared" ca="1" si="561"/>
        <v>27.328118981255241</v>
      </c>
      <c r="EL95" s="327">
        <f t="shared" ca="1" si="561"/>
        <v>25.159285579496792</v>
      </c>
      <c r="EM95" s="327">
        <f t="shared" ca="1" si="561"/>
        <v>25.09511606062485</v>
      </c>
      <c r="EN95" s="327">
        <f t="shared" ca="1" si="561"/>
        <v>26.209871090732612</v>
      </c>
      <c r="EO95" s="327">
        <f t="shared" ca="1" si="561"/>
        <v>26.953726365802279</v>
      </c>
      <c r="EP95" s="327">
        <f t="shared" ca="1" si="561"/>
        <v>27.763428607840336</v>
      </c>
      <c r="EQ95" s="327">
        <f t="shared" ca="1" si="561"/>
        <v>27.161401212461101</v>
      </c>
      <c r="ER95" s="327">
        <f t="shared" ref="ER95:FB95" ca="1" si="562">+ER52/ER$50*100</f>
        <v>26.059915969712442</v>
      </c>
      <c r="ES95" s="327">
        <f t="shared" ca="1" si="562"/>
        <v>27.924462125728429</v>
      </c>
      <c r="ET95" s="327">
        <f t="shared" ca="1" si="562"/>
        <v>29.755257751167679</v>
      </c>
      <c r="EU95" s="327">
        <f t="shared" ca="1" si="562"/>
        <v>28.571794152615837</v>
      </c>
      <c r="EV95" s="327">
        <f t="shared" ca="1" si="562"/>
        <v>28.022198948543579</v>
      </c>
      <c r="EW95" s="327">
        <f t="shared" ca="1" si="562"/>
        <v>27.889447729387374</v>
      </c>
      <c r="EX95" s="327">
        <f t="shared" ca="1" si="562"/>
        <v>26.995589413628768</v>
      </c>
      <c r="EY95" s="327">
        <f t="shared" ca="1" si="562"/>
        <v>27.371132265975529</v>
      </c>
      <c r="EZ95" s="327">
        <f t="shared" ca="1" si="562"/>
        <v>26.809181707119201</v>
      </c>
      <c r="FA95" s="327">
        <f t="shared" ca="1" si="562"/>
        <v>27.650220582236447</v>
      </c>
      <c r="FB95" s="327">
        <f t="shared" ca="1" si="562"/>
        <v>27.794639254818243</v>
      </c>
      <c r="FC95" s="327">
        <f t="shared" ref="FC95:FD95" ca="1" si="563">+FC52/FC$50*100</f>
        <v>28.301153920561013</v>
      </c>
      <c r="FD95" s="327">
        <f t="shared" ca="1" si="563"/>
        <v>25.965733862652367</v>
      </c>
      <c r="FE95" s="327" t="e">
        <f t="shared" ref="FE95:FG95" ca="1" si="564">+FE52/FE$50*100</f>
        <v>#DIV/0!</v>
      </c>
      <c r="FF95" s="327" t="e">
        <f t="shared" ca="1" si="564"/>
        <v>#DIV/0!</v>
      </c>
      <c r="FG95" s="327" t="e">
        <f t="shared" ca="1" si="564"/>
        <v>#DIV/0!</v>
      </c>
      <c r="FH95" s="327" t="e">
        <f t="shared" ref="FH95:FP95" ca="1" si="565">+FH52/FH$50*100</f>
        <v>#DIV/0!</v>
      </c>
      <c r="FI95" s="327" t="e">
        <f t="shared" ca="1" si="565"/>
        <v>#DIV/0!</v>
      </c>
      <c r="FJ95" s="327" t="e">
        <f t="shared" ca="1" si="565"/>
        <v>#DIV/0!</v>
      </c>
      <c r="FK95" s="327" t="e">
        <f t="shared" ca="1" si="565"/>
        <v>#DIV/0!</v>
      </c>
      <c r="FL95" s="327" t="e">
        <f t="shared" ca="1" si="565"/>
        <v>#DIV/0!</v>
      </c>
      <c r="FM95" s="327" t="e">
        <f t="shared" ca="1" si="565"/>
        <v>#DIV/0!</v>
      </c>
      <c r="FN95" s="327" t="e">
        <f t="shared" ca="1" si="565"/>
        <v>#DIV/0!</v>
      </c>
      <c r="FO95" s="327" t="e">
        <f t="shared" ca="1" si="565"/>
        <v>#DIV/0!</v>
      </c>
      <c r="FP95" s="327" t="e">
        <f t="shared" ca="1" si="565"/>
        <v>#DIV/0!</v>
      </c>
    </row>
    <row r="96" spans="1:172" x14ac:dyDescent="0.2">
      <c r="B96" s="325" t="s">
        <v>4</v>
      </c>
      <c r="C96" s="330"/>
      <c r="D96" s="330"/>
      <c r="E96" s="327">
        <f t="shared" ref="E96:AJ96" ca="1" si="566">+E53/E$50*100</f>
        <v>5.0235341436010756</v>
      </c>
      <c r="F96" s="327">
        <f t="shared" ca="1" si="566"/>
        <v>6.4143871369393226</v>
      </c>
      <c r="G96" s="327">
        <f t="shared" ca="1" si="566"/>
        <v>7.0424885408210196</v>
      </c>
      <c r="H96" s="327">
        <f t="shared" ca="1" si="566"/>
        <v>6.9466103358233307</v>
      </c>
      <c r="I96" s="327">
        <f t="shared" ca="1" si="566"/>
        <v>5.3255731769335926</v>
      </c>
      <c r="J96" s="327">
        <f t="shared" ca="1" si="566"/>
        <v>6.5421512147653766</v>
      </c>
      <c r="K96" s="327">
        <f t="shared" ca="1" si="566"/>
        <v>9.5114097460449116</v>
      </c>
      <c r="L96" s="327">
        <f t="shared" ca="1" si="566"/>
        <v>5.7221064309046952</v>
      </c>
      <c r="M96" s="327">
        <f t="shared" ca="1" si="566"/>
        <v>6.1122161460520239</v>
      </c>
      <c r="N96" s="327">
        <f t="shared" ca="1" si="566"/>
        <v>6.0204529549286718</v>
      </c>
      <c r="O96" s="327">
        <f t="shared" ca="1" si="566"/>
        <v>6.8577903029239105</v>
      </c>
      <c r="P96" s="327">
        <f t="shared" ca="1" si="566"/>
        <v>10.031123182235692</v>
      </c>
      <c r="Q96" s="327">
        <f t="shared" ca="1" si="566"/>
        <v>5.7660879077787861</v>
      </c>
      <c r="R96" s="327">
        <f t="shared" ca="1" si="566"/>
        <v>7.4625358177077006</v>
      </c>
      <c r="S96" s="327">
        <f t="shared" ca="1" si="566"/>
        <v>7.9556268803004944</v>
      </c>
      <c r="T96" s="327">
        <f t="shared" ca="1" si="566"/>
        <v>6.5198647338621978</v>
      </c>
      <c r="U96" s="327">
        <f t="shared" ca="1" si="566"/>
        <v>5.2299836547659666</v>
      </c>
      <c r="V96" s="327">
        <f t="shared" ca="1" si="566"/>
        <v>7.1360913113733275</v>
      </c>
      <c r="W96" s="327">
        <f t="shared" ca="1" si="566"/>
        <v>9.9398787402652058</v>
      </c>
      <c r="X96" s="327">
        <f t="shared" ca="1" si="566"/>
        <v>6.0967509714771646</v>
      </c>
      <c r="Y96" s="327">
        <f t="shared" ca="1" si="566"/>
        <v>7.0748947148902248</v>
      </c>
      <c r="Z96" s="327">
        <f t="shared" ca="1" si="566"/>
        <v>6.0782375350332662</v>
      </c>
      <c r="AA96" s="327">
        <f t="shared" ca="1" si="566"/>
        <v>6.472438572468822</v>
      </c>
      <c r="AB96" s="327">
        <f t="shared" ca="1" si="566"/>
        <v>8.5890514612165791</v>
      </c>
      <c r="AC96" s="327">
        <f t="shared" ca="1" si="566"/>
        <v>6.5666870616776691</v>
      </c>
      <c r="AD96" s="327">
        <f t="shared" ca="1" si="566"/>
        <v>8.4037977243884061</v>
      </c>
      <c r="AE96" s="327">
        <f t="shared" ca="1" si="566"/>
        <v>8.3454550419122384</v>
      </c>
      <c r="AF96" s="327">
        <f t="shared" ca="1" si="566"/>
        <v>8.2967953297583481</v>
      </c>
      <c r="AG96" s="327">
        <f t="shared" ca="1" si="566"/>
        <v>6.4996556648429991</v>
      </c>
      <c r="AH96" s="327">
        <f t="shared" ca="1" si="566"/>
        <v>7.2315186141295502</v>
      </c>
      <c r="AI96" s="327">
        <f t="shared" ca="1" si="566"/>
        <v>8.8199157156098824</v>
      </c>
      <c r="AJ96" s="327">
        <f t="shared" ca="1" si="566"/>
        <v>5.9846929911269218</v>
      </c>
      <c r="AK96" s="327">
        <f t="shared" ref="AK96:BP96" ca="1" si="567">+AK53/AK$50*100</f>
        <v>5.3982335206876977</v>
      </c>
      <c r="AL96" s="327">
        <f t="shared" ca="1" si="567"/>
        <v>4.6981104439722445</v>
      </c>
      <c r="AM96" s="327">
        <f t="shared" ca="1" si="567"/>
        <v>5.2749425176425779</v>
      </c>
      <c r="AN96" s="327">
        <f t="shared" ca="1" si="567"/>
        <v>7.8196057218469592</v>
      </c>
      <c r="AO96" s="327">
        <f t="shared" ca="1" si="567"/>
        <v>5.5671762675901464</v>
      </c>
      <c r="AP96" s="327">
        <f t="shared" ca="1" si="567"/>
        <v>8.4922492871864215</v>
      </c>
      <c r="AQ96" s="327">
        <f t="shared" ca="1" si="567"/>
        <v>7.7835929053878594</v>
      </c>
      <c r="AR96" s="327">
        <f t="shared" ca="1" si="567"/>
        <v>6.2166505574755293</v>
      </c>
      <c r="AS96" s="327">
        <f t="shared" ca="1" si="567"/>
        <v>4.7738664814128366</v>
      </c>
      <c r="AT96" s="327">
        <f t="shared" ca="1" si="567"/>
        <v>6.0274763100143272</v>
      </c>
      <c r="AU96" s="327">
        <f t="shared" ca="1" si="567"/>
        <v>7.5339878650615848</v>
      </c>
      <c r="AV96" s="327">
        <f t="shared" ca="1" si="567"/>
        <v>4.9665854976449006</v>
      </c>
      <c r="AW96" s="327">
        <f t="shared" ca="1" si="567"/>
        <v>5.5845822031684085</v>
      </c>
      <c r="AX96" s="327">
        <f t="shared" ca="1" si="567"/>
        <v>5.1955553536973342</v>
      </c>
      <c r="AY96" s="327">
        <f t="shared" ca="1" si="567"/>
        <v>5.6174352513931947</v>
      </c>
      <c r="AZ96" s="327">
        <f t="shared" ca="1" si="567"/>
        <v>8.4618554544705056</v>
      </c>
      <c r="BA96" s="327">
        <f t="shared" ca="1" si="567"/>
        <v>6.499916009169068</v>
      </c>
      <c r="BB96" s="327">
        <f t="shared" ca="1" si="567"/>
        <v>7.174418856483662</v>
      </c>
      <c r="BC96" s="327">
        <f t="shared" ca="1" si="567"/>
        <v>6.7945432252072111</v>
      </c>
      <c r="BD96" s="327">
        <f t="shared" ca="1" si="567"/>
        <v>5.5166056501922576</v>
      </c>
      <c r="BE96" s="327">
        <f t="shared" ca="1" si="567"/>
        <v>5.1939656319758569</v>
      </c>
      <c r="BF96" s="327">
        <f t="shared" ca="1" si="567"/>
        <v>6.8923907389904144</v>
      </c>
      <c r="BG96" s="327">
        <f t="shared" ca="1" si="567"/>
        <v>7.4965913643873883</v>
      </c>
      <c r="BH96" s="327">
        <f t="shared" ca="1" si="567"/>
        <v>5.3771896847604941</v>
      </c>
      <c r="BI96" s="327">
        <f t="shared" ca="1" si="567"/>
        <v>6.7674363616112583</v>
      </c>
      <c r="BJ96" s="327">
        <f t="shared" ca="1" si="567"/>
        <v>4.6565988624110624</v>
      </c>
      <c r="BK96" s="327">
        <f t="shared" ca="1" si="567"/>
        <v>6.1290198545019887</v>
      </c>
      <c r="BL96" s="327">
        <f t="shared" ca="1" si="567"/>
        <v>8.5781208207168955</v>
      </c>
      <c r="BM96" s="327">
        <f t="shared" ca="1" si="567"/>
        <v>6.4201316228106569</v>
      </c>
      <c r="BN96" s="327">
        <f t="shared" ca="1" si="567"/>
        <v>6.9271705628878033</v>
      </c>
      <c r="BO96" s="327">
        <f t="shared" ca="1" si="567"/>
        <v>6.1068760155757849</v>
      </c>
      <c r="BP96" s="327">
        <f t="shared" ca="1" si="567"/>
        <v>5.9857412862071451</v>
      </c>
      <c r="BQ96" s="327">
        <f t="shared" ref="BQ96:CV96" ca="1" si="568">+BQ53/BQ$50*100</f>
        <v>5.4006304053954155</v>
      </c>
      <c r="BR96" s="327">
        <f t="shared" ca="1" si="568"/>
        <v>7.3528156668700859</v>
      </c>
      <c r="BS96" s="327">
        <f t="shared" ca="1" si="568"/>
        <v>6.8649408892028525</v>
      </c>
      <c r="BT96" s="327">
        <f t="shared" ca="1" si="568"/>
        <v>6.5796095438040787</v>
      </c>
      <c r="BU96" s="327">
        <f t="shared" ca="1" si="568"/>
        <v>6.5691765631683676</v>
      </c>
      <c r="BV96" s="327">
        <f t="shared" ca="1" si="568"/>
        <v>5.8004231085401194</v>
      </c>
      <c r="BW96" s="327">
        <f t="shared" ca="1" si="568"/>
        <v>6.5212786892737364</v>
      </c>
      <c r="BX96" s="327">
        <f t="shared" ca="1" si="568"/>
        <v>7.6532357399646065</v>
      </c>
      <c r="BY96" s="327">
        <f t="shared" ca="1" si="568"/>
        <v>7.9381974770568773</v>
      </c>
      <c r="BZ96" s="327">
        <f t="shared" ca="1" si="568"/>
        <v>8.2801724493894859</v>
      </c>
      <c r="CA96" s="327">
        <f t="shared" ca="1" si="568"/>
        <v>7.5935767370443994</v>
      </c>
      <c r="CB96" s="327">
        <f t="shared" ca="1" si="568"/>
        <v>6.5119839619086832</v>
      </c>
      <c r="CC96" s="327">
        <f t="shared" ca="1" si="568"/>
        <v>5.5806813139727947</v>
      </c>
      <c r="CD96" s="327">
        <f t="shared" ca="1" si="568"/>
        <v>9.3895812720145866</v>
      </c>
      <c r="CE96" s="327">
        <f t="shared" ca="1" si="568"/>
        <v>8.8697406331990116</v>
      </c>
      <c r="CF96" s="327">
        <f t="shared" ca="1" si="568"/>
        <v>8.8920316506526547</v>
      </c>
      <c r="CG96" s="327">
        <f t="shared" ca="1" si="568"/>
        <v>8.9080170675217083</v>
      </c>
      <c r="CH96" s="327">
        <f t="shared" ca="1" si="568"/>
        <v>7.5078904207518322</v>
      </c>
      <c r="CI96" s="327">
        <f t="shared" ca="1" si="568"/>
        <v>7.8301953980221901</v>
      </c>
      <c r="CJ96" s="327">
        <f t="shared" ca="1" si="568"/>
        <v>8.837375780312847</v>
      </c>
      <c r="CK96" s="327">
        <f t="shared" ca="1" si="568"/>
        <v>8.9638962330676719</v>
      </c>
      <c r="CL96" s="327">
        <f t="shared" ca="1" si="568"/>
        <v>9.6379567082324353</v>
      </c>
      <c r="CM96" s="327">
        <f t="shared" ca="1" si="568"/>
        <v>8.2500084531598343</v>
      </c>
      <c r="CN96" s="327">
        <f t="shared" ca="1" si="568"/>
        <v>7.8923226979950387</v>
      </c>
      <c r="CO96" s="327">
        <f t="shared" ca="1" si="568"/>
        <v>7.5664504299286426</v>
      </c>
      <c r="CP96" s="327">
        <f t="shared" ca="1" si="568"/>
        <v>9.5852505896565283</v>
      </c>
      <c r="CQ96" s="327">
        <f t="shared" ca="1" si="568"/>
        <v>9.1506665054244269</v>
      </c>
      <c r="CR96" s="327">
        <f t="shared" ca="1" si="568"/>
        <v>7.4185104060731284</v>
      </c>
      <c r="CS96" s="327">
        <f t="shared" ca="1" si="568"/>
        <v>7.5071210119025826</v>
      </c>
      <c r="CT96" s="327">
        <f t="shared" ca="1" si="568"/>
        <v>5.8997232083391502</v>
      </c>
      <c r="CU96" s="327">
        <f t="shared" ca="1" si="568"/>
        <v>6.4903561687731122</v>
      </c>
      <c r="CV96" s="327">
        <f t="shared" ca="1" si="568"/>
        <v>6.5351562520173285</v>
      </c>
      <c r="CW96" s="327">
        <f t="shared" ref="CW96:EE96" ca="1" si="569">+CW53/CW$50*100</f>
        <v>7.2698499366659162</v>
      </c>
      <c r="CX96" s="327">
        <f t="shared" ca="1" si="569"/>
        <v>8.2929417967814416</v>
      </c>
      <c r="CY96" s="327">
        <f t="shared" ca="1" si="569"/>
        <v>6.4018717656927127</v>
      </c>
      <c r="CZ96" s="327">
        <f t="shared" ca="1" si="569"/>
        <v>6.545301101980094</v>
      </c>
      <c r="DA96" s="327">
        <f t="shared" ca="1" si="569"/>
        <v>6.1832862207813735</v>
      </c>
      <c r="DB96" s="327">
        <f t="shared" ca="1" si="569"/>
        <v>7.9887432436541079</v>
      </c>
      <c r="DC96" s="327">
        <f t="shared" ca="1" si="569"/>
        <v>8.347072182143437</v>
      </c>
      <c r="DD96" s="327">
        <f t="shared" ca="1" si="569"/>
        <v>7.91834421810203</v>
      </c>
      <c r="DE96" s="327">
        <f t="shared" ca="1" si="569"/>
        <v>7.1582144057677866</v>
      </c>
      <c r="DF96" s="327">
        <f t="shared" ca="1" si="569"/>
        <v>5.9106408232382952</v>
      </c>
      <c r="DG96" s="327">
        <f t="shared" ca="1" si="569"/>
        <v>6.6124767237904294</v>
      </c>
      <c r="DH96" s="327">
        <f t="shared" ca="1" si="569"/>
        <v>7.8492679470829945</v>
      </c>
      <c r="DI96" s="327">
        <f t="shared" ca="1" si="569"/>
        <v>10.172658950148332</v>
      </c>
      <c r="DJ96" s="327">
        <f t="shared" ca="1" si="569"/>
        <v>6.1458287033894354</v>
      </c>
      <c r="DK96" s="327">
        <f t="shared" ca="1" si="569"/>
        <v>5.6480346075241057</v>
      </c>
      <c r="DL96" s="327">
        <f t="shared" ca="1" si="569"/>
        <v>7.5466483277425098</v>
      </c>
      <c r="DM96" s="327">
        <f t="shared" ca="1" si="569"/>
        <v>6.1026888394683416</v>
      </c>
      <c r="DN96" s="327">
        <f t="shared" ca="1" si="569"/>
        <v>10.510027119884164</v>
      </c>
      <c r="DO96" s="327">
        <f t="shared" ca="1" si="569"/>
        <v>8.2457478758099647</v>
      </c>
      <c r="DP96" s="327">
        <f t="shared" ca="1" si="569"/>
        <v>7.2614308291933467</v>
      </c>
      <c r="DQ96" s="327">
        <f t="shared" ca="1" si="569"/>
        <v>6.7341053383208314</v>
      </c>
      <c r="DR96" s="327">
        <f t="shared" ca="1" si="569"/>
        <v>6.7594546929912358</v>
      </c>
      <c r="DS96" s="327">
        <f t="shared" ca="1" si="569"/>
        <v>7.1234345542363684</v>
      </c>
      <c r="DT96" s="327">
        <f t="shared" ca="1" si="569"/>
        <v>10.06194950935639</v>
      </c>
      <c r="DU96" s="327">
        <f t="shared" ca="1" si="569"/>
        <v>8.4780963980888266</v>
      </c>
      <c r="DV96" s="327">
        <f t="shared" ca="1" si="569"/>
        <v>10.323253303300756</v>
      </c>
      <c r="DW96" s="327">
        <f t="shared" ca="1" si="569"/>
        <v>6.7371292521654746</v>
      </c>
      <c r="DX96" s="327">
        <f t="shared" ca="1" si="569"/>
        <v>7.3028979271331913</v>
      </c>
      <c r="DY96" s="327">
        <f t="shared" ca="1" si="569"/>
        <v>7.0174136325549377</v>
      </c>
      <c r="DZ96" s="327">
        <f t="shared" ca="1" si="569"/>
        <v>10.348549142625549</v>
      </c>
      <c r="EA96" s="327">
        <f t="shared" ca="1" si="569"/>
        <v>7.3235023789007663</v>
      </c>
      <c r="EB96" s="327">
        <f t="shared" ca="1" si="569"/>
        <v>7.2144216759614483</v>
      </c>
      <c r="EC96" s="327">
        <f t="shared" ca="1" si="569"/>
        <v>6.5371621456040421</v>
      </c>
      <c r="ED96" s="327">
        <f t="shared" ca="1" si="569"/>
        <v>7.008306859747317</v>
      </c>
      <c r="EE96" s="327">
        <f t="shared" ca="1" si="569"/>
        <v>5.3990812715270131</v>
      </c>
      <c r="EF96" s="327">
        <f t="shared" ref="EF96:EQ96" ca="1" si="570">+EF53/EF$50*100</f>
        <v>10.333142617881792</v>
      </c>
      <c r="EG96" s="327">
        <f t="shared" ca="1" si="570"/>
        <v>8.9584327763474541</v>
      </c>
      <c r="EH96" s="327">
        <f t="shared" ca="1" si="570"/>
        <v>9.3572468197354866</v>
      </c>
      <c r="EI96" s="327">
        <f t="shared" ca="1" si="570"/>
        <v>6.1993028390791984</v>
      </c>
      <c r="EJ96" s="327">
        <f t="shared" ca="1" si="570"/>
        <v>7.5313396913248152</v>
      </c>
      <c r="EK96" s="327">
        <f t="shared" ca="1" si="570"/>
        <v>6.5074835247412812</v>
      </c>
      <c r="EL96" s="327">
        <f t="shared" ca="1" si="570"/>
        <v>8.8862488465125065</v>
      </c>
      <c r="EM96" s="327">
        <f t="shared" ca="1" si="570"/>
        <v>8.3322869725127848</v>
      </c>
      <c r="EN96" s="327">
        <f t="shared" ca="1" si="570"/>
        <v>8.3567020264520515</v>
      </c>
      <c r="EO96" s="327">
        <f t="shared" ca="1" si="570"/>
        <v>5.8177009677058846</v>
      </c>
      <c r="EP96" s="327">
        <f t="shared" ca="1" si="570"/>
        <v>4.5001906334987716</v>
      </c>
      <c r="EQ96" s="327">
        <f t="shared" ca="1" si="570"/>
        <v>7.3939355051614672</v>
      </c>
      <c r="ER96" s="327">
        <f t="shared" ref="ER96:FB96" ca="1" si="571">+ER53/ER$50*100</f>
        <v>11.62543776545451</v>
      </c>
      <c r="ES96" s="327">
        <f t="shared" ca="1" si="571"/>
        <v>7.4819866810054565</v>
      </c>
      <c r="ET96" s="327">
        <f t="shared" ca="1" si="571"/>
        <v>6.3992859517448029</v>
      </c>
      <c r="EU96" s="327">
        <f t="shared" ca="1" si="571"/>
        <v>4.5588231151621237</v>
      </c>
      <c r="EV96" s="327">
        <f t="shared" ca="1" si="571"/>
        <v>6.3557475743925798</v>
      </c>
      <c r="EW96" s="327">
        <f t="shared" ca="1" si="571"/>
        <v>4.5216806700675347</v>
      </c>
      <c r="EX96" s="327">
        <f t="shared" ca="1" si="571"/>
        <v>5.9815245764518954</v>
      </c>
      <c r="EY96" s="327">
        <f t="shared" ca="1" si="571"/>
        <v>5.9798543338545933</v>
      </c>
      <c r="EZ96" s="327">
        <f t="shared" ca="1" si="571"/>
        <v>7.2581014043490804</v>
      </c>
      <c r="FA96" s="327">
        <f t="shared" ca="1" si="571"/>
        <v>5.6481187334490643</v>
      </c>
      <c r="FB96" s="327">
        <f t="shared" ca="1" si="571"/>
        <v>5.7271569460509371</v>
      </c>
      <c r="FC96" s="327">
        <f t="shared" ref="FC96:FD96" ca="1" si="572">+FC53/FC$50*100</f>
        <v>5.7203610557807876</v>
      </c>
      <c r="FD96" s="327">
        <f t="shared" ca="1" si="572"/>
        <v>9.5621506897185853</v>
      </c>
      <c r="FE96" s="327" t="e">
        <f t="shared" ref="FE96:FG96" ca="1" si="573">+FE53/FE$50*100</f>
        <v>#DIV/0!</v>
      </c>
      <c r="FF96" s="327" t="e">
        <f t="shared" ca="1" si="573"/>
        <v>#DIV/0!</v>
      </c>
      <c r="FG96" s="327" t="e">
        <f t="shared" ca="1" si="573"/>
        <v>#DIV/0!</v>
      </c>
      <c r="FH96" s="327" t="e">
        <f t="shared" ref="FH96:FP96" ca="1" si="574">+FH53/FH$50*100</f>
        <v>#DIV/0!</v>
      </c>
      <c r="FI96" s="327" t="e">
        <f t="shared" ca="1" si="574"/>
        <v>#DIV/0!</v>
      </c>
      <c r="FJ96" s="327" t="e">
        <f t="shared" ca="1" si="574"/>
        <v>#DIV/0!</v>
      </c>
      <c r="FK96" s="327" t="e">
        <f t="shared" ca="1" si="574"/>
        <v>#DIV/0!</v>
      </c>
      <c r="FL96" s="327" t="e">
        <f t="shared" ca="1" si="574"/>
        <v>#DIV/0!</v>
      </c>
      <c r="FM96" s="327" t="e">
        <f t="shared" ca="1" si="574"/>
        <v>#DIV/0!</v>
      </c>
      <c r="FN96" s="327" t="e">
        <f t="shared" ca="1" si="574"/>
        <v>#DIV/0!</v>
      </c>
      <c r="FO96" s="327" t="e">
        <f t="shared" ca="1" si="574"/>
        <v>#DIV/0!</v>
      </c>
      <c r="FP96" s="327" t="e">
        <f t="shared" ca="1" si="574"/>
        <v>#DIV/0!</v>
      </c>
    </row>
    <row r="97" spans="2:172" x14ac:dyDescent="0.2">
      <c r="B97" s="322" t="s">
        <v>5</v>
      </c>
      <c r="C97" s="329"/>
      <c r="D97" s="329"/>
      <c r="E97" s="324">
        <f t="shared" ref="E97:AJ97" ca="1" si="575">+E54/E$54*100</f>
        <v>100</v>
      </c>
      <c r="F97" s="324">
        <f t="shared" ca="1" si="575"/>
        <v>100</v>
      </c>
      <c r="G97" s="324">
        <f t="shared" ca="1" si="575"/>
        <v>100</v>
      </c>
      <c r="H97" s="324">
        <f t="shared" ca="1" si="575"/>
        <v>100</v>
      </c>
      <c r="I97" s="324">
        <f t="shared" ca="1" si="575"/>
        <v>100</v>
      </c>
      <c r="J97" s="324">
        <f t="shared" ca="1" si="575"/>
        <v>100</v>
      </c>
      <c r="K97" s="324">
        <f t="shared" ca="1" si="575"/>
        <v>100</v>
      </c>
      <c r="L97" s="324">
        <f t="shared" ca="1" si="575"/>
        <v>100</v>
      </c>
      <c r="M97" s="324">
        <f t="shared" ca="1" si="575"/>
        <v>100</v>
      </c>
      <c r="N97" s="324">
        <f t="shared" ca="1" si="575"/>
        <v>100</v>
      </c>
      <c r="O97" s="324">
        <f t="shared" ca="1" si="575"/>
        <v>100</v>
      </c>
      <c r="P97" s="324">
        <f t="shared" ca="1" si="575"/>
        <v>100</v>
      </c>
      <c r="Q97" s="324">
        <f t="shared" ca="1" si="575"/>
        <v>100</v>
      </c>
      <c r="R97" s="324">
        <f t="shared" ca="1" si="575"/>
        <v>100</v>
      </c>
      <c r="S97" s="324">
        <f t="shared" ca="1" si="575"/>
        <v>100</v>
      </c>
      <c r="T97" s="324">
        <f t="shared" ca="1" si="575"/>
        <v>100</v>
      </c>
      <c r="U97" s="324">
        <f t="shared" ca="1" si="575"/>
        <v>100</v>
      </c>
      <c r="V97" s="324">
        <f t="shared" ca="1" si="575"/>
        <v>100</v>
      </c>
      <c r="W97" s="324">
        <f t="shared" ca="1" si="575"/>
        <v>100</v>
      </c>
      <c r="X97" s="324">
        <f t="shared" ca="1" si="575"/>
        <v>100</v>
      </c>
      <c r="Y97" s="324">
        <f t="shared" ca="1" si="575"/>
        <v>100</v>
      </c>
      <c r="Z97" s="324">
        <f t="shared" ca="1" si="575"/>
        <v>100</v>
      </c>
      <c r="AA97" s="324">
        <f t="shared" ca="1" si="575"/>
        <v>100</v>
      </c>
      <c r="AB97" s="324">
        <f t="shared" ca="1" si="575"/>
        <v>100</v>
      </c>
      <c r="AC97" s="324">
        <f t="shared" ca="1" si="575"/>
        <v>100</v>
      </c>
      <c r="AD97" s="324">
        <f t="shared" ca="1" si="575"/>
        <v>100</v>
      </c>
      <c r="AE97" s="324">
        <f t="shared" ca="1" si="575"/>
        <v>100</v>
      </c>
      <c r="AF97" s="324">
        <f t="shared" ca="1" si="575"/>
        <v>100</v>
      </c>
      <c r="AG97" s="324">
        <f t="shared" ca="1" si="575"/>
        <v>100</v>
      </c>
      <c r="AH97" s="324">
        <f t="shared" ca="1" si="575"/>
        <v>100</v>
      </c>
      <c r="AI97" s="324">
        <f t="shared" ca="1" si="575"/>
        <v>100</v>
      </c>
      <c r="AJ97" s="324">
        <f t="shared" ca="1" si="575"/>
        <v>100</v>
      </c>
      <c r="AK97" s="324">
        <f t="shared" ref="AK97:BP97" ca="1" si="576">+AK54/AK$54*100</f>
        <v>100</v>
      </c>
      <c r="AL97" s="324">
        <f t="shared" ca="1" si="576"/>
        <v>100</v>
      </c>
      <c r="AM97" s="324">
        <f t="shared" ca="1" si="576"/>
        <v>100</v>
      </c>
      <c r="AN97" s="324">
        <f t="shared" ca="1" si="576"/>
        <v>100</v>
      </c>
      <c r="AO97" s="324">
        <f t="shared" ca="1" si="576"/>
        <v>100</v>
      </c>
      <c r="AP97" s="324">
        <f t="shared" ca="1" si="576"/>
        <v>100</v>
      </c>
      <c r="AQ97" s="324">
        <f t="shared" ca="1" si="576"/>
        <v>100</v>
      </c>
      <c r="AR97" s="324">
        <f t="shared" ca="1" si="576"/>
        <v>100</v>
      </c>
      <c r="AS97" s="324">
        <f t="shared" ca="1" si="576"/>
        <v>100</v>
      </c>
      <c r="AT97" s="324">
        <f t="shared" ca="1" si="576"/>
        <v>100</v>
      </c>
      <c r="AU97" s="324">
        <f t="shared" ca="1" si="576"/>
        <v>100</v>
      </c>
      <c r="AV97" s="324">
        <f t="shared" ca="1" si="576"/>
        <v>100</v>
      </c>
      <c r="AW97" s="324">
        <f t="shared" ca="1" si="576"/>
        <v>100</v>
      </c>
      <c r="AX97" s="324">
        <f t="shared" ca="1" si="576"/>
        <v>100</v>
      </c>
      <c r="AY97" s="324">
        <f t="shared" ca="1" si="576"/>
        <v>100</v>
      </c>
      <c r="AZ97" s="324">
        <f t="shared" ca="1" si="576"/>
        <v>100</v>
      </c>
      <c r="BA97" s="324">
        <f t="shared" ca="1" si="576"/>
        <v>100</v>
      </c>
      <c r="BB97" s="324">
        <f t="shared" ca="1" si="576"/>
        <v>100</v>
      </c>
      <c r="BC97" s="324">
        <f t="shared" ca="1" si="576"/>
        <v>100</v>
      </c>
      <c r="BD97" s="324">
        <f t="shared" ca="1" si="576"/>
        <v>100</v>
      </c>
      <c r="BE97" s="324">
        <f t="shared" ca="1" si="576"/>
        <v>100</v>
      </c>
      <c r="BF97" s="324">
        <f t="shared" ca="1" si="576"/>
        <v>100</v>
      </c>
      <c r="BG97" s="324">
        <f t="shared" ca="1" si="576"/>
        <v>100</v>
      </c>
      <c r="BH97" s="324">
        <f t="shared" ca="1" si="576"/>
        <v>100</v>
      </c>
      <c r="BI97" s="324">
        <f t="shared" ca="1" si="576"/>
        <v>100</v>
      </c>
      <c r="BJ97" s="324">
        <f t="shared" ca="1" si="576"/>
        <v>100</v>
      </c>
      <c r="BK97" s="324">
        <f t="shared" ca="1" si="576"/>
        <v>100</v>
      </c>
      <c r="BL97" s="324">
        <f t="shared" ca="1" si="576"/>
        <v>100</v>
      </c>
      <c r="BM97" s="324">
        <f t="shared" ca="1" si="576"/>
        <v>100</v>
      </c>
      <c r="BN97" s="324">
        <f t="shared" ca="1" si="576"/>
        <v>100</v>
      </c>
      <c r="BO97" s="324">
        <f t="shared" ca="1" si="576"/>
        <v>100</v>
      </c>
      <c r="BP97" s="324">
        <f t="shared" ca="1" si="576"/>
        <v>100</v>
      </c>
      <c r="BQ97" s="324">
        <f t="shared" ref="BQ97:CV97" ca="1" si="577">+BQ54/BQ$54*100</f>
        <v>100</v>
      </c>
      <c r="BR97" s="324">
        <f t="shared" ca="1" si="577"/>
        <v>100</v>
      </c>
      <c r="BS97" s="324">
        <f t="shared" ca="1" si="577"/>
        <v>100</v>
      </c>
      <c r="BT97" s="324">
        <f t="shared" ca="1" si="577"/>
        <v>100</v>
      </c>
      <c r="BU97" s="324">
        <f t="shared" ca="1" si="577"/>
        <v>100</v>
      </c>
      <c r="BV97" s="324">
        <f t="shared" ca="1" si="577"/>
        <v>100</v>
      </c>
      <c r="BW97" s="324">
        <f t="shared" ca="1" si="577"/>
        <v>100</v>
      </c>
      <c r="BX97" s="324">
        <f t="shared" ca="1" si="577"/>
        <v>100</v>
      </c>
      <c r="BY97" s="324">
        <f t="shared" ca="1" si="577"/>
        <v>100</v>
      </c>
      <c r="BZ97" s="324">
        <f t="shared" ca="1" si="577"/>
        <v>100</v>
      </c>
      <c r="CA97" s="324">
        <f t="shared" ca="1" si="577"/>
        <v>100</v>
      </c>
      <c r="CB97" s="324">
        <f t="shared" ca="1" si="577"/>
        <v>100</v>
      </c>
      <c r="CC97" s="324">
        <f t="shared" ca="1" si="577"/>
        <v>100</v>
      </c>
      <c r="CD97" s="324">
        <f t="shared" ca="1" si="577"/>
        <v>100</v>
      </c>
      <c r="CE97" s="324">
        <f t="shared" ca="1" si="577"/>
        <v>100</v>
      </c>
      <c r="CF97" s="324">
        <f t="shared" ca="1" si="577"/>
        <v>100</v>
      </c>
      <c r="CG97" s="324">
        <f t="shared" ca="1" si="577"/>
        <v>100</v>
      </c>
      <c r="CH97" s="324">
        <f t="shared" ca="1" si="577"/>
        <v>100</v>
      </c>
      <c r="CI97" s="324">
        <f t="shared" ca="1" si="577"/>
        <v>100</v>
      </c>
      <c r="CJ97" s="324">
        <f t="shared" ca="1" si="577"/>
        <v>100</v>
      </c>
      <c r="CK97" s="324">
        <f t="shared" ca="1" si="577"/>
        <v>100</v>
      </c>
      <c r="CL97" s="324">
        <f t="shared" ca="1" si="577"/>
        <v>100</v>
      </c>
      <c r="CM97" s="324">
        <f t="shared" ca="1" si="577"/>
        <v>100</v>
      </c>
      <c r="CN97" s="324">
        <f t="shared" ca="1" si="577"/>
        <v>100</v>
      </c>
      <c r="CO97" s="324">
        <f t="shared" ca="1" si="577"/>
        <v>100</v>
      </c>
      <c r="CP97" s="324">
        <f t="shared" ca="1" si="577"/>
        <v>100</v>
      </c>
      <c r="CQ97" s="324">
        <f t="shared" ca="1" si="577"/>
        <v>100</v>
      </c>
      <c r="CR97" s="324">
        <f t="shared" ca="1" si="577"/>
        <v>100</v>
      </c>
      <c r="CS97" s="324">
        <f t="shared" ca="1" si="577"/>
        <v>100</v>
      </c>
      <c r="CT97" s="324">
        <f t="shared" ca="1" si="577"/>
        <v>100</v>
      </c>
      <c r="CU97" s="324">
        <f t="shared" ca="1" si="577"/>
        <v>100</v>
      </c>
      <c r="CV97" s="324">
        <f t="shared" ca="1" si="577"/>
        <v>100</v>
      </c>
      <c r="CW97" s="324">
        <f t="shared" ref="CW97:EE97" ca="1" si="578">+CW54/CW$54*100</f>
        <v>100</v>
      </c>
      <c r="CX97" s="324">
        <f t="shared" ca="1" si="578"/>
        <v>100</v>
      </c>
      <c r="CY97" s="324">
        <f t="shared" ca="1" si="578"/>
        <v>100</v>
      </c>
      <c r="CZ97" s="324">
        <f t="shared" ca="1" si="578"/>
        <v>100</v>
      </c>
      <c r="DA97" s="324">
        <f t="shared" ca="1" si="578"/>
        <v>100</v>
      </c>
      <c r="DB97" s="324">
        <f t="shared" ca="1" si="578"/>
        <v>100</v>
      </c>
      <c r="DC97" s="324">
        <f t="shared" ca="1" si="578"/>
        <v>100</v>
      </c>
      <c r="DD97" s="324">
        <f t="shared" ca="1" si="578"/>
        <v>100</v>
      </c>
      <c r="DE97" s="324">
        <f t="shared" ca="1" si="578"/>
        <v>100</v>
      </c>
      <c r="DF97" s="324">
        <f t="shared" ca="1" si="578"/>
        <v>100</v>
      </c>
      <c r="DG97" s="324">
        <f t="shared" ca="1" si="578"/>
        <v>100</v>
      </c>
      <c r="DH97" s="324">
        <f t="shared" ca="1" si="578"/>
        <v>100</v>
      </c>
      <c r="DI97" s="324">
        <f t="shared" ca="1" si="578"/>
        <v>100</v>
      </c>
      <c r="DJ97" s="324">
        <f t="shared" ca="1" si="578"/>
        <v>100</v>
      </c>
      <c r="DK97" s="324">
        <f t="shared" ca="1" si="578"/>
        <v>100</v>
      </c>
      <c r="DL97" s="324">
        <f t="shared" ca="1" si="578"/>
        <v>100</v>
      </c>
      <c r="DM97" s="324">
        <f t="shared" ca="1" si="578"/>
        <v>100</v>
      </c>
      <c r="DN97" s="324">
        <f t="shared" ca="1" si="578"/>
        <v>100</v>
      </c>
      <c r="DO97" s="324">
        <f t="shared" ca="1" si="578"/>
        <v>100</v>
      </c>
      <c r="DP97" s="324">
        <f t="shared" ca="1" si="578"/>
        <v>100</v>
      </c>
      <c r="DQ97" s="324">
        <f t="shared" ca="1" si="578"/>
        <v>100</v>
      </c>
      <c r="DR97" s="324">
        <f t="shared" ca="1" si="578"/>
        <v>100</v>
      </c>
      <c r="DS97" s="324">
        <f t="shared" ca="1" si="578"/>
        <v>100</v>
      </c>
      <c r="DT97" s="324">
        <f t="shared" ca="1" si="578"/>
        <v>100</v>
      </c>
      <c r="DU97" s="324">
        <f t="shared" ca="1" si="578"/>
        <v>100</v>
      </c>
      <c r="DV97" s="324">
        <f t="shared" ca="1" si="578"/>
        <v>100</v>
      </c>
      <c r="DW97" s="324">
        <f t="shared" ca="1" si="578"/>
        <v>100</v>
      </c>
      <c r="DX97" s="324">
        <f t="shared" ca="1" si="578"/>
        <v>100</v>
      </c>
      <c r="DY97" s="324">
        <f t="shared" ca="1" si="578"/>
        <v>100</v>
      </c>
      <c r="DZ97" s="324">
        <f t="shared" ca="1" si="578"/>
        <v>100</v>
      </c>
      <c r="EA97" s="324">
        <f t="shared" ca="1" si="578"/>
        <v>100</v>
      </c>
      <c r="EB97" s="324">
        <f t="shared" ca="1" si="578"/>
        <v>100</v>
      </c>
      <c r="EC97" s="324">
        <f t="shared" ca="1" si="578"/>
        <v>100</v>
      </c>
      <c r="ED97" s="324">
        <f t="shared" ca="1" si="578"/>
        <v>100</v>
      </c>
      <c r="EE97" s="324">
        <f t="shared" ca="1" si="578"/>
        <v>100</v>
      </c>
      <c r="EF97" s="324">
        <f t="shared" ref="EF97:EQ97" ca="1" si="579">+EF54/EF$54*100</f>
        <v>100</v>
      </c>
      <c r="EG97" s="324">
        <f t="shared" ca="1" si="579"/>
        <v>100</v>
      </c>
      <c r="EH97" s="324">
        <f t="shared" ca="1" si="579"/>
        <v>100</v>
      </c>
      <c r="EI97" s="324">
        <f t="shared" ca="1" si="579"/>
        <v>100</v>
      </c>
      <c r="EJ97" s="324">
        <f t="shared" ca="1" si="579"/>
        <v>100</v>
      </c>
      <c r="EK97" s="324">
        <f t="shared" ca="1" si="579"/>
        <v>100</v>
      </c>
      <c r="EL97" s="324">
        <f t="shared" ca="1" si="579"/>
        <v>100</v>
      </c>
      <c r="EM97" s="324">
        <f t="shared" ca="1" si="579"/>
        <v>100</v>
      </c>
      <c r="EN97" s="324">
        <f t="shared" ca="1" si="579"/>
        <v>100</v>
      </c>
      <c r="EO97" s="324">
        <f t="shared" ca="1" si="579"/>
        <v>100</v>
      </c>
      <c r="EP97" s="324">
        <f t="shared" ca="1" si="579"/>
        <v>100</v>
      </c>
      <c r="EQ97" s="324">
        <f t="shared" ca="1" si="579"/>
        <v>100</v>
      </c>
      <c r="ER97" s="324">
        <f t="shared" ref="ER97:FB97" ca="1" si="580">+ER54/ER$54*100</f>
        <v>100</v>
      </c>
      <c r="ES97" s="324">
        <f t="shared" ca="1" si="580"/>
        <v>100</v>
      </c>
      <c r="ET97" s="324">
        <f t="shared" ca="1" si="580"/>
        <v>100</v>
      </c>
      <c r="EU97" s="324">
        <f t="shared" ca="1" si="580"/>
        <v>100</v>
      </c>
      <c r="EV97" s="324">
        <f t="shared" ca="1" si="580"/>
        <v>100</v>
      </c>
      <c r="EW97" s="324">
        <f t="shared" ca="1" si="580"/>
        <v>100</v>
      </c>
      <c r="EX97" s="324">
        <f t="shared" ca="1" si="580"/>
        <v>100</v>
      </c>
      <c r="EY97" s="324">
        <f t="shared" ca="1" si="580"/>
        <v>100</v>
      </c>
      <c r="EZ97" s="324">
        <f t="shared" ca="1" si="580"/>
        <v>100</v>
      </c>
      <c r="FA97" s="324">
        <f t="shared" ca="1" si="580"/>
        <v>100</v>
      </c>
      <c r="FB97" s="324">
        <f t="shared" ca="1" si="580"/>
        <v>100</v>
      </c>
      <c r="FC97" s="324">
        <f t="shared" ref="FC97:FD97" ca="1" si="581">+FC54/FC$54*100</f>
        <v>100</v>
      </c>
      <c r="FD97" s="324">
        <f t="shared" ca="1" si="581"/>
        <v>100</v>
      </c>
      <c r="FE97" s="324" t="e">
        <f t="shared" ref="FE97:FG97" ca="1" si="582">+FE54/FE$54*100</f>
        <v>#DIV/0!</v>
      </c>
      <c r="FF97" s="324" t="e">
        <f t="shared" ca="1" si="582"/>
        <v>#DIV/0!</v>
      </c>
      <c r="FG97" s="324" t="e">
        <f t="shared" ca="1" si="582"/>
        <v>#DIV/0!</v>
      </c>
      <c r="FH97" s="324" t="e">
        <f t="shared" ref="FH97:FP97" ca="1" si="583">+FH54/FH$54*100</f>
        <v>#DIV/0!</v>
      </c>
      <c r="FI97" s="324" t="e">
        <f t="shared" ca="1" si="583"/>
        <v>#DIV/0!</v>
      </c>
      <c r="FJ97" s="324" t="e">
        <f t="shared" ca="1" si="583"/>
        <v>#DIV/0!</v>
      </c>
      <c r="FK97" s="324" t="e">
        <f t="shared" ca="1" si="583"/>
        <v>#DIV/0!</v>
      </c>
      <c r="FL97" s="324" t="e">
        <f t="shared" ca="1" si="583"/>
        <v>#DIV/0!</v>
      </c>
      <c r="FM97" s="324" t="e">
        <f t="shared" ca="1" si="583"/>
        <v>#DIV/0!</v>
      </c>
      <c r="FN97" s="324" t="e">
        <f t="shared" ca="1" si="583"/>
        <v>#DIV/0!</v>
      </c>
      <c r="FO97" s="324" t="e">
        <f t="shared" ca="1" si="583"/>
        <v>#DIV/0!</v>
      </c>
      <c r="FP97" s="324" t="e">
        <f t="shared" ca="1" si="583"/>
        <v>#DIV/0!</v>
      </c>
    </row>
    <row r="98" spans="2:172" x14ac:dyDescent="0.2">
      <c r="B98" s="325" t="s">
        <v>6</v>
      </c>
      <c r="C98" s="330"/>
      <c r="D98" s="330"/>
      <c r="E98" s="327">
        <f t="shared" ref="E98:AJ98" ca="1" si="584">+E55/E$54*100</f>
        <v>100</v>
      </c>
      <c r="F98" s="327">
        <f t="shared" ca="1" si="584"/>
        <v>100</v>
      </c>
      <c r="G98" s="327">
        <f t="shared" ca="1" si="584"/>
        <v>100</v>
      </c>
      <c r="H98" s="327">
        <f t="shared" ca="1" si="584"/>
        <v>100</v>
      </c>
      <c r="I98" s="327">
        <f t="shared" ca="1" si="584"/>
        <v>100</v>
      </c>
      <c r="J98" s="327">
        <f t="shared" ca="1" si="584"/>
        <v>100</v>
      </c>
      <c r="K98" s="327">
        <f t="shared" ca="1" si="584"/>
        <v>100</v>
      </c>
      <c r="L98" s="327">
        <f t="shared" ca="1" si="584"/>
        <v>100</v>
      </c>
      <c r="M98" s="327">
        <f t="shared" ca="1" si="584"/>
        <v>100</v>
      </c>
      <c r="N98" s="327">
        <f t="shared" ca="1" si="584"/>
        <v>100</v>
      </c>
      <c r="O98" s="327">
        <f t="shared" ca="1" si="584"/>
        <v>100</v>
      </c>
      <c r="P98" s="327">
        <f t="shared" ca="1" si="584"/>
        <v>100</v>
      </c>
      <c r="Q98" s="327">
        <f t="shared" ca="1" si="584"/>
        <v>100</v>
      </c>
      <c r="R98" s="327">
        <f t="shared" ca="1" si="584"/>
        <v>100</v>
      </c>
      <c r="S98" s="327">
        <f t="shared" ca="1" si="584"/>
        <v>100</v>
      </c>
      <c r="T98" s="327">
        <f t="shared" ca="1" si="584"/>
        <v>100</v>
      </c>
      <c r="U98" s="327">
        <f t="shared" ca="1" si="584"/>
        <v>100</v>
      </c>
      <c r="V98" s="327">
        <f t="shared" ca="1" si="584"/>
        <v>100</v>
      </c>
      <c r="W98" s="327">
        <f t="shared" ca="1" si="584"/>
        <v>100</v>
      </c>
      <c r="X98" s="327">
        <f t="shared" ca="1" si="584"/>
        <v>100</v>
      </c>
      <c r="Y98" s="327">
        <f t="shared" ca="1" si="584"/>
        <v>100</v>
      </c>
      <c r="Z98" s="327">
        <f t="shared" ca="1" si="584"/>
        <v>100</v>
      </c>
      <c r="AA98" s="327">
        <f t="shared" ca="1" si="584"/>
        <v>100</v>
      </c>
      <c r="AB98" s="327">
        <f t="shared" ca="1" si="584"/>
        <v>100</v>
      </c>
      <c r="AC98" s="327">
        <f t="shared" ca="1" si="584"/>
        <v>100</v>
      </c>
      <c r="AD98" s="327">
        <f t="shared" ca="1" si="584"/>
        <v>100</v>
      </c>
      <c r="AE98" s="327">
        <f t="shared" ca="1" si="584"/>
        <v>100</v>
      </c>
      <c r="AF98" s="327">
        <f t="shared" ca="1" si="584"/>
        <v>100</v>
      </c>
      <c r="AG98" s="327">
        <f t="shared" ca="1" si="584"/>
        <v>100</v>
      </c>
      <c r="AH98" s="327">
        <f t="shared" ca="1" si="584"/>
        <v>100</v>
      </c>
      <c r="AI98" s="327">
        <f t="shared" ca="1" si="584"/>
        <v>100</v>
      </c>
      <c r="AJ98" s="327">
        <f t="shared" ca="1" si="584"/>
        <v>100</v>
      </c>
      <c r="AK98" s="327">
        <f t="shared" ref="AK98:BP98" ca="1" si="585">+AK55/AK$54*100</f>
        <v>100</v>
      </c>
      <c r="AL98" s="327">
        <f t="shared" ca="1" si="585"/>
        <v>100</v>
      </c>
      <c r="AM98" s="327">
        <f t="shared" ca="1" si="585"/>
        <v>100</v>
      </c>
      <c r="AN98" s="327">
        <f t="shared" ca="1" si="585"/>
        <v>100</v>
      </c>
      <c r="AO98" s="327">
        <f t="shared" ca="1" si="585"/>
        <v>100</v>
      </c>
      <c r="AP98" s="327">
        <f t="shared" ca="1" si="585"/>
        <v>100</v>
      </c>
      <c r="AQ98" s="327">
        <f t="shared" ca="1" si="585"/>
        <v>100</v>
      </c>
      <c r="AR98" s="327">
        <f t="shared" ca="1" si="585"/>
        <v>100</v>
      </c>
      <c r="AS98" s="327">
        <f t="shared" ca="1" si="585"/>
        <v>100</v>
      </c>
      <c r="AT98" s="327">
        <f t="shared" ca="1" si="585"/>
        <v>100</v>
      </c>
      <c r="AU98" s="327">
        <f t="shared" ca="1" si="585"/>
        <v>100</v>
      </c>
      <c r="AV98" s="327">
        <f t="shared" ca="1" si="585"/>
        <v>100</v>
      </c>
      <c r="AW98" s="327">
        <f t="shared" ca="1" si="585"/>
        <v>100</v>
      </c>
      <c r="AX98" s="327">
        <f t="shared" ca="1" si="585"/>
        <v>100</v>
      </c>
      <c r="AY98" s="327">
        <f t="shared" ca="1" si="585"/>
        <v>100</v>
      </c>
      <c r="AZ98" s="327">
        <f t="shared" ca="1" si="585"/>
        <v>100</v>
      </c>
      <c r="BA98" s="327">
        <f t="shared" ca="1" si="585"/>
        <v>100</v>
      </c>
      <c r="BB98" s="327">
        <f t="shared" ca="1" si="585"/>
        <v>100</v>
      </c>
      <c r="BC98" s="327">
        <f t="shared" ca="1" si="585"/>
        <v>100</v>
      </c>
      <c r="BD98" s="327">
        <f t="shared" ca="1" si="585"/>
        <v>100</v>
      </c>
      <c r="BE98" s="327">
        <f t="shared" ca="1" si="585"/>
        <v>100</v>
      </c>
      <c r="BF98" s="327">
        <f t="shared" ca="1" si="585"/>
        <v>100</v>
      </c>
      <c r="BG98" s="327">
        <f t="shared" ca="1" si="585"/>
        <v>100</v>
      </c>
      <c r="BH98" s="327">
        <f t="shared" ca="1" si="585"/>
        <v>100</v>
      </c>
      <c r="BI98" s="327">
        <f t="shared" ca="1" si="585"/>
        <v>100</v>
      </c>
      <c r="BJ98" s="327">
        <f t="shared" ca="1" si="585"/>
        <v>100</v>
      </c>
      <c r="BK98" s="327">
        <f t="shared" ca="1" si="585"/>
        <v>100</v>
      </c>
      <c r="BL98" s="327">
        <f t="shared" ca="1" si="585"/>
        <v>100</v>
      </c>
      <c r="BM98" s="327">
        <f t="shared" ca="1" si="585"/>
        <v>100</v>
      </c>
      <c r="BN98" s="327">
        <f t="shared" ca="1" si="585"/>
        <v>100</v>
      </c>
      <c r="BO98" s="327">
        <f t="shared" ca="1" si="585"/>
        <v>100</v>
      </c>
      <c r="BP98" s="327">
        <f t="shared" ca="1" si="585"/>
        <v>100</v>
      </c>
      <c r="BQ98" s="327">
        <f t="shared" ref="BQ98:CV98" ca="1" si="586">+BQ55/BQ$54*100</f>
        <v>100</v>
      </c>
      <c r="BR98" s="327">
        <f t="shared" ca="1" si="586"/>
        <v>100</v>
      </c>
      <c r="BS98" s="327">
        <f t="shared" ca="1" si="586"/>
        <v>100</v>
      </c>
      <c r="BT98" s="327">
        <f t="shared" ca="1" si="586"/>
        <v>100</v>
      </c>
      <c r="BU98" s="327">
        <f t="shared" ca="1" si="586"/>
        <v>100</v>
      </c>
      <c r="BV98" s="327">
        <f t="shared" ca="1" si="586"/>
        <v>100</v>
      </c>
      <c r="BW98" s="327">
        <f t="shared" ca="1" si="586"/>
        <v>100</v>
      </c>
      <c r="BX98" s="327">
        <f t="shared" ca="1" si="586"/>
        <v>100</v>
      </c>
      <c r="BY98" s="327">
        <f t="shared" ca="1" si="586"/>
        <v>100</v>
      </c>
      <c r="BZ98" s="327">
        <f t="shared" ca="1" si="586"/>
        <v>100</v>
      </c>
      <c r="CA98" s="327">
        <f t="shared" ca="1" si="586"/>
        <v>100</v>
      </c>
      <c r="CB98" s="327">
        <f t="shared" ca="1" si="586"/>
        <v>100</v>
      </c>
      <c r="CC98" s="327">
        <f t="shared" ca="1" si="586"/>
        <v>100</v>
      </c>
      <c r="CD98" s="327">
        <f t="shared" ca="1" si="586"/>
        <v>100</v>
      </c>
      <c r="CE98" s="327">
        <f t="shared" ca="1" si="586"/>
        <v>100</v>
      </c>
      <c r="CF98" s="327">
        <f t="shared" ca="1" si="586"/>
        <v>100</v>
      </c>
      <c r="CG98" s="327">
        <f t="shared" ca="1" si="586"/>
        <v>100</v>
      </c>
      <c r="CH98" s="327">
        <f t="shared" ca="1" si="586"/>
        <v>100</v>
      </c>
      <c r="CI98" s="327">
        <f t="shared" ca="1" si="586"/>
        <v>100</v>
      </c>
      <c r="CJ98" s="327">
        <f t="shared" ca="1" si="586"/>
        <v>100</v>
      </c>
      <c r="CK98" s="327">
        <f t="shared" ca="1" si="586"/>
        <v>100</v>
      </c>
      <c r="CL98" s="327">
        <f t="shared" ca="1" si="586"/>
        <v>100</v>
      </c>
      <c r="CM98" s="327">
        <f t="shared" ca="1" si="586"/>
        <v>100</v>
      </c>
      <c r="CN98" s="327">
        <f t="shared" ca="1" si="586"/>
        <v>100</v>
      </c>
      <c r="CO98" s="327">
        <f t="shared" ca="1" si="586"/>
        <v>100</v>
      </c>
      <c r="CP98" s="327">
        <f t="shared" ca="1" si="586"/>
        <v>100</v>
      </c>
      <c r="CQ98" s="327">
        <f t="shared" ca="1" si="586"/>
        <v>100</v>
      </c>
      <c r="CR98" s="327">
        <f t="shared" ca="1" si="586"/>
        <v>100</v>
      </c>
      <c r="CS98" s="327">
        <f t="shared" ca="1" si="586"/>
        <v>100</v>
      </c>
      <c r="CT98" s="327">
        <f t="shared" ca="1" si="586"/>
        <v>100</v>
      </c>
      <c r="CU98" s="327">
        <f t="shared" ca="1" si="586"/>
        <v>100</v>
      </c>
      <c r="CV98" s="327">
        <f t="shared" ca="1" si="586"/>
        <v>100</v>
      </c>
      <c r="CW98" s="327">
        <f t="shared" ref="CW98:EE98" ca="1" si="587">+CW55/CW$54*100</f>
        <v>100</v>
      </c>
      <c r="CX98" s="327">
        <f t="shared" ca="1" si="587"/>
        <v>100</v>
      </c>
      <c r="CY98" s="327">
        <f t="shared" ca="1" si="587"/>
        <v>100</v>
      </c>
      <c r="CZ98" s="327">
        <f t="shared" ca="1" si="587"/>
        <v>100</v>
      </c>
      <c r="DA98" s="327">
        <f t="shared" ca="1" si="587"/>
        <v>100</v>
      </c>
      <c r="DB98" s="327">
        <f t="shared" ca="1" si="587"/>
        <v>100</v>
      </c>
      <c r="DC98" s="327">
        <f t="shared" ca="1" si="587"/>
        <v>100</v>
      </c>
      <c r="DD98" s="327">
        <f t="shared" ca="1" si="587"/>
        <v>100</v>
      </c>
      <c r="DE98" s="327">
        <f t="shared" ca="1" si="587"/>
        <v>100</v>
      </c>
      <c r="DF98" s="327">
        <f t="shared" ca="1" si="587"/>
        <v>100</v>
      </c>
      <c r="DG98" s="327">
        <f t="shared" ca="1" si="587"/>
        <v>100</v>
      </c>
      <c r="DH98" s="327">
        <f t="shared" ca="1" si="587"/>
        <v>100</v>
      </c>
      <c r="DI98" s="327">
        <f t="shared" ca="1" si="587"/>
        <v>100</v>
      </c>
      <c r="DJ98" s="327">
        <f t="shared" ca="1" si="587"/>
        <v>100</v>
      </c>
      <c r="DK98" s="327">
        <f t="shared" ca="1" si="587"/>
        <v>100</v>
      </c>
      <c r="DL98" s="327">
        <f t="shared" ca="1" si="587"/>
        <v>100</v>
      </c>
      <c r="DM98" s="327">
        <f t="shared" ca="1" si="587"/>
        <v>100</v>
      </c>
      <c r="DN98" s="327">
        <f t="shared" ca="1" si="587"/>
        <v>100</v>
      </c>
      <c r="DO98" s="327">
        <f t="shared" ca="1" si="587"/>
        <v>100</v>
      </c>
      <c r="DP98" s="327">
        <f t="shared" ca="1" si="587"/>
        <v>100</v>
      </c>
      <c r="DQ98" s="327">
        <f t="shared" ca="1" si="587"/>
        <v>100</v>
      </c>
      <c r="DR98" s="327">
        <f t="shared" ca="1" si="587"/>
        <v>100</v>
      </c>
      <c r="DS98" s="327">
        <f t="shared" ca="1" si="587"/>
        <v>100</v>
      </c>
      <c r="DT98" s="327">
        <f t="shared" ca="1" si="587"/>
        <v>100</v>
      </c>
      <c r="DU98" s="327">
        <f t="shared" ca="1" si="587"/>
        <v>100</v>
      </c>
      <c r="DV98" s="327">
        <f t="shared" ca="1" si="587"/>
        <v>100</v>
      </c>
      <c r="DW98" s="327">
        <f t="shared" ca="1" si="587"/>
        <v>100</v>
      </c>
      <c r="DX98" s="327">
        <f t="shared" ca="1" si="587"/>
        <v>100</v>
      </c>
      <c r="DY98" s="327">
        <f t="shared" ca="1" si="587"/>
        <v>100</v>
      </c>
      <c r="DZ98" s="327">
        <f t="shared" ca="1" si="587"/>
        <v>100</v>
      </c>
      <c r="EA98" s="327">
        <f t="shared" ca="1" si="587"/>
        <v>100</v>
      </c>
      <c r="EB98" s="327">
        <f t="shared" ca="1" si="587"/>
        <v>100</v>
      </c>
      <c r="EC98" s="327">
        <f t="shared" ca="1" si="587"/>
        <v>100</v>
      </c>
      <c r="ED98" s="327">
        <f t="shared" ca="1" si="587"/>
        <v>100</v>
      </c>
      <c r="EE98" s="327">
        <f t="shared" ca="1" si="587"/>
        <v>100</v>
      </c>
      <c r="EF98" s="327">
        <f t="shared" ref="EF98:EQ98" ca="1" si="588">+EF55/EF$54*100</f>
        <v>100</v>
      </c>
      <c r="EG98" s="327">
        <f t="shared" ca="1" si="588"/>
        <v>100</v>
      </c>
      <c r="EH98" s="327">
        <f t="shared" ca="1" si="588"/>
        <v>100</v>
      </c>
      <c r="EI98" s="327">
        <f t="shared" ca="1" si="588"/>
        <v>100</v>
      </c>
      <c r="EJ98" s="327">
        <f t="shared" ca="1" si="588"/>
        <v>100</v>
      </c>
      <c r="EK98" s="327">
        <f t="shared" ca="1" si="588"/>
        <v>100</v>
      </c>
      <c r="EL98" s="327">
        <f t="shared" ca="1" si="588"/>
        <v>100</v>
      </c>
      <c r="EM98" s="327">
        <f t="shared" ca="1" si="588"/>
        <v>100</v>
      </c>
      <c r="EN98" s="327">
        <f t="shared" ca="1" si="588"/>
        <v>100</v>
      </c>
      <c r="EO98" s="327">
        <f t="shared" ca="1" si="588"/>
        <v>100</v>
      </c>
      <c r="EP98" s="327">
        <f t="shared" ca="1" si="588"/>
        <v>100</v>
      </c>
      <c r="EQ98" s="327">
        <f t="shared" ca="1" si="588"/>
        <v>100</v>
      </c>
      <c r="ER98" s="327">
        <f t="shared" ref="ER98:FB98" ca="1" si="589">+ER55/ER$54*100</f>
        <v>100</v>
      </c>
      <c r="ES98" s="327">
        <f t="shared" ca="1" si="589"/>
        <v>100</v>
      </c>
      <c r="ET98" s="327">
        <f t="shared" ca="1" si="589"/>
        <v>100</v>
      </c>
      <c r="EU98" s="327">
        <f t="shared" ca="1" si="589"/>
        <v>100</v>
      </c>
      <c r="EV98" s="327">
        <f t="shared" ca="1" si="589"/>
        <v>100</v>
      </c>
      <c r="EW98" s="327">
        <f t="shared" ca="1" si="589"/>
        <v>100</v>
      </c>
      <c r="EX98" s="327">
        <f t="shared" ca="1" si="589"/>
        <v>100</v>
      </c>
      <c r="EY98" s="327">
        <f t="shared" ca="1" si="589"/>
        <v>100</v>
      </c>
      <c r="EZ98" s="327">
        <f t="shared" ca="1" si="589"/>
        <v>100</v>
      </c>
      <c r="FA98" s="327">
        <f t="shared" ca="1" si="589"/>
        <v>100</v>
      </c>
      <c r="FB98" s="327">
        <f t="shared" ca="1" si="589"/>
        <v>100</v>
      </c>
      <c r="FC98" s="327">
        <f t="shared" ref="FC98:FD98" ca="1" si="590">+FC55/FC$54*100</f>
        <v>100</v>
      </c>
      <c r="FD98" s="327">
        <f t="shared" ca="1" si="590"/>
        <v>100</v>
      </c>
      <c r="FE98" s="327" t="e">
        <f t="shared" ref="FE98:FG98" ca="1" si="591">+FE55/FE$54*100</f>
        <v>#DIV/0!</v>
      </c>
      <c r="FF98" s="327" t="e">
        <f t="shared" ca="1" si="591"/>
        <v>#DIV/0!</v>
      </c>
      <c r="FG98" s="327" t="e">
        <f t="shared" ca="1" si="591"/>
        <v>#DIV/0!</v>
      </c>
      <c r="FH98" s="327" t="e">
        <f t="shared" ref="FH98:FP98" ca="1" si="592">+FH55/FH$54*100</f>
        <v>#DIV/0!</v>
      </c>
      <c r="FI98" s="327" t="e">
        <f t="shared" ca="1" si="592"/>
        <v>#DIV/0!</v>
      </c>
      <c r="FJ98" s="327" t="e">
        <f t="shared" ca="1" si="592"/>
        <v>#DIV/0!</v>
      </c>
      <c r="FK98" s="327" t="e">
        <f t="shared" ca="1" si="592"/>
        <v>#DIV/0!</v>
      </c>
      <c r="FL98" s="327" t="e">
        <f t="shared" ca="1" si="592"/>
        <v>#DIV/0!</v>
      </c>
      <c r="FM98" s="327" t="e">
        <f t="shared" ca="1" si="592"/>
        <v>#DIV/0!</v>
      </c>
      <c r="FN98" s="327" t="e">
        <f t="shared" ca="1" si="592"/>
        <v>#DIV/0!</v>
      </c>
      <c r="FO98" s="327" t="e">
        <f t="shared" ca="1" si="592"/>
        <v>#DIV/0!</v>
      </c>
      <c r="FP98" s="327" t="e">
        <f t="shared" ca="1" si="592"/>
        <v>#DIV/0!</v>
      </c>
    </row>
    <row r="99" spans="2:172" x14ac:dyDescent="0.2">
      <c r="B99" s="322" t="s">
        <v>8</v>
      </c>
      <c r="C99" s="329"/>
      <c r="D99" s="329"/>
      <c r="E99" s="324">
        <f t="shared" ref="E99:AJ99" ca="1" si="593">+E56/E$56*100</f>
        <v>100</v>
      </c>
      <c r="F99" s="324">
        <f t="shared" ca="1" si="593"/>
        <v>100</v>
      </c>
      <c r="G99" s="324">
        <f t="shared" ca="1" si="593"/>
        <v>100</v>
      </c>
      <c r="H99" s="324">
        <f t="shared" ca="1" si="593"/>
        <v>100</v>
      </c>
      <c r="I99" s="324">
        <f t="shared" ca="1" si="593"/>
        <v>100</v>
      </c>
      <c r="J99" s="324">
        <f t="shared" ca="1" si="593"/>
        <v>100</v>
      </c>
      <c r="K99" s="324">
        <f t="shared" ca="1" si="593"/>
        <v>100</v>
      </c>
      <c r="L99" s="324">
        <f t="shared" ca="1" si="593"/>
        <v>100</v>
      </c>
      <c r="M99" s="324">
        <f t="shared" ca="1" si="593"/>
        <v>100</v>
      </c>
      <c r="N99" s="324">
        <f t="shared" ca="1" si="593"/>
        <v>100</v>
      </c>
      <c r="O99" s="324">
        <f t="shared" ca="1" si="593"/>
        <v>100</v>
      </c>
      <c r="P99" s="324">
        <f t="shared" ca="1" si="593"/>
        <v>100</v>
      </c>
      <c r="Q99" s="324">
        <f t="shared" ca="1" si="593"/>
        <v>100</v>
      </c>
      <c r="R99" s="324">
        <f t="shared" ca="1" si="593"/>
        <v>100</v>
      </c>
      <c r="S99" s="324">
        <f t="shared" ca="1" si="593"/>
        <v>100</v>
      </c>
      <c r="T99" s="324">
        <f t="shared" ca="1" si="593"/>
        <v>100</v>
      </c>
      <c r="U99" s="324">
        <f t="shared" ca="1" si="593"/>
        <v>100</v>
      </c>
      <c r="V99" s="324">
        <f t="shared" ca="1" si="593"/>
        <v>100</v>
      </c>
      <c r="W99" s="324">
        <f t="shared" ca="1" si="593"/>
        <v>100</v>
      </c>
      <c r="X99" s="324">
        <f t="shared" ca="1" si="593"/>
        <v>100</v>
      </c>
      <c r="Y99" s="324">
        <f t="shared" ca="1" si="593"/>
        <v>100</v>
      </c>
      <c r="Z99" s="324">
        <f t="shared" ca="1" si="593"/>
        <v>100</v>
      </c>
      <c r="AA99" s="324">
        <f t="shared" ca="1" si="593"/>
        <v>100</v>
      </c>
      <c r="AB99" s="324">
        <f t="shared" ca="1" si="593"/>
        <v>100</v>
      </c>
      <c r="AC99" s="324">
        <f t="shared" ca="1" si="593"/>
        <v>100</v>
      </c>
      <c r="AD99" s="324">
        <f t="shared" ca="1" si="593"/>
        <v>100</v>
      </c>
      <c r="AE99" s="324">
        <f t="shared" ca="1" si="593"/>
        <v>100</v>
      </c>
      <c r="AF99" s="324">
        <f t="shared" ca="1" si="593"/>
        <v>100</v>
      </c>
      <c r="AG99" s="324">
        <f t="shared" ca="1" si="593"/>
        <v>100</v>
      </c>
      <c r="AH99" s="324">
        <f t="shared" ca="1" si="593"/>
        <v>100</v>
      </c>
      <c r="AI99" s="324">
        <f t="shared" ca="1" si="593"/>
        <v>100</v>
      </c>
      <c r="AJ99" s="324">
        <f t="shared" ca="1" si="593"/>
        <v>100</v>
      </c>
      <c r="AK99" s="324">
        <f t="shared" ref="AK99:BP99" ca="1" si="594">+AK56/AK$56*100</f>
        <v>100</v>
      </c>
      <c r="AL99" s="324">
        <f t="shared" ca="1" si="594"/>
        <v>100</v>
      </c>
      <c r="AM99" s="324">
        <f t="shared" ca="1" si="594"/>
        <v>100</v>
      </c>
      <c r="AN99" s="324">
        <f t="shared" ca="1" si="594"/>
        <v>100</v>
      </c>
      <c r="AO99" s="324">
        <f t="shared" ca="1" si="594"/>
        <v>100</v>
      </c>
      <c r="AP99" s="324">
        <f t="shared" ca="1" si="594"/>
        <v>100</v>
      </c>
      <c r="AQ99" s="324">
        <f t="shared" ca="1" si="594"/>
        <v>100</v>
      </c>
      <c r="AR99" s="324">
        <f t="shared" ca="1" si="594"/>
        <v>100</v>
      </c>
      <c r="AS99" s="324">
        <f t="shared" ca="1" si="594"/>
        <v>100</v>
      </c>
      <c r="AT99" s="324">
        <f t="shared" ca="1" si="594"/>
        <v>100</v>
      </c>
      <c r="AU99" s="324">
        <f t="shared" ca="1" si="594"/>
        <v>100</v>
      </c>
      <c r="AV99" s="324">
        <f t="shared" ca="1" si="594"/>
        <v>100</v>
      </c>
      <c r="AW99" s="324">
        <f t="shared" ca="1" si="594"/>
        <v>100</v>
      </c>
      <c r="AX99" s="324">
        <f t="shared" ca="1" si="594"/>
        <v>100</v>
      </c>
      <c r="AY99" s="324">
        <f t="shared" ca="1" si="594"/>
        <v>100</v>
      </c>
      <c r="AZ99" s="324">
        <f t="shared" ca="1" si="594"/>
        <v>100</v>
      </c>
      <c r="BA99" s="324">
        <f t="shared" ca="1" si="594"/>
        <v>100</v>
      </c>
      <c r="BB99" s="324">
        <f t="shared" ca="1" si="594"/>
        <v>100</v>
      </c>
      <c r="BC99" s="324">
        <f t="shared" ca="1" si="594"/>
        <v>100</v>
      </c>
      <c r="BD99" s="324">
        <f t="shared" ca="1" si="594"/>
        <v>100</v>
      </c>
      <c r="BE99" s="324">
        <f t="shared" ca="1" si="594"/>
        <v>100</v>
      </c>
      <c r="BF99" s="324">
        <f t="shared" ca="1" si="594"/>
        <v>100</v>
      </c>
      <c r="BG99" s="324">
        <f t="shared" ca="1" si="594"/>
        <v>100</v>
      </c>
      <c r="BH99" s="324">
        <f t="shared" ca="1" si="594"/>
        <v>100</v>
      </c>
      <c r="BI99" s="324">
        <f t="shared" ca="1" si="594"/>
        <v>100</v>
      </c>
      <c r="BJ99" s="324">
        <f t="shared" ca="1" si="594"/>
        <v>100</v>
      </c>
      <c r="BK99" s="324">
        <f t="shared" ca="1" si="594"/>
        <v>100</v>
      </c>
      <c r="BL99" s="324">
        <f t="shared" ca="1" si="594"/>
        <v>100</v>
      </c>
      <c r="BM99" s="324">
        <f t="shared" ca="1" si="594"/>
        <v>100</v>
      </c>
      <c r="BN99" s="324">
        <f t="shared" ca="1" si="594"/>
        <v>100</v>
      </c>
      <c r="BO99" s="324">
        <f t="shared" ca="1" si="594"/>
        <v>100</v>
      </c>
      <c r="BP99" s="324">
        <f t="shared" ca="1" si="594"/>
        <v>100</v>
      </c>
      <c r="BQ99" s="324">
        <f t="shared" ref="BQ99:CJ99" ca="1" si="595">+BQ56/BQ$56*100</f>
        <v>100</v>
      </c>
      <c r="BR99" s="324">
        <f t="shared" ca="1" si="595"/>
        <v>100</v>
      </c>
      <c r="BS99" s="324">
        <f t="shared" ca="1" si="595"/>
        <v>100</v>
      </c>
      <c r="BT99" s="324">
        <f t="shared" ca="1" si="595"/>
        <v>100</v>
      </c>
      <c r="BU99" s="324">
        <f t="shared" ca="1" si="595"/>
        <v>100</v>
      </c>
      <c r="BV99" s="324">
        <f t="shared" ca="1" si="595"/>
        <v>100</v>
      </c>
      <c r="BW99" s="324">
        <f t="shared" ca="1" si="595"/>
        <v>100</v>
      </c>
      <c r="BX99" s="324">
        <f t="shared" ca="1" si="595"/>
        <v>100</v>
      </c>
      <c r="BY99" s="324">
        <f t="shared" ca="1" si="595"/>
        <v>100</v>
      </c>
      <c r="BZ99" s="324">
        <f t="shared" ca="1" si="595"/>
        <v>100</v>
      </c>
      <c r="CA99" s="324">
        <f t="shared" ca="1" si="595"/>
        <v>100</v>
      </c>
      <c r="CB99" s="324">
        <f t="shared" ca="1" si="595"/>
        <v>100</v>
      </c>
      <c r="CC99" s="324">
        <f t="shared" ca="1" si="595"/>
        <v>100</v>
      </c>
      <c r="CD99" s="324">
        <f t="shared" ca="1" si="595"/>
        <v>100</v>
      </c>
      <c r="CE99" s="324">
        <f t="shared" ca="1" si="595"/>
        <v>100</v>
      </c>
      <c r="CF99" s="324">
        <f t="shared" ca="1" si="595"/>
        <v>100</v>
      </c>
      <c r="CG99" s="324">
        <f t="shared" ca="1" si="595"/>
        <v>100</v>
      </c>
      <c r="CH99" s="324">
        <f t="shared" ca="1" si="595"/>
        <v>100</v>
      </c>
      <c r="CI99" s="324">
        <f t="shared" ca="1" si="595"/>
        <v>100</v>
      </c>
      <c r="CJ99" s="324">
        <f t="shared" ca="1" si="595"/>
        <v>100</v>
      </c>
      <c r="CK99" s="324">
        <f t="shared" ref="CK99:DH99" ca="1" si="596">+CK56/CK$56*100</f>
        <v>100</v>
      </c>
      <c r="CL99" s="324">
        <f t="shared" ca="1" si="596"/>
        <v>100</v>
      </c>
      <c r="CM99" s="324">
        <f t="shared" ca="1" si="596"/>
        <v>100</v>
      </c>
      <c r="CN99" s="324">
        <f t="shared" ca="1" si="596"/>
        <v>100</v>
      </c>
      <c r="CO99" s="324">
        <f t="shared" ca="1" si="596"/>
        <v>100</v>
      </c>
      <c r="CP99" s="324">
        <f t="shared" ca="1" si="596"/>
        <v>100</v>
      </c>
      <c r="CQ99" s="324">
        <f t="shared" ca="1" si="596"/>
        <v>100</v>
      </c>
      <c r="CR99" s="324">
        <f t="shared" ca="1" si="596"/>
        <v>100</v>
      </c>
      <c r="CS99" s="324">
        <f t="shared" ca="1" si="596"/>
        <v>100</v>
      </c>
      <c r="CT99" s="324">
        <f t="shared" ca="1" si="596"/>
        <v>100</v>
      </c>
      <c r="CU99" s="324">
        <f t="shared" ca="1" si="596"/>
        <v>100</v>
      </c>
      <c r="CV99" s="324">
        <f t="shared" ca="1" si="596"/>
        <v>100</v>
      </c>
      <c r="CW99" s="324">
        <f t="shared" ca="1" si="596"/>
        <v>100</v>
      </c>
      <c r="CX99" s="324">
        <f t="shared" ca="1" si="596"/>
        <v>100</v>
      </c>
      <c r="CY99" s="324">
        <f t="shared" ca="1" si="596"/>
        <v>100</v>
      </c>
      <c r="CZ99" s="324">
        <f t="shared" ca="1" si="596"/>
        <v>100</v>
      </c>
      <c r="DA99" s="324">
        <f t="shared" ca="1" si="596"/>
        <v>100</v>
      </c>
      <c r="DB99" s="324">
        <f t="shared" ca="1" si="596"/>
        <v>100</v>
      </c>
      <c r="DC99" s="324">
        <f t="shared" ca="1" si="596"/>
        <v>100</v>
      </c>
      <c r="DD99" s="324">
        <f t="shared" ca="1" si="596"/>
        <v>100</v>
      </c>
      <c r="DE99" s="324">
        <f t="shared" ca="1" si="596"/>
        <v>100</v>
      </c>
      <c r="DF99" s="324">
        <f t="shared" ca="1" si="596"/>
        <v>100</v>
      </c>
      <c r="DG99" s="324">
        <f t="shared" ca="1" si="596"/>
        <v>100</v>
      </c>
      <c r="DH99" s="324">
        <f t="shared" ca="1" si="596"/>
        <v>100</v>
      </c>
      <c r="DI99" s="324">
        <f t="shared" ref="DI99:DS99" ca="1" si="597">+DI56/DI$56*100</f>
        <v>100</v>
      </c>
      <c r="DJ99" s="324">
        <f t="shared" ca="1" si="597"/>
        <v>100</v>
      </c>
      <c r="DK99" s="324">
        <f t="shared" ca="1" si="597"/>
        <v>100</v>
      </c>
      <c r="DL99" s="324">
        <f t="shared" ca="1" si="597"/>
        <v>100</v>
      </c>
      <c r="DM99" s="324">
        <f t="shared" ca="1" si="597"/>
        <v>100</v>
      </c>
      <c r="DN99" s="324">
        <f t="shared" ca="1" si="597"/>
        <v>100</v>
      </c>
      <c r="DO99" s="324">
        <f t="shared" ca="1" si="597"/>
        <v>100</v>
      </c>
      <c r="DP99" s="324">
        <f t="shared" ca="1" si="597"/>
        <v>100</v>
      </c>
      <c r="DQ99" s="324">
        <f t="shared" ca="1" si="597"/>
        <v>100</v>
      </c>
      <c r="DR99" s="324">
        <f t="shared" ca="1" si="597"/>
        <v>100</v>
      </c>
      <c r="DS99" s="324">
        <f t="shared" ca="1" si="597"/>
        <v>100</v>
      </c>
      <c r="DT99" s="324">
        <f t="shared" ref="DT99:EE99" ca="1" si="598">+DT56/DT$56*100</f>
        <v>100</v>
      </c>
      <c r="DU99" s="324">
        <f t="shared" ca="1" si="598"/>
        <v>100</v>
      </c>
      <c r="DV99" s="324">
        <f t="shared" ca="1" si="598"/>
        <v>100</v>
      </c>
      <c r="DW99" s="324">
        <f t="shared" ca="1" si="598"/>
        <v>100</v>
      </c>
      <c r="DX99" s="324">
        <f t="shared" ca="1" si="598"/>
        <v>100</v>
      </c>
      <c r="DY99" s="324">
        <f t="shared" ca="1" si="598"/>
        <v>100</v>
      </c>
      <c r="DZ99" s="324">
        <f t="shared" ca="1" si="598"/>
        <v>100</v>
      </c>
      <c r="EA99" s="324">
        <f t="shared" ca="1" si="598"/>
        <v>100</v>
      </c>
      <c r="EB99" s="324">
        <f t="shared" ca="1" si="598"/>
        <v>100</v>
      </c>
      <c r="EC99" s="324">
        <f t="shared" ca="1" si="598"/>
        <v>100</v>
      </c>
      <c r="ED99" s="324">
        <f t="shared" ca="1" si="598"/>
        <v>100</v>
      </c>
      <c r="EE99" s="324">
        <f t="shared" ca="1" si="598"/>
        <v>100</v>
      </c>
      <c r="EF99" s="324">
        <f t="shared" ref="EF99:EQ99" ca="1" si="599">+EF56/EF$56*100</f>
        <v>100</v>
      </c>
      <c r="EG99" s="324">
        <f t="shared" ca="1" si="599"/>
        <v>100</v>
      </c>
      <c r="EH99" s="324">
        <f t="shared" ca="1" si="599"/>
        <v>100</v>
      </c>
      <c r="EI99" s="324">
        <f t="shared" ca="1" si="599"/>
        <v>100</v>
      </c>
      <c r="EJ99" s="324">
        <f t="shared" ca="1" si="599"/>
        <v>100</v>
      </c>
      <c r="EK99" s="324">
        <f t="shared" ca="1" si="599"/>
        <v>100</v>
      </c>
      <c r="EL99" s="324">
        <f t="shared" ca="1" si="599"/>
        <v>100</v>
      </c>
      <c r="EM99" s="324">
        <f t="shared" ca="1" si="599"/>
        <v>100</v>
      </c>
      <c r="EN99" s="324">
        <f t="shared" ca="1" si="599"/>
        <v>100</v>
      </c>
      <c r="EO99" s="324">
        <f t="shared" ca="1" si="599"/>
        <v>100</v>
      </c>
      <c r="EP99" s="324">
        <f t="shared" ca="1" si="599"/>
        <v>100</v>
      </c>
      <c r="EQ99" s="324">
        <f t="shared" ca="1" si="599"/>
        <v>100</v>
      </c>
      <c r="ER99" s="324">
        <f t="shared" ref="ER99:FB99" ca="1" si="600">+ER56/ER$56*100</f>
        <v>100</v>
      </c>
      <c r="ES99" s="324">
        <f t="shared" ca="1" si="600"/>
        <v>100</v>
      </c>
      <c r="ET99" s="324">
        <f t="shared" ca="1" si="600"/>
        <v>100</v>
      </c>
      <c r="EU99" s="324">
        <f t="shared" ca="1" si="600"/>
        <v>100</v>
      </c>
      <c r="EV99" s="324">
        <f t="shared" ca="1" si="600"/>
        <v>100</v>
      </c>
      <c r="EW99" s="324">
        <f t="shared" ca="1" si="600"/>
        <v>100</v>
      </c>
      <c r="EX99" s="324">
        <f t="shared" ca="1" si="600"/>
        <v>100</v>
      </c>
      <c r="EY99" s="324">
        <f t="shared" ca="1" si="600"/>
        <v>100</v>
      </c>
      <c r="EZ99" s="324">
        <f t="shared" ca="1" si="600"/>
        <v>100</v>
      </c>
      <c r="FA99" s="324">
        <f t="shared" ca="1" si="600"/>
        <v>100</v>
      </c>
      <c r="FB99" s="324">
        <f t="shared" ca="1" si="600"/>
        <v>100</v>
      </c>
      <c r="FC99" s="324">
        <f t="shared" ref="FC99:FD99" ca="1" si="601">+FC56/FC$56*100</f>
        <v>100</v>
      </c>
      <c r="FD99" s="324">
        <f t="shared" ca="1" si="601"/>
        <v>100</v>
      </c>
      <c r="FE99" s="324" t="e">
        <f t="shared" ref="FE99:FG99" ca="1" si="602">+FE56/FE$56*100</f>
        <v>#DIV/0!</v>
      </c>
      <c r="FF99" s="324" t="e">
        <f t="shared" ca="1" si="602"/>
        <v>#DIV/0!</v>
      </c>
      <c r="FG99" s="324" t="e">
        <f t="shared" ca="1" si="602"/>
        <v>#DIV/0!</v>
      </c>
      <c r="FH99" s="324" t="e">
        <f t="shared" ref="FH99:FP99" ca="1" si="603">+FH56/FH$56*100</f>
        <v>#DIV/0!</v>
      </c>
      <c r="FI99" s="324" t="e">
        <f t="shared" ca="1" si="603"/>
        <v>#DIV/0!</v>
      </c>
      <c r="FJ99" s="324" t="e">
        <f t="shared" ca="1" si="603"/>
        <v>#DIV/0!</v>
      </c>
      <c r="FK99" s="324" t="e">
        <f t="shared" ca="1" si="603"/>
        <v>#DIV/0!</v>
      </c>
      <c r="FL99" s="324" t="e">
        <f t="shared" ca="1" si="603"/>
        <v>#DIV/0!</v>
      </c>
      <c r="FM99" s="324" t="e">
        <f t="shared" ca="1" si="603"/>
        <v>#DIV/0!</v>
      </c>
      <c r="FN99" s="324" t="e">
        <f t="shared" ca="1" si="603"/>
        <v>#DIV/0!</v>
      </c>
      <c r="FO99" s="324" t="e">
        <f t="shared" ca="1" si="603"/>
        <v>#DIV/0!</v>
      </c>
      <c r="FP99" s="324" t="e">
        <f t="shared" ca="1" si="603"/>
        <v>#DIV/0!</v>
      </c>
    </row>
    <row r="100" spans="2:172" x14ac:dyDescent="0.2">
      <c r="B100" s="325" t="s">
        <v>9</v>
      </c>
      <c r="C100" s="330"/>
      <c r="D100" s="330"/>
      <c r="E100" s="327">
        <f t="shared" ref="E100:AJ100" ca="1" si="604">+E57/E$56*100</f>
        <v>68.413500768499119</v>
      </c>
      <c r="F100" s="327">
        <f t="shared" ca="1" si="604"/>
        <v>72.681757605107023</v>
      </c>
      <c r="G100" s="327">
        <f t="shared" ca="1" si="604"/>
        <v>70.010002284527189</v>
      </c>
      <c r="H100" s="327">
        <f t="shared" ca="1" si="604"/>
        <v>70.605998990214005</v>
      </c>
      <c r="I100" s="327">
        <f t="shared" ca="1" si="604"/>
        <v>70.260801185786448</v>
      </c>
      <c r="J100" s="327">
        <f t="shared" ca="1" si="604"/>
        <v>66.689284738131335</v>
      </c>
      <c r="K100" s="327">
        <f t="shared" ca="1" si="604"/>
        <v>66.410430523792002</v>
      </c>
      <c r="L100" s="327">
        <f t="shared" ca="1" si="604"/>
        <v>68.93229778462144</v>
      </c>
      <c r="M100" s="327">
        <f t="shared" ca="1" si="604"/>
        <v>68.757172529785421</v>
      </c>
      <c r="N100" s="327">
        <f t="shared" ca="1" si="604"/>
        <v>66.653630641772125</v>
      </c>
      <c r="O100" s="327">
        <f t="shared" ca="1" si="604"/>
        <v>66.225668656935753</v>
      </c>
      <c r="P100" s="327">
        <f t="shared" ca="1" si="604"/>
        <v>66.717657164274641</v>
      </c>
      <c r="Q100" s="327">
        <f t="shared" ca="1" si="604"/>
        <v>66.253170154010775</v>
      </c>
      <c r="R100" s="327">
        <f t="shared" ca="1" si="604"/>
        <v>71.368645252841844</v>
      </c>
      <c r="S100" s="327">
        <f t="shared" ca="1" si="604"/>
        <v>71.787361037780713</v>
      </c>
      <c r="T100" s="327">
        <f t="shared" ca="1" si="604"/>
        <v>71.706106486372022</v>
      </c>
      <c r="U100" s="327">
        <f t="shared" ca="1" si="604"/>
        <v>69.876387381060539</v>
      </c>
      <c r="V100" s="327">
        <f t="shared" ca="1" si="604"/>
        <v>69.424020305302435</v>
      </c>
      <c r="W100" s="327">
        <f t="shared" ca="1" si="604"/>
        <v>68.2047590116983</v>
      </c>
      <c r="X100" s="327">
        <f t="shared" ca="1" si="604"/>
        <v>68.927030673038999</v>
      </c>
      <c r="Y100" s="327">
        <f t="shared" ca="1" si="604"/>
        <v>67.908956003744066</v>
      </c>
      <c r="Z100" s="327">
        <f t="shared" ca="1" si="604"/>
        <v>68.208315499516075</v>
      </c>
      <c r="AA100" s="327">
        <f t="shared" ca="1" si="604"/>
        <v>66.622027418685008</v>
      </c>
      <c r="AB100" s="327">
        <f t="shared" ca="1" si="604"/>
        <v>67.230253572733616</v>
      </c>
      <c r="AC100" s="327">
        <f t="shared" ca="1" si="604"/>
        <v>66.650974646202172</v>
      </c>
      <c r="AD100" s="327">
        <f t="shared" ca="1" si="604"/>
        <v>70.203497816824338</v>
      </c>
      <c r="AE100" s="327">
        <f t="shared" ca="1" si="604"/>
        <v>69.846771123218005</v>
      </c>
      <c r="AF100" s="327">
        <f t="shared" ca="1" si="604"/>
        <v>73.113226441699865</v>
      </c>
      <c r="AG100" s="327">
        <f t="shared" ca="1" si="604"/>
        <v>70.530884584042042</v>
      </c>
      <c r="AH100" s="327">
        <f t="shared" ca="1" si="604"/>
        <v>68.493876033859038</v>
      </c>
      <c r="AI100" s="327">
        <f t="shared" ca="1" si="604"/>
        <v>70.211147316082432</v>
      </c>
      <c r="AJ100" s="327">
        <f t="shared" ca="1" si="604"/>
        <v>70.710402915837307</v>
      </c>
      <c r="AK100" s="327">
        <f t="shared" ref="AK100:BP100" ca="1" si="605">+AK57/AK$56*100</f>
        <v>71.944711797979465</v>
      </c>
      <c r="AL100" s="327">
        <f t="shared" ca="1" si="605"/>
        <v>66.204134879647498</v>
      </c>
      <c r="AM100" s="327">
        <f t="shared" ca="1" si="605"/>
        <v>67.660695631602479</v>
      </c>
      <c r="AN100" s="327">
        <f t="shared" ca="1" si="605"/>
        <v>68.697787322996348</v>
      </c>
      <c r="AO100" s="327">
        <f t="shared" ca="1" si="605"/>
        <v>68.571983848804436</v>
      </c>
      <c r="AP100" s="327">
        <f t="shared" ca="1" si="605"/>
        <v>71.136492503244313</v>
      </c>
      <c r="AQ100" s="327">
        <f t="shared" ca="1" si="605"/>
        <v>70.827173017048011</v>
      </c>
      <c r="AR100" s="327">
        <f t="shared" ca="1" si="605"/>
        <v>73.716140998635879</v>
      </c>
      <c r="AS100" s="327">
        <f t="shared" ca="1" si="605"/>
        <v>71.398826233254979</v>
      </c>
      <c r="AT100" s="327">
        <f t="shared" ca="1" si="605"/>
        <v>70.674250772162722</v>
      </c>
      <c r="AU100" s="327">
        <f t="shared" ca="1" si="605"/>
        <v>71.36098470635973</v>
      </c>
      <c r="AV100" s="327">
        <f t="shared" ca="1" si="605"/>
        <v>71.566724502856331</v>
      </c>
      <c r="AW100" s="327">
        <f t="shared" ca="1" si="605"/>
        <v>72.419322543026482</v>
      </c>
      <c r="AX100" s="327">
        <f t="shared" ca="1" si="605"/>
        <v>69.002862383378954</v>
      </c>
      <c r="AY100" s="327">
        <f t="shared" ca="1" si="605"/>
        <v>71.792177805727036</v>
      </c>
      <c r="AZ100" s="327">
        <f t="shared" ca="1" si="605"/>
        <v>68.812872107808062</v>
      </c>
      <c r="BA100" s="327">
        <f t="shared" ca="1" si="605"/>
        <v>69.950618518452146</v>
      </c>
      <c r="BB100" s="327">
        <f t="shared" ca="1" si="605"/>
        <v>72.125971064285181</v>
      </c>
      <c r="BC100" s="327">
        <f t="shared" ca="1" si="605"/>
        <v>71.874854443074028</v>
      </c>
      <c r="BD100" s="327">
        <f t="shared" ca="1" si="605"/>
        <v>72.336973408527328</v>
      </c>
      <c r="BE100" s="327">
        <f t="shared" ca="1" si="605"/>
        <v>72.566226097302263</v>
      </c>
      <c r="BF100" s="327">
        <f t="shared" ca="1" si="605"/>
        <v>72.652938537335103</v>
      </c>
      <c r="BG100" s="327">
        <f t="shared" ca="1" si="605"/>
        <v>72.305340808994316</v>
      </c>
      <c r="BH100" s="327">
        <f t="shared" ca="1" si="605"/>
        <v>72.810628898873205</v>
      </c>
      <c r="BI100" s="327">
        <f t="shared" ca="1" si="605"/>
        <v>74.688098867715937</v>
      </c>
      <c r="BJ100" s="327">
        <f t="shared" ca="1" si="605"/>
        <v>69.737249003112765</v>
      </c>
      <c r="BK100" s="327">
        <f t="shared" ca="1" si="605"/>
        <v>70.687136734240667</v>
      </c>
      <c r="BL100" s="327">
        <f t="shared" ca="1" si="605"/>
        <v>71.90508375849511</v>
      </c>
      <c r="BM100" s="327">
        <f t="shared" ca="1" si="605"/>
        <v>71.4780051886423</v>
      </c>
      <c r="BN100" s="327">
        <f t="shared" ca="1" si="605"/>
        <v>73.681810066843383</v>
      </c>
      <c r="BO100" s="327">
        <f t="shared" ca="1" si="605"/>
        <v>72.002087175108315</v>
      </c>
      <c r="BP100" s="327">
        <f t="shared" ca="1" si="605"/>
        <v>74.600350517897596</v>
      </c>
      <c r="BQ100" s="327">
        <f t="shared" ref="BQ100:CJ100" ca="1" si="606">+BQ57/BQ$56*100</f>
        <v>72.796200524064432</v>
      </c>
      <c r="BR100" s="327">
        <f t="shared" ca="1" si="606"/>
        <v>72.806212099701014</v>
      </c>
      <c r="BS100" s="327">
        <f t="shared" ca="1" si="606"/>
        <v>73.117543525323711</v>
      </c>
      <c r="BT100" s="327">
        <f t="shared" ca="1" si="606"/>
        <v>72.0504539147408</v>
      </c>
      <c r="BU100" s="327">
        <f t="shared" ca="1" si="606"/>
        <v>74.368412136758394</v>
      </c>
      <c r="BV100" s="327">
        <f t="shared" ca="1" si="606"/>
        <v>71.656273021468152</v>
      </c>
      <c r="BW100" s="327">
        <f t="shared" ca="1" si="606"/>
        <v>71.990174776484707</v>
      </c>
      <c r="BX100" s="327">
        <f t="shared" ca="1" si="606"/>
        <v>73.996537456018103</v>
      </c>
      <c r="BY100" s="327">
        <f t="shared" ca="1" si="606"/>
        <v>75.063866647092041</v>
      </c>
      <c r="BZ100" s="327">
        <f t="shared" ca="1" si="606"/>
        <v>75.03067149655125</v>
      </c>
      <c r="CA100" s="327">
        <f t="shared" ca="1" si="606"/>
        <v>74.61059480013553</v>
      </c>
      <c r="CB100" s="327">
        <f t="shared" ca="1" si="606"/>
        <v>75.775532691681533</v>
      </c>
      <c r="CC100" s="327">
        <f t="shared" ca="1" si="606"/>
        <v>74.407337024079155</v>
      </c>
      <c r="CD100" s="327">
        <f t="shared" ca="1" si="606"/>
        <v>74.385897783548756</v>
      </c>
      <c r="CE100" s="327">
        <f t="shared" ca="1" si="606"/>
        <v>74.537789390898084</v>
      </c>
      <c r="CF100" s="327">
        <f t="shared" ca="1" si="606"/>
        <v>73.657364128287455</v>
      </c>
      <c r="CG100" s="327">
        <f t="shared" ca="1" si="606"/>
        <v>73.465761514510646</v>
      </c>
      <c r="CH100" s="327">
        <f t="shared" ca="1" si="606"/>
        <v>72.979802363321085</v>
      </c>
      <c r="CI100" s="327">
        <f t="shared" ca="1" si="606"/>
        <v>75.049158466058927</v>
      </c>
      <c r="CJ100" s="327">
        <f t="shared" ca="1" si="606"/>
        <v>74.359313932617781</v>
      </c>
      <c r="CK100" s="327">
        <f t="shared" ref="CK100:DH100" ca="1" si="607">+CK57/CK$56*100</f>
        <v>74.466207850010989</v>
      </c>
      <c r="CL100" s="327">
        <f t="shared" ca="1" si="607"/>
        <v>73.401155470350801</v>
      </c>
      <c r="CM100" s="327">
        <f t="shared" ca="1" si="607"/>
        <v>74.488470618528623</v>
      </c>
      <c r="CN100" s="327">
        <f t="shared" ca="1" si="607"/>
        <v>66.578816330839331</v>
      </c>
      <c r="CO100" s="327">
        <f t="shared" ca="1" si="607"/>
        <v>70.241724145063998</v>
      </c>
      <c r="CP100" s="327">
        <f t="shared" ca="1" si="607"/>
        <v>72.353408294574791</v>
      </c>
      <c r="CQ100" s="327">
        <f t="shared" ca="1" si="607"/>
        <v>72.239967571179804</v>
      </c>
      <c r="CR100" s="327">
        <f t="shared" ca="1" si="607"/>
        <v>74.424966255288354</v>
      </c>
      <c r="CS100" s="327">
        <f t="shared" ca="1" si="607"/>
        <v>71.686202503341363</v>
      </c>
      <c r="CT100" s="327">
        <f t="shared" ca="1" si="607"/>
        <v>71.734407112185266</v>
      </c>
      <c r="CU100" s="327">
        <f t="shared" ca="1" si="607"/>
        <v>75.637387900620041</v>
      </c>
      <c r="CV100" s="327">
        <f t="shared" ca="1" si="607"/>
        <v>74.756911480089471</v>
      </c>
      <c r="CW100" s="327">
        <f t="shared" ca="1" si="607"/>
        <v>75.111059886628155</v>
      </c>
      <c r="CX100" s="327">
        <f t="shared" ca="1" si="607"/>
        <v>74.571181978791273</v>
      </c>
      <c r="CY100" s="327">
        <f t="shared" ca="1" si="607"/>
        <v>73.014339849413375</v>
      </c>
      <c r="CZ100" s="327">
        <f t="shared" ca="1" si="607"/>
        <v>73.82807052389883</v>
      </c>
      <c r="DA100" s="327">
        <f t="shared" ca="1" si="607"/>
        <v>75.43772766331233</v>
      </c>
      <c r="DB100" s="327">
        <f t="shared" ca="1" si="607"/>
        <v>72.805272580891994</v>
      </c>
      <c r="DC100" s="327">
        <f t="shared" ca="1" si="607"/>
        <v>74.883854412486869</v>
      </c>
      <c r="DD100" s="327">
        <f t="shared" ca="1" si="607"/>
        <v>75.800133585556551</v>
      </c>
      <c r="DE100" s="327">
        <f t="shared" ca="1" si="607"/>
        <v>73.285531498448009</v>
      </c>
      <c r="DF100" s="327">
        <f t="shared" ca="1" si="607"/>
        <v>71.964618157610531</v>
      </c>
      <c r="DG100" s="327">
        <f t="shared" ca="1" si="607"/>
        <v>74.095873303403238</v>
      </c>
      <c r="DH100" s="327">
        <f t="shared" ca="1" si="607"/>
        <v>72.778309194323725</v>
      </c>
      <c r="DI100" s="327">
        <f t="shared" ref="DI100:DS100" ca="1" si="608">+DI57/DI$56*100</f>
        <v>72.876345781582089</v>
      </c>
      <c r="DJ100" s="327">
        <f t="shared" ca="1" si="608"/>
        <v>73.395380301781472</v>
      </c>
      <c r="DK100" s="327">
        <f t="shared" ca="1" si="608"/>
        <v>73.67853542127159</v>
      </c>
      <c r="DL100" s="327">
        <f t="shared" ca="1" si="608"/>
        <v>74.359504078553613</v>
      </c>
      <c r="DM100" s="327">
        <f t="shared" ca="1" si="608"/>
        <v>74.239076441496394</v>
      </c>
      <c r="DN100" s="327">
        <f t="shared" ca="1" si="608"/>
        <v>70.081177276933175</v>
      </c>
      <c r="DO100" s="327">
        <f t="shared" ca="1" si="608"/>
        <v>72.814146280231753</v>
      </c>
      <c r="DP100" s="327">
        <f t="shared" ca="1" si="608"/>
        <v>73.404949025395936</v>
      </c>
      <c r="DQ100" s="327">
        <f t="shared" ca="1" si="608"/>
        <v>70.765652422099436</v>
      </c>
      <c r="DR100" s="327">
        <f t="shared" ca="1" si="608"/>
        <v>72.191941726190251</v>
      </c>
      <c r="DS100" s="327">
        <f t="shared" ca="1" si="608"/>
        <v>72.842364830366108</v>
      </c>
      <c r="DT100" s="327">
        <f t="shared" ref="DT100:EE100" ca="1" si="609">+DT57/DT$56*100</f>
        <v>69.351974127012681</v>
      </c>
      <c r="DU100" s="327">
        <f t="shared" ca="1" si="609"/>
        <v>72.247594798677753</v>
      </c>
      <c r="DV100" s="327">
        <f t="shared" ca="1" si="609"/>
        <v>71.207362710692422</v>
      </c>
      <c r="DW100" s="327">
        <f t="shared" ca="1" si="609"/>
        <v>72.722944303899865</v>
      </c>
      <c r="DX100" s="327">
        <f t="shared" ca="1" si="609"/>
        <v>71.876989748013628</v>
      </c>
      <c r="DY100" s="327">
        <f t="shared" ca="1" si="609"/>
        <v>71.702529933476285</v>
      </c>
      <c r="DZ100" s="327">
        <f t="shared" ca="1" si="609"/>
        <v>66.67866916477017</v>
      </c>
      <c r="EA100" s="327">
        <f t="shared" ca="1" si="609"/>
        <v>68.047962371097739</v>
      </c>
      <c r="EB100" s="327">
        <f t="shared" ca="1" si="609"/>
        <v>66.810139582753379</v>
      </c>
      <c r="EC100" s="327">
        <f t="shared" ca="1" si="609"/>
        <v>66.221405773135672</v>
      </c>
      <c r="ED100" s="327">
        <f t="shared" ca="1" si="609"/>
        <v>67.311069893051368</v>
      </c>
      <c r="EE100" s="327">
        <f t="shared" ca="1" si="609"/>
        <v>66.999597508402104</v>
      </c>
      <c r="EF100" s="327">
        <f t="shared" ref="EF100:EQ100" ca="1" si="610">+EF57/EF$56*100</f>
        <v>64.605980906848075</v>
      </c>
      <c r="EG100" s="327">
        <f t="shared" ca="1" si="610"/>
        <v>68.051860908635803</v>
      </c>
      <c r="EH100" s="327">
        <f t="shared" ca="1" si="610"/>
        <v>66.166581075251216</v>
      </c>
      <c r="EI100" s="327">
        <f t="shared" ca="1" si="610"/>
        <v>68.744640716035747</v>
      </c>
      <c r="EJ100" s="327">
        <f t="shared" ca="1" si="610"/>
        <v>69.815945284930123</v>
      </c>
      <c r="EK100" s="327">
        <f t="shared" ca="1" si="610"/>
        <v>72.741933130579739</v>
      </c>
      <c r="EL100" s="327">
        <f t="shared" ca="1" si="610"/>
        <v>66.316713591813354</v>
      </c>
      <c r="EM100" s="327">
        <f t="shared" ca="1" si="610"/>
        <v>70.043871431074365</v>
      </c>
      <c r="EN100" s="327">
        <f t="shared" ca="1" si="610"/>
        <v>67.986584192569097</v>
      </c>
      <c r="EO100" s="327">
        <f t="shared" ca="1" si="610"/>
        <v>70.755428750175341</v>
      </c>
      <c r="EP100" s="327">
        <f t="shared" ca="1" si="610"/>
        <v>71.41171854526263</v>
      </c>
      <c r="EQ100" s="327">
        <f t="shared" ca="1" si="610"/>
        <v>72.533341007892076</v>
      </c>
      <c r="ER100" s="327">
        <f t="shared" ref="ER100:FB100" ca="1" si="611">+ER57/ER$56*100</f>
        <v>68.928389864157538</v>
      </c>
      <c r="ES100" s="327">
        <f t="shared" ca="1" si="611"/>
        <v>71.612781573443669</v>
      </c>
      <c r="ET100" s="327">
        <f t="shared" ca="1" si="611"/>
        <v>72.674762464043951</v>
      </c>
      <c r="EU100" s="327">
        <f t="shared" ca="1" si="611"/>
        <v>74.632170377272871</v>
      </c>
      <c r="EV100" s="327">
        <f t="shared" ca="1" si="611"/>
        <v>71.628694649717588</v>
      </c>
      <c r="EW100" s="327">
        <f t="shared" ca="1" si="611"/>
        <v>76.771915627934959</v>
      </c>
      <c r="EX100" s="327">
        <f t="shared" ca="1" si="611"/>
        <v>71.078106086185585</v>
      </c>
      <c r="EY100" s="327">
        <f t="shared" ca="1" si="611"/>
        <v>73.690885873471373</v>
      </c>
      <c r="EZ100" s="327">
        <f t="shared" ca="1" si="611"/>
        <v>72.82415171109615</v>
      </c>
      <c r="FA100" s="327">
        <f t="shared" ca="1" si="611"/>
        <v>72.373981092037468</v>
      </c>
      <c r="FB100" s="327">
        <f t="shared" ca="1" si="611"/>
        <v>74.679289392240804</v>
      </c>
      <c r="FC100" s="327">
        <f t="shared" ref="FC100:FD100" ca="1" si="612">+FC57/FC$56*100</f>
        <v>75.188596482378784</v>
      </c>
      <c r="FD100" s="327">
        <f t="shared" ca="1" si="612"/>
        <v>70.828841540268144</v>
      </c>
      <c r="FE100" s="327" t="e">
        <f t="shared" ref="FE100:FG100" ca="1" si="613">+FE57/FE$56*100</f>
        <v>#DIV/0!</v>
      </c>
      <c r="FF100" s="327" t="e">
        <f t="shared" ca="1" si="613"/>
        <v>#DIV/0!</v>
      </c>
      <c r="FG100" s="327" t="e">
        <f t="shared" ca="1" si="613"/>
        <v>#DIV/0!</v>
      </c>
      <c r="FH100" s="327" t="e">
        <f t="shared" ref="FH100:FP100" ca="1" si="614">+FH57/FH$56*100</f>
        <v>#DIV/0!</v>
      </c>
      <c r="FI100" s="327" t="e">
        <f t="shared" ca="1" si="614"/>
        <v>#DIV/0!</v>
      </c>
      <c r="FJ100" s="327" t="e">
        <f t="shared" ca="1" si="614"/>
        <v>#DIV/0!</v>
      </c>
      <c r="FK100" s="327" t="e">
        <f t="shared" ca="1" si="614"/>
        <v>#DIV/0!</v>
      </c>
      <c r="FL100" s="327" t="e">
        <f t="shared" ca="1" si="614"/>
        <v>#DIV/0!</v>
      </c>
      <c r="FM100" s="327" t="e">
        <f t="shared" ca="1" si="614"/>
        <v>#DIV/0!</v>
      </c>
      <c r="FN100" s="327" t="e">
        <f t="shared" ca="1" si="614"/>
        <v>#DIV/0!</v>
      </c>
      <c r="FO100" s="327" t="e">
        <f t="shared" ca="1" si="614"/>
        <v>#DIV/0!</v>
      </c>
      <c r="FP100" s="327" t="e">
        <f t="shared" ca="1" si="614"/>
        <v>#DIV/0!</v>
      </c>
    </row>
    <row r="101" spans="2:172" x14ac:dyDescent="0.2">
      <c r="B101" s="325" t="s">
        <v>10</v>
      </c>
      <c r="C101" s="330"/>
      <c r="D101" s="330"/>
      <c r="E101" s="327">
        <f t="shared" ref="E101:AJ101" ca="1" si="615">+E58/E$56*100</f>
        <v>21.406253176944055</v>
      </c>
      <c r="F101" s="327">
        <f t="shared" ca="1" si="615"/>
        <v>18.43019241927658</v>
      </c>
      <c r="G101" s="327">
        <f t="shared" ca="1" si="615"/>
        <v>19.877909122787141</v>
      </c>
      <c r="H101" s="327">
        <f t="shared" ca="1" si="615"/>
        <v>19.831879759944009</v>
      </c>
      <c r="I101" s="327">
        <f t="shared" ca="1" si="615"/>
        <v>20.162617759741387</v>
      </c>
      <c r="J101" s="327">
        <f t="shared" ca="1" si="615"/>
        <v>23.201591257180677</v>
      </c>
      <c r="K101" s="327">
        <f t="shared" ca="1" si="615"/>
        <v>23.957173703218711</v>
      </c>
      <c r="L101" s="327">
        <f t="shared" ca="1" si="615"/>
        <v>21.322278637872042</v>
      </c>
      <c r="M101" s="327">
        <f t="shared" ca="1" si="615"/>
        <v>21.640274889042431</v>
      </c>
      <c r="N101" s="327">
        <f t="shared" ca="1" si="615"/>
        <v>23.809018526040781</v>
      </c>
      <c r="O101" s="327">
        <f t="shared" ca="1" si="615"/>
        <v>24.454561807621378</v>
      </c>
      <c r="P101" s="327">
        <f t="shared" ca="1" si="615"/>
        <v>23.956578763002074</v>
      </c>
      <c r="Q101" s="327">
        <f t="shared" ca="1" si="615"/>
        <v>22.141769600646313</v>
      </c>
      <c r="R101" s="327">
        <f t="shared" ca="1" si="615"/>
        <v>18.414123400838157</v>
      </c>
      <c r="S101" s="327">
        <f t="shared" ca="1" si="615"/>
        <v>18.195542537636459</v>
      </c>
      <c r="T101" s="327">
        <f t="shared" ca="1" si="615"/>
        <v>18.734267493070604</v>
      </c>
      <c r="U101" s="327">
        <f t="shared" ca="1" si="615"/>
        <v>19.465224692669793</v>
      </c>
      <c r="V101" s="327">
        <f t="shared" ca="1" si="615"/>
        <v>20.280135664596958</v>
      </c>
      <c r="W101" s="327">
        <f t="shared" ca="1" si="615"/>
        <v>21.366248379734646</v>
      </c>
      <c r="X101" s="327">
        <f t="shared" ca="1" si="615"/>
        <v>21.057246824122274</v>
      </c>
      <c r="Y101" s="327">
        <f t="shared" ca="1" si="615"/>
        <v>21.604294339368774</v>
      </c>
      <c r="Z101" s="327">
        <f t="shared" ca="1" si="615"/>
        <v>22.172126542867172</v>
      </c>
      <c r="AA101" s="327">
        <f t="shared" ca="1" si="615"/>
        <v>23.914705842410726</v>
      </c>
      <c r="AB101" s="327">
        <f t="shared" ca="1" si="615"/>
        <v>22.83079584550487</v>
      </c>
      <c r="AC101" s="327">
        <f t="shared" ca="1" si="615"/>
        <v>22.104739033719675</v>
      </c>
      <c r="AD101" s="327">
        <f t="shared" ca="1" si="615"/>
        <v>19.278543630741503</v>
      </c>
      <c r="AE101" s="327">
        <f t="shared" ca="1" si="615"/>
        <v>18.630141436145763</v>
      </c>
      <c r="AF101" s="327">
        <f t="shared" ca="1" si="615"/>
        <v>17.118295242349856</v>
      </c>
      <c r="AG101" s="327">
        <f t="shared" ca="1" si="615"/>
        <v>18.601452396147586</v>
      </c>
      <c r="AH101" s="327">
        <f t="shared" ca="1" si="615"/>
        <v>21.1759635034769</v>
      </c>
      <c r="AI101" s="327">
        <f t="shared" ca="1" si="615"/>
        <v>20.009594340233992</v>
      </c>
      <c r="AJ101" s="327">
        <f t="shared" ca="1" si="615"/>
        <v>20.017449904621678</v>
      </c>
      <c r="AK101" s="327">
        <f t="shared" ref="AK101:BP101" ca="1" si="616">+AK58/AK$56*100</f>
        <v>19.088676858485858</v>
      </c>
      <c r="AL101" s="327">
        <f t="shared" ca="1" si="616"/>
        <v>22.792848882491469</v>
      </c>
      <c r="AM101" s="327">
        <f t="shared" ca="1" si="616"/>
        <v>22.252515975320328</v>
      </c>
      <c r="AN101" s="327">
        <f t="shared" ca="1" si="616"/>
        <v>21.822184483450297</v>
      </c>
      <c r="AO101" s="327">
        <f t="shared" ca="1" si="616"/>
        <v>19.87526374166351</v>
      </c>
      <c r="AP101" s="327">
        <f t="shared" ca="1" si="616"/>
        <v>17.884469481190621</v>
      </c>
      <c r="AQ101" s="327">
        <f t="shared" ca="1" si="616"/>
        <v>18.2744208616399</v>
      </c>
      <c r="AR101" s="327">
        <f t="shared" ca="1" si="616"/>
        <v>16.06945060138526</v>
      </c>
      <c r="AS101" s="327">
        <f t="shared" ca="1" si="616"/>
        <v>17.706828751004306</v>
      </c>
      <c r="AT101" s="327">
        <f t="shared" ca="1" si="616"/>
        <v>18.37187665441337</v>
      </c>
      <c r="AU101" s="327">
        <f t="shared" ca="1" si="616"/>
        <v>17.486646946238171</v>
      </c>
      <c r="AV101" s="327">
        <f t="shared" ca="1" si="616"/>
        <v>17.240044915011975</v>
      </c>
      <c r="AW101" s="327">
        <f t="shared" ca="1" si="616"/>
        <v>17.094819638970531</v>
      </c>
      <c r="AX101" s="327">
        <f t="shared" ca="1" si="616"/>
        <v>19.112725396941197</v>
      </c>
      <c r="AY101" s="327">
        <f t="shared" ca="1" si="616"/>
        <v>17.489019629815395</v>
      </c>
      <c r="AZ101" s="327">
        <f t="shared" ca="1" si="616"/>
        <v>19.407644149756841</v>
      </c>
      <c r="BA101" s="327">
        <f t="shared" ca="1" si="616"/>
        <v>17.965967150548394</v>
      </c>
      <c r="BB101" s="327">
        <f t="shared" ca="1" si="616"/>
        <v>15.867198726173088</v>
      </c>
      <c r="BC101" s="327">
        <f t="shared" ca="1" si="616"/>
        <v>15.760407124739409</v>
      </c>
      <c r="BD101" s="327">
        <f t="shared" ca="1" si="616"/>
        <v>15.244896688750883</v>
      </c>
      <c r="BE101" s="327">
        <f t="shared" ca="1" si="616"/>
        <v>15.390732563664105</v>
      </c>
      <c r="BF101" s="327">
        <f t="shared" ca="1" si="616"/>
        <v>14.88964040723385</v>
      </c>
      <c r="BG101" s="327">
        <f t="shared" ca="1" si="616"/>
        <v>16.06673698460315</v>
      </c>
      <c r="BH101" s="327">
        <f t="shared" ca="1" si="616"/>
        <v>15.482835109318295</v>
      </c>
      <c r="BI101" s="327">
        <f t="shared" ca="1" si="616"/>
        <v>14.191371946814632</v>
      </c>
      <c r="BJ101" s="327">
        <f t="shared" ca="1" si="616"/>
        <v>18.100232379587673</v>
      </c>
      <c r="BK101" s="327">
        <f t="shared" ca="1" si="616"/>
        <v>17.644673869616632</v>
      </c>
      <c r="BL101" s="327">
        <f t="shared" ca="1" si="616"/>
        <v>17.263121469217602</v>
      </c>
      <c r="BM101" s="327">
        <f t="shared" ca="1" si="616"/>
        <v>15.470118700351298</v>
      </c>
      <c r="BN101" s="327">
        <f t="shared" ca="1" si="616"/>
        <v>13.922389727864958</v>
      </c>
      <c r="BO101" s="327">
        <f t="shared" ca="1" si="616"/>
        <v>15.084241873288477</v>
      </c>
      <c r="BP101" s="327">
        <f t="shared" ca="1" si="616"/>
        <v>13.670300673652513</v>
      </c>
      <c r="BQ101" s="327">
        <f t="shared" ref="BQ101:CJ101" ca="1" si="617">+BQ58/BQ$56*100</f>
        <v>14.514799755749671</v>
      </c>
      <c r="BR101" s="327">
        <f t="shared" ca="1" si="617"/>
        <v>14.559333394033308</v>
      </c>
      <c r="BS101" s="327">
        <f t="shared" ca="1" si="617"/>
        <v>14.343379423597694</v>
      </c>
      <c r="BT101" s="327">
        <f t="shared" ca="1" si="617"/>
        <v>14.692599604388857</v>
      </c>
      <c r="BU101" s="327">
        <f t="shared" ca="1" si="617"/>
        <v>13.627158537298495</v>
      </c>
      <c r="BV101" s="327">
        <f t="shared" ca="1" si="617"/>
        <v>15.621809604546049</v>
      </c>
      <c r="BW101" s="327">
        <f t="shared" ca="1" si="617"/>
        <v>15.959405275392481</v>
      </c>
      <c r="BX101" s="327">
        <f t="shared" ca="1" si="617"/>
        <v>14.528360113645377</v>
      </c>
      <c r="BY101" s="327">
        <f t="shared" ca="1" si="617"/>
        <v>13.196012641901786</v>
      </c>
      <c r="BZ101" s="327">
        <f t="shared" ca="1" si="617"/>
        <v>13.186966739180262</v>
      </c>
      <c r="CA101" s="327">
        <f t="shared" ca="1" si="617"/>
        <v>13.455305660512378</v>
      </c>
      <c r="CB101" s="327">
        <f t="shared" ca="1" si="617"/>
        <v>12.314711759518321</v>
      </c>
      <c r="CC101" s="327">
        <f t="shared" ca="1" si="617"/>
        <v>13.571391230151807</v>
      </c>
      <c r="CD101" s="327">
        <f t="shared" ca="1" si="617"/>
        <v>13.389560363086709</v>
      </c>
      <c r="CE101" s="327">
        <f t="shared" ca="1" si="617"/>
        <v>13.312849208848169</v>
      </c>
      <c r="CF101" s="327">
        <f t="shared" ca="1" si="617"/>
        <v>14.129383162485059</v>
      </c>
      <c r="CG101" s="327">
        <f t="shared" ca="1" si="617"/>
        <v>13.969918386323837</v>
      </c>
      <c r="CH101" s="327">
        <f t="shared" ca="1" si="617"/>
        <v>14.284263451539431</v>
      </c>
      <c r="CI101" s="327">
        <f t="shared" ca="1" si="617"/>
        <v>13.754896722360114</v>
      </c>
      <c r="CJ101" s="327">
        <f t="shared" ca="1" si="617"/>
        <v>13.736718123099189</v>
      </c>
      <c r="CK101" s="327">
        <f t="shared" ref="CK101:DH101" ca="1" si="618">+CK58/CK$56*100</f>
        <v>12.882589865167093</v>
      </c>
      <c r="CL101" s="327">
        <f t="shared" ca="1" si="618"/>
        <v>13.39991765805352</v>
      </c>
      <c r="CM101" s="327">
        <f t="shared" ca="1" si="618"/>
        <v>13.144370333511542</v>
      </c>
      <c r="CN101" s="327">
        <f t="shared" ca="1" si="618"/>
        <v>19.551789352607464</v>
      </c>
      <c r="CO101" s="327">
        <f t="shared" ca="1" si="618"/>
        <v>17.370715659322109</v>
      </c>
      <c r="CP101" s="327">
        <f t="shared" ca="1" si="618"/>
        <v>14.385179502838399</v>
      </c>
      <c r="CQ101" s="327">
        <f t="shared" ca="1" si="618"/>
        <v>14.161591536822248</v>
      </c>
      <c r="CR101" s="327">
        <f t="shared" ca="1" si="618"/>
        <v>13.263543010545554</v>
      </c>
      <c r="CS101" s="327">
        <f t="shared" ca="1" si="618"/>
        <v>14.466706186751527</v>
      </c>
      <c r="CT101" s="327">
        <f t="shared" ca="1" si="618"/>
        <v>14.510504425323012</v>
      </c>
      <c r="CU101" s="327">
        <f t="shared" ca="1" si="618"/>
        <v>13.077055461360526</v>
      </c>
      <c r="CV101" s="327">
        <f t="shared" ca="1" si="618"/>
        <v>12.462457881599045</v>
      </c>
      <c r="CW101" s="327">
        <f t="shared" ca="1" si="618"/>
        <v>12.119728346518713</v>
      </c>
      <c r="CX101" s="327">
        <f t="shared" ca="1" si="618"/>
        <v>12.267155883167128</v>
      </c>
      <c r="CY101" s="327">
        <f t="shared" ca="1" si="618"/>
        <v>13.532806775698164</v>
      </c>
      <c r="CZ101" s="327">
        <f t="shared" ca="1" si="618"/>
        <v>12.322991904253948</v>
      </c>
      <c r="DA101" s="327">
        <f t="shared" ca="1" si="618"/>
        <v>12.38352152480987</v>
      </c>
      <c r="DB101" s="327">
        <f t="shared" ca="1" si="618"/>
        <v>12.77108293415014</v>
      </c>
      <c r="DC101" s="327">
        <f t="shared" ca="1" si="618"/>
        <v>13.326251778733432</v>
      </c>
      <c r="DD101" s="327">
        <f t="shared" ca="1" si="618"/>
        <v>13.100147886128925</v>
      </c>
      <c r="DE101" s="327">
        <f t="shared" ca="1" si="618"/>
        <v>14.760155109609613</v>
      </c>
      <c r="DF101" s="327">
        <f t="shared" ca="1" si="618"/>
        <v>15.42523312655692</v>
      </c>
      <c r="DG101" s="327">
        <f t="shared" ca="1" si="618"/>
        <v>15.554999994233414</v>
      </c>
      <c r="DH101" s="327">
        <f t="shared" ca="1" si="618"/>
        <v>14.495243985947029</v>
      </c>
      <c r="DI101" s="327">
        <f t="shared" ref="DI101:DS101" ca="1" si="619">+DI58/DI$56*100</f>
        <v>14.580485103406748</v>
      </c>
      <c r="DJ101" s="327">
        <f t="shared" ca="1" si="619"/>
        <v>13.917495455696049</v>
      </c>
      <c r="DK101" s="327">
        <f t="shared" ca="1" si="619"/>
        <v>13.828167750486392</v>
      </c>
      <c r="DL101" s="327">
        <f t="shared" ca="1" si="619"/>
        <v>12.256454105955967</v>
      </c>
      <c r="DM101" s="327">
        <f t="shared" ca="1" si="619"/>
        <v>12.302055106581856</v>
      </c>
      <c r="DN101" s="327">
        <f t="shared" ca="1" si="619"/>
        <v>13.319193955262071</v>
      </c>
      <c r="DO101" s="327">
        <f t="shared" ca="1" si="619"/>
        <v>14.038692075137938</v>
      </c>
      <c r="DP101" s="327">
        <f t="shared" ca="1" si="619"/>
        <v>14.495650409538555</v>
      </c>
      <c r="DQ101" s="327">
        <f t="shared" ca="1" si="619"/>
        <v>15.875195069172458</v>
      </c>
      <c r="DR101" s="327">
        <f t="shared" ca="1" si="619"/>
        <v>14.530173187545186</v>
      </c>
      <c r="DS101" s="327">
        <f t="shared" ca="1" si="619"/>
        <v>16.18935259168596</v>
      </c>
      <c r="DT101" s="327">
        <f t="shared" ref="DT101:EE101" ca="1" si="620">+DT58/DT$56*100</f>
        <v>16.071105739777465</v>
      </c>
      <c r="DU101" s="327">
        <f t="shared" ca="1" si="620"/>
        <v>14.770289978510551</v>
      </c>
      <c r="DV101" s="327">
        <f t="shared" ca="1" si="620"/>
        <v>15.693827938476757</v>
      </c>
      <c r="DW101" s="327">
        <f t="shared" ca="1" si="620"/>
        <v>14.350349089698472</v>
      </c>
      <c r="DX101" s="327">
        <f t="shared" ca="1" si="620"/>
        <v>15.033619862005621</v>
      </c>
      <c r="DY101" s="327">
        <f t="shared" ca="1" si="620"/>
        <v>15.990540442552343</v>
      </c>
      <c r="DZ101" s="327">
        <f t="shared" ca="1" si="620"/>
        <v>18.435722444785569</v>
      </c>
      <c r="EA101" s="327">
        <f t="shared" ca="1" si="620"/>
        <v>19.45738305626498</v>
      </c>
      <c r="EB101" s="327">
        <f t="shared" ca="1" si="620"/>
        <v>20.556089174847941</v>
      </c>
      <c r="EC101" s="327">
        <f t="shared" ca="1" si="620"/>
        <v>21.590832607084849</v>
      </c>
      <c r="ED101" s="327">
        <f t="shared" ca="1" si="620"/>
        <v>20.484983963371089</v>
      </c>
      <c r="EE101" s="327">
        <f t="shared" ca="1" si="620"/>
        <v>21.768817120200794</v>
      </c>
      <c r="EF101" s="327">
        <f t="shared" ref="EF101:EQ101" ca="1" si="621">+EF58/EF$56*100</f>
        <v>21.413933246535422</v>
      </c>
      <c r="EG101" s="327">
        <f t="shared" ca="1" si="621"/>
        <v>19.2059395189718</v>
      </c>
      <c r="EH101" s="327">
        <f t="shared" ca="1" si="621"/>
        <v>21.237454441016173</v>
      </c>
      <c r="EI101" s="327">
        <f t="shared" ca="1" si="621"/>
        <v>19.431602891769373</v>
      </c>
      <c r="EJ101" s="327">
        <f t="shared" ca="1" si="621"/>
        <v>16.930649788259799</v>
      </c>
      <c r="EK101" s="327">
        <f t="shared" ca="1" si="621"/>
        <v>15.743237131272636</v>
      </c>
      <c r="EL101" s="327">
        <f t="shared" ca="1" si="621"/>
        <v>19.595571369607075</v>
      </c>
      <c r="EM101" s="327">
        <f t="shared" ca="1" si="621"/>
        <v>17.97684481819007</v>
      </c>
      <c r="EN101" s="327">
        <f t="shared" ca="1" si="621"/>
        <v>19.568730307906176</v>
      </c>
      <c r="EO101" s="327">
        <f t="shared" ca="1" si="621"/>
        <v>17.928707082332799</v>
      </c>
      <c r="EP101" s="327">
        <f t="shared" ca="1" si="621"/>
        <v>16.817635229785623</v>
      </c>
      <c r="EQ101" s="327">
        <f t="shared" ca="1" si="621"/>
        <v>16.307667014629263</v>
      </c>
      <c r="ER101" s="327">
        <f t="shared" ref="ER101:FB101" ca="1" si="622">+ER58/ER$56*100</f>
        <v>16.877141854811025</v>
      </c>
      <c r="ES101" s="327">
        <f t="shared" ca="1" si="622"/>
        <v>14.55764224605095</v>
      </c>
      <c r="ET101" s="327">
        <f t="shared" ca="1" si="622"/>
        <v>14.84232201098758</v>
      </c>
      <c r="EU101" s="327">
        <f t="shared" ca="1" si="622"/>
        <v>13.49931271785735</v>
      </c>
      <c r="EV101" s="327">
        <f t="shared" ca="1" si="622"/>
        <v>14.208055256823886</v>
      </c>
      <c r="EW101" s="327">
        <f t="shared" ca="1" si="622"/>
        <v>11.710493424458496</v>
      </c>
      <c r="EX101" s="327">
        <f t="shared" ca="1" si="622"/>
        <v>14.635211745060086</v>
      </c>
      <c r="EY101" s="327">
        <f t="shared" ca="1" si="622"/>
        <v>14.209402313706281</v>
      </c>
      <c r="EZ101" s="327">
        <f t="shared" ca="1" si="622"/>
        <v>14.382255207995536</v>
      </c>
      <c r="FA101" s="327">
        <f t="shared" ca="1" si="622"/>
        <v>14.256808488645948</v>
      </c>
      <c r="FB101" s="327">
        <f t="shared" ca="1" si="622"/>
        <v>13.168343718892928</v>
      </c>
      <c r="FC101" s="327">
        <f t="shared" ref="FC101:FD101" ca="1" si="623">+FC58/FC$56*100</f>
        <v>14.410613751366149</v>
      </c>
      <c r="FD101" s="327">
        <f t="shared" ca="1" si="623"/>
        <v>16.185174278482279</v>
      </c>
      <c r="FE101" s="327" t="e">
        <f t="shared" ref="FE101:FG101" ca="1" si="624">+FE58/FE$56*100</f>
        <v>#DIV/0!</v>
      </c>
      <c r="FF101" s="327" t="e">
        <f t="shared" ca="1" si="624"/>
        <v>#DIV/0!</v>
      </c>
      <c r="FG101" s="327" t="e">
        <f t="shared" ca="1" si="624"/>
        <v>#DIV/0!</v>
      </c>
      <c r="FH101" s="327" t="e">
        <f t="shared" ref="FH101:FP101" ca="1" si="625">+FH58/FH$56*100</f>
        <v>#DIV/0!</v>
      </c>
      <c r="FI101" s="327" t="e">
        <f t="shared" ca="1" si="625"/>
        <v>#DIV/0!</v>
      </c>
      <c r="FJ101" s="327" t="e">
        <f t="shared" ca="1" si="625"/>
        <v>#DIV/0!</v>
      </c>
      <c r="FK101" s="327" t="e">
        <f t="shared" ca="1" si="625"/>
        <v>#DIV/0!</v>
      </c>
      <c r="FL101" s="327" t="e">
        <f t="shared" ca="1" si="625"/>
        <v>#DIV/0!</v>
      </c>
      <c r="FM101" s="327" t="e">
        <f t="shared" ca="1" si="625"/>
        <v>#DIV/0!</v>
      </c>
      <c r="FN101" s="327" t="e">
        <f t="shared" ca="1" si="625"/>
        <v>#DIV/0!</v>
      </c>
      <c r="FO101" s="327" t="e">
        <f t="shared" ca="1" si="625"/>
        <v>#DIV/0!</v>
      </c>
      <c r="FP101" s="327" t="e">
        <f t="shared" ca="1" si="625"/>
        <v>#DIV/0!</v>
      </c>
    </row>
    <row r="102" spans="2:172" x14ac:dyDescent="0.2">
      <c r="B102" s="325" t="s">
        <v>11</v>
      </c>
      <c r="C102" s="330"/>
      <c r="D102" s="330"/>
      <c r="E102" s="327">
        <f t="shared" ref="E102:AJ102" ca="1" si="626">+E59/E$56*100</f>
        <v>10.180246054519344</v>
      </c>
      <c r="F102" s="327">
        <f t="shared" ca="1" si="626"/>
        <v>8.8880499756901354</v>
      </c>
      <c r="G102" s="327">
        <f t="shared" ca="1" si="626"/>
        <v>10.112088592718074</v>
      </c>
      <c r="H102" s="327">
        <f t="shared" ca="1" si="626"/>
        <v>9.5621212498848482</v>
      </c>
      <c r="I102" s="327">
        <f t="shared" ca="1" si="626"/>
        <v>9.5765810543989023</v>
      </c>
      <c r="J102" s="327">
        <f t="shared" ca="1" si="626"/>
        <v>10.109124004735678</v>
      </c>
      <c r="K102" s="327">
        <f t="shared" ca="1" si="626"/>
        <v>9.6323957729981071</v>
      </c>
      <c r="L102" s="327">
        <f t="shared" ca="1" si="626"/>
        <v>9.7454235775468057</v>
      </c>
      <c r="M102" s="327">
        <f t="shared" ca="1" si="626"/>
        <v>9.6025525811924144</v>
      </c>
      <c r="N102" s="327">
        <f t="shared" ca="1" si="626"/>
        <v>9.5373508321256093</v>
      </c>
      <c r="O102" s="327">
        <f t="shared" ca="1" si="626"/>
        <v>9.3197695354580325</v>
      </c>
      <c r="P102" s="327">
        <f t="shared" ca="1" si="626"/>
        <v>9.3257640727281004</v>
      </c>
      <c r="Q102" s="327">
        <f t="shared" ca="1" si="626"/>
        <v>11.605060245352107</v>
      </c>
      <c r="R102" s="327">
        <f t="shared" ca="1" si="626"/>
        <v>10.217231346327216</v>
      </c>
      <c r="S102" s="327">
        <f t="shared" ca="1" si="626"/>
        <v>10.017096424615282</v>
      </c>
      <c r="T102" s="327">
        <f t="shared" ca="1" si="626"/>
        <v>9.5596260205805326</v>
      </c>
      <c r="U102" s="327">
        <f t="shared" ca="1" si="626"/>
        <v>10.658387926275827</v>
      </c>
      <c r="V102" s="327">
        <f t="shared" ca="1" si="626"/>
        <v>10.295844030092368</v>
      </c>
      <c r="W102" s="327">
        <f t="shared" ca="1" si="626"/>
        <v>10.428992608625046</v>
      </c>
      <c r="X102" s="327">
        <f t="shared" ca="1" si="626"/>
        <v>10.015722502898891</v>
      </c>
      <c r="Y102" s="327">
        <f t="shared" ca="1" si="626"/>
        <v>10.486749656944237</v>
      </c>
      <c r="Z102" s="327">
        <f t="shared" ca="1" si="626"/>
        <v>9.6195579576007031</v>
      </c>
      <c r="AA102" s="327">
        <f t="shared" ca="1" si="626"/>
        <v>9.4632667388398257</v>
      </c>
      <c r="AB102" s="327">
        <f t="shared" ca="1" si="626"/>
        <v>9.9389505817903974</v>
      </c>
      <c r="AC102" s="327">
        <f t="shared" ca="1" si="626"/>
        <v>11.244286320098624</v>
      </c>
      <c r="AD102" s="327">
        <f t="shared" ca="1" si="626"/>
        <v>10.517958552408244</v>
      </c>
      <c r="AE102" s="327">
        <f t="shared" ca="1" si="626"/>
        <v>11.523087440589791</v>
      </c>
      <c r="AF102" s="327">
        <f t="shared" ca="1" si="626"/>
        <v>9.7684783160073003</v>
      </c>
      <c r="AG102" s="327">
        <f t="shared" ca="1" si="626"/>
        <v>10.867663019818444</v>
      </c>
      <c r="AH102" s="327">
        <f t="shared" ca="1" si="626"/>
        <v>10.330160462701592</v>
      </c>
      <c r="AI102" s="327">
        <f t="shared" ca="1" si="626"/>
        <v>9.7792583437002136</v>
      </c>
      <c r="AJ102" s="327">
        <f t="shared" ca="1" si="626"/>
        <v>9.272147179588023</v>
      </c>
      <c r="AK102" s="327">
        <f t="shared" ref="AK102:BP102" ca="1" si="627">+AK59/AK$56*100</f>
        <v>8.966611343542457</v>
      </c>
      <c r="AL102" s="327">
        <f t="shared" ca="1" si="627"/>
        <v>11.003016237920814</v>
      </c>
      <c r="AM102" s="327">
        <f t="shared" ca="1" si="627"/>
        <v>10.086788393041294</v>
      </c>
      <c r="AN102" s="327">
        <f t="shared" ca="1" si="627"/>
        <v>9.4800281935695345</v>
      </c>
      <c r="AO102" s="327">
        <f t="shared" ca="1" si="627"/>
        <v>11.552752409509228</v>
      </c>
      <c r="AP102" s="327">
        <f t="shared" ca="1" si="627"/>
        <v>10.979038015559423</v>
      </c>
      <c r="AQ102" s="327">
        <f t="shared" ca="1" si="627"/>
        <v>10.898406121282985</v>
      </c>
      <c r="AR102" s="327">
        <f t="shared" ca="1" si="627"/>
        <v>10.214408399968674</v>
      </c>
      <c r="AS102" s="327">
        <f t="shared" ca="1" si="627"/>
        <v>10.894345015777777</v>
      </c>
      <c r="AT102" s="327">
        <f t="shared" ca="1" si="627"/>
        <v>10.953872573421759</v>
      </c>
      <c r="AU102" s="327">
        <f t="shared" ca="1" si="627"/>
        <v>11.152368347414523</v>
      </c>
      <c r="AV102" s="327">
        <f t="shared" ca="1" si="627"/>
        <v>11.193230582124947</v>
      </c>
      <c r="AW102" s="327">
        <f t="shared" ca="1" si="627"/>
        <v>10.485857818045147</v>
      </c>
      <c r="AX102" s="327">
        <f t="shared" ca="1" si="627"/>
        <v>11.88441221971337</v>
      </c>
      <c r="AY102" s="327">
        <f t="shared" ca="1" si="627"/>
        <v>10.718802564502388</v>
      </c>
      <c r="AZ102" s="327">
        <f t="shared" ca="1" si="627"/>
        <v>11.779483742448468</v>
      </c>
      <c r="BA102" s="327">
        <f t="shared" ca="1" si="627"/>
        <v>12.083414330962714</v>
      </c>
      <c r="BB102" s="327">
        <f t="shared" ca="1" si="627"/>
        <v>12.006830209606692</v>
      </c>
      <c r="BC102" s="327">
        <f t="shared" ca="1" si="627"/>
        <v>12.364738432186737</v>
      </c>
      <c r="BD102" s="327">
        <f t="shared" ca="1" si="627"/>
        <v>12.41812990270553</v>
      </c>
      <c r="BE102" s="327">
        <f t="shared" ca="1" si="627"/>
        <v>12.043041339026983</v>
      </c>
      <c r="BF102" s="327">
        <f t="shared" ca="1" si="627"/>
        <v>12.457421055427782</v>
      </c>
      <c r="BG102" s="327">
        <f t="shared" ca="1" si="627"/>
        <v>11.627922206422223</v>
      </c>
      <c r="BH102" s="327">
        <f t="shared" ca="1" si="627"/>
        <v>11.706535991796397</v>
      </c>
      <c r="BI102" s="327">
        <f t="shared" ca="1" si="627"/>
        <v>11.120529185449564</v>
      </c>
      <c r="BJ102" s="327">
        <f t="shared" ca="1" si="627"/>
        <v>12.162518617319593</v>
      </c>
      <c r="BK102" s="327">
        <f t="shared" ca="1" si="627"/>
        <v>11.668189396150442</v>
      </c>
      <c r="BL102" s="327">
        <f t="shared" ca="1" si="627"/>
        <v>10.831794772283382</v>
      </c>
      <c r="BM102" s="327">
        <f t="shared" ca="1" si="627"/>
        <v>13.051876110993607</v>
      </c>
      <c r="BN102" s="327">
        <f t="shared" ca="1" si="627"/>
        <v>12.395800205340937</v>
      </c>
      <c r="BO102" s="327">
        <f t="shared" ca="1" si="627"/>
        <v>12.913670951658105</v>
      </c>
      <c r="BP102" s="327">
        <f t="shared" ca="1" si="627"/>
        <v>11.729348808435716</v>
      </c>
      <c r="BQ102" s="327">
        <f t="shared" ref="BQ102:CJ102" ca="1" si="628">+BQ59/BQ$56*100</f>
        <v>12.688999720201338</v>
      </c>
      <c r="BR102" s="327">
        <f t="shared" ca="1" si="628"/>
        <v>12.634454506259971</v>
      </c>
      <c r="BS102" s="327">
        <f t="shared" ca="1" si="628"/>
        <v>12.539077051115061</v>
      </c>
      <c r="BT102" s="327">
        <f t="shared" ca="1" si="628"/>
        <v>13.256946480879575</v>
      </c>
      <c r="BU102" s="327">
        <f t="shared" ca="1" si="628"/>
        <v>12.004429325950985</v>
      </c>
      <c r="BV102" s="327">
        <f t="shared" ca="1" si="628"/>
        <v>12.721917373985553</v>
      </c>
      <c r="BW102" s="327">
        <f t="shared" ca="1" si="628"/>
        <v>12.05041994813042</v>
      </c>
      <c r="BX102" s="327">
        <f t="shared" ca="1" si="628"/>
        <v>11.475102430361829</v>
      </c>
      <c r="BY102" s="327">
        <f t="shared" ca="1" si="628"/>
        <v>11.740120711060253</v>
      </c>
      <c r="BZ102" s="327">
        <f t="shared" ca="1" si="628"/>
        <v>11.782361764263509</v>
      </c>
      <c r="CA102" s="327">
        <f t="shared" ca="1" si="628"/>
        <v>11.934099539362176</v>
      </c>
      <c r="CB102" s="327">
        <f t="shared" ca="1" si="628"/>
        <v>11.909755548781735</v>
      </c>
      <c r="CC102" s="327">
        <f t="shared" ca="1" si="628"/>
        <v>12.021271745750624</v>
      </c>
      <c r="CD102" s="327">
        <f t="shared" ca="1" si="628"/>
        <v>12.224541853329811</v>
      </c>
      <c r="CE102" s="327">
        <f t="shared" ca="1" si="628"/>
        <v>12.149361400303532</v>
      </c>
      <c r="CF102" s="327">
        <f t="shared" ca="1" si="628"/>
        <v>12.213252709260294</v>
      </c>
      <c r="CG102" s="327">
        <f t="shared" ca="1" si="628"/>
        <v>12.564320099175074</v>
      </c>
      <c r="CH102" s="327">
        <f t="shared" ca="1" si="628"/>
        <v>12.735934185106643</v>
      </c>
      <c r="CI102" s="327">
        <f t="shared" ca="1" si="628"/>
        <v>11.195944811608856</v>
      </c>
      <c r="CJ102" s="327">
        <f t="shared" ca="1" si="628"/>
        <v>11.903967944236291</v>
      </c>
      <c r="CK102" s="327">
        <f t="shared" ref="CK102:DH102" ca="1" si="629">+CK59/CK$56*100</f>
        <v>12.651202284778895</v>
      </c>
      <c r="CL102" s="327">
        <f t="shared" ca="1" si="629"/>
        <v>13.198926871518282</v>
      </c>
      <c r="CM102" s="327">
        <f t="shared" ca="1" si="629"/>
        <v>12.367159047891597</v>
      </c>
      <c r="CN102" s="327">
        <f t="shared" ca="1" si="629"/>
        <v>13.869394316529926</v>
      </c>
      <c r="CO102" s="327">
        <f t="shared" ca="1" si="629"/>
        <v>12.387560195599097</v>
      </c>
      <c r="CP102" s="327">
        <f t="shared" ca="1" si="629"/>
        <v>13.261412202709105</v>
      </c>
      <c r="CQ102" s="327">
        <f t="shared" ca="1" si="629"/>
        <v>13.598440891966234</v>
      </c>
      <c r="CR102" s="327">
        <f t="shared" ca="1" si="629"/>
        <v>12.311490734277399</v>
      </c>
      <c r="CS102" s="327">
        <f t="shared" ca="1" si="629"/>
        <v>13.847091309917028</v>
      </c>
      <c r="CT102" s="327">
        <f t="shared" ca="1" si="629"/>
        <v>13.75508846246292</v>
      </c>
      <c r="CU102" s="327">
        <f t="shared" ca="1" si="629"/>
        <v>11.285556638024406</v>
      </c>
      <c r="CV102" s="327">
        <f t="shared" ca="1" si="629"/>
        <v>12.780630638373818</v>
      </c>
      <c r="CW102" s="327">
        <f t="shared" ca="1" si="629"/>
        <v>12.769211766816079</v>
      </c>
      <c r="CX102" s="327">
        <f t="shared" ca="1" si="629"/>
        <v>13.161662138059253</v>
      </c>
      <c r="CY102" s="327">
        <f t="shared" ca="1" si="629"/>
        <v>13.452853374863663</v>
      </c>
      <c r="CZ102" s="327">
        <f t="shared" ca="1" si="629"/>
        <v>13.848937571869833</v>
      </c>
      <c r="DA102" s="327">
        <f t="shared" ca="1" si="629"/>
        <v>12.178750811944841</v>
      </c>
      <c r="DB102" s="327">
        <f t="shared" ca="1" si="629"/>
        <v>14.423644484876236</v>
      </c>
      <c r="DC102" s="327">
        <f t="shared" ca="1" si="629"/>
        <v>11.789893808765132</v>
      </c>
      <c r="DD102" s="327">
        <f t="shared" ca="1" si="629"/>
        <v>11.09971852828974</v>
      </c>
      <c r="DE102" s="327">
        <f t="shared" ca="1" si="629"/>
        <v>11.954313391939372</v>
      </c>
      <c r="DF102" s="327">
        <f t="shared" ca="1" si="629"/>
        <v>12.610148715860218</v>
      </c>
      <c r="DG102" s="327">
        <f t="shared" ca="1" si="629"/>
        <v>10.349126702314132</v>
      </c>
      <c r="DH102" s="327">
        <f t="shared" ca="1" si="629"/>
        <v>12.726446819748736</v>
      </c>
      <c r="DI102" s="327">
        <f t="shared" ref="DI102:DS102" ca="1" si="630">+DI59/DI$56*100</f>
        <v>12.543169115020422</v>
      </c>
      <c r="DJ102" s="327">
        <f t="shared" ca="1" si="630"/>
        <v>12.687124242540865</v>
      </c>
      <c r="DK102" s="327">
        <f t="shared" ca="1" si="630"/>
        <v>12.493296828310218</v>
      </c>
      <c r="DL102" s="327">
        <f t="shared" ca="1" si="630"/>
        <v>13.384041815542028</v>
      </c>
      <c r="DM102" s="327">
        <f t="shared" ca="1" si="630"/>
        <v>13.458868451928083</v>
      </c>
      <c r="DN102" s="327">
        <f t="shared" ca="1" si="630"/>
        <v>16.599628767896633</v>
      </c>
      <c r="DO102" s="327">
        <f t="shared" ca="1" si="630"/>
        <v>13.147161644633428</v>
      </c>
      <c r="DP102" s="327">
        <f t="shared" ca="1" si="630"/>
        <v>12.099400565131079</v>
      </c>
      <c r="DQ102" s="327">
        <f t="shared" ca="1" si="630"/>
        <v>13.359152508753391</v>
      </c>
      <c r="DR102" s="327">
        <f t="shared" ca="1" si="630"/>
        <v>13.27788508620811</v>
      </c>
      <c r="DS102" s="327">
        <f t="shared" ca="1" si="630"/>
        <v>10.968282577966018</v>
      </c>
      <c r="DT102" s="327">
        <f t="shared" ref="DT102:EE102" ca="1" si="631">+DT59/DT$56*100</f>
        <v>14.576920133177513</v>
      </c>
      <c r="DU102" s="327">
        <f t="shared" ca="1" si="631"/>
        <v>12.982115222865822</v>
      </c>
      <c r="DV102" s="327">
        <f t="shared" ca="1" si="631"/>
        <v>13.098809350782906</v>
      </c>
      <c r="DW102" s="327">
        <f t="shared" ca="1" si="631"/>
        <v>12.926706606359822</v>
      </c>
      <c r="DX102" s="327">
        <f t="shared" ca="1" si="631"/>
        <v>13.089390389911989</v>
      </c>
      <c r="DY102" s="327">
        <f t="shared" ca="1" si="631"/>
        <v>12.306929623942771</v>
      </c>
      <c r="DZ102" s="327">
        <f t="shared" ca="1" si="631"/>
        <v>14.885608390485979</v>
      </c>
      <c r="EA102" s="327">
        <f t="shared" ca="1" si="631"/>
        <v>12.494654572642224</v>
      </c>
      <c r="EB102" s="327">
        <f t="shared" ca="1" si="631"/>
        <v>12.633771242380496</v>
      </c>
      <c r="EC102" s="327">
        <f t="shared" ca="1" si="631"/>
        <v>12.18776161977639</v>
      </c>
      <c r="ED102" s="327">
        <f t="shared" ca="1" si="631"/>
        <v>12.203946143573985</v>
      </c>
      <c r="EE102" s="327">
        <f t="shared" ca="1" si="631"/>
        <v>11.231585371346613</v>
      </c>
      <c r="EF102" s="327">
        <f t="shared" ref="EF102:EQ102" ca="1" si="632">+EF59/EF$56*100</f>
        <v>13.980085846620849</v>
      </c>
      <c r="EG102" s="327">
        <f t="shared" ca="1" si="632"/>
        <v>12.742199572413499</v>
      </c>
      <c r="EH102" s="327">
        <f t="shared" ca="1" si="632"/>
        <v>12.595964483777006</v>
      </c>
      <c r="EI102" s="327">
        <f t="shared" ca="1" si="632"/>
        <v>11.823756392198822</v>
      </c>
      <c r="EJ102" s="327">
        <f t="shared" ca="1" si="632"/>
        <v>13.253404926800091</v>
      </c>
      <c r="EK102" s="327">
        <f t="shared" ca="1" si="632"/>
        <v>11.514829738195402</v>
      </c>
      <c r="EL102" s="327">
        <f t="shared" ca="1" si="632"/>
        <v>14.087715038614238</v>
      </c>
      <c r="EM102" s="327">
        <f t="shared" ca="1" si="632"/>
        <v>11.979283750694956</v>
      </c>
      <c r="EN102" s="327">
        <f t="shared" ca="1" si="632"/>
        <v>12.444685499548932</v>
      </c>
      <c r="EO102" s="327">
        <f t="shared" ca="1" si="632"/>
        <v>11.315864167521955</v>
      </c>
      <c r="EP102" s="327">
        <f t="shared" ca="1" si="632"/>
        <v>11.770646224979082</v>
      </c>
      <c r="EQ102" s="327">
        <f t="shared" ca="1" si="632"/>
        <v>11.158991977513143</v>
      </c>
      <c r="ER102" s="327">
        <f t="shared" ref="ER102:FB102" ca="1" si="633">+ER59/ER$56*100</f>
        <v>14.194468281065742</v>
      </c>
      <c r="ES102" s="327">
        <f t="shared" ca="1" si="633"/>
        <v>13.829576180499444</v>
      </c>
      <c r="ET102" s="327">
        <f t="shared" ca="1" si="633"/>
        <v>12.48291552490727</v>
      </c>
      <c r="EU102" s="327">
        <f t="shared" ca="1" si="633"/>
        <v>11.86851690486413</v>
      </c>
      <c r="EV102" s="327">
        <f t="shared" ca="1" si="633"/>
        <v>14.163250093485628</v>
      </c>
      <c r="EW102" s="327">
        <f t="shared" ca="1" si="633"/>
        <v>11.517590947590698</v>
      </c>
      <c r="EX102" s="327">
        <f t="shared" ca="1" si="633"/>
        <v>14.286682168727729</v>
      </c>
      <c r="EY102" s="327">
        <f t="shared" ca="1" si="633"/>
        <v>12.099711812819855</v>
      </c>
      <c r="EZ102" s="327">
        <f t="shared" ca="1" si="633"/>
        <v>12.793593080912583</v>
      </c>
      <c r="FA102" s="327">
        <f t="shared" ca="1" si="633"/>
        <v>13.369210419314062</v>
      </c>
      <c r="FB102" s="327">
        <f t="shared" ca="1" si="633"/>
        <v>12.152366888847004</v>
      </c>
      <c r="FC102" s="327">
        <f t="shared" ref="FC102:FD102" ca="1" si="634">+FC59/FC$56*100</f>
        <v>10.40078976623993</v>
      </c>
      <c r="FD102" s="327">
        <f t="shared" ca="1" si="634"/>
        <v>12.985984181210753</v>
      </c>
      <c r="FE102" s="327" t="e">
        <f t="shared" ref="FE102:FG102" ca="1" si="635">+FE59/FE$56*100</f>
        <v>#DIV/0!</v>
      </c>
      <c r="FF102" s="327" t="e">
        <f t="shared" ca="1" si="635"/>
        <v>#DIV/0!</v>
      </c>
      <c r="FG102" s="327" t="e">
        <f t="shared" ca="1" si="635"/>
        <v>#DIV/0!</v>
      </c>
      <c r="FH102" s="327" t="e">
        <f t="shared" ref="FH102:FP102" ca="1" si="636">+FH59/FH$56*100</f>
        <v>#DIV/0!</v>
      </c>
      <c r="FI102" s="327" t="e">
        <f t="shared" ca="1" si="636"/>
        <v>#DIV/0!</v>
      </c>
      <c r="FJ102" s="327" t="e">
        <f t="shared" ca="1" si="636"/>
        <v>#DIV/0!</v>
      </c>
      <c r="FK102" s="327" t="e">
        <f t="shared" ca="1" si="636"/>
        <v>#DIV/0!</v>
      </c>
      <c r="FL102" s="327" t="e">
        <f t="shared" ca="1" si="636"/>
        <v>#DIV/0!</v>
      </c>
      <c r="FM102" s="327" t="e">
        <f t="shared" ca="1" si="636"/>
        <v>#DIV/0!</v>
      </c>
      <c r="FN102" s="327" t="e">
        <f t="shared" ca="1" si="636"/>
        <v>#DIV/0!</v>
      </c>
      <c r="FO102" s="327" t="e">
        <f t="shared" ca="1" si="636"/>
        <v>#DIV/0!</v>
      </c>
      <c r="FP102" s="327" t="e">
        <f t="shared" ca="1" si="636"/>
        <v>#DIV/0!</v>
      </c>
    </row>
    <row r="103" spans="2:172" x14ac:dyDescent="0.2">
      <c r="B103" s="322" t="s">
        <v>12</v>
      </c>
      <c r="C103" s="329"/>
      <c r="D103" s="329"/>
      <c r="E103" s="324">
        <f t="shared" ref="E103:AJ103" ca="1" si="637">+E60/E$60*100</f>
        <v>100</v>
      </c>
      <c r="F103" s="324">
        <f t="shared" ca="1" si="637"/>
        <v>100</v>
      </c>
      <c r="G103" s="324">
        <f t="shared" ca="1" si="637"/>
        <v>100</v>
      </c>
      <c r="H103" s="324">
        <f t="shared" ca="1" si="637"/>
        <v>100</v>
      </c>
      <c r="I103" s="324">
        <f t="shared" ca="1" si="637"/>
        <v>100</v>
      </c>
      <c r="J103" s="324">
        <f t="shared" ca="1" si="637"/>
        <v>100</v>
      </c>
      <c r="K103" s="324">
        <f t="shared" ca="1" si="637"/>
        <v>100</v>
      </c>
      <c r="L103" s="324">
        <f t="shared" ca="1" si="637"/>
        <v>100</v>
      </c>
      <c r="M103" s="324">
        <f t="shared" ca="1" si="637"/>
        <v>100</v>
      </c>
      <c r="N103" s="324">
        <f t="shared" ca="1" si="637"/>
        <v>100</v>
      </c>
      <c r="O103" s="324">
        <f t="shared" ca="1" si="637"/>
        <v>100</v>
      </c>
      <c r="P103" s="324">
        <f t="shared" ca="1" si="637"/>
        <v>100</v>
      </c>
      <c r="Q103" s="324">
        <f t="shared" ca="1" si="637"/>
        <v>100</v>
      </c>
      <c r="R103" s="324">
        <f t="shared" ca="1" si="637"/>
        <v>100</v>
      </c>
      <c r="S103" s="324">
        <f t="shared" ca="1" si="637"/>
        <v>100</v>
      </c>
      <c r="T103" s="324">
        <f t="shared" ca="1" si="637"/>
        <v>100</v>
      </c>
      <c r="U103" s="324">
        <f t="shared" ca="1" si="637"/>
        <v>100</v>
      </c>
      <c r="V103" s="324">
        <f t="shared" ca="1" si="637"/>
        <v>100</v>
      </c>
      <c r="W103" s="324">
        <f t="shared" ca="1" si="637"/>
        <v>100</v>
      </c>
      <c r="X103" s="324">
        <f t="shared" ca="1" si="637"/>
        <v>100</v>
      </c>
      <c r="Y103" s="324">
        <f t="shared" ca="1" si="637"/>
        <v>100</v>
      </c>
      <c r="Z103" s="324">
        <f t="shared" ca="1" si="637"/>
        <v>100</v>
      </c>
      <c r="AA103" s="324">
        <f t="shared" ca="1" si="637"/>
        <v>100</v>
      </c>
      <c r="AB103" s="324">
        <f t="shared" ca="1" si="637"/>
        <v>100</v>
      </c>
      <c r="AC103" s="324">
        <f t="shared" ca="1" si="637"/>
        <v>100</v>
      </c>
      <c r="AD103" s="324">
        <f t="shared" ca="1" si="637"/>
        <v>100</v>
      </c>
      <c r="AE103" s="324">
        <f t="shared" ca="1" si="637"/>
        <v>100</v>
      </c>
      <c r="AF103" s="324">
        <f t="shared" ca="1" si="637"/>
        <v>100</v>
      </c>
      <c r="AG103" s="324">
        <f t="shared" ca="1" si="637"/>
        <v>100</v>
      </c>
      <c r="AH103" s="324">
        <f t="shared" ca="1" si="637"/>
        <v>100</v>
      </c>
      <c r="AI103" s="324">
        <f t="shared" ca="1" si="637"/>
        <v>100</v>
      </c>
      <c r="AJ103" s="324">
        <f t="shared" ca="1" si="637"/>
        <v>100</v>
      </c>
      <c r="AK103" s="324">
        <f t="shared" ref="AK103:BP103" ca="1" si="638">+AK60/AK$60*100</f>
        <v>100</v>
      </c>
      <c r="AL103" s="324">
        <f t="shared" ca="1" si="638"/>
        <v>100</v>
      </c>
      <c r="AM103" s="324">
        <f t="shared" ca="1" si="638"/>
        <v>100</v>
      </c>
      <c r="AN103" s="324">
        <f t="shared" ca="1" si="638"/>
        <v>100</v>
      </c>
      <c r="AO103" s="324">
        <f t="shared" ca="1" si="638"/>
        <v>100</v>
      </c>
      <c r="AP103" s="324">
        <f t="shared" ca="1" si="638"/>
        <v>100</v>
      </c>
      <c r="AQ103" s="324">
        <f t="shared" ca="1" si="638"/>
        <v>100</v>
      </c>
      <c r="AR103" s="324">
        <f t="shared" ca="1" si="638"/>
        <v>100</v>
      </c>
      <c r="AS103" s="324">
        <f t="shared" ca="1" si="638"/>
        <v>100</v>
      </c>
      <c r="AT103" s="324">
        <f t="shared" ca="1" si="638"/>
        <v>100</v>
      </c>
      <c r="AU103" s="324">
        <f t="shared" ca="1" si="638"/>
        <v>100</v>
      </c>
      <c r="AV103" s="324">
        <f t="shared" ca="1" si="638"/>
        <v>100</v>
      </c>
      <c r="AW103" s="324">
        <f t="shared" ca="1" si="638"/>
        <v>100</v>
      </c>
      <c r="AX103" s="324">
        <f t="shared" ca="1" si="638"/>
        <v>100</v>
      </c>
      <c r="AY103" s="324">
        <f t="shared" ca="1" si="638"/>
        <v>100</v>
      </c>
      <c r="AZ103" s="324">
        <f t="shared" ca="1" si="638"/>
        <v>100</v>
      </c>
      <c r="BA103" s="324">
        <f t="shared" ca="1" si="638"/>
        <v>100</v>
      </c>
      <c r="BB103" s="324">
        <f t="shared" ca="1" si="638"/>
        <v>100</v>
      </c>
      <c r="BC103" s="324">
        <f t="shared" ca="1" si="638"/>
        <v>100</v>
      </c>
      <c r="BD103" s="324">
        <f t="shared" ca="1" si="638"/>
        <v>100</v>
      </c>
      <c r="BE103" s="324">
        <f t="shared" ca="1" si="638"/>
        <v>100</v>
      </c>
      <c r="BF103" s="324">
        <f t="shared" ca="1" si="638"/>
        <v>100</v>
      </c>
      <c r="BG103" s="324">
        <f t="shared" ca="1" si="638"/>
        <v>100</v>
      </c>
      <c r="BH103" s="324">
        <f t="shared" ca="1" si="638"/>
        <v>100</v>
      </c>
      <c r="BI103" s="324">
        <f t="shared" ca="1" si="638"/>
        <v>100</v>
      </c>
      <c r="BJ103" s="324">
        <f t="shared" ca="1" si="638"/>
        <v>100</v>
      </c>
      <c r="BK103" s="324">
        <f t="shared" ca="1" si="638"/>
        <v>100</v>
      </c>
      <c r="BL103" s="324">
        <f t="shared" ca="1" si="638"/>
        <v>100</v>
      </c>
      <c r="BM103" s="324">
        <f t="shared" ca="1" si="638"/>
        <v>100</v>
      </c>
      <c r="BN103" s="324">
        <f t="shared" ca="1" si="638"/>
        <v>100</v>
      </c>
      <c r="BO103" s="324">
        <f t="shared" ca="1" si="638"/>
        <v>100</v>
      </c>
      <c r="BP103" s="324">
        <f t="shared" ca="1" si="638"/>
        <v>100</v>
      </c>
      <c r="BQ103" s="324">
        <f t="shared" ref="BQ103:CJ103" ca="1" si="639">+BQ60/BQ$60*100</f>
        <v>100</v>
      </c>
      <c r="BR103" s="324">
        <f t="shared" ca="1" si="639"/>
        <v>100</v>
      </c>
      <c r="BS103" s="324">
        <f t="shared" ca="1" si="639"/>
        <v>100</v>
      </c>
      <c r="BT103" s="324">
        <f t="shared" ca="1" si="639"/>
        <v>100</v>
      </c>
      <c r="BU103" s="324">
        <f t="shared" ca="1" si="639"/>
        <v>100</v>
      </c>
      <c r="BV103" s="324">
        <f t="shared" ca="1" si="639"/>
        <v>100</v>
      </c>
      <c r="BW103" s="324">
        <f t="shared" ca="1" si="639"/>
        <v>100</v>
      </c>
      <c r="BX103" s="324">
        <f t="shared" ca="1" si="639"/>
        <v>100</v>
      </c>
      <c r="BY103" s="324">
        <f t="shared" ca="1" si="639"/>
        <v>100</v>
      </c>
      <c r="BZ103" s="324">
        <f t="shared" ca="1" si="639"/>
        <v>100</v>
      </c>
      <c r="CA103" s="324">
        <f t="shared" ca="1" si="639"/>
        <v>100</v>
      </c>
      <c r="CB103" s="324">
        <f t="shared" ca="1" si="639"/>
        <v>100</v>
      </c>
      <c r="CC103" s="324">
        <f t="shared" ca="1" si="639"/>
        <v>100</v>
      </c>
      <c r="CD103" s="324">
        <f t="shared" ca="1" si="639"/>
        <v>100</v>
      </c>
      <c r="CE103" s="324">
        <f t="shared" ca="1" si="639"/>
        <v>100</v>
      </c>
      <c r="CF103" s="324">
        <f t="shared" ca="1" si="639"/>
        <v>100</v>
      </c>
      <c r="CG103" s="324">
        <f t="shared" ca="1" si="639"/>
        <v>100</v>
      </c>
      <c r="CH103" s="324">
        <f t="shared" ca="1" si="639"/>
        <v>100</v>
      </c>
      <c r="CI103" s="324">
        <f t="shared" ca="1" si="639"/>
        <v>100</v>
      </c>
      <c r="CJ103" s="324">
        <f t="shared" ca="1" si="639"/>
        <v>100</v>
      </c>
      <c r="CK103" s="324">
        <f t="shared" ref="CK103:DH103" ca="1" si="640">+CK60/CK$60*100</f>
        <v>100</v>
      </c>
      <c r="CL103" s="324">
        <f t="shared" ca="1" si="640"/>
        <v>100</v>
      </c>
      <c r="CM103" s="324">
        <f t="shared" ca="1" si="640"/>
        <v>100</v>
      </c>
      <c r="CN103" s="324">
        <f t="shared" ca="1" si="640"/>
        <v>100</v>
      </c>
      <c r="CO103" s="324">
        <f t="shared" ca="1" si="640"/>
        <v>100</v>
      </c>
      <c r="CP103" s="324">
        <f t="shared" ca="1" si="640"/>
        <v>100</v>
      </c>
      <c r="CQ103" s="324">
        <f t="shared" ca="1" si="640"/>
        <v>100</v>
      </c>
      <c r="CR103" s="324">
        <f t="shared" ca="1" si="640"/>
        <v>100</v>
      </c>
      <c r="CS103" s="324">
        <f t="shared" ca="1" si="640"/>
        <v>100</v>
      </c>
      <c r="CT103" s="324">
        <f t="shared" ca="1" si="640"/>
        <v>100</v>
      </c>
      <c r="CU103" s="324">
        <f t="shared" ca="1" si="640"/>
        <v>100</v>
      </c>
      <c r="CV103" s="324">
        <f t="shared" ca="1" si="640"/>
        <v>100</v>
      </c>
      <c r="CW103" s="324">
        <f t="shared" ca="1" si="640"/>
        <v>100</v>
      </c>
      <c r="CX103" s="324">
        <f t="shared" ca="1" si="640"/>
        <v>100</v>
      </c>
      <c r="CY103" s="324">
        <f t="shared" ca="1" si="640"/>
        <v>100</v>
      </c>
      <c r="CZ103" s="324">
        <f t="shared" ca="1" si="640"/>
        <v>100</v>
      </c>
      <c r="DA103" s="324">
        <f t="shared" ca="1" si="640"/>
        <v>100</v>
      </c>
      <c r="DB103" s="324">
        <f t="shared" ca="1" si="640"/>
        <v>100</v>
      </c>
      <c r="DC103" s="324">
        <f t="shared" ca="1" si="640"/>
        <v>100</v>
      </c>
      <c r="DD103" s="324">
        <f t="shared" ca="1" si="640"/>
        <v>100</v>
      </c>
      <c r="DE103" s="324">
        <f t="shared" ca="1" si="640"/>
        <v>100</v>
      </c>
      <c r="DF103" s="324">
        <f t="shared" ca="1" si="640"/>
        <v>100</v>
      </c>
      <c r="DG103" s="324">
        <f t="shared" ca="1" si="640"/>
        <v>100</v>
      </c>
      <c r="DH103" s="324">
        <f t="shared" ca="1" si="640"/>
        <v>100</v>
      </c>
      <c r="DI103" s="324">
        <f t="shared" ref="DI103:DS103" ca="1" si="641">+DI60/DI$60*100</f>
        <v>100</v>
      </c>
      <c r="DJ103" s="324">
        <f t="shared" ca="1" si="641"/>
        <v>100</v>
      </c>
      <c r="DK103" s="324">
        <f t="shared" ca="1" si="641"/>
        <v>100</v>
      </c>
      <c r="DL103" s="324">
        <f t="shared" ca="1" si="641"/>
        <v>100</v>
      </c>
      <c r="DM103" s="324">
        <f t="shared" ca="1" si="641"/>
        <v>100</v>
      </c>
      <c r="DN103" s="324">
        <f t="shared" ca="1" si="641"/>
        <v>100</v>
      </c>
      <c r="DO103" s="324">
        <f t="shared" ca="1" si="641"/>
        <v>100</v>
      </c>
      <c r="DP103" s="324">
        <f t="shared" ca="1" si="641"/>
        <v>100</v>
      </c>
      <c r="DQ103" s="324">
        <f t="shared" ca="1" si="641"/>
        <v>100</v>
      </c>
      <c r="DR103" s="324">
        <f t="shared" ca="1" si="641"/>
        <v>100</v>
      </c>
      <c r="DS103" s="324">
        <f t="shared" ca="1" si="641"/>
        <v>100</v>
      </c>
      <c r="DT103" s="324">
        <f t="shared" ref="DT103:EE103" ca="1" si="642">+DT60/DT$60*100</f>
        <v>100</v>
      </c>
      <c r="DU103" s="324">
        <f t="shared" ca="1" si="642"/>
        <v>100</v>
      </c>
      <c r="DV103" s="324">
        <f t="shared" ca="1" si="642"/>
        <v>100</v>
      </c>
      <c r="DW103" s="324">
        <f t="shared" ca="1" si="642"/>
        <v>100</v>
      </c>
      <c r="DX103" s="324">
        <f t="shared" ca="1" si="642"/>
        <v>100</v>
      </c>
      <c r="DY103" s="324">
        <f t="shared" ca="1" si="642"/>
        <v>100</v>
      </c>
      <c r="DZ103" s="324">
        <f t="shared" ca="1" si="642"/>
        <v>100</v>
      </c>
      <c r="EA103" s="324">
        <f t="shared" ca="1" si="642"/>
        <v>100</v>
      </c>
      <c r="EB103" s="324">
        <f t="shared" ca="1" si="642"/>
        <v>100</v>
      </c>
      <c r="EC103" s="324">
        <f t="shared" ca="1" si="642"/>
        <v>100</v>
      </c>
      <c r="ED103" s="324">
        <f t="shared" ca="1" si="642"/>
        <v>100</v>
      </c>
      <c r="EE103" s="324">
        <f t="shared" ca="1" si="642"/>
        <v>100</v>
      </c>
      <c r="EF103" s="324">
        <f t="shared" ref="EF103:EQ103" ca="1" si="643">+EF60/EF$60*100</f>
        <v>100</v>
      </c>
      <c r="EG103" s="324">
        <f t="shared" ca="1" si="643"/>
        <v>100</v>
      </c>
      <c r="EH103" s="324">
        <f t="shared" ca="1" si="643"/>
        <v>100</v>
      </c>
      <c r="EI103" s="324">
        <f t="shared" ca="1" si="643"/>
        <v>100</v>
      </c>
      <c r="EJ103" s="324">
        <f t="shared" ca="1" si="643"/>
        <v>100</v>
      </c>
      <c r="EK103" s="324">
        <f t="shared" ca="1" si="643"/>
        <v>100</v>
      </c>
      <c r="EL103" s="324">
        <f t="shared" ca="1" si="643"/>
        <v>100</v>
      </c>
      <c r="EM103" s="324">
        <f t="shared" ca="1" si="643"/>
        <v>100</v>
      </c>
      <c r="EN103" s="324">
        <f t="shared" ca="1" si="643"/>
        <v>100</v>
      </c>
      <c r="EO103" s="324">
        <f t="shared" ca="1" si="643"/>
        <v>100</v>
      </c>
      <c r="EP103" s="324">
        <f t="shared" ca="1" si="643"/>
        <v>100</v>
      </c>
      <c r="EQ103" s="324">
        <f t="shared" ca="1" si="643"/>
        <v>100</v>
      </c>
      <c r="ER103" s="324">
        <f t="shared" ref="ER103:FB103" ca="1" si="644">+ER60/ER$60*100</f>
        <v>100</v>
      </c>
      <c r="ES103" s="324">
        <f t="shared" ca="1" si="644"/>
        <v>100</v>
      </c>
      <c r="ET103" s="324">
        <f t="shared" ca="1" si="644"/>
        <v>100</v>
      </c>
      <c r="EU103" s="324">
        <f t="shared" ca="1" si="644"/>
        <v>100</v>
      </c>
      <c r="EV103" s="324">
        <f t="shared" ca="1" si="644"/>
        <v>100</v>
      </c>
      <c r="EW103" s="324">
        <f t="shared" ca="1" si="644"/>
        <v>100</v>
      </c>
      <c r="EX103" s="324">
        <f t="shared" ca="1" si="644"/>
        <v>100</v>
      </c>
      <c r="EY103" s="324">
        <f t="shared" ca="1" si="644"/>
        <v>100</v>
      </c>
      <c r="EZ103" s="324">
        <f t="shared" ca="1" si="644"/>
        <v>100</v>
      </c>
      <c r="FA103" s="324">
        <f t="shared" ca="1" si="644"/>
        <v>100</v>
      </c>
      <c r="FB103" s="324">
        <f t="shared" ca="1" si="644"/>
        <v>100</v>
      </c>
      <c r="FC103" s="324">
        <f t="shared" ref="FC103:FD103" ca="1" si="645">+FC60/FC$60*100</f>
        <v>100</v>
      </c>
      <c r="FD103" s="324">
        <f t="shared" ca="1" si="645"/>
        <v>100</v>
      </c>
      <c r="FE103" s="324" t="e">
        <f t="shared" ref="FE103:FG103" ca="1" si="646">+FE60/FE$60*100</f>
        <v>#DIV/0!</v>
      </c>
      <c r="FF103" s="324" t="e">
        <f t="shared" ca="1" si="646"/>
        <v>#DIV/0!</v>
      </c>
      <c r="FG103" s="324" t="e">
        <f t="shared" ca="1" si="646"/>
        <v>#DIV/0!</v>
      </c>
      <c r="FH103" s="324" t="e">
        <f t="shared" ref="FH103:FP103" ca="1" si="647">+FH60/FH$60*100</f>
        <v>#DIV/0!</v>
      </c>
      <c r="FI103" s="324" t="e">
        <f t="shared" ca="1" si="647"/>
        <v>#DIV/0!</v>
      </c>
      <c r="FJ103" s="324" t="e">
        <f t="shared" ca="1" si="647"/>
        <v>#DIV/0!</v>
      </c>
      <c r="FK103" s="324" t="e">
        <f t="shared" ca="1" si="647"/>
        <v>#DIV/0!</v>
      </c>
      <c r="FL103" s="324" t="e">
        <f t="shared" ca="1" si="647"/>
        <v>#DIV/0!</v>
      </c>
      <c r="FM103" s="324" t="e">
        <f t="shared" ca="1" si="647"/>
        <v>#DIV/0!</v>
      </c>
      <c r="FN103" s="324" t="e">
        <f t="shared" ca="1" si="647"/>
        <v>#DIV/0!</v>
      </c>
      <c r="FO103" s="324" t="e">
        <f t="shared" ca="1" si="647"/>
        <v>#DIV/0!</v>
      </c>
      <c r="FP103" s="324" t="e">
        <f t="shared" ca="1" si="647"/>
        <v>#DIV/0!</v>
      </c>
    </row>
    <row r="104" spans="2:172" x14ac:dyDescent="0.2">
      <c r="B104" s="325" t="s">
        <v>13</v>
      </c>
      <c r="C104" s="330"/>
      <c r="D104" s="330"/>
      <c r="E104" s="327">
        <f t="shared" ref="E104:AJ104" ca="1" si="648">+E61/E$60*100</f>
        <v>19.986393068220366</v>
      </c>
      <c r="F104" s="327">
        <f t="shared" ca="1" si="648"/>
        <v>19.87772416305884</v>
      </c>
      <c r="G104" s="327">
        <f t="shared" ca="1" si="648"/>
        <v>19.774333579860162</v>
      </c>
      <c r="H104" s="327">
        <f t="shared" ca="1" si="648"/>
        <v>18.975114083830924</v>
      </c>
      <c r="I104" s="327">
        <f t="shared" ca="1" si="648"/>
        <v>18.508208862084508</v>
      </c>
      <c r="J104" s="327">
        <f t="shared" ca="1" si="648"/>
        <v>17.83686249459403</v>
      </c>
      <c r="K104" s="327">
        <f t="shared" ca="1" si="648"/>
        <v>17.993442896956697</v>
      </c>
      <c r="L104" s="327">
        <f t="shared" ca="1" si="648"/>
        <v>18.156027129943254</v>
      </c>
      <c r="M104" s="327">
        <f t="shared" ca="1" si="648"/>
        <v>17.967649161653519</v>
      </c>
      <c r="N104" s="327">
        <f t="shared" ca="1" si="648"/>
        <v>17.620978341276313</v>
      </c>
      <c r="O104" s="327">
        <f t="shared" ca="1" si="648"/>
        <v>19.190268186757738</v>
      </c>
      <c r="P104" s="327">
        <f t="shared" ca="1" si="648"/>
        <v>21.2183893672462</v>
      </c>
      <c r="Q104" s="327">
        <f t="shared" ca="1" si="648"/>
        <v>19.880487649631124</v>
      </c>
      <c r="R104" s="327">
        <f t="shared" ca="1" si="648"/>
        <v>19.757514132581534</v>
      </c>
      <c r="S104" s="327">
        <f t="shared" ca="1" si="648"/>
        <v>18.823647767051458</v>
      </c>
      <c r="T104" s="327">
        <f t="shared" ca="1" si="648"/>
        <v>18.888591750683499</v>
      </c>
      <c r="U104" s="327">
        <f t="shared" ca="1" si="648"/>
        <v>18.230070714761052</v>
      </c>
      <c r="V104" s="327">
        <f t="shared" ca="1" si="648"/>
        <v>17.42906760082651</v>
      </c>
      <c r="W104" s="327">
        <f t="shared" ca="1" si="648"/>
        <v>17.476479774655722</v>
      </c>
      <c r="X104" s="327">
        <f t="shared" ca="1" si="648"/>
        <v>17.69501852726922</v>
      </c>
      <c r="Y104" s="327">
        <f t="shared" ca="1" si="648"/>
        <v>17.378261525558642</v>
      </c>
      <c r="Z104" s="327">
        <f t="shared" ca="1" si="648"/>
        <v>16.6447464341325</v>
      </c>
      <c r="AA104" s="327">
        <f t="shared" ca="1" si="648"/>
        <v>18.263746595134826</v>
      </c>
      <c r="AB104" s="327">
        <f t="shared" ca="1" si="648"/>
        <v>20.328371071664964</v>
      </c>
      <c r="AC104" s="327">
        <f t="shared" ca="1" si="648"/>
        <v>19.696443332420703</v>
      </c>
      <c r="AD104" s="327">
        <f t="shared" ca="1" si="648"/>
        <v>19.377351267392438</v>
      </c>
      <c r="AE104" s="327">
        <f t="shared" ca="1" si="648"/>
        <v>18.588982714783107</v>
      </c>
      <c r="AF104" s="327">
        <f t="shared" ca="1" si="648"/>
        <v>18.576325546095916</v>
      </c>
      <c r="AG104" s="327">
        <f t="shared" ca="1" si="648"/>
        <v>18.372918226322088</v>
      </c>
      <c r="AH104" s="327">
        <f t="shared" ca="1" si="648"/>
        <v>17.473344799482067</v>
      </c>
      <c r="AI104" s="327">
        <f t="shared" ca="1" si="648"/>
        <v>17.574297004619705</v>
      </c>
      <c r="AJ104" s="327">
        <f t="shared" ca="1" si="648"/>
        <v>17.18591467776471</v>
      </c>
      <c r="AK104" s="327">
        <f t="shared" ref="AK104:BP104" ca="1" si="649">+AK61/AK$60*100</f>
        <v>17.019808643695505</v>
      </c>
      <c r="AL104" s="327">
        <f t="shared" ca="1" si="649"/>
        <v>16.836419381707891</v>
      </c>
      <c r="AM104" s="327">
        <f t="shared" ca="1" si="649"/>
        <v>18.01908183314654</v>
      </c>
      <c r="AN104" s="327">
        <f t="shared" ca="1" si="649"/>
        <v>19.700842075784188</v>
      </c>
      <c r="AO104" s="327">
        <f t="shared" ca="1" si="649"/>
        <v>19.338919744340568</v>
      </c>
      <c r="AP104" s="327">
        <f t="shared" ca="1" si="649"/>
        <v>19.12660258196998</v>
      </c>
      <c r="AQ104" s="327">
        <f t="shared" ca="1" si="649"/>
        <v>18.986383415899926</v>
      </c>
      <c r="AR104" s="327">
        <f t="shared" ca="1" si="649"/>
        <v>18.948480357220649</v>
      </c>
      <c r="AS104" s="327">
        <f t="shared" ca="1" si="649"/>
        <v>18.690883934623361</v>
      </c>
      <c r="AT104" s="327">
        <f t="shared" ca="1" si="649"/>
        <v>17.57729874673803</v>
      </c>
      <c r="AU104" s="327">
        <f t="shared" ca="1" si="649"/>
        <v>18.103943518749713</v>
      </c>
      <c r="AV104" s="327">
        <f t="shared" ca="1" si="649"/>
        <v>17.526696206265122</v>
      </c>
      <c r="AW104" s="327">
        <f t="shared" ca="1" si="649"/>
        <v>17.4436261772465</v>
      </c>
      <c r="AX104" s="327">
        <f t="shared" ca="1" si="649"/>
        <v>17.388595281619125</v>
      </c>
      <c r="AY104" s="327">
        <f t="shared" ca="1" si="649"/>
        <v>18.552525201160954</v>
      </c>
      <c r="AZ104" s="327">
        <f t="shared" ca="1" si="649"/>
        <v>20.543135185444676</v>
      </c>
      <c r="BA104" s="327">
        <f t="shared" ca="1" si="649"/>
        <v>19.652152718609649</v>
      </c>
      <c r="BB104" s="327">
        <f t="shared" ca="1" si="649"/>
        <v>19.04351618668116</v>
      </c>
      <c r="BC104" s="327">
        <f t="shared" ca="1" si="649"/>
        <v>18.346786548671069</v>
      </c>
      <c r="BD104" s="327">
        <f t="shared" ca="1" si="649"/>
        <v>18.770065217711622</v>
      </c>
      <c r="BE104" s="327">
        <f t="shared" ca="1" si="649"/>
        <v>18.078102458290875</v>
      </c>
      <c r="BF104" s="327">
        <f t="shared" ca="1" si="649"/>
        <v>17.433701844942039</v>
      </c>
      <c r="BG104" s="327">
        <f t="shared" ca="1" si="649"/>
        <v>17.91610290646106</v>
      </c>
      <c r="BH104" s="327">
        <f t="shared" ca="1" si="649"/>
        <v>17.49175236546316</v>
      </c>
      <c r="BI104" s="327">
        <f t="shared" ca="1" si="649"/>
        <v>17.789258470570662</v>
      </c>
      <c r="BJ104" s="327">
        <f t="shared" ca="1" si="649"/>
        <v>17.541949270665363</v>
      </c>
      <c r="BK104" s="327">
        <f t="shared" ca="1" si="649"/>
        <v>18.512719763282842</v>
      </c>
      <c r="BL104" s="327">
        <f t="shared" ca="1" si="649"/>
        <v>20.926994362968333</v>
      </c>
      <c r="BM104" s="327">
        <f t="shared" ca="1" si="649"/>
        <v>20.019478445594618</v>
      </c>
      <c r="BN104" s="327">
        <f t="shared" ca="1" si="649"/>
        <v>19.570785097248745</v>
      </c>
      <c r="BO104" s="327">
        <f t="shared" ca="1" si="649"/>
        <v>19.101851667567821</v>
      </c>
      <c r="BP104" s="327">
        <f t="shared" ca="1" si="649"/>
        <v>19.175763466678639</v>
      </c>
      <c r="BQ104" s="327">
        <f t="shared" ref="BQ104:CJ104" ca="1" si="650">+BQ61/BQ$60*100</f>
        <v>18.364010452721526</v>
      </c>
      <c r="BR104" s="327">
        <f t="shared" ca="1" si="650"/>
        <v>17.834432573205778</v>
      </c>
      <c r="BS104" s="327">
        <f t="shared" ca="1" si="650"/>
        <v>18.05596250132557</v>
      </c>
      <c r="BT104" s="327">
        <f t="shared" ca="1" si="650"/>
        <v>17.64162632032366</v>
      </c>
      <c r="BU104" s="327">
        <f t="shared" ca="1" si="650"/>
        <v>17.742234566885088</v>
      </c>
      <c r="BV104" s="327">
        <f t="shared" ca="1" si="650"/>
        <v>17.540626965626675</v>
      </c>
      <c r="BW104" s="327">
        <f t="shared" ca="1" si="650"/>
        <v>18.336254493542871</v>
      </c>
      <c r="BX104" s="327">
        <f t="shared" ca="1" si="650"/>
        <v>21.19201603191037</v>
      </c>
      <c r="BY104" s="327">
        <f t="shared" ca="1" si="650"/>
        <v>19.991584317652652</v>
      </c>
      <c r="BZ104" s="327">
        <f t="shared" ca="1" si="650"/>
        <v>19.787319016985219</v>
      </c>
      <c r="CA104" s="327">
        <f t="shared" ca="1" si="650"/>
        <v>18.961485512937891</v>
      </c>
      <c r="CB104" s="327">
        <f t="shared" ca="1" si="650"/>
        <v>19.255535118143989</v>
      </c>
      <c r="CC104" s="327">
        <f t="shared" ca="1" si="650"/>
        <v>19.00053185948984</v>
      </c>
      <c r="CD104" s="327">
        <f t="shared" ca="1" si="650"/>
        <v>18.178612817295559</v>
      </c>
      <c r="CE104" s="327">
        <f t="shared" ca="1" si="650"/>
        <v>18.247201287310261</v>
      </c>
      <c r="CF104" s="327">
        <f t="shared" ca="1" si="650"/>
        <v>18.141731093160441</v>
      </c>
      <c r="CG104" s="327">
        <f t="shared" ca="1" si="650"/>
        <v>18.11080905488485</v>
      </c>
      <c r="CH104" s="327">
        <f t="shared" ca="1" si="650"/>
        <v>18.408389729398586</v>
      </c>
      <c r="CI104" s="327">
        <f t="shared" ca="1" si="650"/>
        <v>19.611867636424748</v>
      </c>
      <c r="CJ104" s="327">
        <f t="shared" ca="1" si="650"/>
        <v>21.890717868706748</v>
      </c>
      <c r="CK104" s="327">
        <f t="shared" ref="CK104:DH104" ca="1" si="651">+CK61/CK$60*100</f>
        <v>20.46715414587371</v>
      </c>
      <c r="CL104" s="327">
        <f t="shared" ca="1" si="651"/>
        <v>20.427510322436717</v>
      </c>
      <c r="CM104" s="327">
        <f t="shared" ca="1" si="651"/>
        <v>20.794470138109443</v>
      </c>
      <c r="CN104" s="327">
        <f t="shared" ca="1" si="651"/>
        <v>28.762579363062102</v>
      </c>
      <c r="CO104" s="327">
        <f t="shared" ca="1" si="651"/>
        <v>27.741956872162511</v>
      </c>
      <c r="CP104" s="327">
        <f t="shared" ca="1" si="651"/>
        <v>21.056936998969221</v>
      </c>
      <c r="CQ104" s="327">
        <f t="shared" ca="1" si="651"/>
        <v>19.997962490766259</v>
      </c>
      <c r="CR104" s="327">
        <f t="shared" ca="1" si="651"/>
        <v>19.225063808264292</v>
      </c>
      <c r="CS104" s="327">
        <f t="shared" ca="1" si="651"/>
        <v>18.597168620976976</v>
      </c>
      <c r="CT104" s="327">
        <f t="shared" ca="1" si="651"/>
        <v>18.398513214183801</v>
      </c>
      <c r="CU104" s="327">
        <f t="shared" ca="1" si="651"/>
        <v>19.423206141302003</v>
      </c>
      <c r="CV104" s="327">
        <f t="shared" ca="1" si="651"/>
        <v>21.44652217745017</v>
      </c>
      <c r="CW104" s="327">
        <f t="shared" ca="1" si="651"/>
        <v>20.688667675021996</v>
      </c>
      <c r="CX104" s="327">
        <f t="shared" ca="1" si="651"/>
        <v>20.974293503415524</v>
      </c>
      <c r="CY104" s="327">
        <f t="shared" ca="1" si="651"/>
        <v>19.234808254395773</v>
      </c>
      <c r="CZ104" s="327">
        <f t="shared" ca="1" si="651"/>
        <v>19.973125075001018</v>
      </c>
      <c r="DA104" s="327">
        <f t="shared" ca="1" si="651"/>
        <v>19.627435418064625</v>
      </c>
      <c r="DB104" s="327">
        <f t="shared" ca="1" si="651"/>
        <v>19.06026713644971</v>
      </c>
      <c r="DC104" s="327">
        <f t="shared" ca="1" si="651"/>
        <v>19.404180862092218</v>
      </c>
      <c r="DD104" s="327">
        <f t="shared" ca="1" si="651"/>
        <v>19.091797094342088</v>
      </c>
      <c r="DE104" s="327">
        <f t="shared" ca="1" si="651"/>
        <v>19.435540951043226</v>
      </c>
      <c r="DF104" s="327">
        <f t="shared" ca="1" si="651"/>
        <v>18.89956496323444</v>
      </c>
      <c r="DG104" s="327">
        <f t="shared" ca="1" si="651"/>
        <v>19.80588288635461</v>
      </c>
      <c r="DH104" s="327">
        <f t="shared" ca="1" si="651"/>
        <v>21.367742157954552</v>
      </c>
      <c r="DI104" s="327">
        <f t="shared" ref="DI104:DS104" ca="1" si="652">+DI61/DI$60*100</f>
        <v>20.378606530674542</v>
      </c>
      <c r="DJ104" s="327">
        <f t="shared" ca="1" si="652"/>
        <v>20.290715470300153</v>
      </c>
      <c r="DK104" s="327">
        <f t="shared" ca="1" si="652"/>
        <v>19.182168805057753</v>
      </c>
      <c r="DL104" s="327">
        <f t="shared" ca="1" si="652"/>
        <v>19.871369925442679</v>
      </c>
      <c r="DM104" s="327">
        <f t="shared" ca="1" si="652"/>
        <v>19.368674763582373</v>
      </c>
      <c r="DN104" s="327">
        <f t="shared" ca="1" si="652"/>
        <v>18.986997347430741</v>
      </c>
      <c r="DO104" s="327">
        <f t="shared" ca="1" si="652"/>
        <v>18.913272153200847</v>
      </c>
      <c r="DP104" s="327">
        <f t="shared" ca="1" si="652"/>
        <v>18.119136760742048</v>
      </c>
      <c r="DQ104" s="327">
        <f t="shared" ca="1" si="652"/>
        <v>18.533468483242618</v>
      </c>
      <c r="DR104" s="327">
        <f t="shared" ca="1" si="652"/>
        <v>18.327767821956357</v>
      </c>
      <c r="DS104" s="327">
        <f t="shared" ca="1" si="652"/>
        <v>19.111761032239801</v>
      </c>
      <c r="DT104" s="327">
        <f t="shared" ref="DT104:EE104" ca="1" si="653">+DT61/DT$60*100</f>
        <v>20.590685113642309</v>
      </c>
      <c r="DU104" s="327">
        <f t="shared" ca="1" si="653"/>
        <v>19.925335233934742</v>
      </c>
      <c r="DV104" s="327">
        <f t="shared" ca="1" si="653"/>
        <v>19.946099989265178</v>
      </c>
      <c r="DW104" s="327">
        <f t="shared" ca="1" si="653"/>
        <v>18.70814997498519</v>
      </c>
      <c r="DX104" s="327">
        <f t="shared" ca="1" si="653"/>
        <v>19.377279176021311</v>
      </c>
      <c r="DY104" s="327">
        <f t="shared" ca="1" si="653"/>
        <v>18.42997345045222</v>
      </c>
      <c r="DZ104" s="327">
        <f t="shared" ca="1" si="653"/>
        <v>18.381099676610919</v>
      </c>
      <c r="EA104" s="327">
        <f t="shared" ca="1" si="653"/>
        <v>18.598712680099332</v>
      </c>
      <c r="EB104" s="327">
        <f t="shared" ca="1" si="653"/>
        <v>18.119990171444254</v>
      </c>
      <c r="EC104" s="327">
        <f t="shared" ca="1" si="653"/>
        <v>18.210736371960746</v>
      </c>
      <c r="ED104" s="327">
        <f t="shared" ca="1" si="653"/>
        <v>18.005139543077302</v>
      </c>
      <c r="EE104" s="327">
        <f t="shared" ca="1" si="653"/>
        <v>19.00714899923047</v>
      </c>
      <c r="EF104" s="327">
        <f t="shared" ref="EF104:EQ104" ca="1" si="654">+EF61/EF$60*100</f>
        <v>21.016035787391647</v>
      </c>
      <c r="EG104" s="327">
        <f t="shared" ca="1" si="654"/>
        <v>19.78984096564265</v>
      </c>
      <c r="EH104" s="327">
        <f t="shared" ca="1" si="654"/>
        <v>19.589045821151835</v>
      </c>
      <c r="EI104" s="327">
        <f t="shared" ca="1" si="654"/>
        <v>19.178936521567465</v>
      </c>
      <c r="EJ104" s="327">
        <f t="shared" ca="1" si="654"/>
        <v>18.995407081754497</v>
      </c>
      <c r="EK104" s="327">
        <f t="shared" ca="1" si="654"/>
        <v>18.765119383383102</v>
      </c>
      <c r="EL104" s="327">
        <f t="shared" ca="1" si="654"/>
        <v>18.16161485840896</v>
      </c>
      <c r="EM104" s="327">
        <f t="shared" ca="1" si="654"/>
        <v>18.527821837559564</v>
      </c>
      <c r="EN104" s="327">
        <f t="shared" ca="1" si="654"/>
        <v>18.233594293009816</v>
      </c>
      <c r="EO104" s="327">
        <f t="shared" ca="1" si="654"/>
        <v>18.016825098301812</v>
      </c>
      <c r="EP104" s="327">
        <f t="shared" ca="1" si="654"/>
        <v>17.906532548492489</v>
      </c>
      <c r="EQ104" s="327">
        <f t="shared" ca="1" si="654"/>
        <v>19.109568710862806</v>
      </c>
      <c r="ER104" s="327">
        <f t="shared" ref="ER104:FB104" ca="1" si="655">+ER61/ER$60*100</f>
        <v>21.05495874522126</v>
      </c>
      <c r="ES104" s="327">
        <f t="shared" ca="1" si="655"/>
        <v>20.007970864411124</v>
      </c>
      <c r="ET104" s="327">
        <f t="shared" ca="1" si="655"/>
        <v>19.534527538571336</v>
      </c>
      <c r="EU104" s="327">
        <f t="shared" ca="1" si="655"/>
        <v>18.865756270404084</v>
      </c>
      <c r="EV104" s="327">
        <f t="shared" ca="1" si="655"/>
        <v>19.306396802283583</v>
      </c>
      <c r="EW104" s="327">
        <f t="shared" ca="1" si="655"/>
        <v>18.832783399586805</v>
      </c>
      <c r="EX104" s="327">
        <f t="shared" ca="1" si="655"/>
        <v>18.226109375439517</v>
      </c>
      <c r="EY104" s="327">
        <f t="shared" ca="1" si="655"/>
        <v>18.978496296038411</v>
      </c>
      <c r="EZ104" s="327">
        <f t="shared" ca="1" si="655"/>
        <v>18.983527598530515</v>
      </c>
      <c r="FA104" s="327">
        <f t="shared" ca="1" si="655"/>
        <v>18.595372234449002</v>
      </c>
      <c r="FB104" s="327">
        <f t="shared" ca="1" si="655"/>
        <v>18.458947870011674</v>
      </c>
      <c r="FC104" s="327">
        <f t="shared" ref="FC104:FD104" ca="1" si="656">+FC61/FC$60*100</f>
        <v>19.460237563824332</v>
      </c>
      <c r="FD104" s="327">
        <f t="shared" ca="1" si="656"/>
        <v>20.906342515718801</v>
      </c>
      <c r="FE104" s="327" t="e">
        <f t="shared" ref="FE104:FG104" ca="1" si="657">+FE61/FE$60*100</f>
        <v>#DIV/0!</v>
      </c>
      <c r="FF104" s="327" t="e">
        <f t="shared" ca="1" si="657"/>
        <v>#DIV/0!</v>
      </c>
      <c r="FG104" s="327" t="e">
        <f t="shared" ca="1" si="657"/>
        <v>#DIV/0!</v>
      </c>
      <c r="FH104" s="327" t="e">
        <f t="shared" ref="FH104:FP104" ca="1" si="658">+FH61/FH$60*100</f>
        <v>#DIV/0!</v>
      </c>
      <c r="FI104" s="327" t="e">
        <f t="shared" ca="1" si="658"/>
        <v>#DIV/0!</v>
      </c>
      <c r="FJ104" s="327" t="e">
        <f t="shared" ca="1" si="658"/>
        <v>#DIV/0!</v>
      </c>
      <c r="FK104" s="327" t="e">
        <f t="shared" ca="1" si="658"/>
        <v>#DIV/0!</v>
      </c>
      <c r="FL104" s="327" t="e">
        <f t="shared" ca="1" si="658"/>
        <v>#DIV/0!</v>
      </c>
      <c r="FM104" s="327" t="e">
        <f t="shared" ca="1" si="658"/>
        <v>#DIV/0!</v>
      </c>
      <c r="FN104" s="327" t="e">
        <f t="shared" ca="1" si="658"/>
        <v>#DIV/0!</v>
      </c>
      <c r="FO104" s="327" t="e">
        <f t="shared" ca="1" si="658"/>
        <v>#DIV/0!</v>
      </c>
      <c r="FP104" s="327" t="e">
        <f t="shared" ca="1" si="658"/>
        <v>#DIV/0!</v>
      </c>
    </row>
    <row r="105" spans="2:172" x14ac:dyDescent="0.2">
      <c r="B105" s="325" t="s">
        <v>14</v>
      </c>
      <c r="C105" s="330"/>
      <c r="D105" s="330"/>
      <c r="E105" s="327">
        <f t="shared" ref="E105:AJ105" ca="1" si="659">+E62/E$60*100</f>
        <v>4.241830936159797</v>
      </c>
      <c r="F105" s="327">
        <f t="shared" ca="1" si="659"/>
        <v>4.2022610122222837</v>
      </c>
      <c r="G105" s="327">
        <f t="shared" ca="1" si="659"/>
        <v>4.5101930183743377</v>
      </c>
      <c r="H105" s="327">
        <f t="shared" ca="1" si="659"/>
        <v>4.6244924114189683</v>
      </c>
      <c r="I105" s="327">
        <f t="shared" ca="1" si="659"/>
        <v>4.7363869296901067</v>
      </c>
      <c r="J105" s="327">
        <f t="shared" ca="1" si="659"/>
        <v>4.6410271891159445</v>
      </c>
      <c r="K105" s="327">
        <f t="shared" ca="1" si="659"/>
        <v>4.7257171182016746</v>
      </c>
      <c r="L105" s="327">
        <f t="shared" ca="1" si="659"/>
        <v>4.8422745712944186</v>
      </c>
      <c r="M105" s="327">
        <f t="shared" ca="1" si="659"/>
        <v>4.3614513079956936</v>
      </c>
      <c r="N105" s="327">
        <f t="shared" ca="1" si="659"/>
        <v>4.4906505891455417</v>
      </c>
      <c r="O105" s="327">
        <f t="shared" ca="1" si="659"/>
        <v>4.6005279753061892</v>
      </c>
      <c r="P105" s="327">
        <f t="shared" ca="1" si="659"/>
        <v>4.5427091555051176</v>
      </c>
      <c r="Q105" s="327">
        <f t="shared" ca="1" si="659"/>
        <v>4.047748335684652</v>
      </c>
      <c r="R105" s="327">
        <f t="shared" ca="1" si="659"/>
        <v>4.053434026027614</v>
      </c>
      <c r="S105" s="327">
        <f t="shared" ca="1" si="659"/>
        <v>4.3579265231153528</v>
      </c>
      <c r="T105" s="327">
        <f t="shared" ca="1" si="659"/>
        <v>4.697965894805618</v>
      </c>
      <c r="U105" s="327">
        <f t="shared" ca="1" si="659"/>
        <v>4.7994093608176511</v>
      </c>
      <c r="V105" s="327">
        <f t="shared" ca="1" si="659"/>
        <v>4.6397916112272162</v>
      </c>
      <c r="W105" s="327">
        <f t="shared" ca="1" si="659"/>
        <v>4.7041910390901869</v>
      </c>
      <c r="X105" s="327">
        <f t="shared" ca="1" si="659"/>
        <v>4.8249135415044053</v>
      </c>
      <c r="Y105" s="327">
        <f t="shared" ca="1" si="659"/>
        <v>4.4584822736620184</v>
      </c>
      <c r="Z105" s="327">
        <f t="shared" ca="1" si="659"/>
        <v>4.3179475606390652</v>
      </c>
      <c r="AA105" s="327">
        <f t="shared" ca="1" si="659"/>
        <v>4.360649764124096</v>
      </c>
      <c r="AB105" s="327">
        <f t="shared" ca="1" si="659"/>
        <v>4.699778552314509</v>
      </c>
      <c r="AC105" s="327">
        <f t="shared" ca="1" si="659"/>
        <v>3.9998455211823707</v>
      </c>
      <c r="AD105" s="327">
        <f t="shared" ca="1" si="659"/>
        <v>3.9190985445819733</v>
      </c>
      <c r="AE105" s="327">
        <f t="shared" ca="1" si="659"/>
        <v>4.2231729567446443</v>
      </c>
      <c r="AF105" s="327">
        <f t="shared" ca="1" si="659"/>
        <v>4.5331114587804455</v>
      </c>
      <c r="AG105" s="327">
        <f t="shared" ca="1" si="659"/>
        <v>4.7807309491126508</v>
      </c>
      <c r="AH105" s="327">
        <f t="shared" ca="1" si="659"/>
        <v>4.480469859915913</v>
      </c>
      <c r="AI105" s="327">
        <f t="shared" ca="1" si="659"/>
        <v>4.8038835246770422</v>
      </c>
      <c r="AJ105" s="327">
        <f t="shared" ca="1" si="659"/>
        <v>4.8164212906012196</v>
      </c>
      <c r="AK105" s="327">
        <f t="shared" ref="AK105:BP105" ca="1" si="660">+AK62/AK$60*100</f>
        <v>4.6537381144567957</v>
      </c>
      <c r="AL105" s="327">
        <f t="shared" ca="1" si="660"/>
        <v>4.5243922066799094</v>
      </c>
      <c r="AM105" s="327">
        <f t="shared" ca="1" si="660"/>
        <v>4.6863315350926626</v>
      </c>
      <c r="AN105" s="327">
        <f t="shared" ca="1" si="660"/>
        <v>4.8753577798143644</v>
      </c>
      <c r="AO105" s="327">
        <f t="shared" ca="1" si="660"/>
        <v>4.1410106747250737</v>
      </c>
      <c r="AP105" s="327">
        <f t="shared" ca="1" si="660"/>
        <v>4.2639604139125158</v>
      </c>
      <c r="AQ105" s="327">
        <f t="shared" ca="1" si="660"/>
        <v>4.6118168114427931</v>
      </c>
      <c r="AR105" s="327">
        <f t="shared" ca="1" si="660"/>
        <v>4.7861244097388935</v>
      </c>
      <c r="AS105" s="327">
        <f t="shared" ca="1" si="660"/>
        <v>5.0420728361999778</v>
      </c>
      <c r="AT105" s="327">
        <f t="shared" ca="1" si="660"/>
        <v>4.8332640479491085</v>
      </c>
      <c r="AU105" s="327">
        <f t="shared" ca="1" si="660"/>
        <v>4.9698934281950446</v>
      </c>
      <c r="AV105" s="327">
        <f t="shared" ca="1" si="660"/>
        <v>5.0923067938615008</v>
      </c>
      <c r="AW105" s="327">
        <f t="shared" ca="1" si="660"/>
        <v>4.850067480319348</v>
      </c>
      <c r="AX105" s="327">
        <f t="shared" ca="1" si="660"/>
        <v>4.8887005262026539</v>
      </c>
      <c r="AY105" s="327">
        <f t="shared" ca="1" si="660"/>
        <v>4.7313398226345722</v>
      </c>
      <c r="AZ105" s="327">
        <f t="shared" ca="1" si="660"/>
        <v>5.0286206701096114</v>
      </c>
      <c r="BA105" s="327">
        <f t="shared" ca="1" si="660"/>
        <v>4.2583817268756778</v>
      </c>
      <c r="BB105" s="327">
        <f t="shared" ca="1" si="660"/>
        <v>4.2484664587793857</v>
      </c>
      <c r="BC105" s="327">
        <f t="shared" ca="1" si="660"/>
        <v>4.3582665231071811</v>
      </c>
      <c r="BD105" s="327">
        <f t="shared" ca="1" si="660"/>
        <v>4.975815275293308</v>
      </c>
      <c r="BE105" s="327">
        <f t="shared" ca="1" si="660"/>
        <v>4.9014003392763721</v>
      </c>
      <c r="BF105" s="327">
        <f t="shared" ca="1" si="660"/>
        <v>4.9959377325938314</v>
      </c>
      <c r="BG105" s="327">
        <f t="shared" ca="1" si="660"/>
        <v>5.10231937258669</v>
      </c>
      <c r="BH105" s="327">
        <f t="shared" ca="1" si="660"/>
        <v>5.0242100900933675</v>
      </c>
      <c r="BI105" s="327">
        <f t="shared" ca="1" si="660"/>
        <v>4.8790575095600541</v>
      </c>
      <c r="BJ105" s="327">
        <f t="shared" ca="1" si="660"/>
        <v>4.8507013872534328</v>
      </c>
      <c r="BK105" s="327">
        <f t="shared" ca="1" si="660"/>
        <v>4.974281251427092</v>
      </c>
      <c r="BL105" s="327">
        <f t="shared" ca="1" si="660"/>
        <v>5.1108290321852472</v>
      </c>
      <c r="BM105" s="327">
        <f t="shared" ca="1" si="660"/>
        <v>4.3946288215429581</v>
      </c>
      <c r="BN105" s="327">
        <f t="shared" ca="1" si="660"/>
        <v>4.3595790287684562</v>
      </c>
      <c r="BO105" s="327">
        <f t="shared" ca="1" si="660"/>
        <v>4.7955505668448044</v>
      </c>
      <c r="BP105" s="327">
        <f t="shared" ca="1" si="660"/>
        <v>5.1314768297810618</v>
      </c>
      <c r="BQ105" s="327">
        <f t="shared" ref="BQ105:CJ105" ca="1" si="661">+BQ62/BQ$60*100</f>
        <v>5.1644338278374624</v>
      </c>
      <c r="BR105" s="327">
        <f t="shared" ca="1" si="661"/>
        <v>5.0811470624738453</v>
      </c>
      <c r="BS105" s="327">
        <f t="shared" ca="1" si="661"/>
        <v>5.1997984089359468</v>
      </c>
      <c r="BT105" s="327">
        <f t="shared" ca="1" si="661"/>
        <v>5.1096607207498579</v>
      </c>
      <c r="BU105" s="327">
        <f t="shared" ca="1" si="661"/>
        <v>4.8548024041080602</v>
      </c>
      <c r="BV105" s="327">
        <f t="shared" ca="1" si="661"/>
        <v>4.8721667060069604</v>
      </c>
      <c r="BW105" s="327">
        <f t="shared" ca="1" si="661"/>
        <v>4.8954076091595491</v>
      </c>
      <c r="BX105" s="327">
        <f t="shared" ca="1" si="661"/>
        <v>5.1436276340943854</v>
      </c>
      <c r="BY105" s="327">
        <f t="shared" ca="1" si="661"/>
        <v>4.4553771724032254</v>
      </c>
      <c r="BZ105" s="327">
        <f t="shared" ca="1" si="661"/>
        <v>4.5495261233467801</v>
      </c>
      <c r="CA105" s="327">
        <f t="shared" ca="1" si="661"/>
        <v>4.8439019413393112</v>
      </c>
      <c r="CB105" s="327">
        <f t="shared" ca="1" si="661"/>
        <v>5.1715147094582736</v>
      </c>
      <c r="CC105" s="327">
        <f t="shared" ca="1" si="661"/>
        <v>5.1528391682075592</v>
      </c>
      <c r="CD105" s="327">
        <f t="shared" ca="1" si="661"/>
        <v>5.3247778231558156</v>
      </c>
      <c r="CE105" s="327">
        <f t="shared" ca="1" si="661"/>
        <v>5.3724149003600763</v>
      </c>
      <c r="CF105" s="327">
        <f t="shared" ca="1" si="661"/>
        <v>5.2282234948248316</v>
      </c>
      <c r="CG105" s="327">
        <f t="shared" ca="1" si="661"/>
        <v>5.1243934173099452</v>
      </c>
      <c r="CH105" s="327">
        <f t="shared" ca="1" si="661"/>
        <v>5.2514302599537084</v>
      </c>
      <c r="CI105" s="327">
        <f t="shared" ca="1" si="661"/>
        <v>5.1017202797500625</v>
      </c>
      <c r="CJ105" s="327">
        <f t="shared" ca="1" si="661"/>
        <v>5.4206012022008139</v>
      </c>
      <c r="CK105" s="327">
        <f t="shared" ref="CK105:DH105" ca="1" si="662">+CK62/CK$60*100</f>
        <v>4.4878118645031746</v>
      </c>
      <c r="CL105" s="327">
        <f t="shared" ca="1" si="662"/>
        <v>4.5283493668353225</v>
      </c>
      <c r="CM105" s="327">
        <f t="shared" ca="1" si="662"/>
        <v>4.9108643925244087</v>
      </c>
      <c r="CN105" s="327">
        <f t="shared" ca="1" si="662"/>
        <v>5.1380390049464246</v>
      </c>
      <c r="CO105" s="327">
        <f t="shared" ca="1" si="662"/>
        <v>5.2301221505150526</v>
      </c>
      <c r="CP105" s="327">
        <f t="shared" ca="1" si="662"/>
        <v>5.3013900415482063</v>
      </c>
      <c r="CQ105" s="327">
        <f t="shared" ca="1" si="662"/>
        <v>5.6772520508503943</v>
      </c>
      <c r="CR105" s="327">
        <f t="shared" ca="1" si="662"/>
        <v>5.6365507574818237</v>
      </c>
      <c r="CS105" s="327">
        <f t="shared" ca="1" si="662"/>
        <v>5.2391028738034597</v>
      </c>
      <c r="CT105" s="327">
        <f t="shared" ca="1" si="662"/>
        <v>5.2012496544553812</v>
      </c>
      <c r="CU105" s="327">
        <f t="shared" ca="1" si="662"/>
        <v>5.2397424784795996</v>
      </c>
      <c r="CV105" s="327">
        <f t="shared" ca="1" si="662"/>
        <v>5.0967654012186365</v>
      </c>
      <c r="CW105" s="327">
        <f t="shared" ca="1" si="662"/>
        <v>4.5444102583366295</v>
      </c>
      <c r="CX105" s="327">
        <f t="shared" ca="1" si="662"/>
        <v>4.4626631776458643</v>
      </c>
      <c r="CY105" s="327">
        <f t="shared" ca="1" si="662"/>
        <v>4.6976169919538746</v>
      </c>
      <c r="CZ105" s="327">
        <f t="shared" ca="1" si="662"/>
        <v>5.0118521872478627</v>
      </c>
      <c r="DA105" s="327">
        <f t="shared" ca="1" si="662"/>
        <v>5.2369483767622338</v>
      </c>
      <c r="DB105" s="327">
        <f t="shared" ca="1" si="662"/>
        <v>5.2008956606127006</v>
      </c>
      <c r="DC105" s="327">
        <f t="shared" ca="1" si="662"/>
        <v>5.3748841983344713</v>
      </c>
      <c r="DD105" s="327">
        <f t="shared" ca="1" si="662"/>
        <v>5.4413021623422511</v>
      </c>
      <c r="DE105" s="327">
        <f t="shared" ca="1" si="662"/>
        <v>5.4700863996170614</v>
      </c>
      <c r="DF105" s="327">
        <f t="shared" ca="1" si="662"/>
        <v>5.2384551142890201</v>
      </c>
      <c r="DG105" s="327">
        <f t="shared" ca="1" si="662"/>
        <v>5.3205556327444743</v>
      </c>
      <c r="DH105" s="327">
        <f t="shared" ca="1" si="662"/>
        <v>5.1312974262448598</v>
      </c>
      <c r="DI105" s="327">
        <f t="shared" ref="DI105:DS105" ca="1" si="663">+DI62/DI$60*100</f>
        <v>4.6241038026227317</v>
      </c>
      <c r="DJ105" s="327">
        <f t="shared" ca="1" si="663"/>
        <v>4.6389873488606428</v>
      </c>
      <c r="DK105" s="327">
        <f t="shared" ca="1" si="663"/>
        <v>4.7585921735001717</v>
      </c>
      <c r="DL105" s="327">
        <f t="shared" ca="1" si="663"/>
        <v>5.0786114264834046</v>
      </c>
      <c r="DM105" s="327">
        <f t="shared" ca="1" si="663"/>
        <v>5.2421179605941832</v>
      </c>
      <c r="DN105" s="327">
        <f t="shared" ca="1" si="663"/>
        <v>5.1527476499690552</v>
      </c>
      <c r="DO105" s="327">
        <f t="shared" ca="1" si="663"/>
        <v>5.4275831399735752</v>
      </c>
      <c r="DP105" s="327">
        <f t="shared" ca="1" si="663"/>
        <v>5.3159214815579725</v>
      </c>
      <c r="DQ105" s="327">
        <f t="shared" ca="1" si="663"/>
        <v>5.1951472518400443</v>
      </c>
      <c r="DR105" s="327">
        <f t="shared" ca="1" si="663"/>
        <v>5.1198792697519213</v>
      </c>
      <c r="DS105" s="327">
        <f t="shared" ca="1" si="663"/>
        <v>5.05678677478907</v>
      </c>
      <c r="DT105" s="327">
        <f t="shared" ref="DT105:EE105" ca="1" si="664">+DT62/DT$60*100</f>
        <v>5.001060616121908</v>
      </c>
      <c r="DU105" s="327">
        <f t="shared" ca="1" si="664"/>
        <v>4.431590481263334</v>
      </c>
      <c r="DV105" s="327">
        <f t="shared" ca="1" si="664"/>
        <v>4.5014290955385938</v>
      </c>
      <c r="DW105" s="327">
        <f t="shared" ca="1" si="664"/>
        <v>4.5025543739186302</v>
      </c>
      <c r="DX105" s="327">
        <f t="shared" ca="1" si="664"/>
        <v>4.8050709935360505</v>
      </c>
      <c r="DY105" s="327">
        <f t="shared" ca="1" si="664"/>
        <v>4.8700626118267518</v>
      </c>
      <c r="DZ105" s="327">
        <f t="shared" ca="1" si="664"/>
        <v>4.8066489445903153</v>
      </c>
      <c r="EA105" s="327">
        <f t="shared" ca="1" si="664"/>
        <v>4.9194556459213565</v>
      </c>
      <c r="EB105" s="327">
        <f t="shared" ca="1" si="664"/>
        <v>4.878375114582318</v>
      </c>
      <c r="EC105" s="327">
        <f t="shared" ca="1" si="664"/>
        <v>5.0090037308277555</v>
      </c>
      <c r="ED105" s="327">
        <f t="shared" ca="1" si="664"/>
        <v>4.876012509453961</v>
      </c>
      <c r="EE105" s="327">
        <f t="shared" ca="1" si="664"/>
        <v>4.9113431177147282</v>
      </c>
      <c r="EF105" s="327">
        <f t="shared" ref="EF105:EQ105" ca="1" si="665">+EF62/EF$60*100</f>
        <v>4.9555985802556499</v>
      </c>
      <c r="EG105" s="327">
        <f t="shared" ca="1" si="665"/>
        <v>4.5149553489739453</v>
      </c>
      <c r="EH105" s="327">
        <f t="shared" ca="1" si="665"/>
        <v>4.6054698841105735</v>
      </c>
      <c r="EI105" s="327">
        <f t="shared" ca="1" si="665"/>
        <v>4.7004703904059006</v>
      </c>
      <c r="EJ105" s="327">
        <f t="shared" ca="1" si="665"/>
        <v>4.7950099008552929</v>
      </c>
      <c r="EK105" s="327">
        <f t="shared" ca="1" si="665"/>
        <v>5.0880960199529373</v>
      </c>
      <c r="EL105" s="327">
        <f t="shared" ca="1" si="665"/>
        <v>4.8947311615059563</v>
      </c>
      <c r="EM105" s="327">
        <f t="shared" ca="1" si="665"/>
        <v>5.0047386154872404</v>
      </c>
      <c r="EN105" s="327">
        <f t="shared" ca="1" si="665"/>
        <v>4.9567310183677957</v>
      </c>
      <c r="EO105" s="327">
        <f t="shared" ca="1" si="665"/>
        <v>4.9072622372671892</v>
      </c>
      <c r="EP105" s="327">
        <f t="shared" ca="1" si="665"/>
        <v>4.9013136292308825</v>
      </c>
      <c r="EQ105" s="327">
        <f t="shared" ca="1" si="665"/>
        <v>4.8479023585202583</v>
      </c>
      <c r="ER105" s="327">
        <f t="shared" ref="ER105:FB105" ca="1" si="666">+ER62/ER$60*100</f>
        <v>4.9100829377284505</v>
      </c>
      <c r="ES105" s="327">
        <f t="shared" ca="1" si="666"/>
        <v>4.5389487141883738</v>
      </c>
      <c r="ET105" s="327">
        <f t="shared" ca="1" si="666"/>
        <v>4.4690369282978244</v>
      </c>
      <c r="EU105" s="327">
        <f t="shared" ca="1" si="666"/>
        <v>4.5054786072623871</v>
      </c>
      <c r="EV105" s="327">
        <f t="shared" ca="1" si="666"/>
        <v>4.8795016025191389</v>
      </c>
      <c r="EW105" s="327">
        <f t="shared" ca="1" si="666"/>
        <v>4.9215493848770144</v>
      </c>
      <c r="EX105" s="327">
        <f t="shared" ca="1" si="666"/>
        <v>4.8194054302062979</v>
      </c>
      <c r="EY105" s="327">
        <f t="shared" ca="1" si="666"/>
        <v>5.0067229795172166</v>
      </c>
      <c r="EZ105" s="327">
        <f t="shared" ca="1" si="666"/>
        <v>4.9446350673561392</v>
      </c>
      <c r="FA105" s="327">
        <f t="shared" ca="1" si="666"/>
        <v>4.8703679330487049</v>
      </c>
      <c r="FB105" s="327">
        <f t="shared" ca="1" si="666"/>
        <v>4.9686798925811182</v>
      </c>
      <c r="FC105" s="327">
        <f t="shared" ref="FC105:FD105" ca="1" si="667">+FC62/FC$60*100</f>
        <v>5.0153395561772669</v>
      </c>
      <c r="FD105" s="327">
        <f t="shared" ca="1" si="667"/>
        <v>4.8838050012027345</v>
      </c>
      <c r="FE105" s="327" t="e">
        <f t="shared" ref="FE105:FG105" ca="1" si="668">+FE62/FE$60*100</f>
        <v>#DIV/0!</v>
      </c>
      <c r="FF105" s="327" t="e">
        <f t="shared" ca="1" si="668"/>
        <v>#DIV/0!</v>
      </c>
      <c r="FG105" s="327" t="e">
        <f t="shared" ca="1" si="668"/>
        <v>#DIV/0!</v>
      </c>
      <c r="FH105" s="327" t="e">
        <f t="shared" ref="FH105:FP105" ca="1" si="669">+FH62/FH$60*100</f>
        <v>#DIV/0!</v>
      </c>
      <c r="FI105" s="327" t="e">
        <f t="shared" ca="1" si="669"/>
        <v>#DIV/0!</v>
      </c>
      <c r="FJ105" s="327" t="e">
        <f t="shared" ca="1" si="669"/>
        <v>#DIV/0!</v>
      </c>
      <c r="FK105" s="327" t="e">
        <f t="shared" ca="1" si="669"/>
        <v>#DIV/0!</v>
      </c>
      <c r="FL105" s="327" t="e">
        <f t="shared" ca="1" si="669"/>
        <v>#DIV/0!</v>
      </c>
      <c r="FM105" s="327" t="e">
        <f t="shared" ca="1" si="669"/>
        <v>#DIV/0!</v>
      </c>
      <c r="FN105" s="327" t="e">
        <f t="shared" ca="1" si="669"/>
        <v>#DIV/0!</v>
      </c>
      <c r="FO105" s="327" t="e">
        <f t="shared" ca="1" si="669"/>
        <v>#DIV/0!</v>
      </c>
      <c r="FP105" s="327" t="e">
        <f t="shared" ca="1" si="669"/>
        <v>#DIV/0!</v>
      </c>
    </row>
    <row r="106" spans="2:172" x14ac:dyDescent="0.2">
      <c r="B106" s="325" t="s">
        <v>15</v>
      </c>
      <c r="C106" s="330"/>
      <c r="D106" s="330"/>
      <c r="E106" s="327">
        <f t="shared" ref="E106:AJ106" ca="1" si="670">+E63/E$60*100</f>
        <v>0.70349176961332938</v>
      </c>
      <c r="F106" s="327">
        <f t="shared" ca="1" si="670"/>
        <v>0.73921693461541504</v>
      </c>
      <c r="G106" s="327">
        <f t="shared" ca="1" si="670"/>
        <v>0.70091825066524871</v>
      </c>
      <c r="H106" s="327">
        <f t="shared" ca="1" si="670"/>
        <v>0.70971585151357308</v>
      </c>
      <c r="I106" s="327">
        <f t="shared" ca="1" si="670"/>
        <v>0.67616494762143742</v>
      </c>
      <c r="J106" s="327">
        <f t="shared" ca="1" si="670"/>
        <v>0.71396337125760789</v>
      </c>
      <c r="K106" s="327">
        <f t="shared" ca="1" si="670"/>
        <v>0.72481440843743516</v>
      </c>
      <c r="L106" s="327">
        <f t="shared" ca="1" si="670"/>
        <v>0.72594237947212681</v>
      </c>
      <c r="M106" s="327">
        <f t="shared" ca="1" si="670"/>
        <v>0.70145751174616844</v>
      </c>
      <c r="N106" s="327">
        <f t="shared" ca="1" si="670"/>
        <v>0.72341515875694695</v>
      </c>
      <c r="O106" s="327">
        <f t="shared" ca="1" si="670"/>
        <v>0.71289202934353435</v>
      </c>
      <c r="P106" s="327">
        <f t="shared" ca="1" si="670"/>
        <v>0.67481839508919161</v>
      </c>
      <c r="Q106" s="327">
        <f t="shared" ca="1" si="670"/>
        <v>0.65993672536018178</v>
      </c>
      <c r="R106" s="327">
        <f t="shared" ca="1" si="670"/>
        <v>0.71934222208848198</v>
      </c>
      <c r="S106" s="327">
        <f t="shared" ca="1" si="670"/>
        <v>0.70030167541393151</v>
      </c>
      <c r="T106" s="327">
        <f t="shared" ca="1" si="670"/>
        <v>0.62758386992782922</v>
      </c>
      <c r="U106" s="327">
        <f t="shared" ca="1" si="670"/>
        <v>0.65438887862120398</v>
      </c>
      <c r="V106" s="327">
        <f t="shared" ca="1" si="670"/>
        <v>0.65698415827838563</v>
      </c>
      <c r="W106" s="327">
        <f t="shared" ca="1" si="670"/>
        <v>0.70836316110165465</v>
      </c>
      <c r="X106" s="327">
        <f t="shared" ca="1" si="670"/>
        <v>0.73310755203522748</v>
      </c>
      <c r="Y106" s="327">
        <f t="shared" ca="1" si="670"/>
        <v>0.67626340196913259</v>
      </c>
      <c r="Z106" s="327">
        <f t="shared" ca="1" si="670"/>
        <v>0.70664821743589734</v>
      </c>
      <c r="AA106" s="327">
        <f t="shared" ca="1" si="670"/>
        <v>0.68769061283079147</v>
      </c>
      <c r="AB106" s="327">
        <f t="shared" ca="1" si="670"/>
        <v>0.64903298289918832</v>
      </c>
      <c r="AC106" s="327">
        <f t="shared" ca="1" si="670"/>
        <v>0.6569833321884101</v>
      </c>
      <c r="AD106" s="327">
        <f t="shared" ca="1" si="670"/>
        <v>0.69122747051182587</v>
      </c>
      <c r="AE106" s="327">
        <f t="shared" ca="1" si="670"/>
        <v>0.70115805221086447</v>
      </c>
      <c r="AF106" s="327">
        <f t="shared" ca="1" si="670"/>
        <v>0.680317218819528</v>
      </c>
      <c r="AG106" s="327">
        <f t="shared" ca="1" si="670"/>
        <v>0.68850470652634643</v>
      </c>
      <c r="AH106" s="327">
        <f t="shared" ca="1" si="670"/>
        <v>0.68913465221488879</v>
      </c>
      <c r="AI106" s="327">
        <f t="shared" ca="1" si="670"/>
        <v>0.73949578970940599</v>
      </c>
      <c r="AJ106" s="327">
        <f t="shared" ca="1" si="670"/>
        <v>0.72257302043591853</v>
      </c>
      <c r="AK106" s="327">
        <f t="shared" ref="AK106:BP106" ca="1" si="671">+AK63/AK$60*100</f>
        <v>0.69927307843113706</v>
      </c>
      <c r="AL106" s="327">
        <f t="shared" ca="1" si="671"/>
        <v>0.69510761216952754</v>
      </c>
      <c r="AM106" s="327">
        <f t="shared" ca="1" si="671"/>
        <v>0.69248758131509847</v>
      </c>
      <c r="AN106" s="327">
        <f t="shared" ca="1" si="671"/>
        <v>0.63214805970321131</v>
      </c>
      <c r="AO106" s="327">
        <f t="shared" ca="1" si="671"/>
        <v>0.65780624723633552</v>
      </c>
      <c r="AP106" s="327">
        <f t="shared" ca="1" si="671"/>
        <v>0.70469151949236852</v>
      </c>
      <c r="AQ106" s="327">
        <f t="shared" ca="1" si="671"/>
        <v>0.68108450658291553</v>
      </c>
      <c r="AR106" s="327">
        <f t="shared" ca="1" si="671"/>
        <v>0.68713013955647673</v>
      </c>
      <c r="AS106" s="327">
        <f t="shared" ca="1" si="671"/>
        <v>0.69107852644561241</v>
      </c>
      <c r="AT106" s="327">
        <f t="shared" ca="1" si="671"/>
        <v>0.68762120364029</v>
      </c>
      <c r="AU106" s="327">
        <f t="shared" ca="1" si="671"/>
        <v>0.73645894040177418</v>
      </c>
      <c r="AV106" s="327">
        <f t="shared" ca="1" si="671"/>
        <v>0.73010283704090462</v>
      </c>
      <c r="AW106" s="327">
        <f t="shared" ca="1" si="671"/>
        <v>0.69031378226991669</v>
      </c>
      <c r="AX106" s="327">
        <f t="shared" ca="1" si="671"/>
        <v>0.67773151371289031</v>
      </c>
      <c r="AY106" s="327">
        <f t="shared" ca="1" si="671"/>
        <v>0.69777541055005732</v>
      </c>
      <c r="AZ106" s="327">
        <f t="shared" ca="1" si="671"/>
        <v>0.6013272058406014</v>
      </c>
      <c r="BA106" s="327">
        <f t="shared" ca="1" si="671"/>
        <v>0.65669982427874118</v>
      </c>
      <c r="BB106" s="327">
        <f t="shared" ca="1" si="671"/>
        <v>0.67578714485273861</v>
      </c>
      <c r="BC106" s="327">
        <f t="shared" ca="1" si="671"/>
        <v>0.6734720273951732</v>
      </c>
      <c r="BD106" s="327">
        <f t="shared" ca="1" si="671"/>
        <v>0.62836359801488428</v>
      </c>
      <c r="BE106" s="327">
        <f t="shared" ca="1" si="671"/>
        <v>0.66162070823452723</v>
      </c>
      <c r="BF106" s="327">
        <f t="shared" ca="1" si="671"/>
        <v>0.66864009779442102</v>
      </c>
      <c r="BG106" s="327">
        <f t="shared" ca="1" si="671"/>
        <v>0.68077367370248842</v>
      </c>
      <c r="BH106" s="327">
        <f t="shared" ca="1" si="671"/>
        <v>0.68667709884292161</v>
      </c>
      <c r="BI106" s="327">
        <f t="shared" ca="1" si="671"/>
        <v>0.66840348188501142</v>
      </c>
      <c r="BJ106" s="327">
        <f t="shared" ca="1" si="671"/>
        <v>0.66981486843627536</v>
      </c>
      <c r="BK106" s="327">
        <f t="shared" ca="1" si="671"/>
        <v>0.67216062648609443</v>
      </c>
      <c r="BL106" s="327">
        <f t="shared" ca="1" si="671"/>
        <v>0.58634275599132768</v>
      </c>
      <c r="BM106" s="327">
        <f t="shared" ca="1" si="671"/>
        <v>0.63164214465770929</v>
      </c>
      <c r="BN106" s="327">
        <f t="shared" ca="1" si="671"/>
        <v>0.69489220246931116</v>
      </c>
      <c r="BO106" s="327">
        <f t="shared" ca="1" si="671"/>
        <v>0.66843337305490569</v>
      </c>
      <c r="BP106" s="327">
        <f t="shared" ca="1" si="671"/>
        <v>0.6652966433497195</v>
      </c>
      <c r="BQ106" s="327">
        <f t="shared" ref="BQ106:CJ106" ca="1" si="672">+BQ63/BQ$60*100</f>
        <v>0.65760425970927427</v>
      </c>
      <c r="BR106" s="327">
        <f t="shared" ca="1" si="672"/>
        <v>0.68449329588371166</v>
      </c>
      <c r="BS106" s="327">
        <f t="shared" ca="1" si="672"/>
        <v>0.69309325588293469</v>
      </c>
      <c r="BT106" s="327">
        <f t="shared" ca="1" si="672"/>
        <v>0.67497618380255819</v>
      </c>
      <c r="BU106" s="327">
        <f t="shared" ca="1" si="672"/>
        <v>0.66376843419234888</v>
      </c>
      <c r="BV106" s="327">
        <f t="shared" ca="1" si="672"/>
        <v>0.67162607519005613</v>
      </c>
      <c r="BW106" s="327">
        <f t="shared" ca="1" si="672"/>
        <v>0.66636163239119961</v>
      </c>
      <c r="BX106" s="327">
        <f t="shared" ca="1" si="672"/>
        <v>0.61644530468386816</v>
      </c>
      <c r="BY106" s="327">
        <f t="shared" ca="1" si="672"/>
        <v>0.64493500185073793</v>
      </c>
      <c r="BZ106" s="327">
        <f t="shared" ca="1" si="672"/>
        <v>0.65234144821690854</v>
      </c>
      <c r="CA106" s="327">
        <f t="shared" ca="1" si="672"/>
        <v>0.63368837162835845</v>
      </c>
      <c r="CB106" s="327">
        <f t="shared" ca="1" si="672"/>
        <v>0.59880980436145315</v>
      </c>
      <c r="CC106" s="327">
        <f t="shared" ca="1" si="672"/>
        <v>0.61806256500911927</v>
      </c>
      <c r="CD106" s="327">
        <f t="shared" ca="1" si="672"/>
        <v>0.6779668952511354</v>
      </c>
      <c r="CE106" s="327">
        <f t="shared" ca="1" si="672"/>
        <v>0.64923034416995296</v>
      </c>
      <c r="CF106" s="327">
        <f t="shared" ca="1" si="672"/>
        <v>0.61825718148000519</v>
      </c>
      <c r="CG106" s="327">
        <f t="shared" ca="1" si="672"/>
        <v>0.6131931685329961</v>
      </c>
      <c r="CH106" s="327">
        <f t="shared" ca="1" si="672"/>
        <v>0.66238249729649223</v>
      </c>
      <c r="CI106" s="327">
        <f t="shared" ca="1" si="672"/>
        <v>0.65009642682925461</v>
      </c>
      <c r="CJ106" s="327">
        <f t="shared" ca="1" si="672"/>
        <v>0.56236366571355467</v>
      </c>
      <c r="CK106" s="327">
        <f t="shared" ref="CK106:DH106" ca="1" si="673">+CK63/CK$60*100</f>
        <v>0.58289180789789852</v>
      </c>
      <c r="CL106" s="327">
        <f t="shared" ca="1" si="673"/>
        <v>0.62068567943040698</v>
      </c>
      <c r="CM106" s="327">
        <f t="shared" ca="1" si="673"/>
        <v>0.62756949387414229</v>
      </c>
      <c r="CN106" s="327">
        <f t="shared" ca="1" si="673"/>
        <v>0.26540991406582315</v>
      </c>
      <c r="CO106" s="327">
        <f t="shared" ca="1" si="673"/>
        <v>0.31125741692077707</v>
      </c>
      <c r="CP106" s="327">
        <f t="shared" ca="1" si="673"/>
        <v>0.40867277012480979</v>
      </c>
      <c r="CQ106" s="327">
        <f t="shared" ca="1" si="673"/>
        <v>0.49709951885102932</v>
      </c>
      <c r="CR106" s="327">
        <f t="shared" ca="1" si="673"/>
        <v>0.51926953346348759</v>
      </c>
      <c r="CS106" s="327">
        <f t="shared" ca="1" si="673"/>
        <v>0.54086308818759121</v>
      </c>
      <c r="CT106" s="327">
        <f t="shared" ca="1" si="673"/>
        <v>0.56736980309429197</v>
      </c>
      <c r="CU106" s="327">
        <f t="shared" ca="1" si="673"/>
        <v>0.56370999365490004</v>
      </c>
      <c r="CV106" s="327">
        <f t="shared" ca="1" si="673"/>
        <v>0.55504216502221515</v>
      </c>
      <c r="CW106" s="327">
        <f t="shared" ca="1" si="673"/>
        <v>0.5570120718824938</v>
      </c>
      <c r="CX106" s="327">
        <f t="shared" ca="1" si="673"/>
        <v>0.59343837794947574</v>
      </c>
      <c r="CY106" s="327">
        <f t="shared" ca="1" si="673"/>
        <v>0.56814621351672601</v>
      </c>
      <c r="CZ106" s="327">
        <f t="shared" ca="1" si="673"/>
        <v>0.58688682575069273</v>
      </c>
      <c r="DA106" s="327">
        <f t="shared" ca="1" si="673"/>
        <v>0.61666419981568998</v>
      </c>
      <c r="DB106" s="327">
        <f t="shared" ca="1" si="673"/>
        <v>0.62900584218498801</v>
      </c>
      <c r="DC106" s="327">
        <f t="shared" ca="1" si="673"/>
        <v>0.63479289496959668</v>
      </c>
      <c r="DD106" s="327">
        <f t="shared" ca="1" si="673"/>
        <v>0.67469765733328735</v>
      </c>
      <c r="DE106" s="327">
        <f t="shared" ca="1" si="673"/>
        <v>0.68748376239564368</v>
      </c>
      <c r="DF106" s="327">
        <f t="shared" ca="1" si="673"/>
        <v>0.6791174534079587</v>
      </c>
      <c r="DG106" s="327">
        <f t="shared" ca="1" si="673"/>
        <v>0.71447861096418985</v>
      </c>
      <c r="DH106" s="327">
        <f t="shared" ca="1" si="673"/>
        <v>0.60084447867686219</v>
      </c>
      <c r="DI106" s="327">
        <f t="shared" ref="DI106:DS106" ca="1" si="674">+DI63/DI$60*100</f>
        <v>0.64877355298557304</v>
      </c>
      <c r="DJ106" s="327">
        <f t="shared" ca="1" si="674"/>
        <v>0.65017245228280374</v>
      </c>
      <c r="DK106" s="327">
        <f t="shared" ca="1" si="674"/>
        <v>0.63069966112121501</v>
      </c>
      <c r="DL106" s="327">
        <f t="shared" ca="1" si="674"/>
        <v>0.57739535934436226</v>
      </c>
      <c r="DM106" s="327">
        <f t="shared" ca="1" si="674"/>
        <v>0.61559624358222642</v>
      </c>
      <c r="DN106" s="327">
        <f t="shared" ca="1" si="674"/>
        <v>0.62217385005889414</v>
      </c>
      <c r="DO106" s="327">
        <f t="shared" ca="1" si="674"/>
        <v>0.60512721129588887</v>
      </c>
      <c r="DP106" s="327">
        <f t="shared" ca="1" si="674"/>
        <v>0.61248971068628544</v>
      </c>
      <c r="DQ106" s="327">
        <f t="shared" ca="1" si="674"/>
        <v>0.58995800149066413</v>
      </c>
      <c r="DR106" s="327">
        <f t="shared" ca="1" si="674"/>
        <v>0.59058525977111664</v>
      </c>
      <c r="DS106" s="327">
        <f t="shared" ca="1" si="674"/>
        <v>0.56688534604820817</v>
      </c>
      <c r="DT106" s="327">
        <f t="shared" ref="DT106:EE106" ca="1" si="675">+DT63/DT$60*100</f>
        <v>0.46053307123842274</v>
      </c>
      <c r="DU106" s="327">
        <f t="shared" ca="1" si="675"/>
        <v>0.56704377374804649</v>
      </c>
      <c r="DV106" s="327">
        <f t="shared" ca="1" si="675"/>
        <v>0.57517085885413188</v>
      </c>
      <c r="DW106" s="327">
        <f t="shared" ca="1" si="675"/>
        <v>0.57103362628562615</v>
      </c>
      <c r="DX106" s="327">
        <f t="shared" ca="1" si="675"/>
        <v>0.51976431476884466</v>
      </c>
      <c r="DY106" s="327">
        <f t="shared" ca="1" si="675"/>
        <v>0.53163597204518587</v>
      </c>
      <c r="DZ106" s="327">
        <f t="shared" ca="1" si="675"/>
        <v>0.54814132270744897</v>
      </c>
      <c r="EA106" s="327">
        <f t="shared" ca="1" si="675"/>
        <v>0.53120555282293103</v>
      </c>
      <c r="EB106" s="327">
        <f t="shared" ca="1" si="675"/>
        <v>0.54703360836986181</v>
      </c>
      <c r="EC106" s="327">
        <f t="shared" ca="1" si="675"/>
        <v>0.55724377095222344</v>
      </c>
      <c r="ED106" s="327">
        <f t="shared" ca="1" si="675"/>
        <v>0.55170694565408829</v>
      </c>
      <c r="EE106" s="327">
        <f t="shared" ca="1" si="675"/>
        <v>0.52436438457906198</v>
      </c>
      <c r="EF106" s="327">
        <f t="shared" ref="EF106:EQ106" ca="1" si="676">+EF63/EF$60*100</f>
        <v>0.43149805292850624</v>
      </c>
      <c r="EG106" s="327">
        <f t="shared" ca="1" si="676"/>
        <v>0.50784679821883871</v>
      </c>
      <c r="EH106" s="327">
        <f t="shared" ca="1" si="676"/>
        <v>0.51942617597656526</v>
      </c>
      <c r="EI106" s="327">
        <f t="shared" ca="1" si="676"/>
        <v>0.51327497746242357</v>
      </c>
      <c r="EJ106" s="327">
        <f t="shared" ca="1" si="676"/>
        <v>0.50375332740869105</v>
      </c>
      <c r="EK106" s="327">
        <f t="shared" ca="1" si="676"/>
        <v>0.49269671151765859</v>
      </c>
      <c r="EL106" s="327">
        <f t="shared" ca="1" si="676"/>
        <v>0.50459610627319318</v>
      </c>
      <c r="EM106" s="327">
        <f t="shared" ca="1" si="676"/>
        <v>0.52358538097562213</v>
      </c>
      <c r="EN106" s="327">
        <f t="shared" ca="1" si="676"/>
        <v>0.52359593738762022</v>
      </c>
      <c r="EO106" s="327">
        <f t="shared" ca="1" si="676"/>
        <v>0.53055457436504683</v>
      </c>
      <c r="EP106" s="327">
        <f t="shared" ca="1" si="676"/>
        <v>0.5187365544687903</v>
      </c>
      <c r="EQ106" s="327">
        <f t="shared" ca="1" si="676"/>
        <v>0.50205094574150033</v>
      </c>
      <c r="ER106" s="327">
        <f t="shared" ref="ER106:FB106" ca="1" si="677">+ER63/ER$60*100</f>
        <v>0.44629553540717598</v>
      </c>
      <c r="ES106" s="327">
        <f t="shared" ca="1" si="677"/>
        <v>0.4908837684972186</v>
      </c>
      <c r="ET106" s="327">
        <f t="shared" ca="1" si="677"/>
        <v>0.50231052227219686</v>
      </c>
      <c r="EU106" s="327">
        <f t="shared" ca="1" si="677"/>
        <v>0.50283402489914775</v>
      </c>
      <c r="EV106" s="327">
        <f t="shared" ca="1" si="677"/>
        <v>0.46540199931364407</v>
      </c>
      <c r="EW106" s="327">
        <f t="shared" ca="1" si="677"/>
        <v>0.45263049422618734</v>
      </c>
      <c r="EX106" s="327">
        <f t="shared" ca="1" si="677"/>
        <v>0.47285589775967996</v>
      </c>
      <c r="EY106" s="327">
        <f t="shared" ca="1" si="677"/>
        <v>0.48147134609779813</v>
      </c>
      <c r="EZ106" s="327">
        <f t="shared" ca="1" si="677"/>
        <v>0.479058913255</v>
      </c>
      <c r="FA106" s="327">
        <f t="shared" ca="1" si="677"/>
        <v>0.50002550118367051</v>
      </c>
      <c r="FB106" s="327">
        <f t="shared" ca="1" si="677"/>
        <v>0.52350416954790091</v>
      </c>
      <c r="FC106" s="327">
        <f t="shared" ref="FC106:FD106" ca="1" si="678">+FC63/FC$60*100</f>
        <v>0.48994759936193938</v>
      </c>
      <c r="FD106" s="327">
        <f t="shared" ca="1" si="678"/>
        <v>0.42652303438360689</v>
      </c>
      <c r="FE106" s="327" t="e">
        <f t="shared" ref="FE106:FG106" ca="1" si="679">+FE63/FE$60*100</f>
        <v>#DIV/0!</v>
      </c>
      <c r="FF106" s="327" t="e">
        <f t="shared" ca="1" si="679"/>
        <v>#DIV/0!</v>
      </c>
      <c r="FG106" s="327" t="e">
        <f t="shared" ca="1" si="679"/>
        <v>#DIV/0!</v>
      </c>
      <c r="FH106" s="327" t="e">
        <f t="shared" ref="FH106:FP106" ca="1" si="680">+FH63/FH$60*100</f>
        <v>#DIV/0!</v>
      </c>
      <c r="FI106" s="327" t="e">
        <f t="shared" ca="1" si="680"/>
        <v>#DIV/0!</v>
      </c>
      <c r="FJ106" s="327" t="e">
        <f t="shared" ca="1" si="680"/>
        <v>#DIV/0!</v>
      </c>
      <c r="FK106" s="327" t="e">
        <f t="shared" ca="1" si="680"/>
        <v>#DIV/0!</v>
      </c>
      <c r="FL106" s="327" t="e">
        <f t="shared" ca="1" si="680"/>
        <v>#DIV/0!</v>
      </c>
      <c r="FM106" s="327" t="e">
        <f t="shared" ca="1" si="680"/>
        <v>#DIV/0!</v>
      </c>
      <c r="FN106" s="327" t="e">
        <f t="shared" ca="1" si="680"/>
        <v>#DIV/0!</v>
      </c>
      <c r="FO106" s="327" t="e">
        <f t="shared" ca="1" si="680"/>
        <v>#DIV/0!</v>
      </c>
      <c r="FP106" s="327" t="e">
        <f t="shared" ca="1" si="680"/>
        <v>#DIV/0!</v>
      </c>
    </row>
    <row r="107" spans="2:172" x14ac:dyDescent="0.2">
      <c r="B107" s="325" t="s">
        <v>16</v>
      </c>
      <c r="C107" s="330"/>
      <c r="D107" s="330"/>
      <c r="E107" s="327">
        <f t="shared" ref="E107:AJ107" ca="1" si="681">+E64/E$60*100</f>
        <v>0.31678332717572844</v>
      </c>
      <c r="F107" s="327">
        <f t="shared" ca="1" si="681"/>
        <v>0.35320892289759348</v>
      </c>
      <c r="G107" s="327">
        <f t="shared" ca="1" si="681"/>
        <v>0.33263981948757443</v>
      </c>
      <c r="H107" s="327">
        <f t="shared" ca="1" si="681"/>
        <v>0.38371971812246775</v>
      </c>
      <c r="I107" s="327">
        <f t="shared" ca="1" si="681"/>
        <v>0.37639861496084498</v>
      </c>
      <c r="J107" s="327">
        <f t="shared" ca="1" si="681"/>
        <v>0.36508504212085102</v>
      </c>
      <c r="K107" s="327">
        <f t="shared" ca="1" si="681"/>
        <v>0.36908489236166309</v>
      </c>
      <c r="L107" s="327">
        <f t="shared" ca="1" si="681"/>
        <v>0.38383521393023895</v>
      </c>
      <c r="M107" s="327">
        <f t="shared" ca="1" si="681"/>
        <v>0.40005825072362139</v>
      </c>
      <c r="N107" s="327">
        <f t="shared" ca="1" si="681"/>
        <v>0.36047723981879548</v>
      </c>
      <c r="O107" s="327">
        <f t="shared" ca="1" si="681"/>
        <v>0.33173003938383572</v>
      </c>
      <c r="P107" s="327">
        <f t="shared" ca="1" si="681"/>
        <v>0.33197401632869145</v>
      </c>
      <c r="Q107" s="327">
        <f t="shared" ca="1" si="681"/>
        <v>0.32996905446786245</v>
      </c>
      <c r="R107" s="327">
        <f t="shared" ca="1" si="681"/>
        <v>0.35966132162327025</v>
      </c>
      <c r="S107" s="327">
        <f t="shared" ca="1" si="681"/>
        <v>0.33839322867771809</v>
      </c>
      <c r="T107" s="327">
        <f t="shared" ca="1" si="681"/>
        <v>0.35345255084685767</v>
      </c>
      <c r="U107" s="327">
        <f t="shared" ca="1" si="681"/>
        <v>0.35841013538766003</v>
      </c>
      <c r="V107" s="327">
        <f t="shared" ca="1" si="681"/>
        <v>0.36087447130747158</v>
      </c>
      <c r="W107" s="327">
        <f t="shared" ca="1" si="681"/>
        <v>0.3567978357107171</v>
      </c>
      <c r="X107" s="327">
        <f t="shared" ca="1" si="681"/>
        <v>0.38051497984784144</v>
      </c>
      <c r="Y107" s="327">
        <f t="shared" ca="1" si="681"/>
        <v>0.39477008292886101</v>
      </c>
      <c r="Z107" s="327">
        <f t="shared" ca="1" si="681"/>
        <v>0.37397180093737975</v>
      </c>
      <c r="AA107" s="327">
        <f t="shared" ca="1" si="681"/>
        <v>0.35395380003044535</v>
      </c>
      <c r="AB107" s="327">
        <f t="shared" ca="1" si="681"/>
        <v>0.3608524743033068</v>
      </c>
      <c r="AC107" s="327">
        <f t="shared" ca="1" si="681"/>
        <v>0.33923740182614487</v>
      </c>
      <c r="AD107" s="327">
        <f t="shared" ca="1" si="681"/>
        <v>0.34058494419819035</v>
      </c>
      <c r="AE107" s="327">
        <f t="shared" ca="1" si="681"/>
        <v>0.33722303978684581</v>
      </c>
      <c r="AF107" s="327">
        <f t="shared" ca="1" si="681"/>
        <v>0.37882984897310401</v>
      </c>
      <c r="AG107" s="327">
        <f t="shared" ca="1" si="681"/>
        <v>0.39277343675855442</v>
      </c>
      <c r="AH107" s="327">
        <f t="shared" ca="1" si="681"/>
        <v>0.39173387585030411</v>
      </c>
      <c r="AI107" s="327">
        <f t="shared" ca="1" si="681"/>
        <v>0.36484701792099006</v>
      </c>
      <c r="AJ107" s="327">
        <f t="shared" ca="1" si="681"/>
        <v>0.38844290134640114</v>
      </c>
      <c r="AK107" s="327">
        <f t="shared" ref="AK107:BP107" ca="1" si="682">+AK64/AK$60*100</f>
        <v>0.40542280853604235</v>
      </c>
      <c r="AL107" s="327">
        <f t="shared" ca="1" si="682"/>
        <v>0.37100229974616178</v>
      </c>
      <c r="AM107" s="327">
        <f t="shared" ca="1" si="682"/>
        <v>0.36575141445965087</v>
      </c>
      <c r="AN107" s="327">
        <f t="shared" ca="1" si="682"/>
        <v>0.36225848551587642</v>
      </c>
      <c r="AO107" s="327">
        <f t="shared" ca="1" si="682"/>
        <v>0.3655671482960256</v>
      </c>
      <c r="AP107" s="327">
        <f t="shared" ca="1" si="682"/>
        <v>0.38655348816489826</v>
      </c>
      <c r="AQ107" s="327">
        <f t="shared" ca="1" si="682"/>
        <v>0.37527882815305241</v>
      </c>
      <c r="AR107" s="327">
        <f t="shared" ca="1" si="682"/>
        <v>0.39020850302404009</v>
      </c>
      <c r="AS107" s="327">
        <f t="shared" ca="1" si="682"/>
        <v>0.40530300659078389</v>
      </c>
      <c r="AT107" s="327">
        <f t="shared" ca="1" si="682"/>
        <v>0.39453731366946759</v>
      </c>
      <c r="AU107" s="327">
        <f t="shared" ca="1" si="682"/>
        <v>0.36703811145640286</v>
      </c>
      <c r="AV107" s="327">
        <f t="shared" ca="1" si="682"/>
        <v>0.38793158110774406</v>
      </c>
      <c r="AW107" s="327">
        <f t="shared" ca="1" si="682"/>
        <v>0.40822329645453376</v>
      </c>
      <c r="AX107" s="327">
        <f t="shared" ca="1" si="682"/>
        <v>0.37539862008616603</v>
      </c>
      <c r="AY107" s="327">
        <f t="shared" ca="1" si="682"/>
        <v>0.37216702902155974</v>
      </c>
      <c r="AZ107" s="327">
        <f t="shared" ca="1" si="682"/>
        <v>0.35333795445699928</v>
      </c>
      <c r="BA107" s="327">
        <f t="shared" ca="1" si="682"/>
        <v>0.3196528135784284</v>
      </c>
      <c r="BB107" s="327">
        <f t="shared" ca="1" si="682"/>
        <v>0.3032800886054009</v>
      </c>
      <c r="BC107" s="327">
        <f t="shared" ca="1" si="682"/>
        <v>0.31034409835645355</v>
      </c>
      <c r="BD107" s="327">
        <f t="shared" ca="1" si="682"/>
        <v>0.31000454086040585</v>
      </c>
      <c r="BE107" s="327">
        <f t="shared" ca="1" si="682"/>
        <v>0.34951392385932367</v>
      </c>
      <c r="BF107" s="327">
        <f t="shared" ca="1" si="682"/>
        <v>0.34154996471156046</v>
      </c>
      <c r="BG107" s="327">
        <f t="shared" ca="1" si="682"/>
        <v>0.31816562504620588</v>
      </c>
      <c r="BH107" s="327">
        <f t="shared" ca="1" si="682"/>
        <v>0.33167502586731318</v>
      </c>
      <c r="BI107" s="327">
        <f t="shared" ca="1" si="682"/>
        <v>0.38072321392633673</v>
      </c>
      <c r="BJ107" s="327">
        <f t="shared" ca="1" si="682"/>
        <v>0.3604765626183366</v>
      </c>
      <c r="BK107" s="327">
        <f t="shared" ca="1" si="682"/>
        <v>0.33391080025181252</v>
      </c>
      <c r="BL107" s="327">
        <f t="shared" ca="1" si="682"/>
        <v>0.33851788346042999</v>
      </c>
      <c r="BM107" s="327">
        <f t="shared" ca="1" si="682"/>
        <v>0.3272464062898095</v>
      </c>
      <c r="BN107" s="327">
        <f t="shared" ca="1" si="682"/>
        <v>0.31690626933886806</v>
      </c>
      <c r="BO107" s="327">
        <f t="shared" ca="1" si="682"/>
        <v>0.31796630616236432</v>
      </c>
      <c r="BP107" s="327">
        <f t="shared" ca="1" si="682"/>
        <v>0.34131058450749119</v>
      </c>
      <c r="BQ107" s="327">
        <f t="shared" ref="BQ107:CJ107" ca="1" si="683">+BQ64/BQ$60*100</f>
        <v>0.33613989668729788</v>
      </c>
      <c r="BR107" s="327">
        <f t="shared" ca="1" si="683"/>
        <v>0.36910942877329078</v>
      </c>
      <c r="BS107" s="327">
        <f t="shared" ca="1" si="683"/>
        <v>0.345449152792139</v>
      </c>
      <c r="BT107" s="327">
        <f t="shared" ca="1" si="683"/>
        <v>0.37912547144862724</v>
      </c>
      <c r="BU107" s="327">
        <f t="shared" ca="1" si="683"/>
        <v>0.41079674506671537</v>
      </c>
      <c r="BV107" s="327">
        <f t="shared" ca="1" si="683"/>
        <v>0.37672202653902104</v>
      </c>
      <c r="BW107" s="327">
        <f t="shared" ca="1" si="683"/>
        <v>0.3624106647713391</v>
      </c>
      <c r="BX107" s="327">
        <f t="shared" ca="1" si="683"/>
        <v>0.37455780268420041</v>
      </c>
      <c r="BY107" s="327">
        <f t="shared" ca="1" si="683"/>
        <v>0.34195361001117935</v>
      </c>
      <c r="BZ107" s="327">
        <f t="shared" ca="1" si="683"/>
        <v>0.32841126952652394</v>
      </c>
      <c r="CA107" s="327">
        <f t="shared" ca="1" si="683"/>
        <v>0.32350146169020466</v>
      </c>
      <c r="CB107" s="327">
        <f t="shared" ca="1" si="683"/>
        <v>0.35779457512490304</v>
      </c>
      <c r="CC107" s="327">
        <f t="shared" ca="1" si="683"/>
        <v>0.34879046355039633</v>
      </c>
      <c r="CD107" s="327">
        <f t="shared" ca="1" si="683"/>
        <v>0.37173924055514562</v>
      </c>
      <c r="CE107" s="327">
        <f t="shared" ca="1" si="683"/>
        <v>0.32698424169017481</v>
      </c>
      <c r="CF107" s="327">
        <f t="shared" ca="1" si="683"/>
        <v>0.37592432991930819</v>
      </c>
      <c r="CG107" s="327">
        <f t="shared" ca="1" si="683"/>
        <v>0.40711926079530514</v>
      </c>
      <c r="CH107" s="327">
        <f t="shared" ca="1" si="683"/>
        <v>0.39465312544528797</v>
      </c>
      <c r="CI107" s="327">
        <f t="shared" ca="1" si="683"/>
        <v>0.36937410533053883</v>
      </c>
      <c r="CJ107" s="327">
        <f t="shared" ca="1" si="683"/>
        <v>0.36853462015166732</v>
      </c>
      <c r="CK107" s="327">
        <f t="shared" ref="CK107:DH107" ca="1" si="684">+CK64/CK$60*100</f>
        <v>0.32865825514880664</v>
      </c>
      <c r="CL107" s="327">
        <f t="shared" ca="1" si="684"/>
        <v>0.3290820150429577</v>
      </c>
      <c r="CM107" s="327">
        <f t="shared" ca="1" si="684"/>
        <v>0.34493382073842455</v>
      </c>
      <c r="CN107" s="327">
        <f t="shared" ca="1" si="684"/>
        <v>0.33693402298412928</v>
      </c>
      <c r="CO107" s="327">
        <f t="shared" ca="1" si="684"/>
        <v>0.381066314121352</v>
      </c>
      <c r="CP107" s="327">
        <f t="shared" ca="1" si="684"/>
        <v>0.39823171316039818</v>
      </c>
      <c r="CQ107" s="327">
        <f t="shared" ca="1" si="684"/>
        <v>0.3393700619425179</v>
      </c>
      <c r="CR107" s="327">
        <f t="shared" ca="1" si="684"/>
        <v>0.4165531286662506</v>
      </c>
      <c r="CS107" s="327">
        <f t="shared" ca="1" si="684"/>
        <v>0.43271792294346229</v>
      </c>
      <c r="CT107" s="327">
        <f t="shared" ca="1" si="684"/>
        <v>0.40168665128793873</v>
      </c>
      <c r="CU107" s="327">
        <f t="shared" ca="1" si="684"/>
        <v>0.37620758673809757</v>
      </c>
      <c r="CV107" s="327">
        <f t="shared" ca="1" si="684"/>
        <v>0.36777018129864109</v>
      </c>
      <c r="CW107" s="327">
        <f t="shared" ca="1" si="684"/>
        <v>0.33608640766648795</v>
      </c>
      <c r="CX107" s="327">
        <f t="shared" ca="1" si="684"/>
        <v>0.36379189181598243</v>
      </c>
      <c r="CY107" s="327">
        <f t="shared" ca="1" si="684"/>
        <v>0.35587599316884105</v>
      </c>
      <c r="CZ107" s="327">
        <f t="shared" ca="1" si="684"/>
        <v>0.36945370918126275</v>
      </c>
      <c r="DA107" s="327">
        <f t="shared" ca="1" si="684"/>
        <v>0.40128026528130567</v>
      </c>
      <c r="DB107" s="327">
        <f t="shared" ca="1" si="684"/>
        <v>0.40179194833182613</v>
      </c>
      <c r="DC107" s="327">
        <f t="shared" ca="1" si="684"/>
        <v>0.36082754327950223</v>
      </c>
      <c r="DD107" s="327">
        <f t="shared" ca="1" si="684"/>
        <v>0.40267969576839097</v>
      </c>
      <c r="DE107" s="327">
        <f t="shared" ca="1" si="684"/>
        <v>0.43657470669623721</v>
      </c>
      <c r="DF107" s="327">
        <f t="shared" ca="1" si="684"/>
        <v>0.38628801240014815</v>
      </c>
      <c r="DG107" s="327">
        <f t="shared" ca="1" si="684"/>
        <v>0.36318308210788314</v>
      </c>
      <c r="DH107" s="327">
        <f t="shared" ca="1" si="684"/>
        <v>0.37090802320831384</v>
      </c>
      <c r="DI107" s="327">
        <f t="shared" ref="DI107:DS107" ca="1" si="685">+DI64/DI$60*100</f>
        <v>0.31280891575532144</v>
      </c>
      <c r="DJ107" s="327">
        <f t="shared" ca="1" si="685"/>
        <v>0.3223505688702214</v>
      </c>
      <c r="DK107" s="327">
        <f t="shared" ca="1" si="685"/>
        <v>0.32689118590960087</v>
      </c>
      <c r="DL107" s="327">
        <f t="shared" ca="1" si="685"/>
        <v>0.32953810888080254</v>
      </c>
      <c r="DM107" s="327">
        <f t="shared" ca="1" si="685"/>
        <v>0.3625276874887669</v>
      </c>
      <c r="DN107" s="327">
        <f t="shared" ca="1" si="685"/>
        <v>0.35494678706376115</v>
      </c>
      <c r="DO107" s="327">
        <f t="shared" ca="1" si="685"/>
        <v>0.3202195415110855</v>
      </c>
      <c r="DP107" s="327">
        <f t="shared" ca="1" si="685"/>
        <v>0.34389054352698045</v>
      </c>
      <c r="DQ107" s="327">
        <f t="shared" ca="1" si="685"/>
        <v>0.36702721007613109</v>
      </c>
      <c r="DR107" s="327">
        <f t="shared" ca="1" si="685"/>
        <v>0.33426625662772863</v>
      </c>
      <c r="DS107" s="327">
        <f t="shared" ca="1" si="685"/>
        <v>0.32567551392367411</v>
      </c>
      <c r="DT107" s="327">
        <f t="shared" ref="DT107:EE107" ca="1" si="686">+DT64/DT$60*100</f>
        <v>0.34012049777547443</v>
      </c>
      <c r="DU107" s="327">
        <f t="shared" ca="1" si="686"/>
        <v>0.30106060497574533</v>
      </c>
      <c r="DV107" s="327">
        <f t="shared" ca="1" si="686"/>
        <v>0.30160454325858549</v>
      </c>
      <c r="DW107" s="327">
        <f t="shared" ca="1" si="686"/>
        <v>0.29599618434165231</v>
      </c>
      <c r="DX107" s="327">
        <f t="shared" ca="1" si="686"/>
        <v>0.31839279082657124</v>
      </c>
      <c r="DY107" s="327">
        <f t="shared" ca="1" si="686"/>
        <v>0.33922822938706176</v>
      </c>
      <c r="DZ107" s="327">
        <f t="shared" ca="1" si="686"/>
        <v>0.35519961990048771</v>
      </c>
      <c r="EA107" s="327">
        <f t="shared" ca="1" si="686"/>
        <v>0.30946060987631313</v>
      </c>
      <c r="EB107" s="327">
        <f t="shared" ca="1" si="686"/>
        <v>0.32782068109767959</v>
      </c>
      <c r="EC107" s="327">
        <f t="shared" ca="1" si="686"/>
        <v>0.36612837230790529</v>
      </c>
      <c r="ED107" s="327">
        <f t="shared" ca="1" si="686"/>
        <v>0.33509445275708827</v>
      </c>
      <c r="EE107" s="327">
        <f t="shared" ca="1" si="686"/>
        <v>0.31840365098392148</v>
      </c>
      <c r="EF107" s="327">
        <f t="shared" ref="EF107:EQ107" ca="1" si="687">+EF64/EF$60*100</f>
        <v>0.32612131267786398</v>
      </c>
      <c r="EG107" s="327">
        <f t="shared" ca="1" si="687"/>
        <v>0.2938538395819138</v>
      </c>
      <c r="EH107" s="327">
        <f t="shared" ca="1" si="687"/>
        <v>0.28483867766637988</v>
      </c>
      <c r="EI107" s="327">
        <f t="shared" ca="1" si="687"/>
        <v>0.28902209065872075</v>
      </c>
      <c r="EJ107" s="327">
        <f t="shared" ca="1" si="687"/>
        <v>0.31556692704406547</v>
      </c>
      <c r="EK107" s="327">
        <f t="shared" ca="1" si="687"/>
        <v>0.33082611341963741</v>
      </c>
      <c r="EL107" s="327">
        <f t="shared" ca="1" si="687"/>
        <v>0.32206756023583522</v>
      </c>
      <c r="EM107" s="327">
        <f t="shared" ca="1" si="687"/>
        <v>0.29746226187200181</v>
      </c>
      <c r="EN107" s="327">
        <f t="shared" ca="1" si="687"/>
        <v>0.32088622447517406</v>
      </c>
      <c r="EO107" s="327">
        <f t="shared" ca="1" si="687"/>
        <v>0.34052437465079932</v>
      </c>
      <c r="EP107" s="327">
        <f t="shared" ca="1" si="687"/>
        <v>0.31327071442640564</v>
      </c>
      <c r="EQ107" s="327">
        <f t="shared" ca="1" si="687"/>
        <v>0.30763988105126377</v>
      </c>
      <c r="ER107" s="327">
        <f t="shared" ref="ER107:FB107" ca="1" si="688">+ER64/ER$60*100</f>
        <v>0.32090681268259086</v>
      </c>
      <c r="ES107" s="327">
        <f t="shared" ca="1" si="688"/>
        <v>0.29053436660118187</v>
      </c>
      <c r="ET107" s="327">
        <f t="shared" ca="1" si="688"/>
        <v>0.2787062932216105</v>
      </c>
      <c r="EU107" s="327">
        <f t="shared" ca="1" si="688"/>
        <v>0.2866734697517781</v>
      </c>
      <c r="EV107" s="327">
        <f t="shared" ca="1" si="688"/>
        <v>0.31459126300214424</v>
      </c>
      <c r="EW107" s="327">
        <f t="shared" ca="1" si="688"/>
        <v>0.32565523412568148</v>
      </c>
      <c r="EX107" s="327">
        <f t="shared" ca="1" si="688"/>
        <v>0.32573582821154318</v>
      </c>
      <c r="EY107" s="327">
        <f t="shared" ca="1" si="688"/>
        <v>0.29832986222247437</v>
      </c>
      <c r="EZ107" s="327">
        <f t="shared" ca="1" si="688"/>
        <v>0.3247080130722903</v>
      </c>
      <c r="FA107" s="327">
        <f t="shared" ca="1" si="688"/>
        <v>0.3445164518326771</v>
      </c>
      <c r="FB107" s="327">
        <f t="shared" ca="1" si="688"/>
        <v>0.31118354325528752</v>
      </c>
      <c r="FC107" s="327">
        <f t="shared" ref="FC107:FD107" ca="1" si="689">+FC64/FC$60*100</f>
        <v>0.2989859538241208</v>
      </c>
      <c r="FD107" s="327">
        <f t="shared" ca="1" si="689"/>
        <v>0.30952771211331426</v>
      </c>
      <c r="FE107" s="327" t="e">
        <f t="shared" ref="FE107:FG107" ca="1" si="690">+FE64/FE$60*100</f>
        <v>#DIV/0!</v>
      </c>
      <c r="FF107" s="327" t="e">
        <f t="shared" ca="1" si="690"/>
        <v>#DIV/0!</v>
      </c>
      <c r="FG107" s="327" t="e">
        <f t="shared" ca="1" si="690"/>
        <v>#DIV/0!</v>
      </c>
      <c r="FH107" s="327" t="e">
        <f t="shared" ref="FH107:FP107" ca="1" si="691">+FH64/FH$60*100</f>
        <v>#DIV/0!</v>
      </c>
      <c r="FI107" s="327" t="e">
        <f t="shared" ca="1" si="691"/>
        <v>#DIV/0!</v>
      </c>
      <c r="FJ107" s="327" t="e">
        <f t="shared" ca="1" si="691"/>
        <v>#DIV/0!</v>
      </c>
      <c r="FK107" s="327" t="e">
        <f t="shared" ca="1" si="691"/>
        <v>#DIV/0!</v>
      </c>
      <c r="FL107" s="327" t="e">
        <f t="shared" ca="1" si="691"/>
        <v>#DIV/0!</v>
      </c>
      <c r="FM107" s="327" t="e">
        <f t="shared" ca="1" si="691"/>
        <v>#DIV/0!</v>
      </c>
      <c r="FN107" s="327" t="e">
        <f t="shared" ca="1" si="691"/>
        <v>#DIV/0!</v>
      </c>
      <c r="FO107" s="327" t="e">
        <f t="shared" ca="1" si="691"/>
        <v>#DIV/0!</v>
      </c>
      <c r="FP107" s="327" t="e">
        <f t="shared" ca="1" si="691"/>
        <v>#DIV/0!</v>
      </c>
    </row>
    <row r="108" spans="2:172" x14ac:dyDescent="0.2">
      <c r="B108" s="325" t="s">
        <v>17</v>
      </c>
      <c r="C108" s="330"/>
      <c r="D108" s="330"/>
      <c r="E108" s="327">
        <f t="shared" ref="E108:AJ108" ca="1" si="692">+E65/E$60*100</f>
        <v>1.358364241792819</v>
      </c>
      <c r="F108" s="327">
        <f t="shared" ca="1" si="692"/>
        <v>1.4815130815459816</v>
      </c>
      <c r="G108" s="327">
        <f t="shared" ca="1" si="692"/>
        <v>1.4294546992846335</v>
      </c>
      <c r="H108" s="327">
        <f t="shared" ca="1" si="692"/>
        <v>1.4700778352646822</v>
      </c>
      <c r="I108" s="327">
        <f t="shared" ca="1" si="692"/>
        <v>1.4352188083977213</v>
      </c>
      <c r="J108" s="327">
        <f t="shared" ca="1" si="692"/>
        <v>1.4984982662835304</v>
      </c>
      <c r="K108" s="327">
        <f t="shared" ca="1" si="692"/>
        <v>1.6540854442080839</v>
      </c>
      <c r="L108" s="327">
        <f t="shared" ca="1" si="692"/>
        <v>1.5910134335546131</v>
      </c>
      <c r="M108" s="327">
        <f t="shared" ca="1" si="692"/>
        <v>1.6526999696167091</v>
      </c>
      <c r="N108" s="327">
        <f t="shared" ca="1" si="692"/>
        <v>1.6793387291789863</v>
      </c>
      <c r="O108" s="327">
        <f t="shared" ca="1" si="692"/>
        <v>1.5880981093419719</v>
      </c>
      <c r="P108" s="327">
        <f t="shared" ca="1" si="692"/>
        <v>1.6376344701305421</v>
      </c>
      <c r="Q108" s="327">
        <f t="shared" ca="1" si="692"/>
        <v>1.4578897411432703</v>
      </c>
      <c r="R108" s="327">
        <f t="shared" ca="1" si="692"/>
        <v>1.5378042829892498</v>
      </c>
      <c r="S108" s="327">
        <f t="shared" ca="1" si="692"/>
        <v>1.4738788253773594</v>
      </c>
      <c r="T108" s="327">
        <f t="shared" ca="1" si="692"/>
        <v>1.3881054481789137</v>
      </c>
      <c r="U108" s="327">
        <f t="shared" ca="1" si="692"/>
        <v>1.4068442293961156</v>
      </c>
      <c r="V108" s="327">
        <f t="shared" ca="1" si="692"/>
        <v>1.4831025674774445</v>
      </c>
      <c r="W108" s="327">
        <f t="shared" ca="1" si="692"/>
        <v>1.5611161406260017</v>
      </c>
      <c r="X108" s="327">
        <f t="shared" ca="1" si="692"/>
        <v>1.5542740697569926</v>
      </c>
      <c r="Y108" s="327">
        <f t="shared" ca="1" si="692"/>
        <v>1.6341773328005877</v>
      </c>
      <c r="Z108" s="327">
        <f t="shared" ca="1" si="692"/>
        <v>1.5704504914313606</v>
      </c>
      <c r="AA108" s="327">
        <f t="shared" ca="1" si="692"/>
        <v>1.5276762130187957</v>
      </c>
      <c r="AB108" s="327">
        <f t="shared" ca="1" si="692"/>
        <v>1.4881203977995838</v>
      </c>
      <c r="AC108" s="327">
        <f t="shared" ca="1" si="692"/>
        <v>1.3448686602917415</v>
      </c>
      <c r="AD108" s="327">
        <f t="shared" ca="1" si="692"/>
        <v>1.4407483827843681</v>
      </c>
      <c r="AE108" s="327">
        <f t="shared" ca="1" si="692"/>
        <v>1.4429609886014496</v>
      </c>
      <c r="AF108" s="327">
        <f t="shared" ca="1" si="692"/>
        <v>1.4180874691906529</v>
      </c>
      <c r="AG108" s="327">
        <f t="shared" ca="1" si="692"/>
        <v>1.4387280747800804</v>
      </c>
      <c r="AH108" s="327">
        <f t="shared" ca="1" si="692"/>
        <v>1.4503069159472499</v>
      </c>
      <c r="AI108" s="327">
        <f t="shared" ca="1" si="692"/>
        <v>1.6397493734679098</v>
      </c>
      <c r="AJ108" s="327">
        <f t="shared" ca="1" si="692"/>
        <v>1.546984852705086</v>
      </c>
      <c r="AK108" s="327">
        <f t="shared" ref="AK108:BP108" ca="1" si="693">+AK65/AK$60*100</f>
        <v>1.651861510144085</v>
      </c>
      <c r="AL108" s="327">
        <f t="shared" ca="1" si="693"/>
        <v>1.618015027984927</v>
      </c>
      <c r="AM108" s="327">
        <f t="shared" ca="1" si="693"/>
        <v>1.5595758830185416</v>
      </c>
      <c r="AN108" s="327">
        <f t="shared" ca="1" si="693"/>
        <v>1.5400052567751252</v>
      </c>
      <c r="AO108" s="327">
        <f t="shared" ca="1" si="693"/>
        <v>1.3871925234295559</v>
      </c>
      <c r="AP108" s="327">
        <f t="shared" ca="1" si="693"/>
        <v>1.5013612794420608</v>
      </c>
      <c r="AQ108" s="327">
        <f t="shared" ca="1" si="693"/>
        <v>1.4406885255757431</v>
      </c>
      <c r="AR108" s="327">
        <f t="shared" ca="1" si="693"/>
        <v>1.4342905105045869</v>
      </c>
      <c r="AS108" s="327">
        <f t="shared" ca="1" si="693"/>
        <v>1.4641884911463821</v>
      </c>
      <c r="AT108" s="327">
        <f t="shared" ca="1" si="693"/>
        <v>1.4524477849666662</v>
      </c>
      <c r="AU108" s="327">
        <f t="shared" ca="1" si="693"/>
        <v>1.5292889844337494</v>
      </c>
      <c r="AV108" s="327">
        <f t="shared" ca="1" si="693"/>
        <v>1.4862403826828952</v>
      </c>
      <c r="AW108" s="327">
        <f t="shared" ca="1" si="693"/>
        <v>1.609546965476774</v>
      </c>
      <c r="AX108" s="327">
        <f t="shared" ca="1" si="693"/>
        <v>1.5610261144698572</v>
      </c>
      <c r="AY108" s="327">
        <f t="shared" ca="1" si="693"/>
        <v>1.527804226275997</v>
      </c>
      <c r="AZ108" s="327">
        <f t="shared" ca="1" si="693"/>
        <v>1.4592403506418705</v>
      </c>
      <c r="BA108" s="327">
        <f t="shared" ca="1" si="693"/>
        <v>1.4103516474687825</v>
      </c>
      <c r="BB108" s="327">
        <f t="shared" ca="1" si="693"/>
        <v>1.4906242747054188</v>
      </c>
      <c r="BC108" s="327">
        <f t="shared" ca="1" si="693"/>
        <v>1.3937655478205775</v>
      </c>
      <c r="BD108" s="327">
        <f t="shared" ca="1" si="693"/>
        <v>1.3603106637588149</v>
      </c>
      <c r="BE108" s="327">
        <f t="shared" ca="1" si="693"/>
        <v>1.4559015839101879</v>
      </c>
      <c r="BF108" s="327">
        <f t="shared" ca="1" si="693"/>
        <v>1.4264636800493673</v>
      </c>
      <c r="BG108" s="327">
        <f t="shared" ca="1" si="693"/>
        <v>1.4965900120992959</v>
      </c>
      <c r="BH108" s="327">
        <f t="shared" ca="1" si="693"/>
        <v>1.4527210774909836</v>
      </c>
      <c r="BI108" s="327">
        <f t="shared" ca="1" si="693"/>
        <v>1.5097566175381725</v>
      </c>
      <c r="BJ108" s="327">
        <f t="shared" ca="1" si="693"/>
        <v>1.5047688463449513</v>
      </c>
      <c r="BK108" s="327">
        <f t="shared" ca="1" si="693"/>
        <v>1.4842579636646116</v>
      </c>
      <c r="BL108" s="327">
        <f t="shared" ca="1" si="693"/>
        <v>1.4703662783325098</v>
      </c>
      <c r="BM108" s="327">
        <f t="shared" ca="1" si="693"/>
        <v>1.3588087342744473</v>
      </c>
      <c r="BN108" s="327">
        <f t="shared" ca="1" si="693"/>
        <v>1.4426630497017841</v>
      </c>
      <c r="BO108" s="327">
        <f t="shared" ca="1" si="693"/>
        <v>1.384052119111727</v>
      </c>
      <c r="BP108" s="327">
        <f t="shared" ca="1" si="693"/>
        <v>1.4585044424390323</v>
      </c>
      <c r="BQ108" s="327">
        <f t="shared" ref="BQ108:CJ108" ca="1" si="694">+BQ65/BQ$60*100</f>
        <v>1.4114577754537707</v>
      </c>
      <c r="BR108" s="327">
        <f t="shared" ca="1" si="694"/>
        <v>1.4693452552757431</v>
      </c>
      <c r="BS108" s="327">
        <f t="shared" ca="1" si="694"/>
        <v>1.477960289182036</v>
      </c>
      <c r="BT108" s="327">
        <f t="shared" ca="1" si="694"/>
        <v>1.4533362949039417</v>
      </c>
      <c r="BU108" s="327">
        <f t="shared" ca="1" si="694"/>
        <v>1.5307240522693171</v>
      </c>
      <c r="BV108" s="327">
        <f t="shared" ca="1" si="694"/>
        <v>1.5354530468746328</v>
      </c>
      <c r="BW108" s="327">
        <f t="shared" ca="1" si="694"/>
        <v>1.5109612443003058</v>
      </c>
      <c r="BX108" s="327">
        <f t="shared" ca="1" si="694"/>
        <v>1.462089330125772</v>
      </c>
      <c r="BY108" s="327">
        <f t="shared" ca="1" si="694"/>
        <v>1.3848748606619674</v>
      </c>
      <c r="BZ108" s="327">
        <f t="shared" ca="1" si="694"/>
        <v>1.4352359202465854</v>
      </c>
      <c r="CA108" s="327">
        <f t="shared" ca="1" si="694"/>
        <v>1.3799099216872863</v>
      </c>
      <c r="CB108" s="327">
        <f t="shared" ca="1" si="694"/>
        <v>1.4140678322468574</v>
      </c>
      <c r="CC108" s="327">
        <f t="shared" ca="1" si="694"/>
        <v>1.3381972834985185</v>
      </c>
      <c r="CD108" s="327">
        <f t="shared" ca="1" si="694"/>
        <v>1.4479517546658356</v>
      </c>
      <c r="CE108" s="327">
        <f t="shared" ca="1" si="694"/>
        <v>1.4336860573865799</v>
      </c>
      <c r="CF108" s="327">
        <f t="shared" ca="1" si="694"/>
        <v>1.378118124834572</v>
      </c>
      <c r="CG108" s="327">
        <f t="shared" ca="1" si="694"/>
        <v>1.4311713491360911</v>
      </c>
      <c r="CH108" s="327">
        <f t="shared" ca="1" si="694"/>
        <v>1.4804429869470497</v>
      </c>
      <c r="CI108" s="327">
        <f t="shared" ca="1" si="694"/>
        <v>1.5149993142133262</v>
      </c>
      <c r="CJ108" s="327">
        <f t="shared" ca="1" si="694"/>
        <v>1.4673148014209558</v>
      </c>
      <c r="CK108" s="327">
        <f t="shared" ref="CK108:DH108" ca="1" si="695">+CK65/CK$60*100</f>
        <v>1.2735779129057334</v>
      </c>
      <c r="CL108" s="327">
        <f t="shared" ca="1" si="695"/>
        <v>1.3688400110141634</v>
      </c>
      <c r="CM108" s="327">
        <f t="shared" ca="1" si="695"/>
        <v>1.3054904218530192</v>
      </c>
      <c r="CN108" s="327">
        <f t="shared" ca="1" si="695"/>
        <v>0.9838527401742313</v>
      </c>
      <c r="CO108" s="327">
        <f t="shared" ca="1" si="695"/>
        <v>1.1066678236386323</v>
      </c>
      <c r="CP108" s="327">
        <f t="shared" ca="1" si="695"/>
        <v>1.0759424680905523</v>
      </c>
      <c r="CQ108" s="327">
        <f t="shared" ca="1" si="695"/>
        <v>1.1486957596317762</v>
      </c>
      <c r="CR108" s="327">
        <f t="shared" ca="1" si="695"/>
        <v>1.1986623050503062</v>
      </c>
      <c r="CS108" s="327">
        <f t="shared" ca="1" si="695"/>
        <v>1.2303154444839155</v>
      </c>
      <c r="CT108" s="327">
        <f t="shared" ca="1" si="695"/>
        <v>1.210951098983212</v>
      </c>
      <c r="CU108" s="327">
        <f t="shared" ca="1" si="695"/>
        <v>1.2254577746800579</v>
      </c>
      <c r="CV108" s="327">
        <f t="shared" ca="1" si="695"/>
        <v>1.1899455886441135</v>
      </c>
      <c r="CW108" s="327">
        <f t="shared" ca="1" si="695"/>
        <v>1.0783500467583711</v>
      </c>
      <c r="CX108" s="327">
        <f t="shared" ca="1" si="695"/>
        <v>1.1995691603148426</v>
      </c>
      <c r="CY108" s="327">
        <f t="shared" ca="1" si="695"/>
        <v>1.1896888350768069</v>
      </c>
      <c r="CZ108" s="327">
        <f t="shared" ca="1" si="695"/>
        <v>1.182310694149374</v>
      </c>
      <c r="DA108" s="327">
        <f t="shared" ca="1" si="695"/>
        <v>1.2532436444335784</v>
      </c>
      <c r="DB108" s="327">
        <f t="shared" ca="1" si="695"/>
        <v>1.2256865441989653</v>
      </c>
      <c r="DC108" s="327">
        <f t="shared" ca="1" si="695"/>
        <v>1.2170214797496315</v>
      </c>
      <c r="DD108" s="327">
        <f t="shared" ca="1" si="695"/>
        <v>1.230674451893996</v>
      </c>
      <c r="DE108" s="327">
        <f t="shared" ca="1" si="695"/>
        <v>1.3276289580685454</v>
      </c>
      <c r="DF108" s="327">
        <f t="shared" ca="1" si="695"/>
        <v>1.3134896326224765</v>
      </c>
      <c r="DG108" s="327">
        <f t="shared" ca="1" si="695"/>
        <v>1.307119680352459</v>
      </c>
      <c r="DH108" s="327">
        <f t="shared" ca="1" si="695"/>
        <v>1.2315941259585039</v>
      </c>
      <c r="DI108" s="327">
        <f t="shared" ref="DI108:DS108" ca="1" si="696">+DI65/DI$60*100</f>
        <v>1.1091190170722858</v>
      </c>
      <c r="DJ108" s="327">
        <f t="shared" ca="1" si="696"/>
        <v>1.1980821900913974</v>
      </c>
      <c r="DK108" s="327">
        <f t="shared" ca="1" si="696"/>
        <v>1.1901588205737423</v>
      </c>
      <c r="DL108" s="327">
        <f t="shared" ca="1" si="696"/>
        <v>1.182481046413266</v>
      </c>
      <c r="DM108" s="327">
        <f t="shared" ca="1" si="696"/>
        <v>1.2456314460805744</v>
      </c>
      <c r="DN108" s="327">
        <f t="shared" ca="1" si="696"/>
        <v>1.245429615792309</v>
      </c>
      <c r="DO108" s="327">
        <f t="shared" ca="1" si="696"/>
        <v>1.2067035485029232</v>
      </c>
      <c r="DP108" s="327">
        <f t="shared" ca="1" si="696"/>
        <v>1.2428269225951845</v>
      </c>
      <c r="DQ108" s="327">
        <f t="shared" ca="1" si="696"/>
        <v>1.2842878213688089</v>
      </c>
      <c r="DR108" s="327">
        <f t="shared" ca="1" si="696"/>
        <v>1.2686834234564519</v>
      </c>
      <c r="DS108" s="327">
        <f t="shared" ca="1" si="696"/>
        <v>1.221593305075384</v>
      </c>
      <c r="DT108" s="327">
        <f t="shared" ref="DT108:EE108" ca="1" si="697">+DT65/DT$60*100</f>
        <v>1.0841709791687646</v>
      </c>
      <c r="DU108" s="327">
        <f t="shared" ca="1" si="697"/>
        <v>1.0613230259064865</v>
      </c>
      <c r="DV108" s="327">
        <f t="shared" ca="1" si="697"/>
        <v>1.0704700170796224</v>
      </c>
      <c r="DW108" s="327">
        <f t="shared" ca="1" si="697"/>
        <v>1.0725816003777062</v>
      </c>
      <c r="DX108" s="327">
        <f t="shared" ca="1" si="697"/>
        <v>1.0672505558458105</v>
      </c>
      <c r="DY108" s="327">
        <f t="shared" ca="1" si="697"/>
        <v>1.0903955703516333</v>
      </c>
      <c r="DZ108" s="327">
        <f t="shared" ca="1" si="697"/>
        <v>1.1445420108862212</v>
      </c>
      <c r="EA108" s="327">
        <f t="shared" ca="1" si="697"/>
        <v>1.0769258768996421</v>
      </c>
      <c r="EB108" s="327">
        <f t="shared" ca="1" si="697"/>
        <v>1.1675278246043579</v>
      </c>
      <c r="EC108" s="327">
        <f t="shared" ca="1" si="697"/>
        <v>1.1708026294720282</v>
      </c>
      <c r="ED108" s="327">
        <f t="shared" ca="1" si="697"/>
        <v>1.1994491379166827</v>
      </c>
      <c r="EE108" s="327">
        <f t="shared" ca="1" si="697"/>
        <v>1.1889693523356049</v>
      </c>
      <c r="EF108" s="327">
        <f t="shared" ref="EF108:EQ108" ca="1" si="698">+EF65/EF$60*100</f>
        <v>1.0307114888796851</v>
      </c>
      <c r="EG108" s="327">
        <f t="shared" ca="1" si="698"/>
        <v>1.0288963934679252</v>
      </c>
      <c r="EH108" s="327">
        <f t="shared" ca="1" si="698"/>
        <v>0.96624353772808758</v>
      </c>
      <c r="EI108" s="327">
        <f t="shared" ca="1" si="698"/>
        <v>0.94789653707671662</v>
      </c>
      <c r="EJ108" s="327">
        <f t="shared" ca="1" si="698"/>
        <v>0.97940006616873532</v>
      </c>
      <c r="EK108" s="327">
        <f t="shared" ca="1" si="698"/>
        <v>0.98337422849817635</v>
      </c>
      <c r="EL108" s="327">
        <f t="shared" ca="1" si="698"/>
        <v>1.0233988340705886</v>
      </c>
      <c r="EM108" s="327">
        <f t="shared" ca="1" si="698"/>
        <v>1.0325487056473737</v>
      </c>
      <c r="EN108" s="327">
        <f t="shared" ca="1" si="698"/>
        <v>1.0636569976492953</v>
      </c>
      <c r="EO108" s="327">
        <f t="shared" ca="1" si="698"/>
        <v>1.0846689038187232</v>
      </c>
      <c r="EP108" s="327">
        <f t="shared" ca="1" si="698"/>
        <v>1.0756414640179439</v>
      </c>
      <c r="EQ108" s="327">
        <f t="shared" ca="1" si="698"/>
        <v>1.0330021844346293</v>
      </c>
      <c r="ER108" s="327">
        <f t="shared" ref="ER108:FB108" ca="1" si="699">+ER65/ER$60*100</f>
        <v>0.96997157952651758</v>
      </c>
      <c r="ES108" s="327">
        <f t="shared" ca="1" si="699"/>
        <v>0.95373817164065033</v>
      </c>
      <c r="ET108" s="327">
        <f t="shared" ca="1" si="699"/>
        <v>0.93428938318261723</v>
      </c>
      <c r="EU108" s="327">
        <f t="shared" ca="1" si="699"/>
        <v>0.90779339932651015</v>
      </c>
      <c r="EV108" s="327">
        <f t="shared" ca="1" si="699"/>
        <v>0.90065975777179363</v>
      </c>
      <c r="EW108" s="327">
        <f t="shared" ca="1" si="699"/>
        <v>0.92443664514850532</v>
      </c>
      <c r="EX108" s="327">
        <f t="shared" ca="1" si="699"/>
        <v>0.91223717048813258</v>
      </c>
      <c r="EY108" s="327">
        <f t="shared" ca="1" si="699"/>
        <v>0.94801943241934228</v>
      </c>
      <c r="EZ108" s="327">
        <f t="shared" ca="1" si="699"/>
        <v>0.9762645196372296</v>
      </c>
      <c r="FA108" s="327">
        <f t="shared" ca="1" si="699"/>
        <v>1.0114467734028523</v>
      </c>
      <c r="FB108" s="327">
        <f t="shared" ca="1" si="699"/>
        <v>1.0695074282722281</v>
      </c>
      <c r="FC108" s="327">
        <f t="shared" ref="FC108:FD108" ca="1" si="700">+FC65/FC$60*100</f>
        <v>1.0208753138410938</v>
      </c>
      <c r="FD108" s="327">
        <f t="shared" ca="1" si="700"/>
        <v>0.88841821187028569</v>
      </c>
      <c r="FE108" s="327" t="e">
        <f t="shared" ref="FE108:FG108" ca="1" si="701">+FE65/FE$60*100</f>
        <v>#DIV/0!</v>
      </c>
      <c r="FF108" s="327" t="e">
        <f t="shared" ca="1" si="701"/>
        <v>#DIV/0!</v>
      </c>
      <c r="FG108" s="327" t="e">
        <f t="shared" ca="1" si="701"/>
        <v>#DIV/0!</v>
      </c>
      <c r="FH108" s="327" t="e">
        <f t="shared" ref="FH108:FP108" ca="1" si="702">+FH65/FH$60*100</f>
        <v>#DIV/0!</v>
      </c>
      <c r="FI108" s="327" t="e">
        <f t="shared" ca="1" si="702"/>
        <v>#DIV/0!</v>
      </c>
      <c r="FJ108" s="327" t="e">
        <f t="shared" ca="1" si="702"/>
        <v>#DIV/0!</v>
      </c>
      <c r="FK108" s="327" t="e">
        <f t="shared" ca="1" si="702"/>
        <v>#DIV/0!</v>
      </c>
      <c r="FL108" s="327" t="e">
        <f t="shared" ca="1" si="702"/>
        <v>#DIV/0!</v>
      </c>
      <c r="FM108" s="327" t="e">
        <f t="shared" ca="1" si="702"/>
        <v>#DIV/0!</v>
      </c>
      <c r="FN108" s="327" t="e">
        <f t="shared" ca="1" si="702"/>
        <v>#DIV/0!</v>
      </c>
      <c r="FO108" s="327" t="e">
        <f t="shared" ca="1" si="702"/>
        <v>#DIV/0!</v>
      </c>
      <c r="FP108" s="327" t="e">
        <f t="shared" ca="1" si="702"/>
        <v>#DIV/0!</v>
      </c>
    </row>
    <row r="109" spans="2:172" x14ac:dyDescent="0.2">
      <c r="B109" s="325" t="s">
        <v>18</v>
      </c>
      <c r="C109" s="330"/>
      <c r="D109" s="330"/>
      <c r="E109" s="327">
        <f t="shared" ref="E109:AJ109" ca="1" si="703">+E66/E$60*100</f>
        <v>0.74886242414789383</v>
      </c>
      <c r="F109" s="327">
        <f t="shared" ca="1" si="703"/>
        <v>0.7558301681056977</v>
      </c>
      <c r="G109" s="327">
        <f t="shared" ca="1" si="703"/>
        <v>0.76447024965347232</v>
      </c>
      <c r="H109" s="327">
        <f t="shared" ca="1" si="703"/>
        <v>0.72541173630243871</v>
      </c>
      <c r="I109" s="327">
        <f t="shared" ca="1" si="703"/>
        <v>0.74780250569944484</v>
      </c>
      <c r="J109" s="327">
        <f t="shared" ca="1" si="703"/>
        <v>0.75198264374646173</v>
      </c>
      <c r="K109" s="327">
        <f t="shared" ca="1" si="703"/>
        <v>0.76949710951791561</v>
      </c>
      <c r="L109" s="327">
        <f t="shared" ca="1" si="703"/>
        <v>0.73404689370068799</v>
      </c>
      <c r="M109" s="327">
        <f t="shared" ca="1" si="703"/>
        <v>0.76066162552865735</v>
      </c>
      <c r="N109" s="327">
        <f t="shared" ca="1" si="703"/>
        <v>0.78610564181217857</v>
      </c>
      <c r="O109" s="327">
        <f t="shared" ca="1" si="703"/>
        <v>0.76820151177090767</v>
      </c>
      <c r="P109" s="327">
        <f t="shared" ca="1" si="703"/>
        <v>0.66850217881768836</v>
      </c>
      <c r="Q109" s="327">
        <f t="shared" ca="1" si="703"/>
        <v>0.68912384262648918</v>
      </c>
      <c r="R109" s="327">
        <f t="shared" ca="1" si="703"/>
        <v>0.74795675420777208</v>
      </c>
      <c r="S109" s="327">
        <f t="shared" ca="1" si="703"/>
        <v>0.78230287395265952</v>
      </c>
      <c r="T109" s="327">
        <f t="shared" ca="1" si="703"/>
        <v>0.69758917650634311</v>
      </c>
      <c r="U109" s="327">
        <f t="shared" ca="1" si="703"/>
        <v>0.71014864147636281</v>
      </c>
      <c r="V109" s="327">
        <f t="shared" ca="1" si="703"/>
        <v>0.73644265916094209</v>
      </c>
      <c r="W109" s="327">
        <f t="shared" ca="1" si="703"/>
        <v>0.79446996931238789</v>
      </c>
      <c r="X109" s="327">
        <f t="shared" ca="1" si="703"/>
        <v>0.76505475012314872</v>
      </c>
      <c r="Y109" s="327">
        <f t="shared" ca="1" si="703"/>
        <v>0.79043952052073196</v>
      </c>
      <c r="Z109" s="327">
        <f t="shared" ca="1" si="703"/>
        <v>0.76369118677164838</v>
      </c>
      <c r="AA109" s="327">
        <f t="shared" ca="1" si="703"/>
        <v>0.76184024407196493</v>
      </c>
      <c r="AB109" s="327">
        <f t="shared" ca="1" si="703"/>
        <v>0.70476169101827513</v>
      </c>
      <c r="AC109" s="327">
        <f t="shared" ca="1" si="703"/>
        <v>0.69186081433628566</v>
      </c>
      <c r="AD109" s="327">
        <f t="shared" ca="1" si="703"/>
        <v>0.73751424572892244</v>
      </c>
      <c r="AE109" s="327">
        <f t="shared" ca="1" si="703"/>
        <v>0.78719971836348035</v>
      </c>
      <c r="AF109" s="327">
        <f t="shared" ca="1" si="703"/>
        <v>0.69273289302846197</v>
      </c>
      <c r="AG109" s="327">
        <f t="shared" ca="1" si="703"/>
        <v>0.72950943522676026</v>
      </c>
      <c r="AH109" s="327">
        <f t="shared" ca="1" si="703"/>
        <v>0.74985582354836344</v>
      </c>
      <c r="AI109" s="327">
        <f t="shared" ca="1" si="703"/>
        <v>0.74341494882027548</v>
      </c>
      <c r="AJ109" s="327">
        <f t="shared" ca="1" si="703"/>
        <v>0.73425547157122473</v>
      </c>
      <c r="AK109" s="327">
        <f t="shared" ref="AK109:BP109" ca="1" si="704">+AK66/AK$60*100</f>
        <v>0.73846374432739381</v>
      </c>
      <c r="AL109" s="327">
        <f t="shared" ca="1" si="704"/>
        <v>0.72140413781161239</v>
      </c>
      <c r="AM109" s="327">
        <f t="shared" ca="1" si="704"/>
        <v>0.74476720111182715</v>
      </c>
      <c r="AN109" s="327">
        <f t="shared" ca="1" si="704"/>
        <v>0.67610893887922641</v>
      </c>
      <c r="AO109" s="327">
        <f t="shared" ca="1" si="704"/>
        <v>0.67173903327225604</v>
      </c>
      <c r="AP109" s="327">
        <f t="shared" ca="1" si="704"/>
        <v>0.70688563466583421</v>
      </c>
      <c r="AQ109" s="327">
        <f t="shared" ca="1" si="704"/>
        <v>0.73227337459389052</v>
      </c>
      <c r="AR109" s="327">
        <f t="shared" ca="1" si="704"/>
        <v>0.69221178488701851</v>
      </c>
      <c r="AS109" s="327">
        <f t="shared" ca="1" si="704"/>
        <v>0.71896543987552564</v>
      </c>
      <c r="AT109" s="327">
        <f t="shared" ca="1" si="704"/>
        <v>0.7045233417730008</v>
      </c>
      <c r="AU109" s="327">
        <f t="shared" ca="1" si="704"/>
        <v>0.6983449736644658</v>
      </c>
      <c r="AV109" s="327">
        <f t="shared" ca="1" si="704"/>
        <v>0.69654073486128421</v>
      </c>
      <c r="AW109" s="327">
        <f t="shared" ca="1" si="704"/>
        <v>0.69097903980377984</v>
      </c>
      <c r="AX109" s="327">
        <f t="shared" ca="1" si="704"/>
        <v>0.67762910983404701</v>
      </c>
      <c r="AY109" s="327">
        <f t="shared" ca="1" si="704"/>
        <v>0.70564197073837254</v>
      </c>
      <c r="AZ109" s="327">
        <f t="shared" ca="1" si="704"/>
        <v>0.63524517207682063</v>
      </c>
      <c r="BA109" s="327">
        <f t="shared" ca="1" si="704"/>
        <v>0.64696024001536601</v>
      </c>
      <c r="BB109" s="327">
        <f t="shared" ca="1" si="704"/>
        <v>0.66529334480241231</v>
      </c>
      <c r="BC109" s="327">
        <f t="shared" ca="1" si="704"/>
        <v>0.67163689995897669</v>
      </c>
      <c r="BD109" s="327">
        <f t="shared" ca="1" si="704"/>
        <v>0.60861372612544185</v>
      </c>
      <c r="BE109" s="327">
        <f t="shared" ca="1" si="704"/>
        <v>0.65790483248706522</v>
      </c>
      <c r="BF109" s="327">
        <f t="shared" ca="1" si="704"/>
        <v>0.65568033764447475</v>
      </c>
      <c r="BG109" s="327">
        <f t="shared" ca="1" si="704"/>
        <v>0.67982863429093687</v>
      </c>
      <c r="BH109" s="327">
        <f t="shared" ca="1" si="704"/>
        <v>0.65131497699273466</v>
      </c>
      <c r="BI109" s="327">
        <f t="shared" ca="1" si="704"/>
        <v>0.67234464170749675</v>
      </c>
      <c r="BJ109" s="327">
        <f t="shared" ca="1" si="704"/>
        <v>0.65633881605507916</v>
      </c>
      <c r="BK109" s="327">
        <f t="shared" ca="1" si="704"/>
        <v>0.66170898524244848</v>
      </c>
      <c r="BL109" s="327">
        <f t="shared" ca="1" si="704"/>
        <v>0.64030528730751279</v>
      </c>
      <c r="BM109" s="327">
        <f t="shared" ca="1" si="704"/>
        <v>0.60506972728622221</v>
      </c>
      <c r="BN109" s="327">
        <f t="shared" ca="1" si="704"/>
        <v>0.64445634578161448</v>
      </c>
      <c r="BO109" s="327">
        <f t="shared" ca="1" si="704"/>
        <v>0.62937825591211871</v>
      </c>
      <c r="BP109" s="327">
        <f t="shared" ca="1" si="704"/>
        <v>0.63546728688891552</v>
      </c>
      <c r="BQ109" s="327">
        <f t="shared" ref="BQ109:CJ109" ca="1" si="705">+BQ66/BQ$60*100</f>
        <v>0.66290643396289151</v>
      </c>
      <c r="BR109" s="327">
        <f t="shared" ca="1" si="705"/>
        <v>0.65703313060530066</v>
      </c>
      <c r="BS109" s="327">
        <f t="shared" ca="1" si="705"/>
        <v>0.67333324753797474</v>
      </c>
      <c r="BT109" s="327">
        <f t="shared" ca="1" si="705"/>
        <v>0.65338944321866332</v>
      </c>
      <c r="BU109" s="327">
        <f t="shared" ca="1" si="705"/>
        <v>0.65423275630921252</v>
      </c>
      <c r="BV109" s="327">
        <f t="shared" ca="1" si="705"/>
        <v>0.64620150143616673</v>
      </c>
      <c r="BW109" s="327">
        <f t="shared" ca="1" si="705"/>
        <v>0.64511551373131293</v>
      </c>
      <c r="BX109" s="327">
        <f t="shared" ca="1" si="705"/>
        <v>0.6172700188881417</v>
      </c>
      <c r="BY109" s="327">
        <f t="shared" ca="1" si="705"/>
        <v>0.58661868203625489</v>
      </c>
      <c r="BZ109" s="327">
        <f t="shared" ca="1" si="705"/>
        <v>0.61680640085442706</v>
      </c>
      <c r="CA109" s="327">
        <f t="shared" ca="1" si="705"/>
        <v>0.61377290696975317</v>
      </c>
      <c r="CB109" s="327">
        <f t="shared" ca="1" si="705"/>
        <v>0.58941850278452046</v>
      </c>
      <c r="CC109" s="327">
        <f t="shared" ca="1" si="705"/>
        <v>0.62807855518312938</v>
      </c>
      <c r="CD109" s="327">
        <f t="shared" ca="1" si="705"/>
        <v>0.63174349807842956</v>
      </c>
      <c r="CE109" s="327">
        <f t="shared" ca="1" si="705"/>
        <v>0.64882670101825868</v>
      </c>
      <c r="CF109" s="327">
        <f t="shared" ca="1" si="705"/>
        <v>0.63645388844854023</v>
      </c>
      <c r="CG109" s="327">
        <f t="shared" ca="1" si="705"/>
        <v>0.63436655629523653</v>
      </c>
      <c r="CH109" s="327">
        <f t="shared" ca="1" si="705"/>
        <v>0.63900869626828816</v>
      </c>
      <c r="CI109" s="327">
        <f t="shared" ca="1" si="705"/>
        <v>0.62851282628009431</v>
      </c>
      <c r="CJ109" s="327">
        <f t="shared" ca="1" si="705"/>
        <v>0.61135794060359738</v>
      </c>
      <c r="CK109" s="327">
        <f t="shared" ref="CK109:DH109" ca="1" si="706">+CK66/CK$60*100</f>
        <v>0.58082265097007169</v>
      </c>
      <c r="CL109" s="327">
        <f t="shared" ca="1" si="706"/>
        <v>0.60855349942254111</v>
      </c>
      <c r="CM109" s="327">
        <f t="shared" ca="1" si="706"/>
        <v>0.61653436412862594</v>
      </c>
      <c r="CN109" s="327">
        <f t="shared" ca="1" si="706"/>
        <v>0.42361451183205462</v>
      </c>
      <c r="CO109" s="327">
        <f t="shared" ca="1" si="706"/>
        <v>0.44962499865388755</v>
      </c>
      <c r="CP109" s="327">
        <f t="shared" ca="1" si="706"/>
        <v>0.48632462109701613</v>
      </c>
      <c r="CQ109" s="327">
        <f t="shared" ca="1" si="706"/>
        <v>0.57159722942695201</v>
      </c>
      <c r="CR109" s="327">
        <f t="shared" ca="1" si="706"/>
        <v>0.57794538360658854</v>
      </c>
      <c r="CS109" s="327">
        <f t="shared" ca="1" si="706"/>
        <v>0.5876372396097046</v>
      </c>
      <c r="CT109" s="327">
        <f t="shared" ca="1" si="706"/>
        <v>0.58090951307994754</v>
      </c>
      <c r="CU109" s="327">
        <f t="shared" ca="1" si="706"/>
        <v>0.59195242699519457</v>
      </c>
      <c r="CV109" s="327">
        <f t="shared" ca="1" si="706"/>
        <v>0.54641171498915853</v>
      </c>
      <c r="CW109" s="327">
        <f t="shared" ca="1" si="706"/>
        <v>0.53948446154269591</v>
      </c>
      <c r="CX109" s="327">
        <f t="shared" ca="1" si="706"/>
        <v>0.57871484489715208</v>
      </c>
      <c r="CY109" s="327">
        <f t="shared" ca="1" si="706"/>
        <v>0.53749023135661322</v>
      </c>
      <c r="CZ109" s="327">
        <f t="shared" ca="1" si="706"/>
        <v>0.52098774564275518</v>
      </c>
      <c r="DA109" s="327">
        <f t="shared" ca="1" si="706"/>
        <v>0.55155908373236306</v>
      </c>
      <c r="DB109" s="327">
        <f t="shared" ca="1" si="706"/>
        <v>0.56854408149682889</v>
      </c>
      <c r="DC109" s="327">
        <f t="shared" ca="1" si="706"/>
        <v>0.5944100952785053</v>
      </c>
      <c r="DD109" s="327">
        <f t="shared" ca="1" si="706"/>
        <v>0.58289838373627467</v>
      </c>
      <c r="DE109" s="327">
        <f t="shared" ca="1" si="706"/>
        <v>0.61080392048724785</v>
      </c>
      <c r="DF109" s="327">
        <f t="shared" ca="1" si="706"/>
        <v>0.58587068398580411</v>
      </c>
      <c r="DG109" s="327">
        <f t="shared" ca="1" si="706"/>
        <v>0.60596242289245494</v>
      </c>
      <c r="DH109" s="327">
        <f t="shared" ca="1" si="706"/>
        <v>0.54349014702199827</v>
      </c>
      <c r="DI109" s="327">
        <f t="shared" ref="DI109:DS109" ca="1" si="707">+DI66/DI$60*100</f>
        <v>0.57144014711056024</v>
      </c>
      <c r="DJ109" s="327">
        <f t="shared" ca="1" si="707"/>
        <v>0.57501135140496262</v>
      </c>
      <c r="DK109" s="327">
        <f t="shared" ca="1" si="707"/>
        <v>0.5854230020423471</v>
      </c>
      <c r="DL109" s="327">
        <f t="shared" ca="1" si="707"/>
        <v>0.53750830366733671</v>
      </c>
      <c r="DM109" s="327">
        <f t="shared" ca="1" si="707"/>
        <v>0.5948142799384516</v>
      </c>
      <c r="DN109" s="327">
        <f t="shared" ca="1" si="707"/>
        <v>0.59826489095655633</v>
      </c>
      <c r="DO109" s="327">
        <f t="shared" ca="1" si="707"/>
        <v>0.61503231920947876</v>
      </c>
      <c r="DP109" s="327">
        <f t="shared" ca="1" si="707"/>
        <v>0.62318943515805914</v>
      </c>
      <c r="DQ109" s="327">
        <f t="shared" ca="1" si="707"/>
        <v>0.62444295432421038</v>
      </c>
      <c r="DR109" s="327">
        <f t="shared" ca="1" si="707"/>
        <v>0.61442610985062174</v>
      </c>
      <c r="DS109" s="327">
        <f t="shared" ca="1" si="707"/>
        <v>0.6073690066899764</v>
      </c>
      <c r="DT109" s="327">
        <f t="shared" ref="DT109:EE109" ca="1" si="708">+DT66/DT$60*100</f>
        <v>0.5434565398792266</v>
      </c>
      <c r="DU109" s="327">
        <f t="shared" ca="1" si="708"/>
        <v>0.57477282824715514</v>
      </c>
      <c r="DV109" s="327">
        <f t="shared" ca="1" si="708"/>
        <v>0.57358305226729056</v>
      </c>
      <c r="DW109" s="327">
        <f t="shared" ca="1" si="708"/>
        <v>0.56201975457731146</v>
      </c>
      <c r="DX109" s="327">
        <f t="shared" ca="1" si="708"/>
        <v>0.54861023371010753</v>
      </c>
      <c r="DY109" s="327">
        <f t="shared" ca="1" si="708"/>
        <v>0.5699898182741312</v>
      </c>
      <c r="DZ109" s="327">
        <f t="shared" ca="1" si="708"/>
        <v>0.58738922851113184</v>
      </c>
      <c r="EA109" s="327">
        <f t="shared" ca="1" si="708"/>
        <v>0.60720117028658582</v>
      </c>
      <c r="EB109" s="327">
        <f t="shared" ca="1" si="708"/>
        <v>0.60337882111191365</v>
      </c>
      <c r="EC109" s="327">
        <f t="shared" ca="1" si="708"/>
        <v>0.58616207199812043</v>
      </c>
      <c r="ED109" s="327">
        <f t="shared" ca="1" si="708"/>
        <v>0.58166838643829388</v>
      </c>
      <c r="EE109" s="327">
        <f t="shared" ca="1" si="708"/>
        <v>0.55294043310239116</v>
      </c>
      <c r="EF109" s="327">
        <f t="shared" ref="EF109:EQ109" ca="1" si="709">+EF66/EF$60*100</f>
        <v>0.48631623186008416</v>
      </c>
      <c r="EG109" s="327">
        <f t="shared" ca="1" si="709"/>
        <v>0.48421075068805741</v>
      </c>
      <c r="EH109" s="327">
        <f t="shared" ca="1" si="709"/>
        <v>0.49046390549116226</v>
      </c>
      <c r="EI109" s="327">
        <f t="shared" ca="1" si="709"/>
        <v>0.45859306610031214</v>
      </c>
      <c r="EJ109" s="327">
        <f t="shared" ca="1" si="709"/>
        <v>0.46177037871388227</v>
      </c>
      <c r="EK109" s="327">
        <f t="shared" ca="1" si="709"/>
        <v>0.50221017427688963</v>
      </c>
      <c r="EL109" s="327">
        <f t="shared" ca="1" si="709"/>
        <v>0.49818965261767623</v>
      </c>
      <c r="EM109" s="327">
        <f t="shared" ca="1" si="709"/>
        <v>0.51074418154775569</v>
      </c>
      <c r="EN109" s="327">
        <f t="shared" ca="1" si="709"/>
        <v>0.48953052660189456</v>
      </c>
      <c r="EO109" s="327">
        <f t="shared" ca="1" si="709"/>
        <v>0.48124481284508175</v>
      </c>
      <c r="EP109" s="327">
        <f t="shared" ca="1" si="709"/>
        <v>0.49706835699407692</v>
      </c>
      <c r="EQ109" s="327">
        <f t="shared" ca="1" si="709"/>
        <v>0.48698809366137052</v>
      </c>
      <c r="ER109" s="327">
        <f t="shared" ref="ER109:FB109" ca="1" si="710">+ER66/ER$60*100</f>
        <v>0.44161061005351587</v>
      </c>
      <c r="ES109" s="327">
        <f t="shared" ca="1" si="710"/>
        <v>0.44936149033676942</v>
      </c>
      <c r="ET109" s="327">
        <f t="shared" ca="1" si="710"/>
        <v>0.45019680616654639</v>
      </c>
      <c r="EU109" s="327">
        <f t="shared" ca="1" si="710"/>
        <v>0.42658732551415113</v>
      </c>
      <c r="EV109" s="327">
        <f t="shared" ca="1" si="710"/>
        <v>0.43524659603784666</v>
      </c>
      <c r="EW109" s="327">
        <f t="shared" ca="1" si="710"/>
        <v>0.44776610986439691</v>
      </c>
      <c r="EX109" s="327">
        <f t="shared" ca="1" si="710"/>
        <v>0.45221404220673578</v>
      </c>
      <c r="EY109" s="327">
        <f t="shared" ca="1" si="710"/>
        <v>0.50469357287882266</v>
      </c>
      <c r="EZ109" s="327">
        <f t="shared" ca="1" si="710"/>
        <v>0.47563008703895665</v>
      </c>
      <c r="FA109" s="327">
        <f t="shared" ca="1" si="710"/>
        <v>0.46777997326036419</v>
      </c>
      <c r="FB109" s="327">
        <f t="shared" ca="1" si="710"/>
        <v>0.4771306857925246</v>
      </c>
      <c r="FC109" s="327">
        <f t="shared" ref="FC109:FD109" ca="1" si="711">+FC66/FC$60*100</f>
        <v>0.4797607578000519</v>
      </c>
      <c r="FD109" s="327">
        <f t="shared" ca="1" si="711"/>
        <v>0.40299299998104893</v>
      </c>
      <c r="FE109" s="327" t="e">
        <f t="shared" ref="FE109:FG109" ca="1" si="712">+FE66/FE$60*100</f>
        <v>#DIV/0!</v>
      </c>
      <c r="FF109" s="327" t="e">
        <f t="shared" ca="1" si="712"/>
        <v>#DIV/0!</v>
      </c>
      <c r="FG109" s="327" t="e">
        <f t="shared" ca="1" si="712"/>
        <v>#DIV/0!</v>
      </c>
      <c r="FH109" s="327" t="e">
        <f t="shared" ref="FH109:FP109" ca="1" si="713">+FH66/FH$60*100</f>
        <v>#DIV/0!</v>
      </c>
      <c r="FI109" s="327" t="e">
        <f t="shared" ca="1" si="713"/>
        <v>#DIV/0!</v>
      </c>
      <c r="FJ109" s="327" t="e">
        <f t="shared" ca="1" si="713"/>
        <v>#DIV/0!</v>
      </c>
      <c r="FK109" s="327" t="e">
        <f t="shared" ca="1" si="713"/>
        <v>#DIV/0!</v>
      </c>
      <c r="FL109" s="327" t="e">
        <f t="shared" ca="1" si="713"/>
        <v>#DIV/0!</v>
      </c>
      <c r="FM109" s="327" t="e">
        <f t="shared" ca="1" si="713"/>
        <v>#DIV/0!</v>
      </c>
      <c r="FN109" s="327" t="e">
        <f t="shared" ca="1" si="713"/>
        <v>#DIV/0!</v>
      </c>
      <c r="FO109" s="327" t="e">
        <f t="shared" ca="1" si="713"/>
        <v>#DIV/0!</v>
      </c>
      <c r="FP109" s="327" t="e">
        <f t="shared" ca="1" si="713"/>
        <v>#DIV/0!</v>
      </c>
    </row>
    <row r="110" spans="2:172" x14ac:dyDescent="0.2">
      <c r="B110" s="325" t="s">
        <v>19</v>
      </c>
      <c r="C110" s="330"/>
      <c r="D110" s="330"/>
      <c r="E110" s="327">
        <f t="shared" ref="E110:AJ110" ca="1" si="714">+E67/E$60*100</f>
        <v>0.8315798125949958</v>
      </c>
      <c r="F110" s="327">
        <f t="shared" ca="1" si="714"/>
        <v>0.87770392035116662</v>
      </c>
      <c r="G110" s="327">
        <f t="shared" ca="1" si="714"/>
        <v>0.93786810655023389</v>
      </c>
      <c r="H110" s="327">
        <f t="shared" ca="1" si="714"/>
        <v>0.91827232030695249</v>
      </c>
      <c r="I110" s="327">
        <f t="shared" ca="1" si="714"/>
        <v>0.87572035676176641</v>
      </c>
      <c r="J110" s="327">
        <f t="shared" ca="1" si="714"/>
        <v>0.98741388768698835</v>
      </c>
      <c r="K110" s="327">
        <f t="shared" ca="1" si="714"/>
        <v>0.8875909928061867</v>
      </c>
      <c r="L110" s="327">
        <f t="shared" ca="1" si="714"/>
        <v>0.92171202382424833</v>
      </c>
      <c r="M110" s="327">
        <f t="shared" ca="1" si="714"/>
        <v>0.75265027038957732</v>
      </c>
      <c r="N110" s="327">
        <f t="shared" ca="1" si="714"/>
        <v>0.8916028983813683</v>
      </c>
      <c r="O110" s="327">
        <f t="shared" ca="1" si="714"/>
        <v>0.90065070044635809</v>
      </c>
      <c r="P110" s="327">
        <f t="shared" ca="1" si="714"/>
        <v>0.73738254001129067</v>
      </c>
      <c r="Q110" s="327">
        <f t="shared" ca="1" si="714"/>
        <v>0.72061360461567847</v>
      </c>
      <c r="R110" s="327">
        <f t="shared" ca="1" si="714"/>
        <v>0.79237637947913131</v>
      </c>
      <c r="S110" s="327">
        <f t="shared" ca="1" si="714"/>
        <v>0.92887891836000858</v>
      </c>
      <c r="T110" s="327">
        <f t="shared" ca="1" si="714"/>
        <v>0.87072887077180983</v>
      </c>
      <c r="U110" s="327">
        <f t="shared" ca="1" si="714"/>
        <v>0.88673648380638881</v>
      </c>
      <c r="V110" s="327">
        <f t="shared" ca="1" si="714"/>
        <v>0.95587946596542173</v>
      </c>
      <c r="W110" s="327">
        <f t="shared" ca="1" si="714"/>
        <v>0.84314824984611325</v>
      </c>
      <c r="X110" s="327">
        <f t="shared" ca="1" si="714"/>
        <v>0.86092315298631517</v>
      </c>
      <c r="Y110" s="327">
        <f t="shared" ca="1" si="714"/>
        <v>0.69932105889065332</v>
      </c>
      <c r="Z110" s="327">
        <f t="shared" ca="1" si="714"/>
        <v>0.81244418719023126</v>
      </c>
      <c r="AA110" s="327">
        <f t="shared" ca="1" si="714"/>
        <v>0.78945212156434053</v>
      </c>
      <c r="AB110" s="327">
        <f t="shared" ca="1" si="714"/>
        <v>0.69991825327708113</v>
      </c>
      <c r="AC110" s="327">
        <f t="shared" ca="1" si="714"/>
        <v>0.79801039233698667</v>
      </c>
      <c r="AD110" s="327">
        <f t="shared" ca="1" si="714"/>
        <v>0.7999621906737433</v>
      </c>
      <c r="AE110" s="327">
        <f t="shared" ca="1" si="714"/>
        <v>0.94167879709859181</v>
      </c>
      <c r="AF110" s="327">
        <f t="shared" ca="1" si="714"/>
        <v>0.89355689685604744</v>
      </c>
      <c r="AG110" s="327">
        <f t="shared" ca="1" si="714"/>
        <v>0.84105383426374392</v>
      </c>
      <c r="AH110" s="327">
        <f t="shared" ca="1" si="714"/>
        <v>0.96254093061833601</v>
      </c>
      <c r="AI110" s="327">
        <f t="shared" ca="1" si="714"/>
        <v>0.81618997735912679</v>
      </c>
      <c r="AJ110" s="327">
        <f t="shared" ca="1" si="714"/>
        <v>0.84019064589279902</v>
      </c>
      <c r="AK110" s="327">
        <f t="shared" ref="AK110:BP110" ca="1" si="715">+AK67/AK$60*100</f>
        <v>0.70584713581241021</v>
      </c>
      <c r="AL110" s="327">
        <f t="shared" ca="1" si="715"/>
        <v>0.75148317765463568</v>
      </c>
      <c r="AM110" s="327">
        <f t="shared" ca="1" si="715"/>
        <v>0.90954621080402631</v>
      </c>
      <c r="AN110" s="327">
        <f t="shared" ca="1" si="715"/>
        <v>0.7203173814554501</v>
      </c>
      <c r="AO110" s="327">
        <f t="shared" ca="1" si="715"/>
        <v>0.74242446502176807</v>
      </c>
      <c r="AP110" s="327">
        <f t="shared" ca="1" si="715"/>
        <v>0.817280655116563</v>
      </c>
      <c r="AQ110" s="327">
        <f t="shared" ca="1" si="715"/>
        <v>0.90841143925855172</v>
      </c>
      <c r="AR110" s="327">
        <f t="shared" ca="1" si="715"/>
        <v>0.86037913251306841</v>
      </c>
      <c r="AS110" s="327">
        <f t="shared" ca="1" si="715"/>
        <v>0.83406263126032876</v>
      </c>
      <c r="AT110" s="327">
        <f t="shared" ca="1" si="715"/>
        <v>0.97604635351617242</v>
      </c>
      <c r="AU110" s="327">
        <f t="shared" ca="1" si="715"/>
        <v>0.80294135573904946</v>
      </c>
      <c r="AV110" s="327">
        <f t="shared" ca="1" si="715"/>
        <v>0.82599362001563781</v>
      </c>
      <c r="AW110" s="327">
        <f t="shared" ca="1" si="715"/>
        <v>0.72587051866211572</v>
      </c>
      <c r="AX110" s="327">
        <f t="shared" ca="1" si="715"/>
        <v>0.70654153279470999</v>
      </c>
      <c r="AY110" s="327">
        <f t="shared" ca="1" si="715"/>
        <v>0.8633033262180807</v>
      </c>
      <c r="AZ110" s="327">
        <f t="shared" ca="1" si="715"/>
        <v>0.75764952159700361</v>
      </c>
      <c r="BA110" s="327">
        <f t="shared" ca="1" si="715"/>
        <v>0.7142233190774907</v>
      </c>
      <c r="BB110" s="327">
        <f t="shared" ca="1" si="715"/>
        <v>0.84695138491670574</v>
      </c>
      <c r="BC110" s="327">
        <f t="shared" ca="1" si="715"/>
        <v>0.93471136876233629</v>
      </c>
      <c r="BD110" s="327">
        <f t="shared" ca="1" si="715"/>
        <v>0.86558935743365861</v>
      </c>
      <c r="BE110" s="327">
        <f t="shared" ca="1" si="715"/>
        <v>0.79428594681378706</v>
      </c>
      <c r="BF110" s="327">
        <f t="shared" ca="1" si="715"/>
        <v>0.97174943639943534</v>
      </c>
      <c r="BG110" s="327">
        <f t="shared" ca="1" si="715"/>
        <v>0.82385662169688589</v>
      </c>
      <c r="BH110" s="327">
        <f t="shared" ca="1" si="715"/>
        <v>0.83466195580903935</v>
      </c>
      <c r="BI110" s="327">
        <f t="shared" ca="1" si="715"/>
        <v>0.73670699691615338</v>
      </c>
      <c r="BJ110" s="327">
        <f t="shared" ca="1" si="715"/>
        <v>0.69789756348622267</v>
      </c>
      <c r="BK110" s="327">
        <f t="shared" ca="1" si="715"/>
        <v>0.80222024511646139</v>
      </c>
      <c r="BL110" s="327">
        <f t="shared" ca="1" si="715"/>
        <v>0.74416106205193355</v>
      </c>
      <c r="BM110" s="327">
        <f t="shared" ca="1" si="715"/>
        <v>0.80006406123322227</v>
      </c>
      <c r="BN110" s="327">
        <f t="shared" ca="1" si="715"/>
        <v>0.80222946535177686</v>
      </c>
      <c r="BO110" s="327">
        <f t="shared" ca="1" si="715"/>
        <v>0.8937229610867542</v>
      </c>
      <c r="BP110" s="327">
        <f t="shared" ca="1" si="715"/>
        <v>0.84049840952440547</v>
      </c>
      <c r="BQ110" s="327">
        <f t="shared" ref="BQ110:CJ110" ca="1" si="716">+BQ67/BQ$60*100</f>
        <v>0.78300630555820072</v>
      </c>
      <c r="BR110" s="327">
        <f t="shared" ca="1" si="716"/>
        <v>0.89666661955748894</v>
      </c>
      <c r="BS110" s="327">
        <f t="shared" ca="1" si="716"/>
        <v>0.78040721400209878</v>
      </c>
      <c r="BT110" s="327">
        <f t="shared" ca="1" si="716"/>
        <v>0.84252855349840128</v>
      </c>
      <c r="BU110" s="327">
        <f t="shared" ca="1" si="716"/>
        <v>0.71044094394910129</v>
      </c>
      <c r="BV110" s="327">
        <f t="shared" ca="1" si="716"/>
        <v>0.71138236360035523</v>
      </c>
      <c r="BW110" s="327">
        <f t="shared" ca="1" si="716"/>
        <v>0.76519589596358262</v>
      </c>
      <c r="BX110" s="327">
        <f t="shared" ca="1" si="716"/>
        <v>0.71347013746509802</v>
      </c>
      <c r="BY110" s="327">
        <f t="shared" ca="1" si="716"/>
        <v>0.80179128229508256</v>
      </c>
      <c r="BZ110" s="327">
        <f t="shared" ca="1" si="716"/>
        <v>0.81648082460239968</v>
      </c>
      <c r="CA110" s="327">
        <f t="shared" ca="1" si="716"/>
        <v>0.86163142996016728</v>
      </c>
      <c r="CB110" s="327">
        <f t="shared" ca="1" si="716"/>
        <v>0.78954981837467109</v>
      </c>
      <c r="CC110" s="327">
        <f t="shared" ca="1" si="716"/>
        <v>0.7723828349613352</v>
      </c>
      <c r="CD110" s="327">
        <f t="shared" ca="1" si="716"/>
        <v>0.87868006393252962</v>
      </c>
      <c r="CE110" s="327">
        <f t="shared" ca="1" si="716"/>
        <v>0.75858339607258196</v>
      </c>
      <c r="CF110" s="327">
        <f t="shared" ca="1" si="716"/>
        <v>0.85856470589899836</v>
      </c>
      <c r="CG110" s="327">
        <f t="shared" ca="1" si="716"/>
        <v>0.70663892581063181</v>
      </c>
      <c r="CH110" s="327">
        <f t="shared" ca="1" si="716"/>
        <v>0.73396255175846159</v>
      </c>
      <c r="CI110" s="327">
        <f t="shared" ca="1" si="716"/>
        <v>0.77549961317560401</v>
      </c>
      <c r="CJ110" s="327">
        <f t="shared" ca="1" si="716"/>
        <v>0.73132751285838915</v>
      </c>
      <c r="CK110" s="327">
        <f t="shared" ref="CK110:DH110" ca="1" si="717">+CK67/CK$60*100</f>
        <v>0.77706470792519311</v>
      </c>
      <c r="CL110" s="327">
        <f t="shared" ca="1" si="717"/>
        <v>0.80274372738927591</v>
      </c>
      <c r="CM110" s="327">
        <f t="shared" ca="1" si="717"/>
        <v>0.84349750052804628</v>
      </c>
      <c r="CN110" s="327">
        <f t="shared" ca="1" si="717"/>
        <v>1.0986284136423892</v>
      </c>
      <c r="CO110" s="327">
        <f t="shared" ca="1" si="717"/>
        <v>1.0170062780553346</v>
      </c>
      <c r="CP110" s="327">
        <f t="shared" ca="1" si="717"/>
        <v>0.9682096773765142</v>
      </c>
      <c r="CQ110" s="327">
        <f t="shared" ca="1" si="717"/>
        <v>0.81161004876046161</v>
      </c>
      <c r="CR110" s="327">
        <f t="shared" ca="1" si="717"/>
        <v>0.89731744240094669</v>
      </c>
      <c r="CS110" s="327">
        <f t="shared" ca="1" si="717"/>
        <v>0.72809045587403431</v>
      </c>
      <c r="CT110" s="327">
        <f t="shared" ca="1" si="717"/>
        <v>0.75056870628770467</v>
      </c>
      <c r="CU110" s="327">
        <f t="shared" ca="1" si="717"/>
        <v>0.80237081711021752</v>
      </c>
      <c r="CV110" s="327">
        <f t="shared" ca="1" si="717"/>
        <v>0.74695752769011348</v>
      </c>
      <c r="CW110" s="327">
        <f t="shared" ca="1" si="717"/>
        <v>0.775698410921697</v>
      </c>
      <c r="CX110" s="327">
        <f t="shared" ca="1" si="717"/>
        <v>0.82415085823040068</v>
      </c>
      <c r="CY110" s="327">
        <f t="shared" ca="1" si="717"/>
        <v>0.86325545270283055</v>
      </c>
      <c r="CZ110" s="327">
        <f t="shared" ca="1" si="717"/>
        <v>0.86082950683123283</v>
      </c>
      <c r="DA110" s="327">
        <f t="shared" ca="1" si="717"/>
        <v>0.84312516012898575</v>
      </c>
      <c r="DB110" s="327">
        <f t="shared" ca="1" si="717"/>
        <v>0.92390220574291204</v>
      </c>
      <c r="DC110" s="327">
        <f t="shared" ca="1" si="717"/>
        <v>0.83596199230681756</v>
      </c>
      <c r="DD110" s="327">
        <f t="shared" ca="1" si="717"/>
        <v>0.98159976332990984</v>
      </c>
      <c r="DE110" s="327">
        <f t="shared" ca="1" si="717"/>
        <v>0.83764610217450419</v>
      </c>
      <c r="DF110" s="327">
        <f t="shared" ca="1" si="717"/>
        <v>0.79183536334574633</v>
      </c>
      <c r="DG110" s="327">
        <f t="shared" ca="1" si="717"/>
        <v>0.82280072243378044</v>
      </c>
      <c r="DH110" s="327">
        <f t="shared" ca="1" si="717"/>
        <v>0.7384346153589515</v>
      </c>
      <c r="DI110" s="327">
        <f t="shared" ref="DI110:DS110" ca="1" si="718">+DI67/DI$60*100</f>
        <v>0.75962664946859948</v>
      </c>
      <c r="DJ110" s="327">
        <f t="shared" ca="1" si="718"/>
        <v>0.79886017447818936</v>
      </c>
      <c r="DK110" s="327">
        <f t="shared" ca="1" si="718"/>
        <v>0.86431047937410665</v>
      </c>
      <c r="DL110" s="327">
        <f t="shared" ca="1" si="718"/>
        <v>0.84309210337785367</v>
      </c>
      <c r="DM110" s="327">
        <f t="shared" ca="1" si="718"/>
        <v>0.80023920448695551</v>
      </c>
      <c r="DN110" s="327">
        <f t="shared" ca="1" si="718"/>
        <v>0.89679668922209199</v>
      </c>
      <c r="DO110" s="327">
        <f t="shared" ca="1" si="718"/>
        <v>0.77604761408795986</v>
      </c>
      <c r="DP110" s="327">
        <f t="shared" ca="1" si="718"/>
        <v>0.7947267833532855</v>
      </c>
      <c r="DQ110" s="327">
        <f t="shared" ca="1" si="718"/>
        <v>0.66536698777627312</v>
      </c>
      <c r="DR110" s="327">
        <f t="shared" ca="1" si="718"/>
        <v>0.69332889086242588</v>
      </c>
      <c r="DS110" s="327">
        <f t="shared" ca="1" si="718"/>
        <v>0.75349278042607559</v>
      </c>
      <c r="DT110" s="327">
        <f t="shared" ref="DT110:EE110" ca="1" si="719">+DT67/DT$60*100</f>
        <v>0.6494592367118518</v>
      </c>
      <c r="DU110" s="327">
        <f t="shared" ca="1" si="719"/>
        <v>0.69214056411481084</v>
      </c>
      <c r="DV110" s="327">
        <f t="shared" ca="1" si="719"/>
        <v>0.70961647143168827</v>
      </c>
      <c r="DW110" s="327">
        <f t="shared" ca="1" si="719"/>
        <v>0.78092353667075765</v>
      </c>
      <c r="DX110" s="327">
        <f t="shared" ca="1" si="719"/>
        <v>0.69446578979103213</v>
      </c>
      <c r="DY110" s="327">
        <f t="shared" ca="1" si="719"/>
        <v>0.65506717598037845</v>
      </c>
      <c r="DZ110" s="327">
        <f t="shared" ca="1" si="719"/>
        <v>0.77925715328061251</v>
      </c>
      <c r="EA110" s="327">
        <f t="shared" ca="1" si="719"/>
        <v>0.65540474665026682</v>
      </c>
      <c r="EB110" s="327">
        <f t="shared" ca="1" si="719"/>
        <v>0.74241828292845025</v>
      </c>
      <c r="EC110" s="327">
        <f t="shared" ca="1" si="719"/>
        <v>0.62161049808907243</v>
      </c>
      <c r="ED110" s="327">
        <f t="shared" ca="1" si="719"/>
        <v>0.62979267108966464</v>
      </c>
      <c r="EE110" s="327">
        <f t="shared" ca="1" si="719"/>
        <v>0.67420657305987852</v>
      </c>
      <c r="EF110" s="327">
        <f t="shared" ref="EF110:EQ110" ca="1" si="720">+EF67/EF$60*100</f>
        <v>0.58408737835606628</v>
      </c>
      <c r="EG110" s="327">
        <f t="shared" ca="1" si="720"/>
        <v>0.60998478723129135</v>
      </c>
      <c r="EH110" s="327">
        <f t="shared" ca="1" si="720"/>
        <v>0.67184660236481109</v>
      </c>
      <c r="EI110" s="327">
        <f t="shared" ca="1" si="720"/>
        <v>0.66889171897268562</v>
      </c>
      <c r="EJ110" s="327">
        <f t="shared" ca="1" si="720"/>
        <v>0.64513453820912992</v>
      </c>
      <c r="EK110" s="327">
        <f t="shared" ca="1" si="720"/>
        <v>0.64480848737550445</v>
      </c>
      <c r="EL110" s="327">
        <f t="shared" ca="1" si="720"/>
        <v>0.73987762905590293</v>
      </c>
      <c r="EM110" s="327">
        <f t="shared" ca="1" si="720"/>
        <v>0.63772705777320315</v>
      </c>
      <c r="EN110" s="327">
        <f t="shared" ca="1" si="720"/>
        <v>0.72399587434474444</v>
      </c>
      <c r="EO110" s="327">
        <f t="shared" ca="1" si="720"/>
        <v>0.59331627713246693</v>
      </c>
      <c r="EP110" s="327">
        <f t="shared" ca="1" si="720"/>
        <v>0.61891202055949213</v>
      </c>
      <c r="EQ110" s="327">
        <f t="shared" ca="1" si="720"/>
        <v>0.66568130153226968</v>
      </c>
      <c r="ER110" s="327">
        <f t="shared" ref="ER110:FB110" ca="1" si="721">+ER67/ER$60*100</f>
        <v>0.58610492007652804</v>
      </c>
      <c r="ES110" s="327">
        <f t="shared" ca="1" si="721"/>
        <v>0.61296010877361795</v>
      </c>
      <c r="ET110" s="327">
        <f t="shared" ca="1" si="721"/>
        <v>0.6389315592788134</v>
      </c>
      <c r="EU110" s="327">
        <f t="shared" ca="1" si="721"/>
        <v>0.66289321052981021</v>
      </c>
      <c r="EV110" s="327">
        <f t="shared" ca="1" si="721"/>
        <v>0.59243204693650242</v>
      </c>
      <c r="EW110" s="327">
        <f t="shared" ca="1" si="721"/>
        <v>0.56706116960584318</v>
      </c>
      <c r="EX110" s="327">
        <f t="shared" ca="1" si="721"/>
        <v>0.64591099914147365</v>
      </c>
      <c r="EY110" s="327">
        <f t="shared" ca="1" si="721"/>
        <v>0.60410444077038405</v>
      </c>
      <c r="EZ110" s="327">
        <f t="shared" ca="1" si="721"/>
        <v>0.66997139343959611</v>
      </c>
      <c r="FA110" s="327">
        <f t="shared" ca="1" si="721"/>
        <v>0.54548542836717973</v>
      </c>
      <c r="FB110" s="327">
        <f t="shared" ca="1" si="721"/>
        <v>0.57322921881886912</v>
      </c>
      <c r="FC110" s="327">
        <f t="shared" ref="FC110:FD110" ca="1" si="722">+FC67/FC$60*100</f>
        <v>0.61246584866437992</v>
      </c>
      <c r="FD110" s="327">
        <f t="shared" ca="1" si="722"/>
        <v>0.55860108517296869</v>
      </c>
      <c r="FE110" s="327" t="e">
        <f t="shared" ref="FE110:FG110" ca="1" si="723">+FE67/FE$60*100</f>
        <v>#DIV/0!</v>
      </c>
      <c r="FF110" s="327" t="e">
        <f t="shared" ca="1" si="723"/>
        <v>#DIV/0!</v>
      </c>
      <c r="FG110" s="327" t="e">
        <f t="shared" ca="1" si="723"/>
        <v>#DIV/0!</v>
      </c>
      <c r="FH110" s="327" t="e">
        <f t="shared" ref="FH110:FP110" ca="1" si="724">+FH67/FH$60*100</f>
        <v>#DIV/0!</v>
      </c>
      <c r="FI110" s="327" t="e">
        <f t="shared" ca="1" si="724"/>
        <v>#DIV/0!</v>
      </c>
      <c r="FJ110" s="327" t="e">
        <f t="shared" ca="1" si="724"/>
        <v>#DIV/0!</v>
      </c>
      <c r="FK110" s="327" t="e">
        <f t="shared" ca="1" si="724"/>
        <v>#DIV/0!</v>
      </c>
      <c r="FL110" s="327" t="e">
        <f t="shared" ca="1" si="724"/>
        <v>#DIV/0!</v>
      </c>
      <c r="FM110" s="327" t="e">
        <f t="shared" ca="1" si="724"/>
        <v>#DIV/0!</v>
      </c>
      <c r="FN110" s="327" t="e">
        <f t="shared" ca="1" si="724"/>
        <v>#DIV/0!</v>
      </c>
      <c r="FO110" s="327" t="e">
        <f t="shared" ca="1" si="724"/>
        <v>#DIV/0!</v>
      </c>
      <c r="FP110" s="327" t="e">
        <f t="shared" ca="1" si="724"/>
        <v>#DIV/0!</v>
      </c>
    </row>
    <row r="111" spans="2:172" x14ac:dyDescent="0.2">
      <c r="B111" s="325" t="s">
        <v>20</v>
      </c>
      <c r="C111" s="330"/>
      <c r="D111" s="330"/>
      <c r="E111" s="327">
        <f t="shared" ref="E111:AJ111" ca="1" si="725">+E68/E$60*100</f>
        <v>1.9721000635843964</v>
      </c>
      <c r="F111" s="327">
        <f t="shared" ca="1" si="725"/>
        <v>1.91325405331604</v>
      </c>
      <c r="G111" s="327">
        <f t="shared" ca="1" si="725"/>
        <v>1.9609638914580885</v>
      </c>
      <c r="H111" s="327">
        <f t="shared" ca="1" si="725"/>
        <v>1.9226963181698724</v>
      </c>
      <c r="I111" s="327">
        <f t="shared" ca="1" si="725"/>
        <v>1.8631919085852644</v>
      </c>
      <c r="J111" s="327">
        <f t="shared" ca="1" si="725"/>
        <v>1.8505176876920528</v>
      </c>
      <c r="K111" s="327">
        <f t="shared" ca="1" si="725"/>
        <v>1.9103854556857143</v>
      </c>
      <c r="L111" s="327">
        <f t="shared" ca="1" si="725"/>
        <v>1.8752495311375381</v>
      </c>
      <c r="M111" s="327">
        <f t="shared" ca="1" si="725"/>
        <v>1.8720781364775581</v>
      </c>
      <c r="N111" s="327">
        <f t="shared" ca="1" si="725"/>
        <v>1.835631273177768</v>
      </c>
      <c r="O111" s="327">
        <f t="shared" ca="1" si="725"/>
        <v>1.9413914892100532</v>
      </c>
      <c r="P111" s="327">
        <f t="shared" ca="1" si="725"/>
        <v>1.9936998481625969</v>
      </c>
      <c r="Q111" s="327">
        <f t="shared" ca="1" si="725"/>
        <v>1.9881152266170179</v>
      </c>
      <c r="R111" s="327">
        <f t="shared" ca="1" si="725"/>
        <v>1.965684471331993</v>
      </c>
      <c r="S111" s="327">
        <f t="shared" ca="1" si="725"/>
        <v>1.9488400516693052</v>
      </c>
      <c r="T111" s="327">
        <f t="shared" ca="1" si="725"/>
        <v>1.9093935524590422</v>
      </c>
      <c r="U111" s="327">
        <f t="shared" ca="1" si="725"/>
        <v>1.9087803841933895</v>
      </c>
      <c r="V111" s="327">
        <f t="shared" ca="1" si="725"/>
        <v>1.8822983431166174</v>
      </c>
      <c r="W111" s="327">
        <f t="shared" ca="1" si="725"/>
        <v>1.9285297099691123</v>
      </c>
      <c r="X111" s="327">
        <f t="shared" ca="1" si="725"/>
        <v>1.8988173316544774</v>
      </c>
      <c r="Y111" s="327">
        <f t="shared" ca="1" si="725"/>
        <v>1.9076557949616109</v>
      </c>
      <c r="Z111" s="327">
        <f t="shared" ca="1" si="725"/>
        <v>1.8806814592666743</v>
      </c>
      <c r="AA111" s="327">
        <f t="shared" ca="1" si="725"/>
        <v>1.9713416676959903</v>
      </c>
      <c r="AB111" s="327">
        <f t="shared" ca="1" si="725"/>
        <v>2.0372368260464286</v>
      </c>
      <c r="AC111" s="327">
        <f t="shared" ca="1" si="725"/>
        <v>2.041708061183297</v>
      </c>
      <c r="AD111" s="327">
        <f t="shared" ca="1" si="725"/>
        <v>1.9471394799788668</v>
      </c>
      <c r="AE111" s="327">
        <f t="shared" ca="1" si="725"/>
        <v>1.9699034769789188</v>
      </c>
      <c r="AF111" s="327">
        <f t="shared" ca="1" si="725"/>
        <v>1.9369885445038457</v>
      </c>
      <c r="AG111" s="327">
        <f t="shared" ca="1" si="725"/>
        <v>1.9432351077281882</v>
      </c>
      <c r="AH111" s="327">
        <f t="shared" ca="1" si="725"/>
        <v>1.93063150009928</v>
      </c>
      <c r="AI111" s="327">
        <f t="shared" ca="1" si="725"/>
        <v>1.9619551650301037</v>
      </c>
      <c r="AJ111" s="327">
        <f t="shared" ca="1" si="725"/>
        <v>1.9217901473480106</v>
      </c>
      <c r="AK111" s="327">
        <f t="shared" ref="AK111:BP111" ca="1" si="726">+AK68/AK$60*100</f>
        <v>1.9122045420624192</v>
      </c>
      <c r="AL111" s="327">
        <f t="shared" ca="1" si="726"/>
        <v>1.8892697302597696</v>
      </c>
      <c r="AM111" s="327">
        <f t="shared" ca="1" si="726"/>
        <v>1.9818861741848974</v>
      </c>
      <c r="AN111" s="327">
        <f t="shared" ca="1" si="726"/>
        <v>2.0746295013626774</v>
      </c>
      <c r="AO111" s="327">
        <f t="shared" ca="1" si="726"/>
        <v>2.0754042910858859</v>
      </c>
      <c r="AP111" s="327">
        <f t="shared" ca="1" si="726"/>
        <v>2.028935043115653</v>
      </c>
      <c r="AQ111" s="327">
        <f t="shared" ca="1" si="726"/>
        <v>2.0846211651576594</v>
      </c>
      <c r="AR111" s="327">
        <f t="shared" ca="1" si="726"/>
        <v>2.0264232526423722</v>
      </c>
      <c r="AS111" s="327">
        <f t="shared" ca="1" si="726"/>
        <v>2.0335791564150254</v>
      </c>
      <c r="AT111" s="327">
        <f t="shared" ca="1" si="726"/>
        <v>1.9930197014233999</v>
      </c>
      <c r="AU111" s="327">
        <f t="shared" ca="1" si="726"/>
        <v>2.0732921703312659</v>
      </c>
      <c r="AV111" s="327">
        <f t="shared" ca="1" si="726"/>
        <v>1.9552170807074154</v>
      </c>
      <c r="AW111" s="327">
        <f t="shared" ca="1" si="726"/>
        <v>1.9651753638287563</v>
      </c>
      <c r="AX111" s="327">
        <f t="shared" ca="1" si="726"/>
        <v>1.9628405210661808</v>
      </c>
      <c r="AY111" s="327">
        <f t="shared" ca="1" si="726"/>
        <v>1.9956089778882282</v>
      </c>
      <c r="AZ111" s="327">
        <f t="shared" ca="1" si="726"/>
        <v>2.1206767625264415</v>
      </c>
      <c r="BA111" s="327">
        <f t="shared" ca="1" si="726"/>
        <v>2.1284788287770122</v>
      </c>
      <c r="BB111" s="327">
        <f t="shared" ca="1" si="726"/>
        <v>2.0426427322039187</v>
      </c>
      <c r="BC111" s="327">
        <f t="shared" ca="1" si="726"/>
        <v>2.0202520563232218</v>
      </c>
      <c r="BD111" s="327">
        <f t="shared" ca="1" si="726"/>
        <v>2.0460372499445856</v>
      </c>
      <c r="BE111" s="327">
        <f t="shared" ca="1" si="726"/>
        <v>2.0110812711654815</v>
      </c>
      <c r="BF111" s="327">
        <f t="shared" ca="1" si="726"/>
        <v>2.0539052079728544</v>
      </c>
      <c r="BG111" s="327">
        <f t="shared" ca="1" si="726"/>
        <v>2.1617919061202056</v>
      </c>
      <c r="BH111" s="327">
        <f t="shared" ca="1" si="726"/>
        <v>1.9976594251998732</v>
      </c>
      <c r="BI111" s="327">
        <f t="shared" ca="1" si="726"/>
        <v>2.0489886600953504</v>
      </c>
      <c r="BJ111" s="327">
        <f t="shared" ca="1" si="726"/>
        <v>2.0347694135177048</v>
      </c>
      <c r="BK111" s="327">
        <f t="shared" ca="1" si="726"/>
        <v>2.0185046302159746</v>
      </c>
      <c r="BL111" s="327">
        <f t="shared" ca="1" si="726"/>
        <v>2.1452628541022696</v>
      </c>
      <c r="BM111" s="327">
        <f t="shared" ca="1" si="726"/>
        <v>2.1547596988509192</v>
      </c>
      <c r="BN111" s="327">
        <f t="shared" ca="1" si="726"/>
        <v>2.0695473765227295</v>
      </c>
      <c r="BO111" s="327">
        <f t="shared" ca="1" si="726"/>
        <v>2.0857368406930141</v>
      </c>
      <c r="BP111" s="327">
        <f t="shared" ca="1" si="726"/>
        <v>2.083321982286348</v>
      </c>
      <c r="BQ111" s="327">
        <f t="shared" ref="BQ111:CJ111" ca="1" si="727">+BQ68/BQ$60*100</f>
        <v>2.0804287468591709</v>
      </c>
      <c r="BR111" s="327">
        <f t="shared" ca="1" si="727"/>
        <v>2.066336098334653</v>
      </c>
      <c r="BS111" s="327">
        <f t="shared" ca="1" si="727"/>
        <v>2.1330635562934779</v>
      </c>
      <c r="BT111" s="327">
        <f t="shared" ca="1" si="727"/>
        <v>2.0048701669767266</v>
      </c>
      <c r="BU111" s="327">
        <f t="shared" ca="1" si="727"/>
        <v>2.0261201981047328</v>
      </c>
      <c r="BV111" s="327">
        <f t="shared" ca="1" si="727"/>
        <v>2.0597846457693381</v>
      </c>
      <c r="BW111" s="327">
        <f t="shared" ca="1" si="727"/>
        <v>2.0274908338562292</v>
      </c>
      <c r="BX111" s="327">
        <f t="shared" ca="1" si="727"/>
        <v>2.2075703044847077</v>
      </c>
      <c r="BY111" s="327">
        <f t="shared" ca="1" si="727"/>
        <v>2.2377917941364656</v>
      </c>
      <c r="BZ111" s="327">
        <f t="shared" ca="1" si="727"/>
        <v>2.0988965234412698</v>
      </c>
      <c r="CA111" s="327">
        <f t="shared" ca="1" si="727"/>
        <v>2.0518681263679102</v>
      </c>
      <c r="CB111" s="327">
        <f t="shared" ca="1" si="727"/>
        <v>2.0645986560419312</v>
      </c>
      <c r="CC111" s="327">
        <f t="shared" ca="1" si="727"/>
        <v>2.0435761692213084</v>
      </c>
      <c r="CD111" s="327">
        <f t="shared" ca="1" si="727"/>
        <v>2.0091279956520114</v>
      </c>
      <c r="CE111" s="327">
        <f t="shared" ca="1" si="727"/>
        <v>2.0474310423569295</v>
      </c>
      <c r="CF111" s="327">
        <f t="shared" ca="1" si="727"/>
        <v>2.0019678517487578</v>
      </c>
      <c r="CG111" s="327">
        <f t="shared" ca="1" si="727"/>
        <v>2.0098622863435338</v>
      </c>
      <c r="CH111" s="327">
        <f t="shared" ca="1" si="727"/>
        <v>2.0621103613114284</v>
      </c>
      <c r="CI111" s="327">
        <f t="shared" ca="1" si="727"/>
        <v>2.0819148492836268</v>
      </c>
      <c r="CJ111" s="327">
        <f t="shared" ca="1" si="727"/>
        <v>2.1390708683689845</v>
      </c>
      <c r="CK111" s="327">
        <f t="shared" ref="CK111:DH111" ca="1" si="728">+CK68/CK$60*100</f>
        <v>2.2282620402025217</v>
      </c>
      <c r="CL111" s="327">
        <f t="shared" ca="1" si="728"/>
        <v>2.0923999734934164</v>
      </c>
      <c r="CM111" s="327">
        <f t="shared" ca="1" si="728"/>
        <v>2.1799928597072453</v>
      </c>
      <c r="CN111" s="327">
        <f t="shared" ca="1" si="728"/>
        <v>2.9154808626035424</v>
      </c>
      <c r="CO111" s="327">
        <f t="shared" ca="1" si="728"/>
        <v>2.7292636042878105</v>
      </c>
      <c r="CP111" s="327">
        <f t="shared" ca="1" si="728"/>
        <v>2.1526177988103306</v>
      </c>
      <c r="CQ111" s="327">
        <f t="shared" ca="1" si="728"/>
        <v>2.1590530752522654</v>
      </c>
      <c r="CR111" s="327">
        <f t="shared" ca="1" si="728"/>
        <v>2.0503803275663568</v>
      </c>
      <c r="CS111" s="327">
        <f t="shared" ca="1" si="728"/>
        <v>2.0492048733095243</v>
      </c>
      <c r="CT111" s="327">
        <f t="shared" ca="1" si="728"/>
        <v>2.0372969005938417</v>
      </c>
      <c r="CU111" s="327">
        <f t="shared" ca="1" si="728"/>
        <v>2.0350414289686878</v>
      </c>
      <c r="CV111" s="327">
        <f t="shared" ca="1" si="728"/>
        <v>2.0890759746771357</v>
      </c>
      <c r="CW111" s="327">
        <f t="shared" ca="1" si="728"/>
        <v>2.1377437884521231</v>
      </c>
      <c r="CX111" s="327">
        <f t="shared" ca="1" si="728"/>
        <v>2.0671253969635437</v>
      </c>
      <c r="CY111" s="327">
        <f t="shared" ca="1" si="728"/>
        <v>2.0394514003728217</v>
      </c>
      <c r="CZ111" s="327">
        <f t="shared" ca="1" si="728"/>
        <v>2.1242771972989396</v>
      </c>
      <c r="DA111" s="327">
        <f t="shared" ca="1" si="728"/>
        <v>2.1873295413565672</v>
      </c>
      <c r="DB111" s="327">
        <f t="shared" ca="1" si="728"/>
        <v>2.2031650208844051</v>
      </c>
      <c r="DC111" s="327">
        <f t="shared" ca="1" si="728"/>
        <v>2.2552152257961899</v>
      </c>
      <c r="DD111" s="327">
        <f t="shared" ca="1" si="728"/>
        <v>2.1689698522709007</v>
      </c>
      <c r="DE111" s="327">
        <f t="shared" ca="1" si="728"/>
        <v>2.2438991120152312</v>
      </c>
      <c r="DF111" s="327">
        <f t="shared" ca="1" si="728"/>
        <v>2.2012557520945433</v>
      </c>
      <c r="DG111" s="327">
        <f t="shared" ca="1" si="728"/>
        <v>2.1985304138849506</v>
      </c>
      <c r="DH111" s="327">
        <f t="shared" ca="1" si="728"/>
        <v>2.2306845659587351</v>
      </c>
      <c r="DI111" s="327">
        <f t="shared" ref="DI111:DS111" ca="1" si="729">+DI68/DI$60*100</f>
        <v>2.1862169241476113</v>
      </c>
      <c r="DJ111" s="327">
        <f t="shared" ca="1" si="729"/>
        <v>2.1277250508574501</v>
      </c>
      <c r="DK111" s="327">
        <f t="shared" ca="1" si="729"/>
        <v>2.1481999424966607</v>
      </c>
      <c r="DL111" s="327">
        <f t="shared" ca="1" si="729"/>
        <v>2.150427165863412</v>
      </c>
      <c r="DM111" s="327">
        <f t="shared" ca="1" si="729"/>
        <v>2.1483512170231531</v>
      </c>
      <c r="DN111" s="327">
        <f t="shared" ca="1" si="729"/>
        <v>2.1446453249453192</v>
      </c>
      <c r="DO111" s="327">
        <f t="shared" ca="1" si="729"/>
        <v>2.1871285255176729</v>
      </c>
      <c r="DP111" s="327">
        <f t="shared" ca="1" si="729"/>
        <v>2.0969732568915176</v>
      </c>
      <c r="DQ111" s="327">
        <f t="shared" ca="1" si="729"/>
        <v>2.1297176452413522</v>
      </c>
      <c r="DR111" s="327">
        <f t="shared" ca="1" si="729"/>
        <v>2.1283924288470883</v>
      </c>
      <c r="DS111" s="327">
        <f t="shared" ca="1" si="729"/>
        <v>2.0837136230078821</v>
      </c>
      <c r="DT111" s="327">
        <f t="shared" ref="DT111:EE111" ca="1" si="730">+DT68/DT$60*100</f>
        <v>2.0458451053038593</v>
      </c>
      <c r="DU111" s="327">
        <f t="shared" ca="1" si="730"/>
        <v>2.1021286412050495</v>
      </c>
      <c r="DV111" s="327">
        <f t="shared" ca="1" si="730"/>
        <v>2.0850548846749413</v>
      </c>
      <c r="DW111" s="327">
        <f t="shared" ca="1" si="730"/>
        <v>2.0614966858823491</v>
      </c>
      <c r="DX111" s="327">
        <f t="shared" ca="1" si="730"/>
        <v>2.069219127710646</v>
      </c>
      <c r="DY111" s="327">
        <f t="shared" ca="1" si="730"/>
        <v>2.0258801577579231</v>
      </c>
      <c r="DZ111" s="327">
        <f t="shared" ca="1" si="730"/>
        <v>1.9435140631482204</v>
      </c>
      <c r="EA111" s="327">
        <f t="shared" ca="1" si="730"/>
        <v>1.9773421963633937</v>
      </c>
      <c r="EB111" s="327">
        <f t="shared" ca="1" si="730"/>
        <v>1.9677419771446019</v>
      </c>
      <c r="EC111" s="327">
        <f t="shared" ca="1" si="730"/>
        <v>1.9586584209582838</v>
      </c>
      <c r="ED111" s="327">
        <f t="shared" ca="1" si="730"/>
        <v>1.9140538289460218</v>
      </c>
      <c r="EE111" s="327">
        <f t="shared" ca="1" si="730"/>
        <v>1.9190436908827724</v>
      </c>
      <c r="EF111" s="327">
        <f t="shared" ref="EF111:EQ111" ca="1" si="731">+EF68/EF$60*100</f>
        <v>1.9547422314293392</v>
      </c>
      <c r="EG111" s="327">
        <f t="shared" ca="1" si="731"/>
        <v>1.9905611358173159</v>
      </c>
      <c r="EH111" s="327">
        <f t="shared" ca="1" si="731"/>
        <v>1.961098838299169</v>
      </c>
      <c r="EI111" s="327">
        <f t="shared" ca="1" si="731"/>
        <v>1.9565821005200581</v>
      </c>
      <c r="EJ111" s="327">
        <f t="shared" ca="1" si="731"/>
        <v>1.9701340371566238</v>
      </c>
      <c r="EK111" s="327">
        <f t="shared" ca="1" si="731"/>
        <v>1.9651515320055768</v>
      </c>
      <c r="EL111" s="327">
        <f t="shared" ca="1" si="731"/>
        <v>1.9247391825125777</v>
      </c>
      <c r="EM111" s="327">
        <f t="shared" ca="1" si="731"/>
        <v>1.954424510497903</v>
      </c>
      <c r="EN111" s="327">
        <f t="shared" ca="1" si="731"/>
        <v>1.9488912662352758</v>
      </c>
      <c r="EO111" s="327">
        <f t="shared" ca="1" si="731"/>
        <v>1.8899136029213564</v>
      </c>
      <c r="EP111" s="327">
        <f t="shared" ca="1" si="731"/>
        <v>1.9236135117866278</v>
      </c>
      <c r="EQ111" s="327">
        <f t="shared" ca="1" si="731"/>
        <v>1.9577818417425459</v>
      </c>
      <c r="ER111" s="327">
        <f t="shared" ref="ER111:FB111" ca="1" si="732">+ER68/ER$60*100</f>
        <v>1.986665876850028</v>
      </c>
      <c r="ES111" s="327">
        <f t="shared" ca="1" si="732"/>
        <v>2.0884212174576935</v>
      </c>
      <c r="ET111" s="327">
        <f t="shared" ca="1" si="732"/>
        <v>2.0037388632658439</v>
      </c>
      <c r="EU111" s="327">
        <f t="shared" ca="1" si="732"/>
        <v>1.9359709738095456</v>
      </c>
      <c r="EV111" s="327">
        <f t="shared" ca="1" si="732"/>
        <v>1.9672329893974372</v>
      </c>
      <c r="EW111" s="327">
        <f t="shared" ca="1" si="732"/>
        <v>1.9471456134761391</v>
      </c>
      <c r="EX111" s="327">
        <f t="shared" ca="1" si="732"/>
        <v>1.8750532302294505</v>
      </c>
      <c r="EY111" s="327">
        <f t="shared" ca="1" si="732"/>
        <v>1.9629029965718476</v>
      </c>
      <c r="EZ111" s="327">
        <f t="shared" ca="1" si="732"/>
        <v>1.898982014220749</v>
      </c>
      <c r="FA111" s="327">
        <f t="shared" ca="1" si="732"/>
        <v>1.8658831140171412</v>
      </c>
      <c r="FB111" s="327">
        <f t="shared" ca="1" si="732"/>
        <v>1.9141057550841631</v>
      </c>
      <c r="FC111" s="327">
        <f t="shared" ref="FC111:FD111" ca="1" si="733">+FC68/FC$60*100</f>
        <v>1.9010012854988771</v>
      </c>
      <c r="FD111" s="327">
        <f t="shared" ca="1" si="733"/>
        <v>1.9070921226906483</v>
      </c>
      <c r="FE111" s="327" t="e">
        <f t="shared" ref="FE111:FG111" ca="1" si="734">+FE68/FE$60*100</f>
        <v>#DIV/0!</v>
      </c>
      <c r="FF111" s="327" t="e">
        <f t="shared" ca="1" si="734"/>
        <v>#DIV/0!</v>
      </c>
      <c r="FG111" s="327" t="e">
        <f t="shared" ca="1" si="734"/>
        <v>#DIV/0!</v>
      </c>
      <c r="FH111" s="327" t="e">
        <f t="shared" ref="FH111:FP111" ca="1" si="735">+FH68/FH$60*100</f>
        <v>#DIV/0!</v>
      </c>
      <c r="FI111" s="327" t="e">
        <f t="shared" ca="1" si="735"/>
        <v>#DIV/0!</v>
      </c>
      <c r="FJ111" s="327" t="e">
        <f t="shared" ca="1" si="735"/>
        <v>#DIV/0!</v>
      </c>
      <c r="FK111" s="327" t="e">
        <f t="shared" ca="1" si="735"/>
        <v>#DIV/0!</v>
      </c>
      <c r="FL111" s="327" t="e">
        <f t="shared" ca="1" si="735"/>
        <v>#DIV/0!</v>
      </c>
      <c r="FM111" s="327" t="e">
        <f t="shared" ca="1" si="735"/>
        <v>#DIV/0!</v>
      </c>
      <c r="FN111" s="327" t="e">
        <f t="shared" ca="1" si="735"/>
        <v>#DIV/0!</v>
      </c>
      <c r="FO111" s="327" t="e">
        <f t="shared" ca="1" si="735"/>
        <v>#DIV/0!</v>
      </c>
      <c r="FP111" s="327" t="e">
        <f t="shared" ca="1" si="735"/>
        <v>#DIV/0!</v>
      </c>
    </row>
    <row r="112" spans="2:172" x14ac:dyDescent="0.2">
      <c r="B112" s="325" t="s">
        <v>21</v>
      </c>
      <c r="C112" s="330"/>
      <c r="D112" s="330"/>
      <c r="E112" s="327">
        <f t="shared" ref="E112:AJ112" ca="1" si="736">+E69/E$60*100</f>
        <v>0.41978531754206516</v>
      </c>
      <c r="F112" s="327">
        <f t="shared" ca="1" si="736"/>
        <v>0.47178542482278313</v>
      </c>
      <c r="G112" s="327">
        <f t="shared" ca="1" si="736"/>
        <v>0.48785008102255673</v>
      </c>
      <c r="H112" s="327">
        <f t="shared" ca="1" si="736"/>
        <v>0.48859707895616955</v>
      </c>
      <c r="I112" s="327">
        <f t="shared" ca="1" si="736"/>
        <v>0.48528548899755319</v>
      </c>
      <c r="J112" s="327">
        <f t="shared" ca="1" si="736"/>
        <v>0.50395097425196633</v>
      </c>
      <c r="K112" s="327">
        <f t="shared" ca="1" si="736"/>
        <v>0.47940785536249819</v>
      </c>
      <c r="L112" s="327">
        <f t="shared" ca="1" si="736"/>
        <v>0.5018746499102773</v>
      </c>
      <c r="M112" s="327">
        <f t="shared" ca="1" si="736"/>
        <v>0.55093858701329101</v>
      </c>
      <c r="N112" s="327">
        <f t="shared" ca="1" si="736"/>
        <v>0.46716358890815546</v>
      </c>
      <c r="O112" s="327">
        <f t="shared" ca="1" si="736"/>
        <v>0.52227300112716646</v>
      </c>
      <c r="P112" s="327">
        <f t="shared" ca="1" si="736"/>
        <v>0.630013259747637</v>
      </c>
      <c r="Q112" s="327">
        <f t="shared" ca="1" si="736"/>
        <v>0.39460943537049603</v>
      </c>
      <c r="R112" s="327">
        <f t="shared" ca="1" si="736"/>
        <v>0.46758176299072762</v>
      </c>
      <c r="S112" s="327">
        <f t="shared" ca="1" si="736"/>
        <v>0.44343739051915487</v>
      </c>
      <c r="T112" s="327">
        <f t="shared" ca="1" si="736"/>
        <v>0.49207779198533819</v>
      </c>
      <c r="U112" s="327">
        <f t="shared" ca="1" si="736"/>
        <v>0.45496807943168716</v>
      </c>
      <c r="V112" s="327">
        <f t="shared" ca="1" si="736"/>
        <v>0.45766638416874061</v>
      </c>
      <c r="W112" s="327">
        <f t="shared" ca="1" si="736"/>
        <v>0.48048949397958257</v>
      </c>
      <c r="X112" s="327">
        <f t="shared" ca="1" si="736"/>
        <v>0.5433869612391925</v>
      </c>
      <c r="Y112" s="327">
        <f t="shared" ca="1" si="736"/>
        <v>0.50624482174427254</v>
      </c>
      <c r="Z112" s="327">
        <f t="shared" ca="1" si="736"/>
        <v>0.49155516305128039</v>
      </c>
      <c r="AA112" s="327">
        <f t="shared" ca="1" si="736"/>
        <v>0.58645435255304346</v>
      </c>
      <c r="AB112" s="327">
        <f t="shared" ca="1" si="736"/>
        <v>0.64050127439304738</v>
      </c>
      <c r="AC112" s="327">
        <f t="shared" ca="1" si="736"/>
        <v>0.45457995688926983</v>
      </c>
      <c r="AD112" s="327">
        <f t="shared" ca="1" si="736"/>
        <v>0.46141029961897456</v>
      </c>
      <c r="AE112" s="327">
        <f t="shared" ca="1" si="736"/>
        <v>0.49688908419480715</v>
      </c>
      <c r="AF112" s="327">
        <f t="shared" ca="1" si="736"/>
        <v>0.48013536306436305</v>
      </c>
      <c r="AG112" s="327">
        <f t="shared" ca="1" si="736"/>
        <v>0.45975948167560671</v>
      </c>
      <c r="AH112" s="327">
        <f t="shared" ca="1" si="736"/>
        <v>0.48310723443603387</v>
      </c>
      <c r="AI112" s="327">
        <f t="shared" ca="1" si="736"/>
        <v>0.46808068571103401</v>
      </c>
      <c r="AJ112" s="327">
        <f t="shared" ca="1" si="736"/>
        <v>0.52125425867808783</v>
      </c>
      <c r="AK112" s="327">
        <f t="shared" ref="AK112:BP112" ca="1" si="737">+AK69/AK$60*100</f>
        <v>0.47771858426259967</v>
      </c>
      <c r="AL112" s="327">
        <f t="shared" ca="1" si="737"/>
        <v>0.49408276370802734</v>
      </c>
      <c r="AM112" s="327">
        <f t="shared" ca="1" si="737"/>
        <v>0.55199673697597074</v>
      </c>
      <c r="AN112" s="327">
        <f t="shared" ca="1" si="737"/>
        <v>0.57389098126250293</v>
      </c>
      <c r="AO112" s="327">
        <f t="shared" ca="1" si="737"/>
        <v>0.44244253795682303</v>
      </c>
      <c r="AP112" s="327">
        <f t="shared" ca="1" si="737"/>
        <v>0.47078988025249036</v>
      </c>
      <c r="AQ112" s="327">
        <f t="shared" ca="1" si="737"/>
        <v>0.48713887442125847</v>
      </c>
      <c r="AR112" s="327">
        <f t="shared" ca="1" si="737"/>
        <v>0.51316014111463326</v>
      </c>
      <c r="AS112" s="327">
        <f t="shared" ca="1" si="737"/>
        <v>0.52198816115769986</v>
      </c>
      <c r="AT112" s="327">
        <f t="shared" ca="1" si="737"/>
        <v>0.49208503658278846</v>
      </c>
      <c r="AU112" s="327">
        <f t="shared" ca="1" si="737"/>
        <v>0.48671638840403147</v>
      </c>
      <c r="AV112" s="327">
        <f t="shared" ca="1" si="737"/>
        <v>0.49440593195776811</v>
      </c>
      <c r="AW112" s="327">
        <f t="shared" ca="1" si="737"/>
        <v>0.54864029384966506</v>
      </c>
      <c r="AX112" s="327">
        <f t="shared" ca="1" si="737"/>
        <v>0.48562202204724036</v>
      </c>
      <c r="AY112" s="327">
        <f t="shared" ca="1" si="737"/>
        <v>0.50794397453622597</v>
      </c>
      <c r="AZ112" s="327">
        <f t="shared" ca="1" si="737"/>
        <v>0.55933518665207738</v>
      </c>
      <c r="BA112" s="327">
        <f t="shared" ca="1" si="737"/>
        <v>0.41927133439994441</v>
      </c>
      <c r="BB112" s="327">
        <f t="shared" ca="1" si="737"/>
        <v>0.50593741374778844</v>
      </c>
      <c r="BC112" s="327">
        <f t="shared" ca="1" si="737"/>
        <v>0.44604622557478874</v>
      </c>
      <c r="BD112" s="327">
        <f t="shared" ca="1" si="737"/>
        <v>0.45558101181331617</v>
      </c>
      <c r="BE112" s="327">
        <f t="shared" ca="1" si="737"/>
        <v>0.49260117854486618</v>
      </c>
      <c r="BF112" s="327">
        <f t="shared" ca="1" si="737"/>
        <v>0.45719693566014052</v>
      </c>
      <c r="BG112" s="327">
        <f t="shared" ca="1" si="737"/>
        <v>0.47963049496745852</v>
      </c>
      <c r="BH112" s="327">
        <f t="shared" ca="1" si="737"/>
        <v>0.504265958068707</v>
      </c>
      <c r="BI112" s="327">
        <f t="shared" ca="1" si="737"/>
        <v>0.57699602882165435</v>
      </c>
      <c r="BJ112" s="327">
        <f t="shared" ca="1" si="737"/>
        <v>0.49790271090934468</v>
      </c>
      <c r="BK112" s="327">
        <f t="shared" ca="1" si="737"/>
        <v>0.54271288802518236</v>
      </c>
      <c r="BL112" s="327">
        <f t="shared" ca="1" si="737"/>
        <v>0.56957071204737386</v>
      </c>
      <c r="BM112" s="327">
        <f t="shared" ca="1" si="737"/>
        <v>0.49036677007754209</v>
      </c>
      <c r="BN112" s="327">
        <f t="shared" ca="1" si="737"/>
        <v>0.4608682159909559</v>
      </c>
      <c r="BO112" s="327">
        <f t="shared" ca="1" si="737"/>
        <v>0.46772229919771879</v>
      </c>
      <c r="BP112" s="327">
        <f t="shared" ca="1" si="737"/>
        <v>0.49475953405930512</v>
      </c>
      <c r="BQ112" s="327">
        <f t="shared" ref="BQ112:CJ112" ca="1" si="738">+BQ69/BQ$60*100</f>
        <v>0.50234963355555573</v>
      </c>
      <c r="BR112" s="327">
        <f t="shared" ca="1" si="738"/>
        <v>0.55184188082536056</v>
      </c>
      <c r="BS112" s="327">
        <f t="shared" ca="1" si="738"/>
        <v>0.50524580646182837</v>
      </c>
      <c r="BT112" s="327">
        <f t="shared" ca="1" si="738"/>
        <v>0.5145449676925824</v>
      </c>
      <c r="BU112" s="327">
        <f t="shared" ca="1" si="738"/>
        <v>0.52288402470560535</v>
      </c>
      <c r="BV112" s="327">
        <f t="shared" ca="1" si="738"/>
        <v>0.51890431131993631</v>
      </c>
      <c r="BW112" s="327">
        <f t="shared" ca="1" si="738"/>
        <v>0.51194960925016042</v>
      </c>
      <c r="BX112" s="327">
        <f t="shared" ca="1" si="738"/>
        <v>0.51339458606318422</v>
      </c>
      <c r="BY112" s="327">
        <f t="shared" ca="1" si="738"/>
        <v>0.47505895264495551</v>
      </c>
      <c r="BZ112" s="327">
        <f t="shared" ca="1" si="738"/>
        <v>0.44910766812071812</v>
      </c>
      <c r="CA112" s="327">
        <f t="shared" ca="1" si="738"/>
        <v>0.44663756718651226</v>
      </c>
      <c r="CB112" s="327">
        <f t="shared" ca="1" si="738"/>
        <v>0.44804667838693901</v>
      </c>
      <c r="CC112" s="327">
        <f t="shared" ca="1" si="738"/>
        <v>0.43619239187505549</v>
      </c>
      <c r="CD112" s="327">
        <f t="shared" ca="1" si="738"/>
        <v>0.4813352776937555</v>
      </c>
      <c r="CE112" s="327">
        <f t="shared" ca="1" si="738"/>
        <v>0.4595281787599127</v>
      </c>
      <c r="CF112" s="327">
        <f t="shared" ca="1" si="738"/>
        <v>0.49159443131528752</v>
      </c>
      <c r="CG112" s="327">
        <f t="shared" ca="1" si="738"/>
        <v>0.48998474157093874</v>
      </c>
      <c r="CH112" s="327">
        <f t="shared" ca="1" si="738"/>
        <v>0.47559296873635487</v>
      </c>
      <c r="CI112" s="327">
        <f t="shared" ca="1" si="738"/>
        <v>0.50765298880210397</v>
      </c>
      <c r="CJ112" s="327">
        <f t="shared" ca="1" si="738"/>
        <v>0.50260450812371582</v>
      </c>
      <c r="CK112" s="327">
        <f t="shared" ref="CK112:DH112" ca="1" si="739">+CK69/CK$60*100</f>
        <v>0.45961652003248316</v>
      </c>
      <c r="CL112" s="327">
        <f t="shared" ca="1" si="739"/>
        <v>0.4533536768264646</v>
      </c>
      <c r="CM112" s="327">
        <f t="shared" ca="1" si="739"/>
        <v>0.47044968235654039</v>
      </c>
      <c r="CN112" s="327">
        <f t="shared" ca="1" si="739"/>
        <v>0.62249745150805869</v>
      </c>
      <c r="CO112" s="327">
        <f t="shared" ca="1" si="739"/>
        <v>0.58592819035530153</v>
      </c>
      <c r="CP112" s="327">
        <f t="shared" ca="1" si="739"/>
        <v>0.48429075416237488</v>
      </c>
      <c r="CQ112" s="327">
        <f t="shared" ca="1" si="739"/>
        <v>0.4496184843180453</v>
      </c>
      <c r="CR112" s="327">
        <f t="shared" ca="1" si="739"/>
        <v>0.48004259615159151</v>
      </c>
      <c r="CS112" s="327">
        <f t="shared" ca="1" si="739"/>
        <v>0.46402276399936471</v>
      </c>
      <c r="CT112" s="327">
        <f t="shared" ca="1" si="739"/>
        <v>0.43966252857575805</v>
      </c>
      <c r="CU112" s="327">
        <f t="shared" ca="1" si="739"/>
        <v>0.47085337499429852</v>
      </c>
      <c r="CV112" s="327">
        <f t="shared" ca="1" si="739"/>
        <v>0.47917273001358313</v>
      </c>
      <c r="CW112" s="327">
        <f t="shared" ca="1" si="739"/>
        <v>0.45314174227625248</v>
      </c>
      <c r="CX112" s="327">
        <f t="shared" ca="1" si="739"/>
        <v>0.45010307962258034</v>
      </c>
      <c r="CY112" s="327">
        <f t="shared" ca="1" si="739"/>
        <v>0.43830698031531334</v>
      </c>
      <c r="CZ112" s="327">
        <f t="shared" ca="1" si="739"/>
        <v>0.46695926450231401</v>
      </c>
      <c r="DA112" s="327">
        <f t="shared" ca="1" si="739"/>
        <v>0.48080696355863006</v>
      </c>
      <c r="DB112" s="327">
        <f t="shared" ca="1" si="739"/>
        <v>0.50821756713503463</v>
      </c>
      <c r="DC112" s="327">
        <f t="shared" ca="1" si="739"/>
        <v>0.50177666932045584</v>
      </c>
      <c r="DD112" s="327">
        <f t="shared" ca="1" si="739"/>
        <v>0.51133127770468656</v>
      </c>
      <c r="DE112" s="327">
        <f t="shared" ca="1" si="739"/>
        <v>0.5279680189042949</v>
      </c>
      <c r="DF112" s="327">
        <f t="shared" ca="1" si="739"/>
        <v>0.49527163972794397</v>
      </c>
      <c r="DG112" s="327">
        <f t="shared" ca="1" si="739"/>
        <v>0.51419222848232604</v>
      </c>
      <c r="DH112" s="327">
        <f t="shared" ca="1" si="739"/>
        <v>0.52243887489722618</v>
      </c>
      <c r="DI112" s="327">
        <f t="shared" ref="DI112:DS112" ca="1" si="740">+DI69/DI$60*100</f>
        <v>0.45702291744896473</v>
      </c>
      <c r="DJ112" s="327">
        <f t="shared" ca="1" si="740"/>
        <v>0.45862344211458395</v>
      </c>
      <c r="DK112" s="327">
        <f t="shared" ca="1" si="740"/>
        <v>0.45370622085347639</v>
      </c>
      <c r="DL112" s="327">
        <f t="shared" ca="1" si="740"/>
        <v>0.46677186800149889</v>
      </c>
      <c r="DM112" s="327">
        <f t="shared" ca="1" si="740"/>
        <v>0.4665723067895407</v>
      </c>
      <c r="DN112" s="327">
        <f t="shared" ca="1" si="740"/>
        <v>0.48186432847284161</v>
      </c>
      <c r="DO112" s="327">
        <f t="shared" ca="1" si="740"/>
        <v>0.4976570484706424</v>
      </c>
      <c r="DP112" s="327">
        <f t="shared" ca="1" si="740"/>
        <v>0.4919514080630043</v>
      </c>
      <c r="DQ112" s="327">
        <f t="shared" ca="1" si="740"/>
        <v>0.50155711918105705</v>
      </c>
      <c r="DR112" s="327">
        <f t="shared" ca="1" si="740"/>
        <v>0.49415734450457366</v>
      </c>
      <c r="DS112" s="327">
        <f t="shared" ca="1" si="740"/>
        <v>0.50585593239779791</v>
      </c>
      <c r="DT112" s="327">
        <f t="shared" ref="DT112:EE112" ca="1" si="741">+DT69/DT$60*100</f>
        <v>0.49587947220236134</v>
      </c>
      <c r="DU112" s="327">
        <f t="shared" ca="1" si="741"/>
        <v>0.42022046510118</v>
      </c>
      <c r="DV112" s="327">
        <f t="shared" ca="1" si="741"/>
        <v>0.42206424633900869</v>
      </c>
      <c r="DW112" s="327">
        <f t="shared" ca="1" si="741"/>
        <v>0.43630012645711924</v>
      </c>
      <c r="DX112" s="327">
        <f t="shared" ca="1" si="741"/>
        <v>0.42677801677603966</v>
      </c>
      <c r="DY112" s="327">
        <f t="shared" ca="1" si="741"/>
        <v>0.46555239760553713</v>
      </c>
      <c r="DZ112" s="327">
        <f t="shared" ca="1" si="741"/>
        <v>0.47615534127014736</v>
      </c>
      <c r="EA112" s="327">
        <f t="shared" ca="1" si="741"/>
        <v>0.47574716259258781</v>
      </c>
      <c r="EB112" s="327">
        <f t="shared" ca="1" si="741"/>
        <v>0.49005774663792101</v>
      </c>
      <c r="EC112" s="327">
        <f t="shared" ca="1" si="741"/>
        <v>0.46485839629406783</v>
      </c>
      <c r="ED112" s="327">
        <f t="shared" ca="1" si="741"/>
        <v>0.48847103746010401</v>
      </c>
      <c r="EE112" s="327">
        <f t="shared" ca="1" si="741"/>
        <v>0.46186862605006179</v>
      </c>
      <c r="EF112" s="327">
        <f t="shared" ref="EF112:EQ112" ca="1" si="742">+EF69/EF$60*100</f>
        <v>0.52904996745159516</v>
      </c>
      <c r="EG112" s="327">
        <f t="shared" ca="1" si="742"/>
        <v>0.42511501830979792</v>
      </c>
      <c r="EH112" s="327">
        <f t="shared" ca="1" si="742"/>
        <v>0.40416824334183754</v>
      </c>
      <c r="EI112" s="327">
        <f t="shared" ca="1" si="742"/>
        <v>0.4057929909169572</v>
      </c>
      <c r="EJ112" s="327">
        <f t="shared" ca="1" si="742"/>
        <v>0.44500123396830549</v>
      </c>
      <c r="EK112" s="327">
        <f t="shared" ca="1" si="742"/>
        <v>0.45593556313718753</v>
      </c>
      <c r="EL112" s="327">
        <f t="shared" ca="1" si="742"/>
        <v>0.4492679676139234</v>
      </c>
      <c r="EM112" s="327">
        <f t="shared" ca="1" si="742"/>
        <v>0.4764632926511787</v>
      </c>
      <c r="EN112" s="327">
        <f t="shared" ca="1" si="742"/>
        <v>0.45750326667768026</v>
      </c>
      <c r="EO112" s="327">
        <f t="shared" ca="1" si="742"/>
        <v>0.46377698125873629</v>
      </c>
      <c r="EP112" s="327">
        <f t="shared" ca="1" si="742"/>
        <v>0.4679087816857137</v>
      </c>
      <c r="EQ112" s="327">
        <f t="shared" ca="1" si="742"/>
        <v>0.48175153590772285</v>
      </c>
      <c r="ER112" s="327">
        <f t="shared" ref="ER112:FB112" ca="1" si="743">+ER69/ER$60*100</f>
        <v>0.56665821804219896</v>
      </c>
      <c r="ES112" s="327">
        <f t="shared" ca="1" si="743"/>
        <v>0.45667059768730017</v>
      </c>
      <c r="ET112" s="327">
        <f t="shared" ca="1" si="743"/>
        <v>0.44199144880735292</v>
      </c>
      <c r="EU112" s="327">
        <f t="shared" ca="1" si="743"/>
        <v>0.42654035659262085</v>
      </c>
      <c r="EV112" s="327">
        <f t="shared" ca="1" si="743"/>
        <v>0.45510162662191578</v>
      </c>
      <c r="EW112" s="327">
        <f t="shared" ca="1" si="743"/>
        <v>0.47089065826972476</v>
      </c>
      <c r="EX112" s="327">
        <f t="shared" ca="1" si="743"/>
        <v>0.44391107794472623</v>
      </c>
      <c r="EY112" s="327">
        <f t="shared" ca="1" si="743"/>
        <v>0.46088978229916788</v>
      </c>
      <c r="EZ112" s="327">
        <f t="shared" ca="1" si="743"/>
        <v>0.45990214665231699</v>
      </c>
      <c r="FA112" s="327">
        <f t="shared" ca="1" si="743"/>
        <v>0.44845196490039063</v>
      </c>
      <c r="FB112" s="327">
        <f t="shared" ca="1" si="743"/>
        <v>0.46868731942959979</v>
      </c>
      <c r="FC112" s="327">
        <f t="shared" ref="FC112:FD112" ca="1" si="744">+FC69/FC$60*100</f>
        <v>0.48534382112244284</v>
      </c>
      <c r="FD112" s="327">
        <f t="shared" ca="1" si="744"/>
        <v>0.48732776144829587</v>
      </c>
      <c r="FE112" s="327" t="e">
        <f t="shared" ref="FE112:FG112" ca="1" si="745">+FE69/FE$60*100</f>
        <v>#DIV/0!</v>
      </c>
      <c r="FF112" s="327" t="e">
        <f t="shared" ca="1" si="745"/>
        <v>#DIV/0!</v>
      </c>
      <c r="FG112" s="327" t="e">
        <f t="shared" ca="1" si="745"/>
        <v>#DIV/0!</v>
      </c>
      <c r="FH112" s="327" t="e">
        <f t="shared" ref="FH112:FP112" ca="1" si="746">+FH69/FH$60*100</f>
        <v>#DIV/0!</v>
      </c>
      <c r="FI112" s="327" t="e">
        <f t="shared" ca="1" si="746"/>
        <v>#DIV/0!</v>
      </c>
      <c r="FJ112" s="327" t="e">
        <f t="shared" ca="1" si="746"/>
        <v>#DIV/0!</v>
      </c>
      <c r="FK112" s="327" t="e">
        <f t="shared" ca="1" si="746"/>
        <v>#DIV/0!</v>
      </c>
      <c r="FL112" s="327" t="e">
        <f t="shared" ca="1" si="746"/>
        <v>#DIV/0!</v>
      </c>
      <c r="FM112" s="327" t="e">
        <f t="shared" ca="1" si="746"/>
        <v>#DIV/0!</v>
      </c>
      <c r="FN112" s="327" t="e">
        <f t="shared" ca="1" si="746"/>
        <v>#DIV/0!</v>
      </c>
      <c r="FO112" s="327" t="e">
        <f t="shared" ca="1" si="746"/>
        <v>#DIV/0!</v>
      </c>
      <c r="FP112" s="327" t="e">
        <f t="shared" ca="1" si="746"/>
        <v>#DIV/0!</v>
      </c>
    </row>
    <row r="113" spans="1:172" x14ac:dyDescent="0.2">
      <c r="B113" s="325" t="s">
        <v>22</v>
      </c>
      <c r="C113" s="330"/>
      <c r="D113" s="330"/>
      <c r="E113" s="327">
        <f t="shared" ref="E113:AJ113" ca="1" si="747">+E70/E$60*100</f>
        <v>7.5602714290698936</v>
      </c>
      <c r="F113" s="327">
        <f t="shared" ca="1" si="747"/>
        <v>7.0217892976559613</v>
      </c>
      <c r="G113" s="327">
        <f t="shared" ca="1" si="747"/>
        <v>7.5405349990855406</v>
      </c>
      <c r="H113" s="327">
        <f t="shared" ca="1" si="747"/>
        <v>7.5360214372781051</v>
      </c>
      <c r="I113" s="327">
        <f t="shared" ca="1" si="747"/>
        <v>8.005996854656237</v>
      </c>
      <c r="J113" s="327">
        <f t="shared" ca="1" si="747"/>
        <v>7.7391370821310801</v>
      </c>
      <c r="K113" s="327">
        <f t="shared" ca="1" si="747"/>
        <v>7.486558728659289</v>
      </c>
      <c r="L113" s="327">
        <f t="shared" ca="1" si="747"/>
        <v>7.4191717240789377</v>
      </c>
      <c r="M113" s="327">
        <f t="shared" ca="1" si="747"/>
        <v>6.8777983619146372</v>
      </c>
      <c r="N113" s="327">
        <f t="shared" ca="1" si="747"/>
        <v>6.7545254350616242</v>
      </c>
      <c r="O113" s="327">
        <f t="shared" ca="1" si="747"/>
        <v>6.7872196676357284</v>
      </c>
      <c r="P113" s="327">
        <f t="shared" ca="1" si="747"/>
        <v>8.4484751091643293</v>
      </c>
      <c r="Q113" s="327">
        <f t="shared" ca="1" si="747"/>
        <v>7.2833933910670794</v>
      </c>
      <c r="R113" s="327">
        <f t="shared" ca="1" si="747"/>
        <v>6.2625006498989162</v>
      </c>
      <c r="S113" s="327">
        <f t="shared" ca="1" si="747"/>
        <v>7.0856129455168491</v>
      </c>
      <c r="T113" s="327">
        <f t="shared" ca="1" si="747"/>
        <v>7.5903663753953774</v>
      </c>
      <c r="U113" s="327">
        <f t="shared" ca="1" si="747"/>
        <v>7.029664325504231</v>
      </c>
      <c r="V113" s="327">
        <f t="shared" ca="1" si="747"/>
        <v>6.8383804634635528</v>
      </c>
      <c r="W113" s="327">
        <f t="shared" ca="1" si="747"/>
        <v>7.2190050438604274</v>
      </c>
      <c r="X113" s="327">
        <f t="shared" ca="1" si="747"/>
        <v>6.7352155819543391</v>
      </c>
      <c r="Y113" s="327">
        <f t="shared" ca="1" si="747"/>
        <v>6.4369686823386703</v>
      </c>
      <c r="Z113" s="327">
        <f t="shared" ca="1" si="747"/>
        <v>5.956491957426274</v>
      </c>
      <c r="AA113" s="327">
        <f t="shared" ca="1" si="747"/>
        <v>6.2613228047346006</v>
      </c>
      <c r="AB113" s="327">
        <f t="shared" ca="1" si="747"/>
        <v>6.4012427517926866</v>
      </c>
      <c r="AC113" s="327">
        <f t="shared" ca="1" si="747"/>
        <v>6.0567925988051696</v>
      </c>
      <c r="AD113" s="327">
        <f t="shared" ca="1" si="747"/>
        <v>5.9084380057803019</v>
      </c>
      <c r="AE113" s="327">
        <f t="shared" ca="1" si="747"/>
        <v>6.3134695979190694</v>
      </c>
      <c r="AF113" s="327">
        <f t="shared" ca="1" si="747"/>
        <v>6.1345358389099163</v>
      </c>
      <c r="AG113" s="327">
        <f t="shared" ca="1" si="747"/>
        <v>6.1451404977178381</v>
      </c>
      <c r="AH113" s="327">
        <f t="shared" ca="1" si="747"/>
        <v>5.6384815076319557</v>
      </c>
      <c r="AI113" s="327">
        <f t="shared" ca="1" si="747"/>
        <v>6.1852423809946844</v>
      </c>
      <c r="AJ113" s="327">
        <f t="shared" ca="1" si="747"/>
        <v>6.0959406706220962</v>
      </c>
      <c r="AK113" s="327">
        <f t="shared" ref="AK113:BP113" ca="1" si="748">+AK70/AK$60*100</f>
        <v>5.7116961119707046</v>
      </c>
      <c r="AL113" s="327">
        <f t="shared" ca="1" si="748"/>
        <v>5.7121015348375863</v>
      </c>
      <c r="AM113" s="327">
        <f t="shared" ca="1" si="748"/>
        <v>5.6420794022784548</v>
      </c>
      <c r="AN113" s="327">
        <f t="shared" ca="1" si="748"/>
        <v>6.5273857464087026</v>
      </c>
      <c r="AO113" s="327">
        <f t="shared" ca="1" si="748"/>
        <v>6.0227226111149292</v>
      </c>
      <c r="AP113" s="327">
        <f t="shared" ca="1" si="748"/>
        <v>5.8927149691220171</v>
      </c>
      <c r="AQ113" s="327">
        <f t="shared" ca="1" si="748"/>
        <v>6.2428643535845891</v>
      </c>
      <c r="AR113" s="327">
        <f t="shared" ca="1" si="748"/>
        <v>5.948069949304398</v>
      </c>
      <c r="AS113" s="327">
        <f t="shared" ca="1" si="748"/>
        <v>5.6356993844175021</v>
      </c>
      <c r="AT113" s="327">
        <f t="shared" ca="1" si="748"/>
        <v>5.4732397537373174</v>
      </c>
      <c r="AU113" s="327">
        <f t="shared" ca="1" si="748"/>
        <v>5.1920625701904157</v>
      </c>
      <c r="AV113" s="327">
        <f t="shared" ca="1" si="748"/>
        <v>4.796948949394503</v>
      </c>
      <c r="AW113" s="327">
        <f t="shared" ca="1" si="748"/>
        <v>4.3713343275672818</v>
      </c>
      <c r="AX113" s="327">
        <f t="shared" ca="1" si="748"/>
        <v>4.4237247641460558</v>
      </c>
      <c r="AY113" s="327">
        <f t="shared" ca="1" si="748"/>
        <v>4.2355646609591497</v>
      </c>
      <c r="AZ113" s="327">
        <f t="shared" ca="1" si="748"/>
        <v>4.4631806594277448</v>
      </c>
      <c r="BA113" s="327">
        <f t="shared" ca="1" si="748"/>
        <v>4.8294954435457687</v>
      </c>
      <c r="BB113" s="327">
        <f t="shared" ca="1" si="748"/>
        <v>4.7591626842921313</v>
      </c>
      <c r="BC113" s="327">
        <f t="shared" ca="1" si="748"/>
        <v>5.1684111169676115</v>
      </c>
      <c r="BD113" s="327">
        <f t="shared" ca="1" si="748"/>
        <v>5.2142513065982801</v>
      </c>
      <c r="BE113" s="327">
        <f t="shared" ca="1" si="748"/>
        <v>4.9855575310091789</v>
      </c>
      <c r="BF113" s="327">
        <f t="shared" ca="1" si="748"/>
        <v>4.289920137950392</v>
      </c>
      <c r="BG113" s="327">
        <f t="shared" ca="1" si="748"/>
        <v>3.9228009359921177</v>
      </c>
      <c r="BH113" s="327">
        <f t="shared" ca="1" si="748"/>
        <v>3.8604833665220757</v>
      </c>
      <c r="BI113" s="327">
        <f t="shared" ca="1" si="748"/>
        <v>3.140030187404566</v>
      </c>
      <c r="BJ113" s="327">
        <f t="shared" ca="1" si="748"/>
        <v>2.8403788368802219</v>
      </c>
      <c r="BK113" s="327">
        <f t="shared" ca="1" si="748"/>
        <v>3.1453418014509835</v>
      </c>
      <c r="BL113" s="327">
        <f t="shared" ca="1" si="748"/>
        <v>3.4068917488152524</v>
      </c>
      <c r="BM113" s="327">
        <f t="shared" ca="1" si="748"/>
        <v>3.4574769771544114</v>
      </c>
      <c r="BN113" s="327">
        <f t="shared" ca="1" si="748"/>
        <v>2.7996199183062269</v>
      </c>
      <c r="BO113" s="327">
        <f t="shared" ca="1" si="748"/>
        <v>3.5671875509657962</v>
      </c>
      <c r="BP113" s="327">
        <f t="shared" ca="1" si="748"/>
        <v>4.2391388223752022</v>
      </c>
      <c r="BQ113" s="327">
        <f t="shared" ref="BQ113:CJ113" ca="1" si="749">+BQ70/BQ$60*100</f>
        <v>4.0045603110783361</v>
      </c>
      <c r="BR113" s="327">
        <f t="shared" ca="1" si="749"/>
        <v>3.390353736546813</v>
      </c>
      <c r="BS113" s="327">
        <f t="shared" ca="1" si="749"/>
        <v>3.538234695415496</v>
      </c>
      <c r="BT113" s="327">
        <f t="shared" ca="1" si="749"/>
        <v>3.5243010049131689</v>
      </c>
      <c r="BU113" s="327">
        <f t="shared" ca="1" si="749"/>
        <v>3.3032057931795764</v>
      </c>
      <c r="BV113" s="327">
        <f t="shared" ca="1" si="749"/>
        <v>2.6340832253841873</v>
      </c>
      <c r="BW113" s="327">
        <f t="shared" ca="1" si="749"/>
        <v>2.787118267616377</v>
      </c>
      <c r="BX113" s="327">
        <f t="shared" ca="1" si="749"/>
        <v>3.1506150761639207</v>
      </c>
      <c r="BY113" s="327">
        <f t="shared" ca="1" si="749"/>
        <v>2.7702463730248215</v>
      </c>
      <c r="BZ113" s="327">
        <f t="shared" ca="1" si="749"/>
        <v>3.0749104630932247</v>
      </c>
      <c r="CA113" s="327">
        <f t="shared" ca="1" si="749"/>
        <v>3.0584942161676199</v>
      </c>
      <c r="CB113" s="327">
        <f t="shared" ca="1" si="749"/>
        <v>3.2270193753263037</v>
      </c>
      <c r="CC113" s="327">
        <f t="shared" ca="1" si="749"/>
        <v>3.3416057631126499</v>
      </c>
      <c r="CD113" s="327">
        <f t="shared" ca="1" si="749"/>
        <v>3.4169135012195579</v>
      </c>
      <c r="CE113" s="327">
        <f t="shared" ca="1" si="749"/>
        <v>3.5426827477130107</v>
      </c>
      <c r="CF113" s="327">
        <f t="shared" ca="1" si="749"/>
        <v>3.5287435671542982</v>
      </c>
      <c r="CG113" s="327">
        <f t="shared" ca="1" si="749"/>
        <v>3.3127933340819267</v>
      </c>
      <c r="CH113" s="327">
        <f t="shared" ca="1" si="749"/>
        <v>3.0165118409980982</v>
      </c>
      <c r="CI113" s="327">
        <f t="shared" ca="1" si="749"/>
        <v>3.0914798632394396</v>
      </c>
      <c r="CJ113" s="327">
        <f t="shared" ca="1" si="749"/>
        <v>3.583983085081218</v>
      </c>
      <c r="CK113" s="327">
        <f t="shared" ref="CK113:DH113" ca="1" si="750">+CK70/CK$60*100</f>
        <v>3.1783604950921669</v>
      </c>
      <c r="CL113" s="327">
        <f t="shared" ca="1" si="750"/>
        <v>2.5034681625995745</v>
      </c>
      <c r="CM113" s="327">
        <f t="shared" ca="1" si="750"/>
        <v>3.262340472874488</v>
      </c>
      <c r="CN113" s="327">
        <f t="shared" ca="1" si="750"/>
        <v>5.0008559285285603</v>
      </c>
      <c r="CO113" s="327">
        <f t="shared" ca="1" si="750"/>
        <v>5.1089565982918206</v>
      </c>
      <c r="CP113" s="327">
        <f t="shared" ca="1" si="750"/>
        <v>3.7176939599113177</v>
      </c>
      <c r="CQ113" s="327">
        <f t="shared" ca="1" si="750"/>
        <v>2.7057993587906406</v>
      </c>
      <c r="CR113" s="327">
        <f t="shared" ca="1" si="750"/>
        <v>3.0782066903460548</v>
      </c>
      <c r="CS113" s="327">
        <f t="shared" ca="1" si="750"/>
        <v>3.3481336769717491</v>
      </c>
      <c r="CT113" s="327">
        <f t="shared" ca="1" si="750"/>
        <v>3.0365669119360397</v>
      </c>
      <c r="CU113" s="327">
        <f t="shared" ca="1" si="750"/>
        <v>2.7202776935501003</v>
      </c>
      <c r="CV113" s="327">
        <f t="shared" ca="1" si="750"/>
        <v>3.5767477712824784</v>
      </c>
      <c r="CW113" s="327">
        <f t="shared" ca="1" si="750"/>
        <v>3.829589737761923</v>
      </c>
      <c r="CX113" s="327">
        <f t="shared" ca="1" si="750"/>
        <v>3.7361147137907849</v>
      </c>
      <c r="CY113" s="327">
        <f t="shared" ca="1" si="750"/>
        <v>4.0823873785054055</v>
      </c>
      <c r="CZ113" s="327">
        <f t="shared" ca="1" si="750"/>
        <v>3.2420108536778263</v>
      </c>
      <c r="DA113" s="327">
        <f t="shared" ca="1" si="750"/>
        <v>3.6819375292868641</v>
      </c>
      <c r="DB113" s="327">
        <f t="shared" ca="1" si="750"/>
        <v>3.222347841304408</v>
      </c>
      <c r="DC113" s="327">
        <f t="shared" ca="1" si="750"/>
        <v>3.4100558825962834</v>
      </c>
      <c r="DD113" s="327">
        <f t="shared" ca="1" si="750"/>
        <v>3.622859859598814</v>
      </c>
      <c r="DE113" s="327">
        <f t="shared" ca="1" si="750"/>
        <v>3.9718552372595464</v>
      </c>
      <c r="DF113" s="327">
        <f t="shared" ca="1" si="750"/>
        <v>3.8034984929267601</v>
      </c>
      <c r="DG113" s="327">
        <f t="shared" ca="1" si="750"/>
        <v>3.79828175788511</v>
      </c>
      <c r="DH113" s="327">
        <f t="shared" ca="1" si="750"/>
        <v>3.934091355718365</v>
      </c>
      <c r="DI113" s="327">
        <f t="shared" ref="DI113:DS113" ca="1" si="751">+DI70/DI$60*100</f>
        <v>4.2956168832428778</v>
      </c>
      <c r="DJ113" s="327">
        <f t="shared" ca="1" si="751"/>
        <v>4.1923858502321192</v>
      </c>
      <c r="DK113" s="327">
        <f t="shared" ca="1" si="751"/>
        <v>4.0257140826381352</v>
      </c>
      <c r="DL113" s="327">
        <f t="shared" ca="1" si="751"/>
        <v>4.4248565735778529</v>
      </c>
      <c r="DM113" s="327">
        <f t="shared" ca="1" si="751"/>
        <v>4.2428839333413526</v>
      </c>
      <c r="DN113" s="327">
        <f t="shared" ca="1" si="751"/>
        <v>3.1679895884705505</v>
      </c>
      <c r="DO113" s="327">
        <f t="shared" ca="1" si="751"/>
        <v>4.1200659757862379</v>
      </c>
      <c r="DP113" s="327">
        <f t="shared" ca="1" si="751"/>
        <v>3.9147528634744759</v>
      </c>
      <c r="DQ113" s="327">
        <f t="shared" ca="1" si="751"/>
        <v>3.7725651947375107</v>
      </c>
      <c r="DR113" s="327">
        <f t="shared" ca="1" si="751"/>
        <v>4.0808579610299107</v>
      </c>
      <c r="DS113" s="327">
        <f t="shared" ca="1" si="751"/>
        <v>4.2482017242397907</v>
      </c>
      <c r="DT113" s="327">
        <f t="shared" ref="DT113:EE113" ca="1" si="752">+DT70/DT$60*100</f>
        <v>4.1509597823764395</v>
      </c>
      <c r="DU113" s="327">
        <f t="shared" ca="1" si="752"/>
        <v>4.391551427766224</v>
      </c>
      <c r="DV113" s="327">
        <f t="shared" ca="1" si="752"/>
        <v>3.733732131940966</v>
      </c>
      <c r="DW113" s="327">
        <f t="shared" ca="1" si="752"/>
        <v>4.1615322090185289</v>
      </c>
      <c r="DX113" s="327">
        <f t="shared" ca="1" si="752"/>
        <v>4.4639481447245197</v>
      </c>
      <c r="DY113" s="327">
        <f t="shared" ca="1" si="752"/>
        <v>3.8784117818254407</v>
      </c>
      <c r="DZ113" s="327">
        <f t="shared" ca="1" si="752"/>
        <v>3.6209186313616764</v>
      </c>
      <c r="EA113" s="327">
        <f t="shared" ca="1" si="752"/>
        <v>4.0864848361929047</v>
      </c>
      <c r="EB113" s="327">
        <f t="shared" ca="1" si="752"/>
        <v>3.900760221501455</v>
      </c>
      <c r="EC113" s="327">
        <f t="shared" ca="1" si="752"/>
        <v>3.5397050419320579</v>
      </c>
      <c r="ED113" s="327">
        <f t="shared" ca="1" si="752"/>
        <v>2.9454988652535659</v>
      </c>
      <c r="EE113" s="327">
        <f t="shared" ca="1" si="752"/>
        <v>3.6074079217081687</v>
      </c>
      <c r="EF113" s="327">
        <f t="shared" ref="EF113:EQ113" ca="1" si="753">+EF70/EF$60*100</f>
        <v>4.4398248555698743</v>
      </c>
      <c r="EG113" s="327">
        <f t="shared" ca="1" si="753"/>
        <v>4.8486961873885752</v>
      </c>
      <c r="EH113" s="327">
        <f t="shared" ca="1" si="753"/>
        <v>4.3494619346778798</v>
      </c>
      <c r="EI113" s="327">
        <f t="shared" ca="1" si="753"/>
        <v>5.1468675835640116</v>
      </c>
      <c r="EJ113" s="327">
        <f t="shared" ca="1" si="753"/>
        <v>4.2459259789387609</v>
      </c>
      <c r="EK113" s="327">
        <f t="shared" ca="1" si="753"/>
        <v>3.9449826976686713</v>
      </c>
      <c r="EL113" s="327">
        <f t="shared" ca="1" si="753"/>
        <v>4.1513787587391793</v>
      </c>
      <c r="EM113" s="327">
        <f t="shared" ca="1" si="753"/>
        <v>4.6030801830387249</v>
      </c>
      <c r="EN113" s="327">
        <f t="shared" ca="1" si="753"/>
        <v>4.305270561232267</v>
      </c>
      <c r="EO113" s="327">
        <f t="shared" ca="1" si="753"/>
        <v>4.0858592555025277</v>
      </c>
      <c r="EP113" s="327">
        <f t="shared" ca="1" si="753"/>
        <v>3.6059309739818981</v>
      </c>
      <c r="EQ113" s="327">
        <f t="shared" ca="1" si="753"/>
        <v>3.3776495754612079</v>
      </c>
      <c r="ER113" s="327">
        <f t="shared" ref="ER113:FB113" ca="1" si="754">+ER70/ER$60*100</f>
        <v>4.5897977502236325</v>
      </c>
      <c r="ES113" s="327">
        <f t="shared" ca="1" si="754"/>
        <v>4.3857057750874224</v>
      </c>
      <c r="ET113" s="327">
        <f t="shared" ca="1" si="754"/>
        <v>4.0672950748021162</v>
      </c>
      <c r="EU113" s="327">
        <f t="shared" ca="1" si="754"/>
        <v>4.4101631104511192</v>
      </c>
      <c r="EV113" s="327">
        <f t="shared" ca="1" si="754"/>
        <v>4.5363836789596181</v>
      </c>
      <c r="EW113" s="327">
        <f t="shared" ca="1" si="754"/>
        <v>4.5739387667058002</v>
      </c>
      <c r="EX113" s="327">
        <f t="shared" ca="1" si="754"/>
        <v>4.9242230189450744</v>
      </c>
      <c r="EY113" s="327">
        <f t="shared" ca="1" si="754"/>
        <v>4.9496727496163455</v>
      </c>
      <c r="EZ113" s="327">
        <f t="shared" ca="1" si="754"/>
        <v>4.7953659473438712</v>
      </c>
      <c r="FA113" s="327">
        <f t="shared" ca="1" si="754"/>
        <v>4.7849754321020299</v>
      </c>
      <c r="FB113" s="327">
        <f t="shared" ca="1" si="754"/>
        <v>4.8283713987560359</v>
      </c>
      <c r="FC113" s="327">
        <f t="shared" ref="FC113:FD113" ca="1" si="755">+FC70/FC$60*100</f>
        <v>5.5845107125175479</v>
      </c>
      <c r="FD113" s="327">
        <f t="shared" ca="1" si="755"/>
        <v>6.1109544308887775</v>
      </c>
      <c r="FE113" s="327" t="e">
        <f t="shared" ref="FE113:FG113" ca="1" si="756">+FE70/FE$60*100</f>
        <v>#DIV/0!</v>
      </c>
      <c r="FF113" s="327" t="e">
        <f t="shared" ca="1" si="756"/>
        <v>#DIV/0!</v>
      </c>
      <c r="FG113" s="327" t="e">
        <f t="shared" ca="1" si="756"/>
        <v>#DIV/0!</v>
      </c>
      <c r="FH113" s="327" t="e">
        <f t="shared" ref="FH113:FP113" ca="1" si="757">+FH70/FH$60*100</f>
        <v>#DIV/0!</v>
      </c>
      <c r="FI113" s="327" t="e">
        <f t="shared" ca="1" si="757"/>
        <v>#DIV/0!</v>
      </c>
      <c r="FJ113" s="327" t="e">
        <f t="shared" ca="1" si="757"/>
        <v>#DIV/0!</v>
      </c>
      <c r="FK113" s="327" t="e">
        <f t="shared" ca="1" si="757"/>
        <v>#DIV/0!</v>
      </c>
      <c r="FL113" s="327" t="e">
        <f t="shared" ca="1" si="757"/>
        <v>#DIV/0!</v>
      </c>
      <c r="FM113" s="327" t="e">
        <f t="shared" ca="1" si="757"/>
        <v>#DIV/0!</v>
      </c>
      <c r="FN113" s="327" t="e">
        <f t="shared" ca="1" si="757"/>
        <v>#DIV/0!</v>
      </c>
      <c r="FO113" s="327" t="e">
        <f t="shared" ca="1" si="757"/>
        <v>#DIV/0!</v>
      </c>
      <c r="FP113" s="327" t="e">
        <f t="shared" ca="1" si="757"/>
        <v>#DIV/0!</v>
      </c>
    </row>
    <row r="114" spans="1:172" x14ac:dyDescent="0.2">
      <c r="B114" s="325" t="s">
        <v>23</v>
      </c>
      <c r="C114" s="330"/>
      <c r="D114" s="330"/>
      <c r="E114" s="327">
        <f t="shared" ref="E114:AJ114" ca="1" si="758">+E71/E$60*100</f>
        <v>8.5867422016950101</v>
      </c>
      <c r="F114" s="327">
        <f t="shared" ca="1" si="758"/>
        <v>8.2666174385209263</v>
      </c>
      <c r="G114" s="327">
        <f t="shared" ca="1" si="758"/>
        <v>8.5549319910577477</v>
      </c>
      <c r="H114" s="327">
        <f t="shared" ca="1" si="758"/>
        <v>8.3051926686538344</v>
      </c>
      <c r="I114" s="327">
        <f t="shared" ca="1" si="758"/>
        <v>8.6186468975287323</v>
      </c>
      <c r="J114" s="327">
        <f t="shared" ca="1" si="758"/>
        <v>8.9385691757558625</v>
      </c>
      <c r="K114" s="327">
        <f t="shared" ca="1" si="758"/>
        <v>8.8952237164791388</v>
      </c>
      <c r="L114" s="327">
        <f t="shared" ca="1" si="758"/>
        <v>8.7132557638739705</v>
      </c>
      <c r="M114" s="327">
        <f t="shared" ca="1" si="758"/>
        <v>8.5071427783908611</v>
      </c>
      <c r="N114" s="327">
        <f t="shared" ca="1" si="758"/>
        <v>8.5150716333472278</v>
      </c>
      <c r="O114" s="327">
        <f t="shared" ca="1" si="758"/>
        <v>8.2695143162398406</v>
      </c>
      <c r="P114" s="327">
        <f t="shared" ca="1" si="758"/>
        <v>8.5275201738103927</v>
      </c>
      <c r="Q114" s="327">
        <f t="shared" ca="1" si="758"/>
        <v>8.4526956630979271</v>
      </c>
      <c r="R114" s="327">
        <f t="shared" ca="1" si="758"/>
        <v>8.1284100088260516</v>
      </c>
      <c r="S114" s="327">
        <f t="shared" ca="1" si="758"/>
        <v>8.2733123552797512</v>
      </c>
      <c r="T114" s="327">
        <f t="shared" ca="1" si="758"/>
        <v>7.8322117481962703</v>
      </c>
      <c r="U114" s="327">
        <f t="shared" ca="1" si="758"/>
        <v>8.1805574347572829</v>
      </c>
      <c r="V114" s="327">
        <f t="shared" ca="1" si="758"/>
        <v>8.5392606024927087</v>
      </c>
      <c r="W114" s="327">
        <f t="shared" ca="1" si="758"/>
        <v>8.2740354128279048</v>
      </c>
      <c r="X114" s="327">
        <f t="shared" ca="1" si="758"/>
        <v>8.1623641209378679</v>
      </c>
      <c r="Y114" s="327">
        <f t="shared" ca="1" si="758"/>
        <v>7.9423449245795643</v>
      </c>
      <c r="Z114" s="327">
        <f t="shared" ca="1" si="758"/>
        <v>7.8232590325847813</v>
      </c>
      <c r="AA114" s="327">
        <f t="shared" ca="1" si="758"/>
        <v>8.0061749013276771</v>
      </c>
      <c r="AB114" s="327">
        <f t="shared" ca="1" si="758"/>
        <v>8.1967587139066183</v>
      </c>
      <c r="AC114" s="327">
        <f t="shared" ca="1" si="758"/>
        <v>7.7808597363971677</v>
      </c>
      <c r="AD114" s="327">
        <f t="shared" ca="1" si="758"/>
        <v>7.7414421643140923</v>
      </c>
      <c r="AE114" s="327">
        <f t="shared" ca="1" si="758"/>
        <v>7.8893312681148648</v>
      </c>
      <c r="AF114" s="327">
        <f t="shared" ca="1" si="758"/>
        <v>7.5334464587084495</v>
      </c>
      <c r="AG114" s="327">
        <f t="shared" ca="1" si="758"/>
        <v>7.8418300497878946</v>
      </c>
      <c r="AH114" s="327">
        <f t="shared" ca="1" si="758"/>
        <v>8.1331655439329023</v>
      </c>
      <c r="AI114" s="327">
        <f t="shared" ca="1" si="758"/>
        <v>8.0076671026091457</v>
      </c>
      <c r="AJ114" s="327">
        <f t="shared" ca="1" si="758"/>
        <v>7.9521143401996301</v>
      </c>
      <c r="AK114" s="327">
        <f t="shared" ref="AK114:BP114" ca="1" si="759">+AK71/AK$60*100</f>
        <v>7.5032178769070379</v>
      </c>
      <c r="AL114" s="327">
        <f t="shared" ca="1" si="759"/>
        <v>7.6319488501652515</v>
      </c>
      <c r="AM114" s="327">
        <f t="shared" ca="1" si="759"/>
        <v>7.4625752319526422</v>
      </c>
      <c r="AN114" s="327">
        <f t="shared" ca="1" si="759"/>
        <v>7.8019612947130721</v>
      </c>
      <c r="AO114" s="327">
        <f t="shared" ca="1" si="759"/>
        <v>7.5705877588997801</v>
      </c>
      <c r="AP114" s="327">
        <f t="shared" ca="1" si="759"/>
        <v>7.724391206302335</v>
      </c>
      <c r="AQ114" s="327">
        <f t="shared" ca="1" si="759"/>
        <v>7.6108768096438046</v>
      </c>
      <c r="AR114" s="327">
        <f t="shared" ca="1" si="759"/>
        <v>7.4923011172038008</v>
      </c>
      <c r="AS114" s="327">
        <f t="shared" ca="1" si="759"/>
        <v>7.9709699831125125</v>
      </c>
      <c r="AT114" s="327">
        <f t="shared" ca="1" si="759"/>
        <v>7.8055442143966207</v>
      </c>
      <c r="AU114" s="327">
        <f t="shared" ca="1" si="759"/>
        <v>8.140042187762214</v>
      </c>
      <c r="AV114" s="327">
        <f t="shared" ca="1" si="759"/>
        <v>7.7332782828699989</v>
      </c>
      <c r="AW114" s="327">
        <f t="shared" ca="1" si="759"/>
        <v>7.5694248939930802</v>
      </c>
      <c r="AX114" s="327">
        <f t="shared" ca="1" si="759"/>
        <v>7.6373352244382184</v>
      </c>
      <c r="AY114" s="327">
        <f t="shared" ca="1" si="759"/>
        <v>7.2768010273206256</v>
      </c>
      <c r="AZ114" s="327">
        <f t="shared" ca="1" si="759"/>
        <v>7.518951426500414</v>
      </c>
      <c r="BA114" s="327">
        <f t="shared" ca="1" si="759"/>
        <v>7.3845392226135553</v>
      </c>
      <c r="BB114" s="327">
        <f t="shared" ca="1" si="759"/>
        <v>7.5785448568522913</v>
      </c>
      <c r="BC114" s="327">
        <f t="shared" ca="1" si="759"/>
        <v>7.328723824088879</v>
      </c>
      <c r="BD114" s="327">
        <f t="shared" ca="1" si="759"/>
        <v>7.3353679536986318</v>
      </c>
      <c r="BE114" s="327">
        <f t="shared" ca="1" si="759"/>
        <v>7.4411691341268442</v>
      </c>
      <c r="BF114" s="327">
        <f t="shared" ca="1" si="759"/>
        <v>7.6437969692083163</v>
      </c>
      <c r="BG114" s="327">
        <f t="shared" ca="1" si="759"/>
        <v>7.56992351821353</v>
      </c>
      <c r="BH114" s="327">
        <f t="shared" ca="1" si="759"/>
        <v>7.5730798090401663</v>
      </c>
      <c r="BI114" s="327">
        <f t="shared" ca="1" si="759"/>
        <v>7.0790573064512099</v>
      </c>
      <c r="BJ114" s="327">
        <f t="shared" ca="1" si="759"/>
        <v>7.3042852391159512</v>
      </c>
      <c r="BK114" s="327">
        <f t="shared" ca="1" si="759"/>
        <v>7.17032826367537</v>
      </c>
      <c r="BL114" s="327">
        <f t="shared" ca="1" si="759"/>
        <v>7.504220113031157</v>
      </c>
      <c r="BM114" s="327">
        <f t="shared" ca="1" si="759"/>
        <v>7.5897733657098874</v>
      </c>
      <c r="BN114" s="327">
        <f t="shared" ca="1" si="759"/>
        <v>7.3804997698662387</v>
      </c>
      <c r="BO114" s="327">
        <f t="shared" ca="1" si="759"/>
        <v>7.3577376901606453</v>
      </c>
      <c r="BP114" s="327">
        <f t="shared" ca="1" si="759"/>
        <v>7.3839678824843729</v>
      </c>
      <c r="BQ114" s="327">
        <f t="shared" ref="BQ114:CJ114" ca="1" si="760">+BQ71/BQ$60*100</f>
        <v>7.3476894982397916</v>
      </c>
      <c r="BR114" s="327">
        <f t="shared" ca="1" si="760"/>
        <v>7.3982324300623663</v>
      </c>
      <c r="BS114" s="327">
        <f t="shared" ca="1" si="760"/>
        <v>7.36012182718187</v>
      </c>
      <c r="BT114" s="327">
        <f t="shared" ca="1" si="760"/>
        <v>7.0299300860983234</v>
      </c>
      <c r="BU114" s="327">
        <f t="shared" ca="1" si="760"/>
        <v>7.224947509539323</v>
      </c>
      <c r="BV114" s="327">
        <f t="shared" ca="1" si="760"/>
        <v>7.2865349165632409</v>
      </c>
      <c r="BW114" s="327">
        <f t="shared" ca="1" si="760"/>
        <v>7.046534081765536</v>
      </c>
      <c r="BX114" s="327">
        <f t="shared" ca="1" si="760"/>
        <v>7.237343937543125</v>
      </c>
      <c r="BY114" s="327">
        <f t="shared" ca="1" si="760"/>
        <v>6.9736621278020481</v>
      </c>
      <c r="BZ114" s="327">
        <f t="shared" ca="1" si="760"/>
        <v>6.9281345832930583</v>
      </c>
      <c r="CA114" s="327">
        <f t="shared" ca="1" si="760"/>
        <v>6.8781616959782603</v>
      </c>
      <c r="CB114" s="327">
        <f t="shared" ca="1" si="760"/>
        <v>6.98376929857461</v>
      </c>
      <c r="CC114" s="327">
        <f t="shared" ca="1" si="760"/>
        <v>7.0829832917373281</v>
      </c>
      <c r="CD114" s="327">
        <f t="shared" ca="1" si="760"/>
        <v>7.0829384612521213</v>
      </c>
      <c r="CE114" s="327">
        <f t="shared" ca="1" si="760"/>
        <v>7.4486388353099207</v>
      </c>
      <c r="CF114" s="327">
        <f t="shared" ca="1" si="760"/>
        <v>7.0688097819890476</v>
      </c>
      <c r="CG114" s="327">
        <f t="shared" ca="1" si="760"/>
        <v>7.1303050044755993</v>
      </c>
      <c r="CH114" s="327">
        <f t="shared" ca="1" si="760"/>
        <v>7.2058604038367031</v>
      </c>
      <c r="CI114" s="327">
        <f t="shared" ca="1" si="760"/>
        <v>7.250114341828227</v>
      </c>
      <c r="CJ114" s="327">
        <f t="shared" ca="1" si="760"/>
        <v>7.379486459181309</v>
      </c>
      <c r="CK114" s="327">
        <f t="shared" ref="CK114:DH114" ca="1" si="761">+CK71/CK$60*100</f>
        <v>6.8517562153345768</v>
      </c>
      <c r="CL114" s="327">
        <f t="shared" ca="1" si="761"/>
        <v>6.9737468409706445</v>
      </c>
      <c r="CM114" s="327">
        <f t="shared" ca="1" si="761"/>
        <v>7.7813234638580369</v>
      </c>
      <c r="CN114" s="327">
        <f t="shared" ca="1" si="761"/>
        <v>9.7492357390795252</v>
      </c>
      <c r="CO114" s="327">
        <f t="shared" ca="1" si="761"/>
        <v>9.3001082021020256</v>
      </c>
      <c r="CP114" s="327">
        <f t="shared" ca="1" si="761"/>
        <v>7.5456527025640918</v>
      </c>
      <c r="CQ114" s="327">
        <f t="shared" ca="1" si="761"/>
        <v>7.5538866826026396</v>
      </c>
      <c r="CR114" s="327">
        <f t="shared" ca="1" si="761"/>
        <v>7.5467617378411305</v>
      </c>
      <c r="CS114" s="327">
        <f t="shared" ca="1" si="761"/>
        <v>7.2148929084820237</v>
      </c>
      <c r="CT114" s="327">
        <f t="shared" ca="1" si="761"/>
        <v>7.1243315041504109</v>
      </c>
      <c r="CU114" s="327">
        <f t="shared" ca="1" si="761"/>
        <v>7.285711160356481</v>
      </c>
      <c r="CV114" s="327">
        <f t="shared" ca="1" si="761"/>
        <v>7.3082563951151123</v>
      </c>
      <c r="CW114" s="327">
        <f t="shared" ca="1" si="761"/>
        <v>7.1400983524107939</v>
      </c>
      <c r="CX114" s="327">
        <f t="shared" ca="1" si="761"/>
        <v>6.8795766864062466</v>
      </c>
      <c r="CY114" s="327">
        <f t="shared" ca="1" si="761"/>
        <v>6.843728526558511</v>
      </c>
      <c r="CZ114" s="327">
        <f t="shared" ca="1" si="761"/>
        <v>6.7202016434272567</v>
      </c>
      <c r="DA114" s="327">
        <f t="shared" ca="1" si="761"/>
        <v>6.962761090019967</v>
      </c>
      <c r="DB114" s="327">
        <f t="shared" ca="1" si="761"/>
        <v>7.1152784263216322</v>
      </c>
      <c r="DC114" s="327">
        <f t="shared" ca="1" si="761"/>
        <v>7.4442996344101271</v>
      </c>
      <c r="DD114" s="327">
        <f t="shared" ca="1" si="761"/>
        <v>7.3325527117627116</v>
      </c>
      <c r="DE114" s="327">
        <f t="shared" ca="1" si="761"/>
        <v>7.6428406264513722</v>
      </c>
      <c r="DF114" s="327">
        <f t="shared" ca="1" si="761"/>
        <v>7.3607683560510475</v>
      </c>
      <c r="DG114" s="327">
        <f t="shared" ca="1" si="761"/>
        <v>7.3950989093799908</v>
      </c>
      <c r="DH114" s="327">
        <f t="shared" ca="1" si="761"/>
        <v>7.489277550435097</v>
      </c>
      <c r="DI114" s="327">
        <f t="shared" ref="DI114:DS114" ca="1" si="762">+DI71/DI$60*100</f>
        <v>7.1303395254390667</v>
      </c>
      <c r="DJ114" s="327">
        <f t="shared" ca="1" si="762"/>
        <v>7.1535744402563815</v>
      </c>
      <c r="DK114" s="327">
        <f t="shared" ca="1" si="762"/>
        <v>6.9632926998208182</v>
      </c>
      <c r="DL114" s="327">
        <f t="shared" ca="1" si="762"/>
        <v>6.8654065473975026</v>
      </c>
      <c r="DM114" s="327">
        <f t="shared" ca="1" si="762"/>
        <v>6.9433466866144418</v>
      </c>
      <c r="DN114" s="327">
        <f t="shared" ca="1" si="762"/>
        <v>7.0621026709993675</v>
      </c>
      <c r="DO114" s="327">
        <f t="shared" ca="1" si="762"/>
        <v>7.1438626528691636</v>
      </c>
      <c r="DP114" s="327">
        <f t="shared" ca="1" si="762"/>
        <v>6.7681380628258863</v>
      </c>
      <c r="DQ114" s="327">
        <f t="shared" ca="1" si="762"/>
        <v>6.7837124793128094</v>
      </c>
      <c r="DR114" s="327">
        <f t="shared" ca="1" si="762"/>
        <v>6.815018626559298</v>
      </c>
      <c r="DS114" s="327">
        <f t="shared" ca="1" si="762"/>
        <v>6.4537098280365539</v>
      </c>
      <c r="DT114" s="327">
        <f t="shared" ref="DT114:EE114" ca="1" si="763">+DT71/DT$60*100</f>
        <v>6.7350823371601027</v>
      </c>
      <c r="DU114" s="327">
        <f t="shared" ca="1" si="763"/>
        <v>6.6488206170053203</v>
      </c>
      <c r="DV114" s="327">
        <f t="shared" ca="1" si="763"/>
        <v>6.2620458257460045</v>
      </c>
      <c r="DW114" s="327">
        <f t="shared" ca="1" si="763"/>
        <v>6.6848886043231834</v>
      </c>
      <c r="DX114" s="327">
        <f t="shared" ca="1" si="763"/>
        <v>6.3396534675023446</v>
      </c>
      <c r="DY114" s="327">
        <f t="shared" ca="1" si="763"/>
        <v>6.5207688256809861</v>
      </c>
      <c r="DZ114" s="327">
        <f t="shared" ca="1" si="763"/>
        <v>6.3909292724983482</v>
      </c>
      <c r="EA114" s="327">
        <f t="shared" ca="1" si="763"/>
        <v>6.6908256730132969</v>
      </c>
      <c r="EB114" s="327">
        <f t="shared" ca="1" si="763"/>
        <v>6.6235032268615397</v>
      </c>
      <c r="EC114" s="327">
        <f t="shared" ca="1" si="763"/>
        <v>6.6083782704066492</v>
      </c>
      <c r="ED114" s="327">
        <f t="shared" ca="1" si="763"/>
        <v>6.8076573438386383</v>
      </c>
      <c r="EE114" s="327">
        <f t="shared" ca="1" si="763"/>
        <v>6.6578709843315753</v>
      </c>
      <c r="EF114" s="327">
        <f t="shared" ref="EF114:EQ114" ca="1" si="764">+EF71/EF$60*100</f>
        <v>7.0966337304744336</v>
      </c>
      <c r="EG114" s="327">
        <f t="shared" ca="1" si="764"/>
        <v>7.0997967606712411</v>
      </c>
      <c r="EH114" s="327">
        <f t="shared" ca="1" si="764"/>
        <v>7.0228990960801321</v>
      </c>
      <c r="EI114" s="327">
        <f t="shared" ca="1" si="764"/>
        <v>7.2540711264651447</v>
      </c>
      <c r="EJ114" s="327">
        <f t="shared" ca="1" si="764"/>
        <v>7.0003099717363151</v>
      </c>
      <c r="EK114" s="327">
        <f t="shared" ca="1" si="764"/>
        <v>7.1793558674214237</v>
      </c>
      <c r="EL114" s="327">
        <f t="shared" ca="1" si="764"/>
        <v>6.9516516187421704</v>
      </c>
      <c r="EM114" s="327">
        <f t="shared" ca="1" si="764"/>
        <v>7.4262760644538641</v>
      </c>
      <c r="EN114" s="327">
        <f t="shared" ca="1" si="764"/>
        <v>7.1826182498938849</v>
      </c>
      <c r="EO114" s="327">
        <f t="shared" ca="1" si="764"/>
        <v>7.061155555115338</v>
      </c>
      <c r="EP114" s="327">
        <f t="shared" ca="1" si="764"/>
        <v>7.1288237252815172</v>
      </c>
      <c r="EQ114" s="327">
        <f t="shared" ca="1" si="764"/>
        <v>7.0285239734856768</v>
      </c>
      <c r="ER114" s="327">
        <f t="shared" ref="ER114:FB114" ca="1" si="765">+ER71/ER$60*100</f>
        <v>7.4910727587543633</v>
      </c>
      <c r="ES114" s="327">
        <f t="shared" ca="1" si="765"/>
        <v>7.2653094929420732</v>
      </c>
      <c r="ET114" s="327">
        <f t="shared" ca="1" si="765"/>
        <v>7.0436436278758299</v>
      </c>
      <c r="EU114" s="327">
        <f t="shared" ca="1" si="765"/>
        <v>7.2431337361478967</v>
      </c>
      <c r="EV114" s="327">
        <f t="shared" ca="1" si="765"/>
        <v>6.6991025746361093</v>
      </c>
      <c r="EW114" s="327">
        <f t="shared" ca="1" si="765"/>
        <v>6.8940381074059269</v>
      </c>
      <c r="EX114" s="327">
        <f t="shared" ca="1" si="765"/>
        <v>6.6535878823833219</v>
      </c>
      <c r="EY114" s="327">
        <f t="shared" ca="1" si="765"/>
        <v>7.2937860492462505</v>
      </c>
      <c r="EZ114" s="327">
        <f t="shared" ca="1" si="765"/>
        <v>7.1016654484388795</v>
      </c>
      <c r="FA114" s="327">
        <f t="shared" ca="1" si="765"/>
        <v>6.9400577603882034</v>
      </c>
      <c r="FB114" s="327">
        <f t="shared" ca="1" si="765"/>
        <v>6.9378332303409618</v>
      </c>
      <c r="FC114" s="327">
        <f t="shared" ref="FC114:FD114" ca="1" si="766">+FC71/FC$60*100</f>
        <v>6.8229540717989714</v>
      </c>
      <c r="FD114" s="327">
        <f t="shared" ca="1" si="766"/>
        <v>7.0768410904508681</v>
      </c>
      <c r="FE114" s="327" t="e">
        <f t="shared" ref="FE114:FG114" ca="1" si="767">+FE71/FE$60*100</f>
        <v>#DIV/0!</v>
      </c>
      <c r="FF114" s="327" t="e">
        <f t="shared" ca="1" si="767"/>
        <v>#DIV/0!</v>
      </c>
      <c r="FG114" s="327" t="e">
        <f t="shared" ca="1" si="767"/>
        <v>#DIV/0!</v>
      </c>
      <c r="FH114" s="327" t="e">
        <f t="shared" ref="FH114:FP114" ca="1" si="768">+FH71/FH$60*100</f>
        <v>#DIV/0!</v>
      </c>
      <c r="FI114" s="327" t="e">
        <f t="shared" ca="1" si="768"/>
        <v>#DIV/0!</v>
      </c>
      <c r="FJ114" s="327" t="e">
        <f t="shared" ca="1" si="768"/>
        <v>#DIV/0!</v>
      </c>
      <c r="FK114" s="327" t="e">
        <f t="shared" ca="1" si="768"/>
        <v>#DIV/0!</v>
      </c>
      <c r="FL114" s="327" t="e">
        <f t="shared" ca="1" si="768"/>
        <v>#DIV/0!</v>
      </c>
      <c r="FM114" s="327" t="e">
        <f t="shared" ca="1" si="768"/>
        <v>#DIV/0!</v>
      </c>
      <c r="FN114" s="327" t="e">
        <f t="shared" ca="1" si="768"/>
        <v>#DIV/0!</v>
      </c>
      <c r="FO114" s="327" t="e">
        <f t="shared" ca="1" si="768"/>
        <v>#DIV/0!</v>
      </c>
      <c r="FP114" s="327" t="e">
        <f t="shared" ca="1" si="768"/>
        <v>#DIV/0!</v>
      </c>
    </row>
    <row r="115" spans="1:172" x14ac:dyDescent="0.2">
      <c r="B115" s="325" t="s">
        <v>24</v>
      </c>
      <c r="C115" s="330"/>
      <c r="D115" s="330"/>
      <c r="E115" s="327">
        <f t="shared" ref="E115:AJ115" ca="1" si="769">+E72/E$60*100</f>
        <v>2.9513048021136004</v>
      </c>
      <c r="F115" s="327">
        <f t="shared" ca="1" si="769"/>
        <v>2.9800062775175999</v>
      </c>
      <c r="G115" s="327">
        <f t="shared" ca="1" si="769"/>
        <v>2.9363278395038819</v>
      </c>
      <c r="H115" s="327">
        <f t="shared" ca="1" si="769"/>
        <v>2.9186647140845903</v>
      </c>
      <c r="I115" s="327">
        <f t="shared" ca="1" si="769"/>
        <v>2.9736154706656412</v>
      </c>
      <c r="J115" s="327">
        <f t="shared" ca="1" si="769"/>
        <v>2.9564559560878521</v>
      </c>
      <c r="K115" s="327">
        <f t="shared" ca="1" si="769"/>
        <v>3.0101763498425287</v>
      </c>
      <c r="L115" s="327">
        <f t="shared" ca="1" si="769"/>
        <v>2.8919431652168219</v>
      </c>
      <c r="M115" s="327">
        <f t="shared" ca="1" si="769"/>
        <v>2.9131779447037176</v>
      </c>
      <c r="N115" s="327">
        <f t="shared" ca="1" si="769"/>
        <v>2.8839208702431955</v>
      </c>
      <c r="O115" s="327">
        <f t="shared" ca="1" si="769"/>
        <v>2.8623780483819274</v>
      </c>
      <c r="P115" s="327">
        <f t="shared" ca="1" si="769"/>
        <v>2.6968070636788943</v>
      </c>
      <c r="Q115" s="327">
        <f t="shared" ca="1" si="769"/>
        <v>2.9058413008433028</v>
      </c>
      <c r="R115" s="327">
        <f t="shared" ca="1" si="769"/>
        <v>2.9874290573280655</v>
      </c>
      <c r="S115" s="327">
        <f t="shared" ca="1" si="769"/>
        <v>2.9376393941954411</v>
      </c>
      <c r="T115" s="327">
        <f t="shared" ca="1" si="769"/>
        <v>2.7876218423288144</v>
      </c>
      <c r="U115" s="327">
        <f t="shared" ca="1" si="769"/>
        <v>2.9793532774847313</v>
      </c>
      <c r="V115" s="327">
        <f t="shared" ca="1" si="769"/>
        <v>2.9559682006245609</v>
      </c>
      <c r="W115" s="327">
        <f t="shared" ca="1" si="769"/>
        <v>2.9252737927690582</v>
      </c>
      <c r="X115" s="327">
        <f t="shared" ca="1" si="769"/>
        <v>2.9060528764138307</v>
      </c>
      <c r="Y115" s="327">
        <f t="shared" ca="1" si="769"/>
        <v>2.9439338487667328</v>
      </c>
      <c r="Z115" s="327">
        <f t="shared" ca="1" si="769"/>
        <v>2.9678822536572156</v>
      </c>
      <c r="AA115" s="327">
        <f t="shared" ca="1" si="769"/>
        <v>2.9017029710088065</v>
      </c>
      <c r="AB115" s="327">
        <f t="shared" ca="1" si="769"/>
        <v>2.7371600245914749</v>
      </c>
      <c r="AC115" s="327">
        <f t="shared" ca="1" si="769"/>
        <v>2.9382393035894343</v>
      </c>
      <c r="AD115" s="327">
        <f t="shared" ca="1" si="769"/>
        <v>3.0128829893395421</v>
      </c>
      <c r="AE115" s="327">
        <f t="shared" ca="1" si="769"/>
        <v>3.0515053220331887</v>
      </c>
      <c r="AF115" s="327">
        <f t="shared" ca="1" si="769"/>
        <v>2.8783809045954154</v>
      </c>
      <c r="AG115" s="327">
        <f t="shared" ca="1" si="769"/>
        <v>2.9675249682204923</v>
      </c>
      <c r="AH115" s="327">
        <f t="shared" ca="1" si="769"/>
        <v>3.0353293406280941</v>
      </c>
      <c r="AI115" s="327">
        <f t="shared" ca="1" si="769"/>
        <v>3.011574303038691</v>
      </c>
      <c r="AJ115" s="327">
        <f t="shared" ca="1" si="769"/>
        <v>2.994940538015435</v>
      </c>
      <c r="AK115" s="327">
        <f t="shared" ref="AK115:BP115" ca="1" si="770">+AK72/AK$60*100</f>
        <v>3.0004635226943743</v>
      </c>
      <c r="AL115" s="327">
        <f t="shared" ca="1" si="770"/>
        <v>3.0058395962648361</v>
      </c>
      <c r="AM115" s="327">
        <f t="shared" ca="1" si="770"/>
        <v>3.0238357138639662</v>
      </c>
      <c r="AN115" s="327">
        <f t="shared" ca="1" si="770"/>
        <v>2.7914211000322635</v>
      </c>
      <c r="AO115" s="327">
        <f t="shared" ca="1" si="770"/>
        <v>3.055130226016872</v>
      </c>
      <c r="AP115" s="327">
        <f t="shared" ca="1" si="770"/>
        <v>3.1867519532048791</v>
      </c>
      <c r="AQ115" s="327">
        <f t="shared" ca="1" si="770"/>
        <v>3.1329225496764415</v>
      </c>
      <c r="AR115" s="327">
        <f t="shared" ca="1" si="770"/>
        <v>2.9750334296121492</v>
      </c>
      <c r="AS115" s="327">
        <f t="shared" ca="1" si="770"/>
        <v>3.194984165252758</v>
      </c>
      <c r="AT115" s="327">
        <f t="shared" ca="1" si="770"/>
        <v>3.1044195957336163</v>
      </c>
      <c r="AU115" s="327">
        <f t="shared" ca="1" si="770"/>
        <v>3.1355230815857995</v>
      </c>
      <c r="AV115" s="327">
        <f t="shared" ca="1" si="770"/>
        <v>3.1225145725821664</v>
      </c>
      <c r="AW115" s="327">
        <f t="shared" ca="1" si="770"/>
        <v>3.1120089249353406</v>
      </c>
      <c r="AX115" s="327">
        <f t="shared" ca="1" si="770"/>
        <v>3.1102186514327572</v>
      </c>
      <c r="AY115" s="327">
        <f t="shared" ca="1" si="770"/>
        <v>3.1185214696588623</v>
      </c>
      <c r="AZ115" s="327">
        <f t="shared" ca="1" si="770"/>
        <v>2.810435727600598</v>
      </c>
      <c r="BA115" s="327">
        <f t="shared" ca="1" si="770"/>
        <v>3.1083386761470209</v>
      </c>
      <c r="BB115" s="327">
        <f t="shared" ca="1" si="770"/>
        <v>3.0973607526809346</v>
      </c>
      <c r="BC115" s="327">
        <f t="shared" ca="1" si="770"/>
        <v>3.0565133648521519</v>
      </c>
      <c r="BD115" s="327">
        <f t="shared" ca="1" si="770"/>
        <v>2.9939582063559689</v>
      </c>
      <c r="BE115" s="327">
        <f t="shared" ca="1" si="770"/>
        <v>3.1216527488399146</v>
      </c>
      <c r="BF115" s="327">
        <f t="shared" ca="1" si="770"/>
        <v>3.0767185617558694</v>
      </c>
      <c r="BG115" s="327">
        <f t="shared" ca="1" si="770"/>
        <v>3.1150427981464834</v>
      </c>
      <c r="BH115" s="327">
        <f t="shared" ca="1" si="770"/>
        <v>3.0393192029023077</v>
      </c>
      <c r="BI115" s="327">
        <f t="shared" ca="1" si="770"/>
        <v>3.0944604877826341</v>
      </c>
      <c r="BJ115" s="327">
        <f t="shared" ca="1" si="770"/>
        <v>3.1591835651064333</v>
      </c>
      <c r="BK115" s="327">
        <f t="shared" ca="1" si="770"/>
        <v>3.0592848341301933</v>
      </c>
      <c r="BL115" s="327">
        <f t="shared" ca="1" si="770"/>
        <v>2.8102446599012025</v>
      </c>
      <c r="BM115" s="327">
        <f t="shared" ca="1" si="770"/>
        <v>3.1455884076350284</v>
      </c>
      <c r="BN115" s="327">
        <f t="shared" ca="1" si="770"/>
        <v>3.1305154746832251</v>
      </c>
      <c r="BO115" s="327">
        <f t="shared" ca="1" si="770"/>
        <v>3.0688032659193345</v>
      </c>
      <c r="BP115" s="327">
        <f t="shared" ca="1" si="770"/>
        <v>3.1447893282365844</v>
      </c>
      <c r="BQ115" s="327">
        <f t="shared" ref="BQ115:CJ115" ca="1" si="771">+BQ72/BQ$60*100</f>
        <v>3.1310059446243175</v>
      </c>
      <c r="BR115" s="327">
        <f t="shared" ca="1" si="771"/>
        <v>3.0981819180710901</v>
      </c>
      <c r="BS115" s="327">
        <f t="shared" ca="1" si="771"/>
        <v>3.1375895768477569</v>
      </c>
      <c r="BT115" s="327">
        <f t="shared" ca="1" si="771"/>
        <v>3.0539840277487449</v>
      </c>
      <c r="BU115" s="327">
        <f t="shared" ca="1" si="771"/>
        <v>3.1343149082212336</v>
      </c>
      <c r="BV115" s="327">
        <f t="shared" ca="1" si="771"/>
        <v>3.161861552296878</v>
      </c>
      <c r="BW115" s="327">
        <f t="shared" ca="1" si="771"/>
        <v>3.1478583887658167</v>
      </c>
      <c r="BX115" s="327">
        <f t="shared" ca="1" si="771"/>
        <v>2.9017478096158449</v>
      </c>
      <c r="BY115" s="327">
        <f t="shared" ca="1" si="771"/>
        <v>3.117043677772986</v>
      </c>
      <c r="BZ115" s="327">
        <f t="shared" ca="1" si="771"/>
        <v>3.1234591351426788</v>
      </c>
      <c r="CA115" s="327">
        <f t="shared" ca="1" si="771"/>
        <v>3.076134867273602</v>
      </c>
      <c r="CB115" s="327">
        <f t="shared" ca="1" si="771"/>
        <v>3.0344492417472191</v>
      </c>
      <c r="CC115" s="327">
        <f t="shared" ca="1" si="771"/>
        <v>3.0358584275781628</v>
      </c>
      <c r="CD115" s="327">
        <f t="shared" ca="1" si="771"/>
        <v>3.0917317946016469</v>
      </c>
      <c r="CE115" s="327">
        <f t="shared" ca="1" si="771"/>
        <v>3.1158789520837784</v>
      </c>
      <c r="CF115" s="327">
        <f t="shared" ca="1" si="771"/>
        <v>3.0350229859197637</v>
      </c>
      <c r="CG115" s="327">
        <f t="shared" ca="1" si="771"/>
        <v>3.0973938622553434</v>
      </c>
      <c r="CH115" s="327">
        <f t="shared" ca="1" si="771"/>
        <v>3.0561654749007281</v>
      </c>
      <c r="CI115" s="327">
        <f t="shared" ca="1" si="771"/>
        <v>3.044120251537203</v>
      </c>
      <c r="CJ115" s="327">
        <f t="shared" ca="1" si="771"/>
        <v>2.8882586194941453</v>
      </c>
      <c r="CK115" s="327">
        <f t="shared" ref="CK115:DH115" ca="1" si="772">+CK72/CK$60*100</f>
        <v>2.9945630184121379</v>
      </c>
      <c r="CL115" s="327">
        <f t="shared" ca="1" si="772"/>
        <v>3.1198033968344019</v>
      </c>
      <c r="CM115" s="327">
        <f t="shared" ca="1" si="772"/>
        <v>3.1485754083534525</v>
      </c>
      <c r="CN115" s="327">
        <f t="shared" ca="1" si="772"/>
        <v>3.1531061841782391</v>
      </c>
      <c r="CO115" s="327">
        <f t="shared" ca="1" si="772"/>
        <v>3.0854689790375245</v>
      </c>
      <c r="CP115" s="327">
        <f t="shared" ca="1" si="772"/>
        <v>3.0295433599534385</v>
      </c>
      <c r="CQ115" s="327">
        <f t="shared" ca="1" si="772"/>
        <v>3.1996582017841781</v>
      </c>
      <c r="CR115" s="327">
        <f t="shared" ca="1" si="772"/>
        <v>3.2222632072584441</v>
      </c>
      <c r="CS115" s="327">
        <f t="shared" ca="1" si="772"/>
        <v>3.1757245732833033</v>
      </c>
      <c r="CT115" s="327">
        <f t="shared" ca="1" si="772"/>
        <v>3.2361317221919421</v>
      </c>
      <c r="CU115" s="327">
        <f t="shared" ca="1" si="772"/>
        <v>3.1961369726469693</v>
      </c>
      <c r="CV115" s="327">
        <f t="shared" ca="1" si="772"/>
        <v>3.0312588095936119</v>
      </c>
      <c r="CW115" s="327">
        <f t="shared" ca="1" si="772"/>
        <v>3.2511708768068042</v>
      </c>
      <c r="CX115" s="327">
        <f t="shared" ca="1" si="772"/>
        <v>3.4252063084854805</v>
      </c>
      <c r="CY115" s="327">
        <f t="shared" ca="1" si="772"/>
        <v>3.2350280758981462</v>
      </c>
      <c r="CZ115" s="327">
        <f t="shared" ca="1" si="772"/>
        <v>3.2918296450508171</v>
      </c>
      <c r="DA115" s="327">
        <f t="shared" ca="1" si="772"/>
        <v>3.3551164116417924</v>
      </c>
      <c r="DB115" s="327">
        <f t="shared" ca="1" si="772"/>
        <v>3.3560678013390528</v>
      </c>
      <c r="DC115" s="327">
        <f t="shared" ca="1" si="772"/>
        <v>3.3341317922414433</v>
      </c>
      <c r="DD115" s="327">
        <f t="shared" ca="1" si="772"/>
        <v>3.4158470366957441</v>
      </c>
      <c r="DE115" s="327">
        <f t="shared" ca="1" si="772"/>
        <v>3.3941219278887305</v>
      </c>
      <c r="DF115" s="327">
        <f t="shared" ca="1" si="772"/>
        <v>3.3376443595035497</v>
      </c>
      <c r="DG115" s="327">
        <f t="shared" ca="1" si="772"/>
        <v>3.4249206879367375</v>
      </c>
      <c r="DH115" s="327">
        <f t="shared" ca="1" si="772"/>
        <v>3.1011182438802098</v>
      </c>
      <c r="DI115" s="327">
        <f t="shared" ref="DI115:DS115" ca="1" si="773">+DI72/DI$60*100</f>
        <v>3.2739741926276738</v>
      </c>
      <c r="DJ115" s="327">
        <f t="shared" ca="1" si="773"/>
        <v>3.2775565488217229</v>
      </c>
      <c r="DK115" s="327">
        <f t="shared" ca="1" si="773"/>
        <v>3.2755655860320738</v>
      </c>
      <c r="DL115" s="327">
        <f t="shared" ca="1" si="773"/>
        <v>3.2131562275511274</v>
      </c>
      <c r="DM115" s="327">
        <f t="shared" ca="1" si="773"/>
        <v>3.3017142910302999</v>
      </c>
      <c r="DN115" s="327">
        <f t="shared" ca="1" si="773"/>
        <v>3.35877235391651</v>
      </c>
      <c r="DO115" s="327">
        <f t="shared" ca="1" si="773"/>
        <v>3.3221887864845931</v>
      </c>
      <c r="DP115" s="327">
        <f t="shared" ca="1" si="773"/>
        <v>3.2942621231973299</v>
      </c>
      <c r="DQ115" s="327">
        <f t="shared" ca="1" si="773"/>
        <v>3.3445775243250662</v>
      </c>
      <c r="DR115" s="327">
        <f t="shared" ca="1" si="773"/>
        <v>3.270486128760433</v>
      </c>
      <c r="DS115" s="327">
        <f t="shared" ca="1" si="773"/>
        <v>3.2263538797446962</v>
      </c>
      <c r="DT115" s="327">
        <f t="shared" ref="DT115:EE115" ca="1" si="774">+DT72/DT$60*100</f>
        <v>3.0018205584076063</v>
      </c>
      <c r="DU115" s="327">
        <f t="shared" ca="1" si="774"/>
        <v>3.1346778513395659</v>
      </c>
      <c r="DV115" s="327">
        <f t="shared" ca="1" si="774"/>
        <v>3.1081548057161283</v>
      </c>
      <c r="DW115" s="327">
        <f t="shared" ca="1" si="774"/>
        <v>3.1322558499163358</v>
      </c>
      <c r="DX115" s="327">
        <f t="shared" ca="1" si="774"/>
        <v>3.0997955288112018</v>
      </c>
      <c r="DY115" s="327">
        <f t="shared" ca="1" si="774"/>
        <v>3.2379556655640358</v>
      </c>
      <c r="DZ115" s="327">
        <f t="shared" ca="1" si="774"/>
        <v>3.2447650218650281</v>
      </c>
      <c r="EA115" s="327">
        <f t="shared" ca="1" si="774"/>
        <v>3.1111529050893258</v>
      </c>
      <c r="EB115" s="327">
        <f t="shared" ca="1" si="774"/>
        <v>3.1068013123658438</v>
      </c>
      <c r="EC115" s="327">
        <f t="shared" ca="1" si="774"/>
        <v>3.0624154230640035</v>
      </c>
      <c r="ED115" s="327">
        <f t="shared" ca="1" si="774"/>
        <v>3.1234089511105014</v>
      </c>
      <c r="EE115" s="327">
        <f t="shared" ca="1" si="774"/>
        <v>3.116406939061612</v>
      </c>
      <c r="EF115" s="327">
        <f t="shared" ref="EF115:EQ115" ca="1" si="775">+EF72/EF$60*100</f>
        <v>2.8939207905117006</v>
      </c>
      <c r="EG115" s="327">
        <f t="shared" ca="1" si="775"/>
        <v>3.058042383390799</v>
      </c>
      <c r="EH115" s="327">
        <f t="shared" ca="1" si="775"/>
        <v>3.0326818642704043</v>
      </c>
      <c r="EI115" s="327">
        <f t="shared" ca="1" si="775"/>
        <v>3.0069774712276685</v>
      </c>
      <c r="EJ115" s="327">
        <f t="shared" ca="1" si="775"/>
        <v>3.1125371313272145</v>
      </c>
      <c r="EK115" s="327">
        <f t="shared" ca="1" si="775"/>
        <v>3.2568359874415602</v>
      </c>
      <c r="EL115" s="327">
        <f t="shared" ca="1" si="775"/>
        <v>3.2639280878637251</v>
      </c>
      <c r="EM115" s="327">
        <f t="shared" ca="1" si="775"/>
        <v>3.1833408678365047</v>
      </c>
      <c r="EN115" s="327">
        <f t="shared" ca="1" si="775"/>
        <v>3.1866944312208942</v>
      </c>
      <c r="EO115" s="327">
        <f t="shared" ca="1" si="775"/>
        <v>3.1426618567973623</v>
      </c>
      <c r="EP115" s="327">
        <f t="shared" ca="1" si="775"/>
        <v>3.1455882846171539</v>
      </c>
      <c r="EQ115" s="327">
        <f t="shared" ca="1" si="775"/>
        <v>3.0680257008701148</v>
      </c>
      <c r="ER115" s="327">
        <f t="shared" ref="ER115:FB115" ca="1" si="776">+ER72/ER$60*100</f>
        <v>2.9012341706002029</v>
      </c>
      <c r="ES115" s="327">
        <f t="shared" ca="1" si="776"/>
        <v>3.1846046437613627</v>
      </c>
      <c r="ET115" s="327">
        <f t="shared" ca="1" si="776"/>
        <v>3.12197395938579</v>
      </c>
      <c r="EU115" s="327">
        <f t="shared" ca="1" si="776"/>
        <v>3.0873681479844128</v>
      </c>
      <c r="EV115" s="327">
        <f t="shared" ca="1" si="776"/>
        <v>3.0896225198763179</v>
      </c>
      <c r="EW115" s="327">
        <f t="shared" ca="1" si="776"/>
        <v>3.0940902623253326</v>
      </c>
      <c r="EX115" s="327">
        <f t="shared" ca="1" si="776"/>
        <v>3.18398328494195</v>
      </c>
      <c r="EY115" s="327">
        <f t="shared" ca="1" si="776"/>
        <v>3.1784010965125296</v>
      </c>
      <c r="EZ115" s="327">
        <f t="shared" ca="1" si="776"/>
        <v>3.2161754436235284</v>
      </c>
      <c r="FA115" s="327">
        <f t="shared" ca="1" si="776"/>
        <v>3.1929407141263835</v>
      </c>
      <c r="FB115" s="327">
        <f t="shared" ca="1" si="776"/>
        <v>3.1423000630767666</v>
      </c>
      <c r="FC115" s="327">
        <f t="shared" ref="FC115:FD115" ca="1" si="777">+FC72/FC$60*100</f>
        <v>3.083370513262452</v>
      </c>
      <c r="FD115" s="327">
        <f t="shared" ca="1" si="777"/>
        <v>2.7948353185620158</v>
      </c>
      <c r="FE115" s="327" t="e">
        <f t="shared" ref="FE115:FG115" ca="1" si="778">+FE72/FE$60*100</f>
        <v>#DIV/0!</v>
      </c>
      <c r="FF115" s="327" t="e">
        <f t="shared" ca="1" si="778"/>
        <v>#DIV/0!</v>
      </c>
      <c r="FG115" s="327" t="e">
        <f t="shared" ca="1" si="778"/>
        <v>#DIV/0!</v>
      </c>
      <c r="FH115" s="327" t="e">
        <f t="shared" ref="FH115:FP115" ca="1" si="779">+FH72/FH$60*100</f>
        <v>#DIV/0!</v>
      </c>
      <c r="FI115" s="327" t="e">
        <f t="shared" ca="1" si="779"/>
        <v>#DIV/0!</v>
      </c>
      <c r="FJ115" s="327" t="e">
        <f t="shared" ca="1" si="779"/>
        <v>#DIV/0!</v>
      </c>
      <c r="FK115" s="327" t="e">
        <f t="shared" ca="1" si="779"/>
        <v>#DIV/0!</v>
      </c>
      <c r="FL115" s="327" t="e">
        <f t="shared" ca="1" si="779"/>
        <v>#DIV/0!</v>
      </c>
      <c r="FM115" s="327" t="e">
        <f t="shared" ca="1" si="779"/>
        <v>#DIV/0!</v>
      </c>
      <c r="FN115" s="327" t="e">
        <f t="shared" ca="1" si="779"/>
        <v>#DIV/0!</v>
      </c>
      <c r="FO115" s="327" t="e">
        <f t="shared" ca="1" si="779"/>
        <v>#DIV/0!</v>
      </c>
      <c r="FP115" s="327" t="e">
        <f t="shared" ca="1" si="779"/>
        <v>#DIV/0!</v>
      </c>
    </row>
    <row r="116" spans="1:172" x14ac:dyDescent="0.2">
      <c r="B116" s="325" t="s">
        <v>25</v>
      </c>
      <c r="C116" s="330"/>
      <c r="D116" s="330"/>
      <c r="E116" s="327">
        <f t="shared" ref="E116:AJ116" ca="1" si="780">+E73/E$60*100</f>
        <v>3.1713146928990623</v>
      </c>
      <c r="F116" s="327">
        <f t="shared" ca="1" si="780"/>
        <v>3.1721785439100265</v>
      </c>
      <c r="G116" s="327">
        <f t="shared" ca="1" si="780"/>
        <v>3.1979299398418988</v>
      </c>
      <c r="H116" s="327">
        <f t="shared" ca="1" si="780"/>
        <v>3.1704016588194661</v>
      </c>
      <c r="I116" s="327">
        <f t="shared" ca="1" si="780"/>
        <v>3.2526875494107896</v>
      </c>
      <c r="J116" s="327">
        <f t="shared" ca="1" si="780"/>
        <v>3.2351214464496207</v>
      </c>
      <c r="K116" s="327">
        <f t="shared" ca="1" si="780"/>
        <v>3.2448834329629932</v>
      </c>
      <c r="L116" s="327">
        <f t="shared" ca="1" si="780"/>
        <v>3.1785924096182248</v>
      </c>
      <c r="M116" s="327">
        <f t="shared" ca="1" si="780"/>
        <v>3.0815285399287657</v>
      </c>
      <c r="N116" s="327">
        <f t="shared" ca="1" si="780"/>
        <v>3.1132549645296943</v>
      </c>
      <c r="O116" s="327">
        <f t="shared" ca="1" si="780"/>
        <v>3.2443203702466477</v>
      </c>
      <c r="P116" s="327">
        <f t="shared" ca="1" si="780"/>
        <v>3.3752750260486124</v>
      </c>
      <c r="Q116" s="327">
        <f t="shared" ca="1" si="780"/>
        <v>3.1122332317453498</v>
      </c>
      <c r="R116" s="327">
        <f t="shared" ca="1" si="780"/>
        <v>3.1874626123566729</v>
      </c>
      <c r="S116" s="327">
        <f t="shared" ca="1" si="780"/>
        <v>3.1855658995569094</v>
      </c>
      <c r="T116" s="327">
        <f t="shared" ca="1" si="780"/>
        <v>3.1486743443192076</v>
      </c>
      <c r="U116" s="327">
        <f t="shared" ca="1" si="780"/>
        <v>3.2822222029557113</v>
      </c>
      <c r="V116" s="327">
        <f t="shared" ca="1" si="780"/>
        <v>3.1541819430316482</v>
      </c>
      <c r="W116" s="327">
        <f t="shared" ca="1" si="780"/>
        <v>3.2226981819231741</v>
      </c>
      <c r="X116" s="327">
        <f t="shared" ca="1" si="780"/>
        <v>3.3070644353394032</v>
      </c>
      <c r="Y116" s="327">
        <f t="shared" ca="1" si="780"/>
        <v>3.1979335058398894</v>
      </c>
      <c r="Z116" s="327">
        <f t="shared" ca="1" si="780"/>
        <v>3.1839287745207687</v>
      </c>
      <c r="AA116" s="327">
        <f t="shared" ca="1" si="780"/>
        <v>3.2317343043888087</v>
      </c>
      <c r="AB116" s="327">
        <f t="shared" ca="1" si="780"/>
        <v>3.4144029671530718</v>
      </c>
      <c r="AC116" s="327">
        <f t="shared" ca="1" si="780"/>
        <v>3.2244806088936748</v>
      </c>
      <c r="AD116" s="327">
        <f t="shared" ca="1" si="780"/>
        <v>3.2270220623854851</v>
      </c>
      <c r="AE116" s="327">
        <f t="shared" ca="1" si="780"/>
        <v>3.3024282772155176</v>
      </c>
      <c r="AF116" s="327">
        <f t="shared" ca="1" si="780"/>
        <v>3.3069275278234911</v>
      </c>
      <c r="AG116" s="327">
        <f t="shared" ca="1" si="780"/>
        <v>3.4150648131200834</v>
      </c>
      <c r="AH116" s="327">
        <f t="shared" ca="1" si="780"/>
        <v>3.3049167538638677</v>
      </c>
      <c r="AI116" s="327">
        <f t="shared" ca="1" si="780"/>
        <v>3.380779932009903</v>
      </c>
      <c r="AJ116" s="327">
        <f t="shared" ca="1" si="780"/>
        <v>3.3537689971219926</v>
      </c>
      <c r="AK116" s="327">
        <f t="shared" ref="AK116:BP116" ca="1" si="781">+AK73/AK$60*100</f>
        <v>3.3114974475001233</v>
      </c>
      <c r="AL116" s="327">
        <f t="shared" ca="1" si="781"/>
        <v>3.2350759090140992</v>
      </c>
      <c r="AM116" s="327">
        <f t="shared" ca="1" si="781"/>
        <v>3.3185226114491235</v>
      </c>
      <c r="AN116" s="327">
        <f t="shared" ca="1" si="781"/>
        <v>3.4159044088689501</v>
      </c>
      <c r="AO116" s="327">
        <f t="shared" ca="1" si="781"/>
        <v>3.2182203268639222</v>
      </c>
      <c r="AP116" s="327">
        <f t="shared" ca="1" si="781"/>
        <v>3.2372937606549526</v>
      </c>
      <c r="AQ116" s="327">
        <f t="shared" ca="1" si="781"/>
        <v>3.2961053160760345</v>
      </c>
      <c r="AR116" s="327">
        <f t="shared" ca="1" si="781"/>
        <v>3.381223074214267</v>
      </c>
      <c r="AS116" s="327">
        <f t="shared" ca="1" si="781"/>
        <v>3.4994672978580414</v>
      </c>
      <c r="AT116" s="327">
        <f t="shared" ca="1" si="781"/>
        <v>3.3717935617251014</v>
      </c>
      <c r="AU116" s="327">
        <f t="shared" ca="1" si="781"/>
        <v>3.5856088131620987</v>
      </c>
      <c r="AV116" s="327">
        <f t="shared" ca="1" si="781"/>
        <v>3.3084685443838371</v>
      </c>
      <c r="AW116" s="327">
        <f t="shared" ca="1" si="781"/>
        <v>3.3602626760332064</v>
      </c>
      <c r="AX116" s="327">
        <f t="shared" ca="1" si="781"/>
        <v>3.3496558610058047</v>
      </c>
      <c r="AY116" s="327">
        <f t="shared" ca="1" si="781"/>
        <v>3.2317121572844139</v>
      </c>
      <c r="AZ116" s="327">
        <f t="shared" ca="1" si="781"/>
        <v>3.5795798244071935</v>
      </c>
      <c r="BA116" s="327">
        <f t="shared" ca="1" si="781"/>
        <v>3.2392690225134855</v>
      </c>
      <c r="BB116" s="327">
        <f t="shared" ca="1" si="781"/>
        <v>3.2288541918828586</v>
      </c>
      <c r="BC116" s="327">
        <f t="shared" ca="1" si="781"/>
        <v>3.1762343151896562</v>
      </c>
      <c r="BD116" s="327">
        <f t="shared" ca="1" si="781"/>
        <v>3.317402503689189</v>
      </c>
      <c r="BE116" s="327">
        <f t="shared" ca="1" si="781"/>
        <v>3.3041560701527555</v>
      </c>
      <c r="BF116" s="327">
        <f t="shared" ca="1" si="781"/>
        <v>3.2230505086348282</v>
      </c>
      <c r="BG116" s="327">
        <f t="shared" ca="1" si="781"/>
        <v>3.4269355076951031</v>
      </c>
      <c r="BH116" s="327">
        <f t="shared" ca="1" si="781"/>
        <v>3.1325188206289165</v>
      </c>
      <c r="BI116" s="327">
        <f t="shared" ca="1" si="781"/>
        <v>3.1988594511090866</v>
      </c>
      <c r="BJ116" s="327">
        <f t="shared" ca="1" si="781"/>
        <v>3.2103478615690455</v>
      </c>
      <c r="BK116" s="327">
        <f t="shared" ca="1" si="781"/>
        <v>3.2269435607151342</v>
      </c>
      <c r="BL116" s="327">
        <f t="shared" ca="1" si="781"/>
        <v>3.5155721880962583</v>
      </c>
      <c r="BM116" s="327">
        <f t="shared" ca="1" si="781"/>
        <v>3.2703146706526374</v>
      </c>
      <c r="BN116" s="327">
        <f t="shared" ca="1" si="781"/>
        <v>3.2355566674456897</v>
      </c>
      <c r="BO116" s="327">
        <f t="shared" ca="1" si="781"/>
        <v>3.2386903945672514</v>
      </c>
      <c r="BP116" s="327">
        <f t="shared" ca="1" si="781"/>
        <v>3.2921534608549963</v>
      </c>
      <c r="BQ116" s="327">
        <f t="shared" ref="BQ116:CJ116" ca="1" si="782">+BQ73/BQ$60*100</f>
        <v>3.289264892905309</v>
      </c>
      <c r="BR116" s="327">
        <f t="shared" ca="1" si="782"/>
        <v>3.2026689792053351</v>
      </c>
      <c r="BS116" s="327">
        <f t="shared" ca="1" si="782"/>
        <v>3.2905637901177758</v>
      </c>
      <c r="BT116" s="327">
        <f t="shared" ca="1" si="782"/>
        <v>3.1500621252486107</v>
      </c>
      <c r="BU116" s="327">
        <f t="shared" ca="1" si="782"/>
        <v>3.2460383590296411</v>
      </c>
      <c r="BV116" s="327">
        <f t="shared" ca="1" si="782"/>
        <v>3.1097266240549177</v>
      </c>
      <c r="BW116" s="327">
        <f t="shared" ca="1" si="782"/>
        <v>3.1322370062956191</v>
      </c>
      <c r="BX116" s="327">
        <f t="shared" ca="1" si="782"/>
        <v>3.3053317790612491</v>
      </c>
      <c r="BY116" s="327">
        <f t="shared" ca="1" si="782"/>
        <v>3.0731511950586103</v>
      </c>
      <c r="BZ116" s="327">
        <f t="shared" ca="1" si="782"/>
        <v>3.0663945242604775</v>
      </c>
      <c r="CA116" s="327">
        <f t="shared" ca="1" si="782"/>
        <v>3.0846020211297622</v>
      </c>
      <c r="CB116" s="327">
        <f t="shared" ca="1" si="782"/>
        <v>3.1483795333077573</v>
      </c>
      <c r="CC116" s="327">
        <f t="shared" ca="1" si="782"/>
        <v>3.128112390319461</v>
      </c>
      <c r="CD116" s="327">
        <f t="shared" ca="1" si="782"/>
        <v>3.1763505285803046</v>
      </c>
      <c r="CE116" s="327">
        <f t="shared" ca="1" si="782"/>
        <v>3.1555231105976667</v>
      </c>
      <c r="CF116" s="327">
        <f t="shared" ca="1" si="782"/>
        <v>3.1384933143083535</v>
      </c>
      <c r="CG116" s="327">
        <f t="shared" ca="1" si="782"/>
        <v>3.0588468295450491</v>
      </c>
      <c r="CH116" s="327">
        <f t="shared" ca="1" si="782"/>
        <v>3.156329713357092</v>
      </c>
      <c r="CI116" s="327">
        <f t="shared" ca="1" si="782"/>
        <v>3.1217161210304867</v>
      </c>
      <c r="CJ116" s="327">
        <f t="shared" ca="1" si="782"/>
        <v>3.3791521020142046</v>
      </c>
      <c r="CK116" s="327">
        <f t="shared" ref="CK116:DH116" ca="1" si="783">+CK73/CK$60*100</f>
        <v>3.1304333825395685</v>
      </c>
      <c r="CL116" s="327">
        <f t="shared" ca="1" si="783"/>
        <v>3.150072276658431</v>
      </c>
      <c r="CM116" s="327">
        <f t="shared" ca="1" si="783"/>
        <v>3.2352391817967439</v>
      </c>
      <c r="CN116" s="327">
        <f t="shared" ca="1" si="783"/>
        <v>3.5549536830720339</v>
      </c>
      <c r="CO116" s="327">
        <f t="shared" ca="1" si="783"/>
        <v>3.6933888133426787</v>
      </c>
      <c r="CP116" s="327">
        <f t="shared" ca="1" si="783"/>
        <v>3.2970721258659617</v>
      </c>
      <c r="CQ116" s="327">
        <f t="shared" ca="1" si="783"/>
        <v>3.3774483171376968</v>
      </c>
      <c r="CR116" s="327">
        <f t="shared" ca="1" si="783"/>
        <v>3.4126457334561717</v>
      </c>
      <c r="CS116" s="327">
        <f t="shared" ca="1" si="783"/>
        <v>3.2070130837056281</v>
      </c>
      <c r="CT116" s="327">
        <f t="shared" ca="1" si="783"/>
        <v>3.2848443361125037</v>
      </c>
      <c r="CU116" s="327">
        <f t="shared" ca="1" si="783"/>
        <v>3.3073549380152625</v>
      </c>
      <c r="CV116" s="327">
        <f t="shared" ca="1" si="783"/>
        <v>3.4745759797651301</v>
      </c>
      <c r="CW116" s="327">
        <f t="shared" ca="1" si="783"/>
        <v>3.3272151797188245</v>
      </c>
      <c r="CX116" s="327">
        <f t="shared" ca="1" si="783"/>
        <v>3.3145364165186058</v>
      </c>
      <c r="CY116" s="327">
        <f t="shared" ca="1" si="783"/>
        <v>3.2393931660037403</v>
      </c>
      <c r="CZ116" s="327">
        <f t="shared" ca="1" si="783"/>
        <v>3.3701240100556173</v>
      </c>
      <c r="DA116" s="327">
        <f t="shared" ca="1" si="783"/>
        <v>3.4964848250066414</v>
      </c>
      <c r="DB116" s="327">
        <f t="shared" ca="1" si="783"/>
        <v>3.3945867505432181</v>
      </c>
      <c r="DC116" s="327">
        <f t="shared" ca="1" si="783"/>
        <v>3.3724001066750775</v>
      </c>
      <c r="DD116" s="327">
        <f t="shared" ca="1" si="783"/>
        <v>3.3458429007376673</v>
      </c>
      <c r="DE116" s="327">
        <f t="shared" ca="1" si="783"/>
        <v>3.3319034326067158</v>
      </c>
      <c r="DF116" s="327">
        <f t="shared" ca="1" si="783"/>
        <v>3.3121348048297463</v>
      </c>
      <c r="DG116" s="327">
        <f t="shared" ca="1" si="783"/>
        <v>3.2812805360943451</v>
      </c>
      <c r="DH116" s="327">
        <f t="shared" ca="1" si="783"/>
        <v>3.3780014621726013</v>
      </c>
      <c r="DI116" s="327">
        <f t="shared" ref="DI116:DS116" ca="1" si="784">+DI73/DI$60*100</f>
        <v>3.212177829769681</v>
      </c>
      <c r="DJ116" s="327">
        <f t="shared" ca="1" si="784"/>
        <v>3.1387260314590382</v>
      </c>
      <c r="DK116" s="327">
        <f t="shared" ca="1" si="784"/>
        <v>3.1218536040248872</v>
      </c>
      <c r="DL116" s="327">
        <f t="shared" ca="1" si="784"/>
        <v>3.1960634698000652</v>
      </c>
      <c r="DM116" s="327">
        <f t="shared" ca="1" si="784"/>
        <v>3.1383552397431527</v>
      </c>
      <c r="DN116" s="327">
        <f t="shared" ca="1" si="784"/>
        <v>3.1675138980843682</v>
      </c>
      <c r="DO116" s="327">
        <f t="shared" ca="1" si="784"/>
        <v>3.2525998980791475</v>
      </c>
      <c r="DP116" s="327">
        <f t="shared" ca="1" si="784"/>
        <v>3.0317569249720133</v>
      </c>
      <c r="DQ116" s="327">
        <f t="shared" ca="1" si="784"/>
        <v>3.0224109464753384</v>
      </c>
      <c r="DR116" s="327">
        <f t="shared" ca="1" si="784"/>
        <v>3.1637416242382046</v>
      </c>
      <c r="DS116" s="327">
        <f t="shared" ca="1" si="784"/>
        <v>3.1082131645576547</v>
      </c>
      <c r="DT116" s="327">
        <f t="shared" ref="DT116:EE116" ca="1" si="785">+DT73/DT$60*100</f>
        <v>3.2409344785137946</v>
      </c>
      <c r="DU116" s="327">
        <f t="shared" ca="1" si="785"/>
        <v>3.1756135578860096</v>
      </c>
      <c r="DV116" s="327">
        <f t="shared" ca="1" si="785"/>
        <v>3.0192549695642423</v>
      </c>
      <c r="DW116" s="327">
        <f t="shared" ca="1" si="785"/>
        <v>2.9674509099457289</v>
      </c>
      <c r="DX116" s="327">
        <f t="shared" ca="1" si="785"/>
        <v>3.044216780483127</v>
      </c>
      <c r="DY116" s="327">
        <f t="shared" ca="1" si="785"/>
        <v>3.0569567971208729</v>
      </c>
      <c r="DZ116" s="327">
        <f t="shared" ca="1" si="785"/>
        <v>3.054398298421301</v>
      </c>
      <c r="EA116" s="327">
        <f t="shared" ca="1" si="785"/>
        <v>3.1115383680165514</v>
      </c>
      <c r="EB116" s="327">
        <f t="shared" ca="1" si="785"/>
        <v>2.9479417057920578</v>
      </c>
      <c r="EC116" s="327">
        <f t="shared" ca="1" si="785"/>
        <v>2.9501717274975987</v>
      </c>
      <c r="ED116" s="327">
        <f t="shared" ca="1" si="785"/>
        <v>2.9213667226325013</v>
      </c>
      <c r="EE116" s="327">
        <f t="shared" ca="1" si="785"/>
        <v>2.9686668784205481</v>
      </c>
      <c r="EF116" s="327">
        <f t="shared" ref="EF116:EQ116" ca="1" si="786">+EF73/EF$60*100</f>
        <v>3.1265569720076263</v>
      </c>
      <c r="EG116" s="327">
        <f t="shared" ca="1" si="786"/>
        <v>3.0340565982056051</v>
      </c>
      <c r="EH116" s="327">
        <f t="shared" ca="1" si="786"/>
        <v>2.9402381214089468</v>
      </c>
      <c r="EI116" s="327">
        <f t="shared" ca="1" si="786"/>
        <v>2.9107046931698193</v>
      </c>
      <c r="EJ116" s="327">
        <f t="shared" ca="1" si="786"/>
        <v>2.9815528844829164</v>
      </c>
      <c r="EK116" s="327">
        <f t="shared" ca="1" si="786"/>
        <v>3.0175184878338768</v>
      </c>
      <c r="EL116" s="327">
        <f t="shared" ca="1" si="786"/>
        <v>2.9625523892239953</v>
      </c>
      <c r="EM116" s="327">
        <f t="shared" ca="1" si="786"/>
        <v>2.9918686399290744</v>
      </c>
      <c r="EN116" s="327">
        <f t="shared" ca="1" si="786"/>
        <v>3.0439531045357304</v>
      </c>
      <c r="EO116" s="327">
        <f t="shared" ca="1" si="786"/>
        <v>2.882506918643875</v>
      </c>
      <c r="EP116" s="327">
        <f t="shared" ca="1" si="786"/>
        <v>2.9098744023145362</v>
      </c>
      <c r="EQ116" s="327">
        <f t="shared" ca="1" si="786"/>
        <v>2.8867113041256371</v>
      </c>
      <c r="ER116" s="327">
        <f t="shared" ref="ER116:FB116" ca="1" si="787">+ER73/ER$60*100</f>
        <v>3.1057548468679341</v>
      </c>
      <c r="ES116" s="327">
        <f t="shared" ca="1" si="787"/>
        <v>2.9897333061424129</v>
      </c>
      <c r="ET116" s="327">
        <f t="shared" ca="1" si="787"/>
        <v>2.8172019084982063</v>
      </c>
      <c r="EU116" s="327">
        <f t="shared" ca="1" si="787"/>
        <v>2.8573318877887428</v>
      </c>
      <c r="EV116" s="327">
        <f t="shared" ca="1" si="787"/>
        <v>2.8997183047552921</v>
      </c>
      <c r="EW116" s="327">
        <f t="shared" ca="1" si="787"/>
        <v>2.9717284526681511</v>
      </c>
      <c r="EX116" s="327">
        <f t="shared" ca="1" si="787"/>
        <v>2.9399658931251667</v>
      </c>
      <c r="EY116" s="327">
        <f t="shared" ca="1" si="787"/>
        <v>3.0765642928972525</v>
      </c>
      <c r="EZ116" s="327">
        <f t="shared" ca="1" si="787"/>
        <v>3.0110979446094142</v>
      </c>
      <c r="FA116" s="327">
        <f t="shared" ca="1" si="787"/>
        <v>2.8988534738912457</v>
      </c>
      <c r="FB116" s="327">
        <f t="shared" ca="1" si="787"/>
        <v>2.9143732982320318</v>
      </c>
      <c r="FC116" s="327">
        <f t="shared" ref="FC116:FD116" ca="1" si="788">+FC73/FC$60*100</f>
        <v>2.9832769115217284</v>
      </c>
      <c r="FD116" s="327">
        <f t="shared" ca="1" si="788"/>
        <v>3.0959325468896881</v>
      </c>
      <c r="FE116" s="327" t="e">
        <f t="shared" ref="FE116:FG116" ca="1" si="789">+FE73/FE$60*100</f>
        <v>#DIV/0!</v>
      </c>
      <c r="FF116" s="327" t="e">
        <f t="shared" ca="1" si="789"/>
        <v>#DIV/0!</v>
      </c>
      <c r="FG116" s="327" t="e">
        <f t="shared" ca="1" si="789"/>
        <v>#DIV/0!</v>
      </c>
      <c r="FH116" s="327" t="e">
        <f t="shared" ref="FH116:FP116" ca="1" si="790">+FH73/FH$60*100</f>
        <v>#DIV/0!</v>
      </c>
      <c r="FI116" s="327" t="e">
        <f t="shared" ca="1" si="790"/>
        <v>#DIV/0!</v>
      </c>
      <c r="FJ116" s="327" t="e">
        <f t="shared" ca="1" si="790"/>
        <v>#DIV/0!</v>
      </c>
      <c r="FK116" s="327" t="e">
        <f t="shared" ca="1" si="790"/>
        <v>#DIV/0!</v>
      </c>
      <c r="FL116" s="327" t="e">
        <f t="shared" ca="1" si="790"/>
        <v>#DIV/0!</v>
      </c>
      <c r="FM116" s="327" t="e">
        <f t="shared" ca="1" si="790"/>
        <v>#DIV/0!</v>
      </c>
      <c r="FN116" s="327" t="e">
        <f t="shared" ca="1" si="790"/>
        <v>#DIV/0!</v>
      </c>
      <c r="FO116" s="327" t="e">
        <f t="shared" ca="1" si="790"/>
        <v>#DIV/0!</v>
      </c>
      <c r="FP116" s="327" t="e">
        <f t="shared" ca="1" si="790"/>
        <v>#DIV/0!</v>
      </c>
    </row>
    <row r="117" spans="1:172" x14ac:dyDescent="0.2">
      <c r="B117" s="325" t="s">
        <v>26</v>
      </c>
      <c r="C117" s="330"/>
      <c r="D117" s="330"/>
      <c r="E117" s="327">
        <f t="shared" ref="E117:AJ117" ca="1" si="791">+E74/E$60*100</f>
        <v>5.904467613172157</v>
      </c>
      <c r="F117" s="327">
        <f t="shared" ca="1" si="791"/>
        <v>5.9054482533555479</v>
      </c>
      <c r="G117" s="327">
        <f t="shared" ca="1" si="791"/>
        <v>6.1591982288484157</v>
      </c>
      <c r="H117" s="327">
        <f t="shared" ca="1" si="791"/>
        <v>5.8621639384766908</v>
      </c>
      <c r="I117" s="327">
        <f t="shared" ca="1" si="791"/>
        <v>5.6812819120022793</v>
      </c>
      <c r="J117" s="327">
        <f t="shared" ca="1" si="791"/>
        <v>5.5126077795399828</v>
      </c>
      <c r="K117" s="327">
        <f t="shared" ca="1" si="791"/>
        <v>5.8169801272142818</v>
      </c>
      <c r="L117" s="327">
        <f t="shared" ca="1" si="791"/>
        <v>5.742360225666145</v>
      </c>
      <c r="M117" s="327">
        <f t="shared" ca="1" si="791"/>
        <v>5.8790989448909334</v>
      </c>
      <c r="N117" s="327">
        <f t="shared" ca="1" si="791"/>
        <v>5.7034642458795162</v>
      </c>
      <c r="O117" s="327">
        <f t="shared" ca="1" si="791"/>
        <v>5.6911270046749447</v>
      </c>
      <c r="P117" s="327">
        <f t="shared" ca="1" si="791"/>
        <v>5.647055242859377</v>
      </c>
      <c r="Q117" s="327">
        <f t="shared" ca="1" si="791"/>
        <v>6.506652179868734</v>
      </c>
      <c r="R117" s="327">
        <f t="shared" ca="1" si="791"/>
        <v>6.4162090547596211</v>
      </c>
      <c r="S117" s="327">
        <f t="shared" ca="1" si="791"/>
        <v>6.3161629327177167</v>
      </c>
      <c r="T117" s="327">
        <f t="shared" ca="1" si="791"/>
        <v>6.0036325884587454</v>
      </c>
      <c r="U117" s="327">
        <f t="shared" ca="1" si="791"/>
        <v>6.297662283244196</v>
      </c>
      <c r="V117" s="327">
        <f t="shared" ca="1" si="791"/>
        <v>6.0665427657993227</v>
      </c>
      <c r="W117" s="327">
        <f t="shared" ca="1" si="791"/>
        <v>6.0114524975813728</v>
      </c>
      <c r="X117" s="327">
        <f t="shared" ca="1" si="791"/>
        <v>5.8904323634683982</v>
      </c>
      <c r="Y117" s="327">
        <f t="shared" ca="1" si="791"/>
        <v>6.0770189156274705</v>
      </c>
      <c r="Z117" s="327">
        <f t="shared" ca="1" si="791"/>
        <v>6.051335500683706</v>
      </c>
      <c r="AA117" s="327">
        <f t="shared" ca="1" si="791"/>
        <v>6.0659900578999917</v>
      </c>
      <c r="AB117" s="327">
        <f t="shared" ca="1" si="791"/>
        <v>6.3630177765511302</v>
      </c>
      <c r="AC117" s="327">
        <f t="shared" ca="1" si="791"/>
        <v>6.1425832854773619</v>
      </c>
      <c r="AD117" s="327">
        <f t="shared" ca="1" si="791"/>
        <v>5.9964984804599029</v>
      </c>
      <c r="AE117" s="327">
        <f t="shared" ca="1" si="791"/>
        <v>5.721108596992968</v>
      </c>
      <c r="AF117" s="327">
        <f t="shared" ca="1" si="791"/>
        <v>5.7650548483575133</v>
      </c>
      <c r="AG117" s="327">
        <f t="shared" ca="1" si="791"/>
        <v>6.060600447583588</v>
      </c>
      <c r="AH117" s="327">
        <f t="shared" ca="1" si="791"/>
        <v>5.8056878748944829</v>
      </c>
      <c r="AI117" s="327">
        <f t="shared" ca="1" si="791"/>
        <v>6.0014914574219151</v>
      </c>
      <c r="AJ117" s="327">
        <f t="shared" ca="1" si="791"/>
        <v>5.9510447844664842</v>
      </c>
      <c r="AK117" s="327">
        <f t="shared" ref="AK117:BP117" ca="1" si="792">+AK74/AK$60*100</f>
        <v>5.8781696860263333</v>
      </c>
      <c r="AL117" s="327">
        <f t="shared" ca="1" si="792"/>
        <v>5.7118084098764479</v>
      </c>
      <c r="AM117" s="327">
        <f t="shared" ca="1" si="792"/>
        <v>5.5530815242417386</v>
      </c>
      <c r="AN117" s="327">
        <f t="shared" ca="1" si="792"/>
        <v>5.5697403269171319</v>
      </c>
      <c r="AO117" s="327">
        <f t="shared" ca="1" si="792"/>
        <v>6.0507395480823591</v>
      </c>
      <c r="AP117" s="327">
        <f t="shared" ca="1" si="792"/>
        <v>5.880870133622401</v>
      </c>
      <c r="AQ117" s="327">
        <f t="shared" ca="1" si="792"/>
        <v>5.7797434589841501</v>
      </c>
      <c r="AR117" s="327">
        <f t="shared" ca="1" si="792"/>
        <v>5.5509365337803231</v>
      </c>
      <c r="AS117" s="327">
        <f t="shared" ca="1" si="792"/>
        <v>5.7739388793348523</v>
      </c>
      <c r="AT117" s="327">
        <f t="shared" ca="1" si="792"/>
        <v>5.6777313022934548</v>
      </c>
      <c r="AU117" s="327">
        <f t="shared" ca="1" si="792"/>
        <v>5.7352874305248589</v>
      </c>
      <c r="AV117" s="327">
        <f t="shared" ca="1" si="792"/>
        <v>5.6497709650116974</v>
      </c>
      <c r="AW117" s="327">
        <f t="shared" ca="1" si="792"/>
        <v>5.5964704236806453</v>
      </c>
      <c r="AX117" s="327">
        <f t="shared" ca="1" si="792"/>
        <v>5.67168465123095</v>
      </c>
      <c r="AY117" s="327">
        <f t="shared" ca="1" si="792"/>
        <v>5.9374257676654301</v>
      </c>
      <c r="AZ117" s="327">
        <f t="shared" ca="1" si="792"/>
        <v>5.6840407735337193</v>
      </c>
      <c r="BA117" s="327">
        <f t="shared" ca="1" si="792"/>
        <v>6.2765791136120059</v>
      </c>
      <c r="BB117" s="327">
        <f t="shared" ca="1" si="792"/>
        <v>5.9595593371851185</v>
      </c>
      <c r="BC117" s="327">
        <f t="shared" ca="1" si="792"/>
        <v>5.5590053047002046</v>
      </c>
      <c r="BD117" s="327">
        <f t="shared" ca="1" si="792"/>
        <v>5.6572032861545214</v>
      </c>
      <c r="BE117" s="327">
        <f t="shared" ca="1" si="792"/>
        <v>5.6968698902182382</v>
      </c>
      <c r="BF117" s="327">
        <f t="shared" ca="1" si="792"/>
        <v>5.8070337480143701</v>
      </c>
      <c r="BG117" s="327">
        <f t="shared" ca="1" si="792"/>
        <v>5.9216308485794453</v>
      </c>
      <c r="BH117" s="327">
        <f t="shared" ca="1" si="792"/>
        <v>5.6802131312585402</v>
      </c>
      <c r="BI117" s="327">
        <f t="shared" ca="1" si="792"/>
        <v>5.4943241695802874</v>
      </c>
      <c r="BJ117" s="327">
        <f t="shared" ca="1" si="792"/>
        <v>5.4865138244031826</v>
      </c>
      <c r="BK117" s="327">
        <f t="shared" ca="1" si="792"/>
        <v>5.472183796384825</v>
      </c>
      <c r="BL117" s="327">
        <f t="shared" ca="1" si="792"/>
        <v>5.8056186361177256</v>
      </c>
      <c r="BM117" s="327">
        <f t="shared" ca="1" si="792"/>
        <v>5.5759532814902526</v>
      </c>
      <c r="BN117" s="327">
        <f t="shared" ca="1" si="792"/>
        <v>5.3748042681547252</v>
      </c>
      <c r="BO117" s="327">
        <f t="shared" ca="1" si="792"/>
        <v>5.5604059476634582</v>
      </c>
      <c r="BP117" s="327">
        <f t="shared" ca="1" si="792"/>
        <v>5.5557136057248799</v>
      </c>
      <c r="BQ117" s="327">
        <f t="shared" ref="BQ117:CJ117" ca="1" si="793">+BQ74/BQ$60*100</f>
        <v>5.4314378613315037</v>
      </c>
      <c r="BR117" s="327">
        <f t="shared" ca="1" si="793"/>
        <v>5.2898011269877516</v>
      </c>
      <c r="BS117" s="327">
        <f t="shared" ca="1" si="793"/>
        <v>5.166966703212216</v>
      </c>
      <c r="BT117" s="327">
        <f t="shared" ca="1" si="793"/>
        <v>5.1246346354543428</v>
      </c>
      <c r="BU117" s="327">
        <f t="shared" ca="1" si="793"/>
        <v>5.0607529588083713</v>
      </c>
      <c r="BV117" s="327">
        <f t="shared" ca="1" si="793"/>
        <v>4.8293559995694606</v>
      </c>
      <c r="BW117" s="327">
        <f t="shared" ca="1" si="793"/>
        <v>4.9314443759466071</v>
      </c>
      <c r="BX117" s="327">
        <f t="shared" ca="1" si="793"/>
        <v>5.3979832671106545</v>
      </c>
      <c r="BY117" s="327">
        <f t="shared" ca="1" si="793"/>
        <v>5.3851752716741093</v>
      </c>
      <c r="BZ117" s="327">
        <f t="shared" ca="1" si="793"/>
        <v>5.1764030463521582</v>
      </c>
      <c r="CA117" s="327">
        <f t="shared" ca="1" si="793"/>
        <v>5.3886060533532332</v>
      </c>
      <c r="CB117" s="327">
        <f t="shared" ca="1" si="793"/>
        <v>5.2862722573819774</v>
      </c>
      <c r="CC117" s="327">
        <f t="shared" ca="1" si="793"/>
        <v>5.2479285127992039</v>
      </c>
      <c r="CD117" s="327">
        <f t="shared" ca="1" si="793"/>
        <v>4.7806367242584358</v>
      </c>
      <c r="CE117" s="327">
        <f t="shared" ca="1" si="793"/>
        <v>5.1682946879676273</v>
      </c>
      <c r="CF117" s="327">
        <f t="shared" ca="1" si="793"/>
        <v>5.247511122562444</v>
      </c>
      <c r="CG117" s="327">
        <f t="shared" ca="1" si="793"/>
        <v>5.099479260238394</v>
      </c>
      <c r="CH117" s="327">
        <f t="shared" ca="1" si="793"/>
        <v>4.9555916426383808</v>
      </c>
      <c r="CI117" s="327">
        <f t="shared" ca="1" si="793"/>
        <v>5.0312238436013779</v>
      </c>
      <c r="CJ117" s="327">
        <f t="shared" ca="1" si="793"/>
        <v>5.5729538222082731</v>
      </c>
      <c r="CK117" s="327">
        <f t="shared" ref="CK117:DH117" ca="1" si="794">+CK74/CK$60*100</f>
        <v>5.5462836512192055</v>
      </c>
      <c r="CL117" s="327">
        <f t="shared" ca="1" si="794"/>
        <v>5.1376569820816247</v>
      </c>
      <c r="CM117" s="327">
        <f t="shared" ca="1" si="794"/>
        <v>5.3461671393196024</v>
      </c>
      <c r="CN117" s="327">
        <f t="shared" ca="1" si="794"/>
        <v>6.4827899909806623</v>
      </c>
      <c r="CO117" s="327">
        <f t="shared" ca="1" si="794"/>
        <v>6.3958057328366511</v>
      </c>
      <c r="CP117" s="327">
        <f t="shared" ca="1" si="794"/>
        <v>5.0298951807437886</v>
      </c>
      <c r="CQ117" s="327">
        <f t="shared" ca="1" si="794"/>
        <v>4.8291434258240509</v>
      </c>
      <c r="CR117" s="327">
        <f t="shared" ca="1" si="794"/>
        <v>4.9278198353251339</v>
      </c>
      <c r="CS117" s="327">
        <f t="shared" ca="1" si="794"/>
        <v>5.1686353820109643</v>
      </c>
      <c r="CT117" s="327">
        <f t="shared" ca="1" si="794"/>
        <v>5.244022601290153</v>
      </c>
      <c r="CU117" s="327">
        <f t="shared" ca="1" si="794"/>
        <v>5.4137644211446343</v>
      </c>
      <c r="CV117" s="327">
        <f t="shared" ca="1" si="794"/>
        <v>5.6053759382892521</v>
      </c>
      <c r="CW117" s="327">
        <f t="shared" ca="1" si="794"/>
        <v>5.5548964396119258</v>
      </c>
      <c r="CX117" s="327">
        <f t="shared" ca="1" si="794"/>
        <v>5.4310441682126367</v>
      </c>
      <c r="CY117" s="327">
        <f t="shared" ca="1" si="794"/>
        <v>5.2060666240993108</v>
      </c>
      <c r="CZ117" s="327">
        <f t="shared" ca="1" si="794"/>
        <v>5.3743695371701676</v>
      </c>
      <c r="DA117" s="327">
        <f t="shared" ca="1" si="794"/>
        <v>5.5628160970763689</v>
      </c>
      <c r="DB117" s="327">
        <f t="shared" ca="1" si="794"/>
        <v>5.4774524223466532</v>
      </c>
      <c r="DC117" s="327">
        <f t="shared" ca="1" si="794"/>
        <v>5.4309940206926521</v>
      </c>
      <c r="DD117" s="327">
        <f t="shared" ca="1" si="794"/>
        <v>5.2994080424648411</v>
      </c>
      <c r="DE117" s="327">
        <f t="shared" ca="1" si="794"/>
        <v>5.5295967498114074</v>
      </c>
      <c r="DF117" s="327">
        <f t="shared" ca="1" si="794"/>
        <v>5.4447425047078433</v>
      </c>
      <c r="DG117" s="327">
        <f t="shared" ca="1" si="794"/>
        <v>5.3951160351363487</v>
      </c>
      <c r="DH117" s="327">
        <f t="shared" ca="1" si="794"/>
        <v>5.5683206105104039</v>
      </c>
      <c r="DI117" s="327">
        <f t="shared" ref="DI117:DS117" ca="1" si="795">+DI74/DI$60*100</f>
        <v>5.5921852764245212</v>
      </c>
      <c r="DJ117" s="327">
        <f t="shared" ca="1" si="795"/>
        <v>5.2904290666511873</v>
      </c>
      <c r="DK117" s="327">
        <f t="shared" ca="1" si="795"/>
        <v>5.2294431954838743</v>
      </c>
      <c r="DL117" s="327">
        <f t="shared" ca="1" si="795"/>
        <v>5.3152261882701266</v>
      </c>
      <c r="DM117" s="327">
        <f t="shared" ca="1" si="795"/>
        <v>5.4872286614416765</v>
      </c>
      <c r="DN117" s="327">
        <f t="shared" ca="1" si="795"/>
        <v>5.272065820664479</v>
      </c>
      <c r="DO117" s="327">
        <f t="shared" ca="1" si="795"/>
        <v>5.1529510142803741</v>
      </c>
      <c r="DP117" s="327">
        <f t="shared" ca="1" si="795"/>
        <v>4.7508793866909516</v>
      </c>
      <c r="DQ117" s="327">
        <f t="shared" ca="1" si="795"/>
        <v>5.020464569483539</v>
      </c>
      <c r="DR117" s="327">
        <f t="shared" ca="1" si="795"/>
        <v>5.1694175122353379</v>
      </c>
      <c r="DS117" s="327">
        <f t="shared" ca="1" si="795"/>
        <v>5.3115400639021244</v>
      </c>
      <c r="DT117" s="327">
        <f t="shared" ref="DT117:EE117" ca="1" si="796">+DT74/DT$60*100</f>
        <v>5.4992137607898153</v>
      </c>
      <c r="DU117" s="327">
        <f t="shared" ca="1" si="796"/>
        <v>5.5924180895740223</v>
      </c>
      <c r="DV117" s="327">
        <f t="shared" ca="1" si="796"/>
        <v>5.3515027410533369</v>
      </c>
      <c r="DW117" s="327">
        <f t="shared" ca="1" si="796"/>
        <v>5.2023038371717316</v>
      </c>
      <c r="DX117" s="327">
        <f t="shared" ca="1" si="796"/>
        <v>5.1698516878715459</v>
      </c>
      <c r="DY117" s="327">
        <f t="shared" ca="1" si="796"/>
        <v>5.0738391562811316</v>
      </c>
      <c r="DZ117" s="327">
        <f t="shared" ca="1" si="796"/>
        <v>4.9491549108379074</v>
      </c>
      <c r="EA117" s="327">
        <f t="shared" ca="1" si="796"/>
        <v>5.038010508162059</v>
      </c>
      <c r="EB117" s="327">
        <f t="shared" ca="1" si="796"/>
        <v>5.1117781223149708</v>
      </c>
      <c r="EC117" s="327">
        <f t="shared" ca="1" si="796"/>
        <v>5.1679226503193645</v>
      </c>
      <c r="ED117" s="327">
        <f t="shared" ca="1" si="796"/>
        <v>4.8685545587260348</v>
      </c>
      <c r="EE117" s="327">
        <f t="shared" ca="1" si="796"/>
        <v>5.1516541919967196</v>
      </c>
      <c r="EF117" s="327">
        <f t="shared" ref="EF117:EQ117" ca="1" si="797">+EF74/EF$60*100</f>
        <v>5.3914015265681616</v>
      </c>
      <c r="EG117" s="327">
        <f t="shared" ca="1" si="797"/>
        <v>5.5047926572234278</v>
      </c>
      <c r="EH117" s="327">
        <f t="shared" ca="1" si="797"/>
        <v>5.1029260492611046</v>
      </c>
      <c r="EI117" s="327">
        <f t="shared" ca="1" si="797"/>
        <v>5.0296083581117736</v>
      </c>
      <c r="EJ117" s="327">
        <f t="shared" ca="1" si="797"/>
        <v>4.9718506598112233</v>
      </c>
      <c r="EK117" s="327">
        <f t="shared" ca="1" si="797"/>
        <v>4.9432293205795448</v>
      </c>
      <c r="EL117" s="327">
        <f t="shared" ca="1" si="797"/>
        <v>4.4642899935337894</v>
      </c>
      <c r="EM117" s="327">
        <f t="shared" ca="1" si="797"/>
        <v>4.6651873638825707</v>
      </c>
      <c r="EN117" s="327">
        <f t="shared" ca="1" si="797"/>
        <v>4.5546116755929669</v>
      </c>
      <c r="EO117" s="327">
        <f t="shared" ca="1" si="797"/>
        <v>4.7683671236169269</v>
      </c>
      <c r="EP117" s="327">
        <f t="shared" ca="1" si="797"/>
        <v>4.938773449508254</v>
      </c>
      <c r="EQ117" s="327">
        <f t="shared" ca="1" si="797"/>
        <v>4.8883471948286221</v>
      </c>
      <c r="ER117" s="327">
        <f t="shared" ref="ER117:FB117" ca="1" si="798">+ER74/ER$60*100</f>
        <v>5.2180057718998691</v>
      </c>
      <c r="ES117" s="327">
        <f t="shared" ca="1" si="798"/>
        <v>5.3104729933535264</v>
      </c>
      <c r="ET117" s="327">
        <f t="shared" ca="1" si="798"/>
        <v>5.0588777919727193</v>
      </c>
      <c r="EU117" s="327">
        <f t="shared" ca="1" si="798"/>
        <v>4.8627694502576428</v>
      </c>
      <c r="EV117" s="327">
        <f t="shared" ca="1" si="798"/>
        <v>4.9021986295996438</v>
      </c>
      <c r="EW117" s="327">
        <f t="shared" ca="1" si="798"/>
        <v>4.670608593424296</v>
      </c>
      <c r="EX117" s="327">
        <f t="shared" ca="1" si="798"/>
        <v>4.712528399268864</v>
      </c>
      <c r="EY117" s="327">
        <f t="shared" ca="1" si="798"/>
        <v>4.8756061438079561</v>
      </c>
      <c r="EZ117" s="327">
        <f t="shared" ca="1" si="798"/>
        <v>4.8627435453873398</v>
      </c>
      <c r="FA117" s="327">
        <f t="shared" ca="1" si="798"/>
        <v>4.8881470254302233</v>
      </c>
      <c r="FB117" s="327">
        <f t="shared" ca="1" si="798"/>
        <v>4.6976859290702322</v>
      </c>
      <c r="FC117" s="327">
        <f t="shared" ref="FC117:FD117" ca="1" si="799">+FC74/FC$60*100</f>
        <v>4.5941157299955684</v>
      </c>
      <c r="FD117" s="327">
        <f t="shared" ca="1" si="799"/>
        <v>5.1738356935359384</v>
      </c>
      <c r="FE117" s="327" t="e">
        <f t="shared" ref="FE117:FG117" ca="1" si="800">+FE74/FE$60*100</f>
        <v>#DIV/0!</v>
      </c>
      <c r="FF117" s="327" t="e">
        <f t="shared" ca="1" si="800"/>
        <v>#DIV/0!</v>
      </c>
      <c r="FG117" s="327" t="e">
        <f t="shared" ca="1" si="800"/>
        <v>#DIV/0!</v>
      </c>
      <c r="FH117" s="327" t="e">
        <f t="shared" ref="FH117:FP117" ca="1" si="801">+FH74/FH$60*100</f>
        <v>#DIV/0!</v>
      </c>
      <c r="FI117" s="327" t="e">
        <f t="shared" ca="1" si="801"/>
        <v>#DIV/0!</v>
      </c>
      <c r="FJ117" s="327" t="e">
        <f t="shared" ca="1" si="801"/>
        <v>#DIV/0!</v>
      </c>
      <c r="FK117" s="327" t="e">
        <f t="shared" ca="1" si="801"/>
        <v>#DIV/0!</v>
      </c>
      <c r="FL117" s="327" t="e">
        <f t="shared" ca="1" si="801"/>
        <v>#DIV/0!</v>
      </c>
      <c r="FM117" s="327" t="e">
        <f t="shared" ca="1" si="801"/>
        <v>#DIV/0!</v>
      </c>
      <c r="FN117" s="327" t="e">
        <f t="shared" ca="1" si="801"/>
        <v>#DIV/0!</v>
      </c>
      <c r="FO117" s="327" t="e">
        <f t="shared" ca="1" si="801"/>
        <v>#DIV/0!</v>
      </c>
      <c r="FP117" s="327" t="e">
        <f t="shared" ca="1" si="801"/>
        <v>#DIV/0!</v>
      </c>
    </row>
    <row r="118" spans="1:172" x14ac:dyDescent="0.2">
      <c r="B118" s="325" t="s">
        <v>27</v>
      </c>
      <c r="C118" s="330"/>
      <c r="D118" s="330"/>
      <c r="E118" s="327">
        <f t="shared" ref="E118:AJ118" ca="1" si="802">+E75/E$60*100</f>
        <v>3.7146827448919928</v>
      </c>
      <c r="F118" s="327">
        <f t="shared" ca="1" si="802"/>
        <v>3.7043752519158311</v>
      </c>
      <c r="G118" s="327">
        <f t="shared" ca="1" si="802"/>
        <v>3.661864286375891</v>
      </c>
      <c r="H118" s="327">
        <f t="shared" ca="1" si="802"/>
        <v>3.7550800605257333</v>
      </c>
      <c r="I118" s="327">
        <f t="shared" ca="1" si="802"/>
        <v>3.8158684155381284</v>
      </c>
      <c r="J118" s="327">
        <f t="shared" ca="1" si="802"/>
        <v>3.7353675005612992</v>
      </c>
      <c r="K118" s="327">
        <f t="shared" ca="1" si="802"/>
        <v>3.7270740656326891</v>
      </c>
      <c r="L118" s="327">
        <f t="shared" ca="1" si="802"/>
        <v>4.018772841450045</v>
      </c>
      <c r="M118" s="327">
        <f t="shared" ca="1" si="802"/>
        <v>3.706959589613152</v>
      </c>
      <c r="N118" s="327">
        <f t="shared" ca="1" si="802"/>
        <v>3.7392016625290259</v>
      </c>
      <c r="O118" s="327">
        <f t="shared" ca="1" si="802"/>
        <v>3.7157450832989527</v>
      </c>
      <c r="P118" s="327">
        <f t="shared" ca="1" si="802"/>
        <v>3.6351647270227909</v>
      </c>
      <c r="Q118" s="327">
        <f t="shared" ca="1" si="802"/>
        <v>3.8003459729083944</v>
      </c>
      <c r="R118" s="327">
        <f t="shared" ca="1" si="802"/>
        <v>3.7425548498946601</v>
      </c>
      <c r="S118" s="327">
        <f t="shared" ca="1" si="802"/>
        <v>3.7389285570394537</v>
      </c>
      <c r="T118" s="327">
        <f t="shared" ca="1" si="802"/>
        <v>3.7382299519569631</v>
      </c>
      <c r="U118" s="327">
        <f t="shared" ca="1" si="802"/>
        <v>3.723807530647036</v>
      </c>
      <c r="V118" s="327">
        <f t="shared" ca="1" si="802"/>
        <v>3.7351282183759817</v>
      </c>
      <c r="W118" s="327">
        <f t="shared" ca="1" si="802"/>
        <v>3.7650364419794058</v>
      </c>
      <c r="X118" s="327">
        <f t="shared" ca="1" si="802"/>
        <v>3.987914516105441</v>
      </c>
      <c r="Y118" s="327">
        <f t="shared" ca="1" si="802"/>
        <v>4.087285855333711</v>
      </c>
      <c r="Z118" s="327">
        <f t="shared" ca="1" si="802"/>
        <v>3.8629688951433199</v>
      </c>
      <c r="AA118" s="327">
        <f t="shared" ca="1" si="802"/>
        <v>3.902658631159031</v>
      </c>
      <c r="AB118" s="327">
        <f t="shared" ca="1" si="802"/>
        <v>3.8655277807784745</v>
      </c>
      <c r="AC118" s="327">
        <f t="shared" ca="1" si="802"/>
        <v>3.9483690547863777</v>
      </c>
      <c r="AD118" s="327">
        <f t="shared" ca="1" si="802"/>
        <v>3.8143934575193925</v>
      </c>
      <c r="AE118" s="327">
        <f t="shared" ca="1" si="802"/>
        <v>4.0973375529594582</v>
      </c>
      <c r="AF118" s="327">
        <f t="shared" ca="1" si="802"/>
        <v>4.0418996855209341</v>
      </c>
      <c r="AG118" s="327">
        <f t="shared" ca="1" si="802"/>
        <v>3.9087242980416965</v>
      </c>
      <c r="AH118" s="327">
        <f t="shared" ca="1" si="802"/>
        <v>3.7720437995747598</v>
      </c>
      <c r="AI118" s="327">
        <f t="shared" ca="1" si="802"/>
        <v>3.8949110019302027</v>
      </c>
      <c r="AJ118" s="327">
        <f t="shared" ca="1" si="802"/>
        <v>3.9256598480256493</v>
      </c>
      <c r="AK118" s="327">
        <f t="shared" ref="AK118:BP118" ca="1" si="803">+AK75/AK$60*100</f>
        <v>3.9017501394223562</v>
      </c>
      <c r="AL118" s="327">
        <f t="shared" ca="1" si="803"/>
        <v>3.9086528572086574</v>
      </c>
      <c r="AM118" s="327">
        <f t="shared" ca="1" si="803"/>
        <v>3.7583287273126533</v>
      </c>
      <c r="AN118" s="327">
        <f t="shared" ca="1" si="803"/>
        <v>3.7549124780778471</v>
      </c>
      <c r="AO118" s="327">
        <f t="shared" ca="1" si="803"/>
        <v>3.875772025942287</v>
      </c>
      <c r="AP118" s="327">
        <f t="shared" ca="1" si="803"/>
        <v>3.9794285007567454</v>
      </c>
      <c r="AQ118" s="327">
        <f t="shared" ca="1" si="803"/>
        <v>3.8481873110835272</v>
      </c>
      <c r="AR118" s="327">
        <f t="shared" ca="1" si="803"/>
        <v>3.7448953930397213</v>
      </c>
      <c r="AS118" s="327">
        <f t="shared" ca="1" si="803"/>
        <v>3.8528990000614014</v>
      </c>
      <c r="AT118" s="327">
        <f t="shared" ca="1" si="803"/>
        <v>3.8569997169533949</v>
      </c>
      <c r="AU118" s="327">
        <f t="shared" ca="1" si="803"/>
        <v>3.769567426089683</v>
      </c>
      <c r="AV118" s="327">
        <f t="shared" ca="1" si="803"/>
        <v>3.8765788494314828</v>
      </c>
      <c r="AW118" s="327">
        <f t="shared" ca="1" si="803"/>
        <v>3.8765078330856046</v>
      </c>
      <c r="AX118" s="327">
        <f t="shared" ca="1" si="803"/>
        <v>3.7940195550884313</v>
      </c>
      <c r="AY118" s="327">
        <f t="shared" ca="1" si="803"/>
        <v>3.890520444233716</v>
      </c>
      <c r="AZ118" s="327">
        <f t="shared" ca="1" si="803"/>
        <v>3.9276749270569384</v>
      </c>
      <c r="BA118" s="327">
        <f t="shared" ca="1" si="803"/>
        <v>3.730362945961653</v>
      </c>
      <c r="BB118" s="327">
        <f t="shared" ca="1" si="803"/>
        <v>3.7083438330770373</v>
      </c>
      <c r="BC118" s="327">
        <f t="shared" ca="1" si="803"/>
        <v>3.8303465979466473</v>
      </c>
      <c r="BD118" s="327">
        <f t="shared" ca="1" si="803"/>
        <v>3.6144002297984859</v>
      </c>
      <c r="BE118" s="327">
        <f t="shared" ca="1" si="803"/>
        <v>3.6773768965658689</v>
      </c>
      <c r="BF118" s="327">
        <f t="shared" ca="1" si="803"/>
        <v>3.5146529650001259</v>
      </c>
      <c r="BG118" s="327">
        <f t="shared" ca="1" si="803"/>
        <v>3.4841795019647277</v>
      </c>
      <c r="BH118" s="327">
        <f t="shared" ca="1" si="803"/>
        <v>3.562476650073342</v>
      </c>
      <c r="BI118" s="327">
        <f t="shared" ca="1" si="803"/>
        <v>3.6216183433302884</v>
      </c>
      <c r="BJ118" s="327">
        <f t="shared" ca="1" si="803"/>
        <v>3.5368270703140943</v>
      </c>
      <c r="BK118" s="327">
        <f t="shared" ca="1" si="803"/>
        <v>3.4398083655514022</v>
      </c>
      <c r="BL118" s="327">
        <f t="shared" ca="1" si="803"/>
        <v>3.4415561569196251</v>
      </c>
      <c r="BM118" s="327">
        <f t="shared" ca="1" si="803"/>
        <v>3.5676109106785834</v>
      </c>
      <c r="BN118" s="327">
        <f t="shared" ca="1" si="803"/>
        <v>3.5186075862942618</v>
      </c>
      <c r="BO118" s="327">
        <f t="shared" ca="1" si="803"/>
        <v>3.5275365333990885</v>
      </c>
      <c r="BP118" s="327">
        <f t="shared" ca="1" si="803"/>
        <v>3.5928049219080305</v>
      </c>
      <c r="BQ118" s="327">
        <f t="shared" ref="BQ118:CJ118" ca="1" si="804">+BQ75/BQ$60*100</f>
        <v>3.5334936730069675</v>
      </c>
      <c r="BR118" s="327">
        <f t="shared" ca="1" si="804"/>
        <v>3.5460922482459987</v>
      </c>
      <c r="BS118" s="327">
        <f t="shared" ca="1" si="804"/>
        <v>3.5043361477722912</v>
      </c>
      <c r="BT118" s="327">
        <f t="shared" ca="1" si="804"/>
        <v>3.4485981485621964</v>
      </c>
      <c r="BU118" s="327">
        <f t="shared" ca="1" si="804"/>
        <v>3.4176782282455833</v>
      </c>
      <c r="BV118" s="327">
        <f t="shared" ca="1" si="804"/>
        <v>3.495323882205756</v>
      </c>
      <c r="BW118" s="327">
        <f t="shared" ca="1" si="804"/>
        <v>3.4810230597179137</v>
      </c>
      <c r="BX118" s="327">
        <f t="shared" ca="1" si="804"/>
        <v>3.324709586119738</v>
      </c>
      <c r="BY118" s="327">
        <f t="shared" ca="1" si="804"/>
        <v>3.4200779739489318</v>
      </c>
      <c r="BZ118" s="327">
        <f t="shared" ca="1" si="804"/>
        <v>3.2975794460224881</v>
      </c>
      <c r="CA118" s="327">
        <f t="shared" ca="1" si="804"/>
        <v>3.2969705642210232</v>
      </c>
      <c r="CB118" s="327">
        <f t="shared" ca="1" si="804"/>
        <v>3.4040891024714566</v>
      </c>
      <c r="CC118" s="327">
        <f t="shared" ca="1" si="804"/>
        <v>3.3374019327775799</v>
      </c>
      <c r="CD118" s="327">
        <f t="shared" ca="1" si="804"/>
        <v>3.226428986573695</v>
      </c>
      <c r="CE118" s="327">
        <f t="shared" ca="1" si="804"/>
        <v>3.2750513048871528</v>
      </c>
      <c r="CF118" s="327">
        <f t="shared" ca="1" si="804"/>
        <v>3.2406122707180747</v>
      </c>
      <c r="CG118" s="327">
        <f t="shared" ca="1" si="804"/>
        <v>3.2782954661370369</v>
      </c>
      <c r="CH118" s="327">
        <f t="shared" ca="1" si="804"/>
        <v>3.4370404454742376</v>
      </c>
      <c r="CI118" s="327">
        <f t="shared" ca="1" si="804"/>
        <v>3.3701554405490142</v>
      </c>
      <c r="CJ118" s="327">
        <f t="shared" ca="1" si="804"/>
        <v>3.3631660805900174</v>
      </c>
      <c r="CK118" s="327">
        <f t="shared" ref="CK118:DH118" ca="1" si="805">+CK75/CK$60*100</f>
        <v>3.1955609341415219</v>
      </c>
      <c r="CL118" s="327">
        <f t="shared" ca="1" si="805"/>
        <v>3.1451630440230844</v>
      </c>
      <c r="CM118" s="327">
        <f t="shared" ca="1" si="805"/>
        <v>3.339446302283728</v>
      </c>
      <c r="CN118" s="327">
        <f t="shared" ca="1" si="805"/>
        <v>3.7184568843944983</v>
      </c>
      <c r="CO118" s="327">
        <f t="shared" ca="1" si="805"/>
        <v>3.5031587972480303</v>
      </c>
      <c r="CP118" s="327">
        <f t="shared" ca="1" si="805"/>
        <v>3.2226437554177352</v>
      </c>
      <c r="CQ118" s="327">
        <f t="shared" ca="1" si="805"/>
        <v>3.4073883546907444</v>
      </c>
      <c r="CR118" s="327">
        <f t="shared" ca="1" si="805"/>
        <v>3.577092883440379</v>
      </c>
      <c r="CS118" s="327">
        <f t="shared" ca="1" si="805"/>
        <v>3.3273391783195008</v>
      </c>
      <c r="CT118" s="327">
        <f t="shared" ca="1" si="805"/>
        <v>3.442619052429591</v>
      </c>
      <c r="CU118" s="327">
        <f t="shared" ca="1" si="805"/>
        <v>3.4433018783460749</v>
      </c>
      <c r="CV118" s="327">
        <f t="shared" ca="1" si="805"/>
        <v>3.2686478034723394</v>
      </c>
      <c r="CW118" s="327">
        <f t="shared" ca="1" si="805"/>
        <v>3.4078876978978405</v>
      </c>
      <c r="CX118" s="327">
        <f t="shared" ca="1" si="805"/>
        <v>3.4502383347604111</v>
      </c>
      <c r="CY118" s="327">
        <f t="shared" ca="1" si="805"/>
        <v>3.4887927360567907</v>
      </c>
      <c r="CZ118" s="327">
        <f t="shared" ca="1" si="805"/>
        <v>3.4653349557214761</v>
      </c>
      <c r="DA118" s="327">
        <f t="shared" ca="1" si="805"/>
        <v>3.5034896002399263</v>
      </c>
      <c r="DB118" s="327">
        <f t="shared" ca="1" si="805"/>
        <v>3.4735660353060527</v>
      </c>
      <c r="DC118" s="327">
        <f t="shared" ca="1" si="805"/>
        <v>3.5011100580585737</v>
      </c>
      <c r="DD118" s="327">
        <f t="shared" ca="1" si="805"/>
        <v>3.4942130344123163</v>
      </c>
      <c r="DE118" s="327">
        <f t="shared" ca="1" si="805"/>
        <v>3.4575211589889867</v>
      </c>
      <c r="DF118" s="327">
        <f t="shared" ca="1" si="805"/>
        <v>3.486714805841066</v>
      </c>
      <c r="DG118" s="327">
        <f t="shared" ca="1" si="805"/>
        <v>3.5407873203742315</v>
      </c>
      <c r="DH118" s="327">
        <f t="shared" ca="1" si="805"/>
        <v>3.1751298534937118</v>
      </c>
      <c r="DI118" s="327">
        <f t="shared" ref="DI118:DS118" ca="1" si="806">+DI75/DI$60*100</f>
        <v>3.1970375710759567</v>
      </c>
      <c r="DJ118" s="327">
        <f t="shared" ca="1" si="806"/>
        <v>3.2538145066084905</v>
      </c>
      <c r="DK118" s="327">
        <f t="shared" ca="1" si="806"/>
        <v>3.3320772592833827</v>
      </c>
      <c r="DL118" s="327">
        <f t="shared" ca="1" si="806"/>
        <v>3.2205759996818997</v>
      </c>
      <c r="DM118" s="327">
        <f t="shared" ca="1" si="806"/>
        <v>3.2766894436127849</v>
      </c>
      <c r="DN118" s="327">
        <f t="shared" ca="1" si="806"/>
        <v>3.2765089678176484</v>
      </c>
      <c r="DO118" s="327">
        <f t="shared" ca="1" si="806"/>
        <v>3.2038047707304314</v>
      </c>
      <c r="DP118" s="327">
        <f t="shared" ca="1" si="806"/>
        <v>3.1753377247639305</v>
      </c>
      <c r="DQ118" s="327">
        <f t="shared" ca="1" si="806"/>
        <v>3.1859149548094901</v>
      </c>
      <c r="DR118" s="327">
        <f t="shared" ca="1" si="806"/>
        <v>3.2069394138035534</v>
      </c>
      <c r="DS118" s="327">
        <f t="shared" ca="1" si="806"/>
        <v>3.2852393256864447</v>
      </c>
      <c r="DT118" s="327">
        <f t="shared" ref="DT118:EE118" ca="1" si="807">+DT75/DT$60*100</f>
        <v>3.2109386150135486</v>
      </c>
      <c r="DU118" s="327">
        <f t="shared" ca="1" si="807"/>
        <v>3.2054965929016341</v>
      </c>
      <c r="DV118" s="327">
        <f t="shared" ca="1" si="807"/>
        <v>3.1528158970951243</v>
      </c>
      <c r="DW118" s="327">
        <f t="shared" ca="1" si="807"/>
        <v>3.2340964124397331</v>
      </c>
      <c r="DX118" s="327">
        <f t="shared" ca="1" si="807"/>
        <v>3.1448442845122848</v>
      </c>
      <c r="DY118" s="327">
        <f t="shared" ca="1" si="807"/>
        <v>3.190152418829475</v>
      </c>
      <c r="DZ118" s="327">
        <f t="shared" ca="1" si="807"/>
        <v>3.2299672408161646</v>
      </c>
      <c r="EA118" s="327">
        <f t="shared" ca="1" si="807"/>
        <v>3.2614511794332688</v>
      </c>
      <c r="EB118" s="327">
        <f t="shared" ca="1" si="807"/>
        <v>3.3847054194142663</v>
      </c>
      <c r="EC118" s="327">
        <f t="shared" ca="1" si="807"/>
        <v>3.4522388893592653</v>
      </c>
      <c r="ED118" s="327">
        <f t="shared" ca="1" si="807"/>
        <v>3.2864842894622956</v>
      </c>
      <c r="EE118" s="327">
        <f t="shared" ca="1" si="807"/>
        <v>3.1989485278618326</v>
      </c>
      <c r="EF118" s="327">
        <f t="shared" ref="EF118:EQ118" ca="1" si="808">+EF75/EF$60*100</f>
        <v>3.1362139660266091</v>
      </c>
      <c r="EG118" s="327">
        <f t="shared" ca="1" si="808"/>
        <v>3.2646010357337434</v>
      </c>
      <c r="EH118" s="327">
        <f t="shared" ca="1" si="808"/>
        <v>3.1322887800840546</v>
      </c>
      <c r="EI118" s="327">
        <f t="shared" ca="1" si="808"/>
        <v>3.1498289646448692</v>
      </c>
      <c r="EJ118" s="327">
        <f t="shared" ca="1" si="808"/>
        <v>3.1905713935030855</v>
      </c>
      <c r="EK118" s="327">
        <f t="shared" ca="1" si="808"/>
        <v>3.2061066844433972</v>
      </c>
      <c r="EL118" s="327">
        <f t="shared" ca="1" si="808"/>
        <v>3.1861901777289972</v>
      </c>
      <c r="EM118" s="327">
        <f t="shared" ca="1" si="808"/>
        <v>3.2400847681623595</v>
      </c>
      <c r="EN118" s="327">
        <f t="shared" ca="1" si="808"/>
        <v>3.3129585095378991</v>
      </c>
      <c r="EO118" s="327">
        <f t="shared" ca="1" si="808"/>
        <v>3.2519742258244992</v>
      </c>
      <c r="EP118" s="327">
        <f t="shared" ca="1" si="808"/>
        <v>3.1091909586621358</v>
      </c>
      <c r="EQ118" s="327">
        <f t="shared" ca="1" si="808"/>
        <v>3.1973420559317662</v>
      </c>
      <c r="ER118" s="327">
        <f t="shared" ref="ER118:FB118" ca="1" si="809">+ER75/ER$60*100</f>
        <v>3.0124442673896952</v>
      </c>
      <c r="ES118" s="327">
        <f t="shared" ca="1" si="809"/>
        <v>3.1711775975153809</v>
      </c>
      <c r="ET118" s="327">
        <f t="shared" ca="1" si="809"/>
        <v>3.1940014236715228</v>
      </c>
      <c r="EU118" s="327">
        <f t="shared" ca="1" si="809"/>
        <v>3.1350896789621627</v>
      </c>
      <c r="EV118" s="327">
        <f t="shared" ca="1" si="809"/>
        <v>3.0754723114792535</v>
      </c>
      <c r="EW118" s="327">
        <f t="shared" ca="1" si="809"/>
        <v>3.0184066062438695</v>
      </c>
      <c r="EX118" s="327">
        <f t="shared" ca="1" si="809"/>
        <v>3.0124878784813727</v>
      </c>
      <c r="EY118" s="327">
        <f t="shared" ca="1" si="809"/>
        <v>3.1084974719800402</v>
      </c>
      <c r="EZ118" s="327">
        <f t="shared" ca="1" si="809"/>
        <v>3.1590546289117336</v>
      </c>
      <c r="FA118" s="327">
        <f t="shared" ca="1" si="809"/>
        <v>3.1043156905167799</v>
      </c>
      <c r="FB118" s="327">
        <f t="shared" ca="1" si="809"/>
        <v>3.0988225954904234</v>
      </c>
      <c r="FC118" s="327">
        <f t="shared" ref="FC118:FD118" ca="1" si="810">+FC75/FC$60*100</f>
        <v>3.0711606485071581</v>
      </c>
      <c r="FD118" s="327">
        <f t="shared" ca="1" si="810"/>
        <v>2.9113550675426501</v>
      </c>
      <c r="FE118" s="327" t="e">
        <f t="shared" ref="FE118:FG118" ca="1" si="811">+FE75/FE$60*100</f>
        <v>#DIV/0!</v>
      </c>
      <c r="FF118" s="327" t="e">
        <f t="shared" ca="1" si="811"/>
        <v>#DIV/0!</v>
      </c>
      <c r="FG118" s="327" t="e">
        <f t="shared" ca="1" si="811"/>
        <v>#DIV/0!</v>
      </c>
      <c r="FH118" s="327" t="e">
        <f t="shared" ref="FH118:FP118" ca="1" si="812">+FH75/FH$60*100</f>
        <v>#DIV/0!</v>
      </c>
      <c r="FI118" s="327" t="e">
        <f t="shared" ca="1" si="812"/>
        <v>#DIV/0!</v>
      </c>
      <c r="FJ118" s="327" t="e">
        <f t="shared" ca="1" si="812"/>
        <v>#DIV/0!</v>
      </c>
      <c r="FK118" s="327" t="e">
        <f t="shared" ca="1" si="812"/>
        <v>#DIV/0!</v>
      </c>
      <c r="FL118" s="327" t="e">
        <f t="shared" ca="1" si="812"/>
        <v>#DIV/0!</v>
      </c>
      <c r="FM118" s="327" t="e">
        <f t="shared" ca="1" si="812"/>
        <v>#DIV/0!</v>
      </c>
      <c r="FN118" s="327" t="e">
        <f t="shared" ca="1" si="812"/>
        <v>#DIV/0!</v>
      </c>
      <c r="FO118" s="327" t="e">
        <f t="shared" ca="1" si="812"/>
        <v>#DIV/0!</v>
      </c>
      <c r="FP118" s="327" t="e">
        <f t="shared" ca="1" si="812"/>
        <v>#DIV/0!</v>
      </c>
    </row>
    <row r="119" spans="1:172" x14ac:dyDescent="0.2">
      <c r="B119" s="325" t="s">
        <v>28</v>
      </c>
      <c r="C119" s="330"/>
      <c r="D119" s="330"/>
      <c r="E119" s="327">
        <f t="shared" ref="E119:AJ119" ca="1" si="813">+E76/E$60*100</f>
        <v>4.6193629390049518</v>
      </c>
      <c r="F119" s="327">
        <f t="shared" ca="1" si="813"/>
        <v>4.6515655107618246</v>
      </c>
      <c r="G119" s="327">
        <f t="shared" ca="1" si="813"/>
        <v>4.4206569487556733</v>
      </c>
      <c r="H119" s="327">
        <f t="shared" ca="1" si="813"/>
        <v>4.5293217472697833</v>
      </c>
      <c r="I119" s="327">
        <f t="shared" ca="1" si="813"/>
        <v>4.4898029653085363</v>
      </c>
      <c r="J119" s="327">
        <f t="shared" ca="1" si="813"/>
        <v>4.2897014023362914</v>
      </c>
      <c r="K119" s="327">
        <f t="shared" ca="1" si="813"/>
        <v>4.6742113879493044</v>
      </c>
      <c r="L119" s="327">
        <f t="shared" ca="1" si="813"/>
        <v>4.1073448323180983</v>
      </c>
      <c r="M119" s="327">
        <f t="shared" ca="1" si="813"/>
        <v>4.0238070171946649</v>
      </c>
      <c r="N119" s="327">
        <f t="shared" ca="1" si="813"/>
        <v>4.1134904679578161</v>
      </c>
      <c r="O119" s="327">
        <f t="shared" ca="1" si="813"/>
        <v>3.9625470528108644</v>
      </c>
      <c r="P119" s="327">
        <f t="shared" ca="1" si="813"/>
        <v>4.0454519786888836</v>
      </c>
      <c r="Q119" s="327">
        <f t="shared" ca="1" si="813"/>
        <v>4.2537303044690553</v>
      </c>
      <c r="R119" s="327">
        <f t="shared" ca="1" si="813"/>
        <v>4.387412118316977</v>
      </c>
      <c r="S119" s="327">
        <f t="shared" ca="1" si="813"/>
        <v>4.2656343866800457</v>
      </c>
      <c r="T119" s="327">
        <f t="shared" ca="1" si="813"/>
        <v>4.1611514043653788</v>
      </c>
      <c r="U119" s="327">
        <f t="shared" ca="1" si="813"/>
        <v>4.1113777415010215</v>
      </c>
      <c r="V119" s="327">
        <f t="shared" ca="1" si="813"/>
        <v>4.285603439055973</v>
      </c>
      <c r="W119" s="327">
        <f t="shared" ca="1" si="813"/>
        <v>4.6697874595202693</v>
      </c>
      <c r="X119" s="327">
        <f t="shared" ca="1" si="813"/>
        <v>4.0426687932931387</v>
      </c>
      <c r="Y119" s="327">
        <f t="shared" ca="1" si="813"/>
        <v>3.9938521508025238</v>
      </c>
      <c r="Z119" s="327">
        <f t="shared" ca="1" si="813"/>
        <v>4.0998944094850529</v>
      </c>
      <c r="AA119" s="327">
        <f t="shared" ca="1" si="813"/>
        <v>4.0148172293579751</v>
      </c>
      <c r="AB119" s="327">
        <f t="shared" ca="1" si="813"/>
        <v>4.0197997435824533</v>
      </c>
      <c r="AC119" s="327">
        <f t="shared" ca="1" si="813"/>
        <v>4.2193326463044194</v>
      </c>
      <c r="AD119" s="327">
        <f t="shared" ca="1" si="813"/>
        <v>4.1739889706179252</v>
      </c>
      <c r="AE119" s="327">
        <f t="shared" ca="1" si="813"/>
        <v>4.2123555325921727</v>
      </c>
      <c r="AF119" s="327">
        <f t="shared" ca="1" si="813"/>
        <v>4.0801688167704553</v>
      </c>
      <c r="AG119" s="327">
        <f t="shared" ca="1" si="813"/>
        <v>4.0094258594678305</v>
      </c>
      <c r="AH119" s="327">
        <f t="shared" ca="1" si="813"/>
        <v>4.2191494924405388</v>
      </c>
      <c r="AI119" s="327">
        <f t="shared" ca="1" si="813"/>
        <v>4.5964044281162213</v>
      </c>
      <c r="AJ119" s="327">
        <f t="shared" ca="1" si="813"/>
        <v>3.8746010652445602</v>
      </c>
      <c r="AK119" s="327">
        <f t="shared" ref="AK119:BP119" ca="1" si="814">+AK76/AK$60*100</f>
        <v>3.8585577959415662</v>
      </c>
      <c r="AL119" s="327">
        <f t="shared" ca="1" si="814"/>
        <v>4.0500098221596978</v>
      </c>
      <c r="AM119" s="327">
        <f t="shared" ca="1" si="814"/>
        <v>3.9344731122449241</v>
      </c>
      <c r="AN119" s="327">
        <f t="shared" ca="1" si="814"/>
        <v>3.741242323208164</v>
      </c>
      <c r="AO119" s="327">
        <f t="shared" ca="1" si="814"/>
        <v>4.0329875827803692</v>
      </c>
      <c r="AP119" s="327">
        <f t="shared" ca="1" si="814"/>
        <v>4.0398097292164632</v>
      </c>
      <c r="AQ119" s="327">
        <f t="shared" ca="1" si="814"/>
        <v>4.2395776568014902</v>
      </c>
      <c r="AR119" s="327">
        <f t="shared" ca="1" si="814"/>
        <v>4.3359093137995908</v>
      </c>
      <c r="AS119" s="327">
        <f t="shared" ca="1" si="814"/>
        <v>4.1260795816216422</v>
      </c>
      <c r="AT119" s="327">
        <f t="shared" ca="1" si="814"/>
        <v>4.2230103313307543</v>
      </c>
      <c r="AU119" s="327">
        <f t="shared" ca="1" si="814"/>
        <v>3.9852598623733111</v>
      </c>
      <c r="AV119" s="327">
        <f t="shared" ca="1" si="814"/>
        <v>3.8653559220766462</v>
      </c>
      <c r="AW119" s="327">
        <f t="shared" ca="1" si="814"/>
        <v>3.8766955595864938</v>
      </c>
      <c r="AX119" s="327">
        <f t="shared" ca="1" si="814"/>
        <v>3.9069475804811855</v>
      </c>
      <c r="AY119" s="327">
        <f t="shared" ca="1" si="814"/>
        <v>3.9482297647490756</v>
      </c>
      <c r="AZ119" s="327">
        <f t="shared" ca="1" si="814"/>
        <v>4.0537443919004001</v>
      </c>
      <c r="BA119" s="327">
        <f t="shared" ca="1" si="814"/>
        <v>4.1180384207102092</v>
      </c>
      <c r="BB119" s="327">
        <f t="shared" ca="1" si="814"/>
        <v>4.0313945611454693</v>
      </c>
      <c r="BC119" s="327">
        <f t="shared" ca="1" si="814"/>
        <v>4.2162673821645456</v>
      </c>
      <c r="BD119" s="327">
        <f t="shared" ca="1" si="814"/>
        <v>4.1429964730394744</v>
      </c>
      <c r="BE119" s="327">
        <f t="shared" ca="1" si="814"/>
        <v>4.2433384566662253</v>
      </c>
      <c r="BF119" s="327">
        <f t="shared" ca="1" si="814"/>
        <v>4.2306211201069885</v>
      </c>
      <c r="BG119" s="327">
        <f t="shared" ca="1" si="814"/>
        <v>4.5319669493124906</v>
      </c>
      <c r="BH119" s="327">
        <f t="shared" ca="1" si="814"/>
        <v>4.0292370075793889</v>
      </c>
      <c r="BI119" s="327">
        <f t="shared" ca="1" si="814"/>
        <v>4.3177880288093</v>
      </c>
      <c r="BJ119" s="327">
        <f t="shared" ca="1" si="814"/>
        <v>4.0623394916463784</v>
      </c>
      <c r="BK119" s="327">
        <f t="shared" ca="1" si="814"/>
        <v>4.2898995546393506</v>
      </c>
      <c r="BL119" s="327">
        <f t="shared" ca="1" si="814"/>
        <v>4.1686678441769036</v>
      </c>
      <c r="BM119" s="327">
        <f t="shared" ca="1" si="814"/>
        <v>4.3793054820246429</v>
      </c>
      <c r="BN119" s="327">
        <f t="shared" ca="1" si="814"/>
        <v>4.343498353215649</v>
      </c>
      <c r="BO119" s="327">
        <f t="shared" ca="1" si="814"/>
        <v>4.2852442499633998</v>
      </c>
      <c r="BP119" s="327">
        <f t="shared" ca="1" si="814"/>
        <v>4.4145906202248621</v>
      </c>
      <c r="BQ119" s="327">
        <f t="shared" ref="BQ119:CJ119" ca="1" si="815">+BQ76/BQ$60*100</f>
        <v>4.2313190693232938</v>
      </c>
      <c r="BR119" s="327">
        <f t="shared" ca="1" si="815"/>
        <v>4.3783268243312214</v>
      </c>
      <c r="BS119" s="327">
        <f t="shared" ca="1" si="815"/>
        <v>4.2499174464243534</v>
      </c>
      <c r="BT119" s="327">
        <f t="shared" ca="1" si="815"/>
        <v>4.2591354562634489</v>
      </c>
      <c r="BU119" s="327">
        <f t="shared" ca="1" si="815"/>
        <v>4.1888207330269358</v>
      </c>
      <c r="BV119" s="327">
        <f t="shared" ca="1" si="815"/>
        <v>4.212202671297768</v>
      </c>
      <c r="BW119" s="327">
        <f t="shared" ca="1" si="815"/>
        <v>4.3049853994129679</v>
      </c>
      <c r="BX119" s="327">
        <f t="shared" ca="1" si="815"/>
        <v>4.087669045070129</v>
      </c>
      <c r="BY119" s="327">
        <f t="shared" ca="1" si="815"/>
        <v>4.5871244721198519</v>
      </c>
      <c r="BZ119" s="327">
        <f t="shared" ca="1" si="815"/>
        <v>4.4685314757042658</v>
      </c>
      <c r="CA119" s="327">
        <f t="shared" ca="1" si="815"/>
        <v>4.1609872396113223</v>
      </c>
      <c r="CB119" s="327">
        <f t="shared" ca="1" si="815"/>
        <v>4.1951043667904635</v>
      </c>
      <c r="CC119" s="327">
        <f t="shared" ca="1" si="815"/>
        <v>4.2549726136305264</v>
      </c>
      <c r="CD119" s="327">
        <f t="shared" ca="1" si="815"/>
        <v>4.0229189031751762</v>
      </c>
      <c r="CE119" s="327">
        <f t="shared" ca="1" si="815"/>
        <v>4.1110082734595395</v>
      </c>
      <c r="CF119" s="327">
        <f t="shared" ca="1" si="815"/>
        <v>4.1042472430220123</v>
      </c>
      <c r="CG119" s="327">
        <f t="shared" ca="1" si="815"/>
        <v>4.0038988467434136</v>
      </c>
      <c r="CH119" s="327">
        <f t="shared" ca="1" si="815"/>
        <v>3.9978753205426605</v>
      </c>
      <c r="CI119" s="327">
        <f t="shared" ca="1" si="815"/>
        <v>3.7716580483215951</v>
      </c>
      <c r="CJ119" s="327">
        <f t="shared" ca="1" si="815"/>
        <v>3.678352465306268</v>
      </c>
      <c r="CK119" s="327">
        <f t="shared" ref="CK119:DH119" ca="1" si="816">+CK76/CK$60*100</f>
        <v>3.9278599087026564</v>
      </c>
      <c r="CL119" s="327">
        <f t="shared" ca="1" si="816"/>
        <v>4.0003777574052224</v>
      </c>
      <c r="CM119" s="327">
        <f t="shared" ca="1" si="816"/>
        <v>4.0680905649124623</v>
      </c>
      <c r="CN119" s="327">
        <f t="shared" ca="1" si="816"/>
        <v>4.5967533224475199</v>
      </c>
      <c r="CO119" s="327">
        <f t="shared" ca="1" si="816"/>
        <v>4.235530403486969</v>
      </c>
      <c r="CP119" s="327">
        <f t="shared" ca="1" si="816"/>
        <v>3.647949805052602</v>
      </c>
      <c r="CQ119" s="327">
        <f t="shared" ca="1" si="816"/>
        <v>3.454045455137277</v>
      </c>
      <c r="CR119" s="327">
        <f t="shared" ca="1" si="816"/>
        <v>3.6805202047026473</v>
      </c>
      <c r="CS119" s="327">
        <f t="shared" ca="1" si="816"/>
        <v>3.5803399925898276</v>
      </c>
      <c r="CT119" s="327">
        <f t="shared" ca="1" si="816"/>
        <v>3.8371788955545569</v>
      </c>
      <c r="CU119" s="327">
        <f t="shared" ca="1" si="816"/>
        <v>3.7260345127634249</v>
      </c>
      <c r="CV119" s="327">
        <f t="shared" ca="1" si="816"/>
        <v>3.6427013906705032</v>
      </c>
      <c r="CW119" s="327">
        <f t="shared" ca="1" si="816"/>
        <v>3.9059978444354311</v>
      </c>
      <c r="CX119" s="327">
        <f t="shared" ca="1" si="816"/>
        <v>4.123324714927568</v>
      </c>
      <c r="CY119" s="327">
        <f t="shared" ca="1" si="816"/>
        <v>4.1313887984560518</v>
      </c>
      <c r="CZ119" s="327">
        <f t="shared" ca="1" si="816"/>
        <v>4.253204904902506</v>
      </c>
      <c r="DA119" s="327">
        <f t="shared" ca="1" si="816"/>
        <v>4.1566620361622082</v>
      </c>
      <c r="DB119" s="327">
        <f t="shared" ca="1" si="816"/>
        <v>4.1337489723614471</v>
      </c>
      <c r="DC119" s="327">
        <f t="shared" ca="1" si="816"/>
        <v>4.3732710124830314</v>
      </c>
      <c r="DD119" s="327">
        <f t="shared" ca="1" si="816"/>
        <v>4.2255673820817616</v>
      </c>
      <c r="DE119" s="327">
        <f t="shared" ca="1" si="816"/>
        <v>4.2621845081981071</v>
      </c>
      <c r="DF119" s="327">
        <f t="shared" ca="1" si="816"/>
        <v>4.2335371841485543</v>
      </c>
      <c r="DG119" s="327">
        <f t="shared" ca="1" si="816"/>
        <v>3.9819144451519071</v>
      </c>
      <c r="DH119" s="327">
        <f t="shared" ca="1" si="816"/>
        <v>4.0803645557482238</v>
      </c>
      <c r="DI119" s="327">
        <f t="shared" ref="DI119:DS119" ca="1" si="817">+DI76/DI$60*100</f>
        <v>4.2956754065209584</v>
      </c>
      <c r="DJ119" s="327">
        <f t="shared" ca="1" si="817"/>
        <v>4.311937272099704</v>
      </c>
      <c r="DK119" s="327">
        <f t="shared" ca="1" si="817"/>
        <v>4.379442819473395</v>
      </c>
      <c r="DL119" s="327">
        <f t="shared" ca="1" si="817"/>
        <v>4.2953910436931375</v>
      </c>
      <c r="DM119" s="327">
        <f t="shared" ca="1" si="817"/>
        <v>4.3670565635667939</v>
      </c>
      <c r="DN119" s="327">
        <f t="shared" ca="1" si="817"/>
        <v>4.3846417725847466</v>
      </c>
      <c r="DO119" s="327">
        <f t="shared" ca="1" si="817"/>
        <v>4.3852952647780175</v>
      </c>
      <c r="DP119" s="327">
        <f t="shared" ca="1" si="817"/>
        <v>4.2359701989187117</v>
      </c>
      <c r="DQ119" s="327">
        <f t="shared" ca="1" si="817"/>
        <v>4.0839452072938451</v>
      </c>
      <c r="DR119" s="327">
        <f t="shared" ca="1" si="817"/>
        <v>4.3392932744126567</v>
      </c>
      <c r="DS119" s="327">
        <f t="shared" ca="1" si="817"/>
        <v>4.221840438305053</v>
      </c>
      <c r="DT119" s="327">
        <f t="shared" ref="DT119:EE119" ca="1" si="818">+DT76/DT$60*100</f>
        <v>3.994690391378823</v>
      </c>
      <c r="DU119" s="327">
        <f t="shared" ca="1" si="818"/>
        <v>4.5810099694807613</v>
      </c>
      <c r="DV119" s="327">
        <f t="shared" ca="1" si="818"/>
        <v>4.4804483862310391</v>
      </c>
      <c r="DW119" s="327">
        <f t="shared" ca="1" si="818"/>
        <v>4.4321318276188588</v>
      </c>
      <c r="DX119" s="327">
        <f t="shared" ca="1" si="818"/>
        <v>4.4264371659820529</v>
      </c>
      <c r="DY119" s="327">
        <f t="shared" ca="1" si="818"/>
        <v>4.4036631472326562</v>
      </c>
      <c r="DZ119" s="327">
        <f t="shared" ca="1" si="818"/>
        <v>4.3781447930318906</v>
      </c>
      <c r="EA119" s="327">
        <f t="shared" ca="1" si="818"/>
        <v>4.373219579906312</v>
      </c>
      <c r="EB119" s="327">
        <f t="shared" ca="1" si="818"/>
        <v>4.2512371838093506</v>
      </c>
      <c r="EC119" s="327">
        <f t="shared" ca="1" si="818"/>
        <v>4.0118598842313453</v>
      </c>
      <c r="ED119" s="327">
        <f t="shared" ca="1" si="818"/>
        <v>4.3759745596676716</v>
      </c>
      <c r="EE119" s="327">
        <f t="shared" ca="1" si="818"/>
        <v>3.9615863610743549</v>
      </c>
      <c r="EF119" s="327">
        <f t="shared" ref="EF119:EQ119" ca="1" si="819">+EF76/EF$60*100</f>
        <v>3.9682122085621776</v>
      </c>
      <c r="EG119" s="327">
        <f t="shared" ca="1" si="819"/>
        <v>4.2539382991948873</v>
      </c>
      <c r="EH119" s="327">
        <f t="shared" ca="1" si="819"/>
        <v>4.1461149607295607</v>
      </c>
      <c r="EI119" s="327">
        <f t="shared" ca="1" si="819"/>
        <v>4.3271048118170157</v>
      </c>
      <c r="EJ119" s="327">
        <f t="shared" ca="1" si="819"/>
        <v>4.2957689789861586</v>
      </c>
      <c r="EK119" s="327">
        <f t="shared" ca="1" si="819"/>
        <v>4.2209587840964558</v>
      </c>
      <c r="EL119" s="327">
        <f t="shared" ca="1" si="819"/>
        <v>4.1566257597943785</v>
      </c>
      <c r="EM119" s="327">
        <f t="shared" ca="1" si="819"/>
        <v>4.2368093813003282</v>
      </c>
      <c r="EN119" s="327">
        <f t="shared" ca="1" si="819"/>
        <v>4.0650282668138829</v>
      </c>
      <c r="EO119" s="327">
        <f t="shared" ca="1" si="819"/>
        <v>3.915862826443254</v>
      </c>
      <c r="EP119" s="327">
        <f t="shared" ca="1" si="819"/>
        <v>3.9808377719042451</v>
      </c>
      <c r="EQ119" s="327">
        <f t="shared" ca="1" si="819"/>
        <v>3.8625834406439616</v>
      </c>
      <c r="ER119" s="327">
        <f t="shared" ref="ER119:FB119" ca="1" si="820">+ER76/ER$60*100</f>
        <v>3.8928806563406297</v>
      </c>
      <c r="ES119" s="327">
        <f t="shared" ca="1" si="820"/>
        <v>4.0422771645400006</v>
      </c>
      <c r="ET119" s="327">
        <f t="shared" ca="1" si="820"/>
        <v>4.1300367536011979</v>
      </c>
      <c r="EU119" s="327">
        <f t="shared" ca="1" si="820"/>
        <v>4.2561062682248272</v>
      </c>
      <c r="EV119" s="327">
        <f t="shared" ca="1" si="820"/>
        <v>4.3192502868468141</v>
      </c>
      <c r="EW119" s="327">
        <f t="shared" ca="1" si="820"/>
        <v>4.21463888152942</v>
      </c>
      <c r="EX119" s="327">
        <f t="shared" ca="1" si="820"/>
        <v>4.076798870495522</v>
      </c>
      <c r="EY119" s="327">
        <f t="shared" ca="1" si="820"/>
        <v>4.3355397576501487</v>
      </c>
      <c r="EZ119" s="327">
        <f t="shared" ca="1" si="820"/>
        <v>4.116887651718212</v>
      </c>
      <c r="FA119" s="327">
        <f t="shared" ca="1" si="820"/>
        <v>4.1286298488604922</v>
      </c>
      <c r="FB119" s="327">
        <f t="shared" ca="1" si="820"/>
        <v>4.132378320756966</v>
      </c>
      <c r="FC119" s="327">
        <f t="shared" ref="FC119:FD119" ca="1" si="821">+FC76/FC$60*100</f>
        <v>3.6019052116809167</v>
      </c>
      <c r="FD119" s="327">
        <f t="shared" ca="1" si="821"/>
        <v>4.0120510279942181</v>
      </c>
      <c r="FE119" s="327" t="e">
        <f t="shared" ref="FE119:FG119" ca="1" si="822">+FE76/FE$60*100</f>
        <v>#DIV/0!</v>
      </c>
      <c r="FF119" s="327" t="e">
        <f t="shared" ca="1" si="822"/>
        <v>#DIV/0!</v>
      </c>
      <c r="FG119" s="327" t="e">
        <f t="shared" ca="1" si="822"/>
        <v>#DIV/0!</v>
      </c>
      <c r="FH119" s="327" t="e">
        <f t="shared" ref="FH119:FP119" ca="1" si="823">+FH76/FH$60*100</f>
        <v>#DIV/0!</v>
      </c>
      <c r="FI119" s="327" t="e">
        <f t="shared" ca="1" si="823"/>
        <v>#DIV/0!</v>
      </c>
      <c r="FJ119" s="327" t="e">
        <f t="shared" ca="1" si="823"/>
        <v>#DIV/0!</v>
      </c>
      <c r="FK119" s="327" t="e">
        <f t="shared" ca="1" si="823"/>
        <v>#DIV/0!</v>
      </c>
      <c r="FL119" s="327" t="e">
        <f t="shared" ca="1" si="823"/>
        <v>#DIV/0!</v>
      </c>
      <c r="FM119" s="327" t="e">
        <f t="shared" ca="1" si="823"/>
        <v>#DIV/0!</v>
      </c>
      <c r="FN119" s="327" t="e">
        <f t="shared" ca="1" si="823"/>
        <v>#DIV/0!</v>
      </c>
      <c r="FO119" s="327" t="e">
        <f t="shared" ca="1" si="823"/>
        <v>#DIV/0!</v>
      </c>
      <c r="FP119" s="327" t="e">
        <f t="shared" ca="1" si="823"/>
        <v>#DIV/0!</v>
      </c>
    </row>
    <row r="120" spans="1:172" x14ac:dyDescent="0.2">
      <c r="B120" s="325" t="s">
        <v>29</v>
      </c>
      <c r="C120" s="330"/>
      <c r="D120" s="330"/>
      <c r="E120" s="327">
        <f t="shared" ref="E120:AJ120" ca="1" si="824">+E77/E$60*100</f>
        <v>6.8087365909030542</v>
      </c>
      <c r="F120" s="327">
        <f t="shared" ca="1" si="824"/>
        <v>6.744453744860289</v>
      </c>
      <c r="G120" s="327">
        <f t="shared" ca="1" si="824"/>
        <v>6.5762821268765563</v>
      </c>
      <c r="H120" s="327">
        <f t="shared" ca="1" si="824"/>
        <v>6.6410568358143056</v>
      </c>
      <c r="I120" s="327">
        <f t="shared" ca="1" si="824"/>
        <v>7.2538515182483083</v>
      </c>
      <c r="J120" s="327">
        <f t="shared" ca="1" si="824"/>
        <v>7.2367039075864614</v>
      </c>
      <c r="K120" s="327">
        <f t="shared" ca="1" si="824"/>
        <v>6.9567769894816056</v>
      </c>
      <c r="L120" s="327">
        <f t="shared" ca="1" si="824"/>
        <v>6.9773661322150922</v>
      </c>
      <c r="M120" s="327">
        <f t="shared" ca="1" si="824"/>
        <v>7.7374498606729052</v>
      </c>
      <c r="N120" s="327">
        <f t="shared" ca="1" si="824"/>
        <v>7.5838631224091788</v>
      </c>
      <c r="O120" s="327">
        <f t="shared" ca="1" si="824"/>
        <v>7.3357317365161361</v>
      </c>
      <c r="P120" s="327">
        <f t="shared" ca="1" si="824"/>
        <v>7.1007899848627112</v>
      </c>
      <c r="Q120" s="327">
        <f t="shared" ca="1" si="824"/>
        <v>7.26845161057041</v>
      </c>
      <c r="R120" s="327">
        <f t="shared" ca="1" si="824"/>
        <v>7.1369432114772025</v>
      </c>
      <c r="S120" s="327">
        <f t="shared" ca="1" si="824"/>
        <v>6.99892183944322</v>
      </c>
      <c r="T120" s="327">
        <f t="shared" ca="1" si="824"/>
        <v>6.9532442665636811</v>
      </c>
      <c r="U120" s="327">
        <f t="shared" ca="1" si="824"/>
        <v>7.2752318379949665</v>
      </c>
      <c r="V120" s="327">
        <f t="shared" ca="1" si="824"/>
        <v>7.5021081343580844</v>
      </c>
      <c r="W120" s="327">
        <f t="shared" ca="1" si="824"/>
        <v>7.5070401922250145</v>
      </c>
      <c r="X120" s="327">
        <f t="shared" ca="1" si="824"/>
        <v>7.8119993312457652</v>
      </c>
      <c r="Y120" s="327">
        <f t="shared" ca="1" si="824"/>
        <v>8.3223288005560558</v>
      </c>
      <c r="Z120" s="327">
        <f t="shared" ca="1" si="824"/>
        <v>8.3098016685682481</v>
      </c>
      <c r="AA120" s="327">
        <f t="shared" ca="1" si="824"/>
        <v>8.1653522397001765</v>
      </c>
      <c r="AB120" s="327">
        <f t="shared" ca="1" si="824"/>
        <v>7.7691800745325779</v>
      </c>
      <c r="AC120" s="327">
        <f t="shared" ca="1" si="824"/>
        <v>8.4161567442878038</v>
      </c>
      <c r="AD120" s="327">
        <f t="shared" ca="1" si="824"/>
        <v>8.1016047946417942</v>
      </c>
      <c r="AE120" s="327">
        <f t="shared" ca="1" si="824"/>
        <v>7.540319407950026</v>
      </c>
      <c r="AF120" s="327">
        <f t="shared" ca="1" si="824"/>
        <v>7.3745583977902029</v>
      </c>
      <c r="AG120" s="327">
        <f t="shared" ca="1" si="824"/>
        <v>7.8959288767930218</v>
      </c>
      <c r="AH120" s="327">
        <f t="shared" ca="1" si="824"/>
        <v>7.9362037396369614</v>
      </c>
      <c r="AI120" s="327">
        <f t="shared" ca="1" si="824"/>
        <v>8.278709380439297</v>
      </c>
      <c r="AJ120" s="327">
        <f t="shared" ca="1" si="824"/>
        <v>8.3641843962510674</v>
      </c>
      <c r="AK120" s="327">
        <f t="shared" ref="AK120:BP120" ca="1" si="825">+AK77/AK$60*100</f>
        <v>8.8175965455371816</v>
      </c>
      <c r="AL120" s="327">
        <f t="shared" ca="1" si="825"/>
        <v>8.8620062485004496</v>
      </c>
      <c r="AM120" s="327">
        <f t="shared" ca="1" si="825"/>
        <v>8.6843662398455734</v>
      </c>
      <c r="AN120" s="327">
        <f t="shared" ca="1" si="825"/>
        <v>8.4005950377788565</v>
      </c>
      <c r="AO120" s="327">
        <f t="shared" ca="1" si="825"/>
        <v>8.6776423593935039</v>
      </c>
      <c r="AP120" s="327">
        <f t="shared" ca="1" si="825"/>
        <v>8.1341562377825269</v>
      </c>
      <c r="AQ120" s="327">
        <f t="shared" ca="1" si="825"/>
        <v>7.8503203543287894</v>
      </c>
      <c r="AR120" s="327">
        <f t="shared" ca="1" si="825"/>
        <v>7.8350522923971013</v>
      </c>
      <c r="AS120" s="327">
        <f t="shared" ca="1" si="825"/>
        <v>7.640077002153367</v>
      </c>
      <c r="AT120" s="327">
        <f t="shared" ca="1" si="825"/>
        <v>7.9209826012213016</v>
      </c>
      <c r="AU120" s="327">
        <f t="shared" ca="1" si="825"/>
        <v>8.5478423926745588</v>
      </c>
      <c r="AV120" s="327">
        <f t="shared" ca="1" si="825"/>
        <v>8.4801791472430228</v>
      </c>
      <c r="AW120" s="327">
        <f t="shared" ca="1" si="825"/>
        <v>9.0919115333343008</v>
      </c>
      <c r="AX120" s="327">
        <f t="shared" ca="1" si="825"/>
        <v>8.5891992270208366</v>
      </c>
      <c r="AY120" s="327">
        <f t="shared" ca="1" si="825"/>
        <v>8.702164675697837</v>
      </c>
      <c r="AZ120" s="327">
        <f t="shared" ca="1" si="825"/>
        <v>8.5209250380345694</v>
      </c>
      <c r="BA120" s="327">
        <f t="shared" ca="1" si="825"/>
        <v>8.4843562544822841</v>
      </c>
      <c r="BB120" s="327">
        <f t="shared" ca="1" si="825"/>
        <v>8.4130429878195212</v>
      </c>
      <c r="BC120" s="327">
        <f t="shared" ca="1" si="825"/>
        <v>8.2281205058431226</v>
      </c>
      <c r="BD120" s="327">
        <f t="shared" ca="1" si="825"/>
        <v>8.2585566469120906</v>
      </c>
      <c r="BE120" s="327">
        <f t="shared" ca="1" si="825"/>
        <v>8.1330270969908636</v>
      </c>
      <c r="BF120" s="327">
        <f t="shared" ca="1" si="825"/>
        <v>8.3725967175973643</v>
      </c>
      <c r="BG120" s="327">
        <f t="shared" ca="1" si="825"/>
        <v>8.3685214969672526</v>
      </c>
      <c r="BH120" s="327">
        <f t="shared" ca="1" si="825"/>
        <v>8.4056767637218996</v>
      </c>
      <c r="BI120" s="327">
        <f t="shared" ca="1" si="825"/>
        <v>8.9497082637974259</v>
      </c>
      <c r="BJ120" s="327">
        <f t="shared" ca="1" si="825"/>
        <v>8.5981766183494113</v>
      </c>
      <c r="BK120" s="327">
        <f t="shared" ca="1" si="825"/>
        <v>8.6673197981140628</v>
      </c>
      <c r="BL120" s="327">
        <f t="shared" ca="1" si="825"/>
        <v>8.3957521350215831</v>
      </c>
      <c r="BM120" s="327">
        <f t="shared" ca="1" si="825"/>
        <v>8.5731404470320065</v>
      </c>
      <c r="BN120" s="327">
        <f t="shared" ca="1" si="825"/>
        <v>8.4120504802962976</v>
      </c>
      <c r="BO120" s="327">
        <f t="shared" ca="1" si="825"/>
        <v>8.103210697323334</v>
      </c>
      <c r="BP120" s="327">
        <f t="shared" ca="1" si="825"/>
        <v>8.1352977678016725</v>
      </c>
      <c r="BQ120" s="327">
        <f t="shared" ref="BQ120:CJ120" ca="1" si="826">+BQ77/BQ$60*100</f>
        <v>7.9690430801255889</v>
      </c>
      <c r="BR120" s="327">
        <f t="shared" ca="1" si="826"/>
        <v>8.2532876081056994</v>
      </c>
      <c r="BS120" s="327">
        <f t="shared" ca="1" si="826"/>
        <v>8.3907148868016268</v>
      </c>
      <c r="BT120" s="327">
        <f t="shared" ca="1" si="826"/>
        <v>8.3863183842854703</v>
      </c>
      <c r="BU120" s="327">
        <f t="shared" ca="1" si="826"/>
        <v>8.6839322102570051</v>
      </c>
      <c r="BV120" s="327">
        <f t="shared" ca="1" si="826"/>
        <v>8.8100214871108378</v>
      </c>
      <c r="BW120" s="327">
        <f t="shared" ca="1" si="826"/>
        <v>8.751068913748373</v>
      </c>
      <c r="BX120" s="327">
        <f t="shared" ca="1" si="826"/>
        <v>8.1376264478452551</v>
      </c>
      <c r="BY120" s="327">
        <f t="shared" ca="1" si="826"/>
        <v>8.5705802886095857</v>
      </c>
      <c r="BZ120" s="327">
        <f t="shared" ca="1" si="826"/>
        <v>8.6941562922918365</v>
      </c>
      <c r="CA120" s="327">
        <f t="shared" ca="1" si="826"/>
        <v>9.2957784582269145</v>
      </c>
      <c r="CB120" s="327">
        <f t="shared" ca="1" si="826"/>
        <v>8.8728448676268687</v>
      </c>
      <c r="CC120" s="327">
        <f t="shared" ca="1" si="826"/>
        <v>8.6789654363305289</v>
      </c>
      <c r="CD120" s="327">
        <f t="shared" ca="1" si="826"/>
        <v>8.7939193380441001</v>
      </c>
      <c r="CE120" s="327">
        <f t="shared" ca="1" si="826"/>
        <v>8.7756349171424581</v>
      </c>
      <c r="CF120" s="327">
        <f t="shared" ca="1" si="826"/>
        <v>8.8896620906803516</v>
      </c>
      <c r="CG120" s="327">
        <f t="shared" ca="1" si="826"/>
        <v>8.9889388007556477</v>
      </c>
      <c r="CH120" s="327">
        <f t="shared" ca="1" si="826"/>
        <v>8.8624867934935008</v>
      </c>
      <c r="CI120" s="327">
        <f t="shared" ca="1" si="826"/>
        <v>8.3035357770604659</v>
      </c>
      <c r="CJ120" s="327">
        <f t="shared" ca="1" si="826"/>
        <v>8.5972510766420527</v>
      </c>
      <c r="CK120" s="327">
        <f t="shared" ref="CK120:DH120" ca="1" si="827">+CK77/CK$60*100</f>
        <v>8.9829023859019248</v>
      </c>
      <c r="CL120" s="327">
        <f t="shared" ca="1" si="827"/>
        <v>8.7844338974869078</v>
      </c>
      <c r="CM120" s="327">
        <f t="shared" ca="1" si="827"/>
        <v>8.6978220277883995</v>
      </c>
      <c r="CN120" s="327">
        <f t="shared" ca="1" si="827"/>
        <v>9.1208212745953681</v>
      </c>
      <c r="CO120" s="327">
        <f t="shared" ca="1" si="827"/>
        <v>8.707732315883117</v>
      </c>
      <c r="CP120" s="327">
        <f t="shared" ca="1" si="827"/>
        <v>8.8351772007821747</v>
      </c>
      <c r="CQ120" s="327">
        <f t="shared" ca="1" si="827"/>
        <v>8.4999668366648358</v>
      </c>
      <c r="CR120" s="327">
        <f t="shared" ca="1" si="827"/>
        <v>8.4225297342497729</v>
      </c>
      <c r="CS120" s="327">
        <f t="shared" ca="1" si="827"/>
        <v>8.726245205644668</v>
      </c>
      <c r="CT120" s="327">
        <f t="shared" ca="1" si="827"/>
        <v>8.2314618971570823</v>
      </c>
      <c r="CU120" s="327">
        <f t="shared" ca="1" si="827"/>
        <v>8.2895719707316875</v>
      </c>
      <c r="CV120" s="327">
        <f t="shared" ca="1" si="827"/>
        <v>8.35875966210439</v>
      </c>
      <c r="CW120" s="327">
        <f t="shared" ca="1" si="827"/>
        <v>8.7357167089199059</v>
      </c>
      <c r="CX120" s="327">
        <f t="shared" ca="1" si="827"/>
        <v>9.0163921848720303</v>
      </c>
      <c r="CY120" s="327">
        <f t="shared" ca="1" si="827"/>
        <v>8.7336966994681546</v>
      </c>
      <c r="CZ120" s="327">
        <f t="shared" ca="1" si="827"/>
        <v>8.8941584580804882</v>
      </c>
      <c r="DA120" s="327">
        <f t="shared" ca="1" si="827"/>
        <v>8.6203640229761618</v>
      </c>
      <c r="DB120" s="327">
        <f t="shared" ca="1" si="827"/>
        <v>8.6905543040169224</v>
      </c>
      <c r="DC120" s="327">
        <f t="shared" ca="1" si="827"/>
        <v>9.0292017027278462</v>
      </c>
      <c r="DD120" s="327">
        <f t="shared" ca="1" si="827"/>
        <v>8.9275474516313551</v>
      </c>
      <c r="DE120" s="327">
        <f t="shared" ca="1" si="827"/>
        <v>8.2312373580057656</v>
      </c>
      <c r="DF120" s="327">
        <f t="shared" ca="1" si="827"/>
        <v>9.110939995730126</v>
      </c>
      <c r="DG120" s="327">
        <f t="shared" ca="1" si="827"/>
        <v>8.5244275846747062</v>
      </c>
      <c r="DH120" s="327">
        <f t="shared" ca="1" si="827"/>
        <v>7.9144293366915477</v>
      </c>
      <c r="DI120" s="327">
        <f t="shared" ref="DI120:DS120" ca="1" si="828">+DI77/DI$60*100</f>
        <v>8.2552749827556831</v>
      </c>
      <c r="DJ120" s="327">
        <f t="shared" ca="1" si="828"/>
        <v>8.893268182918959</v>
      </c>
      <c r="DK120" s="327">
        <f t="shared" ca="1" si="828"/>
        <v>8.8482925327555559</v>
      </c>
      <c r="DL120" s="327">
        <f t="shared" ca="1" si="828"/>
        <v>9.2978718366411712</v>
      </c>
      <c r="DM120" s="327">
        <f t="shared" ca="1" si="828"/>
        <v>8.9180457112560738</v>
      </c>
      <c r="DN120" s="327">
        <f t="shared" ca="1" si="828"/>
        <v>9.1323690635188637</v>
      </c>
      <c r="DO120" s="327">
        <f t="shared" ca="1" si="828"/>
        <v>9.3372148561421362</v>
      </c>
      <c r="DP120" s="327">
        <f t="shared" ca="1" si="828"/>
        <v>9.4357659692276279</v>
      </c>
      <c r="DQ120" s="327">
        <f t="shared" ca="1" si="828"/>
        <v>9.3649534584093104</v>
      </c>
      <c r="DR120" s="327">
        <f t="shared" ca="1" si="828"/>
        <v>9.1930961325136096</v>
      </c>
      <c r="DS120" s="327">
        <f t="shared" ca="1" si="828"/>
        <v>9.193031882645867</v>
      </c>
      <c r="DT120" s="327">
        <f t="shared" ref="DT120:EE120" ca="1" si="829">+DT77/DT$60*100</f>
        <v>9.3327789923324573</v>
      </c>
      <c r="DU120" s="327">
        <f t="shared" ca="1" si="829"/>
        <v>8.7215676858359767</v>
      </c>
      <c r="DV120" s="327">
        <f t="shared" ca="1" si="829"/>
        <v>9.5390175487541509</v>
      </c>
      <c r="DW120" s="327">
        <f t="shared" ca="1" si="829"/>
        <v>9.1717042184666564</v>
      </c>
      <c r="DX120" s="327">
        <f t="shared" ca="1" si="829"/>
        <v>9.1184976020873574</v>
      </c>
      <c r="DY120" s="327">
        <f t="shared" ca="1" si="829"/>
        <v>9.3159747370878065</v>
      </c>
      <c r="DZ120" s="327">
        <f t="shared" ca="1" si="829"/>
        <v>9.6208607018127914</v>
      </c>
      <c r="EA120" s="327">
        <f t="shared" ca="1" si="829"/>
        <v>9.5323760114422296</v>
      </c>
      <c r="EB120" s="327">
        <f t="shared" ca="1" si="829"/>
        <v>9.7948566832509947</v>
      </c>
      <c r="EC120" s="327">
        <f t="shared" ca="1" si="829"/>
        <v>9.3474141906764014</v>
      </c>
      <c r="ED120" s="327">
        <f t="shared" ca="1" si="829"/>
        <v>9.5608777064935175</v>
      </c>
      <c r="EE120" s="327">
        <f t="shared" ca="1" si="829"/>
        <v>9.6669593612947615</v>
      </c>
      <c r="EF120" s="327">
        <f t="shared" ref="EF120:EQ120" ca="1" si="830">+EF77/EF$60*100</f>
        <v>9.8657127311482462</v>
      </c>
      <c r="EG120" s="327">
        <f t="shared" ca="1" si="830"/>
        <v>8.8742833130658081</v>
      </c>
      <c r="EH120" s="327">
        <f t="shared" ca="1" si="830"/>
        <v>9.0090183172504741</v>
      </c>
      <c r="EI120" s="327">
        <f t="shared" ca="1" si="830"/>
        <v>9.4726262945269326</v>
      </c>
      <c r="EJ120" s="327">
        <f t="shared" ca="1" si="830"/>
        <v>9.273591464994535</v>
      </c>
      <c r="EK120" s="327">
        <f t="shared" ca="1" si="830"/>
        <v>9.1842350454966208</v>
      </c>
      <c r="EL120" s="327">
        <f t="shared" ca="1" si="830"/>
        <v>9.3007636381979797</v>
      </c>
      <c r="EM120" s="327">
        <f t="shared" ca="1" si="830"/>
        <v>9.0018848477023354</v>
      </c>
      <c r="EN120" s="327">
        <f t="shared" ca="1" si="830"/>
        <v>8.9937149091306416</v>
      </c>
      <c r="EO120" s="327">
        <f t="shared" ca="1" si="830"/>
        <v>9.4818945759854696</v>
      </c>
      <c r="EP120" s="327">
        <f t="shared" ca="1" si="830"/>
        <v>9.4369703234383948</v>
      </c>
      <c r="EQ120" s="327">
        <f t="shared" ca="1" si="830"/>
        <v>9.2179429991257908</v>
      </c>
      <c r="ER120" s="327">
        <f t="shared" ref="ER120:FB120" ca="1" si="831">+ER77/ER$60*100</f>
        <v>9.0596266479413678</v>
      </c>
      <c r="ES120" s="327">
        <f t="shared" ca="1" si="831"/>
        <v>8.9485337075516007</v>
      </c>
      <c r="ET120" s="327">
        <f t="shared" ca="1" si="831"/>
        <v>9.5018441027294624</v>
      </c>
      <c r="EU120" s="327">
        <f t="shared" ca="1" si="831"/>
        <v>9.3039610184449355</v>
      </c>
      <c r="EV120" s="327">
        <f t="shared" ca="1" si="831"/>
        <v>9.7474840580472133</v>
      </c>
      <c r="EW120" s="327">
        <f t="shared" ca="1" si="831"/>
        <v>9.5311836904981604</v>
      </c>
      <c r="EX120" s="327">
        <f t="shared" ca="1" si="831"/>
        <v>9.5647480698632581</v>
      </c>
      <c r="EY120" s="327">
        <f t="shared" ca="1" si="831"/>
        <v>8.9521826441665926</v>
      </c>
      <c r="EZ120" s="327">
        <f t="shared" ca="1" si="831"/>
        <v>9.322982192824524</v>
      </c>
      <c r="FA120" s="327">
        <f t="shared" ca="1" si="831"/>
        <v>10.170626126808815</v>
      </c>
      <c r="FB120" s="327">
        <f t="shared" ca="1" si="831"/>
        <v>9.872148319217855</v>
      </c>
      <c r="FC120" s="327">
        <f t="shared" ref="FC120:FD120" ca="1" si="832">+FC77/FC$60*100</f>
        <v>9.3314484643323059</v>
      </c>
      <c r="FD120" s="327">
        <f t="shared" ca="1" si="832"/>
        <v>9.6981295642458285</v>
      </c>
      <c r="FE120" s="327" t="e">
        <f t="shared" ref="FE120:FG120" ca="1" si="833">+FE77/FE$60*100</f>
        <v>#DIV/0!</v>
      </c>
      <c r="FF120" s="327" t="e">
        <f t="shared" ca="1" si="833"/>
        <v>#DIV/0!</v>
      </c>
      <c r="FG120" s="327" t="e">
        <f t="shared" ca="1" si="833"/>
        <v>#DIV/0!</v>
      </c>
      <c r="FH120" s="327" t="e">
        <f t="shared" ref="FH120:FP120" ca="1" si="834">+FH77/FH$60*100</f>
        <v>#DIV/0!</v>
      </c>
      <c r="FI120" s="327" t="e">
        <f t="shared" ca="1" si="834"/>
        <v>#DIV/0!</v>
      </c>
      <c r="FJ120" s="327" t="e">
        <f t="shared" ca="1" si="834"/>
        <v>#DIV/0!</v>
      </c>
      <c r="FK120" s="327" t="e">
        <f t="shared" ca="1" si="834"/>
        <v>#DIV/0!</v>
      </c>
      <c r="FL120" s="327" t="e">
        <f t="shared" ca="1" si="834"/>
        <v>#DIV/0!</v>
      </c>
      <c r="FM120" s="327" t="e">
        <f t="shared" ca="1" si="834"/>
        <v>#DIV/0!</v>
      </c>
      <c r="FN120" s="327" t="e">
        <f t="shared" ca="1" si="834"/>
        <v>#DIV/0!</v>
      </c>
      <c r="FO120" s="327" t="e">
        <f t="shared" ca="1" si="834"/>
        <v>#DIV/0!</v>
      </c>
      <c r="FP120" s="327" t="e">
        <f t="shared" ca="1" si="834"/>
        <v>#DIV/0!</v>
      </c>
    </row>
    <row r="121" spans="1:172" x14ac:dyDescent="0.2">
      <c r="B121" s="325" t="s">
        <v>30</v>
      </c>
      <c r="C121" s="330"/>
      <c r="D121" s="330"/>
      <c r="E121" s="327">
        <f t="shared" ref="E121:AJ121" ca="1" si="835">+E78/E$60*100</f>
        <v>4.2318996989472115</v>
      </c>
      <c r="F121" s="327">
        <f t="shared" ca="1" si="835"/>
        <v>4.2867429399774695</v>
      </c>
      <c r="G121" s="327">
        <f t="shared" ca="1" si="835"/>
        <v>3.794500287352645</v>
      </c>
      <c r="H121" s="327">
        <f t="shared" ca="1" si="835"/>
        <v>4.3747115224198856</v>
      </c>
      <c r="I121" s="327">
        <f t="shared" ca="1" si="835"/>
        <v>3.6891816264443431</v>
      </c>
      <c r="J121" s="327">
        <f t="shared" ca="1" si="835"/>
        <v>3.5102619789486247</v>
      </c>
      <c r="K121" s="327">
        <f t="shared" ca="1" si="835"/>
        <v>3.8602644038993592</v>
      </c>
      <c r="L121" s="327">
        <f t="shared" ca="1" si="835"/>
        <v>3.9681945196908033</v>
      </c>
      <c r="M121" s="327">
        <f t="shared" ca="1" si="835"/>
        <v>4.2264306556513489</v>
      </c>
      <c r="N121" s="327">
        <f t="shared" ca="1" si="835"/>
        <v>3.8090276176734474</v>
      </c>
      <c r="O121" s="327">
        <f t="shared" ca="1" si="835"/>
        <v>3.6698284253962528</v>
      </c>
      <c r="P121" s="327">
        <f t="shared" ca="1" si="835"/>
        <v>3.6006653982042258</v>
      </c>
      <c r="Q121" s="327">
        <f t="shared" ca="1" si="835"/>
        <v>3.3752658312800907</v>
      </c>
      <c r="R121" s="327">
        <f t="shared" ca="1" si="835"/>
        <v>3.6395794312574283</v>
      </c>
      <c r="S121" s="327">
        <f t="shared" ca="1" si="835"/>
        <v>3.8795161660618027</v>
      </c>
      <c r="T121" s="327">
        <f t="shared" ca="1" si="835"/>
        <v>4.3212327144013383</v>
      </c>
      <c r="U121" s="327">
        <f t="shared" ca="1" si="835"/>
        <v>3.6830819751620059</v>
      </c>
      <c r="V121" s="327">
        <f t="shared" ca="1" si="835"/>
        <v>3.5853086835269452</v>
      </c>
      <c r="W121" s="327">
        <f t="shared" ca="1" si="835"/>
        <v>3.7737451220338696</v>
      </c>
      <c r="X121" s="327">
        <f t="shared" ca="1" si="835"/>
        <v>3.742967583412169</v>
      </c>
      <c r="Y121" s="327">
        <f t="shared" ca="1" si="835"/>
        <v>3.953135093551329</v>
      </c>
      <c r="Z121" s="327">
        <f t="shared" ca="1" si="835"/>
        <v>3.8581617224816114</v>
      </c>
      <c r="AA121" s="327">
        <f t="shared" ca="1" si="835"/>
        <v>3.5030840396140976</v>
      </c>
      <c r="AB121" s="327">
        <f t="shared" ca="1" si="835"/>
        <v>3.4449479648991943</v>
      </c>
      <c r="AC121" s="327">
        <f t="shared" ca="1" si="835"/>
        <v>3.5997846900345949</v>
      </c>
      <c r="AD121" s="327">
        <f t="shared" ca="1" si="835"/>
        <v>3.664498671230497</v>
      </c>
      <c r="AE121" s="327">
        <f t="shared" ca="1" si="835"/>
        <v>3.4080583214477613</v>
      </c>
      <c r="AF121" s="327">
        <f t="shared" ca="1" si="835"/>
        <v>3.777472828535887</v>
      </c>
      <c r="AG121" s="327">
        <f t="shared" ca="1" si="835"/>
        <v>3.4657922741550697</v>
      </c>
      <c r="AH121" s="327">
        <f t="shared" ca="1" si="835"/>
        <v>3.5027529673838536</v>
      </c>
      <c r="AI121" s="327">
        <f t="shared" ca="1" si="835"/>
        <v>3.6504224887923993</v>
      </c>
      <c r="AJ121" s="327">
        <f t="shared" ca="1" si="835"/>
        <v>3.6626721551529657</v>
      </c>
      <c r="AK121" s="327">
        <f t="shared" ref="AK121:BP121" ca="1" si="836">+AK78/AK$60*100</f>
        <v>4.4084097792447476</v>
      </c>
      <c r="AL121" s="327">
        <f t="shared" ca="1" si="836"/>
        <v>3.6731870829402489</v>
      </c>
      <c r="AM121" s="327">
        <f t="shared" ca="1" si="836"/>
        <v>3.4901789988227732</v>
      </c>
      <c r="AN121" s="327">
        <f t="shared" ca="1" si="836"/>
        <v>3.4088975942939146</v>
      </c>
      <c r="AO121" s="327">
        <f t="shared" ca="1" si="836"/>
        <v>3.378560438239854</v>
      </c>
      <c r="AP121" s="327">
        <f t="shared" ca="1" si="836"/>
        <v>3.3728559948548571</v>
      </c>
      <c r="AQ121" s="327">
        <f t="shared" ca="1" si="836"/>
        <v>3.3655763733773214</v>
      </c>
      <c r="AR121" s="327">
        <f t="shared" ca="1" si="836"/>
        <v>3.5032526368111765</v>
      </c>
      <c r="AS121" s="327">
        <f t="shared" ca="1" si="836"/>
        <v>3.5669015671386752</v>
      </c>
      <c r="AT121" s="327">
        <f t="shared" ca="1" si="836"/>
        <v>3.4951304109686685</v>
      </c>
      <c r="AU121" s="327">
        <f t="shared" ca="1" si="836"/>
        <v>3.5833291676898424</v>
      </c>
      <c r="AV121" s="327">
        <f t="shared" ca="1" si="836"/>
        <v>3.5865168247050758</v>
      </c>
      <c r="AW121" s="327">
        <f t="shared" ca="1" si="836"/>
        <v>3.7958852803450251</v>
      </c>
      <c r="AX121" s="327">
        <f t="shared" ca="1" si="836"/>
        <v>3.8343826686419709</v>
      </c>
      <c r="AY121" s="327">
        <f t="shared" ca="1" si="836"/>
        <v>3.682705615699196</v>
      </c>
      <c r="AZ121" s="327">
        <f t="shared" ca="1" si="836"/>
        <v>3.5909979884938528</v>
      </c>
      <c r="BA121" s="327">
        <f t="shared" ca="1" si="836"/>
        <v>3.6017436723781389</v>
      </c>
      <c r="BB121" s="327">
        <f t="shared" ca="1" si="836"/>
        <v>3.5979884220912779</v>
      </c>
      <c r="BC121" s="327">
        <f t="shared" ca="1" si="836"/>
        <v>3.4077546862593131</v>
      </c>
      <c r="BD121" s="327">
        <f t="shared" ca="1" si="836"/>
        <v>3.554122909321221</v>
      </c>
      <c r="BE121" s="327">
        <f t="shared" ca="1" si="836"/>
        <v>3.5530939001139519</v>
      </c>
      <c r="BF121" s="327">
        <f t="shared" ca="1" si="836"/>
        <v>3.6776128470023934</v>
      </c>
      <c r="BG121" s="327">
        <f t="shared" ca="1" si="836"/>
        <v>3.7942793836102759</v>
      </c>
      <c r="BH121" s="327">
        <f t="shared" ca="1" si="836"/>
        <v>3.6917160449624129</v>
      </c>
      <c r="BI121" s="327">
        <f t="shared" ca="1" si="836"/>
        <v>3.9562875324651916</v>
      </c>
      <c r="BJ121" s="327">
        <f t="shared" ca="1" si="836"/>
        <v>3.8062438709953272</v>
      </c>
      <c r="BK121" s="327">
        <f t="shared" ca="1" si="836"/>
        <v>3.6013266155333477</v>
      </c>
      <c r="BL121" s="327">
        <f t="shared" ca="1" si="836"/>
        <v>3.6021084115836968</v>
      </c>
      <c r="BM121" s="327">
        <f t="shared" ca="1" si="836"/>
        <v>3.5491158968392709</v>
      </c>
      <c r="BN121" s="327">
        <f t="shared" ca="1" si="836"/>
        <v>3.6307144201712931</v>
      </c>
      <c r="BO121" s="327">
        <f t="shared" ca="1" si="836"/>
        <v>3.5794431964667304</v>
      </c>
      <c r="BP121" s="327">
        <f t="shared" ca="1" si="836"/>
        <v>3.6595710378472943</v>
      </c>
      <c r="BQ121" s="327">
        <f t="shared" ref="BQ121:CJ121" ca="1" si="837">+BQ78/BQ$60*100</f>
        <v>3.506841880598194</v>
      </c>
      <c r="BR121" s="327">
        <f t="shared" ca="1" si="837"/>
        <v>3.6677157661307156</v>
      </c>
      <c r="BS121" s="327">
        <f t="shared" ca="1" si="837"/>
        <v>3.8024054215594303</v>
      </c>
      <c r="BT121" s="327">
        <f t="shared" ca="1" si="837"/>
        <v>3.7433278718995848</v>
      </c>
      <c r="BU121" s="327">
        <f t="shared" ca="1" si="837"/>
        <v>3.8631253329939605</v>
      </c>
      <c r="BV121" s="327">
        <f t="shared" ca="1" si="837"/>
        <v>3.6947269040610569</v>
      </c>
      <c r="BW121" s="327">
        <f t="shared" ca="1" si="837"/>
        <v>3.6568087379725118</v>
      </c>
      <c r="BX121" s="327">
        <f t="shared" ca="1" si="837"/>
        <v>3.544566070893465</v>
      </c>
      <c r="BY121" s="327">
        <f t="shared" ca="1" si="837"/>
        <v>3.5445820262211303</v>
      </c>
      <c r="BZ121" s="327">
        <f t="shared" ca="1" si="837"/>
        <v>3.6215954151021816</v>
      </c>
      <c r="CA121" s="327">
        <f t="shared" ca="1" si="837"/>
        <v>3.443436607038989</v>
      </c>
      <c r="CB121" s="327">
        <f t="shared" ca="1" si="837"/>
        <v>3.3877009395330679</v>
      </c>
      <c r="CC121" s="327">
        <f t="shared" ca="1" si="837"/>
        <v>3.3017399659351332</v>
      </c>
      <c r="CD121" s="327">
        <f t="shared" ca="1" si="837"/>
        <v>3.6586795185264656</v>
      </c>
      <c r="CE121" s="327">
        <f t="shared" ca="1" si="837"/>
        <v>3.6267957917235991</v>
      </c>
      <c r="CF121" s="327">
        <f t="shared" ca="1" si="837"/>
        <v>3.4977755737808001</v>
      </c>
      <c r="CG121" s="327">
        <f t="shared" ca="1" si="837"/>
        <v>3.5819665226602986</v>
      </c>
      <c r="CH121" s="327">
        <f t="shared" ca="1" si="837"/>
        <v>3.7538081367702167</v>
      </c>
      <c r="CI121" s="327">
        <f t="shared" ca="1" si="837"/>
        <v>3.5716103952258078</v>
      </c>
      <c r="CJ121" s="327">
        <f t="shared" ca="1" si="837"/>
        <v>3.4934058339591885</v>
      </c>
      <c r="CK121" s="327">
        <f t="shared" ref="CK121:DH121" ca="1" si="838">+CK78/CK$60*100</f>
        <v>3.463255873404953</v>
      </c>
      <c r="CL121" s="327">
        <f t="shared" ca="1" si="838"/>
        <v>3.5263759301871795</v>
      </c>
      <c r="CM121" s="327">
        <f t="shared" ca="1" si="838"/>
        <v>3.688425449311334</v>
      </c>
      <c r="CN121" s="327">
        <f t="shared" ca="1" si="838"/>
        <v>4.2076591880651142</v>
      </c>
      <c r="CO121" s="327">
        <f t="shared" ca="1" si="838"/>
        <v>4.0714188390708479</v>
      </c>
      <c r="CP121" s="327">
        <f t="shared" ca="1" si="838"/>
        <v>3.7618978587041134</v>
      </c>
      <c r="CQ121" s="327">
        <f t="shared" ca="1" si="838"/>
        <v>4.0749551200983731</v>
      </c>
      <c r="CR121" s="327">
        <f t="shared" ca="1" si="838"/>
        <v>3.8635331920360736</v>
      </c>
      <c r="CS121" s="327">
        <f t="shared" ca="1" si="838"/>
        <v>4.1598424699770469</v>
      </c>
      <c r="CT121" s="327">
        <f t="shared" ca="1" si="838"/>
        <v>4.0218414714142847</v>
      </c>
      <c r="CU121" s="327">
        <f t="shared" ca="1" si="838"/>
        <v>4.0593556560847972</v>
      </c>
      <c r="CV121" s="327">
        <f t="shared" ca="1" si="838"/>
        <v>3.9775405458851685</v>
      </c>
      <c r="CW121" s="327">
        <f t="shared" ca="1" si="838"/>
        <v>3.926328542516492</v>
      </c>
      <c r="CX121" s="327">
        <f t="shared" ca="1" si="838"/>
        <v>4.0952443494746102</v>
      </c>
      <c r="CY121" s="327">
        <f t="shared" ca="1" si="838"/>
        <v>3.9760186968186888</v>
      </c>
      <c r="CZ121" s="327">
        <f t="shared" ca="1" si="838"/>
        <v>4.2720133279826129</v>
      </c>
      <c r="DA121" s="327">
        <f t="shared" ca="1" si="838"/>
        <v>4.095159241288858</v>
      </c>
      <c r="DB121" s="327">
        <f t="shared" ca="1" si="838"/>
        <v>4.167138091724115</v>
      </c>
      <c r="DC121" s="327">
        <f t="shared" ca="1" si="838"/>
        <v>4.2961884587015584</v>
      </c>
      <c r="DD121" s="327">
        <f t="shared" ca="1" si="838"/>
        <v>4.0992880412009232</v>
      </c>
      <c r="DE121" s="327">
        <f t="shared" ca="1" si="838"/>
        <v>4.28454450915258</v>
      </c>
      <c r="DF121" s="327">
        <f t="shared" ca="1" si="838"/>
        <v>4.1589543900482822</v>
      </c>
      <c r="DG121" s="327">
        <f t="shared" ca="1" si="838"/>
        <v>4.1166365261691755</v>
      </c>
      <c r="DH121" s="327">
        <f t="shared" ca="1" si="838"/>
        <v>3.9289580699339277</v>
      </c>
      <c r="DI121" s="327">
        <f t="shared" ref="DI121:DS121" ca="1" si="839">+DI78/DI$60*100</f>
        <v>4.1911603186956423</v>
      </c>
      <c r="DJ121" s="327">
        <f t="shared" ca="1" si="839"/>
        <v>4.0952362458682767</v>
      </c>
      <c r="DK121" s="327">
        <f t="shared" ca="1" si="839"/>
        <v>3.9057052278483786</v>
      </c>
      <c r="DL121" s="327">
        <f t="shared" ca="1" si="839"/>
        <v>4.0211816874461332</v>
      </c>
      <c r="DM121" s="327">
        <f t="shared" ca="1" si="839"/>
        <v>4.1182571631859188</v>
      </c>
      <c r="DN121" s="327">
        <f t="shared" ca="1" si="839"/>
        <v>4.1212389408919359</v>
      </c>
      <c r="DO121" s="327">
        <f t="shared" ca="1" si="839"/>
        <v>4.0559950383812886</v>
      </c>
      <c r="DP121" s="327">
        <f t="shared" ca="1" si="839"/>
        <v>3.8663976266314224</v>
      </c>
      <c r="DQ121" s="327">
        <f t="shared" ca="1" si="839"/>
        <v>4.1005942936497695</v>
      </c>
      <c r="DR121" s="327">
        <f t="shared" ca="1" si="839"/>
        <v>4.0882331462892241</v>
      </c>
      <c r="DS121" s="327">
        <f t="shared" ca="1" si="839"/>
        <v>3.9828935543827653</v>
      </c>
      <c r="DT121" s="327">
        <f t="shared" ref="DT121:EE121" ca="1" si="840">+DT78/DT$60*100</f>
        <v>3.8672404149120458</v>
      </c>
      <c r="DU121" s="327">
        <f t="shared" ca="1" si="840"/>
        <v>4.0664472272109</v>
      </c>
      <c r="DV121" s="327">
        <f t="shared" ca="1" si="840"/>
        <v>4.1049338075451001</v>
      </c>
      <c r="DW121" s="327">
        <f t="shared" ca="1" si="840"/>
        <v>4.0605226573645199</v>
      </c>
      <c r="DX121" s="327">
        <f t="shared" ca="1" si="840"/>
        <v>4.0656008471974587</v>
      </c>
      <c r="DY121" s="327">
        <f t="shared" ca="1" si="840"/>
        <v>4.0184584741506963</v>
      </c>
      <c r="DZ121" s="327">
        <f t="shared" ca="1" si="840"/>
        <v>4.0136962470796611</v>
      </c>
      <c r="EA121" s="327">
        <f t="shared" ca="1" si="840"/>
        <v>4.1990448152726687</v>
      </c>
      <c r="EB121" s="327">
        <f t="shared" ca="1" si="840"/>
        <v>3.9713963728274284</v>
      </c>
      <c r="EC121" s="327">
        <f t="shared" ca="1" si="840"/>
        <v>4.0390242923578921</v>
      </c>
      <c r="ED121" s="327">
        <f t="shared" ca="1" si="840"/>
        <v>4.1734230201696221</v>
      </c>
      <c r="EE121" s="327">
        <f t="shared" ca="1" si="840"/>
        <v>4.047035664825394</v>
      </c>
      <c r="EF121" s="327">
        <f t="shared" ref="EF121:EQ121" ca="1" si="841">+EF78/EF$60*100</f>
        <v>4.0001122862020519</v>
      </c>
      <c r="EG121" s="327">
        <f t="shared" ca="1" si="841"/>
        <v>3.977849775927301</v>
      </c>
      <c r="EH121" s="327">
        <f t="shared" ca="1" si="841"/>
        <v>3.9146581454403182</v>
      </c>
      <c r="EI121" s="327">
        <f t="shared" ca="1" si="841"/>
        <v>3.9211031680288775</v>
      </c>
      <c r="EJ121" s="327">
        <f t="shared" ca="1" si="841"/>
        <v>4.0414786230962463</v>
      </c>
      <c r="EK121" s="327">
        <f t="shared" ca="1" si="841"/>
        <v>3.9930362815998675</v>
      </c>
      <c r="EL121" s="327">
        <f t="shared" ca="1" si="841"/>
        <v>4.0083656002085171</v>
      </c>
      <c r="EM121" s="327">
        <f t="shared" ca="1" si="841"/>
        <v>4.3457092839856521</v>
      </c>
      <c r="EN121" s="327">
        <f t="shared" ca="1" si="841"/>
        <v>4.0648023432657832</v>
      </c>
      <c r="EO121" s="327">
        <f t="shared" ca="1" si="841"/>
        <v>4.1210066815665458</v>
      </c>
      <c r="EP121" s="327">
        <f t="shared" ca="1" si="841"/>
        <v>4.2808722284184597</v>
      </c>
      <c r="EQ121" s="327">
        <f t="shared" ca="1" si="841"/>
        <v>4.0186674330674919</v>
      </c>
      <c r="ER121" s="327">
        <f t="shared" ref="ER121:FB121" ca="1" si="842">+ER78/ER$60*100</f>
        <v>4.1623600221616597</v>
      </c>
      <c r="ES121" s="327">
        <f t="shared" ca="1" si="842"/>
        <v>4.1367698844968004</v>
      </c>
      <c r="ET121" s="327">
        <f t="shared" ca="1" si="842"/>
        <v>4.2399044213125698</v>
      </c>
      <c r="EU121" s="327">
        <f t="shared" ca="1" si="842"/>
        <v>4.1218099550348413</v>
      </c>
      <c r="EV121" s="327">
        <f t="shared" ca="1" si="842"/>
        <v>4.1360713243563714</v>
      </c>
      <c r="EW121" s="327">
        <f t="shared" ca="1" si="842"/>
        <v>3.933452209806751</v>
      </c>
      <c r="EX121" s="327">
        <f t="shared" ca="1" si="842"/>
        <v>4.1641055161997702</v>
      </c>
      <c r="EY121" s="327">
        <f t="shared" ca="1" si="842"/>
        <v>4.3075813702791246</v>
      </c>
      <c r="EZ121" s="327">
        <f t="shared" ca="1" si="842"/>
        <v>3.9767831392941275</v>
      </c>
      <c r="FA121" s="327">
        <f t="shared" ca="1" si="842"/>
        <v>3.9884210808103031</v>
      </c>
      <c r="FB121" s="327">
        <f t="shared" ca="1" si="842"/>
        <v>4.2668516335853557</v>
      </c>
      <c r="FC121" s="327">
        <f t="shared" ref="FC121:FD121" ca="1" si="843">+FC78/FC$60*100</f>
        <v>4.1761521248354452</v>
      </c>
      <c r="FD121" s="327">
        <f t="shared" ca="1" si="843"/>
        <v>4.0428732716339493</v>
      </c>
      <c r="FE121" s="327" t="e">
        <f t="shared" ref="FE121:FG121" ca="1" si="844">+FE78/FE$60*100</f>
        <v>#DIV/0!</v>
      </c>
      <c r="FF121" s="327" t="e">
        <f t="shared" ca="1" si="844"/>
        <v>#DIV/0!</v>
      </c>
      <c r="FG121" s="327" t="e">
        <f t="shared" ca="1" si="844"/>
        <v>#DIV/0!</v>
      </c>
      <c r="FH121" s="327" t="e">
        <f t="shared" ref="FH121:FP121" ca="1" si="845">+FH78/FH$60*100</f>
        <v>#DIV/0!</v>
      </c>
      <c r="FI121" s="327" t="e">
        <f t="shared" ca="1" si="845"/>
        <v>#DIV/0!</v>
      </c>
      <c r="FJ121" s="327" t="e">
        <f t="shared" ca="1" si="845"/>
        <v>#DIV/0!</v>
      </c>
      <c r="FK121" s="327" t="e">
        <f t="shared" ca="1" si="845"/>
        <v>#DIV/0!</v>
      </c>
      <c r="FL121" s="327" t="e">
        <f t="shared" ca="1" si="845"/>
        <v>#DIV/0!</v>
      </c>
      <c r="FM121" s="327" t="e">
        <f t="shared" ca="1" si="845"/>
        <v>#DIV/0!</v>
      </c>
      <c r="FN121" s="327" t="e">
        <f t="shared" ca="1" si="845"/>
        <v>#DIV/0!</v>
      </c>
      <c r="FO121" s="327" t="e">
        <f t="shared" ca="1" si="845"/>
        <v>#DIV/0!</v>
      </c>
      <c r="FP121" s="327" t="e">
        <f t="shared" ca="1" si="845"/>
        <v>#DIV/0!</v>
      </c>
    </row>
    <row r="122" spans="1:172" x14ac:dyDescent="0.2">
      <c r="B122" s="325" t="s">
        <v>31</v>
      </c>
      <c r="C122" s="330"/>
      <c r="D122" s="330"/>
      <c r="E122" s="327">
        <f t="shared" ref="E122:AJ122" ca="1" si="846">+E79/E$60*100</f>
        <v>18.508621218168607</v>
      </c>
      <c r="F122" s="327">
        <f t="shared" ca="1" si="846"/>
        <v>19.241288587458353</v>
      </c>
      <c r="G122" s="327">
        <f t="shared" ca="1" si="846"/>
        <v>18.923144949485625</v>
      </c>
      <c r="H122" s="327">
        <f t="shared" ca="1" si="846"/>
        <v>19.233941277136907</v>
      </c>
      <c r="I122" s="327">
        <f t="shared" ca="1" si="846"/>
        <v>19.032473523340183</v>
      </c>
      <c r="J122" s="327">
        <f t="shared" ca="1" si="846"/>
        <v>20.054875526230781</v>
      </c>
      <c r="K122" s="327">
        <f t="shared" ca="1" si="846"/>
        <v>19.432579697435635</v>
      </c>
      <c r="L122" s="327">
        <f t="shared" ca="1" si="846"/>
        <v>19.830123737324065</v>
      </c>
      <c r="M122" s="327">
        <f t="shared" ca="1" si="846"/>
        <v>20.288147050834077</v>
      </c>
      <c r="N122" s="327">
        <f t="shared" ca="1" si="846"/>
        <v>21.248214045081923</v>
      </c>
      <c r="O122" s="327">
        <f t="shared" ca="1" si="846"/>
        <v>20.257886812346435</v>
      </c>
      <c r="P122" s="327">
        <f t="shared" ca="1" si="846"/>
        <v>16.7150250135583</v>
      </c>
      <c r="Q122" s="327">
        <f t="shared" ca="1" si="846"/>
        <v>19.673067928257296</v>
      </c>
      <c r="R122" s="327">
        <f t="shared" ca="1" si="846"/>
        <v>20.277680613698333</v>
      </c>
      <c r="S122" s="327">
        <f t="shared" ca="1" si="846"/>
        <v>20.12020115968788</v>
      </c>
      <c r="T122" s="327">
        <f t="shared" ca="1" si="846"/>
        <v>20.154537515446844</v>
      </c>
      <c r="U122" s="327">
        <f t="shared" ca="1" si="846"/>
        <v>20.747912961311531</v>
      </c>
      <c r="V122" s="327">
        <f t="shared" ca="1" si="846"/>
        <v>21.267695886375606</v>
      </c>
      <c r="W122" s="327">
        <f t="shared" ca="1" si="846"/>
        <v>20.42870095594057</v>
      </c>
      <c r="X122" s="327">
        <f t="shared" ca="1" si="846"/>
        <v>20.649940086660308</v>
      </c>
      <c r="Y122" s="327">
        <f t="shared" ca="1" si="846"/>
        <v>20.763096891717225</v>
      </c>
      <c r="Z122" s="327">
        <f t="shared" ca="1" si="846"/>
        <v>22.801568380317971</v>
      </c>
      <c r="AA122" s="327">
        <f t="shared" ca="1" si="846"/>
        <v>21.126693323753052</v>
      </c>
      <c r="AB122" s="327">
        <f t="shared" ca="1" si="846"/>
        <v>18.293402771173618</v>
      </c>
      <c r="AC122" s="327">
        <f t="shared" ca="1" si="846"/>
        <v>20.389678396756164</v>
      </c>
      <c r="AD122" s="327">
        <f t="shared" ca="1" si="846"/>
        <v>21.254895931417966</v>
      </c>
      <c r="AE122" s="327">
        <f t="shared" ca="1" si="846"/>
        <v>21.406129255790955</v>
      </c>
      <c r="AF122" s="327">
        <f t="shared" ca="1" si="846"/>
        <v>22.017679537480358</v>
      </c>
      <c r="AG122" s="327">
        <f t="shared" ca="1" si="846"/>
        <v>21.165472554660028</v>
      </c>
      <c r="AH122" s="327">
        <f t="shared" ca="1" si="846"/>
        <v>22.341782319151324</v>
      </c>
      <c r="AI122" s="327">
        <f t="shared" ca="1" si="846"/>
        <v>20.341475461231013</v>
      </c>
      <c r="AJ122" s="327">
        <f t="shared" ca="1" si="846"/>
        <v>21.541664947043266</v>
      </c>
      <c r="AK122" s="327">
        <f t="shared" ref="AK122:BP122" ca="1" si="847">+AK79/AK$60*100</f>
        <v>21.598225694367489</v>
      </c>
      <c r="AL122" s="327">
        <f t="shared" ca="1" si="847"/>
        <v>22.683224233723877</v>
      </c>
      <c r="AM122" s="327">
        <f t="shared" ca="1" si="847"/>
        <v>21.93805205082754</v>
      </c>
      <c r="AN122" s="327">
        <f t="shared" ca="1" si="847"/>
        <v>19.815147095863843</v>
      </c>
      <c r="AO122" s="327">
        <f t="shared" ca="1" si="847"/>
        <v>20.858470434370638</v>
      </c>
      <c r="AP122" s="327">
        <f t="shared" ca="1" si="847"/>
        <v>20.853772272133423</v>
      </c>
      <c r="AQ122" s="327">
        <f t="shared" ca="1" si="847"/>
        <v>20.531729480809087</v>
      </c>
      <c r="AR122" s="327">
        <f t="shared" ca="1" si="847"/>
        <v>21.197674944378655</v>
      </c>
      <c r="AS122" s="327">
        <f t="shared" ca="1" si="847"/>
        <v>20.581443411253872</v>
      </c>
      <c r="AT122" s="327">
        <f t="shared" ca="1" si="847"/>
        <v>22.155664824723896</v>
      </c>
      <c r="AU122" s="327">
        <f t="shared" ca="1" si="847"/>
        <v>20.849792557325859</v>
      </c>
      <c r="AV122" s="327">
        <f t="shared" ca="1" si="847"/>
        <v>22.618391203111866</v>
      </c>
      <c r="AW122" s="327">
        <f t="shared" ca="1" si="847"/>
        <v>22.437296536802613</v>
      </c>
      <c r="AX122" s="327">
        <f t="shared" ca="1" si="847"/>
        <v>23.107892622673969</v>
      </c>
      <c r="AY122" s="327">
        <f t="shared" ca="1" si="847"/>
        <v>22.33238288955738</v>
      </c>
      <c r="AZ122" s="327">
        <f t="shared" ca="1" si="847"/>
        <v>20.082527889847302</v>
      </c>
      <c r="BA122" s="327">
        <f t="shared" ca="1" si="847"/>
        <v>21.360889772270898</v>
      </c>
      <c r="BB122" s="327">
        <f t="shared" ca="1" si="847"/>
        <v>22.214697756358511</v>
      </c>
      <c r="BC122" s="327">
        <f t="shared" ca="1" si="847"/>
        <v>23.264626892668613</v>
      </c>
      <c r="BD122" s="327">
        <f t="shared" ca="1" si="847"/>
        <v>22.224048367461307</v>
      </c>
      <c r="BE122" s="327">
        <f t="shared" ca="1" si="847"/>
        <v>22.769847813900039</v>
      </c>
      <c r="BF122" s="327">
        <f t="shared" ca="1" si="847"/>
        <v>23.438689714954126</v>
      </c>
      <c r="BG122" s="327">
        <f t="shared" ca="1" si="847"/>
        <v>22.577959385970274</v>
      </c>
      <c r="BH122" s="327">
        <f t="shared" ca="1" si="847"/>
        <v>24.467359526988201</v>
      </c>
      <c r="BI122" s="327">
        <f t="shared" ca="1" si="847"/>
        <v>23.841336388781858</v>
      </c>
      <c r="BJ122" s="327">
        <f t="shared" ca="1" si="847"/>
        <v>25.257028560783006</v>
      </c>
      <c r="BK122" s="327">
        <f t="shared" ca="1" si="847"/>
        <v>24.17828281235586</v>
      </c>
      <c r="BL122" s="327">
        <f t="shared" ca="1" si="847"/>
        <v>20.800515181283252</v>
      </c>
      <c r="BM122" s="327">
        <f t="shared" ca="1" si="847"/>
        <v>22.412586446536544</v>
      </c>
      <c r="BN122" s="327">
        <f t="shared" ca="1" si="847"/>
        <v>24.057753327973145</v>
      </c>
      <c r="BO122" s="327">
        <f t="shared" ca="1" si="847"/>
        <v>23.531552480396183</v>
      </c>
      <c r="BP122" s="327">
        <f t="shared" ca="1" si="847"/>
        <v>21.908416116359774</v>
      </c>
      <c r="BQ122" s="327">
        <f t="shared" ref="BQ122:CJ122" ca="1" si="848">+BQ79/BQ$60*100</f>
        <v>23.901711347429544</v>
      </c>
      <c r="BR122" s="327">
        <f t="shared" ca="1" si="848"/>
        <v>24.270458534581632</v>
      </c>
      <c r="BS122" s="327">
        <f t="shared" ca="1" si="848"/>
        <v>23.84992732780254</v>
      </c>
      <c r="BT122" s="327">
        <f t="shared" ca="1" si="848"/>
        <v>25.22023639514827</v>
      </c>
      <c r="BU122" s="327">
        <f t="shared" ca="1" si="848"/>
        <v>24.725077962718768</v>
      </c>
      <c r="BV122" s="327">
        <f t="shared" ca="1" si="848"/>
        <v>25.768370757255788</v>
      </c>
      <c r="BW122" s="327">
        <f t="shared" ca="1" si="848"/>
        <v>25.203285616683207</v>
      </c>
      <c r="BX122" s="327">
        <f t="shared" ca="1" si="848"/>
        <v>22.037376029321624</v>
      </c>
      <c r="BY122" s="327">
        <f t="shared" ca="1" si="848"/>
        <v>23.997308120356326</v>
      </c>
      <c r="BZ122" s="327">
        <f t="shared" ca="1" si="848"/>
        <v>24.078080390893106</v>
      </c>
      <c r="CA122" s="327">
        <f t="shared" ca="1" si="848"/>
        <v>24.329745639708676</v>
      </c>
      <c r="CB122" s="327">
        <f t="shared" ca="1" si="848"/>
        <v>24.011676524438407</v>
      </c>
      <c r="CC122" s="327">
        <f t="shared" ca="1" si="848"/>
        <v>24.759744961383351</v>
      </c>
      <c r="CD122" s="327">
        <f t="shared" ca="1" si="848"/>
        <v>24.989353987055981</v>
      </c>
      <c r="CE122" s="327">
        <f t="shared" ca="1" si="848"/>
        <v>24.187291351008732</v>
      </c>
      <c r="CF122" s="327">
        <f t="shared" ca="1" si="848"/>
        <v>24.757032781690061</v>
      </c>
      <c r="CG122" s="327">
        <f t="shared" ca="1" si="848"/>
        <v>24.954333698307327</v>
      </c>
      <c r="CH122" s="327">
        <f t="shared" ca="1" si="848"/>
        <v>24.368968441309505</v>
      </c>
      <c r="CI122" s="327">
        <f t="shared" ca="1" si="848"/>
        <v>24.179320201831398</v>
      </c>
      <c r="CJ122" s="327">
        <f t="shared" ca="1" si="848"/>
        <v>20.283817235314068</v>
      </c>
      <c r="CK122" s="327">
        <f t="shared" ref="CK122:DH122" ca="1" si="849">+CK79/CK$60*100</f>
        <v>23.902401017126497</v>
      </c>
      <c r="CL122" s="327">
        <f t="shared" ca="1" si="849"/>
        <v>24.666654935121443</v>
      </c>
      <c r="CM122" s="327">
        <f t="shared" ca="1" si="849"/>
        <v>21.491255668003863</v>
      </c>
      <c r="CN122" s="327">
        <f t="shared" ca="1" si="849"/>
        <v>5.7946274040163175</v>
      </c>
      <c r="CO122" s="327">
        <f t="shared" ca="1" si="849"/>
        <v>8.3095663242292872</v>
      </c>
      <c r="CP122" s="327">
        <f t="shared" ca="1" si="849"/>
        <v>21.745896110123635</v>
      </c>
      <c r="CQ122" s="327">
        <f t="shared" ca="1" si="849"/>
        <v>23.557500699041515</v>
      </c>
      <c r="CR122" s="327">
        <f t="shared" ca="1" si="849"/>
        <v>23.403439141536523</v>
      </c>
      <c r="CS122" s="327">
        <f t="shared" ca="1" si="849"/>
        <v>24.26992732759485</v>
      </c>
      <c r="CT122" s="327">
        <f t="shared" ca="1" si="849"/>
        <v>24.921602752401395</v>
      </c>
      <c r="CU122" s="327">
        <f t="shared" ca="1" si="849"/>
        <v>23.75631129133091</v>
      </c>
      <c r="CV122" s="327">
        <f t="shared" ca="1" si="849"/>
        <v>21.318981545854175</v>
      </c>
      <c r="CW122" s="327">
        <f t="shared" ca="1" si="849"/>
        <v>22.081249392999897</v>
      </c>
      <c r="CX122" s="327">
        <f t="shared" ca="1" si="849"/>
        <v>21.17368286177858</v>
      </c>
      <c r="CY122" s="327">
        <f t="shared" ca="1" si="849"/>
        <v>23.48358431120927</v>
      </c>
      <c r="CZ122" s="327">
        <f t="shared" ca="1" si="849"/>
        <v>22.349611470831082</v>
      </c>
      <c r="DA122" s="327">
        <f t="shared" ca="1" si="849"/>
        <v>21.353751358078231</v>
      </c>
      <c r="DB122" s="327">
        <f t="shared" ca="1" si="849"/>
        <v>22.225425018056093</v>
      </c>
      <c r="DC122" s="327">
        <f t="shared" ca="1" si="849"/>
        <v>20.665694263431384</v>
      </c>
      <c r="DD122" s="327">
        <f t="shared" ca="1" si="849"/>
        <v>21.099598905335736</v>
      </c>
      <c r="DE122" s="327">
        <f t="shared" ca="1" si="849"/>
        <v>20.17099152161321</v>
      </c>
      <c r="DF122" s="327">
        <f t="shared" ca="1" si="849"/>
        <v>21.021010284669895</v>
      </c>
      <c r="DG122" s="327">
        <f t="shared" ca="1" si="849"/>
        <v>20.561515942889496</v>
      </c>
      <c r="DH122" s="327">
        <f t="shared" ca="1" si="849"/>
        <v>20.717107686844898</v>
      </c>
      <c r="DI122" s="327">
        <f t="shared" ref="DI122:DS122" ca="1" si="850">+DI79/DI$60*100</f>
        <v>21.774828937359825</v>
      </c>
      <c r="DJ122" s="327">
        <f t="shared" ca="1" si="850"/>
        <v>21.560166813598912</v>
      </c>
      <c r="DK122" s="327">
        <f t="shared" ca="1" si="850"/>
        <v>23.063936890092631</v>
      </c>
      <c r="DL122" s="327">
        <f t="shared" ca="1" si="850"/>
        <v>21.290384713207406</v>
      </c>
      <c r="DM122" s="327">
        <f t="shared" ca="1" si="850"/>
        <v>21.56920772438448</v>
      </c>
      <c r="DN122" s="327">
        <f t="shared" ca="1" si="850"/>
        <v>22.730158952497419</v>
      </c>
      <c r="DO122" s="327">
        <f t="shared" ca="1" si="850"/>
        <v>21.673449732162798</v>
      </c>
      <c r="DP122" s="327">
        <f t="shared" ca="1" si="850"/>
        <v>24.189487493977214</v>
      </c>
      <c r="DQ122" s="327">
        <f t="shared" ca="1" si="850"/>
        <v>23.566224802504973</v>
      </c>
      <c r="DR122" s="327">
        <f t="shared" ca="1" si="850"/>
        <v>23.12839250998228</v>
      </c>
      <c r="DS122" s="327">
        <f t="shared" ca="1" si="850"/>
        <v>22.836306406831174</v>
      </c>
      <c r="DT122" s="327">
        <f t="shared" ref="DT122:EE122" ca="1" si="851">+DT79/DT$60*100</f>
        <v>21.9741310956909</v>
      </c>
      <c r="DU122" s="327">
        <f t="shared" ca="1" si="851"/>
        <v>22.759165509105713</v>
      </c>
      <c r="DV122" s="327">
        <f t="shared" ca="1" si="851"/>
        <v>23.437922001877265</v>
      </c>
      <c r="DW122" s="327">
        <f t="shared" ca="1" si="851"/>
        <v>24.372632571120793</v>
      </c>
      <c r="DX122" s="327">
        <f t="shared" ca="1" si="851"/>
        <v>23.768511192159632</v>
      </c>
      <c r="DY122" s="327">
        <f t="shared" ca="1" si="851"/>
        <v>24.673808108227881</v>
      </c>
      <c r="DZ122" s="327">
        <f t="shared" ca="1" si="851"/>
        <v>24.867296623747787</v>
      </c>
      <c r="EA122" s="327">
        <f t="shared" ca="1" si="851"/>
        <v>23.813959390158502</v>
      </c>
      <c r="EB122" s="327">
        <f t="shared" ca="1" si="851"/>
        <v>24.557404021753314</v>
      </c>
      <c r="EC122" s="327">
        <f t="shared" ca="1" si="851"/>
        <v>25.295000376313464</v>
      </c>
      <c r="ED122" s="327">
        <f t="shared" ca="1" si="851"/>
        <v>25.642563306151423</v>
      </c>
      <c r="EE122" s="327">
        <f t="shared" ca="1" si="851"/>
        <v>24.353065987701871</v>
      </c>
      <c r="EF122" s="327">
        <f t="shared" ref="EF122:EQ122" ca="1" si="852">+EF79/EF$60*100</f>
        <v>20.919245936207805</v>
      </c>
      <c r="EG122" s="327">
        <f t="shared" ca="1" si="852"/>
        <v>22.749585483564744</v>
      </c>
      <c r="EH122" s="327">
        <f t="shared" ca="1" si="852"/>
        <v>24.260361459547241</v>
      </c>
      <c r="EI122" s="327">
        <f t="shared" ca="1" si="852"/>
        <v>23.011245627005994</v>
      </c>
      <c r="EJ122" s="327">
        <f t="shared" ca="1" si="852"/>
        <v>24.23093778472473</v>
      </c>
      <c r="EK122" s="327">
        <f t="shared" ca="1" si="852"/>
        <v>24.212000927614998</v>
      </c>
      <c r="EL122" s="327">
        <f t="shared" ca="1" si="852"/>
        <v>25.285617307529108</v>
      </c>
      <c r="EM122" s="327">
        <f t="shared" ca="1" si="852"/>
        <v>23.772710956664898</v>
      </c>
      <c r="EN122" s="327">
        <f t="shared" ca="1" si="852"/>
        <v>24.946959393872028</v>
      </c>
      <c r="EO122" s="327">
        <f t="shared" ca="1" si="852"/>
        <v>25.314906504343838</v>
      </c>
      <c r="EP122" s="327">
        <f t="shared" ca="1" si="852"/>
        <v>24.913509559358534</v>
      </c>
      <c r="EQ122" s="327">
        <f t="shared" ca="1" si="852"/>
        <v>24.600183402293432</v>
      </c>
      <c r="ER122" s="327">
        <f t="shared" ref="ER122:FB122" ca="1" si="853">+ER79/ER$60*100</f>
        <v>20.439149159227672</v>
      </c>
      <c r="ES122" s="327">
        <f t="shared" ca="1" si="853"/>
        <v>22.521279495729324</v>
      </c>
      <c r="ET122" s="327">
        <f t="shared" ca="1" si="853"/>
        <v>23.103125620564487</v>
      </c>
      <c r="EU122" s="327">
        <f t="shared" ca="1" si="853"/>
        <v>23.315674073031399</v>
      </c>
      <c r="EV122" s="327">
        <f t="shared" ca="1" si="853"/>
        <v>22.633810919130106</v>
      </c>
      <c r="EW122" s="327">
        <f t="shared" ca="1" si="853"/>
        <v>23.886947945801783</v>
      </c>
      <c r="EX122" s="327">
        <f t="shared" ca="1" si="853"/>
        <v>24.28541565773051</v>
      </c>
      <c r="EY122" s="327">
        <f t="shared" ca="1" si="853"/>
        <v>22.471352965889039</v>
      </c>
      <c r="EZ122" s="327">
        <f t="shared" ca="1" si="853"/>
        <v>22.843090455688216</v>
      </c>
      <c r="FA122" s="327">
        <f t="shared" ca="1" si="853"/>
        <v>22.936523582539419</v>
      </c>
      <c r="FB122" s="327">
        <f t="shared" ca="1" si="853"/>
        <v>22.799557625175222</v>
      </c>
      <c r="FC122" s="327">
        <f t="shared" ref="FC122:FD122" ca="1" si="854">+FC79/FC$60*100</f>
        <v>22.544825840184004</v>
      </c>
      <c r="FD122" s="327">
        <f t="shared" ca="1" si="854"/>
        <v>19.728068519606381</v>
      </c>
      <c r="FE122" s="327" t="e">
        <f t="shared" ref="FE122:FG122" ca="1" si="855">+FE79/FE$60*100</f>
        <v>#DIV/0!</v>
      </c>
      <c r="FF122" s="327" t="e">
        <f t="shared" ca="1" si="855"/>
        <v>#DIV/0!</v>
      </c>
      <c r="FG122" s="327" t="e">
        <f t="shared" ca="1" si="855"/>
        <v>#DIV/0!</v>
      </c>
      <c r="FH122" s="327" t="e">
        <f t="shared" ref="FH122:FP122" ca="1" si="856">+FH79/FH$60*100</f>
        <v>#DIV/0!</v>
      </c>
      <c r="FI122" s="327" t="e">
        <f t="shared" ca="1" si="856"/>
        <v>#DIV/0!</v>
      </c>
      <c r="FJ122" s="327" t="e">
        <f t="shared" ca="1" si="856"/>
        <v>#DIV/0!</v>
      </c>
      <c r="FK122" s="327" t="e">
        <f t="shared" ca="1" si="856"/>
        <v>#DIV/0!</v>
      </c>
      <c r="FL122" s="327" t="e">
        <f t="shared" ca="1" si="856"/>
        <v>#DIV/0!</v>
      </c>
      <c r="FM122" s="327" t="e">
        <f t="shared" ca="1" si="856"/>
        <v>#DIV/0!</v>
      </c>
      <c r="FN122" s="327" t="e">
        <f t="shared" ca="1" si="856"/>
        <v>#DIV/0!</v>
      </c>
      <c r="FO122" s="327" t="e">
        <f t="shared" ca="1" si="856"/>
        <v>#DIV/0!</v>
      </c>
      <c r="FP122" s="327" t="e">
        <f t="shared" ca="1" si="856"/>
        <v>#DIV/0!</v>
      </c>
    </row>
    <row r="123" spans="1:172" x14ac:dyDescent="0.2">
      <c r="B123" s="325" t="s">
        <v>32</v>
      </c>
      <c r="C123" s="330"/>
      <c r="D123" s="330"/>
      <c r="E123" s="327">
        <f t="shared" ref="E123:AJ123" ca="1" si="857">+E80/E$60*100</f>
        <v>1.1405537389724112</v>
      </c>
      <c r="F123" s="327">
        <f t="shared" ca="1" si="857"/>
        <v>1.1231518400143139</v>
      </c>
      <c r="G123" s="327">
        <f t="shared" ca="1" si="857"/>
        <v>1.0926856476385192</v>
      </c>
      <c r="H123" s="327">
        <f t="shared" ca="1" si="857"/>
        <v>1.1782987955744877</v>
      </c>
      <c r="I123" s="327">
        <f t="shared" ca="1" si="857"/>
        <v>1.2071254288612379</v>
      </c>
      <c r="J123" s="327">
        <f t="shared" ca="1" si="857"/>
        <v>1.1249149152804701</v>
      </c>
      <c r="K123" s="327">
        <f t="shared" ca="1" si="857"/>
        <v>1.1257969352738226</v>
      </c>
      <c r="L123" s="327">
        <f t="shared" ca="1" si="857"/>
        <v>1.1721058607932358</v>
      </c>
      <c r="M123" s="327">
        <f t="shared" ca="1" si="857"/>
        <v>1.3284545198293034</v>
      </c>
      <c r="N123" s="327">
        <f t="shared" ca="1" si="857"/>
        <v>1.3077925959318033</v>
      </c>
      <c r="O123" s="327">
        <f t="shared" ca="1" si="857"/>
        <v>1.3514670702498717</v>
      </c>
      <c r="P123" s="327">
        <f t="shared" ca="1" si="857"/>
        <v>1.4828587969649856</v>
      </c>
      <c r="Q123" s="327">
        <f t="shared" ca="1" si="857"/>
        <v>1.0900908371313929</v>
      </c>
      <c r="R123" s="327">
        <f t="shared" ca="1" si="857"/>
        <v>1.107665080766985</v>
      </c>
      <c r="S123" s="327">
        <f t="shared" ca="1" si="857"/>
        <v>1.081329612531345</v>
      </c>
      <c r="T123" s="327">
        <f t="shared" ca="1" si="857"/>
        <v>1.0742483490355259</v>
      </c>
      <c r="U123" s="327">
        <f t="shared" ca="1" si="857"/>
        <v>1.0556881476361444</v>
      </c>
      <c r="V123" s="327">
        <f t="shared" ca="1" si="857"/>
        <v>1.0228191721590221</v>
      </c>
      <c r="W123" s="327">
        <f t="shared" ca="1" si="857"/>
        <v>1.004027704659781</v>
      </c>
      <c r="X123" s="327">
        <f t="shared" ca="1" si="857"/>
        <v>1.1085507929644842</v>
      </c>
      <c r="Y123" s="327">
        <f t="shared" ca="1" si="857"/>
        <v>1.2396738201471011</v>
      </c>
      <c r="Z123" s="327">
        <f t="shared" ca="1" si="857"/>
        <v>1.1334801037314512</v>
      </c>
      <c r="AA123" s="327">
        <f t="shared" ca="1" si="857"/>
        <v>1.2572461074524299</v>
      </c>
      <c r="AB123" s="327">
        <f t="shared" ca="1" si="857"/>
        <v>1.6847135227476284</v>
      </c>
      <c r="AC123" s="327">
        <f t="shared" ca="1" si="857"/>
        <v>1.1159827831626077</v>
      </c>
      <c r="AD123" s="327">
        <f t="shared" ca="1" si="857"/>
        <v>1.1389819663593157</v>
      </c>
      <c r="AE123" s="327">
        <f t="shared" ca="1" si="857"/>
        <v>1.1939898894119292</v>
      </c>
      <c r="AF123" s="327">
        <f t="shared" ca="1" si="857"/>
        <v>1.1765928146213662</v>
      </c>
      <c r="AG123" s="327">
        <f t="shared" ca="1" si="857"/>
        <v>1.1814790491200389</v>
      </c>
      <c r="AH123" s="327">
        <f t="shared" ca="1" si="857"/>
        <v>1.1815524457505218</v>
      </c>
      <c r="AI123" s="327">
        <f t="shared" ca="1" si="857"/>
        <v>1.1212538331119197</v>
      </c>
      <c r="AJ123" s="327">
        <f t="shared" ca="1" si="857"/>
        <v>1.1882994821648274</v>
      </c>
      <c r="AK123" s="327">
        <f t="shared" ref="AK123:BP123" ca="1" si="858">+AK80/AK$60*100</f>
        <v>1.2116023441925323</v>
      </c>
      <c r="AL123" s="327">
        <f t="shared" ca="1" si="858"/>
        <v>1.2242787825370629</v>
      </c>
      <c r="AM123" s="327">
        <f t="shared" ca="1" si="858"/>
        <v>1.3415016852203319</v>
      </c>
      <c r="AN123" s="327">
        <f t="shared" ca="1" si="858"/>
        <v>1.2318384854264552</v>
      </c>
      <c r="AO123" s="327">
        <f t="shared" ca="1" si="858"/>
        <v>1.089032213693135</v>
      </c>
      <c r="AP123" s="327">
        <f t="shared" ca="1" si="858"/>
        <v>1.1228295701680511</v>
      </c>
      <c r="AQ123" s="327">
        <f t="shared" ca="1" si="858"/>
        <v>1.1614950527363854</v>
      </c>
      <c r="AR123" s="327">
        <f t="shared" ca="1" si="858"/>
        <v>1.1284254488569834</v>
      </c>
      <c r="AS123" s="327">
        <f t="shared" ca="1" si="858"/>
        <v>1.1923147754821228</v>
      </c>
      <c r="AT123" s="327">
        <f t="shared" ca="1" si="858"/>
        <v>1.1379994912885403</v>
      </c>
      <c r="AU123" s="327">
        <f t="shared" ca="1" si="858"/>
        <v>1.1320405802628768</v>
      </c>
      <c r="AV123" s="327">
        <f t="shared" ca="1" si="858"/>
        <v>1.1964847576164839</v>
      </c>
      <c r="AW123" s="327">
        <f t="shared" ca="1" si="858"/>
        <v>1.2398677332109842</v>
      </c>
      <c r="AX123" s="327">
        <f t="shared" ca="1" si="858"/>
        <v>1.1756976847124967</v>
      </c>
      <c r="AY123" s="327">
        <f t="shared" ca="1" si="858"/>
        <v>1.1722825211716859</v>
      </c>
      <c r="AZ123" s="327">
        <f t="shared" ca="1" si="858"/>
        <v>1.2898741720106273</v>
      </c>
      <c r="BA123" s="327">
        <f t="shared" ca="1" si="858"/>
        <v>1.1559934482915626</v>
      </c>
      <c r="BB123" s="327">
        <f t="shared" ca="1" si="858"/>
        <v>1.0763019939188661</v>
      </c>
      <c r="BC123" s="327">
        <f t="shared" ca="1" si="858"/>
        <v>1.0203288598211264</v>
      </c>
      <c r="BD123" s="327">
        <f t="shared" ca="1" si="858"/>
        <v>1.0767543828182318</v>
      </c>
      <c r="BE123" s="327">
        <f t="shared" ca="1" si="858"/>
        <v>1.0747710908746069</v>
      </c>
      <c r="BF123" s="327">
        <f t="shared" ca="1" si="858"/>
        <v>1.0284867365110315</v>
      </c>
      <c r="BG123" s="327">
        <f t="shared" ca="1" si="858"/>
        <v>1.0516857171110381</v>
      </c>
      <c r="BH123" s="327">
        <f t="shared" ca="1" si="858"/>
        <v>1.0208000340193808</v>
      </c>
      <c r="BI123" s="327">
        <f t="shared" ca="1" si="858"/>
        <v>1.1667827721020154</v>
      </c>
      <c r="BJ123" s="327">
        <f t="shared" ca="1" si="858"/>
        <v>1.1704641089145877</v>
      </c>
      <c r="BK123" s="327">
        <f t="shared" ca="1" si="858"/>
        <v>1.1346155690330535</v>
      </c>
      <c r="BL123" s="327">
        <f t="shared" ca="1" si="858"/>
        <v>1.3385053143892494</v>
      </c>
      <c r="BM123" s="327">
        <f t="shared" ca="1" si="858"/>
        <v>1.1377227194272745</v>
      </c>
      <c r="BN123" s="327">
        <f t="shared" ca="1" si="858"/>
        <v>1.1154555116297633</v>
      </c>
      <c r="BO123" s="327">
        <f t="shared" ca="1" si="858"/>
        <v>1.0943002962004835</v>
      </c>
      <c r="BP123" s="327">
        <f t="shared" ca="1" si="858"/>
        <v>1.0938764176746159</v>
      </c>
      <c r="BQ123" s="327">
        <f t="shared" ref="BQ123:CJ123" ca="1" si="859">+BQ80/BQ$60*100</f>
        <v>1.0920355274138869</v>
      </c>
      <c r="BR123" s="327">
        <f t="shared" ca="1" si="859"/>
        <v>1.0995610353644254</v>
      </c>
      <c r="BS123" s="327">
        <f t="shared" ca="1" si="859"/>
        <v>1.1005702347028301</v>
      </c>
      <c r="BT123" s="327">
        <f t="shared" ca="1" si="859"/>
        <v>1.0702675042348981</v>
      </c>
      <c r="BU123" s="327">
        <f t="shared" ca="1" si="859"/>
        <v>1.1898374050357632</v>
      </c>
      <c r="BV123" s="327">
        <f t="shared" ca="1" si="859"/>
        <v>1.1967933098745751</v>
      </c>
      <c r="BW123" s="327">
        <f t="shared" ca="1" si="859"/>
        <v>1.2307875468484319</v>
      </c>
      <c r="BX123" s="327">
        <f t="shared" ca="1" si="859"/>
        <v>1.2432962441905797</v>
      </c>
      <c r="BY123" s="327">
        <f t="shared" ca="1" si="859"/>
        <v>1.1332769469834234</v>
      </c>
      <c r="BZ123" s="327">
        <f t="shared" ca="1" si="859"/>
        <v>1.120879604136136</v>
      </c>
      <c r="CA123" s="327">
        <f t="shared" ca="1" si="859"/>
        <v>1.0956594843418213</v>
      </c>
      <c r="CB123" s="327">
        <f t="shared" ca="1" si="859"/>
        <v>1.0947491797249482</v>
      </c>
      <c r="CC123" s="327">
        <f t="shared" ca="1" si="859"/>
        <v>1.0920886254067401</v>
      </c>
      <c r="CD123" s="327">
        <f t="shared" ca="1" si="859"/>
        <v>1.1183794119322974</v>
      </c>
      <c r="CE123" s="327">
        <f t="shared" ca="1" si="859"/>
        <v>1.1082035337500473</v>
      </c>
      <c r="CF123" s="327">
        <f t="shared" ca="1" si="859"/>
        <v>1.0871453716282991</v>
      </c>
      <c r="CG123" s="327">
        <f t="shared" ca="1" si="859"/>
        <v>1.1998680880404633</v>
      </c>
      <c r="CH123" s="327">
        <f t="shared" ca="1" si="859"/>
        <v>1.2091749032215402</v>
      </c>
      <c r="CI123" s="327">
        <f t="shared" ca="1" si="859"/>
        <v>1.2969553621313534</v>
      </c>
      <c r="CJ123" s="327">
        <f t="shared" ca="1" si="859"/>
        <v>1.2752095657639702</v>
      </c>
      <c r="CK123" s="327">
        <f t="shared" ref="CK123:DH123" ca="1" si="860">+CK80/CK$60*100</f>
        <v>1.1525779855316673</v>
      </c>
      <c r="CL123" s="327">
        <f t="shared" ca="1" si="860"/>
        <v>1.1272409657146443</v>
      </c>
      <c r="CM123" s="327">
        <f t="shared" ca="1" si="860"/>
        <v>1.17676776281744</v>
      </c>
      <c r="CN123" s="327">
        <f t="shared" ca="1" si="860"/>
        <v>1.2603337142290194</v>
      </c>
      <c r="CO123" s="327">
        <f t="shared" ca="1" si="860"/>
        <v>1.3038206396100138</v>
      </c>
      <c r="CP123" s="327">
        <f t="shared" ca="1" si="860"/>
        <v>1.1806044112127161</v>
      </c>
      <c r="CQ123" s="327">
        <f t="shared" ca="1" si="860"/>
        <v>1.1301714631636608</v>
      </c>
      <c r="CR123" s="327">
        <f t="shared" ca="1" si="860"/>
        <v>1.1152771132941011</v>
      </c>
      <c r="CS123" s="327">
        <f t="shared" ca="1" si="860"/>
        <v>1.1775249580823426</v>
      </c>
      <c r="CT123" s="327">
        <f t="shared" ca="1" si="860"/>
        <v>1.1294442011520489</v>
      </c>
      <c r="CU123" s="327">
        <f t="shared" ca="1" si="860"/>
        <v>1.2152170376924818</v>
      </c>
      <c r="CV123" s="327">
        <f t="shared" ca="1" si="860"/>
        <v>1.1783359967039879</v>
      </c>
      <c r="CW123" s="327">
        <f t="shared" ca="1" si="860"/>
        <v>1.1533374534312886</v>
      </c>
      <c r="CX123" s="327">
        <f t="shared" ca="1" si="860"/>
        <v>1.1634809611472479</v>
      </c>
      <c r="CY123" s="327">
        <f t="shared" ca="1" si="860"/>
        <v>1.0893900401840251</v>
      </c>
      <c r="CZ123" s="327">
        <f t="shared" ca="1" si="860"/>
        <v>1.0984044349948758</v>
      </c>
      <c r="DA123" s="327">
        <f t="shared" ca="1" si="860"/>
        <v>1.1152214397342468</v>
      </c>
      <c r="DB123" s="327">
        <f t="shared" ca="1" si="860"/>
        <v>1.1379634860229482</v>
      </c>
      <c r="DC123" s="327">
        <f t="shared" ca="1" si="860"/>
        <v>1.1400014256966766</v>
      </c>
      <c r="DD123" s="327">
        <f t="shared" ca="1" si="860"/>
        <v>1.1711536042464088</v>
      </c>
      <c r="DE123" s="327">
        <f t="shared" ca="1" si="860"/>
        <v>1.2376586689678351</v>
      </c>
      <c r="DF123" s="327">
        <f t="shared" ca="1" si="860"/>
        <v>1.2139841917945327</v>
      </c>
      <c r="DG123" s="327">
        <f t="shared" ca="1" si="860"/>
        <v>1.2979799181899332</v>
      </c>
      <c r="DH123" s="327">
        <f t="shared" ca="1" si="860"/>
        <v>1.1965513150243248</v>
      </c>
      <c r="DI123" s="327">
        <f t="shared" ref="DI123:DS123" ca="1" si="861">+DI80/DI$60*100</f>
        <v>1.1339546342305358</v>
      </c>
      <c r="DJ123" s="327">
        <f t="shared" ca="1" si="861"/>
        <v>1.1102440890882808</v>
      </c>
      <c r="DK123" s="327">
        <f t="shared" ca="1" si="861"/>
        <v>1.0781430430187378</v>
      </c>
      <c r="DL123" s="327">
        <f t="shared" ca="1" si="861"/>
        <v>1.0648150544421942</v>
      </c>
      <c r="DM123" s="327">
        <f t="shared" ca="1" si="861"/>
        <v>1.1166311771453161</v>
      </c>
      <c r="DN123" s="327">
        <f t="shared" ca="1" si="861"/>
        <v>1.0953695362383589</v>
      </c>
      <c r="DO123" s="327">
        <f t="shared" ca="1" si="861"/>
        <v>1.0667591910606333</v>
      </c>
      <c r="DP123" s="327">
        <f t="shared" ca="1" si="861"/>
        <v>1.0388049519872891</v>
      </c>
      <c r="DQ123" s="327">
        <f t="shared" ca="1" si="861"/>
        <v>1.1157247600529951</v>
      </c>
      <c r="DR123" s="327">
        <f t="shared" ca="1" si="861"/>
        <v>1.144099334949934</v>
      </c>
      <c r="DS123" s="327">
        <f t="shared" ca="1" si="861"/>
        <v>1.134408288478137</v>
      </c>
      <c r="DT123" s="327">
        <f t="shared" ref="DT123:EE123" ca="1" si="862">+DT80/DT$60*100</f>
        <v>1.0786398601084273</v>
      </c>
      <c r="DU123" s="327">
        <f t="shared" ca="1" si="862"/>
        <v>0.99231234560968329</v>
      </c>
      <c r="DV123" s="327">
        <f t="shared" ca="1" si="862"/>
        <v>0.98771516796441594</v>
      </c>
      <c r="DW123" s="327">
        <f t="shared" ca="1" si="862"/>
        <v>0.96649299623348361</v>
      </c>
      <c r="DX123" s="327">
        <f t="shared" ca="1" si="862"/>
        <v>0.92693948633873269</v>
      </c>
      <c r="DY123" s="327">
        <f t="shared" ca="1" si="862"/>
        <v>1.043047254204682</v>
      </c>
      <c r="DZ123" s="327">
        <f t="shared" ca="1" si="862"/>
        <v>0.9859428101522435</v>
      </c>
      <c r="EA123" s="327">
        <f t="shared" ca="1" si="862"/>
        <v>0.97252722906653388</v>
      </c>
      <c r="EB123" s="327">
        <f t="shared" ca="1" si="862"/>
        <v>0.9383483894716258</v>
      </c>
      <c r="EC123" s="327">
        <f t="shared" ca="1" si="862"/>
        <v>0.92856803072967864</v>
      </c>
      <c r="ED123" s="327">
        <f t="shared" ca="1" si="862"/>
        <v>1.0559653473953612</v>
      </c>
      <c r="EE123" s="327">
        <f t="shared" ca="1" si="862"/>
        <v>1.0588831526002207</v>
      </c>
      <c r="EF123" s="327">
        <f t="shared" ref="EF123:EQ123" ca="1" si="863">+EF80/EF$60*100</f>
        <v>1.0255675778036626</v>
      </c>
      <c r="EG123" s="327">
        <f t="shared" ca="1" si="863"/>
        <v>0.9902691839040243</v>
      </c>
      <c r="EH123" s="327">
        <f t="shared" ca="1" si="863"/>
        <v>0.93577115307371805</v>
      </c>
      <c r="EI123" s="327">
        <f t="shared" ca="1" si="863"/>
        <v>0.90685874933425925</v>
      </c>
      <c r="EJ123" s="327">
        <f t="shared" ca="1" si="863"/>
        <v>0.8806062572966129</v>
      </c>
      <c r="EK123" s="327">
        <f t="shared" ca="1" si="863"/>
        <v>0.93304916138885008</v>
      </c>
      <c r="EL123" s="327">
        <f t="shared" ca="1" si="863"/>
        <v>0.9548761097880214</v>
      </c>
      <c r="EM123" s="327">
        <f t="shared" ca="1" si="863"/>
        <v>0.90890735675978662</v>
      </c>
      <c r="EN123" s="327">
        <f t="shared" ca="1" si="863"/>
        <v>0.91195794277454423</v>
      </c>
      <c r="EO123" s="327">
        <f t="shared" ca="1" si="863"/>
        <v>0.91929679256749497</v>
      </c>
      <c r="EP123" s="327">
        <f t="shared" ca="1" si="863"/>
        <v>0.97337585823113537</v>
      </c>
      <c r="EQ123" s="327">
        <f t="shared" ca="1" si="863"/>
        <v>1.063698748694855</v>
      </c>
      <c r="ER123" s="327">
        <f t="shared" ref="ER123:FB123" ca="1" si="864">+ER80/ER$60*100</f>
        <v>1.0172876909693429</v>
      </c>
      <c r="ES123" s="327">
        <f t="shared" ca="1" si="864"/>
        <v>0.91279217063580231</v>
      </c>
      <c r="ET123" s="327">
        <f t="shared" ca="1" si="864"/>
        <v>0.89607736777324365</v>
      </c>
      <c r="EU123" s="327">
        <f t="shared" ca="1" si="864"/>
        <v>0.90121956641126055</v>
      </c>
      <c r="EV123" s="327">
        <f t="shared" ca="1" si="864"/>
        <v>0.86681723791898324</v>
      </c>
      <c r="EW123" s="327">
        <f t="shared" ca="1" si="864"/>
        <v>0.87294305851340315</v>
      </c>
      <c r="EX123" s="327">
        <f t="shared" ca="1" si="864"/>
        <v>0.90948629828681482</v>
      </c>
      <c r="EY123" s="327">
        <f t="shared" ca="1" si="864"/>
        <v>0.94204999106457576</v>
      </c>
      <c r="EZ123" s="327">
        <f t="shared" ca="1" si="864"/>
        <v>0.90277581568476273</v>
      </c>
      <c r="FA123" s="327">
        <f t="shared" ca="1" si="864"/>
        <v>0.8633860485746131</v>
      </c>
      <c r="FB123" s="327">
        <f t="shared" ca="1" si="864"/>
        <v>0.9181578961258029</v>
      </c>
      <c r="FC123" s="327">
        <f t="shared" ref="FC123:FD123" ca="1" si="865">+FC80/FC$60*100</f>
        <v>1.0198895395670706</v>
      </c>
      <c r="FD123" s="327">
        <f t="shared" ca="1" si="865"/>
        <v>0.95214850530901329</v>
      </c>
      <c r="FE123" s="327" t="e">
        <f t="shared" ref="FE123:FG123" ca="1" si="866">+FE80/FE$60*100</f>
        <v>#DIV/0!</v>
      </c>
      <c r="FF123" s="327" t="e">
        <f t="shared" ca="1" si="866"/>
        <v>#DIV/0!</v>
      </c>
      <c r="FG123" s="327" t="e">
        <f t="shared" ca="1" si="866"/>
        <v>#DIV/0!</v>
      </c>
      <c r="FH123" s="327" t="e">
        <f t="shared" ref="FH123:FP123" ca="1" si="867">+FH80/FH$60*100</f>
        <v>#DIV/0!</v>
      </c>
      <c r="FI123" s="327" t="e">
        <f t="shared" ca="1" si="867"/>
        <v>#DIV/0!</v>
      </c>
      <c r="FJ123" s="327" t="e">
        <f t="shared" ca="1" si="867"/>
        <v>#DIV/0!</v>
      </c>
      <c r="FK123" s="327" t="e">
        <f t="shared" ca="1" si="867"/>
        <v>#DIV/0!</v>
      </c>
      <c r="FL123" s="327" t="e">
        <f t="shared" ca="1" si="867"/>
        <v>#DIV/0!</v>
      </c>
      <c r="FM123" s="327" t="e">
        <f t="shared" ca="1" si="867"/>
        <v>#DIV/0!</v>
      </c>
      <c r="FN123" s="327" t="e">
        <f t="shared" ca="1" si="867"/>
        <v>#DIV/0!</v>
      </c>
      <c r="FO123" s="327" t="e">
        <f t="shared" ca="1" si="867"/>
        <v>#DIV/0!</v>
      </c>
      <c r="FP123" s="327" t="e">
        <f t="shared" ca="1" si="867"/>
        <v>#DIV/0!</v>
      </c>
    </row>
    <row r="124" spans="1:172" x14ac:dyDescent="0.2">
      <c r="B124" s="325" t="s">
        <v>33</v>
      </c>
      <c r="C124" s="330"/>
      <c r="D124" s="330"/>
      <c r="E124" s="327">
        <f t="shared" ref="E124:AJ124" ca="1" si="868">+E81/E$60*100</f>
        <v>2.2228513976815236</v>
      </c>
      <c r="F124" s="327">
        <f t="shared" ca="1" si="868"/>
        <v>2.2298846609389429</v>
      </c>
      <c r="G124" s="327">
        <f t="shared" ca="1" si="868"/>
        <v>2.2432510858391579</v>
      </c>
      <c r="H124" s="327">
        <f t="shared" ca="1" si="868"/>
        <v>2.2770480193268146</v>
      </c>
      <c r="I124" s="327">
        <f t="shared" ca="1" si="868"/>
        <v>2.2750894413801599</v>
      </c>
      <c r="J124" s="327">
        <f t="shared" ca="1" si="868"/>
        <v>2.5169817984205722</v>
      </c>
      <c r="K124" s="327">
        <f t="shared" ca="1" si="868"/>
        <v>2.2554480206278709</v>
      </c>
      <c r="L124" s="327">
        <f t="shared" ca="1" si="868"/>
        <v>2.248792989531879</v>
      </c>
      <c r="M124" s="327">
        <f t="shared" ca="1" si="868"/>
        <v>2.4103599453819933</v>
      </c>
      <c r="N124" s="327">
        <f t="shared" ca="1" si="868"/>
        <v>2.3728099065248851</v>
      </c>
      <c r="O124" s="327">
        <f t="shared" ca="1" si="868"/>
        <v>2.2962013938726669</v>
      </c>
      <c r="P124" s="327">
        <f t="shared" ca="1" si="868"/>
        <v>2.2897882763276605</v>
      </c>
      <c r="Q124" s="327">
        <f t="shared" ca="1" si="868"/>
        <v>2.1097381588005897</v>
      </c>
      <c r="R124" s="327">
        <f t="shared" ca="1" si="868"/>
        <v>2.3247979840894817</v>
      </c>
      <c r="S124" s="327">
        <f t="shared" ca="1" si="868"/>
        <v>2.3195675255451635</v>
      </c>
      <c r="T124" s="327">
        <f t="shared" ca="1" si="868"/>
        <v>2.3093600217113557</v>
      </c>
      <c r="U124" s="327">
        <f t="shared" ca="1" si="868"/>
        <v>2.2236834015051947</v>
      </c>
      <c r="V124" s="327">
        <f t="shared" ca="1" si="868"/>
        <v>2.4448952571915958</v>
      </c>
      <c r="W124" s="327">
        <f t="shared" ca="1" si="868"/>
        <v>2.3456118484643858</v>
      </c>
      <c r="X124" s="327">
        <f t="shared" ca="1" si="868"/>
        <v>2.3988186786859584</v>
      </c>
      <c r="Y124" s="327">
        <f t="shared" ca="1" si="868"/>
        <v>2.5968117262284776</v>
      </c>
      <c r="Z124" s="327">
        <f t="shared" ca="1" si="868"/>
        <v>2.3890908288520496</v>
      </c>
      <c r="AA124" s="327">
        <f t="shared" ca="1" si="868"/>
        <v>2.260418043660648</v>
      </c>
      <c r="AB124" s="327">
        <f t="shared" ca="1" si="868"/>
        <v>2.2012724088328874</v>
      </c>
      <c r="AC124" s="327">
        <f t="shared" ca="1" si="868"/>
        <v>2.1442027026059889</v>
      </c>
      <c r="AD124" s="327">
        <f t="shared" ca="1" si="868"/>
        <v>2.25031570425603</v>
      </c>
      <c r="AE124" s="327">
        <f t="shared" ca="1" si="868"/>
        <v>2.3747981713950832</v>
      </c>
      <c r="AF124" s="327">
        <f t="shared" ca="1" si="868"/>
        <v>2.3231971254227815</v>
      </c>
      <c r="AG124" s="327">
        <f t="shared" ca="1" si="868"/>
        <v>2.2958030832844427</v>
      </c>
      <c r="AH124" s="327">
        <f t="shared" ca="1" si="868"/>
        <v>2.5178086483462083</v>
      </c>
      <c r="AI124" s="327">
        <f t="shared" ca="1" si="868"/>
        <v>2.4181547694213399</v>
      </c>
      <c r="AJ124" s="327">
        <f t="shared" ca="1" si="868"/>
        <v>2.4172815359195279</v>
      </c>
      <c r="AK124" s="327">
        <f t="shared" ref="AK124:BP124" ca="1" si="869">+AK81/AK$60*100</f>
        <v>2.5344749239435664</v>
      </c>
      <c r="AL124" s="327">
        <f t="shared" ca="1" si="869"/>
        <v>2.400690360244496</v>
      </c>
      <c r="AM124" s="327">
        <f t="shared" ca="1" si="869"/>
        <v>2.3415801536765768</v>
      </c>
      <c r="AN124" s="327">
        <f t="shared" ca="1" si="869"/>
        <v>2.3853956683458999</v>
      </c>
      <c r="AO124" s="327">
        <f t="shared" ca="1" si="869"/>
        <v>2.347627831240005</v>
      </c>
      <c r="AP124" s="327">
        <f t="shared" ca="1" si="869"/>
        <v>2.5680651979837283</v>
      </c>
      <c r="AQ124" s="327">
        <f t="shared" ca="1" si="869"/>
        <v>2.6329043631550597</v>
      </c>
      <c r="AR124" s="327">
        <f t="shared" ca="1" si="869"/>
        <v>2.568817656299502</v>
      </c>
      <c r="AS124" s="327">
        <f t="shared" ca="1" si="869"/>
        <v>2.563102792374444</v>
      </c>
      <c r="AT124" s="327">
        <f t="shared" ca="1" si="869"/>
        <v>2.6666406891608454</v>
      </c>
      <c r="AU124" s="327">
        <f t="shared" ca="1" si="869"/>
        <v>2.5757260838857796</v>
      </c>
      <c r="AV124" s="327">
        <f t="shared" ca="1" si="869"/>
        <v>2.5700768371161127</v>
      </c>
      <c r="AW124" s="327">
        <f t="shared" ca="1" si="869"/>
        <v>2.7398913840911643</v>
      </c>
      <c r="AX124" s="327">
        <f t="shared" ca="1" si="869"/>
        <v>2.6751562926724275</v>
      </c>
      <c r="AY124" s="327">
        <f t="shared" ca="1" si="869"/>
        <v>2.5175790902417337</v>
      </c>
      <c r="AZ124" s="327">
        <f t="shared" ca="1" si="869"/>
        <v>2.4194991920850355</v>
      </c>
      <c r="BA124" s="327">
        <f t="shared" ca="1" si="869"/>
        <v>2.5042215776621317</v>
      </c>
      <c r="BB124" s="327">
        <f t="shared" ca="1" si="869"/>
        <v>2.512249616562741</v>
      </c>
      <c r="BC124" s="327">
        <f t="shared" ca="1" si="869"/>
        <v>2.588385874144735</v>
      </c>
      <c r="BD124" s="327">
        <f t="shared" ca="1" si="869"/>
        <v>2.5905571145754336</v>
      </c>
      <c r="BE124" s="327">
        <f t="shared" ca="1" si="869"/>
        <v>2.5967271505208518</v>
      </c>
      <c r="BF124" s="327">
        <f t="shared" ca="1" si="869"/>
        <v>2.6919947604352479</v>
      </c>
      <c r="BG124" s="327">
        <f t="shared" ca="1" si="869"/>
        <v>2.5760147348315408</v>
      </c>
      <c r="BH124" s="327">
        <f t="shared" ca="1" si="869"/>
        <v>2.5621816927500012</v>
      </c>
      <c r="BI124" s="327">
        <f t="shared" ca="1" si="869"/>
        <v>2.8775114706944893</v>
      </c>
      <c r="BJ124" s="327">
        <f t="shared" ca="1" si="869"/>
        <v>2.7535915360489835</v>
      </c>
      <c r="BK124" s="327">
        <f t="shared" ca="1" si="869"/>
        <v>2.6121878954381001</v>
      </c>
      <c r="BL124" s="327">
        <f t="shared" ca="1" si="869"/>
        <v>2.6779974025374425</v>
      </c>
      <c r="BM124" s="327">
        <f t="shared" ca="1" si="869"/>
        <v>2.5593466054150622</v>
      </c>
      <c r="BN124" s="327">
        <f t="shared" ca="1" si="869"/>
        <v>2.638997190765767</v>
      </c>
      <c r="BO124" s="327">
        <f t="shared" ca="1" si="869"/>
        <v>2.7414733281914563</v>
      </c>
      <c r="BP124" s="327">
        <f t="shared" ca="1" si="869"/>
        <v>2.753280860280531</v>
      </c>
      <c r="BQ124" s="327">
        <f t="shared" ref="BQ124:CJ124" ca="1" si="870">+BQ81/BQ$60*100</f>
        <v>2.599259602265195</v>
      </c>
      <c r="BR124" s="327">
        <f t="shared" ca="1" si="870"/>
        <v>2.7949144692294334</v>
      </c>
      <c r="BS124" s="327">
        <f t="shared" ca="1" si="870"/>
        <v>2.7443385315107407</v>
      </c>
      <c r="BT124" s="327">
        <f t="shared" ca="1" si="870"/>
        <v>2.7151462583094954</v>
      </c>
      <c r="BU124" s="327">
        <f t="shared" ca="1" si="870"/>
        <v>2.8462644949603355</v>
      </c>
      <c r="BV124" s="327">
        <f t="shared" ca="1" si="870"/>
        <v>2.8681310481377262</v>
      </c>
      <c r="BW124" s="327">
        <f t="shared" ca="1" si="870"/>
        <v>2.6057011270277224</v>
      </c>
      <c r="BX124" s="327">
        <f t="shared" ca="1" si="870"/>
        <v>2.7912935740253841</v>
      </c>
      <c r="BY124" s="327">
        <f t="shared" ca="1" si="870"/>
        <v>2.5077858706922469</v>
      </c>
      <c r="BZ124" s="327">
        <f t="shared" ca="1" si="870"/>
        <v>2.615750445986226</v>
      </c>
      <c r="CA124" s="327">
        <f t="shared" ca="1" si="870"/>
        <v>2.7750259314471295</v>
      </c>
      <c r="CB124" s="327">
        <f t="shared" ca="1" si="870"/>
        <v>2.6646096356593651</v>
      </c>
      <c r="CC124" s="327">
        <f t="shared" ca="1" si="870"/>
        <v>2.399946805426425</v>
      </c>
      <c r="CD124" s="327">
        <f t="shared" ca="1" si="870"/>
        <v>2.6398134970154965</v>
      </c>
      <c r="CE124" s="327">
        <f t="shared" ca="1" si="870"/>
        <v>2.5411103660706105</v>
      </c>
      <c r="CF124" s="327">
        <f t="shared" ca="1" si="870"/>
        <v>2.6741088143252574</v>
      </c>
      <c r="CG124" s="327">
        <f t="shared" ca="1" si="870"/>
        <v>2.7663415455649663</v>
      </c>
      <c r="CH124" s="327">
        <f t="shared" ca="1" si="870"/>
        <v>2.8722137261992082</v>
      </c>
      <c r="CI124" s="327">
        <f t="shared" ca="1" si="870"/>
        <v>2.7264723314462094</v>
      </c>
      <c r="CJ124" s="327">
        <f t="shared" ca="1" si="870"/>
        <v>2.8110706836932287</v>
      </c>
      <c r="CK124" s="327">
        <f t="shared" ref="CK124:DH124" ca="1" si="871">+CK81/CK$60*100</f>
        <v>2.4881852443921977</v>
      </c>
      <c r="CL124" s="327">
        <f t="shared" ca="1" si="871"/>
        <v>2.6334875553737729</v>
      </c>
      <c r="CM124" s="327">
        <f t="shared" ca="1" si="871"/>
        <v>2.6707439047828978</v>
      </c>
      <c r="CN124" s="327">
        <f t="shared" ca="1" si="871"/>
        <v>2.813370425592431</v>
      </c>
      <c r="CO124" s="327">
        <f t="shared" ca="1" si="871"/>
        <v>2.732150728947941</v>
      </c>
      <c r="CP124" s="327">
        <f t="shared" ca="1" si="871"/>
        <v>2.6533567045457329</v>
      </c>
      <c r="CQ124" s="327">
        <f t="shared" ca="1" si="871"/>
        <v>2.5577773856030084</v>
      </c>
      <c r="CR124" s="327">
        <f t="shared" ca="1" si="871"/>
        <v>2.7481252642255183</v>
      </c>
      <c r="CS124" s="327">
        <f t="shared" ca="1" si="871"/>
        <v>2.775257982870007</v>
      </c>
      <c r="CT124" s="327">
        <f t="shared" ca="1" si="871"/>
        <v>2.9017466058783885</v>
      </c>
      <c r="CU124" s="327">
        <f t="shared" ca="1" si="871"/>
        <v>2.8584204668812898</v>
      </c>
      <c r="CV124" s="327">
        <f t="shared" ca="1" si="871"/>
        <v>2.7411547208385918</v>
      </c>
      <c r="CW124" s="327">
        <f t="shared" ca="1" si="871"/>
        <v>2.5759169309970744</v>
      </c>
      <c r="CX124" s="327">
        <f t="shared" ca="1" si="871"/>
        <v>2.6773080286276634</v>
      </c>
      <c r="CY124" s="327">
        <f t="shared" ca="1" si="871"/>
        <v>2.5658846140040019</v>
      </c>
      <c r="CZ124" s="327">
        <f t="shared" ca="1" si="871"/>
        <v>2.5720545737360179</v>
      </c>
      <c r="DA124" s="327">
        <f t="shared" ca="1" si="871"/>
        <v>2.8978437174741627</v>
      </c>
      <c r="DB124" s="327">
        <f t="shared" ca="1" si="871"/>
        <v>2.8843948668516104</v>
      </c>
      <c r="DC124" s="327">
        <f t="shared" ca="1" si="871"/>
        <v>2.8235807054002451</v>
      </c>
      <c r="DD124" s="327">
        <f t="shared" ca="1" si="871"/>
        <v>2.8801707138161254</v>
      </c>
      <c r="DE124" s="327">
        <f t="shared" ca="1" si="871"/>
        <v>2.9079123948226151</v>
      </c>
      <c r="DF124" s="327">
        <f t="shared" ca="1" si="871"/>
        <v>2.9249220385172996</v>
      </c>
      <c r="DG124" s="327">
        <f t="shared" ca="1" si="871"/>
        <v>3.0293346784784179</v>
      </c>
      <c r="DH124" s="327">
        <f t="shared" ca="1" si="871"/>
        <v>2.7792155649905039</v>
      </c>
      <c r="DI124" s="327">
        <f t="shared" ref="DI124:DS124" ca="1" si="872">+DI81/DI$60*100</f>
        <v>2.6000560069364145</v>
      </c>
      <c r="DJ124" s="327">
        <f t="shared" ca="1" si="872"/>
        <v>2.662132923949879</v>
      </c>
      <c r="DK124" s="327">
        <f t="shared" ca="1" si="872"/>
        <v>2.6363827887956193</v>
      </c>
      <c r="DL124" s="327">
        <f t="shared" ca="1" si="872"/>
        <v>2.7578753709732244</v>
      </c>
      <c r="DM124" s="327">
        <f t="shared" ca="1" si="872"/>
        <v>2.6760583172925361</v>
      </c>
      <c r="DN124" s="327">
        <f t="shared" ca="1" si="872"/>
        <v>2.7474019724787597</v>
      </c>
      <c r="DO124" s="327">
        <f t="shared" ca="1" si="872"/>
        <v>2.7370417390465001</v>
      </c>
      <c r="DP124" s="327">
        <f t="shared" ca="1" si="872"/>
        <v>2.6573403895161376</v>
      </c>
      <c r="DQ124" s="327">
        <f t="shared" ca="1" si="872"/>
        <v>2.747938355134671</v>
      </c>
      <c r="DR124" s="327">
        <f t="shared" ca="1" si="872"/>
        <v>2.8289375510594637</v>
      </c>
      <c r="DS124" s="327">
        <f t="shared" ca="1" si="872"/>
        <v>2.7651281481993872</v>
      </c>
      <c r="DT124" s="327">
        <f t="shared" ref="DT124:EE124" ca="1" si="873">+DT81/DT$60*100</f>
        <v>2.7023591001122065</v>
      </c>
      <c r="DU124" s="327">
        <f t="shared" ca="1" si="873"/>
        <v>2.6553035285871589</v>
      </c>
      <c r="DV124" s="327">
        <f t="shared" ca="1" si="873"/>
        <v>2.6373635767533368</v>
      </c>
      <c r="DW124" s="327">
        <f t="shared" ca="1" si="873"/>
        <v>2.6229320635912683</v>
      </c>
      <c r="DX124" s="327">
        <f t="shared" ca="1" si="873"/>
        <v>2.6048728322768038</v>
      </c>
      <c r="DY124" s="327">
        <f t="shared" ca="1" si="873"/>
        <v>2.6091782698970407</v>
      </c>
      <c r="DZ124" s="327">
        <f t="shared" ca="1" si="873"/>
        <v>2.6219781065033416</v>
      </c>
      <c r="EA124" s="327">
        <f t="shared" ca="1" si="873"/>
        <v>2.6579538836964849</v>
      </c>
      <c r="EB124" s="327">
        <f t="shared" ca="1" si="873"/>
        <v>2.5669231330714344</v>
      </c>
      <c r="EC124" s="327">
        <f t="shared" ca="1" si="873"/>
        <v>2.6520969810249073</v>
      </c>
      <c r="ED124" s="327">
        <f t="shared" ca="1" si="873"/>
        <v>2.6568368374305096</v>
      </c>
      <c r="EE124" s="327">
        <f t="shared" ca="1" si="873"/>
        <v>2.6532252212512693</v>
      </c>
      <c r="EF124" s="327">
        <f t="shared" ref="EF124:EQ124" ca="1" si="874">+EF81/EF$60*100</f>
        <v>2.8224364074706854</v>
      </c>
      <c r="EG124" s="327">
        <f t="shared" ca="1" si="874"/>
        <v>2.6988233052300656</v>
      </c>
      <c r="EH124" s="327">
        <f t="shared" ca="1" si="874"/>
        <v>2.6609784515000192</v>
      </c>
      <c r="EI124" s="327">
        <f t="shared" ca="1" si="874"/>
        <v>2.7435427787542497</v>
      </c>
      <c r="EJ124" s="327">
        <f t="shared" ca="1" si="874"/>
        <v>2.6636914000866749</v>
      </c>
      <c r="EK124" s="327">
        <f t="shared" ca="1" si="874"/>
        <v>2.6804725614673339</v>
      </c>
      <c r="EL124" s="327">
        <f t="shared" ca="1" si="874"/>
        <v>2.795277625232985</v>
      </c>
      <c r="EM124" s="327">
        <f t="shared" ca="1" si="874"/>
        <v>2.6586244647292783</v>
      </c>
      <c r="EN124" s="327">
        <f t="shared" ca="1" si="874"/>
        <v>2.7130452274948995</v>
      </c>
      <c r="EO124" s="327">
        <f t="shared" ca="1" si="874"/>
        <v>2.7464208421870175</v>
      </c>
      <c r="EP124" s="327">
        <f t="shared" ca="1" si="874"/>
        <v>3.3532549056397465</v>
      </c>
      <c r="EQ124" s="327">
        <f t="shared" ca="1" si="874"/>
        <v>3.3979573377587307</v>
      </c>
      <c r="ER124" s="327">
        <f t="shared" ref="ER124:FB124" ca="1" si="875">+ER81/ER$60*100</f>
        <v>3.8271310430774879</v>
      </c>
      <c r="ES124" s="327">
        <f t="shared" ca="1" si="875"/>
        <v>3.2418544904060362</v>
      </c>
      <c r="ET124" s="327">
        <f t="shared" ca="1" si="875"/>
        <v>3.5722886259902884</v>
      </c>
      <c r="EU124" s="327">
        <f t="shared" ca="1" si="875"/>
        <v>3.9848454902981612</v>
      </c>
      <c r="EV124" s="327">
        <f t="shared" ca="1" si="875"/>
        <v>3.7775034899021924</v>
      </c>
      <c r="EW124" s="327">
        <f t="shared" ca="1" si="875"/>
        <v>3.4481047342990103</v>
      </c>
      <c r="EX124" s="327">
        <f t="shared" ca="1" si="875"/>
        <v>3.3992361984978388</v>
      </c>
      <c r="EY124" s="327">
        <f t="shared" ca="1" si="875"/>
        <v>3.2631347803258381</v>
      </c>
      <c r="EZ124" s="327">
        <f t="shared" ca="1" si="875"/>
        <v>3.4786980530360707</v>
      </c>
      <c r="FA124" s="327">
        <f t="shared" ca="1" si="875"/>
        <v>3.4537938614202219</v>
      </c>
      <c r="FB124" s="327">
        <f t="shared" ca="1" si="875"/>
        <v>3.6265438282886677</v>
      </c>
      <c r="FC124" s="327">
        <f t="shared" ref="FC124:FD124" ca="1" si="876">+FC81/FC$60*100</f>
        <v>3.4224325502187867</v>
      </c>
      <c r="FD124" s="327">
        <f t="shared" ca="1" si="876"/>
        <v>3.6323445379356758</v>
      </c>
      <c r="FE124" s="327" t="e">
        <f t="shared" ref="FE124:FG124" ca="1" si="877">+FE81/FE$60*100</f>
        <v>#DIV/0!</v>
      </c>
      <c r="FF124" s="327" t="e">
        <f t="shared" ca="1" si="877"/>
        <v>#DIV/0!</v>
      </c>
      <c r="FG124" s="327" t="e">
        <f t="shared" ca="1" si="877"/>
        <v>#DIV/0!</v>
      </c>
      <c r="FH124" s="327" t="e">
        <f t="shared" ref="FH124:FP124" ca="1" si="878">+FH81/FH$60*100</f>
        <v>#DIV/0!</v>
      </c>
      <c r="FI124" s="327" t="e">
        <f t="shared" ca="1" si="878"/>
        <v>#DIV/0!</v>
      </c>
      <c r="FJ124" s="327" t="e">
        <f t="shared" ca="1" si="878"/>
        <v>#DIV/0!</v>
      </c>
      <c r="FK124" s="327" t="e">
        <f t="shared" ca="1" si="878"/>
        <v>#DIV/0!</v>
      </c>
      <c r="FL124" s="327" t="e">
        <f t="shared" ca="1" si="878"/>
        <v>#DIV/0!</v>
      </c>
      <c r="FM124" s="327" t="e">
        <f t="shared" ca="1" si="878"/>
        <v>#DIV/0!</v>
      </c>
      <c r="FN124" s="327" t="e">
        <f t="shared" ca="1" si="878"/>
        <v>#DIV/0!</v>
      </c>
      <c r="FO124" s="327" t="e">
        <f t="shared" ca="1" si="878"/>
        <v>#DIV/0!</v>
      </c>
      <c r="FP124" s="327" t="e">
        <f t="shared" ca="1" si="878"/>
        <v>#DIV/0!</v>
      </c>
    </row>
    <row r="125" spans="1:172" s="317" customFormat="1" x14ac:dyDescent="0.2">
      <c r="A125" s="487"/>
      <c r="B125" s="334" t="s">
        <v>34</v>
      </c>
      <c r="C125" s="337"/>
      <c r="D125" s="337"/>
      <c r="E125" s="336">
        <f t="shared" ref="E125:AJ125" ca="1" si="879">+E82/E$60*100</f>
        <v>81.491378803781274</v>
      </c>
      <c r="F125" s="336">
        <f t="shared" ca="1" si="879"/>
        <v>80.758711434294142</v>
      </c>
      <c r="G125" s="336">
        <f t="shared" ca="1" si="879"/>
        <v>81.076855072352558</v>
      </c>
      <c r="H125" s="336">
        <f t="shared" ca="1" si="879"/>
        <v>80.766058744617581</v>
      </c>
      <c r="I125" s="336">
        <f t="shared" ca="1" si="879"/>
        <v>80.967526498468587</v>
      </c>
      <c r="J125" s="336">
        <f t="shared" ca="1" si="879"/>
        <v>79.945124495302593</v>
      </c>
      <c r="K125" s="336">
        <f t="shared" ca="1" si="879"/>
        <v>80.567420324265342</v>
      </c>
      <c r="L125" s="336">
        <f t="shared" ca="1" si="879"/>
        <v>80.169876284269833</v>
      </c>
      <c r="M125" s="336">
        <f t="shared" ca="1" si="879"/>
        <v>79.711852970636457</v>
      </c>
      <c r="N125" s="336">
        <f t="shared" ca="1" si="879"/>
        <v>78.751785976130023</v>
      </c>
      <c r="O125" s="336">
        <f t="shared" ca="1" si="879"/>
        <v>79.742113209132256</v>
      </c>
      <c r="P125" s="336">
        <f t="shared" ca="1" si="879"/>
        <v>83.284975008874639</v>
      </c>
      <c r="Q125" s="336">
        <f t="shared" ca="1" si="879"/>
        <v>80.326932093378915</v>
      </c>
      <c r="R125" s="336">
        <f t="shared" ca="1" si="879"/>
        <v>79.722319407775018</v>
      </c>
      <c r="S125" s="336">
        <f t="shared" ca="1" si="879"/>
        <v>79.879798861827879</v>
      </c>
      <c r="T125" s="336">
        <f t="shared" ca="1" si="879"/>
        <v>79.845462506059675</v>
      </c>
      <c r="U125" s="336">
        <f t="shared" ca="1" si="879"/>
        <v>79.252087060035166</v>
      </c>
      <c r="V125" s="336">
        <f t="shared" ca="1" si="879"/>
        <v>78.732304134831082</v>
      </c>
      <c r="W125" s="336">
        <f t="shared" ca="1" si="879"/>
        <v>79.571299065492113</v>
      </c>
      <c r="X125" s="336">
        <f t="shared" ca="1" si="879"/>
        <v>79.350059934712775</v>
      </c>
      <c r="Y125" s="336">
        <f t="shared" ca="1" si="879"/>
        <v>79.236903129625375</v>
      </c>
      <c r="Z125" s="336">
        <f t="shared" ca="1" si="879"/>
        <v>77.198431640475576</v>
      </c>
      <c r="AA125" s="336">
        <f t="shared" ca="1" si="879"/>
        <v>78.873306697491628</v>
      </c>
      <c r="AB125" s="336">
        <f t="shared" ca="1" si="879"/>
        <v>81.706597250834207</v>
      </c>
      <c r="AC125" s="336">
        <f t="shared" ca="1" si="879"/>
        <v>79.610321624687018</v>
      </c>
      <c r="AD125" s="336">
        <f t="shared" ca="1" si="879"/>
        <v>78.745104089792179</v>
      </c>
      <c r="AE125" s="336">
        <f t="shared" ca="1" si="879"/>
        <v>78.593870765378455</v>
      </c>
      <c r="AF125" s="336">
        <f t="shared" ca="1" si="879"/>
        <v>77.982320483524305</v>
      </c>
      <c r="AG125" s="336">
        <f t="shared" ca="1" si="879"/>
        <v>78.834527466574187</v>
      </c>
      <c r="AH125" s="336">
        <f t="shared" ca="1" si="879"/>
        <v>77.658217701766077</v>
      </c>
      <c r="AI125" s="336">
        <f t="shared" ca="1" si="879"/>
        <v>79.658524560225175</v>
      </c>
      <c r="AJ125" s="336">
        <f t="shared" ca="1" si="879"/>
        <v>78.458335074089632</v>
      </c>
      <c r="AK125" s="336">
        <f t="shared" ref="AK125:BP125" ca="1" si="880">+AK82/AK$60*100</f>
        <v>78.401774326750171</v>
      </c>
      <c r="AL125" s="336">
        <f t="shared" ca="1" si="880"/>
        <v>77.316775787101548</v>
      </c>
      <c r="AM125" s="336">
        <f t="shared" ca="1" si="880"/>
        <v>78.061947970198574</v>
      </c>
      <c r="AN125" s="336">
        <f t="shared" ca="1" si="880"/>
        <v>80.184852925734077</v>
      </c>
      <c r="AO125" s="336">
        <f t="shared" ca="1" si="880"/>
        <v>79.141529586946262</v>
      </c>
      <c r="AP125" s="336">
        <f t="shared" ca="1" si="880"/>
        <v>79.146227749184789</v>
      </c>
      <c r="AQ125" s="336">
        <f t="shared" ca="1" si="880"/>
        <v>79.468270540595825</v>
      </c>
      <c r="AR125" s="336">
        <f t="shared" ca="1" si="880"/>
        <v>78.802325076846884</v>
      </c>
      <c r="AS125" s="336">
        <f t="shared" ca="1" si="880"/>
        <v>79.418556610137657</v>
      </c>
      <c r="AT125" s="336">
        <f t="shared" ca="1" si="880"/>
        <v>77.844335196243605</v>
      </c>
      <c r="AU125" s="336">
        <f t="shared" ca="1" si="880"/>
        <v>79.150207463993382</v>
      </c>
      <c r="AV125" s="336">
        <f t="shared" ca="1" si="880"/>
        <v>77.381608817731006</v>
      </c>
      <c r="AW125" s="336">
        <f t="shared" ca="1" si="880"/>
        <v>77.562703484089042</v>
      </c>
      <c r="AX125" s="336">
        <f t="shared" ca="1" si="880"/>
        <v>76.892107398037069</v>
      </c>
      <c r="AY125" s="336">
        <f t="shared" ca="1" si="880"/>
        <v>77.667617131362533</v>
      </c>
      <c r="AZ125" s="336">
        <f t="shared" ca="1" si="880"/>
        <v>79.917472131678608</v>
      </c>
      <c r="BA125" s="336">
        <f t="shared" ca="1" si="880"/>
        <v>78.639110248910697</v>
      </c>
      <c r="BB125" s="336">
        <f t="shared" ca="1" si="880"/>
        <v>77.785302264593085</v>
      </c>
      <c r="BC125" s="336">
        <f t="shared" ca="1" si="880"/>
        <v>76.735373128000191</v>
      </c>
      <c r="BD125" s="336">
        <f t="shared" ca="1" si="880"/>
        <v>77.77595165348778</v>
      </c>
      <c r="BE125" s="336">
        <f t="shared" ca="1" si="880"/>
        <v>77.230152206902048</v>
      </c>
      <c r="BF125" s="336">
        <f t="shared" ca="1" si="880"/>
        <v>76.561310305667803</v>
      </c>
      <c r="BG125" s="336">
        <f t="shared" ca="1" si="880"/>
        <v>77.422040634883473</v>
      </c>
      <c r="BH125" s="336">
        <f t="shared" ca="1" si="880"/>
        <v>75.532640493356638</v>
      </c>
      <c r="BI125" s="336">
        <f t="shared" ca="1" si="880"/>
        <v>76.158663631731613</v>
      </c>
      <c r="BJ125" s="336">
        <f t="shared" ca="1" si="880"/>
        <v>74.742971459349164</v>
      </c>
      <c r="BK125" s="336">
        <f t="shared" ca="1" si="880"/>
        <v>75.821717208066858</v>
      </c>
      <c r="BL125" s="336">
        <f t="shared" ca="1" si="880"/>
        <v>79.19948484004928</v>
      </c>
      <c r="BM125" s="336">
        <f t="shared" ca="1" si="880"/>
        <v>77.587413574361761</v>
      </c>
      <c r="BN125" s="336">
        <f t="shared" ca="1" si="880"/>
        <v>75.942246692482016</v>
      </c>
      <c r="BO125" s="336">
        <f t="shared" ca="1" si="880"/>
        <v>76.468447540200728</v>
      </c>
      <c r="BP125" s="336">
        <f t="shared" ca="1" si="880"/>
        <v>78.091583904674337</v>
      </c>
      <c r="BQ125" s="336">
        <f t="shared" ref="BQ125:CJ125" ca="1" si="881">+BQ82/BQ$60*100</f>
        <v>76.098288673067685</v>
      </c>
      <c r="BR125" s="336">
        <f t="shared" ca="1" si="881"/>
        <v>75.729541485816256</v>
      </c>
      <c r="BS125" s="336">
        <f t="shared" ca="1" si="881"/>
        <v>76.150072692708619</v>
      </c>
      <c r="BT125" s="336">
        <f t="shared" ca="1" si="881"/>
        <v>74.779763624993791</v>
      </c>
      <c r="BU125" s="336">
        <f t="shared" ca="1" si="881"/>
        <v>75.274922057556665</v>
      </c>
      <c r="BV125" s="336">
        <f t="shared" ca="1" si="881"/>
        <v>74.231629262738636</v>
      </c>
      <c r="BW125" s="336">
        <f t="shared" ca="1" si="881"/>
        <v>74.796714403463426</v>
      </c>
      <c r="BX125" s="336">
        <f t="shared" ca="1" si="881"/>
        <v>77.962623991677745</v>
      </c>
      <c r="BY125" s="336">
        <f t="shared" ca="1" si="881"/>
        <v>76.002691900115124</v>
      </c>
      <c r="BZ125" s="336">
        <f t="shared" ca="1" si="881"/>
        <v>75.921919629556584</v>
      </c>
      <c r="CA125" s="336">
        <f t="shared" ca="1" si="881"/>
        <v>75.670254380673228</v>
      </c>
      <c r="CB125" s="336">
        <f t="shared" ca="1" si="881"/>
        <v>75.988323496029182</v>
      </c>
      <c r="CC125" s="336">
        <f t="shared" ca="1" si="881"/>
        <v>75.240255058882738</v>
      </c>
      <c r="CD125" s="336">
        <f t="shared" ca="1" si="881"/>
        <v>75.010646033148277</v>
      </c>
      <c r="CE125" s="336">
        <f t="shared" ca="1" si="881"/>
        <v>75.812708669411563</v>
      </c>
      <c r="CF125" s="336">
        <f t="shared" ca="1" si="881"/>
        <v>75.242967238576767</v>
      </c>
      <c r="CG125" s="336">
        <f t="shared" ca="1" si="881"/>
        <v>75.045666321906367</v>
      </c>
      <c r="CH125" s="336">
        <f t="shared" ca="1" si="881"/>
        <v>75.631031579061869</v>
      </c>
      <c r="CI125" s="336">
        <f t="shared" ca="1" si="881"/>
        <v>75.820679818591017</v>
      </c>
      <c r="CJ125" s="336">
        <f t="shared" ca="1" si="881"/>
        <v>79.716182786157646</v>
      </c>
      <c r="CK125" s="336">
        <f t="shared" ref="CK125:DH125" ca="1" si="882">+CK82/CK$60*100</f>
        <v>76.097599003370519</v>
      </c>
      <c r="CL125" s="336">
        <f t="shared" ca="1" si="882"/>
        <v>75.333345085169711</v>
      </c>
      <c r="CM125" s="336">
        <f t="shared" ca="1" si="882"/>
        <v>78.508744353142589</v>
      </c>
      <c r="CN125" s="336">
        <f t="shared" ca="1" si="882"/>
        <v>94.20537262135808</v>
      </c>
      <c r="CO125" s="336">
        <f t="shared" ca="1" si="882"/>
        <v>91.690433700467693</v>
      </c>
      <c r="CP125" s="336">
        <f t="shared" ca="1" si="882"/>
        <v>78.254103910954214</v>
      </c>
      <c r="CQ125" s="336">
        <f t="shared" ca="1" si="882"/>
        <v>76.442499321548411</v>
      </c>
      <c r="CR125" s="336">
        <f t="shared" ca="1" si="882"/>
        <v>76.596560879094909</v>
      </c>
      <c r="CS125" s="336">
        <f t="shared" ca="1" si="882"/>
        <v>75.730072692803191</v>
      </c>
      <c r="CT125" s="336">
        <f t="shared" ca="1" si="882"/>
        <v>75.078397267821103</v>
      </c>
      <c r="CU125" s="336">
        <f t="shared" ca="1" si="882"/>
        <v>76.243688729205473</v>
      </c>
      <c r="CV125" s="336">
        <f t="shared" ca="1" si="882"/>
        <v>78.681018475338689</v>
      </c>
      <c r="CW125" s="336">
        <f t="shared" ca="1" si="882"/>
        <v>77.918750627987663</v>
      </c>
      <c r="CX125" s="336">
        <f t="shared" ca="1" si="882"/>
        <v>78.826317159453424</v>
      </c>
      <c r="CY125" s="336">
        <f t="shared" ca="1" si="882"/>
        <v>76.516415709400576</v>
      </c>
      <c r="CZ125" s="336">
        <f t="shared" ca="1" si="882"/>
        <v>77.650388550084173</v>
      </c>
      <c r="DA125" s="336">
        <f t="shared" ca="1" si="882"/>
        <v>78.646248663105283</v>
      </c>
      <c r="DB125" s="336">
        <f t="shared" ca="1" si="882"/>
        <v>77.774575002892647</v>
      </c>
      <c r="DC125" s="336">
        <f t="shared" ca="1" si="882"/>
        <v>79.334305757937457</v>
      </c>
      <c r="DD125" s="336">
        <f t="shared" ca="1" si="882"/>
        <v>78.900401115916239</v>
      </c>
      <c r="DE125" s="336">
        <f t="shared" ca="1" si="882"/>
        <v>79.829008499888872</v>
      </c>
      <c r="DF125" s="336">
        <f t="shared" ca="1" si="882"/>
        <v>78.978989736603239</v>
      </c>
      <c r="DG125" s="336">
        <f t="shared" ca="1" si="882"/>
        <v>79.4384840785074</v>
      </c>
      <c r="DH125" s="336">
        <f t="shared" ca="1" si="882"/>
        <v>79.282892334510095</v>
      </c>
      <c r="DI125" s="336">
        <f t="shared" ref="DI125:DS125" ca="1" si="883">+DI82/DI$60*100</f>
        <v>78.225171083710265</v>
      </c>
      <c r="DJ125" s="336">
        <f t="shared" ca="1" si="883"/>
        <v>78.439833207529006</v>
      </c>
      <c r="DK125" s="336">
        <f t="shared" ca="1" si="883"/>
        <v>76.936063130630231</v>
      </c>
      <c r="DL125" s="336">
        <f t="shared" ca="1" si="883"/>
        <v>78.709615307993175</v>
      </c>
      <c r="DM125" s="336">
        <f t="shared" ca="1" si="883"/>
        <v>78.430792296741018</v>
      </c>
      <c r="DN125" s="336">
        <f t="shared" ca="1" si="883"/>
        <v>77.269841068315344</v>
      </c>
      <c r="DO125" s="336">
        <f t="shared" ca="1" si="883"/>
        <v>78.326550288934584</v>
      </c>
      <c r="DP125" s="336">
        <f t="shared" ca="1" si="883"/>
        <v>75.81051252644248</v>
      </c>
      <c r="DQ125" s="336">
        <f t="shared" ca="1" si="883"/>
        <v>76.433775218082573</v>
      </c>
      <c r="DR125" s="336">
        <f t="shared" ca="1" si="883"/>
        <v>76.871607510723223</v>
      </c>
      <c r="DS125" s="336">
        <f t="shared" ca="1" si="883"/>
        <v>77.163693613953001</v>
      </c>
      <c r="DT125" s="336">
        <f t="shared" ref="DT125:EE125" ca="1" si="884">+DT82/DT$60*100</f>
        <v>78.025868925325497</v>
      </c>
      <c r="DU125" s="336">
        <f t="shared" ca="1" si="884"/>
        <v>77.240834511699248</v>
      </c>
      <c r="DV125" s="336">
        <f t="shared" ca="1" si="884"/>
        <v>76.56207801874487</v>
      </c>
      <c r="DW125" s="336">
        <f t="shared" ca="1" si="884"/>
        <v>75.627367449249576</v>
      </c>
      <c r="DX125" s="336">
        <f t="shared" ca="1" si="884"/>
        <v>76.231488828373443</v>
      </c>
      <c r="DY125" s="336">
        <f t="shared" ca="1" si="884"/>
        <v>75.326191912061375</v>
      </c>
      <c r="DZ125" s="336">
        <f t="shared" ca="1" si="884"/>
        <v>75.132703396489347</v>
      </c>
      <c r="EA125" s="336">
        <f t="shared" ca="1" si="884"/>
        <v>76.186040630362356</v>
      </c>
      <c r="EB125" s="336">
        <f t="shared" ca="1" si="884"/>
        <v>75.44259599856727</v>
      </c>
      <c r="EC125" s="336">
        <f t="shared" ca="1" si="884"/>
        <v>74.704999643808463</v>
      </c>
      <c r="ED125" s="336">
        <f t="shared" ca="1" si="884"/>
        <v>74.357436713876879</v>
      </c>
      <c r="EE125" s="336">
        <f t="shared" ca="1" si="884"/>
        <v>75.646934032673755</v>
      </c>
      <c r="EF125" s="336">
        <f t="shared" ref="EF125:EQ125" ca="1" si="885">+EF82/EF$60*100</f>
        <v>79.080754085092735</v>
      </c>
      <c r="EG125" s="336">
        <f t="shared" ca="1" si="885"/>
        <v>77.25041453724279</v>
      </c>
      <c r="EH125" s="336">
        <f t="shared" ca="1" si="885"/>
        <v>75.739638560853365</v>
      </c>
      <c r="EI125" s="336">
        <f t="shared" ca="1" si="885"/>
        <v>76.988754393731057</v>
      </c>
      <c r="EJ125" s="336">
        <f t="shared" ca="1" si="885"/>
        <v>75.769062235683833</v>
      </c>
      <c r="EK125" s="336">
        <f t="shared" ca="1" si="885"/>
        <v>75.787999092798657</v>
      </c>
      <c r="EL125" s="336">
        <f t="shared" ca="1" si="885"/>
        <v>74.714382712595324</v>
      </c>
      <c r="EM125" s="336">
        <f t="shared" ca="1" si="885"/>
        <v>76.227289063867048</v>
      </c>
      <c r="EN125" s="336">
        <f t="shared" ca="1" si="885"/>
        <v>75.053040626343645</v>
      </c>
      <c r="EO125" s="336">
        <f t="shared" ca="1" si="885"/>
        <v>74.685093515772721</v>
      </c>
      <c r="EP125" s="336">
        <f t="shared" ca="1" si="885"/>
        <v>75.086490460866145</v>
      </c>
      <c r="EQ125" s="336">
        <f t="shared" ca="1" si="885"/>
        <v>75.39981661801562</v>
      </c>
      <c r="ER125" s="336">
        <f t="shared" ref="ER125:FB125" ca="1" si="886">+ER82/ER$60*100</f>
        <v>79.560850862202201</v>
      </c>
      <c r="ES125" s="336">
        <f t="shared" ca="1" si="886"/>
        <v>77.478720525139693</v>
      </c>
      <c r="ET125" s="336">
        <f t="shared" ca="1" si="886"/>
        <v>76.896874400147823</v>
      </c>
      <c r="EU125" s="336">
        <f t="shared" ca="1" si="886"/>
        <v>76.684325947623648</v>
      </c>
      <c r="EV125" s="336">
        <f t="shared" ca="1" si="886"/>
        <v>77.366189101708599</v>
      </c>
      <c r="EW125" s="336">
        <f t="shared" ca="1" si="886"/>
        <v>76.113052074699397</v>
      </c>
      <c r="EX125" s="336">
        <f t="shared" ca="1" si="886"/>
        <v>75.714584362663359</v>
      </c>
      <c r="EY125" s="336">
        <f t="shared" ca="1" si="886"/>
        <v>77.528647054993456</v>
      </c>
      <c r="EZ125" s="336">
        <f t="shared" ca="1" si="886"/>
        <v>77.156909565094139</v>
      </c>
      <c r="FA125" s="336">
        <f t="shared" ca="1" si="886"/>
        <v>77.063476438217776</v>
      </c>
      <c r="FB125" s="336">
        <f t="shared" ca="1" si="886"/>
        <v>77.200442395618879</v>
      </c>
      <c r="FC125" s="336">
        <f t="shared" ref="FC125:FD125" ca="1" si="887">+FC82/FC$60*100</f>
        <v>77.455174180678668</v>
      </c>
      <c r="FD125" s="336">
        <f t="shared" ca="1" si="887"/>
        <v>80.271931502015008</v>
      </c>
      <c r="FE125" s="336" t="e">
        <f t="shared" ref="FE125:FG125" ca="1" si="888">+FE82/FE$60*100</f>
        <v>#DIV/0!</v>
      </c>
      <c r="FF125" s="336" t="e">
        <f t="shared" ca="1" si="888"/>
        <v>#DIV/0!</v>
      </c>
      <c r="FG125" s="336" t="e">
        <f t="shared" ca="1" si="888"/>
        <v>#DIV/0!</v>
      </c>
      <c r="FH125" s="336" t="e">
        <f t="shared" ref="FH125:FP125" ca="1" si="889">+FH82/FH$60*100</f>
        <v>#DIV/0!</v>
      </c>
      <c r="FI125" s="336" t="e">
        <f t="shared" ca="1" si="889"/>
        <v>#DIV/0!</v>
      </c>
      <c r="FJ125" s="336" t="e">
        <f t="shared" ca="1" si="889"/>
        <v>#DIV/0!</v>
      </c>
      <c r="FK125" s="336" t="e">
        <f t="shared" ca="1" si="889"/>
        <v>#DIV/0!</v>
      </c>
      <c r="FL125" s="336" t="e">
        <f t="shared" ca="1" si="889"/>
        <v>#DIV/0!</v>
      </c>
      <c r="FM125" s="336" t="e">
        <f t="shared" ca="1" si="889"/>
        <v>#DIV/0!</v>
      </c>
      <c r="FN125" s="336" t="e">
        <f t="shared" ca="1" si="889"/>
        <v>#DIV/0!</v>
      </c>
      <c r="FO125" s="336" t="e">
        <f t="shared" ca="1" si="889"/>
        <v>#DIV/0!</v>
      </c>
      <c r="FP125" s="336" t="e">
        <f t="shared" ca="1" si="889"/>
        <v>#DIV/0!</v>
      </c>
    </row>
    <row r="126" spans="1:172" x14ac:dyDescent="0.2">
      <c r="B126" s="322" t="s">
        <v>34</v>
      </c>
      <c r="C126" s="329"/>
      <c r="D126" s="329"/>
      <c r="E126" s="324">
        <f t="shared" ref="E126:AJ126" ca="1" si="890">+E82/E$82*100</f>
        <v>100</v>
      </c>
      <c r="F126" s="324">
        <f t="shared" ca="1" si="890"/>
        <v>100</v>
      </c>
      <c r="G126" s="324">
        <f t="shared" ca="1" si="890"/>
        <v>100</v>
      </c>
      <c r="H126" s="324">
        <f t="shared" ca="1" si="890"/>
        <v>100</v>
      </c>
      <c r="I126" s="324">
        <f t="shared" ca="1" si="890"/>
        <v>100</v>
      </c>
      <c r="J126" s="324">
        <f t="shared" ca="1" si="890"/>
        <v>100</v>
      </c>
      <c r="K126" s="324">
        <f t="shared" ca="1" si="890"/>
        <v>100</v>
      </c>
      <c r="L126" s="324">
        <f t="shared" ca="1" si="890"/>
        <v>100</v>
      </c>
      <c r="M126" s="324">
        <f t="shared" ca="1" si="890"/>
        <v>100</v>
      </c>
      <c r="N126" s="324">
        <f t="shared" ca="1" si="890"/>
        <v>100</v>
      </c>
      <c r="O126" s="324">
        <f t="shared" ca="1" si="890"/>
        <v>100</v>
      </c>
      <c r="P126" s="324">
        <f t="shared" ca="1" si="890"/>
        <v>100</v>
      </c>
      <c r="Q126" s="324">
        <f t="shared" ca="1" si="890"/>
        <v>100</v>
      </c>
      <c r="R126" s="324">
        <f t="shared" ca="1" si="890"/>
        <v>100</v>
      </c>
      <c r="S126" s="324">
        <f t="shared" ca="1" si="890"/>
        <v>100</v>
      </c>
      <c r="T126" s="324">
        <f t="shared" ca="1" si="890"/>
        <v>100</v>
      </c>
      <c r="U126" s="324">
        <f t="shared" ca="1" si="890"/>
        <v>100</v>
      </c>
      <c r="V126" s="324">
        <f t="shared" ca="1" si="890"/>
        <v>100</v>
      </c>
      <c r="W126" s="324">
        <f t="shared" ca="1" si="890"/>
        <v>100</v>
      </c>
      <c r="X126" s="324">
        <f t="shared" ca="1" si="890"/>
        <v>100</v>
      </c>
      <c r="Y126" s="324">
        <f t="shared" ca="1" si="890"/>
        <v>100</v>
      </c>
      <c r="Z126" s="324">
        <f t="shared" ca="1" si="890"/>
        <v>100</v>
      </c>
      <c r="AA126" s="324">
        <f t="shared" ca="1" si="890"/>
        <v>100</v>
      </c>
      <c r="AB126" s="324">
        <f t="shared" ca="1" si="890"/>
        <v>100</v>
      </c>
      <c r="AC126" s="324">
        <f t="shared" ca="1" si="890"/>
        <v>100</v>
      </c>
      <c r="AD126" s="324">
        <f t="shared" ca="1" si="890"/>
        <v>100</v>
      </c>
      <c r="AE126" s="324">
        <f t="shared" ca="1" si="890"/>
        <v>100</v>
      </c>
      <c r="AF126" s="324">
        <f t="shared" ca="1" si="890"/>
        <v>100</v>
      </c>
      <c r="AG126" s="324">
        <f t="shared" ca="1" si="890"/>
        <v>100</v>
      </c>
      <c r="AH126" s="324">
        <f t="shared" ca="1" si="890"/>
        <v>100</v>
      </c>
      <c r="AI126" s="324">
        <f t="shared" ca="1" si="890"/>
        <v>100</v>
      </c>
      <c r="AJ126" s="324">
        <f t="shared" ca="1" si="890"/>
        <v>100</v>
      </c>
      <c r="AK126" s="324">
        <f t="shared" ref="AK126:BP126" ca="1" si="891">+AK82/AK$82*100</f>
        <v>100</v>
      </c>
      <c r="AL126" s="324">
        <f t="shared" ca="1" si="891"/>
        <v>100</v>
      </c>
      <c r="AM126" s="324">
        <f t="shared" ca="1" si="891"/>
        <v>100</v>
      </c>
      <c r="AN126" s="324">
        <f t="shared" ca="1" si="891"/>
        <v>100</v>
      </c>
      <c r="AO126" s="324">
        <f t="shared" ca="1" si="891"/>
        <v>100</v>
      </c>
      <c r="AP126" s="324">
        <f t="shared" ca="1" si="891"/>
        <v>100</v>
      </c>
      <c r="AQ126" s="324">
        <f t="shared" ca="1" si="891"/>
        <v>100</v>
      </c>
      <c r="AR126" s="324">
        <f t="shared" ca="1" si="891"/>
        <v>100</v>
      </c>
      <c r="AS126" s="324">
        <f t="shared" ca="1" si="891"/>
        <v>100</v>
      </c>
      <c r="AT126" s="324">
        <f t="shared" ca="1" si="891"/>
        <v>100</v>
      </c>
      <c r="AU126" s="324">
        <f t="shared" ca="1" si="891"/>
        <v>100</v>
      </c>
      <c r="AV126" s="324">
        <f t="shared" ca="1" si="891"/>
        <v>100</v>
      </c>
      <c r="AW126" s="324">
        <f t="shared" ca="1" si="891"/>
        <v>100</v>
      </c>
      <c r="AX126" s="324">
        <f t="shared" ca="1" si="891"/>
        <v>100</v>
      </c>
      <c r="AY126" s="324">
        <f t="shared" ca="1" si="891"/>
        <v>100</v>
      </c>
      <c r="AZ126" s="324">
        <f t="shared" ca="1" si="891"/>
        <v>100</v>
      </c>
      <c r="BA126" s="324">
        <f t="shared" ca="1" si="891"/>
        <v>100</v>
      </c>
      <c r="BB126" s="324">
        <f t="shared" ca="1" si="891"/>
        <v>100</v>
      </c>
      <c r="BC126" s="324">
        <f t="shared" ca="1" si="891"/>
        <v>100</v>
      </c>
      <c r="BD126" s="324">
        <f t="shared" ca="1" si="891"/>
        <v>100</v>
      </c>
      <c r="BE126" s="324">
        <f t="shared" ca="1" si="891"/>
        <v>100</v>
      </c>
      <c r="BF126" s="324">
        <f t="shared" ca="1" si="891"/>
        <v>100</v>
      </c>
      <c r="BG126" s="324">
        <f t="shared" ca="1" si="891"/>
        <v>100</v>
      </c>
      <c r="BH126" s="324">
        <f t="shared" ca="1" si="891"/>
        <v>100</v>
      </c>
      <c r="BI126" s="324">
        <f t="shared" ca="1" si="891"/>
        <v>100</v>
      </c>
      <c r="BJ126" s="324">
        <f t="shared" ca="1" si="891"/>
        <v>100</v>
      </c>
      <c r="BK126" s="324">
        <f t="shared" ca="1" si="891"/>
        <v>100</v>
      </c>
      <c r="BL126" s="324">
        <f t="shared" ca="1" si="891"/>
        <v>100</v>
      </c>
      <c r="BM126" s="324">
        <f t="shared" ca="1" si="891"/>
        <v>100</v>
      </c>
      <c r="BN126" s="324">
        <f t="shared" ca="1" si="891"/>
        <v>100</v>
      </c>
      <c r="BO126" s="324">
        <f t="shared" ca="1" si="891"/>
        <v>100</v>
      </c>
      <c r="BP126" s="324">
        <f t="shared" ca="1" si="891"/>
        <v>100</v>
      </c>
      <c r="BQ126" s="324">
        <f t="shared" ref="BQ126:CJ126" ca="1" si="892">+BQ82/BQ$82*100</f>
        <v>100</v>
      </c>
      <c r="BR126" s="324">
        <f t="shared" ca="1" si="892"/>
        <v>100</v>
      </c>
      <c r="BS126" s="324">
        <f t="shared" ca="1" si="892"/>
        <v>100</v>
      </c>
      <c r="BT126" s="324">
        <f t="shared" ca="1" si="892"/>
        <v>100</v>
      </c>
      <c r="BU126" s="324">
        <f t="shared" ca="1" si="892"/>
        <v>100</v>
      </c>
      <c r="BV126" s="324">
        <f t="shared" ca="1" si="892"/>
        <v>100</v>
      </c>
      <c r="BW126" s="324">
        <f t="shared" ca="1" si="892"/>
        <v>100</v>
      </c>
      <c r="BX126" s="324">
        <f t="shared" ca="1" si="892"/>
        <v>100</v>
      </c>
      <c r="BY126" s="324">
        <f t="shared" ca="1" si="892"/>
        <v>100</v>
      </c>
      <c r="BZ126" s="324">
        <f t="shared" ca="1" si="892"/>
        <v>100</v>
      </c>
      <c r="CA126" s="324">
        <f t="shared" ca="1" si="892"/>
        <v>100</v>
      </c>
      <c r="CB126" s="324">
        <f t="shared" ca="1" si="892"/>
        <v>100</v>
      </c>
      <c r="CC126" s="324">
        <f t="shared" ca="1" si="892"/>
        <v>100</v>
      </c>
      <c r="CD126" s="324">
        <f t="shared" ca="1" si="892"/>
        <v>100</v>
      </c>
      <c r="CE126" s="324">
        <f t="shared" ca="1" si="892"/>
        <v>100</v>
      </c>
      <c r="CF126" s="324">
        <f t="shared" ca="1" si="892"/>
        <v>100</v>
      </c>
      <c r="CG126" s="324">
        <f t="shared" ca="1" si="892"/>
        <v>100</v>
      </c>
      <c r="CH126" s="324">
        <f t="shared" ca="1" si="892"/>
        <v>100</v>
      </c>
      <c r="CI126" s="324">
        <f t="shared" ca="1" si="892"/>
        <v>100</v>
      </c>
      <c r="CJ126" s="324">
        <f t="shared" ca="1" si="892"/>
        <v>100</v>
      </c>
      <c r="CK126" s="324">
        <f t="shared" ref="CK126:DH126" ca="1" si="893">+CK82/CK$82*100</f>
        <v>100</v>
      </c>
      <c r="CL126" s="324">
        <f t="shared" ca="1" si="893"/>
        <v>100</v>
      </c>
      <c r="CM126" s="324">
        <f t="shared" ca="1" si="893"/>
        <v>100</v>
      </c>
      <c r="CN126" s="324">
        <f t="shared" ca="1" si="893"/>
        <v>100</v>
      </c>
      <c r="CO126" s="324">
        <f t="shared" ca="1" si="893"/>
        <v>100</v>
      </c>
      <c r="CP126" s="324">
        <f t="shared" ca="1" si="893"/>
        <v>100</v>
      </c>
      <c r="CQ126" s="324">
        <f t="shared" ca="1" si="893"/>
        <v>100</v>
      </c>
      <c r="CR126" s="324">
        <f t="shared" ca="1" si="893"/>
        <v>100</v>
      </c>
      <c r="CS126" s="324">
        <f t="shared" ca="1" si="893"/>
        <v>100</v>
      </c>
      <c r="CT126" s="324">
        <f t="shared" ca="1" si="893"/>
        <v>100</v>
      </c>
      <c r="CU126" s="324">
        <f t="shared" ca="1" si="893"/>
        <v>100</v>
      </c>
      <c r="CV126" s="324">
        <f t="shared" ca="1" si="893"/>
        <v>100</v>
      </c>
      <c r="CW126" s="324">
        <f t="shared" ca="1" si="893"/>
        <v>100</v>
      </c>
      <c r="CX126" s="324">
        <f t="shared" ca="1" si="893"/>
        <v>100</v>
      </c>
      <c r="CY126" s="324">
        <f t="shared" ca="1" si="893"/>
        <v>100</v>
      </c>
      <c r="CZ126" s="324">
        <f t="shared" ca="1" si="893"/>
        <v>100</v>
      </c>
      <c r="DA126" s="324">
        <f t="shared" ca="1" si="893"/>
        <v>100</v>
      </c>
      <c r="DB126" s="324">
        <f t="shared" ca="1" si="893"/>
        <v>100</v>
      </c>
      <c r="DC126" s="324">
        <f t="shared" ca="1" si="893"/>
        <v>100</v>
      </c>
      <c r="DD126" s="324">
        <f t="shared" ca="1" si="893"/>
        <v>100</v>
      </c>
      <c r="DE126" s="324">
        <f t="shared" ca="1" si="893"/>
        <v>100</v>
      </c>
      <c r="DF126" s="324">
        <f t="shared" ca="1" si="893"/>
        <v>100</v>
      </c>
      <c r="DG126" s="324">
        <f t="shared" ca="1" si="893"/>
        <v>100</v>
      </c>
      <c r="DH126" s="324">
        <f t="shared" ca="1" si="893"/>
        <v>100</v>
      </c>
      <c r="DI126" s="324">
        <f t="shared" ref="DI126:DS126" ca="1" si="894">+DI82/DI$82*100</f>
        <v>100</v>
      </c>
      <c r="DJ126" s="324">
        <f t="shared" ca="1" si="894"/>
        <v>100</v>
      </c>
      <c r="DK126" s="324">
        <f t="shared" ca="1" si="894"/>
        <v>100</v>
      </c>
      <c r="DL126" s="324">
        <f t="shared" ca="1" si="894"/>
        <v>100</v>
      </c>
      <c r="DM126" s="324">
        <f t="shared" ca="1" si="894"/>
        <v>100</v>
      </c>
      <c r="DN126" s="324">
        <f t="shared" ca="1" si="894"/>
        <v>100</v>
      </c>
      <c r="DO126" s="324">
        <f t="shared" ca="1" si="894"/>
        <v>100</v>
      </c>
      <c r="DP126" s="324">
        <f t="shared" ca="1" si="894"/>
        <v>100</v>
      </c>
      <c r="DQ126" s="324">
        <f t="shared" ca="1" si="894"/>
        <v>100</v>
      </c>
      <c r="DR126" s="324">
        <f t="shared" ca="1" si="894"/>
        <v>100</v>
      </c>
      <c r="DS126" s="324">
        <f t="shared" ca="1" si="894"/>
        <v>100</v>
      </c>
      <c r="DT126" s="324">
        <f t="shared" ref="DT126:EE126" ca="1" si="895">+DT82/DT$82*100</f>
        <v>100</v>
      </c>
      <c r="DU126" s="324">
        <f t="shared" ca="1" si="895"/>
        <v>100</v>
      </c>
      <c r="DV126" s="324">
        <f t="shared" ca="1" si="895"/>
        <v>100</v>
      </c>
      <c r="DW126" s="324">
        <f t="shared" ca="1" si="895"/>
        <v>100</v>
      </c>
      <c r="DX126" s="324">
        <f t="shared" ca="1" si="895"/>
        <v>100</v>
      </c>
      <c r="DY126" s="324">
        <f t="shared" ca="1" si="895"/>
        <v>100</v>
      </c>
      <c r="DZ126" s="324">
        <f t="shared" ca="1" si="895"/>
        <v>100</v>
      </c>
      <c r="EA126" s="324">
        <f t="shared" ca="1" si="895"/>
        <v>100</v>
      </c>
      <c r="EB126" s="324">
        <f t="shared" ca="1" si="895"/>
        <v>100</v>
      </c>
      <c r="EC126" s="324">
        <f t="shared" ca="1" si="895"/>
        <v>100</v>
      </c>
      <c r="ED126" s="324">
        <f t="shared" ca="1" si="895"/>
        <v>100</v>
      </c>
      <c r="EE126" s="324">
        <f t="shared" ca="1" si="895"/>
        <v>100</v>
      </c>
      <c r="EF126" s="324">
        <f t="shared" ref="EF126:EQ126" ca="1" si="896">+EF82/EF$82*100</f>
        <v>100</v>
      </c>
      <c r="EG126" s="324">
        <f t="shared" ca="1" si="896"/>
        <v>100</v>
      </c>
      <c r="EH126" s="324">
        <f t="shared" ca="1" si="896"/>
        <v>100</v>
      </c>
      <c r="EI126" s="324">
        <f t="shared" ca="1" si="896"/>
        <v>100</v>
      </c>
      <c r="EJ126" s="324">
        <f t="shared" ca="1" si="896"/>
        <v>100</v>
      </c>
      <c r="EK126" s="324">
        <f t="shared" ca="1" si="896"/>
        <v>100</v>
      </c>
      <c r="EL126" s="324">
        <f t="shared" ca="1" si="896"/>
        <v>100</v>
      </c>
      <c r="EM126" s="324">
        <f t="shared" ca="1" si="896"/>
        <v>100</v>
      </c>
      <c r="EN126" s="324">
        <f t="shared" ca="1" si="896"/>
        <v>100</v>
      </c>
      <c r="EO126" s="324">
        <f t="shared" ca="1" si="896"/>
        <v>100</v>
      </c>
      <c r="EP126" s="324">
        <f t="shared" ca="1" si="896"/>
        <v>100</v>
      </c>
      <c r="EQ126" s="324">
        <f t="shared" ca="1" si="896"/>
        <v>100</v>
      </c>
      <c r="ER126" s="324">
        <f t="shared" ref="ER126:FB126" ca="1" si="897">+ER82/ER$82*100</f>
        <v>100</v>
      </c>
      <c r="ES126" s="324">
        <f t="shared" ca="1" si="897"/>
        <v>100</v>
      </c>
      <c r="ET126" s="324">
        <f t="shared" ca="1" si="897"/>
        <v>100</v>
      </c>
      <c r="EU126" s="324">
        <f t="shared" ca="1" si="897"/>
        <v>100</v>
      </c>
      <c r="EV126" s="324">
        <f t="shared" ca="1" si="897"/>
        <v>100</v>
      </c>
      <c r="EW126" s="324">
        <f t="shared" ca="1" si="897"/>
        <v>100</v>
      </c>
      <c r="EX126" s="324">
        <f t="shared" ca="1" si="897"/>
        <v>100</v>
      </c>
      <c r="EY126" s="324">
        <f t="shared" ca="1" si="897"/>
        <v>100</v>
      </c>
      <c r="EZ126" s="324">
        <f t="shared" ca="1" si="897"/>
        <v>100</v>
      </c>
      <c r="FA126" s="324">
        <f t="shared" ca="1" si="897"/>
        <v>100</v>
      </c>
      <c r="FB126" s="324">
        <f t="shared" ca="1" si="897"/>
        <v>100</v>
      </c>
      <c r="FC126" s="324">
        <f t="shared" ref="FC126:FD126" ca="1" si="898">+FC82/FC$82*100</f>
        <v>100</v>
      </c>
      <c r="FD126" s="324">
        <f t="shared" ca="1" si="898"/>
        <v>100</v>
      </c>
      <c r="FE126" s="324" t="e">
        <f t="shared" ref="FE126:FG126" ca="1" si="899">+FE82/FE$82*100</f>
        <v>#DIV/0!</v>
      </c>
      <c r="FF126" s="324" t="e">
        <f t="shared" ca="1" si="899"/>
        <v>#DIV/0!</v>
      </c>
      <c r="FG126" s="324" t="e">
        <f t="shared" ca="1" si="899"/>
        <v>#DIV/0!</v>
      </c>
      <c r="FH126" s="324" t="e">
        <f t="shared" ref="FH126:FP126" ca="1" si="900">+FH82/FH$82*100</f>
        <v>#DIV/0!</v>
      </c>
      <c r="FI126" s="324" t="e">
        <f t="shared" ca="1" si="900"/>
        <v>#DIV/0!</v>
      </c>
      <c r="FJ126" s="324" t="e">
        <f t="shared" ca="1" si="900"/>
        <v>#DIV/0!</v>
      </c>
      <c r="FK126" s="324" t="e">
        <f t="shared" ca="1" si="900"/>
        <v>#DIV/0!</v>
      </c>
      <c r="FL126" s="324" t="e">
        <f t="shared" ca="1" si="900"/>
        <v>#DIV/0!</v>
      </c>
      <c r="FM126" s="324" t="e">
        <f t="shared" ca="1" si="900"/>
        <v>#DIV/0!</v>
      </c>
      <c r="FN126" s="324" t="e">
        <f t="shared" ca="1" si="900"/>
        <v>#DIV/0!</v>
      </c>
      <c r="FO126" s="324" t="e">
        <f t="shared" ca="1" si="900"/>
        <v>#DIV/0!</v>
      </c>
      <c r="FP126" s="324" t="e">
        <f t="shared" ca="1" si="900"/>
        <v>#DIV/0!</v>
      </c>
    </row>
    <row r="127" spans="1:172" x14ac:dyDescent="0.2">
      <c r="B127" s="325" t="s">
        <v>13</v>
      </c>
      <c r="C127" s="330"/>
      <c r="D127" s="330"/>
      <c r="E127" s="327">
        <f t="shared" ref="E127:AJ127" ca="1" si="901">+E61/E$82*100</f>
        <v>24.525776053371896</v>
      </c>
      <c r="F127" s="327">
        <f t="shared" ca="1" si="901"/>
        <v>24.613721306377574</v>
      </c>
      <c r="G127" s="327">
        <f t="shared" ca="1" si="901"/>
        <v>24.389615954163059</v>
      </c>
      <c r="H127" s="327">
        <f t="shared" ca="1" si="901"/>
        <v>23.493921058882261</v>
      </c>
      <c r="I127" s="327">
        <f t="shared" ca="1" si="901"/>
        <v>22.858804835089746</v>
      </c>
      <c r="J127" s="327">
        <f t="shared" ca="1" si="901"/>
        <v>22.311382472913767</v>
      </c>
      <c r="K127" s="327">
        <f t="shared" ca="1" si="901"/>
        <v>22.333398319739207</v>
      </c>
      <c r="L127" s="327">
        <f t="shared" ca="1" si="901"/>
        <v>22.646944178340533</v>
      </c>
      <c r="M127" s="327">
        <f t="shared" ca="1" si="901"/>
        <v>22.540749577446508</v>
      </c>
      <c r="N127" s="327">
        <f t="shared" ca="1" si="901"/>
        <v>22.375338061053373</v>
      </c>
      <c r="O127" s="327">
        <f t="shared" ca="1" si="901"/>
        <v>24.065412132268428</v>
      </c>
      <c r="P127" s="327">
        <f t="shared" ca="1" si="901"/>
        <v>25.476851454881533</v>
      </c>
      <c r="Q127" s="327">
        <f t="shared" ca="1" si="901"/>
        <v>24.749467123330867</v>
      </c>
      <c r="R127" s="327">
        <f t="shared" ca="1" si="901"/>
        <v>24.782914344881263</v>
      </c>
      <c r="S127" s="327">
        <f t="shared" ca="1" si="901"/>
        <v>23.564966406101835</v>
      </c>
      <c r="T127" s="327">
        <f t="shared" ca="1" si="901"/>
        <v>23.656437269995148</v>
      </c>
      <c r="U127" s="327">
        <f t="shared" ca="1" si="901"/>
        <v>23.002638026366903</v>
      </c>
      <c r="V127" s="327">
        <f t="shared" ca="1" si="901"/>
        <v>22.137123754156605</v>
      </c>
      <c r="W127" s="327">
        <f t="shared" ca="1" si="901"/>
        <v>21.963295786174729</v>
      </c>
      <c r="X127" s="327">
        <f t="shared" ca="1" si="901"/>
        <v>22.299943493210002</v>
      </c>
      <c r="Y127" s="327">
        <f t="shared" ca="1" si="901"/>
        <v>21.932030202050132</v>
      </c>
      <c r="Z127" s="327">
        <f t="shared" ca="1" si="901"/>
        <v>21.560990398936504</v>
      </c>
      <c r="AA127" s="327">
        <f t="shared" ca="1" si="901"/>
        <v>23.155801829360428</v>
      </c>
      <c r="AB127" s="327">
        <f t="shared" ca="1" si="901"/>
        <v>24.879718108022686</v>
      </c>
      <c r="AC127" s="327">
        <f t="shared" ca="1" si="901"/>
        <v>24.741067402386768</v>
      </c>
      <c r="AD127" s="327">
        <f t="shared" ca="1" si="901"/>
        <v>24.607690206741808</v>
      </c>
      <c r="AE127" s="327">
        <f t="shared" ca="1" si="901"/>
        <v>23.651949616116603</v>
      </c>
      <c r="AF127" s="327">
        <f t="shared" ca="1" si="901"/>
        <v>23.821201306802127</v>
      </c>
      <c r="AG127" s="327">
        <f t="shared" ca="1" si="901"/>
        <v>23.305674324124286</v>
      </c>
      <c r="AH127" s="327">
        <f t="shared" ca="1" si="901"/>
        <v>22.500316536474791</v>
      </c>
      <c r="AI127" s="327">
        <f t="shared" ca="1" si="901"/>
        <v>22.062041823700614</v>
      </c>
      <c r="AJ127" s="327">
        <f t="shared" ca="1" si="901"/>
        <v>21.904511052312973</v>
      </c>
      <c r="AK127" s="327">
        <f t="shared" ref="AK127:BP127" ca="1" si="902">+AK61/AK$82*100</f>
        <v>21.708448297053984</v>
      </c>
      <c r="AL127" s="327">
        <f t="shared" ca="1" si="902"/>
        <v>21.775894313115739</v>
      </c>
      <c r="AM127" s="327">
        <f t="shared" ca="1" si="902"/>
        <v>23.083054294296652</v>
      </c>
      <c r="AN127" s="327">
        <f t="shared" ca="1" si="902"/>
        <v>24.569281300585281</v>
      </c>
      <c r="AO127" s="327">
        <f t="shared" ca="1" si="902"/>
        <v>24.435868052176694</v>
      </c>
      <c r="AP127" s="327">
        <f t="shared" ca="1" si="902"/>
        <v>24.166158168121903</v>
      </c>
      <c r="AQ127" s="327">
        <f t="shared" ca="1" si="902"/>
        <v>23.891778802712036</v>
      </c>
      <c r="AR127" s="327">
        <f t="shared" ca="1" si="902"/>
        <v>24.045585379292259</v>
      </c>
      <c r="AS127" s="327">
        <f t="shared" ca="1" si="902"/>
        <v>23.534655793829291</v>
      </c>
      <c r="AT127" s="327">
        <f t="shared" ca="1" si="902"/>
        <v>22.580061480936418</v>
      </c>
      <c r="AU127" s="327">
        <f t="shared" ca="1" si="902"/>
        <v>22.872894587149968</v>
      </c>
      <c r="AV127" s="327">
        <f t="shared" ca="1" si="902"/>
        <v>22.649692186613084</v>
      </c>
      <c r="AW127" s="327">
        <f t="shared" ca="1" si="902"/>
        <v>22.489708833866043</v>
      </c>
      <c r="AX127" s="327">
        <f t="shared" ca="1" si="902"/>
        <v>22.614278461124645</v>
      </c>
      <c r="AY127" s="327">
        <f t="shared" ca="1" si="902"/>
        <v>23.887079179707911</v>
      </c>
      <c r="AZ127" s="327">
        <f t="shared" ca="1" si="902"/>
        <v>25.705436667961813</v>
      </c>
      <c r="BA127" s="327">
        <f t="shared" ca="1" si="902"/>
        <v>24.990304005737233</v>
      </c>
      <c r="BB127" s="327">
        <f t="shared" ca="1" si="902"/>
        <v>24.482152324745208</v>
      </c>
      <c r="BC127" s="327">
        <f t="shared" ca="1" si="902"/>
        <v>23.909164445017154</v>
      </c>
      <c r="BD127" s="327">
        <f t="shared" ca="1" si="902"/>
        <v>24.133507618572345</v>
      </c>
      <c r="BE127" s="327">
        <f t="shared" ca="1" si="902"/>
        <v>23.408088604900144</v>
      </c>
      <c r="BF127" s="327">
        <f t="shared" ca="1" si="902"/>
        <v>22.770903182480449</v>
      </c>
      <c r="BG127" s="327">
        <f t="shared" ca="1" si="902"/>
        <v>23.140830129952338</v>
      </c>
      <c r="BH127" s="327">
        <f t="shared" ca="1" si="902"/>
        <v>23.157872214200719</v>
      </c>
      <c r="BI127" s="327">
        <f t="shared" ca="1" si="902"/>
        <v>23.358154702649934</v>
      </c>
      <c r="BJ127" s="327">
        <f t="shared" ca="1" si="902"/>
        <v>23.469697455373435</v>
      </c>
      <c r="BK127" s="327">
        <f t="shared" ca="1" si="902"/>
        <v>24.416117762778956</v>
      </c>
      <c r="BL127" s="327">
        <f t="shared" ca="1" si="902"/>
        <v>26.423144551043915</v>
      </c>
      <c r="BM127" s="327">
        <f t="shared" ca="1" si="902"/>
        <v>25.802482030680707</v>
      </c>
      <c r="BN127" s="327">
        <f t="shared" ca="1" si="902"/>
        <v>25.770616421842274</v>
      </c>
      <c r="BO127" s="327">
        <f t="shared" ca="1" si="902"/>
        <v>24.980043772335854</v>
      </c>
      <c r="BP127" s="327">
        <f t="shared" ca="1" si="902"/>
        <v>24.555480255191533</v>
      </c>
      <c r="BQ127" s="327">
        <f t="shared" ref="BQ127:CJ127" ca="1" si="903">+BQ61/BQ$82*100</f>
        <v>24.131962456628571</v>
      </c>
      <c r="BR127" s="327">
        <f t="shared" ca="1" si="903"/>
        <v>23.550165791702398</v>
      </c>
      <c r="BS127" s="327">
        <f t="shared" ca="1" si="903"/>
        <v>23.711024642336856</v>
      </c>
      <c r="BT127" s="327">
        <f t="shared" ca="1" si="903"/>
        <v>23.591444349560987</v>
      </c>
      <c r="BU127" s="327">
        <f t="shared" ca="1" si="903"/>
        <v>23.569914231620235</v>
      </c>
      <c r="BV127" s="327">
        <f t="shared" ca="1" si="903"/>
        <v>23.629586390381679</v>
      </c>
      <c r="BW127" s="327">
        <f t="shared" ca="1" si="903"/>
        <v>24.514786030085059</v>
      </c>
      <c r="BX127" s="327">
        <f t="shared" ca="1" si="903"/>
        <v>27.182276515183158</v>
      </c>
      <c r="BY127" s="327">
        <f t="shared" ca="1" si="903"/>
        <v>26.303784534271696</v>
      </c>
      <c r="BZ127" s="327">
        <f t="shared" ca="1" si="903"/>
        <v>26.062722219792199</v>
      </c>
      <c r="CA127" s="327">
        <f t="shared" ca="1" si="903"/>
        <v>25.058043835228339</v>
      </c>
      <c r="CB127" s="327">
        <f t="shared" ca="1" si="903"/>
        <v>25.340123629849785</v>
      </c>
      <c r="CC127" s="327">
        <f t="shared" ca="1" si="903"/>
        <v>25.253146529899578</v>
      </c>
      <c r="CD127" s="327">
        <f t="shared" ca="1" si="903"/>
        <v>24.234710375994055</v>
      </c>
      <c r="CE127" s="327">
        <f t="shared" ca="1" si="903"/>
        <v>24.068789530893685</v>
      </c>
      <c r="CF127" s="327">
        <f t="shared" ca="1" si="903"/>
        <v>24.110866116746191</v>
      </c>
      <c r="CG127" s="327">
        <f t="shared" ca="1" si="903"/>
        <v>24.13305117073519</v>
      </c>
      <c r="CH127" s="327">
        <f t="shared" ca="1" si="903"/>
        <v>24.33973111969938</v>
      </c>
      <c r="CI127" s="327">
        <f t="shared" ca="1" si="903"/>
        <v>25.866119485275274</v>
      </c>
      <c r="CJ127" s="327">
        <f t="shared" ca="1" si="903"/>
        <v>27.460820505454475</v>
      </c>
      <c r="CK127" s="327">
        <f t="shared" ref="CK127:DH127" ca="1" si="904">+CK61/CK$82*100</f>
        <v>26.895926302441126</v>
      </c>
      <c r="CL127" s="327">
        <f t="shared" ca="1" si="904"/>
        <v>27.116159914765447</v>
      </c>
      <c r="CM127" s="327">
        <f t="shared" ca="1" si="904"/>
        <v>26.486820429292816</v>
      </c>
      <c r="CN127" s="327">
        <f t="shared" ca="1" si="904"/>
        <v>30.531782384289514</v>
      </c>
      <c r="CO127" s="327">
        <f t="shared" ca="1" si="904"/>
        <v>30.256108246569458</v>
      </c>
      <c r="CP127" s="327">
        <f t="shared" ca="1" si="904"/>
        <v>26.908412398319747</v>
      </c>
      <c r="CQ127" s="327">
        <f t="shared" ca="1" si="904"/>
        <v>26.160791010569469</v>
      </c>
      <c r="CR127" s="327">
        <f t="shared" ca="1" si="904"/>
        <v>25.09912140652164</v>
      </c>
      <c r="CS127" s="327">
        <f t="shared" ca="1" si="904"/>
        <v>24.557177828702002</v>
      </c>
      <c r="CT127" s="327">
        <f t="shared" ca="1" si="904"/>
        <v>24.505735183121011</v>
      </c>
      <c r="CU127" s="327">
        <f t="shared" ca="1" si="904"/>
        <v>25.475165833446695</v>
      </c>
      <c r="CV127" s="327">
        <f t="shared" ca="1" si="904"/>
        <v>27.257555371086404</v>
      </c>
      <c r="CW127" s="327">
        <f t="shared" ca="1" si="904"/>
        <v>26.551590609809939</v>
      </c>
      <c r="CX127" s="327">
        <f ca="1">+CX61/CX$82*100</f>
        <v>26.608237273076934</v>
      </c>
      <c r="CY127" s="327">
        <f t="shared" ca="1" si="904"/>
        <v>25.138145946939126</v>
      </c>
      <c r="CZ127" s="327">
        <f t="shared" ca="1" si="904"/>
        <v>25.721861085239052</v>
      </c>
      <c r="DA127" s="327">
        <f t="shared" ca="1" si="904"/>
        <v>24.95660727842483</v>
      </c>
      <c r="DB127" s="327">
        <f t="shared" ca="1" si="904"/>
        <v>24.507066911957807</v>
      </c>
      <c r="DC127" s="327">
        <f t="shared" ca="1" si="904"/>
        <v>24.458751704839639</v>
      </c>
      <c r="DD127" s="327">
        <f t="shared" ca="1" si="904"/>
        <v>24.197338447359019</v>
      </c>
      <c r="DE127" s="327">
        <f t="shared" ca="1" si="904"/>
        <v>24.346464169187669</v>
      </c>
      <c r="DF127" s="327">
        <f t="shared" ca="1" si="904"/>
        <v>23.929864165476069</v>
      </c>
      <c r="DG127" s="327">
        <f t="shared" ca="1" si="904"/>
        <v>24.932352519190658</v>
      </c>
      <c r="DH127" s="327">
        <f t="shared" ca="1" si="904"/>
        <v>26.951264678639436</v>
      </c>
      <c r="DI127" s="327">
        <f t="shared" ref="DI127:DS127" ca="1" si="905">+DI61/DI$82*100</f>
        <v>26.051213756844334</v>
      </c>
      <c r="DJ127" s="327">
        <f t="shared" ca="1" si="905"/>
        <v>25.867871769457761</v>
      </c>
      <c r="DK127" s="327">
        <f t="shared" ca="1" si="905"/>
        <v>24.932610305895466</v>
      </c>
      <c r="DL127" s="327">
        <f t="shared" ca="1" si="905"/>
        <v>25.246432532652317</v>
      </c>
      <c r="DM127" s="327">
        <f t="shared" ca="1" si="905"/>
        <v>24.695243024323226</v>
      </c>
      <c r="DN127" s="327">
        <f t="shared" ca="1" si="905"/>
        <v>24.572326129989154</v>
      </c>
      <c r="DO127" s="327">
        <f t="shared" ca="1" si="905"/>
        <v>24.146693660620439</v>
      </c>
      <c r="DP127" s="327">
        <f t="shared" ca="1" si="905"/>
        <v>23.900559641279497</v>
      </c>
      <c r="DQ127" s="327">
        <f t="shared" ca="1" si="905"/>
        <v>24.247747059938501</v>
      </c>
      <c r="DR127" s="327">
        <f t="shared" ca="1" si="905"/>
        <v>23.842050941109459</v>
      </c>
      <c r="DS127" s="327">
        <f t="shared" ca="1" si="905"/>
        <v>24.76781519538866</v>
      </c>
      <c r="DT127" s="327">
        <f t="shared" ref="DT127:EE127" ca="1" si="906">+DT61/DT$82*100</f>
        <v>26.389562073763745</v>
      </c>
      <c r="DU127" s="327">
        <f t="shared" ca="1" si="906"/>
        <v>25.796374883698025</v>
      </c>
      <c r="DV127" s="327">
        <f t="shared" ca="1" si="906"/>
        <v>26.052192554624405</v>
      </c>
      <c r="DW127" s="327">
        <f t="shared" ca="1" si="906"/>
        <v>24.737275150479707</v>
      </c>
      <c r="DX127" s="327">
        <f t="shared" ca="1" si="906"/>
        <v>25.418996104939072</v>
      </c>
      <c r="DY127" s="327">
        <f t="shared" ca="1" si="906"/>
        <v>24.466885929887525</v>
      </c>
      <c r="DZ127" s="327">
        <f t="shared" ca="1" si="906"/>
        <v>24.464845327886596</v>
      </c>
      <c r="EA127" s="327">
        <f t="shared" ca="1" si="906"/>
        <v>24.412231592840122</v>
      </c>
      <c r="EB127" s="327">
        <f t="shared" ca="1" si="906"/>
        <v>24.018248486290648</v>
      </c>
      <c r="EC127" s="327">
        <f t="shared" ca="1" si="906"/>
        <v>24.376864277878415</v>
      </c>
      <c r="ED127" s="327">
        <f t="shared" ca="1" si="906"/>
        <v>24.214309070873487</v>
      </c>
      <c r="EE127" s="327">
        <f t="shared" ca="1" si="906"/>
        <v>25.126132661266642</v>
      </c>
      <c r="EF127" s="327">
        <f t="shared" ref="EF127:EQ127" ca="1" si="907">+EF61/EF$82*100</f>
        <v>26.575411464561789</v>
      </c>
      <c r="EG127" s="327">
        <f t="shared" ca="1" si="907"/>
        <v>25.61777963806508</v>
      </c>
      <c r="EH127" s="327">
        <f t="shared" ca="1" si="907"/>
        <v>25.86366424948401</v>
      </c>
      <c r="EI127" s="327">
        <f t="shared" ca="1" si="907"/>
        <v>24.911347991790787</v>
      </c>
      <c r="EJ127" s="327">
        <f t="shared" ca="1" si="907"/>
        <v>25.07013617598729</v>
      </c>
      <c r="EK127" s="327">
        <f t="shared" ca="1" si="907"/>
        <v>24.760014260841146</v>
      </c>
      <c r="EL127" s="327">
        <f t="shared" ca="1" si="907"/>
        <v>24.30805716252981</v>
      </c>
      <c r="EM127" s="327">
        <f t="shared" ca="1" si="907"/>
        <v>24.306022246227368</v>
      </c>
      <c r="EN127" s="327">
        <f t="shared" ca="1" si="907"/>
        <v>24.294277941098922</v>
      </c>
      <c r="EO127" s="327">
        <f t="shared" ca="1" si="907"/>
        <v>24.123723021779234</v>
      </c>
      <c r="EP127" s="327">
        <f t="shared" ca="1" si="907"/>
        <v>23.847875215082912</v>
      </c>
      <c r="EQ127" s="327">
        <f t="shared" ca="1" si="907"/>
        <v>25.34431722516533</v>
      </c>
      <c r="ER127" s="327">
        <f t="shared" ref="ER127:FB127" ca="1" si="908">+ER61/ER$82*100</f>
        <v>26.463968795014559</v>
      </c>
      <c r="ES127" s="327">
        <f t="shared" ca="1" si="908"/>
        <v>25.823827147376672</v>
      </c>
      <c r="ET127" s="327">
        <f t="shared" ca="1" si="908"/>
        <v>25.403539078740216</v>
      </c>
      <c r="EU127" s="327">
        <f t="shared" ca="1" si="908"/>
        <v>24.601841428833357</v>
      </c>
      <c r="EV127" s="327">
        <f t="shared" ca="1" si="908"/>
        <v>24.954566104972091</v>
      </c>
      <c r="EW127" s="327">
        <f t="shared" ca="1" si="908"/>
        <v>24.743172013525104</v>
      </c>
      <c r="EX127" s="327">
        <f t="shared" ca="1" si="908"/>
        <v>24.072124979434264</v>
      </c>
      <c r="EY127" s="327">
        <f t="shared" ca="1" si="908"/>
        <v>24.479333790742384</v>
      </c>
      <c r="EZ127" s="327">
        <f t="shared" ca="1" si="908"/>
        <v>24.603794664060366</v>
      </c>
      <c r="FA127" s="327">
        <f t="shared" ca="1" si="908"/>
        <v>24.129942086582375</v>
      </c>
      <c r="FB127" s="327">
        <f t="shared" ca="1" si="908"/>
        <v>23.910417216804991</v>
      </c>
      <c r="FC127" s="327">
        <f t="shared" ref="FC127:FD127" ca="1" si="909">+FC61/FC$82*100</f>
        <v>25.124515914753083</v>
      </c>
      <c r="FD127" s="327">
        <f t="shared" ca="1" si="909"/>
        <v>26.044399486256292</v>
      </c>
      <c r="FE127" s="327" t="e">
        <f t="shared" ref="FE127:FG127" ca="1" si="910">+FE61/FE$82*100</f>
        <v>#DIV/0!</v>
      </c>
      <c r="FF127" s="327" t="e">
        <f t="shared" ca="1" si="910"/>
        <v>#DIV/0!</v>
      </c>
      <c r="FG127" s="327" t="e">
        <f t="shared" ca="1" si="910"/>
        <v>#DIV/0!</v>
      </c>
      <c r="FH127" s="327" t="e">
        <f t="shared" ref="FH127:FP127" ca="1" si="911">+FH61/FH$82*100</f>
        <v>#DIV/0!</v>
      </c>
      <c r="FI127" s="327" t="e">
        <f t="shared" ca="1" si="911"/>
        <v>#DIV/0!</v>
      </c>
      <c r="FJ127" s="327" t="e">
        <f t="shared" ca="1" si="911"/>
        <v>#DIV/0!</v>
      </c>
      <c r="FK127" s="327" t="e">
        <f t="shared" ca="1" si="911"/>
        <v>#DIV/0!</v>
      </c>
      <c r="FL127" s="327" t="e">
        <f t="shared" ca="1" si="911"/>
        <v>#DIV/0!</v>
      </c>
      <c r="FM127" s="327" t="e">
        <f t="shared" ca="1" si="911"/>
        <v>#DIV/0!</v>
      </c>
      <c r="FN127" s="327" t="e">
        <f t="shared" ca="1" si="911"/>
        <v>#DIV/0!</v>
      </c>
      <c r="FO127" s="327" t="e">
        <f t="shared" ca="1" si="911"/>
        <v>#DIV/0!</v>
      </c>
      <c r="FP127" s="327" t="e">
        <f t="shared" ca="1" si="911"/>
        <v>#DIV/0!</v>
      </c>
    </row>
    <row r="128" spans="1:172" x14ac:dyDescent="0.2">
      <c r="B128" s="325" t="s">
        <v>14</v>
      </c>
      <c r="C128" s="330"/>
      <c r="D128" s="330"/>
      <c r="E128" s="327">
        <f t="shared" ref="E128:AJ128" ca="1" si="912">+E62/E$82*100</f>
        <v>5.2052511546938911</v>
      </c>
      <c r="F128" s="327">
        <f t="shared" ca="1" si="912"/>
        <v>5.2034770461156663</v>
      </c>
      <c r="G128" s="327">
        <f t="shared" ca="1" si="912"/>
        <v>5.5628613299682943</v>
      </c>
      <c r="H128" s="327">
        <f t="shared" ca="1" si="912"/>
        <v>5.7257869002146338</v>
      </c>
      <c r="I128" s="327">
        <f t="shared" ca="1" si="912"/>
        <v>5.8497364740167663</v>
      </c>
      <c r="J128" s="327">
        <f t="shared" ca="1" si="912"/>
        <v>5.8052660727154679</v>
      </c>
      <c r="K128" s="327">
        <f t="shared" ca="1" si="912"/>
        <v>5.865543540033614</v>
      </c>
      <c r="L128" s="327">
        <f t="shared" ca="1" si="912"/>
        <v>6.0400175174581419</v>
      </c>
      <c r="M128" s="327">
        <f t="shared" ca="1" si="912"/>
        <v>5.4715216689321302</v>
      </c>
      <c r="N128" s="327">
        <f t="shared" ca="1" si="912"/>
        <v>5.702284124079009</v>
      </c>
      <c r="O128" s="327">
        <f t="shared" ca="1" si="912"/>
        <v>5.7692576609310695</v>
      </c>
      <c r="P128" s="327">
        <f t="shared" ca="1" si="912"/>
        <v>5.4544161837366918</v>
      </c>
      <c r="Q128" s="327">
        <f t="shared" ca="1" si="912"/>
        <v>5.0390924067399991</v>
      </c>
      <c r="R128" s="327">
        <f t="shared" ca="1" si="912"/>
        <v>5.0844406637174409</v>
      </c>
      <c r="S128" s="327">
        <f t="shared" ca="1" si="912"/>
        <v>5.455605278442774</v>
      </c>
      <c r="T128" s="327">
        <f t="shared" ca="1" si="912"/>
        <v>5.8838232597739379</v>
      </c>
      <c r="U128" s="327">
        <f t="shared" ca="1" si="912"/>
        <v>6.0558775659522954</v>
      </c>
      <c r="V128" s="327">
        <f t="shared" ca="1" si="912"/>
        <v>5.8931231115520957</v>
      </c>
      <c r="W128" s="327">
        <f t="shared" ca="1" si="912"/>
        <v>5.9119193658235316</v>
      </c>
      <c r="X128" s="327">
        <f t="shared" ca="1" si="912"/>
        <v>6.0805417733448754</v>
      </c>
      <c r="Y128" s="327">
        <f t="shared" ca="1" si="912"/>
        <v>5.6267750221993031</v>
      </c>
      <c r="Z128" s="327">
        <f t="shared" ca="1" si="912"/>
        <v>5.5933099531715627</v>
      </c>
      <c r="AA128" s="327">
        <f t="shared" ca="1" si="912"/>
        <v>5.5286762362440376</v>
      </c>
      <c r="AB128" s="327">
        <f t="shared" ca="1" si="912"/>
        <v>5.7520184543807149</v>
      </c>
      <c r="AC128" s="327">
        <f t="shared" ca="1" si="912"/>
        <v>5.0242800676514614</v>
      </c>
      <c r="AD128" s="327">
        <f t="shared" ca="1" si="912"/>
        <v>4.9769424904347934</v>
      </c>
      <c r="AE128" s="327">
        <f t="shared" ca="1" si="912"/>
        <v>5.3734126028120288</v>
      </c>
      <c r="AF128" s="327">
        <f t="shared" ca="1" si="912"/>
        <v>5.8129989344676884</v>
      </c>
      <c r="AG128" s="327">
        <f t="shared" ca="1" si="912"/>
        <v>6.0642602965301959</v>
      </c>
      <c r="AH128" s="327">
        <f t="shared" ca="1" si="912"/>
        <v>5.7694729450557807</v>
      </c>
      <c r="AI128" s="327">
        <f t="shared" ca="1" si="912"/>
        <v>6.0305956596586299</v>
      </c>
      <c r="AJ128" s="327">
        <f t="shared" ca="1" si="912"/>
        <v>6.138826787559263</v>
      </c>
      <c r="AK128" s="327">
        <f t="shared" ref="AK128:BP128" ca="1" si="913">+AK62/AK$82*100</f>
        <v>5.9357561157502658</v>
      </c>
      <c r="AL128" s="327">
        <f t="shared" ca="1" si="913"/>
        <v>5.8517600619278483</v>
      </c>
      <c r="AM128" s="327">
        <f t="shared" ca="1" si="913"/>
        <v>6.0033494640458454</v>
      </c>
      <c r="AN128" s="327">
        <f t="shared" ca="1" si="913"/>
        <v>6.0801480602949329</v>
      </c>
      <c r="AO128" s="327">
        <f t="shared" ca="1" si="913"/>
        <v>5.2324117266089569</v>
      </c>
      <c r="AP128" s="327">
        <f t="shared" ca="1" si="913"/>
        <v>5.3874461679020893</v>
      </c>
      <c r="AQ128" s="327">
        <f t="shared" ca="1" si="913"/>
        <v>5.8033436239019167</v>
      </c>
      <c r="AR128" s="327">
        <f t="shared" ca="1" si="913"/>
        <v>6.0735827338489496</v>
      </c>
      <c r="AS128" s="327">
        <f t="shared" ca="1" si="913"/>
        <v>6.3487339123415465</v>
      </c>
      <c r="AT128" s="327">
        <f t="shared" ca="1" si="913"/>
        <v>6.208883454094086</v>
      </c>
      <c r="AU128" s="327">
        <f t="shared" ca="1" si="913"/>
        <v>6.2790655734616019</v>
      </c>
      <c r="AV128" s="327">
        <f t="shared" ca="1" si="913"/>
        <v>6.5807714154098376</v>
      </c>
      <c r="AW128" s="327">
        <f t="shared" ca="1" si="913"/>
        <v>6.253092352968685</v>
      </c>
      <c r="AX128" s="327">
        <f t="shared" ca="1" si="913"/>
        <v>6.3578703870034072</v>
      </c>
      <c r="AY128" s="327">
        <f t="shared" ca="1" si="913"/>
        <v>6.091779299257059</v>
      </c>
      <c r="AZ128" s="327">
        <f t="shared" ca="1" si="913"/>
        <v>6.292266929844879</v>
      </c>
      <c r="BA128" s="327">
        <f t="shared" ca="1" si="913"/>
        <v>5.4150939823669528</v>
      </c>
      <c r="BB128" s="327">
        <f t="shared" ca="1" si="913"/>
        <v>5.4617856267086022</v>
      </c>
      <c r="BC128" s="327">
        <f t="shared" ca="1" si="913"/>
        <v>5.6796055657894247</v>
      </c>
      <c r="BD128" s="327">
        <f t="shared" ca="1" si="913"/>
        <v>6.3976269907462751</v>
      </c>
      <c r="BE128" s="327">
        <f t="shared" ca="1" si="913"/>
        <v>6.3464854065616292</v>
      </c>
      <c r="BF128" s="327">
        <f t="shared" ca="1" si="913"/>
        <v>6.5254078236745974</v>
      </c>
      <c r="BG128" s="327">
        <f t="shared" ca="1" si="913"/>
        <v>6.5902672297787195</v>
      </c>
      <c r="BH128" s="327">
        <f t="shared" ca="1" si="913"/>
        <v>6.6517072053574822</v>
      </c>
      <c r="BI128" s="327">
        <f t="shared" ca="1" si="913"/>
        <v>6.406437924321966</v>
      </c>
      <c r="BJ128" s="327">
        <f t="shared" ca="1" si="913"/>
        <v>6.4898428474864795</v>
      </c>
      <c r="BK128" s="327">
        <f t="shared" ca="1" si="913"/>
        <v>6.5604966948676093</v>
      </c>
      <c r="BL128" s="327">
        <f t="shared" ca="1" si="913"/>
        <v>6.4531089343662282</v>
      </c>
      <c r="BM128" s="327">
        <f t="shared" ca="1" si="913"/>
        <v>5.6641001666217843</v>
      </c>
      <c r="BN128" s="327">
        <f t="shared" ca="1" si="913"/>
        <v>5.7406505846765228</v>
      </c>
      <c r="BO128" s="327">
        <f t="shared" ca="1" si="913"/>
        <v>6.271280143779177</v>
      </c>
      <c r="BP128" s="327">
        <f t="shared" ca="1" si="913"/>
        <v>6.5711009729870593</v>
      </c>
      <c r="BQ128" s="327">
        <f t="shared" ref="BQ128:CJ128" ca="1" si="914">+BQ62/BQ$82*100</f>
        <v>6.7865308378021805</v>
      </c>
      <c r="BR128" s="327">
        <f t="shared" ca="1" si="914"/>
        <v>6.7095970248618464</v>
      </c>
      <c r="BS128" s="327">
        <f t="shared" ca="1" si="914"/>
        <v>6.8283564612195411</v>
      </c>
      <c r="BT128" s="327">
        <f t="shared" ca="1" si="914"/>
        <v>6.8329458038592223</v>
      </c>
      <c r="BU128" s="327">
        <f t="shared" ca="1" si="914"/>
        <v>6.4494286694790386</v>
      </c>
      <c r="BV128" s="327">
        <f t="shared" ca="1" si="914"/>
        <v>6.5634645964218334</v>
      </c>
      <c r="BW128" s="327">
        <f t="shared" ca="1" si="914"/>
        <v>6.5449500665939286</v>
      </c>
      <c r="BX128" s="327">
        <f t="shared" ca="1" si="914"/>
        <v>6.5975558168019726</v>
      </c>
      <c r="BY128" s="327">
        <f t="shared" ca="1" si="914"/>
        <v>5.8621307496037209</v>
      </c>
      <c r="BZ128" s="327">
        <f t="shared" ca="1" si="914"/>
        <v>5.9923749893905986</v>
      </c>
      <c r="CA128" s="327">
        <f t="shared" ca="1" si="914"/>
        <v>6.4013290043550874</v>
      </c>
      <c r="CB128" s="327">
        <f t="shared" ca="1" si="914"/>
        <v>6.8056702287010111</v>
      </c>
      <c r="CC128" s="327">
        <f t="shared" ca="1" si="914"/>
        <v>6.8485136901449462</v>
      </c>
      <c r="CD128" s="327">
        <f t="shared" ca="1" si="914"/>
        <v>7.0986961248176952</v>
      </c>
      <c r="CE128" s="327">
        <f t="shared" ca="1" si="914"/>
        <v>7.0864304872511497</v>
      </c>
      <c r="CF128" s="327">
        <f t="shared" ca="1" si="914"/>
        <v>6.9484547017496441</v>
      </c>
      <c r="CG128" s="327">
        <f t="shared" ca="1" si="914"/>
        <v>6.8283668710848637</v>
      </c>
      <c r="CH128" s="327">
        <f t="shared" ca="1" si="914"/>
        <v>6.9434862255766783</v>
      </c>
      <c r="CI128" s="327">
        <f t="shared" ca="1" si="914"/>
        <v>6.7286659681190768</v>
      </c>
      <c r="CJ128" s="327">
        <f t="shared" ca="1" si="914"/>
        <v>6.7998755243233706</v>
      </c>
      <c r="CK128" s="327">
        <f t="shared" ref="CK128:DH128" ca="1" si="915">+CK62/CK$82*100</f>
        <v>5.8974421312614602</v>
      </c>
      <c r="CL128" s="327">
        <f t="shared" ca="1" si="915"/>
        <v>6.0110822925965932</v>
      </c>
      <c r="CM128" s="327">
        <f t="shared" ca="1" si="915"/>
        <v>6.2551814234025951</v>
      </c>
      <c r="CN128" s="327">
        <f t="shared" ca="1" si="915"/>
        <v>5.4540827789067503</v>
      </c>
      <c r="CO128" s="327">
        <f t="shared" ca="1" si="915"/>
        <v>5.7041088578561006</v>
      </c>
      <c r="CP128" s="327">
        <f t="shared" ca="1" si="915"/>
        <v>6.7745840493946332</v>
      </c>
      <c r="CQ128" s="327">
        <f t="shared" ca="1" si="915"/>
        <v>7.4268268322436066</v>
      </c>
      <c r="CR128" s="327">
        <f t="shared" ca="1" si="915"/>
        <v>7.3587517413202521</v>
      </c>
      <c r="CS128" s="327">
        <f t="shared" ca="1" si="915"/>
        <v>6.9181273535227223</v>
      </c>
      <c r="CT128" s="327">
        <f t="shared" ca="1" si="915"/>
        <v>6.9277579753086407</v>
      </c>
      <c r="CU128" s="327">
        <f t="shared" ca="1" si="915"/>
        <v>6.8723622450765482</v>
      </c>
      <c r="CV128" s="327">
        <f t="shared" ca="1" si="915"/>
        <v>6.4777572786708859</v>
      </c>
      <c r="CW128" s="327">
        <f t="shared" ca="1" si="915"/>
        <v>5.8322422032063752</v>
      </c>
      <c r="CX128" s="327">
        <f t="shared" ca="1" si="915"/>
        <v>5.6613873874363421</v>
      </c>
      <c r="CY128" s="327">
        <f t="shared" ca="1" si="915"/>
        <v>6.1393583957131685</v>
      </c>
      <c r="CZ128" s="327">
        <f t="shared" ca="1" si="915"/>
        <v>6.4543813377253594</v>
      </c>
      <c r="DA128" s="327">
        <f t="shared" ca="1" si="915"/>
        <v>6.6588660817067087</v>
      </c>
      <c r="DB128" s="327">
        <f t="shared" ca="1" si="915"/>
        <v>6.6871412160327024</v>
      </c>
      <c r="DC128" s="327">
        <f t="shared" ca="1" si="915"/>
        <v>6.7749810715356391</v>
      </c>
      <c r="DD128" s="327">
        <f t="shared" ca="1" si="915"/>
        <v>6.8964188842946212</v>
      </c>
      <c r="DE128" s="327">
        <f t="shared" ca="1" si="915"/>
        <v>6.8522539643276108</v>
      </c>
      <c r="DF128" s="327">
        <f t="shared" ca="1" si="915"/>
        <v>6.6327198306275994</v>
      </c>
      <c r="DG128" s="327">
        <f t="shared" ca="1" si="915"/>
        <v>6.6977053936304722</v>
      </c>
      <c r="DH128" s="327">
        <f t="shared" ca="1" si="915"/>
        <v>6.4721370211809486</v>
      </c>
      <c r="DI128" s="327">
        <f t="shared" ref="DI128:DS128" ca="1" si="916">+DI62/DI$82*100</f>
        <v>5.9112734923575809</v>
      </c>
      <c r="DJ128" s="327">
        <f t="shared" ca="1" si="916"/>
        <v>5.9140708988853028</v>
      </c>
      <c r="DK128" s="327">
        <f t="shared" ca="1" si="916"/>
        <v>6.1851256483198629</v>
      </c>
      <c r="DL128" s="327">
        <f t="shared" ca="1" si="916"/>
        <v>6.4523392810530709</v>
      </c>
      <c r="DM128" s="327">
        <f t="shared" ca="1" si="916"/>
        <v>6.6837498475863359</v>
      </c>
      <c r="DN128" s="327">
        <f t="shared" ca="1" si="916"/>
        <v>6.668510739414411</v>
      </c>
      <c r="DO128" s="327">
        <f t="shared" ca="1" si="916"/>
        <v>6.9294295739465825</v>
      </c>
      <c r="DP128" s="327">
        <f t="shared" ca="1" si="916"/>
        <v>7.0121165316008049</v>
      </c>
      <c r="DQ128" s="327">
        <f t="shared" ca="1" si="916"/>
        <v>6.7969261455647496</v>
      </c>
      <c r="DR128" s="327">
        <f t="shared" ca="1" si="916"/>
        <v>6.6602994727770231</v>
      </c>
      <c r="DS128" s="327">
        <f t="shared" ca="1" si="916"/>
        <v>6.5533238987858455</v>
      </c>
      <c r="DT128" s="327">
        <f t="shared" ref="DT128:EE128" ca="1" si="917">+DT62/DT$82*100</f>
        <v>6.4094904484923614</v>
      </c>
      <c r="DU128" s="327">
        <f t="shared" ca="1" si="917"/>
        <v>5.7373674291311616</v>
      </c>
      <c r="DV128" s="327">
        <f t="shared" ca="1" si="917"/>
        <v>5.8794499993018716</v>
      </c>
      <c r="DW128" s="327">
        <f t="shared" ca="1" si="917"/>
        <v>5.9536045293922344</v>
      </c>
      <c r="DX128" s="327">
        <f t="shared" ca="1" si="917"/>
        <v>6.3032626902435593</v>
      </c>
      <c r="DY128" s="327">
        <f t="shared" ca="1" si="917"/>
        <v>6.4652977778463114</v>
      </c>
      <c r="DZ128" s="327">
        <f t="shared" ca="1" si="917"/>
        <v>6.3975455790865512</v>
      </c>
      <c r="EA128" s="327">
        <f t="shared" ca="1" si="917"/>
        <v>6.4571614500738477</v>
      </c>
      <c r="EB128" s="327">
        <f t="shared" ca="1" si="917"/>
        <v>6.4663404672275107</v>
      </c>
      <c r="EC128" s="327">
        <f t="shared" ca="1" si="917"/>
        <v>6.7050448493548727</v>
      </c>
      <c r="ED128" s="327">
        <f t="shared" ca="1" si="917"/>
        <v>6.5575317344740851</v>
      </c>
      <c r="EE128" s="327">
        <f t="shared" ca="1" si="917"/>
        <v>6.4924549560639155</v>
      </c>
      <c r="EF128" s="327">
        <f t="shared" ref="EF128:EQ128" ca="1" si="918">+EF62/EF$82*100</f>
        <v>6.2665039523059045</v>
      </c>
      <c r="EG128" s="327">
        <f t="shared" ca="1" si="918"/>
        <v>5.8445710304858807</v>
      </c>
      <c r="EH128" s="327">
        <f t="shared" ca="1" si="918"/>
        <v>6.0806599709480889</v>
      </c>
      <c r="EI128" s="327">
        <f t="shared" ca="1" si="918"/>
        <v>6.1053986746779279</v>
      </c>
      <c r="EJ128" s="327">
        <f t="shared" ca="1" si="918"/>
        <v>6.3284535394408774</v>
      </c>
      <c r="EK128" s="327">
        <f t="shared" ca="1" si="918"/>
        <v>6.7135906487289843</v>
      </c>
      <c r="EL128" s="327">
        <f t="shared" ca="1" si="918"/>
        <v>6.5512569117174877</v>
      </c>
      <c r="EM128" s="327">
        <f t="shared" ca="1" si="918"/>
        <v>6.5655471642104697</v>
      </c>
      <c r="EN128" s="327">
        <f t="shared" ca="1" si="918"/>
        <v>6.6043040721630417</v>
      </c>
      <c r="EO128" s="327">
        <f t="shared" ca="1" si="918"/>
        <v>6.5706046632060868</v>
      </c>
      <c r="EP128" s="327">
        <f t="shared" ca="1" si="918"/>
        <v>6.5275572198774796</v>
      </c>
      <c r="EQ128" s="327">
        <f t="shared" ca="1" si="918"/>
        <v>6.4295943623845986</v>
      </c>
      <c r="ER128" s="327">
        <f t="shared" ref="ER128:FB128" ca="1" si="919">+ER62/ER$82*100</f>
        <v>6.1714811801505443</v>
      </c>
      <c r="ES128" s="327">
        <f t="shared" ca="1" si="919"/>
        <v>5.858316558951965</v>
      </c>
      <c r="ET128" s="327">
        <f t="shared" ca="1" si="919"/>
        <v>5.8117276718457012</v>
      </c>
      <c r="EU128" s="327">
        <f t="shared" ca="1" si="919"/>
        <v>5.8753579060467773</v>
      </c>
      <c r="EV128" s="327">
        <f t="shared" ca="1" si="919"/>
        <v>6.3070207530893843</v>
      </c>
      <c r="EW128" s="327">
        <f t="shared" ca="1" si="919"/>
        <v>6.4661043680745767</v>
      </c>
      <c r="EX128" s="327">
        <f t="shared" ca="1" si="919"/>
        <v>6.3652273479069112</v>
      </c>
      <c r="EY128" s="327">
        <f t="shared" ca="1" si="919"/>
        <v>6.4579006208708822</v>
      </c>
      <c r="EZ128" s="327">
        <f t="shared" ca="1" si="919"/>
        <v>6.4085447372468334</v>
      </c>
      <c r="FA128" s="327">
        <f t="shared" ca="1" si="919"/>
        <v>6.3199431924840646</v>
      </c>
      <c r="FB128" s="327">
        <f t="shared" ca="1" si="919"/>
        <v>6.4360769684696661</v>
      </c>
      <c r="FC128" s="327">
        <f t="shared" ref="FC128:FD128" ca="1" si="920">+FC62/FC$82*100</f>
        <v>6.4751510912338146</v>
      </c>
      <c r="FD128" s="327">
        <f t="shared" ca="1" si="920"/>
        <v>6.0840756037870332</v>
      </c>
      <c r="FE128" s="327" t="e">
        <f t="shared" ref="FE128:FG128" ca="1" si="921">+FE62/FE$82*100</f>
        <v>#DIV/0!</v>
      </c>
      <c r="FF128" s="327" t="e">
        <f t="shared" ca="1" si="921"/>
        <v>#DIV/0!</v>
      </c>
      <c r="FG128" s="327" t="e">
        <f t="shared" ca="1" si="921"/>
        <v>#DIV/0!</v>
      </c>
      <c r="FH128" s="327" t="e">
        <f t="shared" ref="FH128:FP128" ca="1" si="922">+FH62/FH$82*100</f>
        <v>#DIV/0!</v>
      </c>
      <c r="FI128" s="327" t="e">
        <f t="shared" ca="1" si="922"/>
        <v>#DIV/0!</v>
      </c>
      <c r="FJ128" s="327" t="e">
        <f t="shared" ca="1" si="922"/>
        <v>#DIV/0!</v>
      </c>
      <c r="FK128" s="327" t="e">
        <f t="shared" ca="1" si="922"/>
        <v>#DIV/0!</v>
      </c>
      <c r="FL128" s="327" t="e">
        <f t="shared" ca="1" si="922"/>
        <v>#DIV/0!</v>
      </c>
      <c r="FM128" s="327" t="e">
        <f t="shared" ca="1" si="922"/>
        <v>#DIV/0!</v>
      </c>
      <c r="FN128" s="327" t="e">
        <f t="shared" ca="1" si="922"/>
        <v>#DIV/0!</v>
      </c>
      <c r="FO128" s="327" t="e">
        <f t="shared" ca="1" si="922"/>
        <v>#DIV/0!</v>
      </c>
      <c r="FP128" s="327" t="e">
        <f t="shared" ca="1" si="922"/>
        <v>#DIV/0!</v>
      </c>
    </row>
    <row r="129" spans="2:172" x14ac:dyDescent="0.2">
      <c r="B129" s="325" t="s">
        <v>15</v>
      </c>
      <c r="C129" s="330"/>
      <c r="D129" s="330"/>
      <c r="E129" s="327">
        <f t="shared" ref="E129:AJ129" ca="1" si="923">+E63/E$82*100</f>
        <v>0.86327140360114607</v>
      </c>
      <c r="F129" s="327">
        <f t="shared" ca="1" si="923"/>
        <v>0.91534018000874995</v>
      </c>
      <c r="G129" s="327">
        <f t="shared" ca="1" si="923"/>
        <v>0.86451090146473109</v>
      </c>
      <c r="H129" s="327">
        <f t="shared" ca="1" si="923"/>
        <v>0.87873032625956893</v>
      </c>
      <c r="I129" s="327">
        <f t="shared" ca="1" si="923"/>
        <v>0.83510634060709066</v>
      </c>
      <c r="J129" s="327">
        <f t="shared" ca="1" si="923"/>
        <v>0.89306680771953639</v>
      </c>
      <c r="K129" s="327">
        <f t="shared" ca="1" si="923"/>
        <v>0.89963710581798928</v>
      </c>
      <c r="L129" s="327">
        <f t="shared" ca="1" si="923"/>
        <v>0.90550517615625192</v>
      </c>
      <c r="M129" s="327">
        <f t="shared" ca="1" si="923"/>
        <v>0.87999147630474128</v>
      </c>
      <c r="N129" s="327">
        <f t="shared" ca="1" si="923"/>
        <v>0.91860159079594339</v>
      </c>
      <c r="O129" s="327">
        <f t="shared" ca="1" si="923"/>
        <v>0.89399691161168304</v>
      </c>
      <c r="P129" s="327">
        <f t="shared" ca="1" si="923"/>
        <v>0.81025226340919798</v>
      </c>
      <c r="Q129" s="327">
        <f t="shared" ca="1" si="923"/>
        <v>0.82156346341350961</v>
      </c>
      <c r="R129" s="327">
        <f t="shared" ca="1" si="923"/>
        <v>0.90230970126331678</v>
      </c>
      <c r="S129" s="327">
        <f t="shared" ca="1" si="923"/>
        <v>0.87669433998610669</v>
      </c>
      <c r="T129" s="327">
        <f t="shared" ca="1" si="923"/>
        <v>0.78599816474254924</v>
      </c>
      <c r="U129" s="327">
        <f t="shared" ca="1" si="923"/>
        <v>0.82570554656243988</v>
      </c>
      <c r="V129" s="327">
        <f t="shared" ca="1" si="923"/>
        <v>0.83445310727002686</v>
      </c>
      <c r="W129" s="327">
        <f t="shared" ca="1" si="923"/>
        <v>0.89022445205855916</v>
      </c>
      <c r="X129" s="327">
        <f t="shared" ca="1" si="923"/>
        <v>0.92389035703112254</v>
      </c>
      <c r="Y129" s="327">
        <f t="shared" ca="1" si="923"/>
        <v>0.85347025850167135</v>
      </c>
      <c r="Z129" s="327">
        <f t="shared" ca="1" si="923"/>
        <v>0.91536602806500234</v>
      </c>
      <c r="AA129" s="327">
        <f t="shared" ca="1" si="923"/>
        <v>0.87189271202783458</v>
      </c>
      <c r="AB129" s="327">
        <f t="shared" ca="1" si="923"/>
        <v>0.79434587259422529</v>
      </c>
      <c r="AC129" s="327">
        <f t="shared" ca="1" si="923"/>
        <v>0.82524893604333915</v>
      </c>
      <c r="AD129" s="327">
        <f t="shared" ca="1" si="923"/>
        <v>0.87780374221567681</v>
      </c>
      <c r="AE129" s="327">
        <f t="shared" ca="1" si="923"/>
        <v>0.89212815882804575</v>
      </c>
      <c r="AF129" s="327">
        <f t="shared" ca="1" si="923"/>
        <v>0.8723993010226746</v>
      </c>
      <c r="AG129" s="327">
        <f t="shared" ca="1" si="923"/>
        <v>0.87335426322974041</v>
      </c>
      <c r="AH129" s="327">
        <f t="shared" ca="1" si="923"/>
        <v>0.88739437062720117</v>
      </c>
      <c r="AI129" s="327">
        <f t="shared" ca="1" si="923"/>
        <v>0.92833227051590228</v>
      </c>
      <c r="AJ129" s="327">
        <f t="shared" ca="1" si="923"/>
        <v>0.92096399924059014</v>
      </c>
      <c r="AK129" s="327">
        <f t="shared" ref="AK129:BP129" ca="1" si="924">+AK63/AK$82*100</f>
        <v>0.89190976152761592</v>
      </c>
      <c r="AL129" s="327">
        <f t="shared" ca="1" si="924"/>
        <v>0.89903853994580252</v>
      </c>
      <c r="AM129" s="327">
        <f t="shared" ca="1" si="924"/>
        <v>0.88710005235773381</v>
      </c>
      <c r="AN129" s="327">
        <f t="shared" ca="1" si="924"/>
        <v>0.78836343353862193</v>
      </c>
      <c r="AO129" s="327">
        <f t="shared" ca="1" si="924"/>
        <v>0.83117707058423496</v>
      </c>
      <c r="AP129" s="327">
        <f t="shared" ca="1" si="924"/>
        <v>0.89036652729115939</v>
      </c>
      <c r="AQ129" s="327">
        <f t="shared" ca="1" si="924"/>
        <v>0.85705213156109672</v>
      </c>
      <c r="AR129" s="327">
        <f t="shared" ca="1" si="924"/>
        <v>0.87196683459072744</v>
      </c>
      <c r="AS129" s="327">
        <f t="shared" ca="1" si="924"/>
        <v>0.87017260945459851</v>
      </c>
      <c r="AT129" s="327">
        <f t="shared" ca="1" si="924"/>
        <v>0.88332850670098761</v>
      </c>
      <c r="AU129" s="327">
        <f t="shared" ca="1" si="924"/>
        <v>0.93045737212603064</v>
      </c>
      <c r="AV129" s="327">
        <f t="shared" ca="1" si="924"/>
        <v>0.9435095085198214</v>
      </c>
      <c r="AW129" s="327">
        <f t="shared" ca="1" si="924"/>
        <v>0.89000737630493421</v>
      </c>
      <c r="AX129" s="327">
        <f t="shared" ca="1" si="924"/>
        <v>0.88140582518381039</v>
      </c>
      <c r="AY129" s="327">
        <f t="shared" ca="1" si="924"/>
        <v>0.89841228084785973</v>
      </c>
      <c r="AZ129" s="327">
        <f t="shared" ca="1" si="924"/>
        <v>0.75243521823338599</v>
      </c>
      <c r="BA129" s="327">
        <f t="shared" ca="1" si="924"/>
        <v>0.83508043542219212</v>
      </c>
      <c r="BB129" s="327">
        <f t="shared" ca="1" si="924"/>
        <v>0.86878513700955129</v>
      </c>
      <c r="BC129" s="327">
        <f t="shared" ca="1" si="924"/>
        <v>0.87765524547821339</v>
      </c>
      <c r="BD129" s="327">
        <f t="shared" ca="1" si="924"/>
        <v>0.80791502341804633</v>
      </c>
      <c r="BE129" s="327">
        <f t="shared" ca="1" si="924"/>
        <v>0.85668704428035336</v>
      </c>
      <c r="BF129" s="327">
        <f t="shared" ca="1" si="924"/>
        <v>0.87333941272021565</v>
      </c>
      <c r="BG129" s="327">
        <f t="shared" ca="1" si="924"/>
        <v>0.87930215752509799</v>
      </c>
      <c r="BH129" s="327">
        <f t="shared" ca="1" si="924"/>
        <v>0.90911305941080811</v>
      </c>
      <c r="BI129" s="327">
        <f t="shared" ca="1" si="924"/>
        <v>0.87764602214805676</v>
      </c>
      <c r="BJ129" s="327">
        <f t="shared" ca="1" si="924"/>
        <v>0.89615766587574186</v>
      </c>
      <c r="BK129" s="327">
        <f t="shared" ca="1" si="924"/>
        <v>0.88650145530412972</v>
      </c>
      <c r="BL129" s="327">
        <f t="shared" ca="1" si="924"/>
        <v>0.74033657816777632</v>
      </c>
      <c r="BM129" s="327">
        <f t="shared" ca="1" si="924"/>
        <v>0.81410388046036264</v>
      </c>
      <c r="BN129" s="327">
        <f t="shared" ca="1" si="924"/>
        <v>0.91502718543893546</v>
      </c>
      <c r="BO129" s="327">
        <f t="shared" ca="1" si="924"/>
        <v>0.87412965027634337</v>
      </c>
      <c r="BP129" s="327">
        <f t="shared" ca="1" si="924"/>
        <v>0.85194410214785854</v>
      </c>
      <c r="BQ129" s="327">
        <f t="shared" ref="BQ129:CJ129" ca="1" si="925">+BQ63/BQ$82*100</f>
        <v>0.86415118023805204</v>
      </c>
      <c r="BR129" s="327">
        <f t="shared" ca="1" si="925"/>
        <v>0.90386562819994598</v>
      </c>
      <c r="BS129" s="327">
        <f t="shared" ca="1" si="925"/>
        <v>0.9101675564773275</v>
      </c>
      <c r="BT129" s="327">
        <f t="shared" ca="1" si="925"/>
        <v>0.90261877155353776</v>
      </c>
      <c r="BU129" s="327">
        <f t="shared" ca="1" si="925"/>
        <v>0.88179225703457864</v>
      </c>
      <c r="BV129" s="327">
        <f t="shared" ca="1" si="925"/>
        <v>0.90477075858442202</v>
      </c>
      <c r="BW129" s="327">
        <f t="shared" ca="1" si="925"/>
        <v>0.89089693003994319</v>
      </c>
      <c r="BX129" s="327">
        <f t="shared" ca="1" si="925"/>
        <v>0.79069337731586831</v>
      </c>
      <c r="BY129" s="327">
        <f t="shared" ca="1" si="925"/>
        <v>0.84856863056683507</v>
      </c>
      <c r="BZ129" s="327">
        <f t="shared" ca="1" si="925"/>
        <v>0.85922675743692667</v>
      </c>
      <c r="CA129" s="327">
        <f t="shared" ca="1" si="925"/>
        <v>0.83743391219549979</v>
      </c>
      <c r="CB129" s="327">
        <f t="shared" ca="1" si="925"/>
        <v>0.78802870863803731</v>
      </c>
      <c r="CC129" s="327">
        <f t="shared" ca="1" si="925"/>
        <v>0.82145198009420073</v>
      </c>
      <c r="CD129" s="327">
        <f t="shared" ca="1" si="925"/>
        <v>0.9038275646253362</v>
      </c>
      <c r="CE129" s="327">
        <f t="shared" ca="1" si="925"/>
        <v>0.8563608339084452</v>
      </c>
      <c r="CF129" s="327">
        <f t="shared" ca="1" si="925"/>
        <v>0.82168102105764274</v>
      </c>
      <c r="CG129" s="327">
        <f t="shared" ca="1" si="925"/>
        <v>0.81709337605548138</v>
      </c>
      <c r="CH129" s="327">
        <f t="shared" ca="1" si="925"/>
        <v>0.87580783108063553</v>
      </c>
      <c r="CI129" s="327">
        <f t="shared" ca="1" si="925"/>
        <v>0.85741308094925939</v>
      </c>
      <c r="CJ129" s="327">
        <f t="shared" ca="1" si="925"/>
        <v>0.70545734386469716</v>
      </c>
      <c r="CK129" s="327">
        <f t="shared" ref="CK129:DH129" ca="1" si="926">+CK63/CK$82*100</f>
        <v>0.76597923657496869</v>
      </c>
      <c r="CL129" s="327">
        <f t="shared" ca="1" si="926"/>
        <v>0.82391891496212932</v>
      </c>
      <c r="CM129" s="327">
        <f t="shared" ca="1" si="926"/>
        <v>0.7993625411345936</v>
      </c>
      <c r="CN129" s="327">
        <f t="shared" ca="1" si="926"/>
        <v>0.28173543257728162</v>
      </c>
      <c r="CO129" s="327">
        <f t="shared" ca="1" si="926"/>
        <v>0.33946553021832782</v>
      </c>
      <c r="CP129" s="327">
        <f t="shared" ca="1" si="926"/>
        <v>0.52223813154878218</v>
      </c>
      <c r="CQ129" s="327">
        <f t="shared" ca="1" si="926"/>
        <v>0.65029208001170336</v>
      </c>
      <c r="CR129" s="327">
        <f t="shared" ca="1" si="926"/>
        <v>0.67792800029643241</v>
      </c>
      <c r="CS129" s="327">
        <f t="shared" ca="1" si="926"/>
        <v>0.7141985593775757</v>
      </c>
      <c r="CT129" s="327">
        <f t="shared" ca="1" si="926"/>
        <v>0.75570313664310051</v>
      </c>
      <c r="CU129" s="327">
        <f t="shared" ca="1" si="926"/>
        <v>0.73935299176962366</v>
      </c>
      <c r="CV129" s="327">
        <f t="shared" ca="1" si="926"/>
        <v>0.7054333761530861</v>
      </c>
      <c r="CW129" s="327">
        <f t="shared" ca="1" si="926"/>
        <v>0.71486268374844875</v>
      </c>
      <c r="CX129" s="327">
        <f t="shared" ca="1" si="926"/>
        <v>0.75284295820777969</v>
      </c>
      <c r="CY129" s="327">
        <f t="shared" ca="1" si="926"/>
        <v>0.74251545664981444</v>
      </c>
      <c r="CZ129" s="327">
        <f t="shared" ca="1" si="926"/>
        <v>0.75580668263128292</v>
      </c>
      <c r="DA129" s="327">
        <f t="shared" ca="1" si="926"/>
        <v>0.78409868277033412</v>
      </c>
      <c r="DB129" s="327">
        <f t="shared" ca="1" si="926"/>
        <v>0.80875510044457788</v>
      </c>
      <c r="DC129" s="327">
        <f t="shared" ca="1" si="926"/>
        <v>0.80014930351373892</v>
      </c>
      <c r="DD129" s="327">
        <f t="shared" ca="1" si="926"/>
        <v>0.85512576335582591</v>
      </c>
      <c r="DE129" s="327">
        <f t="shared" ca="1" si="926"/>
        <v>0.86119541669692745</v>
      </c>
      <c r="DF129" s="327">
        <f t="shared" ca="1" si="926"/>
        <v>0.85987103110945229</v>
      </c>
      <c r="DG129" s="327">
        <f t="shared" ca="1" si="926"/>
        <v>0.89941118495927685</v>
      </c>
      <c r="DH129" s="327">
        <f t="shared" ca="1" si="926"/>
        <v>0.75784883848810825</v>
      </c>
      <c r="DI129" s="327">
        <f t="shared" ref="DI129:DS129" ca="1" si="927">+DI63/DI$82*100</f>
        <v>0.82936674218495199</v>
      </c>
      <c r="DJ129" s="327">
        <f t="shared" ca="1" si="927"/>
        <v>0.82888046251021008</v>
      </c>
      <c r="DK129" s="327">
        <f t="shared" ca="1" si="927"/>
        <v>0.81977116511712589</v>
      </c>
      <c r="DL129" s="327">
        <f t="shared" ca="1" si="927"/>
        <v>0.73357665017799445</v>
      </c>
      <c r="DM129" s="327">
        <f t="shared" ca="1" si="927"/>
        <v>0.78489101736105504</v>
      </c>
      <c r="DN129" s="327">
        <f t="shared" ca="1" si="927"/>
        <v>0.80519623368814963</v>
      </c>
      <c r="DO129" s="327">
        <f t="shared" ca="1" si="927"/>
        <v>0.77256972133161461</v>
      </c>
      <c r="DP129" s="327">
        <f t="shared" ca="1" si="927"/>
        <v>0.80792187029820017</v>
      </c>
      <c r="DQ129" s="327">
        <f t="shared" ca="1" si="927"/>
        <v>0.77185511222935488</v>
      </c>
      <c r="DR129" s="327">
        <f t="shared" ca="1" si="927"/>
        <v>0.76827489224644196</v>
      </c>
      <c r="DS129" s="327">
        <f t="shared" ca="1" si="927"/>
        <v>0.73465294298159689</v>
      </c>
      <c r="DT129" s="327">
        <f t="shared" ref="DT129:EE129" ca="1" si="928">+DT63/DT$82*100</f>
        <v>0.59023126250497127</v>
      </c>
      <c r="DU129" s="327">
        <f t="shared" ca="1" si="928"/>
        <v>0.73412434929371384</v>
      </c>
      <c r="DV129" s="327">
        <f t="shared" ca="1" si="928"/>
        <v>0.75124771131905721</v>
      </c>
      <c r="DW129" s="327">
        <f t="shared" ca="1" si="928"/>
        <v>0.75506214951726747</v>
      </c>
      <c r="DX129" s="327">
        <f t="shared" ca="1" si="928"/>
        <v>0.68182364369012272</v>
      </c>
      <c r="DY129" s="327">
        <f t="shared" ca="1" si="928"/>
        <v>0.70577837343196326</v>
      </c>
      <c r="DZ129" s="327">
        <f t="shared" ca="1" si="928"/>
        <v>0.72956422160773915</v>
      </c>
      <c r="EA129" s="327">
        <f t="shared" ca="1" si="928"/>
        <v>0.69724787956920053</v>
      </c>
      <c r="EB129" s="327">
        <f t="shared" ca="1" si="928"/>
        <v>0.72509913150423722</v>
      </c>
      <c r="EC129" s="327">
        <f t="shared" ca="1" si="928"/>
        <v>0.74592567245719499</v>
      </c>
      <c r="ED129" s="327">
        <f t="shared" ca="1" si="928"/>
        <v>0.74196606289297562</v>
      </c>
      <c r="EE129" s="327">
        <f t="shared" ca="1" si="928"/>
        <v>0.69317334705538269</v>
      </c>
      <c r="EF129" s="327">
        <f t="shared" ref="EF129:EQ129" ca="1" si="929">+EF63/EF$82*100</f>
        <v>0.54564230946028192</v>
      </c>
      <c r="EG129" s="327">
        <f t="shared" ca="1" si="929"/>
        <v>0.65740333079248847</v>
      </c>
      <c r="EH129" s="327">
        <f t="shared" ca="1" si="929"/>
        <v>0.6858049310061467</v>
      </c>
      <c r="EI129" s="327">
        <f t="shared" ca="1" si="929"/>
        <v>0.66668824752958711</v>
      </c>
      <c r="EJ129" s="327">
        <f t="shared" ca="1" si="929"/>
        <v>0.66485358607414036</v>
      </c>
      <c r="EK129" s="327">
        <f t="shared" ca="1" si="929"/>
        <v>0.65009858739557946</v>
      </c>
      <c r="EL129" s="327">
        <f t="shared" ca="1" si="929"/>
        <v>0.67536676066003087</v>
      </c>
      <c r="EM129" s="327">
        <f t="shared" ca="1" si="929"/>
        <v>0.68687393636278482</v>
      </c>
      <c r="EN129" s="327">
        <f t="shared" ca="1" si="929"/>
        <v>0.69763454354151488</v>
      </c>
      <c r="EO129" s="327">
        <f t="shared" ca="1" si="929"/>
        <v>0.71038884654137746</v>
      </c>
      <c r="EP129" s="327">
        <f t="shared" ca="1" si="929"/>
        <v>0.69085204446883486</v>
      </c>
      <c r="EQ129" s="327">
        <f t="shared" ca="1" si="929"/>
        <v>0.6658516800975125</v>
      </c>
      <c r="ER129" s="327">
        <f t="shared" ref="ER129:FB129" ca="1" si="930">+ER63/ER$82*100</f>
        <v>0.56094867082323052</v>
      </c>
      <c r="ES129" s="327">
        <f t="shared" ca="1" si="930"/>
        <v>0.6335723733821087</v>
      </c>
      <c r="ET129" s="327">
        <f t="shared" ca="1" si="930"/>
        <v>0.65322618921846731</v>
      </c>
      <c r="EU129" s="327">
        <f t="shared" ca="1" si="930"/>
        <v>0.65571942986444143</v>
      </c>
      <c r="EV129" s="327">
        <f t="shared" ca="1" si="930"/>
        <v>0.60155735304708957</v>
      </c>
      <c r="EW129" s="327">
        <f t="shared" ca="1" si="930"/>
        <v>0.59468183430873811</v>
      </c>
      <c r="EX129" s="327">
        <f t="shared" ca="1" si="930"/>
        <v>0.62452419403738579</v>
      </c>
      <c r="EY129" s="327">
        <f t="shared" ca="1" si="930"/>
        <v>0.62102379492869997</v>
      </c>
      <c r="EZ129" s="327">
        <f t="shared" ca="1" si="930"/>
        <v>0.62088919314586799</v>
      </c>
      <c r="FA129" s="327">
        <f t="shared" ca="1" si="930"/>
        <v>0.6488488766588979</v>
      </c>
      <c r="FB129" s="327">
        <f t="shared" ca="1" si="930"/>
        <v>0.67811032333878163</v>
      </c>
      <c r="FC129" s="327">
        <f t="shared" ref="FC129:FD129" ca="1" si="931">+FC63/FC$82*100</f>
        <v>0.63255631989032135</v>
      </c>
      <c r="FD129" s="327">
        <f t="shared" ca="1" si="931"/>
        <v>0.53134766586861071</v>
      </c>
      <c r="FE129" s="327" t="e">
        <f t="shared" ref="FE129:FG129" ca="1" si="932">+FE63/FE$82*100</f>
        <v>#DIV/0!</v>
      </c>
      <c r="FF129" s="327" t="e">
        <f t="shared" ca="1" si="932"/>
        <v>#DIV/0!</v>
      </c>
      <c r="FG129" s="327" t="e">
        <f t="shared" ca="1" si="932"/>
        <v>#DIV/0!</v>
      </c>
      <c r="FH129" s="327" t="e">
        <f t="shared" ref="FH129:FP129" ca="1" si="933">+FH63/FH$82*100</f>
        <v>#DIV/0!</v>
      </c>
      <c r="FI129" s="327" t="e">
        <f t="shared" ca="1" si="933"/>
        <v>#DIV/0!</v>
      </c>
      <c r="FJ129" s="327" t="e">
        <f t="shared" ca="1" si="933"/>
        <v>#DIV/0!</v>
      </c>
      <c r="FK129" s="327" t="e">
        <f t="shared" ca="1" si="933"/>
        <v>#DIV/0!</v>
      </c>
      <c r="FL129" s="327" t="e">
        <f t="shared" ca="1" si="933"/>
        <v>#DIV/0!</v>
      </c>
      <c r="FM129" s="327" t="e">
        <f t="shared" ca="1" si="933"/>
        <v>#DIV/0!</v>
      </c>
      <c r="FN129" s="327" t="e">
        <f t="shared" ca="1" si="933"/>
        <v>#DIV/0!</v>
      </c>
      <c r="FO129" s="327" t="e">
        <f t="shared" ca="1" si="933"/>
        <v>#DIV/0!</v>
      </c>
      <c r="FP129" s="327" t="e">
        <f t="shared" ca="1" si="933"/>
        <v>#DIV/0!</v>
      </c>
    </row>
    <row r="130" spans="2:172" x14ac:dyDescent="0.2">
      <c r="B130" s="325" t="s">
        <v>16</v>
      </c>
      <c r="C130" s="330"/>
      <c r="D130" s="330"/>
      <c r="E130" s="327">
        <f t="shared" ref="E130:AJ130" ca="1" si="934">+E64/E$82*100</f>
        <v>0.38873231969542948</v>
      </c>
      <c r="F130" s="327">
        <f t="shared" ca="1" si="934"/>
        <v>0.43736324741259242</v>
      </c>
      <c r="G130" s="327">
        <f t="shared" ca="1" si="934"/>
        <v>0.41027716133134218</v>
      </c>
      <c r="H130" s="327">
        <f t="shared" ca="1" si="934"/>
        <v>0.47510021423205778</v>
      </c>
      <c r="I130" s="327">
        <f t="shared" ca="1" si="934"/>
        <v>0.46487602034868153</v>
      </c>
      <c r="J130" s="327">
        <f t="shared" ca="1" si="934"/>
        <v>0.45666955230309597</v>
      </c>
      <c r="K130" s="327">
        <f t="shared" ca="1" si="934"/>
        <v>0.45810687605012218</v>
      </c>
      <c r="L130" s="327">
        <f t="shared" ca="1" si="934"/>
        <v>0.47877735593506382</v>
      </c>
      <c r="M130" s="327">
        <f t="shared" ca="1" si="934"/>
        <v>0.50188050561437991</v>
      </c>
      <c r="N130" s="327">
        <f t="shared" ca="1" si="934"/>
        <v>0.45773849488068441</v>
      </c>
      <c r="O130" s="327">
        <f t="shared" ca="1" si="934"/>
        <v>0.41600357205713634</v>
      </c>
      <c r="P130" s="327">
        <f t="shared" ca="1" si="934"/>
        <v>0.39860012720579807</v>
      </c>
      <c r="Q130" s="327">
        <f t="shared" ca="1" si="934"/>
        <v>0.41078259292198305</v>
      </c>
      <c r="R130" s="327">
        <f t="shared" ca="1" si="934"/>
        <v>0.45114257123356327</v>
      </c>
      <c r="S130" s="327">
        <f t="shared" ca="1" si="934"/>
        <v>0.42362804300878876</v>
      </c>
      <c r="T130" s="327">
        <f t="shared" ca="1" si="934"/>
        <v>0.44267080401723929</v>
      </c>
      <c r="U130" s="327">
        <f t="shared" ca="1" si="934"/>
        <v>0.45224062694545408</v>
      </c>
      <c r="V130" s="327">
        <f t="shared" ca="1" si="934"/>
        <v>0.45835629386568549</v>
      </c>
      <c r="W130" s="327">
        <f t="shared" ca="1" si="934"/>
        <v>0.44840016425652474</v>
      </c>
      <c r="X130" s="327">
        <f t="shared" ca="1" si="934"/>
        <v>0.47953962499955211</v>
      </c>
      <c r="Y130" s="327">
        <f t="shared" ca="1" si="934"/>
        <v>0.49821493185195292</v>
      </c>
      <c r="Z130" s="327">
        <f t="shared" ca="1" si="934"/>
        <v>0.48442927270727631</v>
      </c>
      <c r="AA130" s="327">
        <f t="shared" ca="1" si="934"/>
        <v>0.44876247091806282</v>
      </c>
      <c r="AB130" s="327">
        <f t="shared" ca="1" si="934"/>
        <v>0.44164423246694756</v>
      </c>
      <c r="AC130" s="327">
        <f t="shared" ca="1" si="934"/>
        <v>0.42612238576982198</v>
      </c>
      <c r="AD130" s="327">
        <f t="shared" ca="1" si="934"/>
        <v>0.43251570765571029</v>
      </c>
      <c r="AE130" s="327">
        <f t="shared" ca="1" si="934"/>
        <v>0.42907040524004403</v>
      </c>
      <c r="AF130" s="327">
        <f t="shared" ca="1" si="934"/>
        <v>0.48578940280847521</v>
      </c>
      <c r="AG130" s="327">
        <f t="shared" ca="1" si="934"/>
        <v>0.49822514243532467</v>
      </c>
      <c r="AH130" s="327">
        <f t="shared" ca="1" si="934"/>
        <v>0.50443325567256148</v>
      </c>
      <c r="AI130" s="327">
        <f t="shared" ca="1" si="934"/>
        <v>0.45801377810500432</v>
      </c>
      <c r="AJ130" s="327">
        <f t="shared" ca="1" si="934"/>
        <v>0.49509449949401479</v>
      </c>
      <c r="AK130" s="327">
        <f t="shared" ref="AK130:BP130" ca="1" si="935">+AK64/AK$82*100</f>
        <v>0.51710922618458488</v>
      </c>
      <c r="AL130" s="327">
        <f t="shared" ca="1" si="935"/>
        <v>0.47984709135795933</v>
      </c>
      <c r="AM130" s="327">
        <f t="shared" ca="1" si="935"/>
        <v>0.46853995316550706</v>
      </c>
      <c r="AN130" s="327">
        <f t="shared" ca="1" si="935"/>
        <v>0.45177919806299882</v>
      </c>
      <c r="AO130" s="327">
        <f t="shared" ca="1" si="935"/>
        <v>0.46191569736393223</v>
      </c>
      <c r="AP130" s="327">
        <f t="shared" ca="1" si="935"/>
        <v>0.48840418445448874</v>
      </c>
      <c r="AQ130" s="327">
        <f t="shared" ca="1" si="935"/>
        <v>0.47223731635300126</v>
      </c>
      <c r="AR130" s="327">
        <f t="shared" ca="1" si="935"/>
        <v>0.49517384498936351</v>
      </c>
      <c r="AS130" s="327">
        <f t="shared" ca="1" si="935"/>
        <v>0.51033791583546306</v>
      </c>
      <c r="AT130" s="327">
        <f t="shared" ca="1" si="935"/>
        <v>0.50682854786395048</v>
      </c>
      <c r="AU130" s="327">
        <f t="shared" ca="1" si="935"/>
        <v>0.46372349892244319</v>
      </c>
      <c r="AV130" s="327">
        <f t="shared" ca="1" si="935"/>
        <v>0.50132271354230939</v>
      </c>
      <c r="AW130" s="327">
        <f t="shared" ca="1" si="935"/>
        <v>0.52631390876966444</v>
      </c>
      <c r="AX130" s="327">
        <f t="shared" ca="1" si="935"/>
        <v>0.4882147632433721</v>
      </c>
      <c r="AY130" s="327">
        <f t="shared" ca="1" si="935"/>
        <v>0.47917915183634113</v>
      </c>
      <c r="AZ130" s="327">
        <f t="shared" ca="1" si="935"/>
        <v>0.44212854214759267</v>
      </c>
      <c r="BA130" s="327">
        <f t="shared" ca="1" si="935"/>
        <v>0.40648070987407464</v>
      </c>
      <c r="BB130" s="327">
        <f t="shared" ca="1" si="935"/>
        <v>0.3898938228378529</v>
      </c>
      <c r="BC130" s="327">
        <f t="shared" ca="1" si="935"/>
        <v>0.40443420772682881</v>
      </c>
      <c r="BD130" s="327">
        <f t="shared" ca="1" si="935"/>
        <v>0.39858662513260806</v>
      </c>
      <c r="BE130" s="327">
        <f t="shared" ca="1" si="935"/>
        <v>0.452561485212362</v>
      </c>
      <c r="BF130" s="327">
        <f t="shared" ca="1" si="935"/>
        <v>0.44611300844765678</v>
      </c>
      <c r="BG130" s="327">
        <f t="shared" ca="1" si="935"/>
        <v>0.41094967587673265</v>
      </c>
      <c r="BH130" s="327">
        <f t="shared" ca="1" si="935"/>
        <v>0.4391148299608103</v>
      </c>
      <c r="BI130" s="327">
        <f t="shared" ca="1" si="935"/>
        <v>0.49990794976043657</v>
      </c>
      <c r="BJ130" s="327">
        <f t="shared" ca="1" si="935"/>
        <v>0.48228824139590282</v>
      </c>
      <c r="BK130" s="327">
        <f t="shared" ca="1" si="935"/>
        <v>0.44038939310159403</v>
      </c>
      <c r="BL130" s="327">
        <f t="shared" ca="1" si="935"/>
        <v>0.42742435022664388</v>
      </c>
      <c r="BM130" s="327">
        <f t="shared" ca="1" si="935"/>
        <v>0.42177769719848723</v>
      </c>
      <c r="BN130" s="327">
        <f t="shared" ca="1" si="935"/>
        <v>0.41729904386702915</v>
      </c>
      <c r="BO130" s="327">
        <f t="shared" ca="1" si="935"/>
        <v>0.41581373284086109</v>
      </c>
      <c r="BP130" s="327">
        <f t="shared" ca="1" si="935"/>
        <v>0.43706449202531966</v>
      </c>
      <c r="BQ130" s="327">
        <f t="shared" ref="BQ130:CJ130" ca="1" si="936">+BQ64/BQ$82*100</f>
        <v>0.44171807612049857</v>
      </c>
      <c r="BR130" s="327">
        <f t="shared" ca="1" si="936"/>
        <v>0.48740481129470853</v>
      </c>
      <c r="BS130" s="327">
        <f t="shared" ca="1" si="936"/>
        <v>0.45364257784249723</v>
      </c>
      <c r="BT130" s="327">
        <f t="shared" ca="1" si="936"/>
        <v>0.50698939535282428</v>
      </c>
      <c r="BU130" s="327">
        <f t="shared" ca="1" si="936"/>
        <v>0.54572855585637425</v>
      </c>
      <c r="BV130" s="327">
        <f t="shared" ca="1" si="936"/>
        <v>0.50749529584705033</v>
      </c>
      <c r="BW130" s="327">
        <f t="shared" ca="1" si="936"/>
        <v>0.48452751923894383</v>
      </c>
      <c r="BX130" s="327">
        <f t="shared" ca="1" si="936"/>
        <v>0.48043252459561037</v>
      </c>
      <c r="BY130" s="327">
        <f t="shared" ca="1" si="936"/>
        <v>0.44992302438522103</v>
      </c>
      <c r="BZ130" s="327">
        <f t="shared" ca="1" si="936"/>
        <v>0.43256449669467084</v>
      </c>
      <c r="CA130" s="327">
        <f t="shared" ca="1" si="936"/>
        <v>0.42751470090581511</v>
      </c>
      <c r="CB130" s="327">
        <f t="shared" ca="1" si="936"/>
        <v>0.47085467696046718</v>
      </c>
      <c r="CC130" s="327">
        <f t="shared" ca="1" si="936"/>
        <v>0.46356895424853917</v>
      </c>
      <c r="CD130" s="327">
        <f t="shared" ca="1" si="936"/>
        <v>0.49558197431184464</v>
      </c>
      <c r="CE130" s="327">
        <f t="shared" ca="1" si="936"/>
        <v>0.43130531467490535</v>
      </c>
      <c r="CF130" s="327">
        <f t="shared" ca="1" si="936"/>
        <v>0.49961390906786746</v>
      </c>
      <c r="CG130" s="327">
        <f t="shared" ca="1" si="936"/>
        <v>0.54249536415464417</v>
      </c>
      <c r="CH130" s="327">
        <f t="shared" ca="1" si="936"/>
        <v>0.52181375449405609</v>
      </c>
      <c r="CI130" s="327">
        <f t="shared" ca="1" si="936"/>
        <v>0.48716802093347794</v>
      </c>
      <c r="CJ130" s="327">
        <f t="shared" ca="1" si="936"/>
        <v>0.46230841376371279</v>
      </c>
      <c r="CK130" s="327">
        <f t="shared" ref="CK130:DH130" ca="1" si="937">+CK64/CK$82*100</f>
        <v>0.43189043997859866</v>
      </c>
      <c r="CL130" s="327">
        <f t="shared" ca="1" si="937"/>
        <v>0.43683446509763635</v>
      </c>
      <c r="CM130" s="327">
        <f t="shared" ca="1" si="937"/>
        <v>0.43935719973671611</v>
      </c>
      <c r="CN130" s="327">
        <f t="shared" ca="1" si="937"/>
        <v>0.35765903112381536</v>
      </c>
      <c r="CO130" s="327">
        <f t="shared" ca="1" si="937"/>
        <v>0.41560095065774366</v>
      </c>
      <c r="CP130" s="327">
        <f t="shared" ca="1" si="937"/>
        <v>0.50889562752331585</v>
      </c>
      <c r="CQ130" s="327">
        <f t="shared" ca="1" si="937"/>
        <v>0.44395469137526317</v>
      </c>
      <c r="CR130" s="327">
        <f t="shared" ca="1" si="937"/>
        <v>0.54382745633157825</v>
      </c>
      <c r="CS130" s="327">
        <f t="shared" ca="1" si="937"/>
        <v>0.57139509782166698</v>
      </c>
      <c r="CT130" s="327">
        <f t="shared" ca="1" si="937"/>
        <v>0.53502294389028371</v>
      </c>
      <c r="CU130" s="327">
        <f t="shared" ca="1" si="937"/>
        <v>0.4934278404003683</v>
      </c>
      <c r="CV130" s="327">
        <f t="shared" ca="1" si="937"/>
        <v>0.46741919261494153</v>
      </c>
      <c r="CW130" s="327">
        <f t="shared" ca="1" si="937"/>
        <v>0.43132930771835165</v>
      </c>
      <c r="CX130" s="327">
        <f t="shared" ca="1" si="937"/>
        <v>0.46151070470549554</v>
      </c>
      <c r="CY130" s="327">
        <f t="shared" ca="1" si="937"/>
        <v>0.46509757399041257</v>
      </c>
      <c r="CZ130" s="327">
        <f t="shared" ca="1" si="937"/>
        <v>0.47579119187918378</v>
      </c>
      <c r="DA130" s="327">
        <f t="shared" ca="1" si="937"/>
        <v>0.51023446394787186</v>
      </c>
      <c r="DB130" s="327">
        <f t="shared" ca="1" si="937"/>
        <v>0.5166109211357085</v>
      </c>
      <c r="DC130" s="327">
        <f t="shared" ca="1" si="937"/>
        <v>0.45481905946268542</v>
      </c>
      <c r="DD130" s="327">
        <f t="shared" ca="1" si="937"/>
        <v>0.51036457365634369</v>
      </c>
      <c r="DE130" s="327">
        <f t="shared" ca="1" si="937"/>
        <v>0.54688729686132198</v>
      </c>
      <c r="DF130" s="327">
        <f t="shared" ca="1" si="937"/>
        <v>0.48910224565853228</v>
      </c>
      <c r="DG130" s="327">
        <f t="shared" ca="1" si="937"/>
        <v>0.45718783071056202</v>
      </c>
      <c r="DH130" s="327">
        <f t="shared" ca="1" si="937"/>
        <v>0.46782857220115037</v>
      </c>
      <c r="DI130" s="327">
        <f t="shared" ref="DI130:DS130" ca="1" si="938">+DI64/DI$82*100</f>
        <v>0.39988268663622167</v>
      </c>
      <c r="DJ130" s="327">
        <f t="shared" ca="1" si="938"/>
        <v>0.41095264445218216</v>
      </c>
      <c r="DK130" s="327">
        <f t="shared" ca="1" si="938"/>
        <v>0.42488681199422734</v>
      </c>
      <c r="DL130" s="327">
        <f t="shared" ca="1" si="938"/>
        <v>0.41867579658636334</v>
      </c>
      <c r="DM130" s="327">
        <f t="shared" ca="1" si="938"/>
        <v>0.46222622119785833</v>
      </c>
      <c r="DN130" s="327">
        <f t="shared" ca="1" si="938"/>
        <v>0.45936005840874933</v>
      </c>
      <c r="DO130" s="327">
        <f t="shared" ca="1" si="938"/>
        <v>0.40882630516707924</v>
      </c>
      <c r="DP130" s="327">
        <f t="shared" ca="1" si="938"/>
        <v>0.45361854453501083</v>
      </c>
      <c r="DQ130" s="327">
        <f t="shared" ca="1" si="938"/>
        <v>0.48018982318866338</v>
      </c>
      <c r="DR130" s="327">
        <f t="shared" ca="1" si="938"/>
        <v>0.43483708413551792</v>
      </c>
      <c r="DS130" s="327">
        <f t="shared" ca="1" si="938"/>
        <v>0.42205796362343184</v>
      </c>
      <c r="DT130" s="327">
        <f t="shared" ref="DT130:EE130" ca="1" si="939">+DT64/DT$82*100</f>
        <v>0.43590735029299849</v>
      </c>
      <c r="DU130" s="327">
        <f t="shared" ca="1" si="939"/>
        <v>0.38976871091436138</v>
      </c>
      <c r="DV130" s="327">
        <f t="shared" ca="1" si="939"/>
        <v>0.39393463587122463</v>
      </c>
      <c r="DW130" s="327">
        <f t="shared" ca="1" si="939"/>
        <v>0.39138766074368941</v>
      </c>
      <c r="DX130" s="327">
        <f t="shared" ca="1" si="939"/>
        <v>0.41766571231921823</v>
      </c>
      <c r="DY130" s="327">
        <f t="shared" ca="1" si="939"/>
        <v>0.45034565106263375</v>
      </c>
      <c r="DZ130" s="327">
        <f t="shared" ca="1" si="939"/>
        <v>0.47276299646244963</v>
      </c>
      <c r="EA130" s="327">
        <f t="shared" ca="1" si="939"/>
        <v>0.40619069755540493</v>
      </c>
      <c r="EB130" s="327">
        <f t="shared" ca="1" si="939"/>
        <v>0.43452995851826892</v>
      </c>
      <c r="EC130" s="327">
        <f t="shared" ca="1" si="939"/>
        <v>0.49009888769640053</v>
      </c>
      <c r="ED130" s="327">
        <f t="shared" ca="1" si="939"/>
        <v>0.45065358297181801</v>
      </c>
      <c r="EE130" s="327">
        <f t="shared" ca="1" si="939"/>
        <v>0.42090754246086853</v>
      </c>
      <c r="EF130" s="327">
        <f t="shared" ref="EF130:EQ130" ca="1" si="940">+EF64/EF$82*100</f>
        <v>0.41239024140684066</v>
      </c>
      <c r="EG130" s="327">
        <f t="shared" ca="1" si="940"/>
        <v>0.38039127859986499</v>
      </c>
      <c r="EH130" s="327">
        <f t="shared" ca="1" si="940"/>
        <v>0.37607609843229567</v>
      </c>
      <c r="EI130" s="327">
        <f t="shared" ca="1" si="940"/>
        <v>0.37540819166994455</v>
      </c>
      <c r="EJ130" s="327">
        <f t="shared" ca="1" si="940"/>
        <v>0.4164851955834919</v>
      </c>
      <c r="EK130" s="327">
        <f t="shared" ca="1" si="940"/>
        <v>0.43651517044876359</v>
      </c>
      <c r="EL130" s="327">
        <f t="shared" ca="1" si="940"/>
        <v>0.43106500856031454</v>
      </c>
      <c r="EM130" s="327">
        <f t="shared" ca="1" si="940"/>
        <v>0.39023067135809197</v>
      </c>
      <c r="EN130" s="327">
        <f t="shared" ca="1" si="940"/>
        <v>0.42754593524428491</v>
      </c>
      <c r="EO130" s="327">
        <f t="shared" ca="1" si="940"/>
        <v>0.45594690803846166</v>
      </c>
      <c r="EP130" s="327">
        <f t="shared" ca="1" si="940"/>
        <v>0.41721315312995921</v>
      </c>
      <c r="EQ130" s="327">
        <f t="shared" ca="1" si="940"/>
        <v>0.40801144465616379</v>
      </c>
      <c r="ER130" s="327">
        <f t="shared" ref="ER130:FB130" ca="1" si="941">+ER64/ER$82*100</f>
        <v>0.40334763794619927</v>
      </c>
      <c r="ES130" s="327">
        <f t="shared" ca="1" si="941"/>
        <v>0.37498601503997669</v>
      </c>
      <c r="ET130" s="327">
        <f t="shared" ca="1" si="941"/>
        <v>0.36244164069830476</v>
      </c>
      <c r="EU130" s="327">
        <f t="shared" ca="1" si="941"/>
        <v>0.37383580830791896</v>
      </c>
      <c r="EV130" s="327">
        <f t="shared" ca="1" si="941"/>
        <v>0.40662628811737173</v>
      </c>
      <c r="EW130" s="327">
        <f t="shared" ca="1" si="941"/>
        <v>0.42785727972920429</v>
      </c>
      <c r="EX130" s="327">
        <f t="shared" ca="1" si="941"/>
        <v>0.43021543465299827</v>
      </c>
      <c r="EY130" s="327">
        <f t="shared" ca="1" si="941"/>
        <v>0.38479952063507555</v>
      </c>
      <c r="EZ130" s="327">
        <f t="shared" ca="1" si="941"/>
        <v>0.42084113386934896</v>
      </c>
      <c r="FA130" s="327">
        <f t="shared" ca="1" si="941"/>
        <v>0.44705542463929449</v>
      </c>
      <c r="FB130" s="327">
        <f t="shared" ca="1" si="941"/>
        <v>0.40308518137837412</v>
      </c>
      <c r="FC130" s="327">
        <f t="shared" ref="FC130:FD130" ca="1" si="942">+FC64/FC$82*100</f>
        <v>0.3860115957220368</v>
      </c>
      <c r="FD130" s="327">
        <f t="shared" ca="1" si="942"/>
        <v>0.38559893392567035</v>
      </c>
      <c r="FE130" s="327" t="e">
        <f t="shared" ref="FE130:FG130" ca="1" si="943">+FE64/FE$82*100</f>
        <v>#DIV/0!</v>
      </c>
      <c r="FF130" s="327" t="e">
        <f t="shared" ca="1" si="943"/>
        <v>#DIV/0!</v>
      </c>
      <c r="FG130" s="327" t="e">
        <f t="shared" ca="1" si="943"/>
        <v>#DIV/0!</v>
      </c>
      <c r="FH130" s="327" t="e">
        <f t="shared" ref="FH130:FP130" ca="1" si="944">+FH64/FH$82*100</f>
        <v>#DIV/0!</v>
      </c>
      <c r="FI130" s="327" t="e">
        <f t="shared" ca="1" si="944"/>
        <v>#DIV/0!</v>
      </c>
      <c r="FJ130" s="327" t="e">
        <f t="shared" ca="1" si="944"/>
        <v>#DIV/0!</v>
      </c>
      <c r="FK130" s="327" t="e">
        <f t="shared" ca="1" si="944"/>
        <v>#DIV/0!</v>
      </c>
      <c r="FL130" s="327" t="e">
        <f t="shared" ca="1" si="944"/>
        <v>#DIV/0!</v>
      </c>
      <c r="FM130" s="327" t="e">
        <f t="shared" ca="1" si="944"/>
        <v>#DIV/0!</v>
      </c>
      <c r="FN130" s="327" t="e">
        <f t="shared" ca="1" si="944"/>
        <v>#DIV/0!</v>
      </c>
      <c r="FO130" s="327" t="e">
        <f t="shared" ca="1" si="944"/>
        <v>#DIV/0!</v>
      </c>
      <c r="FP130" s="327" t="e">
        <f t="shared" ca="1" si="944"/>
        <v>#DIV/0!</v>
      </c>
    </row>
    <row r="131" spans="2:172" x14ac:dyDescent="0.2">
      <c r="B131" s="325" t="s">
        <v>17</v>
      </c>
      <c r="C131" s="330"/>
      <c r="D131" s="330"/>
      <c r="E131" s="327">
        <f t="shared" ref="E131:AJ131" ca="1" si="945">+E65/E$82*100</f>
        <v>1.666880916401662</v>
      </c>
      <c r="F131" s="327">
        <f t="shared" ca="1" si="945"/>
        <v>1.834493214705823</v>
      </c>
      <c r="G131" s="327">
        <f t="shared" ca="1" si="945"/>
        <v>1.7630860225263987</v>
      </c>
      <c r="H131" s="327">
        <f t="shared" ca="1" si="945"/>
        <v>1.8201678503504439</v>
      </c>
      <c r="I131" s="327">
        <f t="shared" ca="1" si="945"/>
        <v>1.7725857148728226</v>
      </c>
      <c r="J131" s="327">
        <f t="shared" ca="1" si="945"/>
        <v>1.8744085718092531</v>
      </c>
      <c r="K131" s="327">
        <f t="shared" ca="1" si="945"/>
        <v>2.0530450615779556</v>
      </c>
      <c r="L131" s="327">
        <f t="shared" ca="1" si="945"/>
        <v>1.9845526864892851</v>
      </c>
      <c r="M131" s="327">
        <f t="shared" ca="1" si="945"/>
        <v>2.0733428066532538</v>
      </c>
      <c r="N131" s="327">
        <f t="shared" ca="1" si="945"/>
        <v>2.1324452624960153</v>
      </c>
      <c r="O131" s="327">
        <f t="shared" ca="1" si="945"/>
        <v>1.9915425431189837</v>
      </c>
      <c r="P131" s="327">
        <f t="shared" ca="1" si="945"/>
        <v>1.9663024092353272</v>
      </c>
      <c r="Q131" s="327">
        <f t="shared" ca="1" si="945"/>
        <v>1.8149451288000071</v>
      </c>
      <c r="R131" s="327">
        <f t="shared" ca="1" si="945"/>
        <v>1.9289507560906132</v>
      </c>
      <c r="S131" s="327">
        <f t="shared" ca="1" si="945"/>
        <v>1.8451208520527222</v>
      </c>
      <c r="T131" s="327">
        <f t="shared" ca="1" si="945"/>
        <v>1.7384900839838795</v>
      </c>
      <c r="U131" s="327">
        <f t="shared" ca="1" si="945"/>
        <v>1.7751510169447031</v>
      </c>
      <c r="V131" s="327">
        <f t="shared" ca="1" si="945"/>
        <v>1.883728139008346</v>
      </c>
      <c r="W131" s="327">
        <f t="shared" ca="1" si="945"/>
        <v>1.9619085762833988</v>
      </c>
      <c r="X131" s="327">
        <f t="shared" ca="1" si="945"/>
        <v>1.958756012327918</v>
      </c>
      <c r="Y131" s="327">
        <f t="shared" ca="1" si="945"/>
        <v>2.062394248456684</v>
      </c>
      <c r="Z131" s="327">
        <f t="shared" ca="1" si="945"/>
        <v>2.034303622572514</v>
      </c>
      <c r="AA131" s="327">
        <f t="shared" ca="1" si="945"/>
        <v>1.9368735469377496</v>
      </c>
      <c r="AB131" s="327">
        <f t="shared" ca="1" si="945"/>
        <v>1.8212977260956615</v>
      </c>
      <c r="AC131" s="327">
        <f t="shared" ca="1" si="945"/>
        <v>1.6893144417026198</v>
      </c>
      <c r="AD131" s="327">
        <f t="shared" ca="1" si="945"/>
        <v>1.829635504883578</v>
      </c>
      <c r="AE131" s="327">
        <f t="shared" ca="1" si="945"/>
        <v>1.8359713989771975</v>
      </c>
      <c r="AF131" s="327">
        <f t="shared" ca="1" si="945"/>
        <v>1.8184730338849802</v>
      </c>
      <c r="AG131" s="327">
        <f t="shared" ca="1" si="945"/>
        <v>1.8249973977329927</v>
      </c>
      <c r="AH131" s="327">
        <f t="shared" ca="1" si="945"/>
        <v>1.8675511219133574</v>
      </c>
      <c r="AI131" s="327">
        <f t="shared" ca="1" si="945"/>
        <v>2.0584731923175288</v>
      </c>
      <c r="AJ131" s="327">
        <f t="shared" ca="1" si="945"/>
        <v>1.9717278619846315</v>
      </c>
      <c r="AK131" s="327">
        <f t="shared" ref="AK131:BP131" ca="1" si="946">+AK65/AK$82*100</f>
        <v>2.1069185287308998</v>
      </c>
      <c r="AL131" s="327">
        <f t="shared" ca="1" si="946"/>
        <v>2.0927088739968567</v>
      </c>
      <c r="AM131" s="327">
        <f t="shared" ca="1" si="946"/>
        <v>1.9978695428071247</v>
      </c>
      <c r="AN131" s="327">
        <f t="shared" ca="1" si="946"/>
        <v>1.920568786478231</v>
      </c>
      <c r="AO131" s="327">
        <f t="shared" ca="1" si="946"/>
        <v>1.7527997382279072</v>
      </c>
      <c r="AP131" s="327">
        <f t="shared" ca="1" si="946"/>
        <v>1.8969460985555626</v>
      </c>
      <c r="AQ131" s="327">
        <f t="shared" ca="1" si="946"/>
        <v>1.81291038017466</v>
      </c>
      <c r="AR131" s="327">
        <f t="shared" ca="1" si="946"/>
        <v>1.8201119181520187</v>
      </c>
      <c r="AS131" s="327">
        <f t="shared" ca="1" si="946"/>
        <v>1.8436352329267598</v>
      </c>
      <c r="AT131" s="327">
        <f t="shared" ca="1" si="946"/>
        <v>1.8658361990054666</v>
      </c>
      <c r="AU131" s="327">
        <f t="shared" ca="1" si="946"/>
        <v>1.9321351559684112</v>
      </c>
      <c r="AV131" s="327">
        <f t="shared" ca="1" si="946"/>
        <v>1.9206635858187822</v>
      </c>
      <c r="AW131" s="327">
        <f t="shared" ca="1" si="946"/>
        <v>2.0751558328636017</v>
      </c>
      <c r="AX131" s="327">
        <f t="shared" ca="1" si="946"/>
        <v>2.0301512954887588</v>
      </c>
      <c r="AY131" s="327">
        <f t="shared" ca="1" si="946"/>
        <v>1.9671058321410286</v>
      </c>
      <c r="AZ131" s="327">
        <f t="shared" ca="1" si="946"/>
        <v>1.8259340688823411</v>
      </c>
      <c r="BA131" s="327">
        <f t="shared" ca="1" si="946"/>
        <v>1.7934481239738065</v>
      </c>
      <c r="BB131" s="327">
        <f t="shared" ca="1" si="946"/>
        <v>1.9163315321896395</v>
      </c>
      <c r="BC131" s="327">
        <f t="shared" ca="1" si="946"/>
        <v>1.8163273220756675</v>
      </c>
      <c r="BD131" s="327">
        <f t="shared" ca="1" si="946"/>
        <v>1.749011918001794</v>
      </c>
      <c r="BE131" s="327">
        <f t="shared" ca="1" si="946"/>
        <v>1.8851465940527747</v>
      </c>
      <c r="BF131" s="327">
        <f t="shared" ca="1" si="946"/>
        <v>1.8631651866383576</v>
      </c>
      <c r="BG131" s="327">
        <f t="shared" ca="1" si="946"/>
        <v>1.9330283725755848</v>
      </c>
      <c r="BH131" s="327">
        <f t="shared" ca="1" si="946"/>
        <v>1.9233023868916053</v>
      </c>
      <c r="BI131" s="327">
        <f t="shared" ca="1" si="946"/>
        <v>1.9823832845054414</v>
      </c>
      <c r="BJ131" s="327">
        <f t="shared" ca="1" si="946"/>
        <v>2.0132579919750144</v>
      </c>
      <c r="BK131" s="327">
        <f t="shared" ca="1" si="946"/>
        <v>1.9575631076668594</v>
      </c>
      <c r="BL131" s="327">
        <f t="shared" ca="1" si="946"/>
        <v>1.8565351546188098</v>
      </c>
      <c r="BM131" s="327">
        <f t="shared" ca="1" si="946"/>
        <v>1.7513262418164386</v>
      </c>
      <c r="BN131" s="327">
        <f t="shared" ca="1" si="946"/>
        <v>1.899684447766808</v>
      </c>
      <c r="BO131" s="327">
        <f t="shared" ca="1" si="946"/>
        <v>1.8099649772333981</v>
      </c>
      <c r="BP131" s="327">
        <f t="shared" ca="1" si="946"/>
        <v>1.8676845435987248</v>
      </c>
      <c r="BQ131" s="327">
        <f t="shared" ref="BQ131:CJ131" ca="1" si="947">+BQ65/BQ$82*100</f>
        <v>1.8547825451340361</v>
      </c>
      <c r="BR131" s="327">
        <f t="shared" ca="1" si="947"/>
        <v>1.9402537324895119</v>
      </c>
      <c r="BS131" s="327">
        <f t="shared" ca="1" si="947"/>
        <v>1.940852105481379</v>
      </c>
      <c r="BT131" s="327">
        <f t="shared" ca="1" si="947"/>
        <v>1.9434887521069806</v>
      </c>
      <c r="BU131" s="327">
        <f t="shared" ca="1" si="947"/>
        <v>2.0335113081869363</v>
      </c>
      <c r="BV131" s="327">
        <f t="shared" ca="1" si="947"/>
        <v>2.0684620048416069</v>
      </c>
      <c r="BW131" s="327">
        <f t="shared" ca="1" si="947"/>
        <v>2.0200903961502639</v>
      </c>
      <c r="BX131" s="327">
        <f t="shared" ca="1" si="947"/>
        <v>1.8753721402217622</v>
      </c>
      <c r="BY131" s="327">
        <f t="shared" ca="1" si="947"/>
        <v>1.8221392243343286</v>
      </c>
      <c r="BZ131" s="327">
        <f t="shared" ca="1" si="947"/>
        <v>1.89041047335142</v>
      </c>
      <c r="CA131" s="327">
        <f t="shared" ca="1" si="947"/>
        <v>1.8235830353435762</v>
      </c>
      <c r="CB131" s="327">
        <f t="shared" ca="1" si="947"/>
        <v>1.8609014743176302</v>
      </c>
      <c r="CC131" s="327">
        <f t="shared" ca="1" si="947"/>
        <v>1.7785655862692789</v>
      </c>
      <c r="CD131" s="327">
        <f t="shared" ca="1" si="947"/>
        <v>1.9303283350285572</v>
      </c>
      <c r="CE131" s="327">
        <f t="shared" ca="1" si="947"/>
        <v>1.8910893470886296</v>
      </c>
      <c r="CF131" s="327">
        <f t="shared" ca="1" si="947"/>
        <v>1.8315573872371378</v>
      </c>
      <c r="CG131" s="327">
        <f t="shared" ca="1" si="947"/>
        <v>1.9070672822027057</v>
      </c>
      <c r="CH131" s="327">
        <f t="shared" ca="1" si="947"/>
        <v>1.957454441698907</v>
      </c>
      <c r="CI131" s="327">
        <f t="shared" ca="1" si="947"/>
        <v>1.998134701295375</v>
      </c>
      <c r="CJ131" s="327">
        <f t="shared" ca="1" si="947"/>
        <v>1.8406736877468102</v>
      </c>
      <c r="CK131" s="327">
        <f t="shared" ref="CK131:DH131" ca="1" si="948">+CK65/CK$82*100</f>
        <v>1.6736111645905203</v>
      </c>
      <c r="CL131" s="327">
        <f t="shared" ca="1" si="948"/>
        <v>1.8170439789532675</v>
      </c>
      <c r="CM131" s="327">
        <f t="shared" ca="1" si="948"/>
        <v>1.6628598923716733</v>
      </c>
      <c r="CN131" s="327">
        <f t="shared" ca="1" si="948"/>
        <v>1.044370095672414</v>
      </c>
      <c r="CO131" s="327">
        <f t="shared" ca="1" si="948"/>
        <v>1.2069610525061649</v>
      </c>
      <c r="CP131" s="327">
        <f t="shared" ca="1" si="948"/>
        <v>1.37493423899515</v>
      </c>
      <c r="CQ131" s="327">
        <f t="shared" ca="1" si="948"/>
        <v>1.5026925726223213</v>
      </c>
      <c r="CR131" s="327">
        <f t="shared" ca="1" si="948"/>
        <v>1.5649035561039797</v>
      </c>
      <c r="CS131" s="327">
        <f t="shared" ca="1" si="948"/>
        <v>1.6246061844871773</v>
      </c>
      <c r="CT131" s="327">
        <f t="shared" ca="1" si="948"/>
        <v>1.6129154897426536</v>
      </c>
      <c r="CU131" s="327">
        <f t="shared" ca="1" si="948"/>
        <v>1.607290773971487</v>
      </c>
      <c r="CV131" s="327">
        <f t="shared" ca="1" si="948"/>
        <v>1.5123667838858528</v>
      </c>
      <c r="CW131" s="327">
        <f t="shared" ca="1" si="948"/>
        <v>1.383941654694651</v>
      </c>
      <c r="CX131" s="327">
        <f t="shared" ca="1" si="948"/>
        <v>1.5217876510560557</v>
      </c>
      <c r="CY131" s="327">
        <f t="shared" ca="1" si="948"/>
        <v>1.5548151648857818</v>
      </c>
      <c r="CZ131" s="327">
        <f t="shared" ca="1" si="948"/>
        <v>1.5226075699373847</v>
      </c>
      <c r="DA131" s="327">
        <f t="shared" ca="1" si="948"/>
        <v>1.5935199271894875</v>
      </c>
      <c r="DB131" s="327">
        <f t="shared" ca="1" si="948"/>
        <v>1.5759475948963764</v>
      </c>
      <c r="DC131" s="327">
        <f t="shared" ca="1" si="948"/>
        <v>1.5340418853137412</v>
      </c>
      <c r="DD131" s="327">
        <f t="shared" ca="1" si="948"/>
        <v>1.559782250138317</v>
      </c>
      <c r="DE131" s="327">
        <f t="shared" ca="1" si="948"/>
        <v>1.663090877635532</v>
      </c>
      <c r="DF131" s="327">
        <f t="shared" ca="1" si="948"/>
        <v>1.6630874071737245</v>
      </c>
      <c r="DG131" s="327">
        <f t="shared" ca="1" si="948"/>
        <v>1.6454489225406919</v>
      </c>
      <c r="DH131" s="327">
        <f t="shared" ca="1" si="948"/>
        <v>1.5534172501706502</v>
      </c>
      <c r="DI131" s="327">
        <f t="shared" ref="DI131:DS131" ca="1" si="949">+DI65/DI$82*100</f>
        <v>1.4178543833229795</v>
      </c>
      <c r="DJ131" s="327">
        <f t="shared" ca="1" si="949"/>
        <v>1.5273900276172439</v>
      </c>
      <c r="DK131" s="327">
        <f t="shared" ca="1" si="949"/>
        <v>1.546945310358504</v>
      </c>
      <c r="DL131" s="327">
        <f t="shared" ca="1" si="949"/>
        <v>1.5023336625216386</v>
      </c>
      <c r="DM131" s="327">
        <f t="shared" ca="1" si="949"/>
        <v>1.5881918435399169</v>
      </c>
      <c r="DN131" s="327">
        <f t="shared" ca="1" si="949"/>
        <v>1.6117926458412244</v>
      </c>
      <c r="DO131" s="327">
        <f t="shared" ca="1" si="949"/>
        <v>1.5406060193530542</v>
      </c>
      <c r="DP131" s="327">
        <f t="shared" ca="1" si="949"/>
        <v>1.6393859917009399</v>
      </c>
      <c r="DQ131" s="327">
        <f t="shared" ca="1" si="949"/>
        <v>1.680262184753337</v>
      </c>
      <c r="DR131" s="327">
        <f t="shared" ca="1" si="949"/>
        <v>1.6503927321663936</v>
      </c>
      <c r="DS131" s="327">
        <f t="shared" ca="1" si="949"/>
        <v>1.5831192726296497</v>
      </c>
      <c r="DT131" s="327">
        <f t="shared" ref="DT131:EE131" ca="1" si="950">+DT65/DT$82*100</f>
        <v>1.3895019614666109</v>
      </c>
      <c r="DU131" s="327">
        <f t="shared" ca="1" si="950"/>
        <v>1.3740439660135129</v>
      </c>
      <c r="DV131" s="327">
        <f t="shared" ca="1" si="950"/>
        <v>1.3981726264241898</v>
      </c>
      <c r="DW131" s="327">
        <f t="shared" ca="1" si="950"/>
        <v>1.418245321176189</v>
      </c>
      <c r="DX131" s="327">
        <f t="shared" ca="1" si="950"/>
        <v>1.4000127404681866</v>
      </c>
      <c r="DY131" s="327">
        <f t="shared" ca="1" si="950"/>
        <v>1.4475649739795715</v>
      </c>
      <c r="DZ131" s="327">
        <f t="shared" ca="1" si="950"/>
        <v>1.5233606128163106</v>
      </c>
      <c r="EA131" s="327">
        <f t="shared" ca="1" si="950"/>
        <v>1.4135475055392965</v>
      </c>
      <c r="EB131" s="327">
        <f t="shared" ca="1" si="950"/>
        <v>1.547571115695078</v>
      </c>
      <c r="EC131" s="327">
        <f t="shared" ca="1" si="950"/>
        <v>1.5672346363086609</v>
      </c>
      <c r="ED131" s="327">
        <f t="shared" ca="1" si="950"/>
        <v>1.6130856453969677</v>
      </c>
      <c r="EE131" s="327">
        <f t="shared" ca="1" si="950"/>
        <v>1.5717350181331344</v>
      </c>
      <c r="EF131" s="327">
        <f t="shared" ref="EF131:EQ131" ca="1" si="951">+EF65/EF$82*100</f>
        <v>1.3033657819835853</v>
      </c>
      <c r="EG131" s="327">
        <f t="shared" ca="1" si="951"/>
        <v>1.3318975692640318</v>
      </c>
      <c r="EH131" s="327">
        <f t="shared" ca="1" si="951"/>
        <v>1.2757435288679846</v>
      </c>
      <c r="EI131" s="327">
        <f t="shared" ca="1" si="951"/>
        <v>1.2312142786841875</v>
      </c>
      <c r="EJ131" s="327">
        <f t="shared" ca="1" si="951"/>
        <v>1.2926120995430268</v>
      </c>
      <c r="EK131" s="327">
        <f t="shared" ca="1" si="951"/>
        <v>1.2975329079397957</v>
      </c>
      <c r="EL131" s="327">
        <f t="shared" ca="1" si="951"/>
        <v>1.3697480952326255</v>
      </c>
      <c r="EM131" s="327">
        <f t="shared" ca="1" si="951"/>
        <v>1.354565692061084</v>
      </c>
      <c r="EN131" s="327">
        <f t="shared" ca="1" si="951"/>
        <v>1.4172070695240444</v>
      </c>
      <c r="EO131" s="327">
        <f t="shared" ca="1" si="951"/>
        <v>1.4523231514594706</v>
      </c>
      <c r="EP131" s="327">
        <f t="shared" ca="1" si="951"/>
        <v>1.4325366086707048</v>
      </c>
      <c r="EQ131" s="327">
        <f t="shared" ca="1" si="951"/>
        <v>1.3700327544136353</v>
      </c>
      <c r="ER131" s="327">
        <f t="shared" ref="ER131:FB131" ca="1" si="952">+ER65/ER$82*100</f>
        <v>1.2191568705147322</v>
      </c>
      <c r="ES131" s="327">
        <f t="shared" ca="1" si="952"/>
        <v>1.2309678905076764</v>
      </c>
      <c r="ET131" s="327">
        <f t="shared" ca="1" si="952"/>
        <v>1.2149900636024045</v>
      </c>
      <c r="EU131" s="327">
        <f t="shared" ca="1" si="952"/>
        <v>1.1838056709875031</v>
      </c>
      <c r="EV131" s="327">
        <f t="shared" ca="1" si="952"/>
        <v>1.1641516381112571</v>
      </c>
      <c r="EW131" s="327">
        <f t="shared" ca="1" si="952"/>
        <v>1.2145573196056287</v>
      </c>
      <c r="EX131" s="327">
        <f t="shared" ca="1" si="952"/>
        <v>1.2048367935543711</v>
      </c>
      <c r="EY131" s="327">
        <f t="shared" ca="1" si="952"/>
        <v>1.2227988858710293</v>
      </c>
      <c r="EZ131" s="327">
        <f t="shared" ca="1" si="952"/>
        <v>1.2652975930996757</v>
      </c>
      <c r="FA131" s="327">
        <f t="shared" ca="1" si="952"/>
        <v>1.3124852655897699</v>
      </c>
      <c r="FB131" s="327">
        <f t="shared" ca="1" si="952"/>
        <v>1.3853643775659539</v>
      </c>
      <c r="FC131" s="327">
        <f t="shared" ref="FC131:FD131" ca="1" si="953">+FC65/FC$82*100</f>
        <v>1.3180208096359207</v>
      </c>
      <c r="FD131" s="327">
        <f t="shared" ca="1" si="953"/>
        <v>1.1067607260054335</v>
      </c>
      <c r="FE131" s="327" t="e">
        <f t="shared" ref="FE131:FG131" ca="1" si="954">+FE65/FE$82*100</f>
        <v>#DIV/0!</v>
      </c>
      <c r="FF131" s="327" t="e">
        <f t="shared" ca="1" si="954"/>
        <v>#DIV/0!</v>
      </c>
      <c r="FG131" s="327" t="e">
        <f t="shared" ca="1" si="954"/>
        <v>#DIV/0!</v>
      </c>
      <c r="FH131" s="327" t="e">
        <f t="shared" ref="FH131:FP131" ca="1" si="955">+FH65/FH$82*100</f>
        <v>#DIV/0!</v>
      </c>
      <c r="FI131" s="327" t="e">
        <f t="shared" ca="1" si="955"/>
        <v>#DIV/0!</v>
      </c>
      <c r="FJ131" s="327" t="e">
        <f t="shared" ca="1" si="955"/>
        <v>#DIV/0!</v>
      </c>
      <c r="FK131" s="327" t="e">
        <f t="shared" ca="1" si="955"/>
        <v>#DIV/0!</v>
      </c>
      <c r="FL131" s="327" t="e">
        <f t="shared" ca="1" si="955"/>
        <v>#DIV/0!</v>
      </c>
      <c r="FM131" s="327" t="e">
        <f t="shared" ca="1" si="955"/>
        <v>#DIV/0!</v>
      </c>
      <c r="FN131" s="327" t="e">
        <f t="shared" ca="1" si="955"/>
        <v>#DIV/0!</v>
      </c>
      <c r="FO131" s="327" t="e">
        <f t="shared" ca="1" si="955"/>
        <v>#DIV/0!</v>
      </c>
      <c r="FP131" s="327" t="e">
        <f t="shared" ca="1" si="955"/>
        <v>#DIV/0!</v>
      </c>
    </row>
    <row r="132" spans="2:172" x14ac:dyDescent="0.2">
      <c r="B132" s="325" t="s">
        <v>18</v>
      </c>
      <c r="C132" s="330"/>
      <c r="D132" s="330"/>
      <c r="E132" s="327">
        <f t="shared" ref="E132:AJ132" ca="1" si="956">+E66/E$82*100</f>
        <v>0.91894680779796312</v>
      </c>
      <c r="F132" s="327">
        <f t="shared" ca="1" si="956"/>
        <v>0.93591162449471055</v>
      </c>
      <c r="G132" s="327">
        <f t="shared" ca="1" si="956"/>
        <v>0.94289578569773469</v>
      </c>
      <c r="H132" s="327">
        <f t="shared" ca="1" si="956"/>
        <v>0.89816408969043782</v>
      </c>
      <c r="I132" s="327">
        <f t="shared" ca="1" si="956"/>
        <v>0.92358324137960268</v>
      </c>
      <c r="J132" s="327">
        <f t="shared" ca="1" si="956"/>
        <v>0.94062351956265533</v>
      </c>
      <c r="K132" s="327">
        <f t="shared" ca="1" si="956"/>
        <v>0.95509711794279462</v>
      </c>
      <c r="L132" s="327">
        <f t="shared" ca="1" si="956"/>
        <v>0.91561435257536461</v>
      </c>
      <c r="M132" s="327">
        <f t="shared" ca="1" si="956"/>
        <v>0.9542641366132375</v>
      </c>
      <c r="N132" s="327">
        <f t="shared" ca="1" si="956"/>
        <v>0.99820674803546716</v>
      </c>
      <c r="O132" s="327">
        <f t="shared" ca="1" si="956"/>
        <v>0.96335735391939858</v>
      </c>
      <c r="P132" s="327">
        <f t="shared" ca="1" si="956"/>
        <v>0.80266840296998876</v>
      </c>
      <c r="Q132" s="327">
        <f t="shared" ca="1" si="956"/>
        <v>0.85789886986520603</v>
      </c>
      <c r="R132" s="327">
        <f t="shared" ca="1" si="956"/>
        <v>0.93820245041042627</v>
      </c>
      <c r="S132" s="327">
        <f t="shared" ca="1" si="956"/>
        <v>0.97935007986918976</v>
      </c>
      <c r="T132" s="327">
        <f t="shared" ca="1" si="956"/>
        <v>0.87367416332944581</v>
      </c>
      <c r="U132" s="327">
        <f t="shared" ca="1" si="956"/>
        <v>0.8960630159031775</v>
      </c>
      <c r="V132" s="327">
        <f t="shared" ca="1" si="956"/>
        <v>0.93537546913369296</v>
      </c>
      <c r="W132" s="327">
        <f t="shared" ca="1" si="956"/>
        <v>0.99843785214376091</v>
      </c>
      <c r="X132" s="327">
        <f t="shared" ca="1" si="956"/>
        <v>0.96415144582451051</v>
      </c>
      <c r="Y132" s="327">
        <f t="shared" ca="1" si="956"/>
        <v>0.99756488365987106</v>
      </c>
      <c r="Z132" s="327">
        <f t="shared" ca="1" si="956"/>
        <v>0.98925738586020806</v>
      </c>
      <c r="AA132" s="327">
        <f t="shared" ca="1" si="956"/>
        <v>0.96590377146720219</v>
      </c>
      <c r="AB132" s="327">
        <f t="shared" ca="1" si="956"/>
        <v>0.86255175803576833</v>
      </c>
      <c r="AC132" s="327">
        <f t="shared" ca="1" si="956"/>
        <v>0.86905918757366352</v>
      </c>
      <c r="AD132" s="327">
        <f t="shared" ca="1" si="956"/>
        <v>0.93658425403558165</v>
      </c>
      <c r="AE132" s="327">
        <f t="shared" ca="1" si="956"/>
        <v>1.0016044644415851</v>
      </c>
      <c r="AF132" s="327">
        <f t="shared" ca="1" si="956"/>
        <v>0.88832044075274585</v>
      </c>
      <c r="AG132" s="327">
        <f t="shared" ca="1" si="956"/>
        <v>0.92536793036030063</v>
      </c>
      <c r="AH132" s="327">
        <f t="shared" ca="1" si="956"/>
        <v>0.96558464221785834</v>
      </c>
      <c r="AI132" s="327">
        <f t="shared" ca="1" si="956"/>
        <v>0.93325221992810425</v>
      </c>
      <c r="AJ132" s="327">
        <f t="shared" ca="1" si="956"/>
        <v>0.93585400566791777</v>
      </c>
      <c r="AK132" s="327">
        <f t="shared" ref="AK132:BP132" ca="1" si="957">+AK66/AK$82*100</f>
        <v>0.94189672449215833</v>
      </c>
      <c r="AL132" s="327">
        <f t="shared" ca="1" si="957"/>
        <v>0.93304994998506041</v>
      </c>
      <c r="AM132" s="327">
        <f t="shared" ca="1" si="957"/>
        <v>0.95407201649151019</v>
      </c>
      <c r="AN132" s="327">
        <f t="shared" ca="1" si="957"/>
        <v>0.84318785183210065</v>
      </c>
      <c r="AO132" s="327">
        <f t="shared" ca="1" si="957"/>
        <v>0.84878196918631943</v>
      </c>
      <c r="AP132" s="327">
        <f t="shared" ca="1" si="957"/>
        <v>0.89313875691708533</v>
      </c>
      <c r="AQ132" s="327">
        <f t="shared" ca="1" si="957"/>
        <v>0.92146635331621274</v>
      </c>
      <c r="AR132" s="327">
        <f t="shared" ca="1" si="957"/>
        <v>0.87841543280859236</v>
      </c>
      <c r="AS132" s="327">
        <f t="shared" ca="1" si="957"/>
        <v>0.90528646019707537</v>
      </c>
      <c r="AT132" s="327">
        <f t="shared" ca="1" si="957"/>
        <v>0.90504124673544339</v>
      </c>
      <c r="AU132" s="327">
        <f t="shared" ca="1" si="957"/>
        <v>0.88230340265646601</v>
      </c>
      <c r="AV132" s="327">
        <f t="shared" ca="1" si="957"/>
        <v>0.90013731363734684</v>
      </c>
      <c r="AW132" s="327">
        <f t="shared" ca="1" si="957"/>
        <v>0.8908650791749736</v>
      </c>
      <c r="AX132" s="327">
        <f t="shared" ca="1" si="957"/>
        <v>0.8812726465230758</v>
      </c>
      <c r="AY132" s="327">
        <f t="shared" ca="1" si="957"/>
        <v>0.90854077516616794</v>
      </c>
      <c r="AZ132" s="327">
        <f t="shared" ca="1" si="957"/>
        <v>0.79487645834209852</v>
      </c>
      <c r="BA132" s="327">
        <f t="shared" ca="1" si="957"/>
        <v>0.82269526952630734</v>
      </c>
      <c r="BB132" s="327">
        <f t="shared" ca="1" si="957"/>
        <v>0.85529441351190305</v>
      </c>
      <c r="BC132" s="327">
        <f t="shared" ca="1" si="957"/>
        <v>0.87526374419087971</v>
      </c>
      <c r="BD132" s="327">
        <f t="shared" ca="1" si="957"/>
        <v>0.78252173478631959</v>
      </c>
      <c r="BE132" s="327">
        <f t="shared" ca="1" si="957"/>
        <v>0.85187561294003056</v>
      </c>
      <c r="BF132" s="327">
        <f t="shared" ca="1" si="957"/>
        <v>0.8564121160240058</v>
      </c>
      <c r="BG132" s="327">
        <f t="shared" ca="1" si="957"/>
        <v>0.87808152396416117</v>
      </c>
      <c r="BH132" s="327">
        <f t="shared" ca="1" si="957"/>
        <v>0.86229605206244586</v>
      </c>
      <c r="BI132" s="327">
        <f t="shared" ca="1" si="957"/>
        <v>0.88282095515573555</v>
      </c>
      <c r="BJ132" s="327">
        <f t="shared" ca="1" si="957"/>
        <v>0.87812780685612091</v>
      </c>
      <c r="BK132" s="327">
        <f t="shared" ca="1" si="957"/>
        <v>0.87271695974204033</v>
      </c>
      <c r="BL132" s="327">
        <f t="shared" ca="1" si="957"/>
        <v>0.80847153059223653</v>
      </c>
      <c r="BM132" s="327">
        <f t="shared" ca="1" si="957"/>
        <v>0.77985551961505706</v>
      </c>
      <c r="BN132" s="327">
        <f t="shared" ca="1" si="957"/>
        <v>0.84861374774867315</v>
      </c>
      <c r="BO132" s="327">
        <f t="shared" ca="1" si="957"/>
        <v>0.82305614427603513</v>
      </c>
      <c r="BP132" s="327">
        <f t="shared" ca="1" si="957"/>
        <v>0.81374618763607653</v>
      </c>
      <c r="BQ132" s="327">
        <f t="shared" ref="BQ132:CJ132" ca="1" si="958">+BQ66/BQ$82*100</f>
        <v>0.87111871439167332</v>
      </c>
      <c r="BR132" s="327">
        <f t="shared" ca="1" si="958"/>
        <v>0.86760479162330539</v>
      </c>
      <c r="BS132" s="327">
        <f t="shared" ca="1" si="958"/>
        <v>0.88421878499722883</v>
      </c>
      <c r="BT132" s="327">
        <f t="shared" ca="1" si="958"/>
        <v>0.87375168300248496</v>
      </c>
      <c r="BU132" s="327">
        <f t="shared" ca="1" si="958"/>
        <v>0.86912445529863636</v>
      </c>
      <c r="BV132" s="327">
        <f t="shared" ca="1" si="958"/>
        <v>0.87052043428680947</v>
      </c>
      <c r="BW132" s="327">
        <f t="shared" ca="1" si="958"/>
        <v>0.86249178038954255</v>
      </c>
      <c r="BX132" s="327">
        <f t="shared" ca="1" si="958"/>
        <v>0.79175121011067195</v>
      </c>
      <c r="BY132" s="327">
        <f t="shared" ca="1" si="958"/>
        <v>0.77183934854203018</v>
      </c>
      <c r="BZ132" s="327">
        <f t="shared" ca="1" si="958"/>
        <v>0.81242203024369108</v>
      </c>
      <c r="CA132" s="327">
        <f t="shared" ca="1" si="958"/>
        <v>0.81111516274552864</v>
      </c>
      <c r="CB132" s="327">
        <f t="shared" ca="1" si="958"/>
        <v>0.7756698340835495</v>
      </c>
      <c r="CC132" s="327">
        <f t="shared" ca="1" si="958"/>
        <v>0.83476398995670276</v>
      </c>
      <c r="CD132" s="327">
        <f t="shared" ca="1" si="958"/>
        <v>0.84220511552353916</v>
      </c>
      <c r="CE132" s="327">
        <f t="shared" ca="1" si="958"/>
        <v>0.8558284124203086</v>
      </c>
      <c r="CF132" s="327">
        <f t="shared" ca="1" si="958"/>
        <v>0.84586495164458764</v>
      </c>
      <c r="CG132" s="327">
        <f t="shared" ca="1" si="958"/>
        <v>0.84530738067423938</v>
      </c>
      <c r="CH132" s="327">
        <f t="shared" ca="1" si="958"/>
        <v>0.84490279046411287</v>
      </c>
      <c r="CI132" s="327">
        <f t="shared" ca="1" si="958"/>
        <v>0.82894644018475894</v>
      </c>
      <c r="CJ132" s="327">
        <f t="shared" ca="1" si="958"/>
        <v>0.76691823320691788</v>
      </c>
      <c r="CK132" s="327">
        <f t="shared" ref="CK132:DH132" ca="1" si="959">+CK66/CK$82*100</f>
        <v>0.76326015350937138</v>
      </c>
      <c r="CL132" s="327">
        <f t="shared" ca="1" si="959"/>
        <v>0.80781425374716609</v>
      </c>
      <c r="CM132" s="327">
        <f t="shared" ca="1" si="959"/>
        <v>0.78530661674497537</v>
      </c>
      <c r="CN132" s="327">
        <f t="shared" ca="1" si="959"/>
        <v>0.44967128736351236</v>
      </c>
      <c r="CO132" s="327">
        <f t="shared" ca="1" si="959"/>
        <v>0.49037285625969729</v>
      </c>
      <c r="CP132" s="327">
        <f t="shared" ca="1" si="959"/>
        <v>0.62146851959407479</v>
      </c>
      <c r="CQ132" s="327">
        <f t="shared" ca="1" si="959"/>
        <v>0.74774796023162504</v>
      </c>
      <c r="CR132" s="327">
        <f t="shared" ca="1" si="959"/>
        <v>0.7545317661439862</v>
      </c>
      <c r="CS132" s="327">
        <f t="shared" ca="1" si="959"/>
        <v>0.77596286219536303</v>
      </c>
      <c r="CT132" s="327">
        <f t="shared" ca="1" si="959"/>
        <v>0.77373723230627311</v>
      </c>
      <c r="CU132" s="327">
        <f t="shared" ca="1" si="959"/>
        <v>0.77639531463073697</v>
      </c>
      <c r="CV132" s="327">
        <f t="shared" ca="1" si="959"/>
        <v>0.69446446624279845</v>
      </c>
      <c r="CW132" s="327">
        <f t="shared" ca="1" si="959"/>
        <v>0.6923679566146923</v>
      </c>
      <c r="CX132" s="327">
        <f t="shared" ca="1" si="959"/>
        <v>0.73416450971127034</v>
      </c>
      <c r="CY132" s="327">
        <f t="shared" ca="1" si="959"/>
        <v>0.70245087459131828</v>
      </c>
      <c r="CZ132" s="327">
        <f t="shared" ca="1" si="959"/>
        <v>0.67094029453145665</v>
      </c>
      <c r="DA132" s="327">
        <f t="shared" ca="1" si="959"/>
        <v>0.70131645578552793</v>
      </c>
      <c r="DB132" s="327">
        <f t="shared" ca="1" si="959"/>
        <v>0.73101534977938898</v>
      </c>
      <c r="DC132" s="327">
        <f t="shared" ca="1" si="959"/>
        <v>0.74924723875715538</v>
      </c>
      <c r="DD132" s="327">
        <f t="shared" ca="1" si="959"/>
        <v>0.73877746563025914</v>
      </c>
      <c r="DE132" s="327">
        <f t="shared" ca="1" si="959"/>
        <v>0.76514030671957811</v>
      </c>
      <c r="DF132" s="327">
        <f t="shared" ca="1" si="959"/>
        <v>0.74180574598345272</v>
      </c>
      <c r="DG132" s="327">
        <f t="shared" ca="1" si="959"/>
        <v>0.76280713299311576</v>
      </c>
      <c r="DH132" s="327">
        <f t="shared" ca="1" si="959"/>
        <v>0.68550746701937482</v>
      </c>
      <c r="DI132" s="327">
        <f t="shared" ref="DI132:DS132" ca="1" si="960">+DI66/DI$82*100</f>
        <v>0.73050673995848614</v>
      </c>
      <c r="DJ132" s="327">
        <f t="shared" ca="1" si="960"/>
        <v>0.73306039532701395</v>
      </c>
      <c r="DK132" s="327">
        <f t="shared" ca="1" si="960"/>
        <v>0.76092144336571232</v>
      </c>
      <c r="DL132" s="327">
        <f t="shared" ca="1" si="960"/>
        <v>0.68290043289380853</v>
      </c>
      <c r="DM132" s="327">
        <f t="shared" ca="1" si="960"/>
        <v>0.75839381768322078</v>
      </c>
      <c r="DN132" s="327">
        <f t="shared" ca="1" si="960"/>
        <v>0.77425407207402175</v>
      </c>
      <c r="DO132" s="327">
        <f t="shared" ca="1" si="960"/>
        <v>0.78521563498037283</v>
      </c>
      <c r="DP132" s="327">
        <f t="shared" ca="1" si="960"/>
        <v>0.82203564438466559</v>
      </c>
      <c r="DQ132" s="327">
        <f t="shared" ca="1" si="960"/>
        <v>0.8169725393551942</v>
      </c>
      <c r="DR132" s="327">
        <f t="shared" ca="1" si="960"/>
        <v>0.79928874879442624</v>
      </c>
      <c r="DS132" s="327">
        <f t="shared" ca="1" si="960"/>
        <v>0.78711759150439353</v>
      </c>
      <c r="DT132" s="327">
        <f t="shared" ref="DT132:EE132" ca="1" si="961">+DT66/DT$82*100</f>
        <v>0.69650815474972871</v>
      </c>
      <c r="DU132" s="327">
        <f t="shared" ca="1" si="961"/>
        <v>0.74413078507081298</v>
      </c>
      <c r="DV132" s="327">
        <f t="shared" ca="1" si="961"/>
        <v>0.74917383006095906</v>
      </c>
      <c r="DW132" s="327">
        <f t="shared" ca="1" si="961"/>
        <v>0.7431433534354609</v>
      </c>
      <c r="DX132" s="327">
        <f t="shared" ca="1" si="961"/>
        <v>0.71966354342788874</v>
      </c>
      <c r="DY132" s="327">
        <f t="shared" ca="1" si="961"/>
        <v>0.75669538550356918</v>
      </c>
      <c r="DZ132" s="327">
        <f t="shared" ca="1" si="961"/>
        <v>0.78180233368067287</v>
      </c>
      <c r="EA132" s="327">
        <f t="shared" ca="1" si="961"/>
        <v>0.79699793461191948</v>
      </c>
      <c r="EB132" s="327">
        <f t="shared" ca="1" si="961"/>
        <v>0.79978533761400838</v>
      </c>
      <c r="EC132" s="327">
        <f t="shared" ca="1" si="961"/>
        <v>0.78463566667950757</v>
      </c>
      <c r="ED132" s="327">
        <f t="shared" ca="1" si="961"/>
        <v>0.78225986820460236</v>
      </c>
      <c r="EE132" s="327">
        <f t="shared" ca="1" si="961"/>
        <v>0.7309489011987752</v>
      </c>
      <c r="EF132" s="327">
        <f t="shared" ref="EF132:EQ132" ca="1" si="962">+EF66/EF$82*100</f>
        <v>0.61496155099481797</v>
      </c>
      <c r="EG132" s="327">
        <f t="shared" ca="1" si="962"/>
        <v>0.62680666969705012</v>
      </c>
      <c r="EH132" s="327">
        <f t="shared" ca="1" si="962"/>
        <v>0.64756568001984416</v>
      </c>
      <c r="EI132" s="327">
        <f t="shared" ca="1" si="962"/>
        <v>0.59566240512868174</v>
      </c>
      <c r="EJ132" s="327">
        <f t="shared" ca="1" si="962"/>
        <v>0.60944449500710485</v>
      </c>
      <c r="EK132" s="327">
        <f t="shared" ca="1" si="962"/>
        <v>0.66265131721178983</v>
      </c>
      <c r="EL132" s="327">
        <f t="shared" ca="1" si="962"/>
        <v>0.66679216842902667</v>
      </c>
      <c r="EM132" s="327">
        <f t="shared" ca="1" si="962"/>
        <v>0.67002800154657016</v>
      </c>
      <c r="EN132" s="327">
        <f t="shared" ca="1" si="962"/>
        <v>0.65224609491713137</v>
      </c>
      <c r="EO132" s="327">
        <f t="shared" ca="1" si="962"/>
        <v>0.64436528119690684</v>
      </c>
      <c r="EP132" s="327">
        <f t="shared" ca="1" si="962"/>
        <v>0.66199439332317822</v>
      </c>
      <c r="EQ132" s="327">
        <f t="shared" ca="1" si="962"/>
        <v>0.64587437410956805</v>
      </c>
      <c r="ER132" s="327">
        <f t="shared" ref="ER132:FB132" ca="1" si="963">+ER66/ER$82*100</f>
        <v>0.55506019011583541</v>
      </c>
      <c r="ES132" s="327">
        <f t="shared" ca="1" si="963"/>
        <v>0.57998052535078204</v>
      </c>
      <c r="ET132" s="327">
        <f t="shared" ca="1" si="963"/>
        <v>0.58545527328439884</v>
      </c>
      <c r="EU132" s="327">
        <f t="shared" ca="1" si="963"/>
        <v>0.55629011566915976</v>
      </c>
      <c r="EV132" s="327">
        <f t="shared" ca="1" si="963"/>
        <v>0.56257985702986435</v>
      </c>
      <c r="EW132" s="327">
        <f t="shared" ca="1" si="963"/>
        <v>0.58829083535494975</v>
      </c>
      <c r="EX132" s="327">
        <f t="shared" ca="1" si="963"/>
        <v>0.59726147348400827</v>
      </c>
      <c r="EY132" s="327">
        <f t="shared" ca="1" si="963"/>
        <v>0.65097688667368081</v>
      </c>
      <c r="EZ132" s="327">
        <f t="shared" ca="1" si="963"/>
        <v>0.61644522793864232</v>
      </c>
      <c r="FA132" s="327">
        <f t="shared" ca="1" si="963"/>
        <v>0.60700606160090131</v>
      </c>
      <c r="FB132" s="327">
        <f t="shared" ca="1" si="963"/>
        <v>0.61804138808873166</v>
      </c>
      <c r="FC132" s="327">
        <f t="shared" ref="FC132:FD132" ca="1" si="964">+FC66/FC$82*100</f>
        <v>0.61940440115843032</v>
      </c>
      <c r="FD132" s="327">
        <f t="shared" ca="1" si="964"/>
        <v>0.50203476164135008</v>
      </c>
      <c r="FE132" s="327" t="e">
        <f t="shared" ref="FE132:FG132" ca="1" si="965">+FE66/FE$82*100</f>
        <v>#DIV/0!</v>
      </c>
      <c r="FF132" s="327" t="e">
        <f t="shared" ca="1" si="965"/>
        <v>#DIV/0!</v>
      </c>
      <c r="FG132" s="327" t="e">
        <f t="shared" ca="1" si="965"/>
        <v>#DIV/0!</v>
      </c>
      <c r="FH132" s="327" t="e">
        <f t="shared" ref="FH132:FP132" ca="1" si="966">+FH66/FH$82*100</f>
        <v>#DIV/0!</v>
      </c>
      <c r="FI132" s="327" t="e">
        <f t="shared" ca="1" si="966"/>
        <v>#DIV/0!</v>
      </c>
      <c r="FJ132" s="327" t="e">
        <f t="shared" ca="1" si="966"/>
        <v>#DIV/0!</v>
      </c>
      <c r="FK132" s="327" t="e">
        <f t="shared" ca="1" si="966"/>
        <v>#DIV/0!</v>
      </c>
      <c r="FL132" s="327" t="e">
        <f t="shared" ca="1" si="966"/>
        <v>#DIV/0!</v>
      </c>
      <c r="FM132" s="327" t="e">
        <f t="shared" ca="1" si="966"/>
        <v>#DIV/0!</v>
      </c>
      <c r="FN132" s="327" t="e">
        <f t="shared" ca="1" si="966"/>
        <v>#DIV/0!</v>
      </c>
      <c r="FO132" s="327" t="e">
        <f t="shared" ca="1" si="966"/>
        <v>#DIV/0!</v>
      </c>
      <c r="FP132" s="327" t="e">
        <f t="shared" ca="1" si="966"/>
        <v>#DIV/0!</v>
      </c>
    </row>
    <row r="133" spans="2:172" x14ac:dyDescent="0.2">
      <c r="B133" s="325" t="s">
        <v>19</v>
      </c>
      <c r="C133" s="330"/>
      <c r="D133" s="330"/>
      <c r="E133" s="327">
        <f t="shared" ref="E133:AJ133" ca="1" si="967">+E67/E$82*100</f>
        <v>1.0204512732534718</v>
      </c>
      <c r="F133" s="327">
        <f t="shared" ca="1" si="967"/>
        <v>1.0868225913501268</v>
      </c>
      <c r="G133" s="327">
        <f t="shared" ca="1" si="967"/>
        <v>1.1567642895290959</v>
      </c>
      <c r="H133" s="327">
        <f t="shared" ca="1" si="967"/>
        <v>1.1369532382538703</v>
      </c>
      <c r="I133" s="327">
        <f t="shared" ca="1" si="967"/>
        <v>1.0815698523016259</v>
      </c>
      <c r="J133" s="327">
        <f t="shared" ca="1" si="967"/>
        <v>1.2351145788071252</v>
      </c>
      <c r="K133" s="327">
        <f t="shared" ca="1" si="967"/>
        <v>1.1016748323749688</v>
      </c>
      <c r="L133" s="327">
        <f t="shared" ca="1" si="967"/>
        <v>1.1496986979947452</v>
      </c>
      <c r="M133" s="327">
        <f t="shared" ca="1" si="967"/>
        <v>0.94421374280037362</v>
      </c>
      <c r="N133" s="327">
        <f t="shared" ca="1" si="967"/>
        <v>1.1321684801556331</v>
      </c>
      <c r="O133" s="327">
        <f t="shared" ca="1" si="967"/>
        <v>1.1294542672631522</v>
      </c>
      <c r="P133" s="327">
        <f t="shared" ca="1" si="967"/>
        <v>0.8853728297723773</v>
      </c>
      <c r="Q133" s="327">
        <f t="shared" ca="1" si="967"/>
        <v>0.89710086746245388</v>
      </c>
      <c r="R133" s="327">
        <f t="shared" ca="1" si="967"/>
        <v>0.99392037934342126</v>
      </c>
      <c r="S133" s="327">
        <f t="shared" ca="1" si="967"/>
        <v>1.1628458403691493</v>
      </c>
      <c r="T133" s="327">
        <f t="shared" ca="1" si="967"/>
        <v>1.0905176617966588</v>
      </c>
      <c r="U133" s="327">
        <f t="shared" ca="1" si="967"/>
        <v>1.118880923772603</v>
      </c>
      <c r="V133" s="327">
        <f t="shared" ca="1" si="967"/>
        <v>1.2140880118641693</v>
      </c>
      <c r="W133" s="327">
        <f t="shared" ca="1" si="967"/>
        <v>1.0596135286821822</v>
      </c>
      <c r="X133" s="327">
        <f t="shared" ca="1" si="967"/>
        <v>1.0849684974336014</v>
      </c>
      <c r="Y133" s="327">
        <f t="shared" ca="1" si="967"/>
        <v>0.88256990274672764</v>
      </c>
      <c r="Z133" s="327">
        <f t="shared" ca="1" si="967"/>
        <v>1.0524102237904303</v>
      </c>
      <c r="AA133" s="327">
        <f t="shared" ca="1" si="967"/>
        <v>1.0009116577198698</v>
      </c>
      <c r="AB133" s="327">
        <f t="shared" ca="1" si="967"/>
        <v>0.85662391633857338</v>
      </c>
      <c r="AC133" s="327">
        <f t="shared" ca="1" si="967"/>
        <v>1.002395639222647</v>
      </c>
      <c r="AD133" s="327">
        <f t="shared" ca="1" si="967"/>
        <v>1.0158881620901221</v>
      </c>
      <c r="AE133" s="327">
        <f t="shared" ca="1" si="967"/>
        <v>1.1981580598183394</v>
      </c>
      <c r="AF133" s="327">
        <f t="shared" ca="1" si="967"/>
        <v>1.145845483073094</v>
      </c>
      <c r="AG133" s="327">
        <f t="shared" ca="1" si="967"/>
        <v>1.0668597393703545</v>
      </c>
      <c r="AH133" s="327">
        <f t="shared" ca="1" si="967"/>
        <v>1.2394579210082055</v>
      </c>
      <c r="AI133" s="327">
        <f t="shared" ca="1" si="967"/>
        <v>1.0246109651981479</v>
      </c>
      <c r="AJ133" s="327">
        <f t="shared" ca="1" si="967"/>
        <v>1.0708749364862147</v>
      </c>
      <c r="AK133" s="327">
        <f t="shared" ref="AK133:BP133" ca="1" si="968">+AK67/AK$82*100</f>
        <v>0.90029484903070589</v>
      </c>
      <c r="AL133" s="327">
        <f t="shared" ca="1" si="968"/>
        <v>0.97195358963740264</v>
      </c>
      <c r="AM133" s="327">
        <f t="shared" ca="1" si="968"/>
        <v>1.1651595104329966</v>
      </c>
      <c r="AN133" s="327">
        <f t="shared" ca="1" si="968"/>
        <v>0.89832101098021155</v>
      </c>
      <c r="AO133" s="327">
        <f t="shared" ca="1" si="968"/>
        <v>0.93809718980238777</v>
      </c>
      <c r="AP133" s="327">
        <f t="shared" ca="1" si="968"/>
        <v>1.0326211095069924</v>
      </c>
      <c r="AQ133" s="327">
        <f t="shared" ca="1" si="968"/>
        <v>1.1431121290031041</v>
      </c>
      <c r="AR133" s="327">
        <f t="shared" ca="1" si="968"/>
        <v>1.0918194757249093</v>
      </c>
      <c r="AS133" s="327">
        <f t="shared" ca="1" si="968"/>
        <v>1.0502112690799794</v>
      </c>
      <c r="AT133" s="327">
        <f t="shared" ca="1" si="968"/>
        <v>1.25384377817035</v>
      </c>
      <c r="AU133" s="327">
        <f t="shared" ca="1" si="968"/>
        <v>1.0144526230134261</v>
      </c>
      <c r="AV133" s="327">
        <f t="shared" ca="1" si="968"/>
        <v>1.0674288537489955</v>
      </c>
      <c r="AW133" s="327">
        <f t="shared" ca="1" si="968"/>
        <v>0.93584994598727256</v>
      </c>
      <c r="AX133" s="327">
        <f t="shared" ca="1" si="968"/>
        <v>0.91887393479444024</v>
      </c>
      <c r="AY133" s="327">
        <f t="shared" ca="1" si="968"/>
        <v>1.1115357443732814</v>
      </c>
      <c r="AZ133" s="327">
        <f t="shared" ca="1" si="968"/>
        <v>0.94803989839498148</v>
      </c>
      <c r="BA133" s="327">
        <f t="shared" ca="1" si="968"/>
        <v>0.90822914554451484</v>
      </c>
      <c r="BB133" s="327">
        <f t="shared" ca="1" si="968"/>
        <v>1.0888321575658744</v>
      </c>
      <c r="BC133" s="327">
        <f t="shared" ca="1" si="968"/>
        <v>1.2180971182653528</v>
      </c>
      <c r="BD133" s="327">
        <f t="shared" ca="1" si="968"/>
        <v>1.1129267325330658</v>
      </c>
      <c r="BE133" s="327">
        <f t="shared" ca="1" si="968"/>
        <v>1.0284661160395872</v>
      </c>
      <c r="BF133" s="327">
        <f t="shared" ca="1" si="968"/>
        <v>1.2692434762672775</v>
      </c>
      <c r="BG133" s="327">
        <f t="shared" ca="1" si="968"/>
        <v>1.0641112207079786</v>
      </c>
      <c r="BH133" s="327">
        <f t="shared" ca="1" si="968"/>
        <v>1.1050347907305726</v>
      </c>
      <c r="BI133" s="327">
        <f t="shared" ca="1" si="968"/>
        <v>0.96733183302497361</v>
      </c>
      <c r="BJ133" s="327">
        <f t="shared" ca="1" si="968"/>
        <v>0.93373002151217888</v>
      </c>
      <c r="BK133" s="327">
        <f t="shared" ca="1" si="968"/>
        <v>1.0580349201470094</v>
      </c>
      <c r="BL133" s="327">
        <f t="shared" ca="1" si="968"/>
        <v>0.9396034122631427</v>
      </c>
      <c r="BM133" s="327">
        <f t="shared" ca="1" si="968"/>
        <v>1.0311776412889706</v>
      </c>
      <c r="BN133" s="327">
        <f t="shared" ca="1" si="968"/>
        <v>1.0563678325192272</v>
      </c>
      <c r="BO133" s="327">
        <f t="shared" ca="1" si="968"/>
        <v>1.1687473589900061</v>
      </c>
      <c r="BP133" s="327">
        <f t="shared" ca="1" si="968"/>
        <v>1.0762983249903011</v>
      </c>
      <c r="BQ133" s="327">
        <f t="shared" ref="BQ133:CJ133" ca="1" si="969">+BQ67/BQ$82*100</f>
        <v>1.0289407544000637</v>
      </c>
      <c r="BR133" s="327">
        <f t="shared" ca="1" si="969"/>
        <v>1.1840380939391131</v>
      </c>
      <c r="BS133" s="327">
        <f t="shared" ca="1" si="969"/>
        <v>1.0248279304358732</v>
      </c>
      <c r="BT133" s="327">
        <f t="shared" ca="1" si="969"/>
        <v>1.126679883241569</v>
      </c>
      <c r="BU133" s="327">
        <f t="shared" ca="1" si="969"/>
        <v>0.94379499112052789</v>
      </c>
      <c r="BV133" s="327">
        <f t="shared" ca="1" si="969"/>
        <v>0.95832783230778573</v>
      </c>
      <c r="BW133" s="327">
        <f t="shared" ca="1" si="969"/>
        <v>1.0230341025890712</v>
      </c>
      <c r="BX133" s="327">
        <f t="shared" ca="1" si="969"/>
        <v>0.91514382268772609</v>
      </c>
      <c r="BY133" s="327">
        <f t="shared" ca="1" si="969"/>
        <v>1.0549511632414537</v>
      </c>
      <c r="BZ133" s="327">
        <f t="shared" ca="1" si="969"/>
        <v>1.0754217340475962</v>
      </c>
      <c r="CA133" s="327">
        <f t="shared" ca="1" si="969"/>
        <v>1.1386659619585404</v>
      </c>
      <c r="CB133" s="327">
        <f t="shared" ca="1" si="969"/>
        <v>1.0390409763625454</v>
      </c>
      <c r="CC133" s="327">
        <f t="shared" ca="1" si="969"/>
        <v>1.0265553118564938</v>
      </c>
      <c r="CD133" s="327">
        <f t="shared" ca="1" si="969"/>
        <v>1.1714071407200364</v>
      </c>
      <c r="CE133" s="327">
        <f t="shared" ca="1" si="969"/>
        <v>1.0006018903512024</v>
      </c>
      <c r="CF133" s="327">
        <f t="shared" ca="1" si="969"/>
        <v>1.1410564168431887</v>
      </c>
      <c r="CG133" s="327">
        <f t="shared" ca="1" si="969"/>
        <v>0.94161190171797948</v>
      </c>
      <c r="CH133" s="327">
        <f t="shared" ca="1" si="969"/>
        <v>0.97045159431840422</v>
      </c>
      <c r="CI133" s="327">
        <f t="shared" ca="1" si="969"/>
        <v>1.0228075177261253</v>
      </c>
      <c r="CJ133" s="327">
        <f t="shared" ca="1" si="969"/>
        <v>0.91741411504889669</v>
      </c>
      <c r="CK133" s="327">
        <f t="shared" ref="CK133:DH133" ca="1" si="970">+CK67/CK$82*100</f>
        <v>1.0211422148690597</v>
      </c>
      <c r="CL133" s="327">
        <f t="shared" ca="1" si="970"/>
        <v>1.0655888524287842</v>
      </c>
      <c r="CM133" s="327">
        <f t="shared" ca="1" si="970"/>
        <v>1.0743994283412357</v>
      </c>
      <c r="CN133" s="327">
        <f t="shared" ca="1" si="970"/>
        <v>1.1662056877139406</v>
      </c>
      <c r="CO133" s="327">
        <f t="shared" ca="1" si="970"/>
        <v>1.1091738112807585</v>
      </c>
      <c r="CP133" s="327">
        <f t="shared" ca="1" si="970"/>
        <v>1.2372637714671748</v>
      </c>
      <c r="CQ133" s="327">
        <f t="shared" ca="1" si="970"/>
        <v>1.0617262072325735</v>
      </c>
      <c r="CR133" s="327">
        <f t="shared" ca="1" si="970"/>
        <v>1.1714852887681628</v>
      </c>
      <c r="CS133" s="327">
        <f t="shared" ca="1" si="970"/>
        <v>0.96142843917173015</v>
      </c>
      <c r="CT133" s="327">
        <f t="shared" ca="1" si="970"/>
        <v>0.99971327785576136</v>
      </c>
      <c r="CU133" s="327">
        <f t="shared" ca="1" si="970"/>
        <v>1.0523767022343267</v>
      </c>
      <c r="CV133" s="327">
        <f t="shared" ca="1" si="970"/>
        <v>0.94934908338055557</v>
      </c>
      <c r="CW133" s="327">
        <f t="shared" ca="1" si="970"/>
        <v>0.99552213641766685</v>
      </c>
      <c r="CX133" s="327">
        <f t="shared" ca="1" si="970"/>
        <v>1.0455275445169807</v>
      </c>
      <c r="CY133" s="327">
        <f t="shared" ca="1" si="970"/>
        <v>1.1281964068747845</v>
      </c>
      <c r="CZ133" s="327">
        <f t="shared" ca="1" si="970"/>
        <v>1.1085965220586134</v>
      </c>
      <c r="DA133" s="327">
        <f t="shared" ca="1" si="970"/>
        <v>1.0720475222418517</v>
      </c>
      <c r="DB133" s="327">
        <f t="shared" ca="1" si="970"/>
        <v>1.1879231814620002</v>
      </c>
      <c r="DC133" s="327">
        <f t="shared" ca="1" si="970"/>
        <v>1.0537206878162906</v>
      </c>
      <c r="DD133" s="327">
        <f t="shared" ca="1" si="970"/>
        <v>1.2440998390968838</v>
      </c>
      <c r="DE133" s="327">
        <f t="shared" ca="1" si="970"/>
        <v>1.0493003958275018</v>
      </c>
      <c r="DF133" s="327">
        <f t="shared" ca="1" si="970"/>
        <v>1.0025898862299145</v>
      </c>
      <c r="DG133" s="327">
        <f t="shared" ca="1" si="970"/>
        <v>1.0357709263694201</v>
      </c>
      <c r="DH133" s="327">
        <f t="shared" ca="1" si="970"/>
        <v>0.93139212460028686</v>
      </c>
      <c r="DI133" s="327">
        <f t="shared" ref="DI133:DS133" ca="1" si="971">+DI67/DI$82*100</f>
        <v>0.97107700621799653</v>
      </c>
      <c r="DJ133" s="327">
        <f t="shared" ca="1" si="971"/>
        <v>1.0184368602169735</v>
      </c>
      <c r="DK133" s="327">
        <f t="shared" ca="1" si="971"/>
        <v>1.1234139676559594</v>
      </c>
      <c r="DL133" s="327">
        <f t="shared" ca="1" si="971"/>
        <v>1.0711424520102253</v>
      </c>
      <c r="DM133" s="327">
        <f t="shared" ca="1" si="971"/>
        <v>1.0203125342139472</v>
      </c>
      <c r="DN133" s="327">
        <f t="shared" ca="1" si="971"/>
        <v>1.1606037709191372</v>
      </c>
      <c r="DO133" s="327">
        <f t="shared" ca="1" si="971"/>
        <v>0.99078487591402875</v>
      </c>
      <c r="DP133" s="327">
        <f t="shared" ca="1" si="971"/>
        <v>1.0483068335358994</v>
      </c>
      <c r="DQ133" s="327">
        <f t="shared" ca="1" si="971"/>
        <v>0.8705143581850211</v>
      </c>
      <c r="DR133" s="327">
        <f t="shared" ca="1" si="971"/>
        <v>0.90193104231066046</v>
      </c>
      <c r="DS133" s="327">
        <f t="shared" ca="1" si="971"/>
        <v>0.97648614929680666</v>
      </c>
      <c r="DT133" s="327">
        <f t="shared" ref="DT133:EE133" ca="1" si="972">+DT67/DT$82*100</f>
        <v>0.83236399114429016</v>
      </c>
      <c r="DU133" s="327">
        <f t="shared" ca="1" si="972"/>
        <v>0.89608115770677765</v>
      </c>
      <c r="DV133" s="327">
        <f t="shared" ca="1" si="972"/>
        <v>0.92685111192769776</v>
      </c>
      <c r="DW133" s="327">
        <f t="shared" ca="1" si="972"/>
        <v>1.032593838724855</v>
      </c>
      <c r="DX133" s="327">
        <f t="shared" ca="1" si="972"/>
        <v>0.91099596828620677</v>
      </c>
      <c r="DY133" s="327">
        <f t="shared" ca="1" si="972"/>
        <v>0.8696406380733126</v>
      </c>
      <c r="DZ133" s="327">
        <f t="shared" ca="1" si="972"/>
        <v>1.0371743835282041</v>
      </c>
      <c r="EA133" s="327">
        <f t="shared" ca="1" si="972"/>
        <v>0.86026881201261562</v>
      </c>
      <c r="EB133" s="327">
        <f t="shared" ca="1" si="972"/>
        <v>0.98408369052219447</v>
      </c>
      <c r="EC133" s="327">
        <f t="shared" ca="1" si="972"/>
        <v>0.83208687645123536</v>
      </c>
      <c r="ED133" s="327">
        <f t="shared" ca="1" si="972"/>
        <v>0.84698007209833004</v>
      </c>
      <c r="EE133" s="327">
        <f t="shared" ca="1" si="972"/>
        <v>0.89125432733159071</v>
      </c>
      <c r="EF133" s="327">
        <f t="shared" ref="EF133:EQ133" ca="1" si="973">+EF67/EF$82*100</f>
        <v>0.73859611622769128</v>
      </c>
      <c r="EG133" s="327">
        <f t="shared" ca="1" si="973"/>
        <v>0.78962008279866869</v>
      </c>
      <c r="EH133" s="327">
        <f t="shared" ca="1" si="973"/>
        <v>0.88704754225228144</v>
      </c>
      <c r="EI133" s="327">
        <f t="shared" ca="1" si="973"/>
        <v>0.86881743215623597</v>
      </c>
      <c r="EJ133" s="327">
        <f t="shared" ca="1" si="973"/>
        <v>0.85144849252905308</v>
      </c>
      <c r="EK133" s="327">
        <f t="shared" ca="1" si="973"/>
        <v>0.85080553002325388</v>
      </c>
      <c r="EL133" s="327">
        <f t="shared" ca="1" si="973"/>
        <v>0.99027469972146953</v>
      </c>
      <c r="EM133" s="327">
        <f t="shared" ca="1" si="973"/>
        <v>0.8366125381146422</v>
      </c>
      <c r="EN133" s="327">
        <f t="shared" ca="1" si="973"/>
        <v>0.96464562701623802</v>
      </c>
      <c r="EO133" s="327">
        <f t="shared" ca="1" si="973"/>
        <v>0.79442395959130019</v>
      </c>
      <c r="EP133" s="327">
        <f t="shared" ca="1" si="973"/>
        <v>0.82426547939680184</v>
      </c>
      <c r="EQ133" s="327">
        <f t="shared" ca="1" si="973"/>
        <v>0.8828685948994941</v>
      </c>
      <c r="ER133" s="327">
        <f t="shared" ref="ER133:FB133" ca="1" si="974">+ER67/ER$82*100</f>
        <v>0.73667502763595372</v>
      </c>
      <c r="ES133" s="327">
        <f t="shared" ca="1" si="974"/>
        <v>0.79113349396977894</v>
      </c>
      <c r="ET133" s="327">
        <f t="shared" ca="1" si="974"/>
        <v>0.830894056829942</v>
      </c>
      <c r="EU133" s="327">
        <f t="shared" ca="1" si="974"/>
        <v>0.86444420334681504</v>
      </c>
      <c r="EV133" s="327">
        <f t="shared" ca="1" si="974"/>
        <v>0.76575058667768714</v>
      </c>
      <c r="EW133" s="327">
        <f t="shared" ca="1" si="974"/>
        <v>0.74502487306554754</v>
      </c>
      <c r="EX133" s="327">
        <f t="shared" ca="1" si="974"/>
        <v>0.85308663394048512</v>
      </c>
      <c r="EY133" s="327">
        <f t="shared" ca="1" si="974"/>
        <v>0.77920157737548823</v>
      </c>
      <c r="EZ133" s="327">
        <f t="shared" ca="1" si="974"/>
        <v>0.86832326128143922</v>
      </c>
      <c r="FA133" s="327">
        <f t="shared" ca="1" si="974"/>
        <v>0.70783911338920524</v>
      </c>
      <c r="FB133" s="327">
        <f t="shared" ca="1" si="974"/>
        <v>0.74252063981876848</v>
      </c>
      <c r="FC133" s="327">
        <f t="shared" ref="FC133:FD133" ca="1" si="975">+FC67/FC$82*100</f>
        <v>0.7907358741918119</v>
      </c>
      <c r="FD133" s="327">
        <f t="shared" ca="1" si="975"/>
        <v>0.69588594010466343</v>
      </c>
      <c r="FE133" s="327" t="e">
        <f t="shared" ref="FE133:FG133" ca="1" si="976">+FE67/FE$82*100</f>
        <v>#DIV/0!</v>
      </c>
      <c r="FF133" s="327" t="e">
        <f t="shared" ca="1" si="976"/>
        <v>#DIV/0!</v>
      </c>
      <c r="FG133" s="327" t="e">
        <f t="shared" ca="1" si="976"/>
        <v>#DIV/0!</v>
      </c>
      <c r="FH133" s="327" t="e">
        <f t="shared" ref="FH133:FP133" ca="1" si="977">+FH67/FH$82*100</f>
        <v>#DIV/0!</v>
      </c>
      <c r="FI133" s="327" t="e">
        <f t="shared" ca="1" si="977"/>
        <v>#DIV/0!</v>
      </c>
      <c r="FJ133" s="327" t="e">
        <f t="shared" ca="1" si="977"/>
        <v>#DIV/0!</v>
      </c>
      <c r="FK133" s="327" t="e">
        <f t="shared" ca="1" si="977"/>
        <v>#DIV/0!</v>
      </c>
      <c r="FL133" s="327" t="e">
        <f t="shared" ca="1" si="977"/>
        <v>#DIV/0!</v>
      </c>
      <c r="FM133" s="327" t="e">
        <f t="shared" ca="1" si="977"/>
        <v>#DIV/0!</v>
      </c>
      <c r="FN133" s="327" t="e">
        <f t="shared" ca="1" si="977"/>
        <v>#DIV/0!</v>
      </c>
      <c r="FO133" s="327" t="e">
        <f t="shared" ca="1" si="977"/>
        <v>#DIV/0!</v>
      </c>
      <c r="FP133" s="327" t="e">
        <f t="shared" ca="1" si="977"/>
        <v>#DIV/0!</v>
      </c>
    </row>
    <row r="134" spans="2:172" x14ac:dyDescent="0.2">
      <c r="B134" s="325" t="s">
        <v>20</v>
      </c>
      <c r="C134" s="330"/>
      <c r="D134" s="330"/>
      <c r="E134" s="327">
        <f t="shared" ref="E134:AJ134" ca="1" si="978">+E68/E$82*100</f>
        <v>2.4200106717213741</v>
      </c>
      <c r="F134" s="327">
        <f t="shared" ca="1" si="978"/>
        <v>2.3690992827104198</v>
      </c>
      <c r="G134" s="327">
        <f t="shared" ca="1" si="978"/>
        <v>2.4186481946150162</v>
      </c>
      <c r="H134" s="327">
        <f t="shared" ca="1" si="978"/>
        <v>2.3805746473892477</v>
      </c>
      <c r="I134" s="327">
        <f t="shared" ca="1" si="978"/>
        <v>2.3011594761024408</v>
      </c>
      <c r="J134" s="327">
        <f t="shared" ca="1" si="978"/>
        <v>2.3147348876800931</v>
      </c>
      <c r="K134" s="327">
        <f t="shared" ca="1" si="978"/>
        <v>2.3711637383905955</v>
      </c>
      <c r="L134" s="327">
        <f t="shared" ca="1" si="978"/>
        <v>2.339094954429263</v>
      </c>
      <c r="M134" s="327">
        <f t="shared" ca="1" si="978"/>
        <v>2.3485567913810477</v>
      </c>
      <c r="N134" s="327">
        <f t="shared" ca="1" si="978"/>
        <v>2.3309074840971289</v>
      </c>
      <c r="O134" s="327">
        <f t="shared" ca="1" si="978"/>
        <v>2.4345874608546501</v>
      </c>
      <c r="P134" s="327">
        <f t="shared" ca="1" si="978"/>
        <v>2.393828956483631</v>
      </c>
      <c r="Q134" s="327">
        <f t="shared" ca="1" si="978"/>
        <v>2.4750294512752737</v>
      </c>
      <c r="R134" s="327">
        <f t="shared" ca="1" si="978"/>
        <v>2.4656639269081371</v>
      </c>
      <c r="S134" s="327">
        <f t="shared" ca="1" si="978"/>
        <v>2.439715772244635</v>
      </c>
      <c r="T134" s="327">
        <f t="shared" ca="1" si="978"/>
        <v>2.3913613780045844</v>
      </c>
      <c r="U134" s="327">
        <f t="shared" ca="1" si="978"/>
        <v>2.4084922618472464</v>
      </c>
      <c r="V134" s="327">
        <f t="shared" ca="1" si="978"/>
        <v>2.3907573438891534</v>
      </c>
      <c r="W134" s="327">
        <f t="shared" ca="1" si="978"/>
        <v>2.4236498996727613</v>
      </c>
      <c r="X134" s="327">
        <f t="shared" ca="1" si="978"/>
        <v>2.3929626936851425</v>
      </c>
      <c r="Y134" s="327">
        <f t="shared" ca="1" si="978"/>
        <v>2.4075345194155751</v>
      </c>
      <c r="Z134" s="327">
        <f t="shared" ca="1" si="978"/>
        <v>2.4361653718890093</v>
      </c>
      <c r="AA134" s="327">
        <f t="shared" ca="1" si="978"/>
        <v>2.4993774830017159</v>
      </c>
      <c r="AB134" s="327">
        <f t="shared" ca="1" si="978"/>
        <v>2.4933565888103719</v>
      </c>
      <c r="AC134" s="327">
        <f t="shared" ca="1" si="978"/>
        <v>2.5646273240908082</v>
      </c>
      <c r="AD134" s="327">
        <f t="shared" ca="1" si="978"/>
        <v>2.4727117990199936</v>
      </c>
      <c r="AE134" s="327">
        <f t="shared" ca="1" si="978"/>
        <v>2.5064339722617213</v>
      </c>
      <c r="AF134" s="327">
        <f t="shared" ca="1" si="978"/>
        <v>2.4838816445749168</v>
      </c>
      <c r="AG134" s="327">
        <f t="shared" ca="1" si="978"/>
        <v>2.4649543419311026</v>
      </c>
      <c r="AH134" s="327">
        <f t="shared" ca="1" si="978"/>
        <v>2.4860620771823028</v>
      </c>
      <c r="AI134" s="327">
        <f t="shared" ca="1" si="978"/>
        <v>2.4629569476230806</v>
      </c>
      <c r="AJ134" s="327">
        <f t="shared" ca="1" si="978"/>
        <v>2.4494403883707565</v>
      </c>
      <c r="AK134" s="327">
        <f t="shared" ref="AK134:BP134" ca="1" si="979">+AK68/AK$82*100</f>
        <v>2.4389812073551345</v>
      </c>
      <c r="AL134" s="327">
        <f t="shared" ca="1" si="979"/>
        <v>2.443544380927158</v>
      </c>
      <c r="AM134" s="327">
        <f t="shared" ca="1" si="979"/>
        <v>2.5388633331844535</v>
      </c>
      <c r="AN134" s="327">
        <f t="shared" ca="1" si="979"/>
        <v>2.5873084824189503</v>
      </c>
      <c r="AO134" s="327">
        <f t="shared" ca="1" si="979"/>
        <v>2.6223959808684394</v>
      </c>
      <c r="AP134" s="327">
        <f t="shared" ca="1" si="979"/>
        <v>2.5635271582941002</v>
      </c>
      <c r="AQ134" s="327">
        <f t="shared" ca="1" si="979"/>
        <v>2.6232119448135527</v>
      </c>
      <c r="AR134" s="327">
        <f t="shared" ca="1" si="979"/>
        <v>2.5715272368756041</v>
      </c>
      <c r="AS134" s="327">
        <f t="shared" ca="1" si="979"/>
        <v>2.5605843813024451</v>
      </c>
      <c r="AT134" s="327">
        <f t="shared" ca="1" si="979"/>
        <v>2.5602629868943545</v>
      </c>
      <c r="AU134" s="327">
        <f t="shared" ca="1" si="979"/>
        <v>2.6194399695976003</v>
      </c>
      <c r="AV134" s="327">
        <f t="shared" ca="1" si="979"/>
        <v>2.5267206388960508</v>
      </c>
      <c r="AW134" s="327">
        <f t="shared" ca="1" si="979"/>
        <v>2.5336602201235623</v>
      </c>
      <c r="AX134" s="327">
        <f t="shared" ca="1" si="979"/>
        <v>2.5527204123895415</v>
      </c>
      <c r="AY134" s="327">
        <f t="shared" ca="1" si="979"/>
        <v>2.5694221756706788</v>
      </c>
      <c r="AZ134" s="327">
        <f t="shared" ca="1" si="979"/>
        <v>2.6535833854106889</v>
      </c>
      <c r="BA134" s="327">
        <f t="shared" ca="1" si="979"/>
        <v>2.7066415452055494</v>
      </c>
      <c r="BB134" s="327">
        <f t="shared" ca="1" si="979"/>
        <v>2.6260008931452141</v>
      </c>
      <c r="BC134" s="327">
        <f t="shared" ca="1" si="979"/>
        <v>2.6327519812190054</v>
      </c>
      <c r="BD134" s="327">
        <f t="shared" ca="1" si="979"/>
        <v>2.6306810864368679</v>
      </c>
      <c r="BE134" s="327">
        <f t="shared" ca="1" si="979"/>
        <v>2.6040104980988907</v>
      </c>
      <c r="BF134" s="327">
        <f t="shared" ca="1" si="979"/>
        <v>2.6826933862191291</v>
      </c>
      <c r="BG134" s="327">
        <f t="shared" ca="1" si="979"/>
        <v>2.792217679090963</v>
      </c>
      <c r="BH134" s="327">
        <f t="shared" ca="1" si="979"/>
        <v>2.6447631277706676</v>
      </c>
      <c r="BI134" s="327">
        <f t="shared" ca="1" si="979"/>
        <v>2.6904209743008627</v>
      </c>
      <c r="BJ134" s="327">
        <f t="shared" ca="1" si="979"/>
        <v>2.7223555255952934</v>
      </c>
      <c r="BK134" s="327">
        <f t="shared" ca="1" si="979"/>
        <v>2.662172138197394</v>
      </c>
      <c r="BL134" s="327">
        <f t="shared" ca="1" si="979"/>
        <v>2.7086828385750583</v>
      </c>
      <c r="BM134" s="327">
        <f t="shared" ca="1" si="979"/>
        <v>2.7772026409744184</v>
      </c>
      <c r="BN134" s="327">
        <f t="shared" ca="1" si="979"/>
        <v>2.7251595345909174</v>
      </c>
      <c r="BO134" s="327">
        <f t="shared" ca="1" si="979"/>
        <v>2.7275783774693578</v>
      </c>
      <c r="BP134" s="327">
        <f t="shared" ca="1" si="979"/>
        <v>2.6677932219039628</v>
      </c>
      <c r="BQ134" s="327">
        <f t="shared" ref="BQ134:CJ134" ca="1" si="980">+BQ68/BQ$82*100</f>
        <v>2.7338706075205943</v>
      </c>
      <c r="BR134" s="327">
        <f t="shared" ca="1" si="980"/>
        <v>2.7285733648891388</v>
      </c>
      <c r="BS134" s="327">
        <f t="shared" ca="1" si="980"/>
        <v>2.8011313461263696</v>
      </c>
      <c r="BT134" s="327">
        <f t="shared" ca="1" si="980"/>
        <v>2.6810330359303718</v>
      </c>
      <c r="BU134" s="327">
        <f t="shared" ca="1" si="980"/>
        <v>2.6916270953499253</v>
      </c>
      <c r="BV134" s="327">
        <f t="shared" ca="1" si="980"/>
        <v>2.77480727046802</v>
      </c>
      <c r="BW134" s="327">
        <f t="shared" ca="1" si="980"/>
        <v>2.7106683094656723</v>
      </c>
      <c r="BX134" s="327">
        <f t="shared" ca="1" si="980"/>
        <v>2.831575172123963</v>
      </c>
      <c r="BY134" s="327">
        <f t="shared" ca="1" si="980"/>
        <v>2.9443585986104734</v>
      </c>
      <c r="BZ134" s="327">
        <f t="shared" ca="1" si="980"/>
        <v>2.7645461728079965</v>
      </c>
      <c r="CA134" s="327">
        <f t="shared" ca="1" si="980"/>
        <v>2.7115914214396679</v>
      </c>
      <c r="CB134" s="327">
        <f t="shared" ca="1" si="980"/>
        <v>2.7169946131918783</v>
      </c>
      <c r="CC134" s="327">
        <f t="shared" ca="1" si="980"/>
        <v>2.7160675726338424</v>
      </c>
      <c r="CD134" s="327">
        <f t="shared" ca="1" si="980"/>
        <v>2.6784571282910279</v>
      </c>
      <c r="CE134" s="327">
        <f t="shared" ca="1" si="980"/>
        <v>2.7006435705719798</v>
      </c>
      <c r="CF134" s="327">
        <f t="shared" ca="1" si="980"/>
        <v>2.6606710570052545</v>
      </c>
      <c r="CG134" s="327">
        <f t="shared" ca="1" si="980"/>
        <v>2.678185676601609</v>
      </c>
      <c r="CH134" s="327">
        <f t="shared" ca="1" si="980"/>
        <v>2.7265400434949441</v>
      </c>
      <c r="CI134" s="327">
        <f t="shared" ca="1" si="980"/>
        <v>2.7458403884861333</v>
      </c>
      <c r="CJ134" s="327">
        <f t="shared" ca="1" si="980"/>
        <v>2.6833583766888851</v>
      </c>
      <c r="CK134" s="327">
        <f t="shared" ref="CK134:DH134" ca="1" si="981">+CK68/CK$82*100</f>
        <v>2.9281633972496652</v>
      </c>
      <c r="CL134" s="327">
        <f t="shared" ca="1" si="981"/>
        <v>2.7775216554207294</v>
      </c>
      <c r="CM134" s="327">
        <f t="shared" ca="1" si="981"/>
        <v>2.7767516569891284</v>
      </c>
      <c r="CN134" s="327">
        <f t="shared" ca="1" si="981"/>
        <v>3.0948137897843737</v>
      </c>
      <c r="CO134" s="327">
        <f t="shared" ca="1" si="981"/>
        <v>2.9766067125428908</v>
      </c>
      <c r="CP134" s="327">
        <f t="shared" ca="1" si="981"/>
        <v>2.750804994533969</v>
      </c>
      <c r="CQ134" s="327">
        <f t="shared" ca="1" si="981"/>
        <v>2.8244145526566391</v>
      </c>
      <c r="CR134" s="327">
        <f t="shared" ca="1" si="981"/>
        <v>2.6768569032790035</v>
      </c>
      <c r="CS134" s="327">
        <f t="shared" ca="1" si="981"/>
        <v>2.7059327958419681</v>
      </c>
      <c r="CT134" s="327">
        <f t="shared" ca="1" si="981"/>
        <v>2.7135593922261778</v>
      </c>
      <c r="CU134" s="327">
        <f t="shared" ca="1" si="981"/>
        <v>2.6691277178318851</v>
      </c>
      <c r="CV134" s="327">
        <f t="shared" ca="1" si="981"/>
        <v>2.6551206570005483</v>
      </c>
      <c r="CW134" s="327">
        <f t="shared" ca="1" si="981"/>
        <v>2.743555012398089</v>
      </c>
      <c r="CX134" s="327">
        <f t="shared" ca="1" si="981"/>
        <v>2.6223797729660125</v>
      </c>
      <c r="CY134" s="327">
        <f t="shared" ca="1" si="981"/>
        <v>2.6653775944215594</v>
      </c>
      <c r="CZ134" s="327">
        <f t="shared" ca="1" si="981"/>
        <v>2.7356942276326022</v>
      </c>
      <c r="DA134" s="327">
        <f t="shared" ca="1" si="981"/>
        <v>2.7812255238344163</v>
      </c>
      <c r="DB134" s="327">
        <f t="shared" ca="1" si="981"/>
        <v>2.8327573899342604</v>
      </c>
      <c r="DC134" s="327">
        <f t="shared" ca="1" si="981"/>
        <v>2.8426734238744551</v>
      </c>
      <c r="DD134" s="327">
        <f t="shared" ca="1" si="981"/>
        <v>2.7489972441133306</v>
      </c>
      <c r="DE134" s="327">
        <f t="shared" ca="1" si="981"/>
        <v>2.810881851323952</v>
      </c>
      <c r="DF134" s="327">
        <f t="shared" ca="1" si="981"/>
        <v>2.7871409338556776</v>
      </c>
      <c r="DG134" s="327">
        <f t="shared" ca="1" si="981"/>
        <v>2.7675885805073883</v>
      </c>
      <c r="DH134" s="327">
        <f t="shared" ca="1" si="981"/>
        <v>2.8135761704391902</v>
      </c>
      <c r="DI134" s="327">
        <f t="shared" ref="DI134:DS134" ca="1" si="982">+DI68/DI$82*100</f>
        <v>2.794774231695957</v>
      </c>
      <c r="DJ134" s="327">
        <f t="shared" ca="1" si="982"/>
        <v>2.7125568271264777</v>
      </c>
      <c r="DK134" s="327">
        <f t="shared" ca="1" si="982"/>
        <v>2.792188546025832</v>
      </c>
      <c r="DL134" s="327">
        <f t="shared" ca="1" si="982"/>
        <v>2.7321022437331499</v>
      </c>
      <c r="DM134" s="327">
        <f t="shared" ca="1" si="982"/>
        <v>2.73916806666305</v>
      </c>
      <c r="DN134" s="327">
        <f t="shared" ca="1" si="982"/>
        <v>2.775527030072714</v>
      </c>
      <c r="DO134" s="327">
        <f t="shared" ca="1" si="982"/>
        <v>2.7923207615421495</v>
      </c>
      <c r="DP134" s="327">
        <f t="shared" ca="1" si="982"/>
        <v>2.7660718639253354</v>
      </c>
      <c r="DQ134" s="327">
        <f t="shared" ca="1" si="982"/>
        <v>2.78635673714244</v>
      </c>
      <c r="DR134" s="327">
        <f t="shared" ca="1" si="982"/>
        <v>2.7687627431886188</v>
      </c>
      <c r="DS134" s="327">
        <f t="shared" ca="1" si="982"/>
        <v>2.7003808726842724</v>
      </c>
      <c r="DT134" s="327">
        <f t="shared" ref="DT134:EE134" ca="1" si="983">+DT68/DT$82*100</f>
        <v>2.6220087433589891</v>
      </c>
      <c r="DU134" s="327">
        <f t="shared" ca="1" si="983"/>
        <v>2.7215250255830052</v>
      </c>
      <c r="DV134" s="327">
        <f t="shared" ca="1" si="983"/>
        <v>2.7233520022333413</v>
      </c>
      <c r="DW134" s="327">
        <f t="shared" ca="1" si="983"/>
        <v>2.7258606975388044</v>
      </c>
      <c r="DX134" s="327">
        <f t="shared" ca="1" si="983"/>
        <v>2.7143889743112042</v>
      </c>
      <c r="DY134" s="327">
        <f t="shared" ca="1" si="983"/>
        <v>2.6894764043335835</v>
      </c>
      <c r="DZ134" s="327">
        <f t="shared" ca="1" si="983"/>
        <v>2.5867750996419399</v>
      </c>
      <c r="EA134" s="327">
        <f t="shared" ca="1" si="983"/>
        <v>2.5954127291599471</v>
      </c>
      <c r="EB134" s="327">
        <f t="shared" ca="1" si="983"/>
        <v>2.6082638741407722</v>
      </c>
      <c r="EC134" s="327">
        <f t="shared" ca="1" si="983"/>
        <v>2.6218572120970713</v>
      </c>
      <c r="ED134" s="327">
        <f t="shared" ca="1" si="983"/>
        <v>2.5741256201598102</v>
      </c>
      <c r="EE134" s="327">
        <f t="shared" ca="1" si="983"/>
        <v>2.5368426565098998</v>
      </c>
      <c r="EF134" s="327">
        <f t="shared" ref="EF134:EQ134" ca="1" si="984">+EF68/EF$82*100</f>
        <v>2.4718305408746999</v>
      </c>
      <c r="EG134" s="327">
        <f t="shared" ca="1" si="984"/>
        <v>2.5767643419669377</v>
      </c>
      <c r="EH134" s="327">
        <f t="shared" ca="1" si="984"/>
        <v>2.5892635290614896</v>
      </c>
      <c r="EI134" s="327">
        <f t="shared" ca="1" si="984"/>
        <v>2.5413868764700731</v>
      </c>
      <c r="EJ134" s="327">
        <f t="shared" ca="1" si="984"/>
        <v>2.6001826854190351</v>
      </c>
      <c r="EK134" s="327">
        <f t="shared" ca="1" si="984"/>
        <v>2.5929587210758078</v>
      </c>
      <c r="EL134" s="327">
        <f t="shared" ca="1" si="984"/>
        <v>2.5761294045839795</v>
      </c>
      <c r="EM134" s="327">
        <f t="shared" ca="1" si="984"/>
        <v>2.5639433521771817</v>
      </c>
      <c r="EN134" s="327">
        <f t="shared" ca="1" si="984"/>
        <v>2.5966852907904894</v>
      </c>
      <c r="EO134" s="327">
        <f t="shared" ca="1" si="984"/>
        <v>2.5305097897778306</v>
      </c>
      <c r="EP134" s="327">
        <f t="shared" ca="1" si="984"/>
        <v>2.561863658801824</v>
      </c>
      <c r="EQ134" s="327">
        <f t="shared" ca="1" si="984"/>
        <v>2.5965339566552266</v>
      </c>
      <c r="ER134" s="327">
        <f t="shared" ref="ER134:FB134" ca="1" si="985">+ER68/ER$82*100</f>
        <v>2.4970395053854988</v>
      </c>
      <c r="ES134" s="327">
        <f t="shared" ca="1" si="985"/>
        <v>2.6954771623778409</v>
      </c>
      <c r="ET134" s="327">
        <f t="shared" ca="1" si="985"/>
        <v>2.6057481255206802</v>
      </c>
      <c r="EU134" s="327">
        <f t="shared" ca="1" si="985"/>
        <v>2.5245980190682484</v>
      </c>
      <c r="EV134" s="327">
        <f t="shared" ca="1" si="985"/>
        <v>2.5427554494266693</v>
      </c>
      <c r="EW134" s="327">
        <f t="shared" ca="1" si="985"/>
        <v>2.5582282675580506</v>
      </c>
      <c r="EX134" s="327">
        <f t="shared" ca="1" si="985"/>
        <v>2.4764756301747375</v>
      </c>
      <c r="EY134" s="327">
        <f t="shared" ca="1" si="985"/>
        <v>2.5318421914153877</v>
      </c>
      <c r="EZ134" s="327">
        <f t="shared" ca="1" si="985"/>
        <v>2.4611950179506028</v>
      </c>
      <c r="FA134" s="327">
        <f t="shared" ca="1" si="985"/>
        <v>2.4212288366111161</v>
      </c>
      <c r="FB134" s="327">
        <f t="shared" ca="1" si="985"/>
        <v>2.479397391630477</v>
      </c>
      <c r="FC134" s="327">
        <f t="shared" ref="FC134:FD134" ca="1" si="986">+FC68/FC$82*100</f>
        <v>2.4543244600605205</v>
      </c>
      <c r="FD134" s="327">
        <f t="shared" ca="1" si="986"/>
        <v>2.375789503262141</v>
      </c>
      <c r="FE134" s="327" t="e">
        <f t="shared" ref="FE134:FG134" ca="1" si="987">+FE68/FE$82*100</f>
        <v>#DIV/0!</v>
      </c>
      <c r="FF134" s="327" t="e">
        <f t="shared" ca="1" si="987"/>
        <v>#DIV/0!</v>
      </c>
      <c r="FG134" s="327" t="e">
        <f t="shared" ca="1" si="987"/>
        <v>#DIV/0!</v>
      </c>
      <c r="FH134" s="327" t="e">
        <f t="shared" ref="FH134:FP134" ca="1" si="988">+FH68/FH$82*100</f>
        <v>#DIV/0!</v>
      </c>
      <c r="FI134" s="327" t="e">
        <f t="shared" ca="1" si="988"/>
        <v>#DIV/0!</v>
      </c>
      <c r="FJ134" s="327" t="e">
        <f t="shared" ca="1" si="988"/>
        <v>#DIV/0!</v>
      </c>
      <c r="FK134" s="327" t="e">
        <f t="shared" ca="1" si="988"/>
        <v>#DIV/0!</v>
      </c>
      <c r="FL134" s="327" t="e">
        <f t="shared" ca="1" si="988"/>
        <v>#DIV/0!</v>
      </c>
      <c r="FM134" s="327" t="e">
        <f t="shared" ca="1" si="988"/>
        <v>#DIV/0!</v>
      </c>
      <c r="FN134" s="327" t="e">
        <f t="shared" ca="1" si="988"/>
        <v>#DIV/0!</v>
      </c>
      <c r="FO134" s="327" t="e">
        <f t="shared" ca="1" si="988"/>
        <v>#DIV/0!</v>
      </c>
      <c r="FP134" s="327" t="e">
        <f t="shared" ca="1" si="988"/>
        <v>#DIV/0!</v>
      </c>
    </row>
    <row r="135" spans="2:172" x14ac:dyDescent="0.2">
      <c r="B135" s="325" t="s">
        <v>21</v>
      </c>
      <c r="C135" s="330"/>
      <c r="D135" s="330"/>
      <c r="E135" s="327">
        <f t="shared" ref="E135:AJ135" ca="1" si="989">+E69/E$82*100</f>
        <v>0.51512850034461166</v>
      </c>
      <c r="F135" s="327">
        <f t="shared" ca="1" si="989"/>
        <v>0.5841913726008755</v>
      </c>
      <c r="G135" s="327">
        <f t="shared" ca="1" si="989"/>
        <v>0.60171312834865376</v>
      </c>
      <c r="H135" s="327">
        <f t="shared" ca="1" si="989"/>
        <v>0.60495347495055374</v>
      </c>
      <c r="I135" s="327">
        <f t="shared" ca="1" si="989"/>
        <v>0.59935817479459719</v>
      </c>
      <c r="J135" s="327">
        <f t="shared" ca="1" si="989"/>
        <v>0.6303711169798446</v>
      </c>
      <c r="K135" s="327">
        <f t="shared" ca="1" si="989"/>
        <v>0.59503935143137499</v>
      </c>
      <c r="L135" s="327">
        <f t="shared" ca="1" si="989"/>
        <v>0.62601400073352786</v>
      </c>
      <c r="M135" s="327">
        <f t="shared" ca="1" si="989"/>
        <v>0.69116268971471639</v>
      </c>
      <c r="N135" s="327">
        <f t="shared" ca="1" si="989"/>
        <v>0.59321015151295053</v>
      </c>
      <c r="O135" s="327">
        <f t="shared" ca="1" si="989"/>
        <v>0.65495254653892776</v>
      </c>
      <c r="P135" s="327">
        <f t="shared" ca="1" si="989"/>
        <v>0.75645488238485314</v>
      </c>
      <c r="Q135" s="327">
        <f t="shared" ca="1" si="989"/>
        <v>0.49125420962395056</v>
      </c>
      <c r="R135" s="327">
        <f t="shared" ca="1" si="989"/>
        <v>0.58651299468480611</v>
      </c>
      <c r="S135" s="327">
        <f t="shared" ca="1" si="989"/>
        <v>0.55513083011912812</v>
      </c>
      <c r="T135" s="327">
        <f t="shared" ca="1" si="989"/>
        <v>0.61628773450713392</v>
      </c>
      <c r="U135" s="327">
        <f t="shared" ca="1" si="989"/>
        <v>0.57407709539187146</v>
      </c>
      <c r="V135" s="327">
        <f t="shared" ca="1" si="989"/>
        <v>0.58129428472584166</v>
      </c>
      <c r="W135" s="327">
        <f t="shared" ca="1" si="989"/>
        <v>0.60384774362438143</v>
      </c>
      <c r="X135" s="327">
        <f t="shared" ca="1" si="989"/>
        <v>0.68479716547949387</v>
      </c>
      <c r="Y135" s="327">
        <f t="shared" ca="1" si="989"/>
        <v>0.63890031254262381</v>
      </c>
      <c r="Z135" s="327">
        <f t="shared" ca="1" si="989"/>
        <v>0.63674242158250693</v>
      </c>
      <c r="AA135" s="327">
        <f t="shared" ca="1" si="989"/>
        <v>0.74353970577436712</v>
      </c>
      <c r="AB135" s="327">
        <f t="shared" ca="1" si="989"/>
        <v>0.78390398810361439</v>
      </c>
      <c r="AC135" s="327">
        <f t="shared" ca="1" si="989"/>
        <v>0.57100630623291615</v>
      </c>
      <c r="AD135" s="327">
        <f t="shared" ca="1" si="989"/>
        <v>0.58595426973191045</v>
      </c>
      <c r="AE135" s="327">
        <f t="shared" ca="1" si="989"/>
        <v>0.63222370823055685</v>
      </c>
      <c r="AF135" s="327">
        <f t="shared" ca="1" si="989"/>
        <v>0.61569771210617352</v>
      </c>
      <c r="AG135" s="327">
        <f t="shared" ca="1" si="989"/>
        <v>0.58319558250735315</v>
      </c>
      <c r="AH135" s="327">
        <f t="shared" ca="1" si="989"/>
        <v>0.62209415659181067</v>
      </c>
      <c r="AI135" s="327">
        <f t="shared" ca="1" si="989"/>
        <v>0.58760903279993015</v>
      </c>
      <c r="AJ135" s="327">
        <f t="shared" ca="1" si="989"/>
        <v>0.66437078761084845</v>
      </c>
      <c r="AK135" s="327">
        <f t="shared" ref="AK135:BP135" ca="1" si="990">+AK69/AK$82*100</f>
        <v>0.60932113892173123</v>
      </c>
      <c r="AL135" s="327">
        <f t="shared" ca="1" si="990"/>
        <v>0.63903694725776861</v>
      </c>
      <c r="AM135" s="327">
        <f t="shared" ca="1" si="990"/>
        <v>0.70712652108900032</v>
      </c>
      <c r="AN135" s="327">
        <f t="shared" ca="1" si="990"/>
        <v>0.71570996306999723</v>
      </c>
      <c r="AO135" s="327">
        <f t="shared" ca="1" si="990"/>
        <v>0.55905229563543868</v>
      </c>
      <c r="AP135" s="327">
        <f t="shared" ca="1" si="990"/>
        <v>0.59483552614083945</v>
      </c>
      <c r="AQ135" s="327">
        <f t="shared" ca="1" si="990"/>
        <v>0.61299795642640409</v>
      </c>
      <c r="AR135" s="327">
        <f t="shared" ca="1" si="990"/>
        <v>0.65119923887297348</v>
      </c>
      <c r="AS135" s="327">
        <f t="shared" ca="1" si="990"/>
        <v>0.65726221104737226</v>
      </c>
      <c r="AT135" s="327">
        <f t="shared" ca="1" si="990"/>
        <v>0.63213981510954453</v>
      </c>
      <c r="AU135" s="327">
        <f t="shared" ca="1" si="990"/>
        <v>0.61492749545280234</v>
      </c>
      <c r="AV135" s="327">
        <f t="shared" ca="1" si="990"/>
        <v>0.63891916892335454</v>
      </c>
      <c r="AW135" s="327">
        <f t="shared" ca="1" si="990"/>
        <v>0.70735065850587753</v>
      </c>
      <c r="AX135" s="327">
        <f t="shared" ca="1" si="990"/>
        <v>0.63156289830032353</v>
      </c>
      <c r="AY135" s="327">
        <f t="shared" ca="1" si="990"/>
        <v>0.65399711398010163</v>
      </c>
      <c r="AZ135" s="327">
        <f t="shared" ca="1" si="990"/>
        <v>0.69989098970807107</v>
      </c>
      <c r="BA135" s="327">
        <f t="shared" ca="1" si="990"/>
        <v>0.53315879728656024</v>
      </c>
      <c r="BB135" s="327">
        <f t="shared" ca="1" si="990"/>
        <v>0.6504280359119784</v>
      </c>
      <c r="BC135" s="327">
        <f t="shared" ca="1" si="990"/>
        <v>0.58127849959203437</v>
      </c>
      <c r="BD135" s="327">
        <f t="shared" ca="1" si="990"/>
        <v>0.58576076811383648</v>
      </c>
      <c r="BE135" s="327">
        <f t="shared" ca="1" si="990"/>
        <v>0.63783530715460968</v>
      </c>
      <c r="BF135" s="327">
        <f t="shared" ca="1" si="990"/>
        <v>0.59716446052817151</v>
      </c>
      <c r="BG135" s="327">
        <f t="shared" ca="1" si="990"/>
        <v>0.61950123121832945</v>
      </c>
      <c r="BH135" s="327">
        <f t="shared" ca="1" si="990"/>
        <v>0.6676133056847906</v>
      </c>
      <c r="BI135" s="327">
        <f t="shared" ca="1" si="990"/>
        <v>0.75762362587104037</v>
      </c>
      <c r="BJ135" s="327">
        <f t="shared" ca="1" si="990"/>
        <v>0.66615321974473751</v>
      </c>
      <c r="BK135" s="327">
        <f t="shared" ca="1" si="990"/>
        <v>0.71577498902575876</v>
      </c>
      <c r="BL135" s="327">
        <f t="shared" ca="1" si="990"/>
        <v>0.71915961725972677</v>
      </c>
      <c r="BM135" s="327">
        <f t="shared" ca="1" si="990"/>
        <v>0.63201845181701022</v>
      </c>
      <c r="BN135" s="327">
        <f t="shared" ca="1" si="990"/>
        <v>0.60686671261805047</v>
      </c>
      <c r="BO135" s="327">
        <f t="shared" ca="1" si="990"/>
        <v>0.61165397525800358</v>
      </c>
      <c r="BP135" s="327">
        <f t="shared" ca="1" si="990"/>
        <v>0.63356319505985859</v>
      </c>
      <c r="BQ135" s="327">
        <f t="shared" ref="BQ135:CJ135" ca="1" si="991">+BQ69/BQ$82*100</f>
        <v>0.66013262888702096</v>
      </c>
      <c r="BR135" s="327">
        <f t="shared" ca="1" si="991"/>
        <v>0.72870094021197485</v>
      </c>
      <c r="BS135" s="327">
        <f t="shared" ca="1" si="991"/>
        <v>0.66348696540404706</v>
      </c>
      <c r="BT135" s="327">
        <f t="shared" ca="1" si="991"/>
        <v>0.68808049497578916</v>
      </c>
      <c r="BU135" s="327">
        <f t="shared" ca="1" si="991"/>
        <v>0.69463243589385337</v>
      </c>
      <c r="BV135" s="327">
        <f t="shared" ca="1" si="991"/>
        <v>0.69903397847203907</v>
      </c>
      <c r="BW135" s="327">
        <f t="shared" ca="1" si="991"/>
        <v>0.6844546760284631</v>
      </c>
      <c r="BX135" s="327">
        <f t="shared" ca="1" si="991"/>
        <v>0.65851373360392196</v>
      </c>
      <c r="BY135" s="327">
        <f t="shared" ca="1" si="991"/>
        <v>0.62505542996989016</v>
      </c>
      <c r="BZ135" s="327">
        <f t="shared" ca="1" si="991"/>
        <v>0.59153887350587919</v>
      </c>
      <c r="CA135" s="327">
        <f t="shared" ca="1" si="991"/>
        <v>0.59024192642411266</v>
      </c>
      <c r="CB135" s="327">
        <f t="shared" ca="1" si="991"/>
        <v>0.58962569217670924</v>
      </c>
      <c r="CC135" s="327">
        <f t="shared" ca="1" si="991"/>
        <v>0.57973273952047744</v>
      </c>
      <c r="CD135" s="327">
        <f t="shared" ca="1" si="991"/>
        <v>0.64168928431978389</v>
      </c>
      <c r="CE135" s="327">
        <f t="shared" ca="1" si="991"/>
        <v>0.60613607774354628</v>
      </c>
      <c r="CF135" s="327">
        <f t="shared" ca="1" si="991"/>
        <v>0.65334269680854518</v>
      </c>
      <c r="CG135" s="327">
        <f t="shared" ca="1" si="991"/>
        <v>0.65291543880650271</v>
      </c>
      <c r="CH135" s="327">
        <f t="shared" ca="1" si="991"/>
        <v>0.62883311096872674</v>
      </c>
      <c r="CI135" s="327">
        <f t="shared" ca="1" si="991"/>
        <v>0.66954423254541817</v>
      </c>
      <c r="CJ135" s="327">
        <f t="shared" ca="1" si="991"/>
        <v>0.63049244276030592</v>
      </c>
      <c r="CK135" s="327">
        <f t="shared" ref="CK135:DH135" ca="1" si="992">+CK69/CK$82*100</f>
        <v>0.60398294565394339</v>
      </c>
      <c r="CL135" s="327">
        <f t="shared" ca="1" si="992"/>
        <v>0.60179682226232756</v>
      </c>
      <c r="CM135" s="327">
        <f t="shared" ca="1" si="992"/>
        <v>0.59923220812244327</v>
      </c>
      <c r="CN135" s="327">
        <f t="shared" ca="1" si="992"/>
        <v>0.66078763258023265</v>
      </c>
      <c r="CO135" s="327">
        <f t="shared" ca="1" si="992"/>
        <v>0.639028704204191</v>
      </c>
      <c r="CP135" s="327">
        <f t="shared" ca="1" si="992"/>
        <v>0.61886946493368833</v>
      </c>
      <c r="CQ135" s="327">
        <f t="shared" ca="1" si="992"/>
        <v>0.58817868111136196</v>
      </c>
      <c r="CR135" s="327">
        <f t="shared" ca="1" si="992"/>
        <v>0.6267156000767744</v>
      </c>
      <c r="CS135" s="327">
        <f t="shared" ca="1" si="992"/>
        <v>0.61273249516299733</v>
      </c>
      <c r="CT135" s="327">
        <f t="shared" ca="1" si="992"/>
        <v>0.58560457411921751</v>
      </c>
      <c r="CU135" s="327">
        <f t="shared" ca="1" si="992"/>
        <v>0.61756373916617191</v>
      </c>
      <c r="CV135" s="327">
        <f t="shared" ca="1" si="992"/>
        <v>0.60900677100890876</v>
      </c>
      <c r="CW135" s="327">
        <f t="shared" ca="1" si="992"/>
        <v>0.58155673521988982</v>
      </c>
      <c r="CX135" s="327">
        <f t="shared" ca="1" si="992"/>
        <v>0.57100610030034971</v>
      </c>
      <c r="CY135" s="327">
        <f t="shared" ca="1" si="992"/>
        <v>0.57282738122489485</v>
      </c>
      <c r="CZ135" s="327">
        <f t="shared" ca="1" si="992"/>
        <v>0.6013611434811138</v>
      </c>
      <c r="DA135" s="327">
        <f t="shared" ca="1" si="992"/>
        <v>0.61135397012799597</v>
      </c>
      <c r="DB135" s="327">
        <f t="shared" ca="1" si="992"/>
        <v>0.65344949440885092</v>
      </c>
      <c r="DC135" s="327">
        <f t="shared" ca="1" si="992"/>
        <v>0.63248384734273999</v>
      </c>
      <c r="DD135" s="327">
        <f t="shared" ca="1" si="992"/>
        <v>0.64807183546946223</v>
      </c>
      <c r="DE135" s="327">
        <f t="shared" ca="1" si="992"/>
        <v>0.66137363951480099</v>
      </c>
      <c r="DF135" s="327">
        <f t="shared" ca="1" si="992"/>
        <v>0.62709290328945244</v>
      </c>
      <c r="DG135" s="327">
        <f t="shared" ca="1" si="992"/>
        <v>0.64728353574088926</v>
      </c>
      <c r="DH135" s="327">
        <f t="shared" ca="1" si="992"/>
        <v>0.65895536794111143</v>
      </c>
      <c r="DI135" s="327">
        <f t="shared" ref="DI135:DS135" ca="1" si="993">+DI69/DI$82*100</f>
        <v>0.584240227432543</v>
      </c>
      <c r="DJ135" s="327">
        <f t="shared" ca="1" si="993"/>
        <v>0.58468181708290934</v>
      </c>
      <c r="DK135" s="327">
        <f t="shared" ca="1" si="993"/>
        <v>0.58971853041547728</v>
      </c>
      <c r="DL135" s="327">
        <f t="shared" ca="1" si="993"/>
        <v>0.5930303002689139</v>
      </c>
      <c r="DM135" s="327">
        <f t="shared" ca="1" si="993"/>
        <v>0.5948840922380022</v>
      </c>
      <c r="DN135" s="327">
        <f t="shared" ca="1" si="993"/>
        <v>0.62361242343803802</v>
      </c>
      <c r="DO135" s="327">
        <f t="shared" ca="1" si="993"/>
        <v>0.63536188768031043</v>
      </c>
      <c r="DP135" s="327">
        <f t="shared" ca="1" si="993"/>
        <v>0.64892241414594454</v>
      </c>
      <c r="DQ135" s="327">
        <f t="shared" ca="1" si="993"/>
        <v>0.65619828112637779</v>
      </c>
      <c r="DR135" s="327">
        <f t="shared" ca="1" si="993"/>
        <v>0.64283467005115125</v>
      </c>
      <c r="DS135" s="327">
        <f t="shared" ca="1" si="993"/>
        <v>0.65556210272745064</v>
      </c>
      <c r="DT135" s="327">
        <f t="shared" ref="DT135:EE135" ca="1" si="994">+DT69/DT$82*100</f>
        <v>0.63553213701079281</v>
      </c>
      <c r="DU135" s="327">
        <f t="shared" ca="1" si="994"/>
        <v>0.54403926078443843</v>
      </c>
      <c r="DV135" s="327">
        <f t="shared" ca="1" si="994"/>
        <v>0.55127062543374761</v>
      </c>
      <c r="DW135" s="327">
        <f t="shared" ca="1" si="994"/>
        <v>0.57690772688855307</v>
      </c>
      <c r="DX135" s="327">
        <f t="shared" ca="1" si="994"/>
        <v>0.55984478767938262</v>
      </c>
      <c r="DY135" s="327">
        <f t="shared" ca="1" si="994"/>
        <v>0.6180484978572135</v>
      </c>
      <c r="DZ135" s="327">
        <f t="shared" ca="1" si="994"/>
        <v>0.63375244034197253</v>
      </c>
      <c r="EA135" s="327">
        <f t="shared" ca="1" si="994"/>
        <v>0.62445450459987373</v>
      </c>
      <c r="EB135" s="327">
        <f t="shared" ca="1" si="994"/>
        <v>0.64957699314486428</v>
      </c>
      <c r="EC135" s="327">
        <f t="shared" ca="1" si="994"/>
        <v>0.62225874909376988</v>
      </c>
      <c r="ED135" s="327">
        <f t="shared" ca="1" si="994"/>
        <v>0.65692291053511209</v>
      </c>
      <c r="EE135" s="327">
        <f t="shared" ca="1" si="994"/>
        <v>0.61055828891964015</v>
      </c>
      <c r="EF135" s="327">
        <f t="shared" ref="EF135:EQ135" ca="1" si="995">+EF69/EF$82*100</f>
        <v>0.66899964924755895</v>
      </c>
      <c r="EG135" s="327">
        <f t="shared" ca="1" si="995"/>
        <v>0.55030775026436651</v>
      </c>
      <c r="EH135" s="327">
        <f t="shared" ca="1" si="995"/>
        <v>0.53362842894623352</v>
      </c>
      <c r="EI135" s="327">
        <f t="shared" ca="1" si="995"/>
        <v>0.52708086279935917</v>
      </c>
      <c r="EJ135" s="327">
        <f t="shared" ca="1" si="995"/>
        <v>0.5873125796173968</v>
      </c>
      <c r="EK135" s="327">
        <f t="shared" ca="1" si="995"/>
        <v>0.60159335065557928</v>
      </c>
      <c r="EL135" s="327">
        <f t="shared" ca="1" si="995"/>
        <v>0.60131389874708274</v>
      </c>
      <c r="EM135" s="327">
        <f t="shared" ca="1" si="995"/>
        <v>0.62505606391429436</v>
      </c>
      <c r="EN135" s="327">
        <f t="shared" ca="1" si="995"/>
        <v>0.60957326026987968</v>
      </c>
      <c r="EO135" s="327">
        <f t="shared" ca="1" si="995"/>
        <v>0.6209766359344403</v>
      </c>
      <c r="EP135" s="327">
        <f t="shared" ca="1" si="995"/>
        <v>0.62315974393500273</v>
      </c>
      <c r="EQ135" s="327">
        <f t="shared" ca="1" si="995"/>
        <v>0.63892932040980022</v>
      </c>
      <c r="ER135" s="327">
        <f t="shared" ref="ER135:FB135" ca="1" si="996">+ER69/ER$82*100</f>
        <v>0.71223247602472184</v>
      </c>
      <c r="ES135" s="327">
        <f t="shared" ca="1" si="996"/>
        <v>0.58941422185608139</v>
      </c>
      <c r="ET135" s="327">
        <f t="shared" ca="1" si="996"/>
        <v>0.57478467396134281</v>
      </c>
      <c r="EU135" s="327">
        <f t="shared" ca="1" si="996"/>
        <v>0.55622886596662957</v>
      </c>
      <c r="EV135" s="327">
        <f t="shared" ca="1" si="996"/>
        <v>0.58824356208578588</v>
      </c>
      <c r="EW135" s="327">
        <f t="shared" ca="1" si="996"/>
        <v>0.61867267890871069</v>
      </c>
      <c r="EX135" s="327">
        <f t="shared" ca="1" si="996"/>
        <v>0.58629533752499763</v>
      </c>
      <c r="EY135" s="327">
        <f t="shared" ca="1" si="996"/>
        <v>0.59447675124814792</v>
      </c>
      <c r="EZ135" s="327">
        <f t="shared" ca="1" si="996"/>
        <v>0.59606087030263477</v>
      </c>
      <c r="FA135" s="327">
        <f t="shared" ca="1" si="996"/>
        <v>0.58192542774775702</v>
      </c>
      <c r="FB135" s="327">
        <f t="shared" ca="1" si="996"/>
        <v>0.60710444770222949</v>
      </c>
      <c r="FC135" s="327">
        <f t="shared" ref="FC135:FD135" ca="1" si="997">+FC69/FC$82*100</f>
        <v>0.62661252299334791</v>
      </c>
      <c r="FD135" s="327">
        <f t="shared" ca="1" si="997"/>
        <v>0.60709609489845495</v>
      </c>
      <c r="FE135" s="327" t="e">
        <f t="shared" ref="FE135:FG135" ca="1" si="998">+FE69/FE$82*100</f>
        <v>#DIV/0!</v>
      </c>
      <c r="FF135" s="327" t="e">
        <f t="shared" ca="1" si="998"/>
        <v>#DIV/0!</v>
      </c>
      <c r="FG135" s="327" t="e">
        <f t="shared" ca="1" si="998"/>
        <v>#DIV/0!</v>
      </c>
      <c r="FH135" s="327" t="e">
        <f t="shared" ref="FH135:FP135" ca="1" si="999">+FH69/FH$82*100</f>
        <v>#DIV/0!</v>
      </c>
      <c r="FI135" s="327" t="e">
        <f t="shared" ca="1" si="999"/>
        <v>#DIV/0!</v>
      </c>
      <c r="FJ135" s="327" t="e">
        <f t="shared" ca="1" si="999"/>
        <v>#DIV/0!</v>
      </c>
      <c r="FK135" s="327" t="e">
        <f t="shared" ca="1" si="999"/>
        <v>#DIV/0!</v>
      </c>
      <c r="FL135" s="327" t="e">
        <f t="shared" ca="1" si="999"/>
        <v>#DIV/0!</v>
      </c>
      <c r="FM135" s="327" t="e">
        <f t="shared" ca="1" si="999"/>
        <v>#DIV/0!</v>
      </c>
      <c r="FN135" s="327" t="e">
        <f t="shared" ca="1" si="999"/>
        <v>#DIV/0!</v>
      </c>
      <c r="FO135" s="327" t="e">
        <f t="shared" ca="1" si="999"/>
        <v>#DIV/0!</v>
      </c>
      <c r="FP135" s="327" t="e">
        <f t="shared" ca="1" si="999"/>
        <v>#DIV/0!</v>
      </c>
    </row>
    <row r="136" spans="2:172" x14ac:dyDescent="0.2">
      <c r="B136" s="325" t="s">
        <v>22</v>
      </c>
      <c r="C136" s="330"/>
      <c r="D136" s="330"/>
      <c r="E136" s="327">
        <f t="shared" ref="E136:AJ136" ca="1" si="1000">+E70/E$82*100</f>
        <v>9.277388037909958</v>
      </c>
      <c r="F136" s="327">
        <f t="shared" ca="1" si="1000"/>
        <v>8.6947762946526694</v>
      </c>
      <c r="G136" s="327">
        <f t="shared" ca="1" si="1000"/>
        <v>9.3004779136492228</v>
      </c>
      <c r="H136" s="327">
        <f t="shared" ca="1" si="1000"/>
        <v>9.3306786964893504</v>
      </c>
      <c r="I136" s="327">
        <f t="shared" ca="1" si="1000"/>
        <v>9.8879108710424326</v>
      </c>
      <c r="J136" s="327">
        <f t="shared" ca="1" si="1000"/>
        <v>9.680561674009045</v>
      </c>
      <c r="K136" s="327">
        <f t="shared" ca="1" si="1000"/>
        <v>9.2922904798584973</v>
      </c>
      <c r="L136" s="327">
        <f t="shared" ca="1" si="1000"/>
        <v>9.2543135501066711</v>
      </c>
      <c r="M136" s="327">
        <f t="shared" ca="1" si="1000"/>
        <v>8.6283257829274387</v>
      </c>
      <c r="N136" s="327">
        <f t="shared" ca="1" si="1000"/>
        <v>8.576980637758421</v>
      </c>
      <c r="O136" s="327">
        <f t="shared" ca="1" si="1000"/>
        <v>8.5114620048198564</v>
      </c>
      <c r="P136" s="327">
        <f t="shared" ca="1" si="1000"/>
        <v>10.144056726035014</v>
      </c>
      <c r="Q136" s="327">
        <f t="shared" ca="1" si="1000"/>
        <v>9.0671873072411611</v>
      </c>
      <c r="R136" s="327">
        <f t="shared" ca="1" si="1000"/>
        <v>7.8553919359352697</v>
      </c>
      <c r="S136" s="327">
        <f t="shared" ca="1" si="1000"/>
        <v>8.8703439999557219</v>
      </c>
      <c r="T136" s="327">
        <f t="shared" ca="1" si="1000"/>
        <v>9.5063215080247367</v>
      </c>
      <c r="U136" s="327">
        <f t="shared" ca="1" si="1000"/>
        <v>8.8700053036825519</v>
      </c>
      <c r="V136" s="327">
        <f t="shared" ca="1" si="1000"/>
        <v>8.6856094694658648</v>
      </c>
      <c r="W136" s="327">
        <f t="shared" ca="1" si="1000"/>
        <v>9.0723729895608969</v>
      </c>
      <c r="X136" s="327">
        <f t="shared" ca="1" si="1000"/>
        <v>8.4879779391419561</v>
      </c>
      <c r="Y136" s="327">
        <f t="shared" ca="1" si="1000"/>
        <v>8.1237004831048161</v>
      </c>
      <c r="Z136" s="327">
        <f t="shared" ca="1" si="1000"/>
        <v>7.7158199083195518</v>
      </c>
      <c r="AA136" s="327">
        <f t="shared" ca="1" si="1000"/>
        <v>7.9384560720258568</v>
      </c>
      <c r="AB136" s="327">
        <f t="shared" ca="1" si="1000"/>
        <v>7.8344258201590096</v>
      </c>
      <c r="AC136" s="327">
        <f t="shared" ca="1" si="1000"/>
        <v>7.608049402637973</v>
      </c>
      <c r="AD136" s="327">
        <f t="shared" ca="1" si="1000"/>
        <v>7.5032448989374307</v>
      </c>
      <c r="AE136" s="327">
        <f t="shared" ca="1" si="1000"/>
        <v>8.0330304849932777</v>
      </c>
      <c r="AF136" s="327">
        <f t="shared" ca="1" si="1000"/>
        <v>7.8665725780832449</v>
      </c>
      <c r="AG136" s="327">
        <f t="shared" ca="1" si="1000"/>
        <v>7.794986150355725</v>
      </c>
      <c r="AH136" s="327">
        <f t="shared" ca="1" si="1000"/>
        <v>7.2606372828251606</v>
      </c>
      <c r="AI136" s="327">
        <f t="shared" ca="1" si="1000"/>
        <v>7.7646961391035845</v>
      </c>
      <c r="AJ136" s="327">
        <f t="shared" ca="1" si="1000"/>
        <v>7.7696533642545296</v>
      </c>
      <c r="AK136" s="327">
        <f t="shared" ref="AK136:BP136" ca="1" si="1001">+AK70/AK$82*100</f>
        <v>7.2851617976991507</v>
      </c>
      <c r="AL136" s="327">
        <f t="shared" ca="1" si="1001"/>
        <v>7.387919991084928</v>
      </c>
      <c r="AM136" s="327">
        <f t="shared" ca="1" si="1001"/>
        <v>7.2276948615635508</v>
      </c>
      <c r="AN136" s="327">
        <f t="shared" ca="1" si="1001"/>
        <v>8.1404224217437449</v>
      </c>
      <c r="AO136" s="327">
        <f t="shared" ca="1" si="1001"/>
        <v>7.610065969849952</v>
      </c>
      <c r="AP136" s="327">
        <f t="shared" ca="1" si="1001"/>
        <v>7.4453516442957861</v>
      </c>
      <c r="AQ136" s="327">
        <f t="shared" ca="1" si="1001"/>
        <v>7.8557949117509285</v>
      </c>
      <c r="AR136" s="327">
        <f t="shared" ca="1" si="1001"/>
        <v>7.5480894040929964</v>
      </c>
      <c r="AS136" s="327">
        <f t="shared" ca="1" si="1001"/>
        <v>7.096199710708559</v>
      </c>
      <c r="AT136" s="327">
        <f t="shared" ca="1" si="1001"/>
        <v>7.0310058399746325</v>
      </c>
      <c r="AU136" s="327">
        <f t="shared" ca="1" si="1001"/>
        <v>6.5597586368328384</v>
      </c>
      <c r="AV136" s="327">
        <f t="shared" ca="1" si="1001"/>
        <v>6.1990814389676308</v>
      </c>
      <c r="AW136" s="327">
        <f t="shared" ca="1" si="1001"/>
        <v>5.635871535168965</v>
      </c>
      <c r="AX136" s="327">
        <f t="shared" ca="1" si="1001"/>
        <v>5.753158436985415</v>
      </c>
      <c r="AY136" s="327">
        <f t="shared" ca="1" si="1001"/>
        <v>5.4534499929299489</v>
      </c>
      <c r="AZ136" s="327">
        <f t="shared" ca="1" si="1001"/>
        <v>5.5847370298122545</v>
      </c>
      <c r="BA136" s="327">
        <f t="shared" ca="1" si="1001"/>
        <v>6.1413403944415377</v>
      </c>
      <c r="BB136" s="327">
        <f t="shared" ca="1" si="1001"/>
        <v>6.1183315430252492</v>
      </c>
      <c r="BC136" s="327">
        <f t="shared" ca="1" si="1001"/>
        <v>6.7353697601057139</v>
      </c>
      <c r="BD136" s="327">
        <f t="shared" ca="1" si="1001"/>
        <v>6.7041948002502529</v>
      </c>
      <c r="BE136" s="327">
        <f t="shared" ca="1" si="1001"/>
        <v>6.4554547525074284</v>
      </c>
      <c r="BF136" s="327">
        <f t="shared" ca="1" si="1001"/>
        <v>5.6032480646204554</v>
      </c>
      <c r="BG136" s="327">
        <f t="shared" ca="1" si="1001"/>
        <v>5.066775434778001</v>
      </c>
      <c r="BH136" s="327">
        <f t="shared" ca="1" si="1001"/>
        <v>5.1110133861421385</v>
      </c>
      <c r="BI136" s="327">
        <f t="shared" ca="1" si="1001"/>
        <v>4.1230111423544837</v>
      </c>
      <c r="BJ136" s="327">
        <f t="shared" ca="1" si="1001"/>
        <v>3.8001952309656737</v>
      </c>
      <c r="BK136" s="327">
        <f t="shared" ca="1" si="1001"/>
        <v>4.148338915642948</v>
      </c>
      <c r="BL136" s="327">
        <f t="shared" ca="1" si="1001"/>
        <v>4.3016589763125186</v>
      </c>
      <c r="BM136" s="327">
        <f t="shared" ca="1" si="1001"/>
        <v>4.4562343528060477</v>
      </c>
      <c r="BN136" s="327">
        <f t="shared" ca="1" si="1001"/>
        <v>3.68651184319436</v>
      </c>
      <c r="BO136" s="327">
        <f t="shared" ca="1" si="1001"/>
        <v>4.664914308729057</v>
      </c>
      <c r="BP136" s="327">
        <f t="shared" ca="1" si="1001"/>
        <v>5.4284195689382857</v>
      </c>
      <c r="BQ136" s="327">
        <f t="shared" ref="BQ136:CJ136" ca="1" si="1002">+BQ70/BQ$82*100</f>
        <v>5.2623526506393175</v>
      </c>
      <c r="BR136" s="327">
        <f t="shared" ca="1" si="1002"/>
        <v>4.4769236285179526</v>
      </c>
      <c r="BS136" s="327">
        <f t="shared" ca="1" si="1002"/>
        <v>4.6463970030514261</v>
      </c>
      <c r="BT136" s="327">
        <f t="shared" ca="1" si="1002"/>
        <v>4.7129073884037185</v>
      </c>
      <c r="BU136" s="327">
        <f t="shared" ca="1" si="1002"/>
        <v>4.3881889251959381</v>
      </c>
      <c r="BV136" s="327">
        <f t="shared" ca="1" si="1002"/>
        <v>3.5484647872418362</v>
      </c>
      <c r="BW136" s="327">
        <f t="shared" ca="1" si="1002"/>
        <v>3.7262576168550541</v>
      </c>
      <c r="BX136" s="327">
        <f t="shared" ca="1" si="1002"/>
        <v>4.0411865517767049</v>
      </c>
      <c r="BY136" s="327">
        <f t="shared" ca="1" si="1002"/>
        <v>3.6449319146031787</v>
      </c>
      <c r="BZ136" s="327">
        <f t="shared" ca="1" si="1002"/>
        <v>4.0500957801074282</v>
      </c>
      <c r="CA136" s="327">
        <f t="shared" ca="1" si="1002"/>
        <v>4.0418711965487768</v>
      </c>
      <c r="CB136" s="327">
        <f t="shared" ca="1" si="1002"/>
        <v>4.2467305855154613</v>
      </c>
      <c r="CC136" s="327">
        <f t="shared" ca="1" si="1002"/>
        <v>4.4412472558705733</v>
      </c>
      <c r="CD136" s="327">
        <f t="shared" ca="1" si="1002"/>
        <v>4.5552380654201734</v>
      </c>
      <c r="CE136" s="327">
        <f t="shared" ca="1" si="1002"/>
        <v>4.6729404738210993</v>
      </c>
      <c r="CF136" s="327">
        <f t="shared" ca="1" si="1002"/>
        <v>4.6897985242468287</v>
      </c>
      <c r="CG136" s="327">
        <f t="shared" ca="1" si="1002"/>
        <v>4.4143699382610437</v>
      </c>
      <c r="CH136" s="327">
        <f t="shared" ca="1" si="1002"/>
        <v>3.988457882985172</v>
      </c>
      <c r="CI136" s="327">
        <f t="shared" ca="1" si="1002"/>
        <v>4.077357088641425</v>
      </c>
      <c r="CJ136" s="327">
        <f t="shared" ca="1" si="1002"/>
        <v>4.4959291323512298</v>
      </c>
      <c r="CK136" s="327">
        <f t="shared" ref="CK136:DH136" ca="1" si="1003">+CK70/CK$82*100</f>
        <v>4.1766895890518043</v>
      </c>
      <c r="CL136" s="327">
        <f t="shared" ca="1" si="1003"/>
        <v>3.3231873080496097</v>
      </c>
      <c r="CM136" s="327">
        <f t="shared" ca="1" si="1003"/>
        <v>4.155384855220781</v>
      </c>
      <c r="CN136" s="327">
        <f t="shared" ca="1" si="1003"/>
        <v>5.3084614914996635</v>
      </c>
      <c r="CO136" s="327">
        <f t="shared" ca="1" si="1003"/>
        <v>5.5719625179019747</v>
      </c>
      <c r="CP136" s="327">
        <f t="shared" ca="1" si="1003"/>
        <v>4.7507974331182705</v>
      </c>
      <c r="CQ136" s="327">
        <f t="shared" ca="1" si="1003"/>
        <v>3.5396531808947564</v>
      </c>
      <c r="CR136" s="327">
        <f t="shared" ca="1" si="1003"/>
        <v>4.0187270224898226</v>
      </c>
      <c r="CS136" s="327">
        <f t="shared" ca="1" si="1003"/>
        <v>4.4211415068269577</v>
      </c>
      <c r="CT136" s="327">
        <f t="shared" ca="1" si="1003"/>
        <v>4.0445281498270935</v>
      </c>
      <c r="CU136" s="327">
        <f t="shared" ca="1" si="1003"/>
        <v>3.5678726185608673</v>
      </c>
      <c r="CV136" s="327">
        <f t="shared" ca="1" si="1003"/>
        <v>4.5458839254903047</v>
      </c>
      <c r="CW136" s="327">
        <f t="shared" ca="1" si="1003"/>
        <v>4.9148500289048158</v>
      </c>
      <c r="CX136" s="327">
        <f t="shared" ca="1" si="1003"/>
        <v>4.739679396962317</v>
      </c>
      <c r="CY136" s="327">
        <f t="shared" ca="1" si="1003"/>
        <v>5.3353092152274666</v>
      </c>
      <c r="CZ136" s="327">
        <f t="shared" ca="1" si="1003"/>
        <v>4.1751379667427457</v>
      </c>
      <c r="DA136" s="327">
        <f t="shared" ca="1" si="1003"/>
        <v>4.6816441875811226</v>
      </c>
      <c r="DB136" s="327">
        <f t="shared" ca="1" si="1003"/>
        <v>4.143189263566609</v>
      </c>
      <c r="DC136" s="327">
        <f t="shared" ca="1" si="1003"/>
        <v>4.298337081313786</v>
      </c>
      <c r="DD136" s="327">
        <f t="shared" ca="1" si="1003"/>
        <v>4.5916875052083732</v>
      </c>
      <c r="DE136" s="327">
        <f t="shared" ca="1" si="1003"/>
        <v>4.9754535499023209</v>
      </c>
      <c r="DF136" s="327">
        <f t="shared" ca="1" si="1003"/>
        <v>4.8158358388876783</v>
      </c>
      <c r="DG136" s="327">
        <f t="shared" ca="1" si="1003"/>
        <v>4.7814126892594624</v>
      </c>
      <c r="DH136" s="327">
        <f t="shared" ca="1" si="1003"/>
        <v>4.9620936369471247</v>
      </c>
      <c r="DI136" s="327">
        <f t="shared" ref="DI136:DS136" ca="1" si="1004">+DI70/DI$82*100</f>
        <v>5.4913486589195886</v>
      </c>
      <c r="DJ136" s="327">
        <f t="shared" ca="1" si="1004"/>
        <v>5.3447154064444327</v>
      </c>
      <c r="DK136" s="327">
        <f t="shared" ca="1" si="1004"/>
        <v>5.2325449455385433</v>
      </c>
      <c r="DL136" s="327">
        <f t="shared" ca="1" si="1004"/>
        <v>5.6217484436472622</v>
      </c>
      <c r="DM136" s="327">
        <f t="shared" ca="1" si="1004"/>
        <v>5.4097170372683507</v>
      </c>
      <c r="DN136" s="327">
        <f t="shared" ca="1" si="1004"/>
        <v>4.0999043671769515</v>
      </c>
      <c r="DO136" s="327">
        <f t="shared" ca="1" si="1004"/>
        <v>5.260114176595228</v>
      </c>
      <c r="DP136" s="327">
        <f t="shared" ca="1" si="1004"/>
        <v>5.1638654495430574</v>
      </c>
      <c r="DQ136" s="327">
        <f t="shared" ca="1" si="1004"/>
        <v>4.9357305510208578</v>
      </c>
      <c r="DR136" s="327">
        <f t="shared" ca="1" si="1004"/>
        <v>5.3086673912219799</v>
      </c>
      <c r="DS136" s="327">
        <f t="shared" ca="1" si="1004"/>
        <v>5.5054411281727669</v>
      </c>
      <c r="DT136" s="327">
        <f t="shared" ref="DT136:EE136" ca="1" si="1005">+DT70/DT$82*100</f>
        <v>5.3199789243604672</v>
      </c>
      <c r="DU136" s="327">
        <f t="shared" ca="1" si="1005"/>
        <v>5.6855307889003441</v>
      </c>
      <c r="DV136" s="327">
        <f t="shared" ca="1" si="1005"/>
        <v>4.8767382345954982</v>
      </c>
      <c r="DW136" s="327">
        <f t="shared" ca="1" si="1005"/>
        <v>5.5026802457604553</v>
      </c>
      <c r="DX136" s="327">
        <f t="shared" ca="1" si="1005"/>
        <v>5.8557798271192008</v>
      </c>
      <c r="DY136" s="327">
        <f t="shared" ca="1" si="1005"/>
        <v>5.1488223198024459</v>
      </c>
      <c r="DZ136" s="327">
        <f t="shared" ca="1" si="1005"/>
        <v>4.8193642284550986</v>
      </c>
      <c r="EA136" s="327">
        <f t="shared" ca="1" si="1005"/>
        <v>5.3638236117553548</v>
      </c>
      <c r="EB136" s="327">
        <f t="shared" ca="1" si="1005"/>
        <v>5.1705010543056265</v>
      </c>
      <c r="EC136" s="327">
        <f t="shared" ca="1" si="1005"/>
        <v>4.7382438375065679</v>
      </c>
      <c r="ED136" s="327">
        <f t="shared" ca="1" si="1005"/>
        <v>3.9612700429516896</v>
      </c>
      <c r="EE136" s="327">
        <f t="shared" ca="1" si="1005"/>
        <v>4.7687430665068877</v>
      </c>
      <c r="EF136" s="327">
        <f t="shared" ref="EF136:EQ136" ca="1" si="1006">+EF70/EF$82*100</f>
        <v>5.6142925126795324</v>
      </c>
      <c r="EG136" s="327">
        <f t="shared" ca="1" si="1006"/>
        <v>6.276595687458733</v>
      </c>
      <c r="EH136" s="327">
        <f t="shared" ca="1" si="1006"/>
        <v>5.7426494466081781</v>
      </c>
      <c r="EI136" s="327">
        <f t="shared" ca="1" si="1006"/>
        <v>6.6852199702338657</v>
      </c>
      <c r="EJ136" s="327">
        <f t="shared" ca="1" si="1006"/>
        <v>5.603772639724081</v>
      </c>
      <c r="EK136" s="327">
        <f t="shared" ca="1" si="1006"/>
        <v>5.2052867800853733</v>
      </c>
      <c r="EL136" s="327">
        <f t="shared" ca="1" si="1006"/>
        <v>5.55633146928127</v>
      </c>
      <c r="EM136" s="327">
        <f t="shared" ca="1" si="1006"/>
        <v>6.0386250640266548</v>
      </c>
      <c r="EN136" s="327">
        <f t="shared" ca="1" si="1006"/>
        <v>5.7363039862253302</v>
      </c>
      <c r="EO136" s="327">
        <f t="shared" ca="1" si="1006"/>
        <v>5.4707828070666293</v>
      </c>
      <c r="EP136" s="327">
        <f t="shared" ca="1" si="1006"/>
        <v>4.8023698428963746</v>
      </c>
      <c r="EQ136" s="327">
        <f t="shared" ca="1" si="1006"/>
        <v>4.4796522418254412</v>
      </c>
      <c r="ER136" s="327">
        <f t="shared" ref="ER136:FB136" ca="1" si="1007">+ER70/ER$82*100</f>
        <v>5.7689148626289457</v>
      </c>
      <c r="ES136" s="327">
        <f t="shared" ca="1" si="1007"/>
        <v>5.6605294271275186</v>
      </c>
      <c r="ET136" s="327">
        <f t="shared" ca="1" si="1007"/>
        <v>5.2892853012947647</v>
      </c>
      <c r="EU136" s="327">
        <f t="shared" ca="1" si="1007"/>
        <v>5.7510619751203338</v>
      </c>
      <c r="EV136" s="327">
        <f t="shared" ca="1" si="1007"/>
        <v>5.8635222073506963</v>
      </c>
      <c r="EW136" s="327">
        <f t="shared" ca="1" si="1007"/>
        <v>6.009401333974643</v>
      </c>
      <c r="EX136" s="327">
        <f t="shared" ca="1" si="1007"/>
        <v>6.503665126600529</v>
      </c>
      <c r="EY136" s="327">
        <f t="shared" ca="1" si="1007"/>
        <v>6.3843146212849433</v>
      </c>
      <c r="EZ136" s="327">
        <f t="shared" ca="1" si="1007"/>
        <v>6.2150829710179316</v>
      </c>
      <c r="FA136" s="327">
        <f t="shared" ca="1" si="1007"/>
        <v>6.2091351873259617</v>
      </c>
      <c r="FB136" s="327">
        <f t="shared" ca="1" si="1007"/>
        <v>6.2543312563064353</v>
      </c>
      <c r="FC136" s="327">
        <f t="shared" ref="FC136:FD136" ca="1" si="1008">+FC70/FC$82*100</f>
        <v>7.2099905159216773</v>
      </c>
      <c r="FD136" s="327">
        <f t="shared" ca="1" si="1008"/>
        <v>7.6128159825522292</v>
      </c>
      <c r="FE136" s="327" t="e">
        <f t="shared" ref="FE136:FG136" ca="1" si="1009">+FE70/FE$82*100</f>
        <v>#DIV/0!</v>
      </c>
      <c r="FF136" s="327" t="e">
        <f t="shared" ca="1" si="1009"/>
        <v>#DIV/0!</v>
      </c>
      <c r="FG136" s="327" t="e">
        <f t="shared" ca="1" si="1009"/>
        <v>#DIV/0!</v>
      </c>
      <c r="FH136" s="327" t="e">
        <f t="shared" ref="FH136:FP136" ca="1" si="1010">+FH70/FH$82*100</f>
        <v>#DIV/0!</v>
      </c>
      <c r="FI136" s="327" t="e">
        <f t="shared" ca="1" si="1010"/>
        <v>#DIV/0!</v>
      </c>
      <c r="FJ136" s="327" t="e">
        <f t="shared" ca="1" si="1010"/>
        <v>#DIV/0!</v>
      </c>
      <c r="FK136" s="327" t="e">
        <f t="shared" ca="1" si="1010"/>
        <v>#DIV/0!</v>
      </c>
      <c r="FL136" s="327" t="e">
        <f t="shared" ca="1" si="1010"/>
        <v>#DIV/0!</v>
      </c>
      <c r="FM136" s="327" t="e">
        <f t="shared" ca="1" si="1010"/>
        <v>#DIV/0!</v>
      </c>
      <c r="FN136" s="327" t="e">
        <f t="shared" ca="1" si="1010"/>
        <v>#DIV/0!</v>
      </c>
      <c r="FO136" s="327" t="e">
        <f t="shared" ca="1" si="1010"/>
        <v>#DIV/0!</v>
      </c>
      <c r="FP136" s="327" t="e">
        <f t="shared" ca="1" si="1010"/>
        <v>#DIV/0!</v>
      </c>
    </row>
    <row r="137" spans="2:172" x14ac:dyDescent="0.2">
      <c r="B137" s="325" t="s">
        <v>23</v>
      </c>
      <c r="C137" s="330"/>
      <c r="D137" s="330"/>
      <c r="E137" s="327">
        <f t="shared" ref="E137:AJ137" ca="1" si="1011">+E71/E$82*100</f>
        <v>10.536994621689452</v>
      </c>
      <c r="F137" s="327">
        <f t="shared" ca="1" si="1011"/>
        <v>10.23619284124748</v>
      </c>
      <c r="G137" s="327">
        <f t="shared" ca="1" si="1011"/>
        <v>10.551632748240383</v>
      </c>
      <c r="H137" s="327">
        <f t="shared" ca="1" si="1011"/>
        <v>10.283023336467203</v>
      </c>
      <c r="I137" s="327">
        <f t="shared" ca="1" si="1011"/>
        <v>10.644572299848809</v>
      </c>
      <c r="J137" s="327">
        <f t="shared" ca="1" si="1011"/>
        <v>11.180880925741848</v>
      </c>
      <c r="K137" s="327">
        <f t="shared" ca="1" si="1011"/>
        <v>11.040720530306059</v>
      </c>
      <c r="L137" s="327">
        <f t="shared" ca="1" si="1011"/>
        <v>10.868490969074381</v>
      </c>
      <c r="M137" s="327">
        <f t="shared" ca="1" si="1011"/>
        <v>10.672368614394957</v>
      </c>
      <c r="N137" s="327">
        <f t="shared" ca="1" si="1011"/>
        <v>10.812544157320039</v>
      </c>
      <c r="O137" s="327">
        <f t="shared" ca="1" si="1011"/>
        <v>10.370322510205053</v>
      </c>
      <c r="P137" s="327">
        <f t="shared" ca="1" si="1011"/>
        <v>10.238965879381871</v>
      </c>
      <c r="Q137" s="327">
        <f t="shared" ca="1" si="1011"/>
        <v>10.522866295045089</v>
      </c>
      <c r="R137" s="327">
        <f t="shared" ca="1" si="1011"/>
        <v>10.195902564311643</v>
      </c>
      <c r="S137" s="327">
        <f t="shared" ca="1" si="1011"/>
        <v>10.357202287890731</v>
      </c>
      <c r="T137" s="327">
        <f t="shared" ca="1" si="1011"/>
        <v>9.8092133258065406</v>
      </c>
      <c r="U137" s="327">
        <f t="shared" ca="1" si="1011"/>
        <v>10.322198112663374</v>
      </c>
      <c r="V137" s="327">
        <f t="shared" ca="1" si="1011"/>
        <v>10.845942712243005</v>
      </c>
      <c r="W137" s="327">
        <f t="shared" ca="1" si="1011"/>
        <v>10.398266095942283</v>
      </c>
      <c r="X137" s="327">
        <f t="shared" ca="1" si="1011"/>
        <v>10.286525464068529</v>
      </c>
      <c r="Y137" s="327">
        <f t="shared" ca="1" si="1011"/>
        <v>10.02354283279662</v>
      </c>
      <c r="Z137" s="327">
        <f t="shared" ca="1" si="1011"/>
        <v>10.133961100426038</v>
      </c>
      <c r="AA137" s="327">
        <f t="shared" ca="1" si="1011"/>
        <v>10.150677379400772</v>
      </c>
      <c r="AB137" s="327">
        <f t="shared" ca="1" si="1011"/>
        <v>10.031942327426849</v>
      </c>
      <c r="AC137" s="327">
        <f t="shared" ca="1" si="1011"/>
        <v>9.7736820774058231</v>
      </c>
      <c r="AD137" s="327">
        <f t="shared" ca="1" si="1011"/>
        <v>9.8310139453071397</v>
      </c>
      <c r="AE137" s="327">
        <f t="shared" ca="1" si="1011"/>
        <v>10.038099906882573</v>
      </c>
      <c r="AF137" s="327">
        <f t="shared" ca="1" si="1011"/>
        <v>9.6604543337487332</v>
      </c>
      <c r="AG137" s="327">
        <f t="shared" ca="1" si="1011"/>
        <v>9.947202452774043</v>
      </c>
      <c r="AH137" s="327">
        <f t="shared" ca="1" si="1011"/>
        <v>10.473026274137554</v>
      </c>
      <c r="AI137" s="327">
        <f t="shared" ca="1" si="1011"/>
        <v>10.0524923689178</v>
      </c>
      <c r="AJ137" s="327">
        <f t="shared" ca="1" si="1011"/>
        <v>10.135461493913049</v>
      </c>
      <c r="AK137" s="327">
        <f t="shared" ref="AK137:BP137" ca="1" si="1012">+AK71/AK$82*100</f>
        <v>9.5702143750425162</v>
      </c>
      <c r="AL137" s="327">
        <f t="shared" ca="1" si="1012"/>
        <v>9.8710128202713534</v>
      </c>
      <c r="AM137" s="327">
        <f t="shared" ca="1" si="1012"/>
        <v>9.5598116957081363</v>
      </c>
      <c r="AN137" s="327">
        <f t="shared" ca="1" si="1012"/>
        <v>9.7299689530379556</v>
      </c>
      <c r="AO137" s="327">
        <f t="shared" ca="1" si="1012"/>
        <v>9.5658850649109581</v>
      </c>
      <c r="AP137" s="327">
        <f t="shared" ca="1" si="1012"/>
        <v>9.7596454385432132</v>
      </c>
      <c r="AQ137" s="327">
        <f t="shared" ca="1" si="1012"/>
        <v>9.5772523522527635</v>
      </c>
      <c r="AR137" s="327">
        <f t="shared" ca="1" si="1012"/>
        <v>9.5077158064783198</v>
      </c>
      <c r="AS137" s="327">
        <f t="shared" ca="1" si="1012"/>
        <v>10.036659344291117</v>
      </c>
      <c r="AT137" s="327">
        <f t="shared" ca="1" si="1012"/>
        <v>10.027119114986387</v>
      </c>
      <c r="AU137" s="327">
        <f t="shared" ca="1" si="1012"/>
        <v>10.284296717055659</v>
      </c>
      <c r="AV137" s="327">
        <f t="shared" ca="1" si="1012"/>
        <v>9.993690233405971</v>
      </c>
      <c r="AW137" s="327">
        <f t="shared" ca="1" si="1012"/>
        <v>9.7591039945453257</v>
      </c>
      <c r="AX137" s="327">
        <f t="shared" ca="1" si="1012"/>
        <v>9.9325346682242035</v>
      </c>
      <c r="AY137" s="327">
        <f t="shared" ca="1" si="1012"/>
        <v>9.3691570516616522</v>
      </c>
      <c r="AZ137" s="327">
        <f t="shared" ca="1" si="1012"/>
        <v>9.4083949678883361</v>
      </c>
      <c r="BA137" s="327">
        <f t="shared" ca="1" si="1012"/>
        <v>9.3904155314573181</v>
      </c>
      <c r="BB137" s="327">
        <f t="shared" ca="1" si="1012"/>
        <v>9.7429008260111285</v>
      </c>
      <c r="BC137" s="327">
        <f t="shared" ca="1" si="1012"/>
        <v>9.5506459737467271</v>
      </c>
      <c r="BD137" s="327">
        <f t="shared" ca="1" si="1012"/>
        <v>9.4314088066445194</v>
      </c>
      <c r="BE137" s="327">
        <f t="shared" ca="1" si="1012"/>
        <v>9.6350569324163882</v>
      </c>
      <c r="BF137" s="327">
        <f t="shared" ca="1" si="1012"/>
        <v>9.9838899552408122</v>
      </c>
      <c r="BG137" s="327">
        <f t="shared" ca="1" si="1012"/>
        <v>9.7774786819592112</v>
      </c>
      <c r="BH137" s="327">
        <f t="shared" ca="1" si="1012"/>
        <v>10.026234697443478</v>
      </c>
      <c r="BI137" s="327">
        <f t="shared" ca="1" si="1012"/>
        <v>9.2951438075151707</v>
      </c>
      <c r="BJ137" s="327">
        <f t="shared" ca="1" si="1012"/>
        <v>9.7725379343375032</v>
      </c>
      <c r="BK137" s="327">
        <f t="shared" ca="1" si="1012"/>
        <v>9.4568265237238673</v>
      </c>
      <c r="BL137" s="327">
        <f t="shared" ca="1" si="1012"/>
        <v>9.475087026369712</v>
      </c>
      <c r="BM137" s="327">
        <f t="shared" ca="1" si="1012"/>
        <v>9.7822224199233734</v>
      </c>
      <c r="BN137" s="327">
        <f t="shared" ca="1" si="1012"/>
        <v>9.7185691644765093</v>
      </c>
      <c r="BO137" s="327">
        <f t="shared" ca="1" si="1012"/>
        <v>9.6219263328087852</v>
      </c>
      <c r="BP137" s="327">
        <f t="shared" ca="1" si="1012"/>
        <v>9.4555232629138537</v>
      </c>
      <c r="BQ137" s="327">
        <f t="shared" ref="BQ137:CJ137" ca="1" si="1013">+BQ71/BQ$82*100</f>
        <v>9.6555252770621749</v>
      </c>
      <c r="BR137" s="327">
        <f t="shared" ca="1" si="1013"/>
        <v>9.7692819537908022</v>
      </c>
      <c r="BS137" s="327">
        <f t="shared" ca="1" si="1013"/>
        <v>9.6652853594539003</v>
      </c>
      <c r="BT137" s="327">
        <f t="shared" ca="1" si="1013"/>
        <v>9.4008455567632954</v>
      </c>
      <c r="BU137" s="327">
        <f t="shared" ca="1" si="1013"/>
        <v>9.5980803593725241</v>
      </c>
      <c r="BV137" s="327">
        <f t="shared" ca="1" si="1013"/>
        <v>9.8159436737848793</v>
      </c>
      <c r="BW137" s="327">
        <f t="shared" ca="1" si="1013"/>
        <v>9.4209139237795849</v>
      </c>
      <c r="BX137" s="327">
        <f t="shared" ca="1" si="1013"/>
        <v>9.2830943431504913</v>
      </c>
      <c r="BY137" s="327">
        <f t="shared" ca="1" si="1013"/>
        <v>9.1755462253455828</v>
      </c>
      <c r="BZ137" s="327">
        <f t="shared" ca="1" si="1013"/>
        <v>9.1253416893267261</v>
      </c>
      <c r="CA137" s="327">
        <f t="shared" ca="1" si="1013"/>
        <v>9.0896505532760532</v>
      </c>
      <c r="CB137" s="327">
        <f t="shared" ca="1" si="1013"/>
        <v>9.190582154295786</v>
      </c>
      <c r="CC137" s="327">
        <f t="shared" ca="1" si="1013"/>
        <v>9.4138214791991501</v>
      </c>
      <c r="CD137" s="327">
        <f t="shared" ca="1" si="1013"/>
        <v>9.4425776017474501</v>
      </c>
      <c r="CE137" s="327">
        <f t="shared" ca="1" si="1013"/>
        <v>9.8250530366754329</v>
      </c>
      <c r="CF137" s="327">
        <f t="shared" ca="1" si="1013"/>
        <v>9.3946451627507024</v>
      </c>
      <c r="CG137" s="327">
        <f t="shared" ca="1" si="1013"/>
        <v>9.5012881541891421</v>
      </c>
      <c r="CH137" s="327">
        <f t="shared" ca="1" si="1013"/>
        <v>9.5276505600799108</v>
      </c>
      <c r="CI137" s="327">
        <f t="shared" ca="1" si="1013"/>
        <v>9.5621858827629769</v>
      </c>
      <c r="CJ137" s="327">
        <f t="shared" ca="1" si="1013"/>
        <v>9.2571999828154379</v>
      </c>
      <c r="CK137" s="327">
        <f t="shared" ref="CK137:DH137" ca="1" si="1014">+CK71/CK$82*100</f>
        <v>9.003905911710957</v>
      </c>
      <c r="CL137" s="327">
        <f t="shared" ca="1" si="1014"/>
        <v>9.2571846279842305</v>
      </c>
      <c r="CM137" s="327">
        <f t="shared" ca="1" si="1014"/>
        <v>9.9114099046809709</v>
      </c>
      <c r="CN137" s="327">
        <f t="shared" ca="1" si="1014"/>
        <v>10.348916911846274</v>
      </c>
      <c r="CO137" s="327">
        <f t="shared" ca="1" si="1014"/>
        <v>10.142942755057103</v>
      </c>
      <c r="CP137" s="327">
        <f t="shared" ca="1" si="1014"/>
        <v>9.6425009366286183</v>
      </c>
      <c r="CQ137" s="327">
        <f t="shared" ca="1" si="1014"/>
        <v>9.8817892528970095</v>
      </c>
      <c r="CR137" s="327">
        <f t="shared" ca="1" si="1014"/>
        <v>9.8526117246353131</v>
      </c>
      <c r="CS137" s="327">
        <f t="shared" ca="1" si="1014"/>
        <v>9.5271173682204466</v>
      </c>
      <c r="CT137" s="327">
        <f t="shared" ca="1" si="1014"/>
        <v>9.4891896516335539</v>
      </c>
      <c r="CU137" s="327">
        <f t="shared" ca="1" si="1014"/>
        <v>9.5558219726659921</v>
      </c>
      <c r="CV137" s="327">
        <f t="shared" ca="1" si="1014"/>
        <v>9.2884618637794674</v>
      </c>
      <c r="CW137" s="327">
        <f t="shared" ca="1" si="1014"/>
        <v>9.1635175036368448</v>
      </c>
      <c r="CX137" s="327">
        <f t="shared" ca="1" si="1014"/>
        <v>8.7275125038379393</v>
      </c>
      <c r="CY137" s="327">
        <f t="shared" ca="1" si="1014"/>
        <v>8.9441310901834523</v>
      </c>
      <c r="CZ137" s="327">
        <f t="shared" ca="1" si="1014"/>
        <v>8.6544340201115073</v>
      </c>
      <c r="DA137" s="327">
        <f t="shared" ca="1" si="1014"/>
        <v>8.8532653602413394</v>
      </c>
      <c r="DB137" s="327">
        <f t="shared" ca="1" si="1014"/>
        <v>9.1485918451589043</v>
      </c>
      <c r="DC137" s="327">
        <f t="shared" ca="1" si="1014"/>
        <v>9.3834559504736319</v>
      </c>
      <c r="DD137" s="327">
        <f t="shared" ca="1" si="1014"/>
        <v>9.2934289408619328</v>
      </c>
      <c r="DE137" s="327">
        <f t="shared" ca="1" si="1014"/>
        <v>9.5740142212363946</v>
      </c>
      <c r="DF137" s="327">
        <f t="shared" ca="1" si="1014"/>
        <v>9.3199069532281698</v>
      </c>
      <c r="DG137" s="327">
        <f t="shared" ca="1" si="1014"/>
        <v>9.3092145389778178</v>
      </c>
      <c r="DH137" s="327">
        <f t="shared" ca="1" si="1014"/>
        <v>9.4462718625808506</v>
      </c>
      <c r="DI137" s="327">
        <f t="shared" ref="DI137:DS137" ca="1" si="1015">+DI71/DI$82*100</f>
        <v>9.1151472430897638</v>
      </c>
      <c r="DJ137" s="327">
        <f t="shared" ca="1" si="1015"/>
        <v>9.1198236249815849</v>
      </c>
      <c r="DK137" s="327">
        <f t="shared" ca="1" si="1015"/>
        <v>9.0507525554014876</v>
      </c>
      <c r="DL137" s="327">
        <f t="shared" ca="1" si="1015"/>
        <v>8.7224496277017156</v>
      </c>
      <c r="DM137" s="327">
        <f t="shared" ca="1" si="1015"/>
        <v>8.8528325206054994</v>
      </c>
      <c r="DN137" s="327">
        <f t="shared" ca="1" si="1015"/>
        <v>9.1395330614898818</v>
      </c>
      <c r="DO137" s="327">
        <f t="shared" ca="1" si="1015"/>
        <v>9.120614435994634</v>
      </c>
      <c r="DP137" s="327">
        <f t="shared" ca="1" si="1015"/>
        <v>8.9277038728173466</v>
      </c>
      <c r="DQ137" s="327">
        <f t="shared" ca="1" si="1015"/>
        <v>8.8752811959861564</v>
      </c>
      <c r="DR137" s="327">
        <f t="shared" ca="1" si="1015"/>
        <v>8.8654561121394977</v>
      </c>
      <c r="DS137" s="327">
        <f t="shared" ca="1" si="1015"/>
        <v>8.3636611024923404</v>
      </c>
      <c r="DT137" s="327">
        <f t="shared" ref="DT137:EE137" ca="1" si="1016">+DT71/DT$82*100</f>
        <v>8.6318581643812262</v>
      </c>
      <c r="DU137" s="327">
        <f t="shared" ca="1" si="1016"/>
        <v>8.607908833504716</v>
      </c>
      <c r="DV137" s="327">
        <f t="shared" ca="1" si="1016"/>
        <v>8.1790437090968897</v>
      </c>
      <c r="DW137" s="327">
        <f t="shared" ca="1" si="1016"/>
        <v>8.8392454078335305</v>
      </c>
      <c r="DX137" s="327">
        <f t="shared" ca="1" si="1016"/>
        <v>8.3163185777144619</v>
      </c>
      <c r="DY137" s="327">
        <f t="shared" ca="1" si="1016"/>
        <v>8.6567084571241537</v>
      </c>
      <c r="DZ137" s="327">
        <f t="shared" ca="1" si="1016"/>
        <v>8.5061883621732814</v>
      </c>
      <c r="EA137" s="327">
        <f t="shared" ca="1" si="1016"/>
        <v>8.7822199679278352</v>
      </c>
      <c r="EB137" s="327">
        <f t="shared" ca="1" si="1016"/>
        <v>8.7795271877803955</v>
      </c>
      <c r="EC137" s="327">
        <f t="shared" ca="1" si="1016"/>
        <v>8.8459651990030501</v>
      </c>
      <c r="ED137" s="327">
        <f t="shared" ca="1" si="1016"/>
        <v>9.1553147132197541</v>
      </c>
      <c r="EE137" s="327">
        <f t="shared" ca="1" si="1016"/>
        <v>8.8012436584090477</v>
      </c>
      <c r="EF137" s="327">
        <f t="shared" ref="EF137:EQ137" ca="1" si="1017">+EF71/EF$82*100</f>
        <v>8.9739075108442812</v>
      </c>
      <c r="EG137" s="327">
        <f t="shared" ca="1" si="1017"/>
        <v>9.1906260998099825</v>
      </c>
      <c r="EH137" s="327">
        <f t="shared" ca="1" si="1017"/>
        <v>9.2724222474834637</v>
      </c>
      <c r="EI137" s="327">
        <f t="shared" ca="1" si="1017"/>
        <v>9.4222476822612684</v>
      </c>
      <c r="EJ137" s="327">
        <f t="shared" ca="1" si="1017"/>
        <v>9.2390083302885131</v>
      </c>
      <c r="EK137" s="327">
        <f t="shared" ca="1" si="1017"/>
        <v>9.4729455235131077</v>
      </c>
      <c r="EL137" s="327">
        <f t="shared" ca="1" si="1017"/>
        <v>9.3043017506858998</v>
      </c>
      <c r="EM137" s="327">
        <f t="shared" ca="1" si="1017"/>
        <v>9.7422801671875767</v>
      </c>
      <c r="EN137" s="327">
        <f t="shared" ca="1" si="1017"/>
        <v>9.5700563094478852</v>
      </c>
      <c r="EO137" s="327">
        <f t="shared" ca="1" si="1017"/>
        <v>9.4545714850368299</v>
      </c>
      <c r="EP137" s="327">
        <f t="shared" ca="1" si="1017"/>
        <v>9.4941495887292078</v>
      </c>
      <c r="EQ137" s="327">
        <f t="shared" ca="1" si="1017"/>
        <v>9.3216725036521115</v>
      </c>
      <c r="ER137" s="327">
        <f t="shared" ref="ER137:FB137" ca="1" si="1018">+ER71/ER$82*100</f>
        <v>9.4155262011070651</v>
      </c>
      <c r="ES137" s="327">
        <f t="shared" ca="1" si="1018"/>
        <v>9.37716761931385</v>
      </c>
      <c r="ET137" s="327">
        <f t="shared" ca="1" si="1018"/>
        <v>9.1598568639121289</v>
      </c>
      <c r="EU137" s="327">
        <f t="shared" ca="1" si="1018"/>
        <v>9.445390106310704</v>
      </c>
      <c r="EV137" s="327">
        <f t="shared" ca="1" si="1018"/>
        <v>8.6589538045220369</v>
      </c>
      <c r="EW137" s="327">
        <f t="shared" ca="1" si="1018"/>
        <v>9.0576293020544423</v>
      </c>
      <c r="EX137" s="327">
        <f t="shared" ca="1" si="1018"/>
        <v>8.7877229181018404</v>
      </c>
      <c r="EY137" s="327">
        <f t="shared" ca="1" si="1018"/>
        <v>9.4078593220807072</v>
      </c>
      <c r="EZ137" s="327">
        <f t="shared" ca="1" si="1018"/>
        <v>9.2041859743585164</v>
      </c>
      <c r="FA137" s="327">
        <f t="shared" ca="1" si="1018"/>
        <v>9.0056380546912997</v>
      </c>
      <c r="FB137" s="327">
        <f t="shared" ca="1" si="1018"/>
        <v>8.9867791103936536</v>
      </c>
      <c r="FC137" s="327">
        <f t="shared" ref="FC137:FD137" ca="1" si="1019">+FC71/FC$82*100</f>
        <v>8.8089067566785868</v>
      </c>
      <c r="FD137" s="327">
        <f t="shared" ca="1" si="1019"/>
        <v>8.8160842252478027</v>
      </c>
      <c r="FE137" s="327" t="e">
        <f t="shared" ref="FE137:FG137" ca="1" si="1020">+FE71/FE$82*100</f>
        <v>#DIV/0!</v>
      </c>
      <c r="FF137" s="327" t="e">
        <f t="shared" ca="1" si="1020"/>
        <v>#DIV/0!</v>
      </c>
      <c r="FG137" s="327" t="e">
        <f t="shared" ca="1" si="1020"/>
        <v>#DIV/0!</v>
      </c>
      <c r="FH137" s="327" t="e">
        <f t="shared" ref="FH137:FP137" ca="1" si="1021">+FH71/FH$82*100</f>
        <v>#DIV/0!</v>
      </c>
      <c r="FI137" s="327" t="e">
        <f t="shared" ca="1" si="1021"/>
        <v>#DIV/0!</v>
      </c>
      <c r="FJ137" s="327" t="e">
        <f t="shared" ca="1" si="1021"/>
        <v>#DIV/0!</v>
      </c>
      <c r="FK137" s="327" t="e">
        <f t="shared" ca="1" si="1021"/>
        <v>#DIV/0!</v>
      </c>
      <c r="FL137" s="327" t="e">
        <f t="shared" ca="1" si="1021"/>
        <v>#DIV/0!</v>
      </c>
      <c r="FM137" s="327" t="e">
        <f t="shared" ca="1" si="1021"/>
        <v>#DIV/0!</v>
      </c>
      <c r="FN137" s="327" t="e">
        <f t="shared" ca="1" si="1021"/>
        <v>#DIV/0!</v>
      </c>
      <c r="FO137" s="327" t="e">
        <f t="shared" ca="1" si="1021"/>
        <v>#DIV/0!</v>
      </c>
      <c r="FP137" s="327" t="e">
        <f t="shared" ca="1" si="1021"/>
        <v>#DIV/0!</v>
      </c>
    </row>
    <row r="138" spans="2:172" x14ac:dyDescent="0.2">
      <c r="B138" s="325" t="s">
        <v>24</v>
      </c>
      <c r="C138" s="330"/>
      <c r="D138" s="330"/>
      <c r="E138" s="327">
        <f t="shared" ref="E138:AJ138" ca="1" si="1022">+E72/E$82*100</f>
        <v>3.6216159861767578</v>
      </c>
      <c r="F138" s="327">
        <f t="shared" ca="1" si="1022"/>
        <v>3.690012166603418</v>
      </c>
      <c r="G138" s="327">
        <f t="shared" ca="1" si="1022"/>
        <v>3.6216597657660969</v>
      </c>
      <c r="H138" s="327">
        <f t="shared" ca="1" si="1022"/>
        <v>3.6137268048616979</v>
      </c>
      <c r="I138" s="327">
        <f t="shared" ca="1" si="1022"/>
        <v>3.672602584348287</v>
      </c>
      <c r="J138" s="327">
        <f t="shared" ca="1" si="1022"/>
        <v>3.6981066384624466</v>
      </c>
      <c r="K138" s="327">
        <f t="shared" ca="1" si="1022"/>
        <v>3.7362203453049152</v>
      </c>
      <c r="L138" s="327">
        <f t="shared" ca="1" si="1022"/>
        <v>3.607269088157806</v>
      </c>
      <c r="M138" s="327">
        <f t="shared" ca="1" si="1022"/>
        <v>3.6546358366262646</v>
      </c>
      <c r="N138" s="327">
        <f t="shared" ca="1" si="1022"/>
        <v>3.6620386883890141</v>
      </c>
      <c r="O138" s="327">
        <f t="shared" ca="1" si="1022"/>
        <v>3.589543759487579</v>
      </c>
      <c r="P138" s="327">
        <f t="shared" ca="1" si="1022"/>
        <v>3.2380475150428141</v>
      </c>
      <c r="Q138" s="327">
        <f t="shared" ca="1" si="1022"/>
        <v>3.6175180915229079</v>
      </c>
      <c r="R138" s="327">
        <f t="shared" ca="1" si="1022"/>
        <v>3.7472932041120637</v>
      </c>
      <c r="S138" s="327">
        <f t="shared" ca="1" si="1022"/>
        <v>3.6775748512797644</v>
      </c>
      <c r="T138" s="327">
        <f t="shared" ca="1" si="1022"/>
        <v>3.4912714571817465</v>
      </c>
      <c r="U138" s="327">
        <f t="shared" ca="1" si="1022"/>
        <v>3.759337309600197</v>
      </c>
      <c r="V138" s="327">
        <f t="shared" ca="1" si="1022"/>
        <v>3.7544540746100736</v>
      </c>
      <c r="W138" s="327">
        <f t="shared" ca="1" si="1022"/>
        <v>3.6762926169665486</v>
      </c>
      <c r="X138" s="327">
        <f t="shared" ca="1" si="1022"/>
        <v>3.6623196993232998</v>
      </c>
      <c r="Y138" s="327">
        <f t="shared" ca="1" si="1022"/>
        <v>3.7153570274581376</v>
      </c>
      <c r="Z138" s="327">
        <f t="shared" ca="1" si="1022"/>
        <v>3.8444851671068641</v>
      </c>
      <c r="AA138" s="327">
        <f t="shared" ca="1" si="1022"/>
        <v>3.6789417009456864</v>
      </c>
      <c r="AB138" s="327">
        <f t="shared" ca="1" si="1022"/>
        <v>3.349986557619776</v>
      </c>
      <c r="AC138" s="327">
        <f t="shared" ca="1" si="1022"/>
        <v>3.6907768284637745</v>
      </c>
      <c r="AD138" s="327">
        <f t="shared" ca="1" si="1022"/>
        <v>3.8261210321139258</v>
      </c>
      <c r="AE138" s="327">
        <f t="shared" ca="1" si="1022"/>
        <v>3.8826250600923622</v>
      </c>
      <c r="AF138" s="327">
        <f t="shared" ca="1" si="1022"/>
        <v>3.6910685482917178</v>
      </c>
      <c r="AG138" s="327">
        <f t="shared" ca="1" si="1022"/>
        <v>3.7642452661097279</v>
      </c>
      <c r="AH138" s="327">
        <f t="shared" ca="1" si="1022"/>
        <v>3.9085745597262989</v>
      </c>
      <c r="AI138" s="327">
        <f t="shared" ca="1" si="1022"/>
        <v>3.7806051764890722</v>
      </c>
      <c r="AJ138" s="327">
        <f t="shared" ca="1" si="1022"/>
        <v>3.8172369260541377</v>
      </c>
      <c r="AK138" s="327">
        <f t="shared" ref="AK138:BP138" ca="1" si="1023">+AK72/AK$82*100</f>
        <v>3.8270352277864657</v>
      </c>
      <c r="AL138" s="327">
        <f t="shared" ca="1" si="1023"/>
        <v>3.8876939262724517</v>
      </c>
      <c r="AM138" s="327">
        <f t="shared" ca="1" si="1023"/>
        <v>3.8736359935808475</v>
      </c>
      <c r="AN138" s="327">
        <f t="shared" ca="1" si="1023"/>
        <v>3.4812324250536855</v>
      </c>
      <c r="AO138" s="327">
        <f t="shared" ca="1" si="1023"/>
        <v>3.8603376027253216</v>
      </c>
      <c r="AP138" s="327">
        <f t="shared" ca="1" si="1023"/>
        <v>4.0264104099865996</v>
      </c>
      <c r="AQ138" s="327">
        <f t="shared" ca="1" si="1023"/>
        <v>3.942356525899239</v>
      </c>
      <c r="AR138" s="327">
        <f t="shared" ca="1" si="1023"/>
        <v>3.7753117394834987</v>
      </c>
      <c r="AS138" s="327">
        <f t="shared" ca="1" si="1023"/>
        <v>4.0229693180358339</v>
      </c>
      <c r="AT138" s="327">
        <f t="shared" ca="1" si="1023"/>
        <v>3.9879839527275203</v>
      </c>
      <c r="AU138" s="327">
        <f t="shared" ca="1" si="1023"/>
        <v>3.961484349882717</v>
      </c>
      <c r="AV138" s="327">
        <f t="shared" ca="1" si="1023"/>
        <v>4.0352153700204303</v>
      </c>
      <c r="AW138" s="327">
        <f t="shared" ca="1" si="1023"/>
        <v>4.0122491676347094</v>
      </c>
      <c r="AX138" s="327">
        <f t="shared" ca="1" si="1023"/>
        <v>4.0449127442072896</v>
      </c>
      <c r="AY138" s="327">
        <f t="shared" ca="1" si="1023"/>
        <v>4.0152145576764307</v>
      </c>
      <c r="AZ138" s="327">
        <f t="shared" ca="1" si="1023"/>
        <v>3.5166724530148956</v>
      </c>
      <c r="BA138" s="327">
        <f t="shared" ca="1" si="1023"/>
        <v>3.9526625699456934</v>
      </c>
      <c r="BB138" s="327">
        <f t="shared" ca="1" si="1023"/>
        <v>3.981935741722785</v>
      </c>
      <c r="BC138" s="327">
        <f t="shared" ca="1" si="1023"/>
        <v>3.9831869452874944</v>
      </c>
      <c r="BD138" s="327">
        <f t="shared" ca="1" si="1023"/>
        <v>3.849465217339719</v>
      </c>
      <c r="BE138" s="327">
        <f t="shared" ca="1" si="1023"/>
        <v>4.042012943956018</v>
      </c>
      <c r="BF138" s="327">
        <f t="shared" ca="1" si="1023"/>
        <v>4.0186336277059533</v>
      </c>
      <c r="BG138" s="327">
        <f t="shared" ca="1" si="1023"/>
        <v>4.0234573676981613</v>
      </c>
      <c r="BH138" s="327">
        <f t="shared" ca="1" si="1023"/>
        <v>4.0238487401610517</v>
      </c>
      <c r="BI138" s="327">
        <f t="shared" ca="1" si="1023"/>
        <v>4.0631759280152631</v>
      </c>
      <c r="BJ138" s="327">
        <f t="shared" ca="1" si="1023"/>
        <v>4.2267299565747596</v>
      </c>
      <c r="BK138" s="327">
        <f t="shared" ca="1" si="1023"/>
        <v>4.0348398147393958</v>
      </c>
      <c r="BL138" s="327">
        <f t="shared" ca="1" si="1023"/>
        <v>3.5483117921495984</v>
      </c>
      <c r="BM138" s="327">
        <f t="shared" ca="1" si="1023"/>
        <v>4.0542508929237799</v>
      </c>
      <c r="BN138" s="327">
        <f t="shared" ca="1" si="1023"/>
        <v>4.1222318419941271</v>
      </c>
      <c r="BO138" s="327">
        <f t="shared" ca="1" si="1023"/>
        <v>4.0131627679586588</v>
      </c>
      <c r="BP138" s="327">
        <f t="shared" ca="1" si="1023"/>
        <v>4.0270528154165737</v>
      </c>
      <c r="BQ138" s="327">
        <f t="shared" ref="BQ138:CJ138" ca="1" si="1024">+BQ72/BQ$82*100</f>
        <v>4.1144235950898942</v>
      </c>
      <c r="BR138" s="327">
        <f t="shared" ca="1" si="1024"/>
        <v>4.0911140583775536</v>
      </c>
      <c r="BS138" s="327">
        <f t="shared" ca="1" si="1024"/>
        <v>4.1202712826145227</v>
      </c>
      <c r="BT138" s="327">
        <f t="shared" ca="1" si="1024"/>
        <v>4.0839712239047596</v>
      </c>
      <c r="BU138" s="327">
        <f t="shared" ca="1" si="1024"/>
        <v>4.1638235185745867</v>
      </c>
      <c r="BV138" s="327">
        <f t="shared" ca="1" si="1024"/>
        <v>4.2594532596147774</v>
      </c>
      <c r="BW138" s="327">
        <f t="shared" ca="1" si="1024"/>
        <v>4.2085516909016212</v>
      </c>
      <c r="BX138" s="327">
        <f t="shared" ca="1" si="1024"/>
        <v>3.7219729930146994</v>
      </c>
      <c r="BY138" s="327">
        <f t="shared" ca="1" si="1024"/>
        <v>4.1012279958050595</v>
      </c>
      <c r="BZ138" s="327">
        <f t="shared" ca="1" si="1024"/>
        <v>4.1140413076788285</v>
      </c>
      <c r="CA138" s="327">
        <f t="shared" ca="1" si="1024"/>
        <v>4.0651837270144959</v>
      </c>
      <c r="CB138" s="327">
        <f t="shared" ca="1" si="1024"/>
        <v>3.9933098957049449</v>
      </c>
      <c r="CC138" s="327">
        <f t="shared" ca="1" si="1024"/>
        <v>4.0348858801745306</v>
      </c>
      <c r="CD138" s="327">
        <f t="shared" ca="1" si="1024"/>
        <v>4.1217239926654763</v>
      </c>
      <c r="CE138" s="327">
        <f t="shared" ca="1" si="1024"/>
        <v>4.1099691684554642</v>
      </c>
      <c r="CF138" s="327">
        <f t="shared" ca="1" si="1024"/>
        <v>4.0336301149534144</v>
      </c>
      <c r="CG138" s="327">
        <f t="shared" ca="1" si="1024"/>
        <v>4.1273454072206599</v>
      </c>
      <c r="CH138" s="327">
        <f t="shared" ca="1" si="1024"/>
        <v>4.0408882585528749</v>
      </c>
      <c r="CI138" s="327">
        <f t="shared" ca="1" si="1024"/>
        <v>4.0148944309396617</v>
      </c>
      <c r="CJ138" s="327">
        <f t="shared" ca="1" si="1024"/>
        <v>3.623177275362059</v>
      </c>
      <c r="CK138" s="327">
        <f t="shared" ref="CK138:DH138" ca="1" si="1025">+CK72/CK$82*100</f>
        <v>3.93516097436859</v>
      </c>
      <c r="CL138" s="327">
        <f t="shared" ca="1" si="1025"/>
        <v>4.1413312966618463</v>
      </c>
      <c r="CM138" s="327">
        <f t="shared" ca="1" si="1025"/>
        <v>4.0104773478362468</v>
      </c>
      <c r="CN138" s="327">
        <f t="shared" ca="1" si="1025"/>
        <v>3.3470555833918252</v>
      </c>
      <c r="CO138" s="327">
        <f t="shared" ca="1" si="1025"/>
        <v>3.3650936684595329</v>
      </c>
      <c r="CP138" s="327">
        <f t="shared" ca="1" si="1025"/>
        <v>3.8714178663406233</v>
      </c>
      <c r="CQ138" s="327">
        <f t="shared" ca="1" si="1025"/>
        <v>4.185705896827244</v>
      </c>
      <c r="CR138" s="327">
        <f t="shared" ca="1" si="1025"/>
        <v>4.206798804380627</v>
      </c>
      <c r="CS138" s="327">
        <f t="shared" ca="1" si="1025"/>
        <v>4.1934788391997682</v>
      </c>
      <c r="CT138" s="327">
        <f t="shared" ca="1" si="1025"/>
        <v>4.310336714631708</v>
      </c>
      <c r="CU138" s="327">
        <f t="shared" ca="1" si="1025"/>
        <v>4.1920020213065525</v>
      </c>
      <c r="CV138" s="327">
        <f t="shared" ca="1" si="1025"/>
        <v>3.8525922367714536</v>
      </c>
      <c r="CW138" s="327">
        <f t="shared" ca="1" si="1025"/>
        <v>4.1725141260658436</v>
      </c>
      <c r="CX138" s="327">
        <f t="shared" ca="1" si="1025"/>
        <v>4.3452573098865184</v>
      </c>
      <c r="CY138" s="327">
        <f t="shared" ca="1" si="1025"/>
        <v>4.2278876315696268</v>
      </c>
      <c r="CZ138" s="327">
        <f t="shared" ca="1" si="1025"/>
        <v>4.2392957801204059</v>
      </c>
      <c r="DA138" s="327">
        <f t="shared" ca="1" si="1025"/>
        <v>4.2660857557415239</v>
      </c>
      <c r="DB138" s="327">
        <f t="shared" ca="1" si="1025"/>
        <v>4.3151220064066331</v>
      </c>
      <c r="DC138" s="327">
        <f t="shared" ca="1" si="1025"/>
        <v>4.2026356194688956</v>
      </c>
      <c r="DD138" s="327">
        <f t="shared" ca="1" si="1025"/>
        <v>4.3293151725266448</v>
      </c>
      <c r="DE138" s="327">
        <f t="shared" ca="1" si="1025"/>
        <v>4.251740052481618</v>
      </c>
      <c r="DF138" s="327">
        <f t="shared" ca="1" si="1025"/>
        <v>4.2259901913593367</v>
      </c>
      <c r="DG138" s="327">
        <f t="shared" ca="1" si="1025"/>
        <v>4.3114124440642145</v>
      </c>
      <c r="DH138" s="327">
        <f t="shared" ca="1" si="1025"/>
        <v>3.9114595249577713</v>
      </c>
      <c r="DI138" s="327">
        <f t="shared" ref="DI138:DS138" ca="1" si="1026">+DI72/DI$82*100</f>
        <v>4.185320590892835</v>
      </c>
      <c r="DJ138" s="327">
        <f t="shared" ca="1" si="1026"/>
        <v>4.1784338578975051</v>
      </c>
      <c r="DK138" s="327">
        <f t="shared" ca="1" si="1026"/>
        <v>4.2575165049327648</v>
      </c>
      <c r="DL138" s="327">
        <f t="shared" ca="1" si="1026"/>
        <v>4.0822918711747578</v>
      </c>
      <c r="DM138" s="327">
        <f t="shared" ca="1" si="1026"/>
        <v>4.2097168654606261</v>
      </c>
      <c r="DN138" s="327">
        <f t="shared" ca="1" si="1026"/>
        <v>4.3468089327982087</v>
      </c>
      <c r="DO138" s="327">
        <f t="shared" ca="1" si="1026"/>
        <v>4.2414593445384101</v>
      </c>
      <c r="DP138" s="327">
        <f t="shared" ca="1" si="1026"/>
        <v>4.3453895949434465</v>
      </c>
      <c r="DQ138" s="327">
        <f t="shared" ca="1" si="1026"/>
        <v>4.3757848081980004</v>
      </c>
      <c r="DR138" s="327">
        <f t="shared" ca="1" si="1026"/>
        <v>4.2544786490957875</v>
      </c>
      <c r="DS138" s="327">
        <f t="shared" ca="1" si="1026"/>
        <v>4.1811812377541457</v>
      </c>
      <c r="DT138" s="327">
        <f t="shared" ref="DT138:EE138" ca="1" si="1027">+DT72/DT$82*100</f>
        <v>3.8472119564352334</v>
      </c>
      <c r="DU138" s="327">
        <f t="shared" ca="1" si="1027"/>
        <v>4.0583169137883583</v>
      </c>
      <c r="DV138" s="327">
        <f t="shared" ca="1" si="1027"/>
        <v>4.059653141801026</v>
      </c>
      <c r="DW138" s="327">
        <f t="shared" ca="1" si="1027"/>
        <v>4.1416962609709573</v>
      </c>
      <c r="DX138" s="327">
        <f t="shared" ca="1" si="1027"/>
        <v>4.066292783274954</v>
      </c>
      <c r="DY138" s="327">
        <f t="shared" ca="1" si="1027"/>
        <v>4.2985787325398679</v>
      </c>
      <c r="DZ138" s="327">
        <f t="shared" ca="1" si="1027"/>
        <v>4.3187119259396205</v>
      </c>
      <c r="EA138" s="327">
        <f t="shared" ca="1" si="1027"/>
        <v>4.0836259232632193</v>
      </c>
      <c r="EB138" s="327">
        <f t="shared" ca="1" si="1027"/>
        <v>4.118099690557897</v>
      </c>
      <c r="EC138" s="327">
        <f t="shared" ca="1" si="1027"/>
        <v>4.0993446725995879</v>
      </c>
      <c r="ED138" s="327">
        <f t="shared" ca="1" si="1027"/>
        <v>4.2005333819254673</v>
      </c>
      <c r="EE138" s="327">
        <f t="shared" ca="1" si="1027"/>
        <v>4.1196738227560692</v>
      </c>
      <c r="EF138" s="327">
        <f t="shared" ref="EF138:EQ138" ca="1" si="1028">+EF72/EF$82*100</f>
        <v>3.6594501708946456</v>
      </c>
      <c r="EG138" s="327">
        <f t="shared" ca="1" si="1028"/>
        <v>3.9586096744069934</v>
      </c>
      <c r="EH138" s="327">
        <f t="shared" ca="1" si="1028"/>
        <v>4.004088112770412</v>
      </c>
      <c r="EI138" s="327">
        <f t="shared" ca="1" si="1028"/>
        <v>3.9057359674239867</v>
      </c>
      <c r="EJ138" s="327">
        <f t="shared" ca="1" si="1028"/>
        <v>4.1079261633798465</v>
      </c>
      <c r="EK138" s="327">
        <f t="shared" ca="1" si="1028"/>
        <v>4.2972977601027909</v>
      </c>
      <c r="EL138" s="327">
        <f t="shared" ca="1" si="1028"/>
        <v>4.3685405264192765</v>
      </c>
      <c r="EM138" s="327">
        <f t="shared" ca="1" si="1028"/>
        <v>4.1761171188566628</v>
      </c>
      <c r="EN138" s="327">
        <f t="shared" ca="1" si="1028"/>
        <v>4.2459231559798569</v>
      </c>
      <c r="EO138" s="327">
        <f t="shared" ca="1" si="1028"/>
        <v>4.207883673779782</v>
      </c>
      <c r="EP138" s="327">
        <f t="shared" ca="1" si="1028"/>
        <v>4.1892866017710384</v>
      </c>
      <c r="EQ138" s="327">
        <f t="shared" ca="1" si="1028"/>
        <v>4.0690094996027586</v>
      </c>
      <c r="ER138" s="327">
        <f t="shared" ref="ER138:FB138" ca="1" si="1029">+ER72/ER$82*100</f>
        <v>3.6465600093004062</v>
      </c>
      <c r="ES138" s="327">
        <f t="shared" ca="1" si="1029"/>
        <v>4.1102958621109993</v>
      </c>
      <c r="ET138" s="327">
        <f t="shared" ca="1" si="1029"/>
        <v>4.0599490990231821</v>
      </c>
      <c r="EU138" s="327">
        <f t="shared" ca="1" si="1029"/>
        <v>4.0260745723880049</v>
      </c>
      <c r="EV138" s="327">
        <f t="shared" ca="1" si="1029"/>
        <v>3.9935048575477592</v>
      </c>
      <c r="EW138" s="327">
        <f t="shared" ca="1" si="1029"/>
        <v>4.0651244142577667</v>
      </c>
      <c r="EX138" s="327">
        <f t="shared" ca="1" si="1029"/>
        <v>4.2052443551576131</v>
      </c>
      <c r="EY138" s="327">
        <f t="shared" ca="1" si="1029"/>
        <v>4.099647313925125</v>
      </c>
      <c r="EZ138" s="327">
        <f t="shared" ca="1" si="1029"/>
        <v>4.1683570036072695</v>
      </c>
      <c r="FA138" s="327">
        <f t="shared" ca="1" si="1029"/>
        <v>4.1432606750957861</v>
      </c>
      <c r="FB138" s="327">
        <f t="shared" ca="1" si="1029"/>
        <v>4.0703135442849385</v>
      </c>
      <c r="FC138" s="327">
        <f t="shared" ref="FC138:FD138" ca="1" si="1030">+FC72/FC$82*100</f>
        <v>3.9808451092885213</v>
      </c>
      <c r="FD138" s="327">
        <f t="shared" ca="1" si="1030"/>
        <v>3.4817093176484217</v>
      </c>
      <c r="FE138" s="327" t="e">
        <f t="shared" ref="FE138:FG138" ca="1" si="1031">+FE72/FE$82*100</f>
        <v>#DIV/0!</v>
      </c>
      <c r="FF138" s="327" t="e">
        <f t="shared" ca="1" si="1031"/>
        <v>#DIV/0!</v>
      </c>
      <c r="FG138" s="327" t="e">
        <f t="shared" ca="1" si="1031"/>
        <v>#DIV/0!</v>
      </c>
      <c r="FH138" s="327" t="e">
        <f t="shared" ref="FH138:FP138" ca="1" si="1032">+FH72/FH$82*100</f>
        <v>#DIV/0!</v>
      </c>
      <c r="FI138" s="327" t="e">
        <f t="shared" ca="1" si="1032"/>
        <v>#DIV/0!</v>
      </c>
      <c r="FJ138" s="327" t="e">
        <f t="shared" ca="1" si="1032"/>
        <v>#DIV/0!</v>
      </c>
      <c r="FK138" s="327" t="e">
        <f t="shared" ca="1" si="1032"/>
        <v>#DIV/0!</v>
      </c>
      <c r="FL138" s="327" t="e">
        <f t="shared" ca="1" si="1032"/>
        <v>#DIV/0!</v>
      </c>
      <c r="FM138" s="327" t="e">
        <f t="shared" ca="1" si="1032"/>
        <v>#DIV/0!</v>
      </c>
      <c r="FN138" s="327" t="e">
        <f t="shared" ca="1" si="1032"/>
        <v>#DIV/0!</v>
      </c>
      <c r="FO138" s="327" t="e">
        <f t="shared" ca="1" si="1032"/>
        <v>#DIV/0!</v>
      </c>
      <c r="FP138" s="327" t="e">
        <f t="shared" ca="1" si="1032"/>
        <v>#DIV/0!</v>
      </c>
    </row>
    <row r="139" spans="2:172" x14ac:dyDescent="0.2">
      <c r="B139" s="325" t="s">
        <v>25</v>
      </c>
      <c r="C139" s="330"/>
      <c r="D139" s="330"/>
      <c r="E139" s="327">
        <f t="shared" ref="E139:AJ139" ca="1" si="1033">+E73/E$82*100</f>
        <v>3.8915953312498259</v>
      </c>
      <c r="F139" s="327">
        <f t="shared" ca="1" si="1033"/>
        <v>3.9279707260942787</v>
      </c>
      <c r="G139" s="327">
        <f t="shared" ca="1" si="1033"/>
        <v>3.9443191734411536</v>
      </c>
      <c r="H139" s="327">
        <f t="shared" ca="1" si="1033"/>
        <v>3.9254133581586323</v>
      </c>
      <c r="I139" s="327">
        <f t="shared" ca="1" si="1033"/>
        <v>4.0172741963067269</v>
      </c>
      <c r="J139" s="327">
        <f t="shared" ca="1" si="1033"/>
        <v>4.046677601508657</v>
      </c>
      <c r="K139" s="327">
        <f t="shared" ca="1" si="1033"/>
        <v>4.027537955048186</v>
      </c>
      <c r="L139" s="327">
        <f t="shared" ca="1" si="1033"/>
        <v>3.9648213979368427</v>
      </c>
      <c r="M139" s="327">
        <f t="shared" ca="1" si="1033"/>
        <v>3.8658347850274053</v>
      </c>
      <c r="N139" s="327">
        <f t="shared" ca="1" si="1033"/>
        <v>3.9532499814967168</v>
      </c>
      <c r="O139" s="327">
        <f t="shared" ca="1" si="1033"/>
        <v>4.0685156684248751</v>
      </c>
      <c r="P139" s="327">
        <f t="shared" ca="1" si="1033"/>
        <v>4.0526818020764868</v>
      </c>
      <c r="Q139" s="327">
        <f t="shared" ca="1" si="1033"/>
        <v>3.8744579814493889</v>
      </c>
      <c r="R139" s="327">
        <f t="shared" ca="1" si="1033"/>
        <v>3.9982060683069038</v>
      </c>
      <c r="S139" s="327">
        <f t="shared" ca="1" si="1033"/>
        <v>3.9879493250441747</v>
      </c>
      <c r="T139" s="327">
        <f t="shared" ca="1" si="1033"/>
        <v>3.9434605868558243</v>
      </c>
      <c r="U139" s="327">
        <f t="shared" ca="1" si="1033"/>
        <v>4.1414962365210108</v>
      </c>
      <c r="V139" s="327">
        <f t="shared" ca="1" si="1033"/>
        <v>4.0062106370341084</v>
      </c>
      <c r="W139" s="327">
        <f t="shared" ca="1" si="1033"/>
        <v>4.0500761201230278</v>
      </c>
      <c r="X139" s="327">
        <f t="shared" ca="1" si="1033"/>
        <v>4.167689902263934</v>
      </c>
      <c r="Y139" s="327">
        <f t="shared" ca="1" si="1033"/>
        <v>4.0359143019614487</v>
      </c>
      <c r="Z139" s="327">
        <f t="shared" ca="1" si="1033"/>
        <v>4.1243438588866583</v>
      </c>
      <c r="AA139" s="327">
        <f t="shared" ca="1" si="1033"/>
        <v>4.0973739275109988</v>
      </c>
      <c r="AB139" s="327">
        <f t="shared" ca="1" si="1033"/>
        <v>4.178858356652726</v>
      </c>
      <c r="AC139" s="327">
        <f t="shared" ca="1" si="1033"/>
        <v>4.0503298354892827</v>
      </c>
      <c r="AD139" s="327">
        <f t="shared" ca="1" si="1033"/>
        <v>4.0980605711127733</v>
      </c>
      <c r="AE139" s="327">
        <f t="shared" ca="1" si="1033"/>
        <v>4.2018903574224744</v>
      </c>
      <c r="AF139" s="327">
        <f t="shared" ca="1" si="1033"/>
        <v>4.2406118557630776</v>
      </c>
      <c r="AG139" s="327">
        <f t="shared" ca="1" si="1033"/>
        <v>4.3319404870766434</v>
      </c>
      <c r="AH139" s="327">
        <f t="shared" ca="1" si="1033"/>
        <v>4.2557205813760373</v>
      </c>
      <c r="AI139" s="327">
        <f t="shared" ca="1" si="1033"/>
        <v>4.2440905737011132</v>
      </c>
      <c r="AJ139" s="327">
        <f t="shared" ca="1" si="1033"/>
        <v>4.2745859875244197</v>
      </c>
      <c r="AK139" s="327">
        <f t="shared" ref="AK139:BP139" ca="1" si="1034">+AK73/AK$82*100</f>
        <v>4.2237531942823159</v>
      </c>
      <c r="AL139" s="327">
        <f t="shared" ca="1" si="1034"/>
        <v>4.184183673051967</v>
      </c>
      <c r="AM139" s="327">
        <f t="shared" ca="1" si="1034"/>
        <v>4.2511398930449751</v>
      </c>
      <c r="AN139" s="327">
        <f t="shared" ca="1" si="1034"/>
        <v>4.2600370072795499</v>
      </c>
      <c r="AO139" s="327">
        <f t="shared" ca="1" si="1034"/>
        <v>4.0664115839817434</v>
      </c>
      <c r="AP139" s="327">
        <f t="shared" ca="1" si="1034"/>
        <v>4.0902691798704165</v>
      </c>
      <c r="AQ139" s="327">
        <f t="shared" ca="1" si="1034"/>
        <v>4.1476998223992325</v>
      </c>
      <c r="AR139" s="327">
        <f t="shared" ca="1" si="1034"/>
        <v>4.2907656226094186</v>
      </c>
      <c r="AS139" s="327">
        <f t="shared" ca="1" si="1034"/>
        <v>4.4063597315634668</v>
      </c>
      <c r="AT139" s="327">
        <f t="shared" ca="1" si="1034"/>
        <v>4.3314565577892008</v>
      </c>
      <c r="AU139" s="327">
        <f t="shared" ca="1" si="1034"/>
        <v>4.5301319201130914</v>
      </c>
      <c r="AV139" s="327">
        <f t="shared" ca="1" si="1034"/>
        <v>4.2755230796206236</v>
      </c>
      <c r="AW139" s="327">
        <f t="shared" ca="1" si="1034"/>
        <v>4.3323176283076821</v>
      </c>
      <c r="AX139" s="327">
        <f t="shared" ca="1" si="1034"/>
        <v>4.3563064849635218</v>
      </c>
      <c r="AY139" s="327">
        <f t="shared" ca="1" si="1034"/>
        <v>4.1609518569605166</v>
      </c>
      <c r="AZ139" s="327">
        <f t="shared" ca="1" si="1034"/>
        <v>4.4790954079593286</v>
      </c>
      <c r="BA139" s="327">
        <f t="shared" ca="1" si="1034"/>
        <v>4.1191577730984763</v>
      </c>
      <c r="BB139" s="327">
        <f t="shared" ca="1" si="1034"/>
        <v>4.150982380835452</v>
      </c>
      <c r="BC139" s="327">
        <f t="shared" ca="1" si="1034"/>
        <v>4.1392048878050884</v>
      </c>
      <c r="BD139" s="327">
        <f t="shared" ca="1" si="1034"/>
        <v>4.2653319350807619</v>
      </c>
      <c r="BE139" s="327">
        <f t="shared" ca="1" si="1034"/>
        <v>4.2783239133089062</v>
      </c>
      <c r="BF139" s="327">
        <f t="shared" ca="1" si="1034"/>
        <v>4.2097640384770516</v>
      </c>
      <c r="BG139" s="327">
        <f t="shared" ca="1" si="1034"/>
        <v>4.4263048088027963</v>
      </c>
      <c r="BH139" s="327">
        <f t="shared" ca="1" si="1034"/>
        <v>4.1472385979998041</v>
      </c>
      <c r="BI139" s="327">
        <f t="shared" ca="1" si="1034"/>
        <v>4.2002568041074158</v>
      </c>
      <c r="BJ139" s="327">
        <f t="shared" ca="1" si="1034"/>
        <v>4.2951836124351477</v>
      </c>
      <c r="BK139" s="327">
        <f t="shared" ca="1" si="1034"/>
        <v>4.2559621168429729</v>
      </c>
      <c r="BL139" s="327">
        <f t="shared" ca="1" si="1034"/>
        <v>4.4388826457599855</v>
      </c>
      <c r="BM139" s="327">
        <f t="shared" ca="1" si="1034"/>
        <v>4.2150066872873451</v>
      </c>
      <c r="BN139" s="327">
        <f t="shared" ca="1" si="1034"/>
        <v>4.2605490466296629</v>
      </c>
      <c r="BO139" s="327">
        <f t="shared" ca="1" si="1034"/>
        <v>4.2353290785256474</v>
      </c>
      <c r="BP139" s="327">
        <f t="shared" ca="1" si="1034"/>
        <v>4.2157596199786349</v>
      </c>
      <c r="BQ139" s="327">
        <f t="shared" ref="BQ139:CJ139" ca="1" si="1035">+BQ73/BQ$82*100</f>
        <v>4.3223900960987427</v>
      </c>
      <c r="BR139" s="327">
        <f t="shared" ca="1" si="1035"/>
        <v>4.2290880366747992</v>
      </c>
      <c r="BS139" s="327">
        <f t="shared" ca="1" si="1035"/>
        <v>4.3211564661222548</v>
      </c>
      <c r="BT139" s="327">
        <f t="shared" ca="1" si="1035"/>
        <v>4.2124526376488305</v>
      </c>
      <c r="BU139" s="327">
        <f t="shared" ca="1" si="1035"/>
        <v>4.3122440652248795</v>
      </c>
      <c r="BV139" s="327">
        <f t="shared" ca="1" si="1035"/>
        <v>4.1892204912386024</v>
      </c>
      <c r="BW139" s="327">
        <f t="shared" ca="1" si="1035"/>
        <v>4.1876665723575988</v>
      </c>
      <c r="BX139" s="327">
        <f t="shared" ca="1" si="1035"/>
        <v>4.2396363921949094</v>
      </c>
      <c r="BY139" s="327">
        <f t="shared" ca="1" si="1035"/>
        <v>4.0434767746087621</v>
      </c>
      <c r="BZ139" s="327">
        <f t="shared" ca="1" si="1035"/>
        <v>4.0388790736881246</v>
      </c>
      <c r="CA139" s="327">
        <f t="shared" ca="1" si="1035"/>
        <v>4.076373267641074</v>
      </c>
      <c r="CB139" s="327">
        <f t="shared" ca="1" si="1035"/>
        <v>4.1432412092527322</v>
      </c>
      <c r="CC139" s="327">
        <f t="shared" ca="1" si="1035"/>
        <v>4.1574983868295128</v>
      </c>
      <c r="CD139" s="327">
        <f t="shared" ca="1" si="1035"/>
        <v>4.234532958397172</v>
      </c>
      <c r="CE139" s="327">
        <f t="shared" ca="1" si="1035"/>
        <v>4.1622614017890083</v>
      </c>
      <c r="CF139" s="327">
        <f t="shared" ca="1" si="1035"/>
        <v>4.1711450644376784</v>
      </c>
      <c r="CG139" s="327">
        <f t="shared" ca="1" si="1035"/>
        <v>4.0759806388075877</v>
      </c>
      <c r="CH139" s="327">
        <f t="shared" ca="1" si="1035"/>
        <v>4.1733262755481295</v>
      </c>
      <c r="CI139" s="327">
        <f t="shared" ca="1" si="1035"/>
        <v>4.1172357310690462</v>
      </c>
      <c r="CJ139" s="327">
        <f t="shared" ca="1" si="1035"/>
        <v>4.2389788169849236</v>
      </c>
      <c r="CK139" s="327">
        <f t="shared" ref="CK139:DH139" ca="1" si="1036">+CK73/CK$82*100</f>
        <v>4.1137084790295626</v>
      </c>
      <c r="CL139" s="327">
        <f t="shared" ca="1" si="1036"/>
        <v>4.1815112193638155</v>
      </c>
      <c r="CM139" s="327">
        <f t="shared" ca="1" si="1036"/>
        <v>4.1208647628399397</v>
      </c>
      <c r="CN139" s="327">
        <f t="shared" ca="1" si="1036"/>
        <v>3.7736209561640872</v>
      </c>
      <c r="CO139" s="327">
        <f t="shared" ca="1" si="1036"/>
        <v>4.0281070383069189</v>
      </c>
      <c r="CP139" s="327">
        <f t="shared" ca="1" si="1036"/>
        <v>4.2132897331719734</v>
      </c>
      <c r="CQ139" s="327">
        <f t="shared" ca="1" si="1036"/>
        <v>4.4182860936175938</v>
      </c>
      <c r="CR139" s="327">
        <f t="shared" ca="1" si="1036"/>
        <v>4.4553511205847975</v>
      </c>
      <c r="CS139" s="327">
        <f t="shared" ca="1" si="1036"/>
        <v>4.2347946722760748</v>
      </c>
      <c r="CT139" s="327">
        <f t="shared" ca="1" si="1036"/>
        <v>4.3752190452264772</v>
      </c>
      <c r="CU139" s="327">
        <f t="shared" ca="1" si="1036"/>
        <v>4.3378737219312509</v>
      </c>
      <c r="CV139" s="327">
        <f t="shared" ca="1" si="1036"/>
        <v>4.4160282201407703</v>
      </c>
      <c r="CW139" s="327">
        <f t="shared" ca="1" si="1036"/>
        <v>4.2701084821086965</v>
      </c>
      <c r="CX139" s="327">
        <f t="shared" ca="1" si="1036"/>
        <v>4.2048601735557583</v>
      </c>
      <c r="CY139" s="327">
        <f t="shared" ca="1" si="1036"/>
        <v>4.2335924075515186</v>
      </c>
      <c r="CZ139" s="327">
        <f t="shared" ca="1" si="1036"/>
        <v>4.3401251081723844</v>
      </c>
      <c r="DA139" s="327">
        <f t="shared" ca="1" si="1036"/>
        <v>4.4458380208119461</v>
      </c>
      <c r="DB139" s="327">
        <f t="shared" ca="1" si="1036"/>
        <v>4.3646484090937996</v>
      </c>
      <c r="DC139" s="327">
        <f t="shared" ca="1" si="1036"/>
        <v>4.2508723993436677</v>
      </c>
      <c r="DD139" s="327">
        <f t="shared" ca="1" si="1036"/>
        <v>4.2405904829585523</v>
      </c>
      <c r="DE139" s="327">
        <f t="shared" ca="1" si="1036"/>
        <v>4.1738003455364892</v>
      </c>
      <c r="DF139" s="327">
        <f t="shared" ca="1" si="1036"/>
        <v>4.1936910257725417</v>
      </c>
      <c r="DG139" s="327">
        <f t="shared" ca="1" si="1036"/>
        <v>4.1305930924506606</v>
      </c>
      <c r="DH139" s="327">
        <f t="shared" ca="1" si="1036"/>
        <v>4.260694032099825</v>
      </c>
      <c r="DI139" s="327">
        <f t="shared" ref="DI139:DS139" ca="1" si="1037">+DI73/DI$82*100</f>
        <v>4.1063225369392509</v>
      </c>
      <c r="DJ139" s="327">
        <f t="shared" ca="1" si="1037"/>
        <v>4.0014440407527134</v>
      </c>
      <c r="DK139" s="327">
        <f t="shared" ca="1" si="1037"/>
        <v>4.0577246573226295</v>
      </c>
      <c r="DL139" s="327">
        <f t="shared" ca="1" si="1037"/>
        <v>4.0605756454199016</v>
      </c>
      <c r="DM139" s="327">
        <f t="shared" ca="1" si="1037"/>
        <v>4.0014325341369261</v>
      </c>
      <c r="DN139" s="327">
        <f t="shared" ca="1" si="1037"/>
        <v>4.0992887448596216</v>
      </c>
      <c r="DO139" s="327">
        <f t="shared" ca="1" si="1037"/>
        <v>4.1526147724887759</v>
      </c>
      <c r="DP139" s="327">
        <f t="shared" ca="1" si="1037"/>
        <v>3.9991246912023515</v>
      </c>
      <c r="DQ139" s="327">
        <f t="shared" ca="1" si="1037"/>
        <v>3.9542871431533082</v>
      </c>
      <c r="DR139" s="327">
        <f t="shared" ca="1" si="1037"/>
        <v>4.1156178811492632</v>
      </c>
      <c r="DS139" s="327">
        <f t="shared" ca="1" si="1037"/>
        <v>4.0280772199785124</v>
      </c>
      <c r="DT139" s="327">
        <f t="shared" ref="DT139:EE139" ca="1" si="1038">+DT73/DT$82*100</f>
        <v>4.1536666276866772</v>
      </c>
      <c r="DU139" s="327">
        <f t="shared" ca="1" si="1038"/>
        <v>4.111314407672559</v>
      </c>
      <c r="DV139" s="327">
        <f t="shared" ca="1" si="1038"/>
        <v>3.943538430115535</v>
      </c>
      <c r="DW139" s="327">
        <f t="shared" ca="1" si="1038"/>
        <v>3.9237791953251095</v>
      </c>
      <c r="DX139" s="327">
        <f t="shared" ca="1" si="1038"/>
        <v>3.9933849217307511</v>
      </c>
      <c r="DY139" s="327">
        <f t="shared" ca="1" si="1038"/>
        <v>4.0582919692657233</v>
      </c>
      <c r="DZ139" s="327">
        <f t="shared" ca="1" si="1038"/>
        <v>4.0653379425237359</v>
      </c>
      <c r="EA139" s="327">
        <f t="shared" ca="1" si="1038"/>
        <v>4.0841318728099285</v>
      </c>
      <c r="EB139" s="327">
        <f t="shared" ca="1" si="1038"/>
        <v>3.9075295153523641</v>
      </c>
      <c r="EC139" s="327">
        <f t="shared" ca="1" si="1038"/>
        <v>3.9490954307796562</v>
      </c>
      <c r="ED139" s="327">
        <f t="shared" ca="1" si="1038"/>
        <v>3.9288158007298604</v>
      </c>
      <c r="EE139" s="327">
        <f t="shared" ca="1" si="1038"/>
        <v>3.9243717096826538</v>
      </c>
      <c r="EF139" s="327">
        <f t="shared" ref="EF139:EQ139" ca="1" si="1039">+EF73/EF$82*100</f>
        <v>3.9536256427744449</v>
      </c>
      <c r="EG139" s="327">
        <f t="shared" ca="1" si="1039"/>
        <v>3.9275602809132781</v>
      </c>
      <c r="EH139" s="327">
        <f t="shared" ca="1" si="1039"/>
        <v>3.8820334731946198</v>
      </c>
      <c r="EI139" s="327">
        <f t="shared" ca="1" si="1039"/>
        <v>3.7806881226887703</v>
      </c>
      <c r="EJ139" s="327">
        <f t="shared" ca="1" si="1039"/>
        <v>3.935053168810025</v>
      </c>
      <c r="EK139" s="327">
        <f t="shared" ca="1" si="1039"/>
        <v>3.9815254709905648</v>
      </c>
      <c r="EL139" s="327">
        <f t="shared" ca="1" si="1039"/>
        <v>3.9651701341361272</v>
      </c>
      <c r="EM139" s="327">
        <f t="shared" ca="1" si="1039"/>
        <v>3.9249311849754185</v>
      </c>
      <c r="EN139" s="327">
        <f t="shared" ca="1" si="1039"/>
        <v>4.0557358890897506</v>
      </c>
      <c r="EO139" s="327">
        <f t="shared" ca="1" si="1039"/>
        <v>3.8595478467669317</v>
      </c>
      <c r="EP139" s="327">
        <f t="shared" ca="1" si="1039"/>
        <v>3.8753634434827071</v>
      </c>
      <c r="EQ139" s="327">
        <f t="shared" ca="1" si="1039"/>
        <v>3.8285388925414199</v>
      </c>
      <c r="ER139" s="327">
        <f t="shared" ref="ER139:FB139" ca="1" si="1040">+ER73/ER$82*100</f>
        <v>3.9036219613174321</v>
      </c>
      <c r="ES139" s="327">
        <f t="shared" ca="1" si="1040"/>
        <v>3.8587799151540287</v>
      </c>
      <c r="ET139" s="327">
        <f t="shared" ca="1" si="1040"/>
        <v>3.6636104269184582</v>
      </c>
      <c r="EU139" s="327">
        <f t="shared" ca="1" si="1040"/>
        <v>3.7260963729932706</v>
      </c>
      <c r="EV139" s="327">
        <f t="shared" ca="1" si="1040"/>
        <v>3.7480433486819544</v>
      </c>
      <c r="EW139" s="327">
        <f t="shared" ca="1" si="1040"/>
        <v>3.9043611728401291</v>
      </c>
      <c r="EX139" s="327">
        <f t="shared" ca="1" si="1040"/>
        <v>3.8829585051185096</v>
      </c>
      <c r="EY139" s="327">
        <f t="shared" ca="1" si="1040"/>
        <v>3.9682935402122408</v>
      </c>
      <c r="EZ139" s="327">
        <f t="shared" ca="1" si="1040"/>
        <v>3.9025642182688425</v>
      </c>
      <c r="FA139" s="327">
        <f t="shared" ca="1" si="1040"/>
        <v>3.7616437875278996</v>
      </c>
      <c r="FB139" s="327">
        <f t="shared" ca="1" si="1040"/>
        <v>3.7750733127889728</v>
      </c>
      <c r="FC139" s="327">
        <f t="shared" ref="FC139:FD139" ca="1" si="1041">+FC73/FC$82*100</f>
        <v>3.8516173297379428</v>
      </c>
      <c r="FD139" s="327">
        <f t="shared" ca="1" si="1041"/>
        <v>3.8568058460284744</v>
      </c>
      <c r="FE139" s="327" t="e">
        <f t="shared" ref="FE139:FG139" ca="1" si="1042">+FE73/FE$82*100</f>
        <v>#DIV/0!</v>
      </c>
      <c r="FF139" s="327" t="e">
        <f t="shared" ca="1" si="1042"/>
        <v>#DIV/0!</v>
      </c>
      <c r="FG139" s="327" t="e">
        <f t="shared" ca="1" si="1042"/>
        <v>#DIV/0!</v>
      </c>
      <c r="FH139" s="327" t="e">
        <f t="shared" ref="FH139:FP139" ca="1" si="1043">+FH73/FH$82*100</f>
        <v>#DIV/0!</v>
      </c>
      <c r="FI139" s="327" t="e">
        <f t="shared" ca="1" si="1043"/>
        <v>#DIV/0!</v>
      </c>
      <c r="FJ139" s="327" t="e">
        <f t="shared" ca="1" si="1043"/>
        <v>#DIV/0!</v>
      </c>
      <c r="FK139" s="327" t="e">
        <f t="shared" ca="1" si="1043"/>
        <v>#DIV/0!</v>
      </c>
      <c r="FL139" s="327" t="e">
        <f t="shared" ca="1" si="1043"/>
        <v>#DIV/0!</v>
      </c>
      <c r="FM139" s="327" t="e">
        <f t="shared" ca="1" si="1043"/>
        <v>#DIV/0!</v>
      </c>
      <c r="FN139" s="327" t="e">
        <f t="shared" ca="1" si="1043"/>
        <v>#DIV/0!</v>
      </c>
      <c r="FO139" s="327" t="e">
        <f t="shared" ca="1" si="1043"/>
        <v>#DIV/0!</v>
      </c>
      <c r="FP139" s="327" t="e">
        <f t="shared" ca="1" si="1043"/>
        <v>#DIV/0!</v>
      </c>
    </row>
    <row r="140" spans="2:172" x14ac:dyDescent="0.2">
      <c r="B140" s="325" t="s">
        <v>26</v>
      </c>
      <c r="C140" s="330"/>
      <c r="D140" s="330"/>
      <c r="E140" s="327">
        <f t="shared" ref="E140:AJ140" ca="1" si="1044">+E74/E$82*100</f>
        <v>7.2455119791127949</v>
      </c>
      <c r="F140" s="327">
        <f t="shared" ca="1" si="1044"/>
        <v>7.3124597315551059</v>
      </c>
      <c r="G140" s="327">
        <f t="shared" ca="1" si="1044"/>
        <v>7.5967404302398993</v>
      </c>
      <c r="H140" s="327">
        <f t="shared" ca="1" si="1044"/>
        <v>7.2582023062594452</v>
      </c>
      <c r="I140" s="327">
        <f t="shared" ca="1" si="1044"/>
        <v>7.0167413501383598</v>
      </c>
      <c r="J140" s="327">
        <f t="shared" ca="1" si="1044"/>
        <v>6.8954896428535708</v>
      </c>
      <c r="K140" s="327">
        <f t="shared" ca="1" si="1044"/>
        <v>7.2200153657672974</v>
      </c>
      <c r="L140" s="327">
        <f t="shared" ca="1" si="1044"/>
        <v>7.1627405352412339</v>
      </c>
      <c r="M140" s="327">
        <f t="shared" ca="1" si="1044"/>
        <v>7.3754388159269411</v>
      </c>
      <c r="N140" s="327">
        <f t="shared" ca="1" si="1044"/>
        <v>7.2423300312303498</v>
      </c>
      <c r="O140" s="327">
        <f t="shared" ca="1" si="1044"/>
        <v>7.1369152078392419</v>
      </c>
      <c r="P140" s="327">
        <f t="shared" ca="1" si="1044"/>
        <v>6.7804009573847397</v>
      </c>
      <c r="Q140" s="327">
        <f t="shared" ca="1" si="1044"/>
        <v>8.1002124820413197</v>
      </c>
      <c r="R140" s="327">
        <f t="shared" ca="1" si="1044"/>
        <v>8.0481966686657547</v>
      </c>
      <c r="S140" s="327">
        <f t="shared" ca="1" si="1044"/>
        <v>7.9070841723614036</v>
      </c>
      <c r="T140" s="327">
        <f t="shared" ca="1" si="1044"/>
        <v>7.5190654547252631</v>
      </c>
      <c r="U140" s="327">
        <f t="shared" ca="1" si="1044"/>
        <v>7.9463677448312255</v>
      </c>
      <c r="V140" s="327">
        <f t="shared" ca="1" si="1044"/>
        <v>7.7052778176162784</v>
      </c>
      <c r="W140" s="327">
        <f t="shared" ca="1" si="1044"/>
        <v>7.5547999946985609</v>
      </c>
      <c r="X140" s="327">
        <f t="shared" ca="1" si="1044"/>
        <v>7.4233496084500725</v>
      </c>
      <c r="Y140" s="327">
        <f t="shared" ca="1" si="1044"/>
        <v>7.6694301210711675</v>
      </c>
      <c r="Z140" s="327">
        <f t="shared" ca="1" si="1044"/>
        <v>7.8386767348664081</v>
      </c>
      <c r="AA140" s="327">
        <f t="shared" ca="1" si="1044"/>
        <v>7.6908022649098671</v>
      </c>
      <c r="AB140" s="327">
        <f t="shared" ca="1" si="1044"/>
        <v>7.7876426024902985</v>
      </c>
      <c r="AC140" s="327">
        <f t="shared" ca="1" si="1044"/>
        <v>7.7158126736829535</v>
      </c>
      <c r="AD140" s="327">
        <f t="shared" ca="1" si="1044"/>
        <v>7.6150746764169126</v>
      </c>
      <c r="AE140" s="327">
        <f t="shared" ca="1" si="1044"/>
        <v>7.2793317612156407</v>
      </c>
      <c r="AF140" s="327">
        <f t="shared" ca="1" si="1044"/>
        <v>7.3927716085026285</v>
      </c>
      <c r="AG140" s="327">
        <f t="shared" ca="1" si="1044"/>
        <v>7.6877488105110805</v>
      </c>
      <c r="AH140" s="327">
        <f t="shared" ca="1" si="1044"/>
        <v>7.4759478735274305</v>
      </c>
      <c r="AI140" s="327">
        <f t="shared" ca="1" si="1044"/>
        <v>7.5340228689329241</v>
      </c>
      <c r="AJ140" s="327">
        <f t="shared" ca="1" si="1044"/>
        <v>7.5849745968313034</v>
      </c>
      <c r="AK140" s="327">
        <f t="shared" ref="AK140:BP140" ca="1" si="1045">+AK74/AK$82*100</f>
        <v>7.4974957346351028</v>
      </c>
      <c r="AL140" s="327">
        <f t="shared" ca="1" si="1045"/>
        <v>7.3875408690145177</v>
      </c>
      <c r="AM140" s="327">
        <f t="shared" ca="1" si="1045"/>
        <v>7.1136855646514467</v>
      </c>
      <c r="AN140" s="327">
        <f t="shared" ca="1" si="1045"/>
        <v>6.9461252639270121</v>
      </c>
      <c r="AO140" s="327">
        <f t="shared" ca="1" si="1045"/>
        <v>7.6454670255455586</v>
      </c>
      <c r="AP140" s="327">
        <f t="shared" ca="1" si="1045"/>
        <v>7.4303858830252016</v>
      </c>
      <c r="AQ140" s="327">
        <f t="shared" ca="1" si="1045"/>
        <v>7.2730203132225046</v>
      </c>
      <c r="AR140" s="327">
        <f t="shared" ca="1" si="1045"/>
        <v>7.0441278583685571</v>
      </c>
      <c r="AS140" s="327">
        <f t="shared" ca="1" si="1045"/>
        <v>7.2702641873471388</v>
      </c>
      <c r="AT140" s="327">
        <f t="shared" ca="1" si="1045"/>
        <v>7.2936987488942338</v>
      </c>
      <c r="AU140" s="327">
        <f t="shared" ca="1" si="1045"/>
        <v>7.2460800979377433</v>
      </c>
      <c r="AV140" s="327">
        <f t="shared" ca="1" si="1045"/>
        <v>7.3011805406107353</v>
      </c>
      <c r="AW140" s="327">
        <f t="shared" ca="1" si="1045"/>
        <v>7.2154143322617506</v>
      </c>
      <c r="AX140" s="327">
        <f t="shared" ca="1" si="1045"/>
        <v>7.3761597167198198</v>
      </c>
      <c r="AY140" s="327">
        <f t="shared" ca="1" si="1045"/>
        <v>7.6446606539031707</v>
      </c>
      <c r="AZ140" s="327">
        <f t="shared" ca="1" si="1045"/>
        <v>7.1123880947688445</v>
      </c>
      <c r="BA140" s="327">
        <f t="shared" ca="1" si="1045"/>
        <v>7.9814981295505545</v>
      </c>
      <c r="BB140" s="327">
        <f t="shared" ca="1" si="1045"/>
        <v>7.6615493720307075</v>
      </c>
      <c r="BC140" s="327">
        <f t="shared" ca="1" si="1045"/>
        <v>7.2443842755900576</v>
      </c>
      <c r="BD140" s="327">
        <f t="shared" ca="1" si="1045"/>
        <v>7.2737178599354744</v>
      </c>
      <c r="BE140" s="327">
        <f t="shared" ca="1" si="1045"/>
        <v>7.3764840899913571</v>
      </c>
      <c r="BF140" s="327">
        <f t="shared" ca="1" si="1045"/>
        <v>7.5848149996780805</v>
      </c>
      <c r="BG140" s="327">
        <f t="shared" ca="1" si="1045"/>
        <v>7.6485078409459799</v>
      </c>
      <c r="BH140" s="327">
        <f t="shared" ca="1" si="1045"/>
        <v>7.5202099306433414</v>
      </c>
      <c r="BI140" s="327">
        <f t="shared" ca="1" si="1045"/>
        <v>7.214312735512693</v>
      </c>
      <c r="BJ140" s="327">
        <f t="shared" ca="1" si="1045"/>
        <v>7.3405080334371791</v>
      </c>
      <c r="BK140" s="327">
        <f t="shared" ca="1" si="1045"/>
        <v>7.2171720687468497</v>
      </c>
      <c r="BL140" s="327">
        <f t="shared" ca="1" si="1045"/>
        <v>7.3303742415025948</v>
      </c>
      <c r="BM140" s="327">
        <f t="shared" ca="1" si="1045"/>
        <v>7.1866724570553142</v>
      </c>
      <c r="BN140" s="327">
        <f t="shared" ca="1" si="1045"/>
        <v>7.077489147666749</v>
      </c>
      <c r="BO140" s="327">
        <f t="shared" ca="1" si="1045"/>
        <v>7.2715036417344043</v>
      </c>
      <c r="BP140" s="327">
        <f t="shared" ca="1" si="1045"/>
        <v>7.114356410681447</v>
      </c>
      <c r="BQ140" s="327">
        <f t="shared" ref="BQ140:CJ140" ca="1" si="1046">+BQ74/BQ$82*100</f>
        <v>7.1373981676065874</v>
      </c>
      <c r="BR140" s="327">
        <f t="shared" ca="1" si="1046"/>
        <v>6.9851223488240759</v>
      </c>
      <c r="BS140" s="327">
        <f t="shared" ca="1" si="1046"/>
        <v>6.785241984026305</v>
      </c>
      <c r="BT140" s="327">
        <f t="shared" ca="1" si="1046"/>
        <v>6.8529698236991026</v>
      </c>
      <c r="BU140" s="327">
        <f t="shared" ca="1" si="1046"/>
        <v>6.7230265013609998</v>
      </c>
      <c r="BV140" s="327">
        <f t="shared" ca="1" si="1046"/>
        <v>6.505792810334567</v>
      </c>
      <c r="BW140" s="327">
        <f t="shared" ca="1" si="1046"/>
        <v>6.5931296785922173</v>
      </c>
      <c r="BX140" s="327">
        <f t="shared" ca="1" si="1046"/>
        <v>6.9238091161309177</v>
      </c>
      <c r="BY140" s="327">
        <f t="shared" ca="1" si="1046"/>
        <v>7.0855059696457303</v>
      </c>
      <c r="BZ140" s="327">
        <f t="shared" ca="1" si="1046"/>
        <v>6.8180613340774538</v>
      </c>
      <c r="CA140" s="327">
        <f t="shared" ca="1" si="1046"/>
        <v>7.1211681491710772</v>
      </c>
      <c r="CB140" s="327">
        <f t="shared" ca="1" si="1046"/>
        <v>6.9566902047236434</v>
      </c>
      <c r="CC140" s="327">
        <f t="shared" ca="1" si="1046"/>
        <v>6.9748946341186588</v>
      </c>
      <c r="CD140" s="327">
        <f t="shared" ca="1" si="1046"/>
        <v>6.3732776306789889</v>
      </c>
      <c r="CE140" s="327">
        <f t="shared" ca="1" si="1046"/>
        <v>6.8171877494899444</v>
      </c>
      <c r="CF140" s="327">
        <f t="shared" ca="1" si="1046"/>
        <v>6.974088496435674</v>
      </c>
      <c r="CG140" s="327">
        <f t="shared" ca="1" si="1046"/>
        <v>6.7951682091332426</v>
      </c>
      <c r="CH140" s="327">
        <f t="shared" ca="1" si="1046"/>
        <v>6.5523258630394183</v>
      </c>
      <c r="CI140" s="327">
        <f t="shared" ca="1" si="1046"/>
        <v>6.6356881204957698</v>
      </c>
      <c r="CJ140" s="327">
        <f t="shared" ca="1" si="1046"/>
        <v>6.9909943344351797</v>
      </c>
      <c r="CK140" s="327">
        <f t="shared" ref="CK140:DH140" ca="1" si="1047">+CK74/CK$82*100</f>
        <v>7.2883819251295279</v>
      </c>
      <c r="CL140" s="327">
        <f t="shared" ca="1" si="1047"/>
        <v>6.8198975848917067</v>
      </c>
      <c r="CM140" s="327">
        <f t="shared" ca="1" si="1047"/>
        <v>6.809645452068172</v>
      </c>
      <c r="CN140" s="327">
        <f t="shared" ca="1" si="1047"/>
        <v>6.8815501818957792</v>
      </c>
      <c r="CO140" s="327">
        <f t="shared" ca="1" si="1047"/>
        <v>6.9754340498926313</v>
      </c>
      <c r="CP140" s="327">
        <f t="shared" ca="1" si="1047"/>
        <v>6.4276439564975831</v>
      </c>
      <c r="CQ140" s="327">
        <f t="shared" ca="1" si="1047"/>
        <v>6.3173541795261023</v>
      </c>
      <c r="CR140" s="327">
        <f t="shared" ca="1" si="1047"/>
        <v>6.4334740081914781</v>
      </c>
      <c r="CS140" s="327">
        <f t="shared" ca="1" si="1047"/>
        <v>6.8250764831263027</v>
      </c>
      <c r="CT140" s="327">
        <f t="shared" ca="1" si="1047"/>
        <v>6.9847290194322804</v>
      </c>
      <c r="CU140" s="327">
        <f t="shared" ca="1" si="1047"/>
        <v>7.1006066356163453</v>
      </c>
      <c r="CV140" s="327">
        <f t="shared" ca="1" si="1047"/>
        <v>7.1241781650884031</v>
      </c>
      <c r="CW140" s="327">
        <f t="shared" ca="1" si="1047"/>
        <v>7.1290881781883444</v>
      </c>
      <c r="CX140" s="327">
        <f t="shared" ca="1" si="1047"/>
        <v>6.8898869868884995</v>
      </c>
      <c r="CY140" s="327">
        <f t="shared" ca="1" si="1047"/>
        <v>6.8038558469221524</v>
      </c>
      <c r="CZ140" s="327">
        <f t="shared" ca="1" si="1047"/>
        <v>6.9212397227139721</v>
      </c>
      <c r="DA140" s="327">
        <f t="shared" ca="1" si="1047"/>
        <v>7.0732122531433728</v>
      </c>
      <c r="DB140" s="327">
        <f t="shared" ca="1" si="1047"/>
        <v>7.0427288379819899</v>
      </c>
      <c r="DC140" s="327">
        <f t="shared" ca="1" si="1047"/>
        <v>6.8457068714555147</v>
      </c>
      <c r="DD140" s="327">
        <f t="shared" ca="1" si="1047"/>
        <v>6.7165793424538291</v>
      </c>
      <c r="DE140" s="327">
        <f t="shared" ca="1" si="1047"/>
        <v>6.9268012389495039</v>
      </c>
      <c r="DF140" s="327">
        <f t="shared" ca="1" si="1047"/>
        <v>6.8939125745545571</v>
      </c>
      <c r="DG140" s="327">
        <f t="shared" ca="1" si="1047"/>
        <v>6.7915646902381335</v>
      </c>
      <c r="DH140" s="327">
        <f t="shared" ca="1" si="1047"/>
        <v>7.0233570528892484</v>
      </c>
      <c r="DI140" s="327">
        <f t="shared" ref="DI140:DS140" ca="1" si="1048">+DI74/DI$82*100</f>
        <v>7.1488309951284297</v>
      </c>
      <c r="DJ140" s="327">
        <f t="shared" ca="1" si="1048"/>
        <v>6.7445695003637356</v>
      </c>
      <c r="DK140" s="327">
        <f t="shared" ca="1" si="1048"/>
        <v>6.7971286581232633</v>
      </c>
      <c r="DL140" s="327">
        <f t="shared" ca="1" si="1048"/>
        <v>6.7529566336609337</v>
      </c>
      <c r="DM140" s="327">
        <f t="shared" ca="1" si="1048"/>
        <v>6.9962683032461017</v>
      </c>
      <c r="DN140" s="327">
        <f t="shared" ca="1" si="1048"/>
        <v>6.8229282573564145</v>
      </c>
      <c r="DO140" s="327">
        <f t="shared" ca="1" si="1048"/>
        <v>6.5788050096320232</v>
      </c>
      <c r="DP140" s="327">
        <f t="shared" ca="1" si="1048"/>
        <v>6.2667817804738606</v>
      </c>
      <c r="DQ140" s="327">
        <f t="shared" ca="1" si="1048"/>
        <v>6.5683849255895526</v>
      </c>
      <c r="DR140" s="327">
        <f t="shared" ca="1" si="1048"/>
        <v>6.7247423068578716</v>
      </c>
      <c r="DS140" s="327">
        <f t="shared" ca="1" si="1048"/>
        <v>6.8834704705499918</v>
      </c>
      <c r="DT140" s="327">
        <f t="shared" ref="DT140:EE140" ca="1" si="1049">+DT74/DT$82*100</f>
        <v>7.0479365837666315</v>
      </c>
      <c r="DU140" s="327">
        <f t="shared" ca="1" si="1049"/>
        <v>7.2402352006269028</v>
      </c>
      <c r="DV140" s="327">
        <f t="shared" ca="1" si="1049"/>
        <v>6.9897563905503137</v>
      </c>
      <c r="DW140" s="327">
        <f t="shared" ca="1" si="1049"/>
        <v>6.8788641104859094</v>
      </c>
      <c r="DX140" s="327">
        <f t="shared" ca="1" si="1049"/>
        <v>6.7817797701824789</v>
      </c>
      <c r="DY140" s="327">
        <f t="shared" ca="1" si="1049"/>
        <v>6.7358232607915731</v>
      </c>
      <c r="DZ140" s="327">
        <f t="shared" ca="1" si="1049"/>
        <v>6.5872179318775332</v>
      </c>
      <c r="EA140" s="327">
        <f t="shared" ca="1" si="1049"/>
        <v>6.6127737660044055</v>
      </c>
      <c r="EB140" s="327">
        <f t="shared" ca="1" si="1049"/>
        <v>6.7757187496729943</v>
      </c>
      <c r="EC140" s="327">
        <f t="shared" ca="1" si="1049"/>
        <v>6.9177734756172793</v>
      </c>
      <c r="ED140" s="327">
        <f t="shared" ca="1" si="1049"/>
        <v>6.547501869194269</v>
      </c>
      <c r="EE140" s="327">
        <f t="shared" ca="1" si="1049"/>
        <v>6.8101295285432126</v>
      </c>
      <c r="EF140" s="327">
        <f t="shared" ref="EF140:EQ140" ca="1" si="1050">+EF74/EF$82*100</f>
        <v>6.8175899293611781</v>
      </c>
      <c r="EG140" s="327">
        <f t="shared" ca="1" si="1050"/>
        <v>7.1259069484598578</v>
      </c>
      <c r="EH140" s="327">
        <f t="shared" ca="1" si="1050"/>
        <v>6.7374576195807094</v>
      </c>
      <c r="EI140" s="327">
        <f t="shared" ca="1" si="1050"/>
        <v>6.5329130179060515</v>
      </c>
      <c r="EJ140" s="327">
        <f t="shared" ca="1" si="1050"/>
        <v>6.5618479536489565</v>
      </c>
      <c r="EK140" s="327">
        <f t="shared" ca="1" si="1050"/>
        <v>6.5224433680150389</v>
      </c>
      <c r="EL140" s="327">
        <f t="shared" ca="1" si="1050"/>
        <v>5.9751413736584356</v>
      </c>
      <c r="EM140" s="327">
        <f t="shared" ca="1" si="1050"/>
        <v>6.1201013720609199</v>
      </c>
      <c r="EN140" s="327">
        <f t="shared" ca="1" si="1050"/>
        <v>6.0685238567060757</v>
      </c>
      <c r="EO140" s="327">
        <f t="shared" ca="1" si="1050"/>
        <v>6.3846303179762334</v>
      </c>
      <c r="EP140" s="327">
        <f t="shared" ca="1" si="1050"/>
        <v>6.5774461147338652</v>
      </c>
      <c r="EQ140" s="327">
        <f t="shared" ca="1" si="1050"/>
        <v>6.4832348593015388</v>
      </c>
      <c r="ER140" s="327">
        <f t="shared" ref="ER140:FB140" ca="1" si="1051">+ER74/ER$82*100</f>
        <v>6.5585092609647306</v>
      </c>
      <c r="ES140" s="327">
        <f t="shared" ca="1" si="1051"/>
        <v>6.8541051754080335</v>
      </c>
      <c r="ET140" s="327">
        <f t="shared" ca="1" si="1051"/>
        <v>6.5787820785118853</v>
      </c>
      <c r="EU140" s="327">
        <f t="shared" ca="1" si="1051"/>
        <v>6.3412821201284011</v>
      </c>
      <c r="EV140" s="327">
        <f t="shared" ca="1" si="1051"/>
        <v>6.336357892922738</v>
      </c>
      <c r="EW140" s="327">
        <f t="shared" ca="1" si="1051"/>
        <v>6.1364095462108592</v>
      </c>
      <c r="EX140" s="327">
        <f t="shared" ca="1" si="1051"/>
        <v>6.2240695619438968</v>
      </c>
      <c r="EY140" s="327">
        <f t="shared" ca="1" si="1051"/>
        <v>6.2887801206559679</v>
      </c>
      <c r="EZ140" s="327">
        <f t="shared" ca="1" si="1051"/>
        <v>6.302408394526017</v>
      </c>
      <c r="FA140" s="327">
        <f t="shared" ca="1" si="1051"/>
        <v>6.3430139040626834</v>
      </c>
      <c r="FB140" s="327">
        <f t="shared" ca="1" si="1051"/>
        <v>6.0850505298876705</v>
      </c>
      <c r="FC140" s="327">
        <f t="shared" ref="FC140:FD140" ca="1" si="1052">+FC74/FC$82*100</f>
        <v>5.9313219272852375</v>
      </c>
      <c r="FD140" s="327">
        <f t="shared" ca="1" si="1052"/>
        <v>6.4453858238182091</v>
      </c>
      <c r="FE140" s="327" t="e">
        <f t="shared" ref="FE140:FG140" ca="1" si="1053">+FE74/FE$82*100</f>
        <v>#DIV/0!</v>
      </c>
      <c r="FF140" s="327" t="e">
        <f t="shared" ca="1" si="1053"/>
        <v>#DIV/0!</v>
      </c>
      <c r="FG140" s="327" t="e">
        <f t="shared" ca="1" si="1053"/>
        <v>#DIV/0!</v>
      </c>
      <c r="FH140" s="327" t="e">
        <f t="shared" ref="FH140:FP140" ca="1" si="1054">+FH74/FH$82*100</f>
        <v>#DIV/0!</v>
      </c>
      <c r="FI140" s="327" t="e">
        <f t="shared" ca="1" si="1054"/>
        <v>#DIV/0!</v>
      </c>
      <c r="FJ140" s="327" t="e">
        <f t="shared" ca="1" si="1054"/>
        <v>#DIV/0!</v>
      </c>
      <c r="FK140" s="327" t="e">
        <f t="shared" ca="1" si="1054"/>
        <v>#DIV/0!</v>
      </c>
      <c r="FL140" s="327" t="e">
        <f t="shared" ca="1" si="1054"/>
        <v>#DIV/0!</v>
      </c>
      <c r="FM140" s="327" t="e">
        <f t="shared" ca="1" si="1054"/>
        <v>#DIV/0!</v>
      </c>
      <c r="FN140" s="327" t="e">
        <f t="shared" ca="1" si="1054"/>
        <v>#DIV/0!</v>
      </c>
      <c r="FO140" s="327" t="e">
        <f t="shared" ca="1" si="1054"/>
        <v>#DIV/0!</v>
      </c>
      <c r="FP140" s="327" t="e">
        <f t="shared" ca="1" si="1054"/>
        <v>#DIV/0!</v>
      </c>
    </row>
    <row r="141" spans="2:172" x14ac:dyDescent="0.2">
      <c r="B141" s="325" t="s">
        <v>27</v>
      </c>
      <c r="C141" s="330"/>
      <c r="D141" s="330"/>
      <c r="E141" s="327">
        <f t="shared" ref="E141:AJ141" ca="1" si="1055">+E75/E$82*100</f>
        <v>4.5583751304986251</v>
      </c>
      <c r="F141" s="327">
        <f t="shared" ca="1" si="1055"/>
        <v>4.586966763244777</v>
      </c>
      <c r="G141" s="327">
        <f t="shared" ca="1" si="1055"/>
        <v>4.5165346918156395</v>
      </c>
      <c r="H141" s="327">
        <f t="shared" ca="1" si="1055"/>
        <v>4.6493293332528491</v>
      </c>
      <c r="I141" s="327">
        <f t="shared" ca="1" si="1055"/>
        <v>4.7128380729406398</v>
      </c>
      <c r="J141" s="327">
        <f t="shared" ca="1" si="1055"/>
        <v>4.6724143894238122</v>
      </c>
      <c r="K141" s="327">
        <f t="shared" ca="1" si="1055"/>
        <v>4.6260312799293724</v>
      </c>
      <c r="L141" s="327">
        <f t="shared" ca="1" si="1055"/>
        <v>5.0128215580626634</v>
      </c>
      <c r="M141" s="327">
        <f t="shared" ca="1" si="1055"/>
        <v>4.6504496526742249</v>
      </c>
      <c r="N141" s="327">
        <f t="shared" ca="1" si="1055"/>
        <v>4.7480849052266478</v>
      </c>
      <c r="O141" s="327">
        <f t="shared" ca="1" si="1055"/>
        <v>4.6597023000306148</v>
      </c>
      <c r="P141" s="327">
        <f t="shared" ca="1" si="1055"/>
        <v>4.3647305250862312</v>
      </c>
      <c r="Q141" s="327">
        <f t="shared" ca="1" si="1055"/>
        <v>4.7310981184872665</v>
      </c>
      <c r="R141" s="327">
        <f t="shared" ca="1" si="1055"/>
        <v>4.6944881655433406</v>
      </c>
      <c r="S141" s="327">
        <f t="shared" ca="1" si="1055"/>
        <v>4.6806935048833402</v>
      </c>
      <c r="T141" s="327">
        <f t="shared" ca="1" si="1055"/>
        <v>4.6818314211321148</v>
      </c>
      <c r="U141" s="327">
        <f t="shared" ca="1" si="1055"/>
        <v>4.698687023631531</v>
      </c>
      <c r="V141" s="327">
        <f t="shared" ca="1" si="1055"/>
        <v>4.7440860005563659</v>
      </c>
      <c r="W141" s="327">
        <f t="shared" ca="1" si="1055"/>
        <v>4.7316513443880659</v>
      </c>
      <c r="X141" s="327">
        <f t="shared" ca="1" si="1055"/>
        <v>5.0257233824228953</v>
      </c>
      <c r="Y141" s="327">
        <f t="shared" ca="1" si="1055"/>
        <v>5.1583109560039615</v>
      </c>
      <c r="Z141" s="327">
        <f t="shared" ca="1" si="1055"/>
        <v>5.0039473769800571</v>
      </c>
      <c r="AA141" s="327">
        <f t="shared" ca="1" si="1055"/>
        <v>4.9480094021253276</v>
      </c>
      <c r="AB141" s="327">
        <f t="shared" ca="1" si="1055"/>
        <v>4.7309861269972391</v>
      </c>
      <c r="AC141" s="327">
        <f t="shared" ca="1" si="1055"/>
        <v>4.9596195244637666</v>
      </c>
      <c r="AD141" s="327">
        <f t="shared" ca="1" si="1055"/>
        <v>4.8439753831170016</v>
      </c>
      <c r="AE141" s="327">
        <f t="shared" ca="1" si="1055"/>
        <v>5.2133041839751</v>
      </c>
      <c r="AF141" s="327">
        <f t="shared" ca="1" si="1055"/>
        <v>5.1830974770427423</v>
      </c>
      <c r="AG141" s="327">
        <f t="shared" ca="1" si="1055"/>
        <v>4.9581375364988318</v>
      </c>
      <c r="AH141" s="327">
        <f t="shared" ca="1" si="1055"/>
        <v>4.8572371491458748</v>
      </c>
      <c r="AI141" s="327">
        <f t="shared" ca="1" si="1055"/>
        <v>4.8895093443332449</v>
      </c>
      <c r="AJ141" s="327">
        <f t="shared" ca="1" si="1055"/>
        <v>5.0034962433482395</v>
      </c>
      <c r="AK141" s="327">
        <f t="shared" ref="AK141:BP141" ca="1" si="1056">+AK75/AK$82*100</f>
        <v>4.9766094873838904</v>
      </c>
      <c r="AL141" s="327">
        <f t="shared" ca="1" si="1056"/>
        <v>5.0553748748802878</v>
      </c>
      <c r="AM141" s="327">
        <f t="shared" ca="1" si="1056"/>
        <v>4.8145464275980618</v>
      </c>
      <c r="AN141" s="327">
        <f t="shared" ca="1" si="1056"/>
        <v>4.6828201849488797</v>
      </c>
      <c r="AO141" s="327">
        <f t="shared" ca="1" si="1056"/>
        <v>4.897267017924257</v>
      </c>
      <c r="AP141" s="327">
        <f t="shared" ca="1" si="1056"/>
        <v>5.0279446208953829</v>
      </c>
      <c r="AQ141" s="327">
        <f t="shared" ca="1" si="1056"/>
        <v>4.8424198550007542</v>
      </c>
      <c r="AR141" s="327">
        <f t="shared" ca="1" si="1056"/>
        <v>4.7522651005382821</v>
      </c>
      <c r="AS141" s="327">
        <f t="shared" ca="1" si="1056"/>
        <v>4.8513838132001306</v>
      </c>
      <c r="AT141" s="327">
        <f t="shared" ca="1" si="1056"/>
        <v>4.9547596587856981</v>
      </c>
      <c r="AU141" s="327">
        <f t="shared" ca="1" si="1056"/>
        <v>4.7625490151804284</v>
      </c>
      <c r="AV141" s="327">
        <f t="shared" ca="1" si="1056"/>
        <v>5.0096901688392066</v>
      </c>
      <c r="AW141" s="327">
        <f t="shared" ca="1" si="1056"/>
        <v>4.9979019025307938</v>
      </c>
      <c r="AX141" s="327">
        <f t="shared" ca="1" si="1056"/>
        <v>4.9342119542236489</v>
      </c>
      <c r="AY141" s="327">
        <f t="shared" ca="1" si="1056"/>
        <v>5.0091924896492106</v>
      </c>
      <c r="AZ141" s="327">
        <f t="shared" ca="1" si="1056"/>
        <v>4.9146636177197616</v>
      </c>
      <c r="BA141" s="327">
        <f t="shared" ca="1" si="1056"/>
        <v>4.7436484646815105</v>
      </c>
      <c r="BB141" s="327">
        <f t="shared" ca="1" si="1056"/>
        <v>4.7674094271213372</v>
      </c>
      <c r="BC141" s="327">
        <f t="shared" ca="1" si="1056"/>
        <v>4.9916309021620977</v>
      </c>
      <c r="BD141" s="327">
        <f t="shared" ca="1" si="1056"/>
        <v>4.6471951200309123</v>
      </c>
      <c r="BE141" s="327">
        <f t="shared" ca="1" si="1056"/>
        <v>4.7615818323315722</v>
      </c>
      <c r="BF141" s="327">
        <f t="shared" ca="1" si="1056"/>
        <v>4.5906384712696564</v>
      </c>
      <c r="BG141" s="327">
        <f t="shared" ca="1" si="1056"/>
        <v>4.500242403059171</v>
      </c>
      <c r="BH141" s="327">
        <f t="shared" ca="1" si="1056"/>
        <v>4.7164730728388538</v>
      </c>
      <c r="BI141" s="327">
        <f t="shared" ca="1" si="1056"/>
        <v>4.7553596276882892</v>
      </c>
      <c r="BJ141" s="327">
        <f t="shared" ca="1" si="1056"/>
        <v>4.7319861670708212</v>
      </c>
      <c r="BK141" s="327">
        <f t="shared" ca="1" si="1056"/>
        <v>4.5367059626360353</v>
      </c>
      <c r="BL141" s="327">
        <f t="shared" ca="1" si="1056"/>
        <v>4.3454274530575132</v>
      </c>
      <c r="BM141" s="327">
        <f t="shared" ca="1" si="1056"/>
        <v>4.5981825483321384</v>
      </c>
      <c r="BN141" s="327">
        <f t="shared" ca="1" si="1056"/>
        <v>4.6332676995222348</v>
      </c>
      <c r="BO141" s="327">
        <f t="shared" ca="1" si="1056"/>
        <v>4.6130615265134089</v>
      </c>
      <c r="BP141" s="327">
        <f t="shared" ca="1" si="1056"/>
        <v>4.6007581640215331</v>
      </c>
      <c r="BQ141" s="327">
        <f t="shared" ref="BQ141:CJ141" ca="1" si="1057">+BQ75/BQ$82*100</f>
        <v>4.6433286932213544</v>
      </c>
      <c r="BR141" s="327">
        <f t="shared" ca="1" si="1057"/>
        <v>4.6825745655810724</v>
      </c>
      <c r="BS141" s="327">
        <f t="shared" ca="1" si="1057"/>
        <v>4.6018815529086572</v>
      </c>
      <c r="BT141" s="327">
        <f t="shared" ca="1" si="1057"/>
        <v>4.6116729732608626</v>
      </c>
      <c r="BU141" s="327">
        <f t="shared" ca="1" si="1057"/>
        <v>4.540261397590502</v>
      </c>
      <c r="BV141" s="327">
        <f t="shared" ca="1" si="1057"/>
        <v>4.7086719191279709</v>
      </c>
      <c r="BW141" s="327">
        <f t="shared" ca="1" si="1057"/>
        <v>4.6539785704233108</v>
      </c>
      <c r="BX141" s="327">
        <f t="shared" ca="1" si="1057"/>
        <v>4.2644916447073911</v>
      </c>
      <c r="BY141" s="327">
        <f t="shared" ca="1" si="1057"/>
        <v>4.4999432104900894</v>
      </c>
      <c r="BZ141" s="327">
        <f t="shared" ca="1" si="1057"/>
        <v>4.3433825990073265</v>
      </c>
      <c r="CA141" s="327">
        <f t="shared" ca="1" si="1057"/>
        <v>4.3570232335086407</v>
      </c>
      <c r="CB141" s="327">
        <f t="shared" ca="1" si="1057"/>
        <v>4.479752869727859</v>
      </c>
      <c r="CC141" s="327">
        <f t="shared" ca="1" si="1057"/>
        <v>4.4356600468269836</v>
      </c>
      <c r="CD141" s="327">
        <f t="shared" ca="1" si="1057"/>
        <v>4.301294759077118</v>
      </c>
      <c r="CE141" s="327">
        <f t="shared" ca="1" si="1057"/>
        <v>4.3199238786841416</v>
      </c>
      <c r="CF141" s="327">
        <f t="shared" ca="1" si="1057"/>
        <v>4.306864002907937</v>
      </c>
      <c r="CG141" s="327">
        <f t="shared" ca="1" si="1057"/>
        <v>4.3684007709051134</v>
      </c>
      <c r="CH141" s="327">
        <f t="shared" ca="1" si="1057"/>
        <v>4.5444844182526891</v>
      </c>
      <c r="CI141" s="327">
        <f t="shared" ca="1" si="1057"/>
        <v>4.444902694901268</v>
      </c>
      <c r="CJ141" s="327">
        <f t="shared" ca="1" si="1057"/>
        <v>4.2189251454900525</v>
      </c>
      <c r="CK141" s="327">
        <f t="shared" ref="CK141:DH141" ca="1" si="1058">+CK75/CK$82*100</f>
        <v>4.1992927188149309</v>
      </c>
      <c r="CL141" s="327">
        <f t="shared" ca="1" si="1058"/>
        <v>4.1749945398910056</v>
      </c>
      <c r="CM141" s="327">
        <f t="shared" ca="1" si="1058"/>
        <v>4.2535979014801999</v>
      </c>
      <c r="CN141" s="327">
        <f t="shared" ca="1" si="1058"/>
        <v>3.947181334699648</v>
      </c>
      <c r="CO141" s="327">
        <f t="shared" ca="1" si="1058"/>
        <v>3.8206371764933209</v>
      </c>
      <c r="CP141" s="327">
        <f t="shared" ca="1" si="1058"/>
        <v>4.1181785930164114</v>
      </c>
      <c r="CQ141" s="327">
        <f t="shared" ca="1" si="1058"/>
        <v>4.4574528370113535</v>
      </c>
      <c r="CR141" s="327">
        <f t="shared" ca="1" si="1058"/>
        <v>4.6700437230944347</v>
      </c>
      <c r="CS141" s="327">
        <f t="shared" ca="1" si="1058"/>
        <v>4.393682799984564</v>
      </c>
      <c r="CT141" s="327">
        <f t="shared" ca="1" si="1058"/>
        <v>4.585365668034993</v>
      </c>
      <c r="CU141" s="327">
        <f t="shared" ca="1" si="1058"/>
        <v>4.5161795497272461</v>
      </c>
      <c r="CV141" s="327">
        <f t="shared" ca="1" si="1058"/>
        <v>4.1543028633988062</v>
      </c>
      <c r="CW141" s="327">
        <f t="shared" ca="1" si="1058"/>
        <v>4.3736426347084683</v>
      </c>
      <c r="CX141" s="327">
        <f t="shared" ca="1" si="1058"/>
        <v>4.3770132350355953</v>
      </c>
      <c r="CY141" s="327">
        <f t="shared" ca="1" si="1058"/>
        <v>4.5595349752225367</v>
      </c>
      <c r="CZ141" s="327">
        <f t="shared" ca="1" si="1058"/>
        <v>4.4627400073939736</v>
      </c>
      <c r="DA141" s="327">
        <f t="shared" ca="1" si="1058"/>
        <v>4.4547447078470661</v>
      </c>
      <c r="DB141" s="327">
        <f t="shared" ca="1" si="1058"/>
        <v>4.4661973854268711</v>
      </c>
      <c r="DC141" s="327">
        <f t="shared" ca="1" si="1058"/>
        <v>4.4131098452428121</v>
      </c>
      <c r="DD141" s="327">
        <f t="shared" ca="1" si="1058"/>
        <v>4.4286378586070887</v>
      </c>
      <c r="DE141" s="327">
        <f t="shared" ca="1" si="1058"/>
        <v>4.3311588405783583</v>
      </c>
      <c r="DF141" s="327">
        <f t="shared" ca="1" si="1058"/>
        <v>4.4147371566404443</v>
      </c>
      <c r="DG141" s="327">
        <f t="shared" ca="1" si="1058"/>
        <v>4.4572694978355134</v>
      </c>
      <c r="DH141" s="327">
        <f t="shared" ca="1" si="1058"/>
        <v>4.0048108236228517</v>
      </c>
      <c r="DI141" s="327">
        <f t="shared" ref="DI141:DS141" ca="1" si="1059">+DI75/DI$82*100</f>
        <v>4.0869678222304486</v>
      </c>
      <c r="DJ141" s="327">
        <f t="shared" ca="1" si="1059"/>
        <v>4.148166019170187</v>
      </c>
      <c r="DK141" s="327">
        <f t="shared" ca="1" si="1059"/>
        <v>4.330969279810728</v>
      </c>
      <c r="DL141" s="327">
        <f t="shared" ca="1" si="1059"/>
        <v>4.0917186382879462</v>
      </c>
      <c r="DM141" s="327">
        <f t="shared" ca="1" si="1059"/>
        <v>4.1778099489490161</v>
      </c>
      <c r="DN141" s="327">
        <f t="shared" ca="1" si="1059"/>
        <v>4.2403464566736213</v>
      </c>
      <c r="DO141" s="327">
        <f t="shared" ca="1" si="1059"/>
        <v>4.0903177261249075</v>
      </c>
      <c r="DP141" s="327">
        <f t="shared" ca="1" si="1059"/>
        <v>4.188519004744073</v>
      </c>
      <c r="DQ141" s="327">
        <f t="shared" ca="1" si="1059"/>
        <v>4.1682030564621009</v>
      </c>
      <c r="DR141" s="327">
        <f t="shared" ca="1" si="1059"/>
        <v>4.1718126076083433</v>
      </c>
      <c r="DS141" s="327">
        <f t="shared" ca="1" si="1059"/>
        <v>4.2574936110787682</v>
      </c>
      <c r="DT141" s="327">
        <f t="shared" ref="DT141:EE141" ca="1" si="1060">+DT75/DT$82*100</f>
        <v>4.1152231423229271</v>
      </c>
      <c r="DU141" s="327">
        <f t="shared" ca="1" si="1060"/>
        <v>4.150002538380285</v>
      </c>
      <c r="DV141" s="327">
        <f t="shared" ca="1" si="1060"/>
        <v>4.1179863173557187</v>
      </c>
      <c r="DW141" s="327">
        <f t="shared" ca="1" si="1060"/>
        <v>4.2763572520357833</v>
      </c>
      <c r="DX141" s="327">
        <f t="shared" ca="1" si="1060"/>
        <v>4.1253874650048417</v>
      </c>
      <c r="DY141" s="327">
        <f t="shared" ca="1" si="1060"/>
        <v>4.2351170792674333</v>
      </c>
      <c r="DZ141" s="327">
        <f t="shared" ca="1" si="1060"/>
        <v>4.2990164000502187</v>
      </c>
      <c r="EA141" s="327">
        <f t="shared" ca="1" si="1060"/>
        <v>4.2809038932172649</v>
      </c>
      <c r="EB141" s="327">
        <f t="shared" ca="1" si="1060"/>
        <v>4.4864646750471646</v>
      </c>
      <c r="EC141" s="327">
        <f t="shared" ca="1" si="1060"/>
        <v>4.6211617774171101</v>
      </c>
      <c r="ED141" s="327">
        <f t="shared" ca="1" si="1060"/>
        <v>4.4198461306681365</v>
      </c>
      <c r="EE141" s="327">
        <f t="shared" ca="1" si="1060"/>
        <v>4.2287880781528155</v>
      </c>
      <c r="EF141" s="327">
        <f t="shared" ref="EF141:EQ141" ca="1" si="1061">+EF75/EF$82*100</f>
        <v>3.9658372031353784</v>
      </c>
      <c r="EG141" s="327">
        <f t="shared" ca="1" si="1061"/>
        <v>4.2259980807738753</v>
      </c>
      <c r="EH141" s="327">
        <f t="shared" ca="1" si="1061"/>
        <v>4.135600379935009</v>
      </c>
      <c r="EI141" s="327">
        <f t="shared" ca="1" si="1061"/>
        <v>4.0912844862201707</v>
      </c>
      <c r="EJ141" s="327">
        <f t="shared" ca="1" si="1061"/>
        <v>4.2109157740116112</v>
      </c>
      <c r="EK141" s="327">
        <f t="shared" ca="1" si="1061"/>
        <v>4.2303619607606722</v>
      </c>
      <c r="EL141" s="327">
        <f t="shared" ca="1" si="1061"/>
        <v>4.2644937454483847</v>
      </c>
      <c r="EM141" s="327">
        <f t="shared" ca="1" si="1061"/>
        <v>4.2505575207425439</v>
      </c>
      <c r="EN141" s="327">
        <f t="shared" ca="1" si="1061"/>
        <v>4.4141562845290627</v>
      </c>
      <c r="EO141" s="327">
        <f t="shared" ca="1" si="1061"/>
        <v>4.3542480470185341</v>
      </c>
      <c r="EP141" s="327">
        <f t="shared" ca="1" si="1061"/>
        <v>4.1408127341929717</v>
      </c>
      <c r="EQ141" s="327">
        <f t="shared" ca="1" si="1061"/>
        <v>4.2405170189337182</v>
      </c>
      <c r="ER141" s="327">
        <f t="shared" ref="ER141:FB141" ca="1" si="1062">+ER75/ER$82*100</f>
        <v>3.7863399332005492</v>
      </c>
      <c r="ES141" s="327">
        <f t="shared" ca="1" si="1062"/>
        <v>4.0929658827889677</v>
      </c>
      <c r="ET141" s="327">
        <f t="shared" ca="1" si="1062"/>
        <v>4.1536167088546616</v>
      </c>
      <c r="EU141" s="327">
        <f t="shared" ca="1" si="1062"/>
        <v>4.0883057133519936</v>
      </c>
      <c r="EV141" s="327">
        <f t="shared" ca="1" si="1062"/>
        <v>3.9752149449110359</v>
      </c>
      <c r="EW141" s="327">
        <f t="shared" ca="1" si="1062"/>
        <v>3.9656885697889561</v>
      </c>
      <c r="EX141" s="327">
        <f t="shared" ca="1" si="1062"/>
        <v>3.9787418815534048</v>
      </c>
      <c r="EY141" s="327">
        <f t="shared" ca="1" si="1062"/>
        <v>4.0094824172219692</v>
      </c>
      <c r="EZ141" s="327">
        <f t="shared" ca="1" si="1062"/>
        <v>4.0943249888029376</v>
      </c>
      <c r="FA141" s="327">
        <f t="shared" ca="1" si="1062"/>
        <v>4.0282580464761768</v>
      </c>
      <c r="FB141" s="327">
        <f t="shared" ca="1" si="1062"/>
        <v>4.0139959038191755</v>
      </c>
      <c r="FC141" s="327">
        <f t="shared" ref="FC141:FD141" ca="1" si="1063">+FC75/FC$82*100</f>
        <v>3.9650813273534209</v>
      </c>
      <c r="FD141" s="327">
        <f t="shared" ca="1" si="1063"/>
        <v>3.6268655968114683</v>
      </c>
      <c r="FE141" s="327" t="e">
        <f t="shared" ref="FE141:FG141" ca="1" si="1064">+FE75/FE$82*100</f>
        <v>#DIV/0!</v>
      </c>
      <c r="FF141" s="327" t="e">
        <f t="shared" ca="1" si="1064"/>
        <v>#DIV/0!</v>
      </c>
      <c r="FG141" s="327" t="e">
        <f t="shared" ca="1" si="1064"/>
        <v>#DIV/0!</v>
      </c>
      <c r="FH141" s="327" t="e">
        <f t="shared" ref="FH141:FP141" ca="1" si="1065">+FH75/FH$82*100</f>
        <v>#DIV/0!</v>
      </c>
      <c r="FI141" s="327" t="e">
        <f t="shared" ca="1" si="1065"/>
        <v>#DIV/0!</v>
      </c>
      <c r="FJ141" s="327" t="e">
        <f t="shared" ca="1" si="1065"/>
        <v>#DIV/0!</v>
      </c>
      <c r="FK141" s="327" t="e">
        <f t="shared" ca="1" si="1065"/>
        <v>#DIV/0!</v>
      </c>
      <c r="FL141" s="327" t="e">
        <f t="shared" ca="1" si="1065"/>
        <v>#DIV/0!</v>
      </c>
      <c r="FM141" s="327" t="e">
        <f t="shared" ca="1" si="1065"/>
        <v>#DIV/0!</v>
      </c>
      <c r="FN141" s="327" t="e">
        <f t="shared" ca="1" si="1065"/>
        <v>#DIV/0!</v>
      </c>
      <c r="FO141" s="327" t="e">
        <f t="shared" ca="1" si="1065"/>
        <v>#DIV/0!</v>
      </c>
      <c r="FP141" s="327" t="e">
        <f t="shared" ca="1" si="1065"/>
        <v>#DIV/0!</v>
      </c>
    </row>
    <row r="142" spans="2:172" x14ac:dyDescent="0.2">
      <c r="B142" s="325" t="s">
        <v>28</v>
      </c>
      <c r="C142" s="330"/>
      <c r="D142" s="330"/>
      <c r="E142" s="327">
        <f t="shared" ref="E142:AJ142" ca="1" si="1066">+E76/E$82*100</f>
        <v>5.6685296123503681</v>
      </c>
      <c r="F142" s="327">
        <f t="shared" ca="1" si="1066"/>
        <v>5.7598312654435695</v>
      </c>
      <c r="G142" s="327">
        <f t="shared" ca="1" si="1066"/>
        <v>5.4524277548884967</v>
      </c>
      <c r="H142" s="327">
        <f t="shared" ca="1" si="1066"/>
        <v>5.6079519264292781</v>
      </c>
      <c r="I142" s="327">
        <f t="shared" ca="1" si="1066"/>
        <v>5.5451897315814085</v>
      </c>
      <c r="J142" s="327">
        <f t="shared" ca="1" si="1066"/>
        <v>5.3658073952819292</v>
      </c>
      <c r="K142" s="327">
        <f t="shared" ca="1" si="1066"/>
        <v>5.8016148079914664</v>
      </c>
      <c r="L142" s="327">
        <f t="shared" ca="1" si="1066"/>
        <v>5.1233019466739558</v>
      </c>
      <c r="M142" s="327">
        <f t="shared" ca="1" si="1066"/>
        <v>5.0479406352238714</v>
      </c>
      <c r="N142" s="327">
        <f t="shared" ca="1" si="1066"/>
        <v>5.223361498372407</v>
      </c>
      <c r="O142" s="327">
        <f t="shared" ca="1" si="1066"/>
        <v>4.9692024619646817</v>
      </c>
      <c r="P142" s="327">
        <f t="shared" ca="1" si="1066"/>
        <v>4.8573611005560258</v>
      </c>
      <c r="Q142" s="327">
        <f t="shared" ca="1" si="1066"/>
        <v>5.29552192971114</v>
      </c>
      <c r="R142" s="327">
        <f t="shared" ca="1" si="1066"/>
        <v>5.5033673768014939</v>
      </c>
      <c r="S142" s="327">
        <f t="shared" ca="1" si="1066"/>
        <v>5.3400665092541466</v>
      </c>
      <c r="T142" s="327">
        <f t="shared" ca="1" si="1066"/>
        <v>5.2115064197287087</v>
      </c>
      <c r="U142" s="327">
        <f t="shared" ca="1" si="1066"/>
        <v>5.1877217295067126</v>
      </c>
      <c r="V142" s="327">
        <f t="shared" ca="1" si="1066"/>
        <v>5.4432592646047402</v>
      </c>
      <c r="W142" s="327">
        <f t="shared" ca="1" si="1066"/>
        <v>5.868683199047366</v>
      </c>
      <c r="X142" s="327">
        <f t="shared" ca="1" si="1066"/>
        <v>5.0947268302246336</v>
      </c>
      <c r="Y142" s="327">
        <f t="shared" ca="1" si="1066"/>
        <v>5.0403940500664124</v>
      </c>
      <c r="Z142" s="327">
        <f t="shared" ca="1" si="1066"/>
        <v>5.3108519465510167</v>
      </c>
      <c r="AA142" s="327">
        <f t="shared" ca="1" si="1066"/>
        <v>5.0902103607197402</v>
      </c>
      <c r="AB142" s="327">
        <f t="shared" ca="1" si="1066"/>
        <v>4.9197982523270634</v>
      </c>
      <c r="AC142" s="327">
        <f t="shared" ca="1" si="1066"/>
        <v>5.2999819121394074</v>
      </c>
      <c r="AD142" s="327">
        <f t="shared" ca="1" si="1066"/>
        <v>5.3006329966347758</v>
      </c>
      <c r="AE142" s="327">
        <f t="shared" ca="1" si="1066"/>
        <v>5.3596489033694041</v>
      </c>
      <c r="AF142" s="327">
        <f t="shared" ca="1" si="1066"/>
        <v>5.2321715889853415</v>
      </c>
      <c r="AG142" s="327">
        <f t="shared" ca="1" si="1066"/>
        <v>5.085875425799725</v>
      </c>
      <c r="AH142" s="327">
        <f t="shared" ca="1" si="1066"/>
        <v>5.4329723463954647</v>
      </c>
      <c r="AI142" s="327">
        <f t="shared" ca="1" si="1066"/>
        <v>5.7701350275966359</v>
      </c>
      <c r="AJ142" s="327">
        <f t="shared" ca="1" si="1066"/>
        <v>4.9384186671635382</v>
      </c>
      <c r="AK142" s="327">
        <f t="shared" ref="AK142:BP142" ca="1" si="1067">+AK76/AK$82*100</f>
        <v>4.9215184593405956</v>
      </c>
      <c r="AL142" s="327">
        <f t="shared" ca="1" si="1067"/>
        <v>5.2382031983741166</v>
      </c>
      <c r="AM142" s="327">
        <f t="shared" ca="1" si="1067"/>
        <v>5.0401933522680897</v>
      </c>
      <c r="AN142" s="327">
        <f t="shared" ca="1" si="1067"/>
        <v>4.6657718842151432</v>
      </c>
      <c r="AO142" s="327">
        <f t="shared" ca="1" si="1067"/>
        <v>5.0959181656321908</v>
      </c>
      <c r="AP142" s="327">
        <f t="shared" ca="1" si="1067"/>
        <v>5.1042353427363114</v>
      </c>
      <c r="AQ142" s="327">
        <f t="shared" ca="1" si="1067"/>
        <v>5.3349313228551143</v>
      </c>
      <c r="AR142" s="327">
        <f t="shared" ca="1" si="1067"/>
        <v>5.5022606370703846</v>
      </c>
      <c r="AS142" s="327">
        <f t="shared" ca="1" si="1067"/>
        <v>5.1953595705300879</v>
      </c>
      <c r="AT142" s="327">
        <f t="shared" ca="1" si="1067"/>
        <v>5.424942381079692</v>
      </c>
      <c r="AU142" s="327">
        <f t="shared" ca="1" si="1067"/>
        <v>5.0350592753484129</v>
      </c>
      <c r="AV142" s="327">
        <f t="shared" ca="1" si="1067"/>
        <v>4.9951868165229323</v>
      </c>
      <c r="AW142" s="327">
        <f t="shared" ca="1" si="1067"/>
        <v>4.998143934451365</v>
      </c>
      <c r="AX142" s="327">
        <f t="shared" ca="1" si="1067"/>
        <v>5.0810775158711854</v>
      </c>
      <c r="AY142" s="327">
        <f t="shared" ca="1" si="1067"/>
        <v>5.0834954265060901</v>
      </c>
      <c r="AZ142" s="327">
        <f t="shared" ca="1" si="1067"/>
        <v>5.072413182965942</v>
      </c>
      <c r="BA142" s="327">
        <f t="shared" ca="1" si="1067"/>
        <v>5.2366289594015996</v>
      </c>
      <c r="BB142" s="327">
        <f t="shared" ca="1" si="1067"/>
        <v>5.1827201846337889</v>
      </c>
      <c r="BC142" s="327">
        <f t="shared" ca="1" si="1067"/>
        <v>5.4945551318705448</v>
      </c>
      <c r="BD142" s="327">
        <f t="shared" ca="1" si="1067"/>
        <v>5.3268348184251195</v>
      </c>
      <c r="BE142" s="327">
        <f t="shared" ca="1" si="1067"/>
        <v>5.4944064402439414</v>
      </c>
      <c r="BF142" s="327">
        <f t="shared" ca="1" si="1067"/>
        <v>5.5257950826813351</v>
      </c>
      <c r="BG142" s="327">
        <f t="shared" ca="1" si="1067"/>
        <v>5.8535875729301772</v>
      </c>
      <c r="BH142" s="327">
        <f t="shared" ca="1" si="1067"/>
        <v>5.3344315533809175</v>
      </c>
      <c r="BI142" s="327">
        <f t="shared" ca="1" si="1067"/>
        <v>5.6694640148731379</v>
      </c>
      <c r="BJ142" s="327">
        <f t="shared" ca="1" si="1067"/>
        <v>5.4350789275962672</v>
      </c>
      <c r="BK142" s="327">
        <f t="shared" ca="1" si="1067"/>
        <v>5.6578770734869837</v>
      </c>
      <c r="BL142" s="327">
        <f t="shared" ca="1" si="1067"/>
        <v>5.263503736919394</v>
      </c>
      <c r="BM142" s="327">
        <f t="shared" ca="1" si="1067"/>
        <v>5.6443503917389943</v>
      </c>
      <c r="BN142" s="327">
        <f t="shared" ca="1" si="1067"/>
        <v>5.7194757100143025</v>
      </c>
      <c r="BO142" s="327">
        <f t="shared" ca="1" si="1067"/>
        <v>5.6039378172423024</v>
      </c>
      <c r="BP142" s="327">
        <f t="shared" ca="1" si="1067"/>
        <v>5.6530939692729385</v>
      </c>
      <c r="BQ142" s="327">
        <f t="shared" ref="BQ142:CJ142" ca="1" si="1068">+BQ76/BQ$82*100</f>
        <v>5.5603340667775365</v>
      </c>
      <c r="BR142" s="327">
        <f t="shared" ca="1" si="1068"/>
        <v>5.7815308774202183</v>
      </c>
      <c r="BS142" s="327">
        <f t="shared" ca="1" si="1068"/>
        <v>5.5809762172837472</v>
      </c>
      <c r="BT142" s="327">
        <f t="shared" ca="1" si="1068"/>
        <v>5.6955722374601221</v>
      </c>
      <c r="BU142" s="327">
        <f t="shared" ca="1" si="1068"/>
        <v>5.5646962076215525</v>
      </c>
      <c r="BV142" s="327">
        <f t="shared" ca="1" si="1068"/>
        <v>5.6744041766736864</v>
      </c>
      <c r="BW142" s="327">
        <f t="shared" ca="1" si="1068"/>
        <v>5.7555808884749995</v>
      </c>
      <c r="BX142" s="327">
        <f t="shared" ca="1" si="1068"/>
        <v>5.2431137329426907</v>
      </c>
      <c r="BY142" s="327">
        <f t="shared" ca="1" si="1068"/>
        <v>6.0354763199024308</v>
      </c>
      <c r="BZ142" s="327">
        <f t="shared" ca="1" si="1068"/>
        <v>5.8856934828669116</v>
      </c>
      <c r="CA142" s="327">
        <f t="shared" ca="1" si="1068"/>
        <v>5.4988413527443765</v>
      </c>
      <c r="CB142" s="327">
        <f t="shared" ca="1" si="1068"/>
        <v>5.520722360731753</v>
      </c>
      <c r="CC142" s="327">
        <f t="shared" ca="1" si="1068"/>
        <v>5.6551810068966413</v>
      </c>
      <c r="CD142" s="327">
        <f t="shared" ca="1" si="1068"/>
        <v>5.3631305900197033</v>
      </c>
      <c r="CE142" s="327">
        <f t="shared" ca="1" si="1068"/>
        <v>5.4225846109601195</v>
      </c>
      <c r="CF142" s="327">
        <f t="shared" ca="1" si="1068"/>
        <v>5.4546589450791645</v>
      </c>
      <c r="CG142" s="327">
        <f t="shared" ca="1" si="1068"/>
        <v>5.3352832255080491</v>
      </c>
      <c r="CH142" s="327">
        <f t="shared" ca="1" si="1068"/>
        <v>5.2860251104249851</v>
      </c>
      <c r="CI142" s="327">
        <f t="shared" ca="1" si="1068"/>
        <v>4.9744450423626976</v>
      </c>
      <c r="CJ142" s="327">
        <f t="shared" ca="1" si="1068"/>
        <v>4.6143108422208563</v>
      </c>
      <c r="CK142" s="327">
        <f t="shared" ref="CK142:DH142" ca="1" si="1069">+CK76/CK$82*100</f>
        <v>5.1616081980834689</v>
      </c>
      <c r="CL142" s="327">
        <f t="shared" ca="1" si="1069"/>
        <v>5.3102351327722275</v>
      </c>
      <c r="CM142" s="327">
        <f t="shared" ca="1" si="1069"/>
        <v>5.181703768708438</v>
      </c>
      <c r="CN142" s="327">
        <f t="shared" ca="1" si="1069"/>
        <v>4.8795022985826533</v>
      </c>
      <c r="CO142" s="327">
        <f t="shared" ca="1" si="1069"/>
        <v>4.6193809239942158</v>
      </c>
      <c r="CP142" s="327">
        <f t="shared" ca="1" si="1069"/>
        <v>4.6616721970308728</v>
      </c>
      <c r="CQ142" s="327">
        <f t="shared" ca="1" si="1069"/>
        <v>4.5184883877333073</v>
      </c>
      <c r="CR142" s="327">
        <f t="shared" ca="1" si="1069"/>
        <v>4.8050723981096546</v>
      </c>
      <c r="CS142" s="327">
        <f t="shared" ca="1" si="1069"/>
        <v>4.7277651602334672</v>
      </c>
      <c r="CT142" s="327">
        <f t="shared" ca="1" si="1069"/>
        <v>5.1108961235100665</v>
      </c>
      <c r="CU142" s="327">
        <f t="shared" ca="1" si="1069"/>
        <v>4.8870071410070057</v>
      </c>
      <c r="CV142" s="327">
        <f t="shared" ca="1" si="1069"/>
        <v>4.6297079794566338</v>
      </c>
      <c r="CW142" s="327">
        <f t="shared" ca="1" si="1069"/>
        <v>5.0129112863783964</v>
      </c>
      <c r="CX142" s="327">
        <f t="shared" ca="1" si="1069"/>
        <v>5.2308985926447917</v>
      </c>
      <c r="CY142" s="327">
        <f t="shared" ca="1" si="1069"/>
        <v>5.3993496168802917</v>
      </c>
      <c r="CZ142" s="327">
        <f t="shared" ca="1" si="1069"/>
        <v>5.4773774920124287</v>
      </c>
      <c r="DA142" s="327">
        <f t="shared" ca="1" si="1069"/>
        <v>5.2852642138952932</v>
      </c>
      <c r="DB142" s="327">
        <f t="shared" ca="1" si="1069"/>
        <v>5.3150389728361764</v>
      </c>
      <c r="DC142" s="327">
        <f t="shared" ca="1" si="1069"/>
        <v>5.5124589176170895</v>
      </c>
      <c r="DD142" s="327">
        <f t="shared" ca="1" si="1069"/>
        <v>5.3555714829304666</v>
      </c>
      <c r="DE142" s="327">
        <f t="shared" ca="1" si="1069"/>
        <v>5.3391424850329186</v>
      </c>
      <c r="DF142" s="327">
        <f t="shared" ca="1" si="1069"/>
        <v>5.3603334231895081</v>
      </c>
      <c r="DG142" s="327">
        <f t="shared" ca="1" si="1069"/>
        <v>5.0125760723438075</v>
      </c>
      <c r="DH142" s="327">
        <f t="shared" ca="1" si="1069"/>
        <v>5.1465889242944929</v>
      </c>
      <c r="DI142" s="327">
        <f t="shared" ref="DI142:DS142" ca="1" si="1070">+DI76/DI$82*100</f>
        <v>5.4914234727899451</v>
      </c>
      <c r="DJ142" s="327">
        <f t="shared" ca="1" si="1070"/>
        <v>5.4971270281663793</v>
      </c>
      <c r="DK142" s="327">
        <f t="shared" ca="1" si="1070"/>
        <v>5.6923146847759956</v>
      </c>
      <c r="DL142" s="327">
        <f t="shared" ca="1" si="1070"/>
        <v>5.4572634193232163</v>
      </c>
      <c r="DM142" s="327">
        <f t="shared" ca="1" si="1070"/>
        <v>5.5680383121008656</v>
      </c>
      <c r="DN142" s="327">
        <f t="shared" ca="1" si="1070"/>
        <v>5.6744542397961233</v>
      </c>
      <c r="DO142" s="327">
        <f t="shared" ca="1" si="1070"/>
        <v>5.5987340800805594</v>
      </c>
      <c r="DP142" s="327">
        <f t="shared" ca="1" si="1070"/>
        <v>5.5875762578985562</v>
      </c>
      <c r="DQ142" s="327">
        <f t="shared" ca="1" si="1070"/>
        <v>5.3431159139286786</v>
      </c>
      <c r="DR142" s="327">
        <f t="shared" ca="1" si="1070"/>
        <v>5.6448582447132329</v>
      </c>
      <c r="DS142" s="327">
        <f t="shared" ca="1" si="1070"/>
        <v>5.4712783183069993</v>
      </c>
      <c r="DT142" s="327">
        <f t="shared" ref="DT142:EE142" ca="1" si="1071">+DT76/DT$82*100</f>
        <v>5.1196999743789249</v>
      </c>
      <c r="DU142" s="327">
        <f t="shared" ca="1" si="1071"/>
        <v>5.9308136666841698</v>
      </c>
      <c r="DV142" s="327">
        <f t="shared" ca="1" si="1071"/>
        <v>5.852046472842706</v>
      </c>
      <c r="DW142" s="327">
        <f t="shared" ca="1" si="1071"/>
        <v>5.8604867220759482</v>
      </c>
      <c r="DX142" s="327">
        <f t="shared" ca="1" si="1071"/>
        <v>5.8065731550221651</v>
      </c>
      <c r="DY142" s="327">
        <f t="shared" ca="1" si="1071"/>
        <v>5.8461247481800989</v>
      </c>
      <c r="DZ142" s="327">
        <f t="shared" ca="1" si="1071"/>
        <v>5.8272158395893205</v>
      </c>
      <c r="EA142" s="327">
        <f t="shared" ca="1" si="1071"/>
        <v>5.7401848733998344</v>
      </c>
      <c r="EB142" s="327">
        <f t="shared" ca="1" si="1071"/>
        <v>5.6350621655305781</v>
      </c>
      <c r="EC142" s="327">
        <f t="shared" ca="1" si="1071"/>
        <v>5.3702695982327704</v>
      </c>
      <c r="ED142" s="327">
        <f t="shared" ca="1" si="1071"/>
        <v>5.8850529994816378</v>
      </c>
      <c r="EE142" s="327">
        <f t="shared" ca="1" si="1071"/>
        <v>5.2369423979076926</v>
      </c>
      <c r="EF142" s="327">
        <f t="shared" ref="EF142:EQ142" ca="1" si="1072">+EF76/EF$82*100</f>
        <v>5.0179240884479785</v>
      </c>
      <c r="EG142" s="327">
        <f t="shared" ca="1" si="1072"/>
        <v>5.5066866950520286</v>
      </c>
      <c r="EH142" s="327">
        <f t="shared" ca="1" si="1072"/>
        <v>5.4741678723464524</v>
      </c>
      <c r="EI142" s="327">
        <f t="shared" ca="1" si="1072"/>
        <v>5.6204374858276145</v>
      </c>
      <c r="EJ142" s="327">
        <f t="shared" ca="1" si="1072"/>
        <v>5.6695554257012359</v>
      </c>
      <c r="EK142" s="327">
        <f t="shared" ca="1" si="1072"/>
        <v>5.5694289790235798</v>
      </c>
      <c r="EL142" s="327">
        <f t="shared" ca="1" si="1072"/>
        <v>5.5633542149223381</v>
      </c>
      <c r="EM142" s="327">
        <f t="shared" ca="1" si="1072"/>
        <v>5.5581267985937641</v>
      </c>
      <c r="EN142" s="327">
        <f t="shared" ca="1" si="1072"/>
        <v>5.4162073020490729</v>
      </c>
      <c r="EO142" s="327">
        <f t="shared" ca="1" si="1072"/>
        <v>5.2431651914799637</v>
      </c>
      <c r="EP142" s="327">
        <f t="shared" ca="1" si="1072"/>
        <v>5.3016697777065414</v>
      </c>
      <c r="EQ142" s="327">
        <f t="shared" ca="1" si="1072"/>
        <v>5.1228021683557481</v>
      </c>
      <c r="ER142" s="327">
        <f t="shared" ref="ER142:FB142" ca="1" si="1073">+ER76/ER$82*100</f>
        <v>4.8929600603229106</v>
      </c>
      <c r="ES142" s="327">
        <f t="shared" ca="1" si="1073"/>
        <v>5.2172740297491025</v>
      </c>
      <c r="ET142" s="327">
        <f t="shared" ca="1" si="1073"/>
        <v>5.3708772766364321</v>
      </c>
      <c r="EU142" s="327">
        <f t="shared" ca="1" si="1073"/>
        <v>5.550164542271391</v>
      </c>
      <c r="EV142" s="327">
        <f t="shared" ca="1" si="1073"/>
        <v>5.5828655088187933</v>
      </c>
      <c r="EW142" s="327">
        <f t="shared" ca="1" si="1073"/>
        <v>5.5373405304954275</v>
      </c>
      <c r="EX142" s="327">
        <f t="shared" ca="1" si="1073"/>
        <v>5.3844300999767327</v>
      </c>
      <c r="EY142" s="327">
        <f t="shared" ca="1" si="1073"/>
        <v>5.592177759241455</v>
      </c>
      <c r="EZ142" s="327">
        <f t="shared" ca="1" si="1073"/>
        <v>5.3357342523484075</v>
      </c>
      <c r="FA142" s="327">
        <f t="shared" ca="1" si="1073"/>
        <v>5.3574404370018769</v>
      </c>
      <c r="FB142" s="327">
        <f t="shared" ca="1" si="1073"/>
        <v>5.3527909847722297</v>
      </c>
      <c r="FC142" s="327">
        <f t="shared" ref="FC142:FD142" ca="1" si="1074">+FC76/FC$82*100</f>
        <v>4.6503093560654838</v>
      </c>
      <c r="FD142" s="327">
        <f t="shared" ca="1" si="1074"/>
        <v>4.9980746107915763</v>
      </c>
      <c r="FE142" s="327" t="e">
        <f t="shared" ref="FE142:FG142" ca="1" si="1075">+FE76/FE$82*100</f>
        <v>#DIV/0!</v>
      </c>
      <c r="FF142" s="327" t="e">
        <f t="shared" ca="1" si="1075"/>
        <v>#DIV/0!</v>
      </c>
      <c r="FG142" s="327" t="e">
        <f t="shared" ca="1" si="1075"/>
        <v>#DIV/0!</v>
      </c>
      <c r="FH142" s="327" t="e">
        <f t="shared" ref="FH142:FP142" ca="1" si="1076">+FH76/FH$82*100</f>
        <v>#DIV/0!</v>
      </c>
      <c r="FI142" s="327" t="e">
        <f t="shared" ca="1" si="1076"/>
        <v>#DIV/0!</v>
      </c>
      <c r="FJ142" s="327" t="e">
        <f t="shared" ca="1" si="1076"/>
        <v>#DIV/0!</v>
      </c>
      <c r="FK142" s="327" t="e">
        <f t="shared" ca="1" si="1076"/>
        <v>#DIV/0!</v>
      </c>
      <c r="FL142" s="327" t="e">
        <f t="shared" ca="1" si="1076"/>
        <v>#DIV/0!</v>
      </c>
      <c r="FM142" s="327" t="e">
        <f t="shared" ca="1" si="1076"/>
        <v>#DIV/0!</v>
      </c>
      <c r="FN142" s="327" t="e">
        <f t="shared" ca="1" si="1076"/>
        <v>#DIV/0!</v>
      </c>
      <c r="FO142" s="327" t="e">
        <f t="shared" ca="1" si="1076"/>
        <v>#DIV/0!</v>
      </c>
      <c r="FP142" s="327" t="e">
        <f t="shared" ca="1" si="1076"/>
        <v>#DIV/0!</v>
      </c>
    </row>
    <row r="143" spans="2:172" x14ac:dyDescent="0.2">
      <c r="B143" s="325" t="s">
        <v>29</v>
      </c>
      <c r="C143" s="330"/>
      <c r="D143" s="330"/>
      <c r="E143" s="327">
        <f t="shared" ref="E143:AJ143" ca="1" si="1077">+E77/E$82*100</f>
        <v>8.355161847607766</v>
      </c>
      <c r="F143" s="327">
        <f t="shared" ca="1" si="1077"/>
        <v>8.3513637415421424</v>
      </c>
      <c r="G143" s="327">
        <f t="shared" ca="1" si="1077"/>
        <v>8.1111707169794833</v>
      </c>
      <c r="H143" s="327">
        <f t="shared" ca="1" si="1077"/>
        <v>8.2225837672893523</v>
      </c>
      <c r="I143" s="327">
        <f t="shared" ca="1" si="1077"/>
        <v>8.9589639599346125</v>
      </c>
      <c r="J143" s="327">
        <f t="shared" ca="1" si="1077"/>
        <v>9.0520891089633313</v>
      </c>
      <c r="K143" s="327">
        <f t="shared" ca="1" si="1077"/>
        <v>8.6347272402196538</v>
      </c>
      <c r="L143" s="327">
        <f t="shared" ca="1" si="1077"/>
        <v>8.7032267674636845</v>
      </c>
      <c r="M143" s="327">
        <f t="shared" ca="1" si="1077"/>
        <v>9.7067745539965777</v>
      </c>
      <c r="N143" s="327">
        <f t="shared" ca="1" si="1077"/>
        <v>9.6300839763911874</v>
      </c>
      <c r="O143" s="327">
        <f t="shared" ca="1" si="1077"/>
        <v>9.1993194578094428</v>
      </c>
      <c r="P143" s="327">
        <f t="shared" ca="1" si="1077"/>
        <v>8.5258955581196592</v>
      </c>
      <c r="Q143" s="327">
        <f t="shared" ca="1" si="1077"/>
        <v>9.0485860982726685</v>
      </c>
      <c r="R143" s="327">
        <f t="shared" ca="1" si="1077"/>
        <v>8.9522523485200587</v>
      </c>
      <c r="S143" s="327">
        <f t="shared" ca="1" si="1077"/>
        <v>8.761817054083485</v>
      </c>
      <c r="T143" s="327">
        <f t="shared" ca="1" si="1077"/>
        <v>8.7083774685831177</v>
      </c>
      <c r="U143" s="327">
        <f t="shared" ca="1" si="1077"/>
        <v>9.1798615126486478</v>
      </c>
      <c r="V143" s="327">
        <f t="shared" ca="1" si="1077"/>
        <v>9.5286276920214785</v>
      </c>
      <c r="W143" s="327">
        <f t="shared" ca="1" si="1077"/>
        <v>9.4343567095043337</v>
      </c>
      <c r="X143" s="327">
        <f t="shared" ca="1" si="1077"/>
        <v>9.8449822692929061</v>
      </c>
      <c r="Y143" s="327">
        <f t="shared" ca="1" si="1077"/>
        <v>10.503097006380195</v>
      </c>
      <c r="Z143" s="327">
        <f t="shared" ca="1" si="1077"/>
        <v>10.764210479389289</v>
      </c>
      <c r="AA143" s="327">
        <f t="shared" ca="1" si="1077"/>
        <v>10.352491332736093</v>
      </c>
      <c r="AB143" s="327">
        <f t="shared" ca="1" si="1077"/>
        <v>9.5086325167619883</v>
      </c>
      <c r="AC143" s="327">
        <f t="shared" ca="1" si="1077"/>
        <v>10.571690419698001</v>
      </c>
      <c r="AD143" s="327">
        <f t="shared" ca="1" si="1077"/>
        <v>10.288391752461996</v>
      </c>
      <c r="AE143" s="327">
        <f t="shared" ca="1" si="1077"/>
        <v>9.5940298327584443</v>
      </c>
      <c r="AF143" s="327">
        <f t="shared" ca="1" si="1077"/>
        <v>9.4567055097421235</v>
      </c>
      <c r="AG143" s="327">
        <f t="shared" ca="1" si="1077"/>
        <v>10.015825718167582</v>
      </c>
      <c r="AH143" s="327">
        <f t="shared" ca="1" si="1077"/>
        <v>10.219399793740669</v>
      </c>
      <c r="AI143" s="327">
        <f t="shared" ca="1" si="1077"/>
        <v>10.392747576162105</v>
      </c>
      <c r="AJ143" s="327">
        <f t="shared" ca="1" si="1077"/>
        <v>10.660670263207365</v>
      </c>
      <c r="AK143" s="327">
        <f t="shared" ref="AK143:BP143" ca="1" si="1078">+AK77/AK$82*100</f>
        <v>11.246679837612648</v>
      </c>
      <c r="AL143" s="327">
        <f t="shared" ca="1" si="1078"/>
        <v>11.46194491206249</v>
      </c>
      <c r="AM143" s="327">
        <f t="shared" ca="1" si="1078"/>
        <v>11.124967369711261</v>
      </c>
      <c r="AN143" s="327">
        <f t="shared" ca="1" si="1078"/>
        <v>10.476536067927135</v>
      </c>
      <c r="AO143" s="327">
        <f t="shared" ca="1" si="1078"/>
        <v>10.964713980995393</v>
      </c>
      <c r="AP143" s="327">
        <f t="shared" ca="1" si="1078"/>
        <v>10.277377038814475</v>
      </c>
      <c r="AQ143" s="327">
        <f t="shared" ca="1" si="1078"/>
        <v>9.8785594564040586</v>
      </c>
      <c r="AR143" s="327">
        <f t="shared" ca="1" si="1078"/>
        <v>9.9426663931000423</v>
      </c>
      <c r="AS143" s="327">
        <f t="shared" ca="1" si="1078"/>
        <v>9.6200149288259951</v>
      </c>
      <c r="AT143" s="327">
        <f t="shared" ca="1" si="1078"/>
        <v>10.175412997301221</v>
      </c>
      <c r="AU143" s="327">
        <f t="shared" ca="1" si="1078"/>
        <v>10.799519883208266</v>
      </c>
      <c r="AV143" s="327">
        <f t="shared" ca="1" si="1078"/>
        <v>10.958907777709449</v>
      </c>
      <c r="AW143" s="327">
        <f t="shared" ca="1" si="1078"/>
        <v>11.722014737662395</v>
      </c>
      <c r="AX143" s="327">
        <f t="shared" ca="1" si="1078"/>
        <v>11.170456263551577</v>
      </c>
      <c r="AY143" s="327">
        <f t="shared" ca="1" si="1078"/>
        <v>11.204366758129705</v>
      </c>
      <c r="AZ143" s="327">
        <f t="shared" ca="1" si="1078"/>
        <v>10.662155359462311</v>
      </c>
      <c r="BA143" s="327">
        <f t="shared" ca="1" si="1078"/>
        <v>10.788977936840032</v>
      </c>
      <c r="BB143" s="327">
        <f t="shared" ca="1" si="1078"/>
        <v>10.815723205910889</v>
      </c>
      <c r="BC143" s="327">
        <f t="shared" ca="1" si="1078"/>
        <v>10.72272169983199</v>
      </c>
      <c r="BD143" s="327">
        <f t="shared" ca="1" si="1078"/>
        <v>10.618393566826571</v>
      </c>
      <c r="BE143" s="327">
        <f t="shared" ca="1" si="1078"/>
        <v>10.530896113220422</v>
      </c>
      <c r="BF143" s="327">
        <f t="shared" ca="1" si="1078"/>
        <v>10.93580645912423</v>
      </c>
      <c r="BG143" s="327">
        <f t="shared" ca="1" si="1078"/>
        <v>10.808965287330221</v>
      </c>
      <c r="BH143" s="327">
        <f t="shared" ca="1" si="1078"/>
        <v>11.128535569283068</v>
      </c>
      <c r="BI143" s="327">
        <f t="shared" ca="1" si="1078"/>
        <v>11.751398773321592</v>
      </c>
      <c r="BJ143" s="327">
        <f t="shared" ca="1" si="1078"/>
        <v>11.503659073851171</v>
      </c>
      <c r="BK143" s="327">
        <f t="shared" ca="1" si="1078"/>
        <v>11.431183725804519</v>
      </c>
      <c r="BL143" s="327">
        <f t="shared" ca="1" si="1078"/>
        <v>10.600766093337077</v>
      </c>
      <c r="BM143" s="327">
        <f t="shared" ca="1" si="1078"/>
        <v>11.049653612715533</v>
      </c>
      <c r="BN143" s="327">
        <f t="shared" ca="1" si="1078"/>
        <v>11.076904946412466</v>
      </c>
      <c r="BO143" s="327">
        <f t="shared" ca="1" si="1078"/>
        <v>10.596802940275911</v>
      </c>
      <c r="BP143" s="327">
        <f t="shared" ca="1" si="1078"/>
        <v>10.417637037215629</v>
      </c>
      <c r="BQ143" s="327">
        <f t="shared" ref="BQ143:CJ143" ca="1" si="1079">+BQ77/BQ$82*100</f>
        <v>10.472039804156532</v>
      </c>
      <c r="BR143" s="327">
        <f t="shared" ca="1" si="1079"/>
        <v>10.898372611501282</v>
      </c>
      <c r="BS143" s="327">
        <f t="shared" ca="1" si="1079"/>
        <v>11.018656437349716</v>
      </c>
      <c r="BT143" s="327">
        <f t="shared" ca="1" si="1079"/>
        <v>11.214689613544721</v>
      </c>
      <c r="BU143" s="327">
        <f t="shared" ca="1" si="1079"/>
        <v>11.536288544566149</v>
      </c>
      <c r="BV143" s="327">
        <f t="shared" ca="1" si="1079"/>
        <v>11.868285223712746</v>
      </c>
      <c r="BW143" s="327">
        <f t="shared" ca="1" si="1079"/>
        <v>11.699803906551223</v>
      </c>
      <c r="BX143" s="327">
        <f t="shared" ca="1" si="1079"/>
        <v>10.437856027926818</v>
      </c>
      <c r="BY143" s="327">
        <f t="shared" ca="1" si="1079"/>
        <v>11.276679910065926</v>
      </c>
      <c r="BZ143" s="327">
        <f t="shared" ca="1" si="1079"/>
        <v>11.451444239967795</v>
      </c>
      <c r="CA143" s="327">
        <f t="shared" ca="1" si="1079"/>
        <v>12.284587298283393</v>
      </c>
      <c r="CB143" s="327">
        <f t="shared" ca="1" si="1079"/>
        <v>11.676589848821346</v>
      </c>
      <c r="CC143" s="327">
        <f t="shared" ca="1" si="1079"/>
        <v>11.53500267847099</v>
      </c>
      <c r="CD143" s="327">
        <f t="shared" ca="1" si="1079"/>
        <v>11.723561658378387</v>
      </c>
      <c r="CE143" s="327">
        <f t="shared" ca="1" si="1079"/>
        <v>11.575414031715235</v>
      </c>
      <c r="CF143" s="327">
        <f t="shared" ca="1" si="1079"/>
        <v>11.81460861650158</v>
      </c>
      <c r="CG143" s="327">
        <f t="shared" ca="1" si="1079"/>
        <v>11.977958543532461</v>
      </c>
      <c r="CH143" s="327">
        <f t="shared" ca="1" si="1079"/>
        <v>11.718056211132048</v>
      </c>
      <c r="CI143" s="327">
        <f t="shared" ca="1" si="1079"/>
        <v>10.951544877898154</v>
      </c>
      <c r="CJ143" s="327">
        <f t="shared" ca="1" si="1079"/>
        <v>10.784825334279461</v>
      </c>
      <c r="CK143" s="327">
        <f t="shared" ref="CK143:DH143" ca="1" si="1080">+CK77/CK$82*100</f>
        <v>11.804449159432814</v>
      </c>
      <c r="CL143" s="327">
        <f t="shared" ca="1" si="1080"/>
        <v>11.660751142213956</v>
      </c>
      <c r="CM143" s="327">
        <f t="shared" ca="1" si="1080"/>
        <v>11.078793960408357</v>
      </c>
      <c r="CN143" s="327">
        <f t="shared" ca="1" si="1080"/>
        <v>9.6818483073729844</v>
      </c>
      <c r="CO143" s="327">
        <f t="shared" ca="1" si="1080"/>
        <v>9.4968820240608149</v>
      </c>
      <c r="CP143" s="327">
        <f t="shared" ca="1" si="1080"/>
        <v>11.29036914260212</v>
      </c>
      <c r="CQ143" s="327">
        <f t="shared" ca="1" si="1080"/>
        <v>11.119425597154404</v>
      </c>
      <c r="CR143" s="327">
        <f t="shared" ca="1" si="1080"/>
        <v>10.995963314259569</v>
      </c>
      <c r="CS143" s="327">
        <f t="shared" ca="1" si="1080"/>
        <v>11.522826923780235</v>
      </c>
      <c r="CT143" s="327">
        <f t="shared" ca="1" si="1080"/>
        <v>10.963822080263185</v>
      </c>
      <c r="CU143" s="327">
        <f t="shared" ca="1" si="1080"/>
        <v>10.872469720311855</v>
      </c>
      <c r="CV143" s="327">
        <f t="shared" ca="1" si="1080"/>
        <v>10.623603791712878</v>
      </c>
      <c r="CW143" s="327">
        <f t="shared" ca="1" si="1080"/>
        <v>11.211315169345285</v>
      </c>
      <c r="CX143" s="327">
        <f t="shared" ca="1" si="1080"/>
        <v>11.438301965361729</v>
      </c>
      <c r="CY143" s="327">
        <f t="shared" ca="1" si="1080"/>
        <v>11.414147694316474</v>
      </c>
      <c r="CZ143" s="327">
        <f t="shared" ca="1" si="1080"/>
        <v>11.454106829541223</v>
      </c>
      <c r="DA143" s="327">
        <f t="shared" ca="1" si="1080"/>
        <v>10.960934780122791</v>
      </c>
      <c r="DB143" s="327">
        <f t="shared" ca="1" si="1080"/>
        <v>11.174029949625178</v>
      </c>
      <c r="DC143" s="327">
        <f t="shared" ca="1" si="1080"/>
        <v>11.381207179498723</v>
      </c>
      <c r="DD143" s="327">
        <f t="shared" ca="1" si="1080"/>
        <v>11.314958257963076</v>
      </c>
      <c r="DE143" s="327">
        <f t="shared" ca="1" si="1080"/>
        <v>10.311085547326099</v>
      </c>
      <c r="DF143" s="327">
        <f t="shared" ca="1" si="1080"/>
        <v>11.535903442314623</v>
      </c>
      <c r="DG143" s="327">
        <f t="shared" ca="1" si="1080"/>
        <v>10.730853796568162</v>
      </c>
      <c r="DH143" s="327">
        <f t="shared" ca="1" si="1080"/>
        <v>9.9825184269249618</v>
      </c>
      <c r="DI143" s="327">
        <f t="shared" ref="DI143:DS143" ca="1" si="1081">+DI77/DI$82*100</f>
        <v>10.553220745176196</v>
      </c>
      <c r="DJ143" s="327">
        <f t="shared" ca="1" si="1081"/>
        <v>11.337693897678179</v>
      </c>
      <c r="DK143" s="327">
        <f t="shared" ca="1" si="1081"/>
        <v>11.500838712960897</v>
      </c>
      <c r="DL143" s="327">
        <f t="shared" ca="1" si="1081"/>
        <v>11.812879278164822</v>
      </c>
      <c r="DM143" s="327">
        <f t="shared" ca="1" si="1081"/>
        <v>11.370592403956422</v>
      </c>
      <c r="DN143" s="327">
        <f t="shared" ca="1" si="1081"/>
        <v>11.818801407194314</v>
      </c>
      <c r="DO143" s="327">
        <f t="shared" ca="1" si="1081"/>
        <v>11.920881006119368</v>
      </c>
      <c r="DP143" s="327">
        <f t="shared" ca="1" si="1081"/>
        <v>12.446513886760044</v>
      </c>
      <c r="DQ143" s="327">
        <f t="shared" ca="1" si="1081"/>
        <v>12.252375905401784</v>
      </c>
      <c r="DR143" s="327">
        <f t="shared" ca="1" si="1081"/>
        <v>11.959026785320207</v>
      </c>
      <c r="DS143" s="327">
        <f t="shared" ca="1" si="1081"/>
        <v>11.913675268887792</v>
      </c>
      <c r="DT143" s="327">
        <f t="shared" ref="DT143:EE143" ca="1" si="1082">+DT77/DT$82*100</f>
        <v>11.961134327468208</v>
      </c>
      <c r="DU143" s="327">
        <f t="shared" ca="1" si="1082"/>
        <v>11.291394947985664</v>
      </c>
      <c r="DV143" s="327">
        <f t="shared" ca="1" si="1082"/>
        <v>12.459193631628821</v>
      </c>
      <c r="DW143" s="327">
        <f t="shared" ca="1" si="1082"/>
        <v>12.127493694159606</v>
      </c>
      <c r="DX143" s="327">
        <f t="shared" ca="1" si="1082"/>
        <v>11.961589288406291</v>
      </c>
      <c r="DY143" s="327">
        <f t="shared" ca="1" si="1082"/>
        <v>12.36751055723569</v>
      </c>
      <c r="DZ143" s="327">
        <f t="shared" ca="1" si="1082"/>
        <v>12.805157097890794</v>
      </c>
      <c r="EA143" s="327">
        <f t="shared" ca="1" si="1082"/>
        <v>12.511971921065157</v>
      </c>
      <c r="EB143" s="327">
        <f t="shared" ca="1" si="1082"/>
        <v>12.983191463131796</v>
      </c>
      <c r="EC143" s="327">
        <f t="shared" ca="1" si="1082"/>
        <v>12.51243455624742</v>
      </c>
      <c r="ED143" s="327">
        <f t="shared" ca="1" si="1082"/>
        <v>12.85799797441004</v>
      </c>
      <c r="EE143" s="327">
        <f t="shared" ca="1" si="1082"/>
        <v>12.779049785572758</v>
      </c>
      <c r="EF143" s="327">
        <f t="shared" ref="EF143:EQ143" ca="1" si="1083">+EF77/EF$82*100</f>
        <v>12.475491471075893</v>
      </c>
      <c r="EG143" s="327">
        <f t="shared" ca="1" si="1083"/>
        <v>11.48768374412732</v>
      </c>
      <c r="EH143" s="327">
        <f t="shared" ca="1" si="1083"/>
        <v>11.894720503600153</v>
      </c>
      <c r="EI143" s="327">
        <f t="shared" ca="1" si="1083"/>
        <v>12.303909017780208</v>
      </c>
      <c r="EJ143" s="327">
        <f t="shared" ca="1" si="1083"/>
        <v>12.239284994907976</v>
      </c>
      <c r="EK143" s="327">
        <f t="shared" ca="1" si="1083"/>
        <v>12.118323686380714</v>
      </c>
      <c r="EL143" s="327">
        <f t="shared" ca="1" si="1083"/>
        <v>12.448424654695113</v>
      </c>
      <c r="EM143" s="327">
        <f t="shared" ca="1" si="1083"/>
        <v>11.809267990837382</v>
      </c>
      <c r="EN143" s="327">
        <f t="shared" ca="1" si="1083"/>
        <v>11.983145298411593</v>
      </c>
      <c r="EO143" s="327">
        <f t="shared" ca="1" si="1083"/>
        <v>12.695832768801434</v>
      </c>
      <c r="EP143" s="327">
        <f t="shared" ca="1" si="1083"/>
        <v>12.568133449194555</v>
      </c>
      <c r="EQ143" s="327">
        <f t="shared" ca="1" si="1083"/>
        <v>12.22541832671156</v>
      </c>
      <c r="ER143" s="327">
        <f t="shared" ref="ER143:FB143" ca="1" si="1084">+ER77/ER$82*100</f>
        <v>11.387040924980125</v>
      </c>
      <c r="ES143" s="327">
        <f t="shared" ca="1" si="1084"/>
        <v>11.549666343093584</v>
      </c>
      <c r="ET143" s="327">
        <f t="shared" ca="1" si="1084"/>
        <v>12.35660639896073</v>
      </c>
      <c r="EU143" s="327">
        <f t="shared" ca="1" si="1084"/>
        <v>12.132806676555592</v>
      </c>
      <c r="EV143" s="327">
        <f t="shared" ca="1" si="1084"/>
        <v>12.5991523832624</v>
      </c>
      <c r="EW143" s="327">
        <f t="shared" ca="1" si="1084"/>
        <v>12.522403754278571</v>
      </c>
      <c r="EX143" s="327">
        <f t="shared" ca="1" si="1084"/>
        <v>12.632636301679097</v>
      </c>
      <c r="EY143" s="327">
        <f t="shared" ca="1" si="1084"/>
        <v>11.546935209402706</v>
      </c>
      <c r="EZ143" s="327">
        <f t="shared" ca="1" si="1084"/>
        <v>12.083146208647852</v>
      </c>
      <c r="FA143" s="327">
        <f t="shared" ca="1" si="1084"/>
        <v>13.197725559348031</v>
      </c>
      <c r="FB143" s="327">
        <f t="shared" ca="1" si="1084"/>
        <v>12.787683610188868</v>
      </c>
      <c r="FC143" s="327">
        <f t="shared" ref="FC143:FD143" ca="1" si="1085">+FC77/FC$82*100</f>
        <v>12.047546936715884</v>
      </c>
      <c r="FD143" s="327">
        <f t="shared" ca="1" si="1085"/>
        <v>12.08159487728582</v>
      </c>
      <c r="FE143" s="327" t="e">
        <f t="shared" ref="FE143:FG143" ca="1" si="1086">+FE77/FE$82*100</f>
        <v>#DIV/0!</v>
      </c>
      <c r="FF143" s="327" t="e">
        <f t="shared" ca="1" si="1086"/>
        <v>#DIV/0!</v>
      </c>
      <c r="FG143" s="327" t="e">
        <f t="shared" ca="1" si="1086"/>
        <v>#DIV/0!</v>
      </c>
      <c r="FH143" s="327" t="e">
        <f t="shared" ref="FH143:FP143" ca="1" si="1087">+FH77/FH$82*100</f>
        <v>#DIV/0!</v>
      </c>
      <c r="FI143" s="327" t="e">
        <f t="shared" ca="1" si="1087"/>
        <v>#DIV/0!</v>
      </c>
      <c r="FJ143" s="327" t="e">
        <f t="shared" ca="1" si="1087"/>
        <v>#DIV/0!</v>
      </c>
      <c r="FK143" s="327" t="e">
        <f t="shared" ca="1" si="1087"/>
        <v>#DIV/0!</v>
      </c>
      <c r="FL143" s="327" t="e">
        <f t="shared" ca="1" si="1087"/>
        <v>#DIV/0!</v>
      </c>
      <c r="FM143" s="327" t="e">
        <f t="shared" ca="1" si="1087"/>
        <v>#DIV/0!</v>
      </c>
      <c r="FN143" s="327" t="e">
        <f t="shared" ca="1" si="1087"/>
        <v>#DIV/0!</v>
      </c>
      <c r="FO143" s="327" t="e">
        <f t="shared" ca="1" si="1087"/>
        <v>#DIV/0!</v>
      </c>
      <c r="FP143" s="327" t="e">
        <f t="shared" ca="1" si="1087"/>
        <v>#DIV/0!</v>
      </c>
    </row>
    <row r="144" spans="2:172" x14ac:dyDescent="0.2">
      <c r="B144" s="325" t="s">
        <v>30</v>
      </c>
      <c r="C144" s="330"/>
      <c r="D144" s="330"/>
      <c r="E144" s="327">
        <f t="shared" ref="E144:AJ144" ca="1" si="1088">+E78/E$82*100</f>
        <v>5.1930642984173536</v>
      </c>
      <c r="F144" s="327">
        <f t="shared" ca="1" si="1088"/>
        <v>5.3080873429551856</v>
      </c>
      <c r="G144" s="327">
        <f t="shared" ca="1" si="1088"/>
        <v>4.6801276196103716</v>
      </c>
      <c r="H144" s="327">
        <f t="shared" ca="1" si="1088"/>
        <v>5.4165222253233027</v>
      </c>
      <c r="I144" s="327">
        <f t="shared" ca="1" si="1088"/>
        <v>4.5563719011647468</v>
      </c>
      <c r="J144" s="327">
        <f t="shared" ca="1" si="1088"/>
        <v>4.3908393427480128</v>
      </c>
      <c r="K144" s="327">
        <f t="shared" ca="1" si="1088"/>
        <v>4.7913466614205626</v>
      </c>
      <c r="L144" s="327">
        <f t="shared" ca="1" si="1088"/>
        <v>4.9497326222884599</v>
      </c>
      <c r="M144" s="327">
        <f t="shared" ca="1" si="1088"/>
        <v>5.3021357528951727</v>
      </c>
      <c r="N144" s="327">
        <f t="shared" ca="1" si="1088"/>
        <v>4.8367507739163891</v>
      </c>
      <c r="O144" s="327">
        <f t="shared" ca="1" si="1088"/>
        <v>4.6021208589891938</v>
      </c>
      <c r="P144" s="327">
        <f t="shared" ca="1" si="1088"/>
        <v>4.3233072926065574</v>
      </c>
      <c r="Q144" s="327">
        <f t="shared" ca="1" si="1088"/>
        <v>4.2019105464607964</v>
      </c>
      <c r="R144" s="327">
        <f t="shared" ca="1" si="1088"/>
        <v>4.5653205504987779</v>
      </c>
      <c r="S144" s="327">
        <f t="shared" ca="1" si="1088"/>
        <v>4.856692457090932</v>
      </c>
      <c r="T144" s="327">
        <f t="shared" ca="1" si="1088"/>
        <v>5.4119953454755034</v>
      </c>
      <c r="U144" s="327">
        <f t="shared" ca="1" si="1088"/>
        <v>4.6472996633792016</v>
      </c>
      <c r="V144" s="327">
        <f t="shared" ca="1" si="1088"/>
        <v>4.5537962122726805</v>
      </c>
      <c r="W144" s="327">
        <f t="shared" ca="1" si="1088"/>
        <v>4.7425958434181705</v>
      </c>
      <c r="X144" s="327">
        <f t="shared" ca="1" si="1088"/>
        <v>4.7170318289510913</v>
      </c>
      <c r="Y144" s="327">
        <f t="shared" ca="1" si="1088"/>
        <v>4.9890075677040411</v>
      </c>
      <c r="Z144" s="327">
        <f t="shared" ca="1" si="1088"/>
        <v>4.9977203428816228</v>
      </c>
      <c r="AA144" s="327">
        <f t="shared" ca="1" si="1088"/>
        <v>4.4414063341476524</v>
      </c>
      <c r="AB144" s="327">
        <f t="shared" ca="1" si="1088"/>
        <v>4.2162421160722392</v>
      </c>
      <c r="AC144" s="327">
        <f t="shared" ca="1" si="1088"/>
        <v>4.5217562453840259</v>
      </c>
      <c r="AD144" s="327">
        <f t="shared" ca="1" si="1088"/>
        <v>4.6536209629641343</v>
      </c>
      <c r="AE144" s="327">
        <f t="shared" ca="1" si="1088"/>
        <v>4.3362902071862992</v>
      </c>
      <c r="AF144" s="327">
        <f t="shared" ca="1" si="1088"/>
        <v>4.8440118287246552</v>
      </c>
      <c r="AG144" s="327">
        <f t="shared" ca="1" si="1088"/>
        <v>4.3962872430795814</v>
      </c>
      <c r="AH144" s="327">
        <f t="shared" ca="1" si="1088"/>
        <v>4.5104730330479823</v>
      </c>
      <c r="AI144" s="327">
        <f t="shared" ca="1" si="1088"/>
        <v>4.5825886293343627</v>
      </c>
      <c r="AJ144" s="327">
        <f t="shared" ca="1" si="1088"/>
        <v>4.6683021653393961</v>
      </c>
      <c r="AK144" s="327">
        <f t="shared" ref="AK144:BP144" ca="1" si="1089">+AK78/AK$82*100</f>
        <v>5.6228444025668267</v>
      </c>
      <c r="AL144" s="327">
        <f t="shared" ca="1" si="1089"/>
        <v>4.7508280648622598</v>
      </c>
      <c r="AM144" s="327">
        <f t="shared" ca="1" si="1089"/>
        <v>4.4710375407941472</v>
      </c>
      <c r="AN144" s="327">
        <f t="shared" ca="1" si="1089"/>
        <v>4.2512986803769293</v>
      </c>
      <c r="AO144" s="327">
        <f t="shared" ca="1" si="1089"/>
        <v>4.2690107910134696</v>
      </c>
      <c r="AP144" s="327">
        <f t="shared" ca="1" si="1089"/>
        <v>4.2615499067668434</v>
      </c>
      <c r="AQ144" s="327">
        <f t="shared" ca="1" si="1089"/>
        <v>4.2351196905160275</v>
      </c>
      <c r="AR144" s="327">
        <f t="shared" ca="1" si="1089"/>
        <v>4.4456209044528263</v>
      </c>
      <c r="AS144" s="327">
        <f t="shared" ca="1" si="1089"/>
        <v>4.4912696973938271</v>
      </c>
      <c r="AT144" s="327">
        <f t="shared" ca="1" si="1089"/>
        <v>4.4898969233374952</v>
      </c>
      <c r="AU144" s="327">
        <f t="shared" ca="1" si="1089"/>
        <v>4.5272517691377532</v>
      </c>
      <c r="AV144" s="327">
        <f t="shared" ca="1" si="1089"/>
        <v>4.6348439629278833</v>
      </c>
      <c r="AW144" s="327">
        <f t="shared" ca="1" si="1089"/>
        <v>4.8939569017520137</v>
      </c>
      <c r="AX144" s="327">
        <f t="shared" ca="1" si="1089"/>
        <v>4.9867051357989665</v>
      </c>
      <c r="AY144" s="327">
        <f t="shared" ca="1" si="1089"/>
        <v>4.7416230234931493</v>
      </c>
      <c r="AZ144" s="327">
        <f t="shared" ca="1" si="1089"/>
        <v>4.4933828519713792</v>
      </c>
      <c r="BA144" s="327">
        <f t="shared" ca="1" si="1089"/>
        <v>4.5800920953680668</v>
      </c>
      <c r="BB144" s="327">
        <f t="shared" ca="1" si="1089"/>
        <v>4.6255376238719563</v>
      </c>
      <c r="BC144" s="327">
        <f t="shared" ca="1" si="1089"/>
        <v>4.4409175942559491</v>
      </c>
      <c r="BD144" s="327">
        <f t="shared" ca="1" si="1089"/>
        <v>4.5696938883573779</v>
      </c>
      <c r="BE144" s="327">
        <f t="shared" ca="1" si="1089"/>
        <v>4.6006563480479743</v>
      </c>
      <c r="BF144" s="327">
        <f t="shared" ca="1" si="1089"/>
        <v>4.8034873388656489</v>
      </c>
      <c r="BG144" s="327">
        <f t="shared" ca="1" si="1089"/>
        <v>4.9007741884559879</v>
      </c>
      <c r="BH144" s="327">
        <f t="shared" ca="1" si="1089"/>
        <v>4.8875771068629756</v>
      </c>
      <c r="BI144" s="327">
        <f t="shared" ca="1" si="1089"/>
        <v>5.1947964207932849</v>
      </c>
      <c r="BJ144" s="327">
        <f t="shared" ca="1" si="1089"/>
        <v>5.0924438735559887</v>
      </c>
      <c r="BK144" s="327">
        <f t="shared" ca="1" si="1089"/>
        <v>4.749729692418776</v>
      </c>
      <c r="BL144" s="327">
        <f t="shared" ca="1" si="1089"/>
        <v>4.5481462649138296</v>
      </c>
      <c r="BM144" s="327">
        <f t="shared" ca="1" si="1089"/>
        <v>4.5743449012354391</v>
      </c>
      <c r="BN144" s="327">
        <f t="shared" ca="1" si="1089"/>
        <v>4.7808888705563133</v>
      </c>
      <c r="BO144" s="327">
        <f t="shared" ca="1" si="1089"/>
        <v>4.6809413707332794</v>
      </c>
      <c r="BP144" s="327">
        <f t="shared" ca="1" si="1089"/>
        <v>4.6862553617999323</v>
      </c>
      <c r="BQ144" s="327">
        <f t="shared" ref="BQ144:CJ144" ca="1" si="1090">+BQ78/BQ$82*100</f>
        <v>4.6083058393917833</v>
      </c>
      <c r="BR144" s="327">
        <f t="shared" ca="1" si="1090"/>
        <v>4.8431770405181434</v>
      </c>
      <c r="BS144" s="327">
        <f t="shared" ca="1" si="1090"/>
        <v>4.9933050450305227</v>
      </c>
      <c r="BT144" s="327">
        <f t="shared" ca="1" si="1090"/>
        <v>5.0058032954900185</v>
      </c>
      <c r="BU144" s="327">
        <f t="shared" ca="1" si="1090"/>
        <v>5.1320216977974953</v>
      </c>
      <c r="BV144" s="327">
        <f t="shared" ca="1" si="1090"/>
        <v>4.9772946394370257</v>
      </c>
      <c r="BW144" s="327">
        <f t="shared" ca="1" si="1090"/>
        <v>4.8889964848552028</v>
      </c>
      <c r="BX144" s="327">
        <f t="shared" ca="1" si="1090"/>
        <v>4.546494062682954</v>
      </c>
      <c r="BY144" s="327">
        <f t="shared" ca="1" si="1090"/>
        <v>4.6637585296051354</v>
      </c>
      <c r="BZ144" s="327">
        <f t="shared" ca="1" si="1090"/>
        <v>4.7701578579320927</v>
      </c>
      <c r="CA144" s="327">
        <f t="shared" ca="1" si="1090"/>
        <v>4.5505815134651764</v>
      </c>
      <c r="CB144" s="327">
        <f t="shared" ca="1" si="1090"/>
        <v>4.4581861839735071</v>
      </c>
      <c r="CC144" s="327">
        <f t="shared" ca="1" si="1090"/>
        <v>4.388262590751725</v>
      </c>
      <c r="CD144" s="327">
        <f t="shared" ca="1" si="1090"/>
        <v>4.8775470043407472</v>
      </c>
      <c r="CE144" s="327">
        <f t="shared" ca="1" si="1090"/>
        <v>4.7838889486703113</v>
      </c>
      <c r="CF144" s="327">
        <f t="shared" ca="1" si="1090"/>
        <v>4.6486411981736744</v>
      </c>
      <c r="CG144" s="327">
        <f t="shared" ca="1" si="1090"/>
        <v>4.7730491289071235</v>
      </c>
      <c r="CH144" s="327">
        <f t="shared" ca="1" si="1090"/>
        <v>4.9633173822918515</v>
      </c>
      <c r="CI144" s="327">
        <f t="shared" ca="1" si="1090"/>
        <v>4.7106019146376195</v>
      </c>
      <c r="CJ144" s="327">
        <f t="shared" ca="1" si="1090"/>
        <v>4.3823044604762513</v>
      </c>
      <c r="CK144" s="327">
        <f t="shared" ref="CK144:DH144" ca="1" si="1091">+CK78/CK$82*100</f>
        <v>4.5510711491062397</v>
      </c>
      <c r="CL144" s="327">
        <f t="shared" ca="1" si="1091"/>
        <v>4.681029265593291</v>
      </c>
      <c r="CM144" s="327">
        <f t="shared" ca="1" si="1091"/>
        <v>4.6981078091381949</v>
      </c>
      <c r="CN144" s="327">
        <f t="shared" ca="1" si="1091"/>
        <v>4.4664747572063224</v>
      </c>
      <c r="CO144" s="327">
        <f t="shared" ca="1" si="1091"/>
        <v>4.4403965329374158</v>
      </c>
      <c r="CP144" s="327">
        <f t="shared" ca="1" si="1091"/>
        <v>4.8072850760450825</v>
      </c>
      <c r="CQ144" s="327">
        <f t="shared" ca="1" si="1091"/>
        <v>5.3307455358797808</v>
      </c>
      <c r="CR144" s="327">
        <f t="shared" ca="1" si="1091"/>
        <v>5.0440034744308306</v>
      </c>
      <c r="CS144" s="327">
        <f t="shared" ca="1" si="1091"/>
        <v>5.4929862365923325</v>
      </c>
      <c r="CT144" s="327">
        <f t="shared" ca="1" si="1091"/>
        <v>5.3568557904446124</v>
      </c>
      <c r="CU144" s="327">
        <f t="shared" ca="1" si="1091"/>
        <v>5.3241858096640637</v>
      </c>
      <c r="CV144" s="327">
        <f t="shared" ca="1" si="1091"/>
        <v>5.0552733339768157</v>
      </c>
      <c r="CW144" s="327">
        <f t="shared" ca="1" si="1091"/>
        <v>5.0390034630588554</v>
      </c>
      <c r="CX144" s="327">
        <f t="shared" ca="1" si="1091"/>
        <v>5.1952755082932089</v>
      </c>
      <c r="CY144" s="327">
        <f t="shared" ca="1" si="1091"/>
        <v>5.19629501716219</v>
      </c>
      <c r="CZ144" s="327">
        <f t="shared" ca="1" si="1091"/>
        <v>5.5015994224255325</v>
      </c>
      <c r="DA144" s="327">
        <f t="shared" ca="1" si="1091"/>
        <v>5.2070623976372685</v>
      </c>
      <c r="DB144" s="327">
        <f t="shared" ca="1" si="1091"/>
        <v>5.3579696084088253</v>
      </c>
      <c r="DC144" s="327">
        <f t="shared" ca="1" si="1091"/>
        <v>5.4152972256541378</v>
      </c>
      <c r="DD144" s="327">
        <f t="shared" ca="1" si="1091"/>
        <v>5.1955224348967111</v>
      </c>
      <c r="DE144" s="327">
        <f t="shared" ca="1" si="1091"/>
        <v>5.3671523543456567</v>
      </c>
      <c r="DF144" s="327">
        <f t="shared" ca="1" si="1091"/>
        <v>5.2658997081609824</v>
      </c>
      <c r="DG144" s="327">
        <f t="shared" ca="1" si="1091"/>
        <v>5.182169037995223</v>
      </c>
      <c r="DH144" s="327">
        <f t="shared" ca="1" si="1091"/>
        <v>4.9556189919975191</v>
      </c>
      <c r="DI144" s="327">
        <f t="shared" ref="DI144:DS144" ca="1" si="1092">+DI78/DI$82*100</f>
        <v>5.3578154711999293</v>
      </c>
      <c r="DJ144" s="327">
        <f t="shared" ca="1" si="1092"/>
        <v>5.2208630212579257</v>
      </c>
      <c r="DK144" s="327">
        <f t="shared" ca="1" si="1092"/>
        <v>5.076559767838468</v>
      </c>
      <c r="DL144" s="327">
        <f t="shared" ca="1" si="1092"/>
        <v>5.1088824049147288</v>
      </c>
      <c r="DM144" s="327">
        <f t="shared" ca="1" si="1092"/>
        <v>5.2508167297412891</v>
      </c>
      <c r="DN144" s="327">
        <f t="shared" ca="1" si="1092"/>
        <v>5.3335672545881012</v>
      </c>
      <c r="DO144" s="327">
        <f t="shared" ca="1" si="1092"/>
        <v>5.1783144073361429</v>
      </c>
      <c r="DP144" s="327">
        <f t="shared" ca="1" si="1092"/>
        <v>5.10008110719847</v>
      </c>
      <c r="DQ144" s="327">
        <f t="shared" ca="1" si="1092"/>
        <v>5.3648982821401416</v>
      </c>
      <c r="DR144" s="327">
        <f t="shared" ca="1" si="1092"/>
        <v>5.3182615515344009</v>
      </c>
      <c r="DS144" s="327">
        <f t="shared" ca="1" si="1092"/>
        <v>5.1616159982038043</v>
      </c>
      <c r="DT144" s="327">
        <f t="shared" ref="DT144:EE144" ca="1" si="1093">+DT78/DT$82*100</f>
        <v>4.956356741907201</v>
      </c>
      <c r="DU144" s="327">
        <f t="shared" ca="1" si="1093"/>
        <v>5.2646339891563159</v>
      </c>
      <c r="DV144" s="327">
        <f t="shared" ca="1" si="1093"/>
        <v>5.3615757484274127</v>
      </c>
      <c r="DW144" s="327">
        <f t="shared" ca="1" si="1093"/>
        <v>5.369118077644802</v>
      </c>
      <c r="DX144" s="327">
        <f t="shared" ca="1" si="1093"/>
        <v>5.3332302827650366</v>
      </c>
      <c r="DY144" s="327">
        <f t="shared" ca="1" si="1093"/>
        <v>5.3347426335344226</v>
      </c>
      <c r="DZ144" s="327">
        <f t="shared" ca="1" si="1093"/>
        <v>5.3421427229879308</v>
      </c>
      <c r="EA144" s="327">
        <f t="shared" ca="1" si="1093"/>
        <v>5.5115671854447656</v>
      </c>
      <c r="EB144" s="327">
        <f t="shared" ca="1" si="1093"/>
        <v>5.2641300584391999</v>
      </c>
      <c r="EC144" s="327">
        <f t="shared" ca="1" si="1093"/>
        <v>5.4066318340350144</v>
      </c>
      <c r="ED144" s="327">
        <f t="shared" ca="1" si="1093"/>
        <v>5.6126504686124568</v>
      </c>
      <c r="EE144" s="327">
        <f t="shared" ca="1" si="1093"/>
        <v>5.3499004507933927</v>
      </c>
      <c r="EF144" s="327">
        <f t="shared" ref="EF144:EQ144" ca="1" si="1094">+EF78/EF$82*100</f>
        <v>5.0582626992881696</v>
      </c>
      <c r="EG144" s="327">
        <f t="shared" ca="1" si="1094"/>
        <v>5.1492924662683333</v>
      </c>
      <c r="EH144" s="327">
        <f t="shared" ca="1" si="1094"/>
        <v>5.1685725200484924</v>
      </c>
      <c r="EI144" s="327">
        <f t="shared" ca="1" si="1094"/>
        <v>5.0930856056922522</v>
      </c>
      <c r="EJ144" s="327">
        <f t="shared" ca="1" si="1094"/>
        <v>5.3339430419832903</v>
      </c>
      <c r="EK144" s="327">
        <f t="shared" ca="1" si="1094"/>
        <v>5.2686920480782087</v>
      </c>
      <c r="EL144" s="327">
        <f t="shared" ca="1" si="1094"/>
        <v>5.3649183124854849</v>
      </c>
      <c r="EM144" s="327">
        <f t="shared" ca="1" si="1094"/>
        <v>5.7009888943375628</v>
      </c>
      <c r="EN144" s="327">
        <f t="shared" ca="1" si="1094"/>
        <v>5.4159062835344152</v>
      </c>
      <c r="EO144" s="327">
        <f t="shared" ca="1" si="1094"/>
        <v>5.5178436386321605</v>
      </c>
      <c r="EP144" s="327">
        <f t="shared" ca="1" si="1094"/>
        <v>5.7012549156889687</v>
      </c>
      <c r="EQ144" s="327">
        <f t="shared" ca="1" si="1094"/>
        <v>5.3298106193368282</v>
      </c>
      <c r="ER144" s="327">
        <f t="shared" ref="ER144:FB144" ca="1" si="1095">+ER78/ER$82*100</f>
        <v>5.2316685619297658</v>
      </c>
      <c r="ES144" s="327">
        <f t="shared" ca="1" si="1095"/>
        <v>5.3392336069289277</v>
      </c>
      <c r="ET144" s="327">
        <f t="shared" ca="1" si="1095"/>
        <v>5.5137539131296842</v>
      </c>
      <c r="EU144" s="327">
        <f t="shared" ca="1" si="1095"/>
        <v>5.375035776998403</v>
      </c>
      <c r="EV144" s="327">
        <f t="shared" ca="1" si="1095"/>
        <v>5.3460967541246358</v>
      </c>
      <c r="EW144" s="327">
        <f t="shared" ca="1" si="1095"/>
        <v>5.1679076092578127</v>
      </c>
      <c r="EX144" s="327">
        <f t="shared" ca="1" si="1095"/>
        <v>5.499740309283383</v>
      </c>
      <c r="EY144" s="327">
        <f t="shared" ca="1" si="1095"/>
        <v>5.5561157506381162</v>
      </c>
      <c r="EZ144" s="327">
        <f t="shared" ca="1" si="1095"/>
        <v>5.1541503693056514</v>
      </c>
      <c r="FA144" s="327">
        <f t="shared" ca="1" si="1095"/>
        <v>5.175501113043925</v>
      </c>
      <c r="FB144" s="327">
        <f t="shared" ca="1" si="1095"/>
        <v>5.5269782156423233</v>
      </c>
      <c r="FC144" s="327">
        <f t="shared" ref="FC144:FD144" ca="1" si="1096">+FC78/FC$82*100</f>
        <v>5.3917019347136064</v>
      </c>
      <c r="FD144" s="327">
        <f t="shared" ca="1" si="1096"/>
        <v>5.0364718974433345</v>
      </c>
      <c r="FE144" s="327" t="e">
        <f t="shared" ref="FE144:FG144" ca="1" si="1097">+FE78/FE$82*100</f>
        <v>#DIV/0!</v>
      </c>
      <c r="FF144" s="327" t="e">
        <f t="shared" ca="1" si="1097"/>
        <v>#DIV/0!</v>
      </c>
      <c r="FG144" s="327" t="e">
        <f t="shared" ca="1" si="1097"/>
        <v>#DIV/0!</v>
      </c>
      <c r="FH144" s="327" t="e">
        <f t="shared" ref="FH144:FP144" ca="1" si="1098">+FH78/FH$82*100</f>
        <v>#DIV/0!</v>
      </c>
      <c r="FI144" s="327" t="e">
        <f t="shared" ca="1" si="1098"/>
        <v>#DIV/0!</v>
      </c>
      <c r="FJ144" s="327" t="e">
        <f t="shared" ca="1" si="1098"/>
        <v>#DIV/0!</v>
      </c>
      <c r="FK144" s="327" t="e">
        <f t="shared" ca="1" si="1098"/>
        <v>#DIV/0!</v>
      </c>
      <c r="FL144" s="327" t="e">
        <f t="shared" ca="1" si="1098"/>
        <v>#DIV/0!</v>
      </c>
      <c r="FM144" s="327" t="e">
        <f t="shared" ca="1" si="1098"/>
        <v>#DIV/0!</v>
      </c>
      <c r="FN144" s="327" t="e">
        <f t="shared" ca="1" si="1098"/>
        <v>#DIV/0!</v>
      </c>
      <c r="FO144" s="327" t="e">
        <f t="shared" ca="1" si="1098"/>
        <v>#DIV/0!</v>
      </c>
      <c r="FP144" s="327" t="e">
        <f t="shared" ca="1" si="1098"/>
        <v>#DIV/0!</v>
      </c>
    </row>
    <row r="145" spans="1:172" x14ac:dyDescent="0.2">
      <c r="B145" s="325" t="s">
        <v>31</v>
      </c>
      <c r="C145" s="330"/>
      <c r="D145" s="330"/>
      <c r="E145" s="327"/>
      <c r="F145" s="327"/>
      <c r="G145" s="327"/>
      <c r="H145" s="327"/>
      <c r="I145" s="327"/>
      <c r="J145" s="327"/>
      <c r="K145" s="327"/>
      <c r="L145" s="327"/>
      <c r="M145" s="327"/>
      <c r="N145" s="327"/>
      <c r="O145" s="327"/>
      <c r="P145" s="327"/>
      <c r="Q145" s="327"/>
      <c r="R145" s="327"/>
      <c r="S145" s="327"/>
      <c r="T145" s="327"/>
      <c r="U145" s="327"/>
      <c r="V145" s="327"/>
      <c r="W145" s="327"/>
      <c r="X145" s="327"/>
      <c r="Y145" s="327"/>
      <c r="Z145" s="327"/>
      <c r="AA145" s="327"/>
      <c r="AB145" s="327"/>
      <c r="AC145" s="327"/>
      <c r="AD145" s="327"/>
      <c r="AE145" s="327"/>
      <c r="AF145" s="327"/>
      <c r="AG145" s="327"/>
      <c r="AH145" s="327"/>
      <c r="AI145" s="327"/>
      <c r="AJ145" s="327"/>
      <c r="AK145" s="327"/>
      <c r="AL145" s="327"/>
      <c r="AM145" s="327"/>
      <c r="AN145" s="327"/>
      <c r="AO145" s="327"/>
      <c r="AP145" s="327"/>
      <c r="AQ145" s="327"/>
      <c r="AR145" s="327"/>
      <c r="AS145" s="327"/>
      <c r="AT145" s="327"/>
      <c r="AU145" s="327"/>
      <c r="AV145" s="327"/>
      <c r="AW145" s="327"/>
      <c r="AX145" s="327"/>
      <c r="AY145" s="327"/>
      <c r="AZ145" s="327"/>
      <c r="BA145" s="327"/>
      <c r="BB145" s="327"/>
      <c r="BC145" s="327"/>
      <c r="BD145" s="327"/>
      <c r="BE145" s="327"/>
      <c r="BF145" s="327"/>
      <c r="BG145" s="327"/>
      <c r="BH145" s="327"/>
      <c r="BI145" s="327"/>
      <c r="BJ145" s="327"/>
      <c r="BK145" s="327"/>
      <c r="BL145" s="327"/>
      <c r="BM145" s="327"/>
      <c r="BN145" s="327"/>
      <c r="BO145" s="327"/>
      <c r="BP145" s="327"/>
      <c r="BQ145" s="327"/>
      <c r="BR145" s="327"/>
      <c r="BS145" s="327"/>
      <c r="BT145" s="327"/>
      <c r="BU145" s="327"/>
      <c r="BV145" s="327"/>
      <c r="BW145" s="327"/>
      <c r="BX145" s="327"/>
      <c r="BY145" s="327"/>
      <c r="BZ145" s="327"/>
      <c r="CA145" s="327"/>
      <c r="CB145" s="327"/>
      <c r="CC145" s="327"/>
      <c r="CD145" s="327"/>
      <c r="CE145" s="327"/>
      <c r="CF145" s="327"/>
      <c r="CG145" s="327"/>
      <c r="CH145" s="327"/>
      <c r="CI145" s="327"/>
      <c r="CJ145" s="327"/>
      <c r="CK145" s="327"/>
      <c r="CL145" s="327"/>
      <c r="CM145" s="327"/>
      <c r="CN145" s="327"/>
      <c r="CO145" s="327"/>
      <c r="CP145" s="327"/>
      <c r="CQ145" s="327"/>
      <c r="CR145" s="327"/>
      <c r="CS145" s="327"/>
      <c r="CT145" s="327"/>
      <c r="CU145" s="327"/>
      <c r="CV145" s="327"/>
      <c r="CW145" s="327"/>
      <c r="CX145" s="327"/>
      <c r="CY145" s="327"/>
      <c r="CZ145" s="327"/>
      <c r="DA145" s="327"/>
      <c r="DB145" s="327"/>
      <c r="DC145" s="327"/>
      <c r="DD145" s="327"/>
      <c r="DE145" s="327"/>
      <c r="DF145" s="327"/>
      <c r="DG145" s="327"/>
      <c r="DH145" s="327"/>
      <c r="DI145" s="327"/>
      <c r="DJ145" s="327"/>
      <c r="DK145" s="327"/>
      <c r="DL145" s="327"/>
      <c r="DM145" s="327"/>
      <c r="DN145" s="327"/>
      <c r="DO145" s="327"/>
      <c r="DP145" s="327"/>
      <c r="DQ145" s="327"/>
      <c r="DR145" s="327"/>
      <c r="DS145" s="327"/>
      <c r="DT145" s="327"/>
      <c r="DU145" s="327"/>
      <c r="DV145" s="327"/>
      <c r="DW145" s="327"/>
      <c r="DX145" s="327"/>
      <c r="DY145" s="327"/>
      <c r="DZ145" s="327"/>
      <c r="EA145" s="327"/>
      <c r="EB145" s="327"/>
      <c r="EC145" s="327"/>
      <c r="ED145" s="327"/>
      <c r="EE145" s="327"/>
      <c r="EF145" s="327"/>
      <c r="EG145" s="327"/>
      <c r="EH145" s="327"/>
      <c r="EI145" s="327"/>
      <c r="EJ145" s="327"/>
      <c r="EK145" s="327"/>
      <c r="EL145" s="327"/>
      <c r="EM145" s="327"/>
      <c r="EN145" s="327"/>
      <c r="EO145" s="327"/>
      <c r="EP145" s="327"/>
      <c r="EQ145" s="327"/>
      <c r="ER145" s="327"/>
      <c r="ES145" s="327"/>
      <c r="ET145" s="327"/>
      <c r="EU145" s="327"/>
      <c r="EV145" s="327"/>
      <c r="EW145" s="327"/>
      <c r="EX145" s="327"/>
      <c r="EY145" s="327"/>
      <c r="EZ145" s="327"/>
      <c r="FA145" s="327"/>
      <c r="FB145" s="327"/>
      <c r="FC145" s="327"/>
      <c r="FD145" s="327"/>
      <c r="FE145" s="327"/>
      <c r="FF145" s="327"/>
      <c r="FG145" s="327"/>
      <c r="FH145" s="327"/>
      <c r="FI145" s="327"/>
      <c r="FJ145" s="327"/>
      <c r="FK145" s="327"/>
      <c r="FL145" s="327"/>
      <c r="FM145" s="327"/>
      <c r="FN145" s="327"/>
      <c r="FO145" s="327"/>
      <c r="FP145" s="327"/>
    </row>
    <row r="146" spans="1:172" x14ac:dyDescent="0.2">
      <c r="B146" s="325" t="s">
        <v>32</v>
      </c>
      <c r="C146" s="330"/>
      <c r="D146" s="330"/>
      <c r="E146" s="327">
        <f ca="1">+E80/E$82*100</f>
        <v>1.3996004923645844</v>
      </c>
      <c r="F146" s="327">
        <f t="shared" ref="F146:AZ146" ca="1" si="1099">+F80/F$82*100</f>
        <v>1.3907500752140134</v>
      </c>
      <c r="G146" s="327">
        <f t="shared" ca="1" si="1099"/>
        <v>1.3477158760825296</v>
      </c>
      <c r="H146" s="327">
        <f t="shared" ca="1" si="1099"/>
        <v>1.4589034229097038</v>
      </c>
      <c r="I146" s="327">
        <f t="shared" ca="1" si="1099"/>
        <v>1.4908760105004188</v>
      </c>
      <c r="J146" s="327">
        <f t="shared" ca="1" si="1099"/>
        <v>1.4071088416987427</v>
      </c>
      <c r="K146" s="327">
        <f t="shared" ca="1" si="1099"/>
        <v>1.3973352140887085</v>
      </c>
      <c r="L146" s="327">
        <f t="shared" ca="1" si="1099"/>
        <v>1.4620277779114088</v>
      </c>
      <c r="M146" s="327">
        <f t="shared" ca="1" si="1099"/>
        <v>1.6665708678465518</v>
      </c>
      <c r="N146" s="327">
        <f t="shared" ca="1" si="1099"/>
        <v>1.6606513486922065</v>
      </c>
      <c r="O146" s="327">
        <f t="shared" ca="1" si="1099"/>
        <v>1.6947971603229326</v>
      </c>
      <c r="P146" s="327">
        <f t="shared" ca="1" si="1099"/>
        <v>1.7804637592878856</v>
      </c>
      <c r="Q146" s="327">
        <f t="shared" ca="1" si="1099"/>
        <v>1.3570676841786735</v>
      </c>
      <c r="R146" s="327">
        <f t="shared" ca="1" si="1099"/>
        <v>1.3894039824673725</v>
      </c>
      <c r="S146" s="327">
        <f t="shared" ca="1" si="1099"/>
        <v>1.3536959631079886</v>
      </c>
      <c r="T146" s="327">
        <f t="shared" ca="1" si="1099"/>
        <v>1.3454093887351437</v>
      </c>
      <c r="U146" s="327">
        <f t="shared" ca="1" si="1099"/>
        <v>1.3320635289218794</v>
      </c>
      <c r="V146" s="327">
        <f t="shared" ca="1" si="1099"/>
        <v>1.2991099186014143</v>
      </c>
      <c r="W146" s="327">
        <f t="shared" ca="1" si="1099"/>
        <v>1.2617962964679061</v>
      </c>
      <c r="X146" s="327">
        <f t="shared" ca="1" si="1099"/>
        <v>1.3970383814159331</v>
      </c>
      <c r="Y146" s="327">
        <f t="shared" ca="1" si="1099"/>
        <v>1.5645157384799504</v>
      </c>
      <c r="Z146" s="327">
        <f t="shared" ca="1" si="1099"/>
        <v>1.4682683049964467</v>
      </c>
      <c r="AA146" s="327">
        <f t="shared" ca="1" si="1099"/>
        <v>1.5940070983386494</v>
      </c>
      <c r="AB146" s="327">
        <f t="shared" ca="1" si="1099"/>
        <v>2.0619063569318175</v>
      </c>
      <c r="AC146" s="327">
        <f t="shared" ca="1" si="1099"/>
        <v>1.4018066506800084</v>
      </c>
      <c r="AD146" s="327">
        <f t="shared" ca="1" si="1099"/>
        <v>1.4464162306021553</v>
      </c>
      <c r="AE146" s="327">
        <f t="shared" ca="1" si="1099"/>
        <v>1.5191895726529048</v>
      </c>
      <c r="AF146" s="327">
        <f t="shared" ca="1" si="1099"/>
        <v>1.5087943104616264</v>
      </c>
      <c r="AG146" s="327">
        <f t="shared" ca="1" si="1099"/>
        <v>1.4986822234978012</v>
      </c>
      <c r="AH146" s="327">
        <f t="shared" ca="1" si="1099"/>
        <v>1.5214776757922572</v>
      </c>
      <c r="AI146" s="327">
        <f t="shared" ca="1" si="1099"/>
        <v>1.407575446949441</v>
      </c>
      <c r="AJ146" s="327">
        <f t="shared" ca="1" si="1099"/>
        <v>1.5145611757408497</v>
      </c>
      <c r="AK146" s="327">
        <f t="shared" ca="1" si="1099"/>
        <v>1.5453761787877565</v>
      </c>
      <c r="AL146" s="327">
        <f t="shared" ca="1" si="1099"/>
        <v>1.5834581435576423</v>
      </c>
      <c r="AM146" s="327">
        <f t="shared" ca="1" si="1099"/>
        <v>1.7185091073213699</v>
      </c>
      <c r="AN146" s="327">
        <f t="shared" ca="1" si="1099"/>
        <v>1.5362483567405985</v>
      </c>
      <c r="AO146" s="327">
        <f t="shared" ca="1" si="1099"/>
        <v>1.3760565652154917</v>
      </c>
      <c r="AP146" s="327">
        <f t="shared" ca="1" si="1099"/>
        <v>1.4186773041493648</v>
      </c>
      <c r="AQ146" s="327">
        <f t="shared" ca="1" si="1099"/>
        <v>1.4615834028287347</v>
      </c>
      <c r="AR146" s="327">
        <f t="shared" ca="1" si="1099"/>
        <v>1.4319697391625934</v>
      </c>
      <c r="AS146" s="327">
        <f t="shared" ca="1" si="1099"/>
        <v>1.5013050178375134</v>
      </c>
      <c r="AT146" s="327">
        <f t="shared" ca="1" si="1099"/>
        <v>1.4618912068805934</v>
      </c>
      <c r="AU146" s="327">
        <f t="shared" ca="1" si="1099"/>
        <v>1.4302433518924875</v>
      </c>
      <c r="AV146" s="327">
        <f t="shared" ca="1" si="1099"/>
        <v>1.5462133391859965</v>
      </c>
      <c r="AW146" s="327">
        <f t="shared" ca="1" si="1099"/>
        <v>1.5985359941267732</v>
      </c>
      <c r="AX146" s="327">
        <f t="shared" ca="1" si="1099"/>
        <v>1.5290225804664448</v>
      </c>
      <c r="AY146" s="327">
        <f t="shared" ca="1" si="1099"/>
        <v>1.5093581655646198</v>
      </c>
      <c r="AZ146" s="327">
        <f t="shared" ca="1" si="1099"/>
        <v>1.6140077227234169</v>
      </c>
      <c r="BA146" s="327">
        <f t="shared" ref="BA146:BX146" ca="1" si="1100">+BA80/BA$82*100</f>
        <v>1.4699981276906364</v>
      </c>
      <c r="BB146" s="327">
        <f t="shared" ca="1" si="1100"/>
        <v>1.3836829871249157</v>
      </c>
      <c r="BC146" s="327">
        <f t="shared" ca="1" si="1100"/>
        <v>1.3296721162991458</v>
      </c>
      <c r="BD146" s="327">
        <f t="shared" ca="1" si="1100"/>
        <v>1.3844309968914996</v>
      </c>
      <c r="BE146" s="327">
        <f t="shared" ca="1" si="1100"/>
        <v>1.3916469929973216</v>
      </c>
      <c r="BF146" s="327">
        <f t="shared" ca="1" si="1100"/>
        <v>1.3433504891763761</v>
      </c>
      <c r="BG146" s="327">
        <f t="shared" ca="1" si="1100"/>
        <v>1.358380260306892</v>
      </c>
      <c r="BH146" s="327">
        <f t="shared" ca="1" si="1100"/>
        <v>1.3514687522530922</v>
      </c>
      <c r="BI146" s="327">
        <f t="shared" ca="1" si="1100"/>
        <v>1.5320420769776661</v>
      </c>
      <c r="BJ146" s="327">
        <f t="shared" ca="1" si="1100"/>
        <v>1.5659855181850428</v>
      </c>
      <c r="BK146" s="327">
        <f t="shared" ca="1" si="1100"/>
        <v>1.4964255767506398</v>
      </c>
      <c r="BL146" s="327">
        <f t="shared" ca="1" si="1100"/>
        <v>1.6900429555728618</v>
      </c>
      <c r="BM146" s="327">
        <f t="shared" ca="1" si="1100"/>
        <v>1.4663753655570073</v>
      </c>
      <c r="BN146" s="327">
        <f t="shared" ca="1" si="1100"/>
        <v>1.4688207950268464</v>
      </c>
      <c r="BO146" s="327">
        <f t="shared" ca="1" si="1100"/>
        <v>1.4310481399863544</v>
      </c>
      <c r="BP146" s="327">
        <f t="shared" ca="1" si="1100"/>
        <v>1.4007609565326533</v>
      </c>
      <c r="BQ146" s="327">
        <f t="shared" ca="1" si="1100"/>
        <v>1.4350329638889432</v>
      </c>
      <c r="BR146" s="327">
        <f t="shared" ca="1" si="1100"/>
        <v>1.4519578671559332</v>
      </c>
      <c r="BS146" s="327">
        <f t="shared" ca="1" si="1100"/>
        <v>1.4452648510842587</v>
      </c>
      <c r="BT146" s="327">
        <f t="shared" ca="1" si="1100"/>
        <v>1.4312261129923933</v>
      </c>
      <c r="BU146" s="327">
        <f t="shared" ca="1" si="1100"/>
        <v>1.5806557781966091</v>
      </c>
      <c r="BV146" s="327">
        <f t="shared" ca="1" si="1100"/>
        <v>1.6122417381391334</v>
      </c>
      <c r="BW146" s="327">
        <f t="shared" ca="1" si="1100"/>
        <v>1.6455101760344717</v>
      </c>
      <c r="BX146" s="327">
        <f t="shared" ca="1" si="1100"/>
        <v>1.5947337076844634</v>
      </c>
      <c r="BY146" s="327">
        <f t="shared" ref="BY146:CJ146" ca="1" si="1101">+BY80/BY$82*100</f>
        <v>1.4911010632002453</v>
      </c>
      <c r="BZ146" s="327">
        <f t="shared" ca="1" si="1101"/>
        <v>1.4763583555384379</v>
      </c>
      <c r="CA146" s="327">
        <f t="shared" ca="1" si="1101"/>
        <v>1.4479394754376049</v>
      </c>
      <c r="CB146" s="327">
        <f t="shared" ca="1" si="1101"/>
        <v>1.4406807906245684</v>
      </c>
      <c r="CC146" s="327">
        <f t="shared" ca="1" si="1101"/>
        <v>1.4514685317747473</v>
      </c>
      <c r="CD146" s="327">
        <f t="shared" ca="1" si="1101"/>
        <v>1.4909609116525533</v>
      </c>
      <c r="CE146" s="327">
        <f t="shared" ca="1" si="1101"/>
        <v>1.4617648586894223</v>
      </c>
      <c r="CF146" s="327">
        <f t="shared" ca="1" si="1101"/>
        <v>1.4448464906776353</v>
      </c>
      <c r="CG146" s="327">
        <f t="shared" ca="1" si="1101"/>
        <v>1.598850602370111</v>
      </c>
      <c r="CH146" s="327">
        <f t="shared" ca="1" si="1101"/>
        <v>1.5987814498570123</v>
      </c>
      <c r="CI146" s="327">
        <f t="shared" ca="1" si="1101"/>
        <v>1.7105562298233887</v>
      </c>
      <c r="CJ146" s="327">
        <f t="shared" ca="1" si="1101"/>
        <v>1.599687191727154</v>
      </c>
      <c r="CK146" s="327">
        <f t="shared" ref="CK146:DH146" ca="1" si="1102">+CK80/CK$82*100</f>
        <v>1.5146049292312327</v>
      </c>
      <c r="CL146" s="327">
        <f t="shared" ca="1" si="1102"/>
        <v>1.4963373316825612</v>
      </c>
      <c r="CM146" s="327">
        <f t="shared" ca="1" si="1102"/>
        <v>1.4989002467345356</v>
      </c>
      <c r="CN146" s="327">
        <f t="shared" ca="1" si="1102"/>
        <v>1.3378575755914783</v>
      </c>
      <c r="CO146" s="327">
        <f t="shared" ca="1" si="1102"/>
        <v>1.4219811020518307</v>
      </c>
      <c r="CP146" s="327">
        <f t="shared" ca="1" si="1102"/>
        <v>1.5086805064640858</v>
      </c>
      <c r="CQ146" s="327">
        <f t="shared" ca="1" si="1102"/>
        <v>1.4784595914501664</v>
      </c>
      <c r="CR146" s="327">
        <f t="shared" ca="1" si="1102"/>
        <v>1.4560407157894837</v>
      </c>
      <c r="CS146" s="327">
        <f t="shared" ca="1" si="1102"/>
        <v>1.5548974353410936</v>
      </c>
      <c r="CT146" s="327">
        <f t="shared" ca="1" si="1102"/>
        <v>1.5043531058915307</v>
      </c>
      <c r="CU146" s="327">
        <f t="shared" ca="1" si="1102"/>
        <v>1.5938591874910004</v>
      </c>
      <c r="CV146" s="327">
        <f t="shared" ca="1" si="1102"/>
        <v>1.4976115199542295</v>
      </c>
      <c r="CW146" s="327">
        <f t="shared" ca="1" si="1102"/>
        <v>1.48017960264499</v>
      </c>
      <c r="CX146" s="327">
        <f t="shared" ca="1" si="1102"/>
        <v>1.4760057339653538</v>
      </c>
      <c r="CY146" s="327">
        <f t="shared" ca="1" si="1102"/>
        <v>1.4237337571082618</v>
      </c>
      <c r="CZ146" s="327">
        <f t="shared" ca="1" si="1102"/>
        <v>1.4145511123700427</v>
      </c>
      <c r="DA146" s="327">
        <f t="shared" ca="1" si="1102"/>
        <v>1.4180224215289523</v>
      </c>
      <c r="DB146" s="327">
        <f t="shared" ca="1" si="1102"/>
        <v>1.463156161227013</v>
      </c>
      <c r="DC146" s="327">
        <f t="shared" ca="1" si="1102"/>
        <v>1.4369589735555459</v>
      </c>
      <c r="DD146" s="327">
        <f t="shared" ca="1" si="1102"/>
        <v>1.4843442969647422</v>
      </c>
      <c r="DE146" s="327">
        <f t="shared" ca="1" si="1102"/>
        <v>1.5503871239607816</v>
      </c>
      <c r="DF146" s="327">
        <f t="shared" ca="1" si="1102"/>
        <v>1.5370976456437315</v>
      </c>
      <c r="DG146" s="327">
        <f t="shared" ca="1" si="1102"/>
        <v>1.6339434636078489</v>
      </c>
      <c r="DH146" s="327">
        <f t="shared" ca="1" si="1102"/>
        <v>1.5092175370896406</v>
      </c>
      <c r="DI146" s="327">
        <f t="shared" ref="DI146:DS146" ca="1" si="1103">+DI80/DI$82*100</f>
        <v>1.4496032651907773</v>
      </c>
      <c r="DJ146" s="327">
        <f t="shared" ca="1" si="1103"/>
        <v>1.4154085286628511</v>
      </c>
      <c r="DK146" s="327">
        <f t="shared" ca="1" si="1103"/>
        <v>1.4013493791437599</v>
      </c>
      <c r="DL146" s="327">
        <f t="shared" ca="1" si="1103"/>
        <v>1.3528398662292271</v>
      </c>
      <c r="DM146" s="327">
        <f t="shared" ca="1" si="1103"/>
        <v>1.4237152838142564</v>
      </c>
      <c r="DN146" s="327">
        <f t="shared" ca="1" si="1103"/>
        <v>1.4175899951313833</v>
      </c>
      <c r="DO146" s="327">
        <f t="shared" ca="1" si="1103"/>
        <v>1.3619381769342873</v>
      </c>
      <c r="DP146" s="327">
        <f t="shared" ca="1" si="1103"/>
        <v>1.3702650428922467</v>
      </c>
      <c r="DQ146" s="327">
        <f t="shared" ca="1" si="1103"/>
        <v>1.4597274004451357</v>
      </c>
      <c r="DR146" s="327">
        <f t="shared" ca="1" si="1103"/>
        <v>1.4883249771904894</v>
      </c>
      <c r="DS146" s="327">
        <f t="shared" ca="1" si="1103"/>
        <v>1.4701321766082611</v>
      </c>
      <c r="DT146" s="327">
        <f t="shared" ref="DT146:EE146" ca="1" si="1104">+DT80/DT$82*100</f>
        <v>1.3824131342141632</v>
      </c>
      <c r="DU146" s="327">
        <f t="shared" ca="1" si="1104"/>
        <v>1.2846991515341319</v>
      </c>
      <c r="DV146" s="327">
        <f t="shared" ca="1" si="1104"/>
        <v>1.2900840644928568</v>
      </c>
      <c r="DW146" s="327">
        <f t="shared" ca="1" si="1104"/>
        <v>1.2779672608359103</v>
      </c>
      <c r="DX146" s="327">
        <f t="shared" ca="1" si="1104"/>
        <v>1.2159535391282097</v>
      </c>
      <c r="DY146" s="327">
        <f t="shared" ca="1" si="1104"/>
        <v>1.3847072681204629</v>
      </c>
      <c r="DZ146" s="327">
        <f t="shared" ca="1" si="1104"/>
        <v>1.3122685136846981</v>
      </c>
      <c r="EA146" s="327">
        <f t="shared" ca="1" si="1104"/>
        <v>1.2765163027502882</v>
      </c>
      <c r="EB146" s="327">
        <f t="shared" ca="1" si="1104"/>
        <v>1.24379122570152</v>
      </c>
      <c r="EC146" s="327">
        <f t="shared" ca="1" si="1104"/>
        <v>1.2429797672941132</v>
      </c>
      <c r="ED146" s="327">
        <f t="shared" ca="1" si="1104"/>
        <v>1.4201206954707906</v>
      </c>
      <c r="EE146" s="327">
        <f t="shared" ca="1" si="1104"/>
        <v>1.3997700847239403</v>
      </c>
      <c r="EF146" s="327">
        <f t="shared" ref="EF146:EQ146" ca="1" si="1105">+EF80/EF$82*100</f>
        <v>1.2968611511975818</v>
      </c>
      <c r="EG146" s="327">
        <f t="shared" ca="1" si="1105"/>
        <v>1.2818949773099417</v>
      </c>
      <c r="EH146" s="327">
        <f t="shared" ca="1" si="1105"/>
        <v>1.2355104550992388</v>
      </c>
      <c r="EI146" s="327">
        <f t="shared" ca="1" si="1105"/>
        <v>1.1779106656232663</v>
      </c>
      <c r="EJ146" s="327">
        <f t="shared" ca="1" si="1105"/>
        <v>1.1622240414662106</v>
      </c>
      <c r="EK146" s="327">
        <f t="shared" ca="1" si="1105"/>
        <v>1.2311304857730545</v>
      </c>
      <c r="EL146" s="327">
        <f t="shared" ca="1" si="1105"/>
        <v>1.2780351990073375</v>
      </c>
      <c r="EM146" s="327">
        <f t="shared" ca="1" si="1105"/>
        <v>1.1923647920868055</v>
      </c>
      <c r="EN146" s="327">
        <f t="shared" ca="1" si="1105"/>
        <v>1.2150846057187543</v>
      </c>
      <c r="EO146" s="327">
        <f t="shared" ca="1" si="1105"/>
        <v>1.2308972905996951</v>
      </c>
      <c r="EP146" s="327">
        <f t="shared" ca="1" si="1105"/>
        <v>1.2963395309285939</v>
      </c>
      <c r="EQ146" s="327">
        <f t="shared" ca="1" si="1105"/>
        <v>1.4107444771168058</v>
      </c>
      <c r="ER146" s="327">
        <f t="shared" ref="ER146:FB146" ca="1" si="1106">+ER80/ER$82*100</f>
        <v>1.2786284710947406</v>
      </c>
      <c r="ES146" s="327">
        <f t="shared" ca="1" si="1106"/>
        <v>1.178119830127585</v>
      </c>
      <c r="ET146" s="327">
        <f t="shared" ca="1" si="1106"/>
        <v>1.1652975166589099</v>
      </c>
      <c r="EU146" s="327">
        <f t="shared" ca="1" si="1106"/>
        <v>1.1752330809125255</v>
      </c>
      <c r="EV146" s="327">
        <f t="shared" ca="1" si="1106"/>
        <v>1.1204083437267818</v>
      </c>
      <c r="EW146" s="327">
        <f t="shared" ca="1" si="1106"/>
        <v>1.146903237642702</v>
      </c>
      <c r="EX146" s="327">
        <f t="shared" ca="1" si="1106"/>
        <v>1.2012035804495598</v>
      </c>
      <c r="EY146" s="327">
        <f t="shared" ca="1" si="1106"/>
        <v>1.2150992269945724</v>
      </c>
      <c r="EZ146" s="327">
        <f t="shared" ca="1" si="1106"/>
        <v>1.1700518084166234</v>
      </c>
      <c r="FA146" s="327">
        <f t="shared" ca="1" si="1106"/>
        <v>1.1203569946222121</v>
      </c>
      <c r="FB146" s="327">
        <f t="shared" ca="1" si="1106"/>
        <v>1.1893168842487207</v>
      </c>
      <c r="FC146" s="327">
        <f t="shared" ref="FC146:FD146" ca="1" si="1107">+FC80/FC$82*100</f>
        <v>1.3167481067023201</v>
      </c>
      <c r="FD146" s="327">
        <f t="shared" ca="1" si="1107"/>
        <v>1.1861537245869211</v>
      </c>
      <c r="FE146" s="327" t="e">
        <f t="shared" ref="FE146:FG146" ca="1" si="1108">+FE80/FE$82*100</f>
        <v>#DIV/0!</v>
      </c>
      <c r="FF146" s="327" t="e">
        <f t="shared" ca="1" si="1108"/>
        <v>#DIV/0!</v>
      </c>
      <c r="FG146" s="327" t="e">
        <f t="shared" ca="1" si="1108"/>
        <v>#DIV/0!</v>
      </c>
      <c r="FH146" s="327" t="e">
        <f t="shared" ref="FH146:FP146" ca="1" si="1109">+FH80/FH$82*100</f>
        <v>#DIV/0!</v>
      </c>
      <c r="FI146" s="327" t="e">
        <f t="shared" ca="1" si="1109"/>
        <v>#DIV/0!</v>
      </c>
      <c r="FJ146" s="327" t="e">
        <f t="shared" ca="1" si="1109"/>
        <v>#DIV/0!</v>
      </c>
      <c r="FK146" s="327" t="e">
        <f t="shared" ca="1" si="1109"/>
        <v>#DIV/0!</v>
      </c>
      <c r="FL146" s="327" t="e">
        <f t="shared" ca="1" si="1109"/>
        <v>#DIV/0!</v>
      </c>
      <c r="FM146" s="327" t="e">
        <f t="shared" ca="1" si="1109"/>
        <v>#DIV/0!</v>
      </c>
      <c r="FN146" s="327" t="e">
        <f t="shared" ca="1" si="1109"/>
        <v>#DIV/0!</v>
      </c>
      <c r="FO146" s="327" t="e">
        <f t="shared" ca="1" si="1109"/>
        <v>#DIV/0!</v>
      </c>
      <c r="FP146" s="327" t="e">
        <f t="shared" ca="1" si="1109"/>
        <v>#DIV/0!</v>
      </c>
    </row>
    <row r="147" spans="1:172" x14ac:dyDescent="0.2">
      <c r="B147" s="325" t="s">
        <v>33</v>
      </c>
      <c r="C147" s="330"/>
      <c r="D147" s="330"/>
      <c r="E147" s="327">
        <f ca="1">+E81/E$82*100</f>
        <v>2.7277135695958821</v>
      </c>
      <c r="F147" s="327">
        <f t="shared" ref="F147:AZ147" ca="1" si="1110">+F81/F$82*100</f>
        <v>2.7611691931875271</v>
      </c>
      <c r="G147" s="327">
        <f t="shared" ca="1" si="1110"/>
        <v>2.7668205480309913</v>
      </c>
      <c r="H147" s="327">
        <f t="shared" ca="1" si="1110"/>
        <v>2.8193130316372681</v>
      </c>
      <c r="I147" s="327">
        <f t="shared" ca="1" si="1110"/>
        <v>2.8098788980829128</v>
      </c>
      <c r="J147" s="327">
        <f t="shared" ca="1" si="1110"/>
        <v>3.1483868645028688</v>
      </c>
      <c r="K147" s="327">
        <f t="shared" ca="1" si="1110"/>
        <v>2.7994541857617028</v>
      </c>
      <c r="L147" s="327">
        <f t="shared" ca="1" si="1110"/>
        <v>2.8050348756408345</v>
      </c>
      <c r="M147" s="327">
        <f t="shared" ca="1" si="1110"/>
        <v>3.0238413178902017</v>
      </c>
      <c r="N147" s="327">
        <f t="shared" ca="1" si="1110"/>
        <v>3.0130236122442899</v>
      </c>
      <c r="O147" s="327">
        <f t="shared" ca="1" si="1110"/>
        <v>2.8795341651539035</v>
      </c>
      <c r="P147" s="327">
        <f t="shared" ca="1" si="1110"/>
        <v>2.7493413740997896</v>
      </c>
      <c r="Q147" s="327">
        <f t="shared" ca="1" si="1110"/>
        <v>2.6264393570366278</v>
      </c>
      <c r="R147" s="327">
        <f t="shared" ca="1" si="1110"/>
        <v>2.9161193519700244</v>
      </c>
      <c r="S147" s="327">
        <f t="shared" ca="1" si="1110"/>
        <v>2.9038224414628742</v>
      </c>
      <c r="T147" s="327">
        <f t="shared" ca="1" si="1110"/>
        <v>2.8922871121650688</v>
      </c>
      <c r="U147" s="327">
        <f t="shared" ca="1" si="1110"/>
        <v>2.8058357628117814</v>
      </c>
      <c r="V147" s="327">
        <f t="shared" ca="1" si="1110"/>
        <v>3.1053266941161159</v>
      </c>
      <c r="W147" s="327">
        <f t="shared" ca="1" si="1110"/>
        <v>2.9478114295127971</v>
      </c>
      <c r="X147" s="327">
        <f t="shared" ca="1" si="1110"/>
        <v>3.0230836380711574</v>
      </c>
      <c r="Y147" s="327">
        <f t="shared" ca="1" si="1110"/>
        <v>3.2772756426135139</v>
      </c>
      <c r="Z147" s="327">
        <f t="shared" ca="1" si="1110"/>
        <v>3.0947401107556129</v>
      </c>
      <c r="AA147" s="327">
        <f t="shared" ca="1" si="1110"/>
        <v>2.8658847185527407</v>
      </c>
      <c r="AB147" s="327">
        <f t="shared" ca="1" si="1110"/>
        <v>2.6941183244666487</v>
      </c>
      <c r="AC147" s="327">
        <f t="shared" ca="1" si="1110"/>
        <v>2.693372742186078</v>
      </c>
      <c r="AD147" s="327">
        <f t="shared" ca="1" si="1110"/>
        <v>2.8577214168007443</v>
      </c>
      <c r="AE147" s="327">
        <f t="shared" ca="1" si="1110"/>
        <v>3.0216073445274447</v>
      </c>
      <c r="AF147" s="327">
        <f t="shared" ca="1" si="1110"/>
        <v>2.979133104808819</v>
      </c>
      <c r="AG147" s="327">
        <f t="shared" ca="1" si="1110"/>
        <v>2.9121796718549016</v>
      </c>
      <c r="AH147" s="327">
        <f t="shared" ca="1" si="1110"/>
        <v>3.2421664092465377</v>
      </c>
      <c r="AI147" s="327">
        <f t="shared" ca="1" si="1110"/>
        <v>3.0356509648796144</v>
      </c>
      <c r="AJ147" s="327">
        <f t="shared" ca="1" si="1110"/>
        <v>3.0809748048271031</v>
      </c>
      <c r="AK147" s="327">
        <f t="shared" ca="1" si="1110"/>
        <v>3.2326754664770649</v>
      </c>
      <c r="AL147" s="327">
        <f t="shared" ca="1" si="1110"/>
        <v>3.1050057840681369</v>
      </c>
      <c r="AM147" s="327">
        <f t="shared" ca="1" si="1110"/>
        <v>2.9996435069369687</v>
      </c>
      <c r="AN147" s="327">
        <f t="shared" ca="1" si="1110"/>
        <v>2.9748706661035036</v>
      </c>
      <c r="AO147" s="327">
        <f t="shared" ca="1" si="1110"/>
        <v>2.9663665126169443</v>
      </c>
      <c r="AP147" s="327">
        <f t="shared" ca="1" si="1110"/>
        <v>3.2447095345111752</v>
      </c>
      <c r="AQ147" s="327">
        <f t="shared" ca="1" si="1110"/>
        <v>3.3131517085300835</v>
      </c>
      <c r="AR147" s="327">
        <f t="shared" ca="1" si="1110"/>
        <v>3.259824699073826</v>
      </c>
      <c r="AS147" s="327">
        <f t="shared" ca="1" si="1110"/>
        <v>3.2273348972540603</v>
      </c>
      <c r="AT147" s="327">
        <f t="shared" ca="1" si="1110"/>
        <v>3.4256066063616717</v>
      </c>
      <c r="AU147" s="327">
        <f t="shared" ca="1" si="1110"/>
        <v>3.2542253095893856</v>
      </c>
      <c r="AV147" s="327">
        <f t="shared" ca="1" si="1110"/>
        <v>3.3213018912152839</v>
      </c>
      <c r="AW147" s="327">
        <f t="shared" ca="1" si="1110"/>
        <v>3.532485667745215</v>
      </c>
      <c r="AX147" s="327">
        <f t="shared" ca="1" si="1110"/>
        <v>3.479103881006024</v>
      </c>
      <c r="AY147" s="327">
        <f t="shared" ca="1" si="1110"/>
        <v>3.2414784735620836</v>
      </c>
      <c r="AZ147" s="327">
        <f t="shared" ca="1" si="1110"/>
        <v>3.0274971511842481</v>
      </c>
      <c r="BA147" s="327">
        <f t="shared" ref="BA147:BX147" ca="1" si="1111">+BA81/BA$82*100</f>
        <v>3.1844480052428112</v>
      </c>
      <c r="BB147" s="327">
        <f t="shared" ca="1" si="1111"/>
        <v>3.2297227669272512</v>
      </c>
      <c r="BC147" s="327">
        <f t="shared" ca="1" si="1111"/>
        <v>3.3731325836223132</v>
      </c>
      <c r="BD147" s="327">
        <f t="shared" ca="1" si="1111"/>
        <v>3.3307944930292122</v>
      </c>
      <c r="BE147" s="327">
        <f t="shared" ca="1" si="1111"/>
        <v>3.3623229740168541</v>
      </c>
      <c r="BF147" s="327">
        <f t="shared" ca="1" si="1111"/>
        <v>3.5161294257994968</v>
      </c>
      <c r="BG147" s="327">
        <f t="shared" ca="1" si="1111"/>
        <v>3.327236938870977</v>
      </c>
      <c r="BH147" s="327">
        <f t="shared" ca="1" si="1111"/>
        <v>3.392151626124277</v>
      </c>
      <c r="BI147" s="327">
        <f t="shared" ca="1" si="1111"/>
        <v>3.7783114007998031</v>
      </c>
      <c r="BJ147" s="327">
        <f t="shared" ca="1" si="1111"/>
        <v>3.6840809005654713</v>
      </c>
      <c r="BK147" s="327">
        <f t="shared" ca="1" si="1111"/>
        <v>3.4451711087864725</v>
      </c>
      <c r="BL147" s="327">
        <f t="shared" ca="1" si="1111"/>
        <v>3.3813318457132731</v>
      </c>
      <c r="BM147" s="327">
        <f t="shared" ca="1" si="1111"/>
        <v>3.2986620993134652</v>
      </c>
      <c r="BN147" s="327">
        <f t="shared" ca="1" si="1111"/>
        <v>3.4750054228077207</v>
      </c>
      <c r="BO147" s="327">
        <f t="shared" ca="1" si="1111"/>
        <v>3.5851039433620233</v>
      </c>
      <c r="BP147" s="327">
        <f t="shared" ca="1" si="1111"/>
        <v>3.5257075380125915</v>
      </c>
      <c r="BQ147" s="327">
        <f t="shared" ca="1" si="1111"/>
        <v>3.4156610451939269</v>
      </c>
      <c r="BR147" s="327">
        <f t="shared" ca="1" si="1111"/>
        <v>3.6906528342745957</v>
      </c>
      <c r="BS147" s="327">
        <f t="shared" ca="1" si="1111"/>
        <v>3.6038554323973888</v>
      </c>
      <c r="BT147" s="327">
        <f t="shared" ca="1" si="1111"/>
        <v>3.6308569681036102</v>
      </c>
      <c r="BU147" s="327">
        <f t="shared" ca="1" si="1111"/>
        <v>3.7811590064271692</v>
      </c>
      <c r="BV147" s="327">
        <f t="shared" ca="1" si="1111"/>
        <v>3.8637587193272274</v>
      </c>
      <c r="BW147" s="327">
        <f t="shared" ca="1" si="1111"/>
        <v>3.483710678750171</v>
      </c>
      <c r="BX147" s="327">
        <f t="shared" ca="1" si="1111"/>
        <v>3.5802971104760988</v>
      </c>
      <c r="BY147" s="327">
        <f t="shared" ref="BY147:CJ147" ca="1" si="1112">+BY81/BY$82*100</f>
        <v>3.2996013798932933</v>
      </c>
      <c r="BZ147" s="327">
        <f t="shared" ca="1" si="1112"/>
        <v>3.4453165288090366</v>
      </c>
      <c r="CA147" s="327">
        <f t="shared" ca="1" si="1112"/>
        <v>3.6672612695166156</v>
      </c>
      <c r="CB147" s="327">
        <f t="shared" ca="1" si="1112"/>
        <v>3.5066040584493292</v>
      </c>
      <c r="CC147" s="327">
        <f t="shared" ca="1" si="1112"/>
        <v>3.1897111506975029</v>
      </c>
      <c r="CD147" s="327">
        <f t="shared" ca="1" si="1112"/>
        <v>3.5192517817389883</v>
      </c>
      <c r="CE147" s="327">
        <f t="shared" ca="1" si="1112"/>
        <v>3.3518263766980825</v>
      </c>
      <c r="CF147" s="327">
        <f t="shared" ca="1" si="1112"/>
        <v>3.553965124536254</v>
      </c>
      <c r="CG147" s="327">
        <f t="shared" ca="1" si="1112"/>
        <v>3.6862109181612417</v>
      </c>
      <c r="CH147" s="327">
        <f t="shared" ca="1" si="1112"/>
        <v>3.7976656753606521</v>
      </c>
      <c r="CI147" s="327">
        <f t="shared" ca="1" si="1112"/>
        <v>3.5959481476156401</v>
      </c>
      <c r="CJ147" s="327">
        <f t="shared" ca="1" si="1112"/>
        <v>3.5263488358870068</v>
      </c>
      <c r="CK147" s="327">
        <f t="shared" ref="CK147:DH147" ca="1" si="1113">+CK81/CK$82*100</f>
        <v>3.2697289756566312</v>
      </c>
      <c r="CL147" s="327">
        <f t="shared" ca="1" si="1113"/>
        <v>3.4957793954276526</v>
      </c>
      <c r="CM147" s="327">
        <f t="shared" ca="1" si="1113"/>
        <v>3.4018425931887828</v>
      </c>
      <c r="CN147" s="327">
        <f t="shared" ca="1" si="1113"/>
        <v>2.9864224802764476</v>
      </c>
      <c r="CO147" s="327">
        <f t="shared" ca="1" si="1113"/>
        <v>2.9797554866773468</v>
      </c>
      <c r="CP147" s="327">
        <f t="shared" ca="1" si="1113"/>
        <v>3.3906933591176283</v>
      </c>
      <c r="CQ147" s="327">
        <f t="shared" ca="1" si="1113"/>
        <v>3.3460148586245868</v>
      </c>
      <c r="CR147" s="327">
        <f t="shared" ca="1" si="1113"/>
        <v>3.5877919748425016</v>
      </c>
      <c r="CS147" s="327">
        <f t="shared" ca="1" si="1113"/>
        <v>3.6646709612015811</v>
      </c>
      <c r="CT147" s="327">
        <f t="shared" ca="1" si="1113"/>
        <v>3.8649554485389745</v>
      </c>
      <c r="CU147" s="327">
        <f t="shared" ca="1" si="1113"/>
        <v>3.7490584657223693</v>
      </c>
      <c r="CV147" s="327">
        <f t="shared" ca="1" si="1113"/>
        <v>3.4838831194054296</v>
      </c>
      <c r="CW147" s="327">
        <f t="shared" ca="1" si="1113"/>
        <v>3.3059012243348644</v>
      </c>
      <c r="CX147" s="327">
        <f t="shared" ca="1" si="1113"/>
        <v>3.396464689847027</v>
      </c>
      <c r="CY147" s="327">
        <f t="shared" ca="1" si="1113"/>
        <v>3.3533779519272033</v>
      </c>
      <c r="CZ147" s="327">
        <f t="shared" ca="1" si="1113"/>
        <v>3.312352483693052</v>
      </c>
      <c r="DA147" s="327">
        <f t="shared" ca="1" si="1113"/>
        <v>3.6846559966103074</v>
      </c>
      <c r="DB147" s="327">
        <f t="shared" ca="1" si="1113"/>
        <v>3.7086604031514563</v>
      </c>
      <c r="DC147" s="327">
        <f t="shared" ca="1" si="1113"/>
        <v>3.5590917175420587</v>
      </c>
      <c r="DD147" s="327">
        <f t="shared" ca="1" si="1113"/>
        <v>3.6503879233576173</v>
      </c>
      <c r="DE147" s="327">
        <f t="shared" ca="1" si="1113"/>
        <v>3.6426763271482479</v>
      </c>
      <c r="DF147" s="327">
        <f t="shared" ca="1" si="1113"/>
        <v>3.7034178941411922</v>
      </c>
      <c r="DG147" s="327">
        <f t="shared" ca="1" si="1113"/>
        <v>3.8134346515029032</v>
      </c>
      <c r="DH147" s="327">
        <f t="shared" ca="1" si="1113"/>
        <v>3.5054416951193552</v>
      </c>
      <c r="DI147" s="327">
        <f t="shared" ref="DI147:DS147" ca="1" si="1114">+DI81/DI$82*100</f>
        <v>3.3238099334471825</v>
      </c>
      <c r="DJ147" s="327">
        <f t="shared" ca="1" si="1114"/>
        <v>3.3938533715473977</v>
      </c>
      <c r="DK147" s="327">
        <f t="shared" ca="1" si="1114"/>
        <v>3.4267191243192259</v>
      </c>
      <c r="DL147" s="327">
        <f t="shared" ca="1" si="1114"/>
        <v>3.5038608182514577</v>
      </c>
      <c r="DM147" s="327">
        <f t="shared" ca="1" si="1114"/>
        <v>3.41199959725988</v>
      </c>
      <c r="DN147" s="327">
        <f t="shared" ca="1" si="1114"/>
        <v>3.5555941807227778</v>
      </c>
      <c r="DO147" s="327">
        <f t="shared" ca="1" si="1114"/>
        <v>3.4943984242252144</v>
      </c>
      <c r="DP147" s="327">
        <f t="shared" ca="1" si="1114"/>
        <v>3.5052399739274485</v>
      </c>
      <c r="DQ147" s="327">
        <f t="shared" ca="1" si="1114"/>
        <v>3.5951885763776432</v>
      </c>
      <c r="DR147" s="327">
        <f t="shared" ca="1" si="1114"/>
        <v>3.6800811673735847</v>
      </c>
      <c r="DS147" s="327">
        <f t="shared" ca="1" si="1114"/>
        <v>3.5834574768196266</v>
      </c>
      <c r="DT147" s="327">
        <f t="shared" ref="DT147:EE147" ca="1" si="1115">+DT81/DT$82*100</f>
        <v>3.4634142975049644</v>
      </c>
      <c r="DU147" s="327">
        <f t="shared" ca="1" si="1115"/>
        <v>3.4376939935636952</v>
      </c>
      <c r="DV147" s="327">
        <f t="shared" ca="1" si="1115"/>
        <v>3.4447387597129029</v>
      </c>
      <c r="DW147" s="327">
        <f t="shared" ca="1" si="1115"/>
        <v>3.468231345420572</v>
      </c>
      <c r="DX147" s="327">
        <f t="shared" ca="1" si="1115"/>
        <v>3.4170562221884184</v>
      </c>
      <c r="DY147" s="327">
        <f t="shared" ca="1" si="1115"/>
        <v>3.4638393414910631</v>
      </c>
      <c r="DZ147" s="327">
        <f t="shared" ca="1" si="1115"/>
        <v>3.4897960381735129</v>
      </c>
      <c r="EA147" s="327">
        <f t="shared" ca="1" si="1115"/>
        <v>3.4887675769794666</v>
      </c>
      <c r="EB147" s="327">
        <f t="shared" ca="1" si="1115"/>
        <v>3.4024851598693431</v>
      </c>
      <c r="EC147" s="327">
        <f t="shared" ca="1" si="1115"/>
        <v>3.5500930241215958</v>
      </c>
      <c r="ED147" s="327">
        <f t="shared" ca="1" si="1115"/>
        <v>3.5730613572034011</v>
      </c>
      <c r="EE147" s="327">
        <f t="shared" ca="1" si="1115"/>
        <v>3.5073797176039903</v>
      </c>
      <c r="EF147" s="327">
        <f t="shared" ref="EF147:EQ147" ca="1" si="1116">+EF81/EF$82*100</f>
        <v>3.569056011319363</v>
      </c>
      <c r="EG147" s="327">
        <f t="shared" ca="1" si="1116"/>
        <v>3.4936036542935964</v>
      </c>
      <c r="EH147" s="327">
        <f t="shared" ca="1" si="1116"/>
        <v>3.5133234090654444</v>
      </c>
      <c r="EI147" s="327">
        <f t="shared" ca="1" si="1116"/>
        <v>3.563563016909451</v>
      </c>
      <c r="EJ147" s="327">
        <f t="shared" ca="1" si="1116"/>
        <v>3.5155396166856554</v>
      </c>
      <c r="EK147" s="327">
        <f t="shared" ca="1" si="1116"/>
        <v>3.5368034432275062</v>
      </c>
      <c r="EL147" s="327">
        <f t="shared" ca="1" si="1116"/>
        <v>3.7412845074095187</v>
      </c>
      <c r="EM147" s="327">
        <f t="shared" ca="1" si="1116"/>
        <v>3.4877594328479256</v>
      </c>
      <c r="EN147" s="327">
        <f t="shared" ca="1" si="1116"/>
        <v>3.614837193608142</v>
      </c>
      <c r="EO147" s="327">
        <f t="shared" ca="1" si="1116"/>
        <v>3.6773346767076109</v>
      </c>
      <c r="EP147" s="327">
        <f t="shared" ca="1" si="1116"/>
        <v>4.4658564877092095</v>
      </c>
      <c r="EQ147" s="327">
        <f t="shared" ca="1" si="1116"/>
        <v>4.5065856790782188</v>
      </c>
      <c r="ER147" s="327">
        <f t="shared" ref="ER147:FB147" ca="1" si="1117">+ER81/ER$82*100</f>
        <v>4.8103193990546957</v>
      </c>
      <c r="ES147" s="327">
        <f t="shared" ca="1" si="1117"/>
        <v>4.1841869205289006</v>
      </c>
      <c r="ET147" s="327">
        <f t="shared" ca="1" si="1117"/>
        <v>4.6455576430859731</v>
      </c>
      <c r="EU147" s="327">
        <f t="shared" ca="1" si="1117"/>
        <v>5.1964276154945406</v>
      </c>
      <c r="EV147" s="327">
        <f t="shared" ca="1" si="1117"/>
        <v>4.8826283597039266</v>
      </c>
      <c r="EW147" s="327">
        <f t="shared" ca="1" si="1117"/>
        <v>4.5302410563104836</v>
      </c>
      <c r="EX147" s="327">
        <f t="shared" ca="1" si="1117"/>
        <v>4.4895395347030158</v>
      </c>
      <c r="EY147" s="327">
        <f t="shared" ca="1" si="1117"/>
        <v>4.2089407003467976</v>
      </c>
      <c r="EZ147" s="327">
        <f t="shared" ca="1" si="1117"/>
        <v>4.5086021104840075</v>
      </c>
      <c r="FA147" s="327">
        <f t="shared" ca="1" si="1117"/>
        <v>4.4817519544283062</v>
      </c>
      <c r="FB147" s="327">
        <f t="shared" ca="1" si="1117"/>
        <v>4.6975687130187671</v>
      </c>
      <c r="FC147" s="327">
        <f t="shared" ref="FC147:FD147" ca="1" si="1118">+FC81/FC$82*100</f>
        <v>4.4185977068947304</v>
      </c>
      <c r="FD147" s="327">
        <f t="shared" ca="1" si="1118"/>
        <v>4.5250493789905821</v>
      </c>
      <c r="FE147" s="327" t="e">
        <f t="shared" ref="FE147:FG147" ca="1" si="1119">+FE81/FE$82*100</f>
        <v>#DIV/0!</v>
      </c>
      <c r="FF147" s="327" t="e">
        <f t="shared" ca="1" si="1119"/>
        <v>#DIV/0!</v>
      </c>
      <c r="FG147" s="327" t="e">
        <f t="shared" ca="1" si="1119"/>
        <v>#DIV/0!</v>
      </c>
      <c r="FH147" s="327" t="e">
        <f t="shared" ref="FH147:FP147" ca="1" si="1120">+FH81/FH$82*100</f>
        <v>#DIV/0!</v>
      </c>
      <c r="FI147" s="327" t="e">
        <f t="shared" ca="1" si="1120"/>
        <v>#DIV/0!</v>
      </c>
      <c r="FJ147" s="327" t="e">
        <f t="shared" ca="1" si="1120"/>
        <v>#DIV/0!</v>
      </c>
      <c r="FK147" s="327" t="e">
        <f t="shared" ca="1" si="1120"/>
        <v>#DIV/0!</v>
      </c>
      <c r="FL147" s="327" t="e">
        <f t="shared" ca="1" si="1120"/>
        <v>#DIV/0!</v>
      </c>
      <c r="FM147" s="327" t="e">
        <f t="shared" ca="1" si="1120"/>
        <v>#DIV/0!</v>
      </c>
      <c r="FN147" s="327" t="e">
        <f t="shared" ca="1" si="1120"/>
        <v>#DIV/0!</v>
      </c>
      <c r="FO147" s="327" t="e">
        <f t="shared" ca="1" si="1120"/>
        <v>#DIV/0!</v>
      </c>
      <c r="FP147" s="327" t="e">
        <f t="shared" ca="1" si="1120"/>
        <v>#DIV/0!</v>
      </c>
    </row>
    <row r="148" spans="1:172" x14ac:dyDescent="0.2">
      <c r="B148" s="332"/>
      <c r="C148" s="331"/>
      <c r="E148" s="333"/>
      <c r="F148" s="333"/>
      <c r="G148" s="333"/>
      <c r="H148" s="333"/>
      <c r="I148" s="333"/>
      <c r="J148" s="333"/>
      <c r="K148" s="333"/>
      <c r="L148" s="333"/>
      <c r="M148" s="333"/>
      <c r="N148" s="333"/>
      <c r="O148" s="333"/>
      <c r="P148" s="333"/>
      <c r="Q148" s="333"/>
      <c r="R148" s="333"/>
      <c r="S148" s="333"/>
      <c r="T148" s="333"/>
      <c r="U148" s="333"/>
      <c r="V148" s="333"/>
      <c r="W148" s="333"/>
      <c r="X148" s="333"/>
      <c r="Y148" s="333"/>
      <c r="Z148" s="333"/>
      <c r="AA148" s="333"/>
      <c r="AB148" s="333"/>
      <c r="AC148" s="333"/>
      <c r="AD148" s="333"/>
      <c r="AE148" s="333"/>
      <c r="AF148" s="333"/>
      <c r="AG148" s="333"/>
      <c r="AH148" s="333"/>
      <c r="AI148" s="333"/>
      <c r="AJ148" s="333"/>
      <c r="AK148" s="333"/>
      <c r="AL148" s="333"/>
      <c r="AM148" s="333"/>
      <c r="AN148" s="333"/>
      <c r="AO148" s="333"/>
      <c r="AP148" s="333"/>
      <c r="AQ148" s="333"/>
      <c r="AR148" s="333"/>
      <c r="AS148" s="333"/>
      <c r="AT148" s="333"/>
      <c r="AU148" s="333"/>
      <c r="AV148" s="333"/>
      <c r="AW148" s="333"/>
      <c r="AX148" s="333"/>
      <c r="AY148" s="333"/>
      <c r="AZ148" s="333"/>
      <c r="BA148" s="333"/>
      <c r="BB148" s="333"/>
      <c r="BC148" s="333"/>
      <c r="BD148" s="333"/>
      <c r="BE148" s="333"/>
      <c r="BF148" s="333"/>
      <c r="BG148" s="333"/>
      <c r="BH148" s="333"/>
      <c r="BI148" s="333"/>
      <c r="BJ148" s="333"/>
      <c r="BK148" s="333"/>
      <c r="BL148" s="333"/>
      <c r="BM148" s="333"/>
      <c r="BN148" s="333"/>
      <c r="BO148" s="333"/>
      <c r="BP148" s="333"/>
      <c r="BQ148" s="333"/>
      <c r="BR148" s="333"/>
      <c r="BS148" s="333"/>
      <c r="BT148" s="333"/>
      <c r="BU148" s="333"/>
      <c r="BV148" s="333"/>
      <c r="BW148" s="333"/>
      <c r="BX148" s="333"/>
      <c r="BY148" s="333"/>
      <c r="BZ148" s="333"/>
      <c r="CA148" s="333"/>
      <c r="CB148" s="333"/>
      <c r="CC148" s="333"/>
      <c r="CD148" s="333"/>
      <c r="CE148" s="333"/>
      <c r="CF148" s="333"/>
      <c r="CG148" s="333"/>
      <c r="CH148" s="333"/>
      <c r="CI148" s="333"/>
      <c r="CJ148" s="333"/>
      <c r="CK148" s="333"/>
      <c r="CL148" s="333"/>
      <c r="CM148" s="333"/>
      <c r="CN148" s="333"/>
      <c r="CO148" s="333"/>
      <c r="CP148" s="333"/>
      <c r="CQ148" s="333"/>
      <c r="CR148" s="333"/>
      <c r="CS148" s="333"/>
      <c r="CT148" s="333"/>
      <c r="CU148" s="333"/>
      <c r="CV148" s="333"/>
      <c r="CW148" s="333"/>
      <c r="CX148" s="333"/>
      <c r="CY148" s="333"/>
      <c r="CZ148" s="333"/>
      <c r="DA148" s="333"/>
      <c r="DB148" s="333"/>
      <c r="DC148" s="333"/>
      <c r="DD148" s="333"/>
      <c r="DE148" s="333"/>
      <c r="DF148" s="333"/>
      <c r="DG148" s="333"/>
      <c r="DH148" s="333"/>
      <c r="DI148" s="333"/>
      <c r="DJ148" s="333"/>
      <c r="DK148" s="333"/>
      <c r="DL148" s="333"/>
      <c r="DM148" s="333"/>
      <c r="DN148" s="333"/>
      <c r="DO148" s="333"/>
      <c r="DP148" s="333"/>
      <c r="DQ148" s="333"/>
      <c r="DR148" s="333"/>
      <c r="DS148" s="333"/>
      <c r="DT148" s="333"/>
      <c r="DU148" s="333"/>
      <c r="DV148" s="333"/>
      <c r="DW148" s="333"/>
      <c r="DX148" s="333"/>
      <c r="DY148" s="333"/>
      <c r="DZ148" s="333"/>
      <c r="EA148" s="333"/>
      <c r="EB148" s="333"/>
      <c r="EC148" s="333"/>
      <c r="ED148" s="333"/>
      <c r="EE148" s="333"/>
      <c r="EF148" s="333"/>
      <c r="EG148" s="333"/>
      <c r="EH148" s="333"/>
      <c r="EI148" s="333"/>
      <c r="EJ148" s="333"/>
      <c r="EK148" s="333"/>
      <c r="EL148" s="333"/>
      <c r="EM148" s="333"/>
      <c r="EN148" s="333"/>
      <c r="EO148" s="333"/>
      <c r="EP148" s="333"/>
      <c r="EQ148" s="333"/>
      <c r="ER148" s="333"/>
      <c r="ES148" s="333"/>
      <c r="ET148" s="333"/>
      <c r="EU148" s="333"/>
      <c r="EV148" s="333"/>
      <c r="EW148" s="333"/>
      <c r="EX148" s="333"/>
      <c r="EY148" s="333"/>
      <c r="EZ148" s="333"/>
      <c r="FA148" s="333"/>
      <c r="FB148" s="333"/>
      <c r="FC148" s="333"/>
      <c r="FD148" s="333"/>
      <c r="FE148" s="333"/>
      <c r="FF148" s="333"/>
      <c r="FG148" s="333"/>
      <c r="FH148" s="333"/>
      <c r="FI148" s="333"/>
      <c r="FJ148" s="333"/>
      <c r="FK148" s="333"/>
      <c r="FL148" s="333"/>
      <c r="FM148" s="333"/>
      <c r="FN148" s="333"/>
      <c r="FO148" s="333"/>
      <c r="FP148" s="333"/>
    </row>
    <row r="151" spans="1:172" s="313" customFormat="1" ht="15.75" x14ac:dyDescent="0.25">
      <c r="A151" s="486"/>
      <c r="B151" s="508" t="s">
        <v>38</v>
      </c>
      <c r="C151" s="508"/>
      <c r="E151" s="314">
        <f>+E85</f>
        <v>41275</v>
      </c>
      <c r="F151" s="314">
        <f t="shared" ref="F151:BQ151" si="1121">+F85</f>
        <v>41306</v>
      </c>
      <c r="G151" s="314">
        <f t="shared" si="1121"/>
        <v>41334</v>
      </c>
      <c r="H151" s="314">
        <f t="shared" si="1121"/>
        <v>41365</v>
      </c>
      <c r="I151" s="314">
        <f t="shared" si="1121"/>
        <v>41395</v>
      </c>
      <c r="J151" s="314">
        <f t="shared" si="1121"/>
        <v>41426</v>
      </c>
      <c r="K151" s="314">
        <f t="shared" si="1121"/>
        <v>41456</v>
      </c>
      <c r="L151" s="314">
        <f t="shared" si="1121"/>
        <v>41487</v>
      </c>
      <c r="M151" s="314">
        <f t="shared" si="1121"/>
        <v>41518</v>
      </c>
      <c r="N151" s="314">
        <f t="shared" si="1121"/>
        <v>41548</v>
      </c>
      <c r="O151" s="314">
        <f t="shared" si="1121"/>
        <v>41579</v>
      </c>
      <c r="P151" s="314">
        <f t="shared" si="1121"/>
        <v>41609</v>
      </c>
      <c r="Q151" s="314">
        <f t="shared" si="1121"/>
        <v>41640</v>
      </c>
      <c r="R151" s="314">
        <f t="shared" si="1121"/>
        <v>41671</v>
      </c>
      <c r="S151" s="314">
        <f t="shared" si="1121"/>
        <v>41699</v>
      </c>
      <c r="T151" s="314">
        <f t="shared" si="1121"/>
        <v>41730</v>
      </c>
      <c r="U151" s="314">
        <f t="shared" si="1121"/>
        <v>41760</v>
      </c>
      <c r="V151" s="314">
        <f t="shared" si="1121"/>
        <v>41791</v>
      </c>
      <c r="W151" s="314">
        <f t="shared" si="1121"/>
        <v>41821</v>
      </c>
      <c r="X151" s="314">
        <f t="shared" si="1121"/>
        <v>41852</v>
      </c>
      <c r="Y151" s="314">
        <f t="shared" si="1121"/>
        <v>41883</v>
      </c>
      <c r="Z151" s="314">
        <f t="shared" si="1121"/>
        <v>41913</v>
      </c>
      <c r="AA151" s="314">
        <f t="shared" si="1121"/>
        <v>41944</v>
      </c>
      <c r="AB151" s="314">
        <f t="shared" si="1121"/>
        <v>41974</v>
      </c>
      <c r="AC151" s="314">
        <f t="shared" si="1121"/>
        <v>42005</v>
      </c>
      <c r="AD151" s="314">
        <f t="shared" si="1121"/>
        <v>42036</v>
      </c>
      <c r="AE151" s="314">
        <f t="shared" si="1121"/>
        <v>42064</v>
      </c>
      <c r="AF151" s="314">
        <f t="shared" si="1121"/>
        <v>42095</v>
      </c>
      <c r="AG151" s="314">
        <f t="shared" si="1121"/>
        <v>42125</v>
      </c>
      <c r="AH151" s="314">
        <f t="shared" si="1121"/>
        <v>42156</v>
      </c>
      <c r="AI151" s="314">
        <f t="shared" si="1121"/>
        <v>42186</v>
      </c>
      <c r="AJ151" s="314">
        <f t="shared" si="1121"/>
        <v>42217</v>
      </c>
      <c r="AK151" s="314">
        <f t="shared" si="1121"/>
        <v>42248</v>
      </c>
      <c r="AL151" s="314">
        <f t="shared" si="1121"/>
        <v>42278</v>
      </c>
      <c r="AM151" s="314">
        <f t="shared" si="1121"/>
        <v>42309</v>
      </c>
      <c r="AN151" s="314">
        <f t="shared" si="1121"/>
        <v>42339</v>
      </c>
      <c r="AO151" s="314">
        <f t="shared" si="1121"/>
        <v>42370</v>
      </c>
      <c r="AP151" s="314">
        <f t="shared" si="1121"/>
        <v>42401</v>
      </c>
      <c r="AQ151" s="314">
        <f t="shared" si="1121"/>
        <v>42430</v>
      </c>
      <c r="AR151" s="314">
        <f t="shared" si="1121"/>
        <v>42461</v>
      </c>
      <c r="AS151" s="314">
        <f t="shared" si="1121"/>
        <v>42491</v>
      </c>
      <c r="AT151" s="314">
        <f t="shared" si="1121"/>
        <v>42522</v>
      </c>
      <c r="AU151" s="314">
        <f t="shared" si="1121"/>
        <v>42552</v>
      </c>
      <c r="AV151" s="314">
        <f t="shared" si="1121"/>
        <v>42583</v>
      </c>
      <c r="AW151" s="314">
        <f t="shared" si="1121"/>
        <v>42614</v>
      </c>
      <c r="AX151" s="314">
        <f t="shared" si="1121"/>
        <v>42644</v>
      </c>
      <c r="AY151" s="314">
        <f t="shared" si="1121"/>
        <v>42675</v>
      </c>
      <c r="AZ151" s="314">
        <f t="shared" si="1121"/>
        <v>42705</v>
      </c>
      <c r="BA151" s="314">
        <f t="shared" si="1121"/>
        <v>42736</v>
      </c>
      <c r="BB151" s="314">
        <f t="shared" si="1121"/>
        <v>42767</v>
      </c>
      <c r="BC151" s="314">
        <f t="shared" si="1121"/>
        <v>42795</v>
      </c>
      <c r="BD151" s="314">
        <f t="shared" si="1121"/>
        <v>42826</v>
      </c>
      <c r="BE151" s="314">
        <f t="shared" si="1121"/>
        <v>42856</v>
      </c>
      <c r="BF151" s="314">
        <f t="shared" si="1121"/>
        <v>42887</v>
      </c>
      <c r="BG151" s="314">
        <f t="shared" si="1121"/>
        <v>42917</v>
      </c>
      <c r="BH151" s="314">
        <f t="shared" si="1121"/>
        <v>42948</v>
      </c>
      <c r="BI151" s="314">
        <f t="shared" si="1121"/>
        <v>42979</v>
      </c>
      <c r="BJ151" s="314">
        <f t="shared" si="1121"/>
        <v>43009</v>
      </c>
      <c r="BK151" s="314">
        <f t="shared" si="1121"/>
        <v>43040</v>
      </c>
      <c r="BL151" s="314">
        <f t="shared" si="1121"/>
        <v>43070</v>
      </c>
      <c r="BM151" s="314">
        <f t="shared" si="1121"/>
        <v>43101</v>
      </c>
      <c r="BN151" s="314">
        <f t="shared" si="1121"/>
        <v>43132</v>
      </c>
      <c r="BO151" s="314">
        <f t="shared" si="1121"/>
        <v>43160</v>
      </c>
      <c r="BP151" s="314">
        <f t="shared" si="1121"/>
        <v>43191</v>
      </c>
      <c r="BQ151" s="314">
        <f t="shared" si="1121"/>
        <v>43221</v>
      </c>
      <c r="BR151" s="314">
        <f t="shared" ref="BR151:DS151" si="1122">+BR85</f>
        <v>43252</v>
      </c>
      <c r="BS151" s="314">
        <f t="shared" si="1122"/>
        <v>43282</v>
      </c>
      <c r="BT151" s="314">
        <f t="shared" si="1122"/>
        <v>43313</v>
      </c>
      <c r="BU151" s="314">
        <f t="shared" si="1122"/>
        <v>43344</v>
      </c>
      <c r="BV151" s="314">
        <f t="shared" si="1122"/>
        <v>43374</v>
      </c>
      <c r="BW151" s="314">
        <f t="shared" si="1122"/>
        <v>43405</v>
      </c>
      <c r="BX151" s="314">
        <f t="shared" si="1122"/>
        <v>43435</v>
      </c>
      <c r="BY151" s="314">
        <f t="shared" si="1122"/>
        <v>43466</v>
      </c>
      <c r="BZ151" s="314">
        <f t="shared" si="1122"/>
        <v>43497</v>
      </c>
      <c r="CA151" s="314">
        <f t="shared" si="1122"/>
        <v>43525</v>
      </c>
      <c r="CB151" s="314">
        <f t="shared" si="1122"/>
        <v>43556</v>
      </c>
      <c r="CC151" s="314">
        <f t="shared" si="1122"/>
        <v>43586</v>
      </c>
      <c r="CD151" s="314">
        <f t="shared" si="1122"/>
        <v>43617</v>
      </c>
      <c r="CE151" s="314">
        <f t="shared" si="1122"/>
        <v>43647</v>
      </c>
      <c r="CF151" s="314">
        <f t="shared" si="1122"/>
        <v>43678</v>
      </c>
      <c r="CG151" s="314">
        <f t="shared" si="1122"/>
        <v>43709</v>
      </c>
      <c r="CH151" s="314">
        <f t="shared" si="1122"/>
        <v>43739</v>
      </c>
      <c r="CI151" s="314">
        <f t="shared" si="1122"/>
        <v>43770</v>
      </c>
      <c r="CJ151" s="314">
        <f t="shared" si="1122"/>
        <v>43800</v>
      </c>
      <c r="CK151" s="314">
        <f t="shared" si="1122"/>
        <v>43831</v>
      </c>
      <c r="CL151" s="314">
        <f t="shared" si="1122"/>
        <v>43862</v>
      </c>
      <c r="CM151" s="314">
        <f t="shared" si="1122"/>
        <v>43891</v>
      </c>
      <c r="CN151" s="314">
        <f t="shared" si="1122"/>
        <v>43922</v>
      </c>
      <c r="CO151" s="314">
        <f t="shared" si="1122"/>
        <v>43952</v>
      </c>
      <c r="CP151" s="314">
        <f t="shared" si="1122"/>
        <v>43983</v>
      </c>
      <c r="CQ151" s="314">
        <f t="shared" si="1122"/>
        <v>44013</v>
      </c>
      <c r="CR151" s="314">
        <f t="shared" si="1122"/>
        <v>44044</v>
      </c>
      <c r="CS151" s="314">
        <f t="shared" si="1122"/>
        <v>44075</v>
      </c>
      <c r="CT151" s="314">
        <f t="shared" si="1122"/>
        <v>44105</v>
      </c>
      <c r="CU151" s="314">
        <f t="shared" si="1122"/>
        <v>44136</v>
      </c>
      <c r="CV151" s="314">
        <f t="shared" si="1122"/>
        <v>44166</v>
      </c>
      <c r="CW151" s="314">
        <f t="shared" si="1122"/>
        <v>44197</v>
      </c>
      <c r="CX151" s="314">
        <f t="shared" si="1122"/>
        <v>44228</v>
      </c>
      <c r="CY151" s="314">
        <f t="shared" si="1122"/>
        <v>44256</v>
      </c>
      <c r="CZ151" s="314">
        <f t="shared" si="1122"/>
        <v>44287</v>
      </c>
      <c r="DA151" s="314">
        <f t="shared" si="1122"/>
        <v>44317</v>
      </c>
      <c r="DB151" s="314">
        <f t="shared" si="1122"/>
        <v>44348</v>
      </c>
      <c r="DC151" s="314">
        <f t="shared" si="1122"/>
        <v>44378</v>
      </c>
      <c r="DD151" s="314">
        <f t="shared" si="1122"/>
        <v>44409</v>
      </c>
      <c r="DE151" s="314">
        <f t="shared" si="1122"/>
        <v>44440</v>
      </c>
      <c r="DF151" s="314">
        <f t="shared" si="1122"/>
        <v>44470</v>
      </c>
      <c r="DG151" s="314">
        <f t="shared" si="1122"/>
        <v>44501</v>
      </c>
      <c r="DH151" s="314">
        <f t="shared" si="1122"/>
        <v>44531</v>
      </c>
      <c r="DI151" s="314">
        <f t="shared" si="1122"/>
        <v>44562</v>
      </c>
      <c r="DJ151" s="314">
        <f t="shared" si="1122"/>
        <v>44593</v>
      </c>
      <c r="DK151" s="314">
        <f t="shared" si="1122"/>
        <v>44621</v>
      </c>
      <c r="DL151" s="314">
        <f t="shared" si="1122"/>
        <v>44652</v>
      </c>
      <c r="DM151" s="314">
        <f t="shared" si="1122"/>
        <v>44682</v>
      </c>
      <c r="DN151" s="314">
        <f t="shared" si="1122"/>
        <v>44713</v>
      </c>
      <c r="DO151" s="314">
        <f t="shared" si="1122"/>
        <v>44743</v>
      </c>
      <c r="DP151" s="314">
        <f t="shared" si="1122"/>
        <v>44774</v>
      </c>
      <c r="DQ151" s="314">
        <f t="shared" si="1122"/>
        <v>44805</v>
      </c>
      <c r="DR151" s="314">
        <f t="shared" si="1122"/>
        <v>44835</v>
      </c>
      <c r="DS151" s="314">
        <f t="shared" si="1122"/>
        <v>44866</v>
      </c>
      <c r="DT151" s="314">
        <f t="shared" ref="DT151:EE151" si="1123">+DT85</f>
        <v>44896</v>
      </c>
      <c r="DU151" s="314">
        <f t="shared" si="1123"/>
        <v>44927</v>
      </c>
      <c r="DV151" s="314">
        <f t="shared" si="1123"/>
        <v>44958</v>
      </c>
      <c r="DW151" s="314">
        <f t="shared" si="1123"/>
        <v>44986</v>
      </c>
      <c r="DX151" s="314">
        <f t="shared" si="1123"/>
        <v>45017</v>
      </c>
      <c r="DY151" s="314">
        <f t="shared" si="1123"/>
        <v>45047</v>
      </c>
      <c r="DZ151" s="314">
        <f t="shared" si="1123"/>
        <v>45078</v>
      </c>
      <c r="EA151" s="314">
        <f t="shared" si="1123"/>
        <v>45108</v>
      </c>
      <c r="EB151" s="314">
        <f t="shared" si="1123"/>
        <v>45139</v>
      </c>
      <c r="EC151" s="314">
        <f t="shared" si="1123"/>
        <v>45170</v>
      </c>
      <c r="ED151" s="314">
        <f t="shared" si="1123"/>
        <v>45200</v>
      </c>
      <c r="EE151" s="314">
        <f t="shared" si="1123"/>
        <v>45231</v>
      </c>
      <c r="EF151" s="314">
        <f t="shared" ref="EF151:EQ151" si="1124">+EF85</f>
        <v>45261</v>
      </c>
      <c r="EG151" s="314">
        <f t="shared" si="1124"/>
        <v>45292</v>
      </c>
      <c r="EH151" s="314">
        <f t="shared" si="1124"/>
        <v>45323</v>
      </c>
      <c r="EI151" s="314">
        <f t="shared" si="1124"/>
        <v>45352</v>
      </c>
      <c r="EJ151" s="314">
        <f t="shared" si="1124"/>
        <v>45383</v>
      </c>
      <c r="EK151" s="314">
        <f t="shared" si="1124"/>
        <v>45413</v>
      </c>
      <c r="EL151" s="314">
        <f t="shared" si="1124"/>
        <v>45444</v>
      </c>
      <c r="EM151" s="314">
        <f t="shared" si="1124"/>
        <v>45474</v>
      </c>
      <c r="EN151" s="314">
        <f t="shared" si="1124"/>
        <v>45505</v>
      </c>
      <c r="EO151" s="314">
        <f t="shared" si="1124"/>
        <v>45536</v>
      </c>
      <c r="EP151" s="314">
        <f t="shared" si="1124"/>
        <v>45566</v>
      </c>
      <c r="EQ151" s="314">
        <f t="shared" si="1124"/>
        <v>45597</v>
      </c>
      <c r="ER151" s="314">
        <f t="shared" ref="ER151:FB151" si="1125">+ER85</f>
        <v>45627</v>
      </c>
      <c r="ES151" s="314">
        <f t="shared" si="1125"/>
        <v>45658</v>
      </c>
      <c r="ET151" s="314">
        <f t="shared" si="1125"/>
        <v>45689</v>
      </c>
      <c r="EU151" s="314">
        <f t="shared" si="1125"/>
        <v>45717</v>
      </c>
      <c r="EV151" s="314">
        <f t="shared" si="1125"/>
        <v>45748</v>
      </c>
      <c r="EW151" s="314">
        <f t="shared" si="1125"/>
        <v>45778</v>
      </c>
      <c r="EX151" s="314">
        <f t="shared" si="1125"/>
        <v>45809</v>
      </c>
      <c r="EY151" s="314">
        <f t="shared" si="1125"/>
        <v>45839</v>
      </c>
      <c r="EZ151" s="314">
        <f t="shared" si="1125"/>
        <v>45870</v>
      </c>
      <c r="FA151" s="314">
        <f t="shared" si="1125"/>
        <v>45901</v>
      </c>
      <c r="FB151" s="314">
        <f t="shared" si="1125"/>
        <v>45931</v>
      </c>
      <c r="FC151" s="314">
        <f t="shared" ref="FC151:FD151" si="1126">+FC85</f>
        <v>45962</v>
      </c>
      <c r="FD151" s="314">
        <f t="shared" si="1126"/>
        <v>45992</v>
      </c>
      <c r="FE151" s="314">
        <f t="shared" ref="FE151:FG151" si="1127">+FE85</f>
        <v>46023</v>
      </c>
      <c r="FF151" s="314">
        <f t="shared" si="1127"/>
        <v>46054</v>
      </c>
      <c r="FG151" s="314">
        <f t="shared" si="1127"/>
        <v>46082</v>
      </c>
      <c r="FH151" s="314">
        <f t="shared" ref="FH151:FP151" si="1128">+FH85</f>
        <v>46113</v>
      </c>
      <c r="FI151" s="314">
        <f t="shared" si="1128"/>
        <v>46143</v>
      </c>
      <c r="FJ151" s="314">
        <f t="shared" si="1128"/>
        <v>46174</v>
      </c>
      <c r="FK151" s="314">
        <f t="shared" si="1128"/>
        <v>46204</v>
      </c>
      <c r="FL151" s="314">
        <f t="shared" si="1128"/>
        <v>46235</v>
      </c>
      <c r="FM151" s="314">
        <f t="shared" si="1128"/>
        <v>46266</v>
      </c>
      <c r="FN151" s="314">
        <f t="shared" si="1128"/>
        <v>46296</v>
      </c>
      <c r="FO151" s="314">
        <f t="shared" si="1128"/>
        <v>46327</v>
      </c>
      <c r="FP151" s="314">
        <f t="shared" si="1128"/>
        <v>46357</v>
      </c>
    </row>
    <row r="152" spans="1:172" x14ac:dyDescent="0.2">
      <c r="B152" s="317" t="s">
        <v>35</v>
      </c>
      <c r="C152" s="318" t="s">
        <v>201</v>
      </c>
    </row>
    <row r="153" spans="1:172" x14ac:dyDescent="0.2">
      <c r="B153" s="319" t="s">
        <v>0</v>
      </c>
      <c r="C153" s="328">
        <f t="shared" ref="C153:C164" si="1129">C44</f>
        <v>7747139.726999999</v>
      </c>
      <c r="D153" s="328"/>
      <c r="E153" s="328"/>
      <c r="F153" s="328"/>
      <c r="G153" s="328"/>
      <c r="H153" s="328"/>
      <c r="I153" s="328"/>
      <c r="J153" s="328"/>
      <c r="K153" s="328"/>
      <c r="L153" s="328"/>
      <c r="M153" s="328"/>
      <c r="N153" s="328"/>
      <c r="O153" s="328"/>
      <c r="P153" s="328"/>
      <c r="Q153" s="321">
        <f t="shared" ref="Q153:Z157" ca="1" si="1130">+Q44/E44*100-100</f>
        <v>0.58910304043745043</v>
      </c>
      <c r="R153" s="321">
        <f t="shared" ca="1" si="1130"/>
        <v>0.64019381453867652</v>
      </c>
      <c r="S153" s="321">
        <f t="shared" ca="1" si="1130"/>
        <v>6.5067326077716814</v>
      </c>
      <c r="T153" s="321">
        <f t="shared" ca="1" si="1130"/>
        <v>1.3582495783936821</v>
      </c>
      <c r="U153" s="321">
        <f t="shared" ca="1" si="1130"/>
        <v>2.3519961165155081</v>
      </c>
      <c r="V153" s="321">
        <f t="shared" ca="1" si="1130"/>
        <v>4.5717786955503215</v>
      </c>
      <c r="W153" s="321">
        <f t="shared" ca="1" si="1130"/>
        <v>3.301352836426986</v>
      </c>
      <c r="X153" s="321">
        <f t="shared" ca="1" si="1130"/>
        <v>1.1573613837651493</v>
      </c>
      <c r="Y153" s="321">
        <f t="shared" ca="1" si="1130"/>
        <v>4.2302960857375922</v>
      </c>
      <c r="Z153" s="321">
        <f t="shared" ca="1" si="1130"/>
        <v>3.6868037154758042</v>
      </c>
      <c r="AA153" s="321">
        <f t="shared" ref="AA153:AJ157" ca="1" si="1131">+AA44/O44*100-100</f>
        <v>2.5873190566610589</v>
      </c>
      <c r="AB153" s="321">
        <f t="shared" ca="1" si="1131"/>
        <v>3.8899259994269926</v>
      </c>
      <c r="AC153" s="321">
        <f t="shared" ca="1" si="1131"/>
        <v>1.9911194060047137</v>
      </c>
      <c r="AD153" s="321">
        <f t="shared" ca="1" si="1131"/>
        <v>3.0043713065120983</v>
      </c>
      <c r="AE153" s="321">
        <f t="shared" ca="1" si="1131"/>
        <v>1.224840196408536</v>
      </c>
      <c r="AF153" s="321">
        <f t="shared" ca="1" si="1131"/>
        <v>1.3287050439095367</v>
      </c>
      <c r="AG153" s="321">
        <f t="shared" ca="1" si="1131"/>
        <v>-0.67116324395406934</v>
      </c>
      <c r="AH153" s="321">
        <f t="shared" ca="1" si="1131"/>
        <v>1.4028736416581182</v>
      </c>
      <c r="AI153" s="321">
        <f t="shared" ca="1" si="1131"/>
        <v>2.1672097163603041</v>
      </c>
      <c r="AJ153" s="321">
        <f t="shared" ca="1" si="1131"/>
        <v>3.3277117244978598</v>
      </c>
      <c r="AK153" s="321">
        <f t="shared" ref="AK153:AT157" ca="1" si="1132">+AK44/Y44*100-100</f>
        <v>4.7365281349866564</v>
      </c>
      <c r="AL153" s="321">
        <f t="shared" ca="1" si="1132"/>
        <v>0.74544293766879832</v>
      </c>
      <c r="AM153" s="321">
        <f t="shared" ca="1" si="1132"/>
        <v>1.1460375307092505</v>
      </c>
      <c r="AN153" s="321">
        <f t="shared" ca="1" si="1132"/>
        <v>1.6257016993818922</v>
      </c>
      <c r="AO153" s="321">
        <f t="shared" ca="1" si="1132"/>
        <v>1.372324987707259</v>
      </c>
      <c r="AP153" s="321">
        <f t="shared" ca="1" si="1132"/>
        <v>3.0486091611776232</v>
      </c>
      <c r="AQ153" s="321">
        <f t="shared" ca="1" si="1132"/>
        <v>-0.97309652439690808</v>
      </c>
      <c r="AR153" s="321">
        <f t="shared" ca="1" si="1132"/>
        <v>2.5583473789588425</v>
      </c>
      <c r="AS153" s="321">
        <f t="shared" ca="1" si="1132"/>
        <v>1.1803229191060751</v>
      </c>
      <c r="AT153" s="321">
        <f t="shared" ca="1" si="1132"/>
        <v>1.0438902593571413</v>
      </c>
      <c r="AU153" s="321">
        <f t="shared" ref="AU153:BD157" ca="1" si="1133">+AU44/AI44*100-100</f>
        <v>-2.3854693086589975</v>
      </c>
      <c r="AV153" s="321">
        <f t="shared" ca="1" si="1133"/>
        <v>0.60313777524115153</v>
      </c>
      <c r="AW153" s="321">
        <f t="shared" ca="1" si="1133"/>
        <v>-2.5991761626220296</v>
      </c>
      <c r="AX153" s="321">
        <f t="shared" ca="1" si="1133"/>
        <v>-2.0750036390881519</v>
      </c>
      <c r="AY153" s="321">
        <f t="shared" ca="1" si="1133"/>
        <v>2.3635651393704791</v>
      </c>
      <c r="AZ153" s="321">
        <f t="shared" ca="1" si="1133"/>
        <v>-0.21851648768522125</v>
      </c>
      <c r="BA153" s="321">
        <f t="shared" ca="1" si="1133"/>
        <v>1.7416776866811006</v>
      </c>
      <c r="BB153" s="321">
        <f t="shared" ca="1" si="1133"/>
        <v>-0.83218311556736069</v>
      </c>
      <c r="BC153" s="321">
        <f t="shared" ca="1" si="1133"/>
        <v>6.0983341001084312</v>
      </c>
      <c r="BD153" s="321">
        <f t="shared" ca="1" si="1133"/>
        <v>-3.4845120378454055</v>
      </c>
      <c r="BE153" s="321">
        <f t="shared" ref="BE153:BN157" ca="1" si="1134">+BE44/AS44*100-100</f>
        <v>1.947536394304521</v>
      </c>
      <c r="BF153" s="321">
        <f t="shared" ca="1" si="1134"/>
        <v>1.3194144376975174</v>
      </c>
      <c r="BG153" s="321">
        <f t="shared" ca="1" si="1134"/>
        <v>0.12937803442036966</v>
      </c>
      <c r="BH153" s="321">
        <f t="shared" ca="1" si="1134"/>
        <v>1.4684457881457291</v>
      </c>
      <c r="BI153" s="321">
        <f t="shared" ca="1" si="1134"/>
        <v>-0.60571603124782314</v>
      </c>
      <c r="BJ153" s="321">
        <f t="shared" ca="1" si="1134"/>
        <v>0.53134704399435861</v>
      </c>
      <c r="BK153" s="321">
        <f t="shared" ca="1" si="1134"/>
        <v>-0.29540874980618526</v>
      </c>
      <c r="BL153" s="321">
        <f t="shared" ca="1" si="1134"/>
        <v>-0.44792347362361795</v>
      </c>
      <c r="BM153" s="321">
        <f t="shared" ca="1" si="1134"/>
        <v>0.61467671707566751</v>
      </c>
      <c r="BN153" s="321">
        <f t="shared" ca="1" si="1134"/>
        <v>2.3958504514425272E-2</v>
      </c>
      <c r="BO153" s="321">
        <f t="shared" ref="BO153:BX157" ca="1" si="1135">+BO44/BC44*100-100</f>
        <v>-4.3178840991285341</v>
      </c>
      <c r="BP153" s="321">
        <f t="shared" ca="1" si="1135"/>
        <v>3.0703777771122134</v>
      </c>
      <c r="BQ153" s="321">
        <f t="shared" ca="1" si="1135"/>
        <v>1.0296240172602324</v>
      </c>
      <c r="BR153" s="321">
        <f t="shared" ca="1" si="1135"/>
        <v>0.28460231690092996</v>
      </c>
      <c r="BS153" s="321">
        <f t="shared" ca="1" si="1135"/>
        <v>1.8186968261037322</v>
      </c>
      <c r="BT153" s="321">
        <f t="shared" ca="1" si="1135"/>
        <v>0.58705160472155171</v>
      </c>
      <c r="BU153" s="321">
        <f t="shared" ca="1" si="1135"/>
        <v>1.6252827804034808</v>
      </c>
      <c r="BV153" s="321">
        <f t="shared" ca="1" si="1135"/>
        <v>1.0319551373326732</v>
      </c>
      <c r="BW153" s="321">
        <f t="shared" ca="1" si="1135"/>
        <v>-1.1353622107585437</v>
      </c>
      <c r="BX153" s="321">
        <f t="shared" ca="1" si="1135"/>
        <v>-2.4086483494719459</v>
      </c>
      <c r="BY153" s="321">
        <f t="shared" ref="BY153:CH157" ca="1" si="1136">+BY44/BM44*100-100</f>
        <v>-0.40043530208464517</v>
      </c>
      <c r="BZ153" s="321">
        <f t="shared" ca="1" si="1136"/>
        <v>-0.90074903400540052</v>
      </c>
      <c r="CA153" s="321">
        <f t="shared" ca="1" si="1136"/>
        <v>0.83988280654936887</v>
      </c>
      <c r="CB153" s="321">
        <f t="shared" ca="1" si="1136"/>
        <v>-1.6930882002929621</v>
      </c>
      <c r="CC153" s="321">
        <f t="shared" ca="1" si="1136"/>
        <v>-2.1036811494204812</v>
      </c>
      <c r="CD153" s="321">
        <f t="shared" ca="1" si="1136"/>
        <v>-2.1908576686441705</v>
      </c>
      <c r="CE153" s="321">
        <f t="shared" ca="1" si="1136"/>
        <v>-1.0951107968779183</v>
      </c>
      <c r="CF153" s="321">
        <f t="shared" ca="1" si="1136"/>
        <v>-1.6168694499535832</v>
      </c>
      <c r="CG153" s="321">
        <f t="shared" ca="1" si="1136"/>
        <v>-2.5264947576434764</v>
      </c>
      <c r="CH153" s="321">
        <f t="shared" ca="1" si="1136"/>
        <v>-3.7974683764574166</v>
      </c>
      <c r="CI153" s="321">
        <f t="shared" ref="CI153:CR157" ca="1" si="1137">+CI44/BW44*100-100</f>
        <v>-2.6657191100618149</v>
      </c>
      <c r="CJ153" s="321">
        <f t="shared" ca="1" si="1137"/>
        <v>-2.670449469409192</v>
      </c>
      <c r="CK153" s="321">
        <f t="shared" ca="1" si="1137"/>
        <v>-1.294913249646072</v>
      </c>
      <c r="CL153" s="321">
        <f t="shared" ca="1" si="1137"/>
        <v>-1.7808687198658646</v>
      </c>
      <c r="CM153" s="321">
        <f t="shared" ca="1" si="1137"/>
        <v>-4.6009839810065927</v>
      </c>
      <c r="CN153" s="321">
        <f t="shared" ca="1" si="1137"/>
        <v>-28.888072346942351</v>
      </c>
      <c r="CO153" s="321">
        <f t="shared" ca="1" si="1137"/>
        <v>-30.030582874464145</v>
      </c>
      <c r="CP153" s="321">
        <f t="shared" ca="1" si="1137"/>
        <v>-14.229775700289963</v>
      </c>
      <c r="CQ153" s="321">
        <f t="shared" ca="1" si="1137"/>
        <v>-10.252022453344253</v>
      </c>
      <c r="CR153" s="321">
        <f t="shared" ca="1" si="1137"/>
        <v>-7.5290079468206272</v>
      </c>
      <c r="CS153" s="321">
        <f t="shared" ref="CS153:DB157" ca="1" si="1138">+CS44/CG44*100-100</f>
        <v>-3.8638243811420807</v>
      </c>
      <c r="CT153" s="321">
        <f t="shared" ca="1" si="1138"/>
        <v>-1.4839684971135085</v>
      </c>
      <c r="CU153" s="321">
        <f t="shared" ca="1" si="1138"/>
        <v>-1.5970639681041945</v>
      </c>
      <c r="CV153" s="321">
        <f t="shared" ca="1" si="1138"/>
        <v>0.76740804695913312</v>
      </c>
      <c r="CW153" s="321">
        <f t="shared" ca="1" si="1138"/>
        <v>-3.9889806515150781</v>
      </c>
      <c r="CX153" s="321">
        <f t="shared" ca="1" si="1138"/>
        <v>-4.6901777285434605</v>
      </c>
      <c r="CY153" s="321">
        <f t="shared" ca="1" si="1138"/>
        <v>3.5957374168371814</v>
      </c>
      <c r="CZ153" s="321">
        <f t="shared" ca="1" si="1138"/>
        <v>37.121191602397886</v>
      </c>
      <c r="DA153" s="321">
        <f t="shared" ca="1" si="1138"/>
        <v>36.271439275659247</v>
      </c>
      <c r="DB153" s="321">
        <f t="shared" ca="1" si="1138"/>
        <v>11.627403623593466</v>
      </c>
      <c r="DC153" s="321">
        <f t="shared" ref="DC153:DL157" ca="1" si="1139">+DC44/CQ44*100-100</f>
        <v>6.5612563419371384</v>
      </c>
      <c r="DD153" s="321">
        <f t="shared" ca="1" si="1139"/>
        <v>4.1755206839150247</v>
      </c>
      <c r="DE153" s="321">
        <f t="shared" ca="1" si="1139"/>
        <v>-0.20184574372348152</v>
      </c>
      <c r="DF153" s="321">
        <f t="shared" ca="1" si="1139"/>
        <v>-0.68147125632150107</v>
      </c>
      <c r="DG153" s="321">
        <f t="shared" ca="1" si="1139"/>
        <v>0.87921039451974536</v>
      </c>
      <c r="DH153" s="321">
        <f t="shared" ca="1" si="1139"/>
        <v>2.4376518615456746</v>
      </c>
      <c r="DI153" s="321">
        <f t="shared" ca="1" si="1139"/>
        <v>4.0265329750337457</v>
      </c>
      <c r="DJ153" s="321">
        <f t="shared" ca="1" si="1139"/>
        <v>4.8468424558387682</v>
      </c>
      <c r="DK153" s="321">
        <f t="shared" ca="1" si="1139"/>
        <v>3.83277589599642</v>
      </c>
      <c r="DL153" s="321">
        <f t="shared" ca="1" si="1139"/>
        <v>3.9527576548793633</v>
      </c>
      <c r="DM153" s="321">
        <f t="shared" ref="DM153:DV157" ca="1" si="1140">+DM44/DA44*100-100</f>
        <v>5.3076899501958366</v>
      </c>
      <c r="DN153" s="321">
        <f t="shared" ca="1" si="1140"/>
        <v>4.2135460758821637</v>
      </c>
      <c r="DO153" s="321">
        <f t="shared" ca="1" si="1140"/>
        <v>4.0492537132211339</v>
      </c>
      <c r="DP153" s="321">
        <f t="shared" ca="1" si="1140"/>
        <v>5.9758425129582236</v>
      </c>
      <c r="DQ153" s="321">
        <f t="shared" ca="1" si="1140"/>
        <v>5.6549967089059976</v>
      </c>
      <c r="DR153" s="321">
        <f t="shared" ca="1" si="1140"/>
        <v>4.8064874844342427</v>
      </c>
      <c r="DS153" s="321">
        <f t="shared" ca="1" si="1140"/>
        <v>5.6398682135518925</v>
      </c>
      <c r="DT153" s="321">
        <f t="shared" ca="1" si="1140"/>
        <v>4.7495171512705383</v>
      </c>
      <c r="DU153" s="321">
        <f t="shared" ca="1" si="1140"/>
        <v>3.4955891271135471</v>
      </c>
      <c r="DV153" s="321">
        <f t="shared" ca="1" si="1140"/>
        <v>3.1238331406259618</v>
      </c>
      <c r="DW153" s="321">
        <f t="shared" ref="DW153:EE157" ca="1" si="1141">+DW44/DK44*100-100</f>
        <v>2.3409676351314488</v>
      </c>
      <c r="DX153" s="321">
        <f t="shared" ca="1" si="1141"/>
        <v>0.86406424246902702</v>
      </c>
      <c r="DY153" s="321">
        <f t="shared" ca="1" si="1141"/>
        <v>4.2744470680376736</v>
      </c>
      <c r="DZ153" s="321">
        <f t="shared" ca="1" si="1141"/>
        <v>3.8899109074112204</v>
      </c>
      <c r="EA153" s="321">
        <f t="shared" ca="1" si="1141"/>
        <v>3.0886673498991826</v>
      </c>
      <c r="EB153" s="321">
        <f t="shared" ca="1" si="1141"/>
        <v>2.6762333334724673</v>
      </c>
      <c r="EC153" s="321">
        <f t="shared" ca="1" si="1141"/>
        <v>4.1083754416133047</v>
      </c>
      <c r="ED153" s="321">
        <f t="shared" ca="1" si="1141"/>
        <v>5.7480750506284153</v>
      </c>
      <c r="EE153" s="321">
        <f t="shared" ca="1" si="1141"/>
        <v>2.5333135771159903</v>
      </c>
      <c r="EF153" s="321">
        <f t="shared" ref="EF153:EF157" ca="1" si="1142">+EF44/DT44*100-100</f>
        <v>-0.50092656034564698</v>
      </c>
      <c r="EG153" s="321">
        <f ca="1">+EG44/DU44*100-100</f>
        <v>2.3684279834096174</v>
      </c>
      <c r="EH153" s="321">
        <f t="shared" ref="EH153:EH157" ca="1" si="1143">+EH44/DV44*100-100</f>
        <v>2.2808344217728944</v>
      </c>
      <c r="EI153" s="321">
        <f t="shared" ref="EI153:EI157" ca="1" si="1144">+EI44/DW44*100-100</f>
        <v>-3.8556772713295402</v>
      </c>
      <c r="EJ153" s="321">
        <f t="shared" ref="EJ153:EJ157" ca="1" si="1145">+EJ44/DX44*100-100</f>
        <v>4.1526749827778531</v>
      </c>
      <c r="EK153" s="321">
        <f t="shared" ref="EK153:EK157" ca="1" si="1146">+EK44/DY44*100-100</f>
        <v>7.0282954341351456E-2</v>
      </c>
      <c r="EL153" s="321">
        <f t="shared" ref="EL153:EL157" ca="1" si="1147">+EL44/DZ44*100-100</f>
        <v>-1.6981309754895761</v>
      </c>
      <c r="EM153" s="321">
        <f t="shared" ref="EM153:EM157" ca="1" si="1148">+EM44/EA44*100-100</f>
        <v>1.4840293879782251</v>
      </c>
      <c r="EN153" s="321">
        <f t="shared" ref="EN153:EN157" ca="1" si="1149">+EN44/EB44*100-100</f>
        <v>-1.3968141752958871</v>
      </c>
      <c r="EO153" s="321">
        <f t="shared" ref="EO153:EO157" ca="1" si="1150">+EO44/EC44*100-100</f>
        <v>-0.95412345094581497</v>
      </c>
      <c r="EP153" s="321">
        <f t="shared" ref="EP153:EP157" ca="1" si="1151">+EP44/ED44*100-100</f>
        <v>-2.1088593810446952</v>
      </c>
      <c r="EQ153" s="321">
        <f t="shared" ref="EQ153:EQ157" ca="1" si="1152">+EQ44/EE44*100-100</f>
        <v>-1.823278630975139</v>
      </c>
      <c r="ER153" s="321">
        <f t="shared" ref="ER153:ER157" ca="1" si="1153">+ER44/EF44*100-100</f>
        <v>-3.1712405725562149</v>
      </c>
      <c r="ES153" s="321">
        <f t="shared" ref="ES153:ES157" ca="1" si="1154">+ES44/EG44*100-100</f>
        <v>-3.7720147380263143</v>
      </c>
      <c r="ET153" s="321">
        <f t="shared" ref="ET153:ET157" ca="1" si="1155">+ET44/EH44*100-100</f>
        <v>-1.6104941522593492</v>
      </c>
      <c r="EU153" s="321">
        <f t="shared" ref="EU153:EU157" ca="1" si="1156">+EU44/EI44*100-100</f>
        <v>2.1210223091689073</v>
      </c>
      <c r="EV153" s="321">
        <f t="shared" ref="EV153:EV157" ca="1" si="1157">+EV44/EJ44*100-100</f>
        <v>-4.0267886009353475</v>
      </c>
      <c r="EW153" s="321">
        <f t="shared" ref="EW153:EW157" ca="1" si="1158">+EW44/EK44*100-100</f>
        <v>-0.57900950446277477</v>
      </c>
      <c r="EX153" s="321">
        <f t="shared" ref="EX153:EX157" ca="1" si="1159">+EX44/EL44*100-100</f>
        <v>-0.30356981069014921</v>
      </c>
      <c r="EY153" s="321">
        <f t="shared" ref="EY153:EY157" ca="1" si="1160">+EY44/EM44*100-100</f>
        <v>-2.4484890389512515</v>
      </c>
      <c r="EZ153" s="321">
        <f t="shared" ref="EZ153:EZ157" ca="1" si="1161">+EZ44/EN44*100-100</f>
        <v>-3.3137863073818323</v>
      </c>
      <c r="FA153" s="321">
        <f t="shared" ref="FA153:FA157" ca="1" si="1162">+FA44/EO44*100-100</f>
        <v>-2.3444173026417161</v>
      </c>
      <c r="FB153" s="321">
        <f t="shared" ref="FB153:FB157" ca="1" si="1163">+FB44/EP44*100-100</f>
        <v>-0.28498927523858697</v>
      </c>
      <c r="FC153" s="321">
        <f t="shared" ref="FC153:FC157" ca="1" si="1164">+FC44/EQ44*100-100</f>
        <v>-0.71052587322574823</v>
      </c>
      <c r="FD153" s="321">
        <f t="shared" ref="FD153:FD157" ca="1" si="1165">+FD44/ER44*100-100</f>
        <v>2.3832316704455678</v>
      </c>
      <c r="FE153" s="321">
        <f t="shared" ref="FE153:FE157" ca="1" si="1166">+FE44/ES44*100-100</f>
        <v>-100</v>
      </c>
      <c r="FF153" s="321">
        <f t="shared" ref="FF153:FF157" ca="1" si="1167">+FF44/ET44*100-100</f>
        <v>-100</v>
      </c>
      <c r="FG153" s="321">
        <f t="shared" ref="FG153:FG157" ca="1" si="1168">+FG44/EU44*100-100</f>
        <v>-100</v>
      </c>
      <c r="FH153" s="321">
        <f t="shared" ref="FH153:FH157" ca="1" si="1169">+FH44/EV44*100-100</f>
        <v>-100</v>
      </c>
      <c r="FI153" s="321">
        <f t="shared" ref="FI153:FI157" ca="1" si="1170">+FI44/EW44*100-100</f>
        <v>-100</v>
      </c>
      <c r="FJ153" s="321">
        <f t="shared" ref="FJ153:FJ157" ca="1" si="1171">+FJ44/EX44*100-100</f>
        <v>-100</v>
      </c>
      <c r="FK153" s="321">
        <f t="shared" ref="FK153:FK157" ca="1" si="1172">+FK44/EY44*100-100</f>
        <v>-100</v>
      </c>
      <c r="FL153" s="321">
        <f t="shared" ref="FL153:FL157" ca="1" si="1173">+FL44/EZ44*100-100</f>
        <v>-100</v>
      </c>
      <c r="FM153" s="321">
        <f t="shared" ref="FM153:FM157" ca="1" si="1174">+FM44/FA44*100-100</f>
        <v>-100</v>
      </c>
      <c r="FN153" s="321">
        <f t="shared" ref="FN153:FN157" ca="1" si="1175">+FN44/FB44*100-100</f>
        <v>-100</v>
      </c>
      <c r="FO153" s="321">
        <f t="shared" ref="FO153:FP157" ca="1" si="1176">+FO44/FC44*100-100</f>
        <v>-100</v>
      </c>
      <c r="FP153" s="321">
        <f t="shared" ca="1" si="1176"/>
        <v>-100</v>
      </c>
    </row>
    <row r="154" spans="1:172" x14ac:dyDescent="0.2">
      <c r="B154" s="322" t="s">
        <v>1</v>
      </c>
      <c r="C154" s="329">
        <f t="shared" si="1129"/>
        <v>948326.58399999992</v>
      </c>
      <c r="D154" s="329"/>
      <c r="E154" s="329"/>
      <c r="F154" s="329"/>
      <c r="G154" s="329"/>
      <c r="H154" s="329"/>
      <c r="I154" s="329"/>
      <c r="J154" s="329"/>
      <c r="K154" s="329"/>
      <c r="L154" s="329"/>
      <c r="M154" s="329"/>
      <c r="N154" s="329"/>
      <c r="O154" s="329"/>
      <c r="P154" s="329"/>
      <c r="Q154" s="324">
        <f t="shared" ca="1" si="1130"/>
        <v>-2.3937463184635277</v>
      </c>
      <c r="R154" s="324">
        <f t="shared" ca="1" si="1130"/>
        <v>-1.4247612622158385</v>
      </c>
      <c r="S154" s="324">
        <f t="shared" ca="1" si="1130"/>
        <v>0.32494648139933702</v>
      </c>
      <c r="T154" s="324">
        <f t="shared" ca="1" si="1130"/>
        <v>-1.3127870457616382</v>
      </c>
      <c r="U154" s="324">
        <f t="shared" ca="1" si="1130"/>
        <v>0.23573467755420552</v>
      </c>
      <c r="V154" s="324">
        <f t="shared" ca="1" si="1130"/>
        <v>-0.23610317228764188</v>
      </c>
      <c r="W154" s="324">
        <f t="shared" ca="1" si="1130"/>
        <v>-0.40635778783838816</v>
      </c>
      <c r="X154" s="324">
        <f t="shared" ca="1" si="1130"/>
        <v>-0.50731613478201609</v>
      </c>
      <c r="Y154" s="324">
        <f t="shared" ca="1" si="1130"/>
        <v>-0.73591146165361465</v>
      </c>
      <c r="Z154" s="324">
        <f t="shared" ca="1" si="1130"/>
        <v>-3.1978850028284</v>
      </c>
      <c r="AA154" s="324">
        <f t="shared" ca="1" si="1131"/>
        <v>-4.0959796335008889</v>
      </c>
      <c r="AB154" s="324">
        <f t="shared" ca="1" si="1131"/>
        <v>-5.6564600528660378</v>
      </c>
      <c r="AC154" s="324">
        <f t="shared" ca="1" si="1131"/>
        <v>-4.3062550234955665</v>
      </c>
      <c r="AD154" s="324">
        <f t="shared" ca="1" si="1131"/>
        <v>-1.7081770148954121</v>
      </c>
      <c r="AE154" s="324">
        <f t="shared" ca="1" si="1131"/>
        <v>-4.1585457141110567</v>
      </c>
      <c r="AF154" s="324">
        <f t="shared" ca="1" si="1131"/>
        <v>-7.0180000150716069</v>
      </c>
      <c r="AG154" s="324">
        <f t="shared" ca="1" si="1131"/>
        <v>-7.2589069197941427</v>
      </c>
      <c r="AH154" s="324">
        <f t="shared" ca="1" si="1131"/>
        <v>-5.019233617860678</v>
      </c>
      <c r="AI154" s="324">
        <f t="shared" ca="1" si="1131"/>
        <v>-4.9762538628867361</v>
      </c>
      <c r="AJ154" s="324">
        <f t="shared" ca="1" si="1131"/>
        <v>-4.3167006689909186</v>
      </c>
      <c r="AK154" s="324">
        <f t="shared" ca="1" si="1132"/>
        <v>-4.1090960813279622</v>
      </c>
      <c r="AL154" s="324">
        <f t="shared" ca="1" si="1132"/>
        <v>-3.4948981425873455</v>
      </c>
      <c r="AM154" s="324">
        <f t="shared" ca="1" si="1132"/>
        <v>-4.6977056020885612</v>
      </c>
      <c r="AN154" s="324">
        <f t="shared" ca="1" si="1132"/>
        <v>-4.569665490996627</v>
      </c>
      <c r="AO154" s="324">
        <f t="shared" ca="1" si="1132"/>
        <v>-1.9521107806931042</v>
      </c>
      <c r="AP154" s="324">
        <f t="shared" ca="1" si="1132"/>
        <v>-0.87662334671995268</v>
      </c>
      <c r="AQ154" s="324">
        <f t="shared" ca="1" si="1132"/>
        <v>-4.1685150962160691</v>
      </c>
      <c r="AR154" s="324">
        <f t="shared" ca="1" si="1132"/>
        <v>-0.9889593209560843</v>
      </c>
      <c r="AS154" s="324">
        <f t="shared" ca="1" si="1132"/>
        <v>-1.9091429274719189</v>
      </c>
      <c r="AT154" s="324">
        <f t="shared" ca="1" si="1132"/>
        <v>-3.4647697358030598</v>
      </c>
      <c r="AU154" s="324">
        <f t="shared" ca="1" si="1133"/>
        <v>-3.8732962863716978</v>
      </c>
      <c r="AV154" s="324">
        <f t="shared" ca="1" si="1133"/>
        <v>-5.409250830644325</v>
      </c>
      <c r="AW154" s="324">
        <f t="shared" ca="1" si="1133"/>
        <v>-4.8944953492578094</v>
      </c>
      <c r="AX154" s="324">
        <f t="shared" ca="1" si="1133"/>
        <v>-4.7099260737127508</v>
      </c>
      <c r="AY154" s="324">
        <f t="shared" ca="1" si="1133"/>
        <v>-5.6187195135195509</v>
      </c>
      <c r="AZ154" s="324">
        <f t="shared" ca="1" si="1133"/>
        <v>-6.3450157709351913</v>
      </c>
      <c r="BA154" s="324">
        <f t="shared" ca="1" si="1133"/>
        <v>-6.5847332321219199</v>
      </c>
      <c r="BB154" s="324">
        <f t="shared" ca="1" si="1133"/>
        <v>-11.818743466045049</v>
      </c>
      <c r="BC154" s="324">
        <f t="shared" ca="1" si="1133"/>
        <v>-6.8797017897678074</v>
      </c>
      <c r="BD154" s="324">
        <f t="shared" ca="1" si="1133"/>
        <v>-6.9369809569683696</v>
      </c>
      <c r="BE154" s="324">
        <f t="shared" ca="1" si="1134"/>
        <v>-5.7493134748847012</v>
      </c>
      <c r="BF154" s="324">
        <f t="shared" ca="1" si="1134"/>
        <v>-5.4053316200131718</v>
      </c>
      <c r="BG154" s="324">
        <f t="shared" ca="1" si="1134"/>
        <v>-7.3202642069973223</v>
      </c>
      <c r="BH154" s="324">
        <f t="shared" ca="1" si="1134"/>
        <v>-7.6204876418005227</v>
      </c>
      <c r="BI154" s="324">
        <f t="shared" ca="1" si="1134"/>
        <v>-13.794543277807719</v>
      </c>
      <c r="BJ154" s="324">
        <f t="shared" ca="1" si="1134"/>
        <v>-9.4314096340444138</v>
      </c>
      <c r="BK154" s="324">
        <f t="shared" ca="1" si="1134"/>
        <v>-7.7720160003458005</v>
      </c>
      <c r="BL154" s="324">
        <f t="shared" ca="1" si="1134"/>
        <v>-7.5849236383315315</v>
      </c>
      <c r="BM154" s="324">
        <f t="shared" ca="1" si="1134"/>
        <v>-5.0057163708054588</v>
      </c>
      <c r="BN154" s="324">
        <f t="shared" ca="1" si="1134"/>
        <v>-6.614327832394423</v>
      </c>
      <c r="BO154" s="324">
        <f t="shared" ca="1" si="1135"/>
        <v>-8.5602689470761391</v>
      </c>
      <c r="BP154" s="324">
        <f t="shared" ca="1" si="1135"/>
        <v>-5.7690432931705544</v>
      </c>
      <c r="BQ154" s="324">
        <f t="shared" ca="1" si="1135"/>
        <v>-7.3004818505800699</v>
      </c>
      <c r="BR154" s="324">
        <f t="shared" ca="1" si="1135"/>
        <v>-8.1233839245414998</v>
      </c>
      <c r="BS154" s="324">
        <f t="shared" ca="1" si="1135"/>
        <v>-8.4297263676370733</v>
      </c>
      <c r="BT154" s="324">
        <f t="shared" ca="1" si="1135"/>
        <v>-5.6000413432008003</v>
      </c>
      <c r="BU154" s="324">
        <f t="shared" ca="1" si="1135"/>
        <v>0.86869529577566595</v>
      </c>
      <c r="BV154" s="324">
        <f t="shared" ca="1" si="1135"/>
        <v>-6.2450333423928868</v>
      </c>
      <c r="BW154" s="324">
        <f t="shared" ca="1" si="1135"/>
        <v>-7.6992271030887167</v>
      </c>
      <c r="BX154" s="324">
        <f t="shared" ca="1" si="1135"/>
        <v>-8.2516701497228269</v>
      </c>
      <c r="BY154" s="324">
        <f t="shared" ca="1" si="1136"/>
        <v>-11.620305030383733</v>
      </c>
      <c r="BZ154" s="324">
        <f t="shared" ca="1" si="1136"/>
        <v>-7.8983244501436332</v>
      </c>
      <c r="CA154" s="324">
        <f t="shared" ca="1" si="1136"/>
        <v>-6.8120247814152322</v>
      </c>
      <c r="CB154" s="324">
        <f t="shared" ca="1" si="1136"/>
        <v>-9.6590721140038625</v>
      </c>
      <c r="CC154" s="324">
        <f t="shared" ca="1" si="1136"/>
        <v>-10.626194287969497</v>
      </c>
      <c r="CD154" s="324">
        <f t="shared" ca="1" si="1136"/>
        <v>-5.7518893001422668</v>
      </c>
      <c r="CE154" s="324">
        <f t="shared" ca="1" si="1136"/>
        <v>-4.5834616104548189</v>
      </c>
      <c r="CF154" s="324">
        <f t="shared" ca="1" si="1136"/>
        <v>-2.8176469159636071</v>
      </c>
      <c r="CG154" s="324">
        <f t="shared" ca="1" si="1136"/>
        <v>-2.967865672225102</v>
      </c>
      <c r="CH154" s="324">
        <f t="shared" ca="1" si="1136"/>
        <v>-2.7415821578189963</v>
      </c>
      <c r="CI154" s="324">
        <f t="shared" ca="1" si="1137"/>
        <v>1.4105939760362247</v>
      </c>
      <c r="CJ154" s="324">
        <f t="shared" ca="1" si="1137"/>
        <v>0.89482160693418678</v>
      </c>
      <c r="CK154" s="324">
        <f t="shared" ca="1" si="1137"/>
        <v>6.8930439486412496</v>
      </c>
      <c r="CL154" s="324">
        <f t="shared" ca="1" si="1137"/>
        <v>7.2081289991181592</v>
      </c>
      <c r="CM154" s="324">
        <f t="shared" ca="1" si="1137"/>
        <v>2.2845860052739653</v>
      </c>
      <c r="CN154" s="324">
        <f t="shared" ca="1" si="1137"/>
        <v>-3.9370597560047287</v>
      </c>
      <c r="CO154" s="324">
        <f t="shared" ca="1" si="1137"/>
        <v>-6.4955294959515015</v>
      </c>
      <c r="CP154" s="324">
        <f t="shared" ca="1" si="1137"/>
        <v>-3.6664618297142653</v>
      </c>
      <c r="CQ154" s="324">
        <f t="shared" ca="1" si="1137"/>
        <v>-1.3960681548406768</v>
      </c>
      <c r="CR154" s="324">
        <f t="shared" ca="1" si="1137"/>
        <v>-1.5547153894317489</v>
      </c>
      <c r="CS154" s="324">
        <f t="shared" ca="1" si="1138"/>
        <v>-1.4788770471775337</v>
      </c>
      <c r="CT154" s="324">
        <f t="shared" ca="1" si="1138"/>
        <v>0.68016791386899911</v>
      </c>
      <c r="CU154" s="324">
        <f t="shared" ca="1" si="1138"/>
        <v>-1.7329934569676624</v>
      </c>
      <c r="CV154" s="324">
        <f t="shared" ca="1" si="1138"/>
        <v>-1.5863083992430234</v>
      </c>
      <c r="CW154" s="324">
        <f t="shared" ca="1" si="1138"/>
        <v>-4.4453025017994179</v>
      </c>
      <c r="CX154" s="324">
        <f t="shared" ca="1" si="1138"/>
        <v>-4.6673504471177267</v>
      </c>
      <c r="CY154" s="324">
        <f t="shared" ca="1" si="1138"/>
        <v>-1.5012857285140768</v>
      </c>
      <c r="CZ154" s="324">
        <f t="shared" ca="1" si="1138"/>
        <v>6.3835865503217377</v>
      </c>
      <c r="DA154" s="324">
        <f t="shared" ca="1" si="1138"/>
        <v>12.268852243739062</v>
      </c>
      <c r="DB154" s="324">
        <f t="shared" ca="1" si="1138"/>
        <v>5.7023780958136712</v>
      </c>
      <c r="DC154" s="324">
        <f t="shared" ca="1" si="1139"/>
        <v>3.636044025784372</v>
      </c>
      <c r="DD154" s="324">
        <f t="shared" ca="1" si="1139"/>
        <v>2.0494028717194794</v>
      </c>
      <c r="DE154" s="324">
        <f t="shared" ca="1" si="1139"/>
        <v>3.4405165831887388</v>
      </c>
      <c r="DF154" s="324">
        <f t="shared" ca="1" si="1139"/>
        <v>2.6902415527514165</v>
      </c>
      <c r="DG154" s="324">
        <f t="shared" ca="1" si="1139"/>
        <v>3.511586247005539</v>
      </c>
      <c r="DH154" s="324">
        <f t="shared" ca="1" si="1139"/>
        <v>3.5637530940760769</v>
      </c>
      <c r="DI154" s="324">
        <f t="shared" ca="1" si="1139"/>
        <v>8.0627662285161392</v>
      </c>
      <c r="DJ154" s="324">
        <f t="shared" ca="1" si="1139"/>
        <v>0.75054231070264166</v>
      </c>
      <c r="DK154" s="324">
        <f t="shared" ca="1" si="1139"/>
        <v>2.872564162155129</v>
      </c>
      <c r="DL154" s="324">
        <f t="shared" ca="1" si="1139"/>
        <v>3.8126044585655876</v>
      </c>
      <c r="DM154" s="324">
        <f t="shared" ca="1" si="1140"/>
        <v>3.1332553823622931</v>
      </c>
      <c r="DN154" s="324">
        <f t="shared" ca="1" si="1140"/>
        <v>6.2180283427222065</v>
      </c>
      <c r="DO154" s="324">
        <f t="shared" ca="1" si="1140"/>
        <v>3.5792762529842719</v>
      </c>
      <c r="DP154" s="324">
        <f t="shared" ca="1" si="1140"/>
        <v>3.773304786240999</v>
      </c>
      <c r="DQ154" s="324">
        <f t="shared" ca="1" si="1140"/>
        <v>1.6484792981393781</v>
      </c>
      <c r="DR154" s="324">
        <f t="shared" ca="1" si="1140"/>
        <v>4.06771078367467</v>
      </c>
      <c r="DS154" s="324">
        <f t="shared" ca="1" si="1140"/>
        <v>4.5144888683193045</v>
      </c>
      <c r="DT154" s="324">
        <f t="shared" ca="1" si="1140"/>
        <v>6.578665423579011</v>
      </c>
      <c r="DU154" s="324">
        <f t="shared" ca="1" si="1140"/>
        <v>0.25769654188164282</v>
      </c>
      <c r="DV154" s="324">
        <f t="shared" ca="1" si="1140"/>
        <v>7.5278862530112178</v>
      </c>
      <c r="DW154" s="324">
        <f t="shared" ca="1" si="1141"/>
        <v>3.437925037772473</v>
      </c>
      <c r="DX154" s="324">
        <f t="shared" ca="1" si="1141"/>
        <v>3.6325750427241132</v>
      </c>
      <c r="DY154" s="324">
        <f t="shared" ca="1" si="1141"/>
        <v>3.9123711843046323</v>
      </c>
      <c r="DZ154" s="324">
        <f t="shared" ca="1" si="1141"/>
        <v>0.84916259531198079</v>
      </c>
      <c r="EA154" s="324">
        <f t="shared" ca="1" si="1141"/>
        <v>-1.7166886681307574</v>
      </c>
      <c r="EB154" s="324">
        <f t="shared" ca="1" si="1141"/>
        <v>0.2481399518093923</v>
      </c>
      <c r="EC154" s="324">
        <f t="shared" ca="1" si="1141"/>
        <v>-0.58037977042056355</v>
      </c>
      <c r="ED154" s="324">
        <f t="shared" ca="1" si="1141"/>
        <v>-1.7516541077544332</v>
      </c>
      <c r="EE154" s="324">
        <f t="shared" ca="1" si="1141"/>
        <v>-4.7597810602151753</v>
      </c>
      <c r="EF154" s="324">
        <f t="shared" ca="1" si="1142"/>
        <v>-4.6286415399535201</v>
      </c>
      <c r="EG154" s="324">
        <f t="shared" ref="EG154:EG157" ca="1" si="1177">+EG45/DU45*100-100</f>
        <v>-1.6516216485787538</v>
      </c>
      <c r="EH154" s="324">
        <f t="shared" ca="1" si="1143"/>
        <v>-1.4611564071481524</v>
      </c>
      <c r="EI154" s="324">
        <f t="shared" ca="1" si="1144"/>
        <v>-8.4525986614776514</v>
      </c>
      <c r="EJ154" s="324">
        <f t="shared" ca="1" si="1145"/>
        <v>-8.2344509353628865</v>
      </c>
      <c r="EK154" s="324">
        <f t="shared" ca="1" si="1146"/>
        <v>-8.8742506563439179</v>
      </c>
      <c r="EL154" s="324">
        <f t="shared" ca="1" si="1147"/>
        <v>-10.44359564757454</v>
      </c>
      <c r="EM154" s="324">
        <f t="shared" ca="1" si="1148"/>
        <v>-6.5207911103046001</v>
      </c>
      <c r="EN154" s="324">
        <f t="shared" ca="1" si="1149"/>
        <v>-5.8464594994804742</v>
      </c>
      <c r="EO154" s="324">
        <f t="shared" ca="1" si="1150"/>
        <v>-7.9804743770332465</v>
      </c>
      <c r="EP154" s="324">
        <f t="shared" ca="1" si="1151"/>
        <v>-9.7415670625853323</v>
      </c>
      <c r="EQ154" s="324">
        <f t="shared" ca="1" si="1152"/>
        <v>-7.5476585119982502</v>
      </c>
      <c r="ER154" s="324">
        <f t="shared" ca="1" si="1153"/>
        <v>-8.3097760804746628</v>
      </c>
      <c r="ES154" s="324">
        <f t="shared" ca="1" si="1154"/>
        <v>-12.265366162798827</v>
      </c>
      <c r="ET154" s="324">
        <f t="shared" ca="1" si="1155"/>
        <v>-13.216806374957756</v>
      </c>
      <c r="EU154" s="324">
        <f t="shared" ca="1" si="1156"/>
        <v>-9.877445096447957</v>
      </c>
      <c r="EV154" s="324">
        <f t="shared" ca="1" si="1157"/>
        <v>-8.1958471463451019</v>
      </c>
      <c r="EW154" s="324">
        <f t="shared" ca="1" si="1158"/>
        <v>-8.2418638722930808</v>
      </c>
      <c r="EX154" s="324">
        <f t="shared" ca="1" si="1159"/>
        <v>-8.5958678147531913</v>
      </c>
      <c r="EY154" s="324">
        <f t="shared" ca="1" si="1160"/>
        <v>-5.6857679187832986</v>
      </c>
      <c r="EZ154" s="324">
        <f t="shared" ca="1" si="1161"/>
        <v>-6.0168888010198458</v>
      </c>
      <c r="FA154" s="324">
        <f t="shared" ca="1" si="1162"/>
        <v>-3.1766157704347364</v>
      </c>
      <c r="FB154" s="324">
        <f t="shared" ca="1" si="1163"/>
        <v>-0.67712731573598717</v>
      </c>
      <c r="FC154" s="324">
        <f t="shared" ca="1" si="1164"/>
        <v>-1.0198009580060585</v>
      </c>
      <c r="FD154" s="324">
        <f t="shared" ca="1" si="1165"/>
        <v>0.55420996930702415</v>
      </c>
      <c r="FE154" s="324">
        <f t="shared" ca="1" si="1166"/>
        <v>-100</v>
      </c>
      <c r="FF154" s="324">
        <f t="shared" ca="1" si="1167"/>
        <v>-100</v>
      </c>
      <c r="FG154" s="324">
        <f t="shared" ca="1" si="1168"/>
        <v>-100</v>
      </c>
      <c r="FH154" s="324">
        <f t="shared" ca="1" si="1169"/>
        <v>-100</v>
      </c>
      <c r="FI154" s="324">
        <f t="shared" ca="1" si="1170"/>
        <v>-100</v>
      </c>
      <c r="FJ154" s="324">
        <f t="shared" ca="1" si="1171"/>
        <v>-100</v>
      </c>
      <c r="FK154" s="324">
        <f t="shared" ca="1" si="1172"/>
        <v>-100</v>
      </c>
      <c r="FL154" s="324">
        <f t="shared" ca="1" si="1173"/>
        <v>-100</v>
      </c>
      <c r="FM154" s="324">
        <f t="shared" ca="1" si="1174"/>
        <v>-100</v>
      </c>
      <c r="FN154" s="324">
        <f t="shared" ca="1" si="1175"/>
        <v>-100</v>
      </c>
      <c r="FO154" s="324">
        <f t="shared" ca="1" si="1176"/>
        <v>-100</v>
      </c>
      <c r="FP154" s="324">
        <f t="shared" ca="1" si="1176"/>
        <v>-100</v>
      </c>
    </row>
    <row r="155" spans="1:172" x14ac:dyDescent="0.2">
      <c r="B155" s="322" t="s">
        <v>5</v>
      </c>
      <c r="C155" s="329">
        <f t="shared" si="1129"/>
        <v>456907.22100000002</v>
      </c>
      <c r="D155" s="329"/>
      <c r="E155" s="329"/>
      <c r="F155" s="329"/>
      <c r="G155" s="329"/>
      <c r="H155" s="329"/>
      <c r="I155" s="329"/>
      <c r="J155" s="329"/>
      <c r="K155" s="329"/>
      <c r="L155" s="329"/>
      <c r="M155" s="329"/>
      <c r="N155" s="329"/>
      <c r="O155" s="329"/>
      <c r="P155" s="329"/>
      <c r="Q155" s="324">
        <f t="shared" ca="1" si="1130"/>
        <v>4.8608277784635732</v>
      </c>
      <c r="R155" s="324">
        <f t="shared" ca="1" si="1130"/>
        <v>4.5569383040549951</v>
      </c>
      <c r="S155" s="324">
        <f t="shared" ca="1" si="1130"/>
        <v>9.8754422712059124</v>
      </c>
      <c r="T155" s="324">
        <f t="shared" ca="1" si="1130"/>
        <v>6.7520979871921156</v>
      </c>
      <c r="U155" s="324">
        <f t="shared" ca="1" si="1130"/>
        <v>5.4777544909524067</v>
      </c>
      <c r="V155" s="324">
        <f t="shared" ca="1" si="1130"/>
        <v>6.259414947401126</v>
      </c>
      <c r="W155" s="324">
        <f t="shared" ca="1" si="1130"/>
        <v>4.542097408498293</v>
      </c>
      <c r="X155" s="324">
        <f t="shared" ca="1" si="1130"/>
        <v>5.6031893501259304</v>
      </c>
      <c r="Y155" s="324">
        <f t="shared" ca="1" si="1130"/>
        <v>6.7703868944228418</v>
      </c>
      <c r="Z155" s="324">
        <f t="shared" ca="1" si="1130"/>
        <v>6.5446531285982275</v>
      </c>
      <c r="AA155" s="324">
        <f t="shared" ca="1" si="1131"/>
        <v>4.7340379009506535</v>
      </c>
      <c r="AB155" s="324">
        <f t="shared" ca="1" si="1131"/>
        <v>6.8707666688415685</v>
      </c>
      <c r="AC155" s="324">
        <f t="shared" ca="1" si="1131"/>
        <v>1.6309441955822024</v>
      </c>
      <c r="AD155" s="324">
        <f t="shared" ca="1" si="1131"/>
        <v>1.4916078715615129</v>
      </c>
      <c r="AE155" s="324">
        <f t="shared" ca="1" si="1131"/>
        <v>-0.13942064911795171</v>
      </c>
      <c r="AF155" s="324">
        <f t="shared" ca="1" si="1131"/>
        <v>-0.15973751184307616</v>
      </c>
      <c r="AG155" s="324">
        <f t="shared" ca="1" si="1131"/>
        <v>-1.1708775461101197</v>
      </c>
      <c r="AH155" s="324">
        <f t="shared" ca="1" si="1131"/>
        <v>-1.0820889136014955</v>
      </c>
      <c r="AI155" s="324">
        <f t="shared" ca="1" si="1131"/>
        <v>1.1078060364972089</v>
      </c>
      <c r="AJ155" s="324">
        <f t="shared" ca="1" si="1131"/>
        <v>1.642741466017867</v>
      </c>
      <c r="AK155" s="324">
        <f t="shared" ca="1" si="1132"/>
        <v>2.3598778505296423</v>
      </c>
      <c r="AL155" s="324">
        <f t="shared" ca="1" si="1132"/>
        <v>3.0733501452789653</v>
      </c>
      <c r="AM155" s="324">
        <f t="shared" ca="1" si="1132"/>
        <v>3.5893829182055015</v>
      </c>
      <c r="AN155" s="324">
        <f t="shared" ca="1" si="1132"/>
        <v>1.1665025682030716</v>
      </c>
      <c r="AO155" s="324">
        <f t="shared" ca="1" si="1132"/>
        <v>-2.6619490454259704</v>
      </c>
      <c r="AP155" s="324">
        <f t="shared" ca="1" si="1132"/>
        <v>-0.20319868886276993</v>
      </c>
      <c r="AQ155" s="324">
        <f t="shared" ca="1" si="1132"/>
        <v>-2.9583726660041236</v>
      </c>
      <c r="AR155" s="324">
        <f t="shared" ca="1" si="1132"/>
        <v>5.5471351726808393E-2</v>
      </c>
      <c r="AS155" s="324">
        <f t="shared" ca="1" si="1132"/>
        <v>1.8870263278589476</v>
      </c>
      <c r="AT155" s="324">
        <f t="shared" ca="1" si="1132"/>
        <v>2.0679923998418559</v>
      </c>
      <c r="AU155" s="324">
        <f t="shared" ca="1" si="1133"/>
        <v>1.5289040233820117</v>
      </c>
      <c r="AV155" s="324">
        <f t="shared" ca="1" si="1133"/>
        <v>-1.2848571143510839</v>
      </c>
      <c r="AW155" s="324">
        <f t="shared" ca="1" si="1133"/>
        <v>-2.0748862768179634</v>
      </c>
      <c r="AX155" s="324">
        <f t="shared" ca="1" si="1133"/>
        <v>-2.2799937638324934</v>
      </c>
      <c r="AY155" s="324">
        <f t="shared" ca="1" si="1133"/>
        <v>-2.2425217450243764</v>
      </c>
      <c r="AZ155" s="324">
        <f t="shared" ca="1" si="1133"/>
        <v>-1.1448126179758162</v>
      </c>
      <c r="BA155" s="324">
        <f t="shared" ca="1" si="1133"/>
        <v>5.8950150645306962</v>
      </c>
      <c r="BB155" s="324">
        <f t="shared" ca="1" si="1133"/>
        <v>3.741688380059415</v>
      </c>
      <c r="BC155" s="324">
        <f t="shared" ca="1" si="1133"/>
        <v>8.2047291554669073</v>
      </c>
      <c r="BD155" s="324">
        <f t="shared" ca="1" si="1133"/>
        <v>2.8881332697437045</v>
      </c>
      <c r="BE155" s="324">
        <f t="shared" ca="1" si="1134"/>
        <v>5.0004013547620048</v>
      </c>
      <c r="BF155" s="324">
        <f t="shared" ca="1" si="1134"/>
        <v>5.3458542309812884</v>
      </c>
      <c r="BG155" s="324">
        <f t="shared" ca="1" si="1134"/>
        <v>2.3090402846327294</v>
      </c>
      <c r="BH155" s="324">
        <f t="shared" ca="1" si="1134"/>
        <v>3.5246093610714837</v>
      </c>
      <c r="BI155" s="324">
        <f t="shared" ca="1" si="1134"/>
        <v>5.6288488052642691</v>
      </c>
      <c r="BJ155" s="324">
        <f t="shared" ca="1" si="1134"/>
        <v>0.96994922948788087</v>
      </c>
      <c r="BK155" s="324">
        <f t="shared" ca="1" si="1134"/>
        <v>9.0806806124008546</v>
      </c>
      <c r="BL155" s="324">
        <f t="shared" ca="1" si="1134"/>
        <v>3.3210847771772052</v>
      </c>
      <c r="BM155" s="324">
        <f t="shared" ca="1" si="1134"/>
        <v>1.4620972437791266</v>
      </c>
      <c r="BN155" s="324">
        <f t="shared" ca="1" si="1134"/>
        <v>4.0697535957488782</v>
      </c>
      <c r="BO155" s="324">
        <f t="shared" ca="1" si="1135"/>
        <v>-3.7068936069074852</v>
      </c>
      <c r="BP155" s="324">
        <f t="shared" ca="1" si="1135"/>
        <v>6.0192779612506513</v>
      </c>
      <c r="BQ155" s="324">
        <f t="shared" ca="1" si="1135"/>
        <v>-1.8840663652478611</v>
      </c>
      <c r="BR155" s="324">
        <f t="shared" ca="1" si="1135"/>
        <v>1.2573937031294662</v>
      </c>
      <c r="BS155" s="324">
        <f t="shared" ca="1" si="1135"/>
        <v>5.8541919484655978</v>
      </c>
      <c r="BT155" s="324">
        <f t="shared" ca="1" si="1135"/>
        <v>3.7155041203495358</v>
      </c>
      <c r="BU155" s="324">
        <f t="shared" ca="1" si="1135"/>
        <v>2.9456209943523106</v>
      </c>
      <c r="BV155" s="324">
        <f t="shared" ca="1" si="1135"/>
        <v>4.2433090183490805</v>
      </c>
      <c r="BW155" s="324">
        <f t="shared" ca="1" si="1135"/>
        <v>-0.23441132278693999</v>
      </c>
      <c r="BX155" s="324">
        <f t="shared" ca="1" si="1135"/>
        <v>-1.1650654989826279</v>
      </c>
      <c r="BY155" s="324">
        <f t="shared" ca="1" si="1136"/>
        <v>-7.0769237030399523</v>
      </c>
      <c r="BZ155" s="324">
        <f t="shared" ca="1" si="1136"/>
        <v>-7.4721203772500644</v>
      </c>
      <c r="CA155" s="324">
        <f t="shared" ca="1" si="1136"/>
        <v>-4.623293056245501</v>
      </c>
      <c r="CB155" s="324">
        <f t="shared" ca="1" si="1136"/>
        <v>-8.9314318223636064</v>
      </c>
      <c r="CC155" s="324">
        <f t="shared" ca="1" si="1136"/>
        <v>-3.9548092272717241</v>
      </c>
      <c r="CD155" s="324">
        <f t="shared" ca="1" si="1136"/>
        <v>-5.0816943131476648</v>
      </c>
      <c r="CE155" s="324">
        <f t="shared" ca="1" si="1136"/>
        <v>-7.7444457287706996</v>
      </c>
      <c r="CF155" s="324">
        <f t="shared" ca="1" si="1136"/>
        <v>-4.2936232462762263</v>
      </c>
      <c r="CG155" s="324">
        <f t="shared" ca="1" si="1136"/>
        <v>-4.0203077516319183</v>
      </c>
      <c r="CH155" s="324">
        <f t="shared" ca="1" si="1136"/>
        <v>-3.2527267268127673</v>
      </c>
      <c r="CI155" s="324">
        <f t="shared" ca="1" si="1137"/>
        <v>-4.5853635558801358</v>
      </c>
      <c r="CJ155" s="324">
        <f t="shared" ca="1" si="1137"/>
        <v>-2.1712147690437433</v>
      </c>
      <c r="CK155" s="324">
        <f t="shared" ca="1" si="1137"/>
        <v>1.0668575744021069</v>
      </c>
      <c r="CL155" s="324">
        <f t="shared" ca="1" si="1137"/>
        <v>3.4625166510188592</v>
      </c>
      <c r="CM155" s="324">
        <f t="shared" ca="1" si="1137"/>
        <v>1.7938107289236598</v>
      </c>
      <c r="CN155" s="324">
        <f t="shared" ca="1" si="1137"/>
        <v>-0.89272306674203605</v>
      </c>
      <c r="CO155" s="324">
        <f t="shared" ca="1" si="1137"/>
        <v>-11.477311173062859</v>
      </c>
      <c r="CP155" s="324">
        <f t="shared" ca="1" si="1137"/>
        <v>-11.261143212948525</v>
      </c>
      <c r="CQ155" s="324">
        <f t="shared" ca="1" si="1137"/>
        <v>-5.9269313306242424</v>
      </c>
      <c r="CR155" s="324">
        <f t="shared" ca="1" si="1137"/>
        <v>-0.88730086332269309</v>
      </c>
      <c r="CS155" s="324">
        <f t="shared" ca="1" si="1138"/>
        <v>-5.3513511932275293</v>
      </c>
      <c r="CT155" s="324">
        <f t="shared" ca="1" si="1138"/>
        <v>-5.0005615677585382</v>
      </c>
      <c r="CU155" s="324">
        <f t="shared" ca="1" si="1138"/>
        <v>-9.1584142903115122</v>
      </c>
      <c r="CV155" s="324">
        <f t="shared" ca="1" si="1138"/>
        <v>-7.9462761195021017</v>
      </c>
      <c r="CW155" s="324">
        <f t="shared" ca="1" si="1138"/>
        <v>-24.372829700191772</v>
      </c>
      <c r="CX155" s="324">
        <f t="shared" ca="1" si="1138"/>
        <v>-29.063416902853177</v>
      </c>
      <c r="CY155" s="324">
        <f t="shared" ca="1" si="1138"/>
        <v>-23.618307056781191</v>
      </c>
      <c r="CZ155" s="324">
        <f t="shared" ca="1" si="1138"/>
        <v>-24.288742680791088</v>
      </c>
      <c r="DA155" s="324">
        <f t="shared" ca="1" si="1138"/>
        <v>-14.566262340426718</v>
      </c>
      <c r="DB155" s="324">
        <f t="shared" ca="1" si="1138"/>
        <v>-16.151735017166629</v>
      </c>
      <c r="DC155" s="324">
        <f t="shared" ca="1" si="1139"/>
        <v>-18.911064959415086</v>
      </c>
      <c r="DD155" s="324">
        <f t="shared" ca="1" si="1139"/>
        <v>-27.244962000080449</v>
      </c>
      <c r="DE155" s="324">
        <f t="shared" ca="1" si="1139"/>
        <v>-25.601922461426895</v>
      </c>
      <c r="DF155" s="324">
        <f t="shared" ca="1" si="1139"/>
        <v>-23.715744665217571</v>
      </c>
      <c r="DG155" s="324">
        <f t="shared" ca="1" si="1139"/>
        <v>-21.884850625487374</v>
      </c>
      <c r="DH155" s="324">
        <f t="shared" ca="1" si="1139"/>
        <v>-16.164751430736857</v>
      </c>
      <c r="DI155" s="324">
        <f t="shared" ca="1" si="1139"/>
        <v>-2.217491417335367</v>
      </c>
      <c r="DJ155" s="324">
        <f t="shared" ca="1" si="1139"/>
        <v>-0.72999929576103284</v>
      </c>
      <c r="DK155" s="324">
        <f t="shared" ca="1" si="1139"/>
        <v>-0.45989322521322151</v>
      </c>
      <c r="DL155" s="324">
        <f t="shared" ca="1" si="1139"/>
        <v>1.6343065767011353</v>
      </c>
      <c r="DM155" s="324">
        <f t="shared" ca="1" si="1140"/>
        <v>3.1829356531462025</v>
      </c>
      <c r="DN155" s="324">
        <f t="shared" ca="1" si="1140"/>
        <v>0.69677994944822785</v>
      </c>
      <c r="DO155" s="324">
        <f t="shared" ca="1" si="1140"/>
        <v>1.209305857957105</v>
      </c>
      <c r="DP155" s="324">
        <f t="shared" ca="1" si="1140"/>
        <v>2.7993781862112996</v>
      </c>
      <c r="DQ155" s="324">
        <f t="shared" ca="1" si="1140"/>
        <v>2.8545086178917529</v>
      </c>
      <c r="DR155" s="324">
        <f t="shared" ca="1" si="1140"/>
        <v>-0.59728841246506192</v>
      </c>
      <c r="DS155" s="324">
        <f t="shared" ca="1" si="1140"/>
        <v>-0.61072786507067178</v>
      </c>
      <c r="DT155" s="324">
        <f t="shared" ca="1" si="1140"/>
        <v>-4.659113119960395</v>
      </c>
      <c r="DU155" s="324">
        <f t="shared" ca="1" si="1140"/>
        <v>-1.1996702269965311</v>
      </c>
      <c r="DV155" s="324">
        <f t="shared" ca="1" si="1140"/>
        <v>-1.5982939449890949</v>
      </c>
      <c r="DW155" s="324">
        <f t="shared" ca="1" si="1141"/>
        <v>-2.5397058100591039</v>
      </c>
      <c r="DX155" s="324">
        <f t="shared" ca="1" si="1141"/>
        <v>-7.2472371296123441</v>
      </c>
      <c r="DY155" s="324">
        <f t="shared" ca="1" si="1141"/>
        <v>-5.4070720915554062</v>
      </c>
      <c r="DZ155" s="324">
        <f t="shared" ca="1" si="1141"/>
        <v>-2.7958821791637263</v>
      </c>
      <c r="EA155" s="324">
        <f t="shared" ca="1" si="1141"/>
        <v>-4.7771626588847482</v>
      </c>
      <c r="EB155" s="324">
        <f t="shared" ca="1" si="1141"/>
        <v>-0.89822287987668403</v>
      </c>
      <c r="EC155" s="324">
        <f t="shared" ca="1" si="1141"/>
        <v>-1.109488229270994</v>
      </c>
      <c r="ED155" s="324">
        <f t="shared" ca="1" si="1141"/>
        <v>0.73037686660531165</v>
      </c>
      <c r="EE155" s="324">
        <f t="shared" ca="1" si="1141"/>
        <v>0.28465451401969233</v>
      </c>
      <c r="EF155" s="324">
        <f t="shared" ca="1" si="1142"/>
        <v>-2.487949210195282</v>
      </c>
      <c r="EG155" s="324">
        <f t="shared" ca="1" si="1177"/>
        <v>-6.5098730785067431</v>
      </c>
      <c r="EH155" s="324">
        <f t="shared" ca="1" si="1143"/>
        <v>-3.2292518901864327</v>
      </c>
      <c r="EI155" s="324">
        <f t="shared" ca="1" si="1144"/>
        <v>-4.3652114691202826</v>
      </c>
      <c r="EJ155" s="324">
        <f t="shared" ca="1" si="1145"/>
        <v>-2.0762606685854337</v>
      </c>
      <c r="EK155" s="324">
        <f t="shared" ca="1" si="1146"/>
        <v>0.1955811134928922</v>
      </c>
      <c r="EL155" s="324">
        <f t="shared" ca="1" si="1147"/>
        <v>-0.91069525599129975</v>
      </c>
      <c r="EM155" s="324">
        <f t="shared" ca="1" si="1148"/>
        <v>-0.89708143165275089</v>
      </c>
      <c r="EN155" s="324">
        <f t="shared" ca="1" si="1149"/>
        <v>-1.7409317486805378</v>
      </c>
      <c r="EO155" s="324">
        <f t="shared" ca="1" si="1150"/>
        <v>-2.781420792011545</v>
      </c>
      <c r="EP155" s="324">
        <f t="shared" ca="1" si="1151"/>
        <v>-2.602064123894948</v>
      </c>
      <c r="EQ155" s="324">
        <f t="shared" ca="1" si="1152"/>
        <v>-1.1473477742033396</v>
      </c>
      <c r="ER155" s="324">
        <f t="shared" ca="1" si="1153"/>
        <v>-2.4896950807813454</v>
      </c>
      <c r="ES155" s="324">
        <f t="shared" ca="1" si="1154"/>
        <v>1.9602262006861224</v>
      </c>
      <c r="ET155" s="324">
        <f t="shared" ca="1" si="1155"/>
        <v>5.4742405419844431E-2</v>
      </c>
      <c r="EU155" s="324">
        <f t="shared" ca="1" si="1156"/>
        <v>-0.52514381869835347</v>
      </c>
      <c r="EV155" s="324">
        <f t="shared" ca="1" si="1157"/>
        <v>-0.68694035681666321</v>
      </c>
      <c r="EW155" s="324">
        <f t="shared" ca="1" si="1158"/>
        <v>-2.7543913331133609</v>
      </c>
      <c r="EX155" s="324">
        <f t="shared" ca="1" si="1159"/>
        <v>-2.8456726756334376</v>
      </c>
      <c r="EY155" s="324">
        <f t="shared" ca="1" si="1160"/>
        <v>-2.7053488166630331</v>
      </c>
      <c r="EZ155" s="324">
        <f t="shared" ca="1" si="1161"/>
        <v>-1.38827538331428</v>
      </c>
      <c r="FA155" s="324">
        <f t="shared" ca="1" si="1162"/>
        <v>-8.2718211044735312E-2</v>
      </c>
      <c r="FB155" s="324">
        <f t="shared" ca="1" si="1163"/>
        <v>1.8545386130172545</v>
      </c>
      <c r="FC155" s="324">
        <f t="shared" ca="1" si="1164"/>
        <v>1.3355824233117346</v>
      </c>
      <c r="FD155" s="324">
        <f t="shared" ca="1" si="1165"/>
        <v>3.8827418109008249</v>
      </c>
      <c r="FE155" s="324">
        <f t="shared" ca="1" si="1166"/>
        <v>-100</v>
      </c>
      <c r="FF155" s="324">
        <f t="shared" ca="1" si="1167"/>
        <v>-100</v>
      </c>
      <c r="FG155" s="324">
        <f t="shared" ca="1" si="1168"/>
        <v>-100</v>
      </c>
      <c r="FH155" s="324">
        <f t="shared" ca="1" si="1169"/>
        <v>-100</v>
      </c>
      <c r="FI155" s="324">
        <f t="shared" ca="1" si="1170"/>
        <v>-100</v>
      </c>
      <c r="FJ155" s="324">
        <f t="shared" ca="1" si="1171"/>
        <v>-100</v>
      </c>
      <c r="FK155" s="324">
        <f t="shared" ca="1" si="1172"/>
        <v>-100</v>
      </c>
      <c r="FL155" s="324">
        <f t="shared" ca="1" si="1173"/>
        <v>-100</v>
      </c>
      <c r="FM155" s="324">
        <f t="shared" ca="1" si="1174"/>
        <v>-100</v>
      </c>
      <c r="FN155" s="324">
        <f t="shared" ca="1" si="1175"/>
        <v>-100</v>
      </c>
      <c r="FO155" s="324">
        <f t="shared" ca="1" si="1176"/>
        <v>-100</v>
      </c>
      <c r="FP155" s="324">
        <f t="shared" ca="1" si="1176"/>
        <v>-100</v>
      </c>
    </row>
    <row r="156" spans="1:172" x14ac:dyDescent="0.2">
      <c r="B156" s="322" t="s">
        <v>8</v>
      </c>
      <c r="C156" s="329">
        <f t="shared" si="1129"/>
        <v>1460789.5249999999</v>
      </c>
      <c r="D156" s="329"/>
      <c r="E156" s="329"/>
      <c r="F156" s="329"/>
      <c r="G156" s="329"/>
      <c r="H156" s="329"/>
      <c r="I156" s="329"/>
      <c r="J156" s="329"/>
      <c r="K156" s="329"/>
      <c r="L156" s="329"/>
      <c r="M156" s="329"/>
      <c r="N156" s="329"/>
      <c r="O156" s="329"/>
      <c r="P156" s="329"/>
      <c r="Q156" s="324">
        <f t="shared" ca="1" si="1130"/>
        <v>-3.5158943963360656</v>
      </c>
      <c r="R156" s="324">
        <f t="shared" ca="1" si="1130"/>
        <v>0.25771052747261081</v>
      </c>
      <c r="S156" s="324">
        <f t="shared" ca="1" si="1130"/>
        <v>5.2485390444851419</v>
      </c>
      <c r="T156" s="324">
        <f t="shared" ca="1" si="1130"/>
        <v>4.2595712934398762</v>
      </c>
      <c r="U156" s="324">
        <f t="shared" ca="1" si="1130"/>
        <v>-0.12525773643224625</v>
      </c>
      <c r="V156" s="324">
        <f t="shared" ca="1" si="1130"/>
        <v>6.8464495320772869</v>
      </c>
      <c r="W156" s="324">
        <f t="shared" ca="1" si="1130"/>
        <v>0.83216443520046823</v>
      </c>
      <c r="X156" s="324">
        <f t="shared" ca="1" si="1130"/>
        <v>1.9069902783288626</v>
      </c>
      <c r="Y156" s="324">
        <f t="shared" ca="1" si="1130"/>
        <v>4.1202933501648431</v>
      </c>
      <c r="Z156" s="324">
        <f t="shared" ca="1" si="1130"/>
        <v>5.0412697156107811</v>
      </c>
      <c r="AA156" s="324">
        <f t="shared" ca="1" si="1131"/>
        <v>3.3845589218388596</v>
      </c>
      <c r="AB156" s="324">
        <f t="shared" ca="1" si="1131"/>
        <v>3.6409333306623779</v>
      </c>
      <c r="AC156" s="324">
        <f t="shared" ca="1" si="1131"/>
        <v>5.2936887454858521</v>
      </c>
      <c r="AD156" s="324">
        <f t="shared" ca="1" si="1131"/>
        <v>-2.3296570811161672</v>
      </c>
      <c r="AE156" s="324">
        <f t="shared" ca="1" si="1131"/>
        <v>-0.22943188646895862</v>
      </c>
      <c r="AF156" s="324">
        <f t="shared" ca="1" si="1131"/>
        <v>3.251096988603706</v>
      </c>
      <c r="AG156" s="324">
        <f t="shared" ca="1" si="1131"/>
        <v>0.16813395012439969</v>
      </c>
      <c r="AH156" s="324">
        <f t="shared" ca="1" si="1131"/>
        <v>0.41376102908539281</v>
      </c>
      <c r="AI156" s="324">
        <f t="shared" ca="1" si="1131"/>
        <v>10.277068098367522</v>
      </c>
      <c r="AJ156" s="324">
        <f t="shared" ca="1" si="1131"/>
        <v>6.5775680366951974</v>
      </c>
      <c r="AK156" s="324">
        <f t="shared" ca="1" si="1132"/>
        <v>10.196894762831704</v>
      </c>
      <c r="AL156" s="324">
        <f t="shared" ca="1" si="1132"/>
        <v>-4.0381637743395373</v>
      </c>
      <c r="AM156" s="324">
        <f t="shared" ca="1" si="1132"/>
        <v>-0.27998217739217068</v>
      </c>
      <c r="AN156" s="324">
        <f t="shared" ca="1" si="1132"/>
        <v>0.39166997792638369</v>
      </c>
      <c r="AO156" s="324">
        <f t="shared" ca="1" si="1132"/>
        <v>3.9819946187312496</v>
      </c>
      <c r="AP156" s="324">
        <f t="shared" ca="1" si="1132"/>
        <v>6.2367212459723191</v>
      </c>
      <c r="AQ156" s="324">
        <f t="shared" ca="1" si="1132"/>
        <v>3.3881369581221463</v>
      </c>
      <c r="AR156" s="324">
        <f t="shared" ca="1" si="1132"/>
        <v>2.8533634903248952</v>
      </c>
      <c r="AS156" s="324">
        <f t="shared" ca="1" si="1132"/>
        <v>3.8828190438685795</v>
      </c>
      <c r="AT156" s="324">
        <f t="shared" ca="1" si="1132"/>
        <v>3.9329375033569249</v>
      </c>
      <c r="AU156" s="324">
        <f t="shared" ca="1" si="1133"/>
        <v>-4.7568545602212708</v>
      </c>
      <c r="AV156" s="324">
        <f t="shared" ca="1" si="1133"/>
        <v>-2.9994733181131608</v>
      </c>
      <c r="AW156" s="324">
        <f t="shared" ca="1" si="1133"/>
        <v>-4.9520407419788199</v>
      </c>
      <c r="AX156" s="324">
        <f t="shared" ca="1" si="1133"/>
        <v>2.7330625898694905</v>
      </c>
      <c r="AY156" s="324">
        <f t="shared" ca="1" si="1133"/>
        <v>7.1063673708082575</v>
      </c>
      <c r="AZ156" s="324">
        <f t="shared" ca="1" si="1133"/>
        <v>1.4704591342565578</v>
      </c>
      <c r="BA156" s="324">
        <f t="shared" ca="1" si="1133"/>
        <v>1.6505394176827224</v>
      </c>
      <c r="BB156" s="324">
        <f t="shared" ca="1" si="1133"/>
        <v>0.4551144632667814</v>
      </c>
      <c r="BC156" s="324">
        <f t="shared" ca="1" si="1133"/>
        <v>5.049175688178849</v>
      </c>
      <c r="BD156" s="324">
        <f t="shared" ca="1" si="1133"/>
        <v>-7.2720444616216469</v>
      </c>
      <c r="BE156" s="324">
        <f t="shared" ca="1" si="1134"/>
        <v>-3.7678829442477166</v>
      </c>
      <c r="BF156" s="324">
        <f t="shared" ca="1" si="1134"/>
        <v>0.87924588720514407</v>
      </c>
      <c r="BG156" s="324">
        <f t="shared" ca="1" si="1134"/>
        <v>-1.4074645165227651</v>
      </c>
      <c r="BH156" s="324">
        <f t="shared" ca="1" si="1134"/>
        <v>0.96881819807144609</v>
      </c>
      <c r="BI156" s="324">
        <f t="shared" ca="1" si="1134"/>
        <v>2.750259768076674</v>
      </c>
      <c r="BJ156" s="324">
        <f t="shared" ca="1" si="1134"/>
        <v>0.43272020137526113</v>
      </c>
      <c r="BK156" s="324">
        <f t="shared" ca="1" si="1134"/>
        <v>-5.8587578123062372</v>
      </c>
      <c r="BL156" s="324">
        <f t="shared" ca="1" si="1134"/>
        <v>4.0182884643907784</v>
      </c>
      <c r="BM156" s="324">
        <f t="shared" ca="1" si="1134"/>
        <v>3.5045541319094866</v>
      </c>
      <c r="BN156" s="324">
        <f t="shared" ca="1" si="1134"/>
        <v>4.5427582731798282</v>
      </c>
      <c r="BO156" s="324">
        <f t="shared" ca="1" si="1135"/>
        <v>-2.6931111937876295</v>
      </c>
      <c r="BP156" s="324">
        <f t="shared" ca="1" si="1135"/>
        <v>7.0273927325722241</v>
      </c>
      <c r="BQ156" s="324">
        <f t="shared" ca="1" si="1135"/>
        <v>4.632297788807918</v>
      </c>
      <c r="BR156" s="324">
        <f t="shared" ca="1" si="1135"/>
        <v>1.3095920802303596</v>
      </c>
      <c r="BS156" s="324">
        <f t="shared" ca="1" si="1135"/>
        <v>4.5363393924284594</v>
      </c>
      <c r="BT156" s="324">
        <f t="shared" ca="1" si="1135"/>
        <v>-2.3592220703436197</v>
      </c>
      <c r="BU156" s="324">
        <f t="shared" ca="1" si="1135"/>
        <v>-2.5723499376906176</v>
      </c>
      <c r="BV156" s="324">
        <f t="shared" ca="1" si="1135"/>
        <v>-0.58925961083349421</v>
      </c>
      <c r="BW156" s="324">
        <f t="shared" ca="1" si="1135"/>
        <v>-6.2760568848155884</v>
      </c>
      <c r="BX156" s="324">
        <f t="shared" ca="1" si="1135"/>
        <v>-5.4290484588085235</v>
      </c>
      <c r="BY156" s="324">
        <f t="shared" ca="1" si="1136"/>
        <v>2.1937535542407147</v>
      </c>
      <c r="BZ156" s="324">
        <f t="shared" ca="1" si="1136"/>
        <v>-4.4403554527700635</v>
      </c>
      <c r="CA156" s="324">
        <f t="shared" ca="1" si="1136"/>
        <v>0.28363907547417</v>
      </c>
      <c r="CB156" s="324">
        <f t="shared" ca="1" si="1136"/>
        <v>-0.8158735556054495</v>
      </c>
      <c r="CC156" s="324">
        <f t="shared" ca="1" si="1136"/>
        <v>-5.6506917909671728</v>
      </c>
      <c r="CD156" s="324">
        <f t="shared" ca="1" si="1136"/>
        <v>-3.5484397430601433</v>
      </c>
      <c r="CE156" s="324">
        <f t="shared" ca="1" si="1136"/>
        <v>-7.6622478809938173</v>
      </c>
      <c r="CF156" s="324">
        <f t="shared" ca="1" si="1136"/>
        <v>-0.43160041756433998</v>
      </c>
      <c r="CG156" s="324">
        <f t="shared" ca="1" si="1136"/>
        <v>-9.5922051839978337</v>
      </c>
      <c r="CH156" s="324">
        <f t="shared" ca="1" si="1136"/>
        <v>-10.430694870133323</v>
      </c>
      <c r="CI156" s="324">
        <f t="shared" ca="1" si="1137"/>
        <v>4.5357857358908404E-2</v>
      </c>
      <c r="CJ156" s="324">
        <f t="shared" ca="1" si="1137"/>
        <v>-6.2065506071058252</v>
      </c>
      <c r="CK156" s="324">
        <f t="shared" ca="1" si="1137"/>
        <v>-8.6976418672706473</v>
      </c>
      <c r="CL156" s="324">
        <f t="shared" ca="1" si="1137"/>
        <v>-11.001856321260206</v>
      </c>
      <c r="CM156" s="324">
        <f t="shared" ca="1" si="1137"/>
        <v>-7.6770992144097363</v>
      </c>
      <c r="CN156" s="324">
        <f t="shared" ca="1" si="1137"/>
        <v>-41.31146955062637</v>
      </c>
      <c r="CO156" s="324">
        <f t="shared" ca="1" si="1137"/>
        <v>-37.700245758712711</v>
      </c>
      <c r="CP156" s="324">
        <f t="shared" ca="1" si="1137"/>
        <v>-27.463795383215228</v>
      </c>
      <c r="CQ156" s="324">
        <f t="shared" ca="1" si="1137"/>
        <v>-24.495578262132256</v>
      </c>
      <c r="CR156" s="324">
        <f t="shared" ca="1" si="1137"/>
        <v>-13.297093664269937</v>
      </c>
      <c r="CS156" s="324">
        <f t="shared" ca="1" si="1138"/>
        <v>-15.423772047724142</v>
      </c>
      <c r="CT156" s="324">
        <f t="shared" ca="1" si="1138"/>
        <v>-8.6357574599098399</v>
      </c>
      <c r="CU156" s="324">
        <f t="shared" ca="1" si="1138"/>
        <v>-5.6774966805364784</v>
      </c>
      <c r="CV156" s="324">
        <f t="shared" ca="1" si="1138"/>
        <v>-11.073167768633624</v>
      </c>
      <c r="CW156" s="324">
        <f t="shared" ca="1" si="1138"/>
        <v>-9.1300321535185418</v>
      </c>
      <c r="CX156" s="324">
        <f t="shared" ca="1" si="1138"/>
        <v>-3.354862424563251</v>
      </c>
      <c r="CY156" s="324">
        <f t="shared" ca="1" si="1138"/>
        <v>-3.1807347943172459</v>
      </c>
      <c r="CZ156" s="324">
        <f t="shared" ca="1" si="1138"/>
        <v>54.885586459685584</v>
      </c>
      <c r="DA156" s="324">
        <f t="shared" ca="1" si="1138"/>
        <v>51.255576482103834</v>
      </c>
      <c r="DB156" s="324">
        <f t="shared" ca="1" si="1138"/>
        <v>15.664274605805844</v>
      </c>
      <c r="DC156" s="324">
        <f t="shared" ca="1" si="1139"/>
        <v>16.771980034994669</v>
      </c>
      <c r="DD156" s="324">
        <f t="shared" ca="1" si="1139"/>
        <v>12.610746727672705</v>
      </c>
      <c r="DE156" s="324">
        <f t="shared" ca="1" si="1139"/>
        <v>11.849780110126389</v>
      </c>
      <c r="DF156" s="324">
        <f t="shared" ca="1" si="1139"/>
        <v>5.4918470714071077</v>
      </c>
      <c r="DG156" s="324">
        <f t="shared" ca="1" si="1139"/>
        <v>-0.4006111248774431</v>
      </c>
      <c r="DH156" s="324">
        <f t="shared" ca="1" si="1139"/>
        <v>3.3713417069371161</v>
      </c>
      <c r="DI156" s="324">
        <f t="shared" ca="1" si="1139"/>
        <v>4.8090284789748239</v>
      </c>
      <c r="DJ156" s="324">
        <f t="shared" ca="1" si="1139"/>
        <v>0.95201003498361558</v>
      </c>
      <c r="DK156" s="324">
        <f t="shared" ca="1" si="1139"/>
        <v>8.4193612107790159</v>
      </c>
      <c r="DL156" s="324">
        <f t="shared" ca="1" si="1139"/>
        <v>5.1820371610418192</v>
      </c>
      <c r="DM156" s="324">
        <f t="shared" ca="1" si="1140"/>
        <v>2.3330500394124272</v>
      </c>
      <c r="DN156" s="324">
        <f t="shared" ca="1" si="1140"/>
        <v>3.5130545628924779</v>
      </c>
      <c r="DO156" s="324">
        <f t="shared" ca="1" si="1140"/>
        <v>3.8373303938031569</v>
      </c>
      <c r="DP156" s="324">
        <f t="shared" ca="1" si="1140"/>
        <v>-2.3623584788206671</v>
      </c>
      <c r="DQ156" s="324">
        <f t="shared" ca="1" si="1140"/>
        <v>-1.5745947599080381</v>
      </c>
      <c r="DR156" s="324">
        <f t="shared" ca="1" si="1140"/>
        <v>0.44672988733994146</v>
      </c>
      <c r="DS156" s="324">
        <f t="shared" ca="1" si="1140"/>
        <v>4.7589948596031633</v>
      </c>
      <c r="DT156" s="324">
        <f t="shared" ca="1" si="1140"/>
        <v>6.714896821615298</v>
      </c>
      <c r="DU156" s="324">
        <f t="shared" ca="1" si="1140"/>
        <v>4.8999723499566556</v>
      </c>
      <c r="DV156" s="324">
        <f t="shared" ca="1" si="1140"/>
        <v>2.0815657547566389</v>
      </c>
      <c r="DW156" s="324">
        <f t="shared" ca="1" si="1141"/>
        <v>3.9529121044730573</v>
      </c>
      <c r="DX156" s="324">
        <f t="shared" ca="1" si="1141"/>
        <v>-0.18296953944762606</v>
      </c>
      <c r="DY156" s="324">
        <f t="shared" ca="1" si="1141"/>
        <v>12.161130545603356</v>
      </c>
      <c r="DZ156" s="324">
        <f t="shared" ca="1" si="1141"/>
        <v>13.983339420832834</v>
      </c>
      <c r="EA156" s="324">
        <f t="shared" ca="1" si="1141"/>
        <v>16.236489887678118</v>
      </c>
      <c r="EB156" s="324">
        <f t="shared" ca="1" si="1141"/>
        <v>16.149455397539242</v>
      </c>
      <c r="EC156" s="324">
        <f t="shared" ca="1" si="1141"/>
        <v>19.873961064212068</v>
      </c>
      <c r="ED156" s="324">
        <f t="shared" ca="1" si="1141"/>
        <v>29.315186059862441</v>
      </c>
      <c r="EE156" s="324">
        <f t="shared" ca="1" si="1141"/>
        <v>16.874087393681521</v>
      </c>
      <c r="EF156" s="324">
        <f t="shared" ca="1" si="1142"/>
        <v>12.186475583099536</v>
      </c>
      <c r="EG156" s="324">
        <f t="shared" ca="1" si="1177"/>
        <v>15.798645853253149</v>
      </c>
      <c r="EH156" s="324">
        <f t="shared" ca="1" si="1143"/>
        <v>8.4686930789416976</v>
      </c>
      <c r="EI156" s="324">
        <f t="shared" ca="1" si="1144"/>
        <v>4.1367993315122504</v>
      </c>
      <c r="EJ156" s="324">
        <f t="shared" ca="1" si="1145"/>
        <v>14.82707058563777</v>
      </c>
      <c r="EK156" s="324">
        <f t="shared" ca="1" si="1146"/>
        <v>10.693118561387124</v>
      </c>
      <c r="EL156" s="324">
        <f t="shared" ca="1" si="1147"/>
        <v>1.681843001655011</v>
      </c>
      <c r="EM156" s="324">
        <f t="shared" ca="1" si="1148"/>
        <v>6.9801402082847943</v>
      </c>
      <c r="EN156" s="324">
        <f t="shared" ca="1" si="1149"/>
        <v>-2.4871220572464381</v>
      </c>
      <c r="EO156" s="324">
        <f t="shared" ca="1" si="1150"/>
        <v>-0.83365363681939186</v>
      </c>
      <c r="EP156" s="324">
        <f t="shared" ca="1" si="1151"/>
        <v>-7.7158362135832874</v>
      </c>
      <c r="EQ156" s="324">
        <f t="shared" ca="1" si="1152"/>
        <v>-3.2473967968433755</v>
      </c>
      <c r="ER156" s="324">
        <f t="shared" ca="1" si="1153"/>
        <v>-6.7695210416957252</v>
      </c>
      <c r="ES156" s="324">
        <f t="shared" ca="1" si="1154"/>
        <v>-8.9885230086228773</v>
      </c>
      <c r="ET156" s="324">
        <f t="shared" ca="1" si="1155"/>
        <v>-0.12277100393481533</v>
      </c>
      <c r="EU156" s="324">
        <f t="shared" ca="1" si="1156"/>
        <v>5.2940614676971904</v>
      </c>
      <c r="EV156" s="324">
        <f t="shared" ca="1" si="1157"/>
        <v>-8.0183965552018179</v>
      </c>
      <c r="EW156" s="324">
        <f t="shared" ca="1" si="1158"/>
        <v>0.33081655675131572</v>
      </c>
      <c r="EX156" s="324">
        <f t="shared" ca="1" si="1159"/>
        <v>1.5958263741244281</v>
      </c>
      <c r="EY156" s="324">
        <f t="shared" ca="1" si="1160"/>
        <v>-3.2682627829145332</v>
      </c>
      <c r="EZ156" s="324">
        <f t="shared" ca="1" si="1161"/>
        <v>-2.9690380671083858</v>
      </c>
      <c r="FA156" s="324">
        <f t="shared" ca="1" si="1162"/>
        <v>-7.9924078456502912</v>
      </c>
      <c r="FB156" s="324">
        <f t="shared" ca="1" si="1163"/>
        <v>2.6266541764151157</v>
      </c>
      <c r="FC156" s="324">
        <f t="shared" ca="1" si="1164"/>
        <v>3.6126627935529427</v>
      </c>
      <c r="FD156" s="324">
        <f t="shared" ca="1" si="1165"/>
        <v>6.6121723549475035</v>
      </c>
      <c r="FE156" s="324">
        <f t="shared" ca="1" si="1166"/>
        <v>-100</v>
      </c>
      <c r="FF156" s="324">
        <f t="shared" ca="1" si="1167"/>
        <v>-100</v>
      </c>
      <c r="FG156" s="324">
        <f t="shared" ca="1" si="1168"/>
        <v>-100</v>
      </c>
      <c r="FH156" s="324">
        <f t="shared" ca="1" si="1169"/>
        <v>-100</v>
      </c>
      <c r="FI156" s="324">
        <f t="shared" ca="1" si="1170"/>
        <v>-100</v>
      </c>
      <c r="FJ156" s="324">
        <f t="shared" ca="1" si="1171"/>
        <v>-100</v>
      </c>
      <c r="FK156" s="324">
        <f t="shared" ca="1" si="1172"/>
        <v>-100</v>
      </c>
      <c r="FL156" s="324">
        <f t="shared" ca="1" si="1173"/>
        <v>-100</v>
      </c>
      <c r="FM156" s="324">
        <f t="shared" ca="1" si="1174"/>
        <v>-100</v>
      </c>
      <c r="FN156" s="324">
        <f t="shared" ca="1" si="1175"/>
        <v>-100</v>
      </c>
      <c r="FO156" s="324">
        <f t="shared" ca="1" si="1176"/>
        <v>-100</v>
      </c>
      <c r="FP156" s="324">
        <f t="shared" ca="1" si="1176"/>
        <v>-100</v>
      </c>
    </row>
    <row r="157" spans="1:172" x14ac:dyDescent="0.2">
      <c r="B157" s="322" t="s">
        <v>12</v>
      </c>
      <c r="C157" s="329">
        <f t="shared" si="1129"/>
        <v>4881116.3969999989</v>
      </c>
      <c r="D157" s="329"/>
      <c r="E157" s="329"/>
      <c r="F157" s="329"/>
      <c r="G157" s="329"/>
      <c r="H157" s="329"/>
      <c r="I157" s="329"/>
      <c r="J157" s="329"/>
      <c r="K157" s="329"/>
      <c r="L157" s="329"/>
      <c r="M157" s="329"/>
      <c r="N157" s="329"/>
      <c r="O157" s="329"/>
      <c r="P157" s="329"/>
      <c r="Q157" s="324">
        <f t="shared" ca="1" si="1130"/>
        <v>2.3119126527851819</v>
      </c>
      <c r="R157" s="324">
        <f t="shared" ca="1" si="1130"/>
        <v>0.99449163146016417</v>
      </c>
      <c r="S157" s="324">
        <f t="shared" ca="1" si="1130"/>
        <v>8.3974132605720229</v>
      </c>
      <c r="T157" s="324">
        <f t="shared" ca="1" si="1130"/>
        <v>0.74073956489246484</v>
      </c>
      <c r="U157" s="324">
        <f t="shared" ca="1" si="1130"/>
        <v>3.4248981156022751</v>
      </c>
      <c r="V157" s="324">
        <f t="shared" ca="1" si="1130"/>
        <v>5.0726935794320127</v>
      </c>
      <c r="W157" s="324">
        <f t="shared" ca="1" si="1130"/>
        <v>4.9961635430870075</v>
      </c>
      <c r="X157" s="324">
        <f t="shared" ca="1" si="1130"/>
        <v>0.94573358494949389</v>
      </c>
      <c r="Y157" s="324">
        <f t="shared" ca="1" si="1130"/>
        <v>5.3896609291770119</v>
      </c>
      <c r="Z157" s="324">
        <f t="shared" ca="1" si="1130"/>
        <v>4.839721638248534</v>
      </c>
      <c r="AA157" s="324">
        <f t="shared" ca="1" si="1131"/>
        <v>3.9926329717352473</v>
      </c>
      <c r="AB157" s="324">
        <f t="shared" ca="1" si="1131"/>
        <v>6.7736609138716659</v>
      </c>
      <c r="AC157" s="324">
        <f t="shared" ca="1" si="1131"/>
        <v>2.8588727288921518</v>
      </c>
      <c r="AD157" s="324">
        <f t="shared" ca="1" si="1131"/>
        <v>6.1808195263247256</v>
      </c>
      <c r="AE157" s="324">
        <f t="shared" ca="1" si="1131"/>
        <v>3.2308419926813059</v>
      </c>
      <c r="AF157" s="324">
        <f t="shared" ca="1" si="1131"/>
        <v>3.1061003600973152</v>
      </c>
      <c r="AG157" s="324">
        <f t="shared" ca="1" si="1131"/>
        <v>0.87928781563213931</v>
      </c>
      <c r="AH157" s="324">
        <f t="shared" ca="1" si="1131"/>
        <v>3.6197970106378818</v>
      </c>
      <c r="AI157" s="324">
        <f t="shared" ca="1" si="1131"/>
        <v>1.7710739307980106</v>
      </c>
      <c r="AJ157" s="324">
        <f t="shared" ca="1" si="1131"/>
        <v>4.5482166519803116</v>
      </c>
      <c r="AK157" s="324">
        <f t="shared" ca="1" si="1132"/>
        <v>5.5434852117427909</v>
      </c>
      <c r="AL157" s="324">
        <f t="shared" ca="1" si="1132"/>
        <v>3.0710535067091485</v>
      </c>
      <c r="AM157" s="324">
        <f t="shared" ca="1" si="1132"/>
        <v>2.8990544505044653</v>
      </c>
      <c r="AN157" s="324">
        <f t="shared" ca="1" si="1132"/>
        <v>3.873068304722409</v>
      </c>
      <c r="AO157" s="324">
        <f t="shared" ca="1" si="1132"/>
        <v>1.8532454664071025</v>
      </c>
      <c r="AP157" s="324">
        <f t="shared" ca="1" si="1132"/>
        <v>3.3524801035613905</v>
      </c>
      <c r="AQ157" s="324">
        <f t="shared" ca="1" si="1132"/>
        <v>-1.2155004653492227</v>
      </c>
      <c r="AR157" s="324">
        <f t="shared" ca="1" si="1132"/>
        <v>3.5499203327109541</v>
      </c>
      <c r="AS157" s="324">
        <f t="shared" ca="1" si="1132"/>
        <v>1.0558398285289741</v>
      </c>
      <c r="AT157" s="324">
        <f t="shared" ca="1" si="1132"/>
        <v>1.2021399855030239</v>
      </c>
      <c r="AU157" s="324">
        <f t="shared" ca="1" si="1133"/>
        <v>-1.6245139027303139</v>
      </c>
      <c r="AV157" s="324">
        <f t="shared" ca="1" si="1133"/>
        <v>3.3941417737363793</v>
      </c>
      <c r="AW157" s="324">
        <f t="shared" ca="1" si="1133"/>
        <v>-1.3232706655559241</v>
      </c>
      <c r="AX157" s="324">
        <f t="shared" ca="1" si="1133"/>
        <v>-2.849187587227874</v>
      </c>
      <c r="AY157" s="324">
        <f t="shared" ca="1" si="1133"/>
        <v>3.1759999325708748</v>
      </c>
      <c r="AZ157" s="324">
        <f t="shared" ca="1" si="1133"/>
        <v>0.88189761657729093</v>
      </c>
      <c r="BA157" s="324">
        <f t="shared" ca="1" si="1133"/>
        <v>3.4998748140497185</v>
      </c>
      <c r="BB157" s="324">
        <f t="shared" ca="1" si="1133"/>
        <v>1.0262360512586923</v>
      </c>
      <c r="BC157" s="324">
        <f t="shared" ca="1" si="1133"/>
        <v>9.4005413425097117</v>
      </c>
      <c r="BD157" s="324">
        <f t="shared" ca="1" si="1133"/>
        <v>-2.0673241226396755</v>
      </c>
      <c r="BE157" s="324">
        <f t="shared" ca="1" si="1134"/>
        <v>5.2707320665228394</v>
      </c>
      <c r="BF157" s="324">
        <f t="shared" ca="1" si="1134"/>
        <v>2.6095343794690962</v>
      </c>
      <c r="BG157" s="324">
        <f t="shared" ca="1" si="1134"/>
        <v>2.2177287571508231</v>
      </c>
      <c r="BH157" s="324">
        <f t="shared" ca="1" si="1134"/>
        <v>3.4576704860913168</v>
      </c>
      <c r="BI157" s="324">
        <f t="shared" ca="1" si="1134"/>
        <v>0.72931660455377312</v>
      </c>
      <c r="BJ157" s="324">
        <f t="shared" ca="1" si="1134"/>
        <v>2.77415656973632</v>
      </c>
      <c r="BK157" s="324">
        <f t="shared" ca="1" si="1134"/>
        <v>2.364292745846214</v>
      </c>
      <c r="BL157" s="324">
        <f t="shared" ca="1" si="1134"/>
        <v>-0.61213117699509212</v>
      </c>
      <c r="BM157" s="324">
        <f t="shared" ca="1" si="1134"/>
        <v>0.97642513365876482</v>
      </c>
      <c r="BN157" s="324">
        <f t="shared" ca="1" si="1134"/>
        <v>-0.33266361507800468</v>
      </c>
      <c r="BO157" s="324">
        <f t="shared" ca="1" si="1135"/>
        <v>-3.9432185164653362</v>
      </c>
      <c r="BP157" s="324">
        <f t="shared" ca="1" si="1135"/>
        <v>3.5802576389897922</v>
      </c>
      <c r="BQ157" s="324">
        <f t="shared" ca="1" si="1135"/>
        <v>2.0552830623020526</v>
      </c>
      <c r="BR157" s="324">
        <f t="shared" ca="1" si="1135"/>
        <v>1.6683654500739635</v>
      </c>
      <c r="BS157" s="324">
        <f t="shared" ca="1" si="1135"/>
        <v>2.8729605369098437</v>
      </c>
      <c r="BT157" s="324">
        <f t="shared" ca="1" si="1135"/>
        <v>2.3735464705084723</v>
      </c>
      <c r="BU157" s="324">
        <f t="shared" ca="1" si="1135"/>
        <v>3.0115795038924631</v>
      </c>
      <c r="BV157" s="324">
        <f t="shared" ca="1" si="1135"/>
        <v>2.6765674337830347</v>
      </c>
      <c r="BW157" s="324">
        <f t="shared" ca="1" si="1135"/>
        <v>1.6480057406783999</v>
      </c>
      <c r="BX157" s="324">
        <f t="shared" ca="1" si="1135"/>
        <v>-0.1055986650135452</v>
      </c>
      <c r="BY157" s="324">
        <f t="shared" ca="1" si="1136"/>
        <v>1.8206643379033807</v>
      </c>
      <c r="BZ157" s="324">
        <f t="shared" ca="1" si="1136"/>
        <v>2.2252820291568156</v>
      </c>
      <c r="CA157" s="324">
        <f t="shared" ca="1" si="1136"/>
        <v>2.9778336917493533</v>
      </c>
      <c r="CB157" s="324">
        <f t="shared" ca="1" si="1136"/>
        <v>0.31185266594062</v>
      </c>
      <c r="CC157" s="324">
        <f t="shared" ca="1" si="1136"/>
        <v>0.74672842498111436</v>
      </c>
      <c r="CD157" s="324">
        <f t="shared" ca="1" si="1136"/>
        <v>-0.84197530210930438</v>
      </c>
      <c r="CE157" s="324">
        <f t="shared" ca="1" si="1136"/>
        <v>2.2896154909922757</v>
      </c>
      <c r="CF157" s="324">
        <f t="shared" ca="1" si="1136"/>
        <v>-1.4614709499579703</v>
      </c>
      <c r="CG157" s="324">
        <f t="shared" ca="1" si="1136"/>
        <v>-0.10590508788642694</v>
      </c>
      <c r="CH157" s="324">
        <f t="shared" ca="1" si="1136"/>
        <v>-2.1068006546034042</v>
      </c>
      <c r="CI157" s="324">
        <f t="shared" ca="1" si="1137"/>
        <v>-3.9833343077312406</v>
      </c>
      <c r="CJ157" s="324">
        <f t="shared" ca="1" si="1137"/>
        <v>-2.2341899385918396</v>
      </c>
      <c r="CK157" s="324">
        <f t="shared" ca="1" si="1137"/>
        <v>-0.7966499488909875</v>
      </c>
      <c r="CL157" s="324">
        <f t="shared" ca="1" si="1137"/>
        <v>-1.003974511911423</v>
      </c>
      <c r="CM157" s="324">
        <f t="shared" ca="1" si="1137"/>
        <v>-5.4840097287042795</v>
      </c>
      <c r="CN157" s="324">
        <f t="shared" ca="1" si="1137"/>
        <v>-32.035826591119729</v>
      </c>
      <c r="CO157" s="324">
        <f t="shared" ca="1" si="1137"/>
        <v>-33.573554234361097</v>
      </c>
      <c r="CP157" s="324">
        <f t="shared" ca="1" si="1137"/>
        <v>-12.705198014491785</v>
      </c>
      <c r="CQ157" s="324">
        <f t="shared" ca="1" si="1137"/>
        <v>-8.3451076769285919</v>
      </c>
      <c r="CR157" s="324">
        <f t="shared" ca="1" si="1137"/>
        <v>-7.6434942674214597</v>
      </c>
      <c r="CS157" s="324">
        <f t="shared" ca="1" si="1138"/>
        <v>-0.92772132810021901</v>
      </c>
      <c r="CT157" s="324">
        <f t="shared" ca="1" si="1138"/>
        <v>0.35490697752811684</v>
      </c>
      <c r="CU157" s="324">
        <f t="shared" ca="1" si="1138"/>
        <v>0.32506717424787723</v>
      </c>
      <c r="CV157" s="324">
        <f t="shared" ca="1" si="1138"/>
        <v>5.9989237021383701</v>
      </c>
      <c r="CW157" s="324">
        <f t="shared" ca="1" si="1138"/>
        <v>-0.79060861135555172</v>
      </c>
      <c r="CX157" s="324">
        <f t="shared" ca="1" si="1138"/>
        <v>-2.9676645091797553</v>
      </c>
      <c r="CY157" s="324">
        <f t="shared" ca="1" si="1138"/>
        <v>8.721315412959413</v>
      </c>
      <c r="CZ157" s="324">
        <f t="shared" ca="1" si="1138"/>
        <v>47.964213247641936</v>
      </c>
      <c r="DA157" s="324">
        <f t="shared" ca="1" si="1138"/>
        <v>44.051991167740482</v>
      </c>
      <c r="DB157" s="324">
        <f t="shared" ca="1" si="1138"/>
        <v>14.472690752830687</v>
      </c>
      <c r="DC157" s="324">
        <f t="shared" ca="1" si="1139"/>
        <v>7.2344582847870527</v>
      </c>
      <c r="DD157" s="324">
        <f t="shared" ca="1" si="1139"/>
        <v>5.5564978933392268</v>
      </c>
      <c r="DE157" s="324">
        <f t="shared" ca="1" si="1139"/>
        <v>-1.3912979636047851</v>
      </c>
      <c r="DF157" s="324">
        <f t="shared" ca="1" si="1139"/>
        <v>-0.79012620739996464</v>
      </c>
      <c r="DG157" s="324">
        <f t="shared" ca="1" si="1139"/>
        <v>2.6399218268020661</v>
      </c>
      <c r="DH157" s="324">
        <f t="shared" ca="1" si="1139"/>
        <v>3.4495897231845873</v>
      </c>
      <c r="DI157" s="324">
        <f t="shared" ca="1" si="1139"/>
        <v>3.449854764723483</v>
      </c>
      <c r="DJ157" s="324">
        <f t="shared" ca="1" si="1139"/>
        <v>7.0306504946817654</v>
      </c>
      <c r="DK157" s="324">
        <f t="shared" ca="1" si="1139"/>
        <v>3.1492066595633901</v>
      </c>
      <c r="DL157" s="324">
        <f t="shared" ca="1" si="1139"/>
        <v>3.7923019365809836</v>
      </c>
      <c r="DM157" s="324">
        <f t="shared" ca="1" si="1140"/>
        <v>6.6605367430252045</v>
      </c>
      <c r="DN157" s="324">
        <f t="shared" ca="1" si="1140"/>
        <v>4.2494867298180594</v>
      </c>
      <c r="DO157" s="324">
        <f t="shared" ca="1" si="1140"/>
        <v>4.3959834959739226</v>
      </c>
      <c r="DP157" s="324">
        <f t="shared" ca="1" si="1140"/>
        <v>8.9190866030354385</v>
      </c>
      <c r="DQ157" s="324">
        <f t="shared" ca="1" si="1140"/>
        <v>8.5878922750804776</v>
      </c>
      <c r="DR157" s="324">
        <f t="shared" ca="1" si="1140"/>
        <v>6.4318825473328616</v>
      </c>
      <c r="DS157" s="324">
        <f t="shared" ca="1" si="1140"/>
        <v>6.4820203814798276</v>
      </c>
      <c r="DT157" s="324">
        <f t="shared" ca="1" si="1140"/>
        <v>4.4530729585916049</v>
      </c>
      <c r="DU157" s="324">
        <f t="shared" ca="1" si="1140"/>
        <v>4.0695865504478235</v>
      </c>
      <c r="DV157" s="324">
        <f t="shared" ca="1" si="1140"/>
        <v>2.8832227820476959</v>
      </c>
      <c r="DW157" s="324">
        <f t="shared" ca="1" si="1141"/>
        <v>2.019115011004132</v>
      </c>
      <c r="DX157" s="324">
        <f t="shared" ca="1" si="1141"/>
        <v>1.1498712652658298</v>
      </c>
      <c r="DY157" s="324">
        <f t="shared" ca="1" si="1141"/>
        <v>2.9426266431869692</v>
      </c>
      <c r="DZ157" s="324">
        <f t="shared" ca="1" si="1141"/>
        <v>2.5444147618730568</v>
      </c>
      <c r="EA157" s="324">
        <f t="shared" ca="1" si="1141"/>
        <v>1.3052210191015803</v>
      </c>
      <c r="EB157" s="324">
        <f t="shared" ca="1" si="1141"/>
        <v>-1.7570680323046872E-3</v>
      </c>
      <c r="EC157" s="324">
        <f t="shared" ca="1" si="1141"/>
        <v>1.4347980557330402</v>
      </c>
      <c r="ED157" s="324">
        <f t="shared" ca="1" si="1141"/>
        <v>1.6958497366019003</v>
      </c>
      <c r="EE157" s="324">
        <f t="shared" ca="1" si="1141"/>
        <v>0.20893387616823134</v>
      </c>
      <c r="EF157" s="324">
        <f t="shared" ca="1" si="1142"/>
        <v>-3.1453506586510969</v>
      </c>
      <c r="EG157" s="324">
        <f t="shared" ca="1" si="1177"/>
        <v>0.20307430034461049</v>
      </c>
      <c r="EH157" s="324">
        <f t="shared" ca="1" si="1143"/>
        <v>1.7065129079335151</v>
      </c>
      <c r="EI157" s="324">
        <f t="shared" ca="1" si="1144"/>
        <v>-5.0767740985067746</v>
      </c>
      <c r="EJ157" s="324">
        <f t="shared" ca="1" si="1145"/>
        <v>3.9350821561538538</v>
      </c>
      <c r="EK157" s="324">
        <f t="shared" ca="1" si="1146"/>
        <v>-1.2739199505221706</v>
      </c>
      <c r="EL157" s="324">
        <f t="shared" ca="1" si="1147"/>
        <v>-1.0075715805181176</v>
      </c>
      <c r="EM157" s="324">
        <f t="shared" ca="1" si="1148"/>
        <v>1.5607683952267166</v>
      </c>
      <c r="EN157" s="324">
        <f t="shared" ca="1" si="1149"/>
        <v>-0.26258767579268749</v>
      </c>
      <c r="EO157" s="324">
        <f t="shared" ca="1" si="1150"/>
        <v>0.38015877290796141</v>
      </c>
      <c r="EP157" s="324">
        <f t="shared" ca="1" si="1151"/>
        <v>1.0126244893813094</v>
      </c>
      <c r="EQ157" s="324">
        <f t="shared" ca="1" si="1152"/>
        <v>-0.42837750257453422</v>
      </c>
      <c r="ER157" s="324">
        <f t="shared" ca="1" si="1153"/>
        <v>-1.0038661798342048</v>
      </c>
      <c r="ES157" s="324">
        <f t="shared" ca="1" si="1154"/>
        <v>-0.91573741398481445</v>
      </c>
      <c r="ET157" s="324">
        <f t="shared" ca="1" si="1155"/>
        <v>-1.3362758296352695E-2</v>
      </c>
      <c r="EU157" s="324">
        <f t="shared" ca="1" si="1156"/>
        <v>3.424688634986552</v>
      </c>
      <c r="EV157" s="324">
        <f t="shared" ca="1" si="1157"/>
        <v>-2.320211680890452</v>
      </c>
      <c r="EW157" s="324">
        <f t="shared" ca="1" si="1158"/>
        <v>0.56903552170466298</v>
      </c>
      <c r="EX157" s="324">
        <f t="shared" ca="1" si="1159"/>
        <v>0.73755313991703986</v>
      </c>
      <c r="EY157" s="324">
        <f t="shared" ca="1" si="1160"/>
        <v>-1.6375202613307067</v>
      </c>
      <c r="EZ157" s="324">
        <f t="shared" ca="1" si="1161"/>
        <v>-3.0766422799746351</v>
      </c>
      <c r="FA157" s="324">
        <f t="shared" ca="1" si="1162"/>
        <v>-0.73108746622773424</v>
      </c>
      <c r="FB157" s="324">
        <f t="shared" ca="1" si="1163"/>
        <v>-1.1745341542446965</v>
      </c>
      <c r="FC157" s="324">
        <f t="shared" ca="1" si="1164"/>
        <v>-2.0761364486378682</v>
      </c>
      <c r="FD157" s="324">
        <f t="shared" ca="1" si="1165"/>
        <v>1.32430406884896</v>
      </c>
      <c r="FE157" s="324">
        <f t="shared" ca="1" si="1166"/>
        <v>-100</v>
      </c>
      <c r="FF157" s="324">
        <f t="shared" ca="1" si="1167"/>
        <v>-100</v>
      </c>
      <c r="FG157" s="324">
        <f t="shared" ca="1" si="1168"/>
        <v>-100</v>
      </c>
      <c r="FH157" s="324">
        <f t="shared" ca="1" si="1169"/>
        <v>-100</v>
      </c>
      <c r="FI157" s="324">
        <f t="shared" ca="1" si="1170"/>
        <v>-100</v>
      </c>
      <c r="FJ157" s="324">
        <f t="shared" ca="1" si="1171"/>
        <v>-100</v>
      </c>
      <c r="FK157" s="324">
        <f t="shared" ca="1" si="1172"/>
        <v>-100</v>
      </c>
      <c r="FL157" s="324">
        <f t="shared" ca="1" si="1173"/>
        <v>-100</v>
      </c>
      <c r="FM157" s="324">
        <f t="shared" ca="1" si="1174"/>
        <v>-100</v>
      </c>
      <c r="FN157" s="324">
        <f t="shared" ca="1" si="1175"/>
        <v>-100</v>
      </c>
      <c r="FO157" s="324">
        <f t="shared" ca="1" si="1176"/>
        <v>-100</v>
      </c>
      <c r="FP157" s="324">
        <f t="shared" ca="1" si="1176"/>
        <v>-100</v>
      </c>
    </row>
    <row r="158" spans="1:172" x14ac:dyDescent="0.2">
      <c r="B158" s="319" t="s">
        <v>0</v>
      </c>
      <c r="C158" s="328">
        <f t="shared" si="1129"/>
        <v>7747139.726999999</v>
      </c>
      <c r="D158" s="328"/>
      <c r="E158" s="328"/>
      <c r="F158" s="328"/>
      <c r="G158" s="328"/>
      <c r="H158" s="328"/>
      <c r="I158" s="328"/>
      <c r="J158" s="328"/>
      <c r="K158" s="328"/>
      <c r="L158" s="328"/>
      <c r="M158" s="328"/>
      <c r="N158" s="328"/>
      <c r="O158" s="328"/>
      <c r="P158" s="328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  <c r="AI158" s="321"/>
      <c r="AJ158" s="321"/>
      <c r="AK158" s="321"/>
      <c r="AL158" s="321"/>
      <c r="AM158" s="321"/>
      <c r="AN158" s="321"/>
      <c r="AO158" s="321"/>
      <c r="AP158" s="321"/>
      <c r="AQ158" s="321"/>
      <c r="AR158" s="321"/>
      <c r="AS158" s="321"/>
      <c r="AT158" s="321"/>
      <c r="AU158" s="321"/>
      <c r="AV158" s="321"/>
      <c r="AW158" s="321"/>
      <c r="AX158" s="321"/>
      <c r="AY158" s="321"/>
      <c r="AZ158" s="321"/>
      <c r="BA158" s="321"/>
      <c r="BB158" s="321"/>
      <c r="BC158" s="321"/>
      <c r="BD158" s="321"/>
      <c r="BE158" s="321"/>
      <c r="BF158" s="321"/>
      <c r="BG158" s="321"/>
      <c r="BH158" s="321"/>
      <c r="BI158" s="321"/>
      <c r="BJ158" s="321"/>
      <c r="BK158" s="321"/>
      <c r="BL158" s="321"/>
      <c r="BM158" s="321"/>
      <c r="BN158" s="321"/>
      <c r="BO158" s="321"/>
      <c r="BP158" s="321"/>
      <c r="BQ158" s="321"/>
      <c r="BR158" s="321"/>
      <c r="BS158" s="321"/>
      <c r="BT158" s="321"/>
      <c r="BU158" s="321"/>
      <c r="BV158" s="321"/>
      <c r="BW158" s="321"/>
      <c r="BX158" s="321"/>
      <c r="BY158" s="321"/>
      <c r="BZ158" s="321"/>
      <c r="CA158" s="321"/>
      <c r="CB158" s="321"/>
      <c r="CC158" s="321"/>
      <c r="CD158" s="321"/>
      <c r="CE158" s="321"/>
      <c r="CF158" s="321"/>
      <c r="CG158" s="321"/>
      <c r="CH158" s="321"/>
      <c r="CI158" s="321"/>
      <c r="CJ158" s="321"/>
      <c r="CK158" s="321"/>
      <c r="CL158" s="321"/>
      <c r="CM158" s="321"/>
      <c r="CN158" s="321"/>
      <c r="CO158" s="321"/>
      <c r="CP158" s="321"/>
      <c r="CQ158" s="321"/>
      <c r="CR158" s="321"/>
      <c r="CS158" s="321"/>
      <c r="CT158" s="321"/>
      <c r="CU158" s="321"/>
      <c r="CV158" s="321"/>
      <c r="CW158" s="321"/>
      <c r="CX158" s="321"/>
      <c r="CY158" s="321"/>
      <c r="CZ158" s="321"/>
      <c r="DA158" s="321"/>
      <c r="DB158" s="321"/>
      <c r="DC158" s="321"/>
      <c r="DD158" s="321"/>
      <c r="DE158" s="321"/>
      <c r="DF158" s="321"/>
      <c r="DG158" s="321"/>
      <c r="DH158" s="321"/>
      <c r="DI158" s="321"/>
      <c r="DJ158" s="321"/>
      <c r="DK158" s="321"/>
      <c r="DL158" s="321"/>
      <c r="DM158" s="321"/>
      <c r="DN158" s="321"/>
      <c r="DO158" s="321"/>
      <c r="DP158" s="321"/>
      <c r="DQ158" s="321"/>
      <c r="DR158" s="321"/>
      <c r="DS158" s="321"/>
      <c r="DT158" s="321"/>
      <c r="DU158" s="321"/>
      <c r="DV158" s="321"/>
      <c r="DW158" s="321"/>
      <c r="DX158" s="321"/>
      <c r="DY158" s="321"/>
      <c r="DZ158" s="321"/>
      <c r="EA158" s="321"/>
      <c r="EB158" s="321"/>
      <c r="EC158" s="321"/>
      <c r="ED158" s="321"/>
      <c r="EE158" s="321"/>
      <c r="EF158" s="321"/>
      <c r="EG158" s="321"/>
      <c r="EH158" s="321"/>
      <c r="EI158" s="321"/>
      <c r="EJ158" s="321"/>
      <c r="EK158" s="321"/>
      <c r="EL158" s="321"/>
      <c r="EM158" s="321"/>
      <c r="EN158" s="321"/>
      <c r="EO158" s="321"/>
      <c r="EP158" s="321"/>
      <c r="EQ158" s="321"/>
      <c r="ER158" s="321"/>
      <c r="ES158" s="321"/>
      <c r="ET158" s="321"/>
      <c r="EU158" s="321"/>
      <c r="EV158" s="321"/>
      <c r="EW158" s="321"/>
      <c r="EX158" s="321"/>
      <c r="EY158" s="321"/>
      <c r="EZ158" s="321"/>
      <c r="FA158" s="321"/>
      <c r="FB158" s="321"/>
      <c r="FC158" s="321"/>
      <c r="FD158" s="321"/>
      <c r="FE158" s="321"/>
      <c r="FF158" s="321"/>
      <c r="FG158" s="321"/>
      <c r="FH158" s="321"/>
      <c r="FI158" s="321"/>
      <c r="FJ158" s="321"/>
      <c r="FK158" s="321"/>
      <c r="FL158" s="321"/>
      <c r="FM158" s="321"/>
      <c r="FN158" s="321"/>
      <c r="FO158" s="321"/>
      <c r="FP158" s="321"/>
    </row>
    <row r="159" spans="1:172" x14ac:dyDescent="0.2">
      <c r="B159" s="322" t="s">
        <v>1</v>
      </c>
      <c r="C159" s="329">
        <f t="shared" si="1129"/>
        <v>948326.58399999992</v>
      </c>
      <c r="D159" s="329"/>
      <c r="E159" s="329"/>
      <c r="F159" s="329"/>
      <c r="G159" s="329"/>
      <c r="H159" s="329"/>
      <c r="I159" s="329"/>
      <c r="J159" s="329"/>
      <c r="K159" s="329"/>
      <c r="L159" s="329"/>
      <c r="M159" s="329"/>
      <c r="N159" s="329"/>
      <c r="O159" s="329"/>
      <c r="P159" s="329"/>
      <c r="Q159" s="324">
        <f t="shared" ref="Q159:Z164" ca="1" si="1178">+Q50/E50*100-100</f>
        <v>-2.3937463184635277</v>
      </c>
      <c r="R159" s="324">
        <f t="shared" ca="1" si="1178"/>
        <v>-1.4247612622158385</v>
      </c>
      <c r="S159" s="324">
        <f t="shared" ca="1" si="1178"/>
        <v>0.32494648139933702</v>
      </c>
      <c r="T159" s="324">
        <f t="shared" ca="1" si="1178"/>
        <v>-1.3127870457616382</v>
      </c>
      <c r="U159" s="324">
        <f t="shared" ca="1" si="1178"/>
        <v>0.23573467755420552</v>
      </c>
      <c r="V159" s="324">
        <f t="shared" ca="1" si="1178"/>
        <v>-0.23610317228764188</v>
      </c>
      <c r="W159" s="324">
        <f t="shared" ca="1" si="1178"/>
        <v>-0.40635778783838816</v>
      </c>
      <c r="X159" s="324">
        <f t="shared" ca="1" si="1178"/>
        <v>-0.50731613478201609</v>
      </c>
      <c r="Y159" s="324">
        <f t="shared" ca="1" si="1178"/>
        <v>-0.73591146165361465</v>
      </c>
      <c r="Z159" s="324">
        <f t="shared" ca="1" si="1178"/>
        <v>-3.1978850028284</v>
      </c>
      <c r="AA159" s="324">
        <f t="shared" ref="AA159:AJ164" ca="1" si="1179">+AA50/O50*100-100</f>
        <v>-4.0959796335008889</v>
      </c>
      <c r="AB159" s="324">
        <f t="shared" ca="1" si="1179"/>
        <v>-5.6564600528660378</v>
      </c>
      <c r="AC159" s="324">
        <f t="shared" ca="1" si="1179"/>
        <v>-4.3062550234955665</v>
      </c>
      <c r="AD159" s="324">
        <f t="shared" ca="1" si="1179"/>
        <v>-1.7081770148954121</v>
      </c>
      <c r="AE159" s="324">
        <f t="shared" ca="1" si="1179"/>
        <v>-4.1585457141110567</v>
      </c>
      <c r="AF159" s="324">
        <f t="shared" ca="1" si="1179"/>
        <v>-7.0180000150716069</v>
      </c>
      <c r="AG159" s="324">
        <f t="shared" ca="1" si="1179"/>
        <v>-7.2589069197941427</v>
      </c>
      <c r="AH159" s="324">
        <f t="shared" ca="1" si="1179"/>
        <v>-5.019233617860678</v>
      </c>
      <c r="AI159" s="324">
        <f t="shared" ca="1" si="1179"/>
        <v>-4.9762538628867361</v>
      </c>
      <c r="AJ159" s="324">
        <f t="shared" ca="1" si="1179"/>
        <v>-4.3167006689909186</v>
      </c>
      <c r="AK159" s="324">
        <f t="shared" ref="AK159:AT164" ca="1" si="1180">+AK50/Y50*100-100</f>
        <v>-4.1090960813279622</v>
      </c>
      <c r="AL159" s="324">
        <f t="shared" ca="1" si="1180"/>
        <v>-3.4948981425873455</v>
      </c>
      <c r="AM159" s="324">
        <f t="shared" ca="1" si="1180"/>
        <v>-4.6977056020885612</v>
      </c>
      <c r="AN159" s="324">
        <f t="shared" ca="1" si="1180"/>
        <v>-4.569665490996627</v>
      </c>
      <c r="AO159" s="324">
        <f t="shared" ca="1" si="1180"/>
        <v>-1.9521107806931042</v>
      </c>
      <c r="AP159" s="324">
        <f t="shared" ca="1" si="1180"/>
        <v>-0.87662334671995268</v>
      </c>
      <c r="AQ159" s="324">
        <f t="shared" ca="1" si="1180"/>
        <v>-4.1685150962160691</v>
      </c>
      <c r="AR159" s="324">
        <f t="shared" ca="1" si="1180"/>
        <v>-0.9889593209560843</v>
      </c>
      <c r="AS159" s="324">
        <f t="shared" ca="1" si="1180"/>
        <v>-1.9091429274719189</v>
      </c>
      <c r="AT159" s="324">
        <f t="shared" ca="1" si="1180"/>
        <v>-3.4647697358030598</v>
      </c>
      <c r="AU159" s="324">
        <f t="shared" ref="AU159:BD164" ca="1" si="1181">+AU50/AI50*100-100</f>
        <v>-3.8732962863716978</v>
      </c>
      <c r="AV159" s="324">
        <f t="shared" ca="1" si="1181"/>
        <v>-5.409250830644325</v>
      </c>
      <c r="AW159" s="324">
        <f t="shared" ca="1" si="1181"/>
        <v>-4.8944953492578094</v>
      </c>
      <c r="AX159" s="324">
        <f t="shared" ca="1" si="1181"/>
        <v>-4.7099260737127508</v>
      </c>
      <c r="AY159" s="324">
        <f t="shared" ca="1" si="1181"/>
        <v>-5.6187195135195509</v>
      </c>
      <c r="AZ159" s="324">
        <f t="shared" ca="1" si="1181"/>
        <v>-6.3450157709351913</v>
      </c>
      <c r="BA159" s="324">
        <f t="shared" ca="1" si="1181"/>
        <v>-6.5847332321219199</v>
      </c>
      <c r="BB159" s="324">
        <f t="shared" ca="1" si="1181"/>
        <v>-11.818743466045049</v>
      </c>
      <c r="BC159" s="324">
        <f t="shared" ca="1" si="1181"/>
        <v>-6.8797017897678074</v>
      </c>
      <c r="BD159" s="324">
        <f t="shared" ca="1" si="1181"/>
        <v>-6.9369809569683696</v>
      </c>
      <c r="BE159" s="324">
        <f t="shared" ref="BE159:BN164" ca="1" si="1182">+BE50/AS50*100-100</f>
        <v>-5.7493134748847012</v>
      </c>
      <c r="BF159" s="324">
        <f t="shared" ca="1" si="1182"/>
        <v>-5.4053316200131718</v>
      </c>
      <c r="BG159" s="324">
        <f t="shared" ca="1" si="1182"/>
        <v>-7.3202642069973223</v>
      </c>
      <c r="BH159" s="324">
        <f t="shared" ca="1" si="1182"/>
        <v>-7.6204876418005227</v>
      </c>
      <c r="BI159" s="324">
        <f t="shared" ca="1" si="1182"/>
        <v>-13.794543277807719</v>
      </c>
      <c r="BJ159" s="324">
        <f t="shared" ca="1" si="1182"/>
        <v>-9.4314096340444138</v>
      </c>
      <c r="BK159" s="324">
        <f t="shared" ca="1" si="1182"/>
        <v>-7.7720160003458005</v>
      </c>
      <c r="BL159" s="324">
        <f t="shared" ca="1" si="1182"/>
        <v>-7.5849236383315315</v>
      </c>
      <c r="BM159" s="324">
        <f t="shared" ca="1" si="1182"/>
        <v>-5.0057163708054588</v>
      </c>
      <c r="BN159" s="324">
        <f t="shared" ca="1" si="1182"/>
        <v>-6.614327832394423</v>
      </c>
      <c r="BO159" s="324">
        <f t="shared" ref="BO159:BX164" ca="1" si="1183">+BO50/BC50*100-100</f>
        <v>-8.5602689470761391</v>
      </c>
      <c r="BP159" s="324">
        <f t="shared" ca="1" si="1183"/>
        <v>-5.7690432931705544</v>
      </c>
      <c r="BQ159" s="324">
        <f t="shared" ca="1" si="1183"/>
        <v>-7.3004818505800699</v>
      </c>
      <c r="BR159" s="324">
        <f t="shared" ca="1" si="1183"/>
        <v>-8.1233839245414998</v>
      </c>
      <c r="BS159" s="324">
        <f t="shared" ca="1" si="1183"/>
        <v>-8.4297263676370733</v>
      </c>
      <c r="BT159" s="324">
        <f t="shared" ca="1" si="1183"/>
        <v>-5.6000413432008003</v>
      </c>
      <c r="BU159" s="324">
        <f t="shared" ca="1" si="1183"/>
        <v>0.86869529577566595</v>
      </c>
      <c r="BV159" s="324">
        <f t="shared" ca="1" si="1183"/>
        <v>-6.2450333423928868</v>
      </c>
      <c r="BW159" s="324">
        <f t="shared" ca="1" si="1183"/>
        <v>-7.6992271030887167</v>
      </c>
      <c r="BX159" s="324">
        <f t="shared" ca="1" si="1183"/>
        <v>-8.2516701497228269</v>
      </c>
      <c r="BY159" s="324">
        <f t="shared" ref="BY159:CH164" ca="1" si="1184">+BY50/BM50*100-100</f>
        <v>-11.620305030383733</v>
      </c>
      <c r="BZ159" s="324">
        <f t="shared" ca="1" si="1184"/>
        <v>-7.8983244501436332</v>
      </c>
      <c r="CA159" s="324">
        <f t="shared" ca="1" si="1184"/>
        <v>-6.8120247814152322</v>
      </c>
      <c r="CB159" s="324">
        <f t="shared" ca="1" si="1184"/>
        <v>-9.6590721140038625</v>
      </c>
      <c r="CC159" s="324">
        <f t="shared" ca="1" si="1184"/>
        <v>-10.626194287969497</v>
      </c>
      <c r="CD159" s="324">
        <f t="shared" ca="1" si="1184"/>
        <v>-5.7518893001422668</v>
      </c>
      <c r="CE159" s="324">
        <f t="shared" ca="1" si="1184"/>
        <v>-4.5834616104548189</v>
      </c>
      <c r="CF159" s="324">
        <f t="shared" ca="1" si="1184"/>
        <v>-2.8176469159636071</v>
      </c>
      <c r="CG159" s="324">
        <f t="shared" ca="1" si="1184"/>
        <v>-2.967865672225102</v>
      </c>
      <c r="CH159" s="324">
        <f t="shared" ca="1" si="1184"/>
        <v>-2.7415821578189963</v>
      </c>
      <c r="CI159" s="324">
        <f t="shared" ref="CI159:CR164" ca="1" si="1185">+CI50/BW50*100-100</f>
        <v>1.4105939760362247</v>
      </c>
      <c r="CJ159" s="324">
        <f t="shared" ca="1" si="1185"/>
        <v>0.89482160693418678</v>
      </c>
      <c r="CK159" s="324">
        <f t="shared" ca="1" si="1185"/>
        <v>6.8930439486412496</v>
      </c>
      <c r="CL159" s="324">
        <f t="shared" ca="1" si="1185"/>
        <v>7.2081289991181592</v>
      </c>
      <c r="CM159" s="324">
        <f t="shared" ca="1" si="1185"/>
        <v>2.2845860052739653</v>
      </c>
      <c r="CN159" s="324">
        <f t="shared" ca="1" si="1185"/>
        <v>-3.9370597560047287</v>
      </c>
      <c r="CO159" s="324">
        <f t="shared" ca="1" si="1185"/>
        <v>-6.4955294959515015</v>
      </c>
      <c r="CP159" s="324">
        <f t="shared" ca="1" si="1185"/>
        <v>-3.6664618297142653</v>
      </c>
      <c r="CQ159" s="324">
        <f t="shared" ca="1" si="1185"/>
        <v>-1.3960681548406768</v>
      </c>
      <c r="CR159" s="324">
        <f t="shared" ca="1" si="1185"/>
        <v>-1.5547153894317489</v>
      </c>
      <c r="CS159" s="324">
        <f t="shared" ref="CS159:DB164" ca="1" si="1186">+CS50/CG50*100-100</f>
        <v>-1.4788770471775337</v>
      </c>
      <c r="CT159" s="324">
        <f t="shared" ca="1" si="1186"/>
        <v>0.68016791386899911</v>
      </c>
      <c r="CU159" s="324">
        <f t="shared" ca="1" si="1186"/>
        <v>-1.7329934569676624</v>
      </c>
      <c r="CV159" s="324">
        <f t="shared" ca="1" si="1186"/>
        <v>-1.5863083992430234</v>
      </c>
      <c r="CW159" s="324">
        <f t="shared" ca="1" si="1186"/>
        <v>-4.4453025017994179</v>
      </c>
      <c r="CX159" s="324">
        <f t="shared" ca="1" si="1186"/>
        <v>-4.6673504471177267</v>
      </c>
      <c r="CY159" s="324">
        <f t="shared" ca="1" si="1186"/>
        <v>-1.5012857285140768</v>
      </c>
      <c r="CZ159" s="324">
        <f t="shared" ca="1" si="1186"/>
        <v>6.3835865503217377</v>
      </c>
      <c r="DA159" s="324">
        <f t="shared" ca="1" si="1186"/>
        <v>12.268852243739062</v>
      </c>
      <c r="DB159" s="324">
        <f t="shared" ca="1" si="1186"/>
        <v>5.7023780958136712</v>
      </c>
      <c r="DC159" s="324">
        <f t="shared" ref="DC159:DL164" ca="1" si="1187">+DC50/CQ50*100-100</f>
        <v>3.636044025784372</v>
      </c>
      <c r="DD159" s="324">
        <f t="shared" ca="1" si="1187"/>
        <v>2.0494028717194794</v>
      </c>
      <c r="DE159" s="324">
        <f t="shared" ca="1" si="1187"/>
        <v>3.4405165831887388</v>
      </c>
      <c r="DF159" s="324">
        <f t="shared" ca="1" si="1187"/>
        <v>2.6902415527514165</v>
      </c>
      <c r="DG159" s="324">
        <f t="shared" ca="1" si="1187"/>
        <v>3.511586247005539</v>
      </c>
      <c r="DH159" s="324">
        <f t="shared" ca="1" si="1187"/>
        <v>3.5637530940760769</v>
      </c>
      <c r="DI159" s="324">
        <f t="shared" ca="1" si="1187"/>
        <v>8.0627662285161392</v>
      </c>
      <c r="DJ159" s="324">
        <f t="shared" ca="1" si="1187"/>
        <v>0.75054231070264166</v>
      </c>
      <c r="DK159" s="324">
        <f t="shared" ca="1" si="1187"/>
        <v>2.872564162155129</v>
      </c>
      <c r="DL159" s="324">
        <f t="shared" ca="1" si="1187"/>
        <v>3.8126044585655876</v>
      </c>
      <c r="DM159" s="324">
        <f t="shared" ref="DM159:DV164" ca="1" si="1188">+DM50/DA50*100-100</f>
        <v>3.1332553823622931</v>
      </c>
      <c r="DN159" s="324">
        <f t="shared" ca="1" si="1188"/>
        <v>6.2180283427222065</v>
      </c>
      <c r="DO159" s="324">
        <f t="shared" ca="1" si="1188"/>
        <v>3.5792762529842719</v>
      </c>
      <c r="DP159" s="324">
        <f t="shared" ca="1" si="1188"/>
        <v>3.773304786240999</v>
      </c>
      <c r="DQ159" s="324">
        <f t="shared" ca="1" si="1188"/>
        <v>1.6484792981393781</v>
      </c>
      <c r="DR159" s="324">
        <f t="shared" ca="1" si="1188"/>
        <v>4.06771078367467</v>
      </c>
      <c r="DS159" s="324">
        <f t="shared" ca="1" si="1188"/>
        <v>4.5144888683193045</v>
      </c>
      <c r="DT159" s="324">
        <f t="shared" ca="1" si="1188"/>
        <v>6.578665423579011</v>
      </c>
      <c r="DU159" s="324">
        <f t="shared" ca="1" si="1188"/>
        <v>0.25769654188164282</v>
      </c>
      <c r="DV159" s="324">
        <f t="shared" ca="1" si="1188"/>
        <v>7.5278862530112178</v>
      </c>
      <c r="DW159" s="324">
        <f t="shared" ref="DW159:EE164" ca="1" si="1189">+DW50/DK50*100-100</f>
        <v>3.437925037772473</v>
      </c>
      <c r="DX159" s="324">
        <f t="shared" ca="1" si="1189"/>
        <v>3.6325750427241132</v>
      </c>
      <c r="DY159" s="324">
        <f t="shared" ca="1" si="1189"/>
        <v>3.9123711843046323</v>
      </c>
      <c r="DZ159" s="324">
        <f t="shared" ca="1" si="1189"/>
        <v>0.84916259531198079</v>
      </c>
      <c r="EA159" s="324">
        <f t="shared" ca="1" si="1189"/>
        <v>-1.7166886681307574</v>
      </c>
      <c r="EB159" s="324">
        <f t="shared" ca="1" si="1189"/>
        <v>0.2481399518093923</v>
      </c>
      <c r="EC159" s="324">
        <f t="shared" ca="1" si="1189"/>
        <v>-0.58037977042056355</v>
      </c>
      <c r="ED159" s="324">
        <f t="shared" ca="1" si="1189"/>
        <v>-1.7516541077544332</v>
      </c>
      <c r="EE159" s="324">
        <f t="shared" ca="1" si="1189"/>
        <v>-4.7597810602151753</v>
      </c>
      <c r="EF159" s="324">
        <f t="shared" ref="EF159:EF191" ca="1" si="1190">+EF50/DT50*100-100</f>
        <v>-4.6286415399535201</v>
      </c>
      <c r="EG159" s="324">
        <f t="shared" ref="EG159:EG191" ca="1" si="1191">+EG50/DU50*100-100</f>
        <v>-1.6516216485787538</v>
      </c>
      <c r="EH159" s="324">
        <f t="shared" ref="EH159:EH191" ca="1" si="1192">+EH50/DV50*100-100</f>
        <v>-1.4611564071481524</v>
      </c>
      <c r="EI159" s="324">
        <f t="shared" ref="EI159:EI191" ca="1" si="1193">+EI50/DW50*100-100</f>
        <v>-8.4525986614776514</v>
      </c>
      <c r="EJ159" s="324">
        <f t="shared" ref="EJ159:EJ191" ca="1" si="1194">+EJ50/DX50*100-100</f>
        <v>-8.2344509353628865</v>
      </c>
      <c r="EK159" s="324">
        <f t="shared" ref="EK159:EK191" ca="1" si="1195">+EK50/DY50*100-100</f>
        <v>-8.8742506563439179</v>
      </c>
      <c r="EL159" s="324">
        <f t="shared" ref="EL159:EL191" ca="1" si="1196">+EL50/DZ50*100-100</f>
        <v>-10.44359564757454</v>
      </c>
      <c r="EM159" s="324">
        <f t="shared" ref="EM159:EM191" ca="1" si="1197">+EM50/EA50*100-100</f>
        <v>-6.5207911103046001</v>
      </c>
      <c r="EN159" s="324">
        <f t="shared" ref="EN159:EN191" ca="1" si="1198">+EN50/EB50*100-100</f>
        <v>-5.8464594994804742</v>
      </c>
      <c r="EO159" s="324">
        <f t="shared" ref="EO159:EO191" ca="1" si="1199">+EO50/EC50*100-100</f>
        <v>-7.9804743770332465</v>
      </c>
      <c r="EP159" s="324">
        <f t="shared" ref="EP159:EP191" ca="1" si="1200">+EP50/ED50*100-100</f>
        <v>-9.7415670625853323</v>
      </c>
      <c r="EQ159" s="324">
        <f t="shared" ref="EQ159:EQ191" ca="1" si="1201">+EQ50/EE50*100-100</f>
        <v>-7.5476585119982502</v>
      </c>
      <c r="ER159" s="324">
        <f t="shared" ref="ER159:ER191" ca="1" si="1202">+ER50/EF50*100-100</f>
        <v>-8.3097760804746628</v>
      </c>
      <c r="ES159" s="324">
        <f t="shared" ref="ES159:ES191" ca="1" si="1203">+ES50/EG50*100-100</f>
        <v>-12.265366162798827</v>
      </c>
      <c r="ET159" s="324">
        <f t="shared" ref="ET159:ET191" ca="1" si="1204">+ET50/EH50*100-100</f>
        <v>-13.216806374957756</v>
      </c>
      <c r="EU159" s="324">
        <f t="shared" ref="EU159:EU191" ca="1" si="1205">+EU50/EI50*100-100</f>
        <v>-9.877445096447957</v>
      </c>
      <c r="EV159" s="324">
        <f t="shared" ref="EV159:EV191" ca="1" si="1206">+EV50/EJ50*100-100</f>
        <v>-8.1958471463451019</v>
      </c>
      <c r="EW159" s="324">
        <f t="shared" ref="EW159:EW191" ca="1" si="1207">+EW50/EK50*100-100</f>
        <v>-8.2418638722930808</v>
      </c>
      <c r="EX159" s="324">
        <f t="shared" ref="EX159:EX191" ca="1" si="1208">+EX50/EL50*100-100</f>
        <v>-8.5958678147531913</v>
      </c>
      <c r="EY159" s="324">
        <f t="shared" ref="EY159:EY191" ca="1" si="1209">+EY50/EM50*100-100</f>
        <v>-5.6857679187832986</v>
      </c>
      <c r="EZ159" s="324">
        <f t="shared" ref="EZ159:EZ191" ca="1" si="1210">+EZ50/EN50*100-100</f>
        <v>-6.0168888010198458</v>
      </c>
      <c r="FA159" s="324">
        <f t="shared" ref="FA159:FA191" ca="1" si="1211">+FA50/EO50*100-100</f>
        <v>-3.1766157704347364</v>
      </c>
      <c r="FB159" s="324">
        <f t="shared" ref="FB159:FB191" ca="1" si="1212">+FB50/EP50*100-100</f>
        <v>-0.67712731573598717</v>
      </c>
      <c r="FC159" s="324">
        <f t="shared" ref="FC159:FC191" ca="1" si="1213">+FC50/EQ50*100-100</f>
        <v>-1.0198009580060585</v>
      </c>
      <c r="FD159" s="324">
        <f t="shared" ref="FD159:FD190" ca="1" si="1214">+FD50/ER50*100-100</f>
        <v>0.55420996930702415</v>
      </c>
      <c r="FE159" s="324">
        <f t="shared" ref="FE159:FE191" ca="1" si="1215">+FE50/ES50*100-100</f>
        <v>-100</v>
      </c>
      <c r="FF159" s="324">
        <f t="shared" ref="FF159:FF191" ca="1" si="1216">+FF50/ET50*100-100</f>
        <v>-100</v>
      </c>
      <c r="FG159" s="324">
        <f t="shared" ref="FG159:FG191" ca="1" si="1217">+FG50/EU50*100-100</f>
        <v>-100</v>
      </c>
      <c r="FH159" s="324">
        <f t="shared" ref="FH159:FH191" ca="1" si="1218">+FH50/EV50*100-100</f>
        <v>-100</v>
      </c>
      <c r="FI159" s="324">
        <f t="shared" ref="FI159:FI191" ca="1" si="1219">+FI50/EW50*100-100</f>
        <v>-100</v>
      </c>
      <c r="FJ159" s="324">
        <f t="shared" ref="FJ159:FJ191" ca="1" si="1220">+FJ50/EX50*100-100</f>
        <v>-100</v>
      </c>
      <c r="FK159" s="324">
        <f t="shared" ref="FK159:FK191" ca="1" si="1221">+FK50/EY50*100-100</f>
        <v>-100</v>
      </c>
      <c r="FL159" s="324">
        <f t="shared" ref="FL159:FL191" ca="1" si="1222">+FL50/EZ50*100-100</f>
        <v>-100</v>
      </c>
      <c r="FM159" s="324">
        <f t="shared" ref="FM159:FM191" ca="1" si="1223">+FM50/FA50*100-100</f>
        <v>-100</v>
      </c>
      <c r="FN159" s="324">
        <f t="shared" ref="FN159:FN191" ca="1" si="1224">+FN50/FB50*100-100</f>
        <v>-100</v>
      </c>
      <c r="FO159" s="324">
        <f t="shared" ref="FO159:FP191" ca="1" si="1225">+FO50/FC50*100-100</f>
        <v>-100</v>
      </c>
      <c r="FP159" s="324">
        <f t="shared" ca="1" si="1225"/>
        <v>-100</v>
      </c>
    </row>
    <row r="160" spans="1:172" x14ac:dyDescent="0.2">
      <c r="B160" s="325" t="s">
        <v>2</v>
      </c>
      <c r="C160" s="330">
        <f t="shared" si="1129"/>
        <v>621540.6</v>
      </c>
      <c r="D160" s="330"/>
      <c r="E160" s="330"/>
      <c r="F160" s="330"/>
      <c r="G160" s="330"/>
      <c r="H160" s="330"/>
      <c r="I160" s="330"/>
      <c r="J160" s="330"/>
      <c r="K160" s="330"/>
      <c r="L160" s="330"/>
      <c r="M160" s="330"/>
      <c r="N160" s="330"/>
      <c r="O160" s="330"/>
      <c r="P160" s="330"/>
      <c r="Q160" s="327">
        <f t="shared" ca="1" si="1178"/>
        <v>-1.5948217178886352</v>
      </c>
      <c r="R160" s="327">
        <f t="shared" ca="1" si="1178"/>
        <v>-1.2032368942520861</v>
      </c>
      <c r="S160" s="327">
        <f t="shared" ca="1" si="1178"/>
        <v>-0.7008936371008474</v>
      </c>
      <c r="T160" s="327">
        <f t="shared" ca="1" si="1178"/>
        <v>-0.50357304727167218</v>
      </c>
      <c r="U160" s="327">
        <f t="shared" ca="1" si="1178"/>
        <v>0.19670672369875319</v>
      </c>
      <c r="V160" s="327">
        <f t="shared" ca="1" si="1178"/>
        <v>-1.8717457604565624</v>
      </c>
      <c r="W160" s="327">
        <f t="shared" ca="1" si="1178"/>
        <v>-2.4495403978873895</v>
      </c>
      <c r="X160" s="327">
        <f t="shared" ca="1" si="1178"/>
        <v>-2.4541941131365377</v>
      </c>
      <c r="Y160" s="327">
        <f t="shared" ca="1" si="1178"/>
        <v>-3.9819946059876656</v>
      </c>
      <c r="Z160" s="327">
        <f t="shared" ca="1" si="1178"/>
        <v>-5.5072513815593567</v>
      </c>
      <c r="AA160" s="327">
        <f t="shared" ca="1" si="1179"/>
        <v>-4.6774838662589957</v>
      </c>
      <c r="AB160" s="327">
        <f t="shared" ca="1" si="1179"/>
        <v>-5.0203958193516911</v>
      </c>
      <c r="AC160" s="327">
        <f t="shared" ca="1" si="1179"/>
        <v>-8.2851118604104812</v>
      </c>
      <c r="AD160" s="327">
        <f t="shared" ca="1" si="1179"/>
        <v>-5.4509292966132676</v>
      </c>
      <c r="AE160" s="327">
        <f t="shared" ca="1" si="1179"/>
        <v>-5.1390696920780954</v>
      </c>
      <c r="AF160" s="327">
        <f t="shared" ca="1" si="1179"/>
        <v>-10.403376650548196</v>
      </c>
      <c r="AG160" s="327">
        <f t="shared" ca="1" si="1179"/>
        <v>-9.7855746459514563</v>
      </c>
      <c r="AH160" s="327">
        <f t="shared" ca="1" si="1179"/>
        <v>-7.0854824640105107</v>
      </c>
      <c r="AI160" s="327">
        <f t="shared" ca="1" si="1179"/>
        <v>-4.4387355818957275</v>
      </c>
      <c r="AJ160" s="327">
        <f t="shared" ca="1" si="1179"/>
        <v>-6.0666030668306377</v>
      </c>
      <c r="AK160" s="327">
        <f t="shared" ca="1" si="1180"/>
        <v>-4.0696235423309304</v>
      </c>
      <c r="AL160" s="327">
        <f t="shared" ca="1" si="1180"/>
        <v>-3.0129163864266388</v>
      </c>
      <c r="AM160" s="327">
        <f t="shared" ca="1" si="1180"/>
        <v>-3.3144870897972254</v>
      </c>
      <c r="AN160" s="327">
        <f t="shared" ca="1" si="1180"/>
        <v>-3.4548889503085007</v>
      </c>
      <c r="AO160" s="327">
        <f t="shared" ca="1" si="1180"/>
        <v>-0.77307239468503042</v>
      </c>
      <c r="AP160" s="327">
        <f t="shared" ca="1" si="1180"/>
        <v>-1.9793266606258157</v>
      </c>
      <c r="AQ160" s="327">
        <f t="shared" ca="1" si="1180"/>
        <v>-4.8373588822398972</v>
      </c>
      <c r="AR160" s="327">
        <f t="shared" ca="1" si="1180"/>
        <v>-1.2926849634758923</v>
      </c>
      <c r="AS160" s="327">
        <f t="shared" ca="1" si="1180"/>
        <v>-2.5959039996960058</v>
      </c>
      <c r="AT160" s="327">
        <f t="shared" ca="1" si="1180"/>
        <v>-3.4943604767935597</v>
      </c>
      <c r="AU160" s="327">
        <f t="shared" ca="1" si="1181"/>
        <v>-5.5479850782596998</v>
      </c>
      <c r="AV160" s="327">
        <f t="shared" ca="1" si="1181"/>
        <v>-5.9104441976883209</v>
      </c>
      <c r="AW160" s="327">
        <f t="shared" ca="1" si="1181"/>
        <v>-8.3360829506975591</v>
      </c>
      <c r="AX160" s="327">
        <f t="shared" ca="1" si="1181"/>
        <v>-8.7771125650148889</v>
      </c>
      <c r="AY160" s="327">
        <f t="shared" ca="1" si="1181"/>
        <v>-9.9290564976802642</v>
      </c>
      <c r="AZ160" s="327">
        <f t="shared" ca="1" si="1181"/>
        <v>-11.422711990801218</v>
      </c>
      <c r="BA160" s="327">
        <f t="shared" ca="1" si="1181"/>
        <v>-11.182879349476593</v>
      </c>
      <c r="BB160" s="327">
        <f t="shared" ca="1" si="1181"/>
        <v>-13.063518306335169</v>
      </c>
      <c r="BC160" s="327">
        <f t="shared" ca="1" si="1181"/>
        <v>-9.7563868869596462</v>
      </c>
      <c r="BD160" s="327">
        <f t="shared" ca="1" si="1181"/>
        <v>-8.5350014630606097</v>
      </c>
      <c r="BE160" s="327">
        <f t="shared" ca="1" si="1182"/>
        <v>-8.3374350408199263</v>
      </c>
      <c r="BF160" s="327">
        <f t="shared" ca="1" si="1182"/>
        <v>-9.1807458536779905</v>
      </c>
      <c r="BG160" s="327">
        <f t="shared" ca="1" si="1182"/>
        <v>-9.1448987289291779</v>
      </c>
      <c r="BH160" s="327">
        <f t="shared" ca="1" si="1182"/>
        <v>-11.209593828827892</v>
      </c>
      <c r="BI160" s="327">
        <f t="shared" ca="1" si="1182"/>
        <v>-19.24129685621098</v>
      </c>
      <c r="BJ160" s="327">
        <f t="shared" ca="1" si="1182"/>
        <v>-11.23493203796464</v>
      </c>
      <c r="BK160" s="327">
        <f t="shared" ca="1" si="1182"/>
        <v>-11.558313396233501</v>
      </c>
      <c r="BL160" s="327">
        <f t="shared" ca="1" si="1182"/>
        <v>-9.5791657551104805</v>
      </c>
      <c r="BM160" s="327">
        <f t="shared" ca="1" si="1182"/>
        <v>-6.7825727114435779</v>
      </c>
      <c r="BN160" s="327">
        <f t="shared" ca="1" si="1182"/>
        <v>-8.5002287683972924</v>
      </c>
      <c r="BO160" s="327">
        <f t="shared" ca="1" si="1183"/>
        <v>-10.427788386021803</v>
      </c>
      <c r="BP160" s="327">
        <f t="shared" ca="1" si="1183"/>
        <v>-8.5402299270533177</v>
      </c>
      <c r="BQ160" s="327">
        <f t="shared" ca="1" si="1183"/>
        <v>-9.6111615287129126</v>
      </c>
      <c r="BR160" s="327">
        <f t="shared" ca="1" si="1183"/>
        <v>-10.001641240308885</v>
      </c>
      <c r="BS160" s="327">
        <f t="shared" ca="1" si="1183"/>
        <v>-9.2100530162737613</v>
      </c>
      <c r="BT160" s="327">
        <f t="shared" ca="1" si="1183"/>
        <v>-7.6774058688594664</v>
      </c>
      <c r="BU160" s="327">
        <f t="shared" ca="1" si="1183"/>
        <v>3.6653909741651205</v>
      </c>
      <c r="BV160" s="327">
        <f t="shared" ca="1" si="1183"/>
        <v>-8.7403398824161798</v>
      </c>
      <c r="BW160" s="327">
        <f t="shared" ca="1" si="1183"/>
        <v>-9.6708464980881814</v>
      </c>
      <c r="BX160" s="327">
        <f t="shared" ca="1" si="1183"/>
        <v>-9.1493492312271201</v>
      </c>
      <c r="BY160" s="327">
        <f t="shared" ca="1" si="1184"/>
        <v>-16.310691867352872</v>
      </c>
      <c r="BZ160" s="327">
        <f t="shared" ca="1" si="1184"/>
        <v>-10.640461523187554</v>
      </c>
      <c r="CA160" s="327">
        <f t="shared" ca="1" si="1184"/>
        <v>-9.5650663173782107</v>
      </c>
      <c r="CB160" s="327">
        <f t="shared" ca="1" si="1184"/>
        <v>-11.598489644534524</v>
      </c>
      <c r="CC160" s="327">
        <f t="shared" ca="1" si="1184"/>
        <v>-11.624158080582987</v>
      </c>
      <c r="CD160" s="327">
        <f t="shared" ca="1" si="1184"/>
        <v>-9.8926684250547083</v>
      </c>
      <c r="CE160" s="327">
        <f t="shared" ca="1" si="1184"/>
        <v>-9.2118546669083656</v>
      </c>
      <c r="CF160" s="327">
        <f t="shared" ca="1" si="1184"/>
        <v>-7.0782995289879693</v>
      </c>
      <c r="CG160" s="327">
        <f t="shared" ca="1" si="1184"/>
        <v>-6.2541811373967704</v>
      </c>
      <c r="CH160" s="327">
        <f t="shared" ca="1" si="1184"/>
        <v>-5.2321832195054441</v>
      </c>
      <c r="CI160" s="327">
        <f t="shared" ca="1" si="1185"/>
        <v>7.8276600611530966E-3</v>
      </c>
      <c r="CJ160" s="327">
        <f t="shared" ca="1" si="1185"/>
        <v>7.0814462740997897E-3</v>
      </c>
      <c r="CK160" s="327">
        <f t="shared" ca="1" si="1185"/>
        <v>6.222465586899645</v>
      </c>
      <c r="CL160" s="327">
        <f t="shared" ca="1" si="1185"/>
        <v>5.6049052889501638</v>
      </c>
      <c r="CM160" s="327">
        <f t="shared" ca="1" si="1185"/>
        <v>3.0239963262445002</v>
      </c>
      <c r="CN160" s="327">
        <f t="shared" ca="1" si="1185"/>
        <v>3.4454966237207572</v>
      </c>
      <c r="CO160" s="327">
        <f t="shared" ca="1" si="1185"/>
        <v>-0.90205801564185606</v>
      </c>
      <c r="CP160" s="327">
        <f t="shared" ca="1" si="1185"/>
        <v>-2.0371924726733823</v>
      </c>
      <c r="CQ160" s="327">
        <f t="shared" ca="1" si="1185"/>
        <v>-2.4302343045443138</v>
      </c>
      <c r="CR160" s="327">
        <f t="shared" ca="1" si="1185"/>
        <v>-0.77402540108734286</v>
      </c>
      <c r="CS160" s="327">
        <f t="shared" ca="1" si="1186"/>
        <v>-1.6750361861105887</v>
      </c>
      <c r="CT160" s="327">
        <f t="shared" ca="1" si="1186"/>
        <v>0.20442711101500777</v>
      </c>
      <c r="CU160" s="327">
        <f t="shared" ca="1" si="1186"/>
        <v>-2.2375714038312111</v>
      </c>
      <c r="CV160" s="327">
        <f t="shared" ca="1" si="1186"/>
        <v>-1.4906408285437891</v>
      </c>
      <c r="CW160" s="327">
        <f t="shared" ca="1" si="1186"/>
        <v>-2.5519975611921382</v>
      </c>
      <c r="CX160" s="327">
        <f t="shared" ca="1" si="1186"/>
        <v>-5.138344540254721</v>
      </c>
      <c r="CY160" s="327">
        <f t="shared" ca="1" si="1186"/>
        <v>-0.49188558905186142</v>
      </c>
      <c r="CZ160" s="327">
        <f t="shared" ca="1" si="1186"/>
        <v>-0.41098579940090474</v>
      </c>
      <c r="DA160" s="327">
        <f t="shared" ca="1" si="1186"/>
        <v>5.2124780629469285</v>
      </c>
      <c r="DB160" s="327">
        <f t="shared" ca="1" si="1186"/>
        <v>6.3614197343838441</v>
      </c>
      <c r="DC160" s="327">
        <f t="shared" ca="1" si="1187"/>
        <v>6.4237995291848762</v>
      </c>
      <c r="DD160" s="327">
        <f t="shared" ca="1" si="1187"/>
        <v>2.641033601858453</v>
      </c>
      <c r="DE160" s="327">
        <f t="shared" ca="1" si="1187"/>
        <v>5.1335321277898629</v>
      </c>
      <c r="DF160" s="327">
        <f t="shared" ca="1" si="1187"/>
        <v>5.293772769191321</v>
      </c>
      <c r="DG160" s="327">
        <f t="shared" ca="1" si="1187"/>
        <v>5.9467689256386791</v>
      </c>
      <c r="DH160" s="327">
        <f t="shared" ca="1" si="1187"/>
        <v>4.6084101177841177</v>
      </c>
      <c r="DI160" s="327">
        <f t="shared" ca="1" si="1187"/>
        <v>5.9643374852383886</v>
      </c>
      <c r="DJ160" s="327">
        <f t="shared" ca="1" si="1187"/>
        <v>4.0032950015302333</v>
      </c>
      <c r="DK160" s="327">
        <f t="shared" ca="1" si="1187"/>
        <v>3.854982499021915</v>
      </c>
      <c r="DL160" s="327">
        <f t="shared" ca="1" si="1187"/>
        <v>3.5966816355715423</v>
      </c>
      <c r="DM160" s="327">
        <f t="shared" ca="1" si="1188"/>
        <v>4.1186283685592571</v>
      </c>
      <c r="DN160" s="327">
        <f t="shared" ca="1" si="1188"/>
        <v>3.8135947488409556</v>
      </c>
      <c r="DO160" s="327">
        <f t="shared" ca="1" si="1188"/>
        <v>4.0959204587627056</v>
      </c>
      <c r="DP160" s="327">
        <f t="shared" ca="1" si="1188"/>
        <v>4.8750889779016973</v>
      </c>
      <c r="DQ160" s="327">
        <f t="shared" ca="1" si="1188"/>
        <v>2.0229407747012829</v>
      </c>
      <c r="DR160" s="327">
        <f t="shared" ca="1" si="1188"/>
        <v>2.794354499697917</v>
      </c>
      <c r="DS160" s="327">
        <f t="shared" ca="1" si="1188"/>
        <v>2.828960833562661</v>
      </c>
      <c r="DT160" s="327">
        <f t="shared" ca="1" si="1188"/>
        <v>1.9564007197471227</v>
      </c>
      <c r="DU160" s="327">
        <f t="shared" ca="1" si="1188"/>
        <v>3.0028222991212772</v>
      </c>
      <c r="DV160" s="327">
        <f t="shared" ca="1" si="1188"/>
        <v>3.6595317372461409</v>
      </c>
      <c r="DW160" s="327">
        <f t="shared" ca="1" si="1189"/>
        <v>2.6485632381366742</v>
      </c>
      <c r="DX160" s="327">
        <f t="shared" ca="1" si="1189"/>
        <v>4.6671970406107874</v>
      </c>
      <c r="DY160" s="327">
        <f t="shared" ca="1" si="1189"/>
        <v>3.3639555523993039</v>
      </c>
      <c r="DZ160" s="327">
        <f t="shared" ca="1" si="1189"/>
        <v>2.4863521692745536</v>
      </c>
      <c r="EA160" s="327">
        <f t="shared" ca="1" si="1189"/>
        <v>0.30837397781427001</v>
      </c>
      <c r="EB160" s="327">
        <f t="shared" ca="1" si="1189"/>
        <v>2.0088233081849012</v>
      </c>
      <c r="EC160" s="327">
        <f t="shared" ca="1" si="1189"/>
        <v>1.546855240747405</v>
      </c>
      <c r="ED160" s="327">
        <f t="shared" ca="1" si="1189"/>
        <v>0.55442126083198673</v>
      </c>
      <c r="EE160" s="327">
        <f t="shared" ca="1" si="1189"/>
        <v>4.9909890909731303E-2</v>
      </c>
      <c r="EF160" s="327">
        <f t="shared" ca="1" si="1190"/>
        <v>-0.69551646670754508</v>
      </c>
      <c r="EG160" s="327">
        <f t="shared" ca="1" si="1191"/>
        <v>-3.1916809275592612</v>
      </c>
      <c r="EH160" s="327">
        <f t="shared" ca="1" si="1192"/>
        <v>-0.76009736176972353</v>
      </c>
      <c r="EI160" s="327">
        <f t="shared" ca="1" si="1193"/>
        <v>-5.1172868200950177</v>
      </c>
      <c r="EJ160" s="327">
        <f t="shared" ca="1" si="1194"/>
        <v>-8.1916157410247337</v>
      </c>
      <c r="EK160" s="327">
        <f t="shared" ca="1" si="1195"/>
        <v>-7.7071419479593288</v>
      </c>
      <c r="EL160" s="327">
        <f t="shared" ca="1" si="1196"/>
        <v>-6.5409009994729956</v>
      </c>
      <c r="EM160" s="327">
        <f t="shared" ca="1" si="1197"/>
        <v>-5.0375995691586297</v>
      </c>
      <c r="EN160" s="327">
        <f t="shared" ca="1" si="1198"/>
        <v>-6.4587077399229855</v>
      </c>
      <c r="EO160" s="327">
        <f t="shared" ca="1" si="1199"/>
        <v>-6.3908499665114533</v>
      </c>
      <c r="EP160" s="327">
        <f t="shared" ca="1" si="1200"/>
        <v>-7.1877801361518863</v>
      </c>
      <c r="EQ160" s="327">
        <f t="shared" ca="1" si="1201"/>
        <v>-9.245714340879374</v>
      </c>
      <c r="ER160" s="327">
        <f t="shared" ca="1" si="1202"/>
        <v>-10.60089199045494</v>
      </c>
      <c r="ES160" s="327">
        <f t="shared" ca="1" si="1203"/>
        <v>-10.739578743442706</v>
      </c>
      <c r="ET160" s="327">
        <f t="shared" ca="1" si="1204"/>
        <v>-10.991680933333697</v>
      </c>
      <c r="EU160" s="327">
        <f t="shared" ca="1" si="1205"/>
        <v>-10.63880879782208</v>
      </c>
      <c r="EV160" s="327">
        <f t="shared" ca="1" si="1206"/>
        <v>-7.4614405739113892</v>
      </c>
      <c r="EW160" s="327">
        <f t="shared" ca="1" si="1207"/>
        <v>-6.2663741234780304</v>
      </c>
      <c r="EX160" s="327">
        <f t="shared" ca="1" si="1208"/>
        <v>-7.1151789501247009</v>
      </c>
      <c r="EY160" s="327">
        <f t="shared" ca="1" si="1209"/>
        <v>-5.5775078004254084</v>
      </c>
      <c r="EZ160" s="327">
        <f t="shared" ca="1" si="1210"/>
        <v>-5.2997503236454975</v>
      </c>
      <c r="FA160" s="327">
        <f t="shared" ca="1" si="1211"/>
        <v>-3.9354806291758848</v>
      </c>
      <c r="FB160" s="327">
        <f t="shared" ca="1" si="1212"/>
        <v>-2.5220110926479578</v>
      </c>
      <c r="FC160" s="327">
        <f t="shared" ca="1" si="1213"/>
        <v>-0.21243516909798643</v>
      </c>
      <c r="FD160" s="327">
        <f t="shared" ca="1" si="1214"/>
        <v>4.0356163835826777</v>
      </c>
      <c r="FE160" s="327">
        <f t="shared" ca="1" si="1215"/>
        <v>-100</v>
      </c>
      <c r="FF160" s="327">
        <f t="shared" ca="1" si="1216"/>
        <v>-100</v>
      </c>
      <c r="FG160" s="327">
        <f t="shared" ca="1" si="1217"/>
        <v>-100</v>
      </c>
      <c r="FH160" s="327">
        <f t="shared" ca="1" si="1218"/>
        <v>-100</v>
      </c>
      <c r="FI160" s="327">
        <f t="shared" ca="1" si="1219"/>
        <v>-100</v>
      </c>
      <c r="FJ160" s="327">
        <f t="shared" ca="1" si="1220"/>
        <v>-100</v>
      </c>
      <c r="FK160" s="327">
        <f t="shared" ca="1" si="1221"/>
        <v>-100</v>
      </c>
      <c r="FL160" s="327">
        <f t="shared" ca="1" si="1222"/>
        <v>-100</v>
      </c>
      <c r="FM160" s="327">
        <f t="shared" ca="1" si="1223"/>
        <v>-100</v>
      </c>
      <c r="FN160" s="327">
        <f t="shared" ca="1" si="1224"/>
        <v>-100</v>
      </c>
      <c r="FO160" s="327">
        <f t="shared" ca="1" si="1225"/>
        <v>-100</v>
      </c>
      <c r="FP160" s="327">
        <f t="shared" ca="1" si="1225"/>
        <v>-100</v>
      </c>
    </row>
    <row r="161" spans="2:172" x14ac:dyDescent="0.2">
      <c r="B161" s="325" t="s">
        <v>3</v>
      </c>
      <c r="C161" s="330">
        <f t="shared" si="1129"/>
        <v>265067.55099999998</v>
      </c>
      <c r="D161" s="330"/>
      <c r="E161" s="330"/>
      <c r="F161" s="330"/>
      <c r="G161" s="330"/>
      <c r="H161" s="330"/>
      <c r="I161" s="330"/>
      <c r="J161" s="330"/>
      <c r="K161" s="330"/>
      <c r="L161" s="330"/>
      <c r="M161" s="330"/>
      <c r="N161" s="330"/>
      <c r="O161" s="330"/>
      <c r="P161" s="330"/>
      <c r="Q161" s="327">
        <f t="shared" ca="1" si="1178"/>
        <v>-8.3843251474778526</v>
      </c>
      <c r="R161" s="327">
        <f t="shared" ca="1" si="1178"/>
        <v>-6.6763747930915827</v>
      </c>
      <c r="S161" s="327">
        <f t="shared" ca="1" si="1178"/>
        <v>-0.52843201838604159</v>
      </c>
      <c r="T161" s="327">
        <f t="shared" ca="1" si="1178"/>
        <v>-1.9976481994885802</v>
      </c>
      <c r="U161" s="327">
        <f t="shared" ca="1" si="1178"/>
        <v>0.79112539687533001</v>
      </c>
      <c r="V161" s="327">
        <f t="shared" ca="1" si="1178"/>
        <v>2.4703104634176327</v>
      </c>
      <c r="W161" s="327">
        <f t="shared" ca="1" si="1178"/>
        <v>4.5759618352397808</v>
      </c>
      <c r="X161" s="327">
        <f t="shared" ca="1" si="1178"/>
        <v>4.5574603216179952</v>
      </c>
      <c r="Y161" s="327">
        <f t="shared" ca="1" si="1178"/>
        <v>6.157741064440998</v>
      </c>
      <c r="Z161" s="327">
        <f t="shared" ca="1" si="1178"/>
        <v>4.6378242396483387</v>
      </c>
      <c r="AA161" s="327">
        <f t="shared" ca="1" si="1179"/>
        <v>-0.53827566317721676</v>
      </c>
      <c r="AB161" s="327">
        <f t="shared" ca="1" si="1179"/>
        <v>-1.3314128254851454</v>
      </c>
      <c r="AC161" s="327">
        <f t="shared" ca="1" si="1179"/>
        <v>6.2606443182354496</v>
      </c>
      <c r="AD161" s="327">
        <f t="shared" ca="1" si="1179"/>
        <v>6.3779130125083441</v>
      </c>
      <c r="AE161" s="327">
        <f t="shared" ca="1" si="1179"/>
        <v>-2.6851411664388536</v>
      </c>
      <c r="AF161" s="327">
        <f t="shared" ca="1" si="1179"/>
        <v>-3.5466012663430746</v>
      </c>
      <c r="AG161" s="327">
        <f t="shared" ca="1" si="1179"/>
        <v>-4.3667208208651687</v>
      </c>
      <c r="AH161" s="327">
        <f t="shared" ca="1" si="1179"/>
        <v>1.1704065747689611</v>
      </c>
      <c r="AI161" s="327">
        <f t="shared" ca="1" si="1179"/>
        <v>-1.7092876259844871</v>
      </c>
      <c r="AJ161" s="327">
        <f t="shared" ca="1" si="1179"/>
        <v>1.9177218205825852</v>
      </c>
      <c r="AK161" s="327">
        <f t="shared" ca="1" si="1180"/>
        <v>3.0505144574428869</v>
      </c>
      <c r="AL161" s="327">
        <f t="shared" ca="1" si="1180"/>
        <v>0.88970588361104319</v>
      </c>
      <c r="AM161" s="327">
        <f t="shared" ca="1" si="1180"/>
        <v>-3.982235573775597</v>
      </c>
      <c r="AN161" s="327">
        <f t="shared" ca="1" si="1180"/>
        <v>-4.7290779047583271</v>
      </c>
      <c r="AO161" s="327">
        <f t="shared" ca="1" si="1180"/>
        <v>-1.3070679999756578</v>
      </c>
      <c r="AP161" s="327">
        <f t="shared" ca="1" si="1180"/>
        <v>1.9923225579307626</v>
      </c>
      <c r="AQ161" s="327">
        <f t="shared" ca="1" si="1180"/>
        <v>0.42419194290597773</v>
      </c>
      <c r="AR161" s="327">
        <f t="shared" ca="1" si="1180"/>
        <v>8.9258628405964231</v>
      </c>
      <c r="AS161" s="327">
        <f t="shared" ca="1" si="1180"/>
        <v>7.486285493046239</v>
      </c>
      <c r="AT161" s="327">
        <f t="shared" ca="1" si="1180"/>
        <v>1.5498888219224654</v>
      </c>
      <c r="AU161" s="327">
        <f t="shared" ca="1" si="1181"/>
        <v>7.0197725832302069</v>
      </c>
      <c r="AV161" s="327">
        <f t="shared" ca="1" si="1181"/>
        <v>0.23139460648687304</v>
      </c>
      <c r="AW161" s="327">
        <f t="shared" ca="1" si="1181"/>
        <v>4.6466314031698488</v>
      </c>
      <c r="AX161" s="327">
        <f t="shared" ca="1" si="1181"/>
        <v>5.6677843171501792</v>
      </c>
      <c r="AY161" s="327">
        <f t="shared" ca="1" si="1181"/>
        <v>6.4163107626654039</v>
      </c>
      <c r="AZ161" s="327">
        <f t="shared" ca="1" si="1181"/>
        <v>6.8614632154449566</v>
      </c>
      <c r="BA161" s="327">
        <f t="shared" ca="1" si="1181"/>
        <v>3.9574624304460286</v>
      </c>
      <c r="BB161" s="327">
        <f t="shared" ca="1" si="1181"/>
        <v>-3.4335723384442218</v>
      </c>
      <c r="BC161" s="327">
        <f t="shared" ca="1" si="1181"/>
        <v>5.8269452589919268</v>
      </c>
      <c r="BD161" s="327">
        <f t="shared" ca="1" si="1181"/>
        <v>6.8038951923909963E-3</v>
      </c>
      <c r="BE161" s="327">
        <f t="shared" ca="1" si="1182"/>
        <v>-0.18605810734985084</v>
      </c>
      <c r="BF161" s="327">
        <f t="shared" ca="1" si="1182"/>
        <v>1.8207299434890984</v>
      </c>
      <c r="BG161" s="327">
        <f t="shared" ca="1" si="1182"/>
        <v>-2.1104511764348644</v>
      </c>
      <c r="BH161" s="327">
        <f t="shared" ca="1" si="1182"/>
        <v>1.0418148671414968</v>
      </c>
      <c r="BI161" s="327">
        <f t="shared" ca="1" si="1182"/>
        <v>-3.4398093169797761</v>
      </c>
      <c r="BJ161" s="327">
        <f t="shared" ca="1" si="1182"/>
        <v>-2.8192275600877252</v>
      </c>
      <c r="BK161" s="327">
        <f t="shared" ca="1" si="1182"/>
        <v>0.40159572258811238</v>
      </c>
      <c r="BL161" s="327">
        <f t="shared" ca="1" si="1182"/>
        <v>-2.8299852484777404</v>
      </c>
      <c r="BM161" s="327">
        <f t="shared" ca="1" si="1182"/>
        <v>2.6712908928899992E-2</v>
      </c>
      <c r="BN161" s="327">
        <f t="shared" ca="1" si="1182"/>
        <v>-0.92802064464486023</v>
      </c>
      <c r="BO161" s="327">
        <f t="shared" ca="1" si="1183"/>
        <v>-1.3365197758787417</v>
      </c>
      <c r="BP161" s="327">
        <f t="shared" ca="1" si="1183"/>
        <v>-0.49509571396994545</v>
      </c>
      <c r="BQ161" s="327">
        <f t="shared" ca="1" si="1183"/>
        <v>-2.1728426536938343</v>
      </c>
      <c r="BR161" s="327">
        <f t="shared" ca="1" si="1183"/>
        <v>-5.0375597187754977</v>
      </c>
      <c r="BS161" s="327">
        <f t="shared" ca="1" si="1183"/>
        <v>-4.1807201628226096</v>
      </c>
      <c r="BT161" s="327">
        <f t="shared" ca="1" si="1183"/>
        <v>-4.6085418694491693</v>
      </c>
      <c r="BU161" s="327">
        <f t="shared" ca="1" si="1183"/>
        <v>-4.5720047676326772</v>
      </c>
      <c r="BV161" s="327">
        <f t="shared" ca="1" si="1183"/>
        <v>-4.077474485818172</v>
      </c>
      <c r="BW161" s="327">
        <f t="shared" ca="1" si="1183"/>
        <v>-4.3979153336050274</v>
      </c>
      <c r="BX161" s="327">
        <f t="shared" ca="1" si="1183"/>
        <v>-2.9127740151492958</v>
      </c>
      <c r="BY161" s="327">
        <f t="shared" ca="1" si="1184"/>
        <v>-4.9657471050953035</v>
      </c>
      <c r="BZ161" s="327">
        <f t="shared" ca="1" si="1184"/>
        <v>-5.9359095663422892</v>
      </c>
      <c r="CA161" s="327">
        <f t="shared" ca="1" si="1184"/>
        <v>-5.299706262227474</v>
      </c>
      <c r="CB161" s="327">
        <f t="shared" ca="1" si="1184"/>
        <v>-6.8796136051125529</v>
      </c>
      <c r="CC161" s="327">
        <f t="shared" ca="1" si="1184"/>
        <v>-8.8629082549452534</v>
      </c>
      <c r="CD161" s="327">
        <f t="shared" ca="1" si="1184"/>
        <v>-2.949207851816908</v>
      </c>
      <c r="CE161" s="327">
        <f t="shared" ca="1" si="1184"/>
        <v>-0.3485830737017892</v>
      </c>
      <c r="CF161" s="327">
        <f t="shared" ca="1" si="1184"/>
        <v>-0.74147390622668752</v>
      </c>
      <c r="CG161" s="327">
        <f t="shared" ca="1" si="1184"/>
        <v>-3.357180949636188</v>
      </c>
      <c r="CH161" s="327">
        <f t="shared" ca="1" si="1184"/>
        <v>-2.8414042597410401</v>
      </c>
      <c r="CI161" s="327">
        <f t="shared" ca="1" si="1185"/>
        <v>-4.7201408206831275E-2</v>
      </c>
      <c r="CJ161" s="327">
        <f t="shared" ca="1" si="1185"/>
        <v>-1.3167141418446846</v>
      </c>
      <c r="CK161" s="327">
        <f t="shared" ca="1" si="1185"/>
        <v>4.5640174244863942</v>
      </c>
      <c r="CL161" s="327">
        <f t="shared" ca="1" si="1185"/>
        <v>5.6571713427364614</v>
      </c>
      <c r="CM161" s="327">
        <f t="shared" ca="1" si="1185"/>
        <v>-1.7163246012918023</v>
      </c>
      <c r="CN161" s="327">
        <f t="shared" ca="1" si="1185"/>
        <v>-24.499177896871132</v>
      </c>
      <c r="CO161" s="327">
        <f t="shared" ca="1" si="1185"/>
        <v>-25.582844316679882</v>
      </c>
      <c r="CP161" s="327">
        <f t="shared" ca="1" si="1185"/>
        <v>-7.8938864437891851</v>
      </c>
      <c r="CQ161" s="327">
        <f t="shared" ca="1" si="1185"/>
        <v>-7.4988426066980196E-2</v>
      </c>
      <c r="CR161" s="327">
        <f t="shared" ca="1" si="1185"/>
        <v>1.8727966929007209</v>
      </c>
      <c r="CS161" s="327">
        <f t="shared" ca="1" si="1186"/>
        <v>3.9856306755230264</v>
      </c>
      <c r="CT161" s="327">
        <f t="shared" ca="1" si="1186"/>
        <v>7.3935185009892876</v>
      </c>
      <c r="CU161" s="327">
        <f t="shared" ca="1" si="1186"/>
        <v>3.9439734824857169</v>
      </c>
      <c r="CV161" s="327">
        <f t="shared" ca="1" si="1186"/>
        <v>6.3733517299854583</v>
      </c>
      <c r="CW161" s="327">
        <f t="shared" ca="1" si="1186"/>
        <v>-2.9230659356690722</v>
      </c>
      <c r="CX161" s="327">
        <f t="shared" ca="1" si="1186"/>
        <v>0.97358801797749095</v>
      </c>
      <c r="CY161" s="327">
        <f t="shared" ca="1" si="1186"/>
        <v>2.7647049203492315</v>
      </c>
      <c r="CZ161" s="327">
        <f t="shared" ca="1" si="1186"/>
        <v>32.825962955264288</v>
      </c>
      <c r="DA161" s="327">
        <f t="shared" ca="1" si="1186"/>
        <v>40.295368221873559</v>
      </c>
      <c r="DB161" s="327">
        <f t="shared" ca="1" si="1186"/>
        <v>10.378194505807855</v>
      </c>
      <c r="DC161" s="327">
        <f t="shared" ca="1" si="1187"/>
        <v>0.48689427873344471</v>
      </c>
      <c r="DD161" s="327">
        <f t="shared" ca="1" si="1187"/>
        <v>-1.0185136234249512</v>
      </c>
      <c r="DE161" s="327">
        <f t="shared" ca="1" si="1187"/>
        <v>0.98776032374792067</v>
      </c>
      <c r="DF161" s="327">
        <f t="shared" ca="1" si="1187"/>
        <v>-2.7617374834532171</v>
      </c>
      <c r="DG161" s="327">
        <f t="shared" ca="1" si="1187"/>
        <v>-1.9368379746874353</v>
      </c>
      <c r="DH161" s="327">
        <f t="shared" ca="1" si="1187"/>
        <v>-3.1976354914785787</v>
      </c>
      <c r="DI161" s="327">
        <f t="shared" ca="1" si="1187"/>
        <v>1.8155151299544627</v>
      </c>
      <c r="DJ161" s="327">
        <f t="shared" ca="1" si="1187"/>
        <v>1.2334163375804934</v>
      </c>
      <c r="DK161" s="327">
        <f t="shared" ca="1" si="1187"/>
        <v>3.3522388988270109</v>
      </c>
      <c r="DL161" s="327">
        <f t="shared" ca="1" si="1187"/>
        <v>0.69721800782767218</v>
      </c>
      <c r="DM161" s="327">
        <f t="shared" ca="1" si="1188"/>
        <v>1.1937099557358835</v>
      </c>
      <c r="DN161" s="327">
        <f t="shared" ca="1" si="1188"/>
        <v>2.1726288453548079</v>
      </c>
      <c r="DO161" s="327">
        <f t="shared" ca="1" si="1188"/>
        <v>2.7683097214935941</v>
      </c>
      <c r="DP161" s="327">
        <f t="shared" ca="1" si="1188"/>
        <v>3.6879298343883278</v>
      </c>
      <c r="DQ161" s="327">
        <f t="shared" ca="1" si="1188"/>
        <v>2.3169973733289737</v>
      </c>
      <c r="DR161" s="327">
        <f t="shared" ca="1" si="1188"/>
        <v>3.8823232610517522</v>
      </c>
      <c r="DS161" s="327">
        <f t="shared" ca="1" si="1188"/>
        <v>6.429852910441582</v>
      </c>
      <c r="DT161" s="327">
        <f t="shared" ca="1" si="1188"/>
        <v>8.7493999788780314</v>
      </c>
      <c r="DU161" s="327">
        <f t="shared" ca="1" si="1188"/>
        <v>0.16721331183431687</v>
      </c>
      <c r="DV161" s="327">
        <f t="shared" ca="1" si="1188"/>
        <v>0.76328388978789974</v>
      </c>
      <c r="DW161" s="327">
        <f t="shared" ca="1" si="1189"/>
        <v>1.3222341939211475</v>
      </c>
      <c r="DX161" s="327">
        <f t="shared" ca="1" si="1189"/>
        <v>2.1554368806645954</v>
      </c>
      <c r="DY161" s="327">
        <f t="shared" ca="1" si="1189"/>
        <v>1.8206587323602577</v>
      </c>
      <c r="DZ161" s="327">
        <f t="shared" ca="1" si="1189"/>
        <v>-2.284001499337478</v>
      </c>
      <c r="EA161" s="327">
        <f t="shared" ca="1" si="1189"/>
        <v>-3.1466530444626386</v>
      </c>
      <c r="EB161" s="327">
        <f t="shared" ca="1" si="1189"/>
        <v>-3.6516563472373491</v>
      </c>
      <c r="EC161" s="327">
        <f t="shared" ca="1" si="1189"/>
        <v>-4.7135557071381839</v>
      </c>
      <c r="ED161" s="327">
        <f t="shared" ca="1" si="1189"/>
        <v>-7.7378250016338654</v>
      </c>
      <c r="EE161" s="327">
        <f t="shared" ca="1" si="1189"/>
        <v>-9.5542012943008245</v>
      </c>
      <c r="EF161" s="327">
        <f t="shared" ca="1" si="1190"/>
        <v>-13.987943671038053</v>
      </c>
      <c r="EG161" s="327">
        <f t="shared" ca="1" si="1191"/>
        <v>0.276129825115774</v>
      </c>
      <c r="EH161" s="327">
        <f t="shared" ca="1" si="1192"/>
        <v>0.39970936194522722</v>
      </c>
      <c r="EI161" s="327">
        <f t="shared" ca="1" si="1193"/>
        <v>-14.403684318065785</v>
      </c>
      <c r="EJ161" s="327">
        <f t="shared" ca="1" si="1194"/>
        <v>-9.094156426768734</v>
      </c>
      <c r="EK161" s="327">
        <f t="shared" ca="1" si="1195"/>
        <v>-9.95097785196225</v>
      </c>
      <c r="EL161" s="327">
        <f t="shared" ca="1" si="1196"/>
        <v>-14.817441856790381</v>
      </c>
      <c r="EM161" s="327">
        <f t="shared" ca="1" si="1197"/>
        <v>-13.575770729774902</v>
      </c>
      <c r="EN161" s="327">
        <f t="shared" ca="1" si="1198"/>
        <v>-8.3433521881422905</v>
      </c>
      <c r="EO161" s="327">
        <f t="shared" ca="1" si="1199"/>
        <v>-9.3995659986856737</v>
      </c>
      <c r="EP161" s="327">
        <f t="shared" ca="1" si="1200"/>
        <v>-7.5971713437994026</v>
      </c>
      <c r="EQ161" s="327">
        <f t="shared" ca="1" si="1201"/>
        <v>-10.097479782349637</v>
      </c>
      <c r="ER161" s="327">
        <f t="shared" ca="1" si="1202"/>
        <v>-7.2250190280018387</v>
      </c>
      <c r="ES161" s="327">
        <f t="shared" ca="1" si="1203"/>
        <v>-11.07982871294513</v>
      </c>
      <c r="ET161" s="327">
        <f t="shared" ca="1" si="1204"/>
        <v>-9.0542643242251444</v>
      </c>
      <c r="EU161" s="327">
        <f t="shared" ca="1" si="1205"/>
        <v>-2.3213768039696419</v>
      </c>
      <c r="EV161" s="327">
        <f t="shared" ca="1" si="1206"/>
        <v>-5.9993122970716826</v>
      </c>
      <c r="EW161" s="327">
        <f t="shared" ca="1" si="1207"/>
        <v>-6.3571209187501552</v>
      </c>
      <c r="EX161" s="327">
        <f t="shared" ca="1" si="1208"/>
        <v>-1.9245433108468433</v>
      </c>
      <c r="EY161" s="327">
        <f t="shared" ca="1" si="1209"/>
        <v>2.8681164343902878</v>
      </c>
      <c r="EZ161" s="327">
        <f t="shared" ca="1" si="1210"/>
        <v>-3.867886384807818</v>
      </c>
      <c r="FA161" s="327">
        <f t="shared" ca="1" si="1211"/>
        <v>-0.67466386158712055</v>
      </c>
      <c r="FB161" s="327">
        <f t="shared" ca="1" si="1212"/>
        <v>-0.56547211781476392</v>
      </c>
      <c r="FC161" s="327">
        <f t="shared" ca="1" si="1213"/>
        <v>3.1336279841879957</v>
      </c>
      <c r="FD161" s="327">
        <f t="shared" ca="1" si="1214"/>
        <v>0.1908009936342836</v>
      </c>
      <c r="FE161" s="327">
        <f t="shared" ca="1" si="1215"/>
        <v>-100</v>
      </c>
      <c r="FF161" s="327">
        <f t="shared" ca="1" si="1216"/>
        <v>-100</v>
      </c>
      <c r="FG161" s="327">
        <f t="shared" ca="1" si="1217"/>
        <v>-100</v>
      </c>
      <c r="FH161" s="327">
        <f t="shared" ca="1" si="1218"/>
        <v>-100</v>
      </c>
      <c r="FI161" s="327">
        <f t="shared" ca="1" si="1219"/>
        <v>-100</v>
      </c>
      <c r="FJ161" s="327">
        <f t="shared" ca="1" si="1220"/>
        <v>-100</v>
      </c>
      <c r="FK161" s="327">
        <f t="shared" ca="1" si="1221"/>
        <v>-100</v>
      </c>
      <c r="FL161" s="327">
        <f t="shared" ca="1" si="1222"/>
        <v>-100</v>
      </c>
      <c r="FM161" s="327">
        <f t="shared" ca="1" si="1223"/>
        <v>-100</v>
      </c>
      <c r="FN161" s="327">
        <f t="shared" ca="1" si="1224"/>
        <v>-100</v>
      </c>
      <c r="FO161" s="327">
        <f t="shared" ca="1" si="1225"/>
        <v>-100</v>
      </c>
      <c r="FP161" s="327">
        <f t="shared" ca="1" si="1225"/>
        <v>-100</v>
      </c>
    </row>
    <row r="162" spans="2:172" x14ac:dyDescent="0.2">
      <c r="B162" s="325" t="s">
        <v>4</v>
      </c>
      <c r="C162" s="330">
        <f t="shared" si="1129"/>
        <v>61718.432999999997</v>
      </c>
      <c r="D162" s="330"/>
      <c r="E162" s="330"/>
      <c r="F162" s="330"/>
      <c r="G162" s="330"/>
      <c r="H162" s="330"/>
      <c r="I162" s="330"/>
      <c r="J162" s="330"/>
      <c r="K162" s="330"/>
      <c r="L162" s="330"/>
      <c r="M162" s="330"/>
      <c r="N162" s="330"/>
      <c r="O162" s="330"/>
      <c r="P162" s="330"/>
      <c r="Q162" s="327">
        <f t="shared" ca="1" si="1178"/>
        <v>12.033923327383505</v>
      </c>
      <c r="R162" s="327">
        <f t="shared" ca="1" si="1178"/>
        <v>14.683013998872795</v>
      </c>
      <c r="S162" s="327">
        <f t="shared" ca="1" si="1178"/>
        <v>13.333211174679491</v>
      </c>
      <c r="T162" s="327">
        <f t="shared" ca="1" si="1178"/>
        <v>-7.3753603098529652</v>
      </c>
      <c r="U162" s="327">
        <f t="shared" ca="1" si="1178"/>
        <v>-1.5634117548801783</v>
      </c>
      <c r="V162" s="327">
        <f t="shared" ca="1" si="1178"/>
        <v>8.8211283979799049</v>
      </c>
      <c r="W162" s="327">
        <f t="shared" ca="1" si="1178"/>
        <v>4.0801262191328362</v>
      </c>
      <c r="X162" s="327">
        <f t="shared" ca="1" si="1178"/>
        <v>6.0067868947754448</v>
      </c>
      <c r="Y162" s="327">
        <f t="shared" ca="1" si="1178"/>
        <v>14.898255983954002</v>
      </c>
      <c r="Z162" s="327">
        <f t="shared" ca="1" si="1178"/>
        <v>-2.2687739192896146</v>
      </c>
      <c r="AA162" s="327">
        <f t="shared" ca="1" si="1179"/>
        <v>-9.4850012532015455</v>
      </c>
      <c r="AB162" s="327">
        <f t="shared" ca="1" si="1179"/>
        <v>-19.21926339472239</v>
      </c>
      <c r="AC162" s="327">
        <f t="shared" ca="1" si="1179"/>
        <v>8.9804538312637305</v>
      </c>
      <c r="AD162" s="327">
        <f t="shared" ca="1" si="1179"/>
        <v>10.689532151812656</v>
      </c>
      <c r="AE162" s="327">
        <f t="shared" ca="1" si="1179"/>
        <v>0.53771499451744376</v>
      </c>
      <c r="AF162" s="327">
        <f t="shared" ca="1" si="1179"/>
        <v>18.323409260295549</v>
      </c>
      <c r="AG162" s="327">
        <f t="shared" ca="1" si="1179"/>
        <v>15.255651029269885</v>
      </c>
      <c r="AH162" s="327">
        <f t="shared" ca="1" si="1179"/>
        <v>-3.7491043616499269</v>
      </c>
      <c r="AI162" s="327">
        <f t="shared" ca="1" si="1179"/>
        <v>-15.682931974229717</v>
      </c>
      <c r="AJ162" s="327">
        <f t="shared" ca="1" si="1179"/>
        <v>-6.0753549631292856</v>
      </c>
      <c r="AK162" s="327">
        <f t="shared" ca="1" si="1180"/>
        <v>-26.834036021290757</v>
      </c>
      <c r="AL162" s="327">
        <f t="shared" ca="1" si="1180"/>
        <v>-25.40738588781818</v>
      </c>
      <c r="AM162" s="327">
        <f t="shared" ca="1" si="1180"/>
        <v>-22.330027682799667</v>
      </c>
      <c r="AN162" s="327">
        <f t="shared" ca="1" si="1180"/>
        <v>-13.11874272334677</v>
      </c>
      <c r="AO162" s="327">
        <f t="shared" ca="1" si="1180"/>
        <v>-16.875910665129467</v>
      </c>
      <c r="AP162" s="327">
        <f t="shared" ca="1" si="1180"/>
        <v>0.16666896734358261</v>
      </c>
      <c r="AQ162" s="327">
        <f t="shared" ca="1" si="1180"/>
        <v>-10.620420065319607</v>
      </c>
      <c r="AR162" s="327">
        <f t="shared" ca="1" si="1180"/>
        <v>-25.812676247910019</v>
      </c>
      <c r="AS162" s="327">
        <f t="shared" ca="1" si="1180"/>
        <v>-27.954236522941954</v>
      </c>
      <c r="AT162" s="327">
        <f t="shared" ca="1" si="1180"/>
        <v>-19.53781155145883</v>
      </c>
      <c r="AU162" s="327">
        <f t="shared" ca="1" si="1181"/>
        <v>-17.888396823895548</v>
      </c>
      <c r="AV162" s="327">
        <f t="shared" ca="1" si="1181"/>
        <v>-21.500895078090565</v>
      </c>
      <c r="AW162" s="327">
        <f t="shared" ca="1" si="1181"/>
        <v>-1.6114240592867901</v>
      </c>
      <c r="AX162" s="327">
        <f t="shared" ca="1" si="1181"/>
        <v>5.3795690088850137</v>
      </c>
      <c r="AY162" s="327">
        <f t="shared" ca="1" si="1181"/>
        <v>0.50929091703670792</v>
      </c>
      <c r="AZ162" s="327">
        <f t="shared" ca="1" si="1181"/>
        <v>1.3471736718046827</v>
      </c>
      <c r="BA162" s="327">
        <f t="shared" ca="1" si="1181"/>
        <v>9.0663127553824978</v>
      </c>
      <c r="BB162" s="327">
        <f t="shared" ca="1" si="1181"/>
        <v>-25.502743940853691</v>
      </c>
      <c r="BC162" s="327">
        <f t="shared" ca="1" si="1181"/>
        <v>-18.712360856431459</v>
      </c>
      <c r="BD162" s="327">
        <f t="shared" ca="1" si="1181"/>
        <v>-17.416626215320491</v>
      </c>
      <c r="BE162" s="327">
        <f t="shared" ca="1" si="1182"/>
        <v>2.5447252258927477</v>
      </c>
      <c r="BF162" s="327">
        <f t="shared" ca="1" si="1182"/>
        <v>8.1685572478908455</v>
      </c>
      <c r="BG162" s="327">
        <f t="shared" ca="1" si="1182"/>
        <v>-7.7802991664562313</v>
      </c>
      <c r="BH162" s="327">
        <f t="shared" ca="1" si="1182"/>
        <v>1.6834739131013521E-2</v>
      </c>
      <c r="BI162" s="327">
        <f t="shared" ca="1" si="1182"/>
        <v>4.4643844726797823</v>
      </c>
      <c r="BJ162" s="327">
        <f t="shared" ca="1" si="1182"/>
        <v>-18.826464899819314</v>
      </c>
      <c r="BK162" s="327">
        <f t="shared" ca="1" si="1182"/>
        <v>0.6272648953770954</v>
      </c>
      <c r="BL162" s="327">
        <f t="shared" ca="1" si="1182"/>
        <v>-6.3151462523090629</v>
      </c>
      <c r="BM162" s="327">
        <f t="shared" ca="1" si="1182"/>
        <v>-6.171740765000834</v>
      </c>
      <c r="BN162" s="327">
        <f t="shared" ca="1" si="1182"/>
        <v>-9.8326300463607197</v>
      </c>
      <c r="BO162" s="327">
        <f t="shared" ca="1" si="1183"/>
        <v>-17.814769598324062</v>
      </c>
      <c r="BP162" s="327">
        <f t="shared" ca="1" si="1183"/>
        <v>2.2444169050238116</v>
      </c>
      <c r="BQ162" s="327">
        <f t="shared" ca="1" si="1183"/>
        <v>-3.6120236912671686</v>
      </c>
      <c r="BR162" s="327">
        <f t="shared" ca="1" si="1183"/>
        <v>-1.9858496592442236</v>
      </c>
      <c r="BS162" s="327">
        <f t="shared" ca="1" si="1183"/>
        <v>-16.145287219390454</v>
      </c>
      <c r="BT162" s="327">
        <f t="shared" ca="1" si="1183"/>
        <v>15.509198173404528</v>
      </c>
      <c r="BU162" s="327">
        <f t="shared" ca="1" si="1183"/>
        <v>-2.0863686501491259</v>
      </c>
      <c r="BV162" s="327">
        <f t="shared" ca="1" si="1183"/>
        <v>16.784479661969016</v>
      </c>
      <c r="BW162" s="327">
        <f t="shared" ca="1" si="1183"/>
        <v>-1.7919540831653507</v>
      </c>
      <c r="BX162" s="327">
        <f t="shared" ca="1" si="1183"/>
        <v>-18.143890513129847</v>
      </c>
      <c r="BY162" s="327">
        <f t="shared" ca="1" si="1184"/>
        <v>9.2774280729968694</v>
      </c>
      <c r="BZ162" s="327">
        <f t="shared" ca="1" si="1184"/>
        <v>10.090801071976102</v>
      </c>
      <c r="CA162" s="327">
        <f t="shared" ca="1" si="1184"/>
        <v>15.874309382945057</v>
      </c>
      <c r="CB162" s="327">
        <f t="shared" ca="1" si="1184"/>
        <v>-1.7166554035397894</v>
      </c>
      <c r="CC162" s="327">
        <f t="shared" ca="1" si="1184"/>
        <v>-7.6465727042756697</v>
      </c>
      <c r="CD162" s="327">
        <f t="shared" ca="1" si="1184"/>
        <v>20.355294521730286</v>
      </c>
      <c r="CE162" s="327">
        <f t="shared" ca="1" si="1184"/>
        <v>23.281461747766869</v>
      </c>
      <c r="CF162" s="327">
        <f t="shared" ca="1" si="1184"/>
        <v>31.337361853319891</v>
      </c>
      <c r="CG162" s="327">
        <f t="shared" ca="1" si="1184"/>
        <v>31.578729902943564</v>
      </c>
      <c r="CH162" s="327">
        <f t="shared" ca="1" si="1184"/>
        <v>25.888324005138273</v>
      </c>
      <c r="CI162" s="327">
        <f t="shared" ca="1" si="1185"/>
        <v>21.765194235287183</v>
      </c>
      <c r="CJ162" s="327">
        <f t="shared" ca="1" si="1185"/>
        <v>16.505682449058995</v>
      </c>
      <c r="CK162" s="327">
        <f t="shared" ca="1" si="1185"/>
        <v>20.704751520947482</v>
      </c>
      <c r="CL162" s="327">
        <f t="shared" ca="1" si="1185"/>
        <v>24.78813845722307</v>
      </c>
      <c r="CM162" s="327">
        <f t="shared" ca="1" si="1185"/>
        <v>11.126644056264624</v>
      </c>
      <c r="CN162" s="327">
        <f t="shared" ca="1" si="1185"/>
        <v>16.425305737639718</v>
      </c>
      <c r="CO162" s="327">
        <f t="shared" ca="1" si="1185"/>
        <v>26.776087226875234</v>
      </c>
      <c r="CP162" s="327">
        <f t="shared" ca="1" si="1185"/>
        <v>-1.6589689358624042</v>
      </c>
      <c r="CQ162" s="327">
        <f t="shared" ca="1" si="1185"/>
        <v>1.7269538932647208</v>
      </c>
      <c r="CR162" s="327">
        <f t="shared" ca="1" si="1185"/>
        <v>-17.868334593846413</v>
      </c>
      <c r="CS162" s="327">
        <f t="shared" ca="1" si="1186"/>
        <v>-16.972544323925746</v>
      </c>
      <c r="CT162" s="327">
        <f t="shared" ca="1" si="1186"/>
        <v>-20.885216755540426</v>
      </c>
      <c r="CU162" s="327">
        <f t="shared" ca="1" si="1186"/>
        <v>-18.547642851347618</v>
      </c>
      <c r="CV162" s="327">
        <f t="shared" ca="1" si="1186"/>
        <v>-27.22400088705696</v>
      </c>
      <c r="CW162" s="327">
        <f t="shared" ca="1" si="1186"/>
        <v>-22.503753558323908</v>
      </c>
      <c r="CX162" s="327">
        <f t="shared" ca="1" si="1186"/>
        <v>-17.971398086928545</v>
      </c>
      <c r="CY162" s="327">
        <f t="shared" ca="1" si="1186"/>
        <v>-23.566607060851823</v>
      </c>
      <c r="CZ162" s="327">
        <f t="shared" ca="1" si="1186"/>
        <v>-11.773424259843495</v>
      </c>
      <c r="DA162" s="327">
        <f t="shared" ca="1" si="1186"/>
        <v>-8.254147234504714</v>
      </c>
      <c r="DB162" s="327">
        <f t="shared" ca="1" si="1186"/>
        <v>-11.903277754435621</v>
      </c>
      <c r="DC162" s="327">
        <f t="shared" ca="1" si="1187"/>
        <v>-5.4650784571572473</v>
      </c>
      <c r="DD162" s="327">
        <f t="shared" ca="1" si="1187"/>
        <v>8.9251419703513761</v>
      </c>
      <c r="DE162" s="327">
        <f t="shared" ca="1" si="1187"/>
        <v>-1.3670627166051617</v>
      </c>
      <c r="DF162" s="327">
        <f t="shared" ca="1" si="1187"/>
        <v>2.8802729273739658</v>
      </c>
      <c r="DG162" s="327">
        <f t="shared" ca="1" si="1187"/>
        <v>5.4592285696297012</v>
      </c>
      <c r="DH162" s="327">
        <f t="shared" ca="1" si="1187"/>
        <v>24.388708745872108</v>
      </c>
      <c r="DI162" s="327">
        <f t="shared" ca="1" si="1187"/>
        <v>51.211603489638719</v>
      </c>
      <c r="DJ162" s="327">
        <f t="shared" ca="1" si="1187"/>
        <v>-25.334629135407312</v>
      </c>
      <c r="DK162" s="327">
        <f t="shared" ca="1" si="1187"/>
        <v>-9.2409495506777972</v>
      </c>
      <c r="DL162" s="327">
        <f t="shared" ca="1" si="1187"/>
        <v>19.694603140384487</v>
      </c>
      <c r="DM162" s="327">
        <f t="shared" ca="1" si="1188"/>
        <v>1.7889426636384087</v>
      </c>
      <c r="DN162" s="327">
        <f t="shared" ca="1" si="1188"/>
        <v>39.740923503758381</v>
      </c>
      <c r="DO162" s="327">
        <f t="shared" ca="1" si="1188"/>
        <v>2.3219373816002928</v>
      </c>
      <c r="DP162" s="327">
        <f t="shared" ca="1" si="1188"/>
        <v>-4.8358275585666917</v>
      </c>
      <c r="DQ162" s="327">
        <f t="shared" ca="1" si="1188"/>
        <v>-4.3739781638498414</v>
      </c>
      <c r="DR162" s="327">
        <f t="shared" ca="1" si="1188"/>
        <v>19.01264128246693</v>
      </c>
      <c r="DS162" s="327">
        <f t="shared" ca="1" si="1188"/>
        <v>12.59050920275628</v>
      </c>
      <c r="DT162" s="327">
        <f t="shared" ca="1" si="1188"/>
        <v>36.62282361824191</v>
      </c>
      <c r="DU162" s="327">
        <f t="shared" ca="1" si="1188"/>
        <v>-16.44324064162052</v>
      </c>
      <c r="DV162" s="327">
        <f t="shared" ca="1" si="1188"/>
        <v>80.61642465663877</v>
      </c>
      <c r="DW162" s="327">
        <f t="shared" ca="1" si="1189"/>
        <v>23.383569503438494</v>
      </c>
      <c r="DX162" s="327">
        <f t="shared" ca="1" si="1189"/>
        <v>0.28532993657832151</v>
      </c>
      <c r="DY162" s="327">
        <f t="shared" ca="1" si="1189"/>
        <v>19.48767327343775</v>
      </c>
      <c r="DZ162" s="327">
        <f t="shared" ca="1" si="1189"/>
        <v>-0.70030236784747046</v>
      </c>
      <c r="EA162" s="327">
        <f t="shared" ca="1" si="1189"/>
        <v>-12.709183546982203</v>
      </c>
      <c r="EB162" s="327">
        <f t="shared" ca="1" si="1189"/>
        <v>-0.40084786933205407</v>
      </c>
      <c r="EC162" s="327">
        <f t="shared" ca="1" si="1189"/>
        <v>-3.4879697831996879</v>
      </c>
      <c r="ED162" s="327">
        <f t="shared" ca="1" si="1189"/>
        <v>1.8654000579961405</v>
      </c>
      <c r="EE162" s="327">
        <f t="shared" ca="1" si="1189"/>
        <v>-27.814359989014065</v>
      </c>
      <c r="EF162" s="327">
        <f t="shared" ca="1" si="1190"/>
        <v>-2.058160030279879</v>
      </c>
      <c r="EG162" s="327">
        <f t="shared" ca="1" si="1191"/>
        <v>3.9204197209414389</v>
      </c>
      <c r="EH162" s="327">
        <f t="shared" ca="1" si="1192"/>
        <v>-10.682005590736722</v>
      </c>
      <c r="EI162" s="327">
        <f t="shared" ca="1" si="1193"/>
        <v>-15.760846528837689</v>
      </c>
      <c r="EJ162" s="327">
        <f t="shared" ca="1" si="1194"/>
        <v>-5.3639351306091925</v>
      </c>
      <c r="EK162" s="327">
        <f t="shared" ca="1" si="1195"/>
        <v>-15.496029793295335</v>
      </c>
      <c r="EL162" s="327">
        <f t="shared" ca="1" si="1196"/>
        <v>-23.098350898622741</v>
      </c>
      <c r="EM162" s="327">
        <f t="shared" ca="1" si="1197"/>
        <v>6.3556143132324792</v>
      </c>
      <c r="EN162" s="327">
        <f t="shared" ca="1" si="1198"/>
        <v>9.0611441967689501</v>
      </c>
      <c r="EO162" s="327">
        <f t="shared" ca="1" si="1199"/>
        <v>-18.107877494737608</v>
      </c>
      <c r="EP162" s="327">
        <f t="shared" ca="1" si="1200"/>
        <v>-42.04304083313567</v>
      </c>
      <c r="EQ162" s="327">
        <f t="shared" ca="1" si="1201"/>
        <v>26.611661481826701</v>
      </c>
      <c r="ER162" s="327">
        <f t="shared" ca="1" si="1202"/>
        <v>3.157290216085201</v>
      </c>
      <c r="ES162" s="327">
        <f t="shared" ca="1" si="1203"/>
        <v>-26.724977658372268</v>
      </c>
      <c r="ET162" s="327">
        <f t="shared" ca="1" si="1204"/>
        <v>-40.650227303934614</v>
      </c>
      <c r="EU162" s="327">
        <f t="shared" ca="1" si="1205"/>
        <v>-33.725969329672907</v>
      </c>
      <c r="EV162" s="327">
        <f t="shared" ca="1" si="1206"/>
        <v>-22.525865817620044</v>
      </c>
      <c r="EW162" s="327">
        <f t="shared" ca="1" si="1207"/>
        <v>-36.242483154565782</v>
      </c>
      <c r="EX162" s="327">
        <f t="shared" ca="1" si="1208"/>
        <v>-38.473919367013529</v>
      </c>
      <c r="EY162" s="327">
        <f t="shared" ca="1" si="1209"/>
        <v>-32.313256694644394</v>
      </c>
      <c r="EZ162" s="327">
        <f t="shared" ca="1" si="1210"/>
        <v>-18.372229951577594</v>
      </c>
      <c r="FA162" s="327">
        <f t="shared" ca="1" si="1211"/>
        <v>-5.9989550273166543</v>
      </c>
      <c r="FB162" s="327">
        <f t="shared" ca="1" si="1212"/>
        <v>26.403018565718</v>
      </c>
      <c r="FC162" s="327">
        <f t="shared" ca="1" si="1213"/>
        <v>-23.423395362590682</v>
      </c>
      <c r="FD162" s="327">
        <f t="shared" ca="1" si="1214"/>
        <v>-17.292189110564223</v>
      </c>
      <c r="FE162" s="327">
        <f t="shared" ca="1" si="1215"/>
        <v>-100</v>
      </c>
      <c r="FF162" s="327">
        <f t="shared" ca="1" si="1216"/>
        <v>-100</v>
      </c>
      <c r="FG162" s="327">
        <f t="shared" ca="1" si="1217"/>
        <v>-100</v>
      </c>
      <c r="FH162" s="327">
        <f t="shared" ca="1" si="1218"/>
        <v>-100</v>
      </c>
      <c r="FI162" s="327">
        <f t="shared" ca="1" si="1219"/>
        <v>-100</v>
      </c>
      <c r="FJ162" s="327">
        <f t="shared" ca="1" si="1220"/>
        <v>-100</v>
      </c>
      <c r="FK162" s="327">
        <f t="shared" ca="1" si="1221"/>
        <v>-100</v>
      </c>
      <c r="FL162" s="327">
        <f t="shared" ca="1" si="1222"/>
        <v>-100</v>
      </c>
      <c r="FM162" s="327">
        <f t="shared" ca="1" si="1223"/>
        <v>-100</v>
      </c>
      <c r="FN162" s="327">
        <f t="shared" ca="1" si="1224"/>
        <v>-100</v>
      </c>
      <c r="FO162" s="327">
        <f t="shared" ca="1" si="1225"/>
        <v>-100</v>
      </c>
      <c r="FP162" s="327">
        <f t="shared" ca="1" si="1225"/>
        <v>-100</v>
      </c>
    </row>
    <row r="163" spans="2:172" x14ac:dyDescent="0.2">
      <c r="B163" s="322" t="s">
        <v>5</v>
      </c>
      <c r="C163" s="329">
        <f t="shared" si="1129"/>
        <v>456907.22100000002</v>
      </c>
      <c r="D163" s="329"/>
      <c r="E163" s="329"/>
      <c r="F163" s="329"/>
      <c r="G163" s="329"/>
      <c r="H163" s="329"/>
      <c r="I163" s="329"/>
      <c r="J163" s="329"/>
      <c r="K163" s="329"/>
      <c r="L163" s="329"/>
      <c r="M163" s="329"/>
      <c r="N163" s="329"/>
      <c r="O163" s="329"/>
      <c r="P163" s="329"/>
      <c r="Q163" s="324">
        <f t="shared" ca="1" si="1178"/>
        <v>4.8608277784635732</v>
      </c>
      <c r="R163" s="324">
        <f t="shared" ca="1" si="1178"/>
        <v>4.5569383040549951</v>
      </c>
      <c r="S163" s="324">
        <f t="shared" ca="1" si="1178"/>
        <v>9.8754422712059124</v>
      </c>
      <c r="T163" s="324">
        <f t="shared" ca="1" si="1178"/>
        <v>6.7520979871921156</v>
      </c>
      <c r="U163" s="324">
        <f t="shared" ca="1" si="1178"/>
        <v>5.4777544909524067</v>
      </c>
      <c r="V163" s="324">
        <f t="shared" ca="1" si="1178"/>
        <v>6.259414947401126</v>
      </c>
      <c r="W163" s="324">
        <f t="shared" ca="1" si="1178"/>
        <v>4.542097408498293</v>
      </c>
      <c r="X163" s="324">
        <f t="shared" ca="1" si="1178"/>
        <v>5.6031893501259304</v>
      </c>
      <c r="Y163" s="324">
        <f t="shared" ca="1" si="1178"/>
        <v>6.7703868944228418</v>
      </c>
      <c r="Z163" s="324">
        <f t="shared" ca="1" si="1178"/>
        <v>6.5446531285982275</v>
      </c>
      <c r="AA163" s="324">
        <f t="shared" ca="1" si="1179"/>
        <v>4.7340379009506535</v>
      </c>
      <c r="AB163" s="324">
        <f t="shared" ca="1" si="1179"/>
        <v>6.8707666688415685</v>
      </c>
      <c r="AC163" s="324">
        <f t="shared" ca="1" si="1179"/>
        <v>1.6309441955822024</v>
      </c>
      <c r="AD163" s="324">
        <f t="shared" ca="1" si="1179"/>
        <v>1.4916078715615129</v>
      </c>
      <c r="AE163" s="324">
        <f t="shared" ca="1" si="1179"/>
        <v>-0.13942064911795171</v>
      </c>
      <c r="AF163" s="324">
        <f t="shared" ca="1" si="1179"/>
        <v>-0.15973751184307616</v>
      </c>
      <c r="AG163" s="324">
        <f t="shared" ca="1" si="1179"/>
        <v>-1.1708775461101197</v>
      </c>
      <c r="AH163" s="324">
        <f t="shared" ca="1" si="1179"/>
        <v>-1.0820889136014955</v>
      </c>
      <c r="AI163" s="324">
        <f t="shared" ca="1" si="1179"/>
        <v>1.1078060364972089</v>
      </c>
      <c r="AJ163" s="324">
        <f t="shared" ca="1" si="1179"/>
        <v>1.642741466017867</v>
      </c>
      <c r="AK163" s="324">
        <f t="shared" ca="1" si="1180"/>
        <v>2.3598778505296423</v>
      </c>
      <c r="AL163" s="324">
        <f t="shared" ca="1" si="1180"/>
        <v>3.0733501452789653</v>
      </c>
      <c r="AM163" s="324">
        <f t="shared" ca="1" si="1180"/>
        <v>3.5893829182055015</v>
      </c>
      <c r="AN163" s="324">
        <f t="shared" ca="1" si="1180"/>
        <v>1.1665025682030716</v>
      </c>
      <c r="AO163" s="324">
        <f t="shared" ca="1" si="1180"/>
        <v>-2.6619490454259704</v>
      </c>
      <c r="AP163" s="324">
        <f t="shared" ca="1" si="1180"/>
        <v>-0.20319868886276993</v>
      </c>
      <c r="AQ163" s="324">
        <f t="shared" ca="1" si="1180"/>
        <v>-2.9583726660041236</v>
      </c>
      <c r="AR163" s="324">
        <f t="shared" ca="1" si="1180"/>
        <v>5.5471351726808393E-2</v>
      </c>
      <c r="AS163" s="324">
        <f t="shared" ca="1" si="1180"/>
        <v>1.8870263278589476</v>
      </c>
      <c r="AT163" s="324">
        <f t="shared" ca="1" si="1180"/>
        <v>2.0679923998418559</v>
      </c>
      <c r="AU163" s="324">
        <f t="shared" ca="1" si="1181"/>
        <v>1.5289040233820117</v>
      </c>
      <c r="AV163" s="324">
        <f t="shared" ca="1" si="1181"/>
        <v>-1.2848571143510839</v>
      </c>
      <c r="AW163" s="324">
        <f t="shared" ca="1" si="1181"/>
        <v>-2.0748862768179634</v>
      </c>
      <c r="AX163" s="324">
        <f t="shared" ca="1" si="1181"/>
        <v>-2.2799937638324934</v>
      </c>
      <c r="AY163" s="324">
        <f t="shared" ca="1" si="1181"/>
        <v>-2.2425217450243764</v>
      </c>
      <c r="AZ163" s="324">
        <f t="shared" ca="1" si="1181"/>
        <v>-1.1448126179758162</v>
      </c>
      <c r="BA163" s="324">
        <f t="shared" ca="1" si="1181"/>
        <v>5.8950150645306962</v>
      </c>
      <c r="BB163" s="324">
        <f t="shared" ca="1" si="1181"/>
        <v>3.741688380059415</v>
      </c>
      <c r="BC163" s="324">
        <f t="shared" ca="1" si="1181"/>
        <v>8.2047291554669073</v>
      </c>
      <c r="BD163" s="324">
        <f t="shared" ca="1" si="1181"/>
        <v>2.8881332697437045</v>
      </c>
      <c r="BE163" s="324">
        <f t="shared" ca="1" si="1182"/>
        <v>5.0004013547620048</v>
      </c>
      <c r="BF163" s="324">
        <f t="shared" ca="1" si="1182"/>
        <v>5.3458542309812884</v>
      </c>
      <c r="BG163" s="324">
        <f t="shared" ca="1" si="1182"/>
        <v>2.3090402846327294</v>
      </c>
      <c r="BH163" s="324">
        <f t="shared" ca="1" si="1182"/>
        <v>3.5246093610714837</v>
      </c>
      <c r="BI163" s="324">
        <f t="shared" ca="1" si="1182"/>
        <v>5.6288488052642691</v>
      </c>
      <c r="BJ163" s="324">
        <f t="shared" ca="1" si="1182"/>
        <v>0.96994922948788087</v>
      </c>
      <c r="BK163" s="324">
        <f t="shared" ca="1" si="1182"/>
        <v>9.0806806124008546</v>
      </c>
      <c r="BL163" s="324">
        <f t="shared" ca="1" si="1182"/>
        <v>3.3210847771772052</v>
      </c>
      <c r="BM163" s="324">
        <f t="shared" ca="1" si="1182"/>
        <v>1.4620972437791266</v>
      </c>
      <c r="BN163" s="324">
        <f t="shared" ca="1" si="1182"/>
        <v>4.0697535957488782</v>
      </c>
      <c r="BO163" s="324">
        <f t="shared" ca="1" si="1183"/>
        <v>-3.7068936069074852</v>
      </c>
      <c r="BP163" s="324">
        <f t="shared" ca="1" si="1183"/>
        <v>6.0192779612506513</v>
      </c>
      <c r="BQ163" s="324">
        <f t="shared" ca="1" si="1183"/>
        <v>-1.8840663652478611</v>
      </c>
      <c r="BR163" s="324">
        <f t="shared" ca="1" si="1183"/>
        <v>1.2573937031294662</v>
      </c>
      <c r="BS163" s="324">
        <f t="shared" ca="1" si="1183"/>
        <v>5.8541919484655978</v>
      </c>
      <c r="BT163" s="324">
        <f t="shared" ca="1" si="1183"/>
        <v>3.7155041203495358</v>
      </c>
      <c r="BU163" s="324">
        <f t="shared" ca="1" si="1183"/>
        <v>2.9456209943523106</v>
      </c>
      <c r="BV163" s="324">
        <f t="shared" ca="1" si="1183"/>
        <v>4.2433090183490805</v>
      </c>
      <c r="BW163" s="324">
        <f t="shared" ca="1" si="1183"/>
        <v>-0.23441132278693999</v>
      </c>
      <c r="BX163" s="324">
        <f t="shared" ca="1" si="1183"/>
        <v>-1.1650654989826279</v>
      </c>
      <c r="BY163" s="324">
        <f t="shared" ca="1" si="1184"/>
        <v>-7.0769237030399523</v>
      </c>
      <c r="BZ163" s="324">
        <f t="shared" ca="1" si="1184"/>
        <v>-7.4721203772500644</v>
      </c>
      <c r="CA163" s="324">
        <f t="shared" ca="1" si="1184"/>
        <v>-4.623293056245501</v>
      </c>
      <c r="CB163" s="324">
        <f t="shared" ca="1" si="1184"/>
        <v>-8.9314318223636064</v>
      </c>
      <c r="CC163" s="324">
        <f t="shared" ca="1" si="1184"/>
        <v>-3.9548092272717241</v>
      </c>
      <c r="CD163" s="324">
        <f t="shared" ca="1" si="1184"/>
        <v>-5.0816943131476648</v>
      </c>
      <c r="CE163" s="324">
        <f t="shared" ca="1" si="1184"/>
        <v>-7.7444457287706996</v>
      </c>
      <c r="CF163" s="324">
        <f t="shared" ca="1" si="1184"/>
        <v>-4.2936232462762263</v>
      </c>
      <c r="CG163" s="324">
        <f t="shared" ca="1" si="1184"/>
        <v>-4.0203077516319183</v>
      </c>
      <c r="CH163" s="324">
        <f t="shared" ca="1" si="1184"/>
        <v>-3.2527267268127673</v>
      </c>
      <c r="CI163" s="324">
        <f t="shared" ca="1" si="1185"/>
        <v>-4.5853635558801358</v>
      </c>
      <c r="CJ163" s="324">
        <f t="shared" ca="1" si="1185"/>
        <v>-2.1712147690437433</v>
      </c>
      <c r="CK163" s="324">
        <f t="shared" ca="1" si="1185"/>
        <v>1.0668575744021069</v>
      </c>
      <c r="CL163" s="324">
        <f t="shared" ca="1" si="1185"/>
        <v>3.4625166510188592</v>
      </c>
      <c r="CM163" s="324">
        <f t="shared" ca="1" si="1185"/>
        <v>1.7938107289236598</v>
      </c>
      <c r="CN163" s="324">
        <f t="shared" ca="1" si="1185"/>
        <v>-0.89272306674203605</v>
      </c>
      <c r="CO163" s="324">
        <f t="shared" ca="1" si="1185"/>
        <v>-11.477311173062859</v>
      </c>
      <c r="CP163" s="324">
        <f t="shared" ca="1" si="1185"/>
        <v>-11.261143212948525</v>
      </c>
      <c r="CQ163" s="324">
        <f t="shared" ca="1" si="1185"/>
        <v>-5.9269313306242424</v>
      </c>
      <c r="CR163" s="324">
        <f t="shared" ca="1" si="1185"/>
        <v>-0.88730086332269309</v>
      </c>
      <c r="CS163" s="324">
        <f t="shared" ca="1" si="1186"/>
        <v>-5.3513511932275293</v>
      </c>
      <c r="CT163" s="324">
        <f t="shared" ca="1" si="1186"/>
        <v>-5.0005615677585382</v>
      </c>
      <c r="CU163" s="324">
        <f t="shared" ca="1" si="1186"/>
        <v>-9.1584142903115122</v>
      </c>
      <c r="CV163" s="324">
        <f t="shared" ca="1" si="1186"/>
        <v>-7.9462761195021017</v>
      </c>
      <c r="CW163" s="324">
        <f t="shared" ca="1" si="1186"/>
        <v>-24.372829700191772</v>
      </c>
      <c r="CX163" s="324">
        <f t="shared" ca="1" si="1186"/>
        <v>-29.063416902853177</v>
      </c>
      <c r="CY163" s="324">
        <f t="shared" ca="1" si="1186"/>
        <v>-23.618307056781191</v>
      </c>
      <c r="CZ163" s="324">
        <f t="shared" ca="1" si="1186"/>
        <v>-24.288742680791088</v>
      </c>
      <c r="DA163" s="324">
        <f t="shared" ca="1" si="1186"/>
        <v>-14.566262340426718</v>
      </c>
      <c r="DB163" s="324">
        <f t="shared" ca="1" si="1186"/>
        <v>-16.151735017166629</v>
      </c>
      <c r="DC163" s="324">
        <f t="shared" ca="1" si="1187"/>
        <v>-18.911064959415086</v>
      </c>
      <c r="DD163" s="324">
        <f t="shared" ca="1" si="1187"/>
        <v>-27.244962000080449</v>
      </c>
      <c r="DE163" s="324">
        <f t="shared" ca="1" si="1187"/>
        <v>-25.601922461426895</v>
      </c>
      <c r="DF163" s="324">
        <f t="shared" ca="1" si="1187"/>
        <v>-23.715744665217571</v>
      </c>
      <c r="DG163" s="324">
        <f t="shared" ca="1" si="1187"/>
        <v>-21.884850625487374</v>
      </c>
      <c r="DH163" s="324">
        <f t="shared" ca="1" si="1187"/>
        <v>-16.164751430736857</v>
      </c>
      <c r="DI163" s="324">
        <f t="shared" ca="1" si="1187"/>
        <v>-2.217491417335367</v>
      </c>
      <c r="DJ163" s="324">
        <f t="shared" ca="1" si="1187"/>
        <v>-0.72999929576103284</v>
      </c>
      <c r="DK163" s="324">
        <f t="shared" ca="1" si="1187"/>
        <v>-0.45989322521322151</v>
      </c>
      <c r="DL163" s="324">
        <f t="shared" ca="1" si="1187"/>
        <v>1.6343065767011353</v>
      </c>
      <c r="DM163" s="324">
        <f t="shared" ca="1" si="1188"/>
        <v>3.1829356531462025</v>
      </c>
      <c r="DN163" s="324">
        <f t="shared" ca="1" si="1188"/>
        <v>0.69677994944822785</v>
      </c>
      <c r="DO163" s="324">
        <f t="shared" ca="1" si="1188"/>
        <v>1.209305857957105</v>
      </c>
      <c r="DP163" s="324">
        <f t="shared" ca="1" si="1188"/>
        <v>2.7993781862112996</v>
      </c>
      <c r="DQ163" s="324">
        <f t="shared" ca="1" si="1188"/>
        <v>2.8545086178917529</v>
      </c>
      <c r="DR163" s="324">
        <f t="shared" ca="1" si="1188"/>
        <v>-0.59728841246506192</v>
      </c>
      <c r="DS163" s="324">
        <f t="shared" ca="1" si="1188"/>
        <v>-0.61072786507067178</v>
      </c>
      <c r="DT163" s="324">
        <f t="shared" ca="1" si="1188"/>
        <v>-4.659113119960395</v>
      </c>
      <c r="DU163" s="324">
        <f t="shared" ca="1" si="1188"/>
        <v>-1.1996702269965311</v>
      </c>
      <c r="DV163" s="324">
        <f t="shared" ca="1" si="1188"/>
        <v>-1.5982939449890949</v>
      </c>
      <c r="DW163" s="324">
        <f t="shared" ca="1" si="1189"/>
        <v>-2.5397058100591039</v>
      </c>
      <c r="DX163" s="324">
        <f t="shared" ca="1" si="1189"/>
        <v>-7.2472371296123441</v>
      </c>
      <c r="DY163" s="324">
        <f t="shared" ca="1" si="1189"/>
        <v>-5.4070720915554062</v>
      </c>
      <c r="DZ163" s="324">
        <f t="shared" ca="1" si="1189"/>
        <v>-2.7958821791637263</v>
      </c>
      <c r="EA163" s="324">
        <f t="shared" ca="1" si="1189"/>
        <v>-4.7771626588847482</v>
      </c>
      <c r="EB163" s="324">
        <f t="shared" ca="1" si="1189"/>
        <v>-0.89822287987668403</v>
      </c>
      <c r="EC163" s="324">
        <f t="shared" ca="1" si="1189"/>
        <v>-1.109488229270994</v>
      </c>
      <c r="ED163" s="324">
        <f t="shared" ca="1" si="1189"/>
        <v>0.73037686660531165</v>
      </c>
      <c r="EE163" s="324">
        <f t="shared" ca="1" si="1189"/>
        <v>0.28465451401969233</v>
      </c>
      <c r="EF163" s="324">
        <f t="shared" ca="1" si="1190"/>
        <v>-2.487949210195282</v>
      </c>
      <c r="EG163" s="324">
        <f t="shared" ca="1" si="1191"/>
        <v>-6.5098730785067431</v>
      </c>
      <c r="EH163" s="324">
        <f t="shared" ca="1" si="1192"/>
        <v>-3.2292518901864327</v>
      </c>
      <c r="EI163" s="324">
        <f t="shared" ca="1" si="1193"/>
        <v>-4.3652114691202826</v>
      </c>
      <c r="EJ163" s="324">
        <f t="shared" ca="1" si="1194"/>
        <v>-2.0762606685854337</v>
      </c>
      <c r="EK163" s="324">
        <f t="shared" ca="1" si="1195"/>
        <v>0.1955811134928922</v>
      </c>
      <c r="EL163" s="324">
        <f t="shared" ca="1" si="1196"/>
        <v>-0.91069525599129975</v>
      </c>
      <c r="EM163" s="324">
        <f t="shared" ca="1" si="1197"/>
        <v>-0.89708143165275089</v>
      </c>
      <c r="EN163" s="324">
        <f t="shared" ca="1" si="1198"/>
        <v>-1.7409317486805378</v>
      </c>
      <c r="EO163" s="324">
        <f t="shared" ca="1" si="1199"/>
        <v>-2.781420792011545</v>
      </c>
      <c r="EP163" s="324">
        <f t="shared" ca="1" si="1200"/>
        <v>-2.602064123894948</v>
      </c>
      <c r="EQ163" s="324">
        <f t="shared" ca="1" si="1201"/>
        <v>-1.1473477742033396</v>
      </c>
      <c r="ER163" s="324">
        <f t="shared" ca="1" si="1202"/>
        <v>-2.4896950807813454</v>
      </c>
      <c r="ES163" s="324">
        <f t="shared" ca="1" si="1203"/>
        <v>1.9602262006861224</v>
      </c>
      <c r="ET163" s="324">
        <f t="shared" ca="1" si="1204"/>
        <v>5.4742405419844431E-2</v>
      </c>
      <c r="EU163" s="324">
        <f t="shared" ca="1" si="1205"/>
        <v>-0.52514381869835347</v>
      </c>
      <c r="EV163" s="324">
        <f t="shared" ca="1" si="1206"/>
        <v>-0.68694035681666321</v>
      </c>
      <c r="EW163" s="324">
        <f t="shared" ca="1" si="1207"/>
        <v>-2.7543913331133609</v>
      </c>
      <c r="EX163" s="324">
        <f t="shared" ca="1" si="1208"/>
        <v>-2.8456726756334376</v>
      </c>
      <c r="EY163" s="324">
        <f t="shared" ca="1" si="1209"/>
        <v>-2.7053488166630331</v>
      </c>
      <c r="EZ163" s="324">
        <f t="shared" ca="1" si="1210"/>
        <v>-1.38827538331428</v>
      </c>
      <c r="FA163" s="324">
        <f t="shared" ca="1" si="1211"/>
        <v>-8.2718211044735312E-2</v>
      </c>
      <c r="FB163" s="324">
        <f t="shared" ca="1" si="1212"/>
        <v>1.8545386130172545</v>
      </c>
      <c r="FC163" s="324">
        <f t="shared" ca="1" si="1213"/>
        <v>1.3355824233117346</v>
      </c>
      <c r="FD163" s="324">
        <f t="shared" ca="1" si="1214"/>
        <v>3.8827418109008249</v>
      </c>
      <c r="FE163" s="324">
        <f t="shared" ca="1" si="1215"/>
        <v>-100</v>
      </c>
      <c r="FF163" s="324">
        <f t="shared" ca="1" si="1216"/>
        <v>-100</v>
      </c>
      <c r="FG163" s="324">
        <f t="shared" ca="1" si="1217"/>
        <v>-100</v>
      </c>
      <c r="FH163" s="324">
        <f t="shared" ca="1" si="1218"/>
        <v>-100</v>
      </c>
      <c r="FI163" s="324">
        <f t="shared" ca="1" si="1219"/>
        <v>-100</v>
      </c>
      <c r="FJ163" s="324">
        <f t="shared" ca="1" si="1220"/>
        <v>-100</v>
      </c>
      <c r="FK163" s="324">
        <f t="shared" ca="1" si="1221"/>
        <v>-100</v>
      </c>
      <c r="FL163" s="324">
        <f t="shared" ca="1" si="1222"/>
        <v>-100</v>
      </c>
      <c r="FM163" s="324">
        <f t="shared" ca="1" si="1223"/>
        <v>-100</v>
      </c>
      <c r="FN163" s="324">
        <f t="shared" ca="1" si="1224"/>
        <v>-100</v>
      </c>
      <c r="FO163" s="324">
        <f t="shared" ca="1" si="1225"/>
        <v>-100</v>
      </c>
      <c r="FP163" s="324">
        <f t="shared" ca="1" si="1225"/>
        <v>-100</v>
      </c>
    </row>
    <row r="164" spans="2:172" x14ac:dyDescent="0.2">
      <c r="B164" s="325" t="s">
        <v>6</v>
      </c>
      <c r="C164" s="330">
        <f t="shared" si="1129"/>
        <v>456907.22100000002</v>
      </c>
      <c r="D164" s="330"/>
      <c r="E164" s="330"/>
      <c r="F164" s="330"/>
      <c r="G164" s="330"/>
      <c r="H164" s="330"/>
      <c r="I164" s="330"/>
      <c r="J164" s="330"/>
      <c r="K164" s="330"/>
      <c r="L164" s="330"/>
      <c r="M164" s="330"/>
      <c r="N164" s="330"/>
      <c r="O164" s="330"/>
      <c r="P164" s="330"/>
      <c r="Q164" s="327">
        <f t="shared" ca="1" si="1178"/>
        <v>4.8608277784635732</v>
      </c>
      <c r="R164" s="327">
        <f t="shared" ca="1" si="1178"/>
        <v>4.5569383040549951</v>
      </c>
      <c r="S164" s="327">
        <f t="shared" ca="1" si="1178"/>
        <v>9.8754422712059124</v>
      </c>
      <c r="T164" s="327">
        <f t="shared" ca="1" si="1178"/>
        <v>6.7520979871921156</v>
      </c>
      <c r="U164" s="327">
        <f t="shared" ca="1" si="1178"/>
        <v>5.4777544909524067</v>
      </c>
      <c r="V164" s="327">
        <f t="shared" ca="1" si="1178"/>
        <v>6.259414947401126</v>
      </c>
      <c r="W164" s="327">
        <f t="shared" ca="1" si="1178"/>
        <v>4.542097408498293</v>
      </c>
      <c r="X164" s="327">
        <f t="shared" ca="1" si="1178"/>
        <v>5.6031893501259304</v>
      </c>
      <c r="Y164" s="327">
        <f t="shared" ca="1" si="1178"/>
        <v>6.7703868944228418</v>
      </c>
      <c r="Z164" s="327">
        <f t="shared" ca="1" si="1178"/>
        <v>6.5446531285982275</v>
      </c>
      <c r="AA164" s="327">
        <f t="shared" ca="1" si="1179"/>
        <v>4.7340379009506535</v>
      </c>
      <c r="AB164" s="327">
        <f t="shared" ca="1" si="1179"/>
        <v>6.8707666688415685</v>
      </c>
      <c r="AC164" s="327">
        <f t="shared" ca="1" si="1179"/>
        <v>1.6309441955822024</v>
      </c>
      <c r="AD164" s="327">
        <f t="shared" ca="1" si="1179"/>
        <v>1.4916078715615129</v>
      </c>
      <c r="AE164" s="327">
        <f t="shared" ca="1" si="1179"/>
        <v>-0.13942064911795171</v>
      </c>
      <c r="AF164" s="327">
        <f t="shared" ca="1" si="1179"/>
        <v>-0.15973751184307616</v>
      </c>
      <c r="AG164" s="327">
        <f t="shared" ca="1" si="1179"/>
        <v>-1.1708775461101197</v>
      </c>
      <c r="AH164" s="327">
        <f t="shared" ca="1" si="1179"/>
        <v>-1.0820889136014955</v>
      </c>
      <c r="AI164" s="327">
        <f t="shared" ca="1" si="1179"/>
        <v>1.1078060364972089</v>
      </c>
      <c r="AJ164" s="327">
        <f t="shared" ca="1" si="1179"/>
        <v>1.642741466017867</v>
      </c>
      <c r="AK164" s="327">
        <f t="shared" ca="1" si="1180"/>
        <v>2.3598778505296423</v>
      </c>
      <c r="AL164" s="327">
        <f t="shared" ca="1" si="1180"/>
        <v>3.0733501452789653</v>
      </c>
      <c r="AM164" s="327">
        <f t="shared" ca="1" si="1180"/>
        <v>3.5893829182055015</v>
      </c>
      <c r="AN164" s="327">
        <f t="shared" ca="1" si="1180"/>
        <v>1.1665025682030716</v>
      </c>
      <c r="AO164" s="327">
        <f t="shared" ca="1" si="1180"/>
        <v>-2.6619490454259704</v>
      </c>
      <c r="AP164" s="327">
        <f t="shared" ca="1" si="1180"/>
        <v>-0.20319868886276993</v>
      </c>
      <c r="AQ164" s="327">
        <f t="shared" ca="1" si="1180"/>
        <v>-2.9583726660041236</v>
      </c>
      <c r="AR164" s="327">
        <f t="shared" ca="1" si="1180"/>
        <v>5.5471351726808393E-2</v>
      </c>
      <c r="AS164" s="327">
        <f t="shared" ca="1" si="1180"/>
        <v>1.8870263278589476</v>
      </c>
      <c r="AT164" s="327">
        <f t="shared" ca="1" si="1180"/>
        <v>2.0679923998418559</v>
      </c>
      <c r="AU164" s="327">
        <f t="shared" ca="1" si="1181"/>
        <v>1.5289040233820117</v>
      </c>
      <c r="AV164" s="327">
        <f t="shared" ca="1" si="1181"/>
        <v>-1.2848571143510839</v>
      </c>
      <c r="AW164" s="327">
        <f t="shared" ca="1" si="1181"/>
        <v>-2.0748862768179634</v>
      </c>
      <c r="AX164" s="327">
        <f t="shared" ca="1" si="1181"/>
        <v>-2.2799937638324934</v>
      </c>
      <c r="AY164" s="327">
        <f t="shared" ca="1" si="1181"/>
        <v>-2.2425217450243764</v>
      </c>
      <c r="AZ164" s="327">
        <f t="shared" ca="1" si="1181"/>
        <v>-1.1448126179758162</v>
      </c>
      <c r="BA164" s="327">
        <f t="shared" ca="1" si="1181"/>
        <v>5.8950150645306962</v>
      </c>
      <c r="BB164" s="327">
        <f t="shared" ca="1" si="1181"/>
        <v>3.741688380059415</v>
      </c>
      <c r="BC164" s="327">
        <f t="shared" ca="1" si="1181"/>
        <v>8.2047291554669073</v>
      </c>
      <c r="BD164" s="327">
        <f t="shared" ca="1" si="1181"/>
        <v>2.8881332697437045</v>
      </c>
      <c r="BE164" s="327">
        <f t="shared" ca="1" si="1182"/>
        <v>5.0004013547620048</v>
      </c>
      <c r="BF164" s="327">
        <f t="shared" ca="1" si="1182"/>
        <v>5.3458542309812884</v>
      </c>
      <c r="BG164" s="327">
        <f t="shared" ca="1" si="1182"/>
        <v>2.3090402846327294</v>
      </c>
      <c r="BH164" s="327">
        <f t="shared" ca="1" si="1182"/>
        <v>3.5246093610714837</v>
      </c>
      <c r="BI164" s="327">
        <f t="shared" ca="1" si="1182"/>
        <v>5.6288488052642691</v>
      </c>
      <c r="BJ164" s="327">
        <f t="shared" ca="1" si="1182"/>
        <v>0.96994922948788087</v>
      </c>
      <c r="BK164" s="327">
        <f t="shared" ca="1" si="1182"/>
        <v>9.0806806124008546</v>
      </c>
      <c r="BL164" s="327">
        <f t="shared" ca="1" si="1182"/>
        <v>3.3210847771772052</v>
      </c>
      <c r="BM164" s="327">
        <f t="shared" ca="1" si="1182"/>
        <v>1.4620972437791266</v>
      </c>
      <c r="BN164" s="327">
        <f t="shared" ca="1" si="1182"/>
        <v>4.0697535957488782</v>
      </c>
      <c r="BO164" s="327">
        <f t="shared" ca="1" si="1183"/>
        <v>-3.7068936069074852</v>
      </c>
      <c r="BP164" s="327">
        <f t="shared" ca="1" si="1183"/>
        <v>6.0192779612506513</v>
      </c>
      <c r="BQ164" s="327">
        <f t="shared" ca="1" si="1183"/>
        <v>-1.8840663652478611</v>
      </c>
      <c r="BR164" s="327">
        <f t="shared" ca="1" si="1183"/>
        <v>1.2573937031294662</v>
      </c>
      <c r="BS164" s="327">
        <f t="shared" ca="1" si="1183"/>
        <v>5.8541919484655978</v>
      </c>
      <c r="BT164" s="327">
        <f t="shared" ca="1" si="1183"/>
        <v>3.7155041203495358</v>
      </c>
      <c r="BU164" s="327">
        <f t="shared" ca="1" si="1183"/>
        <v>2.9456209943523106</v>
      </c>
      <c r="BV164" s="327">
        <f t="shared" ca="1" si="1183"/>
        <v>4.2433090183490805</v>
      </c>
      <c r="BW164" s="327">
        <f t="shared" ca="1" si="1183"/>
        <v>-0.23441132278693999</v>
      </c>
      <c r="BX164" s="327">
        <f t="shared" ca="1" si="1183"/>
        <v>-1.1650654989826279</v>
      </c>
      <c r="BY164" s="327">
        <f t="shared" ca="1" si="1184"/>
        <v>-7.0769237030399523</v>
      </c>
      <c r="BZ164" s="327">
        <f t="shared" ca="1" si="1184"/>
        <v>-7.4721203772500644</v>
      </c>
      <c r="CA164" s="327">
        <f t="shared" ca="1" si="1184"/>
        <v>-4.623293056245501</v>
      </c>
      <c r="CB164" s="327">
        <f t="shared" ca="1" si="1184"/>
        <v>-8.9314318223636064</v>
      </c>
      <c r="CC164" s="327">
        <f t="shared" ca="1" si="1184"/>
        <v>-3.9548092272717241</v>
      </c>
      <c r="CD164" s="327">
        <f t="shared" ca="1" si="1184"/>
        <v>-5.0816943131476648</v>
      </c>
      <c r="CE164" s="327">
        <f t="shared" ca="1" si="1184"/>
        <v>-7.7444457287706996</v>
      </c>
      <c r="CF164" s="327">
        <f t="shared" ca="1" si="1184"/>
        <v>-4.2936232462762263</v>
      </c>
      <c r="CG164" s="327">
        <f t="shared" ca="1" si="1184"/>
        <v>-4.0203077516319183</v>
      </c>
      <c r="CH164" s="327">
        <f t="shared" ca="1" si="1184"/>
        <v>-3.2527267268127673</v>
      </c>
      <c r="CI164" s="327">
        <f t="shared" ca="1" si="1185"/>
        <v>-4.5853635558801358</v>
      </c>
      <c r="CJ164" s="327">
        <f t="shared" ca="1" si="1185"/>
        <v>-2.1712147690437433</v>
      </c>
      <c r="CK164" s="327">
        <f t="shared" ca="1" si="1185"/>
        <v>1.0668575744021069</v>
      </c>
      <c r="CL164" s="327">
        <f t="shared" ca="1" si="1185"/>
        <v>3.4625166510188592</v>
      </c>
      <c r="CM164" s="327">
        <f t="shared" ca="1" si="1185"/>
        <v>1.7938107289236598</v>
      </c>
      <c r="CN164" s="327">
        <f t="shared" ca="1" si="1185"/>
        <v>-0.89272306674203605</v>
      </c>
      <c r="CO164" s="327">
        <f t="shared" ca="1" si="1185"/>
        <v>-11.477311173062859</v>
      </c>
      <c r="CP164" s="327">
        <f t="shared" ca="1" si="1185"/>
        <v>-11.261143212948525</v>
      </c>
      <c r="CQ164" s="327">
        <f t="shared" ca="1" si="1185"/>
        <v>-5.9269313306242424</v>
      </c>
      <c r="CR164" s="327">
        <f t="shared" ca="1" si="1185"/>
        <v>-0.88730086332269309</v>
      </c>
      <c r="CS164" s="327">
        <f t="shared" ca="1" si="1186"/>
        <v>-5.3513511932275293</v>
      </c>
      <c r="CT164" s="327">
        <f t="shared" ca="1" si="1186"/>
        <v>-5.0005615677585382</v>
      </c>
      <c r="CU164" s="327">
        <f t="shared" ca="1" si="1186"/>
        <v>-9.1584142903115122</v>
      </c>
      <c r="CV164" s="327">
        <f t="shared" ca="1" si="1186"/>
        <v>-7.9462761195021017</v>
      </c>
      <c r="CW164" s="327">
        <f t="shared" ca="1" si="1186"/>
        <v>-24.372829700191772</v>
      </c>
      <c r="CX164" s="327">
        <f t="shared" ca="1" si="1186"/>
        <v>-29.063416902853177</v>
      </c>
      <c r="CY164" s="327">
        <f t="shared" ca="1" si="1186"/>
        <v>-23.618307056781191</v>
      </c>
      <c r="CZ164" s="327">
        <f t="shared" ca="1" si="1186"/>
        <v>-24.288742680791088</v>
      </c>
      <c r="DA164" s="327">
        <f t="shared" ca="1" si="1186"/>
        <v>-14.566262340426718</v>
      </c>
      <c r="DB164" s="327">
        <f t="shared" ca="1" si="1186"/>
        <v>-16.151735017166629</v>
      </c>
      <c r="DC164" s="327">
        <f t="shared" ca="1" si="1187"/>
        <v>-18.911064959415086</v>
      </c>
      <c r="DD164" s="327">
        <f t="shared" ca="1" si="1187"/>
        <v>-27.244962000080449</v>
      </c>
      <c r="DE164" s="327">
        <f t="shared" ca="1" si="1187"/>
        <v>-25.601922461426895</v>
      </c>
      <c r="DF164" s="327">
        <f t="shared" ca="1" si="1187"/>
        <v>-23.715744665217571</v>
      </c>
      <c r="DG164" s="327">
        <f t="shared" ca="1" si="1187"/>
        <v>-21.884850625487374</v>
      </c>
      <c r="DH164" s="327">
        <f t="shared" ca="1" si="1187"/>
        <v>-16.164751430736857</v>
      </c>
      <c r="DI164" s="327">
        <f t="shared" ca="1" si="1187"/>
        <v>-2.217491417335367</v>
      </c>
      <c r="DJ164" s="327">
        <f t="shared" ca="1" si="1187"/>
        <v>-0.72999929576103284</v>
      </c>
      <c r="DK164" s="327">
        <f t="shared" ca="1" si="1187"/>
        <v>-0.45989322521322151</v>
      </c>
      <c r="DL164" s="327">
        <f t="shared" ca="1" si="1187"/>
        <v>1.6343065767011353</v>
      </c>
      <c r="DM164" s="327">
        <f t="shared" ca="1" si="1188"/>
        <v>3.1829356531462025</v>
      </c>
      <c r="DN164" s="327">
        <f t="shared" ca="1" si="1188"/>
        <v>0.69677994944822785</v>
      </c>
      <c r="DO164" s="327">
        <f t="shared" ca="1" si="1188"/>
        <v>1.209305857957105</v>
      </c>
      <c r="DP164" s="327">
        <f t="shared" ca="1" si="1188"/>
        <v>2.7993781862112996</v>
      </c>
      <c r="DQ164" s="327">
        <f t="shared" ca="1" si="1188"/>
        <v>2.8545086178917529</v>
      </c>
      <c r="DR164" s="327">
        <f t="shared" ca="1" si="1188"/>
        <v>-0.59728841246506192</v>
      </c>
      <c r="DS164" s="327">
        <f t="shared" ca="1" si="1188"/>
        <v>-0.61072786507067178</v>
      </c>
      <c r="DT164" s="327">
        <f t="shared" ca="1" si="1188"/>
        <v>-4.659113119960395</v>
      </c>
      <c r="DU164" s="327">
        <f t="shared" ca="1" si="1188"/>
        <v>-1.1996702269965311</v>
      </c>
      <c r="DV164" s="327">
        <f t="shared" ca="1" si="1188"/>
        <v>-1.5982939449890949</v>
      </c>
      <c r="DW164" s="327">
        <f t="shared" ca="1" si="1189"/>
        <v>-2.5397058100591039</v>
      </c>
      <c r="DX164" s="327">
        <f t="shared" ca="1" si="1189"/>
        <v>-7.2472371296123441</v>
      </c>
      <c r="DY164" s="327">
        <f t="shared" ca="1" si="1189"/>
        <v>-5.4070720915554062</v>
      </c>
      <c r="DZ164" s="327">
        <f t="shared" ca="1" si="1189"/>
        <v>-2.7958821791637263</v>
      </c>
      <c r="EA164" s="327">
        <f t="shared" ca="1" si="1189"/>
        <v>-4.7771626588847482</v>
      </c>
      <c r="EB164" s="327">
        <f t="shared" ca="1" si="1189"/>
        <v>-0.89822287987668403</v>
      </c>
      <c r="EC164" s="327">
        <f t="shared" ca="1" si="1189"/>
        <v>-1.109488229270994</v>
      </c>
      <c r="ED164" s="327">
        <f t="shared" ca="1" si="1189"/>
        <v>0.73037686660531165</v>
      </c>
      <c r="EE164" s="327">
        <f t="shared" ca="1" si="1189"/>
        <v>0.28465451401969233</v>
      </c>
      <c r="EF164" s="327">
        <f t="shared" ca="1" si="1190"/>
        <v>-2.487949210195282</v>
      </c>
      <c r="EG164" s="327">
        <f t="shared" ca="1" si="1191"/>
        <v>-6.5098730785067431</v>
      </c>
      <c r="EH164" s="327">
        <f t="shared" ca="1" si="1192"/>
        <v>-3.2292518901864327</v>
      </c>
      <c r="EI164" s="327">
        <f t="shared" ca="1" si="1193"/>
        <v>-4.3652114691202826</v>
      </c>
      <c r="EJ164" s="327">
        <f t="shared" ca="1" si="1194"/>
        <v>-2.0762606685854337</v>
      </c>
      <c r="EK164" s="327">
        <f t="shared" ca="1" si="1195"/>
        <v>0.1955811134928922</v>
      </c>
      <c r="EL164" s="327">
        <f t="shared" ca="1" si="1196"/>
        <v>-0.91069525599129975</v>
      </c>
      <c r="EM164" s="327">
        <f t="shared" ca="1" si="1197"/>
        <v>-0.89708143165275089</v>
      </c>
      <c r="EN164" s="327">
        <f t="shared" ca="1" si="1198"/>
        <v>-1.7409317486805378</v>
      </c>
      <c r="EO164" s="327">
        <f t="shared" ca="1" si="1199"/>
        <v>-2.781420792011545</v>
      </c>
      <c r="EP164" s="327">
        <f t="shared" ca="1" si="1200"/>
        <v>-2.602064123894948</v>
      </c>
      <c r="EQ164" s="327">
        <f t="shared" ca="1" si="1201"/>
        <v>-1.1473477742033396</v>
      </c>
      <c r="ER164" s="327">
        <f t="shared" ca="1" si="1202"/>
        <v>-2.4896950807813454</v>
      </c>
      <c r="ES164" s="327">
        <f t="shared" ca="1" si="1203"/>
        <v>1.9602262006861224</v>
      </c>
      <c r="ET164" s="327">
        <f t="shared" ca="1" si="1204"/>
        <v>5.4742405419844431E-2</v>
      </c>
      <c r="EU164" s="327">
        <f t="shared" ca="1" si="1205"/>
        <v>-0.52514381869835347</v>
      </c>
      <c r="EV164" s="327">
        <f t="shared" ca="1" si="1206"/>
        <v>-0.68694035681666321</v>
      </c>
      <c r="EW164" s="327">
        <f t="shared" ca="1" si="1207"/>
        <v>-2.7543913331133609</v>
      </c>
      <c r="EX164" s="327">
        <f t="shared" ca="1" si="1208"/>
        <v>-2.8456726756334376</v>
      </c>
      <c r="EY164" s="327">
        <f t="shared" ca="1" si="1209"/>
        <v>-2.7053488166630331</v>
      </c>
      <c r="EZ164" s="327">
        <f t="shared" ca="1" si="1210"/>
        <v>-1.38827538331428</v>
      </c>
      <c r="FA164" s="327">
        <f t="shared" ca="1" si="1211"/>
        <v>-8.2718211044735312E-2</v>
      </c>
      <c r="FB164" s="327">
        <f t="shared" ca="1" si="1212"/>
        <v>1.8545386130172545</v>
      </c>
      <c r="FC164" s="327">
        <f t="shared" ca="1" si="1213"/>
        <v>1.3355824233117346</v>
      </c>
      <c r="FD164" s="327">
        <f t="shared" ca="1" si="1214"/>
        <v>3.8827418109008249</v>
      </c>
      <c r="FE164" s="327">
        <f t="shared" ca="1" si="1215"/>
        <v>-100</v>
      </c>
      <c r="FF164" s="327">
        <f t="shared" ca="1" si="1216"/>
        <v>-100</v>
      </c>
      <c r="FG164" s="327">
        <f t="shared" ca="1" si="1217"/>
        <v>-100</v>
      </c>
      <c r="FH164" s="327">
        <f t="shared" ca="1" si="1218"/>
        <v>-100</v>
      </c>
      <c r="FI164" s="327">
        <f t="shared" ca="1" si="1219"/>
        <v>-100</v>
      </c>
      <c r="FJ164" s="327">
        <f t="shared" ca="1" si="1220"/>
        <v>-100</v>
      </c>
      <c r="FK164" s="327">
        <f t="shared" ca="1" si="1221"/>
        <v>-100</v>
      </c>
      <c r="FL164" s="327">
        <f t="shared" ca="1" si="1222"/>
        <v>-100</v>
      </c>
      <c r="FM164" s="327">
        <f t="shared" ca="1" si="1223"/>
        <v>-100</v>
      </c>
      <c r="FN164" s="327">
        <f t="shared" ca="1" si="1224"/>
        <v>-100</v>
      </c>
      <c r="FO164" s="327">
        <f t="shared" ca="1" si="1225"/>
        <v>-100</v>
      </c>
      <c r="FP164" s="327">
        <f t="shared" ca="1" si="1225"/>
        <v>-100</v>
      </c>
    </row>
    <row r="165" spans="2:172" x14ac:dyDescent="0.2">
      <c r="B165" s="322" t="s">
        <v>8</v>
      </c>
      <c r="C165" s="329">
        <f t="shared" ref="C165:C191" si="1226">C56</f>
        <v>1460789.5249999999</v>
      </c>
      <c r="D165" s="329"/>
      <c r="E165" s="329"/>
      <c r="F165" s="329"/>
      <c r="G165" s="329"/>
      <c r="H165" s="329"/>
      <c r="I165" s="329"/>
      <c r="J165" s="329"/>
      <c r="K165" s="329"/>
      <c r="L165" s="329"/>
      <c r="M165" s="329"/>
      <c r="N165" s="329"/>
      <c r="O165" s="329"/>
      <c r="P165" s="329"/>
      <c r="Q165" s="324">
        <f t="shared" ref="Q165:Q191" ca="1" si="1227">+Q56/E56*100-100</f>
        <v>-3.5158943963360656</v>
      </c>
      <c r="R165" s="324">
        <f t="shared" ref="R165:R191" ca="1" si="1228">+R56/F56*100-100</f>
        <v>0.25771052747261081</v>
      </c>
      <c r="S165" s="324">
        <f t="shared" ref="S165:S191" ca="1" si="1229">+S56/G56*100-100</f>
        <v>5.2485390444851419</v>
      </c>
      <c r="T165" s="324">
        <f t="shared" ref="T165:T191" ca="1" si="1230">+T56/H56*100-100</f>
        <v>4.2595712934398762</v>
      </c>
      <c r="U165" s="324">
        <f t="shared" ref="U165:U191" ca="1" si="1231">+U56/I56*100-100</f>
        <v>-0.12525773643224625</v>
      </c>
      <c r="V165" s="324">
        <f t="shared" ref="V165:V191" ca="1" si="1232">+V56/J56*100-100</f>
        <v>6.8464495320772869</v>
      </c>
      <c r="W165" s="324">
        <f t="shared" ref="W165:W191" ca="1" si="1233">+W56/K56*100-100</f>
        <v>0.83216443520046823</v>
      </c>
      <c r="X165" s="324">
        <f t="shared" ref="X165:X191" ca="1" si="1234">+X56/L56*100-100</f>
        <v>1.9069902783288626</v>
      </c>
      <c r="Y165" s="324">
        <f t="shared" ref="Y165:Y191" ca="1" si="1235">+Y56/M56*100-100</f>
        <v>4.1202933501648431</v>
      </c>
      <c r="Z165" s="324">
        <f t="shared" ref="Z165:Z191" ca="1" si="1236">+Z56/N56*100-100</f>
        <v>5.0412697156107811</v>
      </c>
      <c r="AA165" s="324">
        <f t="shared" ref="AA165:AA191" ca="1" si="1237">+AA56/O56*100-100</f>
        <v>3.3845589218388596</v>
      </c>
      <c r="AB165" s="324">
        <f t="shared" ref="AB165:AB191" ca="1" si="1238">+AB56/P56*100-100</f>
        <v>3.6409333306623779</v>
      </c>
      <c r="AC165" s="324">
        <f t="shared" ref="AC165:AC191" ca="1" si="1239">+AC56/Q56*100-100</f>
        <v>5.2936887454858521</v>
      </c>
      <c r="AD165" s="324">
        <f t="shared" ref="AD165:AD191" ca="1" si="1240">+AD56/R56*100-100</f>
        <v>-2.3296570811161672</v>
      </c>
      <c r="AE165" s="324">
        <f t="shared" ref="AE165:AE191" ca="1" si="1241">+AE56/S56*100-100</f>
        <v>-0.22943188646895862</v>
      </c>
      <c r="AF165" s="324">
        <f t="shared" ref="AF165:AF191" ca="1" si="1242">+AF56/T56*100-100</f>
        <v>3.251096988603706</v>
      </c>
      <c r="AG165" s="324">
        <f t="shared" ref="AG165:AG191" ca="1" si="1243">+AG56/U56*100-100</f>
        <v>0.16813395012439969</v>
      </c>
      <c r="AH165" s="324">
        <f t="shared" ref="AH165:AH191" ca="1" si="1244">+AH56/V56*100-100</f>
        <v>0.41376102908539281</v>
      </c>
      <c r="AI165" s="324">
        <f t="shared" ref="AI165:AI191" ca="1" si="1245">+AI56/W56*100-100</f>
        <v>10.277068098367522</v>
      </c>
      <c r="AJ165" s="324">
        <f t="shared" ref="AJ165:AJ191" ca="1" si="1246">+AJ56/X56*100-100</f>
        <v>6.5775680366951974</v>
      </c>
      <c r="AK165" s="324">
        <f t="shared" ref="AK165:AK191" ca="1" si="1247">+AK56/Y56*100-100</f>
        <v>10.196894762831704</v>
      </c>
      <c r="AL165" s="324">
        <f t="shared" ref="AL165:AL191" ca="1" si="1248">+AL56/Z56*100-100</f>
        <v>-4.0381637743395373</v>
      </c>
      <c r="AM165" s="324">
        <f t="shared" ref="AM165:AM191" ca="1" si="1249">+AM56/AA56*100-100</f>
        <v>-0.27998217739217068</v>
      </c>
      <c r="AN165" s="324">
        <f t="shared" ref="AN165:AN191" ca="1" si="1250">+AN56/AB56*100-100</f>
        <v>0.39166997792638369</v>
      </c>
      <c r="AO165" s="324">
        <f t="shared" ref="AO165:AO191" ca="1" si="1251">+AO56/AC56*100-100</f>
        <v>3.9819946187312496</v>
      </c>
      <c r="AP165" s="324">
        <f t="shared" ref="AP165:AP191" ca="1" si="1252">+AP56/AD56*100-100</f>
        <v>6.2367212459723191</v>
      </c>
      <c r="AQ165" s="324">
        <f t="shared" ref="AQ165:AQ191" ca="1" si="1253">+AQ56/AE56*100-100</f>
        <v>3.3881369581221463</v>
      </c>
      <c r="AR165" s="324">
        <f t="shared" ref="AR165:AR191" ca="1" si="1254">+AR56/AF56*100-100</f>
        <v>2.8533634903248952</v>
      </c>
      <c r="AS165" s="324">
        <f t="shared" ref="AS165:AS191" ca="1" si="1255">+AS56/AG56*100-100</f>
        <v>3.8828190438685795</v>
      </c>
      <c r="AT165" s="324">
        <f t="shared" ref="AT165:AT191" ca="1" si="1256">+AT56/AH56*100-100</f>
        <v>3.9329375033569249</v>
      </c>
      <c r="AU165" s="324">
        <f t="shared" ref="AU165:AU191" ca="1" si="1257">+AU56/AI56*100-100</f>
        <v>-4.7568545602212708</v>
      </c>
      <c r="AV165" s="324">
        <f t="shared" ref="AV165:AV191" ca="1" si="1258">+AV56/AJ56*100-100</f>
        <v>-2.9994733181131608</v>
      </c>
      <c r="AW165" s="324">
        <f t="shared" ref="AW165:AW191" ca="1" si="1259">+AW56/AK56*100-100</f>
        <v>-4.9520407419788199</v>
      </c>
      <c r="AX165" s="324">
        <f t="shared" ref="AX165:AX191" ca="1" si="1260">+AX56/AL56*100-100</f>
        <v>2.7330625898694905</v>
      </c>
      <c r="AY165" s="324">
        <f t="shared" ref="AY165:AY191" ca="1" si="1261">+AY56/AM56*100-100</f>
        <v>7.1063673708082575</v>
      </c>
      <c r="AZ165" s="324">
        <f t="shared" ref="AZ165:AZ191" ca="1" si="1262">+AZ56/AN56*100-100</f>
        <v>1.4704591342565578</v>
      </c>
      <c r="BA165" s="324">
        <f t="shared" ref="BA165:BA191" ca="1" si="1263">+BA56/AO56*100-100</f>
        <v>1.6505394176827224</v>
      </c>
      <c r="BB165" s="324">
        <f t="shared" ref="BB165:BB191" ca="1" si="1264">+BB56/AP56*100-100</f>
        <v>0.4551144632667814</v>
      </c>
      <c r="BC165" s="324">
        <f t="shared" ref="BC165:BC191" ca="1" si="1265">+BC56/AQ56*100-100</f>
        <v>5.049175688178849</v>
      </c>
      <c r="BD165" s="324">
        <f t="shared" ref="BD165:BD191" ca="1" si="1266">+BD56/AR56*100-100</f>
        <v>-7.2720444616216469</v>
      </c>
      <c r="BE165" s="324">
        <f t="shared" ref="BE165:BE191" ca="1" si="1267">+BE56/AS56*100-100</f>
        <v>-3.7678829442477166</v>
      </c>
      <c r="BF165" s="324">
        <f t="shared" ref="BF165:BF191" ca="1" si="1268">+BF56/AT56*100-100</f>
        <v>0.87924588720514407</v>
      </c>
      <c r="BG165" s="324">
        <f t="shared" ref="BG165:BG191" ca="1" si="1269">+BG56/AU56*100-100</f>
        <v>-1.4074645165227651</v>
      </c>
      <c r="BH165" s="324">
        <f t="shared" ref="BH165:BH191" ca="1" si="1270">+BH56/AV56*100-100</f>
        <v>0.96881819807144609</v>
      </c>
      <c r="BI165" s="324">
        <f t="shared" ref="BI165:BI191" ca="1" si="1271">+BI56/AW56*100-100</f>
        <v>2.750259768076674</v>
      </c>
      <c r="BJ165" s="324">
        <f t="shared" ref="BJ165:BJ191" ca="1" si="1272">+BJ56/AX56*100-100</f>
        <v>0.43272020137526113</v>
      </c>
      <c r="BK165" s="324">
        <f t="shared" ref="BK165:BK191" ca="1" si="1273">+BK56/AY56*100-100</f>
        <v>-5.8587578123062372</v>
      </c>
      <c r="BL165" s="324">
        <f t="shared" ref="BL165:BL191" ca="1" si="1274">+BL56/AZ56*100-100</f>
        <v>4.0182884643907784</v>
      </c>
      <c r="BM165" s="324">
        <f t="shared" ref="BM165:BM191" ca="1" si="1275">+BM56/BA56*100-100</f>
        <v>3.5045541319094866</v>
      </c>
      <c r="BN165" s="324">
        <f t="shared" ref="BN165:BN191" ca="1" si="1276">+BN56/BB56*100-100</f>
        <v>4.5427582731798282</v>
      </c>
      <c r="BO165" s="324">
        <f t="shared" ref="BO165:BO191" ca="1" si="1277">+BO56/BC56*100-100</f>
        <v>-2.6931111937876295</v>
      </c>
      <c r="BP165" s="324">
        <f t="shared" ref="BP165:BP191" ca="1" si="1278">+BP56/BD56*100-100</f>
        <v>7.0273927325722241</v>
      </c>
      <c r="BQ165" s="324">
        <f t="shared" ref="BQ165:BQ191" ca="1" si="1279">+BQ56/BE56*100-100</f>
        <v>4.632297788807918</v>
      </c>
      <c r="BR165" s="324">
        <f t="shared" ref="BR165:BR191" ca="1" si="1280">+BR56/BF56*100-100</f>
        <v>1.3095920802303596</v>
      </c>
      <c r="BS165" s="324">
        <f t="shared" ref="BS165:BS191" ca="1" si="1281">+BS56/BG56*100-100</f>
        <v>4.5363393924284594</v>
      </c>
      <c r="BT165" s="324">
        <f t="shared" ref="BT165:BT191" ca="1" si="1282">+BT56/BH56*100-100</f>
        <v>-2.3592220703436197</v>
      </c>
      <c r="BU165" s="324">
        <f t="shared" ref="BU165:BU191" ca="1" si="1283">+BU56/BI56*100-100</f>
        <v>-2.5723499376906176</v>
      </c>
      <c r="BV165" s="324">
        <f t="shared" ref="BV165:BV191" ca="1" si="1284">+BV56/BJ56*100-100</f>
        <v>-0.58925961083349421</v>
      </c>
      <c r="BW165" s="324">
        <f t="shared" ref="BW165:BW191" ca="1" si="1285">+BW56/BK56*100-100</f>
        <v>-6.2760568848155884</v>
      </c>
      <c r="BX165" s="324">
        <f t="shared" ref="BX165:BX191" ca="1" si="1286">+BX56/BL56*100-100</f>
        <v>-5.4290484588085235</v>
      </c>
      <c r="BY165" s="324">
        <f t="shared" ref="BY165:BY191" ca="1" si="1287">+BY56/BM56*100-100</f>
        <v>2.1937535542407147</v>
      </c>
      <c r="BZ165" s="324">
        <f t="shared" ref="BZ165:BZ191" ca="1" si="1288">+BZ56/BN56*100-100</f>
        <v>-4.4403554527700635</v>
      </c>
      <c r="CA165" s="324">
        <f t="shared" ref="CA165:CA191" ca="1" si="1289">+CA56/BO56*100-100</f>
        <v>0.28363907547417</v>
      </c>
      <c r="CB165" s="324">
        <f t="shared" ref="CB165:CB191" ca="1" si="1290">+CB56/BP56*100-100</f>
        <v>-0.8158735556054495</v>
      </c>
      <c r="CC165" s="324">
        <f t="shared" ref="CC165:CC191" ca="1" si="1291">+CC56/BQ56*100-100</f>
        <v>-5.6506917909671728</v>
      </c>
      <c r="CD165" s="324">
        <f t="shared" ref="CD165:CD191" ca="1" si="1292">+CD56/BR56*100-100</f>
        <v>-3.5484397430601433</v>
      </c>
      <c r="CE165" s="324">
        <f t="shared" ref="CE165:CE191" ca="1" si="1293">+CE56/BS56*100-100</f>
        <v>-7.6622478809938173</v>
      </c>
      <c r="CF165" s="324">
        <f t="shared" ref="CF165:CF191" ca="1" si="1294">+CF56/BT56*100-100</f>
        <v>-0.43160041756433998</v>
      </c>
      <c r="CG165" s="324">
        <f t="shared" ref="CG165:CG191" ca="1" si="1295">+CG56/BU56*100-100</f>
        <v>-9.5922051839978337</v>
      </c>
      <c r="CH165" s="324">
        <f t="shared" ref="CH165:CH191" ca="1" si="1296">+CH56/BV56*100-100</f>
        <v>-10.430694870133323</v>
      </c>
      <c r="CI165" s="324">
        <f t="shared" ref="CI165:CI191" ca="1" si="1297">+CI56/BW56*100-100</f>
        <v>4.5357857358908404E-2</v>
      </c>
      <c r="CJ165" s="324">
        <f t="shared" ref="CJ165:CJ191" ca="1" si="1298">+CJ56/BX56*100-100</f>
        <v>-6.2065506071058252</v>
      </c>
      <c r="CK165" s="324">
        <f t="shared" ref="CK165:CK191" ca="1" si="1299">+CK56/BY56*100-100</f>
        <v>-8.6976418672706473</v>
      </c>
      <c r="CL165" s="324">
        <f t="shared" ref="CL165:CL191" ca="1" si="1300">+CL56/BZ56*100-100</f>
        <v>-11.001856321260206</v>
      </c>
      <c r="CM165" s="324">
        <f t="shared" ref="CM165:CM191" ca="1" si="1301">+CM56/CA56*100-100</f>
        <v>-7.6770992144097363</v>
      </c>
      <c r="CN165" s="324">
        <f t="shared" ref="CN165:CN191" ca="1" si="1302">+CN56/CB56*100-100</f>
        <v>-41.31146955062637</v>
      </c>
      <c r="CO165" s="324">
        <f t="shared" ref="CO165:CO191" ca="1" si="1303">+CO56/CC56*100-100</f>
        <v>-37.700245758712711</v>
      </c>
      <c r="CP165" s="324">
        <f t="shared" ref="CP165:CP191" ca="1" si="1304">+CP56/CD56*100-100</f>
        <v>-27.463795383215228</v>
      </c>
      <c r="CQ165" s="324">
        <f t="shared" ref="CQ165:CQ191" ca="1" si="1305">+CQ56/CE56*100-100</f>
        <v>-24.495578262132256</v>
      </c>
      <c r="CR165" s="324">
        <f t="shared" ref="CR165:CR191" ca="1" si="1306">+CR56/CF56*100-100</f>
        <v>-13.297093664269937</v>
      </c>
      <c r="CS165" s="324">
        <f t="shared" ref="CS165:CS191" ca="1" si="1307">+CS56/CG56*100-100</f>
        <v>-15.423772047724142</v>
      </c>
      <c r="CT165" s="324">
        <f t="shared" ref="CT165:CT191" ca="1" si="1308">+CT56/CH56*100-100</f>
        <v>-8.6357574599098399</v>
      </c>
      <c r="CU165" s="324">
        <f t="shared" ref="CU165:CU191" ca="1" si="1309">+CU56/CI56*100-100</f>
        <v>-5.6774966805364784</v>
      </c>
      <c r="CV165" s="324">
        <f t="shared" ref="CV165:CV191" ca="1" si="1310">+CV56/CJ56*100-100</f>
        <v>-11.073167768633624</v>
      </c>
      <c r="CW165" s="324">
        <f t="shared" ref="CW165:CW191" ca="1" si="1311">+CW56/CK56*100-100</f>
        <v>-9.1300321535185418</v>
      </c>
      <c r="CX165" s="324">
        <f t="shared" ref="CX165:CX191" ca="1" si="1312">+CX56/CL56*100-100</f>
        <v>-3.354862424563251</v>
      </c>
      <c r="CY165" s="324">
        <f t="shared" ref="CY165:CY191" ca="1" si="1313">+CY56/CM56*100-100</f>
        <v>-3.1807347943172459</v>
      </c>
      <c r="CZ165" s="324">
        <f t="shared" ref="CZ165:CZ191" ca="1" si="1314">+CZ56/CN56*100-100</f>
        <v>54.885586459685584</v>
      </c>
      <c r="DA165" s="324">
        <f t="shared" ref="DA165:DA191" ca="1" si="1315">+DA56/CO56*100-100</f>
        <v>51.255576482103834</v>
      </c>
      <c r="DB165" s="324">
        <f t="shared" ref="DB165:DB191" ca="1" si="1316">+DB56/CP56*100-100</f>
        <v>15.664274605805844</v>
      </c>
      <c r="DC165" s="324">
        <f t="shared" ref="DC165:DC191" ca="1" si="1317">+DC56/CQ56*100-100</f>
        <v>16.771980034994669</v>
      </c>
      <c r="DD165" s="324">
        <f t="shared" ref="DD165:DD191" ca="1" si="1318">+DD56/CR56*100-100</f>
        <v>12.610746727672705</v>
      </c>
      <c r="DE165" s="324">
        <f t="shared" ref="DE165:DE191" ca="1" si="1319">+DE56/CS56*100-100</f>
        <v>11.849780110126389</v>
      </c>
      <c r="DF165" s="324">
        <f t="shared" ref="DF165:DF191" ca="1" si="1320">+DF56/CT56*100-100</f>
        <v>5.4918470714071077</v>
      </c>
      <c r="DG165" s="324">
        <f t="shared" ref="DG165:DG191" ca="1" si="1321">+DG56/CU56*100-100</f>
        <v>-0.4006111248774431</v>
      </c>
      <c r="DH165" s="324">
        <f t="shared" ref="DH165:DH191" ca="1" si="1322">+DH56/CV56*100-100</f>
        <v>3.3713417069371161</v>
      </c>
      <c r="DI165" s="324">
        <f t="shared" ref="DI165:DI191" ca="1" si="1323">+DI56/CW56*100-100</f>
        <v>4.8090284789748239</v>
      </c>
      <c r="DJ165" s="324">
        <f t="shared" ref="DJ165:DJ191" ca="1" si="1324">+DJ56/CX56*100-100</f>
        <v>0.95201003498361558</v>
      </c>
      <c r="DK165" s="324">
        <f t="shared" ref="DK165:DK191" ca="1" si="1325">+DK56/CY56*100-100</f>
        <v>8.4193612107790159</v>
      </c>
      <c r="DL165" s="324">
        <f t="shared" ref="DL165:DL191" ca="1" si="1326">+DL56/CZ56*100-100</f>
        <v>5.1820371610418192</v>
      </c>
      <c r="DM165" s="324">
        <f t="shared" ref="DM165:DM191" ca="1" si="1327">+DM56/DA56*100-100</f>
        <v>2.3330500394124272</v>
      </c>
      <c r="DN165" s="324">
        <f t="shared" ref="DN165:DN191" ca="1" si="1328">+DN56/DB56*100-100</f>
        <v>3.5130545628924779</v>
      </c>
      <c r="DO165" s="324">
        <f t="shared" ref="DO165:DO191" ca="1" si="1329">+DO56/DC56*100-100</f>
        <v>3.8373303938031569</v>
      </c>
      <c r="DP165" s="324">
        <f t="shared" ref="DP165:DP191" ca="1" si="1330">+DP56/DD56*100-100</f>
        <v>-2.3623584788206671</v>
      </c>
      <c r="DQ165" s="324">
        <f t="shared" ref="DQ165:DQ191" ca="1" si="1331">+DQ56/DE56*100-100</f>
        <v>-1.5745947599080381</v>
      </c>
      <c r="DR165" s="324">
        <f t="shared" ref="DR165:DR191" ca="1" si="1332">+DR56/DF56*100-100</f>
        <v>0.44672988733994146</v>
      </c>
      <c r="DS165" s="324">
        <f t="shared" ref="DS165:DS191" ca="1" si="1333">+DS56/DG56*100-100</f>
        <v>4.7589948596031633</v>
      </c>
      <c r="DT165" s="324">
        <f t="shared" ref="DT165:DT191" ca="1" si="1334">+DT56/DH56*100-100</f>
        <v>6.714896821615298</v>
      </c>
      <c r="DU165" s="324">
        <f t="shared" ref="DU165:DU191" ca="1" si="1335">+DU56/DI56*100-100</f>
        <v>4.8999723499566556</v>
      </c>
      <c r="DV165" s="324">
        <f t="shared" ref="DV165:DV191" ca="1" si="1336">+DV56/DJ56*100-100</f>
        <v>2.0815657547566389</v>
      </c>
      <c r="DW165" s="324">
        <f t="shared" ref="DW165:DW191" ca="1" si="1337">+DW56/DK56*100-100</f>
        <v>3.9529121044730573</v>
      </c>
      <c r="DX165" s="324">
        <f t="shared" ref="DX165:DX191" ca="1" si="1338">+DX56/DL56*100-100</f>
        <v>-0.18296953944762606</v>
      </c>
      <c r="DY165" s="324">
        <f t="shared" ref="DY165:DY191" ca="1" si="1339">+DY56/DM56*100-100</f>
        <v>12.161130545603356</v>
      </c>
      <c r="DZ165" s="324">
        <f t="shared" ref="DZ165:DZ191" ca="1" si="1340">+DZ56/DN56*100-100</f>
        <v>13.983339420832834</v>
      </c>
      <c r="EA165" s="324">
        <f t="shared" ref="EA165:EA191" ca="1" si="1341">+EA56/DO56*100-100</f>
        <v>16.236489887678118</v>
      </c>
      <c r="EB165" s="324">
        <f t="shared" ref="EB165:EB191" ca="1" si="1342">+EB56/DP56*100-100</f>
        <v>16.149455397539242</v>
      </c>
      <c r="EC165" s="324">
        <f t="shared" ref="EC165:EC191" ca="1" si="1343">+EC56/DQ56*100-100</f>
        <v>19.873961064212068</v>
      </c>
      <c r="ED165" s="324">
        <f t="shared" ref="ED165:ED191" ca="1" si="1344">+ED56/DR56*100-100</f>
        <v>29.315186059862441</v>
      </c>
      <c r="EE165" s="324">
        <f t="shared" ref="EE165:EE191" ca="1" si="1345">+EE56/DS56*100-100</f>
        <v>16.874087393681521</v>
      </c>
      <c r="EF165" s="324">
        <f t="shared" ca="1" si="1190"/>
        <v>12.186475583099536</v>
      </c>
      <c r="EG165" s="324">
        <f t="shared" ca="1" si="1191"/>
        <v>15.798645853253149</v>
      </c>
      <c r="EH165" s="324">
        <f t="shared" ca="1" si="1192"/>
        <v>8.4686930789416976</v>
      </c>
      <c r="EI165" s="324">
        <f t="shared" ca="1" si="1193"/>
        <v>4.1367993315122504</v>
      </c>
      <c r="EJ165" s="324">
        <f t="shared" ca="1" si="1194"/>
        <v>14.82707058563777</v>
      </c>
      <c r="EK165" s="324">
        <f t="shared" ca="1" si="1195"/>
        <v>10.693118561387124</v>
      </c>
      <c r="EL165" s="324">
        <f t="shared" ca="1" si="1196"/>
        <v>1.681843001655011</v>
      </c>
      <c r="EM165" s="324">
        <f t="shared" ca="1" si="1197"/>
        <v>6.9801402082847943</v>
      </c>
      <c r="EN165" s="324">
        <f t="shared" ca="1" si="1198"/>
        <v>-2.4871220572464381</v>
      </c>
      <c r="EO165" s="324">
        <f t="shared" ca="1" si="1199"/>
        <v>-0.83365363681939186</v>
      </c>
      <c r="EP165" s="324">
        <f t="shared" ca="1" si="1200"/>
        <v>-7.7158362135832874</v>
      </c>
      <c r="EQ165" s="324">
        <f t="shared" ca="1" si="1201"/>
        <v>-3.2473967968433755</v>
      </c>
      <c r="ER165" s="324">
        <f t="shared" ca="1" si="1202"/>
        <v>-6.7695210416957252</v>
      </c>
      <c r="ES165" s="324">
        <f t="shared" ca="1" si="1203"/>
        <v>-8.9885230086228773</v>
      </c>
      <c r="ET165" s="324">
        <f t="shared" ca="1" si="1204"/>
        <v>-0.12277100393481533</v>
      </c>
      <c r="EU165" s="324">
        <f t="shared" ca="1" si="1205"/>
        <v>5.2940614676971904</v>
      </c>
      <c r="EV165" s="324">
        <f t="shared" ca="1" si="1206"/>
        <v>-8.0183965552018179</v>
      </c>
      <c r="EW165" s="324">
        <f t="shared" ca="1" si="1207"/>
        <v>0.33081655675131572</v>
      </c>
      <c r="EX165" s="324">
        <f t="shared" ca="1" si="1208"/>
        <v>1.5958263741244281</v>
      </c>
      <c r="EY165" s="324">
        <f t="shared" ca="1" si="1209"/>
        <v>-3.2682627829145332</v>
      </c>
      <c r="EZ165" s="324">
        <f t="shared" ca="1" si="1210"/>
        <v>-2.9690380671083858</v>
      </c>
      <c r="FA165" s="324">
        <f t="shared" ca="1" si="1211"/>
        <v>-7.9924078456502912</v>
      </c>
      <c r="FB165" s="324">
        <f t="shared" ca="1" si="1212"/>
        <v>2.6266541764151157</v>
      </c>
      <c r="FC165" s="324">
        <f t="shared" ca="1" si="1213"/>
        <v>3.6126627935529427</v>
      </c>
      <c r="FD165" s="324">
        <f t="shared" ca="1" si="1214"/>
        <v>6.6121723549475035</v>
      </c>
      <c r="FE165" s="324">
        <f t="shared" ca="1" si="1215"/>
        <v>-100</v>
      </c>
      <c r="FF165" s="324">
        <f t="shared" ca="1" si="1216"/>
        <v>-100</v>
      </c>
      <c r="FG165" s="324">
        <f t="shared" ca="1" si="1217"/>
        <v>-100</v>
      </c>
      <c r="FH165" s="324">
        <f t="shared" ca="1" si="1218"/>
        <v>-100</v>
      </c>
      <c r="FI165" s="324">
        <f t="shared" ca="1" si="1219"/>
        <v>-100</v>
      </c>
      <c r="FJ165" s="324">
        <f t="shared" ca="1" si="1220"/>
        <v>-100</v>
      </c>
      <c r="FK165" s="324">
        <f t="shared" ca="1" si="1221"/>
        <v>-100</v>
      </c>
      <c r="FL165" s="324">
        <f t="shared" ca="1" si="1222"/>
        <v>-100</v>
      </c>
      <c r="FM165" s="324">
        <f t="shared" ca="1" si="1223"/>
        <v>-100</v>
      </c>
      <c r="FN165" s="324">
        <f t="shared" ca="1" si="1224"/>
        <v>-100</v>
      </c>
      <c r="FO165" s="324">
        <f t="shared" ca="1" si="1225"/>
        <v>-100</v>
      </c>
      <c r="FP165" s="324">
        <f t="shared" ca="1" si="1225"/>
        <v>-100</v>
      </c>
    </row>
    <row r="166" spans="2:172" x14ac:dyDescent="0.2">
      <c r="B166" s="325" t="s">
        <v>9</v>
      </c>
      <c r="C166" s="330">
        <f t="shared" si="1226"/>
        <v>1064926.253</v>
      </c>
      <c r="D166" s="330"/>
      <c r="E166" s="330"/>
      <c r="F166" s="330"/>
      <c r="G166" s="330"/>
      <c r="H166" s="330"/>
      <c r="I166" s="330"/>
      <c r="J166" s="330"/>
      <c r="K166" s="330"/>
      <c r="L166" s="330"/>
      <c r="M166" s="330"/>
      <c r="N166" s="330"/>
      <c r="O166" s="330"/>
      <c r="P166" s="330"/>
      <c r="Q166" s="327">
        <f t="shared" ca="1" si="1227"/>
        <v>-6.562625886549398</v>
      </c>
      <c r="R166" s="327">
        <f t="shared" ca="1" si="1228"/>
        <v>-1.5536055777147055</v>
      </c>
      <c r="S166" s="327">
        <f t="shared" ca="1" si="1229"/>
        <v>7.9205059925451167</v>
      </c>
      <c r="T166" s="327">
        <f t="shared" ca="1" si="1230"/>
        <v>5.8840329194559899</v>
      </c>
      <c r="U166" s="327">
        <f t="shared" ca="1" si="1231"/>
        <v>-0.67169656180283255</v>
      </c>
      <c r="V166" s="327">
        <f t="shared" ca="1" si="1232"/>
        <v>11.227914814074097</v>
      </c>
      <c r="W166" s="327">
        <f t="shared" ca="1" si="1233"/>
        <v>3.5565260108797077</v>
      </c>
      <c r="X166" s="327">
        <f t="shared" ca="1" si="1234"/>
        <v>1.8992035730241383</v>
      </c>
      <c r="Y166" s="327">
        <f t="shared" ca="1" si="1235"/>
        <v>2.8358229412394991</v>
      </c>
      <c r="Z166" s="327">
        <f t="shared" ca="1" si="1236"/>
        <v>7.4913398752205893</v>
      </c>
      <c r="AA166" s="327">
        <f t="shared" ca="1" si="1237"/>
        <v>4.0033125952902537</v>
      </c>
      <c r="AB166" s="327">
        <f t="shared" ca="1" si="1238"/>
        <v>4.4372138424889016</v>
      </c>
      <c r="AC166" s="327">
        <f t="shared" ca="1" si="1239"/>
        <v>5.9259045667814974</v>
      </c>
      <c r="AD166" s="327">
        <f t="shared" ca="1" si="1240"/>
        <v>-3.9241997437059126</v>
      </c>
      <c r="AE166" s="327">
        <f t="shared" ca="1" si="1241"/>
        <v>-2.9264770968286626</v>
      </c>
      <c r="AF166" s="327">
        <f t="shared" ca="1" si="1242"/>
        <v>5.2772379423001325</v>
      </c>
      <c r="AG166" s="327">
        <f t="shared" ca="1" si="1243"/>
        <v>1.1063588062651775</v>
      </c>
      <c r="AH166" s="327">
        <f t="shared" ca="1" si="1244"/>
        <v>-0.93158434539095936</v>
      </c>
      <c r="AI166" s="327">
        <f t="shared" ca="1" si="1245"/>
        <v>13.52110301441185</v>
      </c>
      <c r="AJ166" s="327">
        <f t="shared" ca="1" si="1246"/>
        <v>9.3350852935053723</v>
      </c>
      <c r="AK166" s="327">
        <f t="shared" ca="1" si="1247"/>
        <v>16.745777012196953</v>
      </c>
      <c r="AL166" s="327">
        <f t="shared" ca="1" si="1248"/>
        <v>-6.8578324760513709</v>
      </c>
      <c r="AM166" s="327">
        <f t="shared" ca="1" si="1249"/>
        <v>1.2746990101523608</v>
      </c>
      <c r="AN166" s="327">
        <f t="shared" ca="1" si="1250"/>
        <v>2.5830667986814291</v>
      </c>
      <c r="AO166" s="327">
        <f t="shared" ca="1" si="1251"/>
        <v>6.9789555728334136</v>
      </c>
      <c r="AP166" s="327">
        <f t="shared" ca="1" si="1252"/>
        <v>7.6485924419602043</v>
      </c>
      <c r="AQ166" s="327">
        <f t="shared" ca="1" si="1253"/>
        <v>4.8393411246609759</v>
      </c>
      <c r="AR166" s="327">
        <f t="shared" ca="1" si="1254"/>
        <v>3.7015245289790215</v>
      </c>
      <c r="AS166" s="327">
        <f t="shared" ca="1" si="1255"/>
        <v>5.1611842000348815</v>
      </c>
      <c r="AT166" s="327">
        <f t="shared" ca="1" si="1256"/>
        <v>7.2414486364980917</v>
      </c>
      <c r="AU166" s="327">
        <f t="shared" ca="1" si="1257"/>
        <v>-3.1970719048936758</v>
      </c>
      <c r="AV166" s="327">
        <f t="shared" ca="1" si="1258"/>
        <v>-1.8247714139424005</v>
      </c>
      <c r="AW166" s="327">
        <f t="shared" ca="1" si="1259"/>
        <v>-4.3250206090006316</v>
      </c>
      <c r="AX166" s="327">
        <f t="shared" ca="1" si="1260"/>
        <v>7.0760216563313918</v>
      </c>
      <c r="AY166" s="327">
        <f t="shared" ca="1" si="1261"/>
        <v>13.646472278051448</v>
      </c>
      <c r="AZ166" s="327">
        <f t="shared" ca="1" si="1262"/>
        <v>1.640445772971816</v>
      </c>
      <c r="BA166" s="327">
        <f t="shared" ca="1" si="1263"/>
        <v>3.6942160034236622</v>
      </c>
      <c r="BB166" s="327">
        <f t="shared" ca="1" si="1264"/>
        <v>1.8524026709159784</v>
      </c>
      <c r="BC166" s="327">
        <f t="shared" ca="1" si="1265"/>
        <v>6.603071820124697</v>
      </c>
      <c r="BD166" s="327">
        <f t="shared" ca="1" si="1266"/>
        <v>-9.0069072643004517</v>
      </c>
      <c r="BE166" s="327">
        <f t="shared" ca="1" si="1267"/>
        <v>-2.1944486695601171</v>
      </c>
      <c r="BF166" s="327">
        <f t="shared" ca="1" si="1268"/>
        <v>3.7035917757851422</v>
      </c>
      <c r="BG166" s="327">
        <f t="shared" ca="1" si="1269"/>
        <v>-0.10273949148060524</v>
      </c>
      <c r="BH166" s="327">
        <f t="shared" ca="1" si="1270"/>
        <v>2.7237616817877637</v>
      </c>
      <c r="BI166" s="327">
        <f t="shared" ca="1" si="1271"/>
        <v>5.9692536571592854</v>
      </c>
      <c r="BJ166" s="327">
        <f t="shared" ca="1" si="1272"/>
        <v>1.5016098582937332</v>
      </c>
      <c r="BK166" s="327">
        <f t="shared" ca="1" si="1273"/>
        <v>-7.3078006233441926</v>
      </c>
      <c r="BL166" s="327">
        <f t="shared" ca="1" si="1274"/>
        <v>8.6925093422840263</v>
      </c>
      <c r="BM166" s="327">
        <f t="shared" ca="1" si="1275"/>
        <v>5.7645981405747051</v>
      </c>
      <c r="BN166" s="327">
        <f t="shared" ca="1" si="1276"/>
        <v>6.7978641435944951</v>
      </c>
      <c r="BO166" s="327">
        <f t="shared" ca="1" si="1277"/>
        <v>-2.5208587223982732</v>
      </c>
      <c r="BP166" s="327">
        <f t="shared" ca="1" si="1278"/>
        <v>10.376210624335584</v>
      </c>
      <c r="BQ166" s="327">
        <f t="shared" ca="1" si="1279"/>
        <v>4.9638949242649062</v>
      </c>
      <c r="BR166" s="327">
        <f t="shared" ca="1" si="1280"/>
        <v>1.5233216607895059</v>
      </c>
      <c r="BS166" s="327">
        <f t="shared" ca="1" si="1281"/>
        <v>5.710591499668368</v>
      </c>
      <c r="BT166" s="327">
        <f t="shared" ca="1" si="1282"/>
        <v>-3.378634729399792</v>
      </c>
      <c r="BU166" s="327">
        <f t="shared" ca="1" si="1283"/>
        <v>-2.9893685447441811</v>
      </c>
      <c r="BV166" s="327">
        <f t="shared" ca="1" si="1284"/>
        <v>2.1463171607823028</v>
      </c>
      <c r="BW166" s="327">
        <f t="shared" ca="1" si="1285"/>
        <v>-4.5483611683042113</v>
      </c>
      <c r="BX166" s="327">
        <f t="shared" ca="1" si="1286"/>
        <v>-2.6783282601726768</v>
      </c>
      <c r="BY166" s="327">
        <f t="shared" ca="1" si="1287"/>
        <v>7.3205424342232277</v>
      </c>
      <c r="BZ166" s="327">
        <f t="shared" ca="1" si="1288"/>
        <v>-2.6909858505654256</v>
      </c>
      <c r="CA166" s="327">
        <f t="shared" ca="1" si="1289"/>
        <v>3.9167370516156979</v>
      </c>
      <c r="CB166" s="327">
        <f t="shared" ca="1" si="1290"/>
        <v>0.74657778022067589</v>
      </c>
      <c r="CC166" s="327">
        <f t="shared" ca="1" si="1291"/>
        <v>-3.5625386578038132</v>
      </c>
      <c r="CD166" s="327">
        <f t="shared" ca="1" si="1292"/>
        <v>-1.4557179199000529</v>
      </c>
      <c r="CE166" s="327">
        <f t="shared" ca="1" si="1293"/>
        <v>-5.8686658709796404</v>
      </c>
      <c r="CF166" s="327">
        <f t="shared" ca="1" si="1294"/>
        <v>1.7890306755421932</v>
      </c>
      <c r="CG166" s="327">
        <f t="shared" ca="1" si="1295"/>
        <v>-10.689534680513688</v>
      </c>
      <c r="CH166" s="327">
        <f t="shared" ca="1" si="1296"/>
        <v>-8.776302331000835</v>
      </c>
      <c r="CI166" s="327">
        <f t="shared" ca="1" si="1297"/>
        <v>4.2964534944158146</v>
      </c>
      <c r="CJ166" s="327">
        <f t="shared" ca="1" si="1298"/>
        <v>-5.7467175085759408</v>
      </c>
      <c r="CK166" s="327">
        <f t="shared" ca="1" si="1299"/>
        <v>-9.4245915964768017</v>
      </c>
      <c r="CL166" s="327">
        <f t="shared" ca="1" si="1300"/>
        <v>-12.934717890188878</v>
      </c>
      <c r="CM166" s="327">
        <f t="shared" ca="1" si="1301"/>
        <v>-7.8282152688014435</v>
      </c>
      <c r="CN166" s="327">
        <f t="shared" ca="1" si="1302"/>
        <v>-48.434372537975378</v>
      </c>
      <c r="CO166" s="327">
        <f t="shared" ca="1" si="1303"/>
        <v>-41.188028939865973</v>
      </c>
      <c r="CP166" s="327">
        <f t="shared" ca="1" si="1304"/>
        <v>-29.445744621532882</v>
      </c>
      <c r="CQ166" s="327">
        <f t="shared" ca="1" si="1305"/>
        <v>-26.823199045794382</v>
      </c>
      <c r="CR166" s="327">
        <f t="shared" ca="1" si="1306"/>
        <v>-12.393540623673033</v>
      </c>
      <c r="CS166" s="327">
        <f t="shared" ca="1" si="1307"/>
        <v>-17.472459565289057</v>
      </c>
      <c r="CT166" s="327">
        <f t="shared" ca="1" si="1308"/>
        <v>-10.194881903911309</v>
      </c>
      <c r="CU166" s="327">
        <f t="shared" ca="1" si="1309"/>
        <v>-4.9382042763572969</v>
      </c>
      <c r="CV166" s="327">
        <f t="shared" ca="1" si="1310"/>
        <v>-10.597678034668917</v>
      </c>
      <c r="CW166" s="327">
        <f t="shared" ca="1" si="1311"/>
        <v>-8.3431291336794402</v>
      </c>
      <c r="CX166" s="327">
        <f t="shared" ca="1" si="1312"/>
        <v>-1.8143230127441399</v>
      </c>
      <c r="CY166" s="327">
        <f t="shared" ca="1" si="1313"/>
        <v>-5.0967931681526863</v>
      </c>
      <c r="CZ166" s="327">
        <f t="shared" ca="1" si="1314"/>
        <v>71.74988427940022</v>
      </c>
      <c r="DA166" s="327">
        <f t="shared" ca="1" si="1315"/>
        <v>62.444432067889153</v>
      </c>
      <c r="DB166" s="327">
        <f t="shared" ca="1" si="1316"/>
        <v>16.386625579022791</v>
      </c>
      <c r="DC166" s="327">
        <f t="shared" ca="1" si="1317"/>
        <v>21.045679371081633</v>
      </c>
      <c r="DD166" s="327">
        <f t="shared" ca="1" si="1318"/>
        <v>14.691481563424105</v>
      </c>
      <c r="DE166" s="327">
        <f t="shared" ca="1" si="1319"/>
        <v>14.345164021948037</v>
      </c>
      <c r="DF166" s="327">
        <f t="shared" ca="1" si="1320"/>
        <v>5.8303929572073514</v>
      </c>
      <c r="DG166" s="327">
        <f t="shared" ca="1" si="1321"/>
        <v>-2.4304791053344559</v>
      </c>
      <c r="DH166" s="327">
        <f t="shared" ca="1" si="1322"/>
        <v>0.63539704396782781</v>
      </c>
      <c r="DI166" s="327">
        <f t="shared" ca="1" si="1323"/>
        <v>1.6907365172894657</v>
      </c>
      <c r="DJ166" s="327">
        <f t="shared" ca="1" si="1324"/>
        <v>-0.6397515483369034</v>
      </c>
      <c r="DK166" s="327">
        <f t="shared" ca="1" si="1325"/>
        <v>9.405628562759631</v>
      </c>
      <c r="DL166" s="327">
        <f t="shared" ca="1" si="1326"/>
        <v>5.9391646803940574</v>
      </c>
      <c r="DM166" s="327">
        <f t="shared" ca="1" si="1327"/>
        <v>0.70705149383920229</v>
      </c>
      <c r="DN166" s="327">
        <f t="shared" ca="1" si="1328"/>
        <v>-0.36000868977109235</v>
      </c>
      <c r="DO166" s="327">
        <f t="shared" ca="1" si="1329"/>
        <v>0.96737973709819869</v>
      </c>
      <c r="DP166" s="327">
        <f t="shared" ca="1" si="1330"/>
        <v>-5.4475795780429337</v>
      </c>
      <c r="DQ166" s="327">
        <f t="shared" ca="1" si="1331"/>
        <v>-4.9588933270937048</v>
      </c>
      <c r="DR166" s="327">
        <f t="shared" ca="1" si="1332"/>
        <v>0.76402343623564661</v>
      </c>
      <c r="DS166" s="327">
        <f t="shared" ca="1" si="1333"/>
        <v>2.9867465301225451</v>
      </c>
      <c r="DT166" s="327">
        <f t="shared" ca="1" si="1334"/>
        <v>1.6908587911618866</v>
      </c>
      <c r="DU166" s="327">
        <f t="shared" ca="1" si="1335"/>
        <v>3.9949329985140167</v>
      </c>
      <c r="DV166" s="327">
        <f t="shared" ca="1" si="1336"/>
        <v>-0.96162661891784751</v>
      </c>
      <c r="DW166" s="327">
        <f t="shared" ca="1" si="1337"/>
        <v>2.604670328710526</v>
      </c>
      <c r="DX166" s="327">
        <f t="shared" ca="1" si="1338"/>
        <v>-3.5153910183280033</v>
      </c>
      <c r="DY166" s="327">
        <f t="shared" ca="1" si="1339"/>
        <v>8.3288910073699327</v>
      </c>
      <c r="DZ166" s="327">
        <f t="shared" ca="1" si="1340"/>
        <v>8.4493393925760785</v>
      </c>
      <c r="EA166" s="327">
        <f t="shared" ca="1" si="1341"/>
        <v>8.6280165887571343</v>
      </c>
      <c r="EB166" s="327">
        <f t="shared" ca="1" si="1342"/>
        <v>5.714416134062958</v>
      </c>
      <c r="EC166" s="327">
        <f t="shared" ca="1" si="1343"/>
        <v>12.176203363698818</v>
      </c>
      <c r="ED166" s="327">
        <f t="shared" ca="1" si="1344"/>
        <v>20.572231733594208</v>
      </c>
      <c r="EE166" s="327">
        <f t="shared" ca="1" si="1345"/>
        <v>7.4994864976450231</v>
      </c>
      <c r="EF166" s="327">
        <f t="shared" ca="1" si="1190"/>
        <v>4.5091706582759343</v>
      </c>
      <c r="EG166" s="327">
        <f t="shared" ca="1" si="1191"/>
        <v>9.0737119065752267</v>
      </c>
      <c r="EH166" s="327">
        <f t="shared" ca="1" si="1192"/>
        <v>0.79017536281602929</v>
      </c>
      <c r="EI166" s="327">
        <f t="shared" ca="1" si="1193"/>
        <v>-1.5599970011277833</v>
      </c>
      <c r="EJ166" s="327">
        <f t="shared" ca="1" si="1194"/>
        <v>11.534449416160271</v>
      </c>
      <c r="EK166" s="327">
        <f t="shared" ca="1" si="1195"/>
        <v>12.29773113833248</v>
      </c>
      <c r="EL166" s="327">
        <f t="shared" ca="1" si="1196"/>
        <v>1.129877729942379</v>
      </c>
      <c r="EM166" s="327">
        <f t="shared" ca="1" si="1197"/>
        <v>10.117965701351665</v>
      </c>
      <c r="EN166" s="327">
        <f t="shared" ca="1" si="1198"/>
        <v>-0.770039884393384</v>
      </c>
      <c r="EO166" s="327">
        <f t="shared" ca="1" si="1199"/>
        <v>5.9560314764817832</v>
      </c>
      <c r="EP166" s="327">
        <f t="shared" ca="1" si="1200"/>
        <v>-2.0938050610183012</v>
      </c>
      <c r="EQ166" s="327">
        <f t="shared" ca="1" si="1201"/>
        <v>4.7437570151934239</v>
      </c>
      <c r="ER166" s="327">
        <f t="shared" ca="1" si="1202"/>
        <v>-0.53201405415131831</v>
      </c>
      <c r="ES166" s="327">
        <f t="shared" ca="1" si="1203"/>
        <v>-4.2262043177587856</v>
      </c>
      <c r="ET166" s="327">
        <f t="shared" ca="1" si="1204"/>
        <v>9.7012082972945279</v>
      </c>
      <c r="EU166" s="327">
        <f t="shared" ca="1" si="1205"/>
        <v>14.311810394539549</v>
      </c>
      <c r="EV166" s="327">
        <f t="shared" ca="1" si="1206"/>
        <v>-5.6301227513279457</v>
      </c>
      <c r="EW166" s="327">
        <f t="shared" ca="1" si="1207"/>
        <v>5.8892533107381269</v>
      </c>
      <c r="EX166" s="327">
        <f t="shared" ca="1" si="1208"/>
        <v>8.8901806772456524</v>
      </c>
      <c r="EY166" s="327">
        <f t="shared" ca="1" si="1209"/>
        <v>1.7683240798777717</v>
      </c>
      <c r="EZ166" s="327">
        <f t="shared" ca="1" si="1210"/>
        <v>3.9351745111916756</v>
      </c>
      <c r="FA166" s="327">
        <f t="shared" ca="1" si="1211"/>
        <v>-5.8877056852503529</v>
      </c>
      <c r="FB166" s="327">
        <f t="shared" ca="1" si="1212"/>
        <v>7.3225202071033095</v>
      </c>
      <c r="FC166" s="327">
        <f t="shared" ca="1" si="1213"/>
        <v>7.4056507668877742</v>
      </c>
      <c r="FD166" s="327">
        <f t="shared" ca="1" si="1214"/>
        <v>9.5516183806715276</v>
      </c>
      <c r="FE166" s="327">
        <f t="shared" ca="1" si="1215"/>
        <v>-100</v>
      </c>
      <c r="FF166" s="327">
        <f t="shared" ca="1" si="1216"/>
        <v>-100</v>
      </c>
      <c r="FG166" s="327">
        <f t="shared" ca="1" si="1217"/>
        <v>-100</v>
      </c>
      <c r="FH166" s="327">
        <f t="shared" ca="1" si="1218"/>
        <v>-100</v>
      </c>
      <c r="FI166" s="327">
        <f t="shared" ca="1" si="1219"/>
        <v>-100</v>
      </c>
      <c r="FJ166" s="327">
        <f t="shared" ca="1" si="1220"/>
        <v>-100</v>
      </c>
      <c r="FK166" s="327">
        <f t="shared" ca="1" si="1221"/>
        <v>-100</v>
      </c>
      <c r="FL166" s="327">
        <f t="shared" ca="1" si="1222"/>
        <v>-100</v>
      </c>
      <c r="FM166" s="327">
        <f t="shared" ca="1" si="1223"/>
        <v>-100</v>
      </c>
      <c r="FN166" s="327">
        <f t="shared" ca="1" si="1224"/>
        <v>-100</v>
      </c>
      <c r="FO166" s="327">
        <f t="shared" ca="1" si="1225"/>
        <v>-100</v>
      </c>
      <c r="FP166" s="327">
        <f t="shared" ca="1" si="1225"/>
        <v>-100</v>
      </c>
    </row>
    <row r="167" spans="2:172" x14ac:dyDescent="0.2">
      <c r="B167" s="325" t="s">
        <v>10</v>
      </c>
      <c r="C167" s="330">
        <f t="shared" si="1226"/>
        <v>214062.02100000001</v>
      </c>
      <c r="D167" s="330"/>
      <c r="E167" s="330"/>
      <c r="F167" s="330"/>
      <c r="G167" s="330"/>
      <c r="H167" s="330"/>
      <c r="I167" s="330"/>
      <c r="J167" s="330"/>
      <c r="K167" s="330"/>
      <c r="L167" s="330"/>
      <c r="M167" s="330"/>
      <c r="N167" s="330"/>
      <c r="O167" s="330"/>
      <c r="P167" s="330"/>
      <c r="Q167" s="327">
        <f t="shared" ca="1" si="1227"/>
        <v>-0.20071150509788538</v>
      </c>
      <c r="R167" s="327">
        <f t="shared" ca="1" si="1228"/>
        <v>0.17029727847284448</v>
      </c>
      <c r="S167" s="327">
        <f t="shared" ca="1" si="1229"/>
        <v>-3.6591697155567999</v>
      </c>
      <c r="T167" s="327">
        <f t="shared" ca="1" si="1230"/>
        <v>-1.5107634290294527</v>
      </c>
      <c r="U167" s="327">
        <f t="shared" ca="1" si="1231"/>
        <v>-3.5797671488582665</v>
      </c>
      <c r="V167" s="327">
        <f t="shared" ca="1" si="1232"/>
        <v>-6.6072465559698799</v>
      </c>
      <c r="W167" s="327">
        <f t="shared" ca="1" si="1233"/>
        <v>-10.072653115200751</v>
      </c>
      <c r="X167" s="327">
        <f t="shared" ca="1" si="1234"/>
        <v>0.64030603102362704</v>
      </c>
      <c r="Y167" s="327">
        <f t="shared" ca="1" si="1235"/>
        <v>3.9471760766491428</v>
      </c>
      <c r="Z167" s="327">
        <f t="shared" ca="1" si="1236"/>
        <v>-2.1804144588881229</v>
      </c>
      <c r="AA167" s="327">
        <f t="shared" ca="1" si="1237"/>
        <v>1.1022538335819831</v>
      </c>
      <c r="AB167" s="327">
        <f t="shared" ca="1" si="1238"/>
        <v>-1.2294278945940107</v>
      </c>
      <c r="AC167" s="327">
        <f t="shared" ca="1" si="1239"/>
        <v>5.1175923874093598</v>
      </c>
      <c r="AD167" s="327">
        <f t="shared" ca="1" si="1240"/>
        <v>2.2553138372842625</v>
      </c>
      <c r="AE167" s="327">
        <f t="shared" ca="1" si="1241"/>
        <v>2.1535791678098661</v>
      </c>
      <c r="AF167" s="327">
        <f t="shared" ca="1" si="1242"/>
        <v>-5.6550909716020783</v>
      </c>
      <c r="AG167" s="327">
        <f t="shared" ca="1" si="1243"/>
        <v>-4.2768421786651913</v>
      </c>
      <c r="AH167" s="327">
        <f t="shared" ca="1" si="1244"/>
        <v>4.8493054467454897</v>
      </c>
      <c r="AI167" s="327">
        <f t="shared" ca="1" si="1245"/>
        <v>3.2750045053111734</v>
      </c>
      <c r="AJ167" s="327">
        <f t="shared" ca="1" si="1246"/>
        <v>1.314817979291135</v>
      </c>
      <c r="AK167" s="327">
        <f t="shared" ca="1" si="1247"/>
        <v>-2.6345002575202443</v>
      </c>
      <c r="AL167" s="327">
        <f t="shared" ca="1" si="1248"/>
        <v>-1.351653060923212</v>
      </c>
      <c r="AM167" s="327">
        <f t="shared" ca="1" si="1249"/>
        <v>-7.2110146669017183</v>
      </c>
      <c r="AN167" s="327">
        <f t="shared" ca="1" si="1250"/>
        <v>-4.0434000774745016</v>
      </c>
      <c r="AO167" s="327">
        <f t="shared" ca="1" si="1251"/>
        <v>-6.5055884948961307</v>
      </c>
      <c r="AP167" s="327">
        <f t="shared" ca="1" si="1252"/>
        <v>-1.4454911482196309</v>
      </c>
      <c r="AQ167" s="327">
        <f t="shared" ca="1" si="1253"/>
        <v>1.4140624401220094</v>
      </c>
      <c r="AR167" s="327">
        <f t="shared" ca="1" si="1254"/>
        <v>-3.4485022956517355</v>
      </c>
      <c r="AS167" s="327">
        <f t="shared" ca="1" si="1255"/>
        <v>-1.113351376675169</v>
      </c>
      <c r="AT167" s="327">
        <f t="shared" ca="1" si="1256"/>
        <v>-9.8296940382895315</v>
      </c>
      <c r="AU167" s="327">
        <f t="shared" ca="1" si="1257"/>
        <v>-16.765765960293393</v>
      </c>
      <c r="AV167" s="327">
        <f t="shared" ca="1" si="1258"/>
        <v>-16.45821796764217</v>
      </c>
      <c r="AW167" s="327">
        <f t="shared" ca="1" si="1259"/>
        <v>-14.880023764152355</v>
      </c>
      <c r="AX167" s="327">
        <f t="shared" ca="1" si="1260"/>
        <v>-13.854173096578776</v>
      </c>
      <c r="AY167" s="327">
        <f t="shared" ca="1" si="1261"/>
        <v>-15.821412576277467</v>
      </c>
      <c r="AZ167" s="327">
        <f t="shared" ca="1" si="1262"/>
        <v>-9.7568548151725025</v>
      </c>
      <c r="BA167" s="327">
        <f t="shared" ca="1" si="1263"/>
        <v>-8.1144141908750527</v>
      </c>
      <c r="BB167" s="327">
        <f t="shared" ca="1" si="1264"/>
        <v>-10.875675349191013</v>
      </c>
      <c r="BC167" s="327">
        <f t="shared" ca="1" si="1265"/>
        <v>-9.4024489476814921</v>
      </c>
      <c r="BD167" s="327">
        <f t="shared" ca="1" si="1266"/>
        <v>-12.030091295106132</v>
      </c>
      <c r="BE167" s="327">
        <f t="shared" ca="1" si="1267"/>
        <v>-16.35527747698481</v>
      </c>
      <c r="BF167" s="327">
        <f t="shared" ca="1" si="1268"/>
        <v>-18.241575203882149</v>
      </c>
      <c r="BG167" s="327">
        <f t="shared" ca="1" si="1269"/>
        <v>-9.4131458633380731</v>
      </c>
      <c r="BH167" s="327">
        <f t="shared" ca="1" si="1270"/>
        <v>-9.3225353501121901</v>
      </c>
      <c r="BI167" s="327">
        <f t="shared" ca="1" si="1271"/>
        <v>-14.701226172842368</v>
      </c>
      <c r="BJ167" s="327">
        <f t="shared" ca="1" si="1272"/>
        <v>-4.8876841787340481</v>
      </c>
      <c r="BK167" s="327">
        <f t="shared" ca="1" si="1273"/>
        <v>-5.0208901789662548</v>
      </c>
      <c r="BL167" s="327">
        <f t="shared" ca="1" si="1274"/>
        <v>-7.4756145091730559</v>
      </c>
      <c r="BM167" s="327">
        <f t="shared" ca="1" si="1275"/>
        <v>-10.874392398145957</v>
      </c>
      <c r="BN167" s="327">
        <f t="shared" ca="1" si="1276"/>
        <v>-8.2708265634593374</v>
      </c>
      <c r="BO167" s="327">
        <f t="shared" ca="1" si="1277"/>
        <v>-6.8678470630330253</v>
      </c>
      <c r="BP167" s="327">
        <f t="shared" ca="1" si="1278"/>
        <v>-4.0271201017082348</v>
      </c>
      <c r="BQ167" s="327">
        <f t="shared" ca="1" si="1279"/>
        <v>-1.3226404847001163</v>
      </c>
      <c r="BR167" s="327">
        <f t="shared" ca="1" si="1280"/>
        <v>-0.93782745800970702</v>
      </c>
      <c r="BS167" s="327">
        <f t="shared" ca="1" si="1281"/>
        <v>-6.6764844102152381</v>
      </c>
      <c r="BT167" s="327">
        <f t="shared" ca="1" si="1282"/>
        <v>-7.342754408197365</v>
      </c>
      <c r="BU167" s="327">
        <f t="shared" ca="1" si="1283"/>
        <v>-6.445829318599877</v>
      </c>
      <c r="BV167" s="327">
        <f t="shared" ca="1" si="1284"/>
        <v>-14.201341372950253</v>
      </c>
      <c r="BW167" s="327">
        <f t="shared" ca="1" si="1285"/>
        <v>-15.22776769715621</v>
      </c>
      <c r="BX167" s="327">
        <f t="shared" ca="1" si="1286"/>
        <v>-20.410637049012976</v>
      </c>
      <c r="BY167" s="327">
        <f t="shared" ca="1" si="1287"/>
        <v>-12.828719032741944</v>
      </c>
      <c r="BZ167" s="327">
        <f t="shared" ca="1" si="1288"/>
        <v>-9.4881066480922271</v>
      </c>
      <c r="CA167" s="327">
        <f t="shared" ca="1" si="1289"/>
        <v>-10.545917531429723</v>
      </c>
      <c r="CB167" s="327">
        <f t="shared" ca="1" si="1290"/>
        <v>-10.651275532186943</v>
      </c>
      <c r="CC167" s="327">
        <f t="shared" ca="1" si="1291"/>
        <v>-11.783049332682694</v>
      </c>
      <c r="CD167" s="327">
        <f t="shared" ca="1" si="1292"/>
        <v>-11.297862805762151</v>
      </c>
      <c r="CE167" s="327">
        <f t="shared" ca="1" si="1293"/>
        <v>-14.296447584596166</v>
      </c>
      <c r="CF167" s="327">
        <f t="shared" ca="1" si="1294"/>
        <v>-4.2483899067520525</v>
      </c>
      <c r="CG167" s="327">
        <f t="shared" ca="1" si="1295"/>
        <v>-7.3182049206978803</v>
      </c>
      <c r="CH167" s="327">
        <f t="shared" ca="1" si="1296"/>
        <v>-18.099657847960543</v>
      </c>
      <c r="CI167" s="327">
        <f t="shared" ca="1" si="1297"/>
        <v>-13.774132485918173</v>
      </c>
      <c r="CJ167" s="327">
        <f t="shared" ca="1" si="1298"/>
        <v>-11.317301744658209</v>
      </c>
      <c r="CK167" s="327">
        <f t="shared" ca="1" si="1299"/>
        <v>-10.866193791623843</v>
      </c>
      <c r="CL167" s="327">
        <f t="shared" ca="1" si="1300"/>
        <v>-9.56466179053524</v>
      </c>
      <c r="CM167" s="327">
        <f t="shared" ca="1" si="1301"/>
        <v>-9.8105662696903124</v>
      </c>
      <c r="CN167" s="327">
        <f t="shared" ca="1" si="1302"/>
        <v>-6.8215474979883624</v>
      </c>
      <c r="CO167" s="327">
        <f t="shared" ca="1" si="1303"/>
        <v>-20.25936779666894</v>
      </c>
      <c r="CP167" s="327">
        <f t="shared" ca="1" si="1304"/>
        <v>-22.070157975932403</v>
      </c>
      <c r="CQ167" s="327">
        <f t="shared" ca="1" si="1305"/>
        <v>-19.681898059434374</v>
      </c>
      <c r="CR167" s="327">
        <f t="shared" ca="1" si="1306"/>
        <v>-18.610195923018622</v>
      </c>
      <c r="CS167" s="327">
        <f t="shared" ca="1" si="1307"/>
        <v>-12.416135418005894</v>
      </c>
      <c r="CT167" s="327">
        <f t="shared" ca="1" si="1308"/>
        <v>-7.1886870336750519</v>
      </c>
      <c r="CU167" s="327">
        <f t="shared" ca="1" si="1309"/>
        <v>-10.325709304828194</v>
      </c>
      <c r="CV167" s="327">
        <f t="shared" ca="1" si="1310"/>
        <v>-19.322294357642932</v>
      </c>
      <c r="CW167" s="327">
        <f t="shared" ca="1" si="1311"/>
        <v>-14.511031036230165</v>
      </c>
      <c r="CX167" s="327">
        <f t="shared" ca="1" si="1312"/>
        <v>-11.524757223005906</v>
      </c>
      <c r="CY167" s="327">
        <f t="shared" ca="1" si="1313"/>
        <v>-0.31957598964355327</v>
      </c>
      <c r="CZ167" s="327">
        <f t="shared" ca="1" si="1314"/>
        <v>-2.3795830853819666</v>
      </c>
      <c r="DA167" s="327">
        <f t="shared" ca="1" si="1315"/>
        <v>7.8295634934568739</v>
      </c>
      <c r="DB167" s="327">
        <f t="shared" ca="1" si="1316"/>
        <v>2.6861043491044541</v>
      </c>
      <c r="DC167" s="327">
        <f t="shared" ca="1" si="1317"/>
        <v>9.8840340509324562</v>
      </c>
      <c r="DD167" s="327">
        <f t="shared" ca="1" si="1318"/>
        <v>11.223481880143794</v>
      </c>
      <c r="DE167" s="327">
        <f t="shared" ca="1" si="1319"/>
        <v>14.118589407248109</v>
      </c>
      <c r="DF167" s="327">
        <f t="shared" ca="1" si="1320"/>
        <v>12.141954981783655</v>
      </c>
      <c r="DG167" s="327">
        <f t="shared" ca="1" si="1321"/>
        <v>18.472273667102598</v>
      </c>
      <c r="DH167" s="327">
        <f t="shared" ca="1" si="1322"/>
        <v>20.232528240608843</v>
      </c>
      <c r="DI167" s="327">
        <f t="shared" ca="1" si="1323"/>
        <v>26.089169224587351</v>
      </c>
      <c r="DJ167" s="327">
        <f t="shared" ca="1" si="1324"/>
        <v>14.533405647285605</v>
      </c>
      <c r="DK167" s="327">
        <f t="shared" ca="1" si="1325"/>
        <v>10.785673591048734</v>
      </c>
      <c r="DL167" s="327">
        <f t="shared" ca="1" si="1326"/>
        <v>4.6141084285092404</v>
      </c>
      <c r="DM167" s="327">
        <f t="shared" ca="1" si="1327"/>
        <v>1.6598403198381675</v>
      </c>
      <c r="DN167" s="327">
        <f t="shared" ca="1" si="1328"/>
        <v>7.9556414858203084</v>
      </c>
      <c r="DO167" s="327">
        <f t="shared" ca="1" si="1329"/>
        <v>9.3886211597235842</v>
      </c>
      <c r="DP167" s="327">
        <f t="shared" ca="1" si="1330"/>
        <v>8.0385603739231897</v>
      </c>
      <c r="DQ167" s="327">
        <f t="shared" ca="1" si="1331"/>
        <v>5.8608460646546519</v>
      </c>
      <c r="DR167" s="327">
        <f t="shared" ca="1" si="1332"/>
        <v>-5.3817618566262553</v>
      </c>
      <c r="DS167" s="327">
        <f t="shared" ca="1" si="1333"/>
        <v>9.0311993289276842</v>
      </c>
      <c r="DT167" s="327">
        <f t="shared" ca="1" si="1334"/>
        <v>18.316490049585894</v>
      </c>
      <c r="DU167" s="327">
        <f t="shared" ca="1" si="1335"/>
        <v>6.2655322753684288</v>
      </c>
      <c r="DV167" s="327">
        <f t="shared" ca="1" si="1336"/>
        <v>15.1105479966064</v>
      </c>
      <c r="DW167" s="327">
        <f t="shared" ca="1" si="1337"/>
        <v>7.8783975221489015</v>
      </c>
      <c r="DX167" s="327">
        <f t="shared" ca="1" si="1338"/>
        <v>22.434374471240019</v>
      </c>
      <c r="DY167" s="327">
        <f t="shared" ca="1" si="1339"/>
        <v>45.790039024641857</v>
      </c>
      <c r="DZ167" s="327">
        <f t="shared" ca="1" si="1340"/>
        <v>57.7696980726123</v>
      </c>
      <c r="EA167" s="327">
        <f t="shared" ca="1" si="1341"/>
        <v>61.101753408036188</v>
      </c>
      <c r="EB167" s="327">
        <f t="shared" ca="1" si="1342"/>
        <v>64.709998882888698</v>
      </c>
      <c r="EC167" s="327">
        <f t="shared" ca="1" si="1343"/>
        <v>63.032870840844794</v>
      </c>
      <c r="ED167" s="327">
        <f t="shared" ca="1" si="1344"/>
        <v>82.311626879113049</v>
      </c>
      <c r="EE167" s="327">
        <f t="shared" ca="1" si="1345"/>
        <v>57.153327790883793</v>
      </c>
      <c r="EF167" s="327">
        <f t="shared" ca="1" si="1190"/>
        <v>49.482788440282803</v>
      </c>
      <c r="EG167" s="327">
        <f t="shared" ca="1" si="1191"/>
        <v>50.574009844909398</v>
      </c>
      <c r="EH167" s="327">
        <f t="shared" ca="1" si="1192"/>
        <v>46.783750693024245</v>
      </c>
      <c r="EI167" s="327">
        <f t="shared" ca="1" si="1193"/>
        <v>41.010153716918296</v>
      </c>
      <c r="EJ167" s="327">
        <f t="shared" ca="1" si="1194"/>
        <v>29.316620756822914</v>
      </c>
      <c r="EK167" s="327">
        <f t="shared" ca="1" si="1195"/>
        <v>8.9811830045837269</v>
      </c>
      <c r="EL167" s="327">
        <f t="shared" ca="1" si="1196"/>
        <v>8.0789655788988455</v>
      </c>
      <c r="EM167" s="327">
        <f t="shared" ca="1" si="1197"/>
        <v>-1.1601214001221081</v>
      </c>
      <c r="EN167" s="327">
        <f t="shared" ca="1" si="1198"/>
        <v>-7.1709023161681813</v>
      </c>
      <c r="EO167" s="327">
        <f t="shared" ca="1" si="1199"/>
        <v>-17.653737179768925</v>
      </c>
      <c r="EP167" s="327">
        <f t="shared" ca="1" si="1200"/>
        <v>-24.237118914964256</v>
      </c>
      <c r="EQ167" s="327">
        <f t="shared" ca="1" si="1201"/>
        <v>-27.519753272607886</v>
      </c>
      <c r="ER167" s="327">
        <f t="shared" ca="1" si="1202"/>
        <v>-26.521484845580716</v>
      </c>
      <c r="ES167" s="327">
        <f t="shared" ca="1" si="1203"/>
        <v>-31.01547981985442</v>
      </c>
      <c r="ET167" s="327">
        <f t="shared" ca="1" si="1204"/>
        <v>-30.198320215734171</v>
      </c>
      <c r="EU167" s="327">
        <f t="shared" ca="1" si="1205"/>
        <v>-26.851249945633739</v>
      </c>
      <c r="EV167" s="327">
        <f t="shared" ca="1" si="1206"/>
        <v>-22.80983183166525</v>
      </c>
      <c r="EW167" s="327">
        <f t="shared" ca="1" si="1207"/>
        <v>-25.369645533414456</v>
      </c>
      <c r="EX167" s="327">
        <f t="shared" ca="1" si="1208"/>
        <v>-24.121812865031771</v>
      </c>
      <c r="EY167" s="327">
        <f t="shared" ca="1" si="1209"/>
        <v>-23.540522014715336</v>
      </c>
      <c r="EZ167" s="327">
        <f t="shared" ca="1" si="1210"/>
        <v>-28.686019192960813</v>
      </c>
      <c r="FA167" s="327">
        <f t="shared" ca="1" si="1211"/>
        <v>-26.83607273953352</v>
      </c>
      <c r="FB167" s="327">
        <f t="shared" ca="1" si="1212"/>
        <v>-19.642503928168537</v>
      </c>
      <c r="FC167" s="327">
        <f t="shared" ca="1" si="1213"/>
        <v>-8.4404861879391007</v>
      </c>
      <c r="FD167" s="327">
        <f t="shared" ca="1" si="1214"/>
        <v>2.2410432179031261</v>
      </c>
      <c r="FE167" s="327">
        <f t="shared" ca="1" si="1215"/>
        <v>-100</v>
      </c>
      <c r="FF167" s="327">
        <f t="shared" ca="1" si="1216"/>
        <v>-100</v>
      </c>
      <c r="FG167" s="327">
        <f t="shared" ca="1" si="1217"/>
        <v>-100</v>
      </c>
      <c r="FH167" s="327">
        <f t="shared" ca="1" si="1218"/>
        <v>-100</v>
      </c>
      <c r="FI167" s="327">
        <f t="shared" ca="1" si="1219"/>
        <v>-100</v>
      </c>
      <c r="FJ167" s="327">
        <f t="shared" ca="1" si="1220"/>
        <v>-100</v>
      </c>
      <c r="FK167" s="327">
        <f t="shared" ca="1" si="1221"/>
        <v>-100</v>
      </c>
      <c r="FL167" s="327">
        <f t="shared" ca="1" si="1222"/>
        <v>-100</v>
      </c>
      <c r="FM167" s="327">
        <f t="shared" ca="1" si="1223"/>
        <v>-100</v>
      </c>
      <c r="FN167" s="327">
        <f t="shared" ca="1" si="1224"/>
        <v>-100</v>
      </c>
      <c r="FO167" s="327">
        <f t="shared" ca="1" si="1225"/>
        <v>-100</v>
      </c>
      <c r="FP167" s="327">
        <f t="shared" ca="1" si="1225"/>
        <v>-100</v>
      </c>
    </row>
    <row r="168" spans="2:172" x14ac:dyDescent="0.2">
      <c r="B168" s="325" t="s">
        <v>11</v>
      </c>
      <c r="C168" s="330">
        <f t="shared" si="1226"/>
        <v>181801.25099999999</v>
      </c>
      <c r="D168" s="330"/>
      <c r="E168" s="330"/>
      <c r="F168" s="330"/>
      <c r="G168" s="330"/>
      <c r="H168" s="330"/>
      <c r="I168" s="330"/>
      <c r="J168" s="330"/>
      <c r="K168" s="330"/>
      <c r="L168" s="330"/>
      <c r="M168" s="330"/>
      <c r="N168" s="330"/>
      <c r="O168" s="330"/>
      <c r="P168" s="330"/>
      <c r="Q168" s="327">
        <f t="shared" ca="1" si="1227"/>
        <v>9.9878973703549718</v>
      </c>
      <c r="R168" s="327">
        <f t="shared" ca="1" si="1228"/>
        <v>15.250952178940082</v>
      </c>
      <c r="S168" s="327">
        <f t="shared" ca="1" si="1229"/>
        <v>4.2598425134157338</v>
      </c>
      <c r="T168" s="327">
        <f t="shared" ca="1" si="1230"/>
        <v>4.2323648263026712</v>
      </c>
      <c r="U168" s="327">
        <f t="shared" ca="1" si="1231"/>
        <v>11.15697147396375</v>
      </c>
      <c r="V168" s="327">
        <f t="shared" ca="1" si="1232"/>
        <v>8.8199510695553158</v>
      </c>
      <c r="W168" s="327">
        <f t="shared" ca="1" si="1233"/>
        <v>9.1709604119665897</v>
      </c>
      <c r="X168" s="327">
        <f t="shared" ca="1" si="1234"/>
        <v>4.7334810654057407</v>
      </c>
      <c r="Y168" s="327">
        <f t="shared" ca="1" si="1235"/>
        <v>13.707625273444506</v>
      </c>
      <c r="Z168" s="327">
        <f t="shared" ca="1" si="1236"/>
        <v>5.9466721687204682</v>
      </c>
      <c r="AA168" s="327">
        <f t="shared" ca="1" si="1237"/>
        <v>4.9763788720748892</v>
      </c>
      <c r="AB168" s="327">
        <f t="shared" ca="1" si="1238"/>
        <v>10.455519418126656</v>
      </c>
      <c r="AC168" s="327">
        <f t="shared" ca="1" si="1239"/>
        <v>2.020356544703759</v>
      </c>
      <c r="AD168" s="327">
        <f t="shared" ca="1" si="1240"/>
        <v>0.5451069667322912</v>
      </c>
      <c r="AE168" s="327">
        <f t="shared" ca="1" si="1241"/>
        <v>14.770281889713573</v>
      </c>
      <c r="AF168" s="327">
        <f t="shared" ca="1" si="1242"/>
        <v>5.5068576810175074</v>
      </c>
      <c r="AG168" s="327">
        <f t="shared" ca="1" si="1243"/>
        <v>2.1349131429442565</v>
      </c>
      <c r="AH168" s="327">
        <f t="shared" ca="1" si="1244"/>
        <v>0.74844384414373621</v>
      </c>
      <c r="AI168" s="327">
        <f t="shared" ca="1" si="1245"/>
        <v>3.4067218944876458</v>
      </c>
      <c r="AJ168" s="327">
        <f t="shared" ca="1" si="1246"/>
        <v>-1.3348366438093393</v>
      </c>
      <c r="AK168" s="327">
        <f t="shared" ca="1" si="1247"/>
        <v>-5.7770273032832051</v>
      </c>
      <c r="AL168" s="327">
        <f t="shared" ca="1" si="1248"/>
        <v>9.7628027052288218</v>
      </c>
      <c r="AM168" s="327">
        <f t="shared" ca="1" si="1249"/>
        <v>6.2904329007920552</v>
      </c>
      <c r="AN168" s="327">
        <f t="shared" ca="1" si="1250"/>
        <v>-4.2438279616811627</v>
      </c>
      <c r="AO168" s="327">
        <f t="shared" ca="1" si="1251"/>
        <v>6.8345473140340971</v>
      </c>
      <c r="AP168" s="327">
        <f t="shared" ca="1" si="1252"/>
        <v>10.893857909419125</v>
      </c>
      <c r="AQ168" s="327">
        <f t="shared" ca="1" si="1253"/>
        <v>-2.2166662796086314</v>
      </c>
      <c r="AR168" s="327">
        <f t="shared" ca="1" si="1254"/>
        <v>7.5486095187459341</v>
      </c>
      <c r="AS168" s="327">
        <f t="shared" ca="1" si="1255"/>
        <v>4.1378693663636739</v>
      </c>
      <c r="AT168" s="327">
        <f t="shared" ca="1" si="1256"/>
        <v>10.208177085319107</v>
      </c>
      <c r="AU168" s="327">
        <f t="shared" ca="1" si="1257"/>
        <v>8.6162777563848039</v>
      </c>
      <c r="AV168" s="327">
        <f t="shared" ca="1" si="1258"/>
        <v>17.097932195050021</v>
      </c>
      <c r="AW168" s="327">
        <f t="shared" ca="1" si="1259"/>
        <v>11.15229025653359</v>
      </c>
      <c r="AX168" s="327">
        <f t="shared" ca="1" si="1260"/>
        <v>10.962488649597347</v>
      </c>
      <c r="AY168" s="327">
        <f t="shared" ca="1" si="1261"/>
        <v>13.817397620909361</v>
      </c>
      <c r="AZ168" s="327">
        <f t="shared" ca="1" si="1262"/>
        <v>26.082918669116268</v>
      </c>
      <c r="BA168" s="327">
        <f t="shared" ca="1" si="1263"/>
        <v>6.3197358699299286</v>
      </c>
      <c r="BB168" s="327">
        <f t="shared" ca="1" si="1264"/>
        <v>9.8591243911994013</v>
      </c>
      <c r="BC168" s="327">
        <f t="shared" ca="1" si="1265"/>
        <v>19.183077364367065</v>
      </c>
      <c r="BD168" s="327">
        <f t="shared" ca="1" si="1266"/>
        <v>12.733675059577251</v>
      </c>
      <c r="BE168" s="327">
        <f t="shared" ca="1" si="1267"/>
        <v>6.3788013107798065</v>
      </c>
      <c r="BF168" s="327">
        <f t="shared" ca="1" si="1268"/>
        <v>14.72611474595422</v>
      </c>
      <c r="BG168" s="327">
        <f t="shared" ca="1" si="1269"/>
        <v>2.7966703594016735</v>
      </c>
      <c r="BH168" s="327">
        <f t="shared" ca="1" si="1270"/>
        <v>5.5991025658365317</v>
      </c>
      <c r="BI168" s="327">
        <f t="shared" ca="1" si="1271"/>
        <v>8.9693644898610785</v>
      </c>
      <c r="BJ168" s="327">
        <f t="shared" ca="1" si="1272"/>
        <v>2.78294009451119</v>
      </c>
      <c r="BK168" s="327">
        <f t="shared" ca="1" si="1273"/>
        <v>2.4795295206441637</v>
      </c>
      <c r="BL168" s="327">
        <f t="shared" ca="1" si="1274"/>
        <v>-4.3502433684536328</v>
      </c>
      <c r="BM168" s="327">
        <f t="shared" ca="1" si="1275"/>
        <v>11.800239605429638</v>
      </c>
      <c r="BN168" s="327">
        <f t="shared" ca="1" si="1276"/>
        <v>7.9294969485572437</v>
      </c>
      <c r="BO168" s="327">
        <f t="shared" ca="1" si="1277"/>
        <v>1.626827794591577</v>
      </c>
      <c r="BP168" s="327">
        <f t="shared" ca="1" si="1278"/>
        <v>1.0910363519609092</v>
      </c>
      <c r="BQ168" s="327">
        <f t="shared" ca="1" si="1279"/>
        <v>10.244510501155247</v>
      </c>
      <c r="BR168" s="327">
        <f t="shared" ca="1" si="1280"/>
        <v>2.7493111527867171</v>
      </c>
      <c r="BS168" s="327">
        <f t="shared" ca="1" si="1281"/>
        <v>12.727724782954979</v>
      </c>
      <c r="BT168" s="327">
        <f t="shared" ca="1" si="1282"/>
        <v>10.572296388273486</v>
      </c>
      <c r="BU168" s="327">
        <f t="shared" ca="1" si="1283"/>
        <v>5.1715543444433223</v>
      </c>
      <c r="BV168" s="327">
        <f t="shared" ca="1" si="1284"/>
        <v>3.9830042699183537</v>
      </c>
      <c r="BW168" s="327">
        <f t="shared" ca="1" si="1285"/>
        <v>-3.2058157964702048</v>
      </c>
      <c r="BX168" s="327">
        <f t="shared" ca="1" si="1286"/>
        <v>0.18758466960787246</v>
      </c>
      <c r="BY168" s="327">
        <f t="shared" ca="1" si="1287"/>
        <v>-8.0770463617437969</v>
      </c>
      <c r="BZ168" s="327">
        <f t="shared" ca="1" si="1288"/>
        <v>-9.1693732176505023</v>
      </c>
      <c r="CA168" s="327">
        <f t="shared" ca="1" si="1289"/>
        <v>-7.3234144360390729</v>
      </c>
      <c r="CB168" s="327">
        <f t="shared" ca="1" si="1290"/>
        <v>0.70965742127467024</v>
      </c>
      <c r="CC168" s="327">
        <f t="shared" ca="1" si="1291"/>
        <v>-10.615596342186123</v>
      </c>
      <c r="CD168" s="327">
        <f t="shared" ca="1" si="1292"/>
        <v>-6.6777173010731161</v>
      </c>
      <c r="CE168" s="327">
        <f t="shared" ca="1" si="1293"/>
        <v>-10.532113582818496</v>
      </c>
      <c r="CF168" s="327">
        <f t="shared" ca="1" si="1294"/>
        <v>-8.2704280574110953</v>
      </c>
      <c r="CG168" s="327">
        <f t="shared" ca="1" si="1295"/>
        <v>-5.3755540820924779</v>
      </c>
      <c r="CH168" s="327">
        <f t="shared" ca="1" si="1296"/>
        <v>-10.332008799838604</v>
      </c>
      <c r="CI168" s="327">
        <f t="shared" ca="1" si="1297"/>
        <v>-7.0486912447869798</v>
      </c>
      <c r="CJ168" s="327">
        <f t="shared" ca="1" si="1298"/>
        <v>-2.7011548064102726</v>
      </c>
      <c r="CK168" s="327">
        <f t="shared" ca="1" si="1299"/>
        <v>-1.6122039762084768</v>
      </c>
      <c r="CL168" s="327">
        <f t="shared" ca="1" si="1300"/>
        <v>-0.30182287566262289</v>
      </c>
      <c r="CM168" s="327">
        <f t="shared" ca="1" si="1301"/>
        <v>-4.3269252102171123</v>
      </c>
      <c r="CN168" s="327">
        <f t="shared" ca="1" si="1302"/>
        <v>-31.654821349939567</v>
      </c>
      <c r="CO168" s="327">
        <f t="shared" ca="1" si="1303"/>
        <v>-35.801970693510199</v>
      </c>
      <c r="CP168" s="327">
        <f t="shared" ca="1" si="1304"/>
        <v>-21.311365236872589</v>
      </c>
      <c r="CQ168" s="327">
        <f t="shared" ca="1" si="1305"/>
        <v>-15.490009535905855</v>
      </c>
      <c r="CR168" s="327">
        <f t="shared" ca="1" si="1306"/>
        <v>-12.5996936771881</v>
      </c>
      <c r="CS168" s="327">
        <f t="shared" ca="1" si="1307"/>
        <v>-6.7888479552177898</v>
      </c>
      <c r="CT168" s="327">
        <f t="shared" ca="1" si="1308"/>
        <v>-1.3246126919793824</v>
      </c>
      <c r="CU168" s="327">
        <f t="shared" ca="1" si="1309"/>
        <v>-4.922543709905554</v>
      </c>
      <c r="CV168" s="327">
        <f t="shared" ca="1" si="1310"/>
        <v>-4.5241887483387728</v>
      </c>
      <c r="CW168" s="327">
        <f t="shared" ca="1" si="1311"/>
        <v>-8.2824037940225566</v>
      </c>
      <c r="CX168" s="327">
        <f t="shared" ca="1" si="1312"/>
        <v>-3.6277221295163287</v>
      </c>
      <c r="CY168" s="327">
        <f t="shared" ca="1" si="1313"/>
        <v>5.3188831509483663</v>
      </c>
      <c r="CZ168" s="327">
        <f t="shared" ca="1" si="1314"/>
        <v>54.657137053646352</v>
      </c>
      <c r="DA168" s="327">
        <f t="shared" ca="1" si="1315"/>
        <v>48.705955475158675</v>
      </c>
      <c r="DB168" s="327">
        <f t="shared" ca="1" si="1316"/>
        <v>25.80111009402404</v>
      </c>
      <c r="DC168" s="327">
        <f t="shared" ca="1" si="1317"/>
        <v>1.241697882084523</v>
      </c>
      <c r="DD168" s="327">
        <f t="shared" ca="1" si="1318"/>
        <v>1.526908391167737</v>
      </c>
      <c r="DE168" s="327">
        <f t="shared" ca="1" si="1319"/>
        <v>-3.4391198606193285</v>
      </c>
      <c r="DF168" s="327">
        <f t="shared" ca="1" si="1320"/>
        <v>-3.2890349261312224</v>
      </c>
      <c r="DG168" s="327">
        <f t="shared" ca="1" si="1321"/>
        <v>-8.6649663811229658</v>
      </c>
      <c r="DH168" s="327">
        <f t="shared" ca="1" si="1322"/>
        <v>2.9330961939760414</v>
      </c>
      <c r="DI168" s="327">
        <f t="shared" ca="1" si="1323"/>
        <v>2.9536821066105148</v>
      </c>
      <c r="DJ168" s="327">
        <f t="shared" ca="1" si="1324"/>
        <v>-2.6877699478063164</v>
      </c>
      <c r="DK168" s="327">
        <f t="shared" ca="1" si="1325"/>
        <v>0.68609415404206686</v>
      </c>
      <c r="DL168" s="327">
        <f t="shared" ca="1" si="1326"/>
        <v>1.6511755000429673</v>
      </c>
      <c r="DM168" s="327">
        <f t="shared" ca="1" si="1327"/>
        <v>13.089353746707033</v>
      </c>
      <c r="DN168" s="327">
        <f t="shared" ca="1" si="1328"/>
        <v>19.129272783777139</v>
      </c>
      <c r="DO168" s="327">
        <f t="shared" ca="1" si="1329"/>
        <v>15.791218273705951</v>
      </c>
      <c r="DP168" s="327">
        <f t="shared" ca="1" si="1330"/>
        <v>6.4312515662906691</v>
      </c>
      <c r="DQ168" s="327">
        <f t="shared" ca="1" si="1331"/>
        <v>9.9920970973413716</v>
      </c>
      <c r="DR168" s="327">
        <f t="shared" ca="1" si="1332"/>
        <v>5.7656152026200687</v>
      </c>
      <c r="DS168" s="327">
        <f t="shared" ca="1" si="1333"/>
        <v>11.026397806772167</v>
      </c>
      <c r="DT168" s="327">
        <f t="shared" ca="1" si="1334"/>
        <v>22.231644859038298</v>
      </c>
      <c r="DU168" s="327">
        <f t="shared" ca="1" si="1335"/>
        <v>8.5709293588168975</v>
      </c>
      <c r="DV168" s="327">
        <f t="shared" ca="1" si="1336"/>
        <v>5.3940154197760393</v>
      </c>
      <c r="DW168" s="327">
        <f t="shared" ca="1" si="1337"/>
        <v>7.5591826655563068</v>
      </c>
      <c r="DX168" s="327">
        <f t="shared" ca="1" si="1338"/>
        <v>-2.3804544795503375</v>
      </c>
      <c r="DY168" s="327">
        <f t="shared" ca="1" si="1339"/>
        <v>2.5613070739874786</v>
      </c>
      <c r="DZ168" s="327">
        <f t="shared" ca="1" si="1340"/>
        <v>2.2138131751336658</v>
      </c>
      <c r="EA168" s="327">
        <f t="shared" ca="1" si="1341"/>
        <v>10.467554072843626</v>
      </c>
      <c r="EB168" s="327">
        <f t="shared" ca="1" si="1342"/>
        <v>21.279202347301577</v>
      </c>
      <c r="EC168" s="327">
        <f t="shared" ca="1" si="1343"/>
        <v>9.3628702054024018</v>
      </c>
      <c r="ED168" s="327">
        <f t="shared" ca="1" si="1344"/>
        <v>18.855943998194306</v>
      </c>
      <c r="EE168" s="327">
        <f t="shared" ca="1" si="1345"/>
        <v>19.679747574828198</v>
      </c>
      <c r="EF168" s="327">
        <f t="shared" ca="1" si="1190"/>
        <v>7.593136626432667</v>
      </c>
      <c r="EG168" s="327">
        <f t="shared" ca="1" si="1191"/>
        <v>13.658631921436509</v>
      </c>
      <c r="EH168" s="327">
        <f t="shared" ca="1" si="1192"/>
        <v>4.3047325169594473</v>
      </c>
      <c r="EI168" s="327">
        <f t="shared" ca="1" si="1193"/>
        <v>-4.7485036789408355</v>
      </c>
      <c r="EJ168" s="327">
        <f t="shared" ca="1" si="1194"/>
        <v>16.265893039801554</v>
      </c>
      <c r="EK168" s="327">
        <f t="shared" ca="1" si="1195"/>
        <v>3.5686765401281377</v>
      </c>
      <c r="EL168" s="327">
        <f t="shared" ca="1" si="1196"/>
        <v>-3.7684727938983116</v>
      </c>
      <c r="EM168" s="327">
        <f t="shared" ca="1" si="1197"/>
        <v>2.5674977882295735</v>
      </c>
      <c r="EN168" s="327">
        <f t="shared" ca="1" si="1198"/>
        <v>-3.9465671119104968</v>
      </c>
      <c r="EO168" s="327">
        <f t="shared" ca="1" si="1199"/>
        <v>-7.9278918932634355</v>
      </c>
      <c r="EP168" s="327">
        <f t="shared" ca="1" si="1200"/>
        <v>-10.992376456044795</v>
      </c>
      <c r="EQ168" s="327">
        <f t="shared" ca="1" si="1201"/>
        <v>-3.872740378939838</v>
      </c>
      <c r="ER168" s="327">
        <f t="shared" ca="1" si="1202"/>
        <v>-5.3398461982915393</v>
      </c>
      <c r="ES168" s="327">
        <f t="shared" ca="1" si="1203"/>
        <v>-1.2219085724442493</v>
      </c>
      <c r="ET168" s="327">
        <f t="shared" ca="1" si="1204"/>
        <v>-1.0191705426395856</v>
      </c>
      <c r="EU168" s="327">
        <f t="shared" ca="1" si="1205"/>
        <v>5.69266712359655</v>
      </c>
      <c r="EV168" s="327">
        <f t="shared" ca="1" si="1206"/>
        <v>-1.7038669848417385</v>
      </c>
      <c r="EW168" s="327">
        <f t="shared" ca="1" si="1207"/>
        <v>0.35487547899444394</v>
      </c>
      <c r="EX168" s="327">
        <f t="shared" ca="1" si="1208"/>
        <v>3.0307098843147742</v>
      </c>
      <c r="EY168" s="327">
        <f t="shared" ca="1" si="1209"/>
        <v>-2.2958160238707848</v>
      </c>
      <c r="EZ168" s="327">
        <f t="shared" ca="1" si="1210"/>
        <v>-0.24861268981612739</v>
      </c>
      <c r="FA168" s="327">
        <f t="shared" ca="1" si="1211"/>
        <v>8.7030421606149275</v>
      </c>
      <c r="FB168" s="327">
        <f t="shared" ca="1" si="1212"/>
        <v>5.9548244241649968</v>
      </c>
      <c r="FC168" s="327">
        <f t="shared" ca="1" si="1213"/>
        <v>-3.4273413756663871</v>
      </c>
      <c r="FD168" s="327">
        <f t="shared" ca="1" si="1214"/>
        <v>-2.4645406709158522</v>
      </c>
      <c r="FE168" s="327">
        <f t="shared" ca="1" si="1215"/>
        <v>-100</v>
      </c>
      <c r="FF168" s="327">
        <f t="shared" ca="1" si="1216"/>
        <v>-100</v>
      </c>
      <c r="FG168" s="327">
        <f t="shared" ca="1" si="1217"/>
        <v>-100</v>
      </c>
      <c r="FH168" s="327">
        <f t="shared" ca="1" si="1218"/>
        <v>-100</v>
      </c>
      <c r="FI168" s="327">
        <f t="shared" ca="1" si="1219"/>
        <v>-100</v>
      </c>
      <c r="FJ168" s="327">
        <f t="shared" ca="1" si="1220"/>
        <v>-100</v>
      </c>
      <c r="FK168" s="327">
        <f t="shared" ca="1" si="1221"/>
        <v>-100</v>
      </c>
      <c r="FL168" s="327">
        <f t="shared" ca="1" si="1222"/>
        <v>-100</v>
      </c>
      <c r="FM168" s="327">
        <f t="shared" ca="1" si="1223"/>
        <v>-100</v>
      </c>
      <c r="FN168" s="327">
        <f t="shared" ca="1" si="1224"/>
        <v>-100</v>
      </c>
      <c r="FO168" s="327">
        <f t="shared" ca="1" si="1225"/>
        <v>-100</v>
      </c>
      <c r="FP168" s="327">
        <f t="shared" ca="1" si="1225"/>
        <v>-100</v>
      </c>
    </row>
    <row r="169" spans="2:172" x14ac:dyDescent="0.2">
      <c r="B169" s="322" t="s">
        <v>12</v>
      </c>
      <c r="C169" s="329">
        <f t="shared" si="1226"/>
        <v>4881116.3969999989</v>
      </c>
      <c r="D169" s="329"/>
      <c r="E169" s="329"/>
      <c r="F169" s="329"/>
      <c r="G169" s="329"/>
      <c r="H169" s="329"/>
      <c r="I169" s="329"/>
      <c r="J169" s="329"/>
      <c r="K169" s="329"/>
      <c r="L169" s="329"/>
      <c r="M169" s="329"/>
      <c r="N169" s="329"/>
      <c r="O169" s="329"/>
      <c r="P169" s="329"/>
      <c r="Q169" s="324">
        <f t="shared" ca="1" si="1227"/>
        <v>2.3119126527851819</v>
      </c>
      <c r="R169" s="324">
        <f t="shared" ca="1" si="1228"/>
        <v>0.99449163146016417</v>
      </c>
      <c r="S169" s="324">
        <f t="shared" ca="1" si="1229"/>
        <v>8.3974132605720229</v>
      </c>
      <c r="T169" s="324">
        <f t="shared" ca="1" si="1230"/>
        <v>0.74073956489246484</v>
      </c>
      <c r="U169" s="324">
        <f t="shared" ca="1" si="1231"/>
        <v>3.4248981156022751</v>
      </c>
      <c r="V169" s="324">
        <f t="shared" ca="1" si="1232"/>
        <v>5.0726935794320127</v>
      </c>
      <c r="W169" s="324">
        <f t="shared" ca="1" si="1233"/>
        <v>4.9961635430870075</v>
      </c>
      <c r="X169" s="324">
        <f t="shared" ca="1" si="1234"/>
        <v>0.94573358494949389</v>
      </c>
      <c r="Y169" s="324">
        <f t="shared" ca="1" si="1235"/>
        <v>5.3896609291770119</v>
      </c>
      <c r="Z169" s="324">
        <f t="shared" ca="1" si="1236"/>
        <v>4.839721638248534</v>
      </c>
      <c r="AA169" s="324">
        <f t="shared" ca="1" si="1237"/>
        <v>3.9926329717352473</v>
      </c>
      <c r="AB169" s="324">
        <f t="shared" ca="1" si="1238"/>
        <v>6.7736609138716659</v>
      </c>
      <c r="AC169" s="324">
        <f t="shared" ca="1" si="1239"/>
        <v>2.8588727288921518</v>
      </c>
      <c r="AD169" s="324">
        <f t="shared" ca="1" si="1240"/>
        <v>6.1808195263247256</v>
      </c>
      <c r="AE169" s="324">
        <f t="shared" ca="1" si="1241"/>
        <v>3.2308419926813059</v>
      </c>
      <c r="AF169" s="324">
        <f t="shared" ca="1" si="1242"/>
        <v>3.1061003600973152</v>
      </c>
      <c r="AG169" s="324">
        <f t="shared" ca="1" si="1243"/>
        <v>0.87928781563213931</v>
      </c>
      <c r="AH169" s="324">
        <f t="shared" ca="1" si="1244"/>
        <v>3.6197970106378818</v>
      </c>
      <c r="AI169" s="324">
        <f t="shared" ca="1" si="1245"/>
        <v>1.7710739307980106</v>
      </c>
      <c r="AJ169" s="324">
        <f t="shared" ca="1" si="1246"/>
        <v>4.5482166519803116</v>
      </c>
      <c r="AK169" s="324">
        <f t="shared" ca="1" si="1247"/>
        <v>5.5434852117427909</v>
      </c>
      <c r="AL169" s="324">
        <f t="shared" ca="1" si="1248"/>
        <v>3.0710535067091485</v>
      </c>
      <c r="AM169" s="324">
        <f t="shared" ca="1" si="1249"/>
        <v>2.8990544505044653</v>
      </c>
      <c r="AN169" s="324">
        <f t="shared" ca="1" si="1250"/>
        <v>3.873068304722409</v>
      </c>
      <c r="AO169" s="324">
        <f t="shared" ca="1" si="1251"/>
        <v>1.8532454664071025</v>
      </c>
      <c r="AP169" s="324">
        <f t="shared" ca="1" si="1252"/>
        <v>3.3524801035613905</v>
      </c>
      <c r="AQ169" s="324">
        <f t="shared" ca="1" si="1253"/>
        <v>-1.2155004653492227</v>
      </c>
      <c r="AR169" s="324">
        <f t="shared" ca="1" si="1254"/>
        <v>3.5499203327109541</v>
      </c>
      <c r="AS169" s="324">
        <f t="shared" ca="1" si="1255"/>
        <v>1.0558398285289741</v>
      </c>
      <c r="AT169" s="324">
        <f t="shared" ca="1" si="1256"/>
        <v>1.2021399855030239</v>
      </c>
      <c r="AU169" s="324">
        <f t="shared" ca="1" si="1257"/>
        <v>-1.6245139027303139</v>
      </c>
      <c r="AV169" s="324">
        <f t="shared" ca="1" si="1258"/>
        <v>3.3941417737363793</v>
      </c>
      <c r="AW169" s="324">
        <f t="shared" ca="1" si="1259"/>
        <v>-1.3232706655559241</v>
      </c>
      <c r="AX169" s="324">
        <f t="shared" ca="1" si="1260"/>
        <v>-2.849187587227874</v>
      </c>
      <c r="AY169" s="324">
        <f t="shared" ca="1" si="1261"/>
        <v>3.1759999325708748</v>
      </c>
      <c r="AZ169" s="324">
        <f t="shared" ca="1" si="1262"/>
        <v>0.88189761657729093</v>
      </c>
      <c r="BA169" s="324">
        <f t="shared" ca="1" si="1263"/>
        <v>3.4998748140497185</v>
      </c>
      <c r="BB169" s="324">
        <f t="shared" ca="1" si="1264"/>
        <v>1.0262360512586923</v>
      </c>
      <c r="BC169" s="324">
        <f t="shared" ca="1" si="1265"/>
        <v>9.4005413425097117</v>
      </c>
      <c r="BD169" s="324">
        <f t="shared" ca="1" si="1266"/>
        <v>-2.0673241226396755</v>
      </c>
      <c r="BE169" s="324">
        <f t="shared" ca="1" si="1267"/>
        <v>5.2707320665228394</v>
      </c>
      <c r="BF169" s="324">
        <f t="shared" ca="1" si="1268"/>
        <v>2.6095343794690962</v>
      </c>
      <c r="BG169" s="324">
        <f t="shared" ca="1" si="1269"/>
        <v>2.2177287571508231</v>
      </c>
      <c r="BH169" s="324">
        <f t="shared" ca="1" si="1270"/>
        <v>3.4576704860913168</v>
      </c>
      <c r="BI169" s="324">
        <f t="shared" ca="1" si="1271"/>
        <v>0.72931660455377312</v>
      </c>
      <c r="BJ169" s="324">
        <f t="shared" ca="1" si="1272"/>
        <v>2.77415656973632</v>
      </c>
      <c r="BK169" s="324">
        <f t="shared" ca="1" si="1273"/>
        <v>2.364292745846214</v>
      </c>
      <c r="BL169" s="324">
        <f t="shared" ca="1" si="1274"/>
        <v>-0.61213117699509212</v>
      </c>
      <c r="BM169" s="324">
        <f t="shared" ca="1" si="1275"/>
        <v>0.97642513365876482</v>
      </c>
      <c r="BN169" s="324">
        <f t="shared" ca="1" si="1276"/>
        <v>-0.33266361507800468</v>
      </c>
      <c r="BO169" s="324">
        <f t="shared" ca="1" si="1277"/>
        <v>-3.9432185164653362</v>
      </c>
      <c r="BP169" s="324">
        <f t="shared" ca="1" si="1278"/>
        <v>3.5802576389897922</v>
      </c>
      <c r="BQ169" s="324">
        <f t="shared" ca="1" si="1279"/>
        <v>2.0552830623020526</v>
      </c>
      <c r="BR169" s="324">
        <f t="shared" ca="1" si="1280"/>
        <v>1.6683654500739635</v>
      </c>
      <c r="BS169" s="324">
        <f t="shared" ca="1" si="1281"/>
        <v>2.8729605369098437</v>
      </c>
      <c r="BT169" s="324">
        <f t="shared" ca="1" si="1282"/>
        <v>2.3735464705084723</v>
      </c>
      <c r="BU169" s="324">
        <f t="shared" ca="1" si="1283"/>
        <v>3.0115795038924631</v>
      </c>
      <c r="BV169" s="324">
        <f t="shared" ca="1" si="1284"/>
        <v>2.6765674337830347</v>
      </c>
      <c r="BW169" s="324">
        <f t="shared" ca="1" si="1285"/>
        <v>1.6480057406783999</v>
      </c>
      <c r="BX169" s="324">
        <f t="shared" ca="1" si="1286"/>
        <v>-0.1055986650135452</v>
      </c>
      <c r="BY169" s="324">
        <f t="shared" ca="1" si="1287"/>
        <v>1.8206643379033807</v>
      </c>
      <c r="BZ169" s="324">
        <f t="shared" ca="1" si="1288"/>
        <v>2.2252820291568156</v>
      </c>
      <c r="CA169" s="324">
        <f t="shared" ca="1" si="1289"/>
        <v>2.9778336917493533</v>
      </c>
      <c r="CB169" s="324">
        <f t="shared" ca="1" si="1290"/>
        <v>0.31185266594062</v>
      </c>
      <c r="CC169" s="324">
        <f t="shared" ca="1" si="1291"/>
        <v>0.74672842498111436</v>
      </c>
      <c r="CD169" s="324">
        <f t="shared" ca="1" si="1292"/>
        <v>-0.84197530210930438</v>
      </c>
      <c r="CE169" s="324">
        <f t="shared" ca="1" si="1293"/>
        <v>2.2896154909922757</v>
      </c>
      <c r="CF169" s="324">
        <f t="shared" ca="1" si="1294"/>
        <v>-1.4614709499579703</v>
      </c>
      <c r="CG169" s="324">
        <f t="shared" ca="1" si="1295"/>
        <v>-0.10590508788642694</v>
      </c>
      <c r="CH169" s="324">
        <f t="shared" ca="1" si="1296"/>
        <v>-2.1068006546034042</v>
      </c>
      <c r="CI169" s="324">
        <f t="shared" ca="1" si="1297"/>
        <v>-3.9833343077312406</v>
      </c>
      <c r="CJ169" s="324">
        <f t="shared" ca="1" si="1298"/>
        <v>-2.2341899385918396</v>
      </c>
      <c r="CK169" s="324">
        <f t="shared" ca="1" si="1299"/>
        <v>-0.7966499488909875</v>
      </c>
      <c r="CL169" s="324">
        <f t="shared" ca="1" si="1300"/>
        <v>-1.003974511911423</v>
      </c>
      <c r="CM169" s="324">
        <f t="shared" ca="1" si="1301"/>
        <v>-5.4840097287042795</v>
      </c>
      <c r="CN169" s="324">
        <f t="shared" ca="1" si="1302"/>
        <v>-32.035826591119729</v>
      </c>
      <c r="CO169" s="324">
        <f t="shared" ca="1" si="1303"/>
        <v>-33.573554234361097</v>
      </c>
      <c r="CP169" s="324">
        <f t="shared" ca="1" si="1304"/>
        <v>-12.705198014491785</v>
      </c>
      <c r="CQ169" s="324">
        <f t="shared" ca="1" si="1305"/>
        <v>-8.3451076769285919</v>
      </c>
      <c r="CR169" s="324">
        <f t="shared" ca="1" si="1306"/>
        <v>-7.6434942674214597</v>
      </c>
      <c r="CS169" s="324">
        <f t="shared" ca="1" si="1307"/>
        <v>-0.92772132810021901</v>
      </c>
      <c r="CT169" s="324">
        <f t="shared" ca="1" si="1308"/>
        <v>0.35490697752811684</v>
      </c>
      <c r="CU169" s="324">
        <f t="shared" ca="1" si="1309"/>
        <v>0.32506717424787723</v>
      </c>
      <c r="CV169" s="324">
        <f t="shared" ca="1" si="1310"/>
        <v>5.9989237021383701</v>
      </c>
      <c r="CW169" s="324">
        <f t="shared" ca="1" si="1311"/>
        <v>-0.79060861135555172</v>
      </c>
      <c r="CX169" s="324">
        <f t="shared" ca="1" si="1312"/>
        <v>-2.9676645091797553</v>
      </c>
      <c r="CY169" s="324">
        <f t="shared" ca="1" si="1313"/>
        <v>8.721315412959413</v>
      </c>
      <c r="CZ169" s="324">
        <f t="shared" ca="1" si="1314"/>
        <v>47.964213247641936</v>
      </c>
      <c r="DA169" s="324">
        <f t="shared" ca="1" si="1315"/>
        <v>44.051991167740482</v>
      </c>
      <c r="DB169" s="324">
        <f t="shared" ca="1" si="1316"/>
        <v>14.472690752830687</v>
      </c>
      <c r="DC169" s="324">
        <f t="shared" ca="1" si="1317"/>
        <v>7.2344582847870527</v>
      </c>
      <c r="DD169" s="324">
        <f t="shared" ca="1" si="1318"/>
        <v>5.5564978933392268</v>
      </c>
      <c r="DE169" s="324">
        <f t="shared" ca="1" si="1319"/>
        <v>-1.3912979636047851</v>
      </c>
      <c r="DF169" s="324">
        <f t="shared" ca="1" si="1320"/>
        <v>-0.79012620739996464</v>
      </c>
      <c r="DG169" s="324">
        <f t="shared" ca="1" si="1321"/>
        <v>2.6399218268020661</v>
      </c>
      <c r="DH169" s="324">
        <f t="shared" ca="1" si="1322"/>
        <v>3.4495897231845873</v>
      </c>
      <c r="DI169" s="324">
        <f t="shared" ca="1" si="1323"/>
        <v>3.449854764723483</v>
      </c>
      <c r="DJ169" s="324">
        <f t="shared" ca="1" si="1324"/>
        <v>7.0306504946817654</v>
      </c>
      <c r="DK169" s="324">
        <f t="shared" ca="1" si="1325"/>
        <v>3.1492066595633901</v>
      </c>
      <c r="DL169" s="324">
        <f t="shared" ca="1" si="1326"/>
        <v>3.7923019365809836</v>
      </c>
      <c r="DM169" s="324">
        <f t="shared" ca="1" si="1327"/>
        <v>6.6605367430252045</v>
      </c>
      <c r="DN169" s="324">
        <f t="shared" ca="1" si="1328"/>
        <v>4.2494867298180594</v>
      </c>
      <c r="DO169" s="324">
        <f t="shared" ca="1" si="1329"/>
        <v>4.3959834959739226</v>
      </c>
      <c r="DP169" s="324">
        <f t="shared" ca="1" si="1330"/>
        <v>8.9190866030354385</v>
      </c>
      <c r="DQ169" s="324">
        <f t="shared" ca="1" si="1331"/>
        <v>8.5878922750804776</v>
      </c>
      <c r="DR169" s="324">
        <f t="shared" ca="1" si="1332"/>
        <v>6.4318825473328616</v>
      </c>
      <c r="DS169" s="324">
        <f t="shared" ca="1" si="1333"/>
        <v>6.4820203814798276</v>
      </c>
      <c r="DT169" s="324">
        <f t="shared" ca="1" si="1334"/>
        <v>4.4530729585916049</v>
      </c>
      <c r="DU169" s="324">
        <f t="shared" ca="1" si="1335"/>
        <v>4.0695865504478235</v>
      </c>
      <c r="DV169" s="324">
        <f t="shared" ca="1" si="1336"/>
        <v>2.8832227820476959</v>
      </c>
      <c r="DW169" s="324">
        <f t="shared" ca="1" si="1337"/>
        <v>2.019115011004132</v>
      </c>
      <c r="DX169" s="324">
        <f t="shared" ca="1" si="1338"/>
        <v>1.1498712652658298</v>
      </c>
      <c r="DY169" s="324">
        <f t="shared" ca="1" si="1339"/>
        <v>2.9426266431869692</v>
      </c>
      <c r="DZ169" s="324">
        <f t="shared" ca="1" si="1340"/>
        <v>2.5444147618730568</v>
      </c>
      <c r="EA169" s="324">
        <f t="shared" ca="1" si="1341"/>
        <v>1.3052210191015803</v>
      </c>
      <c r="EB169" s="324">
        <f t="shared" ca="1" si="1342"/>
        <v>-1.7570680323046872E-3</v>
      </c>
      <c r="EC169" s="324">
        <f t="shared" ca="1" si="1343"/>
        <v>1.4347980557330402</v>
      </c>
      <c r="ED169" s="324">
        <f t="shared" ca="1" si="1344"/>
        <v>1.6958497366019003</v>
      </c>
      <c r="EE169" s="324">
        <f t="shared" ca="1" si="1345"/>
        <v>0.20893387616823134</v>
      </c>
      <c r="EF169" s="324">
        <f t="shared" ca="1" si="1190"/>
        <v>-3.1453506586510969</v>
      </c>
      <c r="EG169" s="324">
        <f t="shared" ca="1" si="1191"/>
        <v>0.20307430034461049</v>
      </c>
      <c r="EH169" s="324">
        <f t="shared" ca="1" si="1192"/>
        <v>1.7065129079335151</v>
      </c>
      <c r="EI169" s="324">
        <f t="shared" ca="1" si="1193"/>
        <v>-5.0767740985067746</v>
      </c>
      <c r="EJ169" s="324">
        <f t="shared" ca="1" si="1194"/>
        <v>3.9350821561538538</v>
      </c>
      <c r="EK169" s="324">
        <f t="shared" ca="1" si="1195"/>
        <v>-1.2739199505221706</v>
      </c>
      <c r="EL169" s="324">
        <f t="shared" ca="1" si="1196"/>
        <v>-1.0075715805181176</v>
      </c>
      <c r="EM169" s="324">
        <f t="shared" ca="1" si="1197"/>
        <v>1.5607683952267166</v>
      </c>
      <c r="EN169" s="324">
        <f t="shared" ca="1" si="1198"/>
        <v>-0.26258767579268749</v>
      </c>
      <c r="EO169" s="324">
        <f t="shared" ca="1" si="1199"/>
        <v>0.38015877290796141</v>
      </c>
      <c r="EP169" s="324">
        <f t="shared" ca="1" si="1200"/>
        <v>1.0126244893813094</v>
      </c>
      <c r="EQ169" s="324">
        <f t="shared" ca="1" si="1201"/>
        <v>-0.42837750257453422</v>
      </c>
      <c r="ER169" s="324">
        <f t="shared" ca="1" si="1202"/>
        <v>-1.0038661798342048</v>
      </c>
      <c r="ES169" s="324">
        <f t="shared" ca="1" si="1203"/>
        <v>-0.91573741398481445</v>
      </c>
      <c r="ET169" s="324">
        <f t="shared" ca="1" si="1204"/>
        <v>-1.3362758296352695E-2</v>
      </c>
      <c r="EU169" s="324">
        <f t="shared" ca="1" si="1205"/>
        <v>3.424688634986552</v>
      </c>
      <c r="EV169" s="324">
        <f t="shared" ca="1" si="1206"/>
        <v>-2.320211680890452</v>
      </c>
      <c r="EW169" s="324">
        <f t="shared" ca="1" si="1207"/>
        <v>0.56903552170466298</v>
      </c>
      <c r="EX169" s="324">
        <f t="shared" ca="1" si="1208"/>
        <v>0.73755313991703986</v>
      </c>
      <c r="EY169" s="324">
        <f t="shared" ca="1" si="1209"/>
        <v>-1.6375202613307067</v>
      </c>
      <c r="EZ169" s="324">
        <f t="shared" ca="1" si="1210"/>
        <v>-3.0766422799746351</v>
      </c>
      <c r="FA169" s="324">
        <f t="shared" ca="1" si="1211"/>
        <v>-0.73108746622773424</v>
      </c>
      <c r="FB169" s="324">
        <f t="shared" ca="1" si="1212"/>
        <v>-1.1745341542446965</v>
      </c>
      <c r="FC169" s="324">
        <f t="shared" ca="1" si="1213"/>
        <v>-2.0761364486378682</v>
      </c>
      <c r="FD169" s="324">
        <f t="shared" ca="1" si="1214"/>
        <v>1.32430406884896</v>
      </c>
      <c r="FE169" s="324">
        <f t="shared" ca="1" si="1215"/>
        <v>-100</v>
      </c>
      <c r="FF169" s="324">
        <f t="shared" ca="1" si="1216"/>
        <v>-100</v>
      </c>
      <c r="FG169" s="324">
        <f t="shared" ca="1" si="1217"/>
        <v>-100</v>
      </c>
      <c r="FH169" s="324">
        <f t="shared" ca="1" si="1218"/>
        <v>-100</v>
      </c>
      <c r="FI169" s="324">
        <f t="shared" ca="1" si="1219"/>
        <v>-100</v>
      </c>
      <c r="FJ169" s="324">
        <f t="shared" ca="1" si="1220"/>
        <v>-100</v>
      </c>
      <c r="FK169" s="324">
        <f t="shared" ca="1" si="1221"/>
        <v>-100</v>
      </c>
      <c r="FL169" s="324">
        <f t="shared" ca="1" si="1222"/>
        <v>-100</v>
      </c>
      <c r="FM169" s="324">
        <f t="shared" ca="1" si="1223"/>
        <v>-100</v>
      </c>
      <c r="FN169" s="324">
        <f t="shared" ca="1" si="1224"/>
        <v>-100</v>
      </c>
      <c r="FO169" s="324">
        <f t="shared" ca="1" si="1225"/>
        <v>-100</v>
      </c>
      <c r="FP169" s="324">
        <f t="shared" ca="1" si="1225"/>
        <v>-100</v>
      </c>
    </row>
    <row r="170" spans="2:172" x14ac:dyDescent="0.2">
      <c r="B170" s="325" t="s">
        <v>13</v>
      </c>
      <c r="C170" s="330">
        <f t="shared" si="1226"/>
        <v>911713.76699999999</v>
      </c>
      <c r="D170" s="330"/>
      <c r="E170" s="330"/>
      <c r="F170" s="330"/>
      <c r="G170" s="330"/>
      <c r="H170" s="330"/>
      <c r="I170" s="330"/>
      <c r="J170" s="330"/>
      <c r="K170" s="330"/>
      <c r="L170" s="330"/>
      <c r="M170" s="330"/>
      <c r="N170" s="330"/>
      <c r="O170" s="330"/>
      <c r="P170" s="330"/>
      <c r="Q170" s="327">
        <f t="shared" ca="1" si="1227"/>
        <v>1.7697745141438475</v>
      </c>
      <c r="R170" s="327">
        <f t="shared" ca="1" si="1228"/>
        <v>0.38373001622356639</v>
      </c>
      <c r="S170" s="327">
        <f t="shared" ca="1" si="1229"/>
        <v>3.186017260003652</v>
      </c>
      <c r="T170" s="327">
        <f t="shared" ca="1" si="1230"/>
        <v>0.28138402206710111</v>
      </c>
      <c r="U170" s="327">
        <f t="shared" ca="1" si="1231"/>
        <v>1.8706467148672488</v>
      </c>
      <c r="V170" s="327">
        <f t="shared" ca="1" si="1232"/>
        <v>2.6704713315967865</v>
      </c>
      <c r="W170" s="327">
        <f t="shared" ca="1" si="1233"/>
        <v>1.9795566132348625</v>
      </c>
      <c r="X170" s="327">
        <f t="shared" ca="1" si="1234"/>
        <v>-1.6174291186991354</v>
      </c>
      <c r="Y170" s="327">
        <f t="shared" ca="1" si="1235"/>
        <v>1.9325941440321515</v>
      </c>
      <c r="Z170" s="327">
        <f t="shared" ca="1" si="1236"/>
        <v>-0.96857568878407108</v>
      </c>
      <c r="AA170" s="327">
        <f t="shared" ca="1" si="1237"/>
        <v>-1.0282150372840704</v>
      </c>
      <c r="AB170" s="327">
        <f t="shared" ca="1" si="1238"/>
        <v>2.2949745228005582</v>
      </c>
      <c r="AC170" s="327">
        <f t="shared" ca="1" si="1239"/>
        <v>1.9066530784464248</v>
      </c>
      <c r="AD170" s="327">
        <f t="shared" ca="1" si="1240"/>
        <v>4.1377485049208786</v>
      </c>
      <c r="AE170" s="327">
        <f t="shared" ca="1" si="1241"/>
        <v>1.9439144411405067</v>
      </c>
      <c r="AF170" s="327">
        <f t="shared" ca="1" si="1242"/>
        <v>1.4015502774735324</v>
      </c>
      <c r="AG170" s="327">
        <f t="shared" ca="1" si="1243"/>
        <v>1.6697595289889335</v>
      </c>
      <c r="AH170" s="327">
        <f t="shared" ca="1" si="1244"/>
        <v>3.883035093245951</v>
      </c>
      <c r="AI170" s="327">
        <f t="shared" ca="1" si="1245"/>
        <v>2.3406946250528904</v>
      </c>
      <c r="AJ170" s="327">
        <f t="shared" ca="1" si="1246"/>
        <v>1.5402571251603945</v>
      </c>
      <c r="AK170" s="327">
        <f t="shared" ca="1" si="1247"/>
        <v>3.3664914784865942</v>
      </c>
      <c r="AL170" s="327">
        <f t="shared" ca="1" si="1248"/>
        <v>4.2579705146378615</v>
      </c>
      <c r="AM170" s="327">
        <f t="shared" ca="1" si="1249"/>
        <v>1.5205983634790812</v>
      </c>
      <c r="AN170" s="327">
        <f t="shared" ca="1" si="1250"/>
        <v>0.66654663987665685</v>
      </c>
      <c r="AO170" s="327">
        <f t="shared" ca="1" si="1251"/>
        <v>4.4376810534458855E-3</v>
      </c>
      <c r="AP170" s="327">
        <f t="shared" ca="1" si="1252"/>
        <v>2.0150682889380107</v>
      </c>
      <c r="AQ170" s="327">
        <f t="shared" ca="1" si="1253"/>
        <v>0.89634341426902608</v>
      </c>
      <c r="AR170" s="327">
        <f t="shared" ca="1" si="1254"/>
        <v>5.6244210701024997</v>
      </c>
      <c r="AS170" s="327">
        <f t="shared" ca="1" si="1255"/>
        <v>2.8047341137614268</v>
      </c>
      <c r="AT170" s="327">
        <f t="shared" ca="1" si="1256"/>
        <v>1.804220585581163</v>
      </c>
      <c r="AU170" s="327">
        <f t="shared" ca="1" si="1257"/>
        <v>1.3402836805566807</v>
      </c>
      <c r="AV170" s="327">
        <f t="shared" ca="1" si="1258"/>
        <v>5.4443564019533568</v>
      </c>
      <c r="AW170" s="327">
        <f t="shared" ca="1" si="1259"/>
        <v>1.1339207706647443</v>
      </c>
      <c r="AX170" s="327">
        <f t="shared" ca="1" si="1260"/>
        <v>0.33702059961571251</v>
      </c>
      <c r="AY170" s="327">
        <f t="shared" ca="1" si="1261"/>
        <v>6.2304592780543402</v>
      </c>
      <c r="AZ170" s="327">
        <f t="shared" ca="1" si="1262"/>
        <v>5.1950192042257299</v>
      </c>
      <c r="BA170" s="327">
        <f t="shared" ca="1" si="1263"/>
        <v>5.1762649151033031</v>
      </c>
      <c r="BB170" s="327">
        <f t="shared" ca="1" si="1264"/>
        <v>0.58737579120344208</v>
      </c>
      <c r="BC170" s="327">
        <f t="shared" ca="1" si="1265"/>
        <v>5.7151505030298466</v>
      </c>
      <c r="BD170" s="327">
        <f t="shared" ca="1" si="1266"/>
        <v>-2.9894388093983792</v>
      </c>
      <c r="BE170" s="327">
        <f t="shared" ca="1" si="1267"/>
        <v>1.8194263478655444</v>
      </c>
      <c r="BF170" s="327">
        <f t="shared" ca="1" si="1268"/>
        <v>1.7712706937957847</v>
      </c>
      <c r="BG170" s="327">
        <f t="shared" ca="1" si="1269"/>
        <v>1.1571509478678195</v>
      </c>
      <c r="BH170" s="327">
        <f t="shared" ca="1" si="1270"/>
        <v>3.2514018131673197</v>
      </c>
      <c r="BI170" s="327">
        <f t="shared" ca="1" si="1271"/>
        <v>2.7251920234171223</v>
      </c>
      <c r="BJ170" s="327">
        <f t="shared" ca="1" si="1272"/>
        <v>3.6805453047419547</v>
      </c>
      <c r="BK170" s="327">
        <f t="shared" ca="1" si="1273"/>
        <v>2.1446646654824377</v>
      </c>
      <c r="BL170" s="327">
        <f t="shared" ca="1" si="1274"/>
        <v>1.24498290212847</v>
      </c>
      <c r="BM170" s="327">
        <f t="shared" ca="1" si="1275"/>
        <v>2.8638132127998688</v>
      </c>
      <c r="BN170" s="327">
        <f t="shared" ca="1" si="1276"/>
        <v>2.4268839054373927</v>
      </c>
      <c r="BO170" s="327">
        <f t="shared" ca="1" si="1277"/>
        <v>1.0014652694607662E-2</v>
      </c>
      <c r="BP170" s="327">
        <f t="shared" ca="1" si="1278"/>
        <v>5.8190526918720877</v>
      </c>
      <c r="BQ170" s="327">
        <f t="shared" ca="1" si="1279"/>
        <v>3.6693031934919702</v>
      </c>
      <c r="BR170" s="327">
        <f t="shared" ca="1" si="1280"/>
        <v>4.0053125018564515</v>
      </c>
      <c r="BS170" s="327">
        <f t="shared" ca="1" si="1281"/>
        <v>3.6760241639900642</v>
      </c>
      <c r="BT170" s="327">
        <f t="shared" ca="1" si="1282"/>
        <v>3.2507100594994114</v>
      </c>
      <c r="BU170" s="327">
        <f t="shared" ca="1" si="1283"/>
        <v>2.7392799810594255</v>
      </c>
      <c r="BV170" s="327">
        <f t="shared" ca="1" si="1284"/>
        <v>2.668827715672009</v>
      </c>
      <c r="BW170" s="327">
        <f t="shared" ca="1" si="1285"/>
        <v>0.67908583150682489</v>
      </c>
      <c r="BX170" s="327">
        <f t="shared" ca="1" si="1286"/>
        <v>1.1594745939830489</v>
      </c>
      <c r="BY170" s="327">
        <f t="shared" ca="1" si="1287"/>
        <v>1.6787925780622714</v>
      </c>
      <c r="BZ170" s="327">
        <f t="shared" ca="1" si="1288"/>
        <v>3.3563169316376502</v>
      </c>
      <c r="CA170" s="327">
        <f t="shared" ca="1" si="1289"/>
        <v>2.2211215792805206</v>
      </c>
      <c r="CB170" s="327">
        <f t="shared" ca="1" si="1290"/>
        <v>0.72915246016347623</v>
      </c>
      <c r="CC170" s="327">
        <f t="shared" ca="1" si="1291"/>
        <v>4.238746111938525</v>
      </c>
      <c r="CD170" s="327">
        <f t="shared" ca="1" si="1292"/>
        <v>1.0716394430693157</v>
      </c>
      <c r="CE170" s="327">
        <f t="shared" ca="1" si="1293"/>
        <v>3.3730106234257846</v>
      </c>
      <c r="CF170" s="327">
        <f t="shared" ca="1" si="1294"/>
        <v>1.3318989917616477</v>
      </c>
      <c r="CG170" s="327">
        <f t="shared" ca="1" si="1295"/>
        <v>1.9692796780252735</v>
      </c>
      <c r="CH170" s="327">
        <f t="shared" ca="1" si="1296"/>
        <v>2.7361318919300714</v>
      </c>
      <c r="CI170" s="327">
        <f t="shared" ca="1" si="1297"/>
        <v>2.6963352363343205</v>
      </c>
      <c r="CJ170" s="327">
        <f t="shared" ca="1" si="1298"/>
        <v>0.98915374720631632</v>
      </c>
      <c r="CK170" s="327">
        <f t="shared" ca="1" si="1299"/>
        <v>1.5632490662711689</v>
      </c>
      <c r="CL170" s="327">
        <f t="shared" ca="1" si="1300"/>
        <v>2.1989048037415699</v>
      </c>
      <c r="CM170" s="327">
        <f t="shared" ca="1" si="1301"/>
        <v>3.6527404948970741</v>
      </c>
      <c r="CN170" s="327">
        <f t="shared" ca="1" si="1302"/>
        <v>1.520156127775067</v>
      </c>
      <c r="CO170" s="327">
        <f t="shared" ca="1" si="1303"/>
        <v>-3.0132626165931242</v>
      </c>
      <c r="CP170" s="327">
        <f t="shared" ca="1" si="1304"/>
        <v>1.1166893877331745</v>
      </c>
      <c r="CQ170" s="327">
        <f t="shared" ca="1" si="1305"/>
        <v>0.44888911521310604</v>
      </c>
      <c r="CR170" s="327">
        <f t="shared" ca="1" si="1306"/>
        <v>-2.128429381992774</v>
      </c>
      <c r="CS170" s="327">
        <f t="shared" ca="1" si="1307"/>
        <v>1.7328307389333162</v>
      </c>
      <c r="CT170" s="327">
        <f t="shared" ca="1" si="1308"/>
        <v>0.3010643122971004</v>
      </c>
      <c r="CU170" s="327">
        <f t="shared" ca="1" si="1309"/>
        <v>-0.64003607457428302</v>
      </c>
      <c r="CV170" s="327">
        <f t="shared" ca="1" si="1310"/>
        <v>3.8480456236431593</v>
      </c>
      <c r="CW170" s="327">
        <f t="shared" ca="1" si="1311"/>
        <v>0.28312260963019753</v>
      </c>
      <c r="CX170" s="327">
        <f t="shared" ca="1" si="1312"/>
        <v>-0.37039992724980664</v>
      </c>
      <c r="CY170" s="327">
        <f t="shared" ca="1" si="1313"/>
        <v>0.56681614124963176</v>
      </c>
      <c r="CZ170" s="327">
        <f t="shared" ca="1" si="1314"/>
        <v>2.7483557894874906</v>
      </c>
      <c r="DA170" s="327">
        <f t="shared" ca="1" si="1315"/>
        <v>1.9167885855070494</v>
      </c>
      <c r="DB170" s="327">
        <f t="shared" ca="1" si="1316"/>
        <v>3.618112438858347</v>
      </c>
      <c r="DC170" s="327">
        <f t="shared" ca="1" si="1317"/>
        <v>4.050441347075548</v>
      </c>
      <c r="DD170" s="327">
        <f t="shared" ca="1" si="1318"/>
        <v>4.8247880926500528</v>
      </c>
      <c r="DE170" s="327">
        <f t="shared" ca="1" si="1319"/>
        <v>3.054045786078234</v>
      </c>
      <c r="DF170" s="327">
        <f t="shared" ca="1" si="1320"/>
        <v>1.911683455597867</v>
      </c>
      <c r="DG170" s="327">
        <f t="shared" ca="1" si="1321"/>
        <v>4.6621374647040454</v>
      </c>
      <c r="DH170" s="327">
        <f t="shared" ca="1" si="1322"/>
        <v>3.0695858872351209</v>
      </c>
      <c r="DI170" s="327">
        <f t="shared" ca="1" si="1323"/>
        <v>1.8994513818292802</v>
      </c>
      <c r="DJ170" s="327">
        <f t="shared" ca="1" si="1324"/>
        <v>3.5423898990960794</v>
      </c>
      <c r="DK170" s="327">
        <f t="shared" ca="1" si="1325"/>
        <v>2.8669206410910135</v>
      </c>
      <c r="DL170" s="327">
        <f t="shared" ca="1" si="1326"/>
        <v>3.263521329294818</v>
      </c>
      <c r="DM170" s="327">
        <f t="shared" ca="1" si="1327"/>
        <v>5.2543647339377912</v>
      </c>
      <c r="DN170" s="327">
        <f t="shared" ca="1" si="1328"/>
        <v>3.848740095820375</v>
      </c>
      <c r="DO170" s="327">
        <f t="shared" ca="1" si="1329"/>
        <v>1.7548569348639518</v>
      </c>
      <c r="DP170" s="327">
        <f t="shared" ca="1" si="1330"/>
        <v>3.3700398272284531</v>
      </c>
      <c r="DQ170" s="327">
        <f t="shared" ca="1" si="1331"/>
        <v>3.5479426176674025</v>
      </c>
      <c r="DR170" s="327">
        <f t="shared" ca="1" si="1332"/>
        <v>3.2118377314973543</v>
      </c>
      <c r="DS170" s="327">
        <f t="shared" ca="1" si="1333"/>
        <v>2.7502252456010297</v>
      </c>
      <c r="DT170" s="327">
        <f t="shared" ca="1" si="1334"/>
        <v>0.65454358929561351</v>
      </c>
      <c r="DU170" s="327">
        <f t="shared" ca="1" si="1335"/>
        <v>1.7548180516355103</v>
      </c>
      <c r="DV170" s="327">
        <f t="shared" ca="1" si="1336"/>
        <v>1.1358644219465077</v>
      </c>
      <c r="DW170" s="327">
        <f t="shared" ca="1" si="1337"/>
        <v>-0.50192325291749285</v>
      </c>
      <c r="DX170" s="327">
        <f t="shared" ca="1" si="1338"/>
        <v>-1.3651649846175218</v>
      </c>
      <c r="DY170" s="327">
        <f t="shared" ca="1" si="1339"/>
        <v>-2.0464797353618565</v>
      </c>
      <c r="DZ170" s="327">
        <f t="shared" ca="1" si="1340"/>
        <v>-0.7278994920818036</v>
      </c>
      <c r="EA170" s="327">
        <f t="shared" ca="1" si="1341"/>
        <v>-0.37965490760622345</v>
      </c>
      <c r="EB170" s="327">
        <f t="shared" ca="1" si="1342"/>
        <v>2.9528456819321036E-3</v>
      </c>
      <c r="EC170" s="327">
        <f t="shared" ca="1" si="1343"/>
        <v>-0.33153438029083304</v>
      </c>
      <c r="ED170" s="327">
        <f t="shared" ca="1" si="1344"/>
        <v>-9.4327730091919193E-2</v>
      </c>
      <c r="EE170" s="327">
        <f t="shared" ca="1" si="1345"/>
        <v>-0.33957969517665276</v>
      </c>
      <c r="EF170" s="327">
        <f t="shared" ca="1" si="1190"/>
        <v>-1.1445823439628384</v>
      </c>
      <c r="EG170" s="327">
        <f t="shared" ca="1" si="1191"/>
        <v>-0.47831660593337233</v>
      </c>
      <c r="EH170" s="327">
        <f t="shared" ca="1" si="1192"/>
        <v>-0.11413044478183565</v>
      </c>
      <c r="EI170" s="327">
        <f t="shared" ca="1" si="1193"/>
        <v>-2.6880516554877403</v>
      </c>
      <c r="EJ170" s="327">
        <f t="shared" ca="1" si="1194"/>
        <v>1.886811749858694</v>
      </c>
      <c r="EK170" s="327">
        <f t="shared" ca="1" si="1195"/>
        <v>0.52139702547593458</v>
      </c>
      <c r="EL170" s="327">
        <f t="shared" ca="1" si="1196"/>
        <v>-2.1896192021121266</v>
      </c>
      <c r="EM170" s="327">
        <f t="shared" ca="1" si="1197"/>
        <v>1.1736594289041449</v>
      </c>
      <c r="EN170" s="327">
        <f t="shared" ca="1" si="1198"/>
        <v>0.36272067190002133</v>
      </c>
      <c r="EO170" s="327">
        <f t="shared" ca="1" si="1199"/>
        <v>-0.6887076386508113</v>
      </c>
      <c r="EP170" s="327">
        <f t="shared" ca="1" si="1200"/>
        <v>0.45941848438523891</v>
      </c>
      <c r="EQ170" s="327">
        <f t="shared" ca="1" si="1201"/>
        <v>0.10816255734518165</v>
      </c>
      <c r="ER170" s="327">
        <f t="shared" ca="1" si="1202"/>
        <v>-0.82051940687672698</v>
      </c>
      <c r="ES170" s="327">
        <f t="shared" ca="1" si="1203"/>
        <v>0.17640072926552364</v>
      </c>
      <c r="ET170" s="327">
        <f t="shared" ca="1" si="1204"/>
        <v>-0.29163561513611569</v>
      </c>
      <c r="EU170" s="327">
        <f t="shared" ca="1" si="1205"/>
        <v>1.7358270066696946</v>
      </c>
      <c r="EV170" s="327">
        <f t="shared" ca="1" si="1206"/>
        <v>-0.72101404643287026</v>
      </c>
      <c r="EW170" s="327">
        <f t="shared" ca="1" si="1207"/>
        <v>0.93167136270855622</v>
      </c>
      <c r="EX170" s="327">
        <f t="shared" ca="1" si="1208"/>
        <v>1.0952867383470419</v>
      </c>
      <c r="EY170" s="327">
        <f t="shared" ca="1" si="1209"/>
        <v>0.75506844550781693</v>
      </c>
      <c r="EZ170" s="327">
        <f t="shared" ca="1" si="1210"/>
        <v>0.90973873021428631</v>
      </c>
      <c r="FA170" s="327">
        <f t="shared" ca="1" si="1211"/>
        <v>2.4565854307175385</v>
      </c>
      <c r="FB170" s="327">
        <f t="shared" ca="1" si="1212"/>
        <v>1.8742248023888095</v>
      </c>
      <c r="FC170" s="327">
        <f t="shared" ca="1" si="1213"/>
        <v>-0.27919118897864337</v>
      </c>
      <c r="FD170" s="327">
        <f t="shared" ca="1" si="1214"/>
        <v>0.60910741565717785</v>
      </c>
      <c r="FE170" s="327">
        <f t="shared" ca="1" si="1215"/>
        <v>-100</v>
      </c>
      <c r="FF170" s="327">
        <f t="shared" ca="1" si="1216"/>
        <v>-100</v>
      </c>
      <c r="FG170" s="327">
        <f t="shared" ca="1" si="1217"/>
        <v>-100</v>
      </c>
      <c r="FH170" s="327">
        <f t="shared" ca="1" si="1218"/>
        <v>-100</v>
      </c>
      <c r="FI170" s="327">
        <f t="shared" ca="1" si="1219"/>
        <v>-100</v>
      </c>
      <c r="FJ170" s="327">
        <f t="shared" ca="1" si="1220"/>
        <v>-100</v>
      </c>
      <c r="FK170" s="327">
        <f t="shared" ca="1" si="1221"/>
        <v>-100</v>
      </c>
      <c r="FL170" s="327">
        <f t="shared" ca="1" si="1222"/>
        <v>-100</v>
      </c>
      <c r="FM170" s="327">
        <f t="shared" ca="1" si="1223"/>
        <v>-100</v>
      </c>
      <c r="FN170" s="327">
        <f t="shared" ca="1" si="1224"/>
        <v>-100</v>
      </c>
      <c r="FO170" s="327">
        <f t="shared" ca="1" si="1225"/>
        <v>-100</v>
      </c>
      <c r="FP170" s="327">
        <f t="shared" ca="1" si="1225"/>
        <v>-100</v>
      </c>
    </row>
    <row r="171" spans="2:172" x14ac:dyDescent="0.2">
      <c r="B171" s="325" t="s">
        <v>14</v>
      </c>
      <c r="C171" s="330">
        <f t="shared" si="1226"/>
        <v>240174.372</v>
      </c>
      <c r="D171" s="330"/>
      <c r="E171" s="330"/>
      <c r="F171" s="330"/>
      <c r="G171" s="330"/>
      <c r="H171" s="330"/>
      <c r="I171" s="330"/>
      <c r="J171" s="330"/>
      <c r="K171" s="330"/>
      <c r="L171" s="330"/>
      <c r="M171" s="330"/>
      <c r="N171" s="330"/>
      <c r="O171" s="330"/>
      <c r="P171" s="330"/>
      <c r="Q171" s="327">
        <f t="shared" ca="1" si="1227"/>
        <v>-2.3693116501370071</v>
      </c>
      <c r="R171" s="327">
        <f t="shared" ca="1" si="1228"/>
        <v>-2.5823223189479734</v>
      </c>
      <c r="S171" s="327">
        <f t="shared" ca="1" si="1229"/>
        <v>4.737859413300896</v>
      </c>
      <c r="T171" s="327">
        <f t="shared" ca="1" si="1230"/>
        <v>2.3412985876520622</v>
      </c>
      <c r="U171" s="327">
        <f t="shared" ca="1" si="1231"/>
        <v>4.8010712651194609</v>
      </c>
      <c r="V171" s="327">
        <f t="shared" ca="1" si="1232"/>
        <v>5.0447201391556291</v>
      </c>
      <c r="W171" s="327">
        <f t="shared" ca="1" si="1233"/>
        <v>4.5178962946886827</v>
      </c>
      <c r="X171" s="327">
        <f t="shared" ca="1" si="1234"/>
        <v>0.58381237165600908</v>
      </c>
      <c r="Y171" s="327">
        <f t="shared" ca="1" si="1235"/>
        <v>7.7343072060842957</v>
      </c>
      <c r="Z171" s="327">
        <f t="shared" ca="1" si="1236"/>
        <v>0.80775854620429755</v>
      </c>
      <c r="AA171" s="327">
        <f t="shared" ca="1" si="1237"/>
        <v>-1.4296939671017128</v>
      </c>
      <c r="AB171" s="327">
        <f t="shared" ca="1" si="1238"/>
        <v>10.465483115288279</v>
      </c>
      <c r="AC171" s="327">
        <f t="shared" ca="1" si="1239"/>
        <v>1.641596087257156</v>
      </c>
      <c r="AD171" s="327">
        <f t="shared" ca="1" si="1240"/>
        <v>2.6618646303595739</v>
      </c>
      <c r="AE171" s="327">
        <f t="shared" ca="1" si="1241"/>
        <v>3.8790900452141841E-2</v>
      </c>
      <c r="AF171" s="327">
        <f t="shared" ca="1" si="1242"/>
        <v>-0.51195443344902003</v>
      </c>
      <c r="AG171" s="327">
        <f t="shared" ca="1" si="1243"/>
        <v>0.48668432452116406</v>
      </c>
      <c r="AH171" s="327">
        <f t="shared" ca="1" si="1244"/>
        <v>6.1687312282259654E-2</v>
      </c>
      <c r="AI171" s="327">
        <f t="shared" ca="1" si="1245"/>
        <v>3.9278339851190935</v>
      </c>
      <c r="AJ171" s="327">
        <f t="shared" ca="1" si="1246"/>
        <v>4.3642030567828272</v>
      </c>
      <c r="AK171" s="327">
        <f t="shared" ca="1" si="1247"/>
        <v>10.165681887766226</v>
      </c>
      <c r="AL171" s="327">
        <f t="shared" ca="1" si="1248"/>
        <v>7.9989658677152846</v>
      </c>
      <c r="AM171" s="327">
        <f t="shared" ca="1" si="1249"/>
        <v>10.584227096137184</v>
      </c>
      <c r="AN171" s="327">
        <f t="shared" ca="1" si="1250"/>
        <v>7.7536666963213605</v>
      </c>
      <c r="AO171" s="327">
        <f t="shared" ca="1" si="1251"/>
        <v>5.4479165503138063</v>
      </c>
      <c r="AP171" s="327">
        <f t="shared" ca="1" si="1252"/>
        <v>12.4470025002325</v>
      </c>
      <c r="AQ171" s="327">
        <f t="shared" ca="1" si="1253"/>
        <v>7.8752919499270604</v>
      </c>
      <c r="AR171" s="327">
        <f t="shared" ca="1" si="1254"/>
        <v>9.3294982568637153</v>
      </c>
      <c r="AS171" s="327">
        <f t="shared" ca="1" si="1255"/>
        <v>6.5801255838033796</v>
      </c>
      <c r="AT171" s="327">
        <f t="shared" ca="1" si="1256"/>
        <v>9.1708414654137584</v>
      </c>
      <c r="AU171" s="327">
        <f t="shared" ca="1" si="1257"/>
        <v>1.7750907861952498</v>
      </c>
      <c r="AV171" s="327">
        <f t="shared" ca="1" si="1258"/>
        <v>9.3165773574083914</v>
      </c>
      <c r="AW171" s="327">
        <f t="shared" ca="1" si="1259"/>
        <v>2.8396493826177363</v>
      </c>
      <c r="AX171" s="327">
        <f t="shared" ca="1" si="1260"/>
        <v>4.9734872812575901</v>
      </c>
      <c r="AY171" s="327">
        <f t="shared" ca="1" si="1261"/>
        <v>4.1669189568898304</v>
      </c>
      <c r="AZ171" s="327">
        <f t="shared" ca="1" si="1262"/>
        <v>4.0532446039104713</v>
      </c>
      <c r="BA171" s="327">
        <f t="shared" ca="1" si="1263"/>
        <v>6.4334314161918371</v>
      </c>
      <c r="BB171" s="327">
        <f t="shared" ca="1" si="1264"/>
        <v>0.65913696573720415</v>
      </c>
      <c r="BC171" s="327">
        <f t="shared" ca="1" si="1265"/>
        <v>3.3858751197228969</v>
      </c>
      <c r="BD171" s="327">
        <f t="shared" ca="1" si="1266"/>
        <v>1.8140906637030554</v>
      </c>
      <c r="BE171" s="327">
        <f t="shared" ca="1" si="1267"/>
        <v>2.3337065189239468</v>
      </c>
      <c r="BF171" s="327">
        <f t="shared" ca="1" si="1268"/>
        <v>6.0630744450631795</v>
      </c>
      <c r="BG171" s="327">
        <f t="shared" ca="1" si="1269"/>
        <v>4.9413845980268434</v>
      </c>
      <c r="BH171" s="327">
        <f t="shared" ca="1" si="1270"/>
        <v>2.0741862176012233</v>
      </c>
      <c r="BI171" s="327">
        <f t="shared" ca="1" si="1271"/>
        <v>1.3314001519707688</v>
      </c>
      <c r="BJ171" s="327">
        <f t="shared" ca="1" si="1272"/>
        <v>1.9753084024267054</v>
      </c>
      <c r="BK171" s="327">
        <f t="shared" ca="1" si="1273"/>
        <v>7.6204207073258488</v>
      </c>
      <c r="BL171" s="327">
        <f t="shared" ca="1" si="1274"/>
        <v>1.0126710187031023</v>
      </c>
      <c r="BM171" s="327">
        <f t="shared" ca="1" si="1275"/>
        <v>4.2071699181201296</v>
      </c>
      <c r="BN171" s="327">
        <f t="shared" ca="1" si="1276"/>
        <v>2.2739931626421424</v>
      </c>
      <c r="BO171" s="327">
        <f t="shared" ca="1" si="1277"/>
        <v>5.6945807353332469</v>
      </c>
      <c r="BP171" s="327">
        <f t="shared" ca="1" si="1278"/>
        <v>6.8206238958293426</v>
      </c>
      <c r="BQ171" s="327">
        <f t="shared" ca="1" si="1279"/>
        <v>7.532076482920715</v>
      </c>
      <c r="BR171" s="327">
        <f t="shared" ca="1" si="1280"/>
        <v>3.4023929247317284</v>
      </c>
      <c r="BS171" s="327">
        <f t="shared" ca="1" si="1281"/>
        <v>4.8383328170949085</v>
      </c>
      <c r="BT171" s="327">
        <f t="shared" ca="1" si="1282"/>
        <v>4.1146926311149628</v>
      </c>
      <c r="BU171" s="327">
        <f t="shared" ca="1" si="1283"/>
        <v>2.4994812720622974</v>
      </c>
      <c r="BV171" s="327">
        <f t="shared" ca="1" si="1284"/>
        <v>3.1309316736177095</v>
      </c>
      <c r="BW171" s="327">
        <f t="shared" ca="1" si="1285"/>
        <v>3.6245561315965347E-2</v>
      </c>
      <c r="BX171" s="327">
        <f t="shared" ca="1" si="1286"/>
        <v>0.53547085261362781</v>
      </c>
      <c r="BY171" s="327">
        <f t="shared" ca="1" si="1287"/>
        <v>3.2281637407432129</v>
      </c>
      <c r="BZ171" s="327">
        <f t="shared" ca="1" si="1288"/>
        <v>6.679243107911077</v>
      </c>
      <c r="CA171" s="327">
        <f t="shared" ca="1" si="1289"/>
        <v>4.0161127656657385</v>
      </c>
      <c r="CB171" s="327">
        <f t="shared" ca="1" si="1290"/>
        <v>1.0945267421301992</v>
      </c>
      <c r="CC171" s="327">
        <f t="shared" ca="1" si="1291"/>
        <v>0.5205421548390774</v>
      </c>
      <c r="CD171" s="327">
        <f t="shared" ca="1" si="1292"/>
        <v>3.9124521308780231</v>
      </c>
      <c r="CE171" s="327">
        <f t="shared" ca="1" si="1293"/>
        <v>5.685299928457141</v>
      </c>
      <c r="CF171" s="327">
        <f t="shared" ca="1" si="1294"/>
        <v>0.82498249498344478</v>
      </c>
      <c r="CG171" s="327">
        <f t="shared" ca="1" si="1295"/>
        <v>5.4412929273105703</v>
      </c>
      <c r="CH171" s="327">
        <f t="shared" ca="1" si="1296"/>
        <v>5.5134892351447888</v>
      </c>
      <c r="CI171" s="327">
        <f t="shared" ca="1" si="1297"/>
        <v>6.3204060821362873E-2</v>
      </c>
      <c r="CJ171" s="327">
        <f t="shared" ca="1" si="1298"/>
        <v>3.0302940361100354</v>
      </c>
      <c r="CK171" s="327">
        <f t="shared" ca="1" si="1299"/>
        <v>-7.445966293242634E-2</v>
      </c>
      <c r="CL171" s="327">
        <f t="shared" ca="1" si="1300"/>
        <v>-1.4647729930114934</v>
      </c>
      <c r="CM171" s="327">
        <f t="shared" ca="1" si="1301"/>
        <v>-4.1774138352698884</v>
      </c>
      <c r="CN171" s="327">
        <f t="shared" ca="1" si="1302"/>
        <v>-32.475765122526525</v>
      </c>
      <c r="CO171" s="327">
        <f t="shared" ca="1" si="1303"/>
        <v>-32.577281370940582</v>
      </c>
      <c r="CP171" s="327">
        <f t="shared" ca="1" si="1304"/>
        <v>-13.088619038264483</v>
      </c>
      <c r="CQ171" s="327">
        <f t="shared" ca="1" si="1305"/>
        <v>-3.1445011112686672</v>
      </c>
      <c r="CR171" s="327">
        <f t="shared" ca="1" si="1306"/>
        <v>-0.43039803852505543</v>
      </c>
      <c r="CS171" s="327">
        <f t="shared" ca="1" si="1307"/>
        <v>1.2900098870010339</v>
      </c>
      <c r="CT171" s="327">
        <f t="shared" ca="1" si="1308"/>
        <v>-0.60404510744255901</v>
      </c>
      <c r="CU171" s="327">
        <f t="shared" ca="1" si="1309"/>
        <v>3.0392666206660977</v>
      </c>
      <c r="CV171" s="327">
        <f t="shared" ca="1" si="1310"/>
        <v>-0.33362965862056626</v>
      </c>
      <c r="CW171" s="327">
        <f t="shared" ca="1" si="1311"/>
        <v>0.46057846495774868</v>
      </c>
      <c r="CX171" s="327">
        <f t="shared" ca="1" si="1312"/>
        <v>-4.375171711080867</v>
      </c>
      <c r="CY171" s="327">
        <f t="shared" ca="1" si="1313"/>
        <v>4.0002447326703106</v>
      </c>
      <c r="CZ171" s="327">
        <f t="shared" ca="1" si="1314"/>
        <v>44.330310666323101</v>
      </c>
      <c r="DA171" s="327">
        <f t="shared" ca="1" si="1315"/>
        <v>44.240004268537945</v>
      </c>
      <c r="DB171" s="327">
        <f t="shared" ca="1" si="1316"/>
        <v>12.302719839340284</v>
      </c>
      <c r="DC171" s="327">
        <f t="shared" ca="1" si="1317"/>
        <v>1.5231999899536532</v>
      </c>
      <c r="DD171" s="327">
        <f t="shared" ca="1" si="1318"/>
        <v>1.9000493296195202</v>
      </c>
      <c r="DE171" s="327">
        <f t="shared" ca="1" si="1319"/>
        <v>2.9561993505172239</v>
      </c>
      <c r="DF171" s="327">
        <f t="shared" ca="1" si="1320"/>
        <v>-8.0460411733128012E-2</v>
      </c>
      <c r="DG171" s="327">
        <f t="shared" ca="1" si="1321"/>
        <v>4.2229492122873893</v>
      </c>
      <c r="DH171" s="327">
        <f t="shared" ca="1" si="1322"/>
        <v>4.1504899098832766</v>
      </c>
      <c r="DI171" s="327">
        <f t="shared" ca="1" si="1323"/>
        <v>5.264014383556173</v>
      </c>
      <c r="DJ171" s="327">
        <f t="shared" ca="1" si="1324"/>
        <v>11.259535801909635</v>
      </c>
      <c r="DK171" s="327">
        <f t="shared" ca="1" si="1325"/>
        <v>4.4880858430294381</v>
      </c>
      <c r="DL171" s="327">
        <f t="shared" ca="1" si="1326"/>
        <v>5.1748437308944943</v>
      </c>
      <c r="DM171" s="327">
        <f t="shared" ca="1" si="1327"/>
        <v>6.7658252711116091</v>
      </c>
      <c r="DN171" s="327">
        <f t="shared" ca="1" si="1328"/>
        <v>3.2843826930894409</v>
      </c>
      <c r="DO171" s="327">
        <f t="shared" ca="1" si="1329"/>
        <v>5.4195511931749252</v>
      </c>
      <c r="DP171" s="327">
        <f t="shared" ca="1" si="1330"/>
        <v>6.4093290447799376</v>
      </c>
      <c r="DQ171" s="327">
        <f t="shared" ca="1" si="1331"/>
        <v>3.1300145781023758</v>
      </c>
      <c r="DR171" s="327">
        <f t="shared" ca="1" si="1332"/>
        <v>4.0227275420148203</v>
      </c>
      <c r="DS171" s="327">
        <f t="shared" ca="1" si="1333"/>
        <v>1.2031279410075371</v>
      </c>
      <c r="DT171" s="327">
        <f t="shared" ca="1" si="1334"/>
        <v>1.8019627422769133</v>
      </c>
      <c r="DU171" s="327">
        <f t="shared" ca="1" si="1335"/>
        <v>-0.26309770892424922</v>
      </c>
      <c r="DV171" s="327">
        <f t="shared" ca="1" si="1336"/>
        <v>-0.16753708379191323</v>
      </c>
      <c r="DW171" s="327">
        <f t="shared" ca="1" si="1337"/>
        <v>-3.4700609406850873</v>
      </c>
      <c r="DX171" s="327">
        <f t="shared" ca="1" si="1338"/>
        <v>-4.2981886973820025</v>
      </c>
      <c r="DY171" s="327">
        <f t="shared" ca="1" si="1339"/>
        <v>-4.3636482530813225</v>
      </c>
      <c r="DZ171" s="327">
        <f t="shared" ca="1" si="1340"/>
        <v>-4.3432676172781868</v>
      </c>
      <c r="EA171" s="327">
        <f t="shared" ca="1" si="1341"/>
        <v>-8.1789207735367029</v>
      </c>
      <c r="EB171" s="327">
        <f t="shared" ca="1" si="1342"/>
        <v>-8.232478317513241</v>
      </c>
      <c r="EC171" s="327">
        <f t="shared" ca="1" si="1343"/>
        <v>-2.1996379954447747</v>
      </c>
      <c r="ED171" s="327">
        <f t="shared" ca="1" si="1344"/>
        <v>-3.1480608527614606</v>
      </c>
      <c r="EE171" s="327">
        <f t="shared" ca="1" si="1345"/>
        <v>-2.6732825319140971</v>
      </c>
      <c r="EF171" s="327">
        <f t="shared" ca="1" si="1190"/>
        <v>-4.0258058021011891</v>
      </c>
      <c r="EG171" s="327">
        <f t="shared" ca="1" si="1191"/>
        <v>2.0880445087974948</v>
      </c>
      <c r="EH171" s="327">
        <f t="shared" ca="1" si="1192"/>
        <v>4.0572387732670734</v>
      </c>
      <c r="EI171" s="327">
        <f t="shared" ca="1" si="1193"/>
        <v>-0.90429217327587708</v>
      </c>
      <c r="EJ171" s="327">
        <f t="shared" ca="1" si="1194"/>
        <v>3.7174577972709528</v>
      </c>
      <c r="EK171" s="327">
        <f t="shared" ca="1" si="1195"/>
        <v>3.146060944970273</v>
      </c>
      <c r="EL171" s="327">
        <f t="shared" ca="1" si="1196"/>
        <v>0.80647239347841548</v>
      </c>
      <c r="EM171" s="327">
        <f t="shared" ca="1" si="1197"/>
        <v>3.3214111458771782</v>
      </c>
      <c r="EN171" s="327">
        <f t="shared" ca="1" si="1198"/>
        <v>1.3393832469696036</v>
      </c>
      <c r="EO171" s="327">
        <f t="shared" ca="1" si="1199"/>
        <v>-1.6587351521550175</v>
      </c>
      <c r="EP171" s="327">
        <f t="shared" ca="1" si="1200"/>
        <v>1.5367684505036152</v>
      </c>
      <c r="EQ171" s="327">
        <f t="shared" ca="1" si="1201"/>
        <v>-1.714563210650482</v>
      </c>
      <c r="ER171" s="327">
        <f t="shared" ca="1" si="1202"/>
        <v>-1.9131150960974992</v>
      </c>
      <c r="ES171" s="327">
        <f t="shared" ca="1" si="1203"/>
        <v>-0.38918405620491114</v>
      </c>
      <c r="ET171" s="327">
        <f t="shared" ca="1" si="1204"/>
        <v>-2.9753781017746519</v>
      </c>
      <c r="EU171" s="327">
        <f t="shared" ca="1" si="1205"/>
        <v>-0.86572546892131186</v>
      </c>
      <c r="EV171" s="327">
        <f t="shared" ca="1" si="1206"/>
        <v>-0.59901992031169016</v>
      </c>
      <c r="EW171" s="327">
        <f t="shared" ca="1" si="1207"/>
        <v>-2.7228509508163086</v>
      </c>
      <c r="EX171" s="327">
        <f t="shared" ca="1" si="1208"/>
        <v>-0.81271174884305708</v>
      </c>
      <c r="EY171" s="327">
        <f t="shared" ca="1" si="1209"/>
        <v>-1.5985198296021252</v>
      </c>
      <c r="EZ171" s="327">
        <f t="shared" ca="1" si="1210"/>
        <v>-3.3131651379877667</v>
      </c>
      <c r="FA171" s="327">
        <f t="shared" ca="1" si="1211"/>
        <v>-1.4774216300401548</v>
      </c>
      <c r="FB171" s="327">
        <f t="shared" ca="1" si="1212"/>
        <v>0.18377565032896825</v>
      </c>
      <c r="FC171" s="327">
        <f t="shared" ca="1" si="1213"/>
        <v>1.3059649395988515</v>
      </c>
      <c r="FD171" s="327">
        <f t="shared" ca="1" si="1214"/>
        <v>0.78203346678344587</v>
      </c>
      <c r="FE171" s="327">
        <f t="shared" ca="1" si="1215"/>
        <v>-100</v>
      </c>
      <c r="FF171" s="327">
        <f t="shared" ca="1" si="1216"/>
        <v>-100</v>
      </c>
      <c r="FG171" s="327">
        <f t="shared" ca="1" si="1217"/>
        <v>-100</v>
      </c>
      <c r="FH171" s="327">
        <f t="shared" ca="1" si="1218"/>
        <v>-100</v>
      </c>
      <c r="FI171" s="327">
        <f t="shared" ca="1" si="1219"/>
        <v>-100</v>
      </c>
      <c r="FJ171" s="327">
        <f t="shared" ca="1" si="1220"/>
        <v>-100</v>
      </c>
      <c r="FK171" s="327">
        <f t="shared" ca="1" si="1221"/>
        <v>-100</v>
      </c>
      <c r="FL171" s="327">
        <f t="shared" ca="1" si="1222"/>
        <v>-100</v>
      </c>
      <c r="FM171" s="327">
        <f t="shared" ca="1" si="1223"/>
        <v>-100</v>
      </c>
      <c r="FN171" s="327">
        <f t="shared" ca="1" si="1224"/>
        <v>-100</v>
      </c>
      <c r="FO171" s="327">
        <f t="shared" ca="1" si="1225"/>
        <v>-100</v>
      </c>
      <c r="FP171" s="327">
        <f t="shared" ca="1" si="1225"/>
        <v>-100</v>
      </c>
    </row>
    <row r="172" spans="2:172" x14ac:dyDescent="0.2">
      <c r="B172" s="325" t="s">
        <v>15</v>
      </c>
      <c r="C172" s="330">
        <f t="shared" si="1226"/>
        <v>32513.579000000002</v>
      </c>
      <c r="D172" s="330"/>
      <c r="E172" s="330"/>
      <c r="F172" s="330"/>
      <c r="G172" s="330"/>
      <c r="H172" s="330"/>
      <c r="I172" s="330"/>
      <c r="J172" s="330"/>
      <c r="K172" s="330"/>
      <c r="L172" s="330"/>
      <c r="M172" s="330"/>
      <c r="N172" s="330"/>
      <c r="O172" s="330"/>
      <c r="P172" s="330"/>
      <c r="Q172" s="327">
        <f t="shared" ca="1" si="1227"/>
        <v>-4.0224896468544529</v>
      </c>
      <c r="R172" s="327">
        <f t="shared" ca="1" si="1228"/>
        <v>-1.7208634882426566</v>
      </c>
      <c r="S172" s="327">
        <f t="shared" ca="1" si="1229"/>
        <v>8.3020595409908395</v>
      </c>
      <c r="T172" s="327">
        <f t="shared" ca="1" si="1230"/>
        <v>-10.917498798013426</v>
      </c>
      <c r="U172" s="327">
        <f t="shared" ca="1" si="1231"/>
        <v>9.4072219302773874E-2</v>
      </c>
      <c r="V172" s="327">
        <f t="shared" ca="1" si="1232"/>
        <v>-3.3128337834315857</v>
      </c>
      <c r="W172" s="327">
        <f t="shared" ca="1" si="1233"/>
        <v>2.6130461055085021</v>
      </c>
      <c r="X172" s="327">
        <f t="shared" ca="1" si="1234"/>
        <v>1.9420848396742798</v>
      </c>
      <c r="Y172" s="327">
        <f t="shared" ca="1" si="1235"/>
        <v>1.6044014624923193</v>
      </c>
      <c r="Z172" s="327">
        <f t="shared" ca="1" si="1236"/>
        <v>2.4098009494918387</v>
      </c>
      <c r="AA172" s="327">
        <f t="shared" ca="1" si="1237"/>
        <v>0.31639372384965725</v>
      </c>
      <c r="AB172" s="327">
        <f t="shared" ca="1" si="1238"/>
        <v>2.6937441870374244</v>
      </c>
      <c r="AC172" s="327">
        <f t="shared" ca="1" si="1239"/>
        <v>2.3985517909903393</v>
      </c>
      <c r="AD172" s="327">
        <f t="shared" ca="1" si="1240"/>
        <v>2.0308513032427413</v>
      </c>
      <c r="AE172" s="327">
        <f t="shared" ca="1" si="1241"/>
        <v>3.357079728380171</v>
      </c>
      <c r="AF172" s="327">
        <f t="shared" ca="1" si="1242"/>
        <v>11.769691353563701</v>
      </c>
      <c r="AG172" s="327">
        <f t="shared" ca="1" si="1243"/>
        <v>6.1385159821664388</v>
      </c>
      <c r="AH172" s="327">
        <f t="shared" ca="1" si="1244"/>
        <v>8.6905854208518321</v>
      </c>
      <c r="AI172" s="327">
        <f t="shared" ca="1" si="1245"/>
        <v>6.2439223533105661</v>
      </c>
      <c r="AJ172" s="327">
        <f t="shared" ca="1" si="1246"/>
        <v>3.0458907123359609</v>
      </c>
      <c r="AK172" s="327">
        <f t="shared" ca="1" si="1247"/>
        <v>9.1345733000871121</v>
      </c>
      <c r="AL172" s="327">
        <f t="shared" ca="1" si="1248"/>
        <v>1.3877515276481205</v>
      </c>
      <c r="AM172" s="327">
        <f t="shared" ca="1" si="1249"/>
        <v>3.6168242034347884</v>
      </c>
      <c r="AN172" s="327">
        <f t="shared" ca="1" si="1250"/>
        <v>1.1707575953017653</v>
      </c>
      <c r="AO172" s="327">
        <f t="shared" ca="1" si="1251"/>
        <v>1.9808233885062236</v>
      </c>
      <c r="AP172" s="327">
        <f t="shared" ca="1" si="1252"/>
        <v>5.3656276038257005</v>
      </c>
      <c r="AQ172" s="327">
        <f t="shared" ca="1" si="1253"/>
        <v>-4.0436148291368426</v>
      </c>
      <c r="AR172" s="327">
        <f t="shared" ca="1" si="1254"/>
        <v>4.5869033459709101</v>
      </c>
      <c r="AS172" s="327">
        <f t="shared" ca="1" si="1255"/>
        <v>1.4336143463257827</v>
      </c>
      <c r="AT172" s="327">
        <f t="shared" ca="1" si="1256"/>
        <v>0.97988409688223044</v>
      </c>
      <c r="AU172" s="327">
        <f t="shared" ca="1" si="1257"/>
        <v>-2.0285074494141071</v>
      </c>
      <c r="AV172" s="327">
        <f t="shared" ca="1" si="1258"/>
        <v>4.4715954061962435</v>
      </c>
      <c r="AW172" s="327">
        <f t="shared" ca="1" si="1259"/>
        <v>-2.5875464822530887</v>
      </c>
      <c r="AX172" s="327">
        <f t="shared" ca="1" si="1260"/>
        <v>-5.277735415035167</v>
      </c>
      <c r="AY172" s="327">
        <f t="shared" ca="1" si="1261"/>
        <v>3.9638509836373004</v>
      </c>
      <c r="AZ172" s="327">
        <f t="shared" ca="1" si="1262"/>
        <v>-4.0366751388039148</v>
      </c>
      <c r="BA172" s="327">
        <f t="shared" ca="1" si="1263"/>
        <v>3.3257891496408973</v>
      </c>
      <c r="BB172" s="327">
        <f t="shared" ca="1" si="1264"/>
        <v>-3.1175631778859696</v>
      </c>
      <c r="BC172" s="327">
        <f t="shared" ca="1" si="1265"/>
        <v>8.1777718681666158</v>
      </c>
      <c r="BD172" s="327">
        <f t="shared" ca="1" si="1266"/>
        <v>-10.442978651403308</v>
      </c>
      <c r="BE172" s="327">
        <f t="shared" ca="1" si="1267"/>
        <v>0.78347632134303069</v>
      </c>
      <c r="BF172" s="327">
        <f t="shared" ca="1" si="1268"/>
        <v>-0.22290072075928435</v>
      </c>
      <c r="BG172" s="327">
        <f t="shared" ca="1" si="1269"/>
        <v>-5.5111766508436943</v>
      </c>
      <c r="BH172" s="327">
        <f t="shared" ca="1" si="1270"/>
        <v>-2.6958814317606112</v>
      </c>
      <c r="BI172" s="327">
        <f t="shared" ca="1" si="1271"/>
        <v>-2.4677941022827952</v>
      </c>
      <c r="BJ172" s="327">
        <f t="shared" ca="1" si="1272"/>
        <v>1.5736420227462986</v>
      </c>
      <c r="BK172" s="327">
        <f t="shared" ca="1" si="1273"/>
        <v>-1.3934195708978763</v>
      </c>
      <c r="BL172" s="327">
        <f t="shared" ca="1" si="1274"/>
        <v>-3.0887737129379929</v>
      </c>
      <c r="BM172" s="327">
        <f t="shared" ca="1" si="1275"/>
        <v>-2.8765299254586978</v>
      </c>
      <c r="BN172" s="327">
        <f t="shared" ca="1" si="1276"/>
        <v>2.4850138424285149</v>
      </c>
      <c r="BO172" s="327">
        <f t="shared" ca="1" si="1277"/>
        <v>-4.6618777914557512</v>
      </c>
      <c r="BP172" s="327">
        <f t="shared" ca="1" si="1278"/>
        <v>9.6683479791372235</v>
      </c>
      <c r="BQ172" s="327">
        <f t="shared" ca="1" si="1279"/>
        <v>1.435744123982488</v>
      </c>
      <c r="BR172" s="327">
        <f t="shared" ca="1" si="1280"/>
        <v>4.0788830696588718</v>
      </c>
      <c r="BS172" s="327">
        <f t="shared" ca="1" si="1281"/>
        <v>4.7345952334861323</v>
      </c>
      <c r="BT172" s="327">
        <f t="shared" ca="1" si="1282"/>
        <v>0.629110589873207</v>
      </c>
      <c r="BU172" s="327">
        <f t="shared" ca="1" si="1283"/>
        <v>2.29724512826877</v>
      </c>
      <c r="BV172" s="327">
        <f t="shared" ca="1" si="1284"/>
        <v>2.9542090645597057</v>
      </c>
      <c r="BW172" s="327">
        <f t="shared" ca="1" si="1285"/>
        <v>0.77104841556763404</v>
      </c>
      <c r="BX172" s="327">
        <f t="shared" ca="1" si="1286"/>
        <v>5.0229307652077892</v>
      </c>
      <c r="BY172" s="327">
        <f t="shared" ca="1" si="1287"/>
        <v>3.9634718782021849</v>
      </c>
      <c r="BZ172" s="327">
        <f t="shared" ca="1" si="1288"/>
        <v>-4.0343404540833774</v>
      </c>
      <c r="CA172" s="327">
        <f t="shared" ca="1" si="1289"/>
        <v>-2.3749286369332907</v>
      </c>
      <c r="CB172" s="327">
        <f t="shared" ca="1" si="1290"/>
        <v>-9.7128754962744495</v>
      </c>
      <c r="CC172" s="327">
        <f t="shared" ca="1" si="1291"/>
        <v>-5.3111647814607323</v>
      </c>
      <c r="CD172" s="327">
        <f t="shared" ca="1" si="1292"/>
        <v>-1.7874118739574527</v>
      </c>
      <c r="CE172" s="327">
        <f t="shared" ca="1" si="1293"/>
        <v>-4.1838573575071649</v>
      </c>
      <c r="CF172" s="327">
        <f t="shared" ca="1" si="1294"/>
        <v>-9.7417735623612032</v>
      </c>
      <c r="CG172" s="327">
        <f t="shared" ca="1" si="1295"/>
        <v>-7.7172498396567448</v>
      </c>
      <c r="CH172" s="327">
        <f t="shared" ca="1" si="1296"/>
        <v>-3.4541030402996427</v>
      </c>
      <c r="CI172" s="327">
        <f t="shared" ca="1" si="1297"/>
        <v>-6.3270028638771265</v>
      </c>
      <c r="CJ172" s="327">
        <f t="shared" ca="1" si="1298"/>
        <v>-10.811325984899824</v>
      </c>
      <c r="CK172" s="327">
        <f t="shared" ca="1" si="1299"/>
        <v>-10.340080946324818</v>
      </c>
      <c r="CL172" s="327">
        <f t="shared" ca="1" si="1300"/>
        <v>-5.8078932299376618</v>
      </c>
      <c r="CM172" s="327">
        <f t="shared" ca="1" si="1301"/>
        <v>-6.396653570980618</v>
      </c>
      <c r="CN172" s="327">
        <f t="shared" ca="1" si="1302"/>
        <v>-69.876302470964035</v>
      </c>
      <c r="CO172" s="327">
        <f t="shared" ca="1" si="1303"/>
        <v>-66.547522702761029</v>
      </c>
      <c r="CP172" s="327">
        <f t="shared" ca="1" si="1304"/>
        <v>-47.379423988394741</v>
      </c>
      <c r="CQ172" s="327">
        <f t="shared" ca="1" si="1305"/>
        <v>-29.822129721320067</v>
      </c>
      <c r="CR172" s="327">
        <f t="shared" ca="1" si="1306"/>
        <v>-22.43046893645348</v>
      </c>
      <c r="CS172" s="327">
        <f t="shared" ca="1" si="1307"/>
        <v>-12.613934162931002</v>
      </c>
      <c r="CT172" s="327">
        <f t="shared" ca="1" si="1308"/>
        <v>-14.040084024291986</v>
      </c>
      <c r="CU172" s="327">
        <f t="shared" ca="1" si="1309"/>
        <v>-13.006377752209275</v>
      </c>
      <c r="CV172" s="327">
        <f t="shared" ca="1" si="1310"/>
        <v>4.6189071034811207</v>
      </c>
      <c r="CW172" s="327">
        <f t="shared" ca="1" si="1311"/>
        <v>-5.1953932122000595</v>
      </c>
      <c r="CX172" s="327">
        <f t="shared" ca="1" si="1312"/>
        <v>-7.2272589965916154</v>
      </c>
      <c r="CY172" s="327">
        <f t="shared" ca="1" si="1313"/>
        <v>-1.5732850570676362</v>
      </c>
      <c r="CZ172" s="327">
        <f t="shared" ca="1" si="1314"/>
        <v>227.18539449913237</v>
      </c>
      <c r="DA172" s="327">
        <f t="shared" ca="1" si="1315"/>
        <v>185.39627021296479</v>
      </c>
      <c r="DB172" s="327">
        <f t="shared" ca="1" si="1316"/>
        <v>76.189843116231458</v>
      </c>
      <c r="DC172" s="327">
        <f t="shared" ca="1" si="1317"/>
        <v>36.937714951794447</v>
      </c>
      <c r="DD172" s="327">
        <f t="shared" ca="1" si="1318"/>
        <v>37.151743469174278</v>
      </c>
      <c r="DE172" s="327">
        <f t="shared" ca="1" si="1319"/>
        <v>25.340188601332756</v>
      </c>
      <c r="DF172" s="327">
        <f t="shared" ca="1" si="1320"/>
        <v>18.749987178570976</v>
      </c>
      <c r="DG172" s="327">
        <f t="shared" ca="1" si="1321"/>
        <v>30.091766336825344</v>
      </c>
      <c r="DH172" s="327">
        <f t="shared" ca="1" si="1322"/>
        <v>11.986293517131827</v>
      </c>
      <c r="DI172" s="327">
        <f t="shared" ca="1" si="1323"/>
        <v>20.49205613215095</v>
      </c>
      <c r="DJ172" s="327">
        <f t="shared" ca="1" si="1324"/>
        <v>17.263026941401407</v>
      </c>
      <c r="DK172" s="327">
        <f t="shared" ca="1" si="1325"/>
        <v>14.506034076021493</v>
      </c>
      <c r="DL172" s="327">
        <f t="shared" ca="1" si="1326"/>
        <v>2.1137139979155108</v>
      </c>
      <c r="DM172" s="327">
        <f t="shared" ca="1" si="1327"/>
        <v>6.4758190553220345</v>
      </c>
      <c r="DN172" s="327">
        <f t="shared" ca="1" si="1328"/>
        <v>3.1171734431666209</v>
      </c>
      <c r="DO172" s="327">
        <f t="shared" ca="1" si="1329"/>
        <v>-0.4827387577550013</v>
      </c>
      <c r="DP172" s="327">
        <f t="shared" ca="1" si="1330"/>
        <v>-1.1233859839040292</v>
      </c>
      <c r="DQ172" s="327">
        <f t="shared" ca="1" si="1331"/>
        <v>-6.816277828213714</v>
      </c>
      <c r="DR172" s="327">
        <f t="shared" ca="1" si="1332"/>
        <v>-7.4429604382644072</v>
      </c>
      <c r="DS172" s="327">
        <f t="shared" ca="1" si="1333"/>
        <v>-15.514480006045986</v>
      </c>
      <c r="DT172" s="327">
        <f t="shared" ca="1" si="1334"/>
        <v>-19.939191925599914</v>
      </c>
      <c r="DU172" s="327">
        <f t="shared" ca="1" si="1335"/>
        <v>-9.0406647767943866</v>
      </c>
      <c r="DV172" s="327">
        <f t="shared" ca="1" si="1336"/>
        <v>-8.9850217408288842</v>
      </c>
      <c r="DW172" s="327">
        <f t="shared" ca="1" si="1337"/>
        <v>-7.6321920141516131</v>
      </c>
      <c r="DX172" s="327">
        <f t="shared" ca="1" si="1338"/>
        <v>-8.9461100157678715</v>
      </c>
      <c r="DY172" s="327">
        <f t="shared" ca="1" si="1339"/>
        <v>-11.097567681916459</v>
      </c>
      <c r="DZ172" s="327">
        <f t="shared" ca="1" si="1340"/>
        <v>-9.6573551933857402</v>
      </c>
      <c r="EA172" s="327">
        <f t="shared" ca="1" si="1341"/>
        <v>-11.070110663082204</v>
      </c>
      <c r="EB172" s="327">
        <f t="shared" ca="1" si="1342"/>
        <v>-10.688459402155331</v>
      </c>
      <c r="EC172" s="327">
        <f t="shared" ca="1" si="1343"/>
        <v>-4.1899436374567074</v>
      </c>
      <c r="ED172" s="327">
        <f t="shared" ca="1" si="1344"/>
        <v>-4.9988029406254526</v>
      </c>
      <c r="EE172" s="327">
        <f t="shared" ca="1" si="1345"/>
        <v>-7.3075423317922059</v>
      </c>
      <c r="EF172" s="327">
        <f t="shared" ca="1" si="1190"/>
        <v>-9.2517015217158587</v>
      </c>
      <c r="EG172" s="327">
        <f t="shared" ca="1" si="1191"/>
        <v>-10.257703530088833</v>
      </c>
      <c r="EH172" s="327">
        <f t="shared" ca="1" si="1192"/>
        <v>-8.1507272866253402</v>
      </c>
      <c r="EI172" s="327">
        <f t="shared" ca="1" si="1193"/>
        <v>-14.678025264173684</v>
      </c>
      <c r="EJ172" s="327">
        <f t="shared" ca="1" si="1194"/>
        <v>0.73343240953980171</v>
      </c>
      <c r="EK172" s="327">
        <f t="shared" ca="1" si="1195"/>
        <v>-8.5050343860618653</v>
      </c>
      <c r="EL172" s="327">
        <f t="shared" ca="1" si="1196"/>
        <v>-8.8716871695184523</v>
      </c>
      <c r="EM172" s="327">
        <f t="shared" ca="1" si="1197"/>
        <v>0.10387378257883029</v>
      </c>
      <c r="EN172" s="327">
        <f t="shared" ca="1" si="1198"/>
        <v>-4.5358400297768071</v>
      </c>
      <c r="EO172" s="327">
        <f t="shared" ca="1" si="1199"/>
        <v>-4.427550044301654</v>
      </c>
      <c r="EP172" s="327">
        <f t="shared" ca="1" si="1200"/>
        <v>-5.0239602777726446</v>
      </c>
      <c r="EQ172" s="327">
        <f t="shared" ca="1" si="1201"/>
        <v>-4.6654793613070638</v>
      </c>
      <c r="ER172" s="327">
        <f t="shared" ca="1" si="1202"/>
        <v>2.3910357107258022</v>
      </c>
      <c r="ES172" s="327">
        <f t="shared" ca="1" si="1203"/>
        <v>-4.2253364841892989</v>
      </c>
      <c r="ET172" s="327">
        <f t="shared" ca="1" si="1204"/>
        <v>-3.3080304844190351</v>
      </c>
      <c r="EU172" s="327">
        <f t="shared" ca="1" si="1205"/>
        <v>1.3208411549318271</v>
      </c>
      <c r="EV172" s="327">
        <f t="shared" ca="1" si="1206"/>
        <v>-9.7566878414572074</v>
      </c>
      <c r="EW172" s="327">
        <f t="shared" ca="1" si="1207"/>
        <v>-7.6092630863669086</v>
      </c>
      <c r="EX172" s="327">
        <f t="shared" ca="1" si="1208"/>
        <v>-5.5990612375053956</v>
      </c>
      <c r="EY172" s="327">
        <f t="shared" ca="1" si="1209"/>
        <v>-9.54920200971101</v>
      </c>
      <c r="EZ172" s="327">
        <f t="shared" ca="1" si="1210"/>
        <v>-11.320934516710793</v>
      </c>
      <c r="FA172" s="327">
        <f t="shared" ca="1" si="1211"/>
        <v>-6.4432008694645333</v>
      </c>
      <c r="FB172" s="327">
        <f t="shared" ca="1" si="1212"/>
        <v>-0.26624693772330943</v>
      </c>
      <c r="FC172" s="327">
        <f t="shared" ca="1" si="1213"/>
        <v>-4.4368658714985685</v>
      </c>
      <c r="FD172" s="327">
        <f t="shared" ca="1" si="1214"/>
        <v>-3.1647278549992564</v>
      </c>
      <c r="FE172" s="327">
        <f t="shared" ca="1" si="1215"/>
        <v>-100</v>
      </c>
      <c r="FF172" s="327">
        <f t="shared" ca="1" si="1216"/>
        <v>-100</v>
      </c>
      <c r="FG172" s="327">
        <f t="shared" ca="1" si="1217"/>
        <v>-100</v>
      </c>
      <c r="FH172" s="327">
        <f t="shared" ca="1" si="1218"/>
        <v>-100</v>
      </c>
      <c r="FI172" s="327">
        <f t="shared" ca="1" si="1219"/>
        <v>-100</v>
      </c>
      <c r="FJ172" s="327">
        <f t="shared" ca="1" si="1220"/>
        <v>-100</v>
      </c>
      <c r="FK172" s="327">
        <f t="shared" ca="1" si="1221"/>
        <v>-100</v>
      </c>
      <c r="FL172" s="327">
        <f t="shared" ca="1" si="1222"/>
        <v>-100</v>
      </c>
      <c r="FM172" s="327">
        <f t="shared" ca="1" si="1223"/>
        <v>-100</v>
      </c>
      <c r="FN172" s="327">
        <f t="shared" ca="1" si="1224"/>
        <v>-100</v>
      </c>
      <c r="FO172" s="327">
        <f t="shared" ca="1" si="1225"/>
        <v>-100</v>
      </c>
      <c r="FP172" s="327">
        <f t="shared" ca="1" si="1225"/>
        <v>-100</v>
      </c>
    </row>
    <row r="173" spans="2:172" x14ac:dyDescent="0.2">
      <c r="B173" s="325" t="s">
        <v>16</v>
      </c>
      <c r="C173" s="330">
        <f t="shared" si="1226"/>
        <v>17328.629000000001</v>
      </c>
      <c r="D173" s="330"/>
      <c r="E173" s="330"/>
      <c r="F173" s="330"/>
      <c r="G173" s="330"/>
      <c r="H173" s="330"/>
      <c r="I173" s="330"/>
      <c r="J173" s="330"/>
      <c r="K173" s="330"/>
      <c r="L173" s="330"/>
      <c r="M173" s="330"/>
      <c r="N173" s="330"/>
      <c r="O173" s="330"/>
      <c r="P173" s="330"/>
      <c r="Q173" s="327">
        <f t="shared" ca="1" si="1227"/>
        <v>6.5705237072359637</v>
      </c>
      <c r="R173" s="327">
        <f t="shared" ca="1" si="1228"/>
        <v>2.8394527489689239</v>
      </c>
      <c r="S173" s="327">
        <f t="shared" ca="1" si="1229"/>
        <v>10.272278015494948</v>
      </c>
      <c r="T173" s="327">
        <f t="shared" ca="1" si="1230"/>
        <v>-7.2055208743641543</v>
      </c>
      <c r="U173" s="327">
        <f t="shared" ca="1" si="1231"/>
        <v>-1.5178848627696908</v>
      </c>
      <c r="V173" s="327">
        <f t="shared" ca="1" si="1232"/>
        <v>3.8608772467259627</v>
      </c>
      <c r="W173" s="327">
        <f t="shared" ca="1" si="1233"/>
        <v>1.5007785075983264</v>
      </c>
      <c r="X173" s="327">
        <f t="shared" ca="1" si="1234"/>
        <v>7.2537346153438875E-2</v>
      </c>
      <c r="Y173" s="327">
        <f t="shared" ca="1" si="1235"/>
        <v>3.9965682737491619</v>
      </c>
      <c r="Z173" s="327">
        <f t="shared" ca="1" si="1236"/>
        <v>8.764424435057208</v>
      </c>
      <c r="AA173" s="327">
        <f t="shared" ca="1" si="1237"/>
        <v>10.959464762028574</v>
      </c>
      <c r="AB173" s="327">
        <f t="shared" ca="1" si="1238"/>
        <v>16.061913993426245</v>
      </c>
      <c r="AC173" s="327">
        <f t="shared" ca="1" si="1239"/>
        <v>5.7480277827506541</v>
      </c>
      <c r="AD173" s="327">
        <f t="shared" ca="1" si="1240"/>
        <v>0.5490062986845885</v>
      </c>
      <c r="AE173" s="327">
        <f t="shared" ca="1" si="1241"/>
        <v>2.8738620821575154</v>
      </c>
      <c r="AF173" s="327">
        <f t="shared" ca="1" si="1242"/>
        <v>10.508944790569544</v>
      </c>
      <c r="AG173" s="327">
        <f t="shared" ca="1" si="1243"/>
        <v>10.551294901983937</v>
      </c>
      <c r="AH173" s="327">
        <f t="shared" ca="1" si="1244"/>
        <v>12.48062117204833</v>
      </c>
      <c r="AI173" s="327">
        <f t="shared" ca="1" si="1245"/>
        <v>4.0669788826103144</v>
      </c>
      <c r="AJ173" s="327">
        <f t="shared" ca="1" si="1246"/>
        <v>6.7264490431538491</v>
      </c>
      <c r="AK173" s="327">
        <f t="shared" ca="1" si="1247"/>
        <v>8.391537372242766</v>
      </c>
      <c r="AL173" s="327">
        <f t="shared" ca="1" si="1248"/>
        <v>2.252623840619151</v>
      </c>
      <c r="AM173" s="327">
        <f t="shared" ca="1" si="1249"/>
        <v>6.3287771132713573</v>
      </c>
      <c r="AN173" s="327">
        <f t="shared" ca="1" si="1250"/>
        <v>4.2777951920810864</v>
      </c>
      <c r="AO173" s="327">
        <f t="shared" ca="1" si="1251"/>
        <v>9.7585357316574175</v>
      </c>
      <c r="AP173" s="327">
        <f t="shared" ca="1" si="1252"/>
        <v>17.301901845892502</v>
      </c>
      <c r="AQ173" s="327">
        <f t="shared" ca="1" si="1253"/>
        <v>9.9323796158235353</v>
      </c>
      <c r="AR173" s="327">
        <f t="shared" ca="1" si="1254"/>
        <v>6.6601787341062675</v>
      </c>
      <c r="AS173" s="327">
        <f t="shared" ca="1" si="1255"/>
        <v>4.2795461273449575</v>
      </c>
      <c r="AT173" s="327">
        <f t="shared" ca="1" si="1256"/>
        <v>1.926391637213797</v>
      </c>
      <c r="AU173" s="327">
        <f t="shared" ca="1" si="1257"/>
        <v>-1.0337186350066077</v>
      </c>
      <c r="AV173" s="327">
        <f t="shared" ca="1" si="1258"/>
        <v>3.2580406451940576</v>
      </c>
      <c r="AW173" s="327">
        <f t="shared" ca="1" si="1259"/>
        <v>-0.64165388791279554</v>
      </c>
      <c r="AX173" s="327">
        <f t="shared" ca="1" si="1260"/>
        <v>-1.697965363132667</v>
      </c>
      <c r="AY173" s="327">
        <f t="shared" ca="1" si="1261"/>
        <v>4.9858014027438031</v>
      </c>
      <c r="AZ173" s="327">
        <f t="shared" ca="1" si="1262"/>
        <v>-1.602295678952018</v>
      </c>
      <c r="BA173" s="327">
        <f t="shared" ca="1" si="1263"/>
        <v>-9.4994549057902873</v>
      </c>
      <c r="BB173" s="327">
        <f t="shared" ca="1" si="1264"/>
        <v>-20.7373707412372</v>
      </c>
      <c r="BC173" s="327">
        <f t="shared" ca="1" si="1265"/>
        <v>-9.5291025882166025</v>
      </c>
      <c r="BD173" s="327">
        <f t="shared" ca="1" si="1266"/>
        <v>-22.196533429407012</v>
      </c>
      <c r="BE173" s="327">
        <f t="shared" ca="1" si="1267"/>
        <v>-9.2195566433023117</v>
      </c>
      <c r="BF173" s="327">
        <f t="shared" ca="1" si="1268"/>
        <v>-11.171182972726072</v>
      </c>
      <c r="BG173" s="327">
        <f t="shared" ca="1" si="1269"/>
        <v>-11.392941098746263</v>
      </c>
      <c r="BH173" s="327">
        <f t="shared" ca="1" si="1270"/>
        <v>-11.54541881673758</v>
      </c>
      <c r="BI173" s="327">
        <f t="shared" ca="1" si="1271"/>
        <v>-6.0563434586823064</v>
      </c>
      <c r="BJ173" s="327">
        <f t="shared" ca="1" si="1272"/>
        <v>-1.3111058379659255</v>
      </c>
      <c r="BK173" s="327">
        <f t="shared" ca="1" si="1273"/>
        <v>-8.1580574242748725</v>
      </c>
      <c r="BL173" s="327">
        <f t="shared" ca="1" si="1274"/>
        <v>-4.7807613894448764</v>
      </c>
      <c r="BM173" s="327">
        <f t="shared" ca="1" si="1275"/>
        <v>3.3751959667149123</v>
      </c>
      <c r="BN173" s="327">
        <f t="shared" ca="1" si="1276"/>
        <v>4.1453261700385156</v>
      </c>
      <c r="BO173" s="327">
        <f t="shared" ca="1" si="1277"/>
        <v>-1.5840154463508327</v>
      </c>
      <c r="BP173" s="327">
        <f t="shared" ca="1" si="1278"/>
        <v>14.040388505533215</v>
      </c>
      <c r="BQ173" s="327">
        <f t="shared" ca="1" si="1279"/>
        <v>-1.8498263927174463</v>
      </c>
      <c r="BR173" s="327">
        <f t="shared" ca="1" si="1280"/>
        <v>9.8719255535054202</v>
      </c>
      <c r="BS173" s="327">
        <f t="shared" ca="1" si="1281"/>
        <v>11.694583780173318</v>
      </c>
      <c r="BT173" s="327">
        <f t="shared" ca="1" si="1282"/>
        <v>17.019419740774836</v>
      </c>
      <c r="BU173" s="327">
        <f t="shared" ca="1" si="1283"/>
        <v>11.148519492609026</v>
      </c>
      <c r="BV173" s="327">
        <f t="shared" ca="1" si="1284"/>
        <v>7.3038543220884833</v>
      </c>
      <c r="BW173" s="327">
        <f t="shared" ca="1" si="1285"/>
        <v>10.323838897631447</v>
      </c>
      <c r="BX173" s="327">
        <f t="shared" ca="1" si="1286"/>
        <v>10.529544501479322</v>
      </c>
      <c r="BY173" s="327">
        <f t="shared" ca="1" si="1287"/>
        <v>6.3967184203325615</v>
      </c>
      <c r="BZ173" s="327">
        <f t="shared" ca="1" si="1288"/>
        <v>5.9364799533323804</v>
      </c>
      <c r="CA173" s="327">
        <f t="shared" ca="1" si="1289"/>
        <v>4.7704711956515666</v>
      </c>
      <c r="CB173" s="327">
        <f t="shared" ca="1" si="1290"/>
        <v>5.156529957582805</v>
      </c>
      <c r="CC173" s="327">
        <f t="shared" ca="1" si="1291"/>
        <v>4.5383141211125206</v>
      </c>
      <c r="CD173" s="327">
        <f t="shared" ca="1" si="1292"/>
        <v>-0.13549933241488077</v>
      </c>
      <c r="CE173" s="327">
        <f t="shared" ca="1" si="1293"/>
        <v>-3.177958076431608</v>
      </c>
      <c r="CF173" s="327">
        <f t="shared" ca="1" si="1294"/>
        <v>-2.2934798792837228</v>
      </c>
      <c r="CG173" s="327">
        <f t="shared" ca="1" si="1295"/>
        <v>-1.000164760723905</v>
      </c>
      <c r="CH173" s="327">
        <f t="shared" ca="1" si="1296"/>
        <v>2.5526896752814849</v>
      </c>
      <c r="CI173" s="327">
        <f t="shared" ca="1" si="1297"/>
        <v>-2.1384483558718586</v>
      </c>
      <c r="CJ173" s="327">
        <f t="shared" ca="1" si="1298"/>
        <v>-3.8063406593106635</v>
      </c>
      <c r="CK173" s="327">
        <f t="shared" ca="1" si="1299"/>
        <v>-4.6537337867324879</v>
      </c>
      <c r="CL173" s="327">
        <f t="shared" ca="1" si="1300"/>
        <v>-0.80178552997841734</v>
      </c>
      <c r="CM173" s="327">
        <f t="shared" ca="1" si="1301"/>
        <v>0.77778775656440757</v>
      </c>
      <c r="CN173" s="327">
        <f t="shared" ca="1" si="1302"/>
        <v>-35.998352245975184</v>
      </c>
      <c r="CO173" s="327">
        <f t="shared" ca="1" si="1303"/>
        <v>-27.426683085225818</v>
      </c>
      <c r="CP173" s="327">
        <f t="shared" ca="1" si="1304"/>
        <v>-6.4840222604111375</v>
      </c>
      <c r="CQ173" s="327">
        <f t="shared" ca="1" si="1305"/>
        <v>-4.8733164502520907</v>
      </c>
      <c r="CR173" s="327">
        <f t="shared" ca="1" si="1306"/>
        <v>2.3381259304125166</v>
      </c>
      <c r="CS173" s="327">
        <f t="shared" ca="1" si="1307"/>
        <v>5.3017009424544739</v>
      </c>
      <c r="CT173" s="327">
        <f t="shared" ca="1" si="1308"/>
        <v>2.1434366663956723</v>
      </c>
      <c r="CU173" s="327">
        <f t="shared" ca="1" si="1309"/>
        <v>2.1810973381214893</v>
      </c>
      <c r="CV173" s="327">
        <f t="shared" ca="1" si="1310"/>
        <v>5.7790537327348659</v>
      </c>
      <c r="CW173" s="327">
        <f t="shared" ca="1" si="1311"/>
        <v>1.4516673055768479</v>
      </c>
      <c r="CX173" s="327">
        <f t="shared" ca="1" si="1312"/>
        <v>7.2668066983868869</v>
      </c>
      <c r="CY173" s="327">
        <f t="shared" ca="1" si="1313"/>
        <v>12.170230273101382</v>
      </c>
      <c r="CZ173" s="327">
        <f t="shared" ca="1" si="1314"/>
        <v>62.245198410857995</v>
      </c>
      <c r="DA173" s="327">
        <f t="shared" ca="1" si="1315"/>
        <v>51.693338109342562</v>
      </c>
      <c r="DB173" s="327">
        <f t="shared" ca="1" si="1316"/>
        <v>15.49608915712119</v>
      </c>
      <c r="DC173" s="327">
        <f t="shared" ca="1" si="1317"/>
        <v>14.014612592320461</v>
      </c>
      <c r="DD173" s="327">
        <f t="shared" ca="1" si="1318"/>
        <v>2.0409055482637513</v>
      </c>
      <c r="DE173" s="327">
        <f t="shared" ca="1" si="1319"/>
        <v>-0.51240568821853572</v>
      </c>
      <c r="DF173" s="327">
        <f t="shared" ca="1" si="1320"/>
        <v>-4.5933320538906059</v>
      </c>
      <c r="DG173" s="327">
        <f t="shared" ca="1" si="1321"/>
        <v>-0.91352628058203322</v>
      </c>
      <c r="DH173" s="327">
        <f t="shared" ca="1" si="1322"/>
        <v>4.3322291395331973</v>
      </c>
      <c r="DI173" s="327">
        <f t="shared" ca="1" si="1323"/>
        <v>-3.7151275212808343</v>
      </c>
      <c r="DJ173" s="327">
        <f t="shared" ca="1" si="1324"/>
        <v>-5.1617371094064453</v>
      </c>
      <c r="DK173" s="327">
        <f t="shared" ca="1" si="1325"/>
        <v>-5.2519216305163496</v>
      </c>
      <c r="DL173" s="327">
        <f t="shared" ca="1" si="1326"/>
        <v>-7.4213682348358958</v>
      </c>
      <c r="DM173" s="327">
        <f t="shared" ca="1" si="1327"/>
        <v>-3.6399218270727829</v>
      </c>
      <c r="DN173" s="327">
        <f t="shared" ca="1" si="1328"/>
        <v>-7.9050226829443346</v>
      </c>
      <c r="DO173" s="327">
        <f t="shared" ca="1" si="1329"/>
        <v>-7.3528764826454989</v>
      </c>
      <c r="DP173" s="327">
        <f t="shared" ca="1" si="1330"/>
        <v>-6.9825365271861131</v>
      </c>
      <c r="DQ173" s="327">
        <f t="shared" ca="1" si="1331"/>
        <v>-8.7104439664650073</v>
      </c>
      <c r="DR173" s="327">
        <f t="shared" ca="1" si="1332"/>
        <v>-7.9013952726910901</v>
      </c>
      <c r="DS173" s="327">
        <f t="shared" ca="1" si="1333"/>
        <v>-4.5148620081693451</v>
      </c>
      <c r="DT173" s="327">
        <f t="shared" ca="1" si="1334"/>
        <v>-4.2171402453021898</v>
      </c>
      <c r="DU173" s="327">
        <f t="shared" ca="1" si="1335"/>
        <v>0.16099640510492463</v>
      </c>
      <c r="DV173" s="327">
        <f t="shared" ca="1" si="1336"/>
        <v>-3.7381955772396509</v>
      </c>
      <c r="DW173" s="327">
        <f t="shared" ca="1" si="1337"/>
        <v>-7.6228724578697609</v>
      </c>
      <c r="DX173" s="327">
        <f t="shared" ca="1" si="1338"/>
        <v>-2.2711215001072418</v>
      </c>
      <c r="DY173" s="327">
        <f t="shared" ca="1" si="1339"/>
        <v>-3.6734402094357677</v>
      </c>
      <c r="DZ173" s="327">
        <f t="shared" ca="1" si="1340"/>
        <v>2.6174583735343475</v>
      </c>
      <c r="EA173" s="327">
        <f t="shared" ca="1" si="1341"/>
        <v>-2.0984936388069286</v>
      </c>
      <c r="EB173" s="327">
        <f t="shared" ca="1" si="1342"/>
        <v>-4.674633474017142</v>
      </c>
      <c r="EC173" s="327">
        <f t="shared" ca="1" si="1343"/>
        <v>1.1863875155827799</v>
      </c>
      <c r="ED173" s="327">
        <f t="shared" ca="1" si="1344"/>
        <v>1.9478168659600783</v>
      </c>
      <c r="EE173" s="327">
        <f t="shared" ca="1" si="1345"/>
        <v>-2.0285866045916805</v>
      </c>
      <c r="EF173" s="327">
        <f t="shared" ca="1" si="1190"/>
        <v>-7.1318383080628394</v>
      </c>
      <c r="EG173" s="327">
        <f t="shared" ca="1" si="1191"/>
        <v>-2.1955791145763754</v>
      </c>
      <c r="EH173" s="327">
        <f t="shared" ca="1" si="1192"/>
        <v>-3.9472405363717371</v>
      </c>
      <c r="EI173" s="327">
        <f t="shared" ca="1" si="1193"/>
        <v>-7.3133011388654268</v>
      </c>
      <c r="EJ173" s="327">
        <f t="shared" ca="1" si="1194"/>
        <v>3.012616595189499</v>
      </c>
      <c r="EK173" s="327">
        <f t="shared" ca="1" si="1195"/>
        <v>-3.7191998586351787</v>
      </c>
      <c r="EL173" s="327">
        <f t="shared" ca="1" si="1196"/>
        <v>-10.241317510938842</v>
      </c>
      <c r="EM173" s="327">
        <f t="shared" ca="1" si="1197"/>
        <v>-2.3769264321641685</v>
      </c>
      <c r="EN173" s="327">
        <f t="shared" ca="1" si="1198"/>
        <v>-2.3723531643131821</v>
      </c>
      <c r="EO173" s="327">
        <f t="shared" ca="1" si="1199"/>
        <v>-6.6396013561432738</v>
      </c>
      <c r="EP173" s="327">
        <f t="shared" ca="1" si="1200"/>
        <v>-5.5660373380939347</v>
      </c>
      <c r="EQ173" s="327">
        <f t="shared" ca="1" si="1201"/>
        <v>-3.7944382656084912</v>
      </c>
      <c r="ER173" s="327">
        <f t="shared" ca="1" si="1202"/>
        <v>-2.5867597819068209</v>
      </c>
      <c r="ES173" s="327">
        <f t="shared" ca="1" si="1203"/>
        <v>-2.0350269660219311</v>
      </c>
      <c r="ET173" s="327">
        <f t="shared" ca="1" si="1204"/>
        <v>-2.1660075603621323</v>
      </c>
      <c r="EU173" s="327">
        <f t="shared" ca="1" si="1205"/>
        <v>2.5842498108518583</v>
      </c>
      <c r="EV173" s="327">
        <f t="shared" ca="1" si="1206"/>
        <v>-2.6222162603251178</v>
      </c>
      <c r="EW173" s="327">
        <f t="shared" ca="1" si="1207"/>
        <v>-1.002878913999723</v>
      </c>
      <c r="EX173" s="327">
        <f t="shared" ca="1" si="1208"/>
        <v>1.8849283672256973</v>
      </c>
      <c r="EY173" s="327">
        <f t="shared" ca="1" si="1209"/>
        <v>-1.3506290054195915</v>
      </c>
      <c r="EZ173" s="327">
        <f t="shared" ca="1" si="1210"/>
        <v>-1.9222749214678743</v>
      </c>
      <c r="FA173" s="327">
        <f t="shared" ca="1" si="1211"/>
        <v>0.43267404424352662</v>
      </c>
      <c r="FB173" s="327">
        <f t="shared" ca="1" si="1212"/>
        <v>-1.8329604091956213</v>
      </c>
      <c r="FC173" s="327">
        <f t="shared" ca="1" si="1213"/>
        <v>-4.8307402603359719</v>
      </c>
      <c r="FD173" s="327">
        <f t="shared" ca="1" si="1214"/>
        <v>-2.2685752361217624</v>
      </c>
      <c r="FE173" s="327">
        <f t="shared" ca="1" si="1215"/>
        <v>-100</v>
      </c>
      <c r="FF173" s="327">
        <f t="shared" ca="1" si="1216"/>
        <v>-100</v>
      </c>
      <c r="FG173" s="327">
        <f t="shared" ca="1" si="1217"/>
        <v>-100</v>
      </c>
      <c r="FH173" s="327">
        <f t="shared" ca="1" si="1218"/>
        <v>-100</v>
      </c>
      <c r="FI173" s="327">
        <f t="shared" ca="1" si="1219"/>
        <v>-100</v>
      </c>
      <c r="FJ173" s="327">
        <f t="shared" ca="1" si="1220"/>
        <v>-100</v>
      </c>
      <c r="FK173" s="327">
        <f t="shared" ca="1" si="1221"/>
        <v>-100</v>
      </c>
      <c r="FL173" s="327">
        <f t="shared" ca="1" si="1222"/>
        <v>-100</v>
      </c>
      <c r="FM173" s="327">
        <f t="shared" ca="1" si="1223"/>
        <v>-100</v>
      </c>
      <c r="FN173" s="327">
        <f t="shared" ca="1" si="1224"/>
        <v>-100</v>
      </c>
      <c r="FO173" s="327">
        <f t="shared" ca="1" si="1225"/>
        <v>-100</v>
      </c>
      <c r="FP173" s="327">
        <f t="shared" ca="1" si="1225"/>
        <v>-100</v>
      </c>
    </row>
    <row r="174" spans="2:172" x14ac:dyDescent="0.2">
      <c r="B174" s="325" t="s">
        <v>17</v>
      </c>
      <c r="C174" s="330">
        <f t="shared" si="1226"/>
        <v>71182.811000000002</v>
      </c>
      <c r="D174" s="330"/>
      <c r="E174" s="330"/>
      <c r="F174" s="330"/>
      <c r="G174" s="330"/>
      <c r="H174" s="330"/>
      <c r="I174" s="330"/>
      <c r="J174" s="330"/>
      <c r="K174" s="330"/>
      <c r="L174" s="330"/>
      <c r="M174" s="330"/>
      <c r="N174" s="330"/>
      <c r="O174" s="330"/>
      <c r="P174" s="330"/>
      <c r="Q174" s="327">
        <f t="shared" ca="1" si="1227"/>
        <v>9.8081672529716286</v>
      </c>
      <c r="R174" s="327">
        <f t="shared" ca="1" si="1228"/>
        <v>4.8318531397058422</v>
      </c>
      <c r="S174" s="327">
        <f t="shared" ca="1" si="1229"/>
        <v>11.766152652749227</v>
      </c>
      <c r="T174" s="327">
        <f t="shared" ca="1" si="1230"/>
        <v>-4.87662211543865</v>
      </c>
      <c r="U174" s="327">
        <f t="shared" ca="1" si="1231"/>
        <v>1.3801660335370798</v>
      </c>
      <c r="V174" s="327">
        <f t="shared" ca="1" si="1232"/>
        <v>3.993167777173241</v>
      </c>
      <c r="W174" s="327">
        <f t="shared" ca="1" si="1233"/>
        <v>-0.90523667633432581</v>
      </c>
      <c r="X174" s="327">
        <f t="shared" ca="1" si="1234"/>
        <v>-1.3852850926925129</v>
      </c>
      <c r="Y174" s="327">
        <f t="shared" ca="1" si="1235"/>
        <v>4.2085061827301615</v>
      </c>
      <c r="Z174" s="327">
        <f t="shared" ca="1" si="1236"/>
        <v>-1.9580805780569364</v>
      </c>
      <c r="AA174" s="327">
        <f t="shared" ca="1" si="1237"/>
        <v>3.6056201805180876E-2</v>
      </c>
      <c r="AB174" s="327">
        <f t="shared" ca="1" si="1238"/>
        <v>-2.9746468752561981</v>
      </c>
      <c r="AC174" s="327">
        <f t="shared" ca="1" si="1239"/>
        <v>-5.115132878605138</v>
      </c>
      <c r="AD174" s="327">
        <f t="shared" ca="1" si="1240"/>
        <v>-0.52060219399152174</v>
      </c>
      <c r="AE174" s="327">
        <f t="shared" ca="1" si="1241"/>
        <v>1.0653489629864907</v>
      </c>
      <c r="AF174" s="327">
        <f t="shared" ca="1" si="1242"/>
        <v>5.3331136403135275</v>
      </c>
      <c r="AG174" s="327">
        <f t="shared" ca="1" si="1243"/>
        <v>3.1655534504129861</v>
      </c>
      <c r="AH174" s="327">
        <f t="shared" ca="1" si="1244"/>
        <v>1.3284661014274946</v>
      </c>
      <c r="AI174" s="327">
        <f t="shared" ca="1" si="1245"/>
        <v>6.8972707234097754</v>
      </c>
      <c r="AJ174" s="327">
        <f t="shared" ca="1" si="1246"/>
        <v>4.0579076013472957</v>
      </c>
      <c r="AK174" s="327">
        <f t="shared" ca="1" si="1247"/>
        <v>6.6856193439893872</v>
      </c>
      <c r="AL174" s="327">
        <f t="shared" ca="1" si="1248"/>
        <v>6.1927863590871794</v>
      </c>
      <c r="AM174" s="327">
        <f t="shared" ca="1" si="1249"/>
        <v>5.0477073209780059</v>
      </c>
      <c r="AN174" s="327">
        <f t="shared" ca="1" si="1250"/>
        <v>7.4947104166889176</v>
      </c>
      <c r="AO174" s="327">
        <f t="shared" ca="1" si="1251"/>
        <v>5.0586312029795408</v>
      </c>
      <c r="AP174" s="327">
        <f t="shared" ca="1" si="1252"/>
        <v>7.7005628574193281</v>
      </c>
      <c r="AQ174" s="327">
        <f t="shared" ca="1" si="1253"/>
        <v>-1.3710723238254161</v>
      </c>
      <c r="AR174" s="327">
        <f t="shared" ca="1" si="1254"/>
        <v>4.7330798159289174</v>
      </c>
      <c r="AS174" s="327">
        <f t="shared" ca="1" si="1255"/>
        <v>2.844172039029516</v>
      </c>
      <c r="AT174" s="327">
        <f t="shared" ca="1" si="1256"/>
        <v>1.351529417361391</v>
      </c>
      <c r="AU174" s="327">
        <f t="shared" ca="1" si="1257"/>
        <v>-8.2514988807744061</v>
      </c>
      <c r="AV174" s="327">
        <f t="shared" ca="1" si="1258"/>
        <v>-0.665770212125949</v>
      </c>
      <c r="AW174" s="327">
        <f t="shared" ca="1" si="1259"/>
        <v>-3.8510012564105409</v>
      </c>
      <c r="AX174" s="327">
        <f t="shared" ca="1" si="1260"/>
        <v>-6.2709847589175638</v>
      </c>
      <c r="AY174" s="327">
        <f t="shared" ca="1" si="1261"/>
        <v>1.07409999322212</v>
      </c>
      <c r="AZ174" s="327">
        <f t="shared" ca="1" si="1262"/>
        <v>-4.4088096428312724</v>
      </c>
      <c r="BA174" s="327">
        <f t="shared" ca="1" si="1263"/>
        <v>5.227801110060156</v>
      </c>
      <c r="BB174" s="327">
        <f t="shared" ca="1" si="1264"/>
        <v>0.30374560884460777</v>
      </c>
      <c r="BC174" s="327">
        <f t="shared" ca="1" si="1265"/>
        <v>5.8373845069499737</v>
      </c>
      <c r="BD174" s="327">
        <f t="shared" ca="1" si="1266"/>
        <v>-7.118632975168893</v>
      </c>
      <c r="BE174" s="327">
        <f t="shared" ca="1" si="1267"/>
        <v>4.6749284547634744</v>
      </c>
      <c r="BF174" s="327">
        <f t="shared" ca="1" si="1268"/>
        <v>0.7738629464388822</v>
      </c>
      <c r="BG174" s="327">
        <f t="shared" ca="1" si="1269"/>
        <v>3.2128312275887083E-2</v>
      </c>
      <c r="BH174" s="327">
        <f t="shared" ca="1" si="1270"/>
        <v>1.1243808837676568</v>
      </c>
      <c r="BI174" s="327">
        <f t="shared" ca="1" si="1271"/>
        <v>-5.5158031509971011</v>
      </c>
      <c r="BJ174" s="327">
        <f t="shared" ca="1" si="1272"/>
        <v>-0.92968491559226152</v>
      </c>
      <c r="BK174" s="327">
        <f t="shared" ca="1" si="1273"/>
        <v>-0.55334702584406159</v>
      </c>
      <c r="BL174" s="327">
        <f t="shared" ca="1" si="1274"/>
        <v>0.14564819866779999</v>
      </c>
      <c r="BM174" s="327">
        <f t="shared" ca="1" si="1275"/>
        <v>-2.7138737536289739</v>
      </c>
      <c r="BN174" s="327">
        <f t="shared" ca="1" si="1276"/>
        <v>-3.5394861705572254</v>
      </c>
      <c r="BO174" s="327">
        <f t="shared" ca="1" si="1277"/>
        <v>-4.6126572900101053</v>
      </c>
      <c r="BP174" s="327">
        <f t="shared" ca="1" si="1278"/>
        <v>11.05717976068992</v>
      </c>
      <c r="BQ174" s="327">
        <f t="shared" ca="1" si="1279"/>
        <v>-1.0601235713005792</v>
      </c>
      <c r="BR174" s="327">
        <f t="shared" ca="1" si="1280"/>
        <v>4.7246645498443485</v>
      </c>
      <c r="BS174" s="327">
        <f t="shared" ca="1" si="1281"/>
        <v>1.5923862079441307</v>
      </c>
      <c r="BT174" s="327">
        <f t="shared" ca="1" si="1282"/>
        <v>2.4169009653187885</v>
      </c>
      <c r="BU174" s="327">
        <f t="shared" ca="1" si="1283"/>
        <v>4.4421998732351256</v>
      </c>
      <c r="BV174" s="327">
        <f t="shared" ca="1" si="1284"/>
        <v>4.7702766386819633</v>
      </c>
      <c r="BW174" s="327">
        <f t="shared" ca="1" si="1285"/>
        <v>3.4767547114101092</v>
      </c>
      <c r="BX174" s="327">
        <f t="shared" ca="1" si="1286"/>
        <v>-0.6679216713126408</v>
      </c>
      <c r="BY174" s="327">
        <f t="shared" ca="1" si="1287"/>
        <v>3.7738975182230803</v>
      </c>
      <c r="BZ174" s="327">
        <f t="shared" ca="1" si="1288"/>
        <v>1.6990050143114672</v>
      </c>
      <c r="CA174" s="327">
        <f t="shared" ca="1" si="1289"/>
        <v>2.669641166625226</v>
      </c>
      <c r="CB174" s="327">
        <f t="shared" ca="1" si="1290"/>
        <v>-2.7443729888246509</v>
      </c>
      <c r="CC174" s="327">
        <f t="shared" ca="1" si="1291"/>
        <v>-4.4824431560981992</v>
      </c>
      <c r="CD174" s="327">
        <f t="shared" ca="1" si="1292"/>
        <v>-2.285704918572705</v>
      </c>
      <c r="CE174" s="327">
        <f t="shared" ca="1" si="1293"/>
        <v>-0.77460360857682531</v>
      </c>
      <c r="CF174" s="327">
        <f t="shared" ca="1" si="1294"/>
        <v>-6.5613833807291684</v>
      </c>
      <c r="CG174" s="327">
        <f t="shared" ca="1" si="1295"/>
        <v>-6.6026522715507667</v>
      </c>
      <c r="CH174" s="327">
        <f t="shared" ca="1" si="1296"/>
        <v>-5.6139810099091818</v>
      </c>
      <c r="CI174" s="327">
        <f t="shared" ca="1" si="1297"/>
        <v>-3.7267281172395315</v>
      </c>
      <c r="CJ174" s="327">
        <f t="shared" ca="1" si="1298"/>
        <v>-1.8847773386911513</v>
      </c>
      <c r="CK174" s="327">
        <f t="shared" ca="1" si="1299"/>
        <v>-8.7692331630913429</v>
      </c>
      <c r="CL174" s="327">
        <f t="shared" ca="1" si="1300"/>
        <v>-5.5836613981958436</v>
      </c>
      <c r="CM174" s="327">
        <f t="shared" ca="1" si="1301"/>
        <v>-10.581322684994703</v>
      </c>
      <c r="CN174" s="327">
        <f t="shared" ca="1" si="1302"/>
        <v>-52.71320320202971</v>
      </c>
      <c r="CO174" s="327">
        <f t="shared" ca="1" si="1303"/>
        <v>-45.066388137238647</v>
      </c>
      <c r="CP174" s="327">
        <f t="shared" ca="1" si="1304"/>
        <v>-35.133070285591117</v>
      </c>
      <c r="CQ174" s="327">
        <f t="shared" ca="1" si="1305"/>
        <v>-26.564406748198977</v>
      </c>
      <c r="CR174" s="327">
        <f t="shared" ca="1" si="1306"/>
        <v>-19.669975996365892</v>
      </c>
      <c r="CS174" s="327">
        <f t="shared" ca="1" si="1307"/>
        <v>-14.83189301977697</v>
      </c>
      <c r="CT174" s="327">
        <f t="shared" ca="1" si="1308"/>
        <v>-17.913161152255711</v>
      </c>
      <c r="CU174" s="327">
        <f t="shared" ca="1" si="1309"/>
        <v>-18.848719989143547</v>
      </c>
      <c r="CV174" s="327">
        <f t="shared" ca="1" si="1310"/>
        <v>-14.038247594697722</v>
      </c>
      <c r="CW174" s="327">
        <f t="shared" ca="1" si="1311"/>
        <v>-15.998502518995224</v>
      </c>
      <c r="CX174" s="327">
        <f t="shared" ca="1" si="1312"/>
        <v>-14.9666898457522</v>
      </c>
      <c r="CY174" s="327">
        <f t="shared" ca="1" si="1313"/>
        <v>-0.9226472163085333</v>
      </c>
      <c r="CZ174" s="327">
        <f t="shared" ca="1" si="1314"/>
        <v>77.810829335196331</v>
      </c>
      <c r="DA174" s="327">
        <f t="shared" ca="1" si="1315"/>
        <v>63.131373789650468</v>
      </c>
      <c r="DB174" s="327">
        <f t="shared" ca="1" si="1316"/>
        <v>30.404404412992676</v>
      </c>
      <c r="DC174" s="327">
        <f t="shared" ca="1" si="1317"/>
        <v>13.612884880620314</v>
      </c>
      <c r="DD174" s="327">
        <f t="shared" ca="1" si="1318"/>
        <v>8.375548844245202</v>
      </c>
      <c r="DE174" s="327">
        <f t="shared" ca="1" si="1319"/>
        <v>6.4082946597380186</v>
      </c>
      <c r="DF174" s="327">
        <f t="shared" ca="1" si="1320"/>
        <v>7.6105722103738458</v>
      </c>
      <c r="DG174" s="327">
        <f t="shared" ca="1" si="1321"/>
        <v>9.4796284145147496</v>
      </c>
      <c r="DH174" s="327">
        <f t="shared" ca="1" si="1322"/>
        <v>7.0703637643353261</v>
      </c>
      <c r="DI174" s="327">
        <f t="shared" ca="1" si="1323"/>
        <v>6.4016286528065791</v>
      </c>
      <c r="DJ174" s="327">
        <f t="shared" ca="1" si="1324"/>
        <v>6.8979767018345228</v>
      </c>
      <c r="DK174" s="327">
        <f t="shared" ca="1" si="1325"/>
        <v>3.1899556602441095</v>
      </c>
      <c r="DL174" s="327">
        <f t="shared" ca="1" si="1326"/>
        <v>3.8072567650342393</v>
      </c>
      <c r="DM174" s="327">
        <f t="shared" ca="1" si="1327"/>
        <v>6.0126809444085154</v>
      </c>
      <c r="DN174" s="327">
        <f t="shared" ca="1" si="1328"/>
        <v>5.928713029411071</v>
      </c>
      <c r="DO174" s="327">
        <f t="shared" ca="1" si="1329"/>
        <v>3.5109123628287904</v>
      </c>
      <c r="DP174" s="327">
        <f t="shared" ca="1" si="1330"/>
        <v>9.9946236849229706</v>
      </c>
      <c r="DQ174" s="327">
        <f t="shared" ca="1" si="1331"/>
        <v>5.0429841481310973</v>
      </c>
      <c r="DR174" s="327">
        <f t="shared" ca="1" si="1332"/>
        <v>2.8012416401577411</v>
      </c>
      <c r="DS174" s="327">
        <f t="shared" ca="1" si="1333"/>
        <v>-0.48522322466946832</v>
      </c>
      <c r="DT174" s="327">
        <f t="shared" ca="1" si="1334"/>
        <v>-8.0500726661323654</v>
      </c>
      <c r="DU174" s="327">
        <f t="shared" ca="1" si="1335"/>
        <v>-0.41515220421135268</v>
      </c>
      <c r="DV174" s="327">
        <f t="shared" ca="1" si="1336"/>
        <v>-8.0752504631560384</v>
      </c>
      <c r="DW174" s="327">
        <f t="shared" ca="1" si="1337"/>
        <v>-8.059475965678331</v>
      </c>
      <c r="DX174" s="327">
        <f t="shared" ca="1" si="1338"/>
        <v>-8.7069880240103146</v>
      </c>
      <c r="DY174" s="327">
        <f t="shared" ca="1" si="1339"/>
        <v>-9.8865202502022669</v>
      </c>
      <c r="DZ174" s="327">
        <f t="shared" ca="1" si="1340"/>
        <v>-5.7623255553951509</v>
      </c>
      <c r="EA174" s="327">
        <f t="shared" ca="1" si="1341"/>
        <v>-9.5898788763330316</v>
      </c>
      <c r="EB174" s="327">
        <f t="shared" ca="1" si="1342"/>
        <v>-6.0603460449443673</v>
      </c>
      <c r="EC174" s="327">
        <f t="shared" ca="1" si="1343"/>
        <v>-7.5284166776256853</v>
      </c>
      <c r="ED174" s="327">
        <f t="shared" ca="1" si="1344"/>
        <v>-3.853871627054744</v>
      </c>
      <c r="EE174" s="327">
        <f t="shared" ca="1" si="1345"/>
        <v>-2.4672526331201681</v>
      </c>
      <c r="EF174" s="327">
        <f t="shared" ca="1" si="1190"/>
        <v>-7.9211658071859432</v>
      </c>
      <c r="EG174" s="327">
        <f t="shared" ca="1" si="1191"/>
        <v>-2.8584330638020674</v>
      </c>
      <c r="EH174" s="327">
        <f t="shared" ca="1" si="1192"/>
        <v>-8.196157506353174</v>
      </c>
      <c r="EI174" s="327">
        <f t="shared" ca="1" si="1193"/>
        <v>-16.111373634890754</v>
      </c>
      <c r="EJ174" s="327">
        <f t="shared" ca="1" si="1194"/>
        <v>-4.6203107757419986</v>
      </c>
      <c r="EK174" s="327">
        <f t="shared" ca="1" si="1195"/>
        <v>-10.963795670963364</v>
      </c>
      <c r="EL174" s="327">
        <f t="shared" ca="1" si="1196"/>
        <v>-11.485349718294387</v>
      </c>
      <c r="EM174" s="327">
        <f t="shared" ca="1" si="1197"/>
        <v>-2.6242732202297248</v>
      </c>
      <c r="EN174" s="327">
        <f t="shared" ca="1" si="1198"/>
        <v>-9.1358729869878346</v>
      </c>
      <c r="EO174" s="327">
        <f t="shared" ca="1" si="1199"/>
        <v>-7.0046188481329352</v>
      </c>
      <c r="EP174" s="327">
        <f t="shared" ca="1" si="1200"/>
        <v>-9.4139435718196296</v>
      </c>
      <c r="EQ174" s="327">
        <f t="shared" ca="1" si="1201"/>
        <v>-13.490029540721409</v>
      </c>
      <c r="ER174" s="327">
        <f t="shared" ca="1" si="1202"/>
        <v>-6.8377161557247916</v>
      </c>
      <c r="ES174" s="327">
        <f t="shared" ca="1" si="1203"/>
        <v>-8.1535866613044021</v>
      </c>
      <c r="ET174" s="327">
        <f t="shared" ca="1" si="1204"/>
        <v>-3.3199706000580704</v>
      </c>
      <c r="EU174" s="327">
        <f t="shared" ca="1" si="1205"/>
        <v>-0.95095192584122401</v>
      </c>
      <c r="EV174" s="327">
        <f t="shared" ca="1" si="1206"/>
        <v>-10.173321887919556</v>
      </c>
      <c r="EW174" s="327">
        <f t="shared" ca="1" si="1207"/>
        <v>-5.4584723605272529</v>
      </c>
      <c r="EX174" s="327">
        <f t="shared" ca="1" si="1208"/>
        <v>-10.204567975971273</v>
      </c>
      <c r="EY174" s="327">
        <f t="shared" ca="1" si="1209"/>
        <v>-9.6899335564534397</v>
      </c>
      <c r="EZ174" s="327">
        <f t="shared" ca="1" si="1210"/>
        <v>-11.040085783963804</v>
      </c>
      <c r="FA174" s="327">
        <f t="shared" ca="1" si="1211"/>
        <v>-7.4323778177803206</v>
      </c>
      <c r="FB174" s="327">
        <f t="shared" ca="1" si="1212"/>
        <v>-1.7381038569414358</v>
      </c>
      <c r="FC174" s="327">
        <f t="shared" ca="1" si="1213"/>
        <v>-3.2257080944677767</v>
      </c>
      <c r="FD174" s="327">
        <f t="shared" ca="1" si="1214"/>
        <v>-7.1948509215192757</v>
      </c>
      <c r="FE174" s="327">
        <f t="shared" ca="1" si="1215"/>
        <v>-100</v>
      </c>
      <c r="FF174" s="327">
        <f t="shared" ca="1" si="1216"/>
        <v>-100</v>
      </c>
      <c r="FG174" s="327">
        <f t="shared" ca="1" si="1217"/>
        <v>-100</v>
      </c>
      <c r="FH174" s="327">
        <f t="shared" ca="1" si="1218"/>
        <v>-100</v>
      </c>
      <c r="FI174" s="327">
        <f t="shared" ca="1" si="1219"/>
        <v>-100</v>
      </c>
      <c r="FJ174" s="327">
        <f t="shared" ca="1" si="1220"/>
        <v>-100</v>
      </c>
      <c r="FK174" s="327">
        <f t="shared" ca="1" si="1221"/>
        <v>-100</v>
      </c>
      <c r="FL174" s="327">
        <f t="shared" ca="1" si="1222"/>
        <v>-100</v>
      </c>
      <c r="FM174" s="327">
        <f t="shared" ca="1" si="1223"/>
        <v>-100</v>
      </c>
      <c r="FN174" s="327">
        <f t="shared" ca="1" si="1224"/>
        <v>-100</v>
      </c>
      <c r="FO174" s="327">
        <f t="shared" ca="1" si="1225"/>
        <v>-100</v>
      </c>
      <c r="FP174" s="327">
        <f t="shared" ca="1" si="1225"/>
        <v>-100</v>
      </c>
    </row>
    <row r="175" spans="2:172" x14ac:dyDescent="0.2">
      <c r="B175" s="325" t="s">
        <v>18</v>
      </c>
      <c r="C175" s="330">
        <f t="shared" si="1226"/>
        <v>31436.956999999999</v>
      </c>
      <c r="D175" s="330"/>
      <c r="E175" s="330"/>
      <c r="F175" s="330"/>
      <c r="G175" s="330"/>
      <c r="H175" s="330"/>
      <c r="I175" s="330"/>
      <c r="J175" s="330"/>
      <c r="K175" s="330"/>
      <c r="L175" s="330"/>
      <c r="M175" s="330"/>
      <c r="N175" s="330"/>
      <c r="O175" s="330"/>
      <c r="P175" s="330"/>
      <c r="Q175" s="327">
        <f t="shared" ca="1" si="1227"/>
        <v>-5.8497580861009908</v>
      </c>
      <c r="R175" s="327">
        <f t="shared" ca="1" si="1228"/>
        <v>-5.7558772955374593E-2</v>
      </c>
      <c r="S175" s="327">
        <f t="shared" ca="1" si="1229"/>
        <v>10.925975158900599</v>
      </c>
      <c r="T175" s="327">
        <f t="shared" ca="1" si="1230"/>
        <v>-3.1230871561002687</v>
      </c>
      <c r="U175" s="327">
        <f t="shared" ca="1" si="1231"/>
        <v>-1.7828232296056825</v>
      </c>
      <c r="V175" s="327">
        <f t="shared" ca="1" si="1232"/>
        <v>2.9013295829859231</v>
      </c>
      <c r="W175" s="327">
        <f t="shared" ca="1" si="1233"/>
        <v>8.4036545377727236</v>
      </c>
      <c r="X175" s="327">
        <f t="shared" ca="1" si="1234"/>
        <v>5.2099173044414187</v>
      </c>
      <c r="Y175" s="327">
        <f t="shared" ca="1" si="1235"/>
        <v>9.5153879950301103</v>
      </c>
      <c r="Z175" s="327">
        <f t="shared" ca="1" si="1236"/>
        <v>1.8503966644383354</v>
      </c>
      <c r="AA175" s="327">
        <f t="shared" ca="1" si="1237"/>
        <v>3.1314982734630235</v>
      </c>
      <c r="AB175" s="327">
        <f t="shared" ca="1" si="1238"/>
        <v>12.565056938122595</v>
      </c>
      <c r="AC175" s="327">
        <f t="shared" ca="1" si="1239"/>
        <v>3.2673941111847</v>
      </c>
      <c r="AD175" s="327">
        <f t="shared" ca="1" si="1240"/>
        <v>4.6983887548167189</v>
      </c>
      <c r="AE175" s="327">
        <f t="shared" ca="1" si="1241"/>
        <v>3.8770180307189577</v>
      </c>
      <c r="AF175" s="327">
        <f t="shared" ca="1" si="1242"/>
        <v>2.3883248146750589</v>
      </c>
      <c r="AG175" s="327">
        <f t="shared" ca="1" si="1243"/>
        <v>3.6295614499307902</v>
      </c>
      <c r="AH175" s="327">
        <f t="shared" ca="1" si="1244"/>
        <v>5.5070714016657689</v>
      </c>
      <c r="AI175" s="327">
        <f t="shared" ca="1" si="1245"/>
        <v>-4.7690401902407444</v>
      </c>
      <c r="AJ175" s="327">
        <f t="shared" ca="1" si="1246"/>
        <v>0.33935493815795326</v>
      </c>
      <c r="AK175" s="327">
        <f t="shared" ca="1" si="1247"/>
        <v>-1.3965834761392699</v>
      </c>
      <c r="AL175" s="327">
        <f t="shared" ca="1" si="1248"/>
        <v>-2.6361888466112759</v>
      </c>
      <c r="AM175" s="327">
        <f t="shared" ca="1" si="1249"/>
        <v>0.59305920955854674</v>
      </c>
      <c r="AN175" s="327">
        <f t="shared" ca="1" si="1250"/>
        <v>-0.34998938695980542</v>
      </c>
      <c r="AO175" s="327">
        <f t="shared" ca="1" si="1251"/>
        <v>-1.1090103276314522</v>
      </c>
      <c r="AP175" s="327">
        <f t="shared" ca="1" si="1252"/>
        <v>-0.93969856800971741</v>
      </c>
      <c r="AQ175" s="327">
        <f t="shared" ca="1" si="1253"/>
        <v>-8.1081240956358585</v>
      </c>
      <c r="AR175" s="327">
        <f t="shared" ca="1" si="1254"/>
        <v>3.4720249316491163</v>
      </c>
      <c r="AS175" s="327">
        <f t="shared" ca="1" si="1255"/>
        <v>-0.40477500921595322</v>
      </c>
      <c r="AT175" s="327">
        <f t="shared" ca="1" si="1256"/>
        <v>-4.9160283642619049</v>
      </c>
      <c r="AU175" s="327">
        <f t="shared" ca="1" si="1257"/>
        <v>-7.5885864861248393</v>
      </c>
      <c r="AV175" s="327">
        <f t="shared" ca="1" si="1258"/>
        <v>-1.9166566953608566</v>
      </c>
      <c r="AW175" s="327">
        <f t="shared" ca="1" si="1259"/>
        <v>-7.6683828959071434</v>
      </c>
      <c r="AX175" s="327">
        <f t="shared" ca="1" si="1260"/>
        <v>-8.7443291708527653</v>
      </c>
      <c r="AY175" s="327">
        <f t="shared" ca="1" si="1261"/>
        <v>-2.2441968219949189</v>
      </c>
      <c r="AZ175" s="327">
        <f t="shared" ca="1" si="1262"/>
        <v>-5.2153658593673669</v>
      </c>
      <c r="BA175" s="327">
        <f t="shared" ca="1" si="1263"/>
        <v>-0.31797984840507354</v>
      </c>
      <c r="BB175" s="327">
        <f t="shared" ca="1" si="1264"/>
        <v>-4.9180246432464259</v>
      </c>
      <c r="BC175" s="327">
        <f t="shared" ca="1" si="1265"/>
        <v>0.34154318647286175</v>
      </c>
      <c r="BD175" s="327">
        <f t="shared" ca="1" si="1266"/>
        <v>-13.894602668627257</v>
      </c>
      <c r="BE175" s="327">
        <f t="shared" ca="1" si="1267"/>
        <v>-3.6697461313201813</v>
      </c>
      <c r="BF175" s="327">
        <f t="shared" ca="1" si="1268"/>
        <v>-4.5041517316396806</v>
      </c>
      <c r="BG175" s="327">
        <f t="shared" ca="1" si="1269"/>
        <v>-0.49253368767935513</v>
      </c>
      <c r="BH175" s="327">
        <f t="shared" ca="1" si="1270"/>
        <v>-3.2597421803480131</v>
      </c>
      <c r="BI175" s="327">
        <f t="shared" ca="1" si="1271"/>
        <v>-1.9871625901100884</v>
      </c>
      <c r="BJ175" s="327">
        <f t="shared" ca="1" si="1272"/>
        <v>-0.45488414663905985</v>
      </c>
      <c r="BK175" s="327">
        <f t="shared" ca="1" si="1273"/>
        <v>-4.008866979613444</v>
      </c>
      <c r="BL175" s="327">
        <f t="shared" ca="1" si="1274"/>
        <v>0.179553814695808</v>
      </c>
      <c r="BM175" s="327">
        <f t="shared" ca="1" si="1275"/>
        <v>-5.5617729823560467</v>
      </c>
      <c r="BN175" s="327">
        <f t="shared" ca="1" si="1276"/>
        <v>-3.4542463077095249</v>
      </c>
      <c r="BO175" s="327">
        <f t="shared" ca="1" si="1277"/>
        <v>-9.9870039863337325</v>
      </c>
      <c r="BP175" s="327">
        <f t="shared" ca="1" si="1278"/>
        <v>8.1504778345026949</v>
      </c>
      <c r="BQ175" s="327">
        <f t="shared" ca="1" si="1279"/>
        <v>2.8311397351443475</v>
      </c>
      <c r="BR175" s="327">
        <f t="shared" ca="1" si="1280"/>
        <v>1.8781265809531362</v>
      </c>
      <c r="BS175" s="327">
        <f t="shared" ca="1" si="1281"/>
        <v>1.8900662729658677</v>
      </c>
      <c r="BT175" s="327">
        <f t="shared" ca="1" si="1282"/>
        <v>2.6996106208557507</v>
      </c>
      <c r="BU175" s="327">
        <f t="shared" ca="1" si="1283"/>
        <v>0.23661290650498756</v>
      </c>
      <c r="BV175" s="327">
        <f t="shared" ca="1" si="1284"/>
        <v>1.0907025685563383</v>
      </c>
      <c r="BW175" s="327">
        <f t="shared" ca="1" si="1285"/>
        <v>-0.90098985260900122</v>
      </c>
      <c r="BX175" s="327">
        <f t="shared" ca="1" si="1286"/>
        <v>-3.6993443265868109</v>
      </c>
      <c r="BY175" s="327">
        <f t="shared" ca="1" si="1287"/>
        <v>-1.2842632437597814</v>
      </c>
      <c r="BZ175" s="327">
        <f t="shared" ca="1" si="1288"/>
        <v>-2.1606215883245454</v>
      </c>
      <c r="CA175" s="327">
        <f t="shared" ca="1" si="1289"/>
        <v>0.42451219868362955</v>
      </c>
      <c r="CB175" s="327">
        <f t="shared" ca="1" si="1290"/>
        <v>-6.9571900398458268</v>
      </c>
      <c r="CC175" s="327">
        <f t="shared" ca="1" si="1291"/>
        <v>-4.5463184746651564</v>
      </c>
      <c r="CD175" s="327">
        <f t="shared" ca="1" si="1292"/>
        <v>-4.6586321644350335</v>
      </c>
      <c r="CE175" s="327">
        <f t="shared" ca="1" si="1293"/>
        <v>-1.4333036277053424</v>
      </c>
      <c r="CF175" s="327">
        <f t="shared" ca="1" si="1294"/>
        <v>-4.0155444401472948</v>
      </c>
      <c r="CG175" s="327">
        <f t="shared" ca="1" si="1295"/>
        <v>-3.1392537709065067</v>
      </c>
      <c r="CH175" s="327">
        <f t="shared" ca="1" si="1296"/>
        <v>-3.1964401998332335</v>
      </c>
      <c r="CI175" s="327">
        <f t="shared" ca="1" si="1297"/>
        <v>-6.4544184107572278</v>
      </c>
      <c r="CJ175" s="327">
        <f t="shared" ca="1" si="1298"/>
        <v>-3.1705696507898296</v>
      </c>
      <c r="CK175" s="327">
        <f t="shared" ca="1" si="1299"/>
        <v>-1.7768193781525952</v>
      </c>
      <c r="CL175" s="327">
        <f t="shared" ca="1" si="1300"/>
        <v>-2.3285464349166176</v>
      </c>
      <c r="CM175" s="327">
        <f t="shared" ca="1" si="1301"/>
        <v>-5.0587679902717326</v>
      </c>
      <c r="CN175" s="327">
        <f t="shared" ca="1" si="1302"/>
        <v>-51.154213848632452</v>
      </c>
      <c r="CO175" s="327">
        <f t="shared" ca="1" si="1303"/>
        <v>-52.44704608765128</v>
      </c>
      <c r="CP175" s="327">
        <f t="shared" ca="1" si="1304"/>
        <v>-32.79929017319175</v>
      </c>
      <c r="CQ175" s="327">
        <f t="shared" ca="1" si="1305"/>
        <v>-19.254737153890773</v>
      </c>
      <c r="CR175" s="327">
        <f t="shared" ca="1" si="1306"/>
        <v>-16.133726098689806</v>
      </c>
      <c r="CS175" s="327">
        <f t="shared" ca="1" si="1307"/>
        <v>-8.2256783828568274</v>
      </c>
      <c r="CT175" s="327">
        <f t="shared" ca="1" si="1308"/>
        <v>-8.7694416555745676</v>
      </c>
      <c r="CU175" s="327">
        <f t="shared" ca="1" si="1309"/>
        <v>-5.510811364434943</v>
      </c>
      <c r="CV175" s="327">
        <f t="shared" ca="1" si="1310"/>
        <v>-5.2616317865986133</v>
      </c>
      <c r="CW175" s="327">
        <f t="shared" ca="1" si="1311"/>
        <v>-7.8515188691577436</v>
      </c>
      <c r="CX175" s="327">
        <f t="shared" ca="1" si="1312"/>
        <v>-7.725363444851979</v>
      </c>
      <c r="CY175" s="327">
        <f t="shared" ca="1" si="1313"/>
        <v>-5.2175379432453042</v>
      </c>
      <c r="CZ175" s="327">
        <f t="shared" ca="1" si="1314"/>
        <v>81.975687193300956</v>
      </c>
      <c r="DA175" s="327">
        <f t="shared" ca="1" si="1315"/>
        <v>76.709890455763741</v>
      </c>
      <c r="DB175" s="327">
        <f t="shared" ca="1" si="1316"/>
        <v>33.82577808569431</v>
      </c>
      <c r="DC175" s="327">
        <f t="shared" ca="1" si="1317"/>
        <v>11.51426438875886</v>
      </c>
      <c r="DD175" s="327">
        <f t="shared" ca="1" si="1318"/>
        <v>6.4611185765123196</v>
      </c>
      <c r="DE175" s="327">
        <f t="shared" ca="1" si="1319"/>
        <v>2.4961961872818677</v>
      </c>
      <c r="DF175" s="327">
        <f t="shared" ca="1" si="1320"/>
        <v>5.7160897305806202E-2</v>
      </c>
      <c r="DG175" s="327">
        <f t="shared" ca="1" si="1321"/>
        <v>5.0691455584927638</v>
      </c>
      <c r="DH175" s="327">
        <f t="shared" ca="1" si="1322"/>
        <v>2.8964628423725003</v>
      </c>
      <c r="DI175" s="327">
        <f t="shared" ca="1" si="1323"/>
        <v>9.5775771859578356</v>
      </c>
      <c r="DJ175" s="327">
        <f t="shared" ca="1" si="1324"/>
        <v>6.3457063964492306</v>
      </c>
      <c r="DK175" s="327">
        <f t="shared" ca="1" si="1325"/>
        <v>12.347936200654999</v>
      </c>
      <c r="DL175" s="327">
        <f t="shared" ca="1" si="1326"/>
        <v>7.0835631245628434</v>
      </c>
      <c r="DM175" s="327">
        <f t="shared" ca="1" si="1327"/>
        <v>15.025229810984868</v>
      </c>
      <c r="DN175" s="327">
        <f t="shared" ca="1" si="1328"/>
        <v>9.6991593800268134</v>
      </c>
      <c r="DO175" s="327">
        <f t="shared" ca="1" si="1329"/>
        <v>8.0178556112842472</v>
      </c>
      <c r="DP175" s="327">
        <f t="shared" ca="1" si="1330"/>
        <v>16.447782241214128</v>
      </c>
      <c r="DQ175" s="327">
        <f t="shared" ca="1" si="1331"/>
        <v>11.012621205835885</v>
      </c>
      <c r="DR175" s="327">
        <f t="shared" ca="1" si="1332"/>
        <v>11.619388621296082</v>
      </c>
      <c r="DS175" s="327">
        <f t="shared" ca="1" si="1333"/>
        <v>6.7291906331944631</v>
      </c>
      <c r="DT175" s="327">
        <f t="shared" ca="1" si="1334"/>
        <v>4.4466140202739695</v>
      </c>
      <c r="DU175" s="327">
        <f t="shared" ca="1" si="1335"/>
        <v>4.6765280643467548</v>
      </c>
      <c r="DV175" s="327">
        <f t="shared" ca="1" si="1336"/>
        <v>2.6276660560431253</v>
      </c>
      <c r="DW175" s="327">
        <f t="shared" ca="1" si="1337"/>
        <v>-2.0592669221228448</v>
      </c>
      <c r="DX175" s="327">
        <f t="shared" ca="1" si="1338"/>
        <v>3.2390646543920383</v>
      </c>
      <c r="DY175" s="327">
        <f t="shared" ca="1" si="1339"/>
        <v>-1.3536644428183564</v>
      </c>
      <c r="DZ175" s="327">
        <f t="shared" ca="1" si="1340"/>
        <v>0.68029327075463186</v>
      </c>
      <c r="EA175" s="327">
        <f t="shared" ca="1" si="1341"/>
        <v>1.5311127070432917E-2</v>
      </c>
      <c r="EB175" s="327">
        <f t="shared" ca="1" si="1342"/>
        <v>-3.1806084481354873</v>
      </c>
      <c r="EC175" s="327">
        <f t="shared" ca="1" si="1343"/>
        <v>-4.7835659137099782</v>
      </c>
      <c r="ED175" s="327">
        <f t="shared" ca="1" si="1344"/>
        <v>-3.7259975196339497</v>
      </c>
      <c r="EE175" s="327">
        <f t="shared" ca="1" si="1345"/>
        <v>-8.7711577510565633</v>
      </c>
      <c r="EF175" s="327">
        <f t="shared" ca="1" si="1190"/>
        <v>-13.328877933307879</v>
      </c>
      <c r="EG175" s="327">
        <f t="shared" ca="1" si="1191"/>
        <v>-15.585073887039286</v>
      </c>
      <c r="EH175" s="327">
        <f t="shared" ca="1" si="1192"/>
        <v>-13.031995388408632</v>
      </c>
      <c r="EI175" s="327">
        <f t="shared" ca="1" si="1193"/>
        <v>-22.54519017211841</v>
      </c>
      <c r="EJ175" s="327">
        <f t="shared" ca="1" si="1194"/>
        <v>-12.51686662070847</v>
      </c>
      <c r="EK175" s="327">
        <f t="shared" ca="1" si="1195"/>
        <v>-13.013811338860108</v>
      </c>
      <c r="EL175" s="327">
        <f t="shared" ca="1" si="1196"/>
        <v>-16.040333849691564</v>
      </c>
      <c r="EM175" s="327">
        <f t="shared" ca="1" si="1197"/>
        <v>-14.572675301500183</v>
      </c>
      <c r="EN175" s="327">
        <f t="shared" ca="1" si="1198"/>
        <v>-19.081501921122921</v>
      </c>
      <c r="EO175" s="327">
        <f t="shared" ca="1" si="1199"/>
        <v>-17.586904663830609</v>
      </c>
      <c r="EP175" s="327">
        <f t="shared" ca="1" si="1200"/>
        <v>-13.679030077521745</v>
      </c>
      <c r="EQ175" s="327">
        <f t="shared" ca="1" si="1201"/>
        <v>-12.304849275126799</v>
      </c>
      <c r="ER175" s="327">
        <f t="shared" ca="1" si="1202"/>
        <v>-10.104289790926131</v>
      </c>
      <c r="ES175" s="327">
        <f t="shared" ca="1" si="1203"/>
        <v>-8.0469571538785232</v>
      </c>
      <c r="ET175" s="327">
        <f t="shared" ca="1" si="1204"/>
        <v>-8.2222682615751665</v>
      </c>
      <c r="EU175" s="327">
        <f t="shared" ca="1" si="1205"/>
        <v>-3.7934400271066266</v>
      </c>
      <c r="EV175" s="327">
        <f t="shared" ca="1" si="1206"/>
        <v>-7.9308735956568341</v>
      </c>
      <c r="EW175" s="327">
        <f t="shared" ca="1" si="1207"/>
        <v>-10.333545366326376</v>
      </c>
      <c r="EX175" s="327">
        <f t="shared" ca="1" si="1208"/>
        <v>-8.559048009016422</v>
      </c>
      <c r="EY175" s="327">
        <f t="shared" ca="1" si="1209"/>
        <v>-2.80278634581353</v>
      </c>
      <c r="EZ175" s="327">
        <f t="shared" ca="1" si="1210"/>
        <v>-5.8288246322712922</v>
      </c>
      <c r="FA175" s="327">
        <f t="shared" ca="1" si="1211"/>
        <v>-3.5085511340738122</v>
      </c>
      <c r="FB175" s="327">
        <f t="shared" ca="1" si="1212"/>
        <v>-5.1384751628580858</v>
      </c>
      <c r="FC175" s="327">
        <f t="shared" ca="1" si="1213"/>
        <v>-3.5294135614367548</v>
      </c>
      <c r="FD175" s="327">
        <f t="shared" ca="1" si="1214"/>
        <v>-7.5362223232155401</v>
      </c>
      <c r="FE175" s="327">
        <f t="shared" ca="1" si="1215"/>
        <v>-100</v>
      </c>
      <c r="FF175" s="327">
        <f t="shared" ca="1" si="1216"/>
        <v>-100</v>
      </c>
      <c r="FG175" s="327">
        <f t="shared" ca="1" si="1217"/>
        <v>-100</v>
      </c>
      <c r="FH175" s="327">
        <f t="shared" ca="1" si="1218"/>
        <v>-100</v>
      </c>
      <c r="FI175" s="327">
        <f t="shared" ca="1" si="1219"/>
        <v>-100</v>
      </c>
      <c r="FJ175" s="327">
        <f t="shared" ca="1" si="1220"/>
        <v>-100</v>
      </c>
      <c r="FK175" s="327">
        <f t="shared" ca="1" si="1221"/>
        <v>-100</v>
      </c>
      <c r="FL175" s="327">
        <f t="shared" ca="1" si="1222"/>
        <v>-100</v>
      </c>
      <c r="FM175" s="327">
        <f t="shared" ca="1" si="1223"/>
        <v>-100</v>
      </c>
      <c r="FN175" s="327">
        <f t="shared" ca="1" si="1224"/>
        <v>-100</v>
      </c>
      <c r="FO175" s="327">
        <f t="shared" ca="1" si="1225"/>
        <v>-100</v>
      </c>
      <c r="FP175" s="327">
        <f t="shared" ca="1" si="1225"/>
        <v>-100</v>
      </c>
    </row>
    <row r="176" spans="2:172" x14ac:dyDescent="0.2">
      <c r="B176" s="325" t="s">
        <v>19</v>
      </c>
      <c r="C176" s="330">
        <f t="shared" si="1226"/>
        <v>38837.811999999998</v>
      </c>
      <c r="D176" s="330"/>
      <c r="E176" s="330"/>
      <c r="F176" s="330"/>
      <c r="G176" s="330"/>
      <c r="H176" s="330"/>
      <c r="I176" s="330"/>
      <c r="J176" s="330"/>
      <c r="K176" s="330"/>
      <c r="L176" s="330"/>
      <c r="M176" s="330"/>
      <c r="N176" s="330"/>
      <c r="O176" s="330"/>
      <c r="P176" s="330"/>
      <c r="Q176" s="327">
        <f t="shared" ca="1" si="1227"/>
        <v>-11.340613305922815</v>
      </c>
      <c r="R176" s="327">
        <f t="shared" ca="1" si="1228"/>
        <v>-8.8238667154934944</v>
      </c>
      <c r="S176" s="327">
        <f t="shared" ca="1" si="1229"/>
        <v>7.3584561403463766</v>
      </c>
      <c r="T176" s="327">
        <f t="shared" ca="1" si="1230"/>
        <v>-4.4751012719906385</v>
      </c>
      <c r="U176" s="327">
        <f t="shared" ca="1" si="1231"/>
        <v>4.7259319541116867</v>
      </c>
      <c r="V176" s="327">
        <f t="shared" ca="1" si="1232"/>
        <v>1.717052472827362</v>
      </c>
      <c r="W176" s="327">
        <f t="shared" ca="1" si="1233"/>
        <v>-0.26111998723176555</v>
      </c>
      <c r="X176" s="327">
        <f t="shared" ca="1" si="1234"/>
        <v>-5.7118525177853314</v>
      </c>
      <c r="Y176" s="327">
        <f t="shared" ca="1" si="1235"/>
        <v>-2.0777482229951403</v>
      </c>
      <c r="Z176" s="327">
        <f t="shared" ca="1" si="1236"/>
        <v>-4.4682082278246185</v>
      </c>
      <c r="AA176" s="327">
        <f t="shared" ca="1" si="1237"/>
        <v>-8.8467874549909169</v>
      </c>
      <c r="AB176" s="327">
        <f t="shared" ca="1" si="1238"/>
        <v>1.3487981986827435</v>
      </c>
      <c r="AC176" s="327">
        <f t="shared" ca="1" si="1239"/>
        <v>13.906327685140013</v>
      </c>
      <c r="AD176" s="327">
        <f t="shared" ca="1" si="1240"/>
        <v>7.1973410560873106</v>
      </c>
      <c r="AE176" s="327">
        <f t="shared" ca="1" si="1241"/>
        <v>4.6533549095651097</v>
      </c>
      <c r="AF176" s="327">
        <f t="shared" ca="1" si="1242"/>
        <v>5.809248064821972</v>
      </c>
      <c r="AG176" s="327">
        <f t="shared" ca="1" si="1243"/>
        <v>-4.317783958849347</v>
      </c>
      <c r="AH176" s="327">
        <f t="shared" ca="1" si="1244"/>
        <v>4.3419169428108688</v>
      </c>
      <c r="AI176" s="327">
        <f t="shared" ca="1" si="1245"/>
        <v>-1.4828880418686339</v>
      </c>
      <c r="AJ176" s="327">
        <f t="shared" ca="1" si="1246"/>
        <v>2.0305161628797492</v>
      </c>
      <c r="AK176" s="327">
        <f t="shared" ca="1" si="1247"/>
        <v>6.5284189475790697</v>
      </c>
      <c r="AL176" s="327">
        <f t="shared" ca="1" si="1248"/>
        <v>-4.6627891064021298</v>
      </c>
      <c r="AM176" s="327">
        <f t="shared" ca="1" si="1249"/>
        <v>18.552401740737849</v>
      </c>
      <c r="AN176" s="327">
        <f t="shared" ca="1" si="1250"/>
        <v>6.9004504664356432</v>
      </c>
      <c r="AO176" s="327">
        <f t="shared" ca="1" si="1251"/>
        <v>-5.2414078785633933</v>
      </c>
      <c r="AP176" s="327">
        <f t="shared" ca="1" si="1252"/>
        <v>5.5899686656686356</v>
      </c>
      <c r="AQ176" s="327">
        <f t="shared" ca="1" si="1253"/>
        <v>-4.7053308673864223</v>
      </c>
      <c r="AR176" s="327">
        <f t="shared" ca="1" si="1254"/>
        <v>-0.29488783408940833</v>
      </c>
      <c r="AS176" s="327">
        <f t="shared" ca="1" si="1255"/>
        <v>0.2158200079899899</v>
      </c>
      <c r="AT176" s="327">
        <f t="shared" ca="1" si="1256"/>
        <v>2.6221083787351489</v>
      </c>
      <c r="AU176" s="327">
        <f t="shared" ca="1" si="1257"/>
        <v>-3.2213720217322219</v>
      </c>
      <c r="AV176" s="327">
        <f t="shared" ca="1" si="1258"/>
        <v>1.6470510229832627</v>
      </c>
      <c r="AW176" s="327">
        <f t="shared" ca="1" si="1259"/>
        <v>1.4759783921684573</v>
      </c>
      <c r="AX176" s="327">
        <f t="shared" ca="1" si="1260"/>
        <v>-8.6591876499500131</v>
      </c>
      <c r="AY176" s="327">
        <f t="shared" ca="1" si="1261"/>
        <v>-2.0696443241445337</v>
      </c>
      <c r="AZ176" s="327">
        <f t="shared" ca="1" si="1262"/>
        <v>6.1103389072180647</v>
      </c>
      <c r="BA176" s="327">
        <f t="shared" ca="1" si="1263"/>
        <v>-0.43158921005121442</v>
      </c>
      <c r="BB176" s="327">
        <f t="shared" ca="1" si="1264"/>
        <v>4.6939138970959249</v>
      </c>
      <c r="BC176" s="327">
        <f t="shared" ca="1" si="1265"/>
        <v>12.567857825591759</v>
      </c>
      <c r="BD176" s="327">
        <f t="shared" ca="1" si="1266"/>
        <v>-1.4742701431621441</v>
      </c>
      <c r="BE176" s="327">
        <f t="shared" ca="1" si="1267"/>
        <v>0.25034087055335874</v>
      </c>
      <c r="BF176" s="327">
        <f t="shared" ca="1" si="1268"/>
        <v>2.1578092508138553</v>
      </c>
      <c r="BG176" s="327">
        <f t="shared" ca="1" si="1269"/>
        <v>4.8803279211881545</v>
      </c>
      <c r="BH176" s="327">
        <f t="shared" ca="1" si="1270"/>
        <v>4.543400213833678</v>
      </c>
      <c r="BI176" s="327">
        <f t="shared" ca="1" si="1271"/>
        <v>2.2330986440023679</v>
      </c>
      <c r="BJ176" s="327">
        <f t="shared" ca="1" si="1272"/>
        <v>1.5167971451876667</v>
      </c>
      <c r="BK176" s="327">
        <f t="shared" ca="1" si="1273"/>
        <v>-4.8784992205603999</v>
      </c>
      <c r="BL176" s="327">
        <f t="shared" ca="1" si="1274"/>
        <v>-2.3815366998337879</v>
      </c>
      <c r="BM176" s="327">
        <f t="shared" ca="1" si="1275"/>
        <v>13.11253304581939</v>
      </c>
      <c r="BN176" s="327">
        <f t="shared" ca="1" si="1276"/>
        <v>-5.5954386461331183</v>
      </c>
      <c r="BO176" s="327">
        <f t="shared" ca="1" si="1277"/>
        <v>-8.1554434353349592</v>
      </c>
      <c r="BP176" s="327">
        <f t="shared" ca="1" si="1278"/>
        <v>0.57776364281552617</v>
      </c>
      <c r="BQ176" s="327">
        <f t="shared" ca="1" si="1279"/>
        <v>0.60599771890927911</v>
      </c>
      <c r="BR176" s="327">
        <f t="shared" ca="1" si="1280"/>
        <v>-6.1871032291692103</v>
      </c>
      <c r="BS176" s="327">
        <f t="shared" ca="1" si="1281"/>
        <v>-2.5524606898220696</v>
      </c>
      <c r="BT176" s="327">
        <f t="shared" ca="1" si="1282"/>
        <v>3.338405954652643</v>
      </c>
      <c r="BU176" s="327">
        <f t="shared" ca="1" si="1283"/>
        <v>-0.66112567577189907</v>
      </c>
      <c r="BV176" s="327">
        <f t="shared" ca="1" si="1284"/>
        <v>4.6604875112990385</v>
      </c>
      <c r="BW176" s="327">
        <f t="shared" ca="1" si="1285"/>
        <v>-3.0432885493209056</v>
      </c>
      <c r="BX176" s="327">
        <f t="shared" ca="1" si="1286"/>
        <v>-4.2254749852894804</v>
      </c>
      <c r="BY176" s="327">
        <f t="shared" ca="1" si="1287"/>
        <v>2.0404802307781864</v>
      </c>
      <c r="BZ176" s="327">
        <f t="shared" ca="1" si="1288"/>
        <v>4.0412826644051592</v>
      </c>
      <c r="CA176" s="327">
        <f t="shared" ca="1" si="1289"/>
        <v>-0.71986290905047667</v>
      </c>
      <c r="CB176" s="327">
        <f t="shared" ca="1" si="1290"/>
        <v>-5.7687627296807591</v>
      </c>
      <c r="CC176" s="327">
        <f t="shared" ca="1" si="1291"/>
        <v>-0.62015700053304101</v>
      </c>
      <c r="CD176" s="327">
        <f t="shared" ca="1" si="1292"/>
        <v>-2.8310214960781082</v>
      </c>
      <c r="CE176" s="327">
        <f t="shared" ca="1" si="1293"/>
        <v>-0.57087824164216272</v>
      </c>
      <c r="CF176" s="327">
        <f t="shared" ca="1" si="1294"/>
        <v>0.41404871357843831</v>
      </c>
      <c r="CG176" s="327">
        <f t="shared" ca="1" si="1295"/>
        <v>-0.64050147343633057</v>
      </c>
      <c r="CH176" s="327">
        <f t="shared" ca="1" si="1296"/>
        <v>1.0004549841656569</v>
      </c>
      <c r="CI176" s="327">
        <f t="shared" ca="1" si="1297"/>
        <v>-2.6904254249823083</v>
      </c>
      <c r="CJ176" s="327">
        <f t="shared" ca="1" si="1298"/>
        <v>0.21278111067812233</v>
      </c>
      <c r="CK176" s="327">
        <f t="shared" ca="1" si="1299"/>
        <v>-3.8559985187076506</v>
      </c>
      <c r="CL176" s="327">
        <f t="shared" ca="1" si="1300"/>
        <v>-2.6695592811618098</v>
      </c>
      <c r="CM176" s="327">
        <f t="shared" ca="1" si="1301"/>
        <v>-7.4731970287380705</v>
      </c>
      <c r="CN176" s="327">
        <f t="shared" ca="1" si="1302"/>
        <v>-5.4304487455636377</v>
      </c>
      <c r="CO176" s="327">
        <f t="shared" ca="1" si="1303"/>
        <v>-12.535456104564048</v>
      </c>
      <c r="CP176" s="327">
        <f t="shared" ca="1" si="1304"/>
        <v>-3.8106410554393335</v>
      </c>
      <c r="CQ176" s="327">
        <f t="shared" ca="1" si="1305"/>
        <v>-1.9382285288705248</v>
      </c>
      <c r="CR176" s="327">
        <f t="shared" ca="1" si="1306"/>
        <v>-3.4748307918507066</v>
      </c>
      <c r="CS176" s="327">
        <f t="shared" ca="1" si="1307"/>
        <v>2.0798287611367243</v>
      </c>
      <c r="CT176" s="327">
        <f t="shared" ca="1" si="1308"/>
        <v>2.6254711759929421</v>
      </c>
      <c r="CU176" s="327">
        <f t="shared" ca="1" si="1309"/>
        <v>3.8013491658709881</v>
      </c>
      <c r="CV176" s="327">
        <f t="shared" ca="1" si="1310"/>
        <v>8.2643447624452477</v>
      </c>
      <c r="CW176" s="327">
        <f t="shared" ca="1" si="1311"/>
        <v>-0.9650464577672011</v>
      </c>
      <c r="CX176" s="327">
        <f t="shared" ca="1" si="1312"/>
        <v>-0.38005923641428296</v>
      </c>
      <c r="CY176" s="327">
        <f t="shared" ca="1" si="1313"/>
        <v>11.2679863265829</v>
      </c>
      <c r="CZ176" s="327">
        <f t="shared" ca="1" si="1314"/>
        <v>15.93725333968959</v>
      </c>
      <c r="DA176" s="327">
        <f t="shared" ca="1" si="1315"/>
        <v>19.422918757628537</v>
      </c>
      <c r="DB176" s="327">
        <f t="shared" ca="1" si="1316"/>
        <v>9.2341606938290255</v>
      </c>
      <c r="DC176" s="327">
        <f t="shared" ca="1" si="1317"/>
        <v>10.451973245775321</v>
      </c>
      <c r="DD176" s="327">
        <f t="shared" ca="1" si="1318"/>
        <v>15.471101367199509</v>
      </c>
      <c r="DE176" s="327">
        <f t="shared" ca="1" si="1319"/>
        <v>13.446336557340999</v>
      </c>
      <c r="DF176" s="327">
        <f t="shared" ca="1" si="1320"/>
        <v>4.6644841490854958</v>
      </c>
      <c r="DG176" s="327">
        <f t="shared" ca="1" si="1321"/>
        <v>5.2533317871638303</v>
      </c>
      <c r="DH176" s="327">
        <f t="shared" ca="1" si="1322"/>
        <v>2.2692123239073823</v>
      </c>
      <c r="DI176" s="327">
        <f t="shared" ca="1" si="1323"/>
        <v>1.3064684115650778</v>
      </c>
      <c r="DJ176" s="327">
        <f t="shared" ca="1" si="1324"/>
        <v>3.7462052909643262</v>
      </c>
      <c r="DK176" s="327">
        <f t="shared" ca="1" si="1325"/>
        <v>3.2752703453543148</v>
      </c>
      <c r="DL176" s="327">
        <f t="shared" ca="1" si="1326"/>
        <v>1.6536601728001727</v>
      </c>
      <c r="DM176" s="327">
        <f t="shared" ca="1" si="1327"/>
        <v>1.2351986510902719</v>
      </c>
      <c r="DN176" s="327">
        <f t="shared" ca="1" si="1328"/>
        <v>1.1910069824189407</v>
      </c>
      <c r="DO176" s="327">
        <f t="shared" ca="1" si="1329"/>
        <v>-3.0861993033270068</v>
      </c>
      <c r="DP176" s="327">
        <f t="shared" ca="1" si="1330"/>
        <v>-11.816487151377117</v>
      </c>
      <c r="DQ176" s="327">
        <f t="shared" ca="1" si="1331"/>
        <v>-13.745436641460117</v>
      </c>
      <c r="DR176" s="327">
        <f t="shared" ca="1" si="1332"/>
        <v>-6.8085330678497513</v>
      </c>
      <c r="DS176" s="327">
        <f t="shared" ca="1" si="1333"/>
        <v>-2.4874050118684323</v>
      </c>
      <c r="DT176" s="327">
        <f t="shared" ca="1" si="1334"/>
        <v>-8.13267468113159</v>
      </c>
      <c r="DU176" s="327">
        <f t="shared" ca="1" si="1335"/>
        <v>-5.1760724921754928</v>
      </c>
      <c r="DV176" s="327">
        <f t="shared" ca="1" si="1336"/>
        <v>-8.6102526417653706</v>
      </c>
      <c r="DW176" s="327">
        <f t="shared" ca="1" si="1337"/>
        <v>-7.8234847272628372</v>
      </c>
      <c r="DX176" s="327">
        <f t="shared" ca="1" si="1338"/>
        <v>-16.681552402096358</v>
      </c>
      <c r="DY176" s="327">
        <f t="shared" ca="1" si="1339"/>
        <v>-15.732276867904702</v>
      </c>
      <c r="DZ176" s="327">
        <f t="shared" ca="1" si="1340"/>
        <v>-10.895669338968474</v>
      </c>
      <c r="EA176" s="327">
        <f t="shared" ca="1" si="1341"/>
        <v>-14.443493529189539</v>
      </c>
      <c r="EB176" s="327">
        <f t="shared" ca="1" si="1342"/>
        <v>-6.5835890163892685</v>
      </c>
      <c r="EC176" s="327">
        <f t="shared" ca="1" si="1343"/>
        <v>-5.2358525424919975</v>
      </c>
      <c r="ED176" s="327">
        <f t="shared" ca="1" si="1344"/>
        <v>-7.6234934265038561</v>
      </c>
      <c r="EE176" s="327">
        <f t="shared" ca="1" si="1345"/>
        <v>-10.335541821075552</v>
      </c>
      <c r="EF176" s="327">
        <f t="shared" ca="1" si="1190"/>
        <v>-12.894335752616399</v>
      </c>
      <c r="EG176" s="327">
        <f t="shared" ca="1" si="1191"/>
        <v>-11.690841245250112</v>
      </c>
      <c r="EH176" s="327">
        <f t="shared" ca="1" si="1192"/>
        <v>-3.7068925447767356</v>
      </c>
      <c r="EI176" s="327">
        <f t="shared" ca="1" si="1193"/>
        <v>-18.694524159986273</v>
      </c>
      <c r="EJ176" s="327">
        <f t="shared" ca="1" si="1194"/>
        <v>-3.4479275779522993</v>
      </c>
      <c r="EK176" s="327">
        <f t="shared" ca="1" si="1195"/>
        <v>-2.8200210979223357</v>
      </c>
      <c r="EL176" s="327">
        <f t="shared" ca="1" si="1196"/>
        <v>-6.0101239685152876</v>
      </c>
      <c r="EM176" s="327">
        <f t="shared" ca="1" si="1197"/>
        <v>-1.1785460131328591</v>
      </c>
      <c r="EN176" s="327">
        <f t="shared" ca="1" si="1198"/>
        <v>-2.7374773749936452</v>
      </c>
      <c r="EO176" s="327">
        <f t="shared" ca="1" si="1199"/>
        <v>-4.1889056182356086</v>
      </c>
      <c r="EP176" s="327">
        <f t="shared" ca="1" si="1200"/>
        <v>-0.73252612391951288</v>
      </c>
      <c r="EQ176" s="327">
        <f t="shared" ca="1" si="1201"/>
        <v>-1.6874502440082324</v>
      </c>
      <c r="ER176" s="327">
        <f t="shared" ca="1" si="1202"/>
        <v>-0.66191592110965303</v>
      </c>
      <c r="ES176" s="327">
        <f t="shared" ca="1" si="1203"/>
        <v>-0.43243431012241729</v>
      </c>
      <c r="ET176" s="327">
        <f t="shared" ca="1" si="1204"/>
        <v>-4.9118983187212848</v>
      </c>
      <c r="EU176" s="327">
        <f t="shared" ca="1" si="1205"/>
        <v>2.4971934210652904</v>
      </c>
      <c r="EV176" s="327">
        <f t="shared" ca="1" si="1206"/>
        <v>-10.299893261248172</v>
      </c>
      <c r="EW176" s="327">
        <f t="shared" ca="1" si="1207"/>
        <v>-11.55700331863234</v>
      </c>
      <c r="EX176" s="327">
        <f t="shared" ca="1" si="1208"/>
        <v>-12.056411703245587</v>
      </c>
      <c r="EY176" s="327">
        <f t="shared" ca="1" si="1209"/>
        <v>-6.8234441505394301</v>
      </c>
      <c r="EZ176" s="327">
        <f t="shared" ca="1" si="1210"/>
        <v>-10.30905101869493</v>
      </c>
      <c r="FA176" s="327">
        <f t="shared" ca="1" si="1211"/>
        <v>-8.7337607881957524</v>
      </c>
      <c r="FB176" s="327">
        <f t="shared" ca="1" si="1212"/>
        <v>-8.4689863755396715</v>
      </c>
      <c r="FC176" s="327">
        <f t="shared" ca="1" si="1213"/>
        <v>-9.9043009674012978</v>
      </c>
      <c r="FD176" s="327">
        <f t="shared" ca="1" si="1214"/>
        <v>-3.4304878384836002</v>
      </c>
      <c r="FE176" s="327">
        <f t="shared" ca="1" si="1215"/>
        <v>-100</v>
      </c>
      <c r="FF176" s="327">
        <f t="shared" ca="1" si="1216"/>
        <v>-100</v>
      </c>
      <c r="FG176" s="327">
        <f t="shared" ca="1" si="1217"/>
        <v>-100</v>
      </c>
      <c r="FH176" s="327">
        <f t="shared" ca="1" si="1218"/>
        <v>-100</v>
      </c>
      <c r="FI176" s="327">
        <f t="shared" ca="1" si="1219"/>
        <v>-100</v>
      </c>
      <c r="FJ176" s="327">
        <f t="shared" ca="1" si="1220"/>
        <v>-100</v>
      </c>
      <c r="FK176" s="327">
        <f t="shared" ca="1" si="1221"/>
        <v>-100</v>
      </c>
      <c r="FL176" s="327">
        <f t="shared" ca="1" si="1222"/>
        <v>-100</v>
      </c>
      <c r="FM176" s="327">
        <f t="shared" ca="1" si="1223"/>
        <v>-100</v>
      </c>
      <c r="FN176" s="327">
        <f t="shared" ca="1" si="1224"/>
        <v>-100</v>
      </c>
      <c r="FO176" s="327">
        <f t="shared" ca="1" si="1225"/>
        <v>-100</v>
      </c>
      <c r="FP176" s="327">
        <f t="shared" ca="1" si="1225"/>
        <v>-100</v>
      </c>
    </row>
    <row r="177" spans="1:172" x14ac:dyDescent="0.2">
      <c r="B177" s="325" t="s">
        <v>20</v>
      </c>
      <c r="C177" s="330">
        <f t="shared" si="1226"/>
        <v>101611.97199999999</v>
      </c>
      <c r="D177" s="330"/>
      <c r="E177" s="330"/>
      <c r="F177" s="330"/>
      <c r="G177" s="330"/>
      <c r="H177" s="330"/>
      <c r="I177" s="330"/>
      <c r="J177" s="330"/>
      <c r="K177" s="330"/>
      <c r="L177" s="330"/>
      <c r="M177" s="330"/>
      <c r="N177" s="330"/>
      <c r="O177" s="330"/>
      <c r="P177" s="330"/>
      <c r="Q177" s="327">
        <f t="shared" ca="1" si="1227"/>
        <v>3.1427741245583434</v>
      </c>
      <c r="R177" s="327">
        <f t="shared" ca="1" si="1228"/>
        <v>3.7621237733435464</v>
      </c>
      <c r="S177" s="327">
        <f t="shared" ca="1" si="1229"/>
        <v>7.7272362738287654</v>
      </c>
      <c r="T177" s="327">
        <f t="shared" ca="1" si="1230"/>
        <v>4.3733780201975492E-2</v>
      </c>
      <c r="U177" s="327">
        <f t="shared" ca="1" si="1231"/>
        <v>5.9554927490858631</v>
      </c>
      <c r="V177" s="327">
        <f t="shared" ca="1" si="1232"/>
        <v>6.8772043341189999</v>
      </c>
      <c r="W177" s="327">
        <f t="shared" ca="1" si="1233"/>
        <v>5.9933848548579221</v>
      </c>
      <c r="X177" s="327">
        <f t="shared" ca="1" si="1234"/>
        <v>2.2144014996259216</v>
      </c>
      <c r="Y177" s="327">
        <f t="shared" ca="1" si="1235"/>
        <v>7.3925246404873661</v>
      </c>
      <c r="Z177" s="327">
        <f t="shared" ca="1" si="1236"/>
        <v>7.4127051335318015</v>
      </c>
      <c r="AA177" s="327">
        <f t="shared" ca="1" si="1237"/>
        <v>5.5969451035419411</v>
      </c>
      <c r="AB177" s="327">
        <f t="shared" ca="1" si="1238"/>
        <v>9.1053070330541175</v>
      </c>
      <c r="AC177" s="327">
        <f t="shared" ca="1" si="1239"/>
        <v>5.6315986132029678</v>
      </c>
      <c r="AD177" s="327">
        <f t="shared" ca="1" si="1240"/>
        <v>5.1790705637105816</v>
      </c>
      <c r="AE177" s="327">
        <f t="shared" ca="1" si="1241"/>
        <v>4.3465801098750916</v>
      </c>
      <c r="AF177" s="327">
        <f t="shared" ca="1" si="1242"/>
        <v>4.5962132891701941</v>
      </c>
      <c r="AG177" s="327">
        <f t="shared" ca="1" si="1243"/>
        <v>2.7002243680285289</v>
      </c>
      <c r="AH177" s="327">
        <f t="shared" ca="1" si="1244"/>
        <v>6.2805186405227431</v>
      </c>
      <c r="AI177" s="327">
        <f t="shared" ca="1" si="1245"/>
        <v>3.5349795842075196</v>
      </c>
      <c r="AJ177" s="327">
        <f t="shared" ca="1" si="1246"/>
        <v>5.813091830963856</v>
      </c>
      <c r="AK177" s="327">
        <f t="shared" ca="1" si="1247"/>
        <v>5.7951504354346781</v>
      </c>
      <c r="AL177" s="327">
        <f t="shared" ca="1" si="1248"/>
        <v>3.5417350964583392</v>
      </c>
      <c r="AM177" s="327">
        <f t="shared" ca="1" si="1249"/>
        <v>3.4494510484843062</v>
      </c>
      <c r="AN177" s="327">
        <f t="shared" ca="1" si="1250"/>
        <v>5.7796173458364279</v>
      </c>
      <c r="AO177" s="327">
        <f t="shared" ca="1" si="1251"/>
        <v>3.534225446263676</v>
      </c>
      <c r="AP177" s="327">
        <f t="shared" ca="1" si="1252"/>
        <v>7.6941178745474161</v>
      </c>
      <c r="AQ177" s="327">
        <f t="shared" ca="1" si="1253"/>
        <v>4.5372328776511779</v>
      </c>
      <c r="AR177" s="327">
        <f t="shared" ca="1" si="1254"/>
        <v>8.3310311601349838</v>
      </c>
      <c r="AS177" s="327">
        <f t="shared" ca="1" si="1255"/>
        <v>5.7540843575872174</v>
      </c>
      <c r="AT177" s="327">
        <f t="shared" ca="1" si="1256"/>
        <v>4.4724789826252902</v>
      </c>
      <c r="AU177" s="327">
        <f t="shared" ca="1" si="1257"/>
        <v>3.9580968583815803</v>
      </c>
      <c r="AV177" s="327">
        <f t="shared" ca="1" si="1258"/>
        <v>5.1925426509564545</v>
      </c>
      <c r="AW177" s="327">
        <f t="shared" ca="1" si="1259"/>
        <v>1.410216954143138</v>
      </c>
      <c r="AX177" s="327">
        <f t="shared" ca="1" si="1260"/>
        <v>0.93400016104045847</v>
      </c>
      <c r="AY177" s="327">
        <f t="shared" ca="1" si="1261"/>
        <v>3.890402208751965</v>
      </c>
      <c r="AZ177" s="327">
        <f t="shared" ca="1" si="1262"/>
        <v>3.1210131228377662</v>
      </c>
      <c r="BA177" s="327">
        <f t="shared" ca="1" si="1263"/>
        <v>6.1466882712826703</v>
      </c>
      <c r="BB177" s="327">
        <f t="shared" ca="1" si="1264"/>
        <v>1.7087794566019312</v>
      </c>
      <c r="BC177" s="327">
        <f t="shared" ca="1" si="1265"/>
        <v>6.022462164420844</v>
      </c>
      <c r="BD177" s="327">
        <f t="shared" ca="1" si="1266"/>
        <v>-1.1194218332475572</v>
      </c>
      <c r="BE177" s="327">
        <f t="shared" ca="1" si="1267"/>
        <v>4.1061013007633704</v>
      </c>
      <c r="BF177" s="327">
        <f t="shared" ca="1" si="1268"/>
        <v>5.7441915396746737</v>
      </c>
      <c r="BG177" s="327">
        <f t="shared" ca="1" si="1269"/>
        <v>6.5809546051064416</v>
      </c>
      <c r="BH177" s="327">
        <f t="shared" ca="1" si="1270"/>
        <v>5.7034498087479761</v>
      </c>
      <c r="BI177" s="327">
        <f t="shared" ca="1" si="1271"/>
        <v>5.0253485061854803</v>
      </c>
      <c r="BJ177" s="327">
        <f t="shared" ca="1" si="1272"/>
        <v>6.5403470347085886</v>
      </c>
      <c r="BK177" s="327">
        <f t="shared" ca="1" si="1273"/>
        <v>3.5387198422630206</v>
      </c>
      <c r="BL177" s="327">
        <f t="shared" ca="1" si="1274"/>
        <v>0.54012327667172144</v>
      </c>
      <c r="BM177" s="327">
        <f t="shared" ca="1" si="1275"/>
        <v>2.2232067664317299</v>
      </c>
      <c r="BN177" s="327">
        <f t="shared" ca="1" si="1276"/>
        <v>0.98010351417244124</v>
      </c>
      <c r="BO177" s="327">
        <f t="shared" ca="1" si="1277"/>
        <v>-0.8296181105072975</v>
      </c>
      <c r="BP177" s="327">
        <f t="shared" ca="1" si="1278"/>
        <v>5.4677903229940057</v>
      </c>
      <c r="BQ177" s="327">
        <f t="shared" ca="1" si="1279"/>
        <v>5.5744229215649739</v>
      </c>
      <c r="BR177" s="327">
        <f t="shared" ca="1" si="1280"/>
        <v>2.2836948719320134</v>
      </c>
      <c r="BS177" s="327">
        <f t="shared" ca="1" si="1281"/>
        <v>1.5058676221623131</v>
      </c>
      <c r="BT177" s="327">
        <f t="shared" ca="1" si="1282"/>
        <v>2.743073527557101</v>
      </c>
      <c r="BU177" s="327">
        <f t="shared" ca="1" si="1283"/>
        <v>1.861882369712788</v>
      </c>
      <c r="BV177" s="327">
        <f t="shared" ca="1" si="1284"/>
        <v>3.938861905133578</v>
      </c>
      <c r="BW177" s="327">
        <f t="shared" ca="1" si="1285"/>
        <v>2.1005336494767732</v>
      </c>
      <c r="BX177" s="327">
        <f t="shared" ca="1" si="1286"/>
        <v>2.7957546319779425</v>
      </c>
      <c r="BY177" s="327">
        <f t="shared" ca="1" si="1287"/>
        <v>5.7442494633588552</v>
      </c>
      <c r="BZ177" s="327">
        <f t="shared" ca="1" si="1288"/>
        <v>3.6749829903901485</v>
      </c>
      <c r="CA177" s="327">
        <f t="shared" ca="1" si="1289"/>
        <v>1.3056539790080848</v>
      </c>
      <c r="CB177" s="327">
        <f t="shared" ca="1" si="1290"/>
        <v>-0.58967458698310793</v>
      </c>
      <c r="CC177" s="327">
        <f t="shared" ca="1" si="1291"/>
        <v>-1.0378924790741024</v>
      </c>
      <c r="CD177" s="327">
        <f t="shared" ca="1" si="1292"/>
        <v>-3.5872414102205141</v>
      </c>
      <c r="CE177" s="327">
        <f t="shared" ca="1" si="1293"/>
        <v>-1.8168336104668867</v>
      </c>
      <c r="CF177" s="327">
        <f t="shared" ca="1" si="1294"/>
        <v>-1.6041185278980805</v>
      </c>
      <c r="CG177" s="327">
        <f t="shared" ca="1" si="1295"/>
        <v>-0.9074712447536939</v>
      </c>
      <c r="CH177" s="327">
        <f t="shared" ca="1" si="1296"/>
        <v>-1.9962688397119024</v>
      </c>
      <c r="CI177" s="327">
        <f t="shared" ca="1" si="1297"/>
        <v>-1.4059552105422455</v>
      </c>
      <c r="CJ177" s="327">
        <f t="shared" ca="1" si="1298"/>
        <v>-5.2677979043261445</v>
      </c>
      <c r="CK177" s="327">
        <f t="shared" ca="1" si="1299"/>
        <v>-1.2191126274507411</v>
      </c>
      <c r="CL177" s="327">
        <f t="shared" ca="1" si="1300"/>
        <v>-1.3103891526712488</v>
      </c>
      <c r="CM177" s="327">
        <f t="shared" ca="1" si="1301"/>
        <v>0.41784911602033503</v>
      </c>
      <c r="CN177" s="327">
        <f t="shared" ca="1" si="1302"/>
        <v>-4.0257793753815889</v>
      </c>
      <c r="CO177" s="327">
        <f t="shared" ca="1" si="1303"/>
        <v>-11.285283357244367</v>
      </c>
      <c r="CP177" s="327">
        <f t="shared" ca="1" si="1304"/>
        <v>-6.4706952945293921</v>
      </c>
      <c r="CQ177" s="327">
        <f t="shared" ca="1" si="1305"/>
        <v>-3.3482578713658313</v>
      </c>
      <c r="CR177" s="327">
        <f t="shared" ca="1" si="1306"/>
        <v>-5.4100882232281151</v>
      </c>
      <c r="CS177" s="327">
        <f t="shared" ca="1" si="1307"/>
        <v>1.0115954927846218</v>
      </c>
      <c r="CT177" s="327">
        <f t="shared" ca="1" si="1308"/>
        <v>-0.85266783942799407</v>
      </c>
      <c r="CU177" s="327">
        <f t="shared" ca="1" si="1309"/>
        <v>-1.9337087038343128</v>
      </c>
      <c r="CV177" s="327">
        <f t="shared" ca="1" si="1310"/>
        <v>3.5214906257954794</v>
      </c>
      <c r="CW177" s="327">
        <f t="shared" ca="1" si="1311"/>
        <v>-4.8207722562493842</v>
      </c>
      <c r="CX177" s="327">
        <f t="shared" ca="1" si="1312"/>
        <v>-4.1397402214253987</v>
      </c>
      <c r="CY177" s="327">
        <f t="shared" ca="1" si="1313"/>
        <v>1.7121858826234728</v>
      </c>
      <c r="CZ177" s="327">
        <f t="shared" ca="1" si="1314"/>
        <v>7.8096612637533696</v>
      </c>
      <c r="DA177" s="327">
        <f t="shared" ca="1" si="1315"/>
        <v>15.44842179312144</v>
      </c>
      <c r="DB177" s="327">
        <f t="shared" ca="1" si="1316"/>
        <v>17.160709278041281</v>
      </c>
      <c r="DC177" s="327">
        <f t="shared" ca="1" si="1317"/>
        <v>12.010578075113656</v>
      </c>
      <c r="DD177" s="327">
        <f t="shared" ca="1" si="1318"/>
        <v>11.661655432333504</v>
      </c>
      <c r="DE177" s="327">
        <f t="shared" ca="1" si="1319"/>
        <v>7.9774803478227483</v>
      </c>
      <c r="DF177" s="327">
        <f t="shared" ca="1" si="1320"/>
        <v>7.1941479353736497</v>
      </c>
      <c r="DG177" s="327">
        <f t="shared" ca="1" si="1321"/>
        <v>10.885698248097</v>
      </c>
      <c r="DH177" s="327">
        <f t="shared" ca="1" si="1322"/>
        <v>10.461948702433105</v>
      </c>
      <c r="DI177" s="327">
        <f t="shared" ca="1" si="1323"/>
        <v>5.7955703152852749</v>
      </c>
      <c r="DJ177" s="327">
        <f t="shared" ca="1" si="1324"/>
        <v>10.168350987136108</v>
      </c>
      <c r="DK177" s="327">
        <f t="shared" ca="1" si="1325"/>
        <v>8.64937491236293</v>
      </c>
      <c r="DL177" s="327">
        <f t="shared" ca="1" si="1326"/>
        <v>5.0699908541699443</v>
      </c>
      <c r="DM177" s="327">
        <f t="shared" ca="1" si="1327"/>
        <v>4.7598405213816761</v>
      </c>
      <c r="DN177" s="327">
        <f t="shared" ca="1" si="1328"/>
        <v>1.4804484565135141</v>
      </c>
      <c r="DO177" s="327">
        <f t="shared" ca="1" si="1329"/>
        <v>1.2441876242242671</v>
      </c>
      <c r="DP177" s="327">
        <f t="shared" ca="1" si="1330"/>
        <v>5.303635978380413</v>
      </c>
      <c r="DQ177" s="327">
        <f t="shared" ca="1" si="1331"/>
        <v>3.0623654154003077</v>
      </c>
      <c r="DR177" s="327">
        <f t="shared" ca="1" si="1332"/>
        <v>2.90890224188567</v>
      </c>
      <c r="DS177" s="327">
        <f t="shared" ca="1" si="1333"/>
        <v>0.92106757905574455</v>
      </c>
      <c r="DT177" s="327">
        <f t="shared" ca="1" si="1334"/>
        <v>-4.2021398689165324</v>
      </c>
      <c r="DU177" s="327">
        <f t="shared" ca="1" si="1335"/>
        <v>6.6766545300595226E-2</v>
      </c>
      <c r="DV177" s="327">
        <f t="shared" ca="1" si="1336"/>
        <v>0.81996549618131098</v>
      </c>
      <c r="DW177" s="327">
        <f t="shared" ca="1" si="1337"/>
        <v>-2.0984670321663117</v>
      </c>
      <c r="DX177" s="327">
        <f t="shared" ca="1" si="1338"/>
        <v>-2.6699198605401193</v>
      </c>
      <c r="DY177" s="327">
        <f t="shared" ca="1" si="1339"/>
        <v>-2.9258237426887916</v>
      </c>
      <c r="DZ177" s="327">
        <f t="shared" ca="1" si="1340"/>
        <v>-7.0725075755425451</v>
      </c>
      <c r="EA177" s="327">
        <f t="shared" ca="1" si="1341"/>
        <v>-8.4118350175252488</v>
      </c>
      <c r="EB177" s="327">
        <f t="shared" ca="1" si="1342"/>
        <v>-6.1644016626026854</v>
      </c>
      <c r="EC177" s="327">
        <f t="shared" ca="1" si="1343"/>
        <v>-6.7124593562968471</v>
      </c>
      <c r="ED177" s="327">
        <f t="shared" ca="1" si="1344"/>
        <v>-8.5453754025514854</v>
      </c>
      <c r="EE177" s="327">
        <f t="shared" ca="1" si="1345"/>
        <v>-7.7102917590215867</v>
      </c>
      <c r="EF177" s="327">
        <f t="shared" ca="1" si="1190"/>
        <v>-7.4583540625892653</v>
      </c>
      <c r="EG177" s="327">
        <f t="shared" ca="1" si="1191"/>
        <v>-5.1150621888964025</v>
      </c>
      <c r="EH177" s="327">
        <f t="shared" ca="1" si="1192"/>
        <v>-4.33991652823903</v>
      </c>
      <c r="EI177" s="327">
        <f t="shared" ca="1" si="1193"/>
        <v>-9.9076481692277412</v>
      </c>
      <c r="EJ177" s="327">
        <f t="shared" ca="1" si="1194"/>
        <v>-1.0418760061149612</v>
      </c>
      <c r="EK177" s="327">
        <f t="shared" ca="1" si="1195"/>
        <v>-4.2333739657864555</v>
      </c>
      <c r="EL177" s="327">
        <f t="shared" ca="1" si="1196"/>
        <v>-1.9638656782297375</v>
      </c>
      <c r="EM177" s="327">
        <f t="shared" ca="1" si="1197"/>
        <v>0.38366420424738124</v>
      </c>
      <c r="EN177" s="327">
        <f t="shared" ca="1" si="1198"/>
        <v>-1.2180590477538544</v>
      </c>
      <c r="EO177" s="327">
        <f t="shared" ca="1" si="1199"/>
        <v>-3.1429750596799977</v>
      </c>
      <c r="EP177" s="327">
        <f t="shared" ca="1" si="1200"/>
        <v>1.5171289282911857</v>
      </c>
      <c r="EQ177" s="327">
        <f t="shared" ca="1" si="1201"/>
        <v>1.5815926466112558</v>
      </c>
      <c r="ER177" s="327">
        <f t="shared" ca="1" si="1202"/>
        <v>0.61287766663356535</v>
      </c>
      <c r="ES177" s="327">
        <f t="shared" ca="1" si="1203"/>
        <v>3.9554488316779128</v>
      </c>
      <c r="ET177" s="327">
        <f t="shared" ca="1" si="1204"/>
        <v>2.1606391966574989</v>
      </c>
      <c r="EU177" s="327">
        <f t="shared" ca="1" si="1205"/>
        <v>2.3351870179144214</v>
      </c>
      <c r="EV177" s="327">
        <f t="shared" ca="1" si="1206"/>
        <v>-2.4640464280074212</v>
      </c>
      <c r="EW177" s="327">
        <f t="shared" ca="1" si="1207"/>
        <v>-0.35243940310168398</v>
      </c>
      <c r="EX177" s="327">
        <f t="shared" ca="1" si="1208"/>
        <v>-1.8629245268258501</v>
      </c>
      <c r="EY177" s="327">
        <f t="shared" ca="1" si="1209"/>
        <v>-1.2108141336785678</v>
      </c>
      <c r="EZ177" s="327">
        <f t="shared" ca="1" si="1210"/>
        <v>-5.5587573011411706</v>
      </c>
      <c r="FA177" s="327">
        <f t="shared" ca="1" si="1211"/>
        <v>-1.9933041609427278</v>
      </c>
      <c r="FB177" s="327">
        <f t="shared" ca="1" si="1212"/>
        <v>-1.6629942734484047</v>
      </c>
      <c r="FC177" s="327">
        <f t="shared" ca="1" si="1213"/>
        <v>-4.9161727200063723</v>
      </c>
      <c r="FD177" s="327">
        <f t="shared" ca="1" si="1214"/>
        <v>-2.7341314015023812</v>
      </c>
      <c r="FE177" s="327">
        <f t="shared" ca="1" si="1215"/>
        <v>-100</v>
      </c>
      <c r="FF177" s="327">
        <f t="shared" ca="1" si="1216"/>
        <v>-100</v>
      </c>
      <c r="FG177" s="327">
        <f t="shared" ca="1" si="1217"/>
        <v>-100</v>
      </c>
      <c r="FH177" s="327">
        <f t="shared" ca="1" si="1218"/>
        <v>-100</v>
      </c>
      <c r="FI177" s="327">
        <f t="shared" ca="1" si="1219"/>
        <v>-100</v>
      </c>
      <c r="FJ177" s="327">
        <f t="shared" ca="1" si="1220"/>
        <v>-100</v>
      </c>
      <c r="FK177" s="327">
        <f t="shared" ca="1" si="1221"/>
        <v>-100</v>
      </c>
      <c r="FL177" s="327">
        <f t="shared" ca="1" si="1222"/>
        <v>-100</v>
      </c>
      <c r="FM177" s="327">
        <f t="shared" ca="1" si="1223"/>
        <v>-100</v>
      </c>
      <c r="FN177" s="327">
        <f t="shared" ca="1" si="1224"/>
        <v>-100</v>
      </c>
      <c r="FO177" s="327">
        <f t="shared" ca="1" si="1225"/>
        <v>-100</v>
      </c>
      <c r="FP177" s="327">
        <f t="shared" ca="1" si="1225"/>
        <v>-100</v>
      </c>
    </row>
    <row r="178" spans="1:172" x14ac:dyDescent="0.2">
      <c r="B178" s="325" t="s">
        <v>21</v>
      </c>
      <c r="C178" s="330">
        <f t="shared" si="1226"/>
        <v>24643.809000000001</v>
      </c>
      <c r="D178" s="330"/>
      <c r="E178" s="330"/>
      <c r="F178" s="330"/>
      <c r="G178" s="330"/>
      <c r="H178" s="330"/>
      <c r="I178" s="330"/>
      <c r="J178" s="330"/>
      <c r="K178" s="330"/>
      <c r="L178" s="330"/>
      <c r="M178" s="330"/>
      <c r="N178" s="330"/>
      <c r="O178" s="330"/>
      <c r="P178" s="330"/>
      <c r="Q178" s="327">
        <f t="shared" ca="1" si="1227"/>
        <v>-3.8240634046344155</v>
      </c>
      <c r="R178" s="327">
        <f t="shared" ca="1" si="1228"/>
        <v>9.461921620170699E-2</v>
      </c>
      <c r="S178" s="327">
        <f t="shared" ca="1" si="1229"/>
        <v>-1.4708248596724331</v>
      </c>
      <c r="T178" s="327">
        <f t="shared" ca="1" si="1230"/>
        <v>1.458405756267851</v>
      </c>
      <c r="U178" s="327">
        <f t="shared" ca="1" si="1231"/>
        <v>-3.0364016070739694</v>
      </c>
      <c r="V178" s="327">
        <f t="shared" ca="1" si="1232"/>
        <v>-4.5775438439266622</v>
      </c>
      <c r="W178" s="327">
        <f t="shared" ca="1" si="1233"/>
        <v>5.2330555836816188</v>
      </c>
      <c r="X178" s="327">
        <f t="shared" ca="1" si="1234"/>
        <v>9.2954095860253005</v>
      </c>
      <c r="Y178" s="327">
        <f t="shared" ca="1" si="1235"/>
        <v>-3.1598596133666064</v>
      </c>
      <c r="Z178" s="327">
        <f t="shared" ca="1" si="1236"/>
        <v>10.313619656415057</v>
      </c>
      <c r="AA178" s="327">
        <f t="shared" ca="1" si="1237"/>
        <v>16.772132788988998</v>
      </c>
      <c r="AB178" s="327">
        <f t="shared" ca="1" si="1238"/>
        <v>8.5511532159501087</v>
      </c>
      <c r="AC178" s="327">
        <f t="shared" ca="1" si="1239"/>
        <v>18.490785418950566</v>
      </c>
      <c r="AD178" s="327">
        <f t="shared" ca="1" si="1240"/>
        <v>4.779372570185771</v>
      </c>
      <c r="AE178" s="327">
        <f t="shared" ca="1" si="1241"/>
        <v>15.674229632168405</v>
      </c>
      <c r="AF178" s="327">
        <f t="shared" ca="1" si="1242"/>
        <v>0.6037779734245845</v>
      </c>
      <c r="AG178" s="327">
        <f t="shared" ca="1" si="1243"/>
        <v>1.941677174042951</v>
      </c>
      <c r="AH178" s="327">
        <f t="shared" ca="1" si="1244"/>
        <v>9.3798349589417427</v>
      </c>
      <c r="AI178" s="327">
        <f t="shared" ca="1" si="1245"/>
        <v>-0.85719944357303746</v>
      </c>
      <c r="AJ178" s="327">
        <f t="shared" ca="1" si="1246"/>
        <v>0.28986165359150107</v>
      </c>
      <c r="AK178" s="327">
        <f t="shared" ca="1" si="1247"/>
        <v>-0.40375295144473</v>
      </c>
      <c r="AL178" s="327">
        <f t="shared" ca="1" si="1248"/>
        <v>3.6010498979951251</v>
      </c>
      <c r="AM178" s="327">
        <f t="shared" ca="1" si="1249"/>
        <v>-3.1468654852318139</v>
      </c>
      <c r="AN178" s="327">
        <f t="shared" ca="1" si="1250"/>
        <v>-6.929432493895419</v>
      </c>
      <c r="AO178" s="327">
        <f t="shared" ca="1" si="1251"/>
        <v>-0.86626623031351357</v>
      </c>
      <c r="AP178" s="327">
        <f t="shared" ca="1" si="1252"/>
        <v>5.4534365009494081</v>
      </c>
      <c r="AQ178" s="327">
        <f t="shared" ca="1" si="1253"/>
        <v>-3.1539000468144565</v>
      </c>
      <c r="AR178" s="327">
        <f t="shared" ca="1" si="1254"/>
        <v>10.672314139085358</v>
      </c>
      <c r="AS178" s="327">
        <f t="shared" ca="1" si="1255"/>
        <v>14.733799103157509</v>
      </c>
      <c r="AT178" s="327">
        <f t="shared" ca="1" si="1256"/>
        <v>3.0828255245607465</v>
      </c>
      <c r="AU178" s="327">
        <f t="shared" ca="1" si="1257"/>
        <v>2.2921106604109269</v>
      </c>
      <c r="AV178" s="327">
        <f t="shared" ca="1" si="1258"/>
        <v>-1.9313968728892092</v>
      </c>
      <c r="AW178" s="327">
        <f t="shared" ca="1" si="1259"/>
        <v>13.326195717799095</v>
      </c>
      <c r="AX178" s="327">
        <f t="shared" ca="1" si="1260"/>
        <v>-4.5128115513412439</v>
      </c>
      <c r="AY178" s="327">
        <f t="shared" ca="1" si="1261"/>
        <v>-5.0580846372270827</v>
      </c>
      <c r="AZ178" s="327">
        <f t="shared" ca="1" si="1262"/>
        <v>-1.6768046972080128</v>
      </c>
      <c r="BA178" s="327">
        <f t="shared" ca="1" si="1263"/>
        <v>-1.9205277505469098</v>
      </c>
      <c r="BB178" s="327">
        <f t="shared" ca="1" si="1264"/>
        <v>8.5685031314498588</v>
      </c>
      <c r="BC178" s="327">
        <f t="shared" ca="1" si="1265"/>
        <v>0.17204765199412009</v>
      </c>
      <c r="BD178" s="327">
        <f t="shared" ca="1" si="1266"/>
        <v>-13.055859192643979</v>
      </c>
      <c r="BE178" s="327">
        <f t="shared" ca="1" si="1267"/>
        <v>-0.65581838630353673</v>
      </c>
      <c r="BF178" s="327">
        <f t="shared" ca="1" si="1268"/>
        <v>-4.6653297698588005</v>
      </c>
      <c r="BG178" s="327">
        <f t="shared" ca="1" si="1269"/>
        <v>0.72958504438879856</v>
      </c>
      <c r="BH178" s="327">
        <f t="shared" ca="1" si="1270"/>
        <v>5.5209453507968078</v>
      </c>
      <c r="BI178" s="327">
        <f t="shared" ca="1" si="1271"/>
        <v>5.9353757248322978</v>
      </c>
      <c r="BJ178" s="327">
        <f t="shared" ca="1" si="1272"/>
        <v>5.3731685226484132</v>
      </c>
      <c r="BK178" s="327">
        <f t="shared" ca="1" si="1273"/>
        <v>9.3711584973065811</v>
      </c>
      <c r="BL178" s="327">
        <f t="shared" ca="1" si="1274"/>
        <v>1.2066120016904307</v>
      </c>
      <c r="BM178" s="327">
        <f t="shared" ca="1" si="1275"/>
        <v>18.098900125463842</v>
      </c>
      <c r="BN178" s="327">
        <f t="shared" ca="1" si="1276"/>
        <v>-9.2110876481107482</v>
      </c>
      <c r="BO178" s="327">
        <f t="shared" ca="1" si="1277"/>
        <v>0.72475925811552599</v>
      </c>
      <c r="BP178" s="327">
        <f t="shared" ca="1" si="1278"/>
        <v>12.487831315079063</v>
      </c>
      <c r="BQ178" s="327">
        <f t="shared" ca="1" si="1279"/>
        <v>4.0749317738112154</v>
      </c>
      <c r="BR178" s="327">
        <f t="shared" ca="1" si="1280"/>
        <v>22.714868876800054</v>
      </c>
      <c r="BS178" s="327">
        <f t="shared" ca="1" si="1281"/>
        <v>8.3670293172524168</v>
      </c>
      <c r="BT178" s="327">
        <f t="shared" ca="1" si="1282"/>
        <v>4.4603394664719929</v>
      </c>
      <c r="BU178" s="327">
        <f t="shared" ca="1" si="1283"/>
        <v>-6.6490814637383551</v>
      </c>
      <c r="BV178" s="327">
        <f t="shared" ca="1" si="1284"/>
        <v>7.0074782593883072</v>
      </c>
      <c r="BW178" s="327">
        <f t="shared" ca="1" si="1285"/>
        <v>-4.1138363060511551</v>
      </c>
      <c r="BX178" s="327">
        <f t="shared" ca="1" si="1286"/>
        <v>-9.9580723891938163</v>
      </c>
      <c r="BY178" s="327">
        <f t="shared" ca="1" si="1287"/>
        <v>-1.3578792251174718</v>
      </c>
      <c r="BZ178" s="327">
        <f t="shared" ca="1" si="1288"/>
        <v>-0.38332772334572951</v>
      </c>
      <c r="CA178" s="327">
        <f t="shared" ca="1" si="1289"/>
        <v>-1.6643653870832793</v>
      </c>
      <c r="CB178" s="327">
        <f t="shared" ca="1" si="1290"/>
        <v>-9.1591181253974838</v>
      </c>
      <c r="CC178" s="327">
        <f t="shared" ca="1" si="1291"/>
        <v>-12.5211734818172</v>
      </c>
      <c r="CD178" s="327">
        <f t="shared" ca="1" si="1292"/>
        <v>-13.510994703521121</v>
      </c>
      <c r="CE178" s="327">
        <f t="shared" ca="1" si="1293"/>
        <v>-6.9661536791425505</v>
      </c>
      <c r="CF178" s="327">
        <f t="shared" ca="1" si="1294"/>
        <v>-5.8566399585474613</v>
      </c>
      <c r="CG178" s="327">
        <f t="shared" ca="1" si="1295"/>
        <v>-6.3911307913208049</v>
      </c>
      <c r="CH178" s="327">
        <f t="shared" ca="1" si="1296"/>
        <v>-10.277644104846289</v>
      </c>
      <c r="CI178" s="327">
        <f t="shared" ca="1" si="1297"/>
        <v>-4.7891698073848801</v>
      </c>
      <c r="CJ178" s="327">
        <f t="shared" ca="1" si="1298"/>
        <v>-4.2889461417435797</v>
      </c>
      <c r="CK178" s="327">
        <f t="shared" ca="1" si="1299"/>
        <v>-4.0213887724969197</v>
      </c>
      <c r="CL178" s="327">
        <f t="shared" ca="1" si="1300"/>
        <v>-6.8034166435637644E-2</v>
      </c>
      <c r="CM178" s="327">
        <f t="shared" ca="1" si="1301"/>
        <v>-0.44496731244126408</v>
      </c>
      <c r="CN178" s="327">
        <f t="shared" ca="1" si="1302"/>
        <v>-5.5733994208023176</v>
      </c>
      <c r="CO178" s="327">
        <f t="shared" ca="1" si="1303"/>
        <v>-10.770733547447819</v>
      </c>
      <c r="CP178" s="327">
        <f t="shared" ca="1" si="1304"/>
        <v>-12.169193808988481</v>
      </c>
      <c r="CQ178" s="327">
        <f t="shared" ca="1" si="1305"/>
        <v>-10.321639300027257</v>
      </c>
      <c r="CR178" s="327">
        <f t="shared" ca="1" si="1306"/>
        <v>-9.8137530469262941</v>
      </c>
      <c r="CS178" s="327">
        <f t="shared" ca="1" si="1307"/>
        <v>-6.1770935199732975</v>
      </c>
      <c r="CT178" s="327">
        <f t="shared" ca="1" si="1308"/>
        <v>-7.2267778181048072</v>
      </c>
      <c r="CU178" s="327">
        <f t="shared" ca="1" si="1309"/>
        <v>-6.9474670345355776</v>
      </c>
      <c r="CV178" s="327">
        <f t="shared" ca="1" si="1310"/>
        <v>1.0571788113622631</v>
      </c>
      <c r="CW178" s="327">
        <f t="shared" ca="1" si="1311"/>
        <v>-2.1882058094000882</v>
      </c>
      <c r="CX178" s="327">
        <f t="shared" ca="1" si="1312"/>
        <v>-3.6633973432901143</v>
      </c>
      <c r="CY178" s="327">
        <f t="shared" ca="1" si="1313"/>
        <v>1.2931100641022226</v>
      </c>
      <c r="CZ178" s="327">
        <f t="shared" ca="1" si="1314"/>
        <v>10.99364346536278</v>
      </c>
      <c r="DA178" s="327">
        <f t="shared" ca="1" si="1315"/>
        <v>18.207660269659542</v>
      </c>
      <c r="DB178" s="327">
        <f t="shared" ca="1" si="1316"/>
        <v>20.128315268845625</v>
      </c>
      <c r="DC178" s="327">
        <f t="shared" ca="1" si="1317"/>
        <v>19.674237584195879</v>
      </c>
      <c r="DD178" s="327">
        <f t="shared" ca="1" si="1318"/>
        <v>12.436561610438361</v>
      </c>
      <c r="DE178" s="327">
        <f t="shared" ca="1" si="1319"/>
        <v>12.197601281800004</v>
      </c>
      <c r="DF178" s="327">
        <f t="shared" ca="1" si="1320"/>
        <v>11.758072787403393</v>
      </c>
      <c r="DG178" s="327">
        <f t="shared" ca="1" si="1321"/>
        <v>12.087229142223222</v>
      </c>
      <c r="DH178" s="327">
        <f t="shared" ca="1" si="1322"/>
        <v>12.790407045968919</v>
      </c>
      <c r="DI178" s="327">
        <f t="shared" ca="1" si="1323"/>
        <v>4.3359064577691413</v>
      </c>
      <c r="DJ178" s="327">
        <f t="shared" ca="1" si="1324"/>
        <v>9.0567195914191387</v>
      </c>
      <c r="DK178" s="327">
        <f t="shared" ca="1" si="1325"/>
        <v>6.773195133414788</v>
      </c>
      <c r="DL178" s="327">
        <f t="shared" ca="1" si="1326"/>
        <v>3.7506488081968712</v>
      </c>
      <c r="DM178" s="327">
        <f t="shared" ca="1" si="1327"/>
        <v>3.502770224615233</v>
      </c>
      <c r="DN178" s="327">
        <f t="shared" ca="1" si="1328"/>
        <v>-1.1562917828952521</v>
      </c>
      <c r="DO178" s="327">
        <f t="shared" ca="1" si="1329"/>
        <v>3.53888531556386</v>
      </c>
      <c r="DP178" s="327">
        <f t="shared" ca="1" si="1330"/>
        <v>4.7909649881535046</v>
      </c>
      <c r="DQ178" s="327">
        <f t="shared" ca="1" si="1331"/>
        <v>3.1559270208464625</v>
      </c>
      <c r="DR178" s="327">
        <f t="shared" ca="1" si="1332"/>
        <v>6.1924249874331281</v>
      </c>
      <c r="DS178" s="327">
        <f t="shared" ca="1" si="1333"/>
        <v>4.7556900318384407</v>
      </c>
      <c r="DT178" s="327">
        <f t="shared" ca="1" si="1334"/>
        <v>-0.85704342194971161</v>
      </c>
      <c r="DU178" s="327">
        <f t="shared" ca="1" si="1335"/>
        <v>-4.310772187917209</v>
      </c>
      <c r="DV178" s="327">
        <f t="shared" ca="1" si="1336"/>
        <v>-5.3181196228860159</v>
      </c>
      <c r="DW178" s="327">
        <f t="shared" ca="1" si="1337"/>
        <v>-1.8947708131178018</v>
      </c>
      <c r="DX178" s="327">
        <f t="shared" ca="1" si="1338"/>
        <v>-7.5168312079955228</v>
      </c>
      <c r="DY178" s="327">
        <f t="shared" ca="1" si="1339"/>
        <v>2.7175980060154359</v>
      </c>
      <c r="DZ178" s="327">
        <f t="shared" ca="1" si="1340"/>
        <v>1.3294986184874773</v>
      </c>
      <c r="EA178" s="327">
        <f t="shared" ca="1" si="1341"/>
        <v>-3.1548501045781734</v>
      </c>
      <c r="EB178" s="327">
        <f t="shared" ca="1" si="1342"/>
        <v>-0.38667885525102008</v>
      </c>
      <c r="EC178" s="327">
        <f t="shared" ca="1" si="1343"/>
        <v>-5.9871433395425839</v>
      </c>
      <c r="ED178" s="327">
        <f t="shared" ca="1" si="1344"/>
        <v>0.52562767437530056</v>
      </c>
      <c r="EE178" s="327">
        <f t="shared" ca="1" si="1345"/>
        <v>-8.5048535697892476</v>
      </c>
      <c r="EF178" s="327">
        <f t="shared" ca="1" si="1190"/>
        <v>3.3334750761080159</v>
      </c>
      <c r="EG178" s="327">
        <f t="shared" ca="1" si="1191"/>
        <v>1.3701980355297536</v>
      </c>
      <c r="EH178" s="327">
        <f t="shared" ca="1" si="1192"/>
        <v>-2.6059586544414799</v>
      </c>
      <c r="EI178" s="327">
        <f t="shared" ca="1" si="1193"/>
        <v>-11.714030296439333</v>
      </c>
      <c r="EJ178" s="327">
        <f t="shared" ca="1" si="1194"/>
        <v>8.3730604530104955</v>
      </c>
      <c r="EK178" s="327">
        <f t="shared" ca="1" si="1195"/>
        <v>-3.3132873223326413</v>
      </c>
      <c r="EL178" s="327">
        <f t="shared" ca="1" si="1196"/>
        <v>-6.5974414850573595</v>
      </c>
      <c r="EM178" s="327">
        <f t="shared" ca="1" si="1197"/>
        <v>1.7136452271663245</v>
      </c>
      <c r="EN178" s="327">
        <f t="shared" ca="1" si="1198"/>
        <v>-6.8881325489638385</v>
      </c>
      <c r="EO178" s="327">
        <f t="shared" ca="1" si="1199"/>
        <v>0.1466411817202129</v>
      </c>
      <c r="EP178" s="327">
        <f t="shared" ca="1" si="1200"/>
        <v>-3.2395158872377294</v>
      </c>
      <c r="EQ178" s="327">
        <f t="shared" ca="1" si="1201"/>
        <v>3.8580656174714392</v>
      </c>
      <c r="ER178" s="327">
        <f t="shared" ca="1" si="1202"/>
        <v>6.0334112745876922</v>
      </c>
      <c r="ES178" s="327">
        <f t="shared" ca="1" si="1203"/>
        <v>6.4391222791059448</v>
      </c>
      <c r="ET178" s="327">
        <f t="shared" ca="1" si="1204"/>
        <v>9.3436690879695306</v>
      </c>
      <c r="EU178" s="327">
        <f t="shared" ca="1" si="1205"/>
        <v>8.7125814350887794</v>
      </c>
      <c r="EV178" s="327">
        <f t="shared" ca="1" si="1206"/>
        <v>-0.1031297021586397</v>
      </c>
      <c r="EW178" s="327">
        <f t="shared" ca="1" si="1207"/>
        <v>3.8677900282972217</v>
      </c>
      <c r="EX178" s="327">
        <f t="shared" ca="1" si="1208"/>
        <v>-0.46360072952413134</v>
      </c>
      <c r="EY178" s="327">
        <f t="shared" ca="1" si="1209"/>
        <v>-4.852561419981086</v>
      </c>
      <c r="EZ178" s="327">
        <f t="shared" ca="1" si="1210"/>
        <v>-2.5684327898051862</v>
      </c>
      <c r="FA178" s="327">
        <f t="shared" ca="1" si="1211"/>
        <v>-4.0113229456305532</v>
      </c>
      <c r="FB178" s="327">
        <f t="shared" ca="1" si="1212"/>
        <v>-1.0101017729141688</v>
      </c>
      <c r="FC178" s="327">
        <f t="shared" ca="1" si="1213"/>
        <v>-1.3459458400267152</v>
      </c>
      <c r="FD178" s="327">
        <f t="shared" ca="1" si="1214"/>
        <v>-12.860795608365393</v>
      </c>
      <c r="FE178" s="327">
        <f t="shared" ca="1" si="1215"/>
        <v>-100</v>
      </c>
      <c r="FF178" s="327">
        <f t="shared" ca="1" si="1216"/>
        <v>-100</v>
      </c>
      <c r="FG178" s="327">
        <f t="shared" ca="1" si="1217"/>
        <v>-100</v>
      </c>
      <c r="FH178" s="327">
        <f t="shared" ca="1" si="1218"/>
        <v>-100</v>
      </c>
      <c r="FI178" s="327">
        <f t="shared" ca="1" si="1219"/>
        <v>-100</v>
      </c>
      <c r="FJ178" s="327">
        <f t="shared" ca="1" si="1220"/>
        <v>-100</v>
      </c>
      <c r="FK178" s="327">
        <f t="shared" ca="1" si="1221"/>
        <v>-100</v>
      </c>
      <c r="FL178" s="327">
        <f t="shared" ca="1" si="1222"/>
        <v>-100</v>
      </c>
      <c r="FM178" s="327">
        <f t="shared" ca="1" si="1223"/>
        <v>-100</v>
      </c>
      <c r="FN178" s="327">
        <f t="shared" ca="1" si="1224"/>
        <v>-100</v>
      </c>
      <c r="FO178" s="327">
        <f t="shared" ca="1" si="1225"/>
        <v>-100</v>
      </c>
      <c r="FP178" s="327">
        <f t="shared" ca="1" si="1225"/>
        <v>-100</v>
      </c>
    </row>
    <row r="179" spans="1:172" x14ac:dyDescent="0.2">
      <c r="B179" s="325" t="s">
        <v>22</v>
      </c>
      <c r="C179" s="330">
        <f t="shared" si="1226"/>
        <v>164436.94699999999</v>
      </c>
      <c r="D179" s="330"/>
      <c r="E179" s="330"/>
      <c r="F179" s="330"/>
      <c r="G179" s="330"/>
      <c r="H179" s="330"/>
      <c r="I179" s="330"/>
      <c r="J179" s="330"/>
      <c r="K179" s="330"/>
      <c r="L179" s="330"/>
      <c r="M179" s="330"/>
      <c r="N179" s="330"/>
      <c r="O179" s="330"/>
      <c r="P179" s="330"/>
      <c r="Q179" s="327">
        <f t="shared" ca="1" si="1227"/>
        <v>-1.4350324014221769</v>
      </c>
      <c r="R179" s="327">
        <f t="shared" ca="1" si="1228"/>
        <v>-9.9263673876733804</v>
      </c>
      <c r="S179" s="327">
        <f t="shared" ca="1" si="1229"/>
        <v>1.8577746476601078</v>
      </c>
      <c r="T179" s="327">
        <f t="shared" ca="1" si="1230"/>
        <v>1.4672169645533444</v>
      </c>
      <c r="U179" s="327">
        <f t="shared" ca="1" si="1231"/>
        <v>-9.1877838761183455</v>
      </c>
      <c r="V179" s="327">
        <f t="shared" ca="1" si="1232"/>
        <v>-7.1566962321820426</v>
      </c>
      <c r="W179" s="327">
        <f t="shared" ca="1" si="1233"/>
        <v>1.2438239884452429</v>
      </c>
      <c r="X179" s="327">
        <f t="shared" ca="1" si="1234"/>
        <v>-8.3602182213177798</v>
      </c>
      <c r="Y179" s="327">
        <f t="shared" ca="1" si="1235"/>
        <v>-1.3652463846651557</v>
      </c>
      <c r="Z179" s="327">
        <f t="shared" ca="1" si="1236"/>
        <v>-7.5468787909984059</v>
      </c>
      <c r="AA179" s="327">
        <f t="shared" ca="1" si="1237"/>
        <v>-4.0650699055482988</v>
      </c>
      <c r="AB179" s="327">
        <f t="shared" ca="1" si="1238"/>
        <v>-19.099705665713074</v>
      </c>
      <c r="AC179" s="327">
        <f t="shared" ca="1" si="1239"/>
        <v>-14.463653737296909</v>
      </c>
      <c r="AD179" s="327">
        <f t="shared" ca="1" si="1240"/>
        <v>0.1776805539113866</v>
      </c>
      <c r="AE179" s="327">
        <f t="shared" ca="1" si="1241"/>
        <v>-8.0185740457715298</v>
      </c>
      <c r="AF179" s="327">
        <f t="shared" ca="1" si="1242"/>
        <v>-16.669626130357557</v>
      </c>
      <c r="AG179" s="327">
        <f t="shared" ca="1" si="1243"/>
        <v>-11.814082688463429</v>
      </c>
      <c r="AH179" s="327">
        <f t="shared" ca="1" si="1244"/>
        <v>-14.561888974931449</v>
      </c>
      <c r="AI179" s="327">
        <f t="shared" ca="1" si="1245"/>
        <v>-12.802559935670061</v>
      </c>
      <c r="AJ179" s="327">
        <f t="shared" ca="1" si="1246"/>
        <v>-5.3750072028299201</v>
      </c>
      <c r="AK179" s="327">
        <f t="shared" ca="1" si="1247"/>
        <v>-6.3484158651011739</v>
      </c>
      <c r="AL179" s="327">
        <f t="shared" ca="1" si="1248"/>
        <v>-1.1578749470195078</v>
      </c>
      <c r="AM179" s="327">
        <f t="shared" ca="1" si="1249"/>
        <v>-7.2776386500761419</v>
      </c>
      <c r="AN179" s="327">
        <f t="shared" ca="1" si="1250"/>
        <v>5.9199926917474386</v>
      </c>
      <c r="AO179" s="327">
        <f t="shared" ca="1" si="1251"/>
        <v>1.2803120593863468</v>
      </c>
      <c r="AP179" s="327">
        <f t="shared" ca="1" si="1252"/>
        <v>3.0774472045442423</v>
      </c>
      <c r="AQ179" s="327">
        <f t="shared" ca="1" si="1253"/>
        <v>-2.3202343391612033</v>
      </c>
      <c r="AR179" s="327">
        <f t="shared" ca="1" si="1254"/>
        <v>0.40240786877683377</v>
      </c>
      <c r="AS179" s="327">
        <f t="shared" ca="1" si="1255"/>
        <v>-7.3218367383233982</v>
      </c>
      <c r="AT179" s="327">
        <f t="shared" ca="1" si="1256"/>
        <v>-1.763697374513157</v>
      </c>
      <c r="AU179" s="327">
        <f t="shared" ca="1" si="1257"/>
        <v>-17.420911303433599</v>
      </c>
      <c r="AV179" s="327">
        <f t="shared" ca="1" si="1258"/>
        <v>-18.63824690005454</v>
      </c>
      <c r="AW179" s="327">
        <f t="shared" ca="1" si="1259"/>
        <v>-24.479705184649148</v>
      </c>
      <c r="AX179" s="327">
        <f t="shared" ca="1" si="1260"/>
        <v>-24.761762005424885</v>
      </c>
      <c r="AY179" s="327">
        <f t="shared" ca="1" si="1261"/>
        <v>-22.544759118944242</v>
      </c>
      <c r="AZ179" s="327">
        <f t="shared" ca="1" si="1262"/>
        <v>-31.020755962461294</v>
      </c>
      <c r="BA179" s="327">
        <f t="shared" ca="1" si="1263"/>
        <v>-17.005612561413059</v>
      </c>
      <c r="BB179" s="327">
        <f t="shared" ca="1" si="1264"/>
        <v>-18.407678757746609</v>
      </c>
      <c r="BC179" s="327">
        <f t="shared" ca="1" si="1265"/>
        <v>-9.4282781024643754</v>
      </c>
      <c r="BD179" s="327">
        <f t="shared" ca="1" si="1266"/>
        <v>-14.149364835242082</v>
      </c>
      <c r="BE179" s="327">
        <f t="shared" ca="1" si="1267"/>
        <v>-6.8734410319601551</v>
      </c>
      <c r="BF179" s="327">
        <f t="shared" ca="1" si="1268"/>
        <v>-19.574744084685335</v>
      </c>
      <c r="BG179" s="327">
        <f t="shared" ca="1" si="1269"/>
        <v>-22.770614447962259</v>
      </c>
      <c r="BH179" s="327">
        <f t="shared" ca="1" si="1270"/>
        <v>-16.739448290127953</v>
      </c>
      <c r="BI179" s="327">
        <f t="shared" ca="1" si="1271"/>
        <v>-27.643810517931001</v>
      </c>
      <c r="BJ179" s="327">
        <f t="shared" ca="1" si="1272"/>
        <v>-34.010917300989817</v>
      </c>
      <c r="BK179" s="327">
        <f t="shared" ca="1" si="1273"/>
        <v>-23.983998658501164</v>
      </c>
      <c r="BL179" s="327">
        <f t="shared" ca="1" si="1274"/>
        <v>-24.133989622359849</v>
      </c>
      <c r="BM179" s="327">
        <f t="shared" ca="1" si="1275"/>
        <v>-27.710116053312177</v>
      </c>
      <c r="BN179" s="327">
        <f t="shared" ca="1" si="1276"/>
        <v>-41.369799971597928</v>
      </c>
      <c r="BO179" s="327">
        <f t="shared" ca="1" si="1277"/>
        <v>-33.702535007519629</v>
      </c>
      <c r="BP179" s="327">
        <f t="shared" ca="1" si="1278"/>
        <v>-15.790193918458172</v>
      </c>
      <c r="BQ179" s="327">
        <f t="shared" ca="1" si="1279"/>
        <v>-18.025911135272068</v>
      </c>
      <c r="BR179" s="327">
        <f t="shared" ca="1" si="1280"/>
        <v>-19.65078332275209</v>
      </c>
      <c r="BS179" s="327">
        <f t="shared" ca="1" si="1281"/>
        <v>-7.2120446255203632</v>
      </c>
      <c r="BT179" s="327">
        <f t="shared" ca="1" si="1282"/>
        <v>-6.5414461226963567</v>
      </c>
      <c r="BU179" s="327">
        <f t="shared" ca="1" si="1283"/>
        <v>8.3647053925584913</v>
      </c>
      <c r="BV179" s="327">
        <f t="shared" ca="1" si="1284"/>
        <v>-4.7807917712768528</v>
      </c>
      <c r="BW179" s="327">
        <f t="shared" ca="1" si="1285"/>
        <v>-9.9287036035551921</v>
      </c>
      <c r="BX179" s="327">
        <f t="shared" ca="1" si="1286"/>
        <v>-7.6199568184622706</v>
      </c>
      <c r="BY179" s="327">
        <f t="shared" ca="1" si="1287"/>
        <v>-18.417872933110971</v>
      </c>
      <c r="BZ179" s="327">
        <f t="shared" ca="1" si="1288"/>
        <v>12.277237080911419</v>
      </c>
      <c r="CA179" s="327">
        <f t="shared" ca="1" si="1289"/>
        <v>-11.707163069008345</v>
      </c>
      <c r="CB179" s="327">
        <f t="shared" ca="1" si="1290"/>
        <v>-23.638194998649936</v>
      </c>
      <c r="CC179" s="327">
        <f t="shared" ca="1" si="1291"/>
        <v>-15.931882112418933</v>
      </c>
      <c r="CD179" s="327">
        <f t="shared" ca="1" si="1292"/>
        <v>-6.5179130960331122E-2</v>
      </c>
      <c r="CE179" s="327">
        <f t="shared" ca="1" si="1293"/>
        <v>2.4182077406206304</v>
      </c>
      <c r="CF179" s="327">
        <f t="shared" ca="1" si="1294"/>
        <v>-1.337258078286709</v>
      </c>
      <c r="CG179" s="327">
        <f t="shared" ca="1" si="1295"/>
        <v>0.18403710186471756</v>
      </c>
      <c r="CH179" s="327">
        <f t="shared" ca="1" si="1296"/>
        <v>12.105795341947271</v>
      </c>
      <c r="CI179" s="327">
        <f t="shared" ca="1" si="1297"/>
        <v>6.5019708607135982</v>
      </c>
      <c r="CJ179" s="327">
        <f t="shared" ca="1" si="1298"/>
        <v>11.213525324069096</v>
      </c>
      <c r="CK179" s="327">
        <f t="shared" ca="1" si="1299"/>
        <v>13.818038660209538</v>
      </c>
      <c r="CL179" s="327">
        <f t="shared" ca="1" si="1300"/>
        <v>-19.401426152741948</v>
      </c>
      <c r="CM179" s="327">
        <f t="shared" ca="1" si="1301"/>
        <v>0.815407387698869</v>
      </c>
      <c r="CN179" s="327">
        <f t="shared" ca="1" si="1302"/>
        <v>5.3229001716095183</v>
      </c>
      <c r="CO179" s="327">
        <f t="shared" ca="1" si="1303"/>
        <v>1.5589068410384073</v>
      </c>
      <c r="CP179" s="327">
        <f t="shared" ca="1" si="1304"/>
        <v>-5.020903234060242</v>
      </c>
      <c r="CQ179" s="327">
        <f t="shared" ca="1" si="1305"/>
        <v>-29.996625004627134</v>
      </c>
      <c r="CR179" s="327">
        <f t="shared" ca="1" si="1306"/>
        <v>-19.435230009566737</v>
      </c>
      <c r="CS179" s="327">
        <f t="shared" ca="1" si="1307"/>
        <v>0.12916569926734667</v>
      </c>
      <c r="CT179" s="327">
        <f t="shared" ca="1" si="1308"/>
        <v>1.0221096554857638</v>
      </c>
      <c r="CU179" s="327">
        <f t="shared" ca="1" si="1309"/>
        <v>-11.721229181144281</v>
      </c>
      <c r="CV179" s="327">
        <f t="shared" ca="1" si="1310"/>
        <v>5.7849339993113205</v>
      </c>
      <c r="CW179" s="327">
        <f t="shared" ca="1" si="1311"/>
        <v>19.536870577842237</v>
      </c>
      <c r="CX179" s="327">
        <f t="shared" ca="1" si="1312"/>
        <v>44.808686508038647</v>
      </c>
      <c r="CY179" s="327">
        <f t="shared" ca="1" si="1313"/>
        <v>36.05033855503612</v>
      </c>
      <c r="CZ179" s="327">
        <f t="shared" ca="1" si="1314"/>
        <v>-4.0761037389249992</v>
      </c>
      <c r="DA179" s="327">
        <f t="shared" ca="1" si="1315"/>
        <v>3.8158031380300912</v>
      </c>
      <c r="DB179" s="327">
        <f t="shared" ca="1" si="1316"/>
        <v>-0.77966828004043975</v>
      </c>
      <c r="DC179" s="327">
        <f t="shared" ca="1" si="1317"/>
        <v>35.145089048473579</v>
      </c>
      <c r="DD179" s="327">
        <f t="shared" ca="1" si="1318"/>
        <v>24.233502687441003</v>
      </c>
      <c r="DE179" s="327">
        <f t="shared" ca="1" si="1319"/>
        <v>16.97845050704862</v>
      </c>
      <c r="DF179" s="327">
        <f t="shared" ca="1" si="1320"/>
        <v>24.266850162383776</v>
      </c>
      <c r="DG179" s="327">
        <f t="shared" ca="1" si="1321"/>
        <v>43.314538670026394</v>
      </c>
      <c r="DH179" s="327">
        <f t="shared" ca="1" si="1322"/>
        <v>13.784969672788833</v>
      </c>
      <c r="DI179" s="327">
        <f t="shared" ca="1" si="1323"/>
        <v>16.038785647068693</v>
      </c>
      <c r="DJ179" s="327">
        <f t="shared" ca="1" si="1324"/>
        <v>20.101715029987233</v>
      </c>
      <c r="DK179" s="327">
        <f t="shared" ca="1" si="1325"/>
        <v>1.7172490902570132</v>
      </c>
      <c r="DL179" s="327">
        <f t="shared" ca="1" si="1326"/>
        <v>41.660861187387326</v>
      </c>
      <c r="DM179" s="327">
        <f t="shared" ca="1" si="1327"/>
        <v>22.910362837198477</v>
      </c>
      <c r="DN179" s="327">
        <f t="shared" ca="1" si="1328"/>
        <v>2.4908870265764023</v>
      </c>
      <c r="DO179" s="327">
        <f t="shared" ca="1" si="1329"/>
        <v>26.132343404011465</v>
      </c>
      <c r="DP179" s="327">
        <f t="shared" ca="1" si="1330"/>
        <v>17.69467290779356</v>
      </c>
      <c r="DQ179" s="327">
        <f t="shared" ca="1" si="1331"/>
        <v>3.1394344698029784</v>
      </c>
      <c r="DR179" s="327">
        <f t="shared" ca="1" si="1332"/>
        <v>14.193129301457375</v>
      </c>
      <c r="DS179" s="327">
        <f t="shared" ca="1" si="1333"/>
        <v>19.095193937643117</v>
      </c>
      <c r="DT179" s="327">
        <f t="shared" ca="1" si="1334"/>
        <v>10.211092166560505</v>
      </c>
      <c r="DU179" s="327">
        <f t="shared" ca="1" si="1335"/>
        <v>6.3937855318320942</v>
      </c>
      <c r="DV179" s="327">
        <f t="shared" ca="1" si="1336"/>
        <v>-8.3723663656331269</v>
      </c>
      <c r="DW179" s="327">
        <f t="shared" ca="1" si="1337"/>
        <v>5.4610000458947354</v>
      </c>
      <c r="DX179" s="327">
        <f t="shared" ca="1" si="1338"/>
        <v>2.0434838204508736</v>
      </c>
      <c r="DY179" s="327">
        <f t="shared" ca="1" si="1339"/>
        <v>-5.900349314864755</v>
      </c>
      <c r="DZ179" s="327">
        <f t="shared" ca="1" si="1340"/>
        <v>17.205240605795353</v>
      </c>
      <c r="EA179" s="327">
        <f t="shared" ca="1" si="1341"/>
        <v>0.47951949185194565</v>
      </c>
      <c r="EB179" s="327">
        <f t="shared" ca="1" si="1342"/>
        <v>-0.35918438466660518</v>
      </c>
      <c r="EC179" s="327">
        <f t="shared" ca="1" si="1343"/>
        <v>-4.826226301910097</v>
      </c>
      <c r="ED179" s="327">
        <f t="shared" ca="1" si="1344"/>
        <v>-26.59754079640642</v>
      </c>
      <c r="EE179" s="327">
        <f t="shared" ca="1" si="1345"/>
        <v>-14.906465051278104</v>
      </c>
      <c r="EF179" s="327">
        <f t="shared" ca="1" si="1190"/>
        <v>3.5947593009534273</v>
      </c>
      <c r="EG179" s="327">
        <f t="shared" ca="1" si="1191"/>
        <v>10.633855100229653</v>
      </c>
      <c r="EH179" s="327">
        <f t="shared" ca="1" si="1192"/>
        <v>18.478934955603691</v>
      </c>
      <c r="EI179" s="327">
        <f t="shared" ca="1" si="1193"/>
        <v>17.398412359024462</v>
      </c>
      <c r="EJ179" s="327">
        <f t="shared" ca="1" si="1194"/>
        <v>-1.1411756717031238</v>
      </c>
      <c r="EK179" s="327">
        <f t="shared" ca="1" si="1195"/>
        <v>0.42066173296592524</v>
      </c>
      <c r="EL179" s="327">
        <f t="shared" ca="1" si="1196"/>
        <v>13.494697466345059</v>
      </c>
      <c r="EM179" s="327">
        <f t="shared" ca="1" si="1197"/>
        <v>14.399631740658592</v>
      </c>
      <c r="EN179" s="327">
        <f t="shared" ca="1" si="1198"/>
        <v>10.080220457030165</v>
      </c>
      <c r="EO179" s="327">
        <f t="shared" ca="1" si="1199"/>
        <v>15.868185606571103</v>
      </c>
      <c r="EP179" s="327">
        <f t="shared" ca="1" si="1200"/>
        <v>23.661412912513953</v>
      </c>
      <c r="EQ179" s="327">
        <f t="shared" ca="1" si="1201"/>
        <v>-6.7701641301601114</v>
      </c>
      <c r="ER179" s="327">
        <f t="shared" ca="1" si="1202"/>
        <v>2.3401253584615915</v>
      </c>
      <c r="ES179" s="327">
        <f t="shared" ca="1" si="1203"/>
        <v>-10.377056872724182</v>
      </c>
      <c r="ET179" s="327">
        <f t="shared" ca="1" si="1204"/>
        <v>-6.4998927897674861</v>
      </c>
      <c r="EU179" s="327">
        <f t="shared" ca="1" si="1205"/>
        <v>-11.37915652143802</v>
      </c>
      <c r="EV179" s="327">
        <f t="shared" ca="1" si="1206"/>
        <v>4.3619223917304168</v>
      </c>
      <c r="EW179" s="327">
        <f t="shared" ca="1" si="1207"/>
        <v>16.602947479282349</v>
      </c>
      <c r="EX179" s="327">
        <f t="shared" ca="1" si="1208"/>
        <v>19.491428480122437</v>
      </c>
      <c r="EY179" s="327">
        <f t="shared" ca="1" si="1209"/>
        <v>5.7687605228243513</v>
      </c>
      <c r="EZ179" s="327">
        <f t="shared" ca="1" si="1210"/>
        <v>7.9567387234791767</v>
      </c>
      <c r="FA179" s="327">
        <f t="shared" ca="1" si="1211"/>
        <v>16.254446847598174</v>
      </c>
      <c r="FB179" s="327">
        <f t="shared" ca="1" si="1212"/>
        <v>32.328116151227732</v>
      </c>
      <c r="FC179" s="327">
        <f t="shared" ca="1" si="1213"/>
        <v>61.904559012465597</v>
      </c>
      <c r="FD179" s="327">
        <f t="shared" ca="1" si="1214"/>
        <v>34.905335398729733</v>
      </c>
      <c r="FE179" s="327">
        <f t="shared" ca="1" si="1215"/>
        <v>-100</v>
      </c>
      <c r="FF179" s="327">
        <f t="shared" ca="1" si="1216"/>
        <v>-100</v>
      </c>
      <c r="FG179" s="327">
        <f t="shared" ca="1" si="1217"/>
        <v>-100</v>
      </c>
      <c r="FH179" s="327">
        <f t="shared" ca="1" si="1218"/>
        <v>-100</v>
      </c>
      <c r="FI179" s="327">
        <f t="shared" ca="1" si="1219"/>
        <v>-100</v>
      </c>
      <c r="FJ179" s="327">
        <f t="shared" ca="1" si="1220"/>
        <v>-100</v>
      </c>
      <c r="FK179" s="327">
        <f t="shared" ca="1" si="1221"/>
        <v>-100</v>
      </c>
      <c r="FL179" s="327">
        <f t="shared" ca="1" si="1222"/>
        <v>-100</v>
      </c>
      <c r="FM179" s="327">
        <f t="shared" ca="1" si="1223"/>
        <v>-100</v>
      </c>
      <c r="FN179" s="327">
        <f t="shared" ca="1" si="1224"/>
        <v>-100</v>
      </c>
      <c r="FO179" s="327">
        <f t="shared" ca="1" si="1225"/>
        <v>-100</v>
      </c>
      <c r="FP179" s="327">
        <f t="shared" ca="1" si="1225"/>
        <v>-100</v>
      </c>
    </row>
    <row r="180" spans="1:172" x14ac:dyDescent="0.2">
      <c r="B180" s="325" t="s">
        <v>23</v>
      </c>
      <c r="C180" s="330">
        <f t="shared" si="1226"/>
        <v>356405.603</v>
      </c>
      <c r="D180" s="330"/>
      <c r="E180" s="330"/>
      <c r="F180" s="330"/>
      <c r="G180" s="330"/>
      <c r="H180" s="330"/>
      <c r="I180" s="330"/>
      <c r="J180" s="330"/>
      <c r="K180" s="330"/>
      <c r="L180" s="330"/>
      <c r="M180" s="330"/>
      <c r="N180" s="330"/>
      <c r="O180" s="330"/>
      <c r="P180" s="330"/>
      <c r="Q180" s="327">
        <f t="shared" ca="1" si="1227"/>
        <v>0.71473441845483876</v>
      </c>
      <c r="R180" s="327">
        <f t="shared" ca="1" si="1228"/>
        <v>-0.69400904073519598</v>
      </c>
      <c r="S180" s="327">
        <f t="shared" ca="1" si="1229"/>
        <v>4.8290809729947313</v>
      </c>
      <c r="T180" s="327">
        <f t="shared" ca="1" si="1230"/>
        <v>-4.9964479547682572</v>
      </c>
      <c r="U180" s="327">
        <f t="shared" ca="1" si="1231"/>
        <v>-1.8322331477342004</v>
      </c>
      <c r="V180" s="327">
        <f t="shared" ca="1" si="1232"/>
        <v>0.37882965813260228</v>
      </c>
      <c r="W180" s="327">
        <f t="shared" ca="1" si="1233"/>
        <v>-2.3361296965296674</v>
      </c>
      <c r="X180" s="327">
        <f t="shared" ca="1" si="1234"/>
        <v>-5.4365146273167113</v>
      </c>
      <c r="Y180" s="327">
        <f t="shared" ca="1" si="1235"/>
        <v>-1.6072657543502658</v>
      </c>
      <c r="Z180" s="327">
        <f t="shared" ca="1" si="1236"/>
        <v>-3.6780505676509136</v>
      </c>
      <c r="AA180" s="327">
        <f t="shared" ca="1" si="1237"/>
        <v>0.68102867737273698</v>
      </c>
      <c r="AB180" s="327">
        <f t="shared" ca="1" si="1238"/>
        <v>2.6321741459357071</v>
      </c>
      <c r="AC180" s="327">
        <f t="shared" ca="1" si="1239"/>
        <v>-5.3165412258418883</v>
      </c>
      <c r="AD180" s="327">
        <f t="shared" ca="1" si="1240"/>
        <v>1.1258871575096521</v>
      </c>
      <c r="AE180" s="327">
        <f t="shared" ca="1" si="1241"/>
        <v>-1.560309269968684</v>
      </c>
      <c r="AF180" s="327">
        <f t="shared" ca="1" si="1242"/>
        <v>-0.82695519463011635</v>
      </c>
      <c r="AG180" s="327">
        <f t="shared" ca="1" si="1243"/>
        <v>-3.2977597305632713</v>
      </c>
      <c r="AH180" s="327">
        <f t="shared" ca="1" si="1244"/>
        <v>-1.3079700986955345</v>
      </c>
      <c r="AI180" s="327">
        <f t="shared" ca="1" si="1245"/>
        <v>-1.5052703969125361</v>
      </c>
      <c r="AJ180" s="327">
        <f t="shared" ca="1" si="1246"/>
        <v>1.8552175034533462</v>
      </c>
      <c r="AK180" s="327">
        <f t="shared" ca="1" si="1247"/>
        <v>-0.29194494172097052</v>
      </c>
      <c r="AL180" s="327">
        <f t="shared" ca="1" si="1248"/>
        <v>0.55055124973266345</v>
      </c>
      <c r="AM180" s="327">
        <f t="shared" ca="1" si="1249"/>
        <v>-4.0875393558614093</v>
      </c>
      <c r="AN180" s="327">
        <f t="shared" ca="1" si="1250"/>
        <v>-1.1299848192940232</v>
      </c>
      <c r="AO180" s="327">
        <f t="shared" ca="1" si="1251"/>
        <v>-0.89926313345426934</v>
      </c>
      <c r="AP180" s="327">
        <f t="shared" ca="1" si="1252"/>
        <v>3.1248405034387758</v>
      </c>
      <c r="AQ180" s="327">
        <f t="shared" ca="1" si="1253"/>
        <v>-4.7021057793416503</v>
      </c>
      <c r="AR180" s="327">
        <f t="shared" ca="1" si="1254"/>
        <v>2.9843628739540264</v>
      </c>
      <c r="AS180" s="327">
        <f t="shared" ca="1" si="1255"/>
        <v>2.7200361111138704</v>
      </c>
      <c r="AT180" s="327">
        <f t="shared" ca="1" si="1256"/>
        <v>-2.874498990412178</v>
      </c>
      <c r="AU180" s="327">
        <f t="shared" ca="1" si="1257"/>
        <v>1.7354383365102422E-3</v>
      </c>
      <c r="AV180" s="327">
        <f t="shared" ca="1" si="1258"/>
        <v>0.54881468602533801</v>
      </c>
      <c r="AW180" s="327">
        <f t="shared" ca="1" si="1259"/>
        <v>-0.45256532123325144</v>
      </c>
      <c r="AX180" s="327">
        <f t="shared" ca="1" si="1260"/>
        <v>-2.7806217927169712</v>
      </c>
      <c r="AY180" s="327">
        <f t="shared" ca="1" si="1261"/>
        <v>0.60752474420469582</v>
      </c>
      <c r="AZ180" s="327">
        <f t="shared" ca="1" si="1262"/>
        <v>-2.7775120460747758</v>
      </c>
      <c r="BA180" s="327">
        <f t="shared" ca="1" si="1263"/>
        <v>0.95634704207128607</v>
      </c>
      <c r="BB180" s="327">
        <f t="shared" ca="1" si="1264"/>
        <v>-0.88126802682744199</v>
      </c>
      <c r="BC180" s="327">
        <f t="shared" ca="1" si="1265"/>
        <v>5.3448076690909829</v>
      </c>
      <c r="BD180" s="327">
        <f t="shared" ca="1" si="1266"/>
        <v>-4.1186144265851965</v>
      </c>
      <c r="BE180" s="327">
        <f t="shared" ca="1" si="1267"/>
        <v>-1.7262235537276069</v>
      </c>
      <c r="BF180" s="327">
        <f t="shared" ca="1" si="1268"/>
        <v>0.48324964389327363</v>
      </c>
      <c r="BG180" s="327">
        <f t="shared" ca="1" si="1269"/>
        <v>-4.9414768316025146</v>
      </c>
      <c r="BH180" s="327">
        <f t="shared" ca="1" si="1270"/>
        <v>1.3144964903262633</v>
      </c>
      <c r="BI180" s="327">
        <f t="shared" ca="1" si="1271"/>
        <v>-5.7961979054474568</v>
      </c>
      <c r="BJ180" s="327">
        <f t="shared" ca="1" si="1272"/>
        <v>-1.7076332602468227</v>
      </c>
      <c r="BK180" s="327">
        <f t="shared" ca="1" si="1273"/>
        <v>0.86651795355466277</v>
      </c>
      <c r="BL180" s="327">
        <f t="shared" ca="1" si="1274"/>
        <v>-0.80685431957491005</v>
      </c>
      <c r="BM180" s="327">
        <f t="shared" ca="1" si="1275"/>
        <v>3.7828033599095221</v>
      </c>
      <c r="BN180" s="327">
        <f t="shared" ca="1" si="1276"/>
        <v>-2.9372040218254654</v>
      </c>
      <c r="BO180" s="327">
        <f t="shared" ca="1" si="1277"/>
        <v>-3.5629369476487369</v>
      </c>
      <c r="BP180" s="327">
        <f t="shared" ca="1" si="1278"/>
        <v>4.2665208471394749</v>
      </c>
      <c r="BQ180" s="327">
        <f t="shared" ca="1" si="1279"/>
        <v>0.77321427323757064</v>
      </c>
      <c r="BR180" s="327">
        <f t="shared" ca="1" si="1280"/>
        <v>-1.5978313638970292</v>
      </c>
      <c r="BS180" s="327">
        <f t="shared" ca="1" si="1281"/>
        <v>2.1819302768250282E-2</v>
      </c>
      <c r="BT180" s="327">
        <f t="shared" ca="1" si="1282"/>
        <v>-4.9687983619934357</v>
      </c>
      <c r="BU180" s="327">
        <f t="shared" ca="1" si="1283"/>
        <v>5.1345147484701101</v>
      </c>
      <c r="BV180" s="327">
        <f t="shared" ca="1" si="1284"/>
        <v>2.4270505911500777</v>
      </c>
      <c r="BW180" s="327">
        <f t="shared" ca="1" si="1285"/>
        <v>-0.1069253099933718</v>
      </c>
      <c r="BX180" s="327">
        <f t="shared" ca="1" si="1286"/>
        <v>-3.65819112357606</v>
      </c>
      <c r="BY180" s="327">
        <f t="shared" ca="1" si="1287"/>
        <v>-6.4447808245631819</v>
      </c>
      <c r="BZ180" s="327">
        <f t="shared" ca="1" si="1288"/>
        <v>-4.0403043429776488</v>
      </c>
      <c r="CA180" s="327">
        <f t="shared" ca="1" si="1289"/>
        <v>-3.7342426353955176</v>
      </c>
      <c r="CB180" s="327">
        <f t="shared" ca="1" si="1290"/>
        <v>-5.1248802702226044</v>
      </c>
      <c r="CC180" s="327">
        <f t="shared" ca="1" si="1291"/>
        <v>-2.8827505160246574</v>
      </c>
      <c r="CD180" s="327">
        <f t="shared" ca="1" si="1292"/>
        <v>-5.0678397152551895</v>
      </c>
      <c r="CE180" s="327">
        <f t="shared" ca="1" si="1293"/>
        <v>3.5198085419268779</v>
      </c>
      <c r="CF180" s="327">
        <f t="shared" ca="1" si="1294"/>
        <v>-0.91649425800464712</v>
      </c>
      <c r="CG180" s="327">
        <f t="shared" ca="1" si="1295"/>
        <v>-1.4144581771750211</v>
      </c>
      <c r="CH180" s="327">
        <f t="shared" ca="1" si="1296"/>
        <v>-3.1906472630207645</v>
      </c>
      <c r="CI180" s="327">
        <f t="shared" ca="1" si="1297"/>
        <v>-1.2093325722444206</v>
      </c>
      <c r="CJ180" s="327">
        <f t="shared" ca="1" si="1298"/>
        <v>-0.3140547492110386</v>
      </c>
      <c r="CK180" s="327">
        <f t="shared" ca="1" si="1299"/>
        <v>-2.5308141062849927</v>
      </c>
      <c r="CL180" s="327">
        <f t="shared" ca="1" si="1300"/>
        <v>-0.35222155166894709</v>
      </c>
      <c r="CM180" s="327">
        <f t="shared" ca="1" si="1301"/>
        <v>6.926752425410811</v>
      </c>
      <c r="CN180" s="327">
        <f t="shared" ca="1" si="1302"/>
        <v>-5.1230474480177435</v>
      </c>
      <c r="CO180" s="327">
        <f t="shared" ca="1" si="1303"/>
        <v>-12.780659270766819</v>
      </c>
      <c r="CP180" s="327">
        <f t="shared" ca="1" si="1304"/>
        <v>-7.0024027280193053</v>
      </c>
      <c r="CQ180" s="327">
        <f t="shared" ca="1" si="1305"/>
        <v>-7.0500415146224782</v>
      </c>
      <c r="CR180" s="327">
        <f t="shared" ca="1" si="1306"/>
        <v>-1.3988825276882011</v>
      </c>
      <c r="CS180" s="327">
        <f t="shared" ca="1" si="1307"/>
        <v>0.24758833856004969</v>
      </c>
      <c r="CT180" s="327">
        <f t="shared" ca="1" si="1308"/>
        <v>-0.78053343978024259</v>
      </c>
      <c r="CU180" s="327">
        <f t="shared" ca="1" si="1309"/>
        <v>0.81764605530536016</v>
      </c>
      <c r="CV180" s="327">
        <f t="shared" ca="1" si="1310"/>
        <v>4.9757752529861108</v>
      </c>
      <c r="CW180" s="327">
        <f t="shared" ca="1" si="1311"/>
        <v>3.3844155768971547</v>
      </c>
      <c r="CX180" s="327">
        <f t="shared" ca="1" si="1312"/>
        <v>-4.2779429347216791</v>
      </c>
      <c r="CY180" s="327">
        <f t="shared" ca="1" si="1313"/>
        <v>-4.3788410554358279</v>
      </c>
      <c r="CZ180" s="327">
        <f t="shared" ca="1" si="1314"/>
        <v>1.9925433795188781</v>
      </c>
      <c r="DA180" s="327">
        <f t="shared" ca="1" si="1315"/>
        <v>7.8481644779083268</v>
      </c>
      <c r="DB180" s="327">
        <f t="shared" ca="1" si="1316"/>
        <v>7.9436198593961933</v>
      </c>
      <c r="DC180" s="327">
        <f t="shared" ca="1" si="1317"/>
        <v>5.6787680498490829</v>
      </c>
      <c r="DD180" s="327">
        <f t="shared" ca="1" si="1318"/>
        <v>2.5603579070185418</v>
      </c>
      <c r="DE180" s="327">
        <f t="shared" ca="1" si="1319"/>
        <v>4.4576272448046268</v>
      </c>
      <c r="DF180" s="327">
        <f t="shared" ca="1" si="1320"/>
        <v>2.5023750221282626</v>
      </c>
      <c r="DG180" s="327">
        <f t="shared" ca="1" si="1321"/>
        <v>4.1809587635495546</v>
      </c>
      <c r="DH180" s="327">
        <f t="shared" ca="1" si="1322"/>
        <v>6.0119744065662957</v>
      </c>
      <c r="DI180" s="327">
        <f t="shared" ca="1" si="1323"/>
        <v>3.3084632623839383</v>
      </c>
      <c r="DJ180" s="327">
        <f t="shared" ca="1" si="1324"/>
        <v>11.29343571613424</v>
      </c>
      <c r="DK180" s="327">
        <f t="shared" ca="1" si="1325"/>
        <v>4.9512871437691786</v>
      </c>
      <c r="DL180" s="327">
        <f t="shared" ca="1" si="1326"/>
        <v>6.0349654808054822</v>
      </c>
      <c r="DM180" s="327">
        <f t="shared" ca="1" si="1327"/>
        <v>6.3631330749965684</v>
      </c>
      <c r="DN180" s="327">
        <f t="shared" ca="1" si="1328"/>
        <v>3.470382263813022</v>
      </c>
      <c r="DO180" s="327">
        <f t="shared" ca="1" si="1329"/>
        <v>0.18277127899739298</v>
      </c>
      <c r="DP180" s="327">
        <f t="shared" ca="1" si="1330"/>
        <v>0.53516759909095413</v>
      </c>
      <c r="DQ180" s="327">
        <f t="shared" ca="1" si="1331"/>
        <v>-3.6184220066929811</v>
      </c>
      <c r="DR180" s="327">
        <f t="shared" ca="1" si="1332"/>
        <v>-1.4593005873401239</v>
      </c>
      <c r="DS180" s="327">
        <f t="shared" ca="1" si="1333"/>
        <v>-7.0730398786835593</v>
      </c>
      <c r="DT180" s="327">
        <f t="shared" ca="1" si="1334"/>
        <v>-6.0656996608924771</v>
      </c>
      <c r="DU180" s="327">
        <f t="shared" ca="1" si="1335"/>
        <v>-2.958335968268031</v>
      </c>
      <c r="DV180" s="327">
        <f t="shared" ca="1" si="1336"/>
        <v>-9.9388059574692704</v>
      </c>
      <c r="DW180" s="327">
        <f t="shared" ca="1" si="1337"/>
        <v>-2.0597799403510777</v>
      </c>
      <c r="DX180" s="327">
        <f t="shared" ca="1" si="1338"/>
        <v>-6.5961895079117596</v>
      </c>
      <c r="DY180" s="327">
        <f t="shared" ca="1" si="1339"/>
        <v>-3.3225473325864243</v>
      </c>
      <c r="DZ180" s="327">
        <f t="shared" ca="1" si="1340"/>
        <v>-7.2012780663628888</v>
      </c>
      <c r="EA180" s="327">
        <f t="shared" ca="1" si="1341"/>
        <v>-5.1191762018741258</v>
      </c>
      <c r="EB180" s="327">
        <f t="shared" ca="1" si="1342"/>
        <v>-2.13871546470385</v>
      </c>
      <c r="EC180" s="327">
        <f t="shared" ca="1" si="1343"/>
        <v>-1.1869212649035745</v>
      </c>
      <c r="ED180" s="327">
        <f t="shared" ca="1" si="1344"/>
        <v>1.5860023623759218</v>
      </c>
      <c r="EE180" s="327">
        <f t="shared" ca="1" si="1345"/>
        <v>3.3790131571380044</v>
      </c>
      <c r="EF180" s="327">
        <f t="shared" ca="1" si="1190"/>
        <v>2.0539819798124199</v>
      </c>
      <c r="EG180" s="327">
        <f t="shared" ca="1" si="1191"/>
        <v>6.9996475024943834</v>
      </c>
      <c r="EH180" s="327">
        <f t="shared" ca="1" si="1192"/>
        <v>14.064093020509972</v>
      </c>
      <c r="EI180" s="327">
        <f t="shared" ca="1" si="1193"/>
        <v>3.0054310549975582</v>
      </c>
      <c r="EJ180" s="327">
        <f t="shared" ca="1" si="1194"/>
        <v>14.766177009609251</v>
      </c>
      <c r="EK180" s="327">
        <f t="shared" ca="1" si="1195"/>
        <v>8.6972535016550694</v>
      </c>
      <c r="EL180" s="327">
        <f t="shared" ca="1" si="1196"/>
        <v>7.6777485594819126</v>
      </c>
      <c r="EM180" s="327">
        <f t="shared" ca="1" si="1197"/>
        <v>12.724249633803879</v>
      </c>
      <c r="EN180" s="327">
        <f t="shared" ca="1" si="1198"/>
        <v>8.1566254926530775</v>
      </c>
      <c r="EO180" s="327">
        <f t="shared" ca="1" si="1199"/>
        <v>7.2577698702259994</v>
      </c>
      <c r="EP180" s="327">
        <f t="shared" ca="1" si="1200"/>
        <v>5.7781197910308464</v>
      </c>
      <c r="EQ180" s="327">
        <f t="shared" ca="1" si="1201"/>
        <v>5.1149139791092324</v>
      </c>
      <c r="ER180" s="327">
        <f t="shared" ca="1" si="1202"/>
        <v>4.4984522869926877</v>
      </c>
      <c r="ES180" s="327">
        <f t="shared" ca="1" si="1203"/>
        <v>1.3941465979768992</v>
      </c>
      <c r="ET180" s="327">
        <f t="shared" ca="1" si="1204"/>
        <v>0.28198193440516661</v>
      </c>
      <c r="EU180" s="327">
        <f t="shared" ca="1" si="1205"/>
        <v>3.2687491400022992</v>
      </c>
      <c r="EV180" s="327">
        <f t="shared" ca="1" si="1206"/>
        <v>-6.5231505375537608</v>
      </c>
      <c r="EW180" s="327">
        <f t="shared" ca="1" si="1207"/>
        <v>-3.4277202418841313</v>
      </c>
      <c r="EX180" s="327">
        <f t="shared" ca="1" si="1208"/>
        <v>-3.5817386093384869</v>
      </c>
      <c r="EY180" s="327">
        <f t="shared" ca="1" si="1209"/>
        <v>-3.3923764400301764</v>
      </c>
      <c r="EZ180" s="327">
        <f t="shared" ca="1" si="1210"/>
        <v>-4.16903186005257</v>
      </c>
      <c r="FA180" s="327">
        <f t="shared" ca="1" si="1211"/>
        <v>-2.4335349337802512</v>
      </c>
      <c r="FB180" s="327">
        <f t="shared" ca="1" si="1212"/>
        <v>-3.8221974100599425</v>
      </c>
      <c r="FC180" s="327">
        <f t="shared" ca="1" si="1213"/>
        <v>-4.9402084897911607</v>
      </c>
      <c r="FD180" s="327">
        <f t="shared" ca="1" si="1214"/>
        <v>-4.2785964589933485</v>
      </c>
      <c r="FE180" s="327">
        <f t="shared" ca="1" si="1215"/>
        <v>-100</v>
      </c>
      <c r="FF180" s="327">
        <f t="shared" ca="1" si="1216"/>
        <v>-100</v>
      </c>
      <c r="FG180" s="327">
        <f t="shared" ca="1" si="1217"/>
        <v>-100</v>
      </c>
      <c r="FH180" s="327">
        <f t="shared" ca="1" si="1218"/>
        <v>-100</v>
      </c>
      <c r="FI180" s="327">
        <f t="shared" ca="1" si="1219"/>
        <v>-100</v>
      </c>
      <c r="FJ180" s="327">
        <f t="shared" ca="1" si="1220"/>
        <v>-100</v>
      </c>
      <c r="FK180" s="327">
        <f t="shared" ca="1" si="1221"/>
        <v>-100</v>
      </c>
      <c r="FL180" s="327">
        <f t="shared" ca="1" si="1222"/>
        <v>-100</v>
      </c>
      <c r="FM180" s="327">
        <f t="shared" ca="1" si="1223"/>
        <v>-100</v>
      </c>
      <c r="FN180" s="327">
        <f t="shared" ca="1" si="1224"/>
        <v>-100</v>
      </c>
      <c r="FO180" s="327">
        <f t="shared" ca="1" si="1225"/>
        <v>-100</v>
      </c>
      <c r="FP180" s="327">
        <f t="shared" ca="1" si="1225"/>
        <v>-100</v>
      </c>
    </row>
    <row r="181" spans="1:172" x14ac:dyDescent="0.2">
      <c r="B181" s="325" t="s">
        <v>24</v>
      </c>
      <c r="C181" s="330">
        <f t="shared" si="1226"/>
        <v>151603.43299999999</v>
      </c>
      <c r="D181" s="330"/>
      <c r="E181" s="330"/>
      <c r="F181" s="330"/>
      <c r="G181" s="330"/>
      <c r="H181" s="330"/>
      <c r="I181" s="330"/>
      <c r="J181" s="330"/>
      <c r="K181" s="330"/>
      <c r="L181" s="330"/>
      <c r="M181" s="330"/>
      <c r="N181" s="330"/>
      <c r="O181" s="330"/>
      <c r="P181" s="330"/>
      <c r="Q181" s="327">
        <f t="shared" ca="1" si="1227"/>
        <v>0.73584441085867525</v>
      </c>
      <c r="R181" s="327">
        <f t="shared" ca="1" si="1228"/>
        <v>1.246054817452773</v>
      </c>
      <c r="S181" s="327">
        <f t="shared" ca="1" si="1229"/>
        <v>8.4458305844151198</v>
      </c>
      <c r="T181" s="327">
        <f t="shared" ca="1" si="1230"/>
        <v>-3.7823410588182469</v>
      </c>
      <c r="U181" s="327">
        <f t="shared" ca="1" si="1231"/>
        <v>3.6244639611278586</v>
      </c>
      <c r="V181" s="327">
        <f t="shared" ca="1" si="1232"/>
        <v>5.0553587092031478</v>
      </c>
      <c r="W181" s="327">
        <f t="shared" ca="1" si="1233"/>
        <v>2.0347281546989819</v>
      </c>
      <c r="X181" s="327">
        <f t="shared" ca="1" si="1234"/>
        <v>1.4382450438830574</v>
      </c>
      <c r="Y181" s="327">
        <f t="shared" ca="1" si="1235"/>
        <v>6.5023132841985927</v>
      </c>
      <c r="Z181" s="327">
        <f t="shared" ca="1" si="1236"/>
        <v>7.8919857125904258</v>
      </c>
      <c r="AA181" s="327">
        <f t="shared" ca="1" si="1237"/>
        <v>5.4213409118658831</v>
      </c>
      <c r="AB181" s="327">
        <f t="shared" ca="1" si="1238"/>
        <v>8.3713404154496942</v>
      </c>
      <c r="AC181" s="327">
        <f t="shared" ca="1" si="1239"/>
        <v>4.0056738429679655</v>
      </c>
      <c r="AD181" s="327">
        <f t="shared" ca="1" si="1240"/>
        <v>7.0855169465082355</v>
      </c>
      <c r="AE181" s="327">
        <f t="shared" ca="1" si="1241"/>
        <v>7.2321757262207456</v>
      </c>
      <c r="AF181" s="327">
        <f t="shared" ca="1" si="1242"/>
        <v>6.4630165818581702</v>
      </c>
      <c r="AG181" s="327">
        <f t="shared" ca="1" si="1243"/>
        <v>0.47878767231013342</v>
      </c>
      <c r="AH181" s="327">
        <f t="shared" ca="1" si="1244"/>
        <v>6.4017569843485091</v>
      </c>
      <c r="AI181" s="327">
        <f t="shared" ca="1" si="1245"/>
        <v>4.7734922454961861</v>
      </c>
      <c r="AJ181" s="327">
        <f t="shared" ca="1" si="1246"/>
        <v>7.7460409511308228</v>
      </c>
      <c r="AK181" s="327">
        <f t="shared" ca="1" si="1247"/>
        <v>7.5701403985453339</v>
      </c>
      <c r="AL181" s="327">
        <f t="shared" ca="1" si="1248"/>
        <v>4.3892672889646889</v>
      </c>
      <c r="AM181" s="327">
        <f t="shared" ca="1" si="1249"/>
        <v>7.2300779504298873</v>
      </c>
      <c r="AN181" s="327">
        <f t="shared" ca="1" si="1250"/>
        <v>5.9322334046474339</v>
      </c>
      <c r="AO181" s="327">
        <f t="shared" ca="1" si="1251"/>
        <v>5.9052366708853441</v>
      </c>
      <c r="AP181" s="327">
        <f t="shared" ca="1" si="1252"/>
        <v>9.3167969031521665</v>
      </c>
      <c r="AQ181" s="327">
        <f t="shared" ca="1" si="1253"/>
        <v>1.4201692246773092</v>
      </c>
      <c r="AR181" s="327">
        <f t="shared" ca="1" si="1254"/>
        <v>7.0270005375787434</v>
      </c>
      <c r="AS181" s="327">
        <f t="shared" ca="1" si="1255"/>
        <v>8.8017157449841363</v>
      </c>
      <c r="AT181" s="327">
        <f t="shared" ca="1" si="1256"/>
        <v>3.5057060517066816</v>
      </c>
      <c r="AU181" s="327">
        <f t="shared" ca="1" si="1257"/>
        <v>2.4243721992766467</v>
      </c>
      <c r="AV181" s="327">
        <f t="shared" ca="1" si="1258"/>
        <v>7.7983720578476863</v>
      </c>
      <c r="AW181" s="327">
        <f t="shared" ca="1" si="1259"/>
        <v>2.345141025564871</v>
      </c>
      <c r="AX181" s="327">
        <f t="shared" ca="1" si="1260"/>
        <v>0.52441558875064231</v>
      </c>
      <c r="AY181" s="327">
        <f t="shared" ca="1" si="1261"/>
        <v>6.4067632603265423</v>
      </c>
      <c r="AZ181" s="327">
        <f t="shared" ca="1" si="1262"/>
        <v>1.5690858417948448</v>
      </c>
      <c r="BA181" s="327">
        <f t="shared" ca="1" si="1263"/>
        <v>5.3024388686431649</v>
      </c>
      <c r="BB181" s="327">
        <f t="shared" ca="1" si="1264"/>
        <v>-1.8076388965404817</v>
      </c>
      <c r="BC181" s="327">
        <f t="shared" ca="1" si="1265"/>
        <v>6.7323597801597117</v>
      </c>
      <c r="BD181" s="327">
        <f t="shared" ca="1" si="1266"/>
        <v>-1.4443549793499102</v>
      </c>
      <c r="BE181" s="327">
        <f t="shared" ca="1" si="1267"/>
        <v>2.8545536161847878</v>
      </c>
      <c r="BF181" s="327">
        <f t="shared" ca="1" si="1268"/>
        <v>1.6939396569667764</v>
      </c>
      <c r="BG181" s="327">
        <f t="shared" ca="1" si="1269"/>
        <v>1.5500736313557297</v>
      </c>
      <c r="BH181" s="327">
        <f t="shared" ca="1" si="1270"/>
        <v>0.7011744178633279</v>
      </c>
      <c r="BI181" s="327">
        <f t="shared" ca="1" si="1271"/>
        <v>0.16130985248226182</v>
      </c>
      <c r="BJ181" s="327">
        <f t="shared" ca="1" si="1272"/>
        <v>4.3921546169166419</v>
      </c>
      <c r="BK181" s="327">
        <f t="shared" ca="1" si="1273"/>
        <v>0.41987249428419204</v>
      </c>
      <c r="BL181" s="327">
        <f t="shared" ca="1" si="1274"/>
        <v>-0.61888806926532425</v>
      </c>
      <c r="BM181" s="327">
        <f t="shared" ca="1" si="1275"/>
        <v>2.1865071468292427</v>
      </c>
      <c r="BN181" s="327">
        <f t="shared" ca="1" si="1276"/>
        <v>0.73419397575662515</v>
      </c>
      <c r="BO181" s="327">
        <f t="shared" ca="1" si="1277"/>
        <v>-3.5569848572770866</v>
      </c>
      <c r="BP181" s="327">
        <f t="shared" ca="1" si="1278"/>
        <v>8.7984755924686198</v>
      </c>
      <c r="BQ181" s="327">
        <f t="shared" ca="1" si="1279"/>
        <v>2.3610643647448342</v>
      </c>
      <c r="BR181" s="327">
        <f t="shared" ca="1" si="1280"/>
        <v>2.3776095066365315</v>
      </c>
      <c r="BS181" s="327">
        <f t="shared" ca="1" si="1281"/>
        <v>3.6175582923405898</v>
      </c>
      <c r="BT181" s="327">
        <f t="shared" ca="1" si="1282"/>
        <v>2.8675025270045893</v>
      </c>
      <c r="BU181" s="327">
        <f t="shared" ca="1" si="1283"/>
        <v>4.3382943919323367</v>
      </c>
      <c r="BV181" s="327">
        <f t="shared" ca="1" si="1284"/>
        <v>2.7636046466197826</v>
      </c>
      <c r="BW181" s="327">
        <f t="shared" ca="1" si="1285"/>
        <v>4.5909566845168541</v>
      </c>
      <c r="BX181" s="327">
        <f t="shared" ca="1" si="1286"/>
        <v>3.1470193334959333</v>
      </c>
      <c r="BY181" s="327">
        <f t="shared" ca="1" si="1287"/>
        <v>0.89668987549609369</v>
      </c>
      <c r="BZ181" s="327">
        <f t="shared" ca="1" si="1288"/>
        <v>1.9948610951415162</v>
      </c>
      <c r="CA181" s="327">
        <f t="shared" ca="1" si="1289"/>
        <v>3.2238554662106083</v>
      </c>
      <c r="CB181" s="327">
        <f t="shared" ca="1" si="1290"/>
        <v>-3.2077530512648593</v>
      </c>
      <c r="CC181" s="327">
        <f t="shared" ca="1" si="1291"/>
        <v>-2.3148438714938209</v>
      </c>
      <c r="CD181" s="327">
        <f t="shared" ca="1" si="1292"/>
        <v>-1.04841298691953</v>
      </c>
      <c r="CE181" s="327">
        <f t="shared" ca="1" si="1293"/>
        <v>1.5818200943082559</v>
      </c>
      <c r="CF181" s="327">
        <f t="shared" ca="1" si="1294"/>
        <v>-2.0732597327766484</v>
      </c>
      <c r="CG181" s="327">
        <f t="shared" ca="1" si="1295"/>
        <v>-1.2826198016176846</v>
      </c>
      <c r="CH181" s="327">
        <f t="shared" ca="1" si="1296"/>
        <v>-5.3792169206007117</v>
      </c>
      <c r="CI181" s="327">
        <f t="shared" ca="1" si="1297"/>
        <v>-7.1475776794680854</v>
      </c>
      <c r="CJ181" s="327">
        <f t="shared" ca="1" si="1298"/>
        <v>-2.6886683033036434</v>
      </c>
      <c r="CK181" s="327">
        <f t="shared" ca="1" si="1299"/>
        <v>-4.6947319076737699</v>
      </c>
      <c r="CL181" s="327">
        <f t="shared" ca="1" si="1300"/>
        <v>-1.1198407829543555</v>
      </c>
      <c r="CM181" s="327">
        <f t="shared" ca="1" si="1301"/>
        <v>-3.2582329759382844</v>
      </c>
      <c r="CN181" s="327">
        <f t="shared" ca="1" si="1302"/>
        <v>-29.378203948894907</v>
      </c>
      <c r="CO181" s="327">
        <f t="shared" ca="1" si="1303"/>
        <v>-32.488044918122114</v>
      </c>
      <c r="CP181" s="327">
        <f t="shared" ca="1" si="1304"/>
        <v>-14.461083534019366</v>
      </c>
      <c r="CQ181" s="327">
        <f t="shared" ca="1" si="1305"/>
        <v>-5.8807057446704221</v>
      </c>
      <c r="CR181" s="327">
        <f t="shared" ca="1" si="1306"/>
        <v>-1.9457276753195032</v>
      </c>
      <c r="CS181" s="327">
        <f t="shared" ca="1" si="1307"/>
        <v>1.5777404816159901</v>
      </c>
      <c r="CT181" s="327">
        <f t="shared" ca="1" si="1308"/>
        <v>6.2644351605828206</v>
      </c>
      <c r="CU181" s="327">
        <f t="shared" ca="1" si="1309"/>
        <v>5.3350820543252411</v>
      </c>
      <c r="CV181" s="327">
        <f t="shared" ca="1" si="1310"/>
        <v>11.247022379118803</v>
      </c>
      <c r="CW181" s="327">
        <f t="shared" ca="1" si="1311"/>
        <v>7.7107684845177999</v>
      </c>
      <c r="CX181" s="327">
        <f t="shared" ca="1" si="1312"/>
        <v>6.530997429989128</v>
      </c>
      <c r="CY181" s="327">
        <f t="shared" ca="1" si="1313"/>
        <v>11.706553661178361</v>
      </c>
      <c r="CZ181" s="327">
        <f t="shared" ca="1" si="1314"/>
        <v>54.474018673795229</v>
      </c>
      <c r="DA181" s="327">
        <f t="shared" ca="1" si="1315"/>
        <v>56.641082111066254</v>
      </c>
      <c r="DB181" s="327">
        <f t="shared" ca="1" si="1316"/>
        <v>26.810567112702515</v>
      </c>
      <c r="DC181" s="327">
        <f t="shared" ca="1" si="1317"/>
        <v>11.741252985000415</v>
      </c>
      <c r="DD181" s="327">
        <f t="shared" ca="1" si="1318"/>
        <v>11.898013086186722</v>
      </c>
      <c r="DE181" s="327">
        <f t="shared" ca="1" si="1319"/>
        <v>5.3901086630908424</v>
      </c>
      <c r="DF181" s="327">
        <f t="shared" ca="1" si="1320"/>
        <v>2.3219399260567855</v>
      </c>
      <c r="DG181" s="327">
        <f t="shared" ca="1" si="1321"/>
        <v>9.9870232975940496</v>
      </c>
      <c r="DH181" s="327">
        <f t="shared" ca="1" si="1322"/>
        <v>5.8337245889934337</v>
      </c>
      <c r="DI181" s="327">
        <f t="shared" ca="1" si="1323"/>
        <v>4.1754394230543141</v>
      </c>
      <c r="DJ181" s="327">
        <f t="shared" ca="1" si="1324"/>
        <v>2.416899263684229</v>
      </c>
      <c r="DK181" s="327">
        <f t="shared" ca="1" si="1325"/>
        <v>4.4417493862931394</v>
      </c>
      <c r="DL181" s="327">
        <f t="shared" ca="1" si="1326"/>
        <v>1.3117072570271802</v>
      </c>
      <c r="DM181" s="327">
        <f t="shared" ca="1" si="1327"/>
        <v>4.962861268077873</v>
      </c>
      <c r="DN181" s="327">
        <f t="shared" ca="1" si="1328"/>
        <v>4.3334982083469811</v>
      </c>
      <c r="DO181" s="327">
        <f t="shared" ca="1" si="1329"/>
        <v>4.0220325217545536</v>
      </c>
      <c r="DP181" s="327">
        <f t="shared" ca="1" si="1330"/>
        <v>5.0421806465653702</v>
      </c>
      <c r="DQ181" s="327">
        <f t="shared" ca="1" si="1331"/>
        <v>7.0028218293788314</v>
      </c>
      <c r="DR181" s="327">
        <f t="shared" ca="1" si="1332"/>
        <v>4.2903191701007586</v>
      </c>
      <c r="DS181" s="327">
        <f t="shared" ca="1" si="1333"/>
        <v>0.30850664393167904</v>
      </c>
      <c r="DT181" s="327">
        <f t="shared" ca="1" si="1334"/>
        <v>1.1084896278020295</v>
      </c>
      <c r="DU181" s="327">
        <f t="shared" ca="1" si="1335"/>
        <v>-0.35821641711577001</v>
      </c>
      <c r="DV181" s="327">
        <f t="shared" ca="1" si="1336"/>
        <v>-2.4343352878094464</v>
      </c>
      <c r="DW181" s="327">
        <f t="shared" ca="1" si="1337"/>
        <v>-2.4443378086656367</v>
      </c>
      <c r="DX181" s="327">
        <f t="shared" ca="1" si="1338"/>
        <v>-2.4187134134888453</v>
      </c>
      <c r="DY181" s="327">
        <f t="shared" ca="1" si="1339"/>
        <v>0.9547258746415821</v>
      </c>
      <c r="DZ181" s="327">
        <f t="shared" ca="1" si="1340"/>
        <v>-0.93626624651670909</v>
      </c>
      <c r="EA181" s="327">
        <f t="shared" ca="1" si="1341"/>
        <v>-5.1300052674607883</v>
      </c>
      <c r="EB181" s="327">
        <f t="shared" ca="1" si="1342"/>
        <v>-5.6921821164059452</v>
      </c>
      <c r="EC181" s="327">
        <f t="shared" ca="1" si="1343"/>
        <v>-7.1226521908935183</v>
      </c>
      <c r="ED181" s="327">
        <f t="shared" ca="1" si="1344"/>
        <v>-2.8775188603289479</v>
      </c>
      <c r="EE181" s="327">
        <f t="shared" ca="1" si="1345"/>
        <v>-3.2059629762719055</v>
      </c>
      <c r="EF181" s="327">
        <f t="shared" ca="1" si="1190"/>
        <v>-6.6267693444884088</v>
      </c>
      <c r="EG181" s="327">
        <f t="shared" ca="1" si="1191"/>
        <v>-2.2466541416483636</v>
      </c>
      <c r="EH181" s="327">
        <f t="shared" ca="1" si="1192"/>
        <v>-0.76314840984652221</v>
      </c>
      <c r="EI181" s="327">
        <f t="shared" ca="1" si="1193"/>
        <v>-8.8733438586541808</v>
      </c>
      <c r="EJ181" s="327">
        <f t="shared" ca="1" si="1194"/>
        <v>4.3623037235101805</v>
      </c>
      <c r="EK181" s="327">
        <f t="shared" ca="1" si="1195"/>
        <v>-0.69825420288270834</v>
      </c>
      <c r="EL181" s="327">
        <f t="shared" ca="1" si="1196"/>
        <v>-0.42293804730667262</v>
      </c>
      <c r="EM181" s="327">
        <f t="shared" ca="1" si="1197"/>
        <v>3.917279048719962</v>
      </c>
      <c r="EN181" s="327">
        <f t="shared" ca="1" si="1198"/>
        <v>2.3022151989187165</v>
      </c>
      <c r="EO181" s="327">
        <f t="shared" ca="1" si="1199"/>
        <v>3.0104843970699733</v>
      </c>
      <c r="EP181" s="327">
        <f t="shared" ca="1" si="1200"/>
        <v>1.7299153475430984</v>
      </c>
      <c r="EQ181" s="327">
        <f t="shared" ca="1" si="1201"/>
        <v>-1.9741956448651479</v>
      </c>
      <c r="ER181" s="327">
        <f t="shared" ca="1" si="1202"/>
        <v>-0.75368782101635645</v>
      </c>
      <c r="ES181" s="327">
        <f t="shared" ca="1" si="1203"/>
        <v>3.185032512601893</v>
      </c>
      <c r="ET181" s="327">
        <f t="shared" ca="1" si="1204"/>
        <v>2.9305715950030731</v>
      </c>
      <c r="EU181" s="327">
        <f t="shared" ca="1" si="1205"/>
        <v>6.1897179018428687</v>
      </c>
      <c r="EV181" s="327">
        <f t="shared" ca="1" si="1206"/>
        <v>-3.0393338315662106</v>
      </c>
      <c r="EW181" s="327">
        <f t="shared" ca="1" si="1207"/>
        <v>-4.4564495421216037</v>
      </c>
      <c r="EX181" s="327">
        <f t="shared" ca="1" si="1208"/>
        <v>-1.7298553371685301</v>
      </c>
      <c r="EY181" s="327">
        <f t="shared" ca="1" si="1209"/>
        <v>-1.7901549231344234</v>
      </c>
      <c r="EZ181" s="327">
        <f t="shared" ca="1" si="1210"/>
        <v>-2.1799768566901321</v>
      </c>
      <c r="FA181" s="327">
        <f t="shared" ca="1" si="1211"/>
        <v>0.85709723767133994</v>
      </c>
      <c r="FB181" s="327">
        <f t="shared" ca="1" si="1212"/>
        <v>-1.2778407526072328</v>
      </c>
      <c r="FC181" s="327">
        <f t="shared" ca="1" si="1213"/>
        <v>-1.5863676326522835</v>
      </c>
      <c r="FD181" s="327">
        <f t="shared" ca="1" si="1214"/>
        <v>-2.3916281870652369</v>
      </c>
      <c r="FE181" s="327">
        <f t="shared" ca="1" si="1215"/>
        <v>-100</v>
      </c>
      <c r="FF181" s="327">
        <f t="shared" ca="1" si="1216"/>
        <v>-100</v>
      </c>
      <c r="FG181" s="327">
        <f t="shared" ca="1" si="1217"/>
        <v>-100</v>
      </c>
      <c r="FH181" s="327">
        <f t="shared" ca="1" si="1218"/>
        <v>-100</v>
      </c>
      <c r="FI181" s="327">
        <f t="shared" ca="1" si="1219"/>
        <v>-100</v>
      </c>
      <c r="FJ181" s="327">
        <f t="shared" ca="1" si="1220"/>
        <v>-100</v>
      </c>
      <c r="FK181" s="327">
        <f t="shared" ca="1" si="1221"/>
        <v>-100</v>
      </c>
      <c r="FL181" s="327">
        <f t="shared" ca="1" si="1222"/>
        <v>-100</v>
      </c>
      <c r="FM181" s="327">
        <f t="shared" ca="1" si="1223"/>
        <v>-100</v>
      </c>
      <c r="FN181" s="327">
        <f t="shared" ca="1" si="1224"/>
        <v>-100</v>
      </c>
      <c r="FO181" s="327">
        <f t="shared" ca="1" si="1225"/>
        <v>-100</v>
      </c>
      <c r="FP181" s="327">
        <f t="shared" ca="1" si="1225"/>
        <v>-100</v>
      </c>
    </row>
    <row r="182" spans="1:172" x14ac:dyDescent="0.2">
      <c r="B182" s="325" t="s">
        <v>25</v>
      </c>
      <c r="C182" s="330">
        <f t="shared" si="1226"/>
        <v>157596.10200000001</v>
      </c>
      <c r="D182" s="330"/>
      <c r="E182" s="330"/>
      <c r="F182" s="330"/>
      <c r="G182" s="330"/>
      <c r="H182" s="330"/>
      <c r="I182" s="330"/>
      <c r="J182" s="330"/>
      <c r="K182" s="330"/>
      <c r="L182" s="330"/>
      <c r="M182" s="330"/>
      <c r="N182" s="330"/>
      <c r="O182" s="330"/>
      <c r="P182" s="330"/>
      <c r="Q182" s="327">
        <f t="shared" ca="1" si="1227"/>
        <v>0.40584596489313185</v>
      </c>
      <c r="R182" s="327">
        <f t="shared" ca="1" si="1228"/>
        <v>1.4810994000528126</v>
      </c>
      <c r="S182" s="327">
        <f t="shared" ca="1" si="1229"/>
        <v>7.9783202818157122</v>
      </c>
      <c r="T182" s="327">
        <f t="shared" ca="1" si="1230"/>
        <v>5.0345738789658867E-2</v>
      </c>
      <c r="U182" s="327">
        <f t="shared" ca="1" si="1231"/>
        <v>4.3640041586393181</v>
      </c>
      <c r="V182" s="327">
        <f t="shared" ca="1" si="1232"/>
        <v>2.4438798604165157</v>
      </c>
      <c r="W182" s="327">
        <f t="shared" ca="1" si="1233"/>
        <v>4.2783053227396977</v>
      </c>
      <c r="X182" s="327">
        <f t="shared" ca="1" si="1234"/>
        <v>5.0257480096761071</v>
      </c>
      <c r="Y182" s="327">
        <f t="shared" ca="1" si="1235"/>
        <v>9.3707630766616887</v>
      </c>
      <c r="Z182" s="327">
        <f t="shared" ca="1" si="1236"/>
        <v>7.2196817285709045</v>
      </c>
      <c r="AA182" s="327">
        <f t="shared" ca="1" si="1237"/>
        <v>3.5892023674966254</v>
      </c>
      <c r="AB182" s="327">
        <f t="shared" ca="1" si="1238"/>
        <v>8.0114366457759019</v>
      </c>
      <c r="AC182" s="327">
        <f t="shared" ca="1" si="1239"/>
        <v>6.5686328337852871</v>
      </c>
      <c r="AD182" s="327">
        <f t="shared" ca="1" si="1240"/>
        <v>7.4986247321917006</v>
      </c>
      <c r="AE182" s="327">
        <f t="shared" ca="1" si="1241"/>
        <v>7.017861951880036</v>
      </c>
      <c r="AF182" s="327">
        <f t="shared" ca="1" si="1242"/>
        <v>8.2882395197522811</v>
      </c>
      <c r="AG182" s="327">
        <f t="shared" ca="1" si="1243"/>
        <v>4.9622130645331879</v>
      </c>
      <c r="AH182" s="327">
        <f t="shared" ca="1" si="1244"/>
        <v>8.5716706764477948</v>
      </c>
      <c r="AI182" s="327">
        <f t="shared" ca="1" si="1245"/>
        <v>6.763210509218041</v>
      </c>
      <c r="AJ182" s="327">
        <f t="shared" ca="1" si="1246"/>
        <v>6.0247160487574973</v>
      </c>
      <c r="AK182" s="327">
        <f t="shared" ca="1" si="1247"/>
        <v>9.2915100456913535</v>
      </c>
      <c r="AL182" s="327">
        <f t="shared" ca="1" si="1248"/>
        <v>4.7268031824758054</v>
      </c>
      <c r="AM182" s="327">
        <f t="shared" ca="1" si="1249"/>
        <v>5.662411178728874</v>
      </c>
      <c r="AN182" s="327">
        <f t="shared" ca="1" si="1250"/>
        <v>3.9187452091210275</v>
      </c>
      <c r="AO182" s="327">
        <f t="shared" ca="1" si="1251"/>
        <v>1.6554988772334411</v>
      </c>
      <c r="AP182" s="327">
        <f t="shared" ca="1" si="1252"/>
        <v>3.6814538355352369</v>
      </c>
      <c r="AQ182" s="327">
        <f t="shared" ca="1" si="1253"/>
        <v>-1.4046372154340645</v>
      </c>
      <c r="AR182" s="327">
        <f t="shared" ca="1" si="1254"/>
        <v>5.8763389932685328</v>
      </c>
      <c r="AS182" s="327">
        <f t="shared" ca="1" si="1255"/>
        <v>3.5534099906063119</v>
      </c>
      <c r="AT182" s="327">
        <f t="shared" ca="1" si="1256"/>
        <v>3.2500209383419758</v>
      </c>
      <c r="AU182" s="327">
        <f t="shared" ca="1" si="1257"/>
        <v>4.3356908888686689</v>
      </c>
      <c r="AV182" s="327">
        <f t="shared" ca="1" si="1258"/>
        <v>1.9975633460501854</v>
      </c>
      <c r="AW182" s="327">
        <f t="shared" ca="1" si="1259"/>
        <v>0.12984634062627265</v>
      </c>
      <c r="AX182" s="327">
        <f t="shared" ca="1" si="1260"/>
        <v>0.59170089121374758</v>
      </c>
      <c r="AY182" s="327">
        <f t="shared" ca="1" si="1261"/>
        <v>0.4769809829505931</v>
      </c>
      <c r="AZ182" s="327">
        <f t="shared" ca="1" si="1262"/>
        <v>5.7157233143365147</v>
      </c>
      <c r="BA182" s="327">
        <f t="shared" ca="1" si="1263"/>
        <v>4.1768133525778666</v>
      </c>
      <c r="BB182" s="327">
        <f t="shared" ca="1" si="1264"/>
        <v>0.76286240339800315</v>
      </c>
      <c r="BC182" s="327">
        <f t="shared" ca="1" si="1265"/>
        <v>5.4219207795447346</v>
      </c>
      <c r="BD182" s="327">
        <f t="shared" ca="1" si="1266"/>
        <v>-3.9158029453488581</v>
      </c>
      <c r="BE182" s="327">
        <f t="shared" ca="1" si="1267"/>
        <v>-0.60460671259119181</v>
      </c>
      <c r="BF182" s="327">
        <f t="shared" ca="1" si="1268"/>
        <v>-1.9169750702864405</v>
      </c>
      <c r="BG182" s="327">
        <f t="shared" ca="1" si="1269"/>
        <v>-2.3056941103098438</v>
      </c>
      <c r="BH182" s="327">
        <f t="shared" ca="1" si="1270"/>
        <v>-2.0443762458492927</v>
      </c>
      <c r="BI182" s="327">
        <f t="shared" ca="1" si="1271"/>
        <v>-4.1090065004631953</v>
      </c>
      <c r="BJ182" s="327">
        <f t="shared" ca="1" si="1272"/>
        <v>-1.5000921112106198</v>
      </c>
      <c r="BK182" s="327">
        <f t="shared" ca="1" si="1273"/>
        <v>2.213247729629586</v>
      </c>
      <c r="BL182" s="327">
        <f t="shared" ca="1" si="1274"/>
        <v>-2.3893181300462913</v>
      </c>
      <c r="BM182" s="327">
        <f t="shared" ca="1" si="1275"/>
        <v>1.9441985860213293</v>
      </c>
      <c r="BN182" s="327">
        <f t="shared" ca="1" si="1276"/>
        <v>-0.12577353988918105</v>
      </c>
      <c r="BO182" s="327">
        <f t="shared" ca="1" si="1277"/>
        <v>-2.0544000686570456</v>
      </c>
      <c r="BP182" s="327">
        <f t="shared" ca="1" si="1278"/>
        <v>2.7918991690739006</v>
      </c>
      <c r="BQ182" s="327">
        <f t="shared" ca="1" si="1279"/>
        <v>1.5953401065660557</v>
      </c>
      <c r="BR182" s="327">
        <f t="shared" ca="1" si="1280"/>
        <v>1.0254475755580046</v>
      </c>
      <c r="BS182" s="327">
        <f t="shared" ca="1" si="1281"/>
        <v>-1.2207734388773304</v>
      </c>
      <c r="BT182" s="327">
        <f t="shared" ca="1" si="1282"/>
        <v>2.9468775224732298</v>
      </c>
      <c r="BU182" s="327">
        <f t="shared" ca="1" si="1283"/>
        <v>4.5308628292289228</v>
      </c>
      <c r="BV182" s="327">
        <f t="shared" ca="1" si="1284"/>
        <v>-0.54160197476215899</v>
      </c>
      <c r="BW182" s="327">
        <f t="shared" ca="1" si="1285"/>
        <v>-1.335229697496203</v>
      </c>
      <c r="BX182" s="327">
        <f t="shared" ca="1" si="1286"/>
        <v>-6.0795450593123803</v>
      </c>
      <c r="BY182" s="327">
        <f t="shared" ca="1" si="1287"/>
        <v>-4.3179853303707603</v>
      </c>
      <c r="BZ182" s="327">
        <f t="shared" ca="1" si="1288"/>
        <v>-3.1192844776682875</v>
      </c>
      <c r="CA182" s="327">
        <f t="shared" ca="1" si="1289"/>
        <v>-1.9215808741798952</v>
      </c>
      <c r="CB182" s="327">
        <f t="shared" ca="1" si="1290"/>
        <v>-4.0689361426031496</v>
      </c>
      <c r="CC182" s="327">
        <f t="shared" ca="1" si="1291"/>
        <v>-4.1892034447936055</v>
      </c>
      <c r="CD182" s="327">
        <f t="shared" ca="1" si="1292"/>
        <v>-1.6568224168225214</v>
      </c>
      <c r="CE182" s="327">
        <f t="shared" ca="1" si="1293"/>
        <v>-1.90822416956631</v>
      </c>
      <c r="CF182" s="327">
        <f t="shared" ca="1" si="1294"/>
        <v>-1.8233601977203335</v>
      </c>
      <c r="CG182" s="327">
        <f t="shared" ca="1" si="1295"/>
        <v>-5.8665666527939351</v>
      </c>
      <c r="CH182" s="327">
        <f t="shared" ca="1" si="1296"/>
        <v>-0.63975031137408678</v>
      </c>
      <c r="CI182" s="327">
        <f t="shared" ca="1" si="1297"/>
        <v>-4.3058451270780864</v>
      </c>
      <c r="CJ182" s="327">
        <f t="shared" ca="1" si="1298"/>
        <v>-5.0716643048659193E-2</v>
      </c>
      <c r="CK182" s="327">
        <f t="shared" ca="1" si="1299"/>
        <v>1.0524568915091663</v>
      </c>
      <c r="CL182" s="327">
        <f t="shared" ca="1" si="1300"/>
        <v>1.6974929097249429</v>
      </c>
      <c r="CM182" s="327">
        <f t="shared" ca="1" si="1301"/>
        <v>-0.8683023166727537</v>
      </c>
      <c r="CN182" s="327">
        <f t="shared" ca="1" si="1302"/>
        <v>-23.259096935176373</v>
      </c>
      <c r="CO182" s="327">
        <f t="shared" ca="1" si="1303"/>
        <v>-21.569732449456694</v>
      </c>
      <c r="CP182" s="327">
        <f t="shared" ca="1" si="1304"/>
        <v>-9.3874382661254856</v>
      </c>
      <c r="CQ182" s="327">
        <f t="shared" ca="1" si="1305"/>
        <v>-1.8990985062496577</v>
      </c>
      <c r="CR182" s="327">
        <f t="shared" ca="1" si="1306"/>
        <v>0.4239944715837396</v>
      </c>
      <c r="CS182" s="327">
        <f t="shared" ca="1" si="1307"/>
        <v>3.8712010240044918</v>
      </c>
      <c r="CT182" s="327">
        <f t="shared" ca="1" si="1308"/>
        <v>4.4410051304850384</v>
      </c>
      <c r="CU182" s="327">
        <f t="shared" ca="1" si="1309"/>
        <v>6.2910890872198024</v>
      </c>
      <c r="CV182" s="327">
        <f t="shared" ca="1" si="1310"/>
        <v>8.9922273569378603</v>
      </c>
      <c r="CW182" s="327">
        <f t="shared" ca="1" si="1311"/>
        <v>5.4457810346939937</v>
      </c>
      <c r="CX182" s="327">
        <f t="shared" ca="1" si="1312"/>
        <v>2.0983588050694379</v>
      </c>
      <c r="CY182" s="327">
        <f t="shared" ca="1" si="1313"/>
        <v>8.8609114680920271</v>
      </c>
      <c r="CZ182" s="327">
        <f t="shared" ca="1" si="1314"/>
        <v>40.27123618216865</v>
      </c>
      <c r="DA182" s="327">
        <f t="shared" ca="1" si="1315"/>
        <v>36.372211696322012</v>
      </c>
      <c r="DB182" s="327">
        <f t="shared" ca="1" si="1316"/>
        <v>17.858349618763441</v>
      </c>
      <c r="DC182" s="327">
        <f t="shared" ca="1" si="1317"/>
        <v>7.0741768937973717</v>
      </c>
      <c r="DD182" s="327">
        <f t="shared" ca="1" si="1318"/>
        <v>3.490220400193607</v>
      </c>
      <c r="DE182" s="327">
        <f t="shared" ca="1" si="1319"/>
        <v>2.4488096008391977</v>
      </c>
      <c r="DF182" s="327">
        <f t="shared" ca="1" si="1320"/>
        <v>3.4108879606549181E-2</v>
      </c>
      <c r="DG182" s="327">
        <f t="shared" ca="1" si="1321"/>
        <v>1.8307330263857011</v>
      </c>
      <c r="DH182" s="327">
        <f t="shared" ca="1" si="1322"/>
        <v>0.57424773013457298</v>
      </c>
      <c r="DI182" s="327">
        <f t="shared" ca="1" si="1323"/>
        <v>-0.12688929959138306</v>
      </c>
      <c r="DJ182" s="327">
        <f t="shared" ca="1" si="1324"/>
        <v>1.3535066917452525</v>
      </c>
      <c r="DK182" s="327">
        <f t="shared" ca="1" si="1325"/>
        <v>-0.59350438164933905</v>
      </c>
      <c r="DL182" s="327">
        <f t="shared" ca="1" si="1326"/>
        <v>-1.5683744348355759</v>
      </c>
      <c r="DM182" s="327">
        <f t="shared" ca="1" si="1327"/>
        <v>-4.264233619073579</v>
      </c>
      <c r="DN182" s="327">
        <f t="shared" ca="1" si="1328"/>
        <v>-2.7240361342898041</v>
      </c>
      <c r="DO182" s="327">
        <f t="shared" ca="1" si="1329"/>
        <v>0.68744945381202172</v>
      </c>
      <c r="DP182" s="327">
        <f t="shared" ca="1" si="1330"/>
        <v>-1.3055290200339584</v>
      </c>
      <c r="DQ182" s="327">
        <f t="shared" ca="1" si="1331"/>
        <v>-1.4985755424121407</v>
      </c>
      <c r="DR182" s="327">
        <f t="shared" ca="1" si="1332"/>
        <v>1.6634276086891617</v>
      </c>
      <c r="DS182" s="327">
        <f t="shared" ca="1" si="1333"/>
        <v>0.86574856911167331</v>
      </c>
      <c r="DT182" s="327">
        <f t="shared" ca="1" si="1334"/>
        <v>0.21474807784413485</v>
      </c>
      <c r="DU182" s="327">
        <f t="shared" ca="1" si="1335"/>
        <v>2.8849607734482134</v>
      </c>
      <c r="DV182" s="327">
        <f t="shared" ca="1" si="1336"/>
        <v>-1.0328781307855053</v>
      </c>
      <c r="DW182" s="327">
        <f t="shared" ca="1" si="1337"/>
        <v>-3.0266136499945873</v>
      </c>
      <c r="DX182" s="327">
        <f t="shared" ca="1" si="1338"/>
        <v>-3.6558133594597138</v>
      </c>
      <c r="DY182" s="327">
        <f t="shared" ca="1" si="1339"/>
        <v>0.27263907068768845</v>
      </c>
      <c r="DZ182" s="327">
        <f t="shared" ca="1" si="1340"/>
        <v>-1.1175653717903202</v>
      </c>
      <c r="EA182" s="327">
        <f t="shared" ca="1" si="1341"/>
        <v>-3.0882703195420618</v>
      </c>
      <c r="EB182" s="327">
        <f t="shared" ca="1" si="1342"/>
        <v>-2.7662843228123677</v>
      </c>
      <c r="EC182" s="327">
        <f t="shared" ca="1" si="1343"/>
        <v>-0.98961434829698192</v>
      </c>
      <c r="ED182" s="327">
        <f t="shared" ca="1" si="1344"/>
        <v>-6.0950903909922403</v>
      </c>
      <c r="EE182" s="327">
        <f t="shared" ca="1" si="1345"/>
        <v>-4.2900447394661825</v>
      </c>
      <c r="EF182" s="327">
        <f t="shared" ca="1" si="1190"/>
        <v>-6.5634985288520653</v>
      </c>
      <c r="EG182" s="327">
        <f t="shared" ca="1" si="1191"/>
        <v>-4.2636034896409569</v>
      </c>
      <c r="EH182" s="327">
        <f t="shared" ca="1" si="1192"/>
        <v>-0.95524576030199171</v>
      </c>
      <c r="EI182" s="327">
        <f t="shared" ca="1" si="1193"/>
        <v>-6.8919798483377974</v>
      </c>
      <c r="EJ182" s="327">
        <f t="shared" ca="1" si="1194"/>
        <v>1.795623093723691</v>
      </c>
      <c r="EK182" s="327">
        <f t="shared" ca="1" si="1195"/>
        <v>-2.5476015685781306</v>
      </c>
      <c r="EL182" s="327">
        <f t="shared" ca="1" si="1196"/>
        <v>-3.9842788411709904</v>
      </c>
      <c r="EM182" s="327">
        <f t="shared" ca="1" si="1197"/>
        <v>-2.3452575317360242</v>
      </c>
      <c r="EN182" s="327">
        <f t="shared" ca="1" si="1198"/>
        <v>2.9857562264991913</v>
      </c>
      <c r="EO182" s="327">
        <f t="shared" ca="1" si="1199"/>
        <v>-1.9221493241995233</v>
      </c>
      <c r="EP182" s="327">
        <f t="shared" ca="1" si="1200"/>
        <v>0.61525245532727979</v>
      </c>
      <c r="EQ182" s="327">
        <f t="shared" ca="1" si="1201"/>
        <v>-3.1772374587290813</v>
      </c>
      <c r="ER182" s="327">
        <f t="shared" ca="1" si="1202"/>
        <v>-1.6625236047620717</v>
      </c>
      <c r="ES182" s="327">
        <f t="shared" ca="1" si="1203"/>
        <v>-2.3632188855115146</v>
      </c>
      <c r="ET182" s="327">
        <f t="shared" ca="1" si="1204"/>
        <v>-4.1973698624570943</v>
      </c>
      <c r="EU182" s="327">
        <f t="shared" ca="1" si="1205"/>
        <v>1.5282180685746312</v>
      </c>
      <c r="EV182" s="327">
        <f t="shared" ca="1" si="1206"/>
        <v>-5.0012254796324243</v>
      </c>
      <c r="EW182" s="327">
        <f t="shared" ca="1" si="1207"/>
        <v>-0.95707266675839264</v>
      </c>
      <c r="EX182" s="327">
        <f t="shared" ca="1" si="1208"/>
        <v>-3.0469852444753087E-2</v>
      </c>
      <c r="EY182" s="327">
        <f t="shared" ca="1" si="1209"/>
        <v>1.146985160415781</v>
      </c>
      <c r="EZ182" s="327">
        <f t="shared" ca="1" si="1210"/>
        <v>-4.1227925684734714</v>
      </c>
      <c r="FA182" s="327">
        <f t="shared" ca="1" si="1211"/>
        <v>-0.16813833587728766</v>
      </c>
      <c r="FB182" s="327">
        <f t="shared" ca="1" si="1212"/>
        <v>-1.0217421696544449</v>
      </c>
      <c r="FC182" s="327">
        <f t="shared" ca="1" si="1213"/>
        <v>1.1995902750198866</v>
      </c>
      <c r="FD182" s="327">
        <f t="shared" ca="1" si="1214"/>
        <v>1.0038545296153814</v>
      </c>
      <c r="FE182" s="327">
        <f t="shared" ca="1" si="1215"/>
        <v>-100</v>
      </c>
      <c r="FF182" s="327">
        <f t="shared" ca="1" si="1216"/>
        <v>-100</v>
      </c>
      <c r="FG182" s="327">
        <f t="shared" ca="1" si="1217"/>
        <v>-100</v>
      </c>
      <c r="FH182" s="327">
        <f t="shared" ca="1" si="1218"/>
        <v>-100</v>
      </c>
      <c r="FI182" s="327">
        <f t="shared" ca="1" si="1219"/>
        <v>-100</v>
      </c>
      <c r="FJ182" s="327">
        <f t="shared" ca="1" si="1220"/>
        <v>-100</v>
      </c>
      <c r="FK182" s="327">
        <f t="shared" ca="1" si="1221"/>
        <v>-100</v>
      </c>
      <c r="FL182" s="327">
        <f t="shared" ca="1" si="1222"/>
        <v>-100</v>
      </c>
      <c r="FM182" s="327">
        <f t="shared" ca="1" si="1223"/>
        <v>-100</v>
      </c>
      <c r="FN182" s="327">
        <f t="shared" ca="1" si="1224"/>
        <v>-100</v>
      </c>
      <c r="FO182" s="327">
        <f t="shared" ca="1" si="1225"/>
        <v>-100</v>
      </c>
      <c r="FP182" s="327">
        <f t="shared" ca="1" si="1225"/>
        <v>-100</v>
      </c>
    </row>
    <row r="183" spans="1:172" x14ac:dyDescent="0.2">
      <c r="B183" s="325" t="s">
        <v>26</v>
      </c>
      <c r="C183" s="330">
        <f t="shared" si="1226"/>
        <v>257274.88099999999</v>
      </c>
      <c r="D183" s="330"/>
      <c r="E183" s="330"/>
      <c r="F183" s="330"/>
      <c r="G183" s="330"/>
      <c r="H183" s="330"/>
      <c r="I183" s="330"/>
      <c r="J183" s="330"/>
      <c r="K183" s="330"/>
      <c r="L183" s="330"/>
      <c r="M183" s="330"/>
      <c r="N183" s="330"/>
      <c r="O183" s="330"/>
      <c r="P183" s="330"/>
      <c r="Q183" s="327">
        <f t="shared" ca="1" si="1227"/>
        <v>12.746495213839367</v>
      </c>
      <c r="R183" s="327">
        <f t="shared" ca="1" si="1228"/>
        <v>9.7294809616555398</v>
      </c>
      <c r="S183" s="327">
        <f t="shared" ca="1" si="1229"/>
        <v>11.159877990632367</v>
      </c>
      <c r="T183" s="327">
        <f t="shared" ca="1" si="1230"/>
        <v>3.1718650970355498</v>
      </c>
      <c r="U183" s="327">
        <f t="shared" ca="1" si="1231"/>
        <v>14.645794751883585</v>
      </c>
      <c r="V183" s="327">
        <f t="shared" ca="1" si="1232"/>
        <v>15.630934506743444</v>
      </c>
      <c r="W183" s="327">
        <f t="shared" ca="1" si="1233"/>
        <v>8.5063788708215498</v>
      </c>
      <c r="X183" s="327">
        <f t="shared" ca="1" si="1234"/>
        <v>3.5487138903527864</v>
      </c>
      <c r="Y183" s="327">
        <f t="shared" ca="1" si="1235"/>
        <v>8.9376057422444859</v>
      </c>
      <c r="Z183" s="327">
        <f t="shared" ca="1" si="1236"/>
        <v>11.234208207699353</v>
      </c>
      <c r="AA183" s="327">
        <f t="shared" ca="1" si="1237"/>
        <v>10.842417887214012</v>
      </c>
      <c r="AB183" s="327">
        <f t="shared" ca="1" si="1238"/>
        <v>20.310971514136185</v>
      </c>
      <c r="AC183" s="327">
        <f t="shared" ca="1" si="1239"/>
        <v>-2.8964243175078508</v>
      </c>
      <c r="AD183" s="327">
        <f t="shared" ca="1" si="1240"/>
        <v>-0.76490377580950053</v>
      </c>
      <c r="AE183" s="327">
        <f t="shared" ca="1" si="1241"/>
        <v>-6.4946766113535404</v>
      </c>
      <c r="AF183" s="327">
        <f t="shared" ca="1" si="1242"/>
        <v>-0.99122239443816795</v>
      </c>
      <c r="AG183" s="327">
        <f t="shared" ca="1" si="1243"/>
        <v>-2.9180941451847815</v>
      </c>
      <c r="AH183" s="327">
        <f t="shared" ca="1" si="1244"/>
        <v>-0.83574412510981233</v>
      </c>
      <c r="AI183" s="327">
        <f t="shared" ca="1" si="1245"/>
        <v>1.6024381884539167</v>
      </c>
      <c r="AJ183" s="327">
        <f t="shared" ca="1" si="1246"/>
        <v>5.6240155290898457</v>
      </c>
      <c r="AK183" s="327">
        <f t="shared" ca="1" si="1247"/>
        <v>2.0899431025017066</v>
      </c>
      <c r="AL183" s="327">
        <f t="shared" ca="1" si="1248"/>
        <v>-2.7120360178459038</v>
      </c>
      <c r="AM183" s="327">
        <f t="shared" ca="1" si="1249"/>
        <v>-5.8015537979865002</v>
      </c>
      <c r="AN183" s="327">
        <f t="shared" ca="1" si="1250"/>
        <v>-9.0767875033326675</v>
      </c>
      <c r="AO183" s="327">
        <f t="shared" ca="1" si="1251"/>
        <v>0.33033852405242214</v>
      </c>
      <c r="AP183" s="327">
        <f t="shared" ca="1" si="1252"/>
        <v>1.359570999211229</v>
      </c>
      <c r="AQ183" s="327">
        <f t="shared" ca="1" si="1253"/>
        <v>-0.20307159795687824</v>
      </c>
      <c r="AR183" s="327">
        <f t="shared" ca="1" si="1254"/>
        <v>-0.29599874342054022</v>
      </c>
      <c r="AS183" s="327">
        <f t="shared" ca="1" si="1255"/>
        <v>-3.7240208101127337</v>
      </c>
      <c r="AT183" s="327">
        <f t="shared" ca="1" si="1256"/>
        <v>-1.0283414408981173</v>
      </c>
      <c r="AU183" s="327">
        <f t="shared" ca="1" si="1257"/>
        <v>-5.9880876464973625</v>
      </c>
      <c r="AV183" s="327">
        <f t="shared" ca="1" si="1258"/>
        <v>-1.8402244811994422</v>
      </c>
      <c r="AW183" s="327">
        <f t="shared" ca="1" si="1259"/>
        <v>-6.0521511417827014</v>
      </c>
      <c r="AX183" s="327">
        <f t="shared" ca="1" si="1260"/>
        <v>-3.5316432071894752</v>
      </c>
      <c r="AY183" s="327">
        <f t="shared" ca="1" si="1261"/>
        <v>10.317098340806737</v>
      </c>
      <c r="AZ183" s="327">
        <f t="shared" ca="1" si="1262"/>
        <v>2.9521639622770834</v>
      </c>
      <c r="BA183" s="327">
        <f t="shared" ca="1" si="1263"/>
        <v>7.3629342920908272</v>
      </c>
      <c r="BB183" s="327">
        <f t="shared" ca="1" si="1264"/>
        <v>2.3780213947850513</v>
      </c>
      <c r="BC183" s="327">
        <f t="shared" ca="1" si="1265"/>
        <v>5.2223500880047169</v>
      </c>
      <c r="BD183" s="327">
        <f t="shared" ca="1" si="1266"/>
        <v>-0.1925076203305025</v>
      </c>
      <c r="BE183" s="327">
        <f t="shared" ca="1" si="1267"/>
        <v>3.8656065406933209</v>
      </c>
      <c r="BF183" s="327">
        <f t="shared" ca="1" si="1268"/>
        <v>4.94632403067898</v>
      </c>
      <c r="BG183" s="327">
        <f t="shared" ca="1" si="1269"/>
        <v>5.538852797248154</v>
      </c>
      <c r="BH183" s="327">
        <f t="shared" ca="1" si="1270"/>
        <v>4.0151223941337548</v>
      </c>
      <c r="BI183" s="327">
        <f t="shared" ca="1" si="1271"/>
        <v>-1.1091854494742677</v>
      </c>
      <c r="BJ183" s="327">
        <f t="shared" ca="1" si="1272"/>
        <v>-0.5812442888805549</v>
      </c>
      <c r="BK183" s="327">
        <f t="shared" ca="1" si="1273"/>
        <v>-5.6567195934032952</v>
      </c>
      <c r="BL183" s="327">
        <f t="shared" ca="1" si="1274"/>
        <v>1.5137094247373426</v>
      </c>
      <c r="BM183" s="327">
        <f t="shared" ca="1" si="1275"/>
        <v>-10.295111575011305</v>
      </c>
      <c r="BN183" s="327">
        <f t="shared" ca="1" si="1276"/>
        <v>-10.112074620215878</v>
      </c>
      <c r="BO183" s="327">
        <f t="shared" ca="1" si="1277"/>
        <v>-3.9190161191508537</v>
      </c>
      <c r="BP183" s="327">
        <f t="shared" ca="1" si="1278"/>
        <v>1.7220378234973737</v>
      </c>
      <c r="BQ183" s="327">
        <f t="shared" ca="1" si="1279"/>
        <v>-2.6997387942352162</v>
      </c>
      <c r="BR183" s="327">
        <f t="shared" ca="1" si="1280"/>
        <v>-7.3872380506315238</v>
      </c>
      <c r="BS183" s="327">
        <f t="shared" ca="1" si="1281"/>
        <v>-10.237369510699864</v>
      </c>
      <c r="BT183" s="327">
        <f t="shared" ca="1" si="1282"/>
        <v>-7.6395533276718623</v>
      </c>
      <c r="BU183" s="327">
        <f t="shared" ca="1" si="1283"/>
        <v>-5.1173284146299238</v>
      </c>
      <c r="BV183" s="327">
        <f t="shared" ca="1" si="1284"/>
        <v>-9.6217173925597876</v>
      </c>
      <c r="BW183" s="327">
        <f t="shared" ca="1" si="1285"/>
        <v>-8.3964455712873018</v>
      </c>
      <c r="BX183" s="327">
        <f t="shared" ca="1" si="1286"/>
        <v>-7.1195783461105293</v>
      </c>
      <c r="BY183" s="327">
        <f t="shared" ca="1" si="1287"/>
        <v>-1.663070679214826</v>
      </c>
      <c r="BZ183" s="327">
        <f t="shared" ca="1" si="1288"/>
        <v>-1.5481801923167637</v>
      </c>
      <c r="CA183" s="327">
        <f t="shared" ca="1" si="1289"/>
        <v>-0.20387302374190597</v>
      </c>
      <c r="CB183" s="327">
        <f t="shared" ca="1" si="1290"/>
        <v>-4.5530778821773623</v>
      </c>
      <c r="CC183" s="327">
        <f t="shared" ca="1" si="1291"/>
        <v>-2.6571522732869681</v>
      </c>
      <c r="CD183" s="327">
        <f t="shared" ca="1" si="1292"/>
        <v>-10.386329656668991</v>
      </c>
      <c r="CE183" s="327">
        <f t="shared" ca="1" si="1293"/>
        <v>2.3159053933298139</v>
      </c>
      <c r="CF183" s="327">
        <f t="shared" ca="1" si="1294"/>
        <v>0.90124740086847055</v>
      </c>
      <c r="CG183" s="327">
        <f t="shared" ca="1" si="1295"/>
        <v>0.65851255157028277</v>
      </c>
      <c r="CH183" s="327">
        <f t="shared" ca="1" si="1296"/>
        <v>0.45205211428375947</v>
      </c>
      <c r="CI183" s="327">
        <f t="shared" ca="1" si="1297"/>
        <v>-2.0405988618058899</v>
      </c>
      <c r="CJ183" s="327">
        <f t="shared" ca="1" si="1298"/>
        <v>0.93479692363851541</v>
      </c>
      <c r="CK183" s="327">
        <f t="shared" ca="1" si="1299"/>
        <v>2.1712183498896707</v>
      </c>
      <c r="CL183" s="327">
        <f t="shared" ca="1" si="1300"/>
        <v>-1.7449729101702047</v>
      </c>
      <c r="CM183" s="327">
        <f t="shared" ca="1" si="1301"/>
        <v>-6.2283870214980226</v>
      </c>
      <c r="CN183" s="327">
        <f t="shared" ca="1" si="1302"/>
        <v>-16.652521537252653</v>
      </c>
      <c r="CO183" s="327">
        <f t="shared" ca="1" si="1303"/>
        <v>-19.044125390872708</v>
      </c>
      <c r="CP183" s="327">
        <f t="shared" ca="1" si="1304"/>
        <v>-8.1537190259941639</v>
      </c>
      <c r="CQ183" s="327">
        <f t="shared" ca="1" si="1305"/>
        <v>-14.359639411230106</v>
      </c>
      <c r="CR183" s="327">
        <f t="shared" ca="1" si="1306"/>
        <v>-13.270079807266924</v>
      </c>
      <c r="CS183" s="327">
        <f t="shared" ca="1" si="1307"/>
        <v>0.41583832151775368</v>
      </c>
      <c r="CT183" s="327">
        <f t="shared" ca="1" si="1308"/>
        <v>6.195876958970544</v>
      </c>
      <c r="CU183" s="327">
        <f t="shared" ca="1" si="1309"/>
        <v>7.9531136162108709</v>
      </c>
      <c r="CV183" s="327">
        <f t="shared" ca="1" si="1310"/>
        <v>6.6156001574562424</v>
      </c>
      <c r="CW183" s="327">
        <f t="shared" ca="1" si="1311"/>
        <v>-0.63654698228377526</v>
      </c>
      <c r="CX183" s="327">
        <f t="shared" ca="1" si="1312"/>
        <v>2.5733912624801292</v>
      </c>
      <c r="CY183" s="327">
        <f t="shared" ca="1" si="1313"/>
        <v>5.8721878215758778</v>
      </c>
      <c r="CZ183" s="327">
        <f t="shared" ca="1" si="1314"/>
        <v>22.665451352864793</v>
      </c>
      <c r="DA183" s="327">
        <f t="shared" ca="1" si="1315"/>
        <v>25.290662155306507</v>
      </c>
      <c r="DB183" s="327">
        <f t="shared" ca="1" si="1316"/>
        <v>24.65840633361114</v>
      </c>
      <c r="DC183" s="327">
        <f t="shared" ca="1" si="1317"/>
        <v>20.598965572763973</v>
      </c>
      <c r="DD183" s="327">
        <f t="shared" ca="1" si="1318"/>
        <v>13.516113121752781</v>
      </c>
      <c r="DE183" s="327">
        <f t="shared" ca="1" si="1319"/>
        <v>5.4952261057783005</v>
      </c>
      <c r="DF183" s="327">
        <f t="shared" ca="1" si="1320"/>
        <v>3.0072251390325988</v>
      </c>
      <c r="DG183" s="327">
        <f t="shared" ca="1" si="1321"/>
        <v>2.2863658289439712</v>
      </c>
      <c r="DH183" s="327">
        <f t="shared" ca="1" si="1322"/>
        <v>2.7657179368883078</v>
      </c>
      <c r="DI183" s="327">
        <f t="shared" ca="1" si="1323"/>
        <v>4.1442916087842434</v>
      </c>
      <c r="DJ183" s="327">
        <f t="shared" ca="1" si="1324"/>
        <v>4.2595211642328223</v>
      </c>
      <c r="DK183" s="327">
        <f t="shared" ca="1" si="1325"/>
        <v>3.6123729935431328</v>
      </c>
      <c r="DL183" s="327">
        <f t="shared" ca="1" si="1326"/>
        <v>2.6500983191859007</v>
      </c>
      <c r="DM183" s="327">
        <f t="shared" ca="1" si="1327"/>
        <v>5.2112354691502105</v>
      </c>
      <c r="DN183" s="327">
        <f t="shared" ca="1" si="1328"/>
        <v>0.34047097658309156</v>
      </c>
      <c r="DO183" s="327">
        <f t="shared" ca="1" si="1329"/>
        <v>-0.94863168828017308</v>
      </c>
      <c r="DP183" s="327">
        <f t="shared" ca="1" si="1330"/>
        <v>-2.3548594082429304</v>
      </c>
      <c r="DQ183" s="327">
        <f t="shared" ca="1" si="1331"/>
        <v>-1.4102310696471392</v>
      </c>
      <c r="DR183" s="327">
        <f t="shared" ca="1" si="1332"/>
        <v>1.0499278936754166</v>
      </c>
      <c r="DS183" s="327">
        <f t="shared" ca="1" si="1333"/>
        <v>4.832502889287511</v>
      </c>
      <c r="DT183" s="327">
        <f t="shared" ca="1" si="1334"/>
        <v>3.1567354592425119</v>
      </c>
      <c r="DU183" s="327">
        <f t="shared" ca="1" si="1335"/>
        <v>4.0739191623007116</v>
      </c>
      <c r="DV183" s="327">
        <f t="shared" ca="1" si="1336"/>
        <v>4.0709253994484413</v>
      </c>
      <c r="DW183" s="327">
        <f t="shared" ca="1" si="1337"/>
        <v>1.4896641280951428</v>
      </c>
      <c r="DX183" s="327">
        <f t="shared" ca="1" si="1338"/>
        <v>-1.6166360252460237</v>
      </c>
      <c r="DY183" s="327">
        <f t="shared" ca="1" si="1339"/>
        <v>-4.8127274915855196</v>
      </c>
      <c r="DZ183" s="327">
        <f t="shared" ca="1" si="1340"/>
        <v>-3.7363699238189554</v>
      </c>
      <c r="EA183" s="327">
        <f t="shared" ca="1" si="1341"/>
        <v>-0.95446927178107899</v>
      </c>
      <c r="EB183" s="327">
        <f t="shared" ca="1" si="1342"/>
        <v>7.5945712117111412</v>
      </c>
      <c r="EC183" s="327">
        <f t="shared" ca="1" si="1343"/>
        <v>4.4140802405302537</v>
      </c>
      <c r="ED183" s="327">
        <f t="shared" ca="1" si="1344"/>
        <v>-4.2229048694971993</v>
      </c>
      <c r="EE183" s="327">
        <f t="shared" ca="1" si="1345"/>
        <v>-2.8075156982950773</v>
      </c>
      <c r="EF183" s="327">
        <f t="shared" ca="1" si="1190"/>
        <v>-5.0441886734050314</v>
      </c>
      <c r="EG183" s="327">
        <f t="shared" ca="1" si="1191"/>
        <v>-1.366968848753217</v>
      </c>
      <c r="EH183" s="327">
        <f t="shared" ca="1" si="1192"/>
        <v>-3.017743013385882</v>
      </c>
      <c r="EI183" s="327">
        <f t="shared" ca="1" si="1193"/>
        <v>-8.2278418723350484</v>
      </c>
      <c r="EJ183" s="327">
        <f t="shared" ca="1" si="1194"/>
        <v>-4.554521208022777E-2</v>
      </c>
      <c r="EK183" s="327">
        <f t="shared" ca="1" si="1195"/>
        <v>-3.8153085711608981</v>
      </c>
      <c r="EL183" s="327">
        <f t="shared" ca="1" si="1196"/>
        <v>-10.705783999417676</v>
      </c>
      <c r="EM183" s="327">
        <f t="shared" ca="1" si="1197"/>
        <v>-5.9549374468324885</v>
      </c>
      <c r="EN183" s="327">
        <f t="shared" ca="1" si="1198"/>
        <v>-11.133626735046661</v>
      </c>
      <c r="EO183" s="327">
        <f t="shared" ca="1" si="1199"/>
        <v>-7.3806863331048191</v>
      </c>
      <c r="EP183" s="327">
        <f t="shared" ca="1" si="1200"/>
        <v>2.4695239368635669</v>
      </c>
      <c r="EQ183" s="327">
        <f t="shared" ca="1" si="1201"/>
        <v>-5.517598157890049</v>
      </c>
      <c r="ER183" s="327">
        <f t="shared" ca="1" si="1202"/>
        <v>-4.1877339085502854</v>
      </c>
      <c r="ES183" s="327">
        <f t="shared" ca="1" si="1203"/>
        <v>-4.4134205783536373</v>
      </c>
      <c r="ET183" s="327">
        <f t="shared" ca="1" si="1204"/>
        <v>-0.87644348494350766</v>
      </c>
      <c r="EU183" s="327">
        <f t="shared" ca="1" si="1205"/>
        <v>-6.0480881193996083E-3</v>
      </c>
      <c r="EV183" s="327">
        <f t="shared" ca="1" si="1206"/>
        <v>-3.6886348360866634</v>
      </c>
      <c r="EW183" s="327">
        <f t="shared" ca="1" si="1207"/>
        <v>-4.9773799518980582</v>
      </c>
      <c r="EX183" s="327">
        <f t="shared" ca="1" si="1208"/>
        <v>6.3390999985051053</v>
      </c>
      <c r="EY183" s="327">
        <f t="shared" ca="1" si="1209"/>
        <v>2.7990245894255139</v>
      </c>
      <c r="EZ183" s="327">
        <f t="shared" ca="1" si="1210"/>
        <v>3.480486531041322</v>
      </c>
      <c r="FA183" s="327">
        <f t="shared" ca="1" si="1211"/>
        <v>1.7625167987452244</v>
      </c>
      <c r="FB183" s="327">
        <f t="shared" ca="1" si="1212"/>
        <v>-5.9987251726154369</v>
      </c>
      <c r="FC183" s="327">
        <f t="shared" ca="1" si="1213"/>
        <v>-7.9702107986165061</v>
      </c>
      <c r="FD183" s="327">
        <f t="shared" ca="1" si="1214"/>
        <v>0.46660044671168066</v>
      </c>
      <c r="FE183" s="327">
        <f t="shared" ca="1" si="1215"/>
        <v>-100</v>
      </c>
      <c r="FF183" s="327">
        <f t="shared" ca="1" si="1216"/>
        <v>-100</v>
      </c>
      <c r="FG183" s="327">
        <f t="shared" ca="1" si="1217"/>
        <v>-100</v>
      </c>
      <c r="FH183" s="327">
        <f t="shared" ca="1" si="1218"/>
        <v>-100</v>
      </c>
      <c r="FI183" s="327">
        <f t="shared" ca="1" si="1219"/>
        <v>-100</v>
      </c>
      <c r="FJ183" s="327">
        <f t="shared" ca="1" si="1220"/>
        <v>-100</v>
      </c>
      <c r="FK183" s="327">
        <f t="shared" ca="1" si="1221"/>
        <v>-100</v>
      </c>
      <c r="FL183" s="327">
        <f t="shared" ca="1" si="1222"/>
        <v>-100</v>
      </c>
      <c r="FM183" s="327">
        <f t="shared" ca="1" si="1223"/>
        <v>-100</v>
      </c>
      <c r="FN183" s="327">
        <f t="shared" ca="1" si="1224"/>
        <v>-100</v>
      </c>
      <c r="FO183" s="327">
        <f t="shared" ca="1" si="1225"/>
        <v>-100</v>
      </c>
      <c r="FP183" s="327">
        <f t="shared" ca="1" si="1225"/>
        <v>-100</v>
      </c>
    </row>
    <row r="184" spans="1:172" x14ac:dyDescent="0.2">
      <c r="B184" s="325" t="s">
        <v>27</v>
      </c>
      <c r="C184" s="330">
        <f t="shared" si="1226"/>
        <v>170712.27799999999</v>
      </c>
      <c r="D184" s="330"/>
      <c r="E184" s="330"/>
      <c r="F184" s="330"/>
      <c r="G184" s="330"/>
      <c r="H184" s="330"/>
      <c r="I184" s="330"/>
      <c r="J184" s="330"/>
      <c r="K184" s="330"/>
      <c r="L184" s="330"/>
      <c r="M184" s="330"/>
      <c r="N184" s="330"/>
      <c r="O184" s="330"/>
      <c r="P184" s="330"/>
      <c r="Q184" s="327">
        <f t="shared" ca="1" si="1227"/>
        <v>4.6712981788900549</v>
      </c>
      <c r="R184" s="327">
        <f t="shared" ca="1" si="1228"/>
        <v>2.0354037492514578</v>
      </c>
      <c r="S184" s="327">
        <f t="shared" ca="1" si="1229"/>
        <v>10.678646791214462</v>
      </c>
      <c r="T184" s="327">
        <f t="shared" ca="1" si="1230"/>
        <v>0.2886873125820415</v>
      </c>
      <c r="U184" s="327">
        <f t="shared" ca="1" si="1231"/>
        <v>0.92968952782112524</v>
      </c>
      <c r="V184" s="327">
        <f t="shared" ca="1" si="1232"/>
        <v>5.0659627761755672</v>
      </c>
      <c r="W184" s="327">
        <f t="shared" ca="1" si="1233"/>
        <v>6.0656093885930176</v>
      </c>
      <c r="X184" s="327">
        <f t="shared" ca="1" si="1234"/>
        <v>0.17061729646823665</v>
      </c>
      <c r="Y184" s="327">
        <f t="shared" ca="1" si="1235"/>
        <v>16.202418721050506</v>
      </c>
      <c r="Z184" s="327">
        <f t="shared" ca="1" si="1236"/>
        <v>8.309906823832435</v>
      </c>
      <c r="AA184" s="327">
        <f t="shared" ca="1" si="1237"/>
        <v>9.2237862247998237</v>
      </c>
      <c r="AB184" s="327">
        <f t="shared" ca="1" si="1238"/>
        <v>13.539986083663365</v>
      </c>
      <c r="AC184" s="327">
        <f t="shared" ca="1" si="1239"/>
        <v>6.8652151641241232</v>
      </c>
      <c r="AD184" s="327">
        <f t="shared" ca="1" si="1240"/>
        <v>8.2189679402187181</v>
      </c>
      <c r="AE184" s="327">
        <f t="shared" ca="1" si="1241"/>
        <v>13.126420862974001</v>
      </c>
      <c r="AF184" s="327">
        <f t="shared" ca="1" si="1242"/>
        <v>11.481776128459259</v>
      </c>
      <c r="AG184" s="327">
        <f t="shared" ca="1" si="1243"/>
        <v>5.8887496759504074</v>
      </c>
      <c r="AH184" s="327">
        <f t="shared" ca="1" si="1244"/>
        <v>4.6439077791860797</v>
      </c>
      <c r="AI184" s="327">
        <f t="shared" ca="1" si="1245"/>
        <v>5.2816570675533967</v>
      </c>
      <c r="AJ184" s="327">
        <f t="shared" ca="1" si="1246"/>
        <v>2.9161318869439015</v>
      </c>
      <c r="AK184" s="327">
        <f t="shared" ca="1" si="1247"/>
        <v>0.75250978657489043</v>
      </c>
      <c r="AL184" s="327">
        <f t="shared" ca="1" si="1248"/>
        <v>4.2899849105718459</v>
      </c>
      <c r="AM184" s="327">
        <f t="shared" ca="1" si="1249"/>
        <v>-0.90640537530507004</v>
      </c>
      <c r="AN184" s="327">
        <f t="shared" ca="1" si="1250"/>
        <v>0.90065378732997203</v>
      </c>
      <c r="AO184" s="327">
        <f t="shared" ca="1" si="1251"/>
        <v>-1.9488033523799686E-2</v>
      </c>
      <c r="AP184" s="327">
        <f t="shared" ca="1" si="1252"/>
        <v>7.8241690398336914</v>
      </c>
      <c r="AQ184" s="327">
        <f t="shared" ca="1" si="1253"/>
        <v>-7.2223723997530413</v>
      </c>
      <c r="AR184" s="327">
        <f t="shared" ca="1" si="1254"/>
        <v>-4.0590688104570063</v>
      </c>
      <c r="AS184" s="327">
        <f t="shared" ca="1" si="1255"/>
        <v>-0.38746288123314798</v>
      </c>
      <c r="AT184" s="327">
        <f t="shared" ca="1" si="1256"/>
        <v>3.4814668173173118</v>
      </c>
      <c r="AU184" s="327">
        <f t="shared" ca="1" si="1257"/>
        <v>-4.7903719149853714</v>
      </c>
      <c r="AV184" s="327">
        <f t="shared" ca="1" si="1258"/>
        <v>2.1014450237635032</v>
      </c>
      <c r="AW184" s="327">
        <f t="shared" ca="1" si="1259"/>
        <v>-1.9616580920089888</v>
      </c>
      <c r="AX184" s="327">
        <f t="shared" ca="1" si="1260"/>
        <v>-5.6984348438624579</v>
      </c>
      <c r="AY184" s="327">
        <f t="shared" ca="1" si="1261"/>
        <v>6.8050099435941149</v>
      </c>
      <c r="AZ184" s="327">
        <f t="shared" ca="1" si="1262"/>
        <v>5.5234448674521275</v>
      </c>
      <c r="BA184" s="327">
        <f t="shared" ca="1" si="1263"/>
        <v>-0.38317647846349701</v>
      </c>
      <c r="BB184" s="327">
        <f t="shared" ca="1" si="1264"/>
        <v>-5.8558234257941422</v>
      </c>
      <c r="BC184" s="327">
        <f t="shared" ca="1" si="1265"/>
        <v>8.8933457417421664</v>
      </c>
      <c r="BD184" s="327">
        <f t="shared" ca="1" si="1266"/>
        <v>-5.4799002253045472</v>
      </c>
      <c r="BE184" s="327">
        <f t="shared" ca="1" si="1267"/>
        <v>0.47503398865052304</v>
      </c>
      <c r="BF184" s="327">
        <f t="shared" ca="1" si="1268"/>
        <v>-6.4980734484090448</v>
      </c>
      <c r="BG184" s="327">
        <f t="shared" ca="1" si="1269"/>
        <v>-5.5210120906370861</v>
      </c>
      <c r="BH184" s="327">
        <f t="shared" ca="1" si="1270"/>
        <v>-4.9250512647939502</v>
      </c>
      <c r="BI184" s="327">
        <f t="shared" ca="1" si="1271"/>
        <v>-5.8938724145948953</v>
      </c>
      <c r="BJ184" s="327">
        <f t="shared" ca="1" si="1272"/>
        <v>-4.1927924179953067</v>
      </c>
      <c r="BK184" s="327">
        <f t="shared" ca="1" si="1273"/>
        <v>-9.4944865171457877</v>
      </c>
      <c r="BL184" s="327">
        <f t="shared" ca="1" si="1274"/>
        <v>-12.913125901884513</v>
      </c>
      <c r="BM184" s="327">
        <f t="shared" ca="1" si="1275"/>
        <v>-3.4290761390531515</v>
      </c>
      <c r="BN184" s="327">
        <f t="shared" ca="1" si="1276"/>
        <v>-5.4321115583449711</v>
      </c>
      <c r="BO184" s="327">
        <f t="shared" ca="1" si="1277"/>
        <v>-11.537037889587538</v>
      </c>
      <c r="BP184" s="327">
        <f t="shared" ca="1" si="1278"/>
        <v>2.9613866194924725</v>
      </c>
      <c r="BQ184" s="327">
        <f t="shared" ca="1" si="1279"/>
        <v>-1.9377923067015672</v>
      </c>
      <c r="BR184" s="327">
        <f t="shared" ca="1" si="1280"/>
        <v>2.5778095887585692</v>
      </c>
      <c r="BS184" s="327">
        <f t="shared" ca="1" si="1281"/>
        <v>3.4681003187576636</v>
      </c>
      <c r="BT184" s="327">
        <f t="shared" ca="1" si="1282"/>
        <v>-0.89893703228254651</v>
      </c>
      <c r="BU184" s="327">
        <f t="shared" ca="1" si="1283"/>
        <v>-2.7891955605950898</v>
      </c>
      <c r="BV184" s="327">
        <f t="shared" ca="1" si="1284"/>
        <v>1.4717008096016428</v>
      </c>
      <c r="BW184" s="327">
        <f t="shared" ca="1" si="1285"/>
        <v>2.8659199452002042</v>
      </c>
      <c r="BX184" s="327">
        <f t="shared" ca="1" si="1286"/>
        <v>-3.4971801781126004</v>
      </c>
      <c r="BY184" s="327">
        <f t="shared" ca="1" si="1287"/>
        <v>-2.3899690539195433</v>
      </c>
      <c r="BZ184" s="327">
        <f t="shared" ca="1" si="1288"/>
        <v>-4.196196757984211</v>
      </c>
      <c r="CA184" s="327">
        <f t="shared" ca="1" si="1289"/>
        <v>-3.7529779679437212</v>
      </c>
      <c r="CB184" s="327">
        <f t="shared" ca="1" si="1290"/>
        <v>-4.9571318424084865</v>
      </c>
      <c r="CC184" s="327">
        <f t="shared" ca="1" si="1291"/>
        <v>-4.8442257771415171</v>
      </c>
      <c r="CD184" s="327">
        <f t="shared" ca="1" si="1292"/>
        <v>-9.7805971362110569</v>
      </c>
      <c r="CE184" s="327">
        <f t="shared" ca="1" si="1293"/>
        <v>-4.4030810505603313</v>
      </c>
      <c r="CF184" s="327">
        <f t="shared" ca="1" si="1294"/>
        <v>-7.4043560247197746</v>
      </c>
      <c r="CG184" s="327">
        <f t="shared" ca="1" si="1295"/>
        <v>-4.179874004009676</v>
      </c>
      <c r="CH184" s="327">
        <f t="shared" ca="1" si="1296"/>
        <v>-3.7391392540504</v>
      </c>
      <c r="CI184" s="327">
        <f t="shared" ca="1" si="1297"/>
        <v>-7.0413833189608823</v>
      </c>
      <c r="CJ184" s="327">
        <f t="shared" ca="1" si="1298"/>
        <v>-1.1033452026469632</v>
      </c>
      <c r="CK184" s="327">
        <f t="shared" ca="1" si="1299"/>
        <v>-7.309028515142316</v>
      </c>
      <c r="CL184" s="327">
        <f t="shared" ca="1" si="1300"/>
        <v>-5.5796392575585543</v>
      </c>
      <c r="CM184" s="327">
        <f t="shared" ca="1" si="1301"/>
        <v>-4.2663353918242706</v>
      </c>
      <c r="CN184" s="327">
        <f t="shared" ca="1" si="1302"/>
        <v>-25.759332115910311</v>
      </c>
      <c r="CO184" s="327">
        <f t="shared" ca="1" si="1303"/>
        <v>-30.274389318115908</v>
      </c>
      <c r="CP184" s="327">
        <f t="shared" ca="1" si="1304"/>
        <v>-12.807611861380678</v>
      </c>
      <c r="CQ184" s="327">
        <f t="shared" ca="1" si="1305"/>
        <v>-4.6415510236324309</v>
      </c>
      <c r="CR184" s="327">
        <f t="shared" ca="1" si="1306"/>
        <v>1.9461051791371347</v>
      </c>
      <c r="CS184" s="327">
        <f t="shared" ca="1" si="1307"/>
        <v>0.55441241202021274</v>
      </c>
      <c r="CT184" s="327">
        <f t="shared" ca="1" si="1308"/>
        <v>0.51779146810950749</v>
      </c>
      <c r="CU184" s="327">
        <f t="shared" ca="1" si="1309"/>
        <v>2.5025398205396954</v>
      </c>
      <c r="CV184" s="327">
        <f t="shared" ca="1" si="1310"/>
        <v>3.0199344388734772</v>
      </c>
      <c r="CW184" s="327">
        <f t="shared" ca="1" si="1311"/>
        <v>5.8012885365684781</v>
      </c>
      <c r="CX184" s="327">
        <f t="shared" ca="1" si="1312"/>
        <v>6.4443015944657134</v>
      </c>
      <c r="CY184" s="327">
        <f t="shared" ca="1" si="1313"/>
        <v>13.58354084264748</v>
      </c>
      <c r="CZ184" s="327">
        <f t="shared" ca="1" si="1314"/>
        <v>37.892027877142908</v>
      </c>
      <c r="DA184" s="327">
        <f t="shared" ca="1" si="1315"/>
        <v>44.065593985204657</v>
      </c>
      <c r="DB184" s="327">
        <f t="shared" ca="1" si="1316"/>
        <v>23.385791526182274</v>
      </c>
      <c r="DC184" s="327">
        <f t="shared" ca="1" si="1317"/>
        <v>10.18398884720186</v>
      </c>
      <c r="DD184" s="327">
        <f t="shared" ca="1" si="1318"/>
        <v>3.1107949456101238</v>
      </c>
      <c r="DE184" s="327">
        <f t="shared" ca="1" si="1319"/>
        <v>2.4667626230615127</v>
      </c>
      <c r="DF184" s="327">
        <f t="shared" ca="1" si="1320"/>
        <v>0.48063133623665522</v>
      </c>
      <c r="DG184" s="327">
        <f t="shared" ca="1" si="1321"/>
        <v>5.545823923840203</v>
      </c>
      <c r="DH184" s="327">
        <f t="shared" ca="1" si="1322"/>
        <v>0.48983567847990628</v>
      </c>
      <c r="DI184" s="327">
        <f t="shared" ca="1" si="1323"/>
        <v>-2.9507126631006599</v>
      </c>
      <c r="DJ184" s="327">
        <f t="shared" ca="1" si="1324"/>
        <v>0.93734097227873292</v>
      </c>
      <c r="DK184" s="327">
        <f t="shared" ca="1" si="1325"/>
        <v>-1.4842233901456723</v>
      </c>
      <c r="DL184" s="327">
        <f t="shared" ca="1" si="1326"/>
        <v>-3.5386186790433243</v>
      </c>
      <c r="DM184" s="327">
        <f t="shared" ca="1" si="1327"/>
        <v>-0.24418660411889448</v>
      </c>
      <c r="DN184" s="327">
        <f t="shared" ca="1" si="1328"/>
        <v>-1.6646366619196584</v>
      </c>
      <c r="DO184" s="327">
        <f t="shared" ca="1" si="1329"/>
        <v>-4.4690556928784702</v>
      </c>
      <c r="DP184" s="327">
        <f t="shared" ca="1" si="1330"/>
        <v>-1.0206643867045955</v>
      </c>
      <c r="DQ184" s="327">
        <f t="shared" ca="1" si="1331"/>
        <v>5.7750626052708753E-2</v>
      </c>
      <c r="DR184" s="327">
        <f t="shared" ca="1" si="1332"/>
        <v>-2.1082543216439262</v>
      </c>
      <c r="DS184" s="327">
        <f t="shared" ca="1" si="1333"/>
        <v>-1.2030689268255372</v>
      </c>
      <c r="DT184" s="327">
        <f t="shared" ca="1" si="1334"/>
        <v>5.631083103742867</v>
      </c>
      <c r="DU184" s="327">
        <f t="shared" ca="1" si="1335"/>
        <v>4.3449436222520461</v>
      </c>
      <c r="DV184" s="327">
        <f t="shared" ca="1" si="1336"/>
        <v>-0.31027900551164578</v>
      </c>
      <c r="DW184" s="327">
        <f t="shared" ca="1" si="1337"/>
        <v>-0.98079120520637275</v>
      </c>
      <c r="DX184" s="327">
        <f t="shared" ca="1" si="1338"/>
        <v>-1.2286638914455636</v>
      </c>
      <c r="DY184" s="327">
        <f t="shared" ca="1" si="1339"/>
        <v>0.22392266272726147</v>
      </c>
      <c r="DZ184" s="327">
        <f t="shared" ca="1" si="1340"/>
        <v>1.0878052411144949</v>
      </c>
      <c r="EA184" s="327">
        <f t="shared" ca="1" si="1341"/>
        <v>3.1280169110207368</v>
      </c>
      <c r="EB184" s="327">
        <f t="shared" ca="1" si="1342"/>
        <v>6.5916838212535254</v>
      </c>
      <c r="EC184" s="327">
        <f t="shared" ca="1" si="1343"/>
        <v>9.9141563881591139</v>
      </c>
      <c r="ED184" s="327">
        <f t="shared" ca="1" si="1344"/>
        <v>4.2183120218228822</v>
      </c>
      <c r="EE184" s="327">
        <f t="shared" ca="1" si="1345"/>
        <v>-2.4231753847062834</v>
      </c>
      <c r="EF184" s="327">
        <f t="shared" ca="1" si="1190"/>
        <v>-5.3993425727116886</v>
      </c>
      <c r="EG184" s="327">
        <f t="shared" ca="1" si="1191"/>
        <v>2.0506653692919912</v>
      </c>
      <c r="EH184" s="327">
        <f t="shared" ca="1" si="1192"/>
        <v>1.0443297804084892</v>
      </c>
      <c r="EI184" s="327">
        <f t="shared" ca="1" si="1193"/>
        <v>-7.5500887320491756</v>
      </c>
      <c r="EJ184" s="327">
        <f t="shared" ca="1" si="1194"/>
        <v>5.4463337157709901</v>
      </c>
      <c r="EK184" s="327">
        <f t="shared" ca="1" si="1195"/>
        <v>-0.78018112637261083</v>
      </c>
      <c r="EL184" s="327">
        <f t="shared" ca="1" si="1196"/>
        <v>-2.3492563286818609</v>
      </c>
      <c r="EM184" s="327">
        <f t="shared" ca="1" si="1197"/>
        <v>0.89542372896099209</v>
      </c>
      <c r="EN184" s="327">
        <f t="shared" ca="1" si="1198"/>
        <v>-2.3767601802245082</v>
      </c>
      <c r="EO184" s="327">
        <f t="shared" ca="1" si="1199"/>
        <v>-5.44290254077589</v>
      </c>
      <c r="EP184" s="327">
        <f t="shared" ca="1" si="1200"/>
        <v>-4.4366225086982922</v>
      </c>
      <c r="EQ184" s="327">
        <f t="shared" ca="1" si="1201"/>
        <v>-0.4783811256963304</v>
      </c>
      <c r="ER184" s="327">
        <f t="shared" ca="1" si="1202"/>
        <v>-4.9107174922352215</v>
      </c>
      <c r="ES184" s="327">
        <f t="shared" ca="1" si="1203"/>
        <v>-3.7512423907931236</v>
      </c>
      <c r="ET184" s="327">
        <f t="shared" ca="1" si="1204"/>
        <v>1.9565832271568553</v>
      </c>
      <c r="EU184" s="327">
        <f t="shared" ca="1" si="1205"/>
        <v>2.9407239341895774</v>
      </c>
      <c r="EV184" s="327">
        <f t="shared" ca="1" si="1206"/>
        <v>-5.8439861341765891</v>
      </c>
      <c r="EW184" s="327">
        <f t="shared" ca="1" si="1207"/>
        <v>-5.3187335670373699</v>
      </c>
      <c r="EX184" s="327">
        <f t="shared" ca="1" si="1208"/>
        <v>-4.7543803684134645</v>
      </c>
      <c r="EY184" s="327">
        <f t="shared" ca="1" si="1209"/>
        <v>-5.6322468443455449</v>
      </c>
      <c r="EZ184" s="327">
        <f t="shared" ca="1" si="1210"/>
        <v>-7.5792283623190855</v>
      </c>
      <c r="FA184" s="327">
        <f t="shared" ca="1" si="1211"/>
        <v>-5.2384731982319721</v>
      </c>
      <c r="FB184" s="327">
        <f t="shared" ca="1" si="1212"/>
        <v>-1.504092014834697</v>
      </c>
      <c r="FC184" s="327">
        <f t="shared" ca="1" si="1213"/>
        <v>-5.9406497560091509</v>
      </c>
      <c r="FD184" s="327">
        <f t="shared" ca="1" si="1214"/>
        <v>-2.0758560384296771</v>
      </c>
      <c r="FE184" s="327">
        <f t="shared" ca="1" si="1215"/>
        <v>-100</v>
      </c>
      <c r="FF184" s="327">
        <f t="shared" ca="1" si="1216"/>
        <v>-100</v>
      </c>
      <c r="FG184" s="327">
        <f t="shared" ca="1" si="1217"/>
        <v>-100</v>
      </c>
      <c r="FH184" s="327">
        <f t="shared" ca="1" si="1218"/>
        <v>-100</v>
      </c>
      <c r="FI184" s="327">
        <f t="shared" ca="1" si="1219"/>
        <v>-100</v>
      </c>
      <c r="FJ184" s="327">
        <f t="shared" ca="1" si="1220"/>
        <v>-100</v>
      </c>
      <c r="FK184" s="327">
        <f t="shared" ca="1" si="1221"/>
        <v>-100</v>
      </c>
      <c r="FL184" s="327">
        <f t="shared" ca="1" si="1222"/>
        <v>-100</v>
      </c>
      <c r="FM184" s="327">
        <f t="shared" ca="1" si="1223"/>
        <v>-100</v>
      </c>
      <c r="FN184" s="327">
        <f t="shared" ca="1" si="1224"/>
        <v>-100</v>
      </c>
      <c r="FO184" s="327">
        <f t="shared" ca="1" si="1225"/>
        <v>-100</v>
      </c>
      <c r="FP184" s="327">
        <f t="shared" ca="1" si="1225"/>
        <v>-100</v>
      </c>
    </row>
    <row r="185" spans="1:172" x14ac:dyDescent="0.2">
      <c r="B185" s="325" t="s">
        <v>28</v>
      </c>
      <c r="C185" s="330">
        <f t="shared" si="1226"/>
        <v>208837.09299999999</v>
      </c>
      <c r="D185" s="330"/>
      <c r="E185" s="330"/>
      <c r="F185" s="330"/>
      <c r="G185" s="330"/>
      <c r="H185" s="330"/>
      <c r="I185" s="330"/>
      <c r="J185" s="330"/>
      <c r="K185" s="330"/>
      <c r="L185" s="330"/>
      <c r="M185" s="330"/>
      <c r="N185" s="330"/>
      <c r="O185" s="330"/>
      <c r="P185" s="330"/>
      <c r="Q185" s="327">
        <f t="shared" ca="1" si="1227"/>
        <v>-5.7862980012801302</v>
      </c>
      <c r="R185" s="327">
        <f t="shared" ca="1" si="1228"/>
        <v>-4.7407898605387828</v>
      </c>
      <c r="S185" s="327">
        <f t="shared" ca="1" si="1229"/>
        <v>4.5961581709287316</v>
      </c>
      <c r="T185" s="327">
        <f t="shared" ca="1" si="1230"/>
        <v>-7.4480698638938634</v>
      </c>
      <c r="U185" s="327">
        <f t="shared" ca="1" si="1231"/>
        <v>-5.2923196596718896</v>
      </c>
      <c r="V185" s="327">
        <f t="shared" ca="1" si="1232"/>
        <v>4.9723173528214488</v>
      </c>
      <c r="W185" s="327">
        <f t="shared" ca="1" si="1233"/>
        <v>4.8967894510133334</v>
      </c>
      <c r="X185" s="327">
        <f t="shared" ca="1" si="1234"/>
        <v>-0.64380186222615521</v>
      </c>
      <c r="Y185" s="327">
        <f t="shared" ca="1" si="1235"/>
        <v>4.6050971569194985</v>
      </c>
      <c r="Z185" s="327">
        <f t="shared" ca="1" si="1236"/>
        <v>4.4932015729256136</v>
      </c>
      <c r="AA185" s="327">
        <f t="shared" ca="1" si="1237"/>
        <v>5.3644055242342006</v>
      </c>
      <c r="AB185" s="327">
        <f t="shared" ca="1" si="1238"/>
        <v>6.0966084936808613</v>
      </c>
      <c r="AC185" s="327">
        <f t="shared" ca="1" si="1239"/>
        <v>2.0271076450524248</v>
      </c>
      <c r="AD185" s="327">
        <f t="shared" ca="1" si="1240"/>
        <v>1.0157144216631337</v>
      </c>
      <c r="AE185" s="327">
        <f t="shared" ca="1" si="1241"/>
        <v>1.9414626250845828</v>
      </c>
      <c r="AF185" s="327">
        <f t="shared" ca="1" si="1242"/>
        <v>1.0994925747562263</v>
      </c>
      <c r="AG185" s="327">
        <f t="shared" ca="1" si="1243"/>
        <v>-1.6222661396647879</v>
      </c>
      <c r="AH185" s="327">
        <f t="shared" ca="1" si="1244"/>
        <v>2.0130350792623659</v>
      </c>
      <c r="AI185" s="327">
        <f t="shared" ca="1" si="1245"/>
        <v>0.17179987838650845</v>
      </c>
      <c r="AJ185" s="327">
        <f t="shared" ca="1" si="1246"/>
        <v>0.20178558313294559</v>
      </c>
      <c r="AK185" s="327">
        <f t="shared" ca="1" si="1247"/>
        <v>1.9681305911090732</v>
      </c>
      <c r="AL185" s="327">
        <f t="shared" ca="1" si="1248"/>
        <v>1.8169585335614329</v>
      </c>
      <c r="AM185" s="327">
        <f t="shared" ca="1" si="1249"/>
        <v>0.83984896011762089</v>
      </c>
      <c r="AN185" s="327">
        <f t="shared" ca="1" si="1250"/>
        <v>-3.3249554275591464</v>
      </c>
      <c r="AO185" s="327">
        <f t="shared" ca="1" si="1251"/>
        <v>-2.645060566228679</v>
      </c>
      <c r="AP185" s="327">
        <f t="shared" ca="1" si="1252"/>
        <v>3.0057003051268794E-2</v>
      </c>
      <c r="AQ185" s="327">
        <f t="shared" ca="1" si="1253"/>
        <v>-0.57711087655951587</v>
      </c>
      <c r="AR185" s="327">
        <f t="shared" ca="1" si="1254"/>
        <v>10.040315530176329</v>
      </c>
      <c r="AS185" s="327">
        <f t="shared" ca="1" si="1255"/>
        <v>3.9960463006202076</v>
      </c>
      <c r="AT185" s="327">
        <f t="shared" ca="1" si="1256"/>
        <v>1.294747549783267</v>
      </c>
      <c r="AU185" s="327">
        <f t="shared" ca="1" si="1257"/>
        <v>-14.704660497947074</v>
      </c>
      <c r="AV185" s="327">
        <f t="shared" ca="1" si="1258"/>
        <v>3.1474341444023111</v>
      </c>
      <c r="AW185" s="327">
        <f t="shared" ca="1" si="1259"/>
        <v>-0.85942502980952895</v>
      </c>
      <c r="AX185" s="327">
        <f t="shared" ca="1" si="1260"/>
        <v>-6.2809355619150864</v>
      </c>
      <c r="AY185" s="327">
        <f t="shared" ca="1" si="1261"/>
        <v>3.536748713245828</v>
      </c>
      <c r="AZ185" s="327">
        <f t="shared" ca="1" si="1262"/>
        <v>9.3084572925474163</v>
      </c>
      <c r="BA185" s="327">
        <f t="shared" ca="1" si="1263"/>
        <v>5.6825621885790838</v>
      </c>
      <c r="BB185" s="327">
        <f t="shared" ca="1" si="1264"/>
        <v>0.81579228956299232</v>
      </c>
      <c r="BC185" s="327">
        <f t="shared" ca="1" si="1265"/>
        <v>8.7990293829320478</v>
      </c>
      <c r="BD185" s="327">
        <f t="shared" ca="1" si="1266"/>
        <v>-6.4245348803954982</v>
      </c>
      <c r="BE185" s="327">
        <f t="shared" ca="1" si="1267"/>
        <v>8.2624163937525736</v>
      </c>
      <c r="BF185" s="327">
        <f t="shared" ca="1" si="1268"/>
        <v>2.7944592153843644</v>
      </c>
      <c r="BG185" s="327">
        <f t="shared" ca="1" si="1269"/>
        <v>16.240191194288258</v>
      </c>
      <c r="BH185" s="327">
        <f t="shared" ca="1" si="1270"/>
        <v>7.8440079113229757</v>
      </c>
      <c r="BI185" s="327">
        <f t="shared" ca="1" si="1271"/>
        <v>12.190351473375813</v>
      </c>
      <c r="BJ185" s="327">
        <f t="shared" ca="1" si="1272"/>
        <v>6.8618163805687686</v>
      </c>
      <c r="BK185" s="327">
        <f t="shared" ca="1" si="1273"/>
        <v>11.222639012065258</v>
      </c>
      <c r="BL185" s="327">
        <f t="shared" ca="1" si="1274"/>
        <v>2.2055099703761698</v>
      </c>
      <c r="BM185" s="327">
        <f t="shared" ca="1" si="1275"/>
        <v>7.3828281735211192</v>
      </c>
      <c r="BN185" s="327">
        <f t="shared" ca="1" si="1276"/>
        <v>7.3834140745316716</v>
      </c>
      <c r="BO185" s="327">
        <f t="shared" ca="1" si="1277"/>
        <v>-2.3717584270030727</v>
      </c>
      <c r="BP185" s="327">
        <f t="shared" ca="1" si="1278"/>
        <v>10.370461763413161</v>
      </c>
      <c r="BQ185" s="327">
        <f t="shared" ca="1" si="1279"/>
        <v>1.7662083184311683</v>
      </c>
      <c r="BR185" s="327">
        <f t="shared" ca="1" si="1280"/>
        <v>5.217961854431266</v>
      </c>
      <c r="BS185" s="327">
        <f t="shared" ca="1" si="1281"/>
        <v>-3.5293958140048716</v>
      </c>
      <c r="BT185" s="327">
        <f t="shared" ca="1" si="1282"/>
        <v>8.2147316565828703</v>
      </c>
      <c r="BU185" s="327">
        <f t="shared" ca="1" si="1283"/>
        <v>-6.5256309780068023E-2</v>
      </c>
      <c r="BV185" s="327">
        <f t="shared" ca="1" si="1284"/>
        <v>6.4643938581769476</v>
      </c>
      <c r="BW185" s="327">
        <f t="shared" ca="1" si="1285"/>
        <v>2.0054607385450396</v>
      </c>
      <c r="BX185" s="327">
        <f t="shared" ca="1" si="1286"/>
        <v>-2.0465848140843121</v>
      </c>
      <c r="BY185" s="327">
        <f t="shared" ca="1" si="1287"/>
        <v>6.6525418400281069</v>
      </c>
      <c r="BZ185" s="327">
        <f t="shared" ca="1" si="1288"/>
        <v>5.1679667431782832</v>
      </c>
      <c r="CA185" s="327">
        <f t="shared" ca="1" si="1289"/>
        <v>-8.1612715901115962E-3</v>
      </c>
      <c r="CB185" s="327">
        <f t="shared" ca="1" si="1290"/>
        <v>-4.6754892216270179</v>
      </c>
      <c r="CC185" s="327">
        <f t="shared" ca="1" si="1291"/>
        <v>1.3099138443662355</v>
      </c>
      <c r="CD185" s="327">
        <f t="shared" ca="1" si="1292"/>
        <v>-8.8910654769160118</v>
      </c>
      <c r="CE185" s="327">
        <f t="shared" ca="1" si="1293"/>
        <v>-1.0537355434371563</v>
      </c>
      <c r="CF185" s="327">
        <f t="shared" ca="1" si="1294"/>
        <v>-5.0449345088723732</v>
      </c>
      <c r="CG185" s="327">
        <f t="shared" ca="1" si="1295"/>
        <v>-4.5158824149382042</v>
      </c>
      <c r="CH185" s="327">
        <f t="shared" ca="1" si="1296"/>
        <v>-7.0878501695300571</v>
      </c>
      <c r="CI185" s="327">
        <f t="shared" ca="1" si="1297"/>
        <v>-15.87845339019465</v>
      </c>
      <c r="CJ185" s="327">
        <f t="shared" ca="1" si="1298"/>
        <v>-12.023917666290572</v>
      </c>
      <c r="CK185" s="327">
        <f t="shared" ca="1" si="1299"/>
        <v>-15.054221039117721</v>
      </c>
      <c r="CL185" s="327">
        <f t="shared" ca="1" si="1300"/>
        <v>-11.375470758734053</v>
      </c>
      <c r="CM185" s="327">
        <f t="shared" ca="1" si="1301"/>
        <v>-7.5941390553429642</v>
      </c>
      <c r="CN185" s="327">
        <f t="shared" ca="1" si="1302"/>
        <v>-25.528780070926373</v>
      </c>
      <c r="CO185" s="327">
        <f t="shared" ca="1" si="1303"/>
        <v>-33.877076027551496</v>
      </c>
      <c r="CP185" s="327">
        <f t="shared" ca="1" si="1304"/>
        <v>-20.841790861406892</v>
      </c>
      <c r="CQ185" s="327">
        <f t="shared" ca="1" si="1305"/>
        <v>-22.992087777242702</v>
      </c>
      <c r="CR185" s="327">
        <f t="shared" ca="1" si="1306"/>
        <v>-17.178482372761835</v>
      </c>
      <c r="CS185" s="327">
        <f t="shared" ca="1" si="1307"/>
        <v>-11.408241051215938</v>
      </c>
      <c r="CT185" s="327">
        <f t="shared" ca="1" si="1308"/>
        <v>-3.6789043568167159</v>
      </c>
      <c r="CU185" s="327">
        <f t="shared" ca="1" si="1309"/>
        <v>-0.8885063286938788</v>
      </c>
      <c r="CV185" s="327">
        <f t="shared" ca="1" si="1310"/>
        <v>4.9715682282248395</v>
      </c>
      <c r="CW185" s="327">
        <f t="shared" ca="1" si="1311"/>
        <v>-1.3427978800321938</v>
      </c>
      <c r="CX185" s="327">
        <f t="shared" ca="1" si="1312"/>
        <v>1.4511463526872603E-2</v>
      </c>
      <c r="CY185" s="327">
        <f t="shared" ca="1" si="1313"/>
        <v>10.412985523141387</v>
      </c>
      <c r="CZ185" s="327">
        <f t="shared" ca="1" si="1314"/>
        <v>36.905784015364873</v>
      </c>
      <c r="DA185" s="327">
        <f t="shared" ca="1" si="1315"/>
        <v>41.36964816202692</v>
      </c>
      <c r="DB185" s="327">
        <f t="shared" ca="1" si="1316"/>
        <v>29.71707206813943</v>
      </c>
      <c r="DC185" s="327">
        <f t="shared" ca="1" si="1317"/>
        <v>35.772778339867415</v>
      </c>
      <c r="DD185" s="327">
        <f t="shared" ca="1" si="1318"/>
        <v>21.188329273391957</v>
      </c>
      <c r="DE185" s="327">
        <f t="shared" ca="1" si="1319"/>
        <v>17.387869046769637</v>
      </c>
      <c r="DF185" s="327">
        <f t="shared" ca="1" si="1320"/>
        <v>9.4576774156256675</v>
      </c>
      <c r="DG185" s="327">
        <f t="shared" ca="1" si="1321"/>
        <v>9.6885672881998062</v>
      </c>
      <c r="DH185" s="327">
        <f t="shared" ca="1" si="1322"/>
        <v>15.87884757566718</v>
      </c>
      <c r="DI185" s="327">
        <f t="shared" ca="1" si="1323"/>
        <v>13.770415299657898</v>
      </c>
      <c r="DJ185" s="327">
        <f t="shared" ca="1" si="1324"/>
        <v>11.926535752642508</v>
      </c>
      <c r="DK185" s="327">
        <f t="shared" ca="1" si="1325"/>
        <v>9.3424207879977814</v>
      </c>
      <c r="DL185" s="327">
        <f t="shared" ca="1" si="1326"/>
        <v>4.8217835987150153</v>
      </c>
      <c r="DM185" s="327">
        <f t="shared" ca="1" si="1327"/>
        <v>12.059290123871975</v>
      </c>
      <c r="DN185" s="327">
        <f t="shared" ca="1" si="1328"/>
        <v>10.576780869438778</v>
      </c>
      <c r="DO185" s="327">
        <f t="shared" ca="1" si="1329"/>
        <v>4.6830189073526753</v>
      </c>
      <c r="DP185" s="327">
        <f t="shared" ca="1" si="1330"/>
        <v>9.1872317313758174</v>
      </c>
      <c r="DQ185" s="327">
        <f t="shared" ca="1" si="1331"/>
        <v>4.0468805078634631</v>
      </c>
      <c r="DR185" s="327">
        <f t="shared" ca="1" si="1332"/>
        <v>9.0906095852808733</v>
      </c>
      <c r="DS185" s="327">
        <f t="shared" ca="1" si="1333"/>
        <v>12.897980554628504</v>
      </c>
      <c r="DT185" s="327">
        <f t="shared" ca="1" si="1334"/>
        <v>2.2599037896906111</v>
      </c>
      <c r="DU185" s="327">
        <f t="shared" ca="1" si="1335"/>
        <v>10.982271328888544</v>
      </c>
      <c r="DV185" s="327">
        <f t="shared" ca="1" si="1336"/>
        <v>6.9039135765552402</v>
      </c>
      <c r="DW185" s="327">
        <f t="shared" ca="1" si="1337"/>
        <v>3.2465053899597365</v>
      </c>
      <c r="DX185" s="327">
        <f t="shared" ca="1" si="1338"/>
        <v>4.2358064605720926</v>
      </c>
      <c r="DY185" s="327">
        <f t="shared" ca="1" si="1339"/>
        <v>3.8055368940951126</v>
      </c>
      <c r="DZ185" s="327">
        <f t="shared" ca="1" si="1340"/>
        <v>2.3924687191807976</v>
      </c>
      <c r="EA185" s="327">
        <f t="shared" ca="1" si="1341"/>
        <v>1.0262592044409473</v>
      </c>
      <c r="EB185" s="327">
        <f t="shared" ca="1" si="1342"/>
        <v>0.35864954302518015</v>
      </c>
      <c r="EC185" s="327">
        <f t="shared" ca="1" si="1343"/>
        <v>-0.35561778397216415</v>
      </c>
      <c r="ED185" s="327">
        <f t="shared" ca="1" si="1344"/>
        <v>2.5555137965159958</v>
      </c>
      <c r="EE185" s="327">
        <f t="shared" ca="1" si="1345"/>
        <v>-5.9684155517235808</v>
      </c>
      <c r="EF185" s="327">
        <f t="shared" ca="1" si="1190"/>
        <v>-3.7873366101623844</v>
      </c>
      <c r="EG185" s="327">
        <f t="shared" ca="1" si="1191"/>
        <v>-6.9511530638250605</v>
      </c>
      <c r="EH185" s="327">
        <f t="shared" ca="1" si="1192"/>
        <v>-5.8828808145380833</v>
      </c>
      <c r="EI185" s="327">
        <f t="shared" ca="1" si="1193"/>
        <v>-7.3261438227088149</v>
      </c>
      <c r="EJ185" s="327">
        <f t="shared" ca="1" si="1194"/>
        <v>0.86692412264861218</v>
      </c>
      <c r="EK185" s="327">
        <f t="shared" ca="1" si="1195"/>
        <v>-5.3699838358146934</v>
      </c>
      <c r="EL185" s="327">
        <f t="shared" ca="1" si="1196"/>
        <v>-6.0162471903833392</v>
      </c>
      <c r="EM185" s="327">
        <f t="shared" ca="1" si="1197"/>
        <v>-1.6071321261703702</v>
      </c>
      <c r="EN185" s="327">
        <f t="shared" ca="1" si="1198"/>
        <v>-4.6311972663259553</v>
      </c>
      <c r="EO185" s="327">
        <f t="shared" ca="1" si="1199"/>
        <v>-2.0217695547427041</v>
      </c>
      <c r="EP185" s="327">
        <f t="shared" ca="1" si="1200"/>
        <v>-8.1084989129719673</v>
      </c>
      <c r="EQ185" s="327">
        <f t="shared" ca="1" si="1201"/>
        <v>-2.9167446668244565</v>
      </c>
      <c r="ER185" s="327">
        <f t="shared" ca="1" si="1202"/>
        <v>-2.8831841277287538</v>
      </c>
      <c r="ES185" s="327">
        <f t="shared" ca="1" si="1203"/>
        <v>-5.8458247754700352</v>
      </c>
      <c r="ET185" s="327">
        <f t="shared" ca="1" si="1204"/>
        <v>-0.40110064758962949</v>
      </c>
      <c r="EU185" s="327">
        <f t="shared" ca="1" si="1205"/>
        <v>1.7277104974322555</v>
      </c>
      <c r="EV185" s="327">
        <f t="shared" ca="1" si="1206"/>
        <v>-1.7862795275310361</v>
      </c>
      <c r="EW185" s="327">
        <f t="shared" ca="1" si="1207"/>
        <v>0.41845681713338934</v>
      </c>
      <c r="EX185" s="327">
        <f t="shared" ca="1" si="1208"/>
        <v>-1.1970847051642295</v>
      </c>
      <c r="EY185" s="327">
        <f t="shared" ca="1" si="1209"/>
        <v>0.65462077436532695</v>
      </c>
      <c r="EZ185" s="327">
        <f t="shared" ca="1" si="1210"/>
        <v>-1.8401476274632813</v>
      </c>
      <c r="FA185" s="327">
        <f t="shared" ca="1" si="1211"/>
        <v>4.6626538047330115</v>
      </c>
      <c r="FB185" s="327">
        <f t="shared" ca="1" si="1212"/>
        <v>2.5875044398896421</v>
      </c>
      <c r="FC185" s="327">
        <f t="shared" ca="1" si="1213"/>
        <v>-8.6848271645935426</v>
      </c>
      <c r="FD185" s="327">
        <f t="shared" ca="1" si="1214"/>
        <v>4.4260829414580343</v>
      </c>
      <c r="FE185" s="327">
        <f t="shared" ca="1" si="1215"/>
        <v>-100</v>
      </c>
      <c r="FF185" s="327">
        <f t="shared" ca="1" si="1216"/>
        <v>-100</v>
      </c>
      <c r="FG185" s="327">
        <f t="shared" ca="1" si="1217"/>
        <v>-100</v>
      </c>
      <c r="FH185" s="327">
        <f t="shared" ca="1" si="1218"/>
        <v>-100</v>
      </c>
      <c r="FI185" s="327">
        <f t="shared" ca="1" si="1219"/>
        <v>-100</v>
      </c>
      <c r="FJ185" s="327">
        <f t="shared" ca="1" si="1220"/>
        <v>-100</v>
      </c>
      <c r="FK185" s="327">
        <f t="shared" ca="1" si="1221"/>
        <v>-100</v>
      </c>
      <c r="FL185" s="327">
        <f t="shared" ca="1" si="1222"/>
        <v>-100</v>
      </c>
      <c r="FM185" s="327">
        <f t="shared" ca="1" si="1223"/>
        <v>-100</v>
      </c>
      <c r="FN185" s="327">
        <f t="shared" ca="1" si="1224"/>
        <v>-100</v>
      </c>
      <c r="FO185" s="327">
        <f t="shared" ca="1" si="1225"/>
        <v>-100</v>
      </c>
      <c r="FP185" s="327">
        <f t="shared" ca="1" si="1225"/>
        <v>-100</v>
      </c>
    </row>
    <row r="186" spans="1:172" x14ac:dyDescent="0.2">
      <c r="B186" s="325" t="s">
        <v>29</v>
      </c>
      <c r="C186" s="330">
        <f t="shared" si="1226"/>
        <v>409294.658</v>
      </c>
      <c r="D186" s="330"/>
      <c r="E186" s="330"/>
      <c r="F186" s="330"/>
      <c r="G186" s="330"/>
      <c r="H186" s="330"/>
      <c r="I186" s="330"/>
      <c r="J186" s="330"/>
      <c r="K186" s="330"/>
      <c r="L186" s="330"/>
      <c r="M186" s="330"/>
      <c r="N186" s="330"/>
      <c r="O186" s="330"/>
      <c r="P186" s="330"/>
      <c r="Q186" s="327">
        <f t="shared" ca="1" si="1227"/>
        <v>9.2198495819683473</v>
      </c>
      <c r="R186" s="327">
        <f t="shared" ca="1" si="1228"/>
        <v>6.8718058886579172</v>
      </c>
      <c r="S186" s="327">
        <f t="shared" ca="1" si="1229"/>
        <v>15.363819308783505</v>
      </c>
      <c r="T186" s="327">
        <f t="shared" ca="1" si="1230"/>
        <v>5.4764304999481936</v>
      </c>
      <c r="U186" s="327">
        <f t="shared" ca="1" si="1231"/>
        <v>3.7297371912180779</v>
      </c>
      <c r="V186" s="327">
        <f t="shared" ca="1" si="1232"/>
        <v>8.9262071887184788</v>
      </c>
      <c r="W186" s="327">
        <f t="shared" ca="1" si="1233"/>
        <v>13.301090568107952</v>
      </c>
      <c r="X186" s="327">
        <f t="shared" ca="1" si="1234"/>
        <v>13.020871818200973</v>
      </c>
      <c r="Y186" s="327">
        <f t="shared" ca="1" si="1235"/>
        <v>13.356134931444871</v>
      </c>
      <c r="Z186" s="327">
        <f t="shared" ca="1" si="1236"/>
        <v>14.875134181613944</v>
      </c>
      <c r="AA186" s="327">
        <f t="shared" ca="1" si="1237"/>
        <v>15.753480231727536</v>
      </c>
      <c r="AB186" s="327">
        <f t="shared" ca="1" si="1238"/>
        <v>16.82415627350629</v>
      </c>
      <c r="AC186" s="327">
        <f t="shared" ca="1" si="1239"/>
        <v>19.100523991680035</v>
      </c>
      <c r="AD186" s="327">
        <f t="shared" ca="1" si="1240"/>
        <v>20.532700216822406</v>
      </c>
      <c r="AE186" s="327">
        <f t="shared" ca="1" si="1241"/>
        <v>11.216204328745633</v>
      </c>
      <c r="AF186" s="327">
        <f t="shared" ca="1" si="1242"/>
        <v>9.3535519714639292</v>
      </c>
      <c r="AG186" s="327">
        <f t="shared" ca="1" si="1243"/>
        <v>9.4859517154971371</v>
      </c>
      <c r="AH186" s="327">
        <f t="shared" ca="1" si="1244"/>
        <v>9.6155648263807763</v>
      </c>
      <c r="AI186" s="327">
        <f t="shared" ca="1" si="1245"/>
        <v>12.232400897611285</v>
      </c>
      <c r="AJ186" s="327">
        <f t="shared" ca="1" si="1246"/>
        <v>11.938125606178346</v>
      </c>
      <c r="AK186" s="327">
        <f t="shared" ca="1" si="1247"/>
        <v>11.824453576604327</v>
      </c>
      <c r="AL186" s="327">
        <f t="shared" ca="1" si="1248"/>
        <v>9.9203514893706739</v>
      </c>
      <c r="AM186" s="327">
        <f t="shared" ca="1" si="1249"/>
        <v>9.4396234662382312</v>
      </c>
      <c r="AN186" s="327">
        <f t="shared" ca="1" si="1250"/>
        <v>12.315015714449615</v>
      </c>
      <c r="AO186" s="327">
        <f t="shared" ca="1" si="1251"/>
        <v>5.0177728570562437</v>
      </c>
      <c r="AP186" s="327">
        <f t="shared" ca="1" si="1252"/>
        <v>3.7677401001697319</v>
      </c>
      <c r="AQ186" s="327">
        <f t="shared" ca="1" si="1253"/>
        <v>2.845771569228944</v>
      </c>
      <c r="AR186" s="327">
        <f t="shared" ca="1" si="1254"/>
        <v>10.015949012412335</v>
      </c>
      <c r="AS186" s="327">
        <f t="shared" ca="1" si="1255"/>
        <v>-2.2186737172307289</v>
      </c>
      <c r="AT186" s="327">
        <f t="shared" ca="1" si="1256"/>
        <v>1.0080406615420259</v>
      </c>
      <c r="AU186" s="327">
        <f t="shared" ca="1" si="1257"/>
        <v>1.5735801100904752</v>
      </c>
      <c r="AV186" s="327">
        <f t="shared" ca="1" si="1258"/>
        <v>4.8280147206846777</v>
      </c>
      <c r="AW186" s="327">
        <f t="shared" ca="1" si="1259"/>
        <v>1.7465574518280533</v>
      </c>
      <c r="AX186" s="327">
        <f t="shared" ca="1" si="1260"/>
        <v>-5.83986746551588</v>
      </c>
      <c r="AY186" s="327">
        <f t="shared" ca="1" si="1261"/>
        <v>3.3874570919738289</v>
      </c>
      <c r="AZ186" s="327">
        <f t="shared" ca="1" si="1262"/>
        <v>2.3269284401568058</v>
      </c>
      <c r="BA186" s="327">
        <f t="shared" ca="1" si="1263"/>
        <v>1.1945150362350603</v>
      </c>
      <c r="BB186" s="327">
        <f t="shared" ca="1" si="1264"/>
        <v>4.4900100208236751</v>
      </c>
      <c r="BC186" s="327">
        <f t="shared" ca="1" si="1265"/>
        <v>14.66549095340801</v>
      </c>
      <c r="BD186" s="327">
        <f t="shared" ca="1" si="1266"/>
        <v>3.2261842210906053</v>
      </c>
      <c r="BE186" s="327">
        <f t="shared" ca="1" si="1267"/>
        <v>12.062969545435536</v>
      </c>
      <c r="BF186" s="327">
        <f t="shared" ca="1" si="1268"/>
        <v>8.45980782829578</v>
      </c>
      <c r="BG186" s="327">
        <f t="shared" ca="1" si="1269"/>
        <v>7.3354324883908362E-2</v>
      </c>
      <c r="BH186" s="327">
        <f t="shared" ca="1" si="1270"/>
        <v>2.5487459326209319</v>
      </c>
      <c r="BI186" s="327">
        <f t="shared" ca="1" si="1271"/>
        <v>-0.84615386794976644</v>
      </c>
      <c r="BJ186" s="327">
        <f t="shared" ca="1" si="1272"/>
        <v>2.8815756431102386</v>
      </c>
      <c r="BK186" s="327">
        <f t="shared" ca="1" si="1273"/>
        <v>1.9544095291289523</v>
      </c>
      <c r="BL186" s="327">
        <f t="shared" ca="1" si="1274"/>
        <v>-2.0721449676713917</v>
      </c>
      <c r="BM186" s="327">
        <f t="shared" ca="1" si="1275"/>
        <v>2.0330887275894298</v>
      </c>
      <c r="BN186" s="327">
        <f t="shared" ca="1" si="1276"/>
        <v>-0.34442161766101265</v>
      </c>
      <c r="BO186" s="327">
        <f t="shared" ca="1" si="1277"/>
        <v>-5.4014414695218846</v>
      </c>
      <c r="BP186" s="327">
        <f t="shared" ca="1" si="1278"/>
        <v>2.0343232826123909</v>
      </c>
      <c r="BQ186" s="327">
        <f t="shared" ca="1" si="1279"/>
        <v>-2.4298973745260355E-3</v>
      </c>
      <c r="BR186" s="327">
        <f t="shared" ca="1" si="1280"/>
        <v>0.21959602351999763</v>
      </c>
      <c r="BS186" s="327">
        <f t="shared" ca="1" si="1281"/>
        <v>3.1457804988874898</v>
      </c>
      <c r="BT186" s="327">
        <f t="shared" ca="1" si="1282"/>
        <v>2.1377789038346862</v>
      </c>
      <c r="BU186" s="327">
        <f t="shared" ca="1" si="1283"/>
        <v>-4.7515861289085137E-2</v>
      </c>
      <c r="BV186" s="327">
        <f t="shared" ca="1" si="1284"/>
        <v>5.2063484464762979</v>
      </c>
      <c r="BW186" s="327">
        <f t="shared" ca="1" si="1285"/>
        <v>2.6301929433042375</v>
      </c>
      <c r="BX186" s="327">
        <f t="shared" ca="1" si="1286"/>
        <v>-3.1768316617693415</v>
      </c>
      <c r="BY186" s="327">
        <f t="shared" ca="1" si="1287"/>
        <v>1.7902580902754863</v>
      </c>
      <c r="BZ186" s="327">
        <f t="shared" ca="1" si="1288"/>
        <v>5.6535004238106552</v>
      </c>
      <c r="CA186" s="327">
        <f t="shared" ca="1" si="1289"/>
        <v>18.133313307876975</v>
      </c>
      <c r="CB186" s="327">
        <f t="shared" ca="1" si="1290"/>
        <v>9.4061376108233787</v>
      </c>
      <c r="CC186" s="327">
        <f t="shared" ca="1" si="1291"/>
        <v>9.7217526661946181</v>
      </c>
      <c r="CD186" s="327">
        <f t="shared" ca="1" si="1292"/>
        <v>5.6533726095575361</v>
      </c>
      <c r="CE186" s="327">
        <f t="shared" ca="1" si="1293"/>
        <v>6.9821026544254892</v>
      </c>
      <c r="CF186" s="327">
        <f t="shared" ca="1" si="1294"/>
        <v>4.4527748682889694</v>
      </c>
      <c r="CG186" s="327">
        <f t="shared" ca="1" si="1295"/>
        <v>3.4026848644975587</v>
      </c>
      <c r="CH186" s="327">
        <f t="shared" ca="1" si="1296"/>
        <v>-1.5238285581165343</v>
      </c>
      <c r="CI186" s="327">
        <f t="shared" ca="1" si="1297"/>
        <v>-8.8936646908077961</v>
      </c>
      <c r="CJ186" s="327">
        <f t="shared" ca="1" si="1298"/>
        <v>3.2877610192813052</v>
      </c>
      <c r="CK186" s="327">
        <f t="shared" ca="1" si="1299"/>
        <v>3.9759245996329895</v>
      </c>
      <c r="CL186" s="327">
        <f t="shared" ca="1" si="1300"/>
        <v>2.3971594005530505E-2</v>
      </c>
      <c r="CM186" s="327">
        <f t="shared" ca="1" si="1301"/>
        <v>-11.563806532808158</v>
      </c>
      <c r="CN186" s="327">
        <f t="shared" ca="1" si="1302"/>
        <v>-30.136378130569142</v>
      </c>
      <c r="CO186" s="327">
        <f t="shared" ca="1" si="1303"/>
        <v>-33.353380346302089</v>
      </c>
      <c r="CP186" s="327">
        <f t="shared" ca="1" si="1304"/>
        <v>-12.295642636551889</v>
      </c>
      <c r="CQ186" s="327">
        <f t="shared" ca="1" si="1305"/>
        <v>-11.224253000502699</v>
      </c>
      <c r="CR186" s="327">
        <f t="shared" ca="1" si="1306"/>
        <v>-12.496627234059545</v>
      </c>
      <c r="CS186" s="327">
        <f t="shared" ca="1" si="1307"/>
        <v>-3.823018941870842</v>
      </c>
      <c r="CT186" s="327">
        <f t="shared" ca="1" si="1308"/>
        <v>-6.7905417264222763</v>
      </c>
      <c r="CU186" s="327">
        <f t="shared" ca="1" si="1309"/>
        <v>0.15635352676616776</v>
      </c>
      <c r="CV186" s="327">
        <f t="shared" ca="1" si="1310"/>
        <v>3.0584683138020097</v>
      </c>
      <c r="CW186" s="327">
        <f t="shared" ca="1" si="1311"/>
        <v>-3.5205882459849533</v>
      </c>
      <c r="CX186" s="327">
        <f t="shared" ca="1" si="1312"/>
        <v>-0.40546703304322307</v>
      </c>
      <c r="CY186" s="327">
        <f t="shared" ca="1" si="1313"/>
        <v>9.1697427873722432</v>
      </c>
      <c r="CZ186" s="327">
        <f t="shared" ca="1" si="1314"/>
        <v>44.287133705305763</v>
      </c>
      <c r="DA186" s="327">
        <f t="shared" ca="1" si="1315"/>
        <v>42.606657744339657</v>
      </c>
      <c r="DB186" s="327">
        <f t="shared" ca="1" si="1316"/>
        <v>12.598888817571051</v>
      </c>
      <c r="DC186" s="327">
        <f t="shared" ca="1" si="1317"/>
        <v>13.911215413166261</v>
      </c>
      <c r="DD186" s="327">
        <f t="shared" ca="1" si="1318"/>
        <v>11.885701030980215</v>
      </c>
      <c r="DE186" s="327">
        <f t="shared" ca="1" si="1319"/>
        <v>-6.9850075377899543</v>
      </c>
      <c r="DF186" s="327">
        <f t="shared" ca="1" si="1320"/>
        <v>9.8098027302438169</v>
      </c>
      <c r="DG186" s="327">
        <f t="shared" ca="1" si="1321"/>
        <v>5.5478598893229645</v>
      </c>
      <c r="DH186" s="327">
        <f t="shared" ca="1" si="1322"/>
        <v>-2.0495263805981381</v>
      </c>
      <c r="DI186" s="327">
        <f t="shared" ca="1" si="1323"/>
        <v>-2.2396185149963657</v>
      </c>
      <c r="DJ186" s="327">
        <f t="shared" ca="1" si="1324"/>
        <v>5.5690856303387761</v>
      </c>
      <c r="DK186" s="327">
        <f t="shared" ca="1" si="1325"/>
        <v>4.5026391975638234</v>
      </c>
      <c r="DL186" s="327">
        <f t="shared" ca="1" si="1326"/>
        <v>8.5035223494957819</v>
      </c>
      <c r="DM186" s="327">
        <f t="shared" ca="1" si="1327"/>
        <v>10.343778954824899</v>
      </c>
      <c r="DN186" s="327">
        <f t="shared" ca="1" si="1328"/>
        <v>9.5493744350759755</v>
      </c>
      <c r="DO186" s="327">
        <f t="shared" ca="1" si="1329"/>
        <v>7.9572436315921777</v>
      </c>
      <c r="DP186" s="327">
        <f t="shared" ca="1" si="1330"/>
        <v>15.119523736664959</v>
      </c>
      <c r="DQ186" s="327">
        <f t="shared" ca="1" si="1331"/>
        <v>23.544069144577364</v>
      </c>
      <c r="DR186" s="327">
        <f t="shared" ca="1" si="1332"/>
        <v>7.3916114342293326</v>
      </c>
      <c r="DS186" s="327">
        <f t="shared" ca="1" si="1333"/>
        <v>14.833822983651473</v>
      </c>
      <c r="DT186" s="327">
        <f t="shared" ca="1" si="1334"/>
        <v>23.172171172611968</v>
      </c>
      <c r="DU186" s="327">
        <f t="shared" ca="1" si="1335"/>
        <v>9.9478751504549621</v>
      </c>
      <c r="DV186" s="327">
        <f t="shared" ca="1" si="1336"/>
        <v>10.353679592761125</v>
      </c>
      <c r="DW186" s="327">
        <f t="shared" ca="1" si="1337"/>
        <v>5.7479896880474115</v>
      </c>
      <c r="DX186" s="327">
        <f t="shared" ca="1" si="1338"/>
        <v>-0.80150869051321649</v>
      </c>
      <c r="DY186" s="327">
        <f t="shared" ca="1" si="1339"/>
        <v>7.5359938968421147</v>
      </c>
      <c r="DZ186" s="327">
        <f t="shared" ca="1" si="1340"/>
        <v>8.0295291737536161</v>
      </c>
      <c r="EA186" s="327">
        <f t="shared" ca="1" si="1341"/>
        <v>3.4226451414578918</v>
      </c>
      <c r="EB186" s="327">
        <f t="shared" ca="1" si="1342"/>
        <v>3.8038100234607271</v>
      </c>
      <c r="EC186" s="327">
        <f t="shared" ca="1" si="1343"/>
        <v>1.2448246524017605</v>
      </c>
      <c r="ED186" s="327">
        <f t="shared" ca="1" si="1344"/>
        <v>5.7643223321479127</v>
      </c>
      <c r="EE186" s="327">
        <f t="shared" ca="1" si="1345"/>
        <v>5.3749952992422152</v>
      </c>
      <c r="EF186" s="327">
        <f t="shared" ca="1" si="1190"/>
        <v>2.385382517135497</v>
      </c>
      <c r="EG186" s="327">
        <f t="shared" ca="1" si="1191"/>
        <v>1.9576413567909299</v>
      </c>
      <c r="EH186" s="327">
        <f t="shared" ca="1" si="1192"/>
        <v>-3.9444226737044232</v>
      </c>
      <c r="EI186" s="327">
        <f t="shared" ca="1" si="1193"/>
        <v>-1.9623589882698838</v>
      </c>
      <c r="EJ186" s="327">
        <f t="shared" ca="1" si="1194"/>
        <v>5.7028836171623993</v>
      </c>
      <c r="EK186" s="327">
        <f t="shared" ca="1" si="1195"/>
        <v>-2.6700318663205564</v>
      </c>
      <c r="EL186" s="327">
        <f t="shared" ca="1" si="1196"/>
        <v>-4.3011631456891024</v>
      </c>
      <c r="EM186" s="327">
        <f t="shared" ca="1" si="1197"/>
        <v>-4.0912422002040643</v>
      </c>
      <c r="EN186" s="327">
        <f t="shared" ca="1" si="1198"/>
        <v>-8.4203188238372206</v>
      </c>
      <c r="EO186" s="327">
        <f t="shared" ca="1" si="1199"/>
        <v>1.8243188533107997</v>
      </c>
      <c r="EP186" s="327">
        <f t="shared" ca="1" si="1200"/>
        <v>-0.29648230397390307</v>
      </c>
      <c r="EQ186" s="327">
        <f t="shared" ca="1" si="1201"/>
        <v>-5.0533361931081799</v>
      </c>
      <c r="ER186" s="327">
        <f t="shared" ca="1" si="1202"/>
        <v>-9.0924258144338523</v>
      </c>
      <c r="ES186" s="327">
        <f t="shared" ca="1" si="1203"/>
        <v>-8.6707584216654254E-2</v>
      </c>
      <c r="ET186" s="327">
        <f t="shared" ca="1" si="1204"/>
        <v>5.4562668174024367</v>
      </c>
      <c r="EU186" s="327">
        <f t="shared" ca="1" si="1205"/>
        <v>1.5831556619827012</v>
      </c>
      <c r="EV186" s="327">
        <f t="shared" ca="1" si="1206"/>
        <v>2.6713526283754305</v>
      </c>
      <c r="EW186" s="327">
        <f t="shared" ca="1" si="1207"/>
        <v>4.3681859605293027</v>
      </c>
      <c r="EX186" s="327">
        <f t="shared" ca="1" si="1208"/>
        <v>3.5967963964356926</v>
      </c>
      <c r="EY186" s="327">
        <f t="shared" ca="1" si="1209"/>
        <v>-2.1806100776261843</v>
      </c>
      <c r="EZ186" s="327">
        <f t="shared" ca="1" si="1210"/>
        <v>0.47180138823233619</v>
      </c>
      <c r="FA186" s="327">
        <f t="shared" ca="1" si="1211"/>
        <v>6.4794580139013078</v>
      </c>
      <c r="FB186" s="327">
        <f t="shared" ca="1" si="1212"/>
        <v>3.3827195707047792</v>
      </c>
      <c r="FC186" s="327">
        <f t="shared" ca="1" si="1213"/>
        <v>-0.87034751196611637</v>
      </c>
      <c r="FD186" s="327">
        <f t="shared" ca="1" si="1214"/>
        <v>8.4654221473937241</v>
      </c>
      <c r="FE186" s="327">
        <f t="shared" ca="1" si="1215"/>
        <v>-100</v>
      </c>
      <c r="FF186" s="327">
        <f t="shared" ca="1" si="1216"/>
        <v>-100</v>
      </c>
      <c r="FG186" s="327">
        <f t="shared" ca="1" si="1217"/>
        <v>-100</v>
      </c>
      <c r="FH186" s="327">
        <f t="shared" ca="1" si="1218"/>
        <v>-100</v>
      </c>
      <c r="FI186" s="327">
        <f t="shared" ca="1" si="1219"/>
        <v>-100</v>
      </c>
      <c r="FJ186" s="327">
        <f t="shared" ca="1" si="1220"/>
        <v>-100</v>
      </c>
      <c r="FK186" s="327">
        <f t="shared" ca="1" si="1221"/>
        <v>-100</v>
      </c>
      <c r="FL186" s="327">
        <f t="shared" ca="1" si="1222"/>
        <v>-100</v>
      </c>
      <c r="FM186" s="327">
        <f t="shared" ca="1" si="1223"/>
        <v>-100</v>
      </c>
      <c r="FN186" s="327">
        <f t="shared" ca="1" si="1224"/>
        <v>-100</v>
      </c>
      <c r="FO186" s="327">
        <f t="shared" ca="1" si="1225"/>
        <v>-100</v>
      </c>
      <c r="FP186" s="327">
        <f t="shared" ca="1" si="1225"/>
        <v>-100</v>
      </c>
    </row>
    <row r="187" spans="1:172" x14ac:dyDescent="0.2">
      <c r="B187" s="325" t="s">
        <v>30</v>
      </c>
      <c r="C187" s="330">
        <f t="shared" si="1226"/>
        <v>178614.035</v>
      </c>
      <c r="D187" s="330"/>
      <c r="E187" s="330"/>
      <c r="F187" s="330"/>
      <c r="G187" s="330"/>
      <c r="H187" s="330"/>
      <c r="I187" s="330"/>
      <c r="J187" s="330"/>
      <c r="K187" s="330"/>
      <c r="L187" s="330"/>
      <c r="M187" s="330"/>
      <c r="N187" s="330"/>
      <c r="O187" s="330"/>
      <c r="P187" s="330"/>
      <c r="Q187" s="327">
        <f t="shared" ca="1" si="1227"/>
        <v>-18.398372486056729</v>
      </c>
      <c r="R187" s="327">
        <f t="shared" ca="1" si="1228"/>
        <v>-14.252503693609654</v>
      </c>
      <c r="S187" s="327">
        <f t="shared" ca="1" si="1229"/>
        <v>10.826060154831893</v>
      </c>
      <c r="T187" s="327">
        <f t="shared" ca="1" si="1230"/>
        <v>-0.49076899132364815</v>
      </c>
      <c r="U187" s="327">
        <f t="shared" ca="1" si="1231"/>
        <v>3.2538965558269268</v>
      </c>
      <c r="V187" s="327">
        <f t="shared" ca="1" si="1232"/>
        <v>7.319067052863133</v>
      </c>
      <c r="W187" s="327">
        <f t="shared" ca="1" si="1233"/>
        <v>2.6429069477089229</v>
      </c>
      <c r="X187" s="327">
        <f t="shared" ca="1" si="1234"/>
        <v>-4.7837482216805256</v>
      </c>
      <c r="Y187" s="327">
        <f t="shared" ca="1" si="1235"/>
        <v>-1.4251975104513974</v>
      </c>
      <c r="Z187" s="327">
        <f t="shared" ca="1" si="1236"/>
        <v>6.1920893257736367</v>
      </c>
      <c r="AA187" s="327">
        <f t="shared" ca="1" si="1237"/>
        <v>-0.73243471555554152</v>
      </c>
      <c r="AB187" s="327">
        <f t="shared" ca="1" si="1238"/>
        <v>2.1560365074544166</v>
      </c>
      <c r="AC187" s="327">
        <f t="shared" ca="1" si="1239"/>
        <v>9.7009283986546819</v>
      </c>
      <c r="AD187" s="327">
        <f t="shared" ca="1" si="1240"/>
        <v>6.9078115791947994</v>
      </c>
      <c r="AE187" s="327">
        <f t="shared" ca="1" si="1241"/>
        <v>-9.3142765685766449</v>
      </c>
      <c r="AF187" s="327">
        <f t="shared" ca="1" si="1242"/>
        <v>-9.8681977324333303</v>
      </c>
      <c r="AG187" s="327">
        <f t="shared" ca="1" si="1243"/>
        <v>-5.07225777446763</v>
      </c>
      <c r="AH187" s="327">
        <f t="shared" ca="1" si="1244"/>
        <v>1.2338360505344923</v>
      </c>
      <c r="AI187" s="327">
        <f t="shared" ca="1" si="1245"/>
        <v>-1.5547142237009268</v>
      </c>
      <c r="AJ187" s="327">
        <f t="shared" ca="1" si="1246"/>
        <v>2.3054123415689816</v>
      </c>
      <c r="AK187" s="327">
        <f t="shared" ca="1" si="1247"/>
        <v>17.698717937067372</v>
      </c>
      <c r="AL187" s="327">
        <f t="shared" ca="1" si="1248"/>
        <v>-1.8705566021819777</v>
      </c>
      <c r="AM187" s="327">
        <f t="shared" ca="1" si="1249"/>
        <v>2.5199837573507011</v>
      </c>
      <c r="AN187" s="327">
        <f t="shared" ca="1" si="1250"/>
        <v>2.7860670941243484</v>
      </c>
      <c r="AO187" s="327">
        <f t="shared" ca="1" si="1251"/>
        <v>-4.4061311245176853</v>
      </c>
      <c r="AP187" s="327">
        <f t="shared" ca="1" si="1252"/>
        <v>-4.8729271381176744</v>
      </c>
      <c r="AQ187" s="327">
        <f t="shared" ca="1" si="1253"/>
        <v>-2.4468637765300798</v>
      </c>
      <c r="AR187" s="327">
        <f t="shared" ca="1" si="1254"/>
        <v>-3.9671367834140341</v>
      </c>
      <c r="AS187" s="327">
        <f t="shared" ca="1" si="1255"/>
        <v>4.003992432227065</v>
      </c>
      <c r="AT187" s="327">
        <f t="shared" ca="1" si="1256"/>
        <v>0.98190777713433874</v>
      </c>
      <c r="AU187" s="327">
        <f t="shared" ca="1" si="1257"/>
        <v>-3.4326164162362716</v>
      </c>
      <c r="AV187" s="327">
        <f t="shared" ca="1" si="1258"/>
        <v>1.2443411091923195</v>
      </c>
      <c r="AW187" s="327">
        <f t="shared" ca="1" si="1259"/>
        <v>-15.033864102947049</v>
      </c>
      <c r="AX187" s="327">
        <f t="shared" ca="1" si="1260"/>
        <v>1.4142168500270458</v>
      </c>
      <c r="AY187" s="327">
        <f t="shared" ca="1" si="1261"/>
        <v>8.8674347319206817</v>
      </c>
      <c r="AZ187" s="327">
        <f t="shared" ca="1" si="1262"/>
        <v>6.2709223131145961</v>
      </c>
      <c r="BA187" s="327">
        <f t="shared" ca="1" si="1263"/>
        <v>10.336939657543056</v>
      </c>
      <c r="BB187" s="327">
        <f t="shared" ca="1" si="1264"/>
        <v>7.7695662650225898</v>
      </c>
      <c r="BC187" s="327">
        <f t="shared" ca="1" si="1265"/>
        <v>10.771578499385498</v>
      </c>
      <c r="BD187" s="327">
        <f t="shared" ca="1" si="1266"/>
        <v>-0.64525656828426747</v>
      </c>
      <c r="BE187" s="327">
        <f t="shared" ca="1" si="1267"/>
        <v>4.8632234239478294</v>
      </c>
      <c r="BF187" s="327">
        <f t="shared" ca="1" si="1268"/>
        <v>7.9668274106788601</v>
      </c>
      <c r="BG187" s="327">
        <f t="shared" ca="1" si="1269"/>
        <v>8.2352758322689112</v>
      </c>
      <c r="BH187" s="327">
        <f t="shared" ca="1" si="1270"/>
        <v>6.4922767062007836</v>
      </c>
      <c r="BI187" s="327">
        <f t="shared" ca="1" si="1271"/>
        <v>4.9858228065607761</v>
      </c>
      <c r="BJ187" s="327">
        <f t="shared" ca="1" si="1272"/>
        <v>2.0199435855521983</v>
      </c>
      <c r="BK187" s="327">
        <f t="shared" ca="1" si="1273"/>
        <v>0.10228631209020023</v>
      </c>
      <c r="BL187" s="327">
        <f t="shared" ca="1" si="1274"/>
        <v>-0.30462856180018605</v>
      </c>
      <c r="BM187" s="327">
        <f t="shared" ca="1" si="1275"/>
        <v>-0.4990170743489557</v>
      </c>
      <c r="BN187" s="327">
        <f t="shared" ca="1" si="1276"/>
        <v>0.57387433794782794</v>
      </c>
      <c r="BO187" s="327">
        <f t="shared" ca="1" si="1277"/>
        <v>0.89628644400781354</v>
      </c>
      <c r="BP187" s="327">
        <f t="shared" ca="1" si="1278"/>
        <v>6.6534052478230308</v>
      </c>
      <c r="BQ187" s="327">
        <f t="shared" ca="1" si="1279"/>
        <v>0.72678933920275313</v>
      </c>
      <c r="BR187" s="327">
        <f t="shared" ca="1" si="1280"/>
        <v>1.3947586086766108</v>
      </c>
      <c r="BS187" s="327">
        <f t="shared" ca="1" si="1281"/>
        <v>3.0932789417367843</v>
      </c>
      <c r="BT187" s="327">
        <f t="shared" ca="1" si="1282"/>
        <v>3.8047740348793582</v>
      </c>
      <c r="BU187" s="327">
        <f t="shared" ca="1" si="1283"/>
        <v>0.58587478985508312</v>
      </c>
      <c r="BV187" s="327">
        <f t="shared" ca="1" si="1284"/>
        <v>-0.33169471743937606</v>
      </c>
      <c r="BW187" s="327">
        <f t="shared" ca="1" si="1285"/>
        <v>3.2139973049747539</v>
      </c>
      <c r="BX187" s="327">
        <f t="shared" ca="1" si="1286"/>
        <v>-1.7013745323304619</v>
      </c>
      <c r="BY187" s="327">
        <f t="shared" ca="1" si="1287"/>
        <v>1.6905920236201837</v>
      </c>
      <c r="BZ187" s="327">
        <f t="shared" ca="1" si="1288"/>
        <v>1.9685301183383075</v>
      </c>
      <c r="CA187" s="327">
        <f t="shared" ca="1" si="1289"/>
        <v>-0.93497150680695995</v>
      </c>
      <c r="CB187" s="327">
        <f t="shared" ca="1" si="1290"/>
        <v>-7.1403303807406786</v>
      </c>
      <c r="CC187" s="327">
        <f t="shared" ca="1" si="1291"/>
        <v>-5.1455665799132078</v>
      </c>
      <c r="CD187" s="327">
        <f t="shared" ca="1" si="1292"/>
        <v>-1.0862735302851974</v>
      </c>
      <c r="CE187" s="327">
        <f t="shared" ca="1" si="1293"/>
        <v>-2.4345102980604167</v>
      </c>
      <c r="CF187" s="327">
        <f t="shared" ca="1" si="1294"/>
        <v>-7.9253349473170402</v>
      </c>
      <c r="CG187" s="327">
        <f t="shared" ca="1" si="1295"/>
        <v>-7.3762115014453116</v>
      </c>
      <c r="CH187" s="327">
        <f t="shared" ca="1" si="1296"/>
        <v>-0.54142084674468549</v>
      </c>
      <c r="CI187" s="327">
        <f t="shared" ca="1" si="1297"/>
        <v>-6.2203834342275854</v>
      </c>
      <c r="CJ187" s="327">
        <f t="shared" ca="1" si="1298"/>
        <v>-3.6452856571581265</v>
      </c>
      <c r="CK187" s="327">
        <f t="shared" ca="1" si="1299"/>
        <v>-3.0727509803951989</v>
      </c>
      <c r="CL187" s="327">
        <f t="shared" ca="1" si="1300"/>
        <v>-3.6067916339731454</v>
      </c>
      <c r="CM187" s="327">
        <f t="shared" ca="1" si="1301"/>
        <v>1.2404825954626091</v>
      </c>
      <c r="CN187" s="327">
        <f t="shared" ca="1" si="1302"/>
        <v>-15.58579585170186</v>
      </c>
      <c r="CO187" s="327">
        <f t="shared" ca="1" si="1303"/>
        <v>-18.088678850230977</v>
      </c>
      <c r="CP187" s="327">
        <f t="shared" ca="1" si="1304"/>
        <v>-10.242444848642037</v>
      </c>
      <c r="CQ187" s="327">
        <f t="shared" ca="1" si="1305"/>
        <v>2.9805906376845144</v>
      </c>
      <c r="CR187" s="327">
        <f t="shared" ca="1" si="1306"/>
        <v>2.0140994959811422</v>
      </c>
      <c r="CS187" s="327">
        <f t="shared" ca="1" si="1307"/>
        <v>15.055534385812138</v>
      </c>
      <c r="CT187" s="327">
        <f t="shared" ca="1" si="1308"/>
        <v>7.5205530055175984</v>
      </c>
      <c r="CU187" s="327">
        <f t="shared" ca="1" si="1309"/>
        <v>14.025630966146423</v>
      </c>
      <c r="CV187" s="327">
        <f t="shared" ca="1" si="1310"/>
        <v>20.688816840846115</v>
      </c>
      <c r="CW187" s="327">
        <f t="shared" ca="1" si="1311"/>
        <v>12.474699916397896</v>
      </c>
      <c r="CX187" s="327">
        <f t="shared" ca="1" si="1312"/>
        <v>12.68541173771392</v>
      </c>
      <c r="CY187" s="327">
        <f t="shared" ca="1" si="1313"/>
        <v>17.198514316009607</v>
      </c>
      <c r="CZ187" s="327">
        <f t="shared" ca="1" si="1314"/>
        <v>50.227255299415162</v>
      </c>
      <c r="DA187" s="327">
        <f t="shared" ca="1" si="1315"/>
        <v>44.891956876453435</v>
      </c>
      <c r="DB187" s="327">
        <f t="shared" ca="1" si="1316"/>
        <v>26.803950563027541</v>
      </c>
      <c r="DC187" s="327">
        <f t="shared" ca="1" si="1317"/>
        <v>13.056322948433859</v>
      </c>
      <c r="DD187" s="327">
        <f t="shared" ca="1" si="1318"/>
        <v>11.997611506782619</v>
      </c>
      <c r="DE187" s="327">
        <f t="shared" ca="1" si="1319"/>
        <v>1.5647529717708579</v>
      </c>
      <c r="DF187" s="327">
        <f t="shared" ca="1" si="1320"/>
        <v>2.5921441903018234</v>
      </c>
      <c r="DG187" s="327">
        <f t="shared" ca="1" si="1321"/>
        <v>4.0882561255765495</v>
      </c>
      <c r="DH187" s="327">
        <f t="shared" ca="1" si="1322"/>
        <v>2.186035738777889</v>
      </c>
      <c r="DI187" s="327">
        <f t="shared" ca="1" si="1323"/>
        <v>10.427571602769191</v>
      </c>
      <c r="DJ187" s="327">
        <f t="shared" ca="1" si="1324"/>
        <v>7.0304387040819307</v>
      </c>
      <c r="DK187" s="327">
        <f t="shared" ca="1" si="1325"/>
        <v>1.3250757651155425</v>
      </c>
      <c r="DL187" s="327">
        <f t="shared" ca="1" si="1326"/>
        <v>-2.3018722550769439</v>
      </c>
      <c r="DM187" s="327">
        <f t="shared" ca="1" si="1327"/>
        <v>7.2621340441386195</v>
      </c>
      <c r="DN187" s="327">
        <f t="shared" ca="1" si="1328"/>
        <v>3.1012255466592791</v>
      </c>
      <c r="DO187" s="327">
        <f t="shared" ca="1" si="1329"/>
        <v>-1.4406385667311383</v>
      </c>
      <c r="DP187" s="327">
        <f t="shared" ca="1" si="1330"/>
        <v>2.7311312852917382</v>
      </c>
      <c r="DQ187" s="327">
        <f t="shared" ca="1" si="1331"/>
        <v>3.9258410016423682</v>
      </c>
      <c r="DR187" s="327">
        <f t="shared" ca="1" si="1332"/>
        <v>4.6220538251481997</v>
      </c>
      <c r="DS187" s="327">
        <f t="shared" ca="1" si="1333"/>
        <v>3.0225889361458229</v>
      </c>
      <c r="DT187" s="327">
        <f t="shared" ca="1" si="1334"/>
        <v>2.8122820394504799</v>
      </c>
      <c r="DU187" s="327">
        <f t="shared" ca="1" si="1335"/>
        <v>0.97286896359005937</v>
      </c>
      <c r="DV187" s="327">
        <f t="shared" ca="1" si="1336"/>
        <v>3.1268513149426838</v>
      </c>
      <c r="DW187" s="327">
        <f t="shared" ca="1" si="1337"/>
        <v>6.0630292918102384</v>
      </c>
      <c r="DX187" s="327">
        <f t="shared" ca="1" si="1338"/>
        <v>2.2672025971438643</v>
      </c>
      <c r="DY187" s="327">
        <f t="shared" ca="1" si="1339"/>
        <v>0.4479938949773441</v>
      </c>
      <c r="DZ187" s="327">
        <f t="shared" ca="1" si="1340"/>
        <v>-0.13145595493334383</v>
      </c>
      <c r="EA187" s="327">
        <f t="shared" ca="1" si="1341"/>
        <v>4.8781270822455554</v>
      </c>
      <c r="EB187" s="327">
        <f t="shared" ca="1" si="1342"/>
        <v>2.7138689858787757</v>
      </c>
      <c r="EC187" s="327">
        <f t="shared" ca="1" si="1343"/>
        <v>-8.8234997550102889E-2</v>
      </c>
      <c r="ED187" s="327">
        <f t="shared" ca="1" si="1344"/>
        <v>3.8149697337294128</v>
      </c>
      <c r="EE187" s="327">
        <f t="shared" ca="1" si="1345"/>
        <v>1.8227386179370058</v>
      </c>
      <c r="EF187" s="327">
        <f t="shared" ca="1" si="1190"/>
        <v>0.18241206628799489</v>
      </c>
      <c r="EG187" s="327">
        <f t="shared" ca="1" si="1191"/>
        <v>-1.980093584974469</v>
      </c>
      <c r="EH187" s="327">
        <f t="shared" ca="1" si="1192"/>
        <v>-3.0078807927285993</v>
      </c>
      <c r="EI187" s="327">
        <f t="shared" ca="1" si="1193"/>
        <v>-8.3359968139065472</v>
      </c>
      <c r="EJ187" s="327">
        <f t="shared" ca="1" si="1194"/>
        <v>3.3184093842862268</v>
      </c>
      <c r="EK187" s="327">
        <f t="shared" ca="1" si="1195"/>
        <v>-1.8984961239357432</v>
      </c>
      <c r="EL187" s="327">
        <f t="shared" ca="1" si="1196"/>
        <v>-1.1390448277040122</v>
      </c>
      <c r="EM187" s="327">
        <f t="shared" ca="1" si="1197"/>
        <v>5.1080885106470788</v>
      </c>
      <c r="EN187" s="327">
        <f t="shared" ca="1" si="1198"/>
        <v>2.0832043108481031</v>
      </c>
      <c r="EO187" s="327">
        <f t="shared" ca="1" si="1199"/>
        <v>2.4176323431752849</v>
      </c>
      <c r="EP187" s="327">
        <f t="shared" ca="1" si="1200"/>
        <v>3.6133017924168627</v>
      </c>
      <c r="EQ187" s="327">
        <f t="shared" ca="1" si="1201"/>
        <v>-1.1263379599205905</v>
      </c>
      <c r="ER187" s="327">
        <f t="shared" ca="1" si="1202"/>
        <v>3.0114957479996747</v>
      </c>
      <c r="ES187" s="327">
        <f t="shared" ca="1" si="1203"/>
        <v>3.0428036709478192</v>
      </c>
      <c r="ET187" s="327">
        <f t="shared" ca="1" si="1204"/>
        <v>8.29394791651508</v>
      </c>
      <c r="EU187" s="327">
        <f t="shared" ca="1" si="1205"/>
        <v>8.7186164056897439</v>
      </c>
      <c r="EV187" s="327">
        <f t="shared" ca="1" si="1206"/>
        <v>-3.3970456498437329E-2</v>
      </c>
      <c r="EW187" s="327">
        <f t="shared" ca="1" si="1207"/>
        <v>-0.9316552334238537</v>
      </c>
      <c r="EX187" s="327">
        <f t="shared" ca="1" si="1208"/>
        <v>4.6515818558502673</v>
      </c>
      <c r="EY187" s="327">
        <f t="shared" ca="1" si="1209"/>
        <v>-2.500522338634056</v>
      </c>
      <c r="EZ187" s="327">
        <f t="shared" ca="1" si="1210"/>
        <v>-5.1754200488150559</v>
      </c>
      <c r="FA187" s="327">
        <f t="shared" ca="1" si="1211"/>
        <v>-3.9248770962182817</v>
      </c>
      <c r="FB187" s="327">
        <f t="shared" ca="1" si="1212"/>
        <v>-1.498204598463488</v>
      </c>
      <c r="FC187" s="327">
        <f t="shared" ca="1" si="1213"/>
        <v>1.7613319970508599</v>
      </c>
      <c r="FD187" s="327">
        <f t="shared" ca="1" si="1214"/>
        <v>-1.5843611542954932</v>
      </c>
      <c r="FE187" s="327">
        <f t="shared" ca="1" si="1215"/>
        <v>-100</v>
      </c>
      <c r="FF187" s="327">
        <f t="shared" ca="1" si="1216"/>
        <v>-100</v>
      </c>
      <c r="FG187" s="327">
        <f t="shared" ca="1" si="1217"/>
        <v>-100</v>
      </c>
      <c r="FH187" s="327">
        <f t="shared" ca="1" si="1218"/>
        <v>-100</v>
      </c>
      <c r="FI187" s="327">
        <f t="shared" ca="1" si="1219"/>
        <v>-100</v>
      </c>
      <c r="FJ187" s="327">
        <f t="shared" ca="1" si="1220"/>
        <v>-100</v>
      </c>
      <c r="FK187" s="327">
        <f t="shared" ca="1" si="1221"/>
        <v>-100</v>
      </c>
      <c r="FL187" s="327">
        <f t="shared" ca="1" si="1222"/>
        <v>-100</v>
      </c>
      <c r="FM187" s="327">
        <f t="shared" ca="1" si="1223"/>
        <v>-100</v>
      </c>
      <c r="FN187" s="327">
        <f t="shared" ca="1" si="1224"/>
        <v>-100</v>
      </c>
      <c r="FO187" s="327">
        <f t="shared" ca="1" si="1225"/>
        <v>-100</v>
      </c>
      <c r="FP187" s="327">
        <f t="shared" ca="1" si="1225"/>
        <v>-100</v>
      </c>
    </row>
    <row r="188" spans="1:172" x14ac:dyDescent="0.2">
      <c r="B188" s="325" t="s">
        <v>31</v>
      </c>
      <c r="C188" s="330">
        <f t="shared" si="1226"/>
        <v>1168500.7560000001</v>
      </c>
      <c r="D188" s="330"/>
      <c r="E188" s="330"/>
      <c r="F188" s="330"/>
      <c r="G188" s="330"/>
      <c r="H188" s="330"/>
      <c r="I188" s="330"/>
      <c r="J188" s="330"/>
      <c r="K188" s="330"/>
      <c r="L188" s="330"/>
      <c r="M188" s="330"/>
      <c r="N188" s="330"/>
      <c r="O188" s="330"/>
      <c r="P188" s="330"/>
      <c r="Q188" s="327">
        <f t="shared" ca="1" si="1227"/>
        <v>8.7487384264127002</v>
      </c>
      <c r="R188" s="327">
        <f t="shared" ca="1" si="1228"/>
        <v>6.4343500559749742</v>
      </c>
      <c r="S188" s="327">
        <f t="shared" ca="1" si="1229"/>
        <v>15.254507948574997</v>
      </c>
      <c r="T188" s="327">
        <f t="shared" ca="1" si="1230"/>
        <v>5.5625046182277345</v>
      </c>
      <c r="U188" s="327">
        <f t="shared" ca="1" si="1231"/>
        <v>12.746815672881254</v>
      </c>
      <c r="V188" s="327">
        <f t="shared" ca="1" si="1232"/>
        <v>11.426973958869695</v>
      </c>
      <c r="W188" s="327">
        <f t="shared" ca="1" si="1233"/>
        <v>10.378305914052376</v>
      </c>
      <c r="X188" s="327">
        <f t="shared" ca="1" si="1234"/>
        <v>5.1190289150697907</v>
      </c>
      <c r="Y188" s="327">
        <f t="shared" ca="1" si="1235"/>
        <v>7.8568553241912014</v>
      </c>
      <c r="Z188" s="327">
        <f t="shared" ca="1" si="1236"/>
        <v>12.504047485408748</v>
      </c>
      <c r="AA188" s="327">
        <f t="shared" ca="1" si="1237"/>
        <v>8.4525984904041422</v>
      </c>
      <c r="AB188" s="327">
        <f t="shared" ca="1" si="1238"/>
        <v>16.856156832897412</v>
      </c>
      <c r="AC188" s="327">
        <f t="shared" ca="1" si="1239"/>
        <v>6.6056063468676456</v>
      </c>
      <c r="AD188" s="327">
        <f t="shared" ca="1" si="1240"/>
        <v>11.297850673321591</v>
      </c>
      <c r="AE188" s="327">
        <f t="shared" ca="1" si="1241"/>
        <v>9.828561322085136</v>
      </c>
      <c r="AF188" s="327">
        <f t="shared" ca="1" si="1242"/>
        <v>12.637517697839343</v>
      </c>
      <c r="AG188" s="327">
        <f t="shared" ca="1" si="1243"/>
        <v>2.9095216264316974</v>
      </c>
      <c r="AH188" s="327">
        <f t="shared" ca="1" si="1244"/>
        <v>8.8529270464777596</v>
      </c>
      <c r="AI188" s="327">
        <f t="shared" ca="1" si="1245"/>
        <v>1.3365366447570324</v>
      </c>
      <c r="AJ188" s="327">
        <f t="shared" ca="1" si="1246"/>
        <v>9.0629146852931939</v>
      </c>
      <c r="AK188" s="327">
        <f t="shared" ca="1" si="1247"/>
        <v>9.7886324983973196</v>
      </c>
      <c r="AL188" s="327">
        <f t="shared" ca="1" si="1248"/>
        <v>2.5360966273246959</v>
      </c>
      <c r="AM188" s="327">
        <f t="shared" ca="1" si="1249"/>
        <v>6.8508345306489815</v>
      </c>
      <c r="AN188" s="327">
        <f t="shared" ca="1" si="1250"/>
        <v>12.513792731888714</v>
      </c>
      <c r="AO188" s="327">
        <f t="shared" ca="1" si="1251"/>
        <v>4.1950180805077935</v>
      </c>
      <c r="AP188" s="327">
        <f t="shared" ca="1" si="1252"/>
        <v>1.4020059563794547</v>
      </c>
      <c r="AQ188" s="327">
        <f t="shared" ca="1" si="1253"/>
        <v>-5.2506598878042325</v>
      </c>
      <c r="AR188" s="327">
        <f t="shared" ca="1" si="1254"/>
        <v>-0.30659007491827595</v>
      </c>
      <c r="AS188" s="327">
        <f t="shared" ca="1" si="1255"/>
        <v>-1.7326429430617338</v>
      </c>
      <c r="AT188" s="327">
        <f t="shared" ca="1" si="1256"/>
        <v>0.35907883417090147</v>
      </c>
      <c r="AU188" s="327">
        <f t="shared" ca="1" si="1257"/>
        <v>0.83381029873631007</v>
      </c>
      <c r="AV188" s="327">
        <f t="shared" ca="1" si="1258"/>
        <v>8.5621354012086073</v>
      </c>
      <c r="AW188" s="327">
        <f t="shared" ca="1" si="1259"/>
        <v>2.5102278626582262</v>
      </c>
      <c r="AX188" s="327">
        <f t="shared" ca="1" si="1260"/>
        <v>-1.0303597800598254</v>
      </c>
      <c r="AY188" s="327">
        <f t="shared" ca="1" si="1261"/>
        <v>5.0305619737191591</v>
      </c>
      <c r="AZ188" s="327">
        <f t="shared" ca="1" si="1262"/>
        <v>2.243173500767341</v>
      </c>
      <c r="BA188" s="327">
        <f t="shared" ca="1" si="1263"/>
        <v>5.9928830497422183</v>
      </c>
      <c r="BB188" s="327">
        <f t="shared" ca="1" si="1264"/>
        <v>7.6192484532029709</v>
      </c>
      <c r="BC188" s="327">
        <f t="shared" ca="1" si="1265"/>
        <v>23.962415273803785</v>
      </c>
      <c r="BD188" s="327">
        <f t="shared" ca="1" si="1266"/>
        <v>2.6744928943509336</v>
      </c>
      <c r="BE188" s="327">
        <f t="shared" ca="1" si="1267"/>
        <v>16.464064279471287</v>
      </c>
      <c r="BF188" s="327">
        <f t="shared" ca="1" si="1268"/>
        <v>8.5516077780918494</v>
      </c>
      <c r="BG188" s="327">
        <f t="shared" ca="1" si="1269"/>
        <v>10.690200972487645</v>
      </c>
      <c r="BH188" s="327">
        <f t="shared" ca="1" si="1270"/>
        <v>11.914945535985225</v>
      </c>
      <c r="BI188" s="327">
        <f t="shared" ca="1" si="1271"/>
        <v>7.0325704098173532</v>
      </c>
      <c r="BJ188" s="327">
        <f t="shared" ca="1" si="1272"/>
        <v>12.332606446560533</v>
      </c>
      <c r="BK188" s="327">
        <f t="shared" ca="1" si="1273"/>
        <v>10.825290437464432</v>
      </c>
      <c r="BL188" s="327">
        <f t="shared" ca="1" si="1274"/>
        <v>2.9411678463761888</v>
      </c>
      <c r="BM188" s="327">
        <f t="shared" ca="1" si="1275"/>
        <v>5.9479675939433179</v>
      </c>
      <c r="BN188" s="327">
        <f t="shared" ca="1" si="1276"/>
        <v>7.9362960460833847</v>
      </c>
      <c r="BO188" s="327">
        <f t="shared" ca="1" si="1277"/>
        <v>-2.8411156127307748</v>
      </c>
      <c r="BP188" s="327">
        <f t="shared" ca="1" si="1278"/>
        <v>2.1091813819682272</v>
      </c>
      <c r="BQ188" s="327">
        <f t="shared" ca="1" si="1279"/>
        <v>7.128336437377115</v>
      </c>
      <c r="BR188" s="327">
        <f t="shared" ca="1" si="1280"/>
        <v>5.2762708983854765</v>
      </c>
      <c r="BS188" s="327">
        <f t="shared" ca="1" si="1281"/>
        <v>8.6684846428498616</v>
      </c>
      <c r="BT188" s="327">
        <f t="shared" ca="1" si="1282"/>
        <v>5.5236483425204597</v>
      </c>
      <c r="BU188" s="327">
        <f t="shared" ca="1" si="1283"/>
        <v>6.8299734865104824</v>
      </c>
      <c r="BV188" s="327">
        <f t="shared" ca="1" si="1284"/>
        <v>4.7553100456276525</v>
      </c>
      <c r="BW188" s="327">
        <f t="shared" ca="1" si="1285"/>
        <v>5.9572237172848048</v>
      </c>
      <c r="BX188" s="327">
        <f t="shared" ca="1" si="1286"/>
        <v>5.8344212274098197</v>
      </c>
      <c r="BY188" s="327">
        <f t="shared" ca="1" si="1287"/>
        <v>9.0200749906591398</v>
      </c>
      <c r="BZ188" s="327">
        <f t="shared" ca="1" si="1288"/>
        <v>2.3116550046998299</v>
      </c>
      <c r="CA188" s="327">
        <f t="shared" ca="1" si="1289"/>
        <v>6.47085449783728</v>
      </c>
      <c r="CB188" s="327">
        <f t="shared" ca="1" si="1290"/>
        <v>9.9420307241226737</v>
      </c>
      <c r="CC188" s="327">
        <f t="shared" ca="1" si="1291"/>
        <v>4.3633765481208968</v>
      </c>
      <c r="CD188" s="327">
        <f t="shared" ca="1" si="1292"/>
        <v>2.0951036546019424</v>
      </c>
      <c r="CE188" s="327">
        <f t="shared" ca="1" si="1293"/>
        <v>3.7365312714872374</v>
      </c>
      <c r="CF188" s="327">
        <f t="shared" ca="1" si="1294"/>
        <v>-3.2712637689347446</v>
      </c>
      <c r="CG188" s="327">
        <f t="shared" ca="1" si="1295"/>
        <v>0.82033240445076672</v>
      </c>
      <c r="CH188" s="327">
        <f t="shared" ca="1" si="1296"/>
        <v>-7.4230843719496136</v>
      </c>
      <c r="CI188" s="327">
        <f t="shared" ca="1" si="1297"/>
        <v>-7.8843235046790454</v>
      </c>
      <c r="CJ188" s="327">
        <f t="shared" ca="1" si="1298"/>
        <v>-10.013614120415909</v>
      </c>
      <c r="CK188" s="327">
        <f t="shared" ca="1" si="1299"/>
        <v>-1.188989895389355</v>
      </c>
      <c r="CL188" s="327">
        <f t="shared" ca="1" si="1300"/>
        <v>1.4159252324264457</v>
      </c>
      <c r="CM188" s="327">
        <f t="shared" ca="1" si="1301"/>
        <v>-16.510951585135274</v>
      </c>
      <c r="CN188" s="327">
        <f t="shared" ca="1" si="1302"/>
        <v>-83.598518773747912</v>
      </c>
      <c r="CO188" s="327">
        <f t="shared" ca="1" si="1303"/>
        <v>-77.706759191854104</v>
      </c>
      <c r="CP188" s="327">
        <f t="shared" ca="1" si="1304"/>
        <v>-24.035503442227352</v>
      </c>
      <c r="CQ188" s="327">
        <f t="shared" ca="1" si="1305"/>
        <v>-10.731625189553057</v>
      </c>
      <c r="CR188" s="327">
        <f t="shared" ca="1" si="1306"/>
        <v>-12.693096935431001</v>
      </c>
      <c r="CS188" s="327">
        <f t="shared" ca="1" si="1307"/>
        <v>-3.6449126385878827</v>
      </c>
      <c r="CT188" s="327">
        <f t="shared" ca="1" si="1308"/>
        <v>2.6307343280286659</v>
      </c>
      <c r="CU188" s="327">
        <f t="shared" ca="1" si="1309"/>
        <v>-1.4300854523363995</v>
      </c>
      <c r="CV188" s="327">
        <f t="shared" ca="1" si="1310"/>
        <v>11.408472678998805</v>
      </c>
      <c r="CW188" s="327">
        <f t="shared" ca="1" si="1311"/>
        <v>-8.3494870740917406</v>
      </c>
      <c r="CX188" s="327">
        <f t="shared" ca="1" si="1312"/>
        <v>-16.708126642052335</v>
      </c>
      <c r="CY188" s="327">
        <f t="shared" ca="1" si="1313"/>
        <v>18.800232818734614</v>
      </c>
      <c r="CZ188" s="327">
        <f t="shared" ca="1" si="1314"/>
        <v>470.6911673699534</v>
      </c>
      <c r="DA188" s="327">
        <f t="shared" ca="1" si="1315"/>
        <v>270.18182201191053</v>
      </c>
      <c r="DB188" s="327">
        <f t="shared" ca="1" si="1316"/>
        <v>16.996981502074163</v>
      </c>
      <c r="DC188" s="327">
        <f t="shared" ca="1" si="1317"/>
        <v>-5.9291323927133988</v>
      </c>
      <c r="DD188" s="327">
        <f t="shared" ca="1" si="1318"/>
        <v>-4.8345094098358317</v>
      </c>
      <c r="DE188" s="327">
        <f t="shared" ca="1" si="1319"/>
        <v>-18.04527199915087</v>
      </c>
      <c r="DF188" s="327">
        <f t="shared" ca="1" si="1320"/>
        <v>-16.317911088840631</v>
      </c>
      <c r="DG188" s="327">
        <f t="shared" ca="1" si="1321"/>
        <v>-11.163296223144897</v>
      </c>
      <c r="DH188" s="327">
        <f t="shared" ca="1" si="1322"/>
        <v>0.52901851082627616</v>
      </c>
      <c r="DI188" s="327">
        <f t="shared" ca="1" si="1323"/>
        <v>2.0142860127598823</v>
      </c>
      <c r="DJ188" s="327">
        <f t="shared" ca="1" si="1324"/>
        <v>8.9842845903239379</v>
      </c>
      <c r="DK188" s="327">
        <f t="shared" ca="1" si="1325"/>
        <v>1.30594891869751</v>
      </c>
      <c r="DL188" s="327">
        <f t="shared" ca="1" si="1326"/>
        <v>-1.1267805982571275</v>
      </c>
      <c r="DM188" s="327">
        <f t="shared" ca="1" si="1327"/>
        <v>7.7367266494058811</v>
      </c>
      <c r="DN188" s="327">
        <f t="shared" ca="1" si="1328"/>
        <v>6.6169669268393676</v>
      </c>
      <c r="DO188" s="327">
        <f t="shared" ca="1" si="1329"/>
        <v>9.4868177036505017</v>
      </c>
      <c r="DP188" s="327">
        <f t="shared" ca="1" si="1330"/>
        <v>24.869524537420304</v>
      </c>
      <c r="DQ188" s="327">
        <f t="shared" ca="1" si="1331"/>
        <v>26.865686173273389</v>
      </c>
      <c r="DR188" s="327">
        <f t="shared" ca="1" si="1332"/>
        <v>17.101810131658169</v>
      </c>
      <c r="DS188" s="327">
        <f t="shared" ca="1" si="1333"/>
        <v>18.26248857350528</v>
      </c>
      <c r="DT188" s="327">
        <f t="shared" ca="1" si="1334"/>
        <v>10.790828200276366</v>
      </c>
      <c r="DU188" s="327">
        <f t="shared" ca="1" si="1335"/>
        <v>8.7740781605895251</v>
      </c>
      <c r="DV188" s="327">
        <f t="shared" ca="1" si="1336"/>
        <v>11.843705650108589</v>
      </c>
      <c r="DW188" s="327">
        <f t="shared" ca="1" si="1337"/>
        <v>7.8078914819702732</v>
      </c>
      <c r="DX188" s="327">
        <f t="shared" ca="1" si="1338"/>
        <v>12.923363275937035</v>
      </c>
      <c r="DY188" s="327">
        <f t="shared" ca="1" si="1339"/>
        <v>17.759847668369815</v>
      </c>
      <c r="DZ188" s="327">
        <f t="shared" ca="1" si="1340"/>
        <v>12.185857754942944</v>
      </c>
      <c r="EA188" s="327">
        <f t="shared" ca="1" si="1341"/>
        <v>11.310310503079052</v>
      </c>
      <c r="EB188" s="327">
        <f t="shared" ca="1" si="1342"/>
        <v>1.5191931518679951</v>
      </c>
      <c r="EC188" s="327">
        <f t="shared" ca="1" si="1343"/>
        <v>8.8758711458237372</v>
      </c>
      <c r="ED188" s="327">
        <f t="shared" ca="1" si="1344"/>
        <v>12.750692194373968</v>
      </c>
      <c r="EE188" s="327">
        <f t="shared" ca="1" si="1345"/>
        <v>6.8646888760244735</v>
      </c>
      <c r="EF188" s="327">
        <f t="shared" ca="1" si="1190"/>
        <v>-7.7949330140218507</v>
      </c>
      <c r="EG188" s="327">
        <f t="shared" ca="1" si="1191"/>
        <v>0.1608957762375951</v>
      </c>
      <c r="EH188" s="327">
        <f t="shared" ca="1" si="1192"/>
        <v>5.2754064860760224</v>
      </c>
      <c r="EI188" s="327">
        <f t="shared" ca="1" si="1193"/>
        <v>-10.378919447740572</v>
      </c>
      <c r="EJ188" s="327">
        <f t="shared" ca="1" si="1194"/>
        <v>5.9571838141364566</v>
      </c>
      <c r="EK188" s="327">
        <f t="shared" ca="1" si="1195"/>
        <v>-3.1217260322030853</v>
      </c>
      <c r="EL188" s="327">
        <f t="shared" ca="1" si="1196"/>
        <v>0.65769107236167201</v>
      </c>
      <c r="EM188" s="327">
        <f t="shared" ca="1" si="1197"/>
        <v>1.3848538178952197</v>
      </c>
      <c r="EN188" s="327">
        <f t="shared" ca="1" si="1198"/>
        <v>1.3195520624995822</v>
      </c>
      <c r="EO188" s="327">
        <f t="shared" ca="1" si="1199"/>
        <v>0.45915384159806649</v>
      </c>
      <c r="EP188" s="327">
        <f t="shared" ca="1" si="1200"/>
        <v>-1.8593049459922639</v>
      </c>
      <c r="EQ188" s="327">
        <f t="shared" ca="1" si="1201"/>
        <v>0.58200377470187448</v>
      </c>
      <c r="ER188" s="327">
        <f t="shared" ca="1" si="1202"/>
        <v>-3.2758278425771721</v>
      </c>
      <c r="ES188" s="327">
        <f t="shared" ca="1" si="1203"/>
        <v>-1.9101085186797491</v>
      </c>
      <c r="ET188" s="327">
        <f t="shared" ca="1" si="1204"/>
        <v>-4.7827937590835319</v>
      </c>
      <c r="EU188" s="327">
        <f t="shared" ca="1" si="1205"/>
        <v>4.7929508208831066</v>
      </c>
      <c r="EV188" s="327">
        <f t="shared" ca="1" si="1206"/>
        <v>-8.7585516054968053</v>
      </c>
      <c r="EW188" s="327">
        <f t="shared" ca="1" si="1207"/>
        <v>-0.78113231333469457</v>
      </c>
      <c r="EX188" s="327">
        <f t="shared" ca="1" si="1208"/>
        <v>-3.2472365380164661</v>
      </c>
      <c r="EY188" s="327">
        <f t="shared" ca="1" si="1209"/>
        <v>-7.0220470506306327</v>
      </c>
      <c r="EZ188" s="327">
        <f t="shared" ca="1" si="1210"/>
        <v>-11.250545899737162</v>
      </c>
      <c r="FA188" s="327">
        <f t="shared" ca="1" si="1211"/>
        <v>-10.057587889838146</v>
      </c>
      <c r="FB188" s="327">
        <f t="shared" ca="1" si="1212"/>
        <v>-9.5600361716722233</v>
      </c>
      <c r="FC188" s="327">
        <f t="shared" ca="1" si="1213"/>
        <v>-10.257723966497608</v>
      </c>
      <c r="FD188" s="327">
        <f t="shared" ca="1" si="1214"/>
        <v>-2.2007815589904425</v>
      </c>
      <c r="FE188" s="327">
        <f t="shared" ca="1" si="1215"/>
        <v>-100</v>
      </c>
      <c r="FF188" s="327">
        <f t="shared" ca="1" si="1216"/>
        <v>-100</v>
      </c>
      <c r="FG188" s="327">
        <f t="shared" ca="1" si="1217"/>
        <v>-100</v>
      </c>
      <c r="FH188" s="327">
        <f t="shared" ca="1" si="1218"/>
        <v>-100</v>
      </c>
      <c r="FI188" s="327">
        <f t="shared" ca="1" si="1219"/>
        <v>-100</v>
      </c>
      <c r="FJ188" s="327">
        <f t="shared" ca="1" si="1220"/>
        <v>-100</v>
      </c>
      <c r="FK188" s="327">
        <f t="shared" ca="1" si="1221"/>
        <v>-100</v>
      </c>
      <c r="FL188" s="327">
        <f t="shared" ca="1" si="1222"/>
        <v>-100</v>
      </c>
      <c r="FM188" s="327">
        <f t="shared" ca="1" si="1223"/>
        <v>-100</v>
      </c>
      <c r="FN188" s="327">
        <f t="shared" ca="1" si="1224"/>
        <v>-100</v>
      </c>
      <c r="FO188" s="327">
        <f t="shared" ca="1" si="1225"/>
        <v>-100</v>
      </c>
      <c r="FP188" s="327">
        <f t="shared" ca="1" si="1225"/>
        <v>-100</v>
      </c>
    </row>
    <row r="189" spans="1:172" x14ac:dyDescent="0.2">
      <c r="B189" s="325" t="s">
        <v>32</v>
      </c>
      <c r="C189" s="330">
        <f t="shared" si="1226"/>
        <v>55539.633000000002</v>
      </c>
      <c r="D189" s="330"/>
      <c r="E189" s="330"/>
      <c r="F189" s="330"/>
      <c r="G189" s="330"/>
      <c r="H189" s="330"/>
      <c r="I189" s="330"/>
      <c r="J189" s="330"/>
      <c r="K189" s="330"/>
      <c r="L189" s="330"/>
      <c r="M189" s="330"/>
      <c r="N189" s="330"/>
      <c r="O189" s="330"/>
      <c r="P189" s="330"/>
      <c r="Q189" s="327">
        <f t="shared" ca="1" si="1227"/>
        <v>-2.214797338114451</v>
      </c>
      <c r="R189" s="327">
        <f t="shared" ca="1" si="1228"/>
        <v>-0.39808711121708029</v>
      </c>
      <c r="S189" s="327">
        <f t="shared" ca="1" si="1229"/>
        <v>7.27086343064218</v>
      </c>
      <c r="T189" s="327">
        <f t="shared" ca="1" si="1230"/>
        <v>-8.1552373942299283</v>
      </c>
      <c r="U189" s="327">
        <f t="shared" ca="1" si="1231"/>
        <v>-9.5500463327012426</v>
      </c>
      <c r="V189" s="327">
        <f t="shared" ca="1" si="1232"/>
        <v>-4.4635607514919258</v>
      </c>
      <c r="W189" s="327">
        <f t="shared" ca="1" si="1233"/>
        <v>-6.360504477116919</v>
      </c>
      <c r="X189" s="327">
        <f t="shared" ca="1" si="1234"/>
        <v>-4.5278444932905728</v>
      </c>
      <c r="Y189" s="327">
        <f t="shared" ca="1" si="1235"/>
        <v>-1.6535367843319477</v>
      </c>
      <c r="Z189" s="327">
        <f t="shared" ca="1" si="1236"/>
        <v>-9.1341096995359123</v>
      </c>
      <c r="AA189" s="327">
        <f t="shared" ca="1" si="1237"/>
        <v>-3.2574778286901562</v>
      </c>
      <c r="AB189" s="327">
        <f t="shared" ca="1" si="1238"/>
        <v>21.308266696088523</v>
      </c>
      <c r="AC189" s="327">
        <f t="shared" ca="1" si="1239"/>
        <v>5.3019869087492992</v>
      </c>
      <c r="AD189" s="327">
        <f t="shared" ca="1" si="1240"/>
        <v>9.1828574482056808</v>
      </c>
      <c r="AE189" s="327">
        <f t="shared" ca="1" si="1241"/>
        <v>13.986133539988472</v>
      </c>
      <c r="AF189" s="327">
        <f t="shared" ca="1" si="1242"/>
        <v>12.929097760529174</v>
      </c>
      <c r="AG189" s="327">
        <f t="shared" ca="1" si="1243"/>
        <v>12.899595691396271</v>
      </c>
      <c r="AH189" s="327">
        <f t="shared" ca="1" si="1244"/>
        <v>19.700752507068529</v>
      </c>
      <c r="AI189" s="327">
        <f t="shared" ca="1" si="1245"/>
        <v>13.65344423786685</v>
      </c>
      <c r="AJ189" s="327">
        <f t="shared" ca="1" si="1246"/>
        <v>12.069372461117922</v>
      </c>
      <c r="AK189" s="327">
        <f t="shared" ca="1" si="1247"/>
        <v>3.153532823354638</v>
      </c>
      <c r="AL189" s="327">
        <f t="shared" ca="1" si="1248"/>
        <v>11.327674377867396</v>
      </c>
      <c r="AM189" s="327">
        <f t="shared" ca="1" si="1249"/>
        <v>9.794935243538518</v>
      </c>
      <c r="AN189" s="327">
        <f t="shared" ca="1" si="1250"/>
        <v>-24.049494819508382</v>
      </c>
      <c r="AO189" s="327">
        <f t="shared" ca="1" si="1251"/>
        <v>-0.60647255886074447</v>
      </c>
      <c r="AP189" s="327">
        <f t="shared" ca="1" si="1252"/>
        <v>1.8867938545344742</v>
      </c>
      <c r="AQ189" s="327">
        <f t="shared" ca="1" si="1253"/>
        <v>-3.9039538659343691</v>
      </c>
      <c r="AR189" s="327">
        <f t="shared" ca="1" si="1254"/>
        <v>-0.68920710845354449</v>
      </c>
      <c r="AS189" s="327">
        <f t="shared" ca="1" si="1255"/>
        <v>1.9826556095519976</v>
      </c>
      <c r="AT189" s="327">
        <f t="shared" ca="1" si="1256"/>
        <v>-2.5282506629154256</v>
      </c>
      <c r="AU189" s="327">
        <f t="shared" ca="1" si="1257"/>
        <v>-0.67811669716748213</v>
      </c>
      <c r="AV189" s="327">
        <f t="shared" ca="1" si="1258"/>
        <v>4.1063439948160863</v>
      </c>
      <c r="AW189" s="327">
        <f t="shared" ca="1" si="1259"/>
        <v>0.97875206911066925</v>
      </c>
      <c r="AX189" s="327">
        <f t="shared" ca="1" si="1260"/>
        <v>-6.7042679732330868</v>
      </c>
      <c r="AY189" s="327">
        <f t="shared" ca="1" si="1261"/>
        <v>-9.8387854015267351</v>
      </c>
      <c r="AZ189" s="327">
        <f t="shared" ca="1" si="1262"/>
        <v>5.6347530122790204</v>
      </c>
      <c r="BA189" s="327">
        <f t="shared" ca="1" si="1263"/>
        <v>9.8637631464515465</v>
      </c>
      <c r="BB189" s="327">
        <f t="shared" ca="1" si="1264"/>
        <v>-3.1600679310452051</v>
      </c>
      <c r="BC189" s="327">
        <f t="shared" ca="1" si="1265"/>
        <v>-3.8958200047095772</v>
      </c>
      <c r="BD189" s="327">
        <f t="shared" ca="1" si="1266"/>
        <v>-6.5517016840784521</v>
      </c>
      <c r="BE189" s="327">
        <f t="shared" ca="1" si="1267"/>
        <v>-5.1073241170266641</v>
      </c>
      <c r="BF189" s="327">
        <f t="shared" ca="1" si="1268"/>
        <v>-7.264857360029481</v>
      </c>
      <c r="BG189" s="327">
        <f t="shared" ca="1" si="1269"/>
        <v>-5.0379224528661268</v>
      </c>
      <c r="BH189" s="327">
        <f t="shared" ca="1" si="1270"/>
        <v>-11.733440079794534</v>
      </c>
      <c r="BI189" s="327">
        <f t="shared" ca="1" si="1271"/>
        <v>-5.208250757983663</v>
      </c>
      <c r="BJ189" s="327">
        <f t="shared" ca="1" si="1272"/>
        <v>2.3166611221668916</v>
      </c>
      <c r="BK189" s="327">
        <f t="shared" ca="1" si="1273"/>
        <v>-0.92480424735038014</v>
      </c>
      <c r="BL189" s="327">
        <f t="shared" ca="1" si="1274"/>
        <v>3.1350138580165492</v>
      </c>
      <c r="BM189" s="327">
        <f t="shared" ca="1" si="1275"/>
        <v>-0.61952931403187961</v>
      </c>
      <c r="BN189" s="327">
        <f t="shared" ca="1" si="1276"/>
        <v>3.2930165772780811</v>
      </c>
      <c r="BO189" s="327">
        <f t="shared" ca="1" si="1277"/>
        <v>3.0206716371080375</v>
      </c>
      <c r="BP189" s="327">
        <f t="shared" ca="1" si="1278"/>
        <v>5.227341514410071</v>
      </c>
      <c r="BQ189" s="327">
        <f t="shared" ca="1" si="1279"/>
        <v>3.6946339649148001</v>
      </c>
      <c r="BR189" s="327">
        <f t="shared" ca="1" si="1280"/>
        <v>8.6942293075386061</v>
      </c>
      <c r="BS189" s="327">
        <f t="shared" ca="1" si="1281"/>
        <v>7.6547075619627094</v>
      </c>
      <c r="BT189" s="327">
        <f t="shared" ca="1" si="1282"/>
        <v>7.334518445545271</v>
      </c>
      <c r="BU189" s="327">
        <f t="shared" ca="1" si="1283"/>
        <v>5.0470005009897676</v>
      </c>
      <c r="BV189" s="327">
        <f t="shared" ca="1" si="1284"/>
        <v>4.9862426790605099</v>
      </c>
      <c r="BW189" s="327">
        <f t="shared" ca="1" si="1285"/>
        <v>10.263866495525136</v>
      </c>
      <c r="BX189" s="327">
        <f t="shared" ca="1" si="1286"/>
        <v>-7.2111760332263657</v>
      </c>
      <c r="BY189" s="327">
        <f t="shared" ca="1" si="1287"/>
        <v>1.4227892704564198</v>
      </c>
      <c r="BZ189" s="327">
        <f t="shared" ca="1" si="1288"/>
        <v>2.7223698828947391</v>
      </c>
      <c r="CA189" s="327">
        <f t="shared" ca="1" si="1289"/>
        <v>3.1057384824731287</v>
      </c>
      <c r="CB189" s="327">
        <f t="shared" ca="1" si="1290"/>
        <v>0.39188764684958244</v>
      </c>
      <c r="CC189" s="327">
        <f t="shared" ca="1" si="1291"/>
        <v>0.751627028489537</v>
      </c>
      <c r="CD189" s="327">
        <f t="shared" ca="1" si="1292"/>
        <v>0.85505923119681881</v>
      </c>
      <c r="CE189" s="327">
        <f t="shared" ca="1" si="1293"/>
        <v>2.9990724614312683</v>
      </c>
      <c r="CF189" s="327">
        <f t="shared" ca="1" si="1294"/>
        <v>9.2458530164222452E-2</v>
      </c>
      <c r="CG189" s="327">
        <f t="shared" ca="1" si="1295"/>
        <v>0.73623182583308733</v>
      </c>
      <c r="CH189" s="327">
        <f t="shared" ca="1" si="1296"/>
        <v>-1.0940328059469806</v>
      </c>
      <c r="CI189" s="327">
        <f t="shared" ca="1" si="1297"/>
        <v>1.1785744358826946</v>
      </c>
      <c r="CJ189" s="327">
        <f t="shared" ca="1" si="1298"/>
        <v>0.27529382278150649</v>
      </c>
      <c r="CK189" s="327">
        <f t="shared" ca="1" si="1299"/>
        <v>0.89289971374712707</v>
      </c>
      <c r="CL189" s="327">
        <f t="shared" ca="1" si="1300"/>
        <v>-0.44213940433954235</v>
      </c>
      <c r="CM189" s="327">
        <f t="shared" ca="1" si="1301"/>
        <v>1.5127163243068225</v>
      </c>
      <c r="CN189" s="327">
        <f t="shared" ca="1" si="1302"/>
        <v>-21.756014351670601</v>
      </c>
      <c r="CO189" s="327">
        <f t="shared" ca="1" si="1303"/>
        <v>-20.694924395061221</v>
      </c>
      <c r="CP189" s="327">
        <f t="shared" ca="1" si="1304"/>
        <v>-7.8482425548526749</v>
      </c>
      <c r="CQ189" s="327">
        <f t="shared" ca="1" si="1305"/>
        <v>-6.5282318561556849</v>
      </c>
      <c r="CR189" s="327">
        <f t="shared" ca="1" si="1306"/>
        <v>-5.2536120784979801</v>
      </c>
      <c r="CS189" s="327">
        <f t="shared" ca="1" si="1307"/>
        <v>-2.7725781250073567</v>
      </c>
      <c r="CT189" s="327">
        <f t="shared" ca="1" si="1308"/>
        <v>-6.2623054440324069</v>
      </c>
      <c r="CU189" s="327">
        <f t="shared" ca="1" si="1309"/>
        <v>-5.9977432550672205</v>
      </c>
      <c r="CV189" s="327">
        <f t="shared" ca="1" si="1310"/>
        <v>-2.0534735910007385</v>
      </c>
      <c r="CW189" s="327">
        <f t="shared" ca="1" si="1311"/>
        <v>-0.72523659397671736</v>
      </c>
      <c r="CX189" s="327">
        <f t="shared" ca="1" si="1312"/>
        <v>0.15185607422350245</v>
      </c>
      <c r="CY189" s="327">
        <f t="shared" ca="1" si="1313"/>
        <v>0.64850679033965264</v>
      </c>
      <c r="CZ189" s="327">
        <f t="shared" ca="1" si="1314"/>
        <v>28.953582862105804</v>
      </c>
      <c r="DA189" s="327">
        <f t="shared" ca="1" si="1315"/>
        <v>23.21470001788326</v>
      </c>
      <c r="DB189" s="327">
        <f t="shared" ca="1" si="1316"/>
        <v>10.338180161218617</v>
      </c>
      <c r="DC189" s="327">
        <f t="shared" ca="1" si="1317"/>
        <v>8.1671580932187311</v>
      </c>
      <c r="DD189" s="327">
        <f t="shared" ca="1" si="1318"/>
        <v>10.844983265439836</v>
      </c>
      <c r="DE189" s="327">
        <f t="shared" ca="1" si="1319"/>
        <v>3.6444400378275503</v>
      </c>
      <c r="DF189" s="327">
        <f t="shared" ca="1" si="1320"/>
        <v>6.6358287831284031</v>
      </c>
      <c r="DG189" s="327">
        <f t="shared" ca="1" si="1321"/>
        <v>9.6302579732979297</v>
      </c>
      <c r="DH189" s="327">
        <f t="shared" ca="1" si="1322"/>
        <v>5.0487661993229267</v>
      </c>
      <c r="DI189" s="327">
        <f t="shared" ca="1" si="1323"/>
        <v>1.7112917576146174</v>
      </c>
      <c r="DJ189" s="327">
        <f t="shared" ca="1" si="1324"/>
        <v>2.1332974334379315</v>
      </c>
      <c r="DK189" s="327">
        <f t="shared" ca="1" si="1325"/>
        <v>2.0842815252141094</v>
      </c>
      <c r="DL189" s="327">
        <f t="shared" ca="1" si="1326"/>
        <v>0.61831700251346433</v>
      </c>
      <c r="DM189" s="327">
        <f t="shared" ca="1" si="1327"/>
        <v>6.7953649875101831</v>
      </c>
      <c r="DN189" s="327">
        <f t="shared" ca="1" si="1328"/>
        <v>0.34743059411749755</v>
      </c>
      <c r="DO189" s="327">
        <f t="shared" ca="1" si="1329"/>
        <v>-2.3111968161909289</v>
      </c>
      <c r="DP189" s="327">
        <f t="shared" ca="1" si="1330"/>
        <v>-3.3895416289390852</v>
      </c>
      <c r="DQ189" s="327">
        <f t="shared" ca="1" si="1331"/>
        <v>-2.1101672932868496</v>
      </c>
      <c r="DR189" s="327">
        <f t="shared" ca="1" si="1332"/>
        <v>0.30496843609839175</v>
      </c>
      <c r="DS189" s="327">
        <f t="shared" ca="1" si="1333"/>
        <v>-6.9368602689176271</v>
      </c>
      <c r="DT189" s="327">
        <f t="shared" ca="1" si="1334"/>
        <v>-5.8400199061582612</v>
      </c>
      <c r="DU189" s="327">
        <f t="shared" ca="1" si="1335"/>
        <v>-8.9297469059861072</v>
      </c>
      <c r="DV189" s="327">
        <f t="shared" ca="1" si="1336"/>
        <v>-8.4711905520350541</v>
      </c>
      <c r="DW189" s="327">
        <f t="shared" ca="1" si="1337"/>
        <v>-8.5457530162256035</v>
      </c>
      <c r="DX189" s="327">
        <f t="shared" ca="1" si="1338"/>
        <v>-11.94732895378651</v>
      </c>
      <c r="DY189" s="327">
        <f t="shared" ca="1" si="1339"/>
        <v>-3.8411014679912654</v>
      </c>
      <c r="DZ189" s="327">
        <f t="shared" ca="1" si="1340"/>
        <v>-7.6997076229279884</v>
      </c>
      <c r="EA189" s="327">
        <f t="shared" ca="1" si="1341"/>
        <v>-7.6435556278419909</v>
      </c>
      <c r="EB189" s="327">
        <f t="shared" ca="1" si="1342"/>
        <v>-9.6719841143456478</v>
      </c>
      <c r="EC189" s="327">
        <f t="shared" ca="1" si="1343"/>
        <v>-15.58033481877662</v>
      </c>
      <c r="ED189" s="327">
        <f t="shared" ca="1" si="1344"/>
        <v>-6.1381385205712178</v>
      </c>
      <c r="EE189" s="327">
        <f t="shared" ca="1" si="1345"/>
        <v>-6.4626440945216501</v>
      </c>
      <c r="EF189" s="327">
        <f t="shared" ca="1" si="1190"/>
        <v>-7.9108868514785655</v>
      </c>
      <c r="EG189" s="327">
        <f t="shared" ca="1" si="1191"/>
        <v>-3.242879024938361E-3</v>
      </c>
      <c r="EH189" s="327">
        <f t="shared" ca="1" si="1192"/>
        <v>-3.6422402471471287</v>
      </c>
      <c r="EI189" s="327">
        <f t="shared" ca="1" si="1193"/>
        <v>-10.9336971304798</v>
      </c>
      <c r="EJ189" s="327">
        <f t="shared" ca="1" si="1194"/>
        <v>-1.2601307331725877</v>
      </c>
      <c r="EK189" s="327">
        <f t="shared" ca="1" si="1195"/>
        <v>-11.685414226403438</v>
      </c>
      <c r="EL189" s="327">
        <f t="shared" ca="1" si="1196"/>
        <v>-4.1267870972476004</v>
      </c>
      <c r="EM189" s="327">
        <f t="shared" ca="1" si="1197"/>
        <v>-5.0830385065926009</v>
      </c>
      <c r="EN189" s="327">
        <f t="shared" ca="1" si="1198"/>
        <v>-3.0676384364477656</v>
      </c>
      <c r="EO189" s="327">
        <f t="shared" ca="1" si="1199"/>
        <v>-0.62208158853344742</v>
      </c>
      <c r="EP189" s="327">
        <f t="shared" ca="1" si="1200"/>
        <v>-6.8878062172640853</v>
      </c>
      <c r="EQ189" s="327">
        <f t="shared" ca="1" si="1201"/>
        <v>2.4455008035857873E-2</v>
      </c>
      <c r="ER189" s="327">
        <f t="shared" ca="1" si="1202"/>
        <v>-1.8031082803124008</v>
      </c>
      <c r="ES189" s="327">
        <f t="shared" ca="1" si="1203"/>
        <v>-8.6679252552584103</v>
      </c>
      <c r="ET189" s="327">
        <f t="shared" ca="1" si="1204"/>
        <v>-4.2546220646472364</v>
      </c>
      <c r="EU189" s="327">
        <f t="shared" ca="1" si="1205"/>
        <v>2.7815556901977061</v>
      </c>
      <c r="EV189" s="327">
        <f t="shared" ca="1" si="1206"/>
        <v>-3.8497357817864071</v>
      </c>
      <c r="EW189" s="327">
        <f t="shared" ca="1" si="1207"/>
        <v>-5.9095221420247839</v>
      </c>
      <c r="EX189" s="327">
        <f t="shared" ca="1" si="1208"/>
        <v>-4.0509827771965377</v>
      </c>
      <c r="EY189" s="327">
        <f t="shared" ca="1" si="1209"/>
        <v>1.949194788388624</v>
      </c>
      <c r="EZ189" s="327">
        <f t="shared" ca="1" si="1210"/>
        <v>-4.0525234547643407</v>
      </c>
      <c r="FA189" s="327">
        <f t="shared" ca="1" si="1211"/>
        <v>-6.7685269525838265</v>
      </c>
      <c r="FB189" s="327">
        <f t="shared" ca="1" si="1212"/>
        <v>-6.7807352758025701</v>
      </c>
      <c r="FC189" s="327">
        <f t="shared" ca="1" si="1213"/>
        <v>-6.109202222369376</v>
      </c>
      <c r="FD189" s="327">
        <f t="shared" ca="1" si="1214"/>
        <v>-5.1637157049431863</v>
      </c>
      <c r="FE189" s="327">
        <f t="shared" ca="1" si="1215"/>
        <v>-100</v>
      </c>
      <c r="FF189" s="327">
        <f t="shared" ca="1" si="1216"/>
        <v>-100</v>
      </c>
      <c r="FG189" s="327">
        <f t="shared" ca="1" si="1217"/>
        <v>-100</v>
      </c>
      <c r="FH189" s="327">
        <f t="shared" ca="1" si="1218"/>
        <v>-100</v>
      </c>
      <c r="FI189" s="327">
        <f t="shared" ca="1" si="1219"/>
        <v>-100</v>
      </c>
      <c r="FJ189" s="327">
        <f t="shared" ca="1" si="1220"/>
        <v>-100</v>
      </c>
      <c r="FK189" s="327">
        <f t="shared" ca="1" si="1221"/>
        <v>-100</v>
      </c>
      <c r="FL189" s="327">
        <f t="shared" ca="1" si="1222"/>
        <v>-100</v>
      </c>
      <c r="FM189" s="327">
        <f t="shared" ca="1" si="1223"/>
        <v>-100</v>
      </c>
      <c r="FN189" s="327">
        <f t="shared" ca="1" si="1224"/>
        <v>-100</v>
      </c>
      <c r="FO189" s="327">
        <f t="shared" ca="1" si="1225"/>
        <v>-100</v>
      </c>
      <c r="FP189" s="327">
        <f t="shared" ca="1" si="1225"/>
        <v>-100</v>
      </c>
    </row>
    <row r="190" spans="1:172" x14ac:dyDescent="0.2">
      <c r="B190" s="325" t="s">
        <v>33</v>
      </c>
      <c r="C190" s="330">
        <f t="shared" si="1226"/>
        <v>132857.26999999999</v>
      </c>
      <c r="D190" s="330"/>
      <c r="E190" s="330"/>
      <c r="F190" s="330"/>
      <c r="G190" s="330"/>
      <c r="H190" s="330"/>
      <c r="I190" s="330"/>
      <c r="J190" s="330"/>
      <c r="K190" s="330"/>
      <c r="L190" s="330"/>
      <c r="M190" s="330"/>
      <c r="N190" s="330"/>
      <c r="O190" s="330"/>
      <c r="P190" s="330"/>
      <c r="Q190" s="327">
        <f t="shared" ca="1" si="1227"/>
        <v>-2.894387610170071</v>
      </c>
      <c r="R190" s="327">
        <f t="shared" ca="1" si="1228"/>
        <v>5.2932443824679041</v>
      </c>
      <c r="S190" s="327">
        <f t="shared" ca="1" si="1229"/>
        <v>12.08514340616685</v>
      </c>
      <c r="T190" s="327">
        <f t="shared" ca="1" si="1230"/>
        <v>2.1702812299837717</v>
      </c>
      <c r="U190" s="327">
        <f t="shared" ca="1" si="1231"/>
        <v>1.0879946339661331</v>
      </c>
      <c r="V190" s="327">
        <f t="shared" ca="1" si="1232"/>
        <v>2.0634040158339531</v>
      </c>
      <c r="W190" s="327">
        <f t="shared" ca="1" si="1233"/>
        <v>9.1934919348794608</v>
      </c>
      <c r="X190" s="327">
        <f t="shared" ca="1" si="1234"/>
        <v>7.6802144014334885</v>
      </c>
      <c r="Y190" s="327">
        <f t="shared" ca="1" si="1235"/>
        <v>13.542007636024607</v>
      </c>
      <c r="Z190" s="327">
        <f t="shared" ca="1" si="1236"/>
        <v>5.5590744022858729</v>
      </c>
      <c r="AA190" s="327">
        <f t="shared" ca="1" si="1237"/>
        <v>2.3720413219664209</v>
      </c>
      <c r="AB190" s="327">
        <f t="shared" ca="1" si="1238"/>
        <v>2.6461337887254928</v>
      </c>
      <c r="AC190" s="327">
        <f t="shared" ca="1" si="1239"/>
        <v>4.5391685087979567</v>
      </c>
      <c r="AD190" s="327">
        <f t="shared" ca="1" si="1240"/>
        <v>2.7789800688621966</v>
      </c>
      <c r="AE190" s="327">
        <f t="shared" ca="1" si="1241"/>
        <v>5.6888459145748129</v>
      </c>
      <c r="AF190" s="327">
        <f t="shared" ca="1" si="1242"/>
        <v>3.7238861494719941</v>
      </c>
      <c r="AG190" s="327">
        <f t="shared" ca="1" si="1243"/>
        <v>4.15105848696777</v>
      </c>
      <c r="AH190" s="327">
        <f t="shared" ca="1" si="1244"/>
        <v>6.7100196975094661</v>
      </c>
      <c r="AI190" s="327">
        <f t="shared" ca="1" si="1245"/>
        <v>4.918555888096094</v>
      </c>
      <c r="AJ190" s="327">
        <f t="shared" ca="1" si="1246"/>
        <v>5.3528872238832719</v>
      </c>
      <c r="AK190" s="327">
        <f t="shared" ca="1" si="1247"/>
        <v>3.0099001606384945</v>
      </c>
      <c r="AL190" s="327">
        <f t="shared" ca="1" si="1248"/>
        <v>3.571484845009536</v>
      </c>
      <c r="AM190" s="327">
        <f t="shared" ca="1" si="1249"/>
        <v>6.5937269475979718</v>
      </c>
      <c r="AN190" s="327">
        <f t="shared" ca="1" si="1250"/>
        <v>12.561428652646626</v>
      </c>
      <c r="AO190" s="327">
        <f t="shared" ca="1" si="1251"/>
        <v>11.516282237890564</v>
      </c>
      <c r="AP190" s="327">
        <f t="shared" ca="1" si="1252"/>
        <v>17.946076089359252</v>
      </c>
      <c r="AQ190" s="327">
        <f t="shared" ca="1" si="1253"/>
        <v>9.5209449669064554</v>
      </c>
      <c r="AR190" s="327">
        <f t="shared" ca="1" si="1254"/>
        <v>14.497758605252756</v>
      </c>
      <c r="AS190" s="327">
        <f t="shared" ca="1" si="1255"/>
        <v>12.821742916945041</v>
      </c>
      <c r="AT190" s="327">
        <f t="shared" ca="1" si="1256"/>
        <v>7.1843741948995046</v>
      </c>
      <c r="AU190" s="327">
        <f t="shared" ca="1" si="1257"/>
        <v>4.7858097256180798</v>
      </c>
      <c r="AV190" s="327">
        <f t="shared" ca="1" si="1258"/>
        <v>9.929639935422756</v>
      </c>
      <c r="AW190" s="327">
        <f t="shared" ca="1" si="1259"/>
        <v>6.6743718628163435</v>
      </c>
      <c r="AX190" s="327">
        <f t="shared" ca="1" si="1260"/>
        <v>8.2578625999053514</v>
      </c>
      <c r="AY190" s="327">
        <f t="shared" ca="1" si="1261"/>
        <v>10.930962426025317</v>
      </c>
      <c r="AZ190" s="327">
        <f t="shared" ca="1" si="1262"/>
        <v>2.3241858859282871</v>
      </c>
      <c r="BA190" s="327">
        <f t="shared" ca="1" si="1263"/>
        <v>10.403623754013708</v>
      </c>
      <c r="BB190" s="327">
        <f t="shared" ca="1" si="1264"/>
        <v>-1.1695174321038451</v>
      </c>
      <c r="BC190" s="327">
        <f t="shared" ca="1" si="1265"/>
        <v>7.5507412260923132</v>
      </c>
      <c r="BD190" s="327">
        <f t="shared" ca="1" si="1266"/>
        <v>-1.238536872651224</v>
      </c>
      <c r="BE190" s="327">
        <f t="shared" ca="1" si="1267"/>
        <v>6.6517382469500461</v>
      </c>
      <c r="BF190" s="327">
        <f t="shared" ca="1" si="1268"/>
        <v>3.5851324263544484</v>
      </c>
      <c r="BG190" s="327">
        <f t="shared" ca="1" si="1269"/>
        <v>2.2291838743171581</v>
      </c>
      <c r="BH190" s="327">
        <f t="shared" ca="1" si="1270"/>
        <v>3.1398538229965993</v>
      </c>
      <c r="BI190" s="327">
        <f t="shared" ca="1" si="1271"/>
        <v>5.7887789449599012</v>
      </c>
      <c r="BJ190" s="327">
        <f t="shared" ca="1" si="1272"/>
        <v>5.7874818118718565</v>
      </c>
      <c r="BK190" s="327">
        <f t="shared" ca="1" si="1273"/>
        <v>6.2110689877500107</v>
      </c>
      <c r="BL190" s="327">
        <f t="shared" ca="1" si="1274"/>
        <v>10.006424231277336</v>
      </c>
      <c r="BM190" s="327">
        <f t="shared" ca="1" si="1275"/>
        <v>3.1992029770959221</v>
      </c>
      <c r="BN190" s="327">
        <f t="shared" ca="1" si="1276"/>
        <v>4.6957352473526299</v>
      </c>
      <c r="BO190" s="327">
        <f t="shared" ca="1" si="1277"/>
        <v>1.7379622796922121</v>
      </c>
      <c r="BP190" s="327">
        <f t="shared" ca="1" si="1278"/>
        <v>10.086567578764203</v>
      </c>
      <c r="BQ190" s="327">
        <f t="shared" ca="1" si="1279"/>
        <v>2.1548122252172703</v>
      </c>
      <c r="BR190" s="327">
        <f t="shared" ca="1" si="1280"/>
        <v>5.5553264202397088</v>
      </c>
      <c r="BS190" s="327">
        <f t="shared" ca="1" si="1281"/>
        <v>9.5949590794898114</v>
      </c>
      <c r="BT190" s="327">
        <f t="shared" ca="1" si="1282"/>
        <v>8.4853398319849447</v>
      </c>
      <c r="BU190" s="327">
        <f t="shared" ca="1" si="1283"/>
        <v>1.8929739456257977</v>
      </c>
      <c r="BV190" s="327">
        <f t="shared" ca="1" si="1284"/>
        <v>6.9475436417093306</v>
      </c>
      <c r="BW190" s="327">
        <f t="shared" ca="1" si="1285"/>
        <v>1.3955862750771644</v>
      </c>
      <c r="BX190" s="327">
        <f t="shared" ca="1" si="1286"/>
        <v>4.120564218344839</v>
      </c>
      <c r="BY190" s="327">
        <f t="shared" ca="1" si="1287"/>
        <v>-0.2306202564222275</v>
      </c>
      <c r="BZ190" s="327">
        <f t="shared" ca="1" si="1288"/>
        <v>1.3247865494102626</v>
      </c>
      <c r="CA190" s="327">
        <f t="shared" ca="1" si="1289"/>
        <v>4.2381685498190222</v>
      </c>
      <c r="CB190" s="327">
        <f t="shared" ca="1" si="1290"/>
        <v>-2.9187566584566866</v>
      </c>
      <c r="CC190" s="327">
        <f t="shared" ca="1" si="1291"/>
        <v>-6.9785915843167743</v>
      </c>
      <c r="CD190" s="327">
        <f t="shared" ca="1" si="1292"/>
        <v>-6.3446503223207884</v>
      </c>
      <c r="CE190" s="327">
        <f t="shared" ca="1" si="1293"/>
        <v>-5.2852994333581762</v>
      </c>
      <c r="CF190" s="327">
        <f t="shared" ca="1" si="1294"/>
        <v>-2.9508085330825224</v>
      </c>
      <c r="CG190" s="327">
        <f t="shared" ca="1" si="1295"/>
        <v>-2.9109257409892564</v>
      </c>
      <c r="CH190" s="327">
        <f t="shared" ca="1" si="1296"/>
        <v>-1.9674533198310797</v>
      </c>
      <c r="CI190" s="327">
        <f t="shared" ca="1" si="1297"/>
        <v>0.46692602321083143</v>
      </c>
      <c r="CJ190" s="327">
        <f t="shared" ca="1" si="1298"/>
        <v>-1.5414913398694665</v>
      </c>
      <c r="CK190" s="327">
        <f t="shared" ca="1" si="1299"/>
        <v>-1.5720143110516176</v>
      </c>
      <c r="CL190" s="327">
        <f t="shared" ca="1" si="1300"/>
        <v>-0.33269360447279439</v>
      </c>
      <c r="CM190" s="327">
        <f t="shared" ca="1" si="1301"/>
        <v>-9.0358032114151285</v>
      </c>
      <c r="CN190" s="327">
        <f t="shared" ca="1" si="1302"/>
        <v>-28.241498150604642</v>
      </c>
      <c r="CO190" s="327">
        <f t="shared" ca="1" si="1303"/>
        <v>-24.378714640817051</v>
      </c>
      <c r="CP190" s="327">
        <f t="shared" ca="1" si="1304"/>
        <v>-12.257343792616922</v>
      </c>
      <c r="CQ190" s="327">
        <f t="shared" ca="1" si="1305"/>
        <v>-7.7439476875847788</v>
      </c>
      <c r="CR190" s="327">
        <f t="shared" ca="1" si="1306"/>
        <v>-5.0871657280222706</v>
      </c>
      <c r="CS190" s="327">
        <f t="shared" ca="1" si="1307"/>
        <v>-0.60839280452664468</v>
      </c>
      <c r="CT190" s="327">
        <f t="shared" ca="1" si="1308"/>
        <v>1.3867833194410935</v>
      </c>
      <c r="CU190" s="327">
        <f t="shared" ca="1" si="1309"/>
        <v>5.1803174543853174</v>
      </c>
      <c r="CV190" s="327">
        <f t="shared" ca="1" si="1310"/>
        <v>3.3625556964596655</v>
      </c>
      <c r="CW190" s="327">
        <f t="shared" ca="1" si="1311"/>
        <v>2.7074457450013512</v>
      </c>
      <c r="CX190" s="327">
        <f t="shared" ca="1" si="1312"/>
        <v>-1.3530744369914487</v>
      </c>
      <c r="CY190" s="327">
        <f t="shared" ca="1" si="1313"/>
        <v>4.4526769986452877</v>
      </c>
      <c r="CZ190" s="327">
        <f t="shared" ca="1" si="1314"/>
        <v>35.272635260146814</v>
      </c>
      <c r="DA190" s="327">
        <f t="shared" ca="1" si="1315"/>
        <v>52.78811420328276</v>
      </c>
      <c r="DB190" s="327">
        <f t="shared" ca="1" si="1316"/>
        <v>24.44027636257286</v>
      </c>
      <c r="DC190" s="327">
        <f t="shared" ca="1" si="1317"/>
        <v>18.378225201013379</v>
      </c>
      <c r="DD190" s="327">
        <f t="shared" ca="1" si="1318"/>
        <v>10.628411973450881</v>
      </c>
      <c r="DE190" s="327">
        <f t="shared" ca="1" si="1319"/>
        <v>3.3220942553486594</v>
      </c>
      <c r="DF190" s="327">
        <f t="shared" ca="1" si="1320"/>
        <v>2.2351044173660739E-3</v>
      </c>
      <c r="DG190" s="327">
        <f t="shared" ca="1" si="1321"/>
        <v>8.7770949686382522</v>
      </c>
      <c r="DH190" s="327">
        <f t="shared" ca="1" si="1322"/>
        <v>4.8859839121374762</v>
      </c>
      <c r="DI190" s="327">
        <f t="shared" ca="1" si="1323"/>
        <v>4.4192897142863785</v>
      </c>
      <c r="DJ190" s="327">
        <f t="shared" ca="1" si="1324"/>
        <v>6.4239958596449895</v>
      </c>
      <c r="DK190" s="327">
        <f t="shared" ca="1" si="1325"/>
        <v>5.9832510125380338</v>
      </c>
      <c r="DL190" s="327">
        <f t="shared" ca="1" si="1326"/>
        <v>11.290886332838724</v>
      </c>
      <c r="DM190" s="327">
        <f t="shared" ca="1" si="1327"/>
        <v>-1.5026880998099728</v>
      </c>
      <c r="DN190" s="327">
        <f t="shared" ca="1" si="1328"/>
        <v>-0.70179060329908793</v>
      </c>
      <c r="DO190" s="327">
        <f t="shared" ca="1" si="1329"/>
        <v>1.1963864432155162</v>
      </c>
      <c r="DP190" s="327">
        <f t="shared" ca="1" si="1330"/>
        <v>0.49233770451083103</v>
      </c>
      <c r="DQ190" s="327">
        <f t="shared" ca="1" si="1331"/>
        <v>2.6141071571476004</v>
      </c>
      <c r="DR190" s="327">
        <f t="shared" ca="1" si="1332"/>
        <v>2.9392049439814514</v>
      </c>
      <c r="DS190" s="327">
        <f t="shared" ca="1" si="1333"/>
        <v>-2.8049182133084543</v>
      </c>
      <c r="DT190" s="327">
        <f t="shared" ca="1" si="1334"/>
        <v>1.5645262641937876</v>
      </c>
      <c r="DU190" s="327">
        <f t="shared" ca="1" si="1335"/>
        <v>6.2809184297578042</v>
      </c>
      <c r="DV190" s="327">
        <f t="shared" ca="1" si="1336"/>
        <v>1.9259639453977968</v>
      </c>
      <c r="DW190" s="327">
        <f t="shared" ca="1" si="1337"/>
        <v>1.4986173475252258</v>
      </c>
      <c r="DX190" s="327">
        <f t="shared" ca="1" si="1338"/>
        <v>-4.4617626958948051</v>
      </c>
      <c r="DY190" s="327">
        <f t="shared" ca="1" si="1339"/>
        <v>0.3698845977599774</v>
      </c>
      <c r="DZ190" s="327">
        <f t="shared" ca="1" si="1340"/>
        <v>-2.1369231211368032</v>
      </c>
      <c r="EA190" s="327">
        <f t="shared" ca="1" si="1341"/>
        <v>-1.622031624459197</v>
      </c>
      <c r="EB190" s="327">
        <f t="shared" ca="1" si="1342"/>
        <v>-3.40424431086754</v>
      </c>
      <c r="EC190" s="327">
        <f t="shared" ca="1" si="1343"/>
        <v>-2.1029998028115102</v>
      </c>
      <c r="ED190" s="327">
        <f t="shared" ca="1" si="1344"/>
        <v>-4.4908998811892076</v>
      </c>
      <c r="EE190" s="327">
        <f t="shared" ca="1" si="1345"/>
        <v>-3.8464561115962965</v>
      </c>
      <c r="EF190" s="327">
        <f t="shared" ca="1" si="1190"/>
        <v>1.1583133131637453</v>
      </c>
      <c r="EG190" s="327">
        <f t="shared" ca="1" si="1191"/>
        <v>1.8453782273852681</v>
      </c>
      <c r="EH190" s="327">
        <f t="shared" ca="1" si="1192"/>
        <v>2.6171899887929158</v>
      </c>
      <c r="EI190" s="327">
        <f t="shared" ca="1" si="1193"/>
        <v>-0.71190383729195617</v>
      </c>
      <c r="EJ190" s="327">
        <f t="shared" ca="1" si="1194"/>
        <v>6.2819578277323558</v>
      </c>
      <c r="EK190" s="327">
        <f t="shared" ca="1" si="1195"/>
        <v>1.4237132537116395</v>
      </c>
      <c r="EL190" s="327">
        <f t="shared" ca="1" si="1196"/>
        <v>5.5353282859697686</v>
      </c>
      <c r="EM190" s="327">
        <f t="shared" ca="1" si="1197"/>
        <v>1.586391384917988</v>
      </c>
      <c r="EN190" s="327">
        <f t="shared" ca="1" si="1198"/>
        <v>5.4149643293394831</v>
      </c>
      <c r="EO190" s="327">
        <f t="shared" ca="1" si="1199"/>
        <v>3.950256030764379</v>
      </c>
      <c r="EP190" s="327">
        <f t="shared" ca="1" si="1200"/>
        <v>27.490357642040507</v>
      </c>
      <c r="EQ190" s="327">
        <f t="shared" ca="1" si="1201"/>
        <v>27.520318511862669</v>
      </c>
      <c r="ER190" s="327">
        <f t="shared" ca="1" si="1202"/>
        <v>34.235505141932862</v>
      </c>
      <c r="ES190" s="327">
        <f t="shared" ca="1" si="1203"/>
        <v>19.021041863154295</v>
      </c>
      <c r="ET190" s="327">
        <f t="shared" ca="1" si="1204"/>
        <v>34.229244422557599</v>
      </c>
      <c r="EU190" s="327">
        <f t="shared" ca="1" si="1205"/>
        <v>50.218690695886494</v>
      </c>
      <c r="EV190" s="327">
        <f t="shared" ca="1" si="1206"/>
        <v>38.524207892977842</v>
      </c>
      <c r="EW190" s="327">
        <f t="shared" ca="1" si="1207"/>
        <v>29.369937410008873</v>
      </c>
      <c r="EX190" s="327">
        <f t="shared" ca="1" si="1208"/>
        <v>22.503301314395998</v>
      </c>
      <c r="EY190" s="327">
        <f t="shared" ca="1" si="1209"/>
        <v>20.727854938712071</v>
      </c>
      <c r="EZ190" s="327">
        <f t="shared" ca="1" si="1210"/>
        <v>24.276253258665875</v>
      </c>
      <c r="FA190" s="327">
        <f t="shared" ca="1" si="1211"/>
        <v>24.836789567174762</v>
      </c>
      <c r="FB190" s="327">
        <f t="shared" ca="1" si="1212"/>
        <v>6.8797014619741361</v>
      </c>
      <c r="FC190" s="327">
        <f t="shared" ca="1" si="1213"/>
        <v>-1.3707987627592075</v>
      </c>
      <c r="FD190" s="327">
        <f t="shared" ca="1" si="1214"/>
        <v>-3.8327200448659084</v>
      </c>
      <c r="FE190" s="327">
        <f t="shared" ca="1" si="1215"/>
        <v>-100</v>
      </c>
      <c r="FF190" s="327">
        <f t="shared" ca="1" si="1216"/>
        <v>-100</v>
      </c>
      <c r="FG190" s="327">
        <f t="shared" ca="1" si="1217"/>
        <v>-100</v>
      </c>
      <c r="FH190" s="327">
        <f t="shared" ca="1" si="1218"/>
        <v>-100</v>
      </c>
      <c r="FI190" s="327">
        <f t="shared" ca="1" si="1219"/>
        <v>-100</v>
      </c>
      <c r="FJ190" s="327">
        <f t="shared" ca="1" si="1220"/>
        <v>-100</v>
      </c>
      <c r="FK190" s="327">
        <f t="shared" ca="1" si="1221"/>
        <v>-100</v>
      </c>
      <c r="FL190" s="327">
        <f t="shared" ca="1" si="1222"/>
        <v>-100</v>
      </c>
      <c r="FM190" s="327">
        <f t="shared" ca="1" si="1223"/>
        <v>-100</v>
      </c>
      <c r="FN190" s="327">
        <f t="shared" ca="1" si="1224"/>
        <v>-100</v>
      </c>
      <c r="FO190" s="327">
        <f t="shared" ca="1" si="1225"/>
        <v>-100</v>
      </c>
      <c r="FP190" s="327">
        <f t="shared" ca="1" si="1225"/>
        <v>-100</v>
      </c>
    </row>
    <row r="191" spans="1:172" s="317" customFormat="1" x14ac:dyDescent="0.2">
      <c r="A191" s="487"/>
      <c r="B191" s="334" t="s">
        <v>34</v>
      </c>
      <c r="C191" s="337">
        <f t="shared" si="1226"/>
        <v>3712615.6409999994</v>
      </c>
      <c r="D191" s="337"/>
      <c r="E191" s="337"/>
      <c r="F191" s="337"/>
      <c r="G191" s="337"/>
      <c r="H191" s="337"/>
      <c r="I191" s="337"/>
      <c r="J191" s="337"/>
      <c r="K191" s="337"/>
      <c r="L191" s="337"/>
      <c r="M191" s="337"/>
      <c r="N191" s="337"/>
      <c r="O191" s="337"/>
      <c r="P191" s="337"/>
      <c r="Q191" s="336">
        <f t="shared" ca="1" si="1227"/>
        <v>0.8499571444562406</v>
      </c>
      <c r="R191" s="336">
        <f t="shared" ca="1" si="1228"/>
        <v>-0.30159004183840921</v>
      </c>
      <c r="S191" s="336">
        <f t="shared" ca="1" si="1229"/>
        <v>6.7969836850466265</v>
      </c>
      <c r="T191" s="336">
        <f t="shared" ca="1" si="1230"/>
        <v>-0.40753419458648921</v>
      </c>
      <c r="U191" s="336">
        <f t="shared" ca="1" si="1231"/>
        <v>1.2336597659063528</v>
      </c>
      <c r="V191" s="336">
        <f t="shared" ca="1" si="1232"/>
        <v>3.4786713934986153</v>
      </c>
      <c r="W191" s="336">
        <f t="shared" ca="1" si="1233"/>
        <v>3.6980096469593491</v>
      </c>
      <c r="X191" s="336">
        <f t="shared" ca="1" si="1234"/>
        <v>-8.6536472665784459E-2</v>
      </c>
      <c r="Y191" s="336">
        <f t="shared" ca="1" si="1235"/>
        <v>4.7617141328459383</v>
      </c>
      <c r="Z191" s="336">
        <f t="shared" ca="1" si="1236"/>
        <v>2.7717909350014907</v>
      </c>
      <c r="AA191" s="336">
        <f t="shared" ca="1" si="1237"/>
        <v>2.8596121242497219</v>
      </c>
      <c r="AB191" s="336">
        <f t="shared" ca="1" si="1238"/>
        <v>4.7501366045583922</v>
      </c>
      <c r="AC191" s="336">
        <f t="shared" ca="1" si="1239"/>
        <v>1.9412509166999001</v>
      </c>
      <c r="AD191" s="336">
        <f t="shared" ca="1" si="1240"/>
        <v>4.8792828413926088</v>
      </c>
      <c r="AE191" s="336">
        <f t="shared" ca="1" si="1241"/>
        <v>1.5690020527968898</v>
      </c>
      <c r="AF191" s="336">
        <f t="shared" ca="1" si="1242"/>
        <v>0.70018645677353675</v>
      </c>
      <c r="AG191" s="336">
        <f t="shared" ca="1" si="1243"/>
        <v>0.34777986459207</v>
      </c>
      <c r="AH191" s="336">
        <f t="shared" ca="1" si="1244"/>
        <v>2.2061889702142565</v>
      </c>
      <c r="AI191" s="336">
        <f t="shared" ca="1" si="1245"/>
        <v>1.8826346615813776</v>
      </c>
      <c r="AJ191" s="336">
        <f t="shared" ca="1" si="1246"/>
        <v>3.373318435153621</v>
      </c>
      <c r="AK191" s="336">
        <f t="shared" ca="1" si="1247"/>
        <v>4.4310943815261794</v>
      </c>
      <c r="AL191" s="336">
        <f t="shared" ca="1" si="1248"/>
        <v>3.2290600310631845</v>
      </c>
      <c r="AM191" s="336">
        <f t="shared" ca="1" si="1249"/>
        <v>1.8405462003200626</v>
      </c>
      <c r="AN191" s="336">
        <f t="shared" ca="1" si="1250"/>
        <v>1.9384845924893597</v>
      </c>
      <c r="AO191" s="336">
        <f t="shared" ca="1" si="1251"/>
        <v>1.2534741111573737</v>
      </c>
      <c r="AP191" s="336">
        <f t="shared" ca="1" si="1252"/>
        <v>3.8789525173786217</v>
      </c>
      <c r="AQ191" s="336">
        <f t="shared" ca="1" si="1253"/>
        <v>-0.11646890796586717</v>
      </c>
      <c r="AR191" s="336">
        <f t="shared" ca="1" si="1254"/>
        <v>4.6387749575095256</v>
      </c>
      <c r="AS191" s="336">
        <f t="shared" ca="1" si="1255"/>
        <v>1.8044909270234371</v>
      </c>
      <c r="AT191" s="336">
        <f t="shared" ca="1" si="1256"/>
        <v>1.4446833928498393</v>
      </c>
      <c r="AU191" s="336">
        <f t="shared" ca="1" si="1257"/>
        <v>-2.2522677019555033</v>
      </c>
      <c r="AV191" s="336">
        <f t="shared" ca="1" si="1258"/>
        <v>1.9752079269204899</v>
      </c>
      <c r="AW191" s="336">
        <f t="shared" ca="1" si="1259"/>
        <v>-2.3793279696754581</v>
      </c>
      <c r="AX191" s="336">
        <f t="shared" ca="1" si="1260"/>
        <v>-3.3827959611368215</v>
      </c>
      <c r="AY191" s="336">
        <f t="shared" ca="1" si="1261"/>
        <v>2.6548051679117606</v>
      </c>
      <c r="AZ191" s="336">
        <f t="shared" ca="1" si="1262"/>
        <v>0.54550139077731785</v>
      </c>
      <c r="BA191" s="336">
        <f t="shared" ca="1" si="1263"/>
        <v>2.8428198030809142</v>
      </c>
      <c r="BB191" s="336">
        <f t="shared" ca="1" si="1264"/>
        <v>-0.71091786200472029</v>
      </c>
      <c r="BC191" s="336">
        <f t="shared" ca="1" si="1265"/>
        <v>5.6382793184635887</v>
      </c>
      <c r="BD191" s="336">
        <f t="shared" ca="1" si="1266"/>
        <v>-3.3428638443539995</v>
      </c>
      <c r="BE191" s="336">
        <f t="shared" ca="1" si="1267"/>
        <v>2.3699624804282848</v>
      </c>
      <c r="BF191" s="336">
        <f t="shared" ca="1" si="1268"/>
        <v>0.91833120730035489</v>
      </c>
      <c r="BG191" s="336">
        <f t="shared" ca="1" si="1269"/>
        <v>-1.4094681409616783E-2</v>
      </c>
      <c r="BH191" s="336">
        <f t="shared" ca="1" si="1270"/>
        <v>0.98563664542874108</v>
      </c>
      <c r="BI191" s="336">
        <f t="shared" ca="1" si="1271"/>
        <v>-1.0940852169484145</v>
      </c>
      <c r="BJ191" s="336">
        <f t="shared" ca="1" si="1272"/>
        <v>-9.8383160628728206E-2</v>
      </c>
      <c r="BK191" s="336">
        <f t="shared" ca="1" si="1273"/>
        <v>-6.8564693415595457E-2</v>
      </c>
      <c r="BL191" s="336">
        <f t="shared" ca="1" si="1274"/>
        <v>-1.505042637450984</v>
      </c>
      <c r="BM191" s="336">
        <f t="shared" ca="1" si="1275"/>
        <v>-0.37400431785425781</v>
      </c>
      <c r="BN191" s="336">
        <f t="shared" ca="1" si="1276"/>
        <v>-2.6941950912539596</v>
      </c>
      <c r="BO191" s="336">
        <f t="shared" ca="1" si="1277"/>
        <v>-4.2773540241776544</v>
      </c>
      <c r="BP191" s="336">
        <f t="shared" ca="1" si="1278"/>
        <v>4.0006095498572307</v>
      </c>
      <c r="BQ191" s="336">
        <f t="shared" ca="1" si="1279"/>
        <v>0.55958934640854352</v>
      </c>
      <c r="BR191" s="336">
        <f t="shared" ca="1" si="1280"/>
        <v>0.56383137132031891</v>
      </c>
      <c r="BS191" s="336">
        <f t="shared" ca="1" si="1281"/>
        <v>1.1828590251626565</v>
      </c>
      <c r="BT191" s="336">
        <f t="shared" ca="1" si="1282"/>
        <v>1.353130997588579</v>
      </c>
      <c r="BU191" s="336">
        <f t="shared" ca="1" si="1283"/>
        <v>1.8162379486726223</v>
      </c>
      <c r="BV191" s="336">
        <f t="shared" ca="1" si="1284"/>
        <v>1.9741219662440272</v>
      </c>
      <c r="BW191" s="336">
        <f t="shared" ca="1" si="1285"/>
        <v>0.27386789728680583</v>
      </c>
      <c r="BX191" s="336">
        <f t="shared" ca="1" si="1286"/>
        <v>-1.66565267587346</v>
      </c>
      <c r="BY191" s="336">
        <f t="shared" ca="1" si="1287"/>
        <v>-0.25902109339172341</v>
      </c>
      <c r="BZ191" s="336">
        <f t="shared" ca="1" si="1288"/>
        <v>2.1979199239929841</v>
      </c>
      <c r="CA191" s="336">
        <f t="shared" ca="1" si="1289"/>
        <v>1.9029301847505877</v>
      </c>
      <c r="CB191" s="336">
        <f t="shared" ca="1" si="1290"/>
        <v>-2.3898718692879442</v>
      </c>
      <c r="CC191" s="336">
        <f t="shared" ca="1" si="1291"/>
        <v>-0.38922457757817597</v>
      </c>
      <c r="CD191" s="336">
        <f t="shared" ca="1" si="1292"/>
        <v>-1.7832757728668724</v>
      </c>
      <c r="CE191" s="336">
        <f t="shared" ca="1" si="1293"/>
        <v>1.8364467020036415</v>
      </c>
      <c r="CF191" s="336">
        <f t="shared" ca="1" si="1294"/>
        <v>-0.85109990142105119</v>
      </c>
      <c r="CG191" s="336">
        <f t="shared" ca="1" si="1295"/>
        <v>-0.41014046389500436</v>
      </c>
      <c r="CH191" s="336">
        <f t="shared" ca="1" si="1296"/>
        <v>-0.26133435840553432</v>
      </c>
      <c r="CI191" s="336">
        <f t="shared" ca="1" si="1297"/>
        <v>-2.6688682148168823</v>
      </c>
      <c r="CJ191" s="336">
        <f t="shared" ca="1" si="1298"/>
        <v>-3.5211925089697615E-2</v>
      </c>
      <c r="CK191" s="336">
        <f t="shared" ca="1" si="1299"/>
        <v>-0.67277140786569589</v>
      </c>
      <c r="CL191" s="336">
        <f t="shared" ca="1" si="1300"/>
        <v>-1.7714279809762417</v>
      </c>
      <c r="CM191" s="336">
        <f t="shared" ca="1" si="1301"/>
        <v>-1.9385916140321768</v>
      </c>
      <c r="CN191" s="336">
        <f t="shared" ca="1" si="1302"/>
        <v>-15.742445861162707</v>
      </c>
      <c r="CO191" s="336">
        <f t="shared" ca="1" si="1303"/>
        <v>-19.050385772011381</v>
      </c>
      <c r="CP191" s="336">
        <f t="shared" ca="1" si="1304"/>
        <v>-8.9305736356231478</v>
      </c>
      <c r="CQ191" s="336">
        <f t="shared" ca="1" si="1305"/>
        <v>-7.5837129791162994</v>
      </c>
      <c r="CR191" s="336">
        <f t="shared" ca="1" si="1306"/>
        <v>-5.9820342877304569</v>
      </c>
      <c r="CS191" s="336">
        <f t="shared" ca="1" si="1307"/>
        <v>-2.4195488094179041E-2</v>
      </c>
      <c r="CT191" s="336">
        <f t="shared" ca="1" si="1308"/>
        <v>-0.37838415627298616</v>
      </c>
      <c r="CU191" s="336">
        <f t="shared" ca="1" si="1309"/>
        <v>0.88478778707063555</v>
      </c>
      <c r="CV191" s="336">
        <f t="shared" ca="1" si="1310"/>
        <v>4.62246162170959</v>
      </c>
      <c r="CW191" s="336">
        <f t="shared" ca="1" si="1311"/>
        <v>1.5836495343804984</v>
      </c>
      <c r="CX191" s="336">
        <f t="shared" ca="1" si="1312"/>
        <v>1.5314220213436869</v>
      </c>
      <c r="CY191" s="336">
        <f t="shared" ca="1" si="1313"/>
        <v>5.9622776437624481</v>
      </c>
      <c r="CZ191" s="336">
        <f t="shared" ca="1" si="1314"/>
        <v>21.962031787367863</v>
      </c>
      <c r="DA191" s="336">
        <f t="shared" ca="1" si="1315"/>
        <v>23.558677394889173</v>
      </c>
      <c r="DB191" s="336">
        <f t="shared" ca="1" si="1316"/>
        <v>13.771220010004996</v>
      </c>
      <c r="DC191" s="336">
        <f t="shared" ca="1" si="1317"/>
        <v>11.291119166140874</v>
      </c>
      <c r="DD191" s="336">
        <f t="shared" ca="1" si="1318"/>
        <v>8.7313833492082011</v>
      </c>
      <c r="DE191" s="336">
        <f t="shared" ca="1" si="1319"/>
        <v>3.9459574396325934</v>
      </c>
      <c r="DF191" s="336">
        <f t="shared" ca="1" si="1320"/>
        <v>4.3641831628947756</v>
      </c>
      <c r="DG191" s="336">
        <f t="shared" ca="1" si="1321"/>
        <v>6.9407833193464512</v>
      </c>
      <c r="DH191" s="336">
        <f t="shared" ca="1" si="1322"/>
        <v>4.2409318410539214</v>
      </c>
      <c r="DI191" s="336">
        <f t="shared" ca="1" si="1323"/>
        <v>3.8566779155820683</v>
      </c>
      <c r="DJ191" s="336">
        <f t="shared" ca="1" si="1324"/>
        <v>6.505881226360529</v>
      </c>
      <c r="DK191" s="336">
        <f t="shared" ca="1" si="1325"/>
        <v>3.714919234770349</v>
      </c>
      <c r="DL191" s="336">
        <f t="shared" ca="1" si="1326"/>
        <v>5.2081297969307769</v>
      </c>
      <c r="DM191" s="336">
        <f t="shared" ca="1" si="1327"/>
        <v>6.3683334647791412</v>
      </c>
      <c r="DN191" s="336">
        <f t="shared" ca="1" si="1328"/>
        <v>3.5729384669333371</v>
      </c>
      <c r="DO191" s="336">
        <f t="shared" ca="1" si="1329"/>
        <v>3.0698784484172847</v>
      </c>
      <c r="DP191" s="336">
        <f t="shared" ca="1" si="1330"/>
        <v>4.6536096458754201</v>
      </c>
      <c r="DQ191" s="336">
        <f t="shared" ca="1" si="1331"/>
        <v>3.9695056411782872</v>
      </c>
      <c r="DR191" s="336">
        <f t="shared" ca="1" si="1332"/>
        <v>3.5919797036117842</v>
      </c>
      <c r="DS191" s="336">
        <f t="shared" ca="1" si="1333"/>
        <v>3.4328146039514849</v>
      </c>
      <c r="DT191" s="336">
        <f t="shared" ca="1" si="1334"/>
        <v>2.7969785099148936</v>
      </c>
      <c r="DU191" s="336">
        <f t="shared" ca="1" si="1335"/>
        <v>2.7600400367553419</v>
      </c>
      <c r="DV191" s="336">
        <f t="shared" ca="1" si="1336"/>
        <v>0.4203222694127362</v>
      </c>
      <c r="DW191" s="336">
        <f t="shared" ca="1" si="1337"/>
        <v>0.28375229811763347</v>
      </c>
      <c r="DX191" s="336">
        <f t="shared" ca="1" si="1338"/>
        <v>-2.0347736273782857</v>
      </c>
      <c r="DY191" s="336">
        <f t="shared" ca="1" si="1339"/>
        <v>-1.1322489116485315</v>
      </c>
      <c r="DZ191" s="336">
        <f t="shared" ca="1" si="1340"/>
        <v>-0.29176981923917822</v>
      </c>
      <c r="EA191" s="336">
        <f t="shared" ca="1" si="1341"/>
        <v>-1.463250249647956</v>
      </c>
      <c r="EB191" s="336">
        <f t="shared" ca="1" si="1342"/>
        <v>-0.48705923928882555</v>
      </c>
      <c r="EC191" s="336">
        <f t="shared" ca="1" si="1343"/>
        <v>-0.85944949071934218</v>
      </c>
      <c r="ED191" s="336">
        <f t="shared" ca="1" si="1344"/>
        <v>-1.6302253104507116</v>
      </c>
      <c r="EE191" s="336">
        <f t="shared" ca="1" si="1345"/>
        <v>-1.7608119131776334</v>
      </c>
      <c r="EF191" s="336">
        <f t="shared" ca="1" si="1190"/>
        <v>-1.8359063211272115</v>
      </c>
      <c r="EG191" s="336">
        <f t="shared" ca="1" si="1191"/>
        <v>0.21550228636270674</v>
      </c>
      <c r="EH191" s="336">
        <f t="shared" ca="1" si="1192"/>
        <v>0.61396877244706616</v>
      </c>
      <c r="EI191" s="336">
        <f t="shared" ca="1" si="1193"/>
        <v>-3.3680376340637963</v>
      </c>
      <c r="EJ191" s="336">
        <f t="shared" ca="1" si="1194"/>
        <v>3.3046032472269502</v>
      </c>
      <c r="EK191" s="336">
        <f t="shared" ca="1" si="1195"/>
        <v>-0.66865355465660059</v>
      </c>
      <c r="EL191" s="336">
        <f t="shared" ca="1" si="1196"/>
        <v>-1.5587374308700674</v>
      </c>
      <c r="EM191" s="336">
        <f t="shared" ca="1" si="1197"/>
        <v>1.6157551430242734</v>
      </c>
      <c r="EN191" s="336">
        <f t="shared" ca="1" si="1198"/>
        <v>-0.77759175629009292</v>
      </c>
      <c r="EO191" s="336">
        <f t="shared" ca="1" si="1199"/>
        <v>0.35341116160603292</v>
      </c>
      <c r="EP191" s="336">
        <f t="shared" ca="1" si="1200"/>
        <v>2.003024853242394</v>
      </c>
      <c r="EQ191" s="336">
        <f t="shared" ca="1" si="1201"/>
        <v>-0.75365019524244303</v>
      </c>
      <c r="ER191" s="336">
        <f t="shared" ca="1" si="1202"/>
        <v>-0.40286375714337908</v>
      </c>
      <c r="ES191" s="336">
        <f t="shared" ca="1" si="1203"/>
        <v>-0.62290363969054852</v>
      </c>
      <c r="ET191" s="336">
        <f t="shared" ca="1" si="1204"/>
        <v>1.5143461437426566</v>
      </c>
      <c r="EU191" s="336">
        <f t="shared" ca="1" si="1205"/>
        <v>3.0157273847593871</v>
      </c>
      <c r="EV191" s="336">
        <f t="shared" ca="1" si="1206"/>
        <v>-0.26123127927488099</v>
      </c>
      <c r="EW191" s="336">
        <f t="shared" ca="1" si="1207"/>
        <v>1.000373797876648</v>
      </c>
      <c r="EX191" s="336">
        <f t="shared" ca="1" si="1208"/>
        <v>2.086127045184341</v>
      </c>
      <c r="EY191" s="336">
        <f t="shared" ca="1" si="1209"/>
        <v>4.1731363735976856E-2</v>
      </c>
      <c r="EZ191" s="336">
        <f t="shared" ca="1" si="1210"/>
        <v>-0.35970982734073687</v>
      </c>
      <c r="FA191" s="336">
        <f t="shared" ca="1" si="1211"/>
        <v>2.4301790621478858</v>
      </c>
      <c r="FB191" s="336">
        <f t="shared" ca="1" si="1212"/>
        <v>1.6077544231706469</v>
      </c>
      <c r="FC191" s="336">
        <f t="shared" ca="1" si="1213"/>
        <v>0.59321425462879063</v>
      </c>
      <c r="FD191" s="336">
        <f ca="1">+FD82/ER82*100-100</f>
        <v>2.229897085829819</v>
      </c>
      <c r="FE191" s="336">
        <f t="shared" ca="1" si="1215"/>
        <v>-100</v>
      </c>
      <c r="FF191" s="336">
        <f t="shared" ca="1" si="1216"/>
        <v>-100</v>
      </c>
      <c r="FG191" s="336">
        <f t="shared" ca="1" si="1217"/>
        <v>-100</v>
      </c>
      <c r="FH191" s="336">
        <f t="shared" ca="1" si="1218"/>
        <v>-100</v>
      </c>
      <c r="FI191" s="336">
        <f t="shared" ca="1" si="1219"/>
        <v>-100</v>
      </c>
      <c r="FJ191" s="336">
        <f t="shared" ca="1" si="1220"/>
        <v>-100</v>
      </c>
      <c r="FK191" s="336">
        <f t="shared" ca="1" si="1221"/>
        <v>-100</v>
      </c>
      <c r="FL191" s="336">
        <f t="shared" ca="1" si="1222"/>
        <v>-100</v>
      </c>
      <c r="FM191" s="336">
        <f t="shared" ca="1" si="1223"/>
        <v>-100</v>
      </c>
      <c r="FN191" s="336">
        <f t="shared" ca="1" si="1224"/>
        <v>-100</v>
      </c>
      <c r="FO191" s="336">
        <f t="shared" ca="1" si="1225"/>
        <v>-100</v>
      </c>
      <c r="FP191" s="336">
        <f ca="1">+FP82/FD82*100-100</f>
        <v>-100</v>
      </c>
    </row>
  </sheetData>
  <mergeCells count="4">
    <mergeCell ref="B5:C5"/>
    <mergeCell ref="B42:C42"/>
    <mergeCell ref="B85:C85"/>
    <mergeCell ref="B151:C15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">
    <tabColor theme="7" tint="0.79998168889431442"/>
  </sheetPr>
  <dimension ref="A1:FP281"/>
  <sheetViews>
    <sheetView tabSelected="1" zoomScale="90" zoomScaleNormal="90" workbookViewId="0">
      <pane xSplit="2" ySplit="6" topLeftCell="FH7" activePane="bottomRight" state="frozen"/>
      <selection activeCell="I71" sqref="I71"/>
      <selection pane="topRight" activeCell="I71" sqref="I71"/>
      <selection pane="bottomLeft" activeCell="I71" sqref="I71"/>
      <selection pane="bottomRight" activeCell="FP5" sqref="FP5"/>
    </sheetView>
  </sheetViews>
  <sheetFormatPr baseColWidth="10" defaultColWidth="11.42578125" defaultRowHeight="12" x14ac:dyDescent="0.2"/>
  <cols>
    <col min="1" max="1" width="4.5703125" style="485" bestFit="1" customWidth="1"/>
    <col min="2" max="2" width="53.28515625" style="318" customWidth="1"/>
    <col min="3" max="3" width="13.28515625" style="318" bestFit="1" customWidth="1"/>
    <col min="4" max="4" width="2.140625" style="318" customWidth="1"/>
    <col min="5" max="18" width="12" style="318" bestFit="1" customWidth="1"/>
    <col min="19" max="75" width="11.42578125" style="318"/>
    <col min="76" max="76" width="12.5703125" style="318" bestFit="1" customWidth="1"/>
    <col min="77" max="124" width="11.42578125" style="318"/>
    <col min="125" max="125" width="12.5703125" style="318" customWidth="1"/>
    <col min="126" max="136" width="11.42578125" style="318"/>
    <col min="137" max="137" width="11.28515625" style="318" bestFit="1" customWidth="1"/>
    <col min="138" max="16384" width="11.42578125" style="318"/>
  </cols>
  <sheetData>
    <row r="1" spans="1:172" s="485" customFormat="1" x14ac:dyDescent="0.2">
      <c r="E1" s="485">
        <v>2</v>
      </c>
      <c r="F1" s="485">
        <f>+E1+1</f>
        <v>3</v>
      </c>
      <c r="G1" s="485">
        <f t="shared" ref="G1:BR1" si="0">+F1+1</f>
        <v>4</v>
      </c>
      <c r="H1" s="485">
        <f t="shared" si="0"/>
        <v>5</v>
      </c>
      <c r="I1" s="485">
        <f t="shared" si="0"/>
        <v>6</v>
      </c>
      <c r="J1" s="485">
        <f t="shared" si="0"/>
        <v>7</v>
      </c>
      <c r="K1" s="485">
        <f t="shared" si="0"/>
        <v>8</v>
      </c>
      <c r="L1" s="485">
        <f t="shared" si="0"/>
        <v>9</v>
      </c>
      <c r="M1" s="485">
        <f t="shared" si="0"/>
        <v>10</v>
      </c>
      <c r="N1" s="485">
        <f t="shared" si="0"/>
        <v>11</v>
      </c>
      <c r="O1" s="485">
        <f t="shared" si="0"/>
        <v>12</v>
      </c>
      <c r="P1" s="485">
        <f t="shared" si="0"/>
        <v>13</v>
      </c>
      <c r="Q1" s="485">
        <f t="shared" si="0"/>
        <v>14</v>
      </c>
      <c r="R1" s="485">
        <f t="shared" si="0"/>
        <v>15</v>
      </c>
      <c r="S1" s="485">
        <f t="shared" si="0"/>
        <v>16</v>
      </c>
      <c r="T1" s="485">
        <f t="shared" si="0"/>
        <v>17</v>
      </c>
      <c r="U1" s="485">
        <f t="shared" si="0"/>
        <v>18</v>
      </c>
      <c r="V1" s="485">
        <f t="shared" si="0"/>
        <v>19</v>
      </c>
      <c r="W1" s="485">
        <f t="shared" si="0"/>
        <v>20</v>
      </c>
      <c r="X1" s="485">
        <f t="shared" si="0"/>
        <v>21</v>
      </c>
      <c r="Y1" s="485">
        <f t="shared" si="0"/>
        <v>22</v>
      </c>
      <c r="Z1" s="485">
        <f t="shared" si="0"/>
        <v>23</v>
      </c>
      <c r="AA1" s="485">
        <f t="shared" si="0"/>
        <v>24</v>
      </c>
      <c r="AB1" s="485">
        <f t="shared" si="0"/>
        <v>25</v>
      </c>
      <c r="AC1" s="485">
        <f t="shared" si="0"/>
        <v>26</v>
      </c>
      <c r="AD1" s="485">
        <f t="shared" si="0"/>
        <v>27</v>
      </c>
      <c r="AE1" s="485">
        <f t="shared" si="0"/>
        <v>28</v>
      </c>
      <c r="AF1" s="485">
        <f t="shared" si="0"/>
        <v>29</v>
      </c>
      <c r="AG1" s="485">
        <f t="shared" si="0"/>
        <v>30</v>
      </c>
      <c r="AH1" s="485">
        <f t="shared" si="0"/>
        <v>31</v>
      </c>
      <c r="AI1" s="485">
        <f t="shared" si="0"/>
        <v>32</v>
      </c>
      <c r="AJ1" s="485">
        <f t="shared" si="0"/>
        <v>33</v>
      </c>
      <c r="AK1" s="485">
        <f t="shared" si="0"/>
        <v>34</v>
      </c>
      <c r="AL1" s="485">
        <f t="shared" si="0"/>
        <v>35</v>
      </c>
      <c r="AM1" s="485">
        <f t="shared" si="0"/>
        <v>36</v>
      </c>
      <c r="AN1" s="485">
        <f t="shared" si="0"/>
        <v>37</v>
      </c>
      <c r="AO1" s="485">
        <f t="shared" si="0"/>
        <v>38</v>
      </c>
      <c r="AP1" s="485">
        <f t="shared" si="0"/>
        <v>39</v>
      </c>
      <c r="AQ1" s="485">
        <f t="shared" si="0"/>
        <v>40</v>
      </c>
      <c r="AR1" s="485">
        <f t="shared" si="0"/>
        <v>41</v>
      </c>
      <c r="AS1" s="485">
        <f t="shared" si="0"/>
        <v>42</v>
      </c>
      <c r="AT1" s="485">
        <f t="shared" si="0"/>
        <v>43</v>
      </c>
      <c r="AU1" s="485">
        <f t="shared" si="0"/>
        <v>44</v>
      </c>
      <c r="AV1" s="485">
        <f t="shared" si="0"/>
        <v>45</v>
      </c>
      <c r="AW1" s="485">
        <f t="shared" si="0"/>
        <v>46</v>
      </c>
      <c r="AX1" s="485">
        <f t="shared" si="0"/>
        <v>47</v>
      </c>
      <c r="AY1" s="485">
        <f t="shared" si="0"/>
        <v>48</v>
      </c>
      <c r="AZ1" s="485">
        <f t="shared" si="0"/>
        <v>49</v>
      </c>
      <c r="BA1" s="485">
        <f t="shared" si="0"/>
        <v>50</v>
      </c>
      <c r="BB1" s="485">
        <f t="shared" si="0"/>
        <v>51</v>
      </c>
      <c r="BC1" s="485">
        <f t="shared" si="0"/>
        <v>52</v>
      </c>
      <c r="BD1" s="485">
        <f t="shared" si="0"/>
        <v>53</v>
      </c>
      <c r="BE1" s="485">
        <f t="shared" si="0"/>
        <v>54</v>
      </c>
      <c r="BF1" s="485">
        <f t="shared" si="0"/>
        <v>55</v>
      </c>
      <c r="BG1" s="485">
        <f t="shared" si="0"/>
        <v>56</v>
      </c>
      <c r="BH1" s="485">
        <f t="shared" si="0"/>
        <v>57</v>
      </c>
      <c r="BI1" s="485">
        <f t="shared" si="0"/>
        <v>58</v>
      </c>
      <c r="BJ1" s="485">
        <f t="shared" si="0"/>
        <v>59</v>
      </c>
      <c r="BK1" s="485">
        <f t="shared" si="0"/>
        <v>60</v>
      </c>
      <c r="BL1" s="485">
        <f t="shared" si="0"/>
        <v>61</v>
      </c>
      <c r="BM1" s="485">
        <f t="shared" si="0"/>
        <v>62</v>
      </c>
      <c r="BN1" s="485">
        <f t="shared" si="0"/>
        <v>63</v>
      </c>
      <c r="BO1" s="485">
        <f t="shared" si="0"/>
        <v>64</v>
      </c>
      <c r="BP1" s="485">
        <f t="shared" si="0"/>
        <v>65</v>
      </c>
      <c r="BQ1" s="485">
        <f t="shared" si="0"/>
        <v>66</v>
      </c>
      <c r="BR1" s="485">
        <f t="shared" si="0"/>
        <v>67</v>
      </c>
      <c r="BS1" s="485">
        <f t="shared" ref="BS1:DS1" si="1">+BR1+1</f>
        <v>68</v>
      </c>
      <c r="BT1" s="485">
        <f t="shared" si="1"/>
        <v>69</v>
      </c>
      <c r="BU1" s="485">
        <f t="shared" si="1"/>
        <v>70</v>
      </c>
      <c r="BV1" s="485">
        <f t="shared" si="1"/>
        <v>71</v>
      </c>
      <c r="BW1" s="485">
        <f t="shared" si="1"/>
        <v>72</v>
      </c>
      <c r="BX1" s="485">
        <f t="shared" si="1"/>
        <v>73</v>
      </c>
      <c r="BY1" s="485">
        <f t="shared" si="1"/>
        <v>74</v>
      </c>
      <c r="BZ1" s="485">
        <f t="shared" si="1"/>
        <v>75</v>
      </c>
      <c r="CA1" s="485">
        <f t="shared" si="1"/>
        <v>76</v>
      </c>
      <c r="CB1" s="485">
        <f t="shared" si="1"/>
        <v>77</v>
      </c>
      <c r="CC1" s="485">
        <f t="shared" si="1"/>
        <v>78</v>
      </c>
      <c r="CD1" s="485">
        <f t="shared" si="1"/>
        <v>79</v>
      </c>
      <c r="CE1" s="485">
        <f t="shared" si="1"/>
        <v>80</v>
      </c>
      <c r="CF1" s="485">
        <f t="shared" si="1"/>
        <v>81</v>
      </c>
      <c r="CG1" s="485">
        <f t="shared" si="1"/>
        <v>82</v>
      </c>
      <c r="CH1" s="485">
        <f t="shared" si="1"/>
        <v>83</v>
      </c>
      <c r="CI1" s="485">
        <f t="shared" si="1"/>
        <v>84</v>
      </c>
      <c r="CJ1" s="485">
        <f t="shared" si="1"/>
        <v>85</v>
      </c>
      <c r="CK1" s="485">
        <f t="shared" si="1"/>
        <v>86</v>
      </c>
      <c r="CL1" s="485">
        <f t="shared" si="1"/>
        <v>87</v>
      </c>
      <c r="CM1" s="485">
        <f t="shared" si="1"/>
        <v>88</v>
      </c>
      <c r="CN1" s="485">
        <f t="shared" si="1"/>
        <v>89</v>
      </c>
      <c r="CO1" s="485">
        <f t="shared" si="1"/>
        <v>90</v>
      </c>
      <c r="CP1" s="485">
        <f t="shared" si="1"/>
        <v>91</v>
      </c>
      <c r="CQ1" s="485">
        <f t="shared" si="1"/>
        <v>92</v>
      </c>
      <c r="CR1" s="485">
        <f t="shared" si="1"/>
        <v>93</v>
      </c>
      <c r="CS1" s="485">
        <f t="shared" si="1"/>
        <v>94</v>
      </c>
      <c r="CT1" s="485">
        <f t="shared" si="1"/>
        <v>95</v>
      </c>
      <c r="CU1" s="485">
        <f t="shared" si="1"/>
        <v>96</v>
      </c>
      <c r="CV1" s="485">
        <f t="shared" si="1"/>
        <v>97</v>
      </c>
      <c r="CW1" s="485">
        <f t="shared" si="1"/>
        <v>98</v>
      </c>
      <c r="CX1" s="485">
        <f t="shared" si="1"/>
        <v>99</v>
      </c>
      <c r="CY1" s="485">
        <f t="shared" si="1"/>
        <v>100</v>
      </c>
      <c r="CZ1" s="485">
        <f t="shared" si="1"/>
        <v>101</v>
      </c>
      <c r="DA1" s="485">
        <f t="shared" si="1"/>
        <v>102</v>
      </c>
      <c r="DB1" s="485">
        <f t="shared" si="1"/>
        <v>103</v>
      </c>
      <c r="DC1" s="485">
        <f t="shared" si="1"/>
        <v>104</v>
      </c>
      <c r="DD1" s="485">
        <f t="shared" si="1"/>
        <v>105</v>
      </c>
      <c r="DE1" s="485">
        <f t="shared" si="1"/>
        <v>106</v>
      </c>
      <c r="DF1" s="485">
        <f t="shared" si="1"/>
        <v>107</v>
      </c>
      <c r="DG1" s="485">
        <f t="shared" si="1"/>
        <v>108</v>
      </c>
      <c r="DH1" s="485">
        <f t="shared" si="1"/>
        <v>109</v>
      </c>
      <c r="DI1" s="485">
        <f t="shared" si="1"/>
        <v>110</v>
      </c>
      <c r="DJ1" s="485">
        <f t="shared" si="1"/>
        <v>111</v>
      </c>
      <c r="DK1" s="485">
        <f t="shared" si="1"/>
        <v>112</v>
      </c>
      <c r="DL1" s="485">
        <f t="shared" si="1"/>
        <v>113</v>
      </c>
      <c r="DM1" s="485">
        <f t="shared" si="1"/>
        <v>114</v>
      </c>
      <c r="DN1" s="485">
        <f t="shared" si="1"/>
        <v>115</v>
      </c>
      <c r="DO1" s="485">
        <f t="shared" si="1"/>
        <v>116</v>
      </c>
      <c r="DP1" s="485">
        <f t="shared" si="1"/>
        <v>117</v>
      </c>
      <c r="DQ1" s="485">
        <f t="shared" si="1"/>
        <v>118</v>
      </c>
      <c r="DR1" s="485">
        <f t="shared" si="1"/>
        <v>119</v>
      </c>
      <c r="DS1" s="485">
        <f t="shared" si="1"/>
        <v>120</v>
      </c>
      <c r="DT1" s="485">
        <f t="shared" ref="DT1:ED1" si="2">+DS1+1</f>
        <v>121</v>
      </c>
      <c r="DU1" s="485">
        <f t="shared" si="2"/>
        <v>122</v>
      </c>
      <c r="DV1" s="485">
        <f t="shared" si="2"/>
        <v>123</v>
      </c>
      <c r="DW1" s="485">
        <f t="shared" si="2"/>
        <v>124</v>
      </c>
      <c r="DX1" s="485">
        <f t="shared" si="2"/>
        <v>125</v>
      </c>
      <c r="DY1" s="485">
        <f t="shared" si="2"/>
        <v>126</v>
      </c>
      <c r="DZ1" s="485">
        <f t="shared" si="2"/>
        <v>127</v>
      </c>
      <c r="EA1" s="485">
        <f t="shared" si="2"/>
        <v>128</v>
      </c>
      <c r="EB1" s="485">
        <f t="shared" si="2"/>
        <v>129</v>
      </c>
      <c r="EC1" s="485">
        <f t="shared" si="2"/>
        <v>130</v>
      </c>
      <c r="ED1" s="485">
        <f t="shared" si="2"/>
        <v>131</v>
      </c>
      <c r="EE1" s="485">
        <f t="shared" ref="EE1" si="3">+ED1+1</f>
        <v>132</v>
      </c>
      <c r="EF1" s="485">
        <f t="shared" ref="EF1" si="4">+EE1+1</f>
        <v>133</v>
      </c>
      <c r="EG1" s="485">
        <f t="shared" ref="EG1" si="5">+EF1+1</f>
        <v>134</v>
      </c>
      <c r="EH1" s="485">
        <f t="shared" ref="EH1" si="6">+EG1+1</f>
        <v>135</v>
      </c>
      <c r="EI1" s="485">
        <f t="shared" ref="EI1" si="7">+EH1+1</f>
        <v>136</v>
      </c>
      <c r="EJ1" s="485">
        <f t="shared" ref="EJ1" si="8">+EI1+1</f>
        <v>137</v>
      </c>
      <c r="EK1" s="485">
        <f t="shared" ref="EK1" si="9">+EJ1+1</f>
        <v>138</v>
      </c>
      <c r="EL1" s="485">
        <f t="shared" ref="EL1" si="10">+EK1+1</f>
        <v>139</v>
      </c>
      <c r="EM1" s="485">
        <f t="shared" ref="EM1" si="11">+EL1+1</f>
        <v>140</v>
      </c>
      <c r="EN1" s="485">
        <f t="shared" ref="EN1" si="12">+EM1+1</f>
        <v>141</v>
      </c>
      <c r="EO1" s="485">
        <f t="shared" ref="EO1" si="13">+EN1+1</f>
        <v>142</v>
      </c>
      <c r="EP1" s="485">
        <f t="shared" ref="EP1" si="14">+EO1+1</f>
        <v>143</v>
      </c>
      <c r="EQ1" s="485">
        <f t="shared" ref="EQ1" si="15">+EP1+1</f>
        <v>144</v>
      </c>
      <c r="ER1" s="485">
        <f t="shared" ref="ER1" si="16">+EQ1+1</f>
        <v>145</v>
      </c>
      <c r="ES1" s="485">
        <f t="shared" ref="ES1" si="17">+ER1+1</f>
        <v>146</v>
      </c>
      <c r="ET1" s="485">
        <f t="shared" ref="ET1" si="18">+ES1+1</f>
        <v>147</v>
      </c>
      <c r="EU1" s="485">
        <f t="shared" ref="EU1" si="19">+ET1+1</f>
        <v>148</v>
      </c>
      <c r="EV1" s="485">
        <f t="shared" ref="EV1" si="20">+EU1+1</f>
        <v>149</v>
      </c>
      <c r="EW1" s="485">
        <f t="shared" ref="EW1" si="21">+EV1+1</f>
        <v>150</v>
      </c>
      <c r="EX1" s="485">
        <f t="shared" ref="EX1" si="22">+EW1+1</f>
        <v>151</v>
      </c>
      <c r="EY1" s="485">
        <f t="shared" ref="EY1" si="23">+EX1+1</f>
        <v>152</v>
      </c>
      <c r="EZ1" s="485">
        <f t="shared" ref="EZ1" si="24">+EY1+1</f>
        <v>153</v>
      </c>
      <c r="FA1" s="485">
        <f t="shared" ref="FA1" si="25">+EZ1+1</f>
        <v>154</v>
      </c>
      <c r="FB1" s="485">
        <f t="shared" ref="FB1" si="26">+FA1+1</f>
        <v>155</v>
      </c>
      <c r="FC1" s="485">
        <f t="shared" ref="FC1" si="27">+FB1+1</f>
        <v>156</v>
      </c>
      <c r="FD1" s="485">
        <f t="shared" ref="FD1" si="28">+FC1+1</f>
        <v>157</v>
      </c>
      <c r="FE1" s="485">
        <f t="shared" ref="FE1" si="29">+FD1+1</f>
        <v>158</v>
      </c>
      <c r="FF1" s="485">
        <f t="shared" ref="FF1" si="30">+FE1+1</f>
        <v>159</v>
      </c>
      <c r="FG1" s="485">
        <f t="shared" ref="FG1" si="31">+FF1+1</f>
        <v>160</v>
      </c>
      <c r="FH1" s="485">
        <f t="shared" ref="FH1" si="32">+FG1+1</f>
        <v>161</v>
      </c>
      <c r="FI1" s="485">
        <f t="shared" ref="FI1" si="33">+FH1+1</f>
        <v>162</v>
      </c>
      <c r="FJ1" s="485">
        <f t="shared" ref="FJ1" si="34">+FI1+1</f>
        <v>163</v>
      </c>
      <c r="FK1" s="485">
        <f t="shared" ref="FK1" si="35">+FJ1+1</f>
        <v>164</v>
      </c>
      <c r="FL1" s="485">
        <f t="shared" ref="FL1" si="36">+FK1+1</f>
        <v>165</v>
      </c>
      <c r="FM1" s="485">
        <f t="shared" ref="FM1" si="37">+FL1+1</f>
        <v>166</v>
      </c>
      <c r="FN1" s="485">
        <f t="shared" ref="FN1" si="38">+FM1+1</f>
        <v>167</v>
      </c>
      <c r="FO1" s="485">
        <f t="shared" ref="FO1" si="39">+FN1+1</f>
        <v>168</v>
      </c>
      <c r="FP1" s="485">
        <f t="shared" ref="FP1" si="40">+FO1+1</f>
        <v>169</v>
      </c>
    </row>
    <row r="2" spans="1:172" ht="23.25" x14ac:dyDescent="0.35">
      <c r="B2" s="400" t="s">
        <v>156</v>
      </c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6"/>
      <c r="Q2" s="316"/>
      <c r="R2" s="316"/>
      <c r="S2" s="316"/>
      <c r="T2" s="316"/>
      <c r="U2" s="316"/>
      <c r="V2" s="316"/>
      <c r="W2" s="316"/>
      <c r="X2" s="316"/>
      <c r="Y2" s="316"/>
      <c r="Z2" s="316"/>
      <c r="AA2" s="316"/>
      <c r="AB2" s="316"/>
      <c r="AC2" s="316"/>
      <c r="AD2" s="316"/>
      <c r="AE2" s="316"/>
      <c r="AF2" s="316"/>
      <c r="AG2" s="316"/>
      <c r="AH2" s="316"/>
      <c r="AI2" s="316"/>
      <c r="AJ2" s="316"/>
      <c r="AK2" s="316"/>
      <c r="AL2" s="316"/>
      <c r="AM2" s="316"/>
      <c r="AN2" s="316"/>
      <c r="AO2" s="316"/>
      <c r="AP2" s="316"/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6"/>
      <c r="BE2" s="316"/>
      <c r="BF2" s="316"/>
      <c r="BG2" s="316"/>
      <c r="BH2" s="316"/>
      <c r="BI2" s="316"/>
      <c r="BJ2" s="316"/>
      <c r="BK2" s="316"/>
      <c r="BL2" s="316"/>
      <c r="BM2" s="316"/>
      <c r="BN2" s="316"/>
      <c r="BO2" s="316"/>
      <c r="BP2" s="316"/>
      <c r="BQ2" s="316"/>
      <c r="BR2" s="316"/>
      <c r="BS2" s="316"/>
      <c r="BT2" s="316"/>
      <c r="BU2" s="316"/>
      <c r="BV2" s="316"/>
      <c r="BW2" s="316"/>
      <c r="BX2" s="316"/>
      <c r="BY2" s="316"/>
      <c r="BZ2" s="316"/>
      <c r="CA2" s="316"/>
      <c r="CB2" s="316"/>
      <c r="CC2" s="316"/>
      <c r="CD2" s="316"/>
      <c r="CE2" s="316"/>
      <c r="CF2" s="316"/>
      <c r="CG2" s="316"/>
      <c r="CH2" s="316"/>
      <c r="CI2" s="316"/>
      <c r="CJ2" s="316"/>
      <c r="CK2" s="316"/>
      <c r="CL2" s="316"/>
      <c r="CM2" s="316"/>
      <c r="CN2" s="316"/>
      <c r="CO2" s="316"/>
      <c r="CP2" s="316"/>
      <c r="CQ2" s="316"/>
      <c r="CR2" s="316"/>
      <c r="CS2" s="316"/>
      <c r="CT2" s="316"/>
      <c r="CU2" s="316"/>
      <c r="CV2" s="316"/>
      <c r="CW2" s="316"/>
      <c r="CX2" s="316"/>
      <c r="CY2" s="316"/>
      <c r="CZ2" s="316"/>
      <c r="DA2" s="316"/>
      <c r="DB2" s="316"/>
      <c r="DC2" s="316"/>
      <c r="DD2" s="316"/>
      <c r="DE2" s="316"/>
      <c r="DF2" s="316"/>
      <c r="DG2" s="316"/>
      <c r="DH2" s="316"/>
      <c r="DI2" s="316"/>
      <c r="DJ2" s="316"/>
      <c r="DK2" s="316"/>
      <c r="DL2" s="316"/>
      <c r="DM2" s="316"/>
      <c r="DN2" s="316"/>
      <c r="DO2" s="316"/>
      <c r="DP2" s="316"/>
      <c r="DQ2" s="316"/>
      <c r="DR2" s="316"/>
      <c r="DS2" s="316"/>
      <c r="DT2" s="316"/>
      <c r="DU2" s="316"/>
      <c r="DV2" s="316"/>
      <c r="DW2" s="316"/>
      <c r="DX2" s="316"/>
      <c r="DY2" s="316"/>
      <c r="DZ2" s="316"/>
      <c r="EA2" s="316"/>
      <c r="EB2" s="316"/>
      <c r="EC2" s="316"/>
      <c r="ED2" s="316"/>
      <c r="EE2" s="316"/>
      <c r="EF2" s="316"/>
      <c r="EG2" s="316"/>
      <c r="EH2" s="316"/>
      <c r="EI2" s="316"/>
      <c r="EJ2" s="316"/>
      <c r="EK2" s="316"/>
      <c r="EL2" s="316"/>
      <c r="EM2" s="316"/>
      <c r="EN2" s="316"/>
      <c r="EO2" s="316"/>
      <c r="EP2" s="316"/>
      <c r="EQ2" s="316"/>
      <c r="ER2" s="316"/>
      <c r="ES2" s="316"/>
      <c r="ET2" s="316"/>
      <c r="EU2" s="316"/>
      <c r="EV2" s="316"/>
      <c r="EW2" s="316"/>
      <c r="EX2" s="316"/>
      <c r="EY2" s="316"/>
      <c r="EZ2" s="316"/>
      <c r="FA2" s="316"/>
      <c r="FB2" s="316"/>
      <c r="FC2" s="316"/>
      <c r="FD2" s="316"/>
      <c r="FE2" s="316"/>
      <c r="FF2" s="316"/>
      <c r="FG2" s="316"/>
      <c r="FH2" s="316"/>
      <c r="FI2" s="316"/>
      <c r="FJ2" s="316"/>
      <c r="FK2" s="316"/>
      <c r="FL2" s="316"/>
      <c r="FM2" s="316"/>
      <c r="FN2" s="316"/>
      <c r="FO2" s="316"/>
      <c r="FP2" s="316"/>
    </row>
    <row r="5" spans="1:172" s="474" customFormat="1" ht="15.75" x14ac:dyDescent="0.25">
      <c r="A5" s="485"/>
      <c r="B5" s="508"/>
      <c r="C5" s="508"/>
      <c r="D5" s="313"/>
      <c r="E5" s="314">
        <v>41275</v>
      </c>
      <c r="F5" s="314">
        <f>+EDATE(E5,1)</f>
        <v>41306</v>
      </c>
      <c r="G5" s="314">
        <f t="shared" ref="G5:BR5" si="41">+EDATE(F5,1)</f>
        <v>41334</v>
      </c>
      <c r="H5" s="314">
        <f t="shared" si="41"/>
        <v>41365</v>
      </c>
      <c r="I5" s="314">
        <f t="shared" si="41"/>
        <v>41395</v>
      </c>
      <c r="J5" s="314">
        <f t="shared" si="41"/>
        <v>41426</v>
      </c>
      <c r="K5" s="314">
        <f t="shared" si="41"/>
        <v>41456</v>
      </c>
      <c r="L5" s="314">
        <f t="shared" si="41"/>
        <v>41487</v>
      </c>
      <c r="M5" s="314">
        <f t="shared" si="41"/>
        <v>41518</v>
      </c>
      <c r="N5" s="314">
        <f t="shared" si="41"/>
        <v>41548</v>
      </c>
      <c r="O5" s="314">
        <f t="shared" si="41"/>
        <v>41579</v>
      </c>
      <c r="P5" s="314">
        <f t="shared" si="41"/>
        <v>41609</v>
      </c>
      <c r="Q5" s="314">
        <f t="shared" si="41"/>
        <v>41640</v>
      </c>
      <c r="R5" s="314">
        <f t="shared" si="41"/>
        <v>41671</v>
      </c>
      <c r="S5" s="314">
        <f t="shared" si="41"/>
        <v>41699</v>
      </c>
      <c r="T5" s="314">
        <f t="shared" si="41"/>
        <v>41730</v>
      </c>
      <c r="U5" s="314">
        <f t="shared" si="41"/>
        <v>41760</v>
      </c>
      <c r="V5" s="314">
        <f t="shared" si="41"/>
        <v>41791</v>
      </c>
      <c r="W5" s="314">
        <f t="shared" si="41"/>
        <v>41821</v>
      </c>
      <c r="X5" s="314">
        <f t="shared" si="41"/>
        <v>41852</v>
      </c>
      <c r="Y5" s="314">
        <f t="shared" si="41"/>
        <v>41883</v>
      </c>
      <c r="Z5" s="314">
        <f t="shared" si="41"/>
        <v>41913</v>
      </c>
      <c r="AA5" s="314">
        <f t="shared" si="41"/>
        <v>41944</v>
      </c>
      <c r="AB5" s="314">
        <f t="shared" si="41"/>
        <v>41974</v>
      </c>
      <c r="AC5" s="314">
        <f t="shared" si="41"/>
        <v>42005</v>
      </c>
      <c r="AD5" s="314">
        <f t="shared" si="41"/>
        <v>42036</v>
      </c>
      <c r="AE5" s="314">
        <f t="shared" si="41"/>
        <v>42064</v>
      </c>
      <c r="AF5" s="314">
        <f t="shared" si="41"/>
        <v>42095</v>
      </c>
      <c r="AG5" s="314">
        <f t="shared" si="41"/>
        <v>42125</v>
      </c>
      <c r="AH5" s="314">
        <f t="shared" si="41"/>
        <v>42156</v>
      </c>
      <c r="AI5" s="314">
        <f t="shared" si="41"/>
        <v>42186</v>
      </c>
      <c r="AJ5" s="314">
        <f t="shared" si="41"/>
        <v>42217</v>
      </c>
      <c r="AK5" s="314">
        <f t="shared" si="41"/>
        <v>42248</v>
      </c>
      <c r="AL5" s="314">
        <f t="shared" si="41"/>
        <v>42278</v>
      </c>
      <c r="AM5" s="314">
        <f t="shared" si="41"/>
        <v>42309</v>
      </c>
      <c r="AN5" s="314">
        <f t="shared" si="41"/>
        <v>42339</v>
      </c>
      <c r="AO5" s="314">
        <f t="shared" si="41"/>
        <v>42370</v>
      </c>
      <c r="AP5" s="314">
        <f t="shared" si="41"/>
        <v>42401</v>
      </c>
      <c r="AQ5" s="314">
        <f t="shared" si="41"/>
        <v>42430</v>
      </c>
      <c r="AR5" s="314">
        <f t="shared" si="41"/>
        <v>42461</v>
      </c>
      <c r="AS5" s="314">
        <f t="shared" si="41"/>
        <v>42491</v>
      </c>
      <c r="AT5" s="314">
        <f t="shared" si="41"/>
        <v>42522</v>
      </c>
      <c r="AU5" s="314">
        <f t="shared" si="41"/>
        <v>42552</v>
      </c>
      <c r="AV5" s="314">
        <f t="shared" si="41"/>
        <v>42583</v>
      </c>
      <c r="AW5" s="314">
        <f t="shared" si="41"/>
        <v>42614</v>
      </c>
      <c r="AX5" s="314">
        <f t="shared" si="41"/>
        <v>42644</v>
      </c>
      <c r="AY5" s="314">
        <f t="shared" si="41"/>
        <v>42675</v>
      </c>
      <c r="AZ5" s="314">
        <f t="shared" si="41"/>
        <v>42705</v>
      </c>
      <c r="BA5" s="314">
        <f t="shared" si="41"/>
        <v>42736</v>
      </c>
      <c r="BB5" s="314">
        <f t="shared" si="41"/>
        <v>42767</v>
      </c>
      <c r="BC5" s="314">
        <f t="shared" si="41"/>
        <v>42795</v>
      </c>
      <c r="BD5" s="314">
        <f t="shared" si="41"/>
        <v>42826</v>
      </c>
      <c r="BE5" s="314">
        <f t="shared" si="41"/>
        <v>42856</v>
      </c>
      <c r="BF5" s="314">
        <f t="shared" si="41"/>
        <v>42887</v>
      </c>
      <c r="BG5" s="314">
        <f t="shared" si="41"/>
        <v>42917</v>
      </c>
      <c r="BH5" s="314">
        <f t="shared" si="41"/>
        <v>42948</v>
      </c>
      <c r="BI5" s="314">
        <f t="shared" si="41"/>
        <v>42979</v>
      </c>
      <c r="BJ5" s="314">
        <f t="shared" si="41"/>
        <v>43009</v>
      </c>
      <c r="BK5" s="314">
        <f t="shared" si="41"/>
        <v>43040</v>
      </c>
      <c r="BL5" s="314">
        <f t="shared" si="41"/>
        <v>43070</v>
      </c>
      <c r="BM5" s="314">
        <f t="shared" si="41"/>
        <v>43101</v>
      </c>
      <c r="BN5" s="314">
        <f t="shared" si="41"/>
        <v>43132</v>
      </c>
      <c r="BO5" s="314">
        <f t="shared" si="41"/>
        <v>43160</v>
      </c>
      <c r="BP5" s="314">
        <f t="shared" si="41"/>
        <v>43191</v>
      </c>
      <c r="BQ5" s="314">
        <f t="shared" si="41"/>
        <v>43221</v>
      </c>
      <c r="BR5" s="314">
        <f t="shared" si="41"/>
        <v>43252</v>
      </c>
      <c r="BS5" s="314">
        <f t="shared" ref="BS5:DS5" si="42">+EDATE(BR5,1)</f>
        <v>43282</v>
      </c>
      <c r="BT5" s="314">
        <f t="shared" si="42"/>
        <v>43313</v>
      </c>
      <c r="BU5" s="314">
        <f t="shared" si="42"/>
        <v>43344</v>
      </c>
      <c r="BV5" s="314">
        <f t="shared" si="42"/>
        <v>43374</v>
      </c>
      <c r="BW5" s="314">
        <f t="shared" si="42"/>
        <v>43405</v>
      </c>
      <c r="BX5" s="314">
        <f t="shared" si="42"/>
        <v>43435</v>
      </c>
      <c r="BY5" s="314">
        <f t="shared" si="42"/>
        <v>43466</v>
      </c>
      <c r="BZ5" s="314">
        <f t="shared" si="42"/>
        <v>43497</v>
      </c>
      <c r="CA5" s="314">
        <f t="shared" si="42"/>
        <v>43525</v>
      </c>
      <c r="CB5" s="314">
        <f t="shared" si="42"/>
        <v>43556</v>
      </c>
      <c r="CC5" s="314">
        <f t="shared" si="42"/>
        <v>43586</v>
      </c>
      <c r="CD5" s="314">
        <f t="shared" si="42"/>
        <v>43617</v>
      </c>
      <c r="CE5" s="314">
        <f t="shared" si="42"/>
        <v>43647</v>
      </c>
      <c r="CF5" s="314">
        <f t="shared" si="42"/>
        <v>43678</v>
      </c>
      <c r="CG5" s="314">
        <f t="shared" si="42"/>
        <v>43709</v>
      </c>
      <c r="CH5" s="314">
        <f t="shared" si="42"/>
        <v>43739</v>
      </c>
      <c r="CI5" s="314">
        <f t="shared" si="42"/>
        <v>43770</v>
      </c>
      <c r="CJ5" s="314">
        <f t="shared" si="42"/>
        <v>43800</v>
      </c>
      <c r="CK5" s="314">
        <f t="shared" si="42"/>
        <v>43831</v>
      </c>
      <c r="CL5" s="314">
        <f t="shared" si="42"/>
        <v>43862</v>
      </c>
      <c r="CM5" s="314">
        <f t="shared" si="42"/>
        <v>43891</v>
      </c>
      <c r="CN5" s="314">
        <f t="shared" si="42"/>
        <v>43922</v>
      </c>
      <c r="CO5" s="314">
        <f t="shared" si="42"/>
        <v>43952</v>
      </c>
      <c r="CP5" s="314">
        <f t="shared" si="42"/>
        <v>43983</v>
      </c>
      <c r="CQ5" s="314">
        <f t="shared" si="42"/>
        <v>44013</v>
      </c>
      <c r="CR5" s="314">
        <f t="shared" si="42"/>
        <v>44044</v>
      </c>
      <c r="CS5" s="314">
        <f t="shared" si="42"/>
        <v>44075</v>
      </c>
      <c r="CT5" s="314">
        <f t="shared" si="42"/>
        <v>44105</v>
      </c>
      <c r="CU5" s="314">
        <f t="shared" si="42"/>
        <v>44136</v>
      </c>
      <c r="CV5" s="314">
        <f t="shared" si="42"/>
        <v>44166</v>
      </c>
      <c r="CW5" s="314">
        <f t="shared" si="42"/>
        <v>44197</v>
      </c>
      <c r="CX5" s="314">
        <f t="shared" si="42"/>
        <v>44228</v>
      </c>
      <c r="CY5" s="314">
        <f t="shared" si="42"/>
        <v>44256</v>
      </c>
      <c r="CZ5" s="314">
        <f t="shared" si="42"/>
        <v>44287</v>
      </c>
      <c r="DA5" s="314">
        <f t="shared" si="42"/>
        <v>44317</v>
      </c>
      <c r="DB5" s="314">
        <f t="shared" si="42"/>
        <v>44348</v>
      </c>
      <c r="DC5" s="314">
        <f t="shared" si="42"/>
        <v>44378</v>
      </c>
      <c r="DD5" s="314">
        <f t="shared" si="42"/>
        <v>44409</v>
      </c>
      <c r="DE5" s="314">
        <f t="shared" si="42"/>
        <v>44440</v>
      </c>
      <c r="DF5" s="314">
        <f t="shared" si="42"/>
        <v>44470</v>
      </c>
      <c r="DG5" s="314">
        <f t="shared" si="42"/>
        <v>44501</v>
      </c>
      <c r="DH5" s="314">
        <f t="shared" si="42"/>
        <v>44531</v>
      </c>
      <c r="DI5" s="314">
        <f t="shared" si="42"/>
        <v>44562</v>
      </c>
      <c r="DJ5" s="314">
        <f t="shared" si="42"/>
        <v>44593</v>
      </c>
      <c r="DK5" s="314">
        <f t="shared" si="42"/>
        <v>44621</v>
      </c>
      <c r="DL5" s="314">
        <f t="shared" si="42"/>
        <v>44652</v>
      </c>
      <c r="DM5" s="314">
        <f t="shared" si="42"/>
        <v>44682</v>
      </c>
      <c r="DN5" s="314">
        <f t="shared" si="42"/>
        <v>44713</v>
      </c>
      <c r="DO5" s="314">
        <f t="shared" si="42"/>
        <v>44743</v>
      </c>
      <c r="DP5" s="314">
        <f t="shared" si="42"/>
        <v>44774</v>
      </c>
      <c r="DQ5" s="314">
        <f t="shared" si="42"/>
        <v>44805</v>
      </c>
      <c r="DR5" s="314">
        <f t="shared" si="42"/>
        <v>44835</v>
      </c>
      <c r="DS5" s="314">
        <f t="shared" si="42"/>
        <v>44866</v>
      </c>
      <c r="DT5" s="314">
        <f t="shared" ref="DT5:ED5" si="43">+EDATE(DS5,1)</f>
        <v>44896</v>
      </c>
      <c r="DU5" s="314">
        <f t="shared" si="43"/>
        <v>44927</v>
      </c>
      <c r="DV5" s="314">
        <f t="shared" si="43"/>
        <v>44958</v>
      </c>
      <c r="DW5" s="314">
        <f t="shared" si="43"/>
        <v>44986</v>
      </c>
      <c r="DX5" s="314">
        <f t="shared" si="43"/>
        <v>45017</v>
      </c>
      <c r="DY5" s="314">
        <f t="shared" si="43"/>
        <v>45047</v>
      </c>
      <c r="DZ5" s="314">
        <f t="shared" si="43"/>
        <v>45078</v>
      </c>
      <c r="EA5" s="314">
        <f t="shared" si="43"/>
        <v>45108</v>
      </c>
      <c r="EB5" s="314">
        <f t="shared" si="43"/>
        <v>45139</v>
      </c>
      <c r="EC5" s="314">
        <f t="shared" si="43"/>
        <v>45170</v>
      </c>
      <c r="ED5" s="314">
        <f t="shared" si="43"/>
        <v>45200</v>
      </c>
      <c r="EE5" s="314">
        <f t="shared" ref="EE5" si="44">+EDATE(ED5,1)</f>
        <v>45231</v>
      </c>
      <c r="EF5" s="314">
        <f t="shared" ref="EF5" si="45">+EDATE(EE5,1)</f>
        <v>45261</v>
      </c>
      <c r="EG5" s="314">
        <f t="shared" ref="EG5" si="46">+EDATE(EF5,1)</f>
        <v>45292</v>
      </c>
      <c r="EH5" s="314">
        <f t="shared" ref="EH5" si="47">+EDATE(EG5,1)</f>
        <v>45323</v>
      </c>
      <c r="EI5" s="314">
        <f t="shared" ref="EI5" si="48">+EDATE(EH5,1)</f>
        <v>45352</v>
      </c>
      <c r="EJ5" s="314">
        <f t="shared" ref="EJ5" si="49">+EDATE(EI5,1)</f>
        <v>45383</v>
      </c>
      <c r="EK5" s="314">
        <f t="shared" ref="EK5" si="50">+EDATE(EJ5,1)</f>
        <v>45413</v>
      </c>
      <c r="EL5" s="314">
        <f t="shared" ref="EL5" si="51">+EDATE(EK5,1)</f>
        <v>45444</v>
      </c>
      <c r="EM5" s="314">
        <f t="shared" ref="EM5" si="52">+EDATE(EL5,1)</f>
        <v>45474</v>
      </c>
      <c r="EN5" s="314">
        <f t="shared" ref="EN5" si="53">+EDATE(EM5,1)</f>
        <v>45505</v>
      </c>
      <c r="EO5" s="314">
        <f t="shared" ref="EO5" si="54">+EDATE(EN5,1)</f>
        <v>45536</v>
      </c>
      <c r="EP5" s="314">
        <f t="shared" ref="EP5" si="55">+EDATE(EO5,1)</f>
        <v>45566</v>
      </c>
      <c r="EQ5" s="314">
        <f t="shared" ref="EQ5" si="56">+EDATE(EP5,1)</f>
        <v>45597</v>
      </c>
      <c r="ER5" s="314">
        <f t="shared" ref="ER5" si="57">+EDATE(EQ5,1)</f>
        <v>45627</v>
      </c>
      <c r="ES5" s="314">
        <f t="shared" ref="ES5" si="58">+EDATE(ER5,1)</f>
        <v>45658</v>
      </c>
      <c r="ET5" s="314">
        <f t="shared" ref="ET5" si="59">+EDATE(ES5,1)</f>
        <v>45689</v>
      </c>
      <c r="EU5" s="314">
        <f t="shared" ref="EU5" si="60">+EDATE(ET5,1)</f>
        <v>45717</v>
      </c>
      <c r="EV5" s="314">
        <f t="shared" ref="EV5" si="61">+EDATE(EU5,1)</f>
        <v>45748</v>
      </c>
      <c r="EW5" s="314">
        <f t="shared" ref="EW5" si="62">+EDATE(EV5,1)</f>
        <v>45778</v>
      </c>
      <c r="EX5" s="314">
        <f t="shared" ref="EX5" si="63">+EDATE(EW5,1)</f>
        <v>45809</v>
      </c>
      <c r="EY5" s="314">
        <f t="shared" ref="EY5" si="64">+EDATE(EX5,1)</f>
        <v>45839</v>
      </c>
      <c r="EZ5" s="314">
        <f t="shared" ref="EZ5" si="65">+EDATE(EY5,1)</f>
        <v>45870</v>
      </c>
      <c r="FA5" s="314">
        <f t="shared" ref="FA5" si="66">+EDATE(EZ5,1)</f>
        <v>45901</v>
      </c>
      <c r="FB5" s="314">
        <f t="shared" ref="FB5" si="67">+EDATE(FA5,1)</f>
        <v>45931</v>
      </c>
      <c r="FC5" s="314">
        <f t="shared" ref="FC5" si="68">+EDATE(FB5,1)</f>
        <v>45962</v>
      </c>
      <c r="FD5" s="314">
        <f t="shared" ref="FD5" si="69">+EDATE(FC5,1)</f>
        <v>45992</v>
      </c>
      <c r="FE5" s="314">
        <f t="shared" ref="FE5" si="70">+EDATE(FD5,1)</f>
        <v>46023</v>
      </c>
      <c r="FF5" s="314">
        <f t="shared" ref="FF5" si="71">+EDATE(FE5,1)</f>
        <v>46054</v>
      </c>
      <c r="FG5" s="314">
        <f t="shared" ref="FG5" si="72">+EDATE(FF5,1)</f>
        <v>46082</v>
      </c>
      <c r="FH5" s="314">
        <f t="shared" ref="FH5" si="73">+EDATE(FG5,1)</f>
        <v>46113</v>
      </c>
      <c r="FI5" s="314">
        <f t="shared" ref="FI5" si="74">+EDATE(FH5,1)</f>
        <v>46143</v>
      </c>
      <c r="FJ5" s="314">
        <f t="shared" ref="FJ5" si="75">+EDATE(FI5,1)</f>
        <v>46174</v>
      </c>
      <c r="FK5" s="314">
        <f t="shared" ref="FK5" si="76">+EDATE(FJ5,1)</f>
        <v>46204</v>
      </c>
      <c r="FL5" s="314">
        <f t="shared" ref="FL5" si="77">+EDATE(FK5,1)</f>
        <v>46235</v>
      </c>
      <c r="FM5" s="314">
        <f t="shared" ref="FM5" si="78">+EDATE(FL5,1)</f>
        <v>46266</v>
      </c>
      <c r="FN5" s="314">
        <f t="shared" ref="FN5" si="79">+EDATE(FM5,1)</f>
        <v>46296</v>
      </c>
      <c r="FO5" s="314">
        <f t="shared" ref="FO5" si="80">+EDATE(FN5,1)</f>
        <v>46327</v>
      </c>
      <c r="FP5" s="314">
        <f t="shared" ref="FP5" si="81">+EDATE(FO5,1)</f>
        <v>46357</v>
      </c>
    </row>
    <row r="6" spans="1:172" ht="15.75" x14ac:dyDescent="0.25">
      <c r="A6" s="486"/>
      <c r="B6" s="317" t="s">
        <v>80</v>
      </c>
      <c r="C6" s="318" t="s">
        <v>201</v>
      </c>
    </row>
    <row r="7" spans="1:172" s="317" customFormat="1" x14ac:dyDescent="0.2">
      <c r="A7" s="487" t="s">
        <v>167</v>
      </c>
      <c r="B7" s="401" t="s">
        <v>0</v>
      </c>
      <c r="C7" s="402">
        <f>Ponderadores!B5</f>
        <v>7747139.7259999998</v>
      </c>
      <c r="D7" s="401"/>
      <c r="E7" s="403">
        <f ca="1">+INDIRECT("DatosDesest!"&amp;$A7&amp;E$1)</f>
        <v>94.432567300599999</v>
      </c>
      <c r="F7" s="403">
        <f t="shared" ref="F7:BQ8" ca="1" si="82">+INDIRECT("DatosDesest!"&amp;$A7&amp;F$1)</f>
        <v>95.132840974299995</v>
      </c>
      <c r="G7" s="403">
        <f t="shared" ca="1" si="82"/>
        <v>94.172889805400004</v>
      </c>
      <c r="H7" s="403">
        <f t="shared" ca="1" si="82"/>
        <v>93.244901230099998</v>
      </c>
      <c r="I7" s="403">
        <f t="shared" ca="1" si="82"/>
        <v>94.808657945199997</v>
      </c>
      <c r="J7" s="403">
        <f t="shared" ca="1" si="82"/>
        <v>93.830365826299996</v>
      </c>
      <c r="K7" s="403">
        <f t="shared" ca="1" si="82"/>
        <v>94.017831281400007</v>
      </c>
      <c r="L7" s="403">
        <f t="shared" ca="1" si="82"/>
        <v>94.899336013099997</v>
      </c>
      <c r="M7" s="403">
        <f t="shared" ca="1" si="82"/>
        <v>94.026872149100001</v>
      </c>
      <c r="N7" s="403">
        <f t="shared" ca="1" si="82"/>
        <v>94.999593295500006</v>
      </c>
      <c r="O7" s="403">
        <f t="shared" ca="1" si="82"/>
        <v>94.740834458400002</v>
      </c>
      <c r="P7" s="403">
        <f t="shared" ca="1" si="82"/>
        <v>95.020480275799997</v>
      </c>
      <c r="Q7" s="403">
        <f t="shared" ca="1" si="82"/>
        <v>95.153149776899994</v>
      </c>
      <c r="R7" s="403">
        <f t="shared" ca="1" si="82"/>
        <v>95.453914145400006</v>
      </c>
      <c r="S7" s="403">
        <f t="shared" ca="1" si="82"/>
        <v>96.905430194600001</v>
      </c>
      <c r="T7" s="403">
        <f t="shared" ca="1" si="82"/>
        <v>97.469373831799999</v>
      </c>
      <c r="U7" s="403">
        <f t="shared" ca="1" si="82"/>
        <v>97.548418783399995</v>
      </c>
      <c r="V7" s="403">
        <f t="shared" ca="1" si="82"/>
        <v>97.827993329400002</v>
      </c>
      <c r="W7" s="403">
        <f t="shared" ca="1" si="82"/>
        <v>97.2074747976</v>
      </c>
      <c r="X7" s="403">
        <f t="shared" ca="1" si="82"/>
        <v>96.753031234900007</v>
      </c>
      <c r="Y7" s="403">
        <f t="shared" ca="1" si="82"/>
        <v>97.386111511899998</v>
      </c>
      <c r="Z7" s="403">
        <f t="shared" ca="1" si="82"/>
        <v>98.275355594700002</v>
      </c>
      <c r="AA7" s="403">
        <f t="shared" ca="1" si="82"/>
        <v>98.083264240600002</v>
      </c>
      <c r="AB7" s="403">
        <f t="shared" ca="1" si="82"/>
        <v>97.904083470900005</v>
      </c>
      <c r="AC7" s="403">
        <f t="shared" ca="1" si="82"/>
        <v>97.502950326199993</v>
      </c>
      <c r="AD7" s="403">
        <f t="shared" ca="1" si="82"/>
        <v>98.172977420500004</v>
      </c>
      <c r="AE7" s="403">
        <f t="shared" ca="1" si="82"/>
        <v>97.619066267099996</v>
      </c>
      <c r="AF7" s="403">
        <f t="shared" ca="1" si="82"/>
        <v>98.788531234700002</v>
      </c>
      <c r="AG7" s="403">
        <f t="shared" ca="1" si="82"/>
        <v>97.865500006800005</v>
      </c>
      <c r="AH7" s="403">
        <f t="shared" ca="1" si="82"/>
        <v>98.3181157816</v>
      </c>
      <c r="AI7" s="403">
        <f t="shared" ca="1" si="82"/>
        <v>99.453119446100004</v>
      </c>
      <c r="AJ7" s="403">
        <f t="shared" ca="1" si="82"/>
        <v>99.779325711499993</v>
      </c>
      <c r="AK7" s="403">
        <f t="shared" ca="1" si="82"/>
        <v>101.86186065059999</v>
      </c>
      <c r="AL7" s="403">
        <f t="shared" ca="1" si="82"/>
        <v>99.717132032199999</v>
      </c>
      <c r="AM7" s="403">
        <f t="shared" ca="1" si="82"/>
        <v>99.009856765999999</v>
      </c>
      <c r="AN7" s="403">
        <f t="shared" ca="1" si="82"/>
        <v>99.462308816999993</v>
      </c>
      <c r="AO7" s="403">
        <f t="shared" ca="1" si="82"/>
        <v>99.389446209900001</v>
      </c>
      <c r="AP7" s="403">
        <f t="shared" ca="1" si="82"/>
        <v>99.527537322399994</v>
      </c>
      <c r="AQ7" s="403">
        <f t="shared" ca="1" si="82"/>
        <v>98.773056741299996</v>
      </c>
      <c r="AR7" s="403">
        <f t="shared" ca="1" si="82"/>
        <v>98.666656799500004</v>
      </c>
      <c r="AS7" s="403">
        <f t="shared" ca="1" si="82"/>
        <v>98.949125667399997</v>
      </c>
      <c r="AT7" s="403">
        <f t="shared" ca="1" si="82"/>
        <v>98.714398308300005</v>
      </c>
      <c r="AU7" s="403">
        <f t="shared" ca="1" si="82"/>
        <v>98.677469772699993</v>
      </c>
      <c r="AV7" s="403">
        <f t="shared" ca="1" si="82"/>
        <v>98.796117385599999</v>
      </c>
      <c r="AW7" s="403">
        <f t="shared" ca="1" si="82"/>
        <v>99.149744307199995</v>
      </c>
      <c r="AX7" s="403">
        <f t="shared" ca="1" si="82"/>
        <v>99.1146337956</v>
      </c>
      <c r="AY7" s="403">
        <f t="shared" ca="1" si="82"/>
        <v>100.23047086690001</v>
      </c>
      <c r="AZ7" s="403">
        <f t="shared" ca="1" si="82"/>
        <v>99.927053676400007</v>
      </c>
      <c r="BA7" s="403">
        <f t="shared" ca="1" si="82"/>
        <v>100.62655632400001</v>
      </c>
      <c r="BB7" s="403">
        <f t="shared" ca="1" si="82"/>
        <v>100.1898767366</v>
      </c>
      <c r="BC7" s="403">
        <f t="shared" ca="1" si="82"/>
        <v>100.90250012120001</v>
      </c>
      <c r="BD7" s="403">
        <f t="shared" ca="1" si="82"/>
        <v>99.812404381799993</v>
      </c>
      <c r="BE7" s="403">
        <f t="shared" ca="1" si="82"/>
        <v>99.845259638900004</v>
      </c>
      <c r="BF7" s="403">
        <f t="shared" ca="1" si="82"/>
        <v>99.8944562378</v>
      </c>
      <c r="BG7" s="403">
        <f t="shared" ca="1" si="82"/>
        <v>99.136413572899997</v>
      </c>
      <c r="BH7" s="403">
        <f t="shared" ca="1" si="82"/>
        <v>99.714891433000005</v>
      </c>
      <c r="BI7" s="403">
        <f t="shared" ca="1" si="82"/>
        <v>98.742316685299997</v>
      </c>
      <c r="BJ7" s="403">
        <f t="shared" ca="1" si="82"/>
        <v>99.839376184700001</v>
      </c>
      <c r="BK7" s="403">
        <f t="shared" ca="1" si="82"/>
        <v>100.059583074</v>
      </c>
      <c r="BL7" s="403">
        <f t="shared" ca="1" si="82"/>
        <v>100.7290967619</v>
      </c>
      <c r="BM7" s="403">
        <f t="shared" ca="1" si="82"/>
        <v>99.855400293900004</v>
      </c>
      <c r="BN7" s="403">
        <f t="shared" ca="1" si="82"/>
        <v>100.26525483579999</v>
      </c>
      <c r="BO7" s="403">
        <f t="shared" ca="1" si="82"/>
        <v>100.33257188189999</v>
      </c>
      <c r="BP7" s="403">
        <f t="shared" ca="1" si="82"/>
        <v>98.997428815199996</v>
      </c>
      <c r="BQ7" s="403">
        <f t="shared" ca="1" si="82"/>
        <v>100.65735841599999</v>
      </c>
      <c r="BR7" s="403">
        <f t="shared" ref="BR7:EC10" ca="1" si="83">+INDIRECT("DatosDesest!"&amp;$A7&amp;BR$1)</f>
        <v>100.4800602334</v>
      </c>
      <c r="BS7" s="403">
        <f t="shared" ca="1" si="83"/>
        <v>100.7851765205</v>
      </c>
      <c r="BT7" s="403">
        <f t="shared" ca="1" si="83"/>
        <v>100.00120658260001</v>
      </c>
      <c r="BU7" s="403">
        <f t="shared" ca="1" si="83"/>
        <v>101.07465194549999</v>
      </c>
      <c r="BV7" s="403">
        <f t="shared" ca="1" si="83"/>
        <v>100.18586079249999</v>
      </c>
      <c r="BW7" s="403">
        <f t="shared" ca="1" si="83"/>
        <v>99.165043400200005</v>
      </c>
      <c r="BX7" s="403">
        <f t="shared" ca="1" si="83"/>
        <v>98.943030973999996</v>
      </c>
      <c r="BY7" s="403">
        <f t="shared" ca="1" si="83"/>
        <v>99.0696850657</v>
      </c>
      <c r="BZ7" s="403">
        <f t="shared" ca="1" si="83"/>
        <v>99.555512861099999</v>
      </c>
      <c r="CA7" s="403">
        <f t="shared" ca="1" si="83"/>
        <v>98.306532528100007</v>
      </c>
      <c r="CB7" s="403">
        <f t="shared" ca="1" si="83"/>
        <v>99.346461045200002</v>
      </c>
      <c r="CC7" s="403">
        <f t="shared" ca="1" si="83"/>
        <v>98.440306687000003</v>
      </c>
      <c r="CD7" s="403">
        <f t="shared" ca="1" si="83"/>
        <v>99.402331036000007</v>
      </c>
      <c r="CE7" s="403">
        <f t="shared" ca="1" si="83"/>
        <v>98.823846931800006</v>
      </c>
      <c r="CF7" s="403">
        <f t="shared" ca="1" si="83"/>
        <v>98.625499717300002</v>
      </c>
      <c r="CG7" s="403">
        <f t="shared" ca="1" si="83"/>
        <v>98.561247499000004</v>
      </c>
      <c r="CH7" s="403">
        <f t="shared" ca="1" si="83"/>
        <v>96.5166214666</v>
      </c>
      <c r="CI7" s="403">
        <f t="shared" ca="1" si="83"/>
        <v>96.912633241400002</v>
      </c>
      <c r="CJ7" s="403">
        <f t="shared" ca="1" si="83"/>
        <v>96.137006556399996</v>
      </c>
      <c r="CK7" s="403">
        <f t="shared" ca="1" si="83"/>
        <v>97.337997563399995</v>
      </c>
      <c r="CL7" s="403">
        <f t="shared" ca="1" si="83"/>
        <v>96.744587419499993</v>
      </c>
      <c r="CM7" s="403">
        <f t="shared" ca="1" si="83"/>
        <v>93.520791869700005</v>
      </c>
      <c r="CN7" s="403">
        <f t="shared" ca="1" si="83"/>
        <v>69.915426104000005</v>
      </c>
      <c r="CO7" s="403">
        <f t="shared" ca="1" si="83"/>
        <v>69.755947461900007</v>
      </c>
      <c r="CP7" s="403">
        <f t="shared" ca="1" si="83"/>
        <v>84.863428022899996</v>
      </c>
      <c r="CQ7" s="403">
        <f t="shared" ca="1" si="83"/>
        <v>88.652151368899993</v>
      </c>
      <c r="CR7" s="403">
        <f t="shared" ca="1" si="83"/>
        <v>92.003825473999996</v>
      </c>
      <c r="CS7" s="403">
        <f t="shared" ca="1" si="83"/>
        <v>94.256605200600006</v>
      </c>
      <c r="CT7" s="403">
        <f t="shared" ca="1" si="83"/>
        <v>95.486391933199997</v>
      </c>
      <c r="CU7" s="403">
        <f t="shared" ca="1" si="83"/>
        <v>95.887220443999993</v>
      </c>
      <c r="CV7" s="403">
        <f t="shared" ca="1" si="83"/>
        <v>95.404846021400004</v>
      </c>
      <c r="CW7" s="403">
        <f t="shared" ca="1" si="83"/>
        <v>94.640853259599993</v>
      </c>
      <c r="CX7" s="403">
        <f t="shared" ca="1" si="83"/>
        <v>93.641560685200005</v>
      </c>
      <c r="CY7" s="403">
        <f t="shared" ca="1" si="83"/>
        <v>95.774620322399997</v>
      </c>
      <c r="CZ7" s="403">
        <f t="shared" ca="1" si="83"/>
        <v>95.608564688399994</v>
      </c>
      <c r="DA7" s="403">
        <f t="shared" ca="1" si="83"/>
        <v>95.099451662099995</v>
      </c>
      <c r="DB7" s="403">
        <f t="shared" ca="1" si="83"/>
        <v>94.916706904799995</v>
      </c>
      <c r="DC7" s="403">
        <f t="shared" ca="1" si="83"/>
        <v>95.125565916200003</v>
      </c>
      <c r="DD7" s="403">
        <f t="shared" ca="1" si="83"/>
        <v>95.470873869599998</v>
      </c>
      <c r="DE7" s="403">
        <f t="shared" ca="1" si="83"/>
        <v>94.503446131700002</v>
      </c>
      <c r="DF7" s="403">
        <f t="shared" ca="1" si="83"/>
        <v>95.474898851399999</v>
      </c>
      <c r="DG7" s="403">
        <f t="shared" ca="1" si="83"/>
        <v>95.960827063699995</v>
      </c>
      <c r="DH7" s="403">
        <f t="shared" ca="1" si="83"/>
        <v>97.220559951300004</v>
      </c>
      <c r="DI7" s="403">
        <f t="shared" ca="1" si="83"/>
        <v>98.425865507099999</v>
      </c>
      <c r="DJ7" s="403">
        <f t="shared" ca="1" si="83"/>
        <v>98.345650526100002</v>
      </c>
      <c r="DK7" s="403">
        <f t="shared" ca="1" si="83"/>
        <v>99.262391764499995</v>
      </c>
      <c r="DL7" s="403">
        <f t="shared" ca="1" si="83"/>
        <v>99.890428876200005</v>
      </c>
      <c r="DM7" s="403">
        <f t="shared" ca="1" si="83"/>
        <v>99.659945301299999</v>
      </c>
      <c r="DN7" s="403">
        <f t="shared" ca="1" si="83"/>
        <v>99.195550286599996</v>
      </c>
      <c r="DO7" s="403">
        <f t="shared" ca="1" si="83"/>
        <v>99.830875531100006</v>
      </c>
      <c r="DP7" s="403">
        <f t="shared" ca="1" si="83"/>
        <v>100.30162759789999</v>
      </c>
      <c r="DQ7" s="403">
        <f t="shared" ca="1" si="83"/>
        <v>99.849198991099996</v>
      </c>
      <c r="DR7" s="403">
        <f t="shared" ca="1" si="83"/>
        <v>99.911624739800004</v>
      </c>
      <c r="DS7" s="403">
        <f t="shared" ca="1" si="83"/>
        <v>100.9484049874</v>
      </c>
      <c r="DT7" s="403">
        <f t="shared" ca="1" si="83"/>
        <v>102.34973317959999</v>
      </c>
      <c r="DU7" s="403">
        <f t="shared" ca="1" si="83"/>
        <v>101.8280955379</v>
      </c>
      <c r="DV7" s="403">
        <f t="shared" ca="1" si="83"/>
        <v>101.51878540360001</v>
      </c>
      <c r="DW7" s="403">
        <f t="shared" ca="1" si="83"/>
        <v>101.459975484</v>
      </c>
      <c r="DX7" s="403">
        <f t="shared" ca="1" si="83"/>
        <v>102.093068802</v>
      </c>
      <c r="DY7" s="403">
        <f t="shared" ca="1" si="83"/>
        <v>102.590215066</v>
      </c>
      <c r="DZ7" s="403">
        <f t="shared" ca="1" si="83"/>
        <v>103.0361740622</v>
      </c>
      <c r="EA7" s="403">
        <f t="shared" ca="1" si="83"/>
        <v>103.0301755608</v>
      </c>
      <c r="EB7" s="403">
        <f t="shared" ca="1" si="83"/>
        <v>103.2151341702</v>
      </c>
      <c r="EC7" s="403">
        <f t="shared" ca="1" si="83"/>
        <v>103.893906792</v>
      </c>
      <c r="ED7" s="403">
        <f t="shared" ref="ED7:ES9" ca="1" si="84">+INDIRECT("DatosDesest!"&amp;$A7&amp;ED$1)</f>
        <v>104.9185701278</v>
      </c>
      <c r="EE7" s="403">
        <f t="shared" ca="1" si="84"/>
        <v>103.2566723147</v>
      </c>
      <c r="EF7" s="403">
        <f t="shared" ca="1" si="84"/>
        <v>103.1845539</v>
      </c>
      <c r="EG7" s="403">
        <f t="shared" ca="1" si="84"/>
        <v>103.545906739</v>
      </c>
      <c r="EH7" s="403">
        <f t="shared" ca="1" si="84"/>
        <v>102.0839207361</v>
      </c>
      <c r="EI7" s="403">
        <f t="shared" ca="1" si="84"/>
        <v>102.5753125336</v>
      </c>
      <c r="EJ7" s="403">
        <f t="shared" ca="1" si="84"/>
        <v>102.0020796176</v>
      </c>
      <c r="EK7" s="403">
        <f t="shared" ca="1" si="84"/>
        <v>102.1100286491</v>
      </c>
      <c r="EL7" s="403">
        <f t="shared" ca="1" si="84"/>
        <v>102.3222996068</v>
      </c>
      <c r="EM7" s="403">
        <f t="shared" ca="1" si="84"/>
        <v>103.0304202908</v>
      </c>
      <c r="EN7" s="403">
        <f t="shared" ca="1" si="84"/>
        <v>102.496271687</v>
      </c>
      <c r="EO7" s="403">
        <f t="shared" ca="1" si="84"/>
        <v>103.1828792786</v>
      </c>
      <c r="EP7" s="403">
        <f t="shared" ca="1" si="84"/>
        <v>101.3571839137</v>
      </c>
      <c r="EQ7" s="403">
        <f t="shared" ca="1" si="84"/>
        <v>101.5334814232</v>
      </c>
      <c r="ER7" s="403">
        <f t="shared" ca="1" si="84"/>
        <v>100.24287418820001</v>
      </c>
      <c r="ES7" s="403">
        <f t="shared" ca="1" si="84"/>
        <v>99.974323784199996</v>
      </c>
      <c r="ET7" s="403">
        <f t="shared" ref="ES7:FI22" ca="1" si="85">+INDIRECT("DatosDesest!"&amp;$A7&amp;ET$1)</f>
        <v>102.08971003000001</v>
      </c>
      <c r="EU7" s="403">
        <f t="shared" ca="1" si="85"/>
        <v>101.3677553066</v>
      </c>
      <c r="EV7" s="403">
        <f t="shared" ca="1" si="85"/>
        <v>101.23986675800001</v>
      </c>
      <c r="EW7" s="403">
        <f t="shared" ca="1" si="85"/>
        <v>101.77970464880001</v>
      </c>
      <c r="EX7" s="403">
        <f t="shared" ca="1" si="85"/>
        <v>101.41012714839999</v>
      </c>
      <c r="EY7" s="403">
        <f t="shared" ca="1" si="85"/>
        <v>100.35428177830001</v>
      </c>
      <c r="EZ7" s="403">
        <f t="shared" ca="1" si="85"/>
        <v>100.1496953868</v>
      </c>
      <c r="FA7" s="403">
        <f t="shared" ca="1" si="85"/>
        <v>99.973690622899994</v>
      </c>
      <c r="FB7" s="403">
        <f t="shared" ca="1" si="85"/>
        <v>100.8813525483</v>
      </c>
      <c r="FC7" s="403">
        <f t="shared" ca="1" si="85"/>
        <v>101.53053839019999</v>
      </c>
      <c r="FD7" s="403">
        <f t="shared" ca="1" si="85"/>
        <v>101.7461575051</v>
      </c>
      <c r="FE7" s="403">
        <f t="shared" ca="1" si="85"/>
        <v>0</v>
      </c>
      <c r="FF7" s="403">
        <f t="shared" ca="1" si="85"/>
        <v>0</v>
      </c>
      <c r="FG7" s="403">
        <f t="shared" ca="1" si="85"/>
        <v>0</v>
      </c>
      <c r="FH7" s="403">
        <f t="shared" ca="1" si="85"/>
        <v>0</v>
      </c>
      <c r="FI7" s="403">
        <f t="shared" ca="1" si="85"/>
        <v>0</v>
      </c>
      <c r="FJ7" s="403">
        <f t="shared" ref="FI7:FP22" ca="1" si="86">+INDIRECT("DatosDesest!"&amp;$A7&amp;FJ$1)</f>
        <v>0</v>
      </c>
      <c r="FK7" s="403">
        <f t="shared" ca="1" si="86"/>
        <v>0</v>
      </c>
      <c r="FL7" s="403">
        <f t="shared" ca="1" si="86"/>
        <v>0</v>
      </c>
      <c r="FM7" s="403">
        <f t="shared" ca="1" si="86"/>
        <v>0</v>
      </c>
      <c r="FN7" s="403">
        <f t="shared" ca="1" si="86"/>
        <v>0</v>
      </c>
      <c r="FO7" s="403">
        <f t="shared" ca="1" si="86"/>
        <v>0</v>
      </c>
      <c r="FP7" s="403">
        <f t="shared" ca="1" si="86"/>
        <v>0</v>
      </c>
    </row>
    <row r="8" spans="1:172" s="317" customFormat="1" x14ac:dyDescent="0.2">
      <c r="A8" s="487" t="s">
        <v>168</v>
      </c>
      <c r="B8" s="404" t="s">
        <v>1</v>
      </c>
      <c r="C8" s="405">
        <f>Ponderadores!B6</f>
        <v>948326.58400000003</v>
      </c>
      <c r="D8" s="404"/>
      <c r="E8" s="406">
        <f t="shared" ref="E8:T40" ca="1" si="87">+INDIRECT("DatosDesest!"&amp;$A8&amp;E$1)</f>
        <v>130.99027249</v>
      </c>
      <c r="F8" s="406">
        <f t="shared" ca="1" si="87"/>
        <v>129.99533437540001</v>
      </c>
      <c r="G8" s="406">
        <f t="shared" ca="1" si="87"/>
        <v>128.75054429990001</v>
      </c>
      <c r="H8" s="406">
        <f t="shared" ca="1" si="87"/>
        <v>128.27909679410001</v>
      </c>
      <c r="I8" s="406">
        <f t="shared" ca="1" si="87"/>
        <v>127.8335254695</v>
      </c>
      <c r="J8" s="406">
        <f t="shared" ca="1" si="87"/>
        <v>127.3627602575</v>
      </c>
      <c r="K8" s="406">
        <f t="shared" ca="1" si="87"/>
        <v>127.6614570058</v>
      </c>
      <c r="L8" s="406">
        <f t="shared" ca="1" si="87"/>
        <v>127.810614027</v>
      </c>
      <c r="M8" s="406">
        <f t="shared" ca="1" si="87"/>
        <v>127.6108442586</v>
      </c>
      <c r="N8" s="406">
        <f t="shared" ca="1" si="87"/>
        <v>129.0332779057</v>
      </c>
      <c r="O8" s="406">
        <f t="shared" ca="1" si="87"/>
        <v>129.88084858779999</v>
      </c>
      <c r="P8" s="406">
        <f t="shared" ca="1" si="87"/>
        <v>130.34572477270001</v>
      </c>
      <c r="Q8" s="406">
        <f t="shared" ca="1" si="87"/>
        <v>127.9816342175</v>
      </c>
      <c r="R8" s="406">
        <f t="shared" ca="1" si="87"/>
        <v>128.1182405454</v>
      </c>
      <c r="S8" s="406">
        <f t="shared" ca="1" si="87"/>
        <v>127.70437126980001</v>
      </c>
      <c r="T8" s="406">
        <f t="shared" ca="1" si="87"/>
        <v>128.482807436</v>
      </c>
      <c r="U8" s="406">
        <f t="shared" ca="1" si="82"/>
        <v>128.42493482980001</v>
      </c>
      <c r="V8" s="406">
        <f t="shared" ca="1" si="82"/>
        <v>126.9377462998</v>
      </c>
      <c r="W8" s="406">
        <f t="shared" ca="1" si="82"/>
        <v>126.9715900141</v>
      </c>
      <c r="X8" s="406">
        <f t="shared" ca="1" si="82"/>
        <v>126.8970584379</v>
      </c>
      <c r="Y8" s="406">
        <f t="shared" ca="1" si="82"/>
        <v>126.34226637819999</v>
      </c>
      <c r="Z8" s="406">
        <f t="shared" ca="1" si="82"/>
        <v>124.7437597131</v>
      </c>
      <c r="AA8" s="406">
        <f t="shared" ca="1" si="82"/>
        <v>124.64604831139999</v>
      </c>
      <c r="AB8" s="406">
        <f t="shared" ca="1" si="82"/>
        <v>123.6955184218</v>
      </c>
      <c r="AC8" s="406">
        <f t="shared" ca="1" si="82"/>
        <v>122.2837760832</v>
      </c>
      <c r="AD8" s="406">
        <f t="shared" ca="1" si="82"/>
        <v>125.8393647381</v>
      </c>
      <c r="AE8" s="406">
        <f t="shared" ca="1" si="82"/>
        <v>122.3486191147</v>
      </c>
      <c r="AF8" s="406">
        <f t="shared" ca="1" si="82"/>
        <v>119.74652916700001</v>
      </c>
      <c r="AG8" s="406">
        <f t="shared" ca="1" si="82"/>
        <v>119.1781928481</v>
      </c>
      <c r="AH8" s="406">
        <f t="shared" ca="1" si="82"/>
        <v>120.4449817312</v>
      </c>
      <c r="AI8" s="406">
        <f t="shared" ca="1" si="82"/>
        <v>120.5398504921</v>
      </c>
      <c r="AJ8" s="406">
        <f t="shared" ca="1" si="82"/>
        <v>121.2409427629</v>
      </c>
      <c r="AK8" s="406">
        <f t="shared" ca="1" si="82"/>
        <v>120.61339621170001</v>
      </c>
      <c r="AL8" s="406">
        <f t="shared" ca="1" si="82"/>
        <v>120.2913159711</v>
      </c>
      <c r="AM8" s="406">
        <f t="shared" ca="1" si="82"/>
        <v>119.04562796819999</v>
      </c>
      <c r="AN8" s="406">
        <f t="shared" ca="1" si="82"/>
        <v>118.836669734</v>
      </c>
      <c r="AO8" s="406">
        <f t="shared" ca="1" si="82"/>
        <v>119.37888253600001</v>
      </c>
      <c r="AP8" s="406">
        <f t="shared" ca="1" si="82"/>
        <v>120.3737716907</v>
      </c>
      <c r="AQ8" s="406">
        <f t="shared" ca="1" si="82"/>
        <v>118.9403090587</v>
      </c>
      <c r="AR8" s="406">
        <f t="shared" ca="1" si="82"/>
        <v>117.3508809957</v>
      </c>
      <c r="AS8" s="406">
        <f t="shared" ca="1" si="82"/>
        <v>117.1092477892</v>
      </c>
      <c r="AT8" s="406">
        <f t="shared" ca="1" si="82"/>
        <v>115.96884419680001</v>
      </c>
      <c r="AU8" s="406">
        <f t="shared" ca="1" si="82"/>
        <v>115.990115452</v>
      </c>
      <c r="AV8" s="406">
        <f t="shared" ca="1" si="82"/>
        <v>114.3571751046</v>
      </c>
      <c r="AW8" s="406">
        <f t="shared" ca="1" si="82"/>
        <v>114.2517972971</v>
      </c>
      <c r="AX8" s="406">
        <f t="shared" ca="1" si="82"/>
        <v>114.6254074039</v>
      </c>
      <c r="AY8" s="406">
        <f t="shared" ca="1" si="82"/>
        <v>112.5385850792</v>
      </c>
      <c r="AZ8" s="406">
        <f t="shared" ca="1" si="82"/>
        <v>111.8888238844</v>
      </c>
      <c r="BA8" s="406">
        <f t="shared" ca="1" si="82"/>
        <v>111.0436539775</v>
      </c>
      <c r="BB8" s="406">
        <f t="shared" ca="1" si="82"/>
        <v>109.7652868272</v>
      </c>
      <c r="BC8" s="406">
        <f t="shared" ca="1" si="82"/>
        <v>110.03181691490001</v>
      </c>
      <c r="BD8" s="406">
        <f t="shared" ca="1" si="82"/>
        <v>110.3098443542</v>
      </c>
      <c r="BE8" s="406">
        <f t="shared" ca="1" si="82"/>
        <v>110.57625632769999</v>
      </c>
      <c r="BF8" s="406">
        <f t="shared" ca="1" si="82"/>
        <v>109.5093614356</v>
      </c>
      <c r="BG8" s="406">
        <f t="shared" ca="1" si="82"/>
        <v>107.8037924899</v>
      </c>
      <c r="BH8" s="406">
        <f t="shared" ca="1" si="82"/>
        <v>105.3023924447</v>
      </c>
      <c r="BI8" s="406">
        <f t="shared" ca="1" si="82"/>
        <v>98.1623111448</v>
      </c>
      <c r="BJ8" s="406">
        <f t="shared" ca="1" si="82"/>
        <v>103.84340458299999</v>
      </c>
      <c r="BK8" s="406">
        <f t="shared" ca="1" si="82"/>
        <v>103.8148772895</v>
      </c>
      <c r="BL8" s="406">
        <f t="shared" ca="1" si="82"/>
        <v>103.749144413</v>
      </c>
      <c r="BM8" s="406">
        <f t="shared" ca="1" si="82"/>
        <v>104.9222769711</v>
      </c>
      <c r="BN8" s="406">
        <f t="shared" ca="1" si="82"/>
        <v>102.4058339434</v>
      </c>
      <c r="BO8" s="406">
        <f t="shared" ca="1" si="82"/>
        <v>102.26080781340001</v>
      </c>
      <c r="BP8" s="406">
        <f t="shared" ca="1" si="82"/>
        <v>102.74183773</v>
      </c>
      <c r="BQ8" s="406">
        <f t="shared" ca="1" si="82"/>
        <v>102.75163956</v>
      </c>
      <c r="BR8" s="406">
        <f t="shared" ca="1" si="83"/>
        <v>100.4660999563</v>
      </c>
      <c r="BS8" s="406">
        <f t="shared" ca="1" si="83"/>
        <v>99.021009384300001</v>
      </c>
      <c r="BT8" s="406">
        <f t="shared" ca="1" si="83"/>
        <v>99.072093078600005</v>
      </c>
      <c r="BU8" s="406">
        <f t="shared" ca="1" si="83"/>
        <v>98.786539338200001</v>
      </c>
      <c r="BV8" s="406">
        <f t="shared" ca="1" si="83"/>
        <v>97.437091311499998</v>
      </c>
      <c r="BW8" s="406">
        <f t="shared" ca="1" si="83"/>
        <v>95.672841441599999</v>
      </c>
      <c r="BX8" s="406">
        <f t="shared" ca="1" si="83"/>
        <v>95.363865043199993</v>
      </c>
      <c r="BY8" s="406">
        <f t="shared" ca="1" si="83"/>
        <v>92.712930725899994</v>
      </c>
      <c r="BZ8" s="406">
        <f t="shared" ca="1" si="83"/>
        <v>94.201523158399993</v>
      </c>
      <c r="CA8" s="406">
        <f t="shared" ca="1" si="83"/>
        <v>94.509125942300003</v>
      </c>
      <c r="CB8" s="406">
        <f t="shared" ca="1" si="83"/>
        <v>93.765416243000004</v>
      </c>
      <c r="CC8" s="406">
        <f t="shared" ca="1" si="83"/>
        <v>92.004185635900001</v>
      </c>
      <c r="CD8" s="406">
        <f t="shared" ca="1" si="83"/>
        <v>94.597060795399997</v>
      </c>
      <c r="CE8" s="406">
        <f t="shared" ca="1" si="83"/>
        <v>94.580894192900004</v>
      </c>
      <c r="CF8" s="406">
        <f t="shared" ca="1" si="83"/>
        <v>96.167343667200001</v>
      </c>
      <c r="CG8" s="406">
        <f t="shared" ca="1" si="83"/>
        <v>95.885398038299996</v>
      </c>
      <c r="CH8" s="406">
        <f t="shared" ca="1" si="83"/>
        <v>94.771515619400006</v>
      </c>
      <c r="CI8" s="406">
        <f t="shared" ca="1" si="83"/>
        <v>96.826438392</v>
      </c>
      <c r="CJ8" s="406">
        <f t="shared" ca="1" si="83"/>
        <v>96.489221459899994</v>
      </c>
      <c r="CK8" s="406">
        <f t="shared" ca="1" si="83"/>
        <v>98.437841228600007</v>
      </c>
      <c r="CL8" s="406">
        <f t="shared" ca="1" si="83"/>
        <v>97.416698440199994</v>
      </c>
      <c r="CM8" s="406">
        <f t="shared" ca="1" si="83"/>
        <v>97.162696812700005</v>
      </c>
      <c r="CN8" s="406">
        <f t="shared" ca="1" si="83"/>
        <v>90.135670859699999</v>
      </c>
      <c r="CO8" s="406">
        <f t="shared" ca="1" si="83"/>
        <v>86.241526414399999</v>
      </c>
      <c r="CP8" s="406">
        <f t="shared" ca="1" si="83"/>
        <v>90.999378898000003</v>
      </c>
      <c r="CQ8" s="406">
        <f t="shared" ca="1" si="83"/>
        <v>93.3405869809</v>
      </c>
      <c r="CR8" s="406">
        <f t="shared" ca="1" si="83"/>
        <v>94.590462870500005</v>
      </c>
      <c r="CS8" s="406">
        <f t="shared" ca="1" si="83"/>
        <v>94.6133706687</v>
      </c>
      <c r="CT8" s="406">
        <f t="shared" ca="1" si="83"/>
        <v>95.381886661699994</v>
      </c>
      <c r="CU8" s="406">
        <f t="shared" ca="1" si="83"/>
        <v>95.013655266599997</v>
      </c>
      <c r="CV8" s="406">
        <f t="shared" ca="1" si="83"/>
        <v>94.781557687299994</v>
      </c>
      <c r="CW8" s="406">
        <f t="shared" ca="1" si="83"/>
        <v>93.868355765399997</v>
      </c>
      <c r="CX8" s="406">
        <f t="shared" ca="1" si="83"/>
        <v>95.885589868500006</v>
      </c>
      <c r="CY8" s="406">
        <f t="shared" ca="1" si="83"/>
        <v>96.044717191399997</v>
      </c>
      <c r="CZ8" s="406">
        <f t="shared" ca="1" si="83"/>
        <v>96.056320763399995</v>
      </c>
      <c r="DA8" s="406">
        <f t="shared" ca="1" si="83"/>
        <v>96.871867023099995</v>
      </c>
      <c r="DB8" s="406">
        <f t="shared" ca="1" si="83"/>
        <v>96.142091570399998</v>
      </c>
      <c r="DC8" s="406">
        <f t="shared" ca="1" si="83"/>
        <v>97.140274998699994</v>
      </c>
      <c r="DD8" s="406">
        <f t="shared" ca="1" si="83"/>
        <v>96.462989441199994</v>
      </c>
      <c r="DE8" s="406">
        <f t="shared" ca="1" si="83"/>
        <v>98.188525224900005</v>
      </c>
      <c r="DF8" s="406">
        <f t="shared" ca="1" si="83"/>
        <v>97.819497178500001</v>
      </c>
      <c r="DG8" s="406">
        <f t="shared" ca="1" si="83"/>
        <v>98.258978836699995</v>
      </c>
      <c r="DH8" s="406">
        <f t="shared" ca="1" si="83"/>
        <v>97.773830529099996</v>
      </c>
      <c r="DI8" s="406">
        <f t="shared" ca="1" si="83"/>
        <v>100.6817610316</v>
      </c>
      <c r="DJ8" s="406">
        <f t="shared" ca="1" si="83"/>
        <v>96.409351608700007</v>
      </c>
      <c r="DK8" s="406">
        <f t="shared" ca="1" si="83"/>
        <v>99.390400772199996</v>
      </c>
      <c r="DL8" s="406">
        <f t="shared" ca="1" si="83"/>
        <v>99.867940196099994</v>
      </c>
      <c r="DM8" s="406">
        <f t="shared" ca="1" si="83"/>
        <v>99.813910782700006</v>
      </c>
      <c r="DN8" s="406">
        <f t="shared" ca="1" si="83"/>
        <v>102.3263901935</v>
      </c>
      <c r="DO8" s="406">
        <f t="shared" ca="1" si="83"/>
        <v>101.206223765</v>
      </c>
      <c r="DP8" s="406">
        <f t="shared" ca="1" si="83"/>
        <v>99.967286641599998</v>
      </c>
      <c r="DQ8" s="406">
        <f t="shared" ca="1" si="83"/>
        <v>100.01118369460001</v>
      </c>
      <c r="DR8" s="406">
        <f t="shared" ca="1" si="83"/>
        <v>101.6369047124</v>
      </c>
      <c r="DS8" s="406">
        <f t="shared" ca="1" si="83"/>
        <v>102.6137248143</v>
      </c>
      <c r="DT8" s="406">
        <f t="shared" ca="1" si="83"/>
        <v>103.2772522171</v>
      </c>
      <c r="DU8" s="406">
        <f t="shared" ca="1" si="83"/>
        <v>101.0863901644</v>
      </c>
      <c r="DV8" s="406">
        <f t="shared" ca="1" si="83"/>
        <v>103.4198530205</v>
      </c>
      <c r="DW8" s="406">
        <f t="shared" ca="1" si="83"/>
        <v>103.3579580751</v>
      </c>
      <c r="DX8" s="406">
        <f t="shared" ca="1" si="83"/>
        <v>103.5869843807</v>
      </c>
      <c r="DY8" s="406">
        <f t="shared" ca="1" si="83"/>
        <v>103.5704996934</v>
      </c>
      <c r="DZ8" s="406">
        <f t="shared" ca="1" si="83"/>
        <v>103.4775377376</v>
      </c>
      <c r="EA8" s="406">
        <f t="shared" ca="1" si="83"/>
        <v>99.926041463800004</v>
      </c>
      <c r="EB8" s="406">
        <f t="shared" ca="1" si="83"/>
        <v>100.03383964530001</v>
      </c>
      <c r="EC8" s="406">
        <f t="shared" ca="1" si="83"/>
        <v>99.597722386499996</v>
      </c>
      <c r="ED8" s="406">
        <f t="shared" ca="1" si="84"/>
        <v>99.732678848600003</v>
      </c>
      <c r="EE8" s="406">
        <f t="shared" ca="1" si="84"/>
        <v>97.646716545100006</v>
      </c>
      <c r="EF8" s="406">
        <f t="shared" ca="1" si="84"/>
        <v>97.9260664926</v>
      </c>
      <c r="EG8" s="406">
        <f t="shared" ca="1" si="84"/>
        <v>99.221654896199993</v>
      </c>
      <c r="EH8" s="406">
        <f t="shared" ca="1" si="84"/>
        <v>98.336207860000002</v>
      </c>
      <c r="EI8" s="406">
        <f t="shared" ca="1" si="84"/>
        <v>96.1815357065</v>
      </c>
      <c r="EJ8" s="406">
        <f t="shared" ca="1" si="84"/>
        <v>94.0834795074</v>
      </c>
      <c r="EK8" s="406">
        <f t="shared" ca="1" si="84"/>
        <v>94.381017312200001</v>
      </c>
      <c r="EL8" s="406">
        <f t="shared" ca="1" si="84"/>
        <v>93.051438368299998</v>
      </c>
      <c r="EM8" s="406">
        <f t="shared" ca="1" si="84"/>
        <v>93.331113078000001</v>
      </c>
      <c r="EN8" s="406">
        <f t="shared" ca="1" si="84"/>
        <v>93.969192756300004</v>
      </c>
      <c r="EO8" s="406">
        <f t="shared" ca="1" si="84"/>
        <v>91.6608679948</v>
      </c>
      <c r="EP8" s="406">
        <f t="shared" ca="1" si="84"/>
        <v>89.958437677099994</v>
      </c>
      <c r="EQ8" s="406">
        <f t="shared" ca="1" si="84"/>
        <v>90.276767527600001</v>
      </c>
      <c r="ER8" s="406">
        <f t="shared" ca="1" si="84"/>
        <v>89.337748084300003</v>
      </c>
      <c r="ES8" s="406">
        <f t="shared" ca="1" si="85"/>
        <v>87.329843802599996</v>
      </c>
      <c r="ET8" s="406">
        <f t="shared" ca="1" si="85"/>
        <v>88.214022553299998</v>
      </c>
      <c r="EU8" s="406">
        <f t="shared" ca="1" si="85"/>
        <v>86.042544335000002</v>
      </c>
      <c r="EV8" s="406">
        <f t="shared" ca="1" si="85"/>
        <v>87.360793282700001</v>
      </c>
      <c r="EW8" s="406">
        <f t="shared" ca="1" si="85"/>
        <v>86.636624960299997</v>
      </c>
      <c r="EX8" s="406">
        <f t="shared" ca="1" si="85"/>
        <v>85.360061025999997</v>
      </c>
      <c r="EY8" s="406">
        <f t="shared" ca="1" si="85"/>
        <v>87.802509026500005</v>
      </c>
      <c r="EZ8" s="406">
        <f t="shared" ca="1" si="85"/>
        <v>88.092274412400002</v>
      </c>
      <c r="FA8" s="406">
        <f t="shared" ca="1" si="85"/>
        <v>88.746089873800003</v>
      </c>
      <c r="FB8" s="406">
        <f t="shared" ca="1" si="85"/>
        <v>89.375640950299996</v>
      </c>
      <c r="FC8" s="406">
        <f t="shared" ca="1" si="85"/>
        <v>89.345298738899999</v>
      </c>
      <c r="FD8" s="406">
        <f t="shared" ca="1" si="85"/>
        <v>89.774476292599999</v>
      </c>
      <c r="FE8" s="406">
        <f t="shared" ca="1" si="85"/>
        <v>0</v>
      </c>
      <c r="FF8" s="406">
        <f t="shared" ca="1" si="85"/>
        <v>0</v>
      </c>
      <c r="FG8" s="406">
        <f t="shared" ca="1" si="85"/>
        <v>0</v>
      </c>
      <c r="FH8" s="406">
        <f t="shared" ca="1" si="85"/>
        <v>0</v>
      </c>
      <c r="FI8" s="406">
        <f t="shared" ca="1" si="86"/>
        <v>0</v>
      </c>
      <c r="FJ8" s="406">
        <f t="shared" ca="1" si="86"/>
        <v>0</v>
      </c>
      <c r="FK8" s="406">
        <f t="shared" ca="1" si="86"/>
        <v>0</v>
      </c>
      <c r="FL8" s="406">
        <f t="shared" ca="1" si="86"/>
        <v>0</v>
      </c>
      <c r="FM8" s="406">
        <f t="shared" ca="1" si="86"/>
        <v>0</v>
      </c>
      <c r="FN8" s="406">
        <f t="shared" ca="1" si="86"/>
        <v>0</v>
      </c>
      <c r="FO8" s="406">
        <f t="shared" ca="1" si="86"/>
        <v>0</v>
      </c>
      <c r="FP8" s="406">
        <f t="shared" ca="1" si="86"/>
        <v>0</v>
      </c>
    </row>
    <row r="9" spans="1:172" x14ac:dyDescent="0.2">
      <c r="A9" s="485" t="s">
        <v>169</v>
      </c>
      <c r="B9" s="407" t="s">
        <v>2</v>
      </c>
      <c r="C9" s="408">
        <f>Ponderadores!B7</f>
        <v>621540.6</v>
      </c>
      <c r="D9" s="407"/>
      <c r="E9" s="409">
        <f t="shared" ca="1" si="87"/>
        <v>142.8346356106</v>
      </c>
      <c r="F9" s="409">
        <f t="shared" ref="F9:BQ12" ca="1" si="88">+INDIRECT("DatosDesest!"&amp;$A9&amp;F$1)</f>
        <v>141.55507912030001</v>
      </c>
      <c r="G9" s="409">
        <f t="shared" ca="1" si="88"/>
        <v>140.3200907234</v>
      </c>
      <c r="H9" s="409">
        <f t="shared" ca="1" si="88"/>
        <v>140.527726503</v>
      </c>
      <c r="I9" s="409">
        <f t="shared" ca="1" si="88"/>
        <v>140.21487293070001</v>
      </c>
      <c r="J9" s="409">
        <f t="shared" ca="1" si="88"/>
        <v>140.73838780349999</v>
      </c>
      <c r="K9" s="409">
        <f t="shared" ca="1" si="88"/>
        <v>139.98234162270001</v>
      </c>
      <c r="L9" s="409">
        <f t="shared" ca="1" si="88"/>
        <v>140.17691883040001</v>
      </c>
      <c r="M9" s="409">
        <f t="shared" ca="1" si="88"/>
        <v>141.16570540230001</v>
      </c>
      <c r="N9" s="409">
        <f t="shared" ca="1" si="88"/>
        <v>141.4660070374</v>
      </c>
      <c r="O9" s="409">
        <f t="shared" ca="1" si="88"/>
        <v>140.42676651100001</v>
      </c>
      <c r="P9" s="409">
        <f t="shared" ca="1" si="88"/>
        <v>140.2117065118</v>
      </c>
      <c r="Q9" s="409">
        <f t="shared" ca="1" si="88"/>
        <v>141.1146764028</v>
      </c>
      <c r="R9" s="409">
        <f t="shared" ca="1" si="88"/>
        <v>139.86879768989999</v>
      </c>
      <c r="S9" s="409">
        <f t="shared" ca="1" si="88"/>
        <v>139.2444744185</v>
      </c>
      <c r="T9" s="409">
        <f t="shared" ca="1" si="88"/>
        <v>140.03795017319999</v>
      </c>
      <c r="U9" s="409">
        <f t="shared" ca="1" si="88"/>
        <v>140.62605327110001</v>
      </c>
      <c r="V9" s="409">
        <f t="shared" ca="1" si="88"/>
        <v>137.8024159316</v>
      </c>
      <c r="W9" s="409">
        <f t="shared" ca="1" si="88"/>
        <v>136.20577881509999</v>
      </c>
      <c r="X9" s="409">
        <f t="shared" ca="1" si="88"/>
        <v>136.77616066690001</v>
      </c>
      <c r="Y9" s="409">
        <f t="shared" ca="1" si="88"/>
        <v>135.18817726169999</v>
      </c>
      <c r="Z9" s="409">
        <f t="shared" ca="1" si="88"/>
        <v>133.8554810764</v>
      </c>
      <c r="AA9" s="409">
        <f t="shared" ca="1" si="88"/>
        <v>133.88870057930001</v>
      </c>
      <c r="AB9" s="409">
        <f t="shared" ca="1" si="88"/>
        <v>133.39748115090001</v>
      </c>
      <c r="AC9" s="409">
        <f t="shared" ca="1" si="88"/>
        <v>129.96295916119999</v>
      </c>
      <c r="AD9" s="409">
        <f t="shared" ca="1" si="88"/>
        <v>132.467265322</v>
      </c>
      <c r="AE9" s="409">
        <f t="shared" ca="1" si="88"/>
        <v>131.81607092749999</v>
      </c>
      <c r="AF9" s="409">
        <f t="shared" ca="1" si="88"/>
        <v>125.52296646240001</v>
      </c>
      <c r="AG9" s="409">
        <f t="shared" ca="1" si="88"/>
        <v>126.785210436</v>
      </c>
      <c r="AH9" s="409">
        <f t="shared" ca="1" si="88"/>
        <v>127.8590047401</v>
      </c>
      <c r="AI9" s="409">
        <f t="shared" ca="1" si="88"/>
        <v>129.3348826232</v>
      </c>
      <c r="AJ9" s="409">
        <f t="shared" ca="1" si="88"/>
        <v>128.532253037</v>
      </c>
      <c r="AK9" s="409">
        <f t="shared" ca="1" si="88"/>
        <v>129.51606224509999</v>
      </c>
      <c r="AL9" s="409">
        <f t="shared" ca="1" si="88"/>
        <v>129.99808884629999</v>
      </c>
      <c r="AM9" s="409">
        <f t="shared" ca="1" si="88"/>
        <v>129.772751339</v>
      </c>
      <c r="AN9" s="409">
        <f t="shared" ca="1" si="88"/>
        <v>129.1696996105</v>
      </c>
      <c r="AO9" s="409">
        <f t="shared" ca="1" si="88"/>
        <v>128.90120406739999</v>
      </c>
      <c r="AP9" s="409">
        <f t="shared" ca="1" si="88"/>
        <v>126.12904168990001</v>
      </c>
      <c r="AQ9" s="409">
        <f t="shared" ca="1" si="88"/>
        <v>125.6152321891</v>
      </c>
      <c r="AR9" s="409">
        <f t="shared" ca="1" si="88"/>
        <v>123.77026791279999</v>
      </c>
      <c r="AS9" s="409">
        <f t="shared" ca="1" si="88"/>
        <v>123.48262935210001</v>
      </c>
      <c r="AT9" s="409">
        <f t="shared" ca="1" si="88"/>
        <v>123.2284713632</v>
      </c>
      <c r="AU9" s="409">
        <f t="shared" ca="1" si="88"/>
        <v>121.5327100479</v>
      </c>
      <c r="AV9" s="409">
        <f t="shared" ca="1" si="88"/>
        <v>120.9128587029</v>
      </c>
      <c r="AW9" s="409">
        <f t="shared" ca="1" si="88"/>
        <v>118.4092931974</v>
      </c>
      <c r="AX9" s="409">
        <f t="shared" ca="1" si="88"/>
        <v>118.6890203503</v>
      </c>
      <c r="AY9" s="409">
        <f t="shared" ca="1" si="88"/>
        <v>117.2349136557</v>
      </c>
      <c r="AZ9" s="409">
        <f t="shared" ca="1" si="88"/>
        <v>114.786270594</v>
      </c>
      <c r="BA9" s="409">
        <f t="shared" ca="1" si="88"/>
        <v>114.4650069747</v>
      </c>
      <c r="BB9" s="409">
        <f t="shared" ca="1" si="88"/>
        <v>113.3629501402</v>
      </c>
      <c r="BC9" s="409">
        <f t="shared" ca="1" si="88"/>
        <v>113.6014301795</v>
      </c>
      <c r="BD9" s="409">
        <f t="shared" ca="1" si="88"/>
        <v>113.0880658752</v>
      </c>
      <c r="BE9" s="409">
        <f t="shared" ca="1" si="88"/>
        <v>113.1260916439</v>
      </c>
      <c r="BF9" s="409">
        <f t="shared" ca="1" si="88"/>
        <v>111.92145814</v>
      </c>
      <c r="BG9" s="409">
        <f t="shared" ca="1" si="88"/>
        <v>110.1546620071</v>
      </c>
      <c r="BH9" s="409">
        <f t="shared" ca="1" si="88"/>
        <v>107.27592886150001</v>
      </c>
      <c r="BI9" s="409">
        <f t="shared" ca="1" si="88"/>
        <v>95.233390450900004</v>
      </c>
      <c r="BJ9" s="409">
        <f t="shared" ca="1" si="88"/>
        <v>105.4680711557</v>
      </c>
      <c r="BK9" s="409">
        <f t="shared" ca="1" si="88"/>
        <v>103.96914998859999</v>
      </c>
      <c r="BL9" s="409">
        <f t="shared" ca="1" si="88"/>
        <v>103.9080427767</v>
      </c>
      <c r="BM9" s="409">
        <f t="shared" ca="1" si="88"/>
        <v>106.5150190566</v>
      </c>
      <c r="BN9" s="409">
        <f t="shared" ca="1" si="88"/>
        <v>103.6753936874</v>
      </c>
      <c r="BO9" s="409">
        <f t="shared" ca="1" si="88"/>
        <v>102.0321569458</v>
      </c>
      <c r="BP9" s="409">
        <f t="shared" ca="1" si="88"/>
        <v>103.3329960249</v>
      </c>
      <c r="BQ9" s="409">
        <f t="shared" ca="1" si="88"/>
        <v>102.2524883068</v>
      </c>
      <c r="BR9" s="409">
        <f t="shared" ca="1" si="83"/>
        <v>100.7907072499</v>
      </c>
      <c r="BS9" s="409">
        <f t="shared" ca="1" si="83"/>
        <v>100.2595143078</v>
      </c>
      <c r="BT9" s="409">
        <f t="shared" ca="1" si="83"/>
        <v>98.957151032100001</v>
      </c>
      <c r="BU9" s="409">
        <f t="shared" ca="1" si="83"/>
        <v>98.399363882900005</v>
      </c>
      <c r="BV9" s="409">
        <f t="shared" ca="1" si="83"/>
        <v>96.311091291099999</v>
      </c>
      <c r="BW9" s="409">
        <f t="shared" ca="1" si="83"/>
        <v>94.046558996000002</v>
      </c>
      <c r="BX9" s="409">
        <f t="shared" ca="1" si="83"/>
        <v>94.250225570200001</v>
      </c>
      <c r="BY9" s="409">
        <f t="shared" ca="1" si="83"/>
        <v>89.244570015999997</v>
      </c>
      <c r="BZ9" s="409">
        <f t="shared" ca="1" si="83"/>
        <v>92.576684260099995</v>
      </c>
      <c r="CA9" s="409">
        <f t="shared" ca="1" si="83"/>
        <v>92.071774317700005</v>
      </c>
      <c r="CB9" s="409">
        <f t="shared" ca="1" si="83"/>
        <v>91.317516462499995</v>
      </c>
      <c r="CC9" s="409">
        <f t="shared" ca="1" si="83"/>
        <v>90.340943699799993</v>
      </c>
      <c r="CD9" s="409">
        <f t="shared" ca="1" si="83"/>
        <v>90.967892253599999</v>
      </c>
      <c r="CE9" s="409">
        <f t="shared" ca="1" si="83"/>
        <v>91.372994723900007</v>
      </c>
      <c r="CF9" s="409">
        <f t="shared" ca="1" si="83"/>
        <v>91.878027731299994</v>
      </c>
      <c r="CG9" s="409">
        <f t="shared" ca="1" si="83"/>
        <v>92.263652836000006</v>
      </c>
      <c r="CH9" s="409">
        <f t="shared" ca="1" si="83"/>
        <v>91.287897743900004</v>
      </c>
      <c r="CI9" s="409">
        <f t="shared" ca="1" si="83"/>
        <v>94.017588565500006</v>
      </c>
      <c r="CJ9" s="409">
        <f t="shared" ca="1" si="83"/>
        <v>94.031763170000005</v>
      </c>
      <c r="CK9" s="409">
        <f t="shared" ca="1" si="83"/>
        <v>94.681772494599997</v>
      </c>
      <c r="CL9" s="409">
        <f t="shared" ca="1" si="83"/>
        <v>94.7851863761</v>
      </c>
      <c r="CM9" s="409">
        <f t="shared" ca="1" si="83"/>
        <v>94.638505709300006</v>
      </c>
      <c r="CN9" s="409">
        <f t="shared" ca="1" si="83"/>
        <v>94.4367233312</v>
      </c>
      <c r="CO9" s="409">
        <f t="shared" ca="1" si="83"/>
        <v>89.601145877600004</v>
      </c>
      <c r="CP9" s="409">
        <f t="shared" ca="1" si="83"/>
        <v>89.209581621200002</v>
      </c>
      <c r="CQ9" s="409">
        <f t="shared" ca="1" si="83"/>
        <v>89.422980180699994</v>
      </c>
      <c r="CR9" s="409">
        <f t="shared" ca="1" si="83"/>
        <v>91.087976068700002</v>
      </c>
      <c r="CS9" s="409">
        <f t="shared" ca="1" si="83"/>
        <v>90.982932664900005</v>
      </c>
      <c r="CT9" s="409">
        <f t="shared" ca="1" si="83"/>
        <v>91.404539534600005</v>
      </c>
      <c r="CU9" s="409">
        <f t="shared" ca="1" si="83"/>
        <v>91.606094584900006</v>
      </c>
      <c r="CV9" s="409">
        <f t="shared" ca="1" si="83"/>
        <v>92.559461581700006</v>
      </c>
      <c r="CW9" s="409">
        <f t="shared" ca="1" si="83"/>
        <v>92.162416796900004</v>
      </c>
      <c r="CX9" s="409">
        <f t="shared" ca="1" si="83"/>
        <v>93.096616096399998</v>
      </c>
      <c r="CY9" s="409">
        <f t="shared" ca="1" si="83"/>
        <v>94.015859864399999</v>
      </c>
      <c r="CZ9" s="409">
        <f t="shared" ca="1" si="83"/>
        <v>94.148448814399998</v>
      </c>
      <c r="DA9" s="409">
        <f t="shared" ca="1" si="83"/>
        <v>94.321785021500006</v>
      </c>
      <c r="DB9" s="409">
        <f t="shared" ca="1" si="83"/>
        <v>94.881154025300006</v>
      </c>
      <c r="DC9" s="409">
        <f t="shared" ca="1" si="83"/>
        <v>95.247658477599998</v>
      </c>
      <c r="DD9" s="409">
        <f t="shared" ca="1" si="83"/>
        <v>93.386574426699994</v>
      </c>
      <c r="DE9" s="409">
        <f t="shared" ca="1" si="83"/>
        <v>95.948643584300001</v>
      </c>
      <c r="DF9" s="409">
        <f t="shared" ca="1" si="83"/>
        <v>96.140268268300005</v>
      </c>
      <c r="DG9" s="409">
        <f t="shared" ca="1" si="83"/>
        <v>96.705179518199998</v>
      </c>
      <c r="DH9" s="409">
        <f t="shared" ca="1" si="83"/>
        <v>96.928474424499996</v>
      </c>
      <c r="DI9" s="409">
        <f t="shared" ca="1" si="83"/>
        <v>97.450717765600004</v>
      </c>
      <c r="DJ9" s="409">
        <f t="shared" ca="1" si="83"/>
        <v>97.026380947800007</v>
      </c>
      <c r="DK9" s="409">
        <f t="shared" ca="1" si="83"/>
        <v>97.813016089900003</v>
      </c>
      <c r="DL9" s="409">
        <f t="shared" ca="1" si="83"/>
        <v>97.654807962700005</v>
      </c>
      <c r="DM9" s="409">
        <f t="shared" ca="1" si="83"/>
        <v>98.217067248299998</v>
      </c>
      <c r="DN9" s="409">
        <f t="shared" ca="1" si="83"/>
        <v>98.426838950000004</v>
      </c>
      <c r="DO9" s="409">
        <f t="shared" ca="1" si="83"/>
        <v>99.012305472099996</v>
      </c>
      <c r="DP9" s="409">
        <f t="shared" ca="1" si="83"/>
        <v>97.884343599999994</v>
      </c>
      <c r="DQ9" s="409">
        <f t="shared" ca="1" si="83"/>
        <v>97.929368634699998</v>
      </c>
      <c r="DR9" s="409">
        <f t="shared" ca="1" si="83"/>
        <v>98.717239547800006</v>
      </c>
      <c r="DS9" s="409">
        <f t="shared" ca="1" si="83"/>
        <v>99.148085632100006</v>
      </c>
      <c r="DT9" s="409">
        <f t="shared" ca="1" si="83"/>
        <v>99.076462817000007</v>
      </c>
      <c r="DU9" s="409">
        <f t="shared" ca="1" si="83"/>
        <v>100.4600446451</v>
      </c>
      <c r="DV9" s="409">
        <f t="shared" ca="1" si="83"/>
        <v>100.4243563399</v>
      </c>
      <c r="DW9" s="409">
        <f t="shared" ca="1" si="83"/>
        <v>100.8578371272</v>
      </c>
      <c r="DX9" s="409">
        <f t="shared" ca="1" si="83"/>
        <v>102.3780795987</v>
      </c>
      <c r="DY9" s="409">
        <f t="shared" ca="1" si="83"/>
        <v>101.49780044240001</v>
      </c>
      <c r="DZ9" s="409">
        <f t="shared" ca="1" si="83"/>
        <v>100.79434068560001</v>
      </c>
      <c r="EA9" s="409">
        <f t="shared" ca="1" si="83"/>
        <v>99.1558748052</v>
      </c>
      <c r="EB9" s="409">
        <f t="shared" ca="1" si="83"/>
        <v>99.822165558699993</v>
      </c>
      <c r="EC9" s="409">
        <f t="shared" ca="1" si="83"/>
        <v>99.229661690300006</v>
      </c>
      <c r="ED9" s="409">
        <f t="shared" ca="1" si="84"/>
        <v>99.112167146399997</v>
      </c>
      <c r="EE9" s="409">
        <f t="shared" ca="1" si="84"/>
        <v>99.1124175315</v>
      </c>
      <c r="EF9" s="409">
        <f t="shared" ca="1" si="84"/>
        <v>98.440792368900006</v>
      </c>
      <c r="EG9" s="409">
        <f t="shared" ca="1" si="84"/>
        <v>97.493876384100005</v>
      </c>
      <c r="EH9" s="409">
        <f t="shared" ca="1" si="84"/>
        <v>96.347489490300006</v>
      </c>
      <c r="EI9" s="409">
        <f t="shared" ca="1" si="84"/>
        <v>96.139233032199996</v>
      </c>
      <c r="EJ9" s="409">
        <f t="shared" ca="1" si="84"/>
        <v>94.106189234599995</v>
      </c>
      <c r="EK9" s="409">
        <f t="shared" ca="1" si="84"/>
        <v>93.695670706300007</v>
      </c>
      <c r="EL9" s="409">
        <f t="shared" ca="1" si="84"/>
        <v>94.187600595399999</v>
      </c>
      <c r="EM9" s="409">
        <f t="shared" ca="1" si="84"/>
        <v>93.876265093399994</v>
      </c>
      <c r="EN9" s="409">
        <f t="shared" ca="1" si="84"/>
        <v>93.359790138500003</v>
      </c>
      <c r="EO9" s="409">
        <f t="shared" ca="1" si="84"/>
        <v>92.624987747399999</v>
      </c>
      <c r="EP9" s="409">
        <f t="shared" ca="1" si="84"/>
        <v>91.868879941200007</v>
      </c>
      <c r="EQ9" s="409">
        <f t="shared" ca="1" si="84"/>
        <v>89.922243432000002</v>
      </c>
      <c r="ER9" s="409">
        <f t="shared" ca="1" si="84"/>
        <v>87.9743999067</v>
      </c>
      <c r="ES9" s="409">
        <f t="shared" ca="1" si="85"/>
        <v>87.330349947399995</v>
      </c>
      <c r="ET9" s="409">
        <f t="shared" ca="1" si="85"/>
        <v>88.364989986400005</v>
      </c>
      <c r="EU9" s="409">
        <f t="shared" ca="1" si="85"/>
        <v>86.284285742600005</v>
      </c>
      <c r="EV9" s="409">
        <f t="shared" ca="1" si="85"/>
        <v>87.224147775500001</v>
      </c>
      <c r="EW9" s="409">
        <f t="shared" ca="1" si="85"/>
        <v>87.846779359400003</v>
      </c>
      <c r="EX9" s="409">
        <f t="shared" ca="1" si="85"/>
        <v>87.481782198399998</v>
      </c>
      <c r="EY9" s="409">
        <f t="shared" ca="1" si="85"/>
        <v>88.457329514600005</v>
      </c>
      <c r="EZ9" s="409">
        <f t="shared" ca="1" si="85"/>
        <v>88.377076257599995</v>
      </c>
      <c r="FA9" s="409">
        <f t="shared" ca="1" si="85"/>
        <v>88.840420158699999</v>
      </c>
      <c r="FB9" s="409">
        <f t="shared" ca="1" si="85"/>
        <v>89.469315256200005</v>
      </c>
      <c r="FC9" s="409">
        <f t="shared" ca="1" si="85"/>
        <v>89.789500531499996</v>
      </c>
      <c r="FD9" s="409">
        <f t="shared" ca="1" si="85"/>
        <v>91.269138571799999</v>
      </c>
      <c r="FE9" s="409">
        <f t="shared" ca="1" si="85"/>
        <v>0</v>
      </c>
      <c r="FF9" s="409">
        <f t="shared" ca="1" si="85"/>
        <v>0</v>
      </c>
      <c r="FG9" s="409">
        <f t="shared" ca="1" si="85"/>
        <v>0</v>
      </c>
      <c r="FH9" s="409">
        <f t="shared" ca="1" si="85"/>
        <v>0</v>
      </c>
      <c r="FI9" s="409">
        <f t="shared" ca="1" si="86"/>
        <v>0</v>
      </c>
      <c r="FJ9" s="409">
        <f t="shared" ca="1" si="86"/>
        <v>0</v>
      </c>
      <c r="FK9" s="409">
        <f t="shared" ca="1" si="86"/>
        <v>0</v>
      </c>
      <c r="FL9" s="409">
        <f t="shared" ca="1" si="86"/>
        <v>0</v>
      </c>
      <c r="FM9" s="409">
        <f t="shared" ca="1" si="86"/>
        <v>0</v>
      </c>
      <c r="FN9" s="409">
        <f t="shared" ca="1" si="86"/>
        <v>0</v>
      </c>
      <c r="FO9" s="409">
        <f t="shared" ca="1" si="86"/>
        <v>0</v>
      </c>
      <c r="FP9" s="409">
        <f t="shared" ca="1" si="86"/>
        <v>0</v>
      </c>
    </row>
    <row r="10" spans="1:172" x14ac:dyDescent="0.2">
      <c r="A10" s="485" t="s">
        <v>171</v>
      </c>
      <c r="B10" s="407" t="s">
        <v>3</v>
      </c>
      <c r="C10" s="408">
        <f>Ponderadores!B8</f>
        <v>265067.55099999998</v>
      </c>
      <c r="D10" s="407"/>
      <c r="E10" s="409">
        <f t="shared" ca="1" si="87"/>
        <v>102.0305782656</v>
      </c>
      <c r="F10" s="409">
        <f t="shared" ca="1" si="88"/>
        <v>102.44027310040001</v>
      </c>
      <c r="G10" s="409">
        <f t="shared" ca="1" si="88"/>
        <v>101.6547240915</v>
      </c>
      <c r="H10" s="409">
        <f t="shared" ca="1" si="88"/>
        <v>98.098643315800004</v>
      </c>
      <c r="I10" s="409">
        <f t="shared" ca="1" si="88"/>
        <v>99.171335197499999</v>
      </c>
      <c r="J10" s="409">
        <f t="shared" ca="1" si="88"/>
        <v>96.735837561500006</v>
      </c>
      <c r="K10" s="409">
        <f t="shared" ca="1" si="88"/>
        <v>96.851264767399996</v>
      </c>
      <c r="L10" s="409">
        <f t="shared" ca="1" si="88"/>
        <v>96.625836899199996</v>
      </c>
      <c r="M10" s="409">
        <f t="shared" ca="1" si="88"/>
        <v>93.892115796200002</v>
      </c>
      <c r="N10" s="409">
        <f t="shared" ca="1" si="88"/>
        <v>95.866549253700001</v>
      </c>
      <c r="O10" s="409">
        <f t="shared" ca="1" si="88"/>
        <v>101.3675309802</v>
      </c>
      <c r="P10" s="409">
        <f t="shared" ca="1" si="88"/>
        <v>104.48612928190001</v>
      </c>
      <c r="Q10" s="409">
        <f t="shared" ca="1" si="88"/>
        <v>94.205555561799997</v>
      </c>
      <c r="R10" s="409">
        <f t="shared" ca="1" si="88"/>
        <v>95.381177403300001</v>
      </c>
      <c r="S10" s="409">
        <f t="shared" ca="1" si="88"/>
        <v>98.358209682999998</v>
      </c>
      <c r="T10" s="409">
        <f t="shared" ca="1" si="88"/>
        <v>99.980730630400004</v>
      </c>
      <c r="U10" s="409">
        <f t="shared" ca="1" si="88"/>
        <v>100.2597584586</v>
      </c>
      <c r="V10" s="409">
        <f t="shared" ca="1" si="88"/>
        <v>99.1712689907</v>
      </c>
      <c r="W10" s="409">
        <f t="shared" ca="1" si="88"/>
        <v>100.6248535714</v>
      </c>
      <c r="X10" s="409">
        <f t="shared" ca="1" si="88"/>
        <v>100.60106849909999</v>
      </c>
      <c r="Y10" s="409">
        <f t="shared" ca="1" si="88"/>
        <v>99.373872305999996</v>
      </c>
      <c r="Z10" s="409">
        <f t="shared" ca="1" si="88"/>
        <v>99.800418418500001</v>
      </c>
      <c r="AA10" s="409">
        <f t="shared" ca="1" si="88"/>
        <v>100.73758969710001</v>
      </c>
      <c r="AB10" s="409">
        <f t="shared" ca="1" si="88"/>
        <v>102.72162230550001</v>
      </c>
      <c r="AC10" s="409">
        <f t="shared" ca="1" si="88"/>
        <v>100.50720156600001</v>
      </c>
      <c r="AD10" s="409">
        <f t="shared" ca="1" si="88"/>
        <v>101.755116159</v>
      </c>
      <c r="AE10" s="409">
        <f t="shared" ca="1" si="88"/>
        <v>96.725635005699999</v>
      </c>
      <c r="AF10" s="409">
        <f t="shared" ca="1" si="88"/>
        <v>96.533005642899994</v>
      </c>
      <c r="AG10" s="409">
        <f t="shared" ca="1" si="88"/>
        <v>96.039143529599997</v>
      </c>
      <c r="AH10" s="409">
        <f t="shared" ca="1" si="88"/>
        <v>100.58840584879999</v>
      </c>
      <c r="AI10" s="409">
        <f t="shared" ca="1" si="88"/>
        <v>98.637945029700006</v>
      </c>
      <c r="AJ10" s="409">
        <f t="shared" ca="1" si="88"/>
        <v>102.2008114035</v>
      </c>
      <c r="AK10" s="409">
        <f t="shared" ca="1" si="88"/>
        <v>101.89193478750001</v>
      </c>
      <c r="AL10" s="409">
        <f t="shared" ca="1" si="88"/>
        <v>100.2549730429</v>
      </c>
      <c r="AM10" s="409">
        <f t="shared" ca="1" si="88"/>
        <v>96.715397809999999</v>
      </c>
      <c r="AN10" s="409">
        <f t="shared" ca="1" si="88"/>
        <v>97.4278911846</v>
      </c>
      <c r="AO10" s="409">
        <f t="shared" ca="1" si="88"/>
        <v>99.3315007984</v>
      </c>
      <c r="AP10" s="409">
        <f t="shared" ca="1" si="88"/>
        <v>101.0338627827</v>
      </c>
      <c r="AQ10" s="409">
        <f t="shared" ca="1" si="88"/>
        <v>100.7550379963</v>
      </c>
      <c r="AR10" s="409">
        <f t="shared" ca="1" si="88"/>
        <v>101.52563247720001</v>
      </c>
      <c r="AS10" s="409">
        <f t="shared" ca="1" si="88"/>
        <v>103.881601688</v>
      </c>
      <c r="AT10" s="409">
        <f t="shared" ca="1" si="88"/>
        <v>102.32292892229999</v>
      </c>
      <c r="AU10" s="409">
        <f t="shared" ca="1" si="88"/>
        <v>105.283806621</v>
      </c>
      <c r="AV10" s="409">
        <f t="shared" ca="1" si="88"/>
        <v>102.2287672508</v>
      </c>
      <c r="AW10" s="409">
        <f t="shared" ca="1" si="88"/>
        <v>106.3173377767</v>
      </c>
      <c r="AX10" s="409">
        <f t="shared" ca="1" si="88"/>
        <v>105.6075622215</v>
      </c>
      <c r="AY10" s="409">
        <f t="shared" ca="1" si="88"/>
        <v>102.7930752665</v>
      </c>
      <c r="AZ10" s="409">
        <f t="shared" ca="1" si="88"/>
        <v>104.0484734647</v>
      </c>
      <c r="BA10" s="409">
        <f t="shared" ca="1" si="88"/>
        <v>102.7682279198</v>
      </c>
      <c r="BB10" s="409">
        <f t="shared" ca="1" si="88"/>
        <v>101.6234874779</v>
      </c>
      <c r="BC10" s="409">
        <f t="shared" ca="1" si="88"/>
        <v>102.7088725127</v>
      </c>
      <c r="BD10" s="409">
        <f t="shared" ca="1" si="88"/>
        <v>105.1573289146</v>
      </c>
      <c r="BE10" s="409">
        <f t="shared" ca="1" si="88"/>
        <v>104.3152124682</v>
      </c>
      <c r="BF10" s="409">
        <f t="shared" ca="1" si="88"/>
        <v>104.59696112410001</v>
      </c>
      <c r="BG10" s="409">
        <f t="shared" ca="1" si="88"/>
        <v>103.04390261</v>
      </c>
      <c r="BH10" s="409">
        <f t="shared" ca="1" si="88"/>
        <v>103.2916796475</v>
      </c>
      <c r="BI10" s="409">
        <f t="shared" ca="1" si="88"/>
        <v>102.6848219078</v>
      </c>
      <c r="BJ10" s="409">
        <f t="shared" ca="1" si="88"/>
        <v>102.3148253863</v>
      </c>
      <c r="BK10" s="409">
        <f t="shared" ca="1" si="88"/>
        <v>102.9930966796</v>
      </c>
      <c r="BL10" s="409">
        <f t="shared" ca="1" si="88"/>
        <v>100.9348546941</v>
      </c>
      <c r="BM10" s="409">
        <f t="shared" ca="1" si="88"/>
        <v>101.9991031375</v>
      </c>
      <c r="BN10" s="409">
        <f t="shared" ca="1" si="88"/>
        <v>101.0795476104</v>
      </c>
      <c r="BO10" s="409">
        <f t="shared" ca="1" si="88"/>
        <v>104.5813893638</v>
      </c>
      <c r="BP10" s="409">
        <f t="shared" ca="1" si="88"/>
        <v>101.2232478776</v>
      </c>
      <c r="BQ10" s="409">
        <f t="shared" ca="1" si="88"/>
        <v>102.87268355809999</v>
      </c>
      <c r="BR10" s="409">
        <f t="shared" ca="1" si="83"/>
        <v>99.736751989499993</v>
      </c>
      <c r="BS10" s="409">
        <f t="shared" ca="1" si="83"/>
        <v>98.590401973799999</v>
      </c>
      <c r="BT10" s="409">
        <f t="shared" ca="1" si="83"/>
        <v>98.487212376399995</v>
      </c>
      <c r="BU10" s="409">
        <f t="shared" ca="1" si="83"/>
        <v>98.308863923499999</v>
      </c>
      <c r="BV10" s="409">
        <f t="shared" ca="1" si="83"/>
        <v>97.957883029499996</v>
      </c>
      <c r="BW10" s="409">
        <f t="shared" ca="1" si="83"/>
        <v>97.804642496599996</v>
      </c>
      <c r="BX10" s="409">
        <f t="shared" ca="1" si="83"/>
        <v>97.748140132299994</v>
      </c>
      <c r="BY10" s="409">
        <f t="shared" ca="1" si="83"/>
        <v>96.3078929606</v>
      </c>
      <c r="BZ10" s="409">
        <f t="shared" ca="1" si="83"/>
        <v>95.015156624599996</v>
      </c>
      <c r="CA10" s="409">
        <f t="shared" ca="1" si="83"/>
        <v>96.217424969099994</v>
      </c>
      <c r="CB10" s="409">
        <f t="shared" ca="1" si="83"/>
        <v>97.876208386499997</v>
      </c>
      <c r="CC10" s="409">
        <f t="shared" ca="1" si="83"/>
        <v>94.257649474000004</v>
      </c>
      <c r="CD10" s="409">
        <f t="shared" ca="1" si="83"/>
        <v>97.213659875199994</v>
      </c>
      <c r="CE10" s="409">
        <f t="shared" ca="1" si="83"/>
        <v>98.061029448599996</v>
      </c>
      <c r="CF10" s="409">
        <f t="shared" ca="1" si="83"/>
        <v>97.765813612900004</v>
      </c>
      <c r="CG10" s="409">
        <f t="shared" ca="1" si="83"/>
        <v>95.375299098599996</v>
      </c>
      <c r="CH10" s="409">
        <f t="shared" ca="1" si="83"/>
        <v>95.063606761200006</v>
      </c>
      <c r="CI10" s="409">
        <f t="shared" ca="1" si="83"/>
        <v>97.125714843500006</v>
      </c>
      <c r="CJ10" s="409">
        <f t="shared" ca="1" si="83"/>
        <v>95.901041981399999</v>
      </c>
      <c r="CK10" s="409">
        <f t="shared" ca="1" si="83"/>
        <v>100.1929188159</v>
      </c>
      <c r="CL10" s="409">
        <f t="shared" ca="1" si="83"/>
        <v>96.629817688800003</v>
      </c>
      <c r="CM10" s="409">
        <f t="shared" ca="1" si="83"/>
        <v>95.205450062400004</v>
      </c>
      <c r="CN10" s="409">
        <f t="shared" ca="1" si="83"/>
        <v>74.143009119300004</v>
      </c>
      <c r="CO10" s="409">
        <f t="shared" ca="1" si="83"/>
        <v>70.576192802799994</v>
      </c>
      <c r="CP10" s="409">
        <f t="shared" ca="1" si="83"/>
        <v>89.793904317499994</v>
      </c>
      <c r="CQ10" s="409">
        <f t="shared" ca="1" si="83"/>
        <v>97.956486775599998</v>
      </c>
      <c r="CR10" s="409">
        <f t="shared" ca="1" si="83"/>
        <v>99.368107226299998</v>
      </c>
      <c r="CS10" s="409">
        <f t="shared" ca="1" si="83"/>
        <v>99.237387049299997</v>
      </c>
      <c r="CT10" s="409">
        <f t="shared" ca="1" si="83"/>
        <v>102.06185394400001</v>
      </c>
      <c r="CU10" s="409">
        <f t="shared" ca="1" si="83"/>
        <v>100.5024350234</v>
      </c>
      <c r="CV10" s="409">
        <f t="shared" ca="1" si="83"/>
        <v>101.8326571241</v>
      </c>
      <c r="CW10" s="409">
        <f t="shared" ca="1" si="83"/>
        <v>97.851178073599996</v>
      </c>
      <c r="CX10" s="409">
        <f t="shared" ca="1" si="83"/>
        <v>99.775251654399995</v>
      </c>
      <c r="CY10" s="409">
        <f t="shared" ca="1" si="83"/>
        <v>98.021157375200005</v>
      </c>
      <c r="CZ10" s="409">
        <f t="shared" ca="1" si="83"/>
        <v>98.932799742300006</v>
      </c>
      <c r="DA10" s="409">
        <f t="shared" ca="1" si="83"/>
        <v>98.998551888899996</v>
      </c>
      <c r="DB10" s="409">
        <f t="shared" ca="1" si="83"/>
        <v>99.647154547300005</v>
      </c>
      <c r="DC10" s="409">
        <f t="shared" ca="1" si="83"/>
        <v>98.768214022500004</v>
      </c>
      <c r="DD10" s="409">
        <f t="shared" ca="1" si="83"/>
        <v>98.230519343500006</v>
      </c>
      <c r="DE10" s="409">
        <f t="shared" ca="1" si="83"/>
        <v>100.15065080559999</v>
      </c>
      <c r="DF10" s="409">
        <f t="shared" ca="1" si="83"/>
        <v>99.190138004800005</v>
      </c>
      <c r="DG10" s="409">
        <f t="shared" ca="1" si="83"/>
        <v>98.577852509500005</v>
      </c>
      <c r="DH10" s="409">
        <f t="shared" ca="1" si="83"/>
        <v>98.598789010999994</v>
      </c>
      <c r="DI10" s="409">
        <f t="shared" ca="1" si="83"/>
        <v>99.4109134654</v>
      </c>
      <c r="DJ10" s="409">
        <f t="shared" ca="1" si="83"/>
        <v>99.773986957000005</v>
      </c>
      <c r="DK10" s="409">
        <f t="shared" ca="1" si="83"/>
        <v>101.179818703</v>
      </c>
      <c r="DL10" s="409">
        <f t="shared" ca="1" si="83"/>
        <v>99.900152211999995</v>
      </c>
      <c r="DM10" s="409">
        <f t="shared" ca="1" si="83"/>
        <v>100.082609049</v>
      </c>
      <c r="DN10" s="409">
        <f t="shared" ca="1" si="83"/>
        <v>102.6124409296</v>
      </c>
      <c r="DO10" s="409">
        <f t="shared" ca="1" si="83"/>
        <v>102.3021676929</v>
      </c>
      <c r="DP10" s="409">
        <f t="shared" ca="1" si="83"/>
        <v>101.774471871</v>
      </c>
      <c r="DQ10" s="409">
        <f t="shared" ca="1" si="83"/>
        <v>102.18781585249999</v>
      </c>
      <c r="DR10" s="409">
        <f t="shared" ca="1" si="83"/>
        <v>103.0182326029</v>
      </c>
      <c r="DS10" s="409">
        <f t="shared" ca="1" si="83"/>
        <v>104.9521873459</v>
      </c>
      <c r="DT10" s="409">
        <f t="shared" ca="1" si="83"/>
        <v>107.6553051378</v>
      </c>
      <c r="DU10" s="409">
        <f t="shared" ca="1" si="83"/>
        <v>99.151242085600003</v>
      </c>
      <c r="DV10" s="409">
        <f t="shared" ca="1" si="83"/>
        <v>99.369586596199994</v>
      </c>
      <c r="DW10" s="409">
        <f t="shared" ca="1" si="83"/>
        <v>102.64526988039999</v>
      </c>
      <c r="DX10" s="409">
        <f t="shared" ca="1" si="83"/>
        <v>102.29966921499999</v>
      </c>
      <c r="DY10" s="409">
        <f t="shared" ca="1" si="83"/>
        <v>101.6233987322</v>
      </c>
      <c r="DZ10" s="409">
        <f t="shared" ca="1" si="83"/>
        <v>101.12282199249999</v>
      </c>
      <c r="EA10" s="409">
        <f t="shared" ca="1" si="83"/>
        <v>99.590913047900003</v>
      </c>
      <c r="EB10" s="409">
        <f t="shared" ca="1" si="83"/>
        <v>98.080063500600005</v>
      </c>
      <c r="EC10" s="409">
        <f t="shared" ref="EC10:ES25" ca="1" si="89">+INDIRECT("DatosDesest!"&amp;$A10&amp;EC$1)</f>
        <v>97.261198973999996</v>
      </c>
      <c r="ED10" s="409">
        <f t="shared" ca="1" si="89"/>
        <v>95.086519644500001</v>
      </c>
      <c r="EE10" s="409">
        <f t="shared" ca="1" si="89"/>
        <v>95.056457945000005</v>
      </c>
      <c r="EF10" s="409">
        <f t="shared" ca="1" si="89"/>
        <v>92.870578346599999</v>
      </c>
      <c r="EG10" s="409">
        <f t="shared" ca="1" si="89"/>
        <v>98.078057236899994</v>
      </c>
      <c r="EH10" s="409">
        <f t="shared" ca="1" si="89"/>
        <v>95.808720479399994</v>
      </c>
      <c r="EI10" s="409">
        <f t="shared" ca="1" si="89"/>
        <v>91.413229142999995</v>
      </c>
      <c r="EJ10" s="409">
        <f t="shared" ca="1" si="89"/>
        <v>89.806794556699998</v>
      </c>
      <c r="EK10" s="409">
        <f t="shared" ca="1" si="89"/>
        <v>91.489274535299998</v>
      </c>
      <c r="EL10" s="409">
        <f t="shared" ca="1" si="89"/>
        <v>86.791956194600004</v>
      </c>
      <c r="EM10" s="409">
        <f t="shared" ca="1" si="89"/>
        <v>86.278509239800002</v>
      </c>
      <c r="EN10" s="409">
        <f t="shared" ca="1" si="89"/>
        <v>89.829538295800006</v>
      </c>
      <c r="EO10" s="409">
        <f t="shared" ca="1" si="89"/>
        <v>87.973412824799993</v>
      </c>
      <c r="EP10" s="409">
        <f t="shared" ca="1" si="89"/>
        <v>87.923141510999997</v>
      </c>
      <c r="EQ10" s="409">
        <f t="shared" ca="1" si="89"/>
        <v>85.475517997099999</v>
      </c>
      <c r="ER10" s="409">
        <f t="shared" ca="1" si="89"/>
        <v>86.4980358153</v>
      </c>
      <c r="ES10" s="409">
        <f t="shared" ca="1" si="89"/>
        <v>86.900424966299994</v>
      </c>
      <c r="ET10" s="409">
        <f t="shared" ca="1" si="85"/>
        <v>89.661784834599999</v>
      </c>
      <c r="EU10" s="409">
        <f t="shared" ca="1" si="85"/>
        <v>86.448571848499995</v>
      </c>
      <c r="EV10" s="409">
        <f t="shared" ca="1" si="85"/>
        <v>87.4061846237</v>
      </c>
      <c r="EW10" s="409">
        <f t="shared" ca="1" si="85"/>
        <v>85.582711872700003</v>
      </c>
      <c r="EX10" s="409">
        <f t="shared" ca="1" si="85"/>
        <v>85.596928642600005</v>
      </c>
      <c r="EY10" s="409">
        <f t="shared" ca="1" si="85"/>
        <v>88.465363566500002</v>
      </c>
      <c r="EZ10" s="409">
        <f t="shared" ca="1" si="85"/>
        <v>86.266861383800006</v>
      </c>
      <c r="FA10" s="409">
        <f t="shared" ca="1" si="85"/>
        <v>87.385525103399999</v>
      </c>
      <c r="FB10" s="409">
        <f t="shared" ca="1" si="85"/>
        <v>87.424365972299995</v>
      </c>
      <c r="FC10" s="409">
        <f t="shared" ca="1" si="85"/>
        <v>88.312032474899993</v>
      </c>
      <c r="FD10" s="409">
        <f t="shared" ca="1" si="85"/>
        <v>86.843646911099995</v>
      </c>
      <c r="FE10" s="409">
        <f t="shared" ca="1" si="85"/>
        <v>0</v>
      </c>
      <c r="FF10" s="409">
        <f t="shared" ca="1" si="85"/>
        <v>0</v>
      </c>
      <c r="FG10" s="409">
        <f t="shared" ca="1" si="85"/>
        <v>0</v>
      </c>
      <c r="FH10" s="409">
        <f t="shared" ca="1" si="85"/>
        <v>0</v>
      </c>
      <c r="FI10" s="409">
        <f t="shared" ca="1" si="86"/>
        <v>0</v>
      </c>
      <c r="FJ10" s="409">
        <f t="shared" ca="1" si="86"/>
        <v>0</v>
      </c>
      <c r="FK10" s="409">
        <f t="shared" ca="1" si="86"/>
        <v>0</v>
      </c>
      <c r="FL10" s="409">
        <f t="shared" ca="1" si="86"/>
        <v>0</v>
      </c>
      <c r="FM10" s="409">
        <f t="shared" ca="1" si="86"/>
        <v>0</v>
      </c>
      <c r="FN10" s="409">
        <f t="shared" ca="1" si="86"/>
        <v>0</v>
      </c>
      <c r="FO10" s="409">
        <f t="shared" ca="1" si="86"/>
        <v>0</v>
      </c>
      <c r="FP10" s="409">
        <f t="shared" ca="1" si="86"/>
        <v>0</v>
      </c>
    </row>
    <row r="11" spans="1:172" x14ac:dyDescent="0.2">
      <c r="A11" s="487" t="s">
        <v>170</v>
      </c>
      <c r="B11" s="407" t="s">
        <v>4</v>
      </c>
      <c r="C11" s="408">
        <f>Ponderadores!B9</f>
        <v>61718.432999999997</v>
      </c>
      <c r="D11" s="407"/>
      <c r="E11" s="409">
        <f t="shared" ca="1" si="87"/>
        <v>135.8558194876</v>
      </c>
      <c r="F11" s="409">
        <f t="shared" ca="1" si="88"/>
        <v>123.42152831769999</v>
      </c>
      <c r="G11" s="409">
        <f t="shared" ca="1" si="88"/>
        <v>126.7658206377</v>
      </c>
      <c r="H11" s="409">
        <f t="shared" ca="1" si="88"/>
        <v>133.76460639960001</v>
      </c>
      <c r="I11" s="409">
        <f t="shared" ca="1" si="88"/>
        <v>125.6258906491</v>
      </c>
      <c r="J11" s="409">
        <f t="shared" ca="1" si="88"/>
        <v>125.6102141801</v>
      </c>
      <c r="K11" s="409">
        <f t="shared" ca="1" si="88"/>
        <v>138.60706006660001</v>
      </c>
      <c r="L11" s="409">
        <f t="shared" ca="1" si="88"/>
        <v>139.37158778</v>
      </c>
      <c r="M11" s="409">
        <f t="shared" ca="1" si="88"/>
        <v>137.1776652209</v>
      </c>
      <c r="N11" s="409">
        <f t="shared" ca="1" si="88"/>
        <v>144.40133382760001</v>
      </c>
      <c r="O11" s="409">
        <f t="shared" ca="1" si="88"/>
        <v>146.7157751702</v>
      </c>
      <c r="P11" s="409">
        <f t="shared" ca="1" si="88"/>
        <v>146.8939378135</v>
      </c>
      <c r="Q11" s="409">
        <f t="shared" ca="1" si="88"/>
        <v>141.31079690409999</v>
      </c>
      <c r="R11" s="409">
        <f t="shared" ca="1" si="88"/>
        <v>138.3405085862</v>
      </c>
      <c r="S11" s="409">
        <f t="shared" ca="1" si="88"/>
        <v>138.7210489032</v>
      </c>
      <c r="T11" s="409">
        <f t="shared" ca="1" si="88"/>
        <v>128.5008303294</v>
      </c>
      <c r="U11" s="409">
        <f t="shared" ca="1" si="88"/>
        <v>126.5866263838</v>
      </c>
      <c r="V11" s="409">
        <f t="shared" ca="1" si="88"/>
        <v>138.2537726251</v>
      </c>
      <c r="W11" s="409">
        <f t="shared" ca="1" si="88"/>
        <v>146.6066846567</v>
      </c>
      <c r="X11" s="409">
        <f t="shared" ca="1" si="88"/>
        <v>143.80840159190001</v>
      </c>
      <c r="Y11" s="409">
        <f t="shared" ca="1" si="88"/>
        <v>154.7339251452</v>
      </c>
      <c r="Z11" s="409">
        <f t="shared" ca="1" si="88"/>
        <v>143.23122891849999</v>
      </c>
      <c r="AA11" s="409">
        <f t="shared" ca="1" si="88"/>
        <v>135.1080671608</v>
      </c>
      <c r="AB11" s="409">
        <f t="shared" ca="1" si="88"/>
        <v>122.2572671228</v>
      </c>
      <c r="AC11" s="409">
        <f t="shared" ca="1" si="88"/>
        <v>142.20804134810001</v>
      </c>
      <c r="AD11" s="409">
        <f t="shared" ca="1" si="88"/>
        <v>149.67104159089999</v>
      </c>
      <c r="AE11" s="409">
        <f t="shared" ca="1" si="88"/>
        <v>140.72225786210001</v>
      </c>
      <c r="AF11" s="409">
        <f t="shared" ca="1" si="88"/>
        <v>153.4135169404</v>
      </c>
      <c r="AG11" s="409">
        <f t="shared" ca="1" si="88"/>
        <v>147.57340803580001</v>
      </c>
      <c r="AH11" s="409">
        <f t="shared" ca="1" si="88"/>
        <v>131.53046755899999</v>
      </c>
      <c r="AI11" s="409">
        <f t="shared" ca="1" si="88"/>
        <v>127.6585635755</v>
      </c>
      <c r="AJ11" s="409">
        <f t="shared" ca="1" si="88"/>
        <v>131.48201373769999</v>
      </c>
      <c r="AK11" s="409">
        <f t="shared" ca="1" si="88"/>
        <v>109.8427666939</v>
      </c>
      <c r="AL11" s="409">
        <f t="shared" ca="1" si="88"/>
        <v>108.8667604697</v>
      </c>
      <c r="AM11" s="409">
        <f t="shared" ca="1" si="88"/>
        <v>106.1870297695</v>
      </c>
      <c r="AN11" s="409">
        <f t="shared" ca="1" si="88"/>
        <v>110.5105845647</v>
      </c>
      <c r="AO11" s="409">
        <f t="shared" ca="1" si="88"/>
        <v>110.66312235540001</v>
      </c>
      <c r="AP11" s="409">
        <f t="shared" ca="1" si="88"/>
        <v>140.3143897681</v>
      </c>
      <c r="AQ11" s="409">
        <f t="shared" ca="1" si="88"/>
        <v>127.2828724805</v>
      </c>
      <c r="AR11" s="409">
        <f t="shared" ca="1" si="88"/>
        <v>115.9235215432</v>
      </c>
      <c r="AS11" s="409">
        <f t="shared" ca="1" si="88"/>
        <v>106.92093800000001</v>
      </c>
      <c r="AT11" s="409">
        <f t="shared" ca="1" si="88"/>
        <v>102.96653227020001</v>
      </c>
      <c r="AU11" s="409">
        <f t="shared" ca="1" si="88"/>
        <v>109.7658524444</v>
      </c>
      <c r="AV11" s="409">
        <f t="shared" ca="1" si="88"/>
        <v>99.485104899700005</v>
      </c>
      <c r="AW11" s="409">
        <f t="shared" ca="1" si="88"/>
        <v>105.158141055</v>
      </c>
      <c r="AX11" s="409">
        <f t="shared" ca="1" si="88"/>
        <v>114.93222127590001</v>
      </c>
      <c r="AY11" s="409">
        <f t="shared" ca="1" si="88"/>
        <v>106.8523745728</v>
      </c>
      <c r="AZ11" s="409">
        <f t="shared" ca="1" si="88"/>
        <v>116.22095749189999</v>
      </c>
      <c r="BA11" s="409">
        <f t="shared" ca="1" si="88"/>
        <v>113.0019439073</v>
      </c>
      <c r="BB11" s="409">
        <f t="shared" ca="1" si="88"/>
        <v>107.5345009004</v>
      </c>
      <c r="BC11" s="409">
        <f t="shared" ca="1" si="88"/>
        <v>105.78331186689999</v>
      </c>
      <c r="BD11" s="409">
        <f t="shared" ca="1" si="88"/>
        <v>99.910848008000002</v>
      </c>
      <c r="BE11" s="409">
        <f t="shared" ca="1" si="88"/>
        <v>109.75551973109999</v>
      </c>
      <c r="BF11" s="409">
        <f t="shared" ca="1" si="88"/>
        <v>107.6548605526</v>
      </c>
      <c r="BG11" s="409">
        <f t="shared" ca="1" si="88"/>
        <v>105.54949727570001</v>
      </c>
      <c r="BH11" s="409">
        <f t="shared" ca="1" si="88"/>
        <v>95.726236291000006</v>
      </c>
      <c r="BI11" s="409">
        <f t="shared" ca="1" si="88"/>
        <v>106.64393163050001</v>
      </c>
      <c r="BJ11" s="409">
        <f t="shared" ca="1" si="88"/>
        <v>93.225275717700001</v>
      </c>
      <c r="BK11" s="409">
        <f t="shared" ca="1" si="88"/>
        <v>106.90411180949999</v>
      </c>
      <c r="BL11" s="409">
        <f t="shared" ca="1" si="88"/>
        <v>113.4602299938</v>
      </c>
      <c r="BM11" s="409">
        <f t="shared" ca="1" si="88"/>
        <v>101.0290678094</v>
      </c>
      <c r="BN11" s="409">
        <f t="shared" ca="1" si="88"/>
        <v>96.034232067700003</v>
      </c>
      <c r="BO11" s="409">
        <f t="shared" ca="1" si="88"/>
        <v>92.697058699999999</v>
      </c>
      <c r="BP11" s="409">
        <f t="shared" ca="1" si="88"/>
        <v>102.2987025506</v>
      </c>
      <c r="BQ11" s="409">
        <f t="shared" ca="1" si="88"/>
        <v>105.66670680199999</v>
      </c>
      <c r="BR11" s="409">
        <f t="shared" ref="BR11:EE26" ca="1" si="90">+INDIRECT("DatosDesest!"&amp;$A11&amp;BR$1)</f>
        <v>102.7023374493</v>
      </c>
      <c r="BS11" s="409">
        <f t="shared" ca="1" si="90"/>
        <v>91.585708220100003</v>
      </c>
      <c r="BT11" s="409">
        <f t="shared" ca="1" si="90"/>
        <v>106.41301035959999</v>
      </c>
      <c r="BU11" s="409">
        <f t="shared" ca="1" si="90"/>
        <v>102.42283984700001</v>
      </c>
      <c r="BV11" s="409">
        <f t="shared" ca="1" si="90"/>
        <v>106.2775441682</v>
      </c>
      <c r="BW11" s="409">
        <f t="shared" ca="1" si="90"/>
        <v>104.30055157149999</v>
      </c>
      <c r="BX11" s="409">
        <f t="shared" ca="1" si="90"/>
        <v>96.598183731899994</v>
      </c>
      <c r="BY11" s="409">
        <f t="shared" ca="1" si="90"/>
        <v>107.2497413438</v>
      </c>
      <c r="BZ11" s="409">
        <f t="shared" ca="1" si="90"/>
        <v>105.2818922164</v>
      </c>
      <c r="CA11" s="409">
        <f t="shared" ca="1" si="90"/>
        <v>109.6335082927</v>
      </c>
      <c r="CB11" s="409">
        <f t="shared" ca="1" si="90"/>
        <v>103.346545569</v>
      </c>
      <c r="CC11" s="409">
        <f t="shared" ca="1" si="90"/>
        <v>97.484091555999996</v>
      </c>
      <c r="CD11" s="409">
        <f t="shared" ca="1" si="90"/>
        <v>119.82323782580001</v>
      </c>
      <c r="CE11" s="409">
        <f t="shared" ca="1" si="90"/>
        <v>115.79278686390001</v>
      </c>
      <c r="CF11" s="409">
        <f t="shared" ca="1" si="90"/>
        <v>135.88631147839999</v>
      </c>
      <c r="CG11" s="409">
        <f t="shared" ca="1" si="90"/>
        <v>134.00066170299999</v>
      </c>
      <c r="CH11" s="409">
        <f t="shared" ca="1" si="90"/>
        <v>132.4152890805</v>
      </c>
      <c r="CI11" s="409">
        <f t="shared" ca="1" si="90"/>
        <v>126.33632983850001</v>
      </c>
      <c r="CJ11" s="409">
        <f t="shared" ca="1" si="90"/>
        <v>116.1067700704</v>
      </c>
      <c r="CK11" s="409">
        <f t="shared" ca="1" si="90"/>
        <v>128.2835448379</v>
      </c>
      <c r="CL11" s="409">
        <f t="shared" ca="1" si="90"/>
        <v>123.6314337198</v>
      </c>
      <c r="CM11" s="409">
        <f t="shared" ca="1" si="90"/>
        <v>128.33043624530001</v>
      </c>
      <c r="CN11" s="409">
        <f t="shared" ca="1" si="90"/>
        <v>119.5390970186</v>
      </c>
      <c r="CO11" s="409">
        <f t="shared" ca="1" si="90"/>
        <v>122.8369106806</v>
      </c>
      <c r="CP11" s="409">
        <f t="shared" ca="1" si="90"/>
        <v>113.9769666815</v>
      </c>
      <c r="CQ11" s="409">
        <f t="shared" ca="1" si="90"/>
        <v>120.73951161079999</v>
      </c>
      <c r="CR11" s="409">
        <f t="shared" ca="1" si="90"/>
        <v>109.1989767674</v>
      </c>
      <c r="CS11" s="409">
        <f t="shared" ca="1" si="90"/>
        <v>112.4396135643</v>
      </c>
      <c r="CT11" s="409">
        <f t="shared" ca="1" si="90"/>
        <v>103.3797384312</v>
      </c>
      <c r="CU11" s="409">
        <f t="shared" ca="1" si="90"/>
        <v>104.13782639439999</v>
      </c>
      <c r="CV11" s="409">
        <f t="shared" ca="1" si="90"/>
        <v>84.113031897400006</v>
      </c>
      <c r="CW11" s="409">
        <f t="shared" ca="1" si="90"/>
        <v>99.753150367800004</v>
      </c>
      <c r="CX11" s="409">
        <f t="shared" ca="1" si="90"/>
        <v>103.76494347329999</v>
      </c>
      <c r="CY11" s="409">
        <f t="shared" ca="1" si="90"/>
        <v>104.99792658299999</v>
      </c>
      <c r="CZ11" s="409">
        <f t="shared" ca="1" si="90"/>
        <v>103.2848238606</v>
      </c>
      <c r="DA11" s="409">
        <f t="shared" ca="1" si="90"/>
        <v>111.7652525596</v>
      </c>
      <c r="DB11" s="409">
        <f t="shared" ca="1" si="90"/>
        <v>98.144464045199996</v>
      </c>
      <c r="DC11" s="409">
        <f t="shared" ca="1" si="90"/>
        <v>116.25204722940001</v>
      </c>
      <c r="DD11" s="409">
        <f t="shared" ca="1" si="90"/>
        <v>118.1423557217</v>
      </c>
      <c r="DE11" s="409">
        <f t="shared" ca="1" si="90"/>
        <v>114.9640906401</v>
      </c>
      <c r="DF11" s="409">
        <f t="shared" ca="1" si="90"/>
        <v>104.5247876217</v>
      </c>
      <c r="DG11" s="409">
        <f t="shared" ca="1" si="90"/>
        <v>111.1466725702</v>
      </c>
      <c r="DH11" s="409">
        <f t="shared" ca="1" si="90"/>
        <v>99.529464029300001</v>
      </c>
      <c r="DI11" s="409">
        <f t="shared" ca="1" si="90"/>
        <v>149.36559576490001</v>
      </c>
      <c r="DJ11" s="409">
        <f t="shared" ca="1" si="90"/>
        <v>76.899758890900003</v>
      </c>
      <c r="DK11" s="409">
        <f t="shared" ca="1" si="90"/>
        <v>101.4726302789</v>
      </c>
      <c r="DL11" s="409">
        <f t="shared" ca="1" si="90"/>
        <v>123.81523903</v>
      </c>
      <c r="DM11" s="409">
        <f t="shared" ca="1" si="90"/>
        <v>113.1617707875</v>
      </c>
      <c r="DN11" s="409">
        <f t="shared" ca="1" si="90"/>
        <v>137.64442426639999</v>
      </c>
      <c r="DO11" s="409">
        <f t="shared" ca="1" si="90"/>
        <v>121.5751881506</v>
      </c>
      <c r="DP11" s="409">
        <f t="shared" ca="1" si="90"/>
        <v>111.04771603890001</v>
      </c>
      <c r="DQ11" s="409">
        <f t="shared" ca="1" si="90"/>
        <v>114.452624505</v>
      </c>
      <c r="DR11" s="409">
        <f t="shared" ca="1" si="90"/>
        <v>121.157595245</v>
      </c>
      <c r="DS11" s="409">
        <f t="shared" ca="1" si="90"/>
        <v>127.1398358222</v>
      </c>
      <c r="DT11" s="409">
        <f t="shared" ca="1" si="90"/>
        <v>126.1504772461</v>
      </c>
      <c r="DU11" s="409">
        <f t="shared" ca="1" si="90"/>
        <v>123.58982079730001</v>
      </c>
      <c r="DV11" s="409">
        <f t="shared" ca="1" si="90"/>
        <v>140.51398561030001</v>
      </c>
      <c r="DW11" s="409">
        <f t="shared" ca="1" si="90"/>
        <v>133.78486229500001</v>
      </c>
      <c r="DX11" s="409">
        <f t="shared" ca="1" si="90"/>
        <v>120.97191230529999</v>
      </c>
      <c r="DY11" s="409">
        <f t="shared" ca="1" si="90"/>
        <v>136.13938781749999</v>
      </c>
      <c r="DZ11" s="409">
        <f t="shared" ca="1" si="90"/>
        <v>139.41327288490001</v>
      </c>
      <c r="EA11" s="409">
        <f t="shared" ca="1" si="90"/>
        <v>108.9309334557</v>
      </c>
      <c r="EB11" s="409">
        <f t="shared" ca="1" si="90"/>
        <v>109.05526315199999</v>
      </c>
      <c r="EC11" s="409">
        <f t="shared" ca="1" si="90"/>
        <v>115.55785341790001</v>
      </c>
      <c r="ED11" s="409">
        <f t="shared" ca="1" si="89"/>
        <v>120.7408575451</v>
      </c>
      <c r="EE11" s="409">
        <f t="shared" ca="1" si="90"/>
        <v>92.034882301500005</v>
      </c>
      <c r="EF11" s="409">
        <f t="shared" ca="1" si="89"/>
        <v>114.8457195113</v>
      </c>
      <c r="EG11" s="409">
        <f t="shared" ca="1" si="89"/>
        <v>125.5576811517</v>
      </c>
      <c r="EH11" s="409">
        <f t="shared" ca="1" si="89"/>
        <v>122.6151033137</v>
      </c>
      <c r="EI11" s="409">
        <f t="shared" ca="1" si="89"/>
        <v>119.1821684186</v>
      </c>
      <c r="EJ11" s="409">
        <f t="shared" ca="1" si="89"/>
        <v>112.2677817117</v>
      </c>
      <c r="EK11" s="409">
        <f t="shared" ca="1" si="89"/>
        <v>116.5385651591</v>
      </c>
      <c r="EL11" s="409">
        <f t="shared" ca="1" si="89"/>
        <v>110.3285970971</v>
      </c>
      <c r="EM11" s="409">
        <f t="shared" ca="1" si="89"/>
        <v>118.7900365866</v>
      </c>
      <c r="EN11" s="409">
        <f t="shared" ca="1" si="89"/>
        <v>115.7995452446</v>
      </c>
      <c r="EO11" s="409">
        <f t="shared" ca="1" si="89"/>
        <v>96.519773915200005</v>
      </c>
      <c r="EP11" s="409">
        <f t="shared" ca="1" si="89"/>
        <v>70.597001896099997</v>
      </c>
      <c r="EQ11" s="409">
        <f t="shared" ca="1" si="89"/>
        <v>117.0447372876</v>
      </c>
      <c r="ER11" s="409">
        <f t="shared" ca="1" si="89"/>
        <v>111.8759967859</v>
      </c>
      <c r="ES11" s="409">
        <f t="shared" ca="1" si="85"/>
        <v>91.514722988900004</v>
      </c>
      <c r="ET11" s="409">
        <f t="shared" ca="1" si="85"/>
        <v>77.038160413300005</v>
      </c>
      <c r="EU11" s="409">
        <f t="shared" ca="1" si="85"/>
        <v>79.190115149899995</v>
      </c>
      <c r="EV11" s="409">
        <f t="shared" ca="1" si="85"/>
        <v>88.270794993999999</v>
      </c>
      <c r="EW11" s="409">
        <f t="shared" ca="1" si="85"/>
        <v>75.148607139099994</v>
      </c>
      <c r="EX11" s="409">
        <f t="shared" ca="1" si="85"/>
        <v>69.955569589500001</v>
      </c>
      <c r="EY11" s="409">
        <f t="shared" ca="1" si="85"/>
        <v>81.089831294600003</v>
      </c>
      <c r="EZ11" s="409">
        <f t="shared" ca="1" si="85"/>
        <v>92.509237260000006</v>
      </c>
      <c r="FA11" s="409">
        <f t="shared" ca="1" si="85"/>
        <v>91.868948009099995</v>
      </c>
      <c r="FB11" s="409">
        <f t="shared" ca="1" si="85"/>
        <v>90.727328166899994</v>
      </c>
      <c r="FC11" s="409">
        <f t="shared" ca="1" si="85"/>
        <v>88.768983010499994</v>
      </c>
      <c r="FD11" s="409">
        <f t="shared" ca="1" si="85"/>
        <v>89.206835699400003</v>
      </c>
      <c r="FE11" s="409">
        <f t="shared" ca="1" si="85"/>
        <v>0</v>
      </c>
      <c r="FF11" s="409">
        <f t="shared" ca="1" si="85"/>
        <v>0</v>
      </c>
      <c r="FG11" s="409">
        <f t="shared" ca="1" si="85"/>
        <v>0</v>
      </c>
      <c r="FH11" s="409">
        <f t="shared" ca="1" si="85"/>
        <v>0</v>
      </c>
      <c r="FI11" s="409">
        <f t="shared" ca="1" si="86"/>
        <v>0</v>
      </c>
      <c r="FJ11" s="409">
        <f t="shared" ca="1" si="86"/>
        <v>0</v>
      </c>
      <c r="FK11" s="409">
        <f t="shared" ca="1" si="86"/>
        <v>0</v>
      </c>
      <c r="FL11" s="409">
        <f t="shared" ca="1" si="86"/>
        <v>0</v>
      </c>
      <c r="FM11" s="409">
        <f t="shared" ca="1" si="86"/>
        <v>0</v>
      </c>
      <c r="FN11" s="409">
        <f t="shared" ca="1" si="86"/>
        <v>0</v>
      </c>
      <c r="FO11" s="409">
        <f t="shared" ca="1" si="86"/>
        <v>0</v>
      </c>
      <c r="FP11" s="409">
        <f t="shared" ca="1" si="86"/>
        <v>0</v>
      </c>
    </row>
    <row r="12" spans="1:172" s="317" customFormat="1" x14ac:dyDescent="0.2">
      <c r="A12" s="485" t="s">
        <v>172</v>
      </c>
      <c r="B12" s="404" t="s">
        <v>5</v>
      </c>
      <c r="C12" s="405">
        <f>Ponderadores!B10</f>
        <v>456907.22100000002</v>
      </c>
      <c r="D12" s="404"/>
      <c r="E12" s="406">
        <f t="shared" ca="1" si="87"/>
        <v>88.440964297299999</v>
      </c>
      <c r="F12" s="406">
        <f t="shared" ca="1" si="88"/>
        <v>87.985010661199993</v>
      </c>
      <c r="G12" s="406">
        <f t="shared" ca="1" si="88"/>
        <v>86.147293497199996</v>
      </c>
      <c r="H12" s="406">
        <f t="shared" ca="1" si="88"/>
        <v>86.877234393999998</v>
      </c>
      <c r="I12" s="406">
        <f t="shared" ca="1" si="88"/>
        <v>88.692881415299993</v>
      </c>
      <c r="J12" s="406">
        <f t="shared" ca="1" si="88"/>
        <v>87.921467625299996</v>
      </c>
      <c r="K12" s="406">
        <f t="shared" ca="1" si="88"/>
        <v>88.625262885599994</v>
      </c>
      <c r="L12" s="406">
        <f t="shared" ca="1" si="88"/>
        <v>88.685701503299995</v>
      </c>
      <c r="M12" s="406">
        <f t="shared" ca="1" si="88"/>
        <v>87.980861315599995</v>
      </c>
      <c r="N12" s="406">
        <f t="shared" ca="1" si="88"/>
        <v>88.273578955199994</v>
      </c>
      <c r="O12" s="406">
        <f t="shared" ca="1" si="88"/>
        <v>89.125600733900001</v>
      </c>
      <c r="P12" s="406">
        <f t="shared" ca="1" si="88"/>
        <v>88.572539678699997</v>
      </c>
      <c r="Q12" s="406">
        <f t="shared" ca="1" si="88"/>
        <v>92.791134914200001</v>
      </c>
      <c r="R12" s="406">
        <f t="shared" ca="1" si="88"/>
        <v>92.075942620800006</v>
      </c>
      <c r="S12" s="406">
        <f t="shared" ca="1" si="88"/>
        <v>93.491119057299997</v>
      </c>
      <c r="T12" s="406">
        <f t="shared" ca="1" si="88"/>
        <v>94.261873813299999</v>
      </c>
      <c r="U12" s="406">
        <f t="shared" ca="1" si="88"/>
        <v>93.555265073399994</v>
      </c>
      <c r="V12" s="406">
        <f t="shared" ca="1" si="88"/>
        <v>93.518157763900007</v>
      </c>
      <c r="W12" s="406">
        <f t="shared" ca="1" si="88"/>
        <v>92.683995822200004</v>
      </c>
      <c r="X12" s="406">
        <f t="shared" ca="1" si="88"/>
        <v>93.590100207600003</v>
      </c>
      <c r="Y12" s="406">
        <f t="shared" ca="1" si="88"/>
        <v>93.731819942499996</v>
      </c>
      <c r="Z12" s="406">
        <f t="shared" ca="1" si="88"/>
        <v>93.756075162200005</v>
      </c>
      <c r="AA12" s="406">
        <f t="shared" ca="1" si="88"/>
        <v>93.180447326899994</v>
      </c>
      <c r="AB12" s="406">
        <f t="shared" ca="1" si="88"/>
        <v>94.643943851800003</v>
      </c>
      <c r="AC12" s="406">
        <f t="shared" ca="1" si="88"/>
        <v>94.497814068300002</v>
      </c>
      <c r="AD12" s="406">
        <f t="shared" ca="1" si="88"/>
        <v>93.555299976800001</v>
      </c>
      <c r="AE12" s="406">
        <f t="shared" ca="1" si="88"/>
        <v>93.825645707800007</v>
      </c>
      <c r="AF12" s="406">
        <f t="shared" ca="1" si="88"/>
        <v>94.2044954972</v>
      </c>
      <c r="AG12" s="406">
        <f t="shared" ca="1" si="88"/>
        <v>92.490463457800004</v>
      </c>
      <c r="AH12" s="406">
        <f t="shared" ca="1" si="88"/>
        <v>92.509540987199998</v>
      </c>
      <c r="AI12" s="406">
        <f t="shared" ca="1" si="88"/>
        <v>93.595481496600001</v>
      </c>
      <c r="AJ12" s="406">
        <f t="shared" ca="1" si="88"/>
        <v>95.090552923600001</v>
      </c>
      <c r="AK12" s="406">
        <f t="shared" ca="1" si="88"/>
        <v>95.567070086699999</v>
      </c>
      <c r="AL12" s="406">
        <f t="shared" ca="1" si="88"/>
        <v>96.384434120199998</v>
      </c>
      <c r="AM12" s="406">
        <f t="shared" ca="1" si="88"/>
        <v>96.328399431500003</v>
      </c>
      <c r="AN12" s="406">
        <f t="shared" ca="1" si="88"/>
        <v>95.768837000199994</v>
      </c>
      <c r="AO12" s="406">
        <f t="shared" ca="1" si="88"/>
        <v>92.3085947183</v>
      </c>
      <c r="AP12" s="406">
        <f t="shared" ca="1" si="88"/>
        <v>93.515543012099997</v>
      </c>
      <c r="AQ12" s="406">
        <f t="shared" ca="1" si="88"/>
        <v>93.043932991299997</v>
      </c>
      <c r="AR12" s="406">
        <f t="shared" ca="1" si="88"/>
        <v>92.8585336883</v>
      </c>
      <c r="AS12" s="406">
        <f t="shared" ca="1" si="88"/>
        <v>94.334133471000001</v>
      </c>
      <c r="AT12" s="406">
        <f t="shared" ca="1" si="88"/>
        <v>94.298079956699993</v>
      </c>
      <c r="AU12" s="406">
        <f t="shared" ca="1" si="88"/>
        <v>94.9053349223</v>
      </c>
      <c r="AV12" s="406">
        <f t="shared" ca="1" si="88"/>
        <v>93.771678713100002</v>
      </c>
      <c r="AW12" s="406">
        <f t="shared" ca="1" si="88"/>
        <v>93.088280511899995</v>
      </c>
      <c r="AX12" s="406">
        <f t="shared" ca="1" si="88"/>
        <v>94.023679820599995</v>
      </c>
      <c r="AY12" s="406">
        <f t="shared" ca="1" si="88"/>
        <v>93.846553635800007</v>
      </c>
      <c r="AZ12" s="406">
        <f t="shared" ca="1" si="88"/>
        <v>94.793022747099997</v>
      </c>
      <c r="BA12" s="406">
        <f t="shared" ca="1" si="88"/>
        <v>98.350366114500005</v>
      </c>
      <c r="BB12" s="406">
        <f t="shared" ca="1" si="88"/>
        <v>97.058935296399994</v>
      </c>
      <c r="BC12" s="406">
        <f t="shared" ca="1" si="88"/>
        <v>99.849730227099997</v>
      </c>
      <c r="BD12" s="406">
        <f t="shared" ca="1" si="88"/>
        <v>97.133052242399998</v>
      </c>
      <c r="BE12" s="406">
        <f t="shared" ca="1" si="88"/>
        <v>99.133700572199999</v>
      </c>
      <c r="BF12" s="406">
        <f t="shared" ca="1" si="88"/>
        <v>99.116609808800007</v>
      </c>
      <c r="BG12" s="406">
        <f t="shared" ca="1" si="88"/>
        <v>96.792876316700003</v>
      </c>
      <c r="BH12" s="406">
        <f t="shared" ca="1" si="88"/>
        <v>96.955606147500006</v>
      </c>
      <c r="BI12" s="406">
        <f t="shared" ca="1" si="88"/>
        <v>97.8575456417</v>
      </c>
      <c r="BJ12" s="406">
        <f t="shared" ca="1" si="88"/>
        <v>94.790470942400006</v>
      </c>
      <c r="BK12" s="406">
        <f t="shared" ca="1" si="88"/>
        <v>102.137090935</v>
      </c>
      <c r="BL12" s="406">
        <f t="shared" ca="1" si="88"/>
        <v>98.195854728399993</v>
      </c>
      <c r="BM12" s="406">
        <f t="shared" ca="1" si="88"/>
        <v>100.35335179010001</v>
      </c>
      <c r="BN12" s="406">
        <f t="shared" ca="1" si="88"/>
        <v>101.16592223489999</v>
      </c>
      <c r="BO12" s="406">
        <f t="shared" ca="1" si="88"/>
        <v>98.132272561500002</v>
      </c>
      <c r="BP12" s="406">
        <f t="shared" ca="1" si="88"/>
        <v>101.590294211</v>
      </c>
      <c r="BQ12" s="406">
        <f t="shared" ref="BQ12:EB15" ca="1" si="91">+INDIRECT("DatosDesest!"&amp;$A12&amp;BQ$1)</f>
        <v>97.274063671600004</v>
      </c>
      <c r="BR12" s="406">
        <f t="shared" ca="1" si="91"/>
        <v>100.0211453732</v>
      </c>
      <c r="BS12" s="406">
        <f t="shared" ca="1" si="91"/>
        <v>102.1917683673</v>
      </c>
      <c r="BT12" s="406">
        <f t="shared" ca="1" si="91"/>
        <v>100.3544569191</v>
      </c>
      <c r="BU12" s="406">
        <f t="shared" ca="1" si="91"/>
        <v>100.4356976589</v>
      </c>
      <c r="BV12" s="406">
        <f t="shared" ca="1" si="91"/>
        <v>98.710309717599998</v>
      </c>
      <c r="BW12" s="406">
        <f t="shared" ca="1" si="91"/>
        <v>101.7537828601</v>
      </c>
      <c r="BX12" s="406">
        <f t="shared" ca="1" si="91"/>
        <v>97.281172310800002</v>
      </c>
      <c r="BY12" s="406">
        <f t="shared" ca="1" si="91"/>
        <v>93.738267451599995</v>
      </c>
      <c r="BZ12" s="406">
        <f t="shared" ca="1" si="91"/>
        <v>93.789724812000003</v>
      </c>
      <c r="CA12" s="406">
        <f t="shared" ca="1" si="91"/>
        <v>92.472315761999994</v>
      </c>
      <c r="CB12" s="406">
        <f t="shared" ca="1" si="91"/>
        <v>94.087256877499996</v>
      </c>
      <c r="CC12" s="406">
        <f t="shared" ca="1" si="91"/>
        <v>93.355258392500005</v>
      </c>
      <c r="CD12" s="406">
        <f t="shared" ca="1" si="91"/>
        <v>94.795386496700004</v>
      </c>
      <c r="CE12" s="406">
        <f t="shared" ca="1" si="91"/>
        <v>93.888832748900001</v>
      </c>
      <c r="CF12" s="406">
        <f t="shared" ca="1" si="91"/>
        <v>95.817512613900007</v>
      </c>
      <c r="CG12" s="406">
        <f t="shared" ca="1" si="91"/>
        <v>96.268776591600002</v>
      </c>
      <c r="CH12" s="406">
        <f t="shared" ca="1" si="91"/>
        <v>95.466755371399998</v>
      </c>
      <c r="CI12" s="406">
        <f t="shared" ca="1" si="91"/>
        <v>97.197279245100006</v>
      </c>
      <c r="CJ12" s="406">
        <f t="shared" ca="1" si="91"/>
        <v>95.147692987400006</v>
      </c>
      <c r="CK12" s="406">
        <f t="shared" ca="1" si="91"/>
        <v>95.078875996400001</v>
      </c>
      <c r="CL12" s="406">
        <f t="shared" ca="1" si="91"/>
        <v>97.4762385919</v>
      </c>
      <c r="CM12" s="406">
        <f t="shared" ca="1" si="91"/>
        <v>94.111485960699994</v>
      </c>
      <c r="CN12" s="406">
        <f t="shared" ca="1" si="91"/>
        <v>93.477667288199996</v>
      </c>
      <c r="CO12" s="406">
        <f t="shared" ca="1" si="91"/>
        <v>82.539434818499998</v>
      </c>
      <c r="CP12" s="406">
        <f t="shared" ca="1" si="91"/>
        <v>84.005875117800002</v>
      </c>
      <c r="CQ12" s="406">
        <f t="shared" ca="1" si="91"/>
        <v>88.100576511900002</v>
      </c>
      <c r="CR12" s="406">
        <f t="shared" ca="1" si="91"/>
        <v>94.641380323700005</v>
      </c>
      <c r="CS12" s="406">
        <f t="shared" ca="1" si="91"/>
        <v>91.154156025399999</v>
      </c>
      <c r="CT12" s="406">
        <f t="shared" ca="1" si="91"/>
        <v>90.665762037500002</v>
      </c>
      <c r="CU12" s="406">
        <f t="shared" ca="1" si="91"/>
        <v>88.344485163399995</v>
      </c>
      <c r="CV12" s="406">
        <f t="shared" ca="1" si="91"/>
        <v>87.486444465899993</v>
      </c>
      <c r="CW12" s="406">
        <f t="shared" ca="1" si="91"/>
        <v>72.096700763300007</v>
      </c>
      <c r="CX12" s="406">
        <f t="shared" ca="1" si="91"/>
        <v>69.530687767200007</v>
      </c>
      <c r="CY12" s="406">
        <f t="shared" ca="1" si="91"/>
        <v>72.066871641299997</v>
      </c>
      <c r="CZ12" s="406">
        <f t="shared" ca="1" si="91"/>
        <v>70.794694879999994</v>
      </c>
      <c r="DA12" s="406">
        <f t="shared" ca="1" si="91"/>
        <v>70.327945388800003</v>
      </c>
      <c r="DB12" s="406">
        <f t="shared" ca="1" si="91"/>
        <v>70.412293950500001</v>
      </c>
      <c r="DC12" s="406">
        <f t="shared" ca="1" si="91"/>
        <v>71.226010205999998</v>
      </c>
      <c r="DD12" s="406">
        <f t="shared" ca="1" si="91"/>
        <v>68.609070803899996</v>
      </c>
      <c r="DE12" s="406">
        <f t="shared" ca="1" si="91"/>
        <v>67.923552714400003</v>
      </c>
      <c r="DF12" s="406">
        <f t="shared" ca="1" si="91"/>
        <v>69.138099167600004</v>
      </c>
      <c r="DG12" s="406">
        <f t="shared" ca="1" si="91"/>
        <v>69.059891691700003</v>
      </c>
      <c r="DH12" s="406">
        <f t="shared" ca="1" si="91"/>
        <v>73.2751012688</v>
      </c>
      <c r="DI12" s="406">
        <f t="shared" ca="1" si="91"/>
        <v>70.541033757899996</v>
      </c>
      <c r="DJ12" s="406">
        <f t="shared" ca="1" si="91"/>
        <v>69.462813401099993</v>
      </c>
      <c r="DK12" s="406">
        <f t="shared" ca="1" si="91"/>
        <v>71.230343567199995</v>
      </c>
      <c r="DL12" s="406">
        <f t="shared" ca="1" si="91"/>
        <v>72.667666324400003</v>
      </c>
      <c r="DM12" s="406">
        <f t="shared" ca="1" si="91"/>
        <v>72.344749708699993</v>
      </c>
      <c r="DN12" s="406">
        <f t="shared" ca="1" si="91"/>
        <v>70.817487795299996</v>
      </c>
      <c r="DO12" s="406">
        <f t="shared" ca="1" si="91"/>
        <v>72.053943391399997</v>
      </c>
      <c r="DP12" s="406">
        <f t="shared" ca="1" si="91"/>
        <v>70.285760036300005</v>
      </c>
      <c r="DQ12" s="406">
        <f t="shared" ca="1" si="91"/>
        <v>70.016412087600003</v>
      </c>
      <c r="DR12" s="406">
        <f t="shared" ca="1" si="91"/>
        <v>68.645651339500006</v>
      </c>
      <c r="DS12" s="406">
        <f t="shared" ca="1" si="91"/>
        <v>68.569108042500005</v>
      </c>
      <c r="DT12" s="406">
        <f t="shared" ca="1" si="91"/>
        <v>69.816967697199999</v>
      </c>
      <c r="DU12" s="406">
        <f t="shared" ca="1" si="91"/>
        <v>69.699869908400004</v>
      </c>
      <c r="DV12" s="406">
        <f t="shared" ca="1" si="91"/>
        <v>68.669604227999997</v>
      </c>
      <c r="DW12" s="406">
        <f t="shared" ca="1" si="91"/>
        <v>69.387977167900004</v>
      </c>
      <c r="DX12" s="406">
        <f t="shared" ca="1" si="91"/>
        <v>67.705788279800004</v>
      </c>
      <c r="DY12" s="406">
        <f t="shared" ca="1" si="91"/>
        <v>68.262783089500005</v>
      </c>
      <c r="DZ12" s="406">
        <f t="shared" ca="1" si="91"/>
        <v>68.869910299400004</v>
      </c>
      <c r="EA12" s="406">
        <f t="shared" ca="1" si="91"/>
        <v>68.562926642700006</v>
      </c>
      <c r="EB12" s="406">
        <f t="shared" ca="1" si="91"/>
        <v>69.459472513899996</v>
      </c>
      <c r="EC12" s="406">
        <f t="shared" ca="1" si="90"/>
        <v>69.312563273400002</v>
      </c>
      <c r="ED12" s="406">
        <f t="shared" ca="1" si="89"/>
        <v>69.103605702500005</v>
      </c>
      <c r="EE12" s="406">
        <f t="shared" ca="1" si="89"/>
        <v>68.637930713000003</v>
      </c>
      <c r="EF12" s="406">
        <f t="shared" ca="1" si="89"/>
        <v>68.000646941400007</v>
      </c>
      <c r="EG12" s="406">
        <f t="shared" ca="1" si="89"/>
        <v>65.182316445500007</v>
      </c>
      <c r="EH12" s="406">
        <f t="shared" ca="1" si="89"/>
        <v>66.662559544900006</v>
      </c>
      <c r="EI12" s="406">
        <f t="shared" ca="1" si="89"/>
        <v>67.415861000899994</v>
      </c>
      <c r="EJ12" s="406">
        <f t="shared" ca="1" si="89"/>
        <v>65.528973201300005</v>
      </c>
      <c r="EK12" s="406">
        <f t="shared" ca="1" si="89"/>
        <v>68.327945888000002</v>
      </c>
      <c r="EL12" s="406">
        <f t="shared" ca="1" si="89"/>
        <v>68.217182700999999</v>
      </c>
      <c r="EM12" s="406">
        <f t="shared" ca="1" si="89"/>
        <v>68.036656431799997</v>
      </c>
      <c r="EN12" s="406">
        <f t="shared" ca="1" si="89"/>
        <v>68.072026241800003</v>
      </c>
      <c r="EO12" s="406">
        <f t="shared" ca="1" si="89"/>
        <v>67.403187962499999</v>
      </c>
      <c r="EP12" s="406">
        <f t="shared" ca="1" si="89"/>
        <v>67.226980539400003</v>
      </c>
      <c r="EQ12" s="406">
        <f t="shared" ca="1" si="89"/>
        <v>67.659551552699995</v>
      </c>
      <c r="ER12" s="406">
        <f t="shared" ca="1" si="89"/>
        <v>66.292511702499993</v>
      </c>
      <c r="ES12" s="406">
        <f t="shared" ca="1" si="85"/>
        <v>66.524609959599999</v>
      </c>
      <c r="ET12" s="406">
        <f t="shared" ca="1" si="85"/>
        <v>66.805952486999999</v>
      </c>
      <c r="EU12" s="406">
        <f t="shared" ca="1" si="85"/>
        <v>66.088310661999998</v>
      </c>
      <c r="EV12" s="406">
        <f t="shared" ca="1" si="85"/>
        <v>66.258876262800001</v>
      </c>
      <c r="EW12" s="406">
        <f t="shared" ca="1" si="85"/>
        <v>66.427711611899994</v>
      </c>
      <c r="EX12" s="406">
        <f t="shared" ca="1" si="85"/>
        <v>66.263880191799998</v>
      </c>
      <c r="EY12" s="406">
        <f t="shared" ca="1" si="85"/>
        <v>66.2703398652</v>
      </c>
      <c r="EZ12" s="406">
        <f t="shared" ca="1" si="85"/>
        <v>67.023428637500004</v>
      </c>
      <c r="FA12" s="406">
        <f t="shared" ca="1" si="85"/>
        <v>67.321182363700004</v>
      </c>
      <c r="FB12" s="406">
        <f t="shared" ca="1" si="85"/>
        <v>68.399517734400007</v>
      </c>
      <c r="FC12" s="406">
        <f t="shared" ca="1" si="85"/>
        <v>68.415284026099997</v>
      </c>
      <c r="FD12" s="406">
        <f t="shared" ca="1" si="85"/>
        <v>68.9095023884</v>
      </c>
      <c r="FE12" s="406">
        <f t="shared" ca="1" si="85"/>
        <v>0</v>
      </c>
      <c r="FF12" s="406">
        <f t="shared" ca="1" si="85"/>
        <v>0</v>
      </c>
      <c r="FG12" s="406">
        <f t="shared" ca="1" si="85"/>
        <v>0</v>
      </c>
      <c r="FH12" s="406">
        <f t="shared" ca="1" si="85"/>
        <v>0</v>
      </c>
      <c r="FI12" s="406">
        <f t="shared" ca="1" si="86"/>
        <v>0</v>
      </c>
      <c r="FJ12" s="406">
        <f t="shared" ca="1" si="86"/>
        <v>0</v>
      </c>
      <c r="FK12" s="406">
        <f t="shared" ca="1" si="86"/>
        <v>0</v>
      </c>
      <c r="FL12" s="406">
        <f t="shared" ca="1" si="86"/>
        <v>0</v>
      </c>
      <c r="FM12" s="406">
        <f t="shared" ca="1" si="86"/>
        <v>0</v>
      </c>
      <c r="FN12" s="406">
        <f t="shared" ca="1" si="86"/>
        <v>0</v>
      </c>
      <c r="FO12" s="406">
        <f t="shared" ca="1" si="86"/>
        <v>0</v>
      </c>
      <c r="FP12" s="406">
        <f t="shared" ca="1" si="86"/>
        <v>0</v>
      </c>
    </row>
    <row r="13" spans="1:172" x14ac:dyDescent="0.2">
      <c r="A13" s="485" t="s">
        <v>173</v>
      </c>
      <c r="B13" s="407" t="s">
        <v>6</v>
      </c>
      <c r="C13" s="408">
        <f>Ponderadores!B11</f>
        <v>456907.22100000002</v>
      </c>
      <c r="D13" s="407"/>
      <c r="E13" s="409">
        <f t="shared" ca="1" si="87"/>
        <v>88.440964297299999</v>
      </c>
      <c r="F13" s="409">
        <f t="shared" ref="F13:BQ16" ca="1" si="92">+INDIRECT("DatosDesest!"&amp;$A13&amp;F$1)</f>
        <v>87.985010661199993</v>
      </c>
      <c r="G13" s="409">
        <f t="shared" ca="1" si="92"/>
        <v>86.147293497199996</v>
      </c>
      <c r="H13" s="409">
        <f t="shared" ca="1" si="92"/>
        <v>86.877234393999998</v>
      </c>
      <c r="I13" s="409">
        <f t="shared" ca="1" si="92"/>
        <v>88.692881415299993</v>
      </c>
      <c r="J13" s="409">
        <f t="shared" ca="1" si="92"/>
        <v>87.921467625299996</v>
      </c>
      <c r="K13" s="409">
        <f t="shared" ca="1" si="92"/>
        <v>88.625262885599994</v>
      </c>
      <c r="L13" s="409">
        <f t="shared" ca="1" si="92"/>
        <v>88.685701503299995</v>
      </c>
      <c r="M13" s="409">
        <f t="shared" ca="1" si="92"/>
        <v>87.980861315599995</v>
      </c>
      <c r="N13" s="409">
        <f t="shared" ca="1" si="92"/>
        <v>88.273578955199994</v>
      </c>
      <c r="O13" s="409">
        <f t="shared" ca="1" si="92"/>
        <v>89.125600733900001</v>
      </c>
      <c r="P13" s="409">
        <f t="shared" ca="1" si="92"/>
        <v>88.572539678699997</v>
      </c>
      <c r="Q13" s="409">
        <f t="shared" ca="1" si="92"/>
        <v>92.791134914200001</v>
      </c>
      <c r="R13" s="409">
        <f t="shared" ca="1" si="92"/>
        <v>92.075942620800006</v>
      </c>
      <c r="S13" s="409">
        <f t="shared" ca="1" si="92"/>
        <v>93.491119057299997</v>
      </c>
      <c r="T13" s="409">
        <f t="shared" ca="1" si="92"/>
        <v>94.261873813299999</v>
      </c>
      <c r="U13" s="409">
        <f t="shared" ca="1" si="92"/>
        <v>93.555265073399994</v>
      </c>
      <c r="V13" s="409">
        <f t="shared" ca="1" si="92"/>
        <v>93.518157763900007</v>
      </c>
      <c r="W13" s="409">
        <f t="shared" ca="1" si="92"/>
        <v>92.683995822200004</v>
      </c>
      <c r="X13" s="409">
        <f t="shared" ca="1" si="92"/>
        <v>93.590100207600003</v>
      </c>
      <c r="Y13" s="409">
        <f t="shared" ca="1" si="92"/>
        <v>93.731819942499996</v>
      </c>
      <c r="Z13" s="409">
        <f t="shared" ca="1" si="92"/>
        <v>93.756075162200005</v>
      </c>
      <c r="AA13" s="409">
        <f t="shared" ca="1" si="92"/>
        <v>93.180447326899994</v>
      </c>
      <c r="AB13" s="409">
        <f t="shared" ca="1" si="92"/>
        <v>94.643943851800003</v>
      </c>
      <c r="AC13" s="409">
        <f t="shared" ca="1" si="92"/>
        <v>94.497814068300002</v>
      </c>
      <c r="AD13" s="409">
        <f t="shared" ca="1" si="92"/>
        <v>93.555299976800001</v>
      </c>
      <c r="AE13" s="409">
        <f t="shared" ca="1" si="92"/>
        <v>93.825645707800007</v>
      </c>
      <c r="AF13" s="409">
        <f t="shared" ca="1" si="92"/>
        <v>94.2044954972</v>
      </c>
      <c r="AG13" s="409">
        <f t="shared" ca="1" si="92"/>
        <v>92.490463457800004</v>
      </c>
      <c r="AH13" s="409">
        <f t="shared" ca="1" si="92"/>
        <v>92.509540987199998</v>
      </c>
      <c r="AI13" s="409">
        <f t="shared" ca="1" si="92"/>
        <v>93.595481496600001</v>
      </c>
      <c r="AJ13" s="409">
        <f t="shared" ca="1" si="92"/>
        <v>95.090552923600001</v>
      </c>
      <c r="AK13" s="409">
        <f t="shared" ca="1" si="92"/>
        <v>95.567070086699999</v>
      </c>
      <c r="AL13" s="409">
        <f t="shared" ca="1" si="92"/>
        <v>96.384434120199998</v>
      </c>
      <c r="AM13" s="409">
        <f t="shared" ca="1" si="92"/>
        <v>96.328399431500003</v>
      </c>
      <c r="AN13" s="409">
        <f t="shared" ca="1" si="92"/>
        <v>95.768837000199994</v>
      </c>
      <c r="AO13" s="409">
        <f t="shared" ca="1" si="92"/>
        <v>92.3085947183</v>
      </c>
      <c r="AP13" s="409">
        <f t="shared" ca="1" si="92"/>
        <v>93.515543012099997</v>
      </c>
      <c r="AQ13" s="409">
        <f t="shared" ca="1" si="92"/>
        <v>93.043932991299997</v>
      </c>
      <c r="AR13" s="409">
        <f t="shared" ca="1" si="92"/>
        <v>92.8585336883</v>
      </c>
      <c r="AS13" s="409">
        <f t="shared" ca="1" si="92"/>
        <v>94.334133471000001</v>
      </c>
      <c r="AT13" s="409">
        <f t="shared" ca="1" si="92"/>
        <v>94.298079956699993</v>
      </c>
      <c r="AU13" s="409">
        <f t="shared" ca="1" si="92"/>
        <v>94.9053349223</v>
      </c>
      <c r="AV13" s="409">
        <f t="shared" ca="1" si="92"/>
        <v>93.771678713100002</v>
      </c>
      <c r="AW13" s="409">
        <f t="shared" ca="1" si="92"/>
        <v>93.088280511899995</v>
      </c>
      <c r="AX13" s="409">
        <f t="shared" ca="1" si="92"/>
        <v>94.023679820599995</v>
      </c>
      <c r="AY13" s="409">
        <f t="shared" ca="1" si="92"/>
        <v>93.846553635800007</v>
      </c>
      <c r="AZ13" s="409">
        <f t="shared" ca="1" si="92"/>
        <v>94.793022747099997</v>
      </c>
      <c r="BA13" s="409">
        <f t="shared" ca="1" si="92"/>
        <v>98.350366114500005</v>
      </c>
      <c r="BB13" s="409">
        <f t="shared" ca="1" si="92"/>
        <v>97.058935296399994</v>
      </c>
      <c r="BC13" s="409">
        <f t="shared" ca="1" si="92"/>
        <v>99.849730227099997</v>
      </c>
      <c r="BD13" s="409">
        <f t="shared" ca="1" si="92"/>
        <v>97.133052242399998</v>
      </c>
      <c r="BE13" s="409">
        <f t="shared" ca="1" si="92"/>
        <v>99.133700572199999</v>
      </c>
      <c r="BF13" s="409">
        <f t="shared" ca="1" si="92"/>
        <v>99.116609808800007</v>
      </c>
      <c r="BG13" s="409">
        <f t="shared" ca="1" si="92"/>
        <v>96.792876316700003</v>
      </c>
      <c r="BH13" s="409">
        <f t="shared" ca="1" si="92"/>
        <v>96.955606147500006</v>
      </c>
      <c r="BI13" s="409">
        <f t="shared" ca="1" si="92"/>
        <v>97.8575456417</v>
      </c>
      <c r="BJ13" s="409">
        <f t="shared" ca="1" si="92"/>
        <v>94.790470942400006</v>
      </c>
      <c r="BK13" s="409">
        <f t="shared" ca="1" si="92"/>
        <v>102.137090935</v>
      </c>
      <c r="BL13" s="409">
        <f t="shared" ca="1" si="92"/>
        <v>98.195854728399993</v>
      </c>
      <c r="BM13" s="409">
        <f t="shared" ca="1" si="92"/>
        <v>100.35335179010001</v>
      </c>
      <c r="BN13" s="409">
        <f t="shared" ca="1" si="92"/>
        <v>101.16592223489999</v>
      </c>
      <c r="BO13" s="409">
        <f t="shared" ca="1" si="92"/>
        <v>98.132272561500002</v>
      </c>
      <c r="BP13" s="409">
        <f t="shared" ca="1" si="92"/>
        <v>101.590294211</v>
      </c>
      <c r="BQ13" s="409">
        <f t="shared" ca="1" si="92"/>
        <v>97.274063671600004</v>
      </c>
      <c r="BR13" s="409">
        <f t="shared" ca="1" si="91"/>
        <v>100.0211453732</v>
      </c>
      <c r="BS13" s="409">
        <f t="shared" ca="1" si="91"/>
        <v>102.1917683673</v>
      </c>
      <c r="BT13" s="409">
        <f t="shared" ca="1" si="91"/>
        <v>100.3544569191</v>
      </c>
      <c r="BU13" s="409">
        <f t="shared" ca="1" si="91"/>
        <v>100.4356976589</v>
      </c>
      <c r="BV13" s="409">
        <f t="shared" ca="1" si="91"/>
        <v>98.710309717599998</v>
      </c>
      <c r="BW13" s="409">
        <f t="shared" ca="1" si="91"/>
        <v>101.7537828601</v>
      </c>
      <c r="BX13" s="409">
        <f t="shared" ca="1" si="91"/>
        <v>97.281172310800002</v>
      </c>
      <c r="BY13" s="409">
        <f t="shared" ca="1" si="91"/>
        <v>93.738267451599995</v>
      </c>
      <c r="BZ13" s="409">
        <f t="shared" ca="1" si="91"/>
        <v>93.789724812000003</v>
      </c>
      <c r="CA13" s="409">
        <f t="shared" ca="1" si="91"/>
        <v>92.472315761999994</v>
      </c>
      <c r="CB13" s="409">
        <f t="shared" ca="1" si="91"/>
        <v>94.087256877499996</v>
      </c>
      <c r="CC13" s="409">
        <f t="shared" ca="1" si="91"/>
        <v>93.355258392500005</v>
      </c>
      <c r="CD13" s="409">
        <f t="shared" ca="1" si="91"/>
        <v>94.795386496700004</v>
      </c>
      <c r="CE13" s="409">
        <f t="shared" ca="1" si="91"/>
        <v>93.888832748900001</v>
      </c>
      <c r="CF13" s="409">
        <f t="shared" ca="1" si="91"/>
        <v>95.817512613900007</v>
      </c>
      <c r="CG13" s="409">
        <f t="shared" ca="1" si="91"/>
        <v>96.268776591600002</v>
      </c>
      <c r="CH13" s="409">
        <f t="shared" ca="1" si="91"/>
        <v>95.466755371399998</v>
      </c>
      <c r="CI13" s="409">
        <f t="shared" ca="1" si="91"/>
        <v>97.197279245100006</v>
      </c>
      <c r="CJ13" s="409">
        <f t="shared" ca="1" si="91"/>
        <v>95.147692987400006</v>
      </c>
      <c r="CK13" s="409">
        <f t="shared" ca="1" si="91"/>
        <v>95.078875996400001</v>
      </c>
      <c r="CL13" s="409">
        <f t="shared" ca="1" si="91"/>
        <v>97.4762385919</v>
      </c>
      <c r="CM13" s="409">
        <f t="shared" ca="1" si="91"/>
        <v>94.111485960699994</v>
      </c>
      <c r="CN13" s="409">
        <f t="shared" ca="1" si="91"/>
        <v>93.477667288199996</v>
      </c>
      <c r="CO13" s="409">
        <f t="shared" ca="1" si="91"/>
        <v>82.539434818499998</v>
      </c>
      <c r="CP13" s="409">
        <f t="shared" ca="1" si="91"/>
        <v>84.005875117800002</v>
      </c>
      <c r="CQ13" s="409">
        <f t="shared" ca="1" si="91"/>
        <v>88.100576511900002</v>
      </c>
      <c r="CR13" s="409">
        <f t="shared" ca="1" si="91"/>
        <v>94.641380323700005</v>
      </c>
      <c r="CS13" s="409">
        <f t="shared" ca="1" si="91"/>
        <v>91.154156025399999</v>
      </c>
      <c r="CT13" s="409">
        <f t="shared" ca="1" si="91"/>
        <v>90.665762037500002</v>
      </c>
      <c r="CU13" s="409">
        <f t="shared" ca="1" si="91"/>
        <v>88.344485163399995</v>
      </c>
      <c r="CV13" s="409">
        <f t="shared" ca="1" si="91"/>
        <v>87.486444465899993</v>
      </c>
      <c r="CW13" s="409">
        <f t="shared" ca="1" si="91"/>
        <v>72.096700763300007</v>
      </c>
      <c r="CX13" s="409">
        <f t="shared" ca="1" si="91"/>
        <v>69.530687767200007</v>
      </c>
      <c r="CY13" s="409">
        <f t="shared" ca="1" si="91"/>
        <v>72.066871641299997</v>
      </c>
      <c r="CZ13" s="409">
        <f t="shared" ca="1" si="91"/>
        <v>70.794694879999994</v>
      </c>
      <c r="DA13" s="409">
        <f t="shared" ca="1" si="91"/>
        <v>70.327945388800003</v>
      </c>
      <c r="DB13" s="409">
        <f t="shared" ca="1" si="91"/>
        <v>70.412293950500001</v>
      </c>
      <c r="DC13" s="409">
        <f t="shared" ca="1" si="91"/>
        <v>71.226010205999998</v>
      </c>
      <c r="DD13" s="409">
        <f t="shared" ca="1" si="91"/>
        <v>68.609070803899996</v>
      </c>
      <c r="DE13" s="409">
        <f t="shared" ca="1" si="91"/>
        <v>67.923552714400003</v>
      </c>
      <c r="DF13" s="409">
        <f t="shared" ca="1" si="91"/>
        <v>69.138099167600004</v>
      </c>
      <c r="DG13" s="409">
        <f t="shared" ca="1" si="91"/>
        <v>69.059891691700003</v>
      </c>
      <c r="DH13" s="409">
        <f t="shared" ca="1" si="91"/>
        <v>73.2751012688</v>
      </c>
      <c r="DI13" s="409">
        <f t="shared" ca="1" si="91"/>
        <v>70.541033757899996</v>
      </c>
      <c r="DJ13" s="409">
        <f t="shared" ca="1" si="91"/>
        <v>69.462813401099993</v>
      </c>
      <c r="DK13" s="409">
        <f t="shared" ca="1" si="91"/>
        <v>71.230343567199995</v>
      </c>
      <c r="DL13" s="409">
        <f t="shared" ca="1" si="91"/>
        <v>72.667666324400003</v>
      </c>
      <c r="DM13" s="409">
        <f t="shared" ca="1" si="91"/>
        <v>72.344749708699993</v>
      </c>
      <c r="DN13" s="409">
        <f t="shared" ca="1" si="91"/>
        <v>70.817487795299996</v>
      </c>
      <c r="DO13" s="409">
        <f t="shared" ca="1" si="91"/>
        <v>72.053943391399997</v>
      </c>
      <c r="DP13" s="409">
        <f t="shared" ca="1" si="91"/>
        <v>70.285760036300005</v>
      </c>
      <c r="DQ13" s="409">
        <f t="shared" ca="1" si="91"/>
        <v>70.016412087600003</v>
      </c>
      <c r="DR13" s="409">
        <f t="shared" ca="1" si="91"/>
        <v>68.645651339500006</v>
      </c>
      <c r="DS13" s="409">
        <f t="shared" ca="1" si="91"/>
        <v>68.569108042500005</v>
      </c>
      <c r="DT13" s="409">
        <f t="shared" ca="1" si="91"/>
        <v>69.816967697199999</v>
      </c>
      <c r="DU13" s="409">
        <f t="shared" ca="1" si="91"/>
        <v>69.699869908400004</v>
      </c>
      <c r="DV13" s="409">
        <f t="shared" ca="1" si="91"/>
        <v>68.669604227999997</v>
      </c>
      <c r="DW13" s="409">
        <f t="shared" ca="1" si="91"/>
        <v>69.387977167900004</v>
      </c>
      <c r="DX13" s="409">
        <f t="shared" ca="1" si="91"/>
        <v>67.705788279800004</v>
      </c>
      <c r="DY13" s="409">
        <f t="shared" ca="1" si="91"/>
        <v>68.262783089500005</v>
      </c>
      <c r="DZ13" s="409">
        <f t="shared" ca="1" si="91"/>
        <v>68.869910299400004</v>
      </c>
      <c r="EA13" s="409">
        <f t="shared" ca="1" si="91"/>
        <v>68.562926642700006</v>
      </c>
      <c r="EB13" s="409">
        <f t="shared" ca="1" si="91"/>
        <v>69.459472513899996</v>
      </c>
      <c r="EC13" s="409">
        <f t="shared" ca="1" si="90"/>
        <v>69.312563273400002</v>
      </c>
      <c r="ED13" s="409">
        <f t="shared" ca="1" si="89"/>
        <v>69.103605702500005</v>
      </c>
      <c r="EE13" s="409">
        <f t="shared" ca="1" si="89"/>
        <v>68.637930713000003</v>
      </c>
      <c r="EF13" s="409">
        <f t="shared" ca="1" si="89"/>
        <v>68.000646941400007</v>
      </c>
      <c r="EG13" s="409">
        <f t="shared" ca="1" si="89"/>
        <v>65.182316445500007</v>
      </c>
      <c r="EH13" s="409">
        <f t="shared" ca="1" si="89"/>
        <v>66.662559544900006</v>
      </c>
      <c r="EI13" s="409">
        <f t="shared" ca="1" si="89"/>
        <v>67.415861000899994</v>
      </c>
      <c r="EJ13" s="409">
        <f t="shared" ca="1" si="89"/>
        <v>65.528973201300005</v>
      </c>
      <c r="EK13" s="409">
        <f t="shared" ca="1" si="89"/>
        <v>68.327945888000002</v>
      </c>
      <c r="EL13" s="409">
        <f t="shared" ca="1" si="89"/>
        <v>68.217182700999999</v>
      </c>
      <c r="EM13" s="409">
        <f t="shared" ca="1" si="89"/>
        <v>68.036656431799997</v>
      </c>
      <c r="EN13" s="409">
        <f t="shared" ca="1" si="89"/>
        <v>68.072026241800003</v>
      </c>
      <c r="EO13" s="409">
        <f t="shared" ca="1" si="89"/>
        <v>67.403187962499999</v>
      </c>
      <c r="EP13" s="409">
        <f t="shared" ca="1" si="89"/>
        <v>67.226980539400003</v>
      </c>
      <c r="EQ13" s="409">
        <f t="shared" ca="1" si="89"/>
        <v>67.659551552699995</v>
      </c>
      <c r="ER13" s="409">
        <f t="shared" ca="1" si="89"/>
        <v>66.292511702499993</v>
      </c>
      <c r="ES13" s="409">
        <f t="shared" ca="1" si="85"/>
        <v>66.524609959599999</v>
      </c>
      <c r="ET13" s="409">
        <f t="shared" ca="1" si="85"/>
        <v>66.805952486999999</v>
      </c>
      <c r="EU13" s="409">
        <f t="shared" ca="1" si="85"/>
        <v>66.088310661999998</v>
      </c>
      <c r="EV13" s="409">
        <f t="shared" ca="1" si="85"/>
        <v>66.258876262800001</v>
      </c>
      <c r="EW13" s="409">
        <f t="shared" ca="1" si="85"/>
        <v>66.427711611899994</v>
      </c>
      <c r="EX13" s="409">
        <f t="shared" ca="1" si="85"/>
        <v>66.263880191799998</v>
      </c>
      <c r="EY13" s="409">
        <f t="shared" ca="1" si="85"/>
        <v>66.2703398652</v>
      </c>
      <c r="EZ13" s="409">
        <f t="shared" ca="1" si="85"/>
        <v>67.023428637500004</v>
      </c>
      <c r="FA13" s="409">
        <f t="shared" ca="1" si="85"/>
        <v>67.321182363700004</v>
      </c>
      <c r="FB13" s="409">
        <f t="shared" ca="1" si="85"/>
        <v>68.399517734400007</v>
      </c>
      <c r="FC13" s="409">
        <f t="shared" ca="1" si="85"/>
        <v>68.415284026099997</v>
      </c>
      <c r="FD13" s="409">
        <f t="shared" ca="1" si="85"/>
        <v>68.9095023884</v>
      </c>
      <c r="FE13" s="409">
        <f t="shared" ca="1" si="85"/>
        <v>0</v>
      </c>
      <c r="FF13" s="409">
        <f t="shared" ca="1" si="85"/>
        <v>0</v>
      </c>
      <c r="FG13" s="409">
        <f t="shared" ca="1" si="85"/>
        <v>0</v>
      </c>
      <c r="FH13" s="409">
        <f t="shared" ca="1" si="85"/>
        <v>0</v>
      </c>
      <c r="FI13" s="409">
        <f t="shared" ca="1" si="86"/>
        <v>0</v>
      </c>
      <c r="FJ13" s="409">
        <f t="shared" ca="1" si="86"/>
        <v>0</v>
      </c>
      <c r="FK13" s="409">
        <f t="shared" ca="1" si="86"/>
        <v>0</v>
      </c>
      <c r="FL13" s="409">
        <f t="shared" ca="1" si="86"/>
        <v>0</v>
      </c>
      <c r="FM13" s="409">
        <f t="shared" ca="1" si="86"/>
        <v>0</v>
      </c>
      <c r="FN13" s="409">
        <f t="shared" ca="1" si="86"/>
        <v>0</v>
      </c>
      <c r="FO13" s="409">
        <f t="shared" ca="1" si="86"/>
        <v>0</v>
      </c>
      <c r="FP13" s="409">
        <f t="shared" ca="1" si="86"/>
        <v>0</v>
      </c>
    </row>
    <row r="14" spans="1:172" s="317" customFormat="1" x14ac:dyDescent="0.2">
      <c r="A14" s="487" t="s">
        <v>174</v>
      </c>
      <c r="B14" s="404" t="s">
        <v>8</v>
      </c>
      <c r="C14" s="405">
        <f>Ponderadores!B13</f>
        <v>1460789.5249999999</v>
      </c>
      <c r="D14" s="404"/>
      <c r="E14" s="406">
        <f t="shared" ca="1" si="87"/>
        <v>94.2794889858</v>
      </c>
      <c r="F14" s="406">
        <f t="shared" ca="1" si="92"/>
        <v>95.826107489400002</v>
      </c>
      <c r="G14" s="406">
        <f t="shared" ca="1" si="92"/>
        <v>94.734788203600004</v>
      </c>
      <c r="H14" s="406">
        <f t="shared" ca="1" si="92"/>
        <v>89.359696177800004</v>
      </c>
      <c r="I14" s="406">
        <f t="shared" ca="1" si="92"/>
        <v>95.285613881900005</v>
      </c>
      <c r="J14" s="406">
        <f t="shared" ca="1" si="92"/>
        <v>91.024998544499994</v>
      </c>
      <c r="K14" s="406">
        <f t="shared" ca="1" si="92"/>
        <v>91.736429990399998</v>
      </c>
      <c r="L14" s="406">
        <f t="shared" ca="1" si="92"/>
        <v>93.167977836399999</v>
      </c>
      <c r="M14" s="406">
        <f t="shared" ca="1" si="92"/>
        <v>92.630428916599996</v>
      </c>
      <c r="N14" s="406">
        <f t="shared" ca="1" si="92"/>
        <v>93.927255175799999</v>
      </c>
      <c r="O14" s="406">
        <f t="shared" ca="1" si="92"/>
        <v>93.437538102600001</v>
      </c>
      <c r="P14" s="406">
        <f t="shared" ca="1" si="92"/>
        <v>94.792728266400005</v>
      </c>
      <c r="Q14" s="406">
        <f t="shared" ca="1" si="92"/>
        <v>92.008891478300001</v>
      </c>
      <c r="R14" s="406">
        <f t="shared" ca="1" si="92"/>
        <v>95.894714414700005</v>
      </c>
      <c r="S14" s="406">
        <f t="shared" ca="1" si="92"/>
        <v>95.543669435300004</v>
      </c>
      <c r="T14" s="406">
        <f t="shared" ca="1" si="92"/>
        <v>96.924000411700007</v>
      </c>
      <c r="U14" s="406">
        <f t="shared" ca="1" si="92"/>
        <v>95.424894493400004</v>
      </c>
      <c r="V14" s="406">
        <f t="shared" ca="1" si="92"/>
        <v>97.136146600700002</v>
      </c>
      <c r="W14" s="406">
        <f t="shared" ca="1" si="92"/>
        <v>92.873856902200004</v>
      </c>
      <c r="X14" s="406">
        <f t="shared" ca="1" si="92"/>
        <v>94.924636787400004</v>
      </c>
      <c r="Y14" s="406">
        <f t="shared" ca="1" si="92"/>
        <v>96.052293051099994</v>
      </c>
      <c r="Z14" s="406">
        <f t="shared" ca="1" si="92"/>
        <v>99.071563140999999</v>
      </c>
      <c r="AA14" s="406">
        <f t="shared" ca="1" si="92"/>
        <v>96.746344565900003</v>
      </c>
      <c r="AB14" s="406">
        <f t="shared" ca="1" si="92"/>
        <v>97.885122794599994</v>
      </c>
      <c r="AC14" s="406">
        <f t="shared" ca="1" si="92"/>
        <v>96.4101235081</v>
      </c>
      <c r="AD14" s="406">
        <f t="shared" ca="1" si="92"/>
        <v>93.949823712500006</v>
      </c>
      <c r="AE14" s="406">
        <f t="shared" ca="1" si="92"/>
        <v>94.541388854999994</v>
      </c>
      <c r="AF14" s="406">
        <f t="shared" ca="1" si="92"/>
        <v>100.27548700139999</v>
      </c>
      <c r="AG14" s="406">
        <f t="shared" ca="1" si="92"/>
        <v>96.373225093200006</v>
      </c>
      <c r="AH14" s="406">
        <f t="shared" ca="1" si="92"/>
        <v>96.865353328899999</v>
      </c>
      <c r="AI14" s="406">
        <f t="shared" ca="1" si="92"/>
        <v>102.9130604273</v>
      </c>
      <c r="AJ14" s="406">
        <f t="shared" ca="1" si="92"/>
        <v>101.0618087735</v>
      </c>
      <c r="AK14" s="406">
        <f t="shared" ca="1" si="92"/>
        <v>105.4196790562</v>
      </c>
      <c r="AL14" s="406">
        <f t="shared" ca="1" si="92"/>
        <v>96.456687244999998</v>
      </c>
      <c r="AM14" s="406">
        <f t="shared" ca="1" si="92"/>
        <v>96.940555691100002</v>
      </c>
      <c r="AN14" s="406">
        <f t="shared" ca="1" si="92"/>
        <v>97.944172248200005</v>
      </c>
      <c r="AO14" s="406">
        <f t="shared" ca="1" si="92"/>
        <v>99.332837796299998</v>
      </c>
      <c r="AP14" s="406">
        <f t="shared" ca="1" si="92"/>
        <v>99.517946838399993</v>
      </c>
      <c r="AQ14" s="406">
        <f t="shared" ca="1" si="92"/>
        <v>100.2225296332</v>
      </c>
      <c r="AR14" s="406">
        <f t="shared" ca="1" si="92"/>
        <v>99.574033315500003</v>
      </c>
      <c r="AS14" s="406">
        <f t="shared" ca="1" si="92"/>
        <v>100.7201128455</v>
      </c>
      <c r="AT14" s="406">
        <f t="shared" ca="1" si="92"/>
        <v>99.699341698799998</v>
      </c>
      <c r="AU14" s="406">
        <f t="shared" ca="1" si="92"/>
        <v>98.525530181899995</v>
      </c>
      <c r="AV14" s="406">
        <f t="shared" ca="1" si="92"/>
        <v>99.012571990799998</v>
      </c>
      <c r="AW14" s="406">
        <f t="shared" ca="1" si="92"/>
        <v>99.851643069100007</v>
      </c>
      <c r="AX14" s="406">
        <f t="shared" ca="1" si="92"/>
        <v>100.19447814980001</v>
      </c>
      <c r="AY14" s="406">
        <f t="shared" ca="1" si="92"/>
        <v>104.1508329454</v>
      </c>
      <c r="AZ14" s="406">
        <f t="shared" ca="1" si="92"/>
        <v>99.769302914400001</v>
      </c>
      <c r="BA14" s="406">
        <f t="shared" ca="1" si="92"/>
        <v>99.408314328399996</v>
      </c>
      <c r="BB14" s="406">
        <f t="shared" ca="1" si="92"/>
        <v>99.469367454199997</v>
      </c>
      <c r="BC14" s="406">
        <f t="shared" ca="1" si="92"/>
        <v>100.6902193295</v>
      </c>
      <c r="BD14" s="406">
        <f t="shared" ca="1" si="92"/>
        <v>95.684349205199993</v>
      </c>
      <c r="BE14" s="406">
        <f t="shared" ca="1" si="92"/>
        <v>97.431943695800001</v>
      </c>
      <c r="BF14" s="406">
        <f t="shared" ca="1" si="92"/>
        <v>99.820676507300007</v>
      </c>
      <c r="BG14" s="406">
        <f t="shared" ca="1" si="92"/>
        <v>97.711854536800004</v>
      </c>
      <c r="BH14" s="406">
        <f t="shared" ca="1" si="92"/>
        <v>100.3310011345</v>
      </c>
      <c r="BI14" s="406">
        <f t="shared" ca="1" si="92"/>
        <v>102.7026079964</v>
      </c>
      <c r="BJ14" s="406">
        <f t="shared" ca="1" si="92"/>
        <v>101.5882157595</v>
      </c>
      <c r="BK14" s="406">
        <f t="shared" ca="1" si="92"/>
        <v>98.993149917400004</v>
      </c>
      <c r="BL14" s="406">
        <f t="shared" ca="1" si="92"/>
        <v>103.8233360942</v>
      </c>
      <c r="BM14" s="406">
        <f t="shared" ca="1" si="92"/>
        <v>101.1116041514</v>
      </c>
      <c r="BN14" s="406">
        <f t="shared" ca="1" si="92"/>
        <v>103.6337436757</v>
      </c>
      <c r="BO14" s="406">
        <f t="shared" ca="1" si="92"/>
        <v>101.343158445</v>
      </c>
      <c r="BP14" s="406">
        <f t="shared" ca="1" si="92"/>
        <v>98.250475350200006</v>
      </c>
      <c r="BQ14" s="406">
        <f t="shared" ca="1" si="92"/>
        <v>101.80830700449999</v>
      </c>
      <c r="BR14" s="406">
        <f t="shared" ca="1" si="91"/>
        <v>100.9112078096</v>
      </c>
      <c r="BS14" s="406">
        <f t="shared" ca="1" si="91"/>
        <v>102.9967700511</v>
      </c>
      <c r="BT14" s="406">
        <f t="shared" ca="1" si="91"/>
        <v>97.775404971599997</v>
      </c>
      <c r="BU14" s="406">
        <f t="shared" ca="1" si="91"/>
        <v>101.3524988074</v>
      </c>
      <c r="BV14" s="406">
        <f t="shared" ca="1" si="91"/>
        <v>101.3053616424</v>
      </c>
      <c r="BW14" s="406">
        <f t="shared" ca="1" si="91"/>
        <v>92.453151070499999</v>
      </c>
      <c r="BX14" s="406">
        <f t="shared" ca="1" si="91"/>
        <v>98.786766554899998</v>
      </c>
      <c r="BY14" s="406">
        <f t="shared" ca="1" si="91"/>
        <v>101.74822450240001</v>
      </c>
      <c r="BZ14" s="406">
        <f t="shared" ca="1" si="91"/>
        <v>99.569325825099995</v>
      </c>
      <c r="CA14" s="406">
        <f t="shared" ca="1" si="91"/>
        <v>97.966234135700006</v>
      </c>
      <c r="CB14" s="406">
        <f t="shared" ca="1" si="91"/>
        <v>100.03814016459999</v>
      </c>
      <c r="CC14" s="406">
        <f t="shared" ca="1" si="91"/>
        <v>95.700533323399995</v>
      </c>
      <c r="CD14" s="406">
        <f t="shared" ca="1" si="91"/>
        <v>98.198405912599995</v>
      </c>
      <c r="CE14" s="406">
        <f t="shared" ca="1" si="91"/>
        <v>95.860191725199996</v>
      </c>
      <c r="CF14" s="406">
        <f t="shared" ca="1" si="91"/>
        <v>95.290938772100006</v>
      </c>
      <c r="CG14" s="406">
        <f t="shared" ca="1" si="91"/>
        <v>93.016714837899997</v>
      </c>
      <c r="CH14" s="406">
        <f t="shared" ca="1" si="91"/>
        <v>91.226180881499999</v>
      </c>
      <c r="CI14" s="406">
        <f t="shared" ca="1" si="91"/>
        <v>92.206970452899995</v>
      </c>
      <c r="CJ14" s="406">
        <f t="shared" ca="1" si="91"/>
        <v>93.303521344200007</v>
      </c>
      <c r="CK14" s="406">
        <f t="shared" ca="1" si="91"/>
        <v>92.443526701500005</v>
      </c>
      <c r="CL14" s="406">
        <f t="shared" ca="1" si="91"/>
        <v>89.5452457082</v>
      </c>
      <c r="CM14" s="406">
        <f t="shared" ca="1" si="91"/>
        <v>89.770336094100003</v>
      </c>
      <c r="CN14" s="406">
        <f t="shared" ca="1" si="91"/>
        <v>57.994449229799997</v>
      </c>
      <c r="CO14" s="406">
        <f t="shared" ca="1" si="91"/>
        <v>58.954554145499998</v>
      </c>
      <c r="CP14" s="406">
        <f t="shared" ca="1" si="91"/>
        <v>72.5101530731</v>
      </c>
      <c r="CQ14" s="406">
        <f t="shared" ca="1" si="91"/>
        <v>72.796235565200007</v>
      </c>
      <c r="CR14" s="406">
        <f t="shared" ca="1" si="91"/>
        <v>81.012306354900005</v>
      </c>
      <c r="CS14" s="406">
        <f t="shared" ca="1" si="91"/>
        <v>79.722921857299994</v>
      </c>
      <c r="CT14" s="406">
        <f t="shared" ca="1" si="91"/>
        <v>83.437842360999994</v>
      </c>
      <c r="CU14" s="406">
        <f t="shared" ca="1" si="91"/>
        <v>86.293618795</v>
      </c>
      <c r="CV14" s="406">
        <f t="shared" ca="1" si="91"/>
        <v>83.860981565599999</v>
      </c>
      <c r="CW14" s="406">
        <f t="shared" ca="1" si="91"/>
        <v>84.363305836600006</v>
      </c>
      <c r="CX14" s="406">
        <f t="shared" ca="1" si="91"/>
        <v>87.628765641399994</v>
      </c>
      <c r="CY14" s="406">
        <f t="shared" ca="1" si="91"/>
        <v>86.617920548800001</v>
      </c>
      <c r="CZ14" s="406">
        <f t="shared" ca="1" si="91"/>
        <v>88.403174964499996</v>
      </c>
      <c r="DA14" s="406">
        <f t="shared" ca="1" si="91"/>
        <v>88.141315153600004</v>
      </c>
      <c r="DB14" s="406">
        <f t="shared" ca="1" si="91"/>
        <v>85.294312657099994</v>
      </c>
      <c r="DC14" s="406">
        <f t="shared" ca="1" si="91"/>
        <v>85.077146831299999</v>
      </c>
      <c r="DD14" s="406">
        <f t="shared" ca="1" si="91"/>
        <v>90.025635476600002</v>
      </c>
      <c r="DE14" s="406">
        <f t="shared" ca="1" si="91"/>
        <v>89.329870455899993</v>
      </c>
      <c r="DF14" s="406">
        <f t="shared" ca="1" si="91"/>
        <v>87.452626455100003</v>
      </c>
      <c r="DG14" s="406">
        <f t="shared" ca="1" si="91"/>
        <v>86.380612125200003</v>
      </c>
      <c r="DH14" s="406">
        <f t="shared" ca="1" si="91"/>
        <v>87.275298940499994</v>
      </c>
      <c r="DI14" s="406">
        <f t="shared" ca="1" si="91"/>
        <v>88.624615383099993</v>
      </c>
      <c r="DJ14" s="406">
        <f t="shared" ca="1" si="91"/>
        <v>90.078730469500002</v>
      </c>
      <c r="DK14" s="406">
        <f t="shared" ca="1" si="91"/>
        <v>92.035539448400002</v>
      </c>
      <c r="DL14" s="406">
        <f t="shared" ca="1" si="91"/>
        <v>93.816353282999998</v>
      </c>
      <c r="DM14" s="406">
        <f t="shared" ca="1" si="91"/>
        <v>88.786264492499996</v>
      </c>
      <c r="DN14" s="406">
        <f t="shared" ca="1" si="91"/>
        <v>89.060828486099993</v>
      </c>
      <c r="DO14" s="406">
        <f t="shared" ca="1" si="91"/>
        <v>88.0080976335</v>
      </c>
      <c r="DP14" s="406">
        <f t="shared" ca="1" si="91"/>
        <v>88.407641119399997</v>
      </c>
      <c r="DQ14" s="406">
        <f t="shared" ca="1" si="91"/>
        <v>87.864358491100006</v>
      </c>
      <c r="DR14" s="406">
        <f t="shared" ca="1" si="91"/>
        <v>86.818863280599999</v>
      </c>
      <c r="DS14" s="406">
        <f t="shared" ca="1" si="91"/>
        <v>90.603628579700001</v>
      </c>
      <c r="DT14" s="406">
        <f t="shared" ca="1" si="91"/>
        <v>93.773501042500001</v>
      </c>
      <c r="DU14" s="406">
        <f t="shared" ca="1" si="91"/>
        <v>93.208493375499998</v>
      </c>
      <c r="DV14" s="406">
        <f t="shared" ca="1" si="91"/>
        <v>93.530704478600001</v>
      </c>
      <c r="DW14" s="406">
        <f t="shared" ca="1" si="91"/>
        <v>95.2078514998</v>
      </c>
      <c r="DX14" s="406">
        <f t="shared" ca="1" si="91"/>
        <v>94.173581936399998</v>
      </c>
      <c r="DY14" s="406">
        <f t="shared" ca="1" si="91"/>
        <v>97.569890155699994</v>
      </c>
      <c r="DZ14" s="406">
        <f t="shared" ca="1" si="91"/>
        <v>101.4307180055</v>
      </c>
      <c r="EA14" s="406">
        <f t="shared" ca="1" si="91"/>
        <v>101.30846470269999</v>
      </c>
      <c r="EB14" s="406">
        <f t="shared" ca="1" si="91"/>
        <v>104.1904885153</v>
      </c>
      <c r="EC14" s="406">
        <f t="shared" ca="1" si="90"/>
        <v>105.81495002050001</v>
      </c>
      <c r="ED14" s="406">
        <f t="shared" ca="1" si="89"/>
        <v>110.430407686</v>
      </c>
      <c r="EE14" s="406">
        <f t="shared" ca="1" si="89"/>
        <v>105.9268403738</v>
      </c>
      <c r="EF14" s="406">
        <f t="shared" ca="1" si="89"/>
        <v>106.07092854130001</v>
      </c>
      <c r="EG14" s="406">
        <f t="shared" ca="1" si="89"/>
        <v>108.284300405</v>
      </c>
      <c r="EH14" s="406">
        <f t="shared" ca="1" si="89"/>
        <v>102.8770628826</v>
      </c>
      <c r="EI14" s="406">
        <f t="shared" ca="1" si="89"/>
        <v>102.6481444993</v>
      </c>
      <c r="EJ14" s="406">
        <f t="shared" ca="1" si="89"/>
        <v>105.1684735912</v>
      </c>
      <c r="EK14" s="406">
        <f t="shared" ca="1" si="89"/>
        <v>105.5510033568</v>
      </c>
      <c r="EL14" s="406">
        <f t="shared" ca="1" si="89"/>
        <v>102.69958807259999</v>
      </c>
      <c r="EM14" s="406">
        <f t="shared" ca="1" si="89"/>
        <v>107.29138915439999</v>
      </c>
      <c r="EN14" s="406">
        <f t="shared" ca="1" si="89"/>
        <v>103.2223473964</v>
      </c>
      <c r="EO14" s="406">
        <f t="shared" ca="1" si="89"/>
        <v>106.026380527</v>
      </c>
      <c r="EP14" s="406">
        <f t="shared" ca="1" si="89"/>
        <v>101.1393665745</v>
      </c>
      <c r="EQ14" s="406">
        <f t="shared" ca="1" si="89"/>
        <v>101.7598472976</v>
      </c>
      <c r="ER14" s="406">
        <f t="shared" ca="1" si="89"/>
        <v>99.494292438499997</v>
      </c>
      <c r="ES14" s="406">
        <f t="shared" ca="1" si="85"/>
        <v>99.534771035299997</v>
      </c>
      <c r="ET14" s="406">
        <f t="shared" ca="1" si="85"/>
        <v>103.0457493488</v>
      </c>
      <c r="EU14" s="406">
        <f t="shared" ca="1" si="85"/>
        <v>103.93007046789999</v>
      </c>
      <c r="EV14" s="406">
        <f t="shared" ca="1" si="85"/>
        <v>101.0332098395</v>
      </c>
      <c r="EW14" s="406">
        <f t="shared" ca="1" si="85"/>
        <v>104.14975552449999</v>
      </c>
      <c r="EX14" s="406">
        <f t="shared" ca="1" si="85"/>
        <v>103.7073567754</v>
      </c>
      <c r="EY14" s="406">
        <f t="shared" ca="1" si="85"/>
        <v>102.99435788149999</v>
      </c>
      <c r="EZ14" s="406">
        <f t="shared" ca="1" si="85"/>
        <v>101.08118075989999</v>
      </c>
      <c r="FA14" s="406">
        <f t="shared" ca="1" si="85"/>
        <v>99.040120681700003</v>
      </c>
      <c r="FB14" s="406">
        <f t="shared" ca="1" si="85"/>
        <v>103.2417255493</v>
      </c>
      <c r="FC14" s="406">
        <f t="shared" ca="1" si="85"/>
        <v>104.9836620331</v>
      </c>
      <c r="FD14" s="406">
        <f t="shared" ca="1" si="85"/>
        <v>106.2587269289</v>
      </c>
      <c r="FE14" s="406">
        <f t="shared" ca="1" si="85"/>
        <v>0</v>
      </c>
      <c r="FF14" s="406">
        <f t="shared" ca="1" si="85"/>
        <v>0</v>
      </c>
      <c r="FG14" s="406">
        <f t="shared" ca="1" si="85"/>
        <v>0</v>
      </c>
      <c r="FH14" s="406">
        <f t="shared" ca="1" si="85"/>
        <v>0</v>
      </c>
      <c r="FI14" s="406">
        <f t="shared" ca="1" si="86"/>
        <v>0</v>
      </c>
      <c r="FJ14" s="406">
        <f t="shared" ca="1" si="86"/>
        <v>0</v>
      </c>
      <c r="FK14" s="406">
        <f t="shared" ca="1" si="86"/>
        <v>0</v>
      </c>
      <c r="FL14" s="406">
        <f t="shared" ca="1" si="86"/>
        <v>0</v>
      </c>
      <c r="FM14" s="406">
        <f t="shared" ca="1" si="86"/>
        <v>0</v>
      </c>
      <c r="FN14" s="406">
        <f t="shared" ca="1" si="86"/>
        <v>0</v>
      </c>
      <c r="FO14" s="406">
        <f t="shared" ca="1" si="86"/>
        <v>0</v>
      </c>
      <c r="FP14" s="406">
        <f t="shared" ca="1" si="86"/>
        <v>0</v>
      </c>
    </row>
    <row r="15" spans="1:172" x14ac:dyDescent="0.2">
      <c r="A15" s="485" t="s">
        <v>175</v>
      </c>
      <c r="B15" s="407" t="s">
        <v>9</v>
      </c>
      <c r="C15" s="408">
        <f>Ponderadores!B14</f>
        <v>1064926.253</v>
      </c>
      <c r="D15" s="407"/>
      <c r="E15" s="409">
        <f t="shared" ca="1" si="87"/>
        <v>89.859650105900002</v>
      </c>
      <c r="F15" s="409">
        <f t="shared" ca="1" si="92"/>
        <v>92.315613316799997</v>
      </c>
      <c r="G15" s="409">
        <f t="shared" ca="1" si="92"/>
        <v>89.936717796600007</v>
      </c>
      <c r="H15" s="409">
        <f t="shared" ca="1" si="92"/>
        <v>83.012706490100001</v>
      </c>
      <c r="I15" s="409">
        <f t="shared" ca="1" si="92"/>
        <v>90.660670953500002</v>
      </c>
      <c r="J15" s="409">
        <f t="shared" ca="1" si="92"/>
        <v>84.732038250900004</v>
      </c>
      <c r="K15" s="409">
        <f t="shared" ca="1" si="92"/>
        <v>83.903286710299994</v>
      </c>
      <c r="L15" s="409">
        <f t="shared" ca="1" si="92"/>
        <v>87.412410225599999</v>
      </c>
      <c r="M15" s="409">
        <f t="shared" ca="1" si="92"/>
        <v>87.576384544000007</v>
      </c>
      <c r="N15" s="409">
        <f t="shared" ca="1" si="92"/>
        <v>88.105342848600003</v>
      </c>
      <c r="O15" s="409">
        <f t="shared" ca="1" si="92"/>
        <v>86.692622613899999</v>
      </c>
      <c r="P15" s="409">
        <f t="shared" ca="1" si="92"/>
        <v>88.492086431700002</v>
      </c>
      <c r="Q15" s="409">
        <f t="shared" ca="1" si="92"/>
        <v>85.6633422819</v>
      </c>
      <c r="R15" s="409">
        <f t="shared" ca="1" si="92"/>
        <v>90.928398403399996</v>
      </c>
      <c r="S15" s="409">
        <f t="shared" ca="1" si="92"/>
        <v>92.003624137399996</v>
      </c>
      <c r="T15" s="409">
        <f t="shared" ca="1" si="92"/>
        <v>92.033240281000005</v>
      </c>
      <c r="U15" s="409">
        <f t="shared" ca="1" si="92"/>
        <v>90.271637851400001</v>
      </c>
      <c r="V15" s="409">
        <f t="shared" ca="1" si="92"/>
        <v>93.574834354100005</v>
      </c>
      <c r="W15" s="409">
        <f t="shared" ca="1" si="92"/>
        <v>87.234539893800005</v>
      </c>
      <c r="X15" s="409">
        <f t="shared" ca="1" si="92"/>
        <v>89.058681934399999</v>
      </c>
      <c r="Y15" s="409">
        <f t="shared" ca="1" si="92"/>
        <v>89.573013845800006</v>
      </c>
      <c r="Z15" s="409">
        <f t="shared" ca="1" si="92"/>
        <v>94.958260021800001</v>
      </c>
      <c r="AA15" s="409">
        <f t="shared" ca="1" si="92"/>
        <v>90.250137969799994</v>
      </c>
      <c r="AB15" s="409">
        <f t="shared" ca="1" si="92"/>
        <v>92.127184163199999</v>
      </c>
      <c r="AC15" s="409">
        <f t="shared" ca="1" si="92"/>
        <v>90.3173774025</v>
      </c>
      <c r="AD15" s="409">
        <f t="shared" ca="1" si="92"/>
        <v>88.203363460600002</v>
      </c>
      <c r="AE15" s="409">
        <f t="shared" ca="1" si="92"/>
        <v>88.904696099800006</v>
      </c>
      <c r="AF15" s="409">
        <f t="shared" ca="1" si="92"/>
        <v>97.169199733699998</v>
      </c>
      <c r="AG15" s="409">
        <f t="shared" ca="1" si="92"/>
        <v>92.031422380699993</v>
      </c>
      <c r="AH15" s="409">
        <f t="shared" ca="1" si="92"/>
        <v>91.641442164300003</v>
      </c>
      <c r="AI15" s="409">
        <f t="shared" ca="1" si="92"/>
        <v>99.3662484213</v>
      </c>
      <c r="AJ15" s="409">
        <f t="shared" ca="1" si="92"/>
        <v>97.133769382500006</v>
      </c>
      <c r="AK15" s="409">
        <f t="shared" ca="1" si="92"/>
        <v>103.67560766290001</v>
      </c>
      <c r="AL15" s="409">
        <f t="shared" ca="1" si="92"/>
        <v>90.217137608200005</v>
      </c>
      <c r="AM15" s="409">
        <f t="shared" ca="1" si="92"/>
        <v>91.583800269299999</v>
      </c>
      <c r="AN15" s="409">
        <f t="shared" ca="1" si="92"/>
        <v>94.000644662100001</v>
      </c>
      <c r="AO15" s="409">
        <f t="shared" ca="1" si="92"/>
        <v>95.361971912000001</v>
      </c>
      <c r="AP15" s="409">
        <f t="shared" ca="1" si="92"/>
        <v>95.237162851600004</v>
      </c>
      <c r="AQ15" s="409">
        <f t="shared" ca="1" si="92"/>
        <v>96.625471792699997</v>
      </c>
      <c r="AR15" s="409">
        <f t="shared" ca="1" si="92"/>
        <v>96.907109862400006</v>
      </c>
      <c r="AS15" s="409">
        <f t="shared" ca="1" si="92"/>
        <v>97.629619090099993</v>
      </c>
      <c r="AT15" s="409">
        <f t="shared" ca="1" si="92"/>
        <v>96.907693812399998</v>
      </c>
      <c r="AU15" s="409">
        <f t="shared" ca="1" si="92"/>
        <v>96.497773707099995</v>
      </c>
      <c r="AV15" s="409">
        <f t="shared" ca="1" si="92"/>
        <v>96.801898242700005</v>
      </c>
      <c r="AW15" s="409">
        <f t="shared" ca="1" si="92"/>
        <v>98.219172169399997</v>
      </c>
      <c r="AX15" s="409">
        <f t="shared" ca="1" si="92"/>
        <v>98.073348699600004</v>
      </c>
      <c r="AY15" s="409">
        <f t="shared" ca="1" si="92"/>
        <v>103.7299690947</v>
      </c>
      <c r="AZ15" s="409">
        <f t="shared" ca="1" si="92"/>
        <v>95.834581067800002</v>
      </c>
      <c r="BA15" s="409">
        <f t="shared" ca="1" si="92"/>
        <v>96.718940423800007</v>
      </c>
      <c r="BB15" s="409">
        <f t="shared" ca="1" si="92"/>
        <v>96.886236051799997</v>
      </c>
      <c r="BC15" s="409">
        <f t="shared" ca="1" si="92"/>
        <v>98.436412907900007</v>
      </c>
      <c r="BD15" s="409">
        <f t="shared" ca="1" si="92"/>
        <v>92.348767752900002</v>
      </c>
      <c r="BE15" s="409">
        <f t="shared" ca="1" si="92"/>
        <v>96.174488940700002</v>
      </c>
      <c r="BF15" s="409">
        <f t="shared" ca="1" si="92"/>
        <v>99.481195935299993</v>
      </c>
      <c r="BG15" s="409">
        <f t="shared" ca="1" si="92"/>
        <v>96.743204868999996</v>
      </c>
      <c r="BH15" s="409">
        <f t="shared" ca="1" si="92"/>
        <v>100.3505620702</v>
      </c>
      <c r="BI15" s="409">
        <f t="shared" ca="1" si="92"/>
        <v>103.87369461430001</v>
      </c>
      <c r="BJ15" s="409">
        <f t="shared" ca="1" si="92"/>
        <v>100.5952706066</v>
      </c>
      <c r="BK15" s="409">
        <f t="shared" ca="1" si="92"/>
        <v>96.798723077899993</v>
      </c>
      <c r="BL15" s="409">
        <f t="shared" ca="1" si="92"/>
        <v>103.5962921105</v>
      </c>
      <c r="BM15" s="409">
        <f t="shared" ca="1" si="92"/>
        <v>99.840456609</v>
      </c>
      <c r="BN15" s="409">
        <f t="shared" ca="1" si="92"/>
        <v>103.54011282970001</v>
      </c>
      <c r="BO15" s="409">
        <f t="shared" ca="1" si="92"/>
        <v>100.21447677090001</v>
      </c>
      <c r="BP15" s="409">
        <f t="shared" ca="1" si="92"/>
        <v>97.726776713500001</v>
      </c>
      <c r="BQ15" s="409">
        <f t="shared" ca="1" si="92"/>
        <v>100.9542367872</v>
      </c>
      <c r="BR15" s="409">
        <f t="shared" ca="1" si="91"/>
        <v>100.7185613831</v>
      </c>
      <c r="BS15" s="409">
        <f t="shared" ca="1" si="91"/>
        <v>102.9886972847</v>
      </c>
      <c r="BT15" s="409">
        <f t="shared" ca="1" si="91"/>
        <v>97.203309625399996</v>
      </c>
      <c r="BU15" s="409">
        <f t="shared" ca="1" si="91"/>
        <v>102.7758657453</v>
      </c>
      <c r="BV15" s="409">
        <f t="shared" ca="1" si="91"/>
        <v>102.6463343697</v>
      </c>
      <c r="BW15" s="409">
        <f t="shared" ca="1" si="91"/>
        <v>91.413695105100004</v>
      </c>
      <c r="BX15" s="409">
        <f t="shared" ca="1" si="91"/>
        <v>100.8702633389</v>
      </c>
      <c r="BY15" s="409">
        <f t="shared" ca="1" si="91"/>
        <v>104.7311008043</v>
      </c>
      <c r="BZ15" s="409">
        <f t="shared" ca="1" si="91"/>
        <v>101.82934728079999</v>
      </c>
      <c r="CA15" s="409">
        <f t="shared" ca="1" si="91"/>
        <v>100.0925450961</v>
      </c>
      <c r="CB15" s="409">
        <f t="shared" ca="1" si="91"/>
        <v>102.2208989179</v>
      </c>
      <c r="CC15" s="409">
        <f t="shared" ca="1" si="91"/>
        <v>96.847296749500003</v>
      </c>
      <c r="CD15" s="409">
        <f t="shared" ca="1" si="91"/>
        <v>100.48688007769999</v>
      </c>
      <c r="CE15" s="409">
        <f t="shared" ca="1" si="91"/>
        <v>97.614385612299998</v>
      </c>
      <c r="CF15" s="409">
        <f t="shared" ca="1" si="91"/>
        <v>96.5060058631</v>
      </c>
      <c r="CG15" s="409">
        <f t="shared" ca="1" si="91"/>
        <v>94.286880022099993</v>
      </c>
      <c r="CH15" s="409">
        <f t="shared" ca="1" si="91"/>
        <v>93.867570273400005</v>
      </c>
      <c r="CI15" s="409">
        <f t="shared" ca="1" si="91"/>
        <v>94.479845943000001</v>
      </c>
      <c r="CJ15" s="409">
        <f t="shared" ca="1" si="91"/>
        <v>95.285492179200006</v>
      </c>
      <c r="CK15" s="409">
        <f t="shared" ca="1" si="91"/>
        <v>94.079034965999995</v>
      </c>
      <c r="CL15" s="409">
        <f t="shared" ca="1" si="91"/>
        <v>89.978091808000002</v>
      </c>
      <c r="CM15" s="409">
        <f t="shared" ca="1" si="91"/>
        <v>91.669046211899996</v>
      </c>
      <c r="CN15" s="409">
        <f t="shared" ca="1" si="91"/>
        <v>52.192667376400003</v>
      </c>
      <c r="CO15" s="409">
        <f t="shared" ca="1" si="91"/>
        <v>56.075098937500002</v>
      </c>
      <c r="CP15" s="409">
        <f t="shared" ca="1" si="91"/>
        <v>72.774140012299995</v>
      </c>
      <c r="CQ15" s="409">
        <f t="shared" ca="1" si="91"/>
        <v>71.772613268000001</v>
      </c>
      <c r="CR15" s="409">
        <f t="shared" ca="1" si="91"/>
        <v>82.333751506599995</v>
      </c>
      <c r="CS15" s="409">
        <f t="shared" ca="1" si="91"/>
        <v>79.720594985299996</v>
      </c>
      <c r="CT15" s="409">
        <f t="shared" ca="1" si="91"/>
        <v>84.152482387700005</v>
      </c>
      <c r="CU15" s="409">
        <f t="shared" ca="1" si="91"/>
        <v>88.641622325699998</v>
      </c>
      <c r="CV15" s="409">
        <f t="shared" ca="1" si="91"/>
        <v>86.406474588999998</v>
      </c>
      <c r="CW15" s="409">
        <f t="shared" ca="1" si="91"/>
        <v>86.486736474500006</v>
      </c>
      <c r="CX15" s="409">
        <f t="shared" ca="1" si="91"/>
        <v>89.536339024200004</v>
      </c>
      <c r="CY15" s="409">
        <f t="shared" ca="1" si="91"/>
        <v>86.677730904699999</v>
      </c>
      <c r="CZ15" s="409">
        <f t="shared" ca="1" si="91"/>
        <v>88.135159244700006</v>
      </c>
      <c r="DA15" s="409">
        <f t="shared" ca="1" si="91"/>
        <v>89.588513637700004</v>
      </c>
      <c r="DB15" s="409">
        <f t="shared" ca="1" si="91"/>
        <v>86.906143056399998</v>
      </c>
      <c r="DC15" s="409">
        <f t="shared" ca="1" si="91"/>
        <v>86.925667580699994</v>
      </c>
      <c r="DD15" s="409">
        <f t="shared" ca="1" si="91"/>
        <v>92.8044584501</v>
      </c>
      <c r="DE15" s="409">
        <f t="shared" ca="1" si="91"/>
        <v>91.546567994599997</v>
      </c>
      <c r="DF15" s="409">
        <f t="shared" ca="1" si="91"/>
        <v>87.903166030999998</v>
      </c>
      <c r="DG15" s="409">
        <f t="shared" ca="1" si="91"/>
        <v>86.979524945999998</v>
      </c>
      <c r="DH15" s="409">
        <f t="shared" ca="1" si="91"/>
        <v>88.326874858400004</v>
      </c>
      <c r="DI15" s="409">
        <f t="shared" ca="1" si="91"/>
        <v>88.187701628599996</v>
      </c>
      <c r="DJ15" s="409">
        <f t="shared" ca="1" si="91"/>
        <v>90.744556909699995</v>
      </c>
      <c r="DK15" s="409">
        <f t="shared" ca="1" si="91"/>
        <v>92.141091766200006</v>
      </c>
      <c r="DL15" s="409">
        <f t="shared" ca="1" si="91"/>
        <v>94.524519109099998</v>
      </c>
      <c r="DM15" s="409">
        <f t="shared" ca="1" si="91"/>
        <v>88.108911339599999</v>
      </c>
      <c r="DN15" s="409">
        <f t="shared" ca="1" si="91"/>
        <v>88.131111989399997</v>
      </c>
      <c r="DO15" s="409">
        <f t="shared" ca="1" si="91"/>
        <v>87.474292582199993</v>
      </c>
      <c r="DP15" s="409">
        <f t="shared" ca="1" si="91"/>
        <v>88.654515962100007</v>
      </c>
      <c r="DQ15" s="409">
        <f t="shared" ca="1" si="91"/>
        <v>86.718054287900003</v>
      </c>
      <c r="DR15" s="409">
        <f t="shared" ca="1" si="91"/>
        <v>86.672876301000002</v>
      </c>
      <c r="DS15" s="409">
        <f t="shared" ca="1" si="91"/>
        <v>89.762470615200002</v>
      </c>
      <c r="DT15" s="409">
        <f t="shared" ca="1" si="91"/>
        <v>91.570896066499998</v>
      </c>
      <c r="DU15" s="409">
        <f t="shared" ca="1" si="91"/>
        <v>91.911829946599994</v>
      </c>
      <c r="DV15" s="409">
        <f t="shared" ca="1" si="91"/>
        <v>91.581009014200006</v>
      </c>
      <c r="DW15" s="409">
        <f t="shared" ca="1" si="91"/>
        <v>93.354692170800007</v>
      </c>
      <c r="DX15" s="409">
        <f t="shared" ca="1" si="91"/>
        <v>91.866979152400006</v>
      </c>
      <c r="DY15" s="409">
        <f t="shared" ca="1" si="91"/>
        <v>92.691527242600003</v>
      </c>
      <c r="DZ15" s="409">
        <f t="shared" ca="1" si="91"/>
        <v>95.942039535299998</v>
      </c>
      <c r="EA15" s="409">
        <f t="shared" ca="1" si="91"/>
        <v>94.252607664099997</v>
      </c>
      <c r="EB15" s="409">
        <f t="shared" ca="1" si="91"/>
        <v>96.080719920099995</v>
      </c>
      <c r="EC15" s="409">
        <f t="shared" ca="1" si="90"/>
        <v>97.355070788099994</v>
      </c>
      <c r="ED15" s="409">
        <f t="shared" ca="1" si="89"/>
        <v>101.8676029552</v>
      </c>
      <c r="EE15" s="409">
        <f t="shared" ca="1" si="89"/>
        <v>96.517628225600006</v>
      </c>
      <c r="EF15" s="409">
        <f t="shared" ca="1" si="89"/>
        <v>97.326236071099999</v>
      </c>
      <c r="EG15" s="409">
        <f t="shared" ca="1" si="89"/>
        <v>100.73484420379999</v>
      </c>
      <c r="EH15" s="409">
        <f t="shared" ca="1" si="89"/>
        <v>93.658343045799995</v>
      </c>
      <c r="EI15" s="409">
        <f t="shared" ca="1" si="89"/>
        <v>95.309633117499999</v>
      </c>
      <c r="EJ15" s="409">
        <f t="shared" ca="1" si="89"/>
        <v>99.245964937599993</v>
      </c>
      <c r="EK15" s="409">
        <f t="shared" ca="1" si="89"/>
        <v>101.0134782169</v>
      </c>
      <c r="EL15" s="409">
        <f t="shared" ca="1" si="89"/>
        <v>96.761915518400002</v>
      </c>
      <c r="EM15" s="409">
        <f t="shared" ca="1" si="89"/>
        <v>102.9342200831</v>
      </c>
      <c r="EN15" s="409">
        <f t="shared" ca="1" si="89"/>
        <v>97.652452872699996</v>
      </c>
      <c r="EO15" s="409">
        <f t="shared" ca="1" si="89"/>
        <v>104.0356750437</v>
      </c>
      <c r="EP15" s="409">
        <f t="shared" ca="1" si="89"/>
        <v>98.690056897700003</v>
      </c>
      <c r="EQ15" s="409">
        <f t="shared" ca="1" si="89"/>
        <v>100.1310935856</v>
      </c>
      <c r="ER15" s="409">
        <f t="shared" ca="1" si="89"/>
        <v>97.720906001000003</v>
      </c>
      <c r="ES15" s="409">
        <f t="shared" ca="1" si="85"/>
        <v>97.8194617451</v>
      </c>
      <c r="ET15" s="409">
        <f t="shared" ca="1" si="85"/>
        <v>102.6252700098</v>
      </c>
      <c r="EU15" s="409">
        <f t="shared" ca="1" si="85"/>
        <v>103.9328274663</v>
      </c>
      <c r="EV15" s="409">
        <f t="shared" ca="1" si="85"/>
        <v>98.664306941999996</v>
      </c>
      <c r="EW15" s="409">
        <f t="shared" ca="1" si="85"/>
        <v>105.0477107202</v>
      </c>
      <c r="EX15" s="409">
        <f t="shared" ca="1" si="85"/>
        <v>104.504367051</v>
      </c>
      <c r="EY15" s="409">
        <f t="shared" ca="1" si="85"/>
        <v>104.1169522447</v>
      </c>
      <c r="EZ15" s="409">
        <f t="shared" ca="1" si="85"/>
        <v>102.5339322013</v>
      </c>
      <c r="FA15" s="409">
        <f t="shared" ca="1" si="85"/>
        <v>99.544511706899996</v>
      </c>
      <c r="FB15" s="409">
        <f t="shared" ca="1" si="85"/>
        <v>105.422912232</v>
      </c>
      <c r="FC15" s="409">
        <f t="shared" ca="1" si="85"/>
        <v>106.9135971324</v>
      </c>
      <c r="FD15" s="409">
        <f t="shared" ca="1" si="85"/>
        <v>107.12447873070001</v>
      </c>
      <c r="FE15" s="409">
        <f t="shared" ca="1" si="85"/>
        <v>0</v>
      </c>
      <c r="FF15" s="409">
        <f t="shared" ca="1" si="85"/>
        <v>0</v>
      </c>
      <c r="FG15" s="409">
        <f t="shared" ca="1" si="85"/>
        <v>0</v>
      </c>
      <c r="FH15" s="409">
        <f t="shared" ca="1" si="85"/>
        <v>0</v>
      </c>
      <c r="FI15" s="409">
        <f t="shared" ca="1" si="86"/>
        <v>0</v>
      </c>
      <c r="FJ15" s="409">
        <f t="shared" ca="1" si="86"/>
        <v>0</v>
      </c>
      <c r="FK15" s="409">
        <f t="shared" ca="1" si="86"/>
        <v>0</v>
      </c>
      <c r="FL15" s="409">
        <f t="shared" ca="1" si="86"/>
        <v>0</v>
      </c>
      <c r="FM15" s="409">
        <f t="shared" ca="1" si="86"/>
        <v>0</v>
      </c>
      <c r="FN15" s="409">
        <f t="shared" ca="1" si="86"/>
        <v>0</v>
      </c>
      <c r="FO15" s="409">
        <f t="shared" ca="1" si="86"/>
        <v>0</v>
      </c>
      <c r="FP15" s="409">
        <f t="shared" ca="1" si="86"/>
        <v>0</v>
      </c>
    </row>
    <row r="16" spans="1:172" x14ac:dyDescent="0.2">
      <c r="A16" s="485" t="s">
        <v>176</v>
      </c>
      <c r="B16" s="407" t="s">
        <v>10</v>
      </c>
      <c r="C16" s="408">
        <f>Ponderadores!B15</f>
        <v>214062.02100000001</v>
      </c>
      <c r="D16" s="407"/>
      <c r="E16" s="409">
        <f t="shared" ca="1" si="87"/>
        <v>135.60600886559999</v>
      </c>
      <c r="F16" s="409">
        <f t="shared" ca="1" si="92"/>
        <v>135.65409155730001</v>
      </c>
      <c r="G16" s="409">
        <f t="shared" ca="1" si="92"/>
        <v>136.361298796</v>
      </c>
      <c r="H16" s="409">
        <f t="shared" ca="1" si="92"/>
        <v>138.8811981078</v>
      </c>
      <c r="I16" s="409">
        <f t="shared" ca="1" si="92"/>
        <v>140.10134682239999</v>
      </c>
      <c r="J16" s="409">
        <f t="shared" ca="1" si="92"/>
        <v>139.23052256810001</v>
      </c>
      <c r="K16" s="409">
        <f t="shared" ca="1" si="92"/>
        <v>145.78079890910001</v>
      </c>
      <c r="L16" s="409">
        <f t="shared" ca="1" si="92"/>
        <v>138.41900187659999</v>
      </c>
      <c r="M16" s="409">
        <f t="shared" ca="1" si="92"/>
        <v>136.62875691709999</v>
      </c>
      <c r="N16" s="409">
        <f t="shared" ca="1" si="92"/>
        <v>139.51945543439999</v>
      </c>
      <c r="O16" s="409">
        <f t="shared" ca="1" si="92"/>
        <v>140.8195923527</v>
      </c>
      <c r="P16" s="409">
        <f t="shared" ca="1" si="92"/>
        <v>142.4184579114</v>
      </c>
      <c r="Q16" s="409">
        <f t="shared" ca="1" si="92"/>
        <v>134.97004044010001</v>
      </c>
      <c r="R16" s="409">
        <f t="shared" ca="1" si="92"/>
        <v>134.9313840085</v>
      </c>
      <c r="S16" s="409">
        <f t="shared" ca="1" si="92"/>
        <v>130.83303996039999</v>
      </c>
      <c r="T16" s="409">
        <f t="shared" ca="1" si="92"/>
        <v>139.16418084790001</v>
      </c>
      <c r="U16" s="409">
        <f t="shared" ca="1" si="92"/>
        <v>135.59339873089999</v>
      </c>
      <c r="V16" s="409">
        <f t="shared" ca="1" si="92"/>
        <v>131.43239121889999</v>
      </c>
      <c r="W16" s="409">
        <f t="shared" ca="1" si="92"/>
        <v>133.0109116093</v>
      </c>
      <c r="X16" s="409">
        <f t="shared" ca="1" si="92"/>
        <v>138.306391848</v>
      </c>
      <c r="Y16" s="409">
        <f t="shared" ca="1" si="92"/>
        <v>141.4513723499</v>
      </c>
      <c r="Z16" s="409">
        <f t="shared" ca="1" si="92"/>
        <v>137.84962479219999</v>
      </c>
      <c r="AA16" s="409">
        <f t="shared" ca="1" si="92"/>
        <v>143.04272319579999</v>
      </c>
      <c r="AB16" s="409">
        <f t="shared" ca="1" si="92"/>
        <v>139.09554935130001</v>
      </c>
      <c r="AC16" s="409">
        <f t="shared" ca="1" si="92"/>
        <v>140.25858327930001</v>
      </c>
      <c r="AD16" s="409">
        <f t="shared" ca="1" si="92"/>
        <v>135.93381684190001</v>
      </c>
      <c r="AE16" s="409">
        <f t="shared" ca="1" si="92"/>
        <v>131.9028061107</v>
      </c>
      <c r="AF16" s="409">
        <f t="shared" ca="1" si="92"/>
        <v>132.04181340229999</v>
      </c>
      <c r="AG16" s="409">
        <f t="shared" ca="1" si="92"/>
        <v>130.68248203440001</v>
      </c>
      <c r="AH16" s="409">
        <f t="shared" ca="1" si="92"/>
        <v>138.47506677440001</v>
      </c>
      <c r="AI16" s="409">
        <f t="shared" ca="1" si="92"/>
        <v>139.2410368219</v>
      </c>
      <c r="AJ16" s="409">
        <f t="shared" ca="1" si="92"/>
        <v>140.0229830959</v>
      </c>
      <c r="AK16" s="409">
        <f t="shared" ca="1" si="92"/>
        <v>138.85412293970001</v>
      </c>
      <c r="AL16" s="409">
        <f t="shared" ca="1" si="92"/>
        <v>136.25747932199999</v>
      </c>
      <c r="AM16" s="409">
        <f t="shared" ca="1" si="92"/>
        <v>134.56021722579999</v>
      </c>
      <c r="AN16" s="409">
        <f t="shared" ca="1" si="92"/>
        <v>132.26440315580001</v>
      </c>
      <c r="AO16" s="409">
        <f t="shared" ca="1" si="92"/>
        <v>130.60714149360001</v>
      </c>
      <c r="AP16" s="409">
        <f t="shared" ca="1" si="92"/>
        <v>132.0455331544</v>
      </c>
      <c r="AQ16" s="409">
        <f t="shared" ca="1" si="92"/>
        <v>131.9959316895</v>
      </c>
      <c r="AR16" s="409">
        <f t="shared" ca="1" si="92"/>
        <v>125.741552958</v>
      </c>
      <c r="AS16" s="409">
        <f t="shared" ca="1" si="92"/>
        <v>128.49031769059999</v>
      </c>
      <c r="AT16" s="409">
        <f t="shared" ca="1" si="92"/>
        <v>125.513709776</v>
      </c>
      <c r="AU16" s="409">
        <f t="shared" ca="1" si="92"/>
        <v>117.86439418659999</v>
      </c>
      <c r="AV16" s="409">
        <f t="shared" ca="1" si="92"/>
        <v>117.3508804817</v>
      </c>
      <c r="AW16" s="409">
        <f t="shared" ca="1" si="92"/>
        <v>119.62745365390001</v>
      </c>
      <c r="AX16" s="409">
        <f t="shared" ca="1" si="92"/>
        <v>117.0559619479</v>
      </c>
      <c r="AY16" s="409">
        <f t="shared" ca="1" si="92"/>
        <v>115.2591065929</v>
      </c>
      <c r="AZ16" s="409">
        <f t="shared" ca="1" si="92"/>
        <v>119.66209717860001</v>
      </c>
      <c r="BA16" s="409">
        <f t="shared" ca="1" si="92"/>
        <v>119.3344027588</v>
      </c>
      <c r="BB16" s="409">
        <f t="shared" ca="1" si="92"/>
        <v>115.9936103061</v>
      </c>
      <c r="BC16" s="409">
        <f t="shared" ca="1" si="92"/>
        <v>114.265542435</v>
      </c>
      <c r="BD16" s="409">
        <f t="shared" ca="1" si="92"/>
        <v>111.6790090877</v>
      </c>
      <c r="BE16" s="409">
        <f t="shared" ca="1" si="92"/>
        <v>106.9773492246</v>
      </c>
      <c r="BF16" s="409">
        <f t="shared" ca="1" si="92"/>
        <v>103.5007331229</v>
      </c>
      <c r="BG16" s="409">
        <f t="shared" ca="1" si="92"/>
        <v>107.5172860835</v>
      </c>
      <c r="BH16" s="409">
        <f t="shared" ca="1" si="92"/>
        <v>105.7492860927</v>
      </c>
      <c r="BI16" s="409">
        <f t="shared" ca="1" si="92"/>
        <v>103.4191090026</v>
      </c>
      <c r="BJ16" s="409">
        <f t="shared" ca="1" si="92"/>
        <v>111.7867823986</v>
      </c>
      <c r="BK16" s="409">
        <f t="shared" ca="1" si="92"/>
        <v>110.9289285263</v>
      </c>
      <c r="BL16" s="409">
        <f t="shared" ca="1" si="92"/>
        <v>112.124850288</v>
      </c>
      <c r="BM16" s="409">
        <f t="shared" ca="1" si="92"/>
        <v>106.7084434807</v>
      </c>
      <c r="BN16" s="409">
        <f t="shared" ca="1" si="92"/>
        <v>104.7929089065</v>
      </c>
      <c r="BO16" s="409">
        <f t="shared" ca="1" si="92"/>
        <v>105.870732741</v>
      </c>
      <c r="BP16" s="409">
        <f t="shared" ca="1" si="92"/>
        <v>102.8728639583</v>
      </c>
      <c r="BQ16" s="409">
        <f t="shared" ref="BQ16:EB19" ca="1" si="93">+INDIRECT("DatosDesest!"&amp;$A16&amp;BQ$1)</f>
        <v>105.11172046039999</v>
      </c>
      <c r="BR16" s="409">
        <f t="shared" ca="1" si="93"/>
        <v>103.4627815958</v>
      </c>
      <c r="BS16" s="409">
        <f t="shared" ca="1" si="93"/>
        <v>101.93978548290001</v>
      </c>
      <c r="BT16" s="409">
        <f t="shared" ca="1" si="93"/>
        <v>96.787564697299999</v>
      </c>
      <c r="BU16" s="409">
        <f t="shared" ca="1" si="93"/>
        <v>95.883376239599997</v>
      </c>
      <c r="BV16" s="409">
        <f t="shared" ca="1" si="93"/>
        <v>97.026449298599999</v>
      </c>
      <c r="BW16" s="409">
        <f t="shared" ca="1" si="93"/>
        <v>94.856679593600006</v>
      </c>
      <c r="BX16" s="409">
        <f t="shared" ca="1" si="93"/>
        <v>92.126104800299998</v>
      </c>
      <c r="BY16" s="409">
        <f t="shared" ca="1" si="93"/>
        <v>93.257180944200002</v>
      </c>
      <c r="BZ16" s="409">
        <f t="shared" ca="1" si="93"/>
        <v>93.338649266900006</v>
      </c>
      <c r="CA16" s="409">
        <f t="shared" ca="1" si="93"/>
        <v>91.146782413500006</v>
      </c>
      <c r="CB16" s="409">
        <f t="shared" ca="1" si="93"/>
        <v>90.554057216000004</v>
      </c>
      <c r="CC16" s="409">
        <f t="shared" ca="1" si="93"/>
        <v>93.022980671300004</v>
      </c>
      <c r="CD16" s="409">
        <f t="shared" ca="1" si="93"/>
        <v>93.350864174400002</v>
      </c>
      <c r="CE16" s="409">
        <f t="shared" ca="1" si="93"/>
        <v>89.057885624500003</v>
      </c>
      <c r="CF16" s="409">
        <f t="shared" ca="1" si="93"/>
        <v>90.944456767000005</v>
      </c>
      <c r="CG16" s="409">
        <f t="shared" ca="1" si="93"/>
        <v>86.910555818199995</v>
      </c>
      <c r="CH16" s="409">
        <f t="shared" ca="1" si="93"/>
        <v>80.669597110300003</v>
      </c>
      <c r="CI16" s="409">
        <f t="shared" ca="1" si="93"/>
        <v>81.987553990899997</v>
      </c>
      <c r="CJ16" s="409">
        <f t="shared" ca="1" si="93"/>
        <v>84.484675723999999</v>
      </c>
      <c r="CK16" s="409">
        <f t="shared" ca="1" si="93"/>
        <v>83.232995887300007</v>
      </c>
      <c r="CL16" s="409">
        <f t="shared" ca="1" si="93"/>
        <v>83.795039051900005</v>
      </c>
      <c r="CM16" s="409">
        <f t="shared" ca="1" si="93"/>
        <v>80.364486190999997</v>
      </c>
      <c r="CN16" s="409">
        <f t="shared" ca="1" si="93"/>
        <v>82.182272809699995</v>
      </c>
      <c r="CO16" s="409">
        <f t="shared" ca="1" si="93"/>
        <v>74.913147405700002</v>
      </c>
      <c r="CP16" s="409">
        <f t="shared" ca="1" si="93"/>
        <v>74.422308311099997</v>
      </c>
      <c r="CQ16" s="409">
        <f t="shared" ca="1" si="93"/>
        <v>72.5572278052</v>
      </c>
      <c r="CR16" s="409">
        <f t="shared" ca="1" si="93"/>
        <v>73.2101201145</v>
      </c>
      <c r="CS16" s="409">
        <f t="shared" ca="1" si="93"/>
        <v>74.043785668699996</v>
      </c>
      <c r="CT16" s="409">
        <f t="shared" ca="1" si="93"/>
        <v>75.687892812300007</v>
      </c>
      <c r="CU16" s="409">
        <f t="shared" ca="1" si="93"/>
        <v>72.791609162399993</v>
      </c>
      <c r="CV16" s="409">
        <f t="shared" ca="1" si="93"/>
        <v>69.624168666499997</v>
      </c>
      <c r="CW16" s="409">
        <f t="shared" ca="1" si="93"/>
        <v>71.193482054599997</v>
      </c>
      <c r="CX16" s="409">
        <f t="shared" ca="1" si="93"/>
        <v>74.477309451899998</v>
      </c>
      <c r="CY16" s="409">
        <f t="shared" ca="1" si="93"/>
        <v>79.561507006100001</v>
      </c>
      <c r="CZ16" s="409">
        <f t="shared" ca="1" si="93"/>
        <v>80.191701654300005</v>
      </c>
      <c r="DA16" s="409">
        <f t="shared" ca="1" si="93"/>
        <v>81.017394162100004</v>
      </c>
      <c r="DB16" s="409">
        <f t="shared" ca="1" si="93"/>
        <v>77.532861254500006</v>
      </c>
      <c r="DC16" s="409">
        <f t="shared" ca="1" si="93"/>
        <v>79.414496196399995</v>
      </c>
      <c r="DD16" s="409">
        <f t="shared" ca="1" si="93"/>
        <v>80.522776313099996</v>
      </c>
      <c r="DE16" s="409">
        <f t="shared" ca="1" si="93"/>
        <v>83.168691406799994</v>
      </c>
      <c r="DF16" s="409">
        <f t="shared" ca="1" si="93"/>
        <v>85.935160107800002</v>
      </c>
      <c r="DG16" s="409">
        <f t="shared" ca="1" si="93"/>
        <v>85.310091547300004</v>
      </c>
      <c r="DH16" s="409">
        <f t="shared" ca="1" si="93"/>
        <v>83.622817347600005</v>
      </c>
      <c r="DI16" s="409">
        <f t="shared" ca="1" si="93"/>
        <v>89.563538062299997</v>
      </c>
      <c r="DJ16" s="409">
        <f t="shared" ca="1" si="93"/>
        <v>86.0367969988</v>
      </c>
      <c r="DK16" s="409">
        <f t="shared" ca="1" si="93"/>
        <v>89.189331545800002</v>
      </c>
      <c r="DL16" s="409">
        <f t="shared" ca="1" si="93"/>
        <v>85.623141988200004</v>
      </c>
      <c r="DM16" s="409">
        <f t="shared" ca="1" si="93"/>
        <v>83.039456775299996</v>
      </c>
      <c r="DN16" s="409">
        <f t="shared" ca="1" si="93"/>
        <v>82.930682904600005</v>
      </c>
      <c r="DO16" s="409">
        <f t="shared" ca="1" si="93"/>
        <v>85.0330280851</v>
      </c>
      <c r="DP16" s="409">
        <f t="shared" ca="1" si="93"/>
        <v>85.644139763799998</v>
      </c>
      <c r="DQ16" s="409">
        <f t="shared" ca="1" si="93"/>
        <v>87.616662118700006</v>
      </c>
      <c r="DR16" s="409">
        <f t="shared" ca="1" si="93"/>
        <v>82.534260417200002</v>
      </c>
      <c r="DS16" s="409">
        <f t="shared" ca="1" si="93"/>
        <v>92.738919946099998</v>
      </c>
      <c r="DT16" s="409">
        <f t="shared" ca="1" si="93"/>
        <v>97.697389045899996</v>
      </c>
      <c r="DU16" s="409">
        <f t="shared" ca="1" si="93"/>
        <v>96.202165017599995</v>
      </c>
      <c r="DV16" s="409">
        <f t="shared" ca="1" si="93"/>
        <v>99.601478474900006</v>
      </c>
      <c r="DW16" s="409">
        <f t="shared" ca="1" si="93"/>
        <v>98.572725704899995</v>
      </c>
      <c r="DX16" s="409">
        <f t="shared" ca="1" si="93"/>
        <v>106.7388685218</v>
      </c>
      <c r="DY16" s="409">
        <f t="shared" ca="1" si="93"/>
        <v>121.0397088603</v>
      </c>
      <c r="DZ16" s="409">
        <f t="shared" ca="1" si="93"/>
        <v>126.85763901679999</v>
      </c>
      <c r="EA16" s="409">
        <f t="shared" ca="1" si="93"/>
        <v>133.34641529480001</v>
      </c>
      <c r="EB16" s="409">
        <f t="shared" ca="1" si="93"/>
        <v>139.4216105811</v>
      </c>
      <c r="EC16" s="409">
        <f t="shared" ca="1" si="90"/>
        <v>144.95619780729999</v>
      </c>
      <c r="ED16" s="409">
        <f t="shared" ca="1" si="89"/>
        <v>152.0846972587</v>
      </c>
      <c r="EE16" s="409">
        <f t="shared" ca="1" si="89"/>
        <v>147.78241412200001</v>
      </c>
      <c r="EF16" s="409">
        <f t="shared" ca="1" si="89"/>
        <v>144.71596338360001</v>
      </c>
      <c r="EG16" s="409">
        <f t="shared" ca="1" si="89"/>
        <v>146.25986251800001</v>
      </c>
      <c r="EH16" s="409">
        <f t="shared" ca="1" si="89"/>
        <v>146.0343735438</v>
      </c>
      <c r="EI16" s="409">
        <f t="shared" ca="1" si="89"/>
        <v>142.6054418734</v>
      </c>
      <c r="EJ16" s="409">
        <f t="shared" ca="1" si="89"/>
        <v>135.34290237619999</v>
      </c>
      <c r="EK16" s="409">
        <f t="shared" ca="1" si="89"/>
        <v>132.89226958840001</v>
      </c>
      <c r="EL16" s="409">
        <f t="shared" ca="1" si="89"/>
        <v>133.15881029670001</v>
      </c>
      <c r="EM16" s="409">
        <f t="shared" ca="1" si="89"/>
        <v>128.98844380189999</v>
      </c>
      <c r="EN16" s="409">
        <f t="shared" ca="1" si="89"/>
        <v>128.72375092659999</v>
      </c>
      <c r="EO16" s="409">
        <f t="shared" ca="1" si="89"/>
        <v>122.01630721550001</v>
      </c>
      <c r="EP16" s="409">
        <f t="shared" ca="1" si="89"/>
        <v>116.7544821462</v>
      </c>
      <c r="EQ16" s="409">
        <f t="shared" ca="1" si="89"/>
        <v>108.8088379149</v>
      </c>
      <c r="ER16" s="409">
        <f t="shared" ca="1" si="89"/>
        <v>105.333491221</v>
      </c>
      <c r="ES16" s="409">
        <f t="shared" ca="1" si="85"/>
        <v>101.9952337484</v>
      </c>
      <c r="ET16" s="409">
        <f t="shared" ca="1" si="85"/>
        <v>101.82244735339999</v>
      </c>
      <c r="EU16" s="409">
        <f t="shared" ca="1" si="85"/>
        <v>102.41081423280001</v>
      </c>
      <c r="EV16" s="409">
        <f t="shared" ca="1" si="85"/>
        <v>104.4786942028</v>
      </c>
      <c r="EW16" s="409">
        <f t="shared" ca="1" si="85"/>
        <v>99.172216607899998</v>
      </c>
      <c r="EX16" s="409">
        <f t="shared" ca="1" si="85"/>
        <v>99.202892674799998</v>
      </c>
      <c r="EY16" s="409">
        <f t="shared" ca="1" si="85"/>
        <v>97.334071397800003</v>
      </c>
      <c r="EZ16" s="409">
        <f t="shared" ca="1" si="85"/>
        <v>92.467704382099996</v>
      </c>
      <c r="FA16" s="409">
        <f t="shared" ca="1" si="85"/>
        <v>91.474083287499994</v>
      </c>
      <c r="FB16" s="409">
        <f t="shared" ca="1" si="85"/>
        <v>94.759070881900001</v>
      </c>
      <c r="FC16" s="409">
        <f t="shared" ca="1" si="85"/>
        <v>100.5519119447</v>
      </c>
      <c r="FD16" s="409">
        <f t="shared" ca="1" si="85"/>
        <v>106.8309721999</v>
      </c>
      <c r="FE16" s="409">
        <f t="shared" ca="1" si="85"/>
        <v>0</v>
      </c>
      <c r="FF16" s="409">
        <f t="shared" ca="1" si="85"/>
        <v>0</v>
      </c>
      <c r="FG16" s="409">
        <f t="shared" ca="1" si="85"/>
        <v>0</v>
      </c>
      <c r="FH16" s="409">
        <f t="shared" ca="1" si="85"/>
        <v>0</v>
      </c>
      <c r="FI16" s="409">
        <f t="shared" ca="1" si="86"/>
        <v>0</v>
      </c>
      <c r="FJ16" s="409">
        <f t="shared" ca="1" si="86"/>
        <v>0</v>
      </c>
      <c r="FK16" s="409">
        <f t="shared" ca="1" si="86"/>
        <v>0</v>
      </c>
      <c r="FL16" s="409">
        <f t="shared" ca="1" si="86"/>
        <v>0</v>
      </c>
      <c r="FM16" s="409">
        <f t="shared" ca="1" si="86"/>
        <v>0</v>
      </c>
      <c r="FN16" s="409">
        <f t="shared" ca="1" si="86"/>
        <v>0</v>
      </c>
      <c r="FO16" s="409">
        <f t="shared" ca="1" si="86"/>
        <v>0</v>
      </c>
      <c r="FP16" s="409">
        <f t="shared" ca="1" si="86"/>
        <v>0</v>
      </c>
    </row>
    <row r="17" spans="1:172" x14ac:dyDescent="0.2">
      <c r="A17" s="485" t="s">
        <v>177</v>
      </c>
      <c r="B17" s="407" t="s">
        <v>11</v>
      </c>
      <c r="C17" s="408">
        <f>Ponderadores!B16</f>
        <v>181801.25099999999</v>
      </c>
      <c r="D17" s="407"/>
      <c r="E17" s="409">
        <f t="shared" ca="1" si="87"/>
        <v>71.567383417900004</v>
      </c>
      <c r="F17" s="409">
        <f t="shared" ref="F17:BQ20" ca="1" si="94">+INDIRECT("DatosDesest!"&amp;$A17&amp;F$1)</f>
        <v>68.997940919399994</v>
      </c>
      <c r="G17" s="409">
        <f t="shared" ca="1" si="94"/>
        <v>74.046332778199996</v>
      </c>
      <c r="H17" s="409">
        <f t="shared" ca="1" si="94"/>
        <v>70.5883016967</v>
      </c>
      <c r="I17" s="409">
        <f t="shared" ca="1" si="94"/>
        <v>70.142117313499995</v>
      </c>
      <c r="J17" s="409">
        <f t="shared" ca="1" si="94"/>
        <v>70.951015437699994</v>
      </c>
      <c r="K17" s="409">
        <f t="shared" ca="1" si="94"/>
        <v>72.163429923300001</v>
      </c>
      <c r="L17" s="409">
        <f t="shared" ca="1" si="94"/>
        <v>73.546626747399998</v>
      </c>
      <c r="M17" s="409">
        <f t="shared" ca="1" si="94"/>
        <v>71.165793958999998</v>
      </c>
      <c r="N17" s="409">
        <f t="shared" ca="1" si="94"/>
        <v>73.636331586699995</v>
      </c>
      <c r="O17" s="409">
        <f t="shared" ca="1" si="94"/>
        <v>76.250724319100001</v>
      </c>
      <c r="P17" s="409">
        <f t="shared" ca="1" si="94"/>
        <v>74.480909939399993</v>
      </c>
      <c r="Q17" s="409">
        <f t="shared" ca="1" si="94"/>
        <v>77.661980374799995</v>
      </c>
      <c r="R17" s="409">
        <f t="shared" ca="1" si="94"/>
        <v>78.660651551800001</v>
      </c>
      <c r="S17" s="409">
        <f t="shared" ca="1" si="94"/>
        <v>73.975983130200007</v>
      </c>
      <c r="T17" s="409">
        <f t="shared" ca="1" si="94"/>
        <v>76.420404907199995</v>
      </c>
      <c r="U17" s="409">
        <f t="shared" ca="1" si="94"/>
        <v>78.298071207899994</v>
      </c>
      <c r="V17" s="409">
        <f t="shared" ca="1" si="94"/>
        <v>77.973811882099994</v>
      </c>
      <c r="W17" s="409">
        <f t="shared" ca="1" si="94"/>
        <v>78.357890516500007</v>
      </c>
      <c r="X17" s="409">
        <f t="shared" ca="1" si="94"/>
        <v>78.156841975800006</v>
      </c>
      <c r="Y17" s="409">
        <f t="shared" ca="1" si="94"/>
        <v>82.318074530900006</v>
      </c>
      <c r="Z17" s="409">
        <f t="shared" ca="1" si="94"/>
        <v>77.349200432700002</v>
      </c>
      <c r="AA17" s="409">
        <f t="shared" ca="1" si="94"/>
        <v>79.159186629100006</v>
      </c>
      <c r="AB17" s="409">
        <f t="shared" ca="1" si="94"/>
        <v>82.163864787999998</v>
      </c>
      <c r="AC17" s="409">
        <f t="shared" ca="1" si="94"/>
        <v>79.484130948499995</v>
      </c>
      <c r="AD17" s="409">
        <f t="shared" ca="1" si="94"/>
        <v>78.4471541594</v>
      </c>
      <c r="AE17" s="409">
        <f t="shared" ca="1" si="94"/>
        <v>83.105080490899994</v>
      </c>
      <c r="AF17" s="409">
        <f t="shared" ca="1" si="94"/>
        <v>80.559074618599993</v>
      </c>
      <c r="AG17" s="409">
        <f t="shared" ca="1" si="94"/>
        <v>81.134857992400001</v>
      </c>
      <c r="AH17" s="409">
        <f t="shared" ca="1" si="94"/>
        <v>78.708636240000004</v>
      </c>
      <c r="AI17" s="409">
        <f t="shared" ca="1" si="94"/>
        <v>81.165552538599997</v>
      </c>
      <c r="AJ17" s="409">
        <f t="shared" ca="1" si="94"/>
        <v>77.865028019299999</v>
      </c>
      <c r="AK17" s="409">
        <f t="shared" ca="1" si="94"/>
        <v>79.110862914999998</v>
      </c>
      <c r="AL17" s="409">
        <f t="shared" ca="1" si="94"/>
        <v>83.952382088099995</v>
      </c>
      <c r="AM17" s="409">
        <f t="shared" ca="1" si="94"/>
        <v>83.000935565399999</v>
      </c>
      <c r="AN17" s="409">
        <f t="shared" ca="1" si="94"/>
        <v>79.063838011200005</v>
      </c>
      <c r="AO17" s="409">
        <f t="shared" ca="1" si="94"/>
        <v>85.083416288400002</v>
      </c>
      <c r="AP17" s="409">
        <f t="shared" ca="1" si="94"/>
        <v>85.833465875499996</v>
      </c>
      <c r="AQ17" s="409">
        <f t="shared" ca="1" si="94"/>
        <v>83.513770885200003</v>
      </c>
      <c r="AR17" s="409">
        <f t="shared" ca="1" si="94"/>
        <v>83.646718973000006</v>
      </c>
      <c r="AS17" s="409">
        <f t="shared" ca="1" si="94"/>
        <v>85.8743850587</v>
      </c>
      <c r="AT17" s="409">
        <f t="shared" ca="1" si="94"/>
        <v>86.230815101800005</v>
      </c>
      <c r="AU17" s="409">
        <f t="shared" ca="1" si="94"/>
        <v>88.792978701500004</v>
      </c>
      <c r="AV17" s="409">
        <f t="shared" ca="1" si="94"/>
        <v>90.491495390099999</v>
      </c>
      <c r="AW17" s="409">
        <f t="shared" ca="1" si="94"/>
        <v>88.658925480199997</v>
      </c>
      <c r="AX17" s="409">
        <f t="shared" ca="1" si="94"/>
        <v>92.7543409126</v>
      </c>
      <c r="AY17" s="409">
        <f t="shared" ca="1" si="94"/>
        <v>94.674320863800006</v>
      </c>
      <c r="AZ17" s="409">
        <f t="shared" ca="1" si="94"/>
        <v>99.232385676000007</v>
      </c>
      <c r="BA17" s="409">
        <f t="shared" ca="1" si="94"/>
        <v>91.364301173900003</v>
      </c>
      <c r="BB17" s="409">
        <f t="shared" ca="1" si="94"/>
        <v>94.334848953999995</v>
      </c>
      <c r="BC17" s="409">
        <f t="shared" ca="1" si="94"/>
        <v>96.386700390399994</v>
      </c>
      <c r="BD17" s="409">
        <f t="shared" ca="1" si="94"/>
        <v>95.549479003200005</v>
      </c>
      <c r="BE17" s="409">
        <f t="shared" ca="1" si="94"/>
        <v>92.947376947699993</v>
      </c>
      <c r="BF17" s="409">
        <f t="shared" ca="1" si="94"/>
        <v>97.889126310699993</v>
      </c>
      <c r="BG17" s="409">
        <f t="shared" ca="1" si="94"/>
        <v>92.010449504600004</v>
      </c>
      <c r="BH17" s="409">
        <f t="shared" ca="1" si="94"/>
        <v>94.258524653099997</v>
      </c>
      <c r="BI17" s="409">
        <f t="shared" ca="1" si="94"/>
        <v>96.266107958600003</v>
      </c>
      <c r="BJ17" s="409">
        <f t="shared" ca="1" si="94"/>
        <v>95.686105063599996</v>
      </c>
      <c r="BK17" s="409">
        <f t="shared" ca="1" si="94"/>
        <v>98.141268652999997</v>
      </c>
      <c r="BL17" s="409">
        <f t="shared" ca="1" si="94"/>
        <v>95.701766919799994</v>
      </c>
      <c r="BM17" s="409">
        <f t="shared" ca="1" si="94"/>
        <v>101.8925324544</v>
      </c>
      <c r="BN17" s="409">
        <f t="shared" ca="1" si="94"/>
        <v>101.47868700159999</v>
      </c>
      <c r="BO17" s="409">
        <f t="shared" ca="1" si="94"/>
        <v>101.9373300829</v>
      </c>
      <c r="BP17" s="409">
        <f t="shared" ca="1" si="94"/>
        <v>92.070216731299993</v>
      </c>
      <c r="BQ17" s="409">
        <f t="shared" ca="1" si="94"/>
        <v>102.9884029569</v>
      </c>
      <c r="BR17" s="409">
        <f t="shared" ca="1" si="93"/>
        <v>99.894536673900006</v>
      </c>
      <c r="BS17" s="409">
        <f t="shared" ca="1" si="93"/>
        <v>104.0759680056</v>
      </c>
      <c r="BT17" s="409">
        <f t="shared" ca="1" si="93"/>
        <v>103.35431533480001</v>
      </c>
      <c r="BU17" s="409">
        <f t="shared" ca="1" si="93"/>
        <v>100.1907200599</v>
      </c>
      <c r="BV17" s="409">
        <f t="shared" ca="1" si="93"/>
        <v>100.2757605118</v>
      </c>
      <c r="BW17" s="409">
        <f t="shared" ca="1" si="93"/>
        <v>96.984345615600006</v>
      </c>
      <c r="BX17" s="409">
        <f t="shared" ca="1" si="93"/>
        <v>95.696663874999999</v>
      </c>
      <c r="BY17" s="409">
        <f t="shared" ca="1" si="93"/>
        <v>94.430368689100007</v>
      </c>
      <c r="BZ17" s="409">
        <f t="shared" ca="1" si="93"/>
        <v>92.436223518999995</v>
      </c>
      <c r="CA17" s="409">
        <f t="shared" ca="1" si="93"/>
        <v>91.861478842500006</v>
      </c>
      <c r="CB17" s="409">
        <f t="shared" ca="1" si="93"/>
        <v>93.430927660600005</v>
      </c>
      <c r="CC17" s="409">
        <f t="shared" ca="1" si="93"/>
        <v>91.997937350900003</v>
      </c>
      <c r="CD17" s="409">
        <f t="shared" ca="1" si="93"/>
        <v>91.738436268100003</v>
      </c>
      <c r="CE17" s="409">
        <f t="shared" ca="1" si="93"/>
        <v>94.160339622899997</v>
      </c>
      <c r="CF17" s="409">
        <f t="shared" ca="1" si="93"/>
        <v>95.1351372548</v>
      </c>
      <c r="CG17" s="409">
        <f t="shared" ca="1" si="93"/>
        <v>93.994575407400006</v>
      </c>
      <c r="CH17" s="409">
        <f t="shared" ca="1" si="93"/>
        <v>90.372178866599995</v>
      </c>
      <c r="CI17" s="409">
        <f t="shared" ca="1" si="93"/>
        <v>92.371307809200005</v>
      </c>
      <c r="CJ17" s="409">
        <f t="shared" ca="1" si="93"/>
        <v>92.7944074591</v>
      </c>
      <c r="CK17" s="409">
        <f t="shared" ca="1" si="93"/>
        <v>93.410279253499994</v>
      </c>
      <c r="CL17" s="409">
        <f t="shared" ca="1" si="93"/>
        <v>92.502007950700005</v>
      </c>
      <c r="CM17" s="409">
        <f t="shared" ca="1" si="93"/>
        <v>87.853428017599995</v>
      </c>
      <c r="CN17" s="409">
        <f t="shared" ca="1" si="93"/>
        <v>62.742908564700002</v>
      </c>
      <c r="CO17" s="409">
        <f t="shared" ca="1" si="93"/>
        <v>58.596854035</v>
      </c>
      <c r="CP17" s="409">
        <f t="shared" ca="1" si="93"/>
        <v>70.309701437200005</v>
      </c>
      <c r="CQ17" s="409">
        <f t="shared" ca="1" si="93"/>
        <v>80.7691097469</v>
      </c>
      <c r="CR17" s="409">
        <f t="shared" ca="1" si="93"/>
        <v>84.510267920800004</v>
      </c>
      <c r="CS17" s="409">
        <f t="shared" ca="1" si="93"/>
        <v>87.751281719999994</v>
      </c>
      <c r="CT17" s="409">
        <f t="shared" ca="1" si="93"/>
        <v>89.316530163199999</v>
      </c>
      <c r="CU17" s="409">
        <f t="shared" ca="1" si="93"/>
        <v>89.937213614800001</v>
      </c>
      <c r="CV17" s="409">
        <f t="shared" ca="1" si="93"/>
        <v>86.382600036100001</v>
      </c>
      <c r="CW17" s="409">
        <f t="shared" ca="1" si="93"/>
        <v>86.786842355399997</v>
      </c>
      <c r="CX17" s="409">
        <f t="shared" ca="1" si="93"/>
        <v>90.498239964500002</v>
      </c>
      <c r="CY17" s="409">
        <f t="shared" ca="1" si="93"/>
        <v>91.640124225899996</v>
      </c>
      <c r="CZ17" s="409">
        <f t="shared" ca="1" si="93"/>
        <v>96.249287721800002</v>
      </c>
      <c r="DA17" s="409">
        <f t="shared" ca="1" si="93"/>
        <v>86.725148157000007</v>
      </c>
      <c r="DB17" s="409">
        <f t="shared" ca="1" si="93"/>
        <v>85.914563680100002</v>
      </c>
      <c r="DC17" s="409">
        <f t="shared" ca="1" si="93"/>
        <v>83.141402815000006</v>
      </c>
      <c r="DD17" s="409">
        <f t="shared" ca="1" si="93"/>
        <v>86.366697193099995</v>
      </c>
      <c r="DE17" s="409">
        <f t="shared" ca="1" si="93"/>
        <v>85.612991056799999</v>
      </c>
      <c r="DF17" s="409">
        <f t="shared" ca="1" si="93"/>
        <v>86.769765076100001</v>
      </c>
      <c r="DG17" s="409">
        <f t="shared" ca="1" si="93"/>
        <v>83.734567315099994</v>
      </c>
      <c r="DH17" s="409">
        <f t="shared" ca="1" si="93"/>
        <v>85.995887135999993</v>
      </c>
      <c r="DI17" s="409">
        <f t="shared" ca="1" si="93"/>
        <v>89.190077991999999</v>
      </c>
      <c r="DJ17" s="409">
        <f t="shared" ca="1" si="93"/>
        <v>90.336260659900006</v>
      </c>
      <c r="DK17" s="409">
        <f t="shared" ca="1" si="93"/>
        <v>92.846131443800004</v>
      </c>
      <c r="DL17" s="409">
        <f t="shared" ca="1" si="93"/>
        <v>97.327867315600002</v>
      </c>
      <c r="DM17" s="409">
        <f t="shared" ca="1" si="93"/>
        <v>97.569986841599999</v>
      </c>
      <c r="DN17" s="409">
        <f t="shared" ca="1" si="93"/>
        <v>100.73008292430001</v>
      </c>
      <c r="DO17" s="409">
        <f t="shared" ca="1" si="93"/>
        <v>95.921915516699997</v>
      </c>
      <c r="DP17" s="409">
        <f t="shared" ca="1" si="93"/>
        <v>91.833365391399994</v>
      </c>
      <c r="DQ17" s="409">
        <f t="shared" ca="1" si="93"/>
        <v>96.037721707100005</v>
      </c>
      <c r="DR17" s="409">
        <f t="shared" ca="1" si="93"/>
        <v>92.823984174499998</v>
      </c>
      <c r="DS17" s="409">
        <f t="shared" ca="1" si="93"/>
        <v>93.138613184600004</v>
      </c>
      <c r="DT17" s="409">
        <f t="shared" ca="1" si="93"/>
        <v>101.76048784309999</v>
      </c>
      <c r="DU17" s="409">
        <f t="shared" ca="1" si="93"/>
        <v>96.0515912507</v>
      </c>
      <c r="DV17" s="409">
        <f t="shared" ca="1" si="93"/>
        <v>97.790058238900002</v>
      </c>
      <c r="DW17" s="409">
        <f t="shared" ca="1" si="93"/>
        <v>100.9707894844</v>
      </c>
      <c r="DX17" s="409">
        <f t="shared" ca="1" si="93"/>
        <v>94.838376969799995</v>
      </c>
      <c r="DY17" s="409">
        <f t="shared" ca="1" si="93"/>
        <v>100.1799398639</v>
      </c>
      <c r="DZ17" s="409">
        <f t="shared" ca="1" si="93"/>
        <v>103.4018460643</v>
      </c>
      <c r="EA17" s="409">
        <f t="shared" ca="1" si="93"/>
        <v>104.7133176462</v>
      </c>
      <c r="EB17" s="409">
        <f t="shared" ca="1" si="93"/>
        <v>109.4465650823</v>
      </c>
      <c r="EC17" s="409">
        <f t="shared" ca="1" si="90"/>
        <v>106.742502188</v>
      </c>
      <c r="ED17" s="409">
        <f t="shared" ca="1" si="89"/>
        <v>111.08656763490001</v>
      </c>
      <c r="EE17" s="409">
        <f t="shared" ca="1" si="89"/>
        <v>110.51557659079999</v>
      </c>
      <c r="EF17" s="409">
        <f t="shared" ca="1" si="89"/>
        <v>108.4991218942</v>
      </c>
      <c r="EG17" s="409">
        <f t="shared" ca="1" si="89"/>
        <v>107.5959164938</v>
      </c>
      <c r="EH17" s="409">
        <f t="shared" ca="1" si="89"/>
        <v>104.1376870198</v>
      </c>
      <c r="EI17" s="409">
        <f t="shared" ca="1" si="89"/>
        <v>101.2569119058</v>
      </c>
      <c r="EJ17" s="409">
        <f t="shared" ca="1" si="89"/>
        <v>105.7663516911</v>
      </c>
      <c r="EK17" s="409">
        <f t="shared" ca="1" si="89"/>
        <v>103.7925818036</v>
      </c>
      <c r="EL17" s="409">
        <f t="shared" ca="1" si="89"/>
        <v>100.6790113651</v>
      </c>
      <c r="EM17" s="409">
        <f t="shared" ca="1" si="89"/>
        <v>105.81624373690001</v>
      </c>
      <c r="EN17" s="409">
        <f t="shared" ca="1" si="89"/>
        <v>104.0823739185</v>
      </c>
      <c r="EO17" s="409">
        <f t="shared" ca="1" si="89"/>
        <v>98.852085785</v>
      </c>
      <c r="EP17" s="409">
        <f t="shared" ca="1" si="89"/>
        <v>99.4676858391</v>
      </c>
      <c r="EQ17" s="409">
        <f t="shared" ca="1" si="89"/>
        <v>105.1544245108</v>
      </c>
      <c r="ER17" s="409">
        <f t="shared" ca="1" si="89"/>
        <v>103.1135541701</v>
      </c>
      <c r="ES17" s="409">
        <f t="shared" ca="1" si="85"/>
        <v>105.34979631580001</v>
      </c>
      <c r="ET17" s="409">
        <f t="shared" ca="1" si="85"/>
        <v>103.98079679919999</v>
      </c>
      <c r="EU17" s="409">
        <f t="shared" ca="1" si="85"/>
        <v>104.8504614764</v>
      </c>
      <c r="EV17" s="409">
        <f t="shared" ca="1" si="85"/>
        <v>106.2210409528</v>
      </c>
      <c r="EW17" s="409">
        <f t="shared" ca="1" si="85"/>
        <v>104.3839192818</v>
      </c>
      <c r="EX17" s="409">
        <f t="shared" ca="1" si="85"/>
        <v>104.5914794433</v>
      </c>
      <c r="EY17" s="409">
        <f t="shared" ca="1" si="85"/>
        <v>103.186790722</v>
      </c>
      <c r="EZ17" s="409">
        <f t="shared" ca="1" si="85"/>
        <v>103.3733573018</v>
      </c>
      <c r="FA17" s="409">
        <f t="shared" ca="1" si="85"/>
        <v>106.73337996470001</v>
      </c>
      <c r="FB17" s="409">
        <f t="shared" ca="1" si="85"/>
        <v>104.94894004939999</v>
      </c>
      <c r="FC17" s="409">
        <f t="shared" ca="1" si="85"/>
        <v>101.5457522626</v>
      </c>
      <c r="FD17" s="409">
        <f t="shared" ca="1" si="85"/>
        <v>101.6075660976</v>
      </c>
      <c r="FE17" s="409">
        <f t="shared" ca="1" si="85"/>
        <v>0</v>
      </c>
      <c r="FF17" s="409">
        <f t="shared" ca="1" si="85"/>
        <v>0</v>
      </c>
      <c r="FG17" s="409">
        <f t="shared" ca="1" si="85"/>
        <v>0</v>
      </c>
      <c r="FH17" s="409">
        <f t="shared" ca="1" si="85"/>
        <v>0</v>
      </c>
      <c r="FI17" s="409">
        <f t="shared" ca="1" si="86"/>
        <v>0</v>
      </c>
      <c r="FJ17" s="409">
        <f t="shared" ca="1" si="86"/>
        <v>0</v>
      </c>
      <c r="FK17" s="409">
        <f t="shared" ca="1" si="86"/>
        <v>0</v>
      </c>
      <c r="FL17" s="409">
        <f t="shared" ca="1" si="86"/>
        <v>0</v>
      </c>
      <c r="FM17" s="409">
        <f t="shared" ca="1" si="86"/>
        <v>0</v>
      </c>
      <c r="FN17" s="409">
        <f t="shared" ca="1" si="86"/>
        <v>0</v>
      </c>
      <c r="FO17" s="409">
        <f t="shared" ca="1" si="86"/>
        <v>0</v>
      </c>
      <c r="FP17" s="409">
        <f t="shared" ca="1" si="86"/>
        <v>0</v>
      </c>
    </row>
    <row r="18" spans="1:172" s="317" customFormat="1" x14ac:dyDescent="0.2">
      <c r="A18" s="487" t="s">
        <v>178</v>
      </c>
      <c r="B18" s="404" t="s">
        <v>12</v>
      </c>
      <c r="C18" s="405">
        <f>Ponderadores!B17</f>
        <v>4881116.3959999997</v>
      </c>
      <c r="D18" s="404"/>
      <c r="E18" s="406">
        <f t="shared" ca="1" si="87"/>
        <v>88.108841611000003</v>
      </c>
      <c r="F18" s="406">
        <f t="shared" ca="1" si="94"/>
        <v>88.8103658016</v>
      </c>
      <c r="G18" s="406">
        <f t="shared" ca="1" si="94"/>
        <v>88.040113038800001</v>
      </c>
      <c r="H18" s="406">
        <f t="shared" ca="1" si="94"/>
        <v>87.974249203200003</v>
      </c>
      <c r="I18" s="406">
        <f t="shared" ca="1" si="94"/>
        <v>88.945475838099995</v>
      </c>
      <c r="J18" s="406">
        <f t="shared" ca="1" si="94"/>
        <v>88.629392135900005</v>
      </c>
      <c r="K18" s="406">
        <f t="shared" ca="1" si="94"/>
        <v>88.750292997700001</v>
      </c>
      <c r="L18" s="406">
        <f t="shared" ca="1" si="94"/>
        <v>89.642139441699996</v>
      </c>
      <c r="M18" s="406">
        <f t="shared" ca="1" si="94"/>
        <v>88.259203917799994</v>
      </c>
      <c r="N18" s="406">
        <f t="shared" ca="1" si="94"/>
        <v>89.3921898408</v>
      </c>
      <c r="O18" s="406">
        <f t="shared" ca="1" si="94"/>
        <v>88.920770819099999</v>
      </c>
      <c r="P18" s="406">
        <f t="shared" ca="1" si="94"/>
        <v>88.551377401600007</v>
      </c>
      <c r="Q18" s="406">
        <f t="shared" ca="1" si="94"/>
        <v>90.005252166899993</v>
      </c>
      <c r="R18" s="406">
        <f t="shared" ca="1" si="94"/>
        <v>89.533664778599999</v>
      </c>
      <c r="S18" s="406">
        <f t="shared" ca="1" si="94"/>
        <v>91.613039601200001</v>
      </c>
      <c r="T18" s="406">
        <f t="shared" ca="1" si="94"/>
        <v>92.049151635100003</v>
      </c>
      <c r="U18" s="406">
        <f t="shared" ca="1" si="94"/>
        <v>92.545457834700002</v>
      </c>
      <c r="V18" s="406">
        <f t="shared" ca="1" si="94"/>
        <v>92.670717115200006</v>
      </c>
      <c r="W18" s="406">
        <f t="shared" ca="1" si="94"/>
        <v>93.153423878699996</v>
      </c>
      <c r="X18" s="406">
        <f t="shared" ca="1" si="94"/>
        <v>91.670688683899996</v>
      </c>
      <c r="Y18" s="406">
        <f t="shared" ca="1" si="94"/>
        <v>92.258233452799999</v>
      </c>
      <c r="Z18" s="406">
        <f t="shared" ca="1" si="94"/>
        <v>93.366935757500002</v>
      </c>
      <c r="AA18" s="406">
        <f t="shared" ca="1" si="94"/>
        <v>93.772073059700006</v>
      </c>
      <c r="AB18" s="406">
        <f t="shared" ca="1" si="94"/>
        <v>93.280513850600002</v>
      </c>
      <c r="AC18" s="406">
        <f t="shared" ca="1" si="94"/>
        <v>93.343934615999999</v>
      </c>
      <c r="AD18" s="406">
        <f t="shared" ca="1" si="94"/>
        <v>94.715112710300005</v>
      </c>
      <c r="AE18" s="406">
        <f t="shared" ca="1" si="94"/>
        <v>93.917370056799996</v>
      </c>
      <c r="AF18" s="406">
        <f t="shared" ca="1" si="94"/>
        <v>94.991668599799993</v>
      </c>
      <c r="AG18" s="406">
        <f t="shared" ca="1" si="94"/>
        <v>94.528161444399998</v>
      </c>
      <c r="AH18" s="406">
        <f t="shared" ca="1" si="94"/>
        <v>94.962137713600001</v>
      </c>
      <c r="AI18" s="406">
        <f t="shared" ca="1" si="94"/>
        <v>95.027397679499998</v>
      </c>
      <c r="AJ18" s="406">
        <f t="shared" ca="1" si="94"/>
        <v>95.734941123599995</v>
      </c>
      <c r="AK18" s="406">
        <f t="shared" ca="1" si="94"/>
        <v>97.227655900599999</v>
      </c>
      <c r="AL18" s="406">
        <f t="shared" ca="1" si="94"/>
        <v>97.0470593374</v>
      </c>
      <c r="AM18" s="406">
        <f t="shared" ca="1" si="94"/>
        <v>96.037425500200001</v>
      </c>
      <c r="AN18" s="406">
        <f t="shared" ca="1" si="94"/>
        <v>96.686023827599996</v>
      </c>
      <c r="AO18" s="406">
        <f t="shared" ca="1" si="94"/>
        <v>96.088649847900001</v>
      </c>
      <c r="AP18" s="406">
        <f t="shared" ca="1" si="94"/>
        <v>96.049271484399995</v>
      </c>
      <c r="AQ18" s="406">
        <f t="shared" ca="1" si="94"/>
        <v>95.114786636100007</v>
      </c>
      <c r="AR18" s="406">
        <f t="shared" ca="1" si="94"/>
        <v>95.203762274699997</v>
      </c>
      <c r="AS18" s="406">
        <f t="shared" ca="1" si="94"/>
        <v>95.310289635499998</v>
      </c>
      <c r="AT18" s="406">
        <f t="shared" ca="1" si="94"/>
        <v>95.665219523199994</v>
      </c>
      <c r="AU18" s="406">
        <f t="shared" ca="1" si="94"/>
        <v>95.702986454799998</v>
      </c>
      <c r="AV18" s="406">
        <f t="shared" ca="1" si="94"/>
        <v>96.317084703999996</v>
      </c>
      <c r="AW18" s="406">
        <f t="shared" ca="1" si="94"/>
        <v>96.121593009999998</v>
      </c>
      <c r="AX18" s="406">
        <f t="shared" ca="1" si="94"/>
        <v>96.3376634655</v>
      </c>
      <c r="AY18" s="406">
        <f t="shared" ca="1" si="94"/>
        <v>97.166951208399993</v>
      </c>
      <c r="AZ18" s="406">
        <f t="shared" ca="1" si="94"/>
        <v>98.219729267199995</v>
      </c>
      <c r="BA18" s="406">
        <f t="shared" ca="1" si="94"/>
        <v>99.170033283600006</v>
      </c>
      <c r="BB18" s="406">
        <f t="shared" ca="1" si="94"/>
        <v>98.832849161200002</v>
      </c>
      <c r="BC18" s="406">
        <f t="shared" ca="1" si="94"/>
        <v>99.190291841999993</v>
      </c>
      <c r="BD18" s="406">
        <f t="shared" ca="1" si="94"/>
        <v>99.238581251100001</v>
      </c>
      <c r="BE18" s="406">
        <f t="shared" ca="1" si="94"/>
        <v>98.667773030199996</v>
      </c>
      <c r="BF18" s="406">
        <f t="shared" ca="1" si="94"/>
        <v>98.272196030100005</v>
      </c>
      <c r="BG18" s="406">
        <f t="shared" ca="1" si="94"/>
        <v>98.276071622299995</v>
      </c>
      <c r="BH18" s="406">
        <f t="shared" ca="1" si="94"/>
        <v>98.860942125500003</v>
      </c>
      <c r="BI18" s="406">
        <f t="shared" ca="1" si="94"/>
        <v>97.294270957699993</v>
      </c>
      <c r="BJ18" s="406">
        <f t="shared" ca="1" si="94"/>
        <v>98.976161003399994</v>
      </c>
      <c r="BK18" s="406">
        <f t="shared" ca="1" si="94"/>
        <v>99.318184475899997</v>
      </c>
      <c r="BL18" s="406">
        <f t="shared" ca="1" si="94"/>
        <v>99.281232996900002</v>
      </c>
      <c r="BM18" s="406">
        <f t="shared" ca="1" si="94"/>
        <v>98.521271909600003</v>
      </c>
      <c r="BN18" s="406">
        <f t="shared" ca="1" si="94"/>
        <v>98.610940462499997</v>
      </c>
      <c r="BO18" s="406">
        <f t="shared" ca="1" si="94"/>
        <v>100.17068135709999</v>
      </c>
      <c r="BP18" s="406">
        <f t="shared" ca="1" si="94"/>
        <v>98.141516404599997</v>
      </c>
      <c r="BQ18" s="406">
        <f t="shared" ca="1" si="94"/>
        <v>100.2622029252</v>
      </c>
      <c r="BR18" s="406">
        <f t="shared" ca="1" si="93"/>
        <v>100.3875983177</v>
      </c>
      <c r="BS18" s="406">
        <f t="shared" ca="1" si="93"/>
        <v>100.4658425743</v>
      </c>
      <c r="BT18" s="406">
        <f t="shared" ca="1" si="93"/>
        <v>101.0245978953</v>
      </c>
      <c r="BU18" s="406">
        <f t="shared" ca="1" si="93"/>
        <v>101.4751230478</v>
      </c>
      <c r="BV18" s="406">
        <f t="shared" ca="1" si="93"/>
        <v>100.5360902236</v>
      </c>
      <c r="BW18" s="406">
        <f t="shared" ca="1" si="93"/>
        <v>101.11014138030001</v>
      </c>
      <c r="BX18" s="406">
        <f t="shared" ca="1" si="93"/>
        <v>99.924240858399997</v>
      </c>
      <c r="BY18" s="406">
        <f t="shared" ca="1" si="93"/>
        <v>99.985062302100005</v>
      </c>
      <c r="BZ18" s="406">
        <f t="shared" ca="1" si="93"/>
        <v>100.7566210672</v>
      </c>
      <c r="CA18" s="406">
        <f t="shared" ca="1" si="93"/>
        <v>99.772911454199999</v>
      </c>
      <c r="CB18" s="406">
        <f t="shared" ca="1" si="93"/>
        <v>101.048003658</v>
      </c>
      <c r="CC18" s="406">
        <f t="shared" ca="1" si="93"/>
        <v>100.8511937424</v>
      </c>
      <c r="CD18" s="406">
        <f t="shared" ca="1" si="93"/>
        <v>101.083467869</v>
      </c>
      <c r="CE18" s="406">
        <f t="shared" ca="1" si="93"/>
        <v>101.12916441500001</v>
      </c>
      <c r="CF18" s="406">
        <f t="shared" ca="1" si="93"/>
        <v>100.7305094891</v>
      </c>
      <c r="CG18" s="406">
        <f t="shared" ca="1" si="93"/>
        <v>101.07115581230001</v>
      </c>
      <c r="CH18" s="406">
        <f t="shared" ca="1" si="93"/>
        <v>98.442872945600001</v>
      </c>
      <c r="CI18" s="406">
        <f t="shared" ca="1" si="93"/>
        <v>97.929057089799997</v>
      </c>
      <c r="CJ18" s="406">
        <f t="shared" ca="1" si="93"/>
        <v>96.953657191600001</v>
      </c>
      <c r="CK18" s="406">
        <f t="shared" ca="1" si="93"/>
        <v>98.600387469699996</v>
      </c>
      <c r="CL18" s="406">
        <f t="shared" ca="1" si="93"/>
        <v>98.241811322700002</v>
      </c>
      <c r="CM18" s="406">
        <f t="shared" ca="1" si="93"/>
        <v>94.108063461</v>
      </c>
      <c r="CN18" s="406">
        <f t="shared" ca="1" si="93"/>
        <v>67.959184949600001</v>
      </c>
      <c r="CO18" s="406">
        <f t="shared" ca="1" si="93"/>
        <v>68.487227923199995</v>
      </c>
      <c r="CP18" s="406">
        <f t="shared" ca="1" si="93"/>
        <v>87.100520735399996</v>
      </c>
      <c r="CQ18" s="406">
        <f t="shared" ca="1" si="93"/>
        <v>92.339561572899996</v>
      </c>
      <c r="CR18" s="406">
        <f t="shared" ca="1" si="93"/>
        <v>94.913001906999995</v>
      </c>
      <c r="CS18" s="406">
        <f t="shared" ca="1" si="93"/>
        <v>98.9296274055</v>
      </c>
      <c r="CT18" s="406">
        <f t="shared" ca="1" si="93"/>
        <v>99.400598414699999</v>
      </c>
      <c r="CU18" s="406">
        <f t="shared" ca="1" si="93"/>
        <v>99.483829821200004</v>
      </c>
      <c r="CV18" s="406">
        <f t="shared" ca="1" si="93"/>
        <v>100.1193400009</v>
      </c>
      <c r="CW18" s="406">
        <f t="shared" ca="1" si="93"/>
        <v>99.620542866099996</v>
      </c>
      <c r="CX18" s="406">
        <f t="shared" ca="1" si="93"/>
        <v>96.772262432199994</v>
      </c>
      <c r="CY18" s="406">
        <f t="shared" ca="1" si="93"/>
        <v>100.79167763860001</v>
      </c>
      <c r="CZ18" s="406">
        <f t="shared" ca="1" si="93"/>
        <v>100.1575167294</v>
      </c>
      <c r="DA18" s="406">
        <f t="shared" ca="1" si="93"/>
        <v>99.275795748299998</v>
      </c>
      <c r="DB18" s="406">
        <f t="shared" ca="1" si="93"/>
        <v>99.7755455713</v>
      </c>
      <c r="DC18" s="406">
        <f t="shared" ca="1" si="93"/>
        <v>99.817398469500006</v>
      </c>
      <c r="DD18" s="406">
        <f t="shared" ca="1" si="93"/>
        <v>99.6762080946</v>
      </c>
      <c r="DE18" s="406">
        <f t="shared" ca="1" si="93"/>
        <v>97.930955232700001</v>
      </c>
      <c r="DF18" s="406">
        <f t="shared" ca="1" si="93"/>
        <v>99.830738828899996</v>
      </c>
      <c r="DG18" s="406">
        <f t="shared" ca="1" si="93"/>
        <v>100.8778175983</v>
      </c>
      <c r="DH18" s="406">
        <f t="shared" ca="1" si="93"/>
        <v>102.57006477900001</v>
      </c>
      <c r="DI18" s="406">
        <f t="shared" ca="1" si="93"/>
        <v>103.2927725925</v>
      </c>
      <c r="DJ18" s="406">
        <f t="shared" ca="1" si="93"/>
        <v>103.6321176001</v>
      </c>
      <c r="DK18" s="406">
        <f t="shared" ca="1" si="93"/>
        <v>103.853703469</v>
      </c>
      <c r="DL18" s="406">
        <f t="shared" ca="1" si="93"/>
        <v>104.5987757116</v>
      </c>
      <c r="DM18" s="406">
        <f t="shared" ca="1" si="93"/>
        <v>105.5299118441</v>
      </c>
      <c r="DN18" s="406">
        <f t="shared" ca="1" si="93"/>
        <v>104.3205818178</v>
      </c>
      <c r="DO18" s="406">
        <f t="shared" ca="1" si="93"/>
        <v>105.6082926861</v>
      </c>
      <c r="DP18" s="406">
        <f t="shared" ca="1" si="93"/>
        <v>106.84626883910001</v>
      </c>
      <c r="DQ18" s="406">
        <f t="shared" ca="1" si="93"/>
        <v>106.0597417052</v>
      </c>
      <c r="DR18" s="406">
        <f t="shared" ca="1" si="93"/>
        <v>106.50280494730001</v>
      </c>
      <c r="DS18" s="406">
        <f t="shared" ca="1" si="93"/>
        <v>106.7870840537</v>
      </c>
      <c r="DT18" s="406">
        <f t="shared" ca="1" si="93"/>
        <v>107.9146497277</v>
      </c>
      <c r="DU18" s="406">
        <f t="shared" ca="1" si="93"/>
        <v>107.3622310011</v>
      </c>
      <c r="DV18" s="406">
        <f t="shared" ca="1" si="93"/>
        <v>106.52567891690001</v>
      </c>
      <c r="DW18" s="406">
        <f t="shared" ca="1" si="93"/>
        <v>105.78661216019999</v>
      </c>
      <c r="DX18" s="406">
        <f t="shared" ca="1" si="93"/>
        <v>107.52362608120001</v>
      </c>
      <c r="DY18" s="406">
        <f t="shared" ca="1" si="93"/>
        <v>107.2618226511</v>
      </c>
      <c r="DZ18" s="406">
        <f t="shared" ca="1" si="93"/>
        <v>106.7565698353</v>
      </c>
      <c r="EA18" s="406">
        <f t="shared" ca="1" si="93"/>
        <v>107.4998882838</v>
      </c>
      <c r="EB18" s="406">
        <f t="shared" ca="1" si="93"/>
        <v>106.7452290088</v>
      </c>
      <c r="EC18" s="406">
        <f t="shared" ca="1" si="90"/>
        <v>107.29103159509999</v>
      </c>
      <c r="ED18" s="406">
        <f t="shared" ca="1" si="89"/>
        <v>107.6230967468</v>
      </c>
      <c r="EE18" s="406">
        <f t="shared" ca="1" si="89"/>
        <v>106.7789359673</v>
      </c>
      <c r="EF18" s="406">
        <f t="shared" ca="1" si="89"/>
        <v>106.46050592749999</v>
      </c>
      <c r="EG18" s="406">
        <f t="shared" ca="1" si="89"/>
        <v>106.515736455</v>
      </c>
      <c r="EH18" s="406">
        <f t="shared" ca="1" si="89"/>
        <v>105.9173246188</v>
      </c>
      <c r="EI18" s="406">
        <f t="shared" ca="1" si="89"/>
        <v>107.28517452529999</v>
      </c>
      <c r="EJ18" s="406">
        <f t="shared" ca="1" si="89"/>
        <v>105.4820283729</v>
      </c>
      <c r="EK18" s="406">
        <f t="shared" ca="1" si="89"/>
        <v>105.6221533624</v>
      </c>
      <c r="EL18" s="406">
        <f t="shared" ca="1" si="89"/>
        <v>107.2013558686</v>
      </c>
      <c r="EM18" s="406">
        <f t="shared" ca="1" si="89"/>
        <v>107.1179287683</v>
      </c>
      <c r="EN18" s="406">
        <f t="shared" ca="1" si="89"/>
        <v>107.2468265828</v>
      </c>
      <c r="EO18" s="406">
        <f t="shared" ca="1" si="89"/>
        <v>108.05291525600001</v>
      </c>
      <c r="EP18" s="406">
        <f t="shared" ca="1" si="89"/>
        <v>106.8372451398</v>
      </c>
      <c r="EQ18" s="406">
        <f t="shared" ca="1" si="89"/>
        <v>106.82608767249999</v>
      </c>
      <c r="ER18" s="406">
        <f t="shared" ca="1" si="89"/>
        <v>105.859129552</v>
      </c>
      <c r="ES18" s="406">
        <f t="shared" ca="1" si="85"/>
        <v>105.7463043353</v>
      </c>
      <c r="ET18" s="406">
        <f t="shared" ca="1" si="85"/>
        <v>107.801531006</v>
      </c>
      <c r="EU18" s="406">
        <f t="shared" ca="1" si="85"/>
        <v>106.6138851166</v>
      </c>
      <c r="EV18" s="406">
        <f t="shared" ca="1" si="85"/>
        <v>107.18357956849999</v>
      </c>
      <c r="EW18" s="406">
        <f t="shared" ca="1" si="85"/>
        <v>107.08334362390001</v>
      </c>
      <c r="EX18" s="406">
        <f t="shared" ca="1" si="85"/>
        <v>107.02140797440001</v>
      </c>
      <c r="EY18" s="406">
        <f t="shared" ca="1" si="85"/>
        <v>105.3564268066</v>
      </c>
      <c r="EZ18" s="406">
        <f t="shared" ca="1" si="85"/>
        <v>105.4298872782</v>
      </c>
      <c r="FA18" s="406">
        <f t="shared" ca="1" si="85"/>
        <v>105.6652091401</v>
      </c>
      <c r="FB18" s="406">
        <f t="shared" ca="1" si="85"/>
        <v>105.44693542909999</v>
      </c>
      <c r="FC18" s="406">
        <f t="shared" ca="1" si="85"/>
        <v>106.03239834030001</v>
      </c>
      <c r="FD18" s="406">
        <f t="shared" ca="1" si="85"/>
        <v>105.92102784399999</v>
      </c>
      <c r="FE18" s="406">
        <f t="shared" ca="1" si="85"/>
        <v>0</v>
      </c>
      <c r="FF18" s="406">
        <f t="shared" ca="1" si="85"/>
        <v>0</v>
      </c>
      <c r="FG18" s="406">
        <f t="shared" ca="1" si="85"/>
        <v>0</v>
      </c>
      <c r="FH18" s="406">
        <f t="shared" ca="1" si="85"/>
        <v>0</v>
      </c>
      <c r="FI18" s="406">
        <f t="shared" ca="1" si="86"/>
        <v>0</v>
      </c>
      <c r="FJ18" s="406">
        <f t="shared" ca="1" si="86"/>
        <v>0</v>
      </c>
      <c r="FK18" s="406">
        <f t="shared" ca="1" si="86"/>
        <v>0</v>
      </c>
      <c r="FL18" s="406">
        <f t="shared" ca="1" si="86"/>
        <v>0</v>
      </c>
      <c r="FM18" s="406">
        <f t="shared" ca="1" si="86"/>
        <v>0</v>
      </c>
      <c r="FN18" s="406">
        <f t="shared" ca="1" si="86"/>
        <v>0</v>
      </c>
      <c r="FO18" s="406">
        <f t="shared" ca="1" si="86"/>
        <v>0</v>
      </c>
      <c r="FP18" s="406">
        <f t="shared" ca="1" si="86"/>
        <v>0</v>
      </c>
    </row>
    <row r="19" spans="1:172" x14ac:dyDescent="0.2">
      <c r="A19" s="485" t="s">
        <v>179</v>
      </c>
      <c r="B19" s="407" t="s">
        <v>13</v>
      </c>
      <c r="C19" s="408">
        <f>Ponderadores!B18</f>
        <v>911713.76699999999</v>
      </c>
      <c r="D19" s="407"/>
      <c r="E19" s="409">
        <f t="shared" ca="1" si="87"/>
        <v>89.0964496207</v>
      </c>
      <c r="F19" s="409">
        <f t="shared" ca="1" si="94"/>
        <v>89.684950555499995</v>
      </c>
      <c r="G19" s="409">
        <f t="shared" ca="1" si="94"/>
        <v>89.425952838300006</v>
      </c>
      <c r="H19" s="409">
        <f t="shared" ca="1" si="94"/>
        <v>88.624121529000007</v>
      </c>
      <c r="I19" s="409">
        <f t="shared" ca="1" si="94"/>
        <v>89.388808029100005</v>
      </c>
      <c r="J19" s="409">
        <f t="shared" ca="1" si="94"/>
        <v>89.1781507221</v>
      </c>
      <c r="K19" s="409">
        <f t="shared" ca="1" si="94"/>
        <v>89.191680490099998</v>
      </c>
      <c r="L19" s="409">
        <f t="shared" ca="1" si="94"/>
        <v>90.382016850799999</v>
      </c>
      <c r="M19" s="409">
        <f t="shared" ca="1" si="94"/>
        <v>89.7289564549</v>
      </c>
      <c r="N19" s="409">
        <f t="shared" ca="1" si="94"/>
        <v>90.261111833599998</v>
      </c>
      <c r="O19" s="409">
        <f t="shared" ca="1" si="94"/>
        <v>90.594092127799996</v>
      </c>
      <c r="P19" s="409">
        <f t="shared" ca="1" si="94"/>
        <v>90.683635028799998</v>
      </c>
      <c r="Q19" s="409">
        <f t="shared" ca="1" si="94"/>
        <v>90.349241876400001</v>
      </c>
      <c r="R19" s="409">
        <f t="shared" ca="1" si="94"/>
        <v>90.041866025600001</v>
      </c>
      <c r="S19" s="409">
        <f t="shared" ca="1" si="94"/>
        <v>90.398348849800001</v>
      </c>
      <c r="T19" s="409">
        <f t="shared" ca="1" si="94"/>
        <v>91.053962309300005</v>
      </c>
      <c r="U19" s="409">
        <f t="shared" ca="1" si="94"/>
        <v>90.987689011599997</v>
      </c>
      <c r="V19" s="409">
        <f t="shared" ca="1" si="94"/>
        <v>91.239801328799999</v>
      </c>
      <c r="W19" s="409">
        <f t="shared" ca="1" si="94"/>
        <v>90.958334676700005</v>
      </c>
      <c r="X19" s="409">
        <f t="shared" ca="1" si="94"/>
        <v>90.075034513600002</v>
      </c>
      <c r="Y19" s="409">
        <f t="shared" ca="1" si="94"/>
        <v>90.588848857499997</v>
      </c>
      <c r="Z19" s="409">
        <f t="shared" ca="1" si="94"/>
        <v>89.325718384400005</v>
      </c>
      <c r="AA19" s="409">
        <f t="shared" ca="1" si="94"/>
        <v>90.947437726499999</v>
      </c>
      <c r="AB19" s="409">
        <f t="shared" ca="1" si="94"/>
        <v>91.579921874500002</v>
      </c>
      <c r="AC19" s="409">
        <f t="shared" ca="1" si="94"/>
        <v>92.186335002099995</v>
      </c>
      <c r="AD19" s="409">
        <f t="shared" ca="1" si="94"/>
        <v>93.828172553499996</v>
      </c>
      <c r="AE19" s="409">
        <f t="shared" ca="1" si="94"/>
        <v>92.097339888600004</v>
      </c>
      <c r="AF19" s="409">
        <f t="shared" ca="1" si="94"/>
        <v>92.5424601056</v>
      </c>
      <c r="AG19" s="409">
        <f t="shared" ca="1" si="94"/>
        <v>93.142658181599998</v>
      </c>
      <c r="AH19" s="409">
        <f t="shared" ca="1" si="94"/>
        <v>93.402098758199998</v>
      </c>
      <c r="AI19" s="409">
        <f t="shared" ca="1" si="94"/>
        <v>92.959000075099993</v>
      </c>
      <c r="AJ19" s="409">
        <f t="shared" ca="1" si="94"/>
        <v>91.722387491099994</v>
      </c>
      <c r="AK19" s="409">
        <f t="shared" ca="1" si="94"/>
        <v>93.603574558299997</v>
      </c>
      <c r="AL19" s="409">
        <f t="shared" ca="1" si="94"/>
        <v>93.634653482000004</v>
      </c>
      <c r="AM19" s="409">
        <f t="shared" ca="1" si="94"/>
        <v>92.360998310499994</v>
      </c>
      <c r="AN19" s="409">
        <f t="shared" ca="1" si="94"/>
        <v>92.259984132200003</v>
      </c>
      <c r="AO19" s="409">
        <f t="shared" ca="1" si="94"/>
        <v>92.921366961499999</v>
      </c>
      <c r="AP19" s="409">
        <f t="shared" ca="1" si="94"/>
        <v>94.577170027199998</v>
      </c>
      <c r="AQ19" s="409">
        <f t="shared" ca="1" si="94"/>
        <v>94.323888309500006</v>
      </c>
      <c r="AR19" s="409">
        <f t="shared" ca="1" si="94"/>
        <v>95.108733431399997</v>
      </c>
      <c r="AS19" s="409">
        <f t="shared" ca="1" si="94"/>
        <v>95.705063803300007</v>
      </c>
      <c r="AT19" s="409">
        <f t="shared" ca="1" si="94"/>
        <v>94.879250334199995</v>
      </c>
      <c r="AU19" s="409">
        <f t="shared" ca="1" si="94"/>
        <v>95.478137084300002</v>
      </c>
      <c r="AV19" s="409">
        <f t="shared" ca="1" si="94"/>
        <v>95.037291450300003</v>
      </c>
      <c r="AW19" s="409">
        <f t="shared" ca="1" si="94"/>
        <v>94.949558725100005</v>
      </c>
      <c r="AX19" s="409">
        <f t="shared" ca="1" si="94"/>
        <v>95.343973735999995</v>
      </c>
      <c r="AY19" s="409">
        <f t="shared" ca="1" si="94"/>
        <v>96.799565962200006</v>
      </c>
      <c r="AZ19" s="409">
        <f t="shared" ca="1" si="94"/>
        <v>97.112260031000005</v>
      </c>
      <c r="BA19" s="409">
        <f t="shared" ca="1" si="94"/>
        <v>97.724563787899996</v>
      </c>
      <c r="BB19" s="409">
        <f t="shared" ca="1" si="94"/>
        <v>96.480655951200006</v>
      </c>
      <c r="BC19" s="409">
        <f t="shared" ca="1" si="94"/>
        <v>96.737458682500005</v>
      </c>
      <c r="BD19" s="409">
        <f t="shared" ca="1" si="94"/>
        <v>96.472923229100005</v>
      </c>
      <c r="BE19" s="409">
        <f t="shared" ca="1" si="94"/>
        <v>96.182590032199997</v>
      </c>
      <c r="BF19" s="409">
        <f t="shared" ca="1" si="94"/>
        <v>96.401623996500007</v>
      </c>
      <c r="BG19" s="409">
        <f t="shared" ca="1" si="94"/>
        <v>96.999421921600003</v>
      </c>
      <c r="BH19" s="409">
        <f t="shared" ca="1" si="94"/>
        <v>97.815543116200004</v>
      </c>
      <c r="BI19" s="409">
        <f t="shared" ca="1" si="94"/>
        <v>97.465626453599995</v>
      </c>
      <c r="BJ19" s="409">
        <f t="shared" ca="1" si="94"/>
        <v>98.696135250400005</v>
      </c>
      <c r="BK19" s="409">
        <f t="shared" ca="1" si="94"/>
        <v>99.224862475600005</v>
      </c>
      <c r="BL19" s="409">
        <f t="shared" ca="1" si="94"/>
        <v>99.216488878800007</v>
      </c>
      <c r="BM19" s="409">
        <f t="shared" ca="1" si="94"/>
        <v>99.221968835200002</v>
      </c>
      <c r="BN19" s="409">
        <f t="shared" ca="1" si="94"/>
        <v>98.960023836700003</v>
      </c>
      <c r="BO19" s="409">
        <f t="shared" ca="1" si="94"/>
        <v>99.846675324700001</v>
      </c>
      <c r="BP19" s="409">
        <f t="shared" ca="1" si="94"/>
        <v>99.266006517500003</v>
      </c>
      <c r="BQ19" s="409">
        <f t="shared" ca="1" si="94"/>
        <v>99.853868938399998</v>
      </c>
      <c r="BR19" s="409">
        <f t="shared" ca="1" si="93"/>
        <v>100.2470426168</v>
      </c>
      <c r="BS19" s="409">
        <f t="shared" ca="1" si="93"/>
        <v>100.2863742215</v>
      </c>
      <c r="BT19" s="409">
        <f t="shared" ca="1" si="93"/>
        <v>100.8037712277</v>
      </c>
      <c r="BU19" s="409">
        <f t="shared" ca="1" si="93"/>
        <v>101.1101931101</v>
      </c>
      <c r="BV19" s="409">
        <f t="shared" ca="1" si="93"/>
        <v>100.02500077729999</v>
      </c>
      <c r="BW19" s="409">
        <f t="shared" ca="1" si="93"/>
        <v>99.888985128000002</v>
      </c>
      <c r="BX19" s="409">
        <f t="shared" ca="1" si="93"/>
        <v>100.6347778985</v>
      </c>
      <c r="BY19" s="409">
        <f t="shared" ca="1" si="93"/>
        <v>101.0610338601</v>
      </c>
      <c r="BZ19" s="409">
        <f t="shared" ca="1" si="93"/>
        <v>102.42027837249999</v>
      </c>
      <c r="CA19" s="409">
        <f t="shared" ca="1" si="93"/>
        <v>100.5035466815</v>
      </c>
      <c r="CB19" s="409">
        <f t="shared" ca="1" si="93"/>
        <v>101.442094563</v>
      </c>
      <c r="CC19" s="409">
        <f t="shared" ca="1" si="93"/>
        <v>104.11325698509999</v>
      </c>
      <c r="CD19" s="409">
        <f t="shared" ca="1" si="93"/>
        <v>102.5565513529</v>
      </c>
      <c r="CE19" s="409">
        <f t="shared" ca="1" si="93"/>
        <v>102.1680012237</v>
      </c>
      <c r="CF19" s="409">
        <f t="shared" ca="1" si="93"/>
        <v>102.5663363748</v>
      </c>
      <c r="CG19" s="409">
        <f t="shared" ca="1" si="93"/>
        <v>102.70052529429999</v>
      </c>
      <c r="CH19" s="409">
        <f t="shared" ca="1" si="93"/>
        <v>102.7140114682</v>
      </c>
      <c r="CI19" s="409">
        <f t="shared" ca="1" si="93"/>
        <v>102.6819588644</v>
      </c>
      <c r="CJ19" s="409">
        <f t="shared" ca="1" si="93"/>
        <v>101.389433768</v>
      </c>
      <c r="CK19" s="409">
        <f t="shared" ca="1" si="93"/>
        <v>102.6655659468</v>
      </c>
      <c r="CL19" s="409">
        <f t="shared" ca="1" si="93"/>
        <v>103.4489281101</v>
      </c>
      <c r="CM19" s="409">
        <f t="shared" ca="1" si="93"/>
        <v>104.6749114492</v>
      </c>
      <c r="CN19" s="409">
        <f t="shared" ca="1" si="93"/>
        <v>102.5957906423</v>
      </c>
      <c r="CO19" s="409">
        <f t="shared" ca="1" si="93"/>
        <v>102.605447762</v>
      </c>
      <c r="CP19" s="409">
        <f t="shared" ca="1" si="93"/>
        <v>102.1614099983</v>
      </c>
      <c r="CQ19" s="409">
        <f t="shared" ca="1" si="93"/>
        <v>102.1828675104</v>
      </c>
      <c r="CR19" s="409">
        <f t="shared" ca="1" si="93"/>
        <v>101.94877549669999</v>
      </c>
      <c r="CS19" s="409">
        <f t="shared" ca="1" si="93"/>
        <v>102.6516547614</v>
      </c>
      <c r="CT19" s="409">
        <f t="shared" ca="1" si="93"/>
        <v>103.0455443118</v>
      </c>
      <c r="CU19" s="409">
        <f t="shared" ca="1" si="93"/>
        <v>103.2692513554</v>
      </c>
      <c r="CV19" s="409">
        <f t="shared" ca="1" si="93"/>
        <v>103.9954445226</v>
      </c>
      <c r="CW19" s="409">
        <f t="shared" ca="1" si="93"/>
        <v>104.6884034854</v>
      </c>
      <c r="CX19" s="409">
        <f t="shared" ca="1" si="93"/>
        <v>104.28626757959999</v>
      </c>
      <c r="CY19" s="409">
        <f t="shared" ca="1" si="93"/>
        <v>104.57840567549999</v>
      </c>
      <c r="CZ19" s="409">
        <f t="shared" ca="1" si="93"/>
        <v>105.14451213229999</v>
      </c>
      <c r="DA19" s="409">
        <f t="shared" ca="1" si="93"/>
        <v>105.1251625957</v>
      </c>
      <c r="DB19" s="409">
        <f t="shared" ca="1" si="93"/>
        <v>105.391912495</v>
      </c>
      <c r="DC19" s="409">
        <f t="shared" ca="1" si="93"/>
        <v>106.28494273050001</v>
      </c>
      <c r="DD19" s="409">
        <f t="shared" ca="1" si="93"/>
        <v>106.5515921622</v>
      </c>
      <c r="DE19" s="409">
        <f t="shared" ca="1" si="93"/>
        <v>105.8633393092</v>
      </c>
      <c r="DF19" s="409">
        <f t="shared" ca="1" si="93"/>
        <v>105.8802533666</v>
      </c>
      <c r="DG19" s="409">
        <f t="shared" ca="1" si="93"/>
        <v>106.5444203846</v>
      </c>
      <c r="DH19" s="409">
        <f t="shared" ca="1" si="93"/>
        <v>107.15416234680001</v>
      </c>
      <c r="DI19" s="409">
        <f t="shared" ca="1" si="93"/>
        <v>107.32043330170001</v>
      </c>
      <c r="DJ19" s="409">
        <f t="shared" ca="1" si="93"/>
        <v>107.90705764090001</v>
      </c>
      <c r="DK19" s="409">
        <f t="shared" ca="1" si="93"/>
        <v>108.17602607080001</v>
      </c>
      <c r="DL19" s="409">
        <f t="shared" ca="1" si="93"/>
        <v>108.7014328746</v>
      </c>
      <c r="DM19" s="409">
        <f t="shared" ca="1" si="93"/>
        <v>110.55754002419999</v>
      </c>
      <c r="DN19" s="409">
        <f t="shared" ca="1" si="93"/>
        <v>109.6223190347</v>
      </c>
      <c r="DO19" s="409">
        <f t="shared" ca="1" si="93"/>
        <v>108.9494334672</v>
      </c>
      <c r="DP19" s="409">
        <f t="shared" ca="1" si="93"/>
        <v>108.5963577213</v>
      </c>
      <c r="DQ19" s="409">
        <f t="shared" ca="1" si="93"/>
        <v>109.1065369467</v>
      </c>
      <c r="DR19" s="409">
        <f t="shared" ca="1" si="93"/>
        <v>109.4434401309</v>
      </c>
      <c r="DS19" s="409">
        <f t="shared" ca="1" si="93"/>
        <v>108.844770567</v>
      </c>
      <c r="DT19" s="409">
        <f t="shared" ca="1" si="93"/>
        <v>108.4836306144</v>
      </c>
      <c r="DU19" s="409">
        <f t="shared" ca="1" si="93"/>
        <v>109.2364312811</v>
      </c>
      <c r="DV19" s="409">
        <f t="shared" ca="1" si="93"/>
        <v>109.10360843230001</v>
      </c>
      <c r="DW19" s="409">
        <f t="shared" ca="1" si="93"/>
        <v>107.93986249549999</v>
      </c>
      <c r="DX19" s="409">
        <f t="shared" ca="1" si="93"/>
        <v>108.9410212451</v>
      </c>
      <c r="DY19" s="409">
        <f t="shared" ca="1" si="93"/>
        <v>107.0712433126</v>
      </c>
      <c r="DZ19" s="409">
        <f t="shared" ca="1" si="93"/>
        <v>108.7250325257</v>
      </c>
      <c r="EA19" s="409">
        <f t="shared" ca="1" si="93"/>
        <v>108.75305253569999</v>
      </c>
      <c r="EB19" s="409">
        <f t="shared" ca="1" si="93"/>
        <v>108.19573236559999</v>
      </c>
      <c r="EC19" s="409">
        <f t="shared" ca="1" si="90"/>
        <v>108.3773193894</v>
      </c>
      <c r="ED19" s="409">
        <f t="shared" ca="1" si="89"/>
        <v>108.87340870120001</v>
      </c>
      <c r="EE19" s="409">
        <f t="shared" ca="1" si="89"/>
        <v>108.4944487365</v>
      </c>
      <c r="EF19" s="409">
        <f t="shared" ca="1" si="89"/>
        <v>108.59183782940001</v>
      </c>
      <c r="EG19" s="409">
        <f t="shared" ca="1" si="89"/>
        <v>107.61466553859999</v>
      </c>
      <c r="EH19" s="409">
        <f t="shared" ca="1" si="89"/>
        <v>107.56432468689999</v>
      </c>
      <c r="EI19" s="409">
        <f t="shared" ca="1" si="89"/>
        <v>109.65759353209999</v>
      </c>
      <c r="EJ19" s="409">
        <f t="shared" ca="1" si="89"/>
        <v>106.81126238180001</v>
      </c>
      <c r="EK19" s="409">
        <f t="shared" ca="1" si="89"/>
        <v>107.6542469999</v>
      </c>
      <c r="EL19" s="409">
        <f t="shared" ca="1" si="89"/>
        <v>107.9284449621</v>
      </c>
      <c r="EM19" s="409">
        <f t="shared" ca="1" si="89"/>
        <v>108.28003423040001</v>
      </c>
      <c r="EN19" s="409">
        <f t="shared" ca="1" si="89"/>
        <v>108.3751716017</v>
      </c>
      <c r="EO19" s="409">
        <f t="shared" ca="1" si="89"/>
        <v>108.59823083809999</v>
      </c>
      <c r="EP19" s="409">
        <f t="shared" ca="1" si="89"/>
        <v>107.829439998</v>
      </c>
      <c r="EQ19" s="409">
        <f t="shared" ca="1" si="89"/>
        <v>108.4438980664</v>
      </c>
      <c r="ER19" s="409">
        <f t="shared" ca="1" si="89"/>
        <v>108.11711565349999</v>
      </c>
      <c r="ES19" s="409">
        <f t="shared" ca="1" si="85"/>
        <v>107.9588615995</v>
      </c>
      <c r="ET19" s="409">
        <f t="shared" ca="1" si="85"/>
        <v>108.6857418649</v>
      </c>
      <c r="EU19" s="409">
        <f t="shared" ca="1" si="85"/>
        <v>108.8120786825</v>
      </c>
      <c r="EV19" s="409">
        <f t="shared" ca="1" si="85"/>
        <v>108.9390158966</v>
      </c>
      <c r="EW19" s="409">
        <f t="shared" ca="1" si="85"/>
        <v>109.139509671</v>
      </c>
      <c r="EX19" s="409">
        <f t="shared" ca="1" si="85"/>
        <v>109.0651144549</v>
      </c>
      <c r="EY19" s="409">
        <f t="shared" ca="1" si="85"/>
        <v>109.1590415293</v>
      </c>
      <c r="EZ19" s="409">
        <f t="shared" ca="1" si="85"/>
        <v>110.0535474549</v>
      </c>
      <c r="FA19" s="409">
        <f t="shared" ca="1" si="85"/>
        <v>109.6916324182</v>
      </c>
      <c r="FB19" s="409">
        <f t="shared" ca="1" si="85"/>
        <v>109.6547197597</v>
      </c>
      <c r="FC19" s="409">
        <f t="shared" ca="1" si="85"/>
        <v>109.5278693421</v>
      </c>
      <c r="FD19" s="409">
        <f t="shared" ca="1" si="85"/>
        <v>107.5921295621</v>
      </c>
      <c r="FE19" s="409">
        <f t="shared" ca="1" si="85"/>
        <v>0</v>
      </c>
      <c r="FF19" s="409">
        <f t="shared" ca="1" si="85"/>
        <v>0</v>
      </c>
      <c r="FG19" s="409">
        <f t="shared" ca="1" si="85"/>
        <v>0</v>
      </c>
      <c r="FH19" s="409">
        <f t="shared" ca="1" si="85"/>
        <v>0</v>
      </c>
      <c r="FI19" s="409">
        <f t="shared" ca="1" si="86"/>
        <v>0</v>
      </c>
      <c r="FJ19" s="409">
        <f t="shared" ca="1" si="86"/>
        <v>0</v>
      </c>
      <c r="FK19" s="409">
        <f t="shared" ca="1" si="86"/>
        <v>0</v>
      </c>
      <c r="FL19" s="409">
        <f t="shared" ca="1" si="86"/>
        <v>0</v>
      </c>
      <c r="FM19" s="409">
        <f t="shared" ca="1" si="86"/>
        <v>0</v>
      </c>
      <c r="FN19" s="409">
        <f t="shared" ca="1" si="86"/>
        <v>0</v>
      </c>
      <c r="FO19" s="409">
        <f t="shared" ca="1" si="86"/>
        <v>0</v>
      </c>
      <c r="FP19" s="409">
        <f t="shared" ca="1" si="86"/>
        <v>0</v>
      </c>
    </row>
    <row r="20" spans="1:172" x14ac:dyDescent="0.2">
      <c r="A20" s="485" t="s">
        <v>180</v>
      </c>
      <c r="B20" s="407" t="s">
        <v>14</v>
      </c>
      <c r="C20" s="408">
        <f>Ponderadores!B19</f>
        <v>240174.372</v>
      </c>
      <c r="D20" s="407"/>
      <c r="E20" s="409">
        <f t="shared" ca="1" si="87"/>
        <v>83.939149461300005</v>
      </c>
      <c r="F20" s="409">
        <f t="shared" ca="1" si="94"/>
        <v>84.561676683300007</v>
      </c>
      <c r="G20" s="409">
        <f t="shared" ca="1" si="94"/>
        <v>82.275700145100004</v>
      </c>
      <c r="H20" s="409">
        <f t="shared" ca="1" si="94"/>
        <v>81.397497729700007</v>
      </c>
      <c r="I20" s="409">
        <f t="shared" ca="1" si="94"/>
        <v>80.644949929600003</v>
      </c>
      <c r="J20" s="409">
        <f t="shared" ca="1" si="94"/>
        <v>80.266467664800004</v>
      </c>
      <c r="K20" s="409">
        <f t="shared" ca="1" si="94"/>
        <v>81.193174020200004</v>
      </c>
      <c r="L20" s="409">
        <f t="shared" ca="1" si="94"/>
        <v>83.668045911299998</v>
      </c>
      <c r="M20" s="409">
        <f t="shared" ca="1" si="94"/>
        <v>80.018670848699998</v>
      </c>
      <c r="N20" s="409">
        <f t="shared" ca="1" si="94"/>
        <v>82.458693321300004</v>
      </c>
      <c r="O20" s="409">
        <f t="shared" ca="1" si="94"/>
        <v>82.407607643999995</v>
      </c>
      <c r="P20" s="409">
        <f t="shared" ca="1" si="94"/>
        <v>80.293930702200001</v>
      </c>
      <c r="Q20" s="409">
        <f t="shared" ca="1" si="94"/>
        <v>82.403384876399997</v>
      </c>
      <c r="R20" s="409">
        <f t="shared" ca="1" si="94"/>
        <v>82.181827369100006</v>
      </c>
      <c r="S20" s="409">
        <f t="shared" ca="1" si="94"/>
        <v>83.733348758199995</v>
      </c>
      <c r="T20" s="409">
        <f t="shared" ca="1" si="94"/>
        <v>85.579124938899994</v>
      </c>
      <c r="U20" s="409">
        <f t="shared" ca="1" si="94"/>
        <v>84.998050584799998</v>
      </c>
      <c r="V20" s="409">
        <f t="shared" ca="1" si="94"/>
        <v>84.906723773099998</v>
      </c>
      <c r="W20" s="409">
        <f t="shared" ca="1" si="94"/>
        <v>84.846958196599999</v>
      </c>
      <c r="X20" s="409">
        <f t="shared" ca="1" si="94"/>
        <v>85.426234972299994</v>
      </c>
      <c r="Y20" s="409">
        <f t="shared" ca="1" si="94"/>
        <v>83.938100537799997</v>
      </c>
      <c r="Z20" s="409">
        <f t="shared" ca="1" si="94"/>
        <v>83.5650468045</v>
      </c>
      <c r="AA20" s="409">
        <f t="shared" ca="1" si="94"/>
        <v>82.922841503800001</v>
      </c>
      <c r="AB20" s="409">
        <f t="shared" ca="1" si="94"/>
        <v>85.580348455700005</v>
      </c>
      <c r="AC20" s="409">
        <f t="shared" ca="1" si="94"/>
        <v>84.039618542100001</v>
      </c>
      <c r="AD20" s="409">
        <f t="shared" ca="1" si="94"/>
        <v>84.404191114699998</v>
      </c>
      <c r="AE20" s="409">
        <f t="shared" ca="1" si="94"/>
        <v>84.413970828800004</v>
      </c>
      <c r="AF20" s="409">
        <f t="shared" ca="1" si="94"/>
        <v>85.326255051999993</v>
      </c>
      <c r="AG20" s="409">
        <f t="shared" ca="1" si="94"/>
        <v>87.484910097300002</v>
      </c>
      <c r="AH20" s="409">
        <f t="shared" ca="1" si="94"/>
        <v>83.374838916300007</v>
      </c>
      <c r="AI20" s="409">
        <f t="shared" ca="1" si="94"/>
        <v>88.759444823500004</v>
      </c>
      <c r="AJ20" s="409">
        <f t="shared" ca="1" si="94"/>
        <v>88.503451808899996</v>
      </c>
      <c r="AK20" s="409">
        <f t="shared" ca="1" si="94"/>
        <v>91.846594738500002</v>
      </c>
      <c r="AL20" s="409">
        <f t="shared" ca="1" si="94"/>
        <v>90.2834981484</v>
      </c>
      <c r="AM20" s="409">
        <f t="shared" ca="1" si="94"/>
        <v>91.822750024399994</v>
      </c>
      <c r="AN20" s="409">
        <f t="shared" ca="1" si="94"/>
        <v>91.355651934099996</v>
      </c>
      <c r="AO20" s="409">
        <f t="shared" ca="1" si="94"/>
        <v>90.825243206899998</v>
      </c>
      <c r="AP20" s="409">
        <f t="shared" ca="1" si="94"/>
        <v>91.869412628099994</v>
      </c>
      <c r="AQ20" s="409">
        <f t="shared" ca="1" si="94"/>
        <v>92.357184198499993</v>
      </c>
      <c r="AR20" s="409">
        <f t="shared" ca="1" si="94"/>
        <v>90.775979973299997</v>
      </c>
      <c r="AS20" s="409">
        <f t="shared" ca="1" si="94"/>
        <v>93.160472759100003</v>
      </c>
      <c r="AT20" s="409">
        <f t="shared" ca="1" si="94"/>
        <v>91.040401893400002</v>
      </c>
      <c r="AU20" s="409">
        <f t="shared" ca="1" si="94"/>
        <v>92.278309643499995</v>
      </c>
      <c r="AV20" s="409">
        <f t="shared" ca="1" si="94"/>
        <v>94.393309436799996</v>
      </c>
      <c r="AW20" s="409">
        <f t="shared" ca="1" si="94"/>
        <v>94.820433472900007</v>
      </c>
      <c r="AX20" s="409">
        <f t="shared" ca="1" si="94"/>
        <v>96.1710756831</v>
      </c>
      <c r="AY20" s="409">
        <f t="shared" ca="1" si="94"/>
        <v>93.158500516800004</v>
      </c>
      <c r="AZ20" s="409">
        <f t="shared" ca="1" si="94"/>
        <v>95.711483027100002</v>
      </c>
      <c r="BA20" s="409">
        <f t="shared" ca="1" si="94"/>
        <v>96.244249738600004</v>
      </c>
      <c r="BB20" s="409">
        <f t="shared" ca="1" si="94"/>
        <v>95.756663778399997</v>
      </c>
      <c r="BC20" s="409">
        <f t="shared" ca="1" si="94"/>
        <v>93.215869352799999</v>
      </c>
      <c r="BD20" s="409">
        <f t="shared" ca="1" si="94"/>
        <v>96.994281490199995</v>
      </c>
      <c r="BE20" s="409">
        <f t="shared" ca="1" si="94"/>
        <v>93.843194706999995</v>
      </c>
      <c r="BF20" s="409">
        <f t="shared" ca="1" si="94"/>
        <v>97.063417237500005</v>
      </c>
      <c r="BG20" s="409">
        <f t="shared" ca="1" si="94"/>
        <v>96.543982802000002</v>
      </c>
      <c r="BH20" s="409">
        <f t="shared" ca="1" si="94"/>
        <v>96.268044068500004</v>
      </c>
      <c r="BI20" s="409">
        <f t="shared" ca="1" si="94"/>
        <v>95.7168102901</v>
      </c>
      <c r="BJ20" s="409">
        <f t="shared" ca="1" si="94"/>
        <v>97.604880947799998</v>
      </c>
      <c r="BK20" s="409">
        <f t="shared" ca="1" si="94"/>
        <v>99.981281328799994</v>
      </c>
      <c r="BL20" s="409">
        <f t="shared" ca="1" si="94"/>
        <v>98.987916675400001</v>
      </c>
      <c r="BM20" s="409">
        <f t="shared" ca="1" si="94"/>
        <v>98.398714205999994</v>
      </c>
      <c r="BN20" s="409">
        <f t="shared" ca="1" si="94"/>
        <v>97.862885507800002</v>
      </c>
      <c r="BO20" s="409">
        <f t="shared" ca="1" si="94"/>
        <v>101.6152842429</v>
      </c>
      <c r="BP20" s="409">
        <f t="shared" ca="1" si="94"/>
        <v>100.6505953019</v>
      </c>
      <c r="BQ20" s="409">
        <f t="shared" ref="BQ20:EB23" ca="1" si="95">+INDIRECT("DatosDesest!"&amp;$A20&amp;BQ$1)</f>
        <v>101.3940956948</v>
      </c>
      <c r="BR20" s="409">
        <f t="shared" ca="1" si="95"/>
        <v>100.341560878</v>
      </c>
      <c r="BS20" s="409">
        <f t="shared" ca="1" si="95"/>
        <v>100.83119905709999</v>
      </c>
      <c r="BT20" s="409">
        <f t="shared" ca="1" si="95"/>
        <v>101.0374579826</v>
      </c>
      <c r="BU20" s="409">
        <f t="shared" ca="1" si="95"/>
        <v>99.251396749099996</v>
      </c>
      <c r="BV20" s="409">
        <f t="shared" ca="1" si="95"/>
        <v>98.296200037700004</v>
      </c>
      <c r="BW20" s="409">
        <f t="shared" ca="1" si="95"/>
        <v>100.2821356988</v>
      </c>
      <c r="BX20" s="409">
        <f t="shared" ca="1" si="95"/>
        <v>99.822108455399999</v>
      </c>
      <c r="BY20" s="409">
        <f t="shared" ca="1" si="95"/>
        <v>101.0028601219</v>
      </c>
      <c r="BZ20" s="409">
        <f t="shared" ca="1" si="95"/>
        <v>104.26633410140001</v>
      </c>
      <c r="CA20" s="409">
        <f t="shared" ca="1" si="95"/>
        <v>104.3563045258</v>
      </c>
      <c r="CB20" s="409">
        <f t="shared" ca="1" si="95"/>
        <v>103.2947024954</v>
      </c>
      <c r="CC20" s="409">
        <f t="shared" ca="1" si="95"/>
        <v>103.013084322</v>
      </c>
      <c r="CD20" s="409">
        <f t="shared" ca="1" si="95"/>
        <v>106.11262646</v>
      </c>
      <c r="CE20" s="409">
        <f t="shared" ca="1" si="95"/>
        <v>104.2856164123</v>
      </c>
      <c r="CF20" s="409">
        <f t="shared" ca="1" si="95"/>
        <v>101.96596631529999</v>
      </c>
      <c r="CG20" s="409">
        <f t="shared" ca="1" si="95"/>
        <v>104.417812293</v>
      </c>
      <c r="CH20" s="409">
        <f t="shared" ca="1" si="95"/>
        <v>103.3350179098</v>
      </c>
      <c r="CI20" s="409">
        <f t="shared" ca="1" si="95"/>
        <v>100.0712088559</v>
      </c>
      <c r="CJ20" s="409">
        <f t="shared" ca="1" si="95"/>
        <v>103.0027372899</v>
      </c>
      <c r="CK20" s="409">
        <f t="shared" ca="1" si="95"/>
        <v>100.9360173851</v>
      </c>
      <c r="CL20" s="409">
        <f t="shared" ca="1" si="95"/>
        <v>98.758485863999994</v>
      </c>
      <c r="CM20" s="409">
        <f t="shared" ca="1" si="95"/>
        <v>99.7734105408</v>
      </c>
      <c r="CN20" s="409">
        <f t="shared" ca="1" si="95"/>
        <v>70.146844851200001</v>
      </c>
      <c r="CO20" s="409">
        <f t="shared" ca="1" si="95"/>
        <v>71.202700054600001</v>
      </c>
      <c r="CP20" s="409">
        <f t="shared" ca="1" si="95"/>
        <v>90.557059327800005</v>
      </c>
      <c r="CQ20" s="409">
        <f t="shared" ca="1" si="95"/>
        <v>101.5600829867</v>
      </c>
      <c r="CR20" s="409">
        <f t="shared" ca="1" si="95"/>
        <v>103.57048347840001</v>
      </c>
      <c r="CS20" s="409">
        <f t="shared" ca="1" si="95"/>
        <v>102.39885090929999</v>
      </c>
      <c r="CT20" s="409">
        <f t="shared" ca="1" si="95"/>
        <v>103.3846344298</v>
      </c>
      <c r="CU20" s="409">
        <f t="shared" ca="1" si="95"/>
        <v>104.4328121778</v>
      </c>
      <c r="CV20" s="409">
        <f t="shared" ca="1" si="95"/>
        <v>100.9785391321</v>
      </c>
      <c r="CW20" s="409">
        <f t="shared" ca="1" si="95"/>
        <v>102.69913795790001</v>
      </c>
      <c r="CX20" s="409">
        <f t="shared" ca="1" si="95"/>
        <v>97.112717920799994</v>
      </c>
      <c r="CY20" s="409">
        <f t="shared" ca="1" si="95"/>
        <v>102.3022979289</v>
      </c>
      <c r="CZ20" s="409">
        <f t="shared" ca="1" si="95"/>
        <v>102.11225833810001</v>
      </c>
      <c r="DA20" s="409">
        <f t="shared" ca="1" si="95"/>
        <v>102.4448147829</v>
      </c>
      <c r="DB20" s="409">
        <f t="shared" ca="1" si="95"/>
        <v>102.0056588859</v>
      </c>
      <c r="DC20" s="409">
        <f t="shared" ca="1" si="95"/>
        <v>103.5210588887</v>
      </c>
      <c r="DD20" s="409">
        <f t="shared" ca="1" si="95"/>
        <v>105.525552585</v>
      </c>
      <c r="DE20" s="409">
        <f t="shared" ca="1" si="95"/>
        <v>105.0378784012</v>
      </c>
      <c r="DF20" s="409">
        <f t="shared" ca="1" si="95"/>
        <v>105.13773163640001</v>
      </c>
      <c r="DG20" s="409">
        <f t="shared" ca="1" si="95"/>
        <v>106.33549200509999</v>
      </c>
      <c r="DH20" s="409">
        <f t="shared" ca="1" si="95"/>
        <v>105.9879195764</v>
      </c>
      <c r="DI20" s="409">
        <f t="shared" ca="1" si="95"/>
        <v>107.1313481885</v>
      </c>
      <c r="DJ20" s="409">
        <f t="shared" ca="1" si="95"/>
        <v>107.10997621689999</v>
      </c>
      <c r="DK20" s="409">
        <f t="shared" ca="1" si="95"/>
        <v>107.2393526626</v>
      </c>
      <c r="DL20" s="409">
        <f t="shared" ca="1" si="95"/>
        <v>107.56310246210001</v>
      </c>
      <c r="DM20" s="409">
        <f t="shared" ca="1" si="95"/>
        <v>109.22022998289999</v>
      </c>
      <c r="DN20" s="409">
        <f t="shared" ca="1" si="95"/>
        <v>106.1034801118</v>
      </c>
      <c r="DO20" s="409">
        <f t="shared" ca="1" si="95"/>
        <v>111.7544044414</v>
      </c>
      <c r="DP20" s="409">
        <f t="shared" ca="1" si="95"/>
        <v>110.4684454783</v>
      </c>
      <c r="DQ20" s="409">
        <f t="shared" ca="1" si="95"/>
        <v>108.39248851959999</v>
      </c>
      <c r="DR20" s="409">
        <f t="shared" ca="1" si="95"/>
        <v>108.7441499186</v>
      </c>
      <c r="DS20" s="409">
        <f t="shared" ca="1" si="95"/>
        <v>107.4519397501</v>
      </c>
      <c r="DT20" s="409">
        <f t="shared" ca="1" si="95"/>
        <v>108.14529228169999</v>
      </c>
      <c r="DU20" s="409">
        <f t="shared" ca="1" si="95"/>
        <v>106.0355826743</v>
      </c>
      <c r="DV20" s="409">
        <f t="shared" ca="1" si="95"/>
        <v>106.21659571959999</v>
      </c>
      <c r="DW20" s="409">
        <f t="shared" ca="1" si="95"/>
        <v>104.4543543707</v>
      </c>
      <c r="DX20" s="409">
        <f t="shared" ca="1" si="95"/>
        <v>104.32046096019999</v>
      </c>
      <c r="DY20" s="409">
        <f t="shared" ca="1" si="95"/>
        <v>102.34231630399999</v>
      </c>
      <c r="DZ20" s="409">
        <f t="shared" ca="1" si="95"/>
        <v>102.4260089384</v>
      </c>
      <c r="EA20" s="409">
        <f t="shared" ca="1" si="95"/>
        <v>102.7565459226</v>
      </c>
      <c r="EB20" s="409">
        <f t="shared" ca="1" si="95"/>
        <v>101.6262820741</v>
      </c>
      <c r="EC20" s="409">
        <f t="shared" ca="1" si="90"/>
        <v>105.89475082840001</v>
      </c>
      <c r="ED20" s="409">
        <f t="shared" ca="1" si="89"/>
        <v>104.8048475136</v>
      </c>
      <c r="EE20" s="409">
        <f t="shared" ca="1" si="89"/>
        <v>104.8435111255</v>
      </c>
      <c r="EF20" s="409">
        <f t="shared" ca="1" si="89"/>
        <v>106.09039447470001</v>
      </c>
      <c r="EG20" s="409">
        <f t="shared" ca="1" si="89"/>
        <v>105.6252598848</v>
      </c>
      <c r="EH20" s="409">
        <f t="shared" ca="1" si="89"/>
        <v>106.0650546066</v>
      </c>
      <c r="EI20" s="409">
        <f t="shared" ca="1" si="89"/>
        <v>109.18515110689999</v>
      </c>
      <c r="EJ20" s="409">
        <f t="shared" ca="1" si="89"/>
        <v>102.2909952003</v>
      </c>
      <c r="EK20" s="409">
        <f t="shared" ca="1" si="89"/>
        <v>106.3376284056</v>
      </c>
      <c r="EL20" s="409">
        <f t="shared" ca="1" si="89"/>
        <v>105.01988822520001</v>
      </c>
      <c r="EM20" s="409">
        <f t="shared" ca="1" si="89"/>
        <v>104.0813608054</v>
      </c>
      <c r="EN20" s="409">
        <f t="shared" ca="1" si="89"/>
        <v>104.4578292536</v>
      </c>
      <c r="EO20" s="409">
        <f t="shared" ca="1" si="89"/>
        <v>105.75308445650001</v>
      </c>
      <c r="EP20" s="409">
        <f t="shared" ca="1" si="89"/>
        <v>103.809856031</v>
      </c>
      <c r="EQ20" s="409">
        <f t="shared" ref="EQ20:FF35" ca="1" si="96">+INDIRECT("DatosDesest!"&amp;$A20&amp;EQ$1)</f>
        <v>103.3072426123</v>
      </c>
      <c r="ER20" s="409">
        <f t="shared" ca="1" si="96"/>
        <v>103.95351137820001</v>
      </c>
      <c r="ES20" s="409">
        <f t="shared" ca="1" si="96"/>
        <v>105.4967753812</v>
      </c>
      <c r="ET20" s="409">
        <f t="shared" ca="1" si="96"/>
        <v>106.26422088379999</v>
      </c>
      <c r="EU20" s="409">
        <f t="shared" ca="1" si="96"/>
        <v>104.16643092549999</v>
      </c>
      <c r="EV20" s="409">
        <f t="shared" ca="1" si="96"/>
        <v>104.7254664853</v>
      </c>
      <c r="EW20" s="409">
        <f t="shared" ca="1" si="96"/>
        <v>103.63564386199999</v>
      </c>
      <c r="EX20" s="409">
        <f t="shared" ca="1" si="96"/>
        <v>104.3373011851</v>
      </c>
      <c r="EY20" s="409">
        <f t="shared" ca="1" si="96"/>
        <v>102.66388748</v>
      </c>
      <c r="EZ20" s="409">
        <f t="shared" ca="1" si="96"/>
        <v>103.3468193739</v>
      </c>
      <c r="FA20" s="409">
        <f t="shared" ca="1" si="96"/>
        <v>101.8860207821</v>
      </c>
      <c r="FB20" s="409">
        <f t="shared" ca="1" si="96"/>
        <v>104.68182127350001</v>
      </c>
      <c r="FC20" s="409">
        <f t="shared" ca="1" si="96"/>
        <v>105.59746129920001</v>
      </c>
      <c r="FD20" s="409">
        <f t="shared" ca="1" si="96"/>
        <v>103.0201320692</v>
      </c>
      <c r="FE20" s="409">
        <f t="shared" ca="1" si="96"/>
        <v>0</v>
      </c>
      <c r="FF20" s="409">
        <f t="shared" ca="1" si="96"/>
        <v>0</v>
      </c>
      <c r="FG20" s="409">
        <f t="shared" ca="1" si="85"/>
        <v>0</v>
      </c>
      <c r="FH20" s="409">
        <f t="shared" ca="1" si="85"/>
        <v>0</v>
      </c>
      <c r="FI20" s="409">
        <f t="shared" ca="1" si="86"/>
        <v>0</v>
      </c>
      <c r="FJ20" s="409">
        <f t="shared" ca="1" si="86"/>
        <v>0</v>
      </c>
      <c r="FK20" s="409">
        <f t="shared" ca="1" si="86"/>
        <v>0</v>
      </c>
      <c r="FL20" s="409">
        <f t="shared" ca="1" si="86"/>
        <v>0</v>
      </c>
      <c r="FM20" s="409">
        <f t="shared" ca="1" si="86"/>
        <v>0</v>
      </c>
      <c r="FN20" s="409">
        <f t="shared" ca="1" si="86"/>
        <v>0</v>
      </c>
      <c r="FO20" s="409">
        <f t="shared" ca="1" si="86"/>
        <v>0</v>
      </c>
      <c r="FP20" s="409">
        <f t="shared" ca="1" si="86"/>
        <v>0</v>
      </c>
    </row>
    <row r="21" spans="1:172" x14ac:dyDescent="0.2">
      <c r="A21" s="485" t="s">
        <v>181</v>
      </c>
      <c r="B21" s="407" t="s">
        <v>15</v>
      </c>
      <c r="C21" s="408">
        <f>Ponderadores!B20</f>
        <v>32513.579000000002</v>
      </c>
      <c r="D21" s="407"/>
      <c r="E21" s="409">
        <f t="shared" ca="1" si="87"/>
        <v>98.176342208600005</v>
      </c>
      <c r="F21" s="409">
        <f t="shared" ref="F21:BQ24" ca="1" si="97">+INDIRECT("DatosDesest!"&amp;$A21&amp;F$1)</f>
        <v>97.140363858900002</v>
      </c>
      <c r="G21" s="409">
        <f t="shared" ca="1" si="97"/>
        <v>96.935758167200007</v>
      </c>
      <c r="H21" s="409">
        <f t="shared" ca="1" si="97"/>
        <v>96.020575415899998</v>
      </c>
      <c r="I21" s="409">
        <f t="shared" ca="1" si="97"/>
        <v>93.504621194999999</v>
      </c>
      <c r="J21" s="409">
        <f t="shared" ca="1" si="97"/>
        <v>94.791510610399996</v>
      </c>
      <c r="K21" s="409">
        <f t="shared" ca="1" si="97"/>
        <v>92.221014356599994</v>
      </c>
      <c r="L21" s="409">
        <f t="shared" ca="1" si="97"/>
        <v>91.867042748900005</v>
      </c>
      <c r="M21" s="409">
        <f t="shared" ca="1" si="97"/>
        <v>93.117938128999995</v>
      </c>
      <c r="N21" s="409">
        <f t="shared" ca="1" si="97"/>
        <v>92.996279156599996</v>
      </c>
      <c r="O21" s="409">
        <f t="shared" ca="1" si="97"/>
        <v>92.184383660099996</v>
      </c>
      <c r="P21" s="409">
        <f t="shared" ca="1" si="97"/>
        <v>95.700972952399994</v>
      </c>
      <c r="Q21" s="409">
        <f t="shared" ca="1" si="97"/>
        <v>93.611969383599998</v>
      </c>
      <c r="R21" s="409">
        <f t="shared" ca="1" si="97"/>
        <v>95.128233421700003</v>
      </c>
      <c r="S21" s="409">
        <f t="shared" ca="1" si="97"/>
        <v>94.492591429699999</v>
      </c>
      <c r="T21" s="409">
        <f t="shared" ca="1" si="97"/>
        <v>93.863989591600003</v>
      </c>
      <c r="U21" s="409">
        <f t="shared" ca="1" si="97"/>
        <v>94.120143994800003</v>
      </c>
      <c r="V21" s="409">
        <f t="shared" ca="1" si="97"/>
        <v>90.811452630700003</v>
      </c>
      <c r="W21" s="409">
        <f t="shared" ca="1" si="97"/>
        <v>94.510325872500005</v>
      </c>
      <c r="X21" s="409">
        <f t="shared" ca="1" si="97"/>
        <v>95.460452930100004</v>
      </c>
      <c r="Y21" s="409">
        <f t="shared" ca="1" si="97"/>
        <v>93.082350116300006</v>
      </c>
      <c r="Z21" s="409">
        <f t="shared" ca="1" si="97"/>
        <v>96.017002924400003</v>
      </c>
      <c r="AA21" s="409">
        <f t="shared" ca="1" si="97"/>
        <v>94.508120375700003</v>
      </c>
      <c r="AB21" s="409">
        <f t="shared" ca="1" si="97"/>
        <v>97.421408098200004</v>
      </c>
      <c r="AC21" s="409">
        <f t="shared" ca="1" si="97"/>
        <v>96.8569797655</v>
      </c>
      <c r="AD21" s="409">
        <f t="shared" ca="1" si="97"/>
        <v>96.590808831700002</v>
      </c>
      <c r="AE21" s="409">
        <f t="shared" ca="1" si="97"/>
        <v>99.252914610800005</v>
      </c>
      <c r="AF21" s="409">
        <f t="shared" ca="1" si="97"/>
        <v>100.723675673</v>
      </c>
      <c r="AG21" s="409">
        <f t="shared" ca="1" si="97"/>
        <v>100.7475585398</v>
      </c>
      <c r="AH21" s="409">
        <f t="shared" ca="1" si="97"/>
        <v>97.524735215299998</v>
      </c>
      <c r="AI21" s="409">
        <f t="shared" ca="1" si="97"/>
        <v>100.39557638949999</v>
      </c>
      <c r="AJ21" s="409">
        <f t="shared" ca="1" si="97"/>
        <v>98.654847009799994</v>
      </c>
      <c r="AK21" s="409">
        <f t="shared" ca="1" si="97"/>
        <v>101.469511717</v>
      </c>
      <c r="AL21" s="409">
        <f t="shared" ca="1" si="97"/>
        <v>99.643547759399993</v>
      </c>
      <c r="AM21" s="409">
        <f t="shared" ca="1" si="97"/>
        <v>96.746469044899996</v>
      </c>
      <c r="AN21" s="409">
        <f t="shared" ca="1" si="97"/>
        <v>99.082441969200005</v>
      </c>
      <c r="AO21" s="409">
        <f t="shared" ca="1" si="97"/>
        <v>99.626354866200003</v>
      </c>
      <c r="AP21" s="409">
        <f t="shared" ca="1" si="97"/>
        <v>100.99922708539999</v>
      </c>
      <c r="AQ21" s="409">
        <f t="shared" ca="1" si="97"/>
        <v>100.4857597953</v>
      </c>
      <c r="AR21" s="409">
        <f t="shared" ca="1" si="97"/>
        <v>99.457248259500005</v>
      </c>
      <c r="AS21" s="409">
        <f t="shared" ca="1" si="97"/>
        <v>100.05701069520001</v>
      </c>
      <c r="AT21" s="409">
        <f t="shared" ca="1" si="97"/>
        <v>98.547026717099996</v>
      </c>
      <c r="AU21" s="409">
        <f t="shared" ca="1" si="97"/>
        <v>101.73450814500001</v>
      </c>
      <c r="AV21" s="409">
        <f t="shared" ca="1" si="97"/>
        <v>100.56268988630001</v>
      </c>
      <c r="AW21" s="409">
        <f t="shared" ca="1" si="97"/>
        <v>98.463328612599994</v>
      </c>
      <c r="AX21" s="409">
        <f t="shared" ca="1" si="97"/>
        <v>96.239502813000001</v>
      </c>
      <c r="AY21" s="409">
        <f t="shared" ca="1" si="97"/>
        <v>98.864395926</v>
      </c>
      <c r="AZ21" s="409">
        <f t="shared" ca="1" si="97"/>
        <v>97.225957741399995</v>
      </c>
      <c r="BA21" s="409">
        <f t="shared" ca="1" si="97"/>
        <v>100.7960511245</v>
      </c>
      <c r="BB21" s="409">
        <f t="shared" ca="1" si="97"/>
        <v>97.707675996500001</v>
      </c>
      <c r="BC21" s="409">
        <f t="shared" ca="1" si="97"/>
        <v>98.477610104099995</v>
      </c>
      <c r="BD21" s="409">
        <f t="shared" ca="1" si="97"/>
        <v>100.1124913064</v>
      </c>
      <c r="BE21" s="409">
        <f t="shared" ca="1" si="97"/>
        <v>99.064008575800003</v>
      </c>
      <c r="BF21" s="409">
        <f t="shared" ca="1" si="97"/>
        <v>98.047709029900005</v>
      </c>
      <c r="BG21" s="409">
        <f t="shared" ca="1" si="97"/>
        <v>96.593225239299997</v>
      </c>
      <c r="BH21" s="409">
        <f t="shared" ca="1" si="97"/>
        <v>98.631092369300006</v>
      </c>
      <c r="BI21" s="409">
        <f t="shared" ca="1" si="97"/>
        <v>97.202347795099996</v>
      </c>
      <c r="BJ21" s="409">
        <f t="shared" ca="1" si="97"/>
        <v>96.177881640099997</v>
      </c>
      <c r="BK21" s="409">
        <f t="shared" ca="1" si="97"/>
        <v>97.202504039299995</v>
      </c>
      <c r="BL21" s="409">
        <f t="shared" ca="1" si="97"/>
        <v>96.099575893400001</v>
      </c>
      <c r="BM21" s="409">
        <f t="shared" ca="1" si="97"/>
        <v>95.658834480199999</v>
      </c>
      <c r="BN21" s="409">
        <f t="shared" ca="1" si="97"/>
        <v>99.895906371699994</v>
      </c>
      <c r="BO21" s="409">
        <f t="shared" ca="1" si="97"/>
        <v>106.0049246745</v>
      </c>
      <c r="BP21" s="409">
        <f t="shared" ca="1" si="97"/>
        <v>97.606123448100007</v>
      </c>
      <c r="BQ21" s="409">
        <f t="shared" ca="1" si="97"/>
        <v>100.4081449537</v>
      </c>
      <c r="BR21" s="409">
        <f t="shared" ca="1" si="95"/>
        <v>103.3739027284</v>
      </c>
      <c r="BS21" s="409">
        <f t="shared" ca="1" si="95"/>
        <v>100.4127531307</v>
      </c>
      <c r="BT21" s="409">
        <f t="shared" ca="1" si="95"/>
        <v>99.995675864399999</v>
      </c>
      <c r="BU21" s="409">
        <f t="shared" ca="1" si="95"/>
        <v>100.6448724431</v>
      </c>
      <c r="BV21" s="409">
        <f t="shared" ca="1" si="95"/>
        <v>97.170730769399995</v>
      </c>
      <c r="BW21" s="409">
        <f t="shared" ca="1" si="95"/>
        <v>97.482693231900001</v>
      </c>
      <c r="BX21" s="409">
        <f t="shared" ca="1" si="95"/>
        <v>101.06295031419999</v>
      </c>
      <c r="BY21" s="409">
        <f t="shared" ca="1" si="95"/>
        <v>98.865899499799994</v>
      </c>
      <c r="BZ21" s="409">
        <f t="shared" ca="1" si="95"/>
        <v>95.660010998100006</v>
      </c>
      <c r="CA21" s="409">
        <f t="shared" ca="1" si="95"/>
        <v>95.307540527</v>
      </c>
      <c r="CB21" s="409">
        <f t="shared" ca="1" si="95"/>
        <v>96.267782153200002</v>
      </c>
      <c r="CC21" s="409">
        <f t="shared" ca="1" si="95"/>
        <v>95.051590120100002</v>
      </c>
      <c r="CD21" s="409">
        <f t="shared" ca="1" si="95"/>
        <v>103.02569208209999</v>
      </c>
      <c r="CE21" s="409">
        <f t="shared" ca="1" si="95"/>
        <v>95.486387632299994</v>
      </c>
      <c r="CF21" s="409">
        <f t="shared" ca="1" si="95"/>
        <v>92.039080914799996</v>
      </c>
      <c r="CG21" s="409">
        <f t="shared" ca="1" si="95"/>
        <v>91.155014859199994</v>
      </c>
      <c r="CH21" s="409">
        <f t="shared" ca="1" si="95"/>
        <v>93.404175306499994</v>
      </c>
      <c r="CI21" s="409">
        <f t="shared" ca="1" si="95"/>
        <v>92.686700891399994</v>
      </c>
      <c r="CJ21" s="409">
        <f t="shared" ca="1" si="95"/>
        <v>88.627122989599997</v>
      </c>
      <c r="CK21" s="409">
        <f t="shared" ca="1" si="95"/>
        <v>87.982741298600004</v>
      </c>
      <c r="CL21" s="409">
        <f t="shared" ca="1" si="95"/>
        <v>91.325187622800001</v>
      </c>
      <c r="CM21" s="409">
        <f t="shared" ca="1" si="95"/>
        <v>88.018452231699996</v>
      </c>
      <c r="CN21" s="409">
        <f t="shared" ca="1" si="95"/>
        <v>28.9725120437</v>
      </c>
      <c r="CO21" s="409">
        <f t="shared" ca="1" si="95"/>
        <v>32.827855806099997</v>
      </c>
      <c r="CP21" s="409">
        <f t="shared" ca="1" si="95"/>
        <v>52.658001746099998</v>
      </c>
      <c r="CQ21" s="409">
        <f t="shared" ca="1" si="95"/>
        <v>67.495333915200007</v>
      </c>
      <c r="CR21" s="409">
        <f t="shared" ca="1" si="95"/>
        <v>72.641938774099998</v>
      </c>
      <c r="CS21" s="409">
        <f t="shared" ca="1" si="95"/>
        <v>78.087880510299996</v>
      </c>
      <c r="CT21" s="409">
        <f t="shared" ca="1" si="95"/>
        <v>81.207666363300007</v>
      </c>
      <c r="CU21" s="409">
        <f t="shared" ca="1" si="95"/>
        <v>80.656433255600007</v>
      </c>
      <c r="CV21" s="409">
        <f t="shared" ca="1" si="95"/>
        <v>91.441569210200001</v>
      </c>
      <c r="CW21" s="409">
        <f t="shared" ca="1" si="95"/>
        <v>85.649889931600001</v>
      </c>
      <c r="CX21" s="409">
        <f t="shared" ca="1" si="95"/>
        <v>83.773550787900007</v>
      </c>
      <c r="CY21" s="409">
        <f t="shared" ca="1" si="95"/>
        <v>89.713565599199995</v>
      </c>
      <c r="CZ21" s="409">
        <f t="shared" ca="1" si="95"/>
        <v>89.993903507400006</v>
      </c>
      <c r="DA21" s="409">
        <f t="shared" ca="1" si="95"/>
        <v>93.998232722099999</v>
      </c>
      <c r="DB21" s="409">
        <f t="shared" ca="1" si="95"/>
        <v>93.099788013899996</v>
      </c>
      <c r="DC21" s="409">
        <f t="shared" ca="1" si="95"/>
        <v>94.308573965199997</v>
      </c>
      <c r="DD21" s="409">
        <f t="shared" ca="1" si="95"/>
        <v>97.963861409200007</v>
      </c>
      <c r="DE21" s="409">
        <f t="shared" ca="1" si="95"/>
        <v>97.176762536799998</v>
      </c>
      <c r="DF21" s="409">
        <f t="shared" ca="1" si="95"/>
        <v>97.712092392700001</v>
      </c>
      <c r="DG21" s="409">
        <f t="shared" ca="1" si="95"/>
        <v>103.8213145079</v>
      </c>
      <c r="DH21" s="409">
        <f t="shared" ca="1" si="95"/>
        <v>102.8105902516</v>
      </c>
      <c r="DI21" s="409">
        <f t="shared" ca="1" si="95"/>
        <v>102.8292309567</v>
      </c>
      <c r="DJ21" s="409">
        <f t="shared" ca="1" si="95"/>
        <v>98.310028279299999</v>
      </c>
      <c r="DK21" s="409">
        <f t="shared" ca="1" si="95"/>
        <v>97.239495811099999</v>
      </c>
      <c r="DL21" s="409">
        <f t="shared" ca="1" si="95"/>
        <v>97.790244739200006</v>
      </c>
      <c r="DM21" s="409">
        <f t="shared" ca="1" si="95"/>
        <v>99.061646705399994</v>
      </c>
      <c r="DN21" s="409">
        <f t="shared" ca="1" si="95"/>
        <v>96.311860538900007</v>
      </c>
      <c r="DO21" s="409">
        <f t="shared" ca="1" si="95"/>
        <v>95.749838956900007</v>
      </c>
      <c r="DP21" s="409">
        <f t="shared" ca="1" si="95"/>
        <v>95.173615967999993</v>
      </c>
      <c r="DQ21" s="409">
        <f t="shared" ca="1" si="95"/>
        <v>89.878023966800001</v>
      </c>
      <c r="DR21" s="409">
        <f t="shared" ca="1" si="95"/>
        <v>90.3158719523</v>
      </c>
      <c r="DS21" s="409">
        <f t="shared" ca="1" si="95"/>
        <v>88.026710236699998</v>
      </c>
      <c r="DT21" s="409">
        <f t="shared" ca="1" si="95"/>
        <v>84.162210964899998</v>
      </c>
      <c r="DU21" s="409">
        <f t="shared" ca="1" si="95"/>
        <v>92.061801459899996</v>
      </c>
      <c r="DV21" s="409">
        <f t="shared" ca="1" si="95"/>
        <v>89.394609703</v>
      </c>
      <c r="DW21" s="409">
        <f t="shared" ca="1" si="95"/>
        <v>89.325664093900002</v>
      </c>
      <c r="DX21" s="409">
        <f t="shared" ca="1" si="95"/>
        <v>90.136991750899995</v>
      </c>
      <c r="DY21" s="409">
        <f t="shared" ca="1" si="95"/>
        <v>87.282281679999997</v>
      </c>
      <c r="DZ21" s="409">
        <f t="shared" ca="1" si="95"/>
        <v>87.054490913500004</v>
      </c>
      <c r="EA21" s="409">
        <f t="shared" ca="1" si="95"/>
        <v>85.326840668700001</v>
      </c>
      <c r="EB21" s="409">
        <f t="shared" ca="1" si="95"/>
        <v>84.903089406299998</v>
      </c>
      <c r="EC21" s="409">
        <f t="shared" ca="1" si="90"/>
        <v>86.856975113399997</v>
      </c>
      <c r="ED21" s="409">
        <f t="shared" ca="1" si="89"/>
        <v>84.379436463000005</v>
      </c>
      <c r="EE21" s="409">
        <f t="shared" ca="1" si="89"/>
        <v>82.002719178199996</v>
      </c>
      <c r="EF21" s="409">
        <f t="shared" ca="1" si="89"/>
        <v>78.110232164300001</v>
      </c>
      <c r="EG21" s="409">
        <f t="shared" ca="1" si="89"/>
        <v>81.444949812199994</v>
      </c>
      <c r="EH21" s="409">
        <f t="shared" ca="1" si="89"/>
        <v>81.637230467799995</v>
      </c>
      <c r="EI21" s="409">
        <f t="shared" ca="1" si="89"/>
        <v>86.531326803100001</v>
      </c>
      <c r="EJ21" s="409">
        <f t="shared" ca="1" si="89"/>
        <v>79.075074855500006</v>
      </c>
      <c r="EK21" s="409">
        <f t="shared" ca="1" si="89"/>
        <v>80.448327302699994</v>
      </c>
      <c r="EL21" s="409">
        <f t="shared" ca="1" si="89"/>
        <v>81.821894076899994</v>
      </c>
      <c r="EM21" s="409">
        <f t="shared" ca="1" si="89"/>
        <v>82.895549036800006</v>
      </c>
      <c r="EN21" s="409">
        <f t="shared" ca="1" si="89"/>
        <v>82.508947036600006</v>
      </c>
      <c r="EO21" s="409">
        <f t="shared" ca="1" si="89"/>
        <v>82.552085128200005</v>
      </c>
      <c r="EP21" s="409">
        <f t="shared" ref="EP21:EP26" ca="1" si="98">+INDIRECT("DatosDesest!"&amp;$A21&amp;EP$1)</f>
        <v>78.661279991000001</v>
      </c>
      <c r="EQ21" s="409">
        <f t="shared" ca="1" si="96"/>
        <v>79.570002715399994</v>
      </c>
      <c r="ER21" s="409">
        <f t="shared" ca="1" si="96"/>
        <v>79.302203320299995</v>
      </c>
      <c r="ES21" s="409">
        <f t="shared" ca="1" si="96"/>
        <v>78.208626662300006</v>
      </c>
      <c r="ET21" s="409">
        <f t="shared" ca="1" si="96"/>
        <v>79.089956048900007</v>
      </c>
      <c r="EU21" s="409">
        <f t="shared" ca="1" si="96"/>
        <v>78.800331878600005</v>
      </c>
      <c r="EV21" s="409">
        <f t="shared" ca="1" si="96"/>
        <v>78.839801473600005</v>
      </c>
      <c r="EW21" s="409">
        <f t="shared" ca="1" si="96"/>
        <v>75.931516292500007</v>
      </c>
      <c r="EX21" s="409">
        <f t="shared" ca="1" si="96"/>
        <v>75.974023282299996</v>
      </c>
      <c r="EY21" s="409">
        <f t="shared" ca="1" si="96"/>
        <v>74.995413419299993</v>
      </c>
      <c r="EZ21" s="409">
        <f t="shared" ca="1" si="96"/>
        <v>74.523646099000004</v>
      </c>
      <c r="FA21" s="409">
        <f t="shared" ca="1" si="96"/>
        <v>75.698484426700006</v>
      </c>
      <c r="FB21" s="409">
        <f t="shared" ca="1" si="96"/>
        <v>78.247944740700007</v>
      </c>
      <c r="FC21" s="409">
        <f t="shared" ca="1" si="96"/>
        <v>77.352503300600006</v>
      </c>
      <c r="FD21" s="409">
        <f t="shared" ca="1" si="96"/>
        <v>75.974680861899998</v>
      </c>
      <c r="FE21" s="409">
        <f t="shared" ca="1" si="85"/>
        <v>0</v>
      </c>
      <c r="FF21" s="409">
        <f t="shared" ca="1" si="85"/>
        <v>0</v>
      </c>
      <c r="FG21" s="409">
        <f t="shared" ca="1" si="85"/>
        <v>0</v>
      </c>
      <c r="FH21" s="409">
        <f t="shared" ca="1" si="85"/>
        <v>0</v>
      </c>
      <c r="FI21" s="409">
        <f t="shared" ca="1" si="86"/>
        <v>0</v>
      </c>
      <c r="FJ21" s="409">
        <f t="shared" ca="1" si="86"/>
        <v>0</v>
      </c>
      <c r="FK21" s="409">
        <f t="shared" ca="1" si="86"/>
        <v>0</v>
      </c>
      <c r="FL21" s="409">
        <f t="shared" ca="1" si="86"/>
        <v>0</v>
      </c>
      <c r="FM21" s="409">
        <f t="shared" ca="1" si="86"/>
        <v>0</v>
      </c>
      <c r="FN21" s="409">
        <f t="shared" ca="1" si="86"/>
        <v>0</v>
      </c>
      <c r="FO21" s="409">
        <f t="shared" ca="1" si="86"/>
        <v>0</v>
      </c>
      <c r="FP21" s="409">
        <f t="shared" ca="1" si="86"/>
        <v>0</v>
      </c>
    </row>
    <row r="22" spans="1:172" x14ac:dyDescent="0.2">
      <c r="A22" s="485" t="s">
        <v>182</v>
      </c>
      <c r="B22" s="407" t="s">
        <v>16</v>
      </c>
      <c r="C22" s="408">
        <f>Ponderadores!B21</f>
        <v>17328.629000000001</v>
      </c>
      <c r="D22" s="407"/>
      <c r="E22" s="409">
        <f t="shared" ca="1" si="87"/>
        <v>87.374917008699995</v>
      </c>
      <c r="F22" s="409">
        <f t="shared" ca="1" si="97"/>
        <v>93.659363702500002</v>
      </c>
      <c r="G22" s="409">
        <f t="shared" ca="1" si="97"/>
        <v>89.8374186044</v>
      </c>
      <c r="H22" s="409">
        <f t="shared" ca="1" si="97"/>
        <v>95.223330080500006</v>
      </c>
      <c r="I22" s="409">
        <f t="shared" ca="1" si="97"/>
        <v>93.583957892499996</v>
      </c>
      <c r="J22" s="409">
        <f t="shared" ca="1" si="97"/>
        <v>88.749451849500005</v>
      </c>
      <c r="K22" s="409">
        <f t="shared" ca="1" si="97"/>
        <v>92.0726168331</v>
      </c>
      <c r="L22" s="409">
        <f t="shared" ca="1" si="97"/>
        <v>89.827874092499997</v>
      </c>
      <c r="M22" s="409">
        <f t="shared" ca="1" si="97"/>
        <v>88.863450754799999</v>
      </c>
      <c r="N22" s="409">
        <f t="shared" ca="1" si="97"/>
        <v>86.538248625199998</v>
      </c>
      <c r="O22" s="409">
        <f t="shared" ca="1" si="97"/>
        <v>84.824089885800007</v>
      </c>
      <c r="P22" s="409">
        <f t="shared" ca="1" si="97"/>
        <v>86.114301189499997</v>
      </c>
      <c r="Q22" s="409">
        <f t="shared" ca="1" si="97"/>
        <v>92.608908457400005</v>
      </c>
      <c r="R22" s="409">
        <f t="shared" ca="1" si="97"/>
        <v>95.838278188399997</v>
      </c>
      <c r="S22" s="409">
        <f t="shared" ca="1" si="97"/>
        <v>93.485753162500004</v>
      </c>
      <c r="T22" s="409">
        <f t="shared" ca="1" si="97"/>
        <v>93.741960467300004</v>
      </c>
      <c r="U22" s="409">
        <f t="shared" ca="1" si="97"/>
        <v>91.024580010500003</v>
      </c>
      <c r="V22" s="409">
        <f t="shared" ca="1" si="97"/>
        <v>92.381352163599999</v>
      </c>
      <c r="W22" s="409">
        <f t="shared" ca="1" si="97"/>
        <v>94.204364292199998</v>
      </c>
      <c r="X22" s="409">
        <f t="shared" ca="1" si="97"/>
        <v>91.8857095961</v>
      </c>
      <c r="Y22" s="409">
        <f t="shared" ca="1" si="97"/>
        <v>90.332316480000003</v>
      </c>
      <c r="Z22" s="409">
        <f t="shared" ca="1" si="97"/>
        <v>95.413501157599995</v>
      </c>
      <c r="AA22" s="409">
        <f t="shared" ca="1" si="97"/>
        <v>96.321158056800002</v>
      </c>
      <c r="AB22" s="409">
        <f t="shared" ca="1" si="97"/>
        <v>97.685676126199994</v>
      </c>
      <c r="AC22" s="409">
        <f t="shared" ca="1" si="97"/>
        <v>96.553763675599996</v>
      </c>
      <c r="AD22" s="409">
        <f t="shared" ca="1" si="97"/>
        <v>96.489514751399994</v>
      </c>
      <c r="AE22" s="409">
        <f t="shared" ca="1" si="97"/>
        <v>95.7640189265</v>
      </c>
      <c r="AF22" s="409">
        <f t="shared" ca="1" si="97"/>
        <v>104.28030317699999</v>
      </c>
      <c r="AG22" s="409">
        <f t="shared" ca="1" si="97"/>
        <v>101.550621724</v>
      </c>
      <c r="AH22" s="409">
        <f t="shared" ca="1" si="97"/>
        <v>100.3762418189</v>
      </c>
      <c r="AI22" s="409">
        <f t="shared" ca="1" si="97"/>
        <v>99.488678869200001</v>
      </c>
      <c r="AJ22" s="409">
        <f t="shared" ca="1" si="97"/>
        <v>99.704491726200004</v>
      </c>
      <c r="AK22" s="409">
        <f t="shared" ca="1" si="97"/>
        <v>98.509573608400004</v>
      </c>
      <c r="AL22" s="409">
        <f t="shared" ca="1" si="97"/>
        <v>97.906801598100003</v>
      </c>
      <c r="AM22" s="409">
        <f t="shared" ca="1" si="97"/>
        <v>101.4104776464</v>
      </c>
      <c r="AN22" s="409">
        <f t="shared" ca="1" si="97"/>
        <v>101.09243049120001</v>
      </c>
      <c r="AO22" s="409">
        <f t="shared" ca="1" si="97"/>
        <v>106.57876494830001</v>
      </c>
      <c r="AP22" s="409">
        <f t="shared" ca="1" si="97"/>
        <v>110.2955799076</v>
      </c>
      <c r="AQ22" s="409">
        <f t="shared" ca="1" si="97"/>
        <v>108.5788477824</v>
      </c>
      <c r="AR22" s="409">
        <f t="shared" ca="1" si="97"/>
        <v>105.36112281379999</v>
      </c>
      <c r="AS22" s="409">
        <f t="shared" ca="1" si="97"/>
        <v>105.06356784570001</v>
      </c>
      <c r="AT22" s="409">
        <f t="shared" ca="1" si="97"/>
        <v>103.5839260373</v>
      </c>
      <c r="AU22" s="409">
        <f t="shared" ca="1" si="97"/>
        <v>101.15597481499999</v>
      </c>
      <c r="AV22" s="409">
        <f t="shared" ca="1" si="97"/>
        <v>100.0318123692</v>
      </c>
      <c r="AW22" s="409">
        <f t="shared" ca="1" si="97"/>
        <v>98.904503446800007</v>
      </c>
      <c r="AX22" s="409">
        <f t="shared" ca="1" si="97"/>
        <v>98.785034170299994</v>
      </c>
      <c r="AY22" s="409">
        <f t="shared" ca="1" si="97"/>
        <v>101.9448598128</v>
      </c>
      <c r="AZ22" s="409">
        <f t="shared" ca="1" si="97"/>
        <v>98.8698257928</v>
      </c>
      <c r="BA22" s="409">
        <f t="shared" ca="1" si="97"/>
        <v>95.361554951900004</v>
      </c>
      <c r="BB22" s="409">
        <f t="shared" ca="1" si="97"/>
        <v>91.423873170099995</v>
      </c>
      <c r="BC22" s="409">
        <f t="shared" ca="1" si="97"/>
        <v>92.773784526499995</v>
      </c>
      <c r="BD22" s="409">
        <f t="shared" ca="1" si="97"/>
        <v>90.415571608899995</v>
      </c>
      <c r="BE22" s="409">
        <f t="shared" ca="1" si="97"/>
        <v>93.684668799899995</v>
      </c>
      <c r="BF22" s="409">
        <f t="shared" ca="1" si="97"/>
        <v>91.129408032499995</v>
      </c>
      <c r="BG22" s="409">
        <f t="shared" ca="1" si="97"/>
        <v>91.312600325999995</v>
      </c>
      <c r="BH22" s="409">
        <f t="shared" ca="1" si="97"/>
        <v>88.567349256599996</v>
      </c>
      <c r="BI22" s="409">
        <f t="shared" ca="1" si="97"/>
        <v>92.112436345399999</v>
      </c>
      <c r="BJ22" s="409">
        <f t="shared" ca="1" si="97"/>
        <v>96.116001971700001</v>
      </c>
      <c r="BK22" s="409">
        <f t="shared" ca="1" si="97"/>
        <v>94.466540718299996</v>
      </c>
      <c r="BL22" s="409">
        <f t="shared" ca="1" si="97"/>
        <v>94.890465413599998</v>
      </c>
      <c r="BM22" s="409">
        <f t="shared" ca="1" si="97"/>
        <v>96.746547115699997</v>
      </c>
      <c r="BN22" s="409">
        <f t="shared" ca="1" si="97"/>
        <v>96.065527221300002</v>
      </c>
      <c r="BO22" s="409">
        <f t="shared" ca="1" si="97"/>
        <v>97.408034388499999</v>
      </c>
      <c r="BP22" s="409">
        <f t="shared" ca="1" si="97"/>
        <v>97.424501270700006</v>
      </c>
      <c r="BQ22" s="409">
        <f t="shared" ca="1" si="97"/>
        <v>92.341822686399993</v>
      </c>
      <c r="BR22" s="409">
        <f t="shared" ca="1" si="95"/>
        <v>99.577672746100006</v>
      </c>
      <c r="BS22" s="409">
        <f t="shared" ca="1" si="95"/>
        <v>101.51497606940001</v>
      </c>
      <c r="BT22" s="409">
        <f t="shared" ca="1" si="95"/>
        <v>103.90060632140001</v>
      </c>
      <c r="BU22" s="409">
        <f t="shared" ca="1" si="95"/>
        <v>104.4623304838</v>
      </c>
      <c r="BV22" s="409">
        <f t="shared" ca="1" si="95"/>
        <v>100.6742851389</v>
      </c>
      <c r="BW22" s="409">
        <f t="shared" ca="1" si="95"/>
        <v>103.5366163066</v>
      </c>
      <c r="BX22" s="409">
        <f t="shared" ca="1" si="95"/>
        <v>105.18793143240001</v>
      </c>
      <c r="BY22" s="409">
        <f t="shared" ca="1" si="95"/>
        <v>103.77280249650001</v>
      </c>
      <c r="BZ22" s="409">
        <f t="shared" ca="1" si="95"/>
        <v>102.22275971160001</v>
      </c>
      <c r="CA22" s="409">
        <f t="shared" ca="1" si="95"/>
        <v>97.631918253199999</v>
      </c>
      <c r="CB22" s="409">
        <f t="shared" ca="1" si="95"/>
        <v>105.63656698450001</v>
      </c>
      <c r="CC22" s="409">
        <f t="shared" ca="1" si="95"/>
        <v>97.172705180999998</v>
      </c>
      <c r="CD22" s="409">
        <f t="shared" ca="1" si="95"/>
        <v>102.1485546249</v>
      </c>
      <c r="CE22" s="409">
        <f t="shared" ca="1" si="95"/>
        <v>96.532085809500003</v>
      </c>
      <c r="CF22" s="409">
        <f t="shared" ca="1" si="95"/>
        <v>101.08286591700001</v>
      </c>
      <c r="CG22" s="409">
        <f t="shared" ca="1" si="95"/>
        <v>103.1732392097</v>
      </c>
      <c r="CH22" s="409">
        <f t="shared" ca="1" si="95"/>
        <v>103.5284861401</v>
      </c>
      <c r="CI22" s="409">
        <f t="shared" ca="1" si="95"/>
        <v>101.1589142927</v>
      </c>
      <c r="CJ22" s="409">
        <f t="shared" ca="1" si="95"/>
        <v>99.368818101299993</v>
      </c>
      <c r="CK22" s="409">
        <f t="shared" ca="1" si="95"/>
        <v>100.3900952283</v>
      </c>
      <c r="CL22" s="409">
        <f t="shared" ca="1" si="95"/>
        <v>97.952172667799999</v>
      </c>
      <c r="CM22" s="409">
        <f t="shared" ca="1" si="95"/>
        <v>98.133130359700004</v>
      </c>
      <c r="CN22" s="409">
        <f t="shared" ca="1" si="95"/>
        <v>68.364004635399994</v>
      </c>
      <c r="CO22" s="409">
        <f t="shared" ca="1" si="95"/>
        <v>71.624228566400006</v>
      </c>
      <c r="CP22" s="409">
        <f t="shared" ca="1" si="95"/>
        <v>92.421167663099993</v>
      </c>
      <c r="CQ22" s="409">
        <f t="shared" ca="1" si="95"/>
        <v>92.688826122899997</v>
      </c>
      <c r="CR22" s="409">
        <f t="shared" ca="1" si="95"/>
        <v>105.9017076289</v>
      </c>
      <c r="CS22" s="409">
        <f t="shared" ca="1" si="95"/>
        <v>104.7783121537</v>
      </c>
      <c r="CT22" s="409">
        <f t="shared" ca="1" si="95"/>
        <v>106.64641988939999</v>
      </c>
      <c r="CU22" s="409">
        <f t="shared" ca="1" si="95"/>
        <v>106.8769613958</v>
      </c>
      <c r="CV22" s="409">
        <f t="shared" ca="1" si="95"/>
        <v>102.717028415</v>
      </c>
      <c r="CW22" s="409">
        <f t="shared" ca="1" si="95"/>
        <v>104.2706536096</v>
      </c>
      <c r="CX22" s="409">
        <f t="shared" ca="1" si="95"/>
        <v>108.98874246459999</v>
      </c>
      <c r="CY22" s="409">
        <f t="shared" ca="1" si="95"/>
        <v>110.5671415362</v>
      </c>
      <c r="CZ22" s="409">
        <f t="shared" ca="1" si="95"/>
        <v>106.88347895</v>
      </c>
      <c r="DA22" s="409">
        <f t="shared" ca="1" si="95"/>
        <v>108.97847869029999</v>
      </c>
      <c r="DB22" s="409">
        <f t="shared" ca="1" si="95"/>
        <v>106.4435595784</v>
      </c>
      <c r="DC22" s="409">
        <f t="shared" ca="1" si="95"/>
        <v>105.6729495029</v>
      </c>
      <c r="DD22" s="409">
        <f t="shared" ca="1" si="95"/>
        <v>106.8362115823</v>
      </c>
      <c r="DE22" s="409">
        <f t="shared" ca="1" si="95"/>
        <v>106.15415062450001</v>
      </c>
      <c r="DF22" s="409">
        <f t="shared" ca="1" si="95"/>
        <v>104.1621068553</v>
      </c>
      <c r="DG22" s="409">
        <f t="shared" ca="1" si="95"/>
        <v>102.69120658040001</v>
      </c>
      <c r="DH22" s="409">
        <f t="shared" ca="1" si="95"/>
        <v>107.3832747758</v>
      </c>
      <c r="DI22" s="409">
        <f t="shared" ca="1" si="95"/>
        <v>101.5478543321</v>
      </c>
      <c r="DJ22" s="409">
        <f t="shared" ca="1" si="95"/>
        <v>103.41335445289999</v>
      </c>
      <c r="DK22" s="409">
        <f t="shared" ca="1" si="95"/>
        <v>102.3277686317</v>
      </c>
      <c r="DL22" s="409">
        <f t="shared" ca="1" si="95"/>
        <v>100.3203642647</v>
      </c>
      <c r="DM22" s="409">
        <f t="shared" ca="1" si="95"/>
        <v>103.2115766231</v>
      </c>
      <c r="DN22" s="409">
        <f t="shared" ca="1" si="95"/>
        <v>99.438717901399997</v>
      </c>
      <c r="DO22" s="409">
        <f t="shared" ca="1" si="95"/>
        <v>99.698826731599993</v>
      </c>
      <c r="DP22" s="409">
        <f t="shared" ca="1" si="95"/>
        <v>97.653539525799999</v>
      </c>
      <c r="DQ22" s="409">
        <f t="shared" ca="1" si="95"/>
        <v>96.574474656899994</v>
      </c>
      <c r="DR22" s="409">
        <f t="shared" ca="1" si="95"/>
        <v>97.276676134499994</v>
      </c>
      <c r="DS22" s="409">
        <f t="shared" ca="1" si="95"/>
        <v>98.074575955200004</v>
      </c>
      <c r="DT22" s="409">
        <f t="shared" ca="1" si="95"/>
        <v>102.4817852572</v>
      </c>
      <c r="DU22" s="409">
        <f t="shared" ca="1" si="95"/>
        <v>100.4219501115</v>
      </c>
      <c r="DV22" s="409">
        <f t="shared" ca="1" si="95"/>
        <v>99.710784483699996</v>
      </c>
      <c r="DW22" s="409">
        <f t="shared" ca="1" si="95"/>
        <v>95.187240629300007</v>
      </c>
      <c r="DX22" s="409">
        <f t="shared" ca="1" si="95"/>
        <v>99.998568972499996</v>
      </c>
      <c r="DY22" s="409">
        <f t="shared" ca="1" si="95"/>
        <v>96.916076374200003</v>
      </c>
      <c r="DZ22" s="409">
        <f t="shared" ca="1" si="95"/>
        <v>101.16505935249999</v>
      </c>
      <c r="EA22" s="409">
        <f t="shared" ca="1" si="95"/>
        <v>98.442065536399994</v>
      </c>
      <c r="EB22" s="409">
        <f t="shared" ca="1" si="95"/>
        <v>93.696336477900005</v>
      </c>
      <c r="EC22" s="409">
        <f t="shared" ca="1" si="90"/>
        <v>97.554850343300004</v>
      </c>
      <c r="ED22" s="409">
        <f t="shared" ca="1" si="89"/>
        <v>98.698703000600005</v>
      </c>
      <c r="EE22" s="409">
        <f t="shared" ca="1" si="89"/>
        <v>97.679360730699997</v>
      </c>
      <c r="EF22" s="409">
        <f t="shared" ca="1" si="89"/>
        <v>96.572619231399997</v>
      </c>
      <c r="EG22" s="409">
        <f t="shared" ca="1" si="89"/>
        <v>95.805713387799997</v>
      </c>
      <c r="EH22" s="409">
        <f t="shared" ca="1" si="89"/>
        <v>92.847379416099997</v>
      </c>
      <c r="EI22" s="409">
        <f t="shared" ca="1" si="89"/>
        <v>95.808681725499994</v>
      </c>
      <c r="EJ22" s="409">
        <f t="shared" ca="1" si="89"/>
        <v>92.968830980700005</v>
      </c>
      <c r="EK22" s="409">
        <f t="shared" ca="1" si="89"/>
        <v>94.122656260300005</v>
      </c>
      <c r="EL22" s="409">
        <f t="shared" ca="1" si="89"/>
        <v>92.629448599900002</v>
      </c>
      <c r="EM22" s="409">
        <f t="shared" ca="1" si="89"/>
        <v>93.079773658400001</v>
      </c>
      <c r="EN22" s="409">
        <f t="shared" ca="1" si="89"/>
        <v>92.404531305299997</v>
      </c>
      <c r="EO22" s="409">
        <f t="shared" ca="1" si="89"/>
        <v>93.847816938500003</v>
      </c>
      <c r="EP22" s="409">
        <f t="shared" ca="1" si="98"/>
        <v>91.796919095199996</v>
      </c>
      <c r="EQ22" s="409">
        <f t="shared" ca="1" si="96"/>
        <v>92.968970632500003</v>
      </c>
      <c r="ER22" s="409">
        <f t="shared" ca="1" si="96"/>
        <v>93.630240316799998</v>
      </c>
      <c r="ES22" s="409">
        <f t="shared" ca="1" si="96"/>
        <v>94.224653793399995</v>
      </c>
      <c r="ET22" s="409">
        <f t="shared" ca="1" si="96"/>
        <v>94.068548446099996</v>
      </c>
      <c r="EU22" s="409">
        <f t="shared" ca="1" si="96"/>
        <v>93.286251618999998</v>
      </c>
      <c r="EV22" s="409">
        <f t="shared" ca="1" si="96"/>
        <v>95.683242777800004</v>
      </c>
      <c r="EW22" s="409">
        <f t="shared" ca="1" si="96"/>
        <v>93.266248325199996</v>
      </c>
      <c r="EX22" s="409">
        <f t="shared" ca="1" si="96"/>
        <v>94.259147740499998</v>
      </c>
      <c r="EY22" s="409">
        <f t="shared" ca="1" si="96"/>
        <v>92.069572310400005</v>
      </c>
      <c r="EZ22" s="409">
        <f t="shared" ca="1" si="96"/>
        <v>92.489512703499997</v>
      </c>
      <c r="FA22" s="409">
        <f t="shared" ca="1" si="96"/>
        <v>91.145714105799996</v>
      </c>
      <c r="FB22" s="409">
        <f t="shared" ca="1" si="96"/>
        <v>90.859241204300005</v>
      </c>
      <c r="FC22" s="409">
        <f t="shared" ca="1" si="96"/>
        <v>90.817966784299998</v>
      </c>
      <c r="FD22" s="409">
        <f t="shared" ca="1" si="96"/>
        <v>89.694381816999993</v>
      </c>
      <c r="FE22" s="409">
        <f t="shared" ca="1" si="85"/>
        <v>0</v>
      </c>
      <c r="FF22" s="409">
        <f t="shared" ca="1" si="85"/>
        <v>0</v>
      </c>
      <c r="FG22" s="409">
        <f t="shared" ca="1" si="85"/>
        <v>0</v>
      </c>
      <c r="FH22" s="409">
        <f t="shared" ca="1" si="85"/>
        <v>0</v>
      </c>
      <c r="FI22" s="409">
        <f t="shared" ca="1" si="86"/>
        <v>0</v>
      </c>
      <c r="FJ22" s="409">
        <f t="shared" ca="1" si="86"/>
        <v>0</v>
      </c>
      <c r="FK22" s="409">
        <f t="shared" ca="1" si="86"/>
        <v>0</v>
      </c>
      <c r="FL22" s="409">
        <f t="shared" ca="1" si="86"/>
        <v>0</v>
      </c>
      <c r="FM22" s="409">
        <f t="shared" ca="1" si="86"/>
        <v>0</v>
      </c>
      <c r="FN22" s="409">
        <f t="shared" ca="1" si="86"/>
        <v>0</v>
      </c>
      <c r="FO22" s="409">
        <f t="shared" ca="1" si="86"/>
        <v>0</v>
      </c>
      <c r="FP22" s="409">
        <f t="shared" ca="1" si="86"/>
        <v>0</v>
      </c>
    </row>
    <row r="23" spans="1:172" x14ac:dyDescent="0.2">
      <c r="A23" s="485" t="s">
        <v>183</v>
      </c>
      <c r="B23" s="407" t="s">
        <v>17</v>
      </c>
      <c r="C23" s="408">
        <f>Ponderadores!B22</f>
        <v>71182.811000000002</v>
      </c>
      <c r="D23" s="407"/>
      <c r="E23" s="409">
        <f t="shared" ca="1" si="87"/>
        <v>87.868862376600006</v>
      </c>
      <c r="F23" s="409">
        <f t="shared" ca="1" si="97"/>
        <v>91.013071800700004</v>
      </c>
      <c r="G23" s="409">
        <f t="shared" ca="1" si="97"/>
        <v>91.404286506899993</v>
      </c>
      <c r="H23" s="409">
        <f t="shared" ca="1" si="97"/>
        <v>91.840548244999994</v>
      </c>
      <c r="I23" s="409">
        <f t="shared" ca="1" si="97"/>
        <v>92.3164957961</v>
      </c>
      <c r="J23" s="409">
        <f t="shared" ca="1" si="97"/>
        <v>93.111689569800006</v>
      </c>
      <c r="K23" s="409">
        <f t="shared" ca="1" si="97"/>
        <v>96.379114286999993</v>
      </c>
      <c r="L23" s="409">
        <f t="shared" ca="1" si="97"/>
        <v>95.682308525500005</v>
      </c>
      <c r="M23" s="409">
        <f t="shared" ca="1" si="97"/>
        <v>94.010931864499995</v>
      </c>
      <c r="N23" s="409">
        <f t="shared" ca="1" si="97"/>
        <v>96.230768705800003</v>
      </c>
      <c r="O23" s="409">
        <f t="shared" ca="1" si="97"/>
        <v>92.578091286499998</v>
      </c>
      <c r="P23" s="409">
        <f t="shared" ca="1" si="97"/>
        <v>98.332117541100004</v>
      </c>
      <c r="Q23" s="409">
        <f t="shared" ca="1" si="97"/>
        <v>97.501559486800005</v>
      </c>
      <c r="R23" s="409">
        <f t="shared" ca="1" si="97"/>
        <v>95.143657164999993</v>
      </c>
      <c r="S23" s="409">
        <f t="shared" ca="1" si="97"/>
        <v>96.762322819600001</v>
      </c>
      <c r="T23" s="409">
        <f t="shared" ca="1" si="97"/>
        <v>93.0783694494</v>
      </c>
      <c r="U23" s="409">
        <f t="shared" ca="1" si="97"/>
        <v>94.054960807300006</v>
      </c>
      <c r="V23" s="409">
        <f t="shared" ca="1" si="97"/>
        <v>96.4207032148</v>
      </c>
      <c r="W23" s="409">
        <f t="shared" ca="1" si="97"/>
        <v>95.164146061500006</v>
      </c>
      <c r="X23" s="409">
        <f t="shared" ca="1" si="97"/>
        <v>95.803324113399995</v>
      </c>
      <c r="Y23" s="409">
        <f t="shared" ca="1" si="97"/>
        <v>95.137179296400006</v>
      </c>
      <c r="Z23" s="409">
        <f t="shared" ca="1" si="97"/>
        <v>95.287040021999999</v>
      </c>
      <c r="AA23" s="409">
        <f t="shared" ca="1" si="97"/>
        <v>95.043775383899998</v>
      </c>
      <c r="AB23" s="409">
        <f t="shared" ca="1" si="97"/>
        <v>93.777130576199994</v>
      </c>
      <c r="AC23" s="409">
        <f t="shared" ca="1" si="97"/>
        <v>93.217410618100004</v>
      </c>
      <c r="AD23" s="409">
        <f t="shared" ca="1" si="97"/>
        <v>94.373962626099996</v>
      </c>
      <c r="AE23" s="409">
        <f t="shared" ca="1" si="97"/>
        <v>95.566270587700004</v>
      </c>
      <c r="AF23" s="409">
        <f t="shared" ca="1" si="97"/>
        <v>99.667441633799996</v>
      </c>
      <c r="AG23" s="409">
        <f t="shared" ca="1" si="97"/>
        <v>97.835957383199997</v>
      </c>
      <c r="AH23" s="409">
        <f t="shared" ca="1" si="97"/>
        <v>94.513069573999999</v>
      </c>
      <c r="AI23" s="409">
        <f t="shared" ca="1" si="97"/>
        <v>103.0775936309</v>
      </c>
      <c r="AJ23" s="409">
        <f t="shared" ca="1" si="97"/>
        <v>100.49616154820001</v>
      </c>
      <c r="AK23" s="409">
        <f t="shared" ca="1" si="97"/>
        <v>101.5521141736</v>
      </c>
      <c r="AL23" s="409">
        <f t="shared" ca="1" si="97"/>
        <v>102.3091252461</v>
      </c>
      <c r="AM23" s="409">
        <f t="shared" ca="1" si="97"/>
        <v>99.679148021200007</v>
      </c>
      <c r="AN23" s="409">
        <f t="shared" ca="1" si="97"/>
        <v>100.7942427644</v>
      </c>
      <c r="AO23" s="409">
        <f t="shared" ca="1" si="97"/>
        <v>99.187079211099999</v>
      </c>
      <c r="AP23" s="409">
        <f t="shared" ca="1" si="97"/>
        <v>101.5030821686</v>
      </c>
      <c r="AQ23" s="409">
        <f t="shared" ca="1" si="97"/>
        <v>98.812538033400003</v>
      </c>
      <c r="AR23" s="409">
        <f t="shared" ca="1" si="97"/>
        <v>97.425689995100001</v>
      </c>
      <c r="AS23" s="409">
        <f t="shared" ca="1" si="97"/>
        <v>98.337386526100005</v>
      </c>
      <c r="AT23" s="409">
        <f t="shared" ca="1" si="97"/>
        <v>96.911580133200005</v>
      </c>
      <c r="AU23" s="409">
        <f t="shared" ca="1" si="97"/>
        <v>96.978522554099996</v>
      </c>
      <c r="AV23" s="409">
        <f t="shared" ca="1" si="97"/>
        <v>96.514099495599993</v>
      </c>
      <c r="AW23" s="409">
        <f t="shared" ca="1" si="97"/>
        <v>99.342485827900006</v>
      </c>
      <c r="AX23" s="409">
        <f t="shared" ca="1" si="97"/>
        <v>98.587599084499999</v>
      </c>
      <c r="AY23" s="409">
        <f t="shared" ca="1" si="97"/>
        <v>97.373540776900001</v>
      </c>
      <c r="AZ23" s="409">
        <f t="shared" ca="1" si="97"/>
        <v>97.994411865100005</v>
      </c>
      <c r="BA23" s="409">
        <f t="shared" ca="1" si="97"/>
        <v>102.64733584370001</v>
      </c>
      <c r="BB23" s="409">
        <f t="shared" ca="1" si="97"/>
        <v>101.5616682917</v>
      </c>
      <c r="BC23" s="409">
        <f t="shared" ca="1" si="97"/>
        <v>99.034383129099993</v>
      </c>
      <c r="BD23" s="409">
        <f t="shared" ca="1" si="97"/>
        <v>97.748735220300006</v>
      </c>
      <c r="BE23" s="409">
        <f t="shared" ca="1" si="97"/>
        <v>100.5838155908</v>
      </c>
      <c r="BF23" s="409">
        <f t="shared" ca="1" si="97"/>
        <v>96.747066844800003</v>
      </c>
      <c r="BG23" s="409">
        <f t="shared" ca="1" si="97"/>
        <v>98.547318756099997</v>
      </c>
      <c r="BH23" s="409">
        <f t="shared" ca="1" si="97"/>
        <v>97.848924658499996</v>
      </c>
      <c r="BI23" s="409">
        <f t="shared" ca="1" si="97"/>
        <v>94.692918561400006</v>
      </c>
      <c r="BJ23" s="409">
        <f t="shared" ca="1" si="97"/>
        <v>96.323499000300004</v>
      </c>
      <c r="BK23" s="409">
        <f t="shared" ca="1" si="97"/>
        <v>98.062383423300005</v>
      </c>
      <c r="BL23" s="409">
        <f t="shared" ca="1" si="97"/>
        <v>99.508577582100003</v>
      </c>
      <c r="BM23" s="409">
        <f t="shared" ca="1" si="97"/>
        <v>98.117244267000004</v>
      </c>
      <c r="BN23" s="409">
        <f t="shared" ca="1" si="97"/>
        <v>98.212127270600007</v>
      </c>
      <c r="BO23" s="409">
        <f t="shared" ca="1" si="97"/>
        <v>101.15271444779999</v>
      </c>
      <c r="BP23" s="409">
        <f t="shared" ca="1" si="97"/>
        <v>100.7036396964</v>
      </c>
      <c r="BQ23" s="409">
        <f t="shared" ca="1" si="97"/>
        <v>98.751231724500002</v>
      </c>
      <c r="BR23" s="409">
        <f t="shared" ca="1" si="95"/>
        <v>101.5645963075</v>
      </c>
      <c r="BS23" s="409">
        <f t="shared" ca="1" si="95"/>
        <v>98.651695452799999</v>
      </c>
      <c r="BT23" s="409">
        <f t="shared" ca="1" si="95"/>
        <v>101.4494798139</v>
      </c>
      <c r="BU23" s="409">
        <f t="shared" ca="1" si="95"/>
        <v>101.49169593400001</v>
      </c>
      <c r="BV23" s="409">
        <f t="shared" ca="1" si="95"/>
        <v>99.911434245799995</v>
      </c>
      <c r="BW23" s="409">
        <f t="shared" ca="1" si="95"/>
        <v>100.4522159059</v>
      </c>
      <c r="BX23" s="409">
        <f t="shared" ca="1" si="95"/>
        <v>99.277756420900005</v>
      </c>
      <c r="BY23" s="409">
        <f t="shared" ca="1" si="95"/>
        <v>101.7388680775</v>
      </c>
      <c r="BZ23" s="409">
        <f t="shared" ca="1" si="95"/>
        <v>100.51733317990001</v>
      </c>
      <c r="CA23" s="409">
        <f t="shared" ca="1" si="95"/>
        <v>98.609477646200006</v>
      </c>
      <c r="CB23" s="409">
        <f t="shared" ca="1" si="95"/>
        <v>100.644706212</v>
      </c>
      <c r="CC23" s="409">
        <f t="shared" ca="1" si="95"/>
        <v>94.844748201499996</v>
      </c>
      <c r="CD23" s="409">
        <f t="shared" ca="1" si="95"/>
        <v>101.0370880623</v>
      </c>
      <c r="CE23" s="409">
        <f t="shared" ca="1" si="95"/>
        <v>97.186645462599998</v>
      </c>
      <c r="CF23" s="409">
        <f t="shared" ca="1" si="95"/>
        <v>95.384615217800004</v>
      </c>
      <c r="CG23" s="409">
        <f t="shared" ca="1" si="95"/>
        <v>94.554588876899999</v>
      </c>
      <c r="CH23" s="409">
        <f t="shared" ca="1" si="95"/>
        <v>94.227847859799994</v>
      </c>
      <c r="CI23" s="409">
        <f t="shared" ca="1" si="95"/>
        <v>96.815700639300005</v>
      </c>
      <c r="CJ23" s="409">
        <f t="shared" ca="1" si="95"/>
        <v>95.421727868299996</v>
      </c>
      <c r="CK23" s="409">
        <f t="shared" ca="1" si="95"/>
        <v>93.703326497700004</v>
      </c>
      <c r="CL23" s="409">
        <f t="shared" ca="1" si="95"/>
        <v>96.2223102791</v>
      </c>
      <c r="CM23" s="409">
        <f t="shared" ca="1" si="95"/>
        <v>86.911174114800005</v>
      </c>
      <c r="CN23" s="409">
        <f t="shared" ca="1" si="95"/>
        <v>48.013748577800001</v>
      </c>
      <c r="CO23" s="409">
        <f t="shared" ca="1" si="95"/>
        <v>53.082207681500002</v>
      </c>
      <c r="CP23" s="409">
        <f t="shared" ca="1" si="95"/>
        <v>63.222824558600003</v>
      </c>
      <c r="CQ23" s="409">
        <f t="shared" ca="1" si="95"/>
        <v>72.593736382900005</v>
      </c>
      <c r="CR23" s="409">
        <f t="shared" ca="1" si="95"/>
        <v>78.020867705900002</v>
      </c>
      <c r="CS23" s="409">
        <f t="shared" ca="1" si="95"/>
        <v>77.957698680600004</v>
      </c>
      <c r="CT23" s="409">
        <f t="shared" ca="1" si="95"/>
        <v>78.213840500499998</v>
      </c>
      <c r="CU23" s="409">
        <f t="shared" ca="1" si="95"/>
        <v>79.572327287299998</v>
      </c>
      <c r="CV23" s="409">
        <f t="shared" ca="1" si="95"/>
        <v>81.023222548999996</v>
      </c>
      <c r="CW23" s="409">
        <f t="shared" ca="1" si="95"/>
        <v>80.163980874100005</v>
      </c>
      <c r="CX23" s="409">
        <f t="shared" ca="1" si="95"/>
        <v>82.025419620899996</v>
      </c>
      <c r="CY23" s="409">
        <f t="shared" ca="1" si="95"/>
        <v>84.966654141199996</v>
      </c>
      <c r="CZ23" s="409">
        <f t="shared" ca="1" si="95"/>
        <v>84.925057908799999</v>
      </c>
      <c r="DA23" s="409">
        <f t="shared" ca="1" si="95"/>
        <v>87.347235315999995</v>
      </c>
      <c r="DB23" s="409">
        <f t="shared" ca="1" si="95"/>
        <v>82.132119293200006</v>
      </c>
      <c r="DC23" s="409">
        <f t="shared" ca="1" si="95"/>
        <v>83.502366361599996</v>
      </c>
      <c r="DD23" s="409">
        <f t="shared" ca="1" si="95"/>
        <v>82.200000757500007</v>
      </c>
      <c r="DE23" s="409">
        <f t="shared" ca="1" si="95"/>
        <v>84.050658519099997</v>
      </c>
      <c r="DF23" s="409">
        <f t="shared" ca="1" si="95"/>
        <v>84.665226355300007</v>
      </c>
      <c r="DG23" s="409">
        <f t="shared" ca="1" si="95"/>
        <v>84.501274913900005</v>
      </c>
      <c r="DH23" s="409">
        <f t="shared" ca="1" si="95"/>
        <v>88.362014468500007</v>
      </c>
      <c r="DI23" s="409">
        <f t="shared" ca="1" si="95"/>
        <v>85.462413316600006</v>
      </c>
      <c r="DJ23" s="409">
        <f t="shared" ca="1" si="95"/>
        <v>88.201333363100005</v>
      </c>
      <c r="DK23" s="409">
        <f t="shared" ca="1" si="95"/>
        <v>87.908268110600005</v>
      </c>
      <c r="DL23" s="409">
        <f t="shared" ca="1" si="95"/>
        <v>88.821040376900001</v>
      </c>
      <c r="DM23" s="409">
        <f t="shared" ca="1" si="95"/>
        <v>90.9072144708</v>
      </c>
      <c r="DN23" s="409">
        <f t="shared" ca="1" si="95"/>
        <v>88.552701351799996</v>
      </c>
      <c r="DO23" s="409">
        <f t="shared" ca="1" si="95"/>
        <v>87.955065388999998</v>
      </c>
      <c r="DP23" s="409">
        <f t="shared" ca="1" si="95"/>
        <v>88.293688708000005</v>
      </c>
      <c r="DQ23" s="409">
        <f t="shared" ca="1" si="95"/>
        <v>87.459232324699997</v>
      </c>
      <c r="DR23" s="409">
        <f t="shared" ca="1" si="95"/>
        <v>86.955063913100005</v>
      </c>
      <c r="DS23" s="409">
        <f t="shared" ca="1" si="95"/>
        <v>83.791271479399995</v>
      </c>
      <c r="DT23" s="409">
        <f t="shared" ca="1" si="95"/>
        <v>82.581849998899997</v>
      </c>
      <c r="DU23" s="409">
        <f t="shared" ca="1" si="95"/>
        <v>82.805196016699995</v>
      </c>
      <c r="DV23" s="409">
        <f t="shared" ca="1" si="95"/>
        <v>81.393220298900005</v>
      </c>
      <c r="DW23" s="409">
        <f t="shared" ca="1" si="95"/>
        <v>81.955653289799997</v>
      </c>
      <c r="DX23" s="409">
        <f t="shared" ca="1" si="95"/>
        <v>83.242960999199994</v>
      </c>
      <c r="DY23" s="409">
        <f t="shared" ca="1" si="95"/>
        <v>81.034002961400006</v>
      </c>
      <c r="DZ23" s="409">
        <f t="shared" ca="1" si="95"/>
        <v>83.105004430999998</v>
      </c>
      <c r="EA23" s="409">
        <f t="shared" ca="1" si="95"/>
        <v>80.314438629600005</v>
      </c>
      <c r="EB23" s="409">
        <f t="shared" ca="1" si="95"/>
        <v>82.170094993600003</v>
      </c>
      <c r="EC23" s="409">
        <f t="shared" ca="1" si="90"/>
        <v>80.814430585599993</v>
      </c>
      <c r="ED23" s="409">
        <f t="shared" ca="1" si="89"/>
        <v>81.226975477099998</v>
      </c>
      <c r="EE23" s="409">
        <f t="shared" ca="1" si="89"/>
        <v>82.993839809600004</v>
      </c>
      <c r="EF23" s="409">
        <f t="shared" ca="1" si="89"/>
        <v>78.009116856099993</v>
      </c>
      <c r="EG23" s="409">
        <f t="shared" ca="1" si="89"/>
        <v>78.697636469399995</v>
      </c>
      <c r="EH23" s="409">
        <f t="shared" ca="1" si="89"/>
        <v>74.911701663499997</v>
      </c>
      <c r="EI23" s="409">
        <f t="shared" ca="1" si="89"/>
        <v>75.025847971199994</v>
      </c>
      <c r="EJ23" s="409">
        <f t="shared" ca="1" si="89"/>
        <v>72.331980110900005</v>
      </c>
      <c r="EK23" s="409">
        <f t="shared" ca="1" si="89"/>
        <v>73.192880035300007</v>
      </c>
      <c r="EL23" s="409">
        <f t="shared" ca="1" si="89"/>
        <v>75.465905624900003</v>
      </c>
      <c r="EM23" s="409">
        <f t="shared" ca="1" si="89"/>
        <v>75.519780780900007</v>
      </c>
      <c r="EN23" s="409">
        <f t="shared" ca="1" si="89"/>
        <v>75.453462990000006</v>
      </c>
      <c r="EO23" s="409">
        <f t="shared" ca="1" si="89"/>
        <v>76.080748632500004</v>
      </c>
      <c r="EP23" s="409">
        <f t="shared" ca="1" si="98"/>
        <v>72.052854526600001</v>
      </c>
      <c r="EQ23" s="409">
        <f t="shared" ca="1" si="96"/>
        <v>71.492460265999995</v>
      </c>
      <c r="ER23" s="409">
        <f t="shared" ca="1" si="96"/>
        <v>72.350282717799999</v>
      </c>
      <c r="ES23" s="409">
        <f t="shared" ca="1" si="96"/>
        <v>72.613807171999994</v>
      </c>
      <c r="ET23" s="409">
        <f t="shared" ca="1" si="96"/>
        <v>72.415763458200004</v>
      </c>
      <c r="EU23" s="409">
        <f t="shared" ca="1" si="96"/>
        <v>70.489391925299998</v>
      </c>
      <c r="EV23" s="409">
        <f t="shared" ca="1" si="96"/>
        <v>69.422813891600001</v>
      </c>
      <c r="EW23" s="409">
        <f t="shared" ca="1" si="96"/>
        <v>69.893647668400007</v>
      </c>
      <c r="EX23" s="409">
        <f t="shared" ca="1" si="96"/>
        <v>67.463369025399999</v>
      </c>
      <c r="EY23" s="409">
        <f t="shared" ca="1" si="96"/>
        <v>68.132437291399995</v>
      </c>
      <c r="EZ23" s="409">
        <f t="shared" ca="1" si="96"/>
        <v>67.780431888500004</v>
      </c>
      <c r="FA23" s="409">
        <f t="shared" ca="1" si="96"/>
        <v>68.170886708899999</v>
      </c>
      <c r="FB23" s="409">
        <f t="shared" ca="1" si="96"/>
        <v>71.353439682200005</v>
      </c>
      <c r="FC23" s="409">
        <f t="shared" ca="1" si="96"/>
        <v>70.422071999799996</v>
      </c>
      <c r="FD23" s="409">
        <f t="shared" ca="1" si="96"/>
        <v>66.535322302400004</v>
      </c>
      <c r="FE23" s="409">
        <f t="shared" ref="FE23:FP35" ca="1" si="99">+INDIRECT("DatosDesest!"&amp;$A23&amp;FE$1)</f>
        <v>0</v>
      </c>
      <c r="FF23" s="409">
        <f t="shared" ca="1" si="99"/>
        <v>0</v>
      </c>
      <c r="FG23" s="409">
        <f t="shared" ca="1" si="99"/>
        <v>0</v>
      </c>
      <c r="FH23" s="409">
        <f t="shared" ca="1" si="99"/>
        <v>0</v>
      </c>
      <c r="FI23" s="409">
        <f t="shared" ca="1" si="99"/>
        <v>0</v>
      </c>
      <c r="FJ23" s="409">
        <f t="shared" ca="1" si="99"/>
        <v>0</v>
      </c>
      <c r="FK23" s="409">
        <f t="shared" ca="1" si="99"/>
        <v>0</v>
      </c>
      <c r="FL23" s="409">
        <f t="shared" ca="1" si="99"/>
        <v>0</v>
      </c>
      <c r="FM23" s="409">
        <f t="shared" ca="1" si="99"/>
        <v>0</v>
      </c>
      <c r="FN23" s="409">
        <f t="shared" ca="1" si="99"/>
        <v>0</v>
      </c>
      <c r="FO23" s="409">
        <f t="shared" ca="1" si="99"/>
        <v>0</v>
      </c>
      <c r="FP23" s="409">
        <f t="shared" ca="1" si="99"/>
        <v>0</v>
      </c>
    </row>
    <row r="24" spans="1:172" x14ac:dyDescent="0.2">
      <c r="A24" s="485" t="s">
        <v>184</v>
      </c>
      <c r="B24" s="407" t="s">
        <v>18</v>
      </c>
      <c r="C24" s="408">
        <f>Ponderadores!B23</f>
        <v>31436.956999999999</v>
      </c>
      <c r="D24" s="407"/>
      <c r="E24" s="409">
        <f t="shared" ca="1" si="87"/>
        <v>104.8698140405</v>
      </c>
      <c r="F24" s="409">
        <f t="shared" ca="1" si="97"/>
        <v>103.7797843005</v>
      </c>
      <c r="G24" s="409">
        <f t="shared" ca="1" si="97"/>
        <v>101.5713253679</v>
      </c>
      <c r="H24" s="409">
        <f t="shared" ca="1" si="97"/>
        <v>102.304063117</v>
      </c>
      <c r="I24" s="409">
        <f t="shared" ca="1" si="97"/>
        <v>102.8328195977</v>
      </c>
      <c r="J24" s="409">
        <f t="shared" ca="1" si="97"/>
        <v>103.6439800485</v>
      </c>
      <c r="K24" s="409">
        <f t="shared" ca="1" si="97"/>
        <v>102.7285438391</v>
      </c>
      <c r="L24" s="409">
        <f t="shared" ca="1" si="97"/>
        <v>102.073729313</v>
      </c>
      <c r="M24" s="409">
        <f t="shared" ca="1" si="97"/>
        <v>102.5998489249</v>
      </c>
      <c r="N24" s="409">
        <f t="shared" ca="1" si="97"/>
        <v>104.4835271508</v>
      </c>
      <c r="O24" s="409">
        <f t="shared" ca="1" si="97"/>
        <v>103.42858326459999</v>
      </c>
      <c r="P24" s="409">
        <f t="shared" ca="1" si="97"/>
        <v>100.491115253</v>
      </c>
      <c r="Q24" s="409">
        <f t="shared" ca="1" si="97"/>
        <v>101.3146026126</v>
      </c>
      <c r="R24" s="409">
        <f t="shared" ca="1" si="97"/>
        <v>103.4555974087</v>
      </c>
      <c r="S24" s="409">
        <f t="shared" ca="1" si="97"/>
        <v>104.0776848431</v>
      </c>
      <c r="T24" s="409">
        <f t="shared" ca="1" si="97"/>
        <v>106.6113825668</v>
      </c>
      <c r="U24" s="409">
        <f t="shared" ca="1" si="97"/>
        <v>102.31484845590001</v>
      </c>
      <c r="V24" s="409">
        <f t="shared" ca="1" si="97"/>
        <v>106.5064920656</v>
      </c>
      <c r="W24" s="409">
        <f t="shared" ca="1" si="97"/>
        <v>110.3903261928</v>
      </c>
      <c r="X24" s="409">
        <f t="shared" ca="1" si="97"/>
        <v>108.3671762637</v>
      </c>
      <c r="Y24" s="409">
        <f t="shared" ca="1" si="97"/>
        <v>110.29051745930001</v>
      </c>
      <c r="Z24" s="409">
        <f t="shared" ca="1" si="97"/>
        <v>108.0855986442</v>
      </c>
      <c r="AA24" s="409">
        <f t="shared" ca="1" si="97"/>
        <v>107.70297926560001</v>
      </c>
      <c r="AB24" s="409">
        <f t="shared" ca="1" si="97"/>
        <v>109.2488726946</v>
      </c>
      <c r="AC24" s="409">
        <f t="shared" ca="1" si="97"/>
        <v>107.1712275272</v>
      </c>
      <c r="AD24" s="409">
        <f t="shared" ca="1" si="97"/>
        <v>107.8621519478</v>
      </c>
      <c r="AE24" s="409">
        <f t="shared" ca="1" si="97"/>
        <v>109.6447394863</v>
      </c>
      <c r="AF24" s="409">
        <f t="shared" ca="1" si="97"/>
        <v>107.8854784104</v>
      </c>
      <c r="AG24" s="409">
        <f t="shared" ca="1" si="97"/>
        <v>107.1627846855</v>
      </c>
      <c r="AH24" s="409">
        <f t="shared" ca="1" si="97"/>
        <v>109.6502217126</v>
      </c>
      <c r="AI24" s="409">
        <f t="shared" ca="1" si="97"/>
        <v>106.5003804338</v>
      </c>
      <c r="AJ24" s="409">
        <f t="shared" ca="1" si="97"/>
        <v>109.1503325637</v>
      </c>
      <c r="AK24" s="409">
        <f t="shared" ca="1" si="97"/>
        <v>106.9836286101</v>
      </c>
      <c r="AL24" s="409">
        <f t="shared" ca="1" si="97"/>
        <v>107.49729592360001</v>
      </c>
      <c r="AM24" s="409">
        <f t="shared" ca="1" si="97"/>
        <v>108.2968365663</v>
      </c>
      <c r="AN24" s="409">
        <f t="shared" ca="1" si="97"/>
        <v>106.4044120178</v>
      </c>
      <c r="AO24" s="409">
        <f t="shared" ca="1" si="97"/>
        <v>107.86123141909999</v>
      </c>
      <c r="AP24" s="409">
        <f t="shared" ca="1" si="97"/>
        <v>107.63233633829999</v>
      </c>
      <c r="AQ24" s="409">
        <f t="shared" ca="1" si="97"/>
        <v>106.506520502</v>
      </c>
      <c r="AR24" s="409">
        <f t="shared" ca="1" si="97"/>
        <v>105.2113083568</v>
      </c>
      <c r="AS24" s="409">
        <f t="shared" ca="1" si="97"/>
        <v>105.6813518676</v>
      </c>
      <c r="AT24" s="409">
        <f t="shared" ca="1" si="97"/>
        <v>103.10693062910001</v>
      </c>
      <c r="AU24" s="409">
        <f t="shared" ca="1" si="97"/>
        <v>101.1720766479</v>
      </c>
      <c r="AV24" s="409">
        <f t="shared" ca="1" si="97"/>
        <v>102.6572851391</v>
      </c>
      <c r="AW24" s="409">
        <f t="shared" ca="1" si="97"/>
        <v>100.5612629379</v>
      </c>
      <c r="AX24" s="409">
        <f t="shared" ca="1" si="97"/>
        <v>101.0713864999</v>
      </c>
      <c r="AY24" s="409">
        <f t="shared" ca="1" si="97"/>
        <v>101.798950926</v>
      </c>
      <c r="AZ24" s="409">
        <f t="shared" ca="1" si="97"/>
        <v>101.2615875999</v>
      </c>
      <c r="BA24" s="409">
        <f t="shared" ca="1" si="97"/>
        <v>107.0807890259</v>
      </c>
      <c r="BB24" s="409">
        <f t="shared" ca="1" si="97"/>
        <v>101.8902968296</v>
      </c>
      <c r="BC24" s="409">
        <f t="shared" ca="1" si="97"/>
        <v>99.789935064999995</v>
      </c>
      <c r="BD24" s="409">
        <f t="shared" ca="1" si="97"/>
        <v>100.7274528505</v>
      </c>
      <c r="BE24" s="409">
        <f t="shared" ca="1" si="97"/>
        <v>99.439462788599997</v>
      </c>
      <c r="BF24" s="409">
        <f t="shared" ca="1" si="97"/>
        <v>99.261267368899993</v>
      </c>
      <c r="BG24" s="409">
        <f t="shared" ca="1" si="97"/>
        <v>101.0639456687</v>
      </c>
      <c r="BH24" s="409">
        <f t="shared" ca="1" si="97"/>
        <v>98.049222656400005</v>
      </c>
      <c r="BI24" s="409">
        <f t="shared" ca="1" si="97"/>
        <v>98.982588964800001</v>
      </c>
      <c r="BJ24" s="409">
        <f t="shared" ca="1" si="97"/>
        <v>99.598434762599993</v>
      </c>
      <c r="BK24" s="409">
        <f t="shared" ca="1" si="97"/>
        <v>98.833307232799996</v>
      </c>
      <c r="BL24" s="409">
        <f t="shared" ca="1" si="97"/>
        <v>101.3344217578</v>
      </c>
      <c r="BM24" s="409">
        <f t="shared" ca="1" si="97"/>
        <v>98.776399156899998</v>
      </c>
      <c r="BN24" s="409">
        <f t="shared" ca="1" si="97"/>
        <v>98.632189961999998</v>
      </c>
      <c r="BO24" s="409">
        <f t="shared" ca="1" si="97"/>
        <v>101.8304047045</v>
      </c>
      <c r="BP24" s="409">
        <f t="shared" ca="1" si="97"/>
        <v>99.414804843100001</v>
      </c>
      <c r="BQ24" s="409">
        <f t="shared" ref="BQ24:EB27" ca="1" si="100">+INDIRECT("DatosDesest!"&amp;$A24&amp;BQ$1)</f>
        <v>101.3171340072</v>
      </c>
      <c r="BR24" s="409">
        <f t="shared" ca="1" si="100"/>
        <v>101.6962925556</v>
      </c>
      <c r="BS24" s="409">
        <f t="shared" ca="1" si="100"/>
        <v>101.03452958850001</v>
      </c>
      <c r="BT24" s="409">
        <f t="shared" ca="1" si="100"/>
        <v>101.2658742065</v>
      </c>
      <c r="BU24" s="409">
        <f t="shared" ca="1" si="100"/>
        <v>100.3364311573</v>
      </c>
      <c r="BV24" s="409">
        <f t="shared" ca="1" si="100"/>
        <v>98.608975301200005</v>
      </c>
      <c r="BW24" s="409">
        <f t="shared" ca="1" si="100"/>
        <v>98.793153319599995</v>
      </c>
      <c r="BX24" s="409">
        <f t="shared" ca="1" si="100"/>
        <v>97.995644318399997</v>
      </c>
      <c r="BY24" s="409">
        <f t="shared" ca="1" si="100"/>
        <v>96.009401680099998</v>
      </c>
      <c r="BZ24" s="409">
        <f t="shared" ca="1" si="100"/>
        <v>96.488096816899997</v>
      </c>
      <c r="CA24" s="409">
        <f t="shared" ca="1" si="100"/>
        <v>95.858453662599999</v>
      </c>
      <c r="CB24" s="409">
        <f t="shared" ca="1" si="100"/>
        <v>99.354172923999997</v>
      </c>
      <c r="CC24" s="409">
        <f t="shared" ca="1" si="100"/>
        <v>97.950193058099998</v>
      </c>
      <c r="CD24" s="409">
        <f t="shared" ca="1" si="100"/>
        <v>98.554564141</v>
      </c>
      <c r="CE24" s="409">
        <f t="shared" ca="1" si="100"/>
        <v>96.925568291000005</v>
      </c>
      <c r="CF24" s="409">
        <f t="shared" ca="1" si="100"/>
        <v>98.273961784199997</v>
      </c>
      <c r="CG24" s="409">
        <f t="shared" ca="1" si="100"/>
        <v>97.170788944199998</v>
      </c>
      <c r="CH24" s="409">
        <f t="shared" ca="1" si="100"/>
        <v>94.518046445400003</v>
      </c>
      <c r="CI24" s="409">
        <f t="shared" ca="1" si="100"/>
        <v>92.787766600400005</v>
      </c>
      <c r="CJ24" s="409">
        <f t="shared" ca="1" si="100"/>
        <v>94.106040727099995</v>
      </c>
      <c r="CK24" s="409">
        <f t="shared" ca="1" si="100"/>
        <v>93.631044916700006</v>
      </c>
      <c r="CL24" s="409">
        <f t="shared" ca="1" si="100"/>
        <v>94.696766921000005</v>
      </c>
      <c r="CM24" s="409">
        <f t="shared" ca="1" si="100"/>
        <v>91.465974574800001</v>
      </c>
      <c r="CN24" s="409">
        <f t="shared" ca="1" si="100"/>
        <v>48.392109024299998</v>
      </c>
      <c r="CO24" s="409">
        <f t="shared" ca="1" si="100"/>
        <v>48.049969036599997</v>
      </c>
      <c r="CP24" s="409">
        <f t="shared" ca="1" si="100"/>
        <v>65.267395872400002</v>
      </c>
      <c r="CQ24" s="409">
        <f t="shared" ca="1" si="100"/>
        <v>78.086977253000001</v>
      </c>
      <c r="CR24" s="409">
        <f t="shared" ca="1" si="100"/>
        <v>83.817338754700003</v>
      </c>
      <c r="CS24" s="409">
        <f t="shared" ca="1" si="100"/>
        <v>85.398523840400003</v>
      </c>
      <c r="CT24" s="409">
        <f t="shared" ca="1" si="100"/>
        <v>87.718346879699993</v>
      </c>
      <c r="CU24" s="409">
        <f t="shared" ca="1" si="100"/>
        <v>88.833687835000006</v>
      </c>
      <c r="CV24" s="409">
        <f t="shared" ca="1" si="100"/>
        <v>87.471326141899993</v>
      </c>
      <c r="CW24" s="409">
        <f t="shared" ca="1" si="100"/>
        <v>87.283235148599999</v>
      </c>
      <c r="CX24" s="409">
        <f t="shared" ca="1" si="100"/>
        <v>87.5866425591</v>
      </c>
      <c r="CY24" s="409">
        <f t="shared" ca="1" si="100"/>
        <v>88.718317637300004</v>
      </c>
      <c r="CZ24" s="409">
        <f t="shared" ca="1" si="100"/>
        <v>85.763746454599996</v>
      </c>
      <c r="DA24" s="409">
        <f t="shared" ca="1" si="100"/>
        <v>86.214444590300005</v>
      </c>
      <c r="DB24" s="409">
        <f t="shared" ca="1" si="100"/>
        <v>85.991212338699995</v>
      </c>
      <c r="DC24" s="409">
        <f t="shared" ca="1" si="100"/>
        <v>87.944425105400001</v>
      </c>
      <c r="DD24" s="409">
        <f t="shared" ca="1" si="100"/>
        <v>87.537032120000006</v>
      </c>
      <c r="DE24" s="409">
        <f t="shared" ca="1" si="100"/>
        <v>87.950814793899994</v>
      </c>
      <c r="DF24" s="409">
        <f t="shared" ca="1" si="100"/>
        <v>88.167165186199995</v>
      </c>
      <c r="DG24" s="409">
        <f t="shared" ca="1" si="100"/>
        <v>91.549047120400004</v>
      </c>
      <c r="DH24" s="409">
        <f t="shared" ca="1" si="100"/>
        <v>91.759426353699993</v>
      </c>
      <c r="DI24" s="409">
        <f t="shared" ca="1" si="100"/>
        <v>95.601994338500006</v>
      </c>
      <c r="DJ24" s="409">
        <f t="shared" ca="1" si="100"/>
        <v>93.934454608099998</v>
      </c>
      <c r="DK24" s="409">
        <f t="shared" ca="1" si="100"/>
        <v>95.8664957015</v>
      </c>
      <c r="DL24" s="409">
        <f t="shared" ca="1" si="100"/>
        <v>95.669476528499999</v>
      </c>
      <c r="DM24" s="409">
        <f t="shared" ca="1" si="100"/>
        <v>98.010334091800004</v>
      </c>
      <c r="DN24" s="409">
        <f t="shared" ca="1" si="100"/>
        <v>95.175548149400001</v>
      </c>
      <c r="DO24" s="409">
        <f t="shared" ca="1" si="100"/>
        <v>96.0889021439</v>
      </c>
      <c r="DP24" s="409">
        <f t="shared" ca="1" si="100"/>
        <v>99.229933460300003</v>
      </c>
      <c r="DQ24" s="409">
        <f t="shared" ca="1" si="100"/>
        <v>98.151444895599994</v>
      </c>
      <c r="DR24" s="409">
        <f t="shared" ca="1" si="100"/>
        <v>98.163632325600005</v>
      </c>
      <c r="DS24" s="409">
        <f t="shared" ca="1" si="100"/>
        <v>96.210559615299999</v>
      </c>
      <c r="DT24" s="409">
        <f t="shared" ca="1" si="100"/>
        <v>97.937673970600002</v>
      </c>
      <c r="DU24" s="409">
        <f t="shared" ca="1" si="100"/>
        <v>99.101283238600004</v>
      </c>
      <c r="DV24" s="409">
        <f t="shared" ca="1" si="100"/>
        <v>96.909933532500006</v>
      </c>
      <c r="DW24" s="409">
        <f t="shared" ca="1" si="100"/>
        <v>95.771745412599998</v>
      </c>
      <c r="DX24" s="409">
        <f t="shared" ca="1" si="100"/>
        <v>99.232239980299994</v>
      </c>
      <c r="DY24" s="409">
        <f t="shared" ca="1" si="100"/>
        <v>95.044837295799994</v>
      </c>
      <c r="DZ24" s="409">
        <f t="shared" ca="1" si="100"/>
        <v>96.487559040199997</v>
      </c>
      <c r="EA24" s="409">
        <f t="shared" ca="1" si="100"/>
        <v>96.405036493099999</v>
      </c>
      <c r="EB24" s="409">
        <f t="shared" ca="1" si="100"/>
        <v>94.865638445399995</v>
      </c>
      <c r="EC24" s="409">
        <f t="shared" ca="1" si="90"/>
        <v>93.702143604900002</v>
      </c>
      <c r="ED24" s="409">
        <f t="shared" ca="1" si="89"/>
        <v>92.481729306099993</v>
      </c>
      <c r="EE24" s="409">
        <f t="shared" ca="1" si="89"/>
        <v>88.103863634000007</v>
      </c>
      <c r="EF24" s="409">
        <f t="shared" ca="1" si="89"/>
        <v>86.8214518021</v>
      </c>
      <c r="EG24" s="409">
        <f t="shared" ca="1" si="89"/>
        <v>82.930440846400003</v>
      </c>
      <c r="EH24" s="409">
        <f t="shared" ca="1" si="89"/>
        <v>84.219803396399996</v>
      </c>
      <c r="EI24" s="409">
        <f t="shared" ca="1" si="89"/>
        <v>84.505787110399993</v>
      </c>
      <c r="EJ24" s="409">
        <f t="shared" ca="1" si="89"/>
        <v>77.273933329599998</v>
      </c>
      <c r="EK24" s="409">
        <f t="shared" ca="1" si="89"/>
        <v>82.662790712900005</v>
      </c>
      <c r="EL24" s="409">
        <f t="shared" ca="1" si="89"/>
        <v>82.264923276499999</v>
      </c>
      <c r="EM24" s="409">
        <f t="shared" ca="1" si="89"/>
        <v>79.120426104100005</v>
      </c>
      <c r="EN24" s="409">
        <f t="shared" ca="1" si="89"/>
        <v>78.383433444700003</v>
      </c>
      <c r="EO24" s="409">
        <f t="shared" ca="1" si="89"/>
        <v>78.377918579799996</v>
      </c>
      <c r="EP24" s="409">
        <f t="shared" ca="1" si="98"/>
        <v>77.263562032799996</v>
      </c>
      <c r="EQ24" s="409">
        <f t="shared" ca="1" si="96"/>
        <v>77.548879732200007</v>
      </c>
      <c r="ER24" s="409">
        <f t="shared" ca="1" si="96"/>
        <v>78.282872909999995</v>
      </c>
      <c r="ES24" s="409">
        <f t="shared" ca="1" si="96"/>
        <v>77.102641292000001</v>
      </c>
      <c r="ET24" s="409">
        <f t="shared" ca="1" si="96"/>
        <v>77.318978312499993</v>
      </c>
      <c r="EU24" s="409">
        <f t="shared" ca="1" si="96"/>
        <v>75.218431838399994</v>
      </c>
      <c r="EV24" s="409">
        <f t="shared" ca="1" si="96"/>
        <v>76.651417016699995</v>
      </c>
      <c r="EW24" s="409">
        <f t="shared" ca="1" si="96"/>
        <v>75.355042145900001</v>
      </c>
      <c r="EX24" s="409">
        <f t="shared" ca="1" si="96"/>
        <v>75.175019735299998</v>
      </c>
      <c r="EY24" s="409">
        <f t="shared" ca="1" si="96"/>
        <v>75.805946200899996</v>
      </c>
      <c r="EZ24" s="409">
        <f t="shared" ca="1" si="96"/>
        <v>74.813376165799994</v>
      </c>
      <c r="FA24" s="409">
        <f t="shared" ca="1" si="96"/>
        <v>73.984191306900001</v>
      </c>
      <c r="FB24" s="409">
        <f t="shared" ca="1" si="96"/>
        <v>73.996464062900003</v>
      </c>
      <c r="FC24" s="409">
        <f t="shared" ca="1" si="96"/>
        <v>74.953373230500006</v>
      </c>
      <c r="FD24" s="409">
        <f t="shared" ca="1" si="96"/>
        <v>71.4871632248</v>
      </c>
      <c r="FE24" s="409">
        <f t="shared" ca="1" si="99"/>
        <v>0</v>
      </c>
      <c r="FF24" s="409">
        <f t="shared" ca="1" si="99"/>
        <v>0</v>
      </c>
      <c r="FG24" s="409">
        <f t="shared" ca="1" si="99"/>
        <v>0</v>
      </c>
      <c r="FH24" s="409">
        <f t="shared" ca="1" si="99"/>
        <v>0</v>
      </c>
      <c r="FI24" s="409">
        <f t="shared" ca="1" si="99"/>
        <v>0</v>
      </c>
      <c r="FJ24" s="409">
        <f t="shared" ca="1" si="99"/>
        <v>0</v>
      </c>
      <c r="FK24" s="409">
        <f t="shared" ca="1" si="99"/>
        <v>0</v>
      </c>
      <c r="FL24" s="409">
        <f t="shared" ca="1" si="99"/>
        <v>0</v>
      </c>
      <c r="FM24" s="409">
        <f t="shared" ca="1" si="99"/>
        <v>0</v>
      </c>
      <c r="FN24" s="409">
        <f t="shared" ca="1" si="99"/>
        <v>0</v>
      </c>
      <c r="FO24" s="409">
        <f t="shared" ca="1" si="99"/>
        <v>0</v>
      </c>
      <c r="FP24" s="409">
        <f t="shared" ca="1" si="99"/>
        <v>0</v>
      </c>
    </row>
    <row r="25" spans="1:172" x14ac:dyDescent="0.2">
      <c r="A25" s="485" t="s">
        <v>185</v>
      </c>
      <c r="B25" s="407" t="s">
        <v>19</v>
      </c>
      <c r="C25" s="408">
        <f>Ponderadores!B24</f>
        <v>38837.811999999998</v>
      </c>
      <c r="D25" s="407"/>
      <c r="E25" s="409">
        <f t="shared" ca="1" si="87"/>
        <v>104.0962545814</v>
      </c>
      <c r="F25" s="409">
        <f t="shared" ref="F25:BQ28" ca="1" si="101">+INDIRECT("DatosDesest!"&amp;$A25&amp;F$1)</f>
        <v>101.3473332989</v>
      </c>
      <c r="G25" s="409">
        <f t="shared" ca="1" si="101"/>
        <v>92.907205873699994</v>
      </c>
      <c r="H25" s="409">
        <f t="shared" ca="1" si="101"/>
        <v>96.147430635600003</v>
      </c>
      <c r="I25" s="409">
        <f t="shared" ca="1" si="101"/>
        <v>92.602894180600003</v>
      </c>
      <c r="J25" s="409">
        <f t="shared" ca="1" si="101"/>
        <v>93.763304078800005</v>
      </c>
      <c r="K25" s="409">
        <f t="shared" ca="1" si="101"/>
        <v>97.683463058699999</v>
      </c>
      <c r="L25" s="409">
        <f t="shared" ca="1" si="101"/>
        <v>100.3959603676</v>
      </c>
      <c r="M25" s="409">
        <f t="shared" ca="1" si="101"/>
        <v>96.752940679600002</v>
      </c>
      <c r="N25" s="409">
        <f t="shared" ca="1" si="101"/>
        <v>105.24323873030001</v>
      </c>
      <c r="O25" s="409">
        <f t="shared" ca="1" si="101"/>
        <v>103.2523514473</v>
      </c>
      <c r="P25" s="409">
        <f t="shared" ca="1" si="101"/>
        <v>92.187329780699997</v>
      </c>
      <c r="Q25" s="409">
        <f t="shared" ca="1" si="101"/>
        <v>90.650317537500001</v>
      </c>
      <c r="R25" s="409">
        <f t="shared" ca="1" si="101"/>
        <v>91.667926123000001</v>
      </c>
      <c r="S25" s="409">
        <f t="shared" ca="1" si="101"/>
        <v>96.637682917899994</v>
      </c>
      <c r="T25" s="409">
        <f t="shared" ca="1" si="101"/>
        <v>95.990999367599997</v>
      </c>
      <c r="U25" s="409">
        <f t="shared" ca="1" si="101"/>
        <v>98.553910062100002</v>
      </c>
      <c r="V25" s="409">
        <f t="shared" ca="1" si="101"/>
        <v>95.486000401200002</v>
      </c>
      <c r="W25" s="409">
        <f t="shared" ca="1" si="101"/>
        <v>97.730523740999999</v>
      </c>
      <c r="X25" s="409">
        <f t="shared" ca="1" si="101"/>
        <v>96.336044768500003</v>
      </c>
      <c r="Y25" s="409">
        <f t="shared" ca="1" si="101"/>
        <v>92.653442106400007</v>
      </c>
      <c r="Z25" s="409">
        <f t="shared" ca="1" si="101"/>
        <v>100.89002794540001</v>
      </c>
      <c r="AA25" s="409">
        <f t="shared" ca="1" si="101"/>
        <v>94.786319503200005</v>
      </c>
      <c r="AB25" s="409">
        <f t="shared" ca="1" si="101"/>
        <v>92.787780971299995</v>
      </c>
      <c r="AC25" s="409">
        <f t="shared" ca="1" si="101"/>
        <v>101.93209759769999</v>
      </c>
      <c r="AD25" s="409">
        <f t="shared" ca="1" si="101"/>
        <v>97.680593248799994</v>
      </c>
      <c r="AE25" s="409">
        <f t="shared" ca="1" si="101"/>
        <v>101.28055640540001</v>
      </c>
      <c r="AF25" s="409">
        <f t="shared" ca="1" si="101"/>
        <v>100.3289782719</v>
      </c>
      <c r="AG25" s="409">
        <f t="shared" ca="1" si="101"/>
        <v>97.759335995100002</v>
      </c>
      <c r="AH25" s="409">
        <f t="shared" ca="1" si="101"/>
        <v>97.522804336899995</v>
      </c>
      <c r="AI25" s="409">
        <f t="shared" ca="1" si="101"/>
        <v>97.092556314899994</v>
      </c>
      <c r="AJ25" s="409">
        <f t="shared" ca="1" si="101"/>
        <v>98.836357783300002</v>
      </c>
      <c r="AK25" s="409">
        <f t="shared" ca="1" si="101"/>
        <v>98.676941820899998</v>
      </c>
      <c r="AL25" s="409">
        <f t="shared" ca="1" si="101"/>
        <v>97.570753325400005</v>
      </c>
      <c r="AM25" s="409">
        <f t="shared" ca="1" si="101"/>
        <v>110.7095040491</v>
      </c>
      <c r="AN25" s="409">
        <f t="shared" ca="1" si="101"/>
        <v>98.749618686399998</v>
      </c>
      <c r="AO25" s="409">
        <f t="shared" ca="1" si="101"/>
        <v>96.729491264399996</v>
      </c>
      <c r="AP25" s="409">
        <f t="shared" ca="1" si="101"/>
        <v>98.616454607899996</v>
      </c>
      <c r="AQ25" s="409">
        <f t="shared" ca="1" si="101"/>
        <v>96.860455762200004</v>
      </c>
      <c r="AR25" s="409">
        <f t="shared" ca="1" si="101"/>
        <v>97.998202193799997</v>
      </c>
      <c r="AS25" s="409">
        <f t="shared" ca="1" si="101"/>
        <v>98.843178064400007</v>
      </c>
      <c r="AT25" s="409">
        <f t="shared" ca="1" si="101"/>
        <v>101.3623509877</v>
      </c>
      <c r="AU25" s="409">
        <f t="shared" ca="1" si="101"/>
        <v>97.183340032800004</v>
      </c>
      <c r="AV25" s="409">
        <f t="shared" ca="1" si="101"/>
        <v>96.508483664099998</v>
      </c>
      <c r="AW25" s="409">
        <f t="shared" ca="1" si="101"/>
        <v>99.115108916400004</v>
      </c>
      <c r="AX25" s="409">
        <f t="shared" ca="1" si="101"/>
        <v>93.163695039800004</v>
      </c>
      <c r="AY25" s="409">
        <f t="shared" ca="1" si="101"/>
        <v>105.25688488580001</v>
      </c>
      <c r="AZ25" s="409">
        <f t="shared" ca="1" si="101"/>
        <v>104.33401255059999</v>
      </c>
      <c r="BA25" s="409">
        <f t="shared" ca="1" si="101"/>
        <v>94.061366814400003</v>
      </c>
      <c r="BB25" s="409">
        <f t="shared" ca="1" si="101"/>
        <v>105.75907709010001</v>
      </c>
      <c r="BC25" s="409">
        <f t="shared" ca="1" si="101"/>
        <v>104.91580118660001</v>
      </c>
      <c r="BD25" s="409">
        <f t="shared" ca="1" si="101"/>
        <v>104.6072061254</v>
      </c>
      <c r="BE25" s="409">
        <f t="shared" ca="1" si="101"/>
        <v>98.324172491499993</v>
      </c>
      <c r="BF25" s="409">
        <f t="shared" ca="1" si="101"/>
        <v>103.4345699956</v>
      </c>
      <c r="BG25" s="409">
        <f t="shared" ca="1" si="101"/>
        <v>103.6885391747</v>
      </c>
      <c r="BH25" s="409">
        <f t="shared" ca="1" si="101"/>
        <v>99.322931901999993</v>
      </c>
      <c r="BI25" s="409">
        <f t="shared" ca="1" si="101"/>
        <v>100.8402506732</v>
      </c>
      <c r="BJ25" s="409">
        <f t="shared" ca="1" si="101"/>
        <v>94.309782106699998</v>
      </c>
      <c r="BK25" s="409">
        <f t="shared" ca="1" si="101"/>
        <v>101.13337270460001</v>
      </c>
      <c r="BL25" s="409">
        <f t="shared" ca="1" si="101"/>
        <v>102.7927556624</v>
      </c>
      <c r="BM25" s="409">
        <f t="shared" ca="1" si="101"/>
        <v>103.02649015590001</v>
      </c>
      <c r="BN25" s="409">
        <f t="shared" ca="1" si="101"/>
        <v>98.940962936299996</v>
      </c>
      <c r="BO25" s="409">
        <f t="shared" ca="1" si="101"/>
        <v>102.13391675699999</v>
      </c>
      <c r="BP25" s="409">
        <f t="shared" ca="1" si="101"/>
        <v>101.14716600209999</v>
      </c>
      <c r="BQ25" s="409">
        <f t="shared" ca="1" si="101"/>
        <v>99.214591473499993</v>
      </c>
      <c r="BR25" s="409">
        <f t="shared" ca="1" si="100"/>
        <v>98.957164806899996</v>
      </c>
      <c r="BS25" s="409">
        <f t="shared" ca="1" si="100"/>
        <v>100.1320789902</v>
      </c>
      <c r="BT25" s="409">
        <f t="shared" ca="1" si="100"/>
        <v>101.1176074725</v>
      </c>
      <c r="BU25" s="409">
        <f t="shared" ca="1" si="100"/>
        <v>101.3431433205</v>
      </c>
      <c r="BV25" s="409">
        <f t="shared" ca="1" si="100"/>
        <v>97.486502876700001</v>
      </c>
      <c r="BW25" s="409">
        <f t="shared" ca="1" si="100"/>
        <v>97.631032337500002</v>
      </c>
      <c r="BX25" s="409">
        <f t="shared" ca="1" si="100"/>
        <v>98.476514029499995</v>
      </c>
      <c r="BY25" s="409">
        <f t="shared" ca="1" si="100"/>
        <v>103.8679505115</v>
      </c>
      <c r="BZ25" s="409">
        <f t="shared" ca="1" si="100"/>
        <v>102.8047143604</v>
      </c>
      <c r="CA25" s="409">
        <f t="shared" ca="1" si="100"/>
        <v>99.876446247999993</v>
      </c>
      <c r="CB25" s="409">
        <f t="shared" ca="1" si="100"/>
        <v>97.677408365299996</v>
      </c>
      <c r="CC25" s="409">
        <f t="shared" ca="1" si="100"/>
        <v>98.878052990900002</v>
      </c>
      <c r="CD25" s="409">
        <f t="shared" ca="1" si="100"/>
        <v>99.890745266600007</v>
      </c>
      <c r="CE25" s="409">
        <f t="shared" ca="1" si="100"/>
        <v>98.126295517299994</v>
      </c>
      <c r="CF25" s="409">
        <f t="shared" ca="1" si="100"/>
        <v>100.4458413351</v>
      </c>
      <c r="CG25" s="409">
        <f t="shared" ca="1" si="100"/>
        <v>99.294995141900003</v>
      </c>
      <c r="CH25" s="409">
        <f t="shared" ca="1" si="100"/>
        <v>97.829913322400003</v>
      </c>
      <c r="CI25" s="409">
        <f t="shared" ca="1" si="100"/>
        <v>96.0059444388</v>
      </c>
      <c r="CJ25" s="409">
        <f t="shared" ca="1" si="100"/>
        <v>96.923836696699993</v>
      </c>
      <c r="CK25" s="409">
        <f t="shared" ca="1" si="100"/>
        <v>99.694339778599996</v>
      </c>
      <c r="CL25" s="409">
        <f t="shared" ca="1" si="100"/>
        <v>97.331085307999999</v>
      </c>
      <c r="CM25" s="409">
        <f t="shared" ca="1" si="100"/>
        <v>92.411145829500001</v>
      </c>
      <c r="CN25" s="409">
        <f t="shared" ca="1" si="100"/>
        <v>93.351880437199995</v>
      </c>
      <c r="CO25" s="409">
        <f t="shared" ca="1" si="100"/>
        <v>88.894057578900004</v>
      </c>
      <c r="CP25" s="409">
        <f t="shared" ca="1" si="100"/>
        <v>94.011905490999993</v>
      </c>
      <c r="CQ25" s="409">
        <f t="shared" ca="1" si="100"/>
        <v>96.171554507899998</v>
      </c>
      <c r="CR25" s="409">
        <f t="shared" ca="1" si="100"/>
        <v>98.735858802199999</v>
      </c>
      <c r="CS25" s="409">
        <f t="shared" ca="1" si="100"/>
        <v>97.806146864400006</v>
      </c>
      <c r="CT25" s="409">
        <f t="shared" ca="1" si="100"/>
        <v>100.4037308544</v>
      </c>
      <c r="CU25" s="409">
        <f t="shared" ca="1" si="100"/>
        <v>101.60312738019999</v>
      </c>
      <c r="CV25" s="409">
        <f t="shared" ca="1" si="100"/>
        <v>102.7013563725</v>
      </c>
      <c r="CW25" s="409">
        <f t="shared" ca="1" si="100"/>
        <v>101.482987205</v>
      </c>
      <c r="CX25" s="409">
        <f t="shared" ca="1" si="100"/>
        <v>100.18157986590001</v>
      </c>
      <c r="CY25" s="409">
        <f t="shared" ca="1" si="100"/>
        <v>104.44949951460001</v>
      </c>
      <c r="CZ25" s="409">
        <f t="shared" ca="1" si="100"/>
        <v>104.8949968373</v>
      </c>
      <c r="DA25" s="409">
        <f t="shared" ca="1" si="100"/>
        <v>107.30834521289999</v>
      </c>
      <c r="DB25" s="409">
        <f t="shared" ca="1" si="100"/>
        <v>102.9872071153</v>
      </c>
      <c r="DC25" s="409">
        <f t="shared" ca="1" si="100"/>
        <v>106.81353494779999</v>
      </c>
      <c r="DD25" s="409">
        <f t="shared" ca="1" si="100"/>
        <v>111.8369835158</v>
      </c>
      <c r="DE25" s="409">
        <f t="shared" ca="1" si="100"/>
        <v>111.3423375208</v>
      </c>
      <c r="DF25" s="409">
        <f t="shared" ca="1" si="100"/>
        <v>106.4932889249</v>
      </c>
      <c r="DG25" s="409">
        <f t="shared" ca="1" si="100"/>
        <v>103.1584374202</v>
      </c>
      <c r="DH25" s="409">
        <f t="shared" ca="1" si="100"/>
        <v>105.38699598949999</v>
      </c>
      <c r="DI25" s="409">
        <f t="shared" ca="1" si="100"/>
        <v>104.36925946709999</v>
      </c>
      <c r="DJ25" s="409">
        <f t="shared" ca="1" si="100"/>
        <v>103.9493800556</v>
      </c>
      <c r="DK25" s="409">
        <f t="shared" ca="1" si="100"/>
        <v>104.9182440995</v>
      </c>
      <c r="DL25" s="409">
        <f t="shared" ca="1" si="100"/>
        <v>110.7282124657</v>
      </c>
      <c r="DM25" s="409">
        <f t="shared" ca="1" si="100"/>
        <v>107.7845092697</v>
      </c>
      <c r="DN25" s="409">
        <f t="shared" ca="1" si="100"/>
        <v>104.95995739599999</v>
      </c>
      <c r="DO25" s="409">
        <f t="shared" ca="1" si="100"/>
        <v>105.6280794045</v>
      </c>
      <c r="DP25" s="409">
        <f t="shared" ca="1" si="100"/>
        <v>96.840090290000006</v>
      </c>
      <c r="DQ25" s="409">
        <f t="shared" ca="1" si="100"/>
        <v>95.044408736400001</v>
      </c>
      <c r="DR25" s="409">
        <f t="shared" ca="1" si="100"/>
        <v>99.497144814600006</v>
      </c>
      <c r="DS25" s="409">
        <f t="shared" ca="1" si="100"/>
        <v>99.657179796500003</v>
      </c>
      <c r="DT25" s="409">
        <f t="shared" ca="1" si="100"/>
        <v>97.323762045999999</v>
      </c>
      <c r="DU25" s="409">
        <f t="shared" ca="1" si="100"/>
        <v>98.038105547599997</v>
      </c>
      <c r="DV25" s="409">
        <f t="shared" ca="1" si="100"/>
        <v>94.767914874699997</v>
      </c>
      <c r="DW25" s="409">
        <f t="shared" ca="1" si="100"/>
        <v>97.0249450556</v>
      </c>
      <c r="DX25" s="409">
        <f t="shared" ca="1" si="100"/>
        <v>95.0313666017</v>
      </c>
      <c r="DY25" s="409">
        <f t="shared" ca="1" si="100"/>
        <v>90.085447557400002</v>
      </c>
      <c r="DZ25" s="409">
        <f t="shared" ca="1" si="100"/>
        <v>92.662387696600007</v>
      </c>
      <c r="EA25" s="409">
        <f t="shared" ca="1" si="100"/>
        <v>91.006124414799999</v>
      </c>
      <c r="EB25" s="409">
        <f t="shared" ca="1" si="100"/>
        <v>90.174528039999998</v>
      </c>
      <c r="EC25" s="409">
        <f t="shared" ca="1" si="90"/>
        <v>90.889929633600005</v>
      </c>
      <c r="ED25" s="409">
        <f t="shared" ca="1" si="89"/>
        <v>90.149650819000001</v>
      </c>
      <c r="EE25" s="409">
        <f t="shared" ca="1" si="89"/>
        <v>89.144297859199995</v>
      </c>
      <c r="EF25" s="409">
        <f t="shared" ca="1" si="89"/>
        <v>86.582908847300004</v>
      </c>
      <c r="EG25" s="409">
        <f t="shared" ca="1" si="89"/>
        <v>85.409622855999999</v>
      </c>
      <c r="EH25" s="409">
        <f t="shared" ca="1" si="89"/>
        <v>87.347781739499993</v>
      </c>
      <c r="EI25" s="409">
        <f t="shared" ca="1" si="89"/>
        <v>84.518516968599997</v>
      </c>
      <c r="EJ25" s="409">
        <f t="shared" ca="1" si="89"/>
        <v>85.509386324800005</v>
      </c>
      <c r="EK25" s="409">
        <f t="shared" ca="1" si="89"/>
        <v>88.318306116800002</v>
      </c>
      <c r="EL25" s="409">
        <f t="shared" ca="1" si="89"/>
        <v>90.023348745000007</v>
      </c>
      <c r="EM25" s="409">
        <f t="shared" ca="1" si="89"/>
        <v>87.016865485699995</v>
      </c>
      <c r="EN25" s="409">
        <f t="shared" ca="1" si="89"/>
        <v>88.225071659400001</v>
      </c>
      <c r="EO25" s="409">
        <f t="shared" ca="1" si="89"/>
        <v>88.976269274900005</v>
      </c>
      <c r="EP25" s="409">
        <f t="shared" ca="1" si="98"/>
        <v>87.357448955999999</v>
      </c>
      <c r="EQ25" s="409">
        <f t="shared" ca="1" si="96"/>
        <v>87.110431485299998</v>
      </c>
      <c r="ER25" s="409">
        <f t="shared" ca="1" si="96"/>
        <v>85.432651073000002</v>
      </c>
      <c r="ES25" s="409">
        <f t="shared" ca="1" si="96"/>
        <v>84.9923413649</v>
      </c>
      <c r="ET25" s="409">
        <f t="shared" ca="1" si="96"/>
        <v>85.808865434099999</v>
      </c>
      <c r="EU25" s="409">
        <f t="shared" ca="1" si="96"/>
        <v>83.664689933299996</v>
      </c>
      <c r="EV25" s="409">
        <f t="shared" ca="1" si="96"/>
        <v>80.6754001738</v>
      </c>
      <c r="EW25" s="409">
        <f t="shared" ca="1" si="96"/>
        <v>79.008042362400005</v>
      </c>
      <c r="EX25" s="409">
        <f t="shared" ca="1" si="96"/>
        <v>78.776455293799998</v>
      </c>
      <c r="EY25" s="409">
        <f t="shared" ca="1" si="96"/>
        <v>80.729835940399994</v>
      </c>
      <c r="EZ25" s="409">
        <f t="shared" ca="1" si="96"/>
        <v>80.699643772200005</v>
      </c>
      <c r="FA25" s="409">
        <f t="shared" ca="1" si="96"/>
        <v>79.066325936699997</v>
      </c>
      <c r="FB25" s="409">
        <f t="shared" ca="1" si="96"/>
        <v>79.989607517600007</v>
      </c>
      <c r="FC25" s="409">
        <f t="shared" ca="1" si="96"/>
        <v>80.198084941399998</v>
      </c>
      <c r="FD25" s="409">
        <f t="shared" ca="1" si="96"/>
        <v>81.020014950800004</v>
      </c>
      <c r="FE25" s="409">
        <f t="shared" ca="1" si="99"/>
        <v>0</v>
      </c>
      <c r="FF25" s="409">
        <f t="shared" ca="1" si="99"/>
        <v>0</v>
      </c>
      <c r="FG25" s="409">
        <f t="shared" ca="1" si="99"/>
        <v>0</v>
      </c>
      <c r="FH25" s="409">
        <f t="shared" ca="1" si="99"/>
        <v>0</v>
      </c>
      <c r="FI25" s="409">
        <f t="shared" ca="1" si="99"/>
        <v>0</v>
      </c>
      <c r="FJ25" s="409">
        <f t="shared" ca="1" si="99"/>
        <v>0</v>
      </c>
      <c r="FK25" s="409">
        <f t="shared" ca="1" si="99"/>
        <v>0</v>
      </c>
      <c r="FL25" s="409">
        <f t="shared" ca="1" si="99"/>
        <v>0</v>
      </c>
      <c r="FM25" s="409">
        <f t="shared" ca="1" si="99"/>
        <v>0</v>
      </c>
      <c r="FN25" s="409">
        <f t="shared" ca="1" si="99"/>
        <v>0</v>
      </c>
      <c r="FO25" s="409">
        <f t="shared" ca="1" si="99"/>
        <v>0</v>
      </c>
      <c r="FP25" s="409">
        <f t="shared" ca="1" si="99"/>
        <v>0</v>
      </c>
    </row>
    <row r="26" spans="1:172" x14ac:dyDescent="0.2">
      <c r="A26" s="485" t="s">
        <v>186</v>
      </c>
      <c r="B26" s="407" t="s">
        <v>20</v>
      </c>
      <c r="C26" s="408">
        <f>Ponderadores!B25</f>
        <v>101611.97199999999</v>
      </c>
      <c r="D26" s="407"/>
      <c r="E26" s="409">
        <f t="shared" ca="1" si="87"/>
        <v>80.321934914500005</v>
      </c>
      <c r="F26" s="409">
        <f t="shared" ca="1" si="101"/>
        <v>81.188771385899997</v>
      </c>
      <c r="G26" s="409">
        <f t="shared" ca="1" si="101"/>
        <v>81.805641214800005</v>
      </c>
      <c r="H26" s="409">
        <f t="shared" ca="1" si="101"/>
        <v>81.371003758499995</v>
      </c>
      <c r="I26" s="409">
        <f t="shared" ca="1" si="101"/>
        <v>79.353267875900002</v>
      </c>
      <c r="J26" s="409">
        <f t="shared" ca="1" si="101"/>
        <v>79.8726131138</v>
      </c>
      <c r="K26" s="409">
        <f t="shared" ca="1" si="101"/>
        <v>80.785769329999994</v>
      </c>
      <c r="L26" s="409">
        <f t="shared" ca="1" si="101"/>
        <v>82.118269161100002</v>
      </c>
      <c r="M26" s="409">
        <f t="shared" ca="1" si="101"/>
        <v>81.611021129999997</v>
      </c>
      <c r="N26" s="409">
        <f t="shared" ca="1" si="101"/>
        <v>81.444616758600006</v>
      </c>
      <c r="O26" s="409">
        <f t="shared" ca="1" si="101"/>
        <v>82.715656690499998</v>
      </c>
      <c r="P26" s="409">
        <f t="shared" ca="1" si="101"/>
        <v>82.477377626299997</v>
      </c>
      <c r="Q26" s="409">
        <f t="shared" ca="1" si="101"/>
        <v>82.950759999699997</v>
      </c>
      <c r="R26" s="409">
        <f t="shared" ca="1" si="101"/>
        <v>83.986835309900002</v>
      </c>
      <c r="S26" s="409">
        <f t="shared" ca="1" si="101"/>
        <v>84.806788460000007</v>
      </c>
      <c r="T26" s="409">
        <f t="shared" ca="1" si="101"/>
        <v>84.3790524506</v>
      </c>
      <c r="U26" s="409">
        <f t="shared" ca="1" si="101"/>
        <v>84.665566394099997</v>
      </c>
      <c r="V26" s="409">
        <f t="shared" ca="1" si="101"/>
        <v>85.459863203200001</v>
      </c>
      <c r="W26" s="409">
        <f t="shared" ca="1" si="101"/>
        <v>85.543793788900004</v>
      </c>
      <c r="X26" s="409">
        <f t="shared" ca="1" si="101"/>
        <v>85.0830066372</v>
      </c>
      <c r="Y26" s="409">
        <f t="shared" ca="1" si="101"/>
        <v>86.5333918428</v>
      </c>
      <c r="Z26" s="409">
        <f t="shared" ca="1" si="101"/>
        <v>87.548980130700002</v>
      </c>
      <c r="AA26" s="409">
        <f t="shared" ca="1" si="101"/>
        <v>88.729524340400005</v>
      </c>
      <c r="AB26" s="409">
        <f t="shared" ca="1" si="101"/>
        <v>88.085438384900002</v>
      </c>
      <c r="AC26" s="409">
        <f t="shared" ca="1" si="101"/>
        <v>88.011763850999998</v>
      </c>
      <c r="AD26" s="409">
        <f t="shared" ca="1" si="101"/>
        <v>88.222513428400006</v>
      </c>
      <c r="AE26" s="409">
        <f t="shared" ca="1" si="101"/>
        <v>87.977164912800006</v>
      </c>
      <c r="AF26" s="409">
        <f t="shared" ca="1" si="101"/>
        <v>88.772530118600002</v>
      </c>
      <c r="AG26" s="409">
        <f t="shared" ca="1" si="101"/>
        <v>88.238005275800006</v>
      </c>
      <c r="AH26" s="409">
        <f t="shared" ca="1" si="101"/>
        <v>89.295385685400007</v>
      </c>
      <c r="AI26" s="409">
        <f t="shared" ca="1" si="101"/>
        <v>88.588908666899997</v>
      </c>
      <c r="AJ26" s="409">
        <f t="shared" ca="1" si="101"/>
        <v>90.487564957399997</v>
      </c>
      <c r="AK26" s="409">
        <f t="shared" ca="1" si="101"/>
        <v>91.212749100899998</v>
      </c>
      <c r="AL26" s="409">
        <f t="shared" ca="1" si="101"/>
        <v>91.008223732000005</v>
      </c>
      <c r="AM26" s="409">
        <f t="shared" ca="1" si="101"/>
        <v>92.165323594599997</v>
      </c>
      <c r="AN26" s="409">
        <f t="shared" ca="1" si="101"/>
        <v>92.701682861699993</v>
      </c>
      <c r="AO26" s="409">
        <f t="shared" ca="1" si="101"/>
        <v>92.029792501800003</v>
      </c>
      <c r="AP26" s="409">
        <f t="shared" ca="1" si="101"/>
        <v>93.052568930800007</v>
      </c>
      <c r="AQ26" s="409">
        <f t="shared" ca="1" si="101"/>
        <v>93.944335771200002</v>
      </c>
      <c r="AR26" s="409">
        <f t="shared" ca="1" si="101"/>
        <v>92.815089173399997</v>
      </c>
      <c r="AS26" s="409">
        <f t="shared" ca="1" si="101"/>
        <v>93.432501029500003</v>
      </c>
      <c r="AT26" s="409">
        <f t="shared" ca="1" si="101"/>
        <v>92.963660324100005</v>
      </c>
      <c r="AU26" s="409">
        <f t="shared" ca="1" si="101"/>
        <v>93.811932070500006</v>
      </c>
      <c r="AV26" s="409">
        <f t="shared" ca="1" si="101"/>
        <v>93.111711588199995</v>
      </c>
      <c r="AW26" s="409">
        <f t="shared" ca="1" si="101"/>
        <v>92.9289128514</v>
      </c>
      <c r="AX26" s="409">
        <f t="shared" ca="1" si="101"/>
        <v>93.371473859199995</v>
      </c>
      <c r="AY26" s="409">
        <f t="shared" ca="1" si="101"/>
        <v>93.960232697199999</v>
      </c>
      <c r="AZ26" s="409">
        <f t="shared" ca="1" si="101"/>
        <v>96.015273892799996</v>
      </c>
      <c r="BA26" s="409">
        <f t="shared" ca="1" si="101"/>
        <v>97.416207350400001</v>
      </c>
      <c r="BB26" s="409">
        <f t="shared" ca="1" si="101"/>
        <v>96.782200233200001</v>
      </c>
      <c r="BC26" s="409">
        <f t="shared" ca="1" si="101"/>
        <v>95.755256485000004</v>
      </c>
      <c r="BD26" s="409">
        <f t="shared" ca="1" si="101"/>
        <v>97.286932693099999</v>
      </c>
      <c r="BE26" s="409">
        <f t="shared" ca="1" si="101"/>
        <v>95.536332602900004</v>
      </c>
      <c r="BF26" s="409">
        <f t="shared" ca="1" si="101"/>
        <v>98.465325638699994</v>
      </c>
      <c r="BG26" s="409">
        <f t="shared" ca="1" si="101"/>
        <v>100.4690320406</v>
      </c>
      <c r="BH26" s="409">
        <f t="shared" ca="1" si="101"/>
        <v>98.169134041999996</v>
      </c>
      <c r="BI26" s="409">
        <f t="shared" ca="1" si="101"/>
        <v>97.460374662700005</v>
      </c>
      <c r="BJ26" s="409">
        <f t="shared" ca="1" si="101"/>
        <v>98.906083302900001</v>
      </c>
      <c r="BK26" s="409">
        <f t="shared" ca="1" si="101"/>
        <v>97.874567806000002</v>
      </c>
      <c r="BL26" s="409">
        <f t="shared" ca="1" si="101"/>
        <v>97.938389906099999</v>
      </c>
      <c r="BM26" s="409">
        <f t="shared" ca="1" si="101"/>
        <v>97.515945721500003</v>
      </c>
      <c r="BN26" s="409">
        <f t="shared" ca="1" si="101"/>
        <v>97.963322452900002</v>
      </c>
      <c r="BO26" s="409">
        <f t="shared" ca="1" si="101"/>
        <v>99.525714386600001</v>
      </c>
      <c r="BP26" s="409">
        <f t="shared" ca="1" si="101"/>
        <v>98.724065473600007</v>
      </c>
      <c r="BQ26" s="409">
        <f t="shared" ca="1" si="101"/>
        <v>100.6636364398</v>
      </c>
      <c r="BR26" s="409">
        <f t="shared" ca="1" si="100"/>
        <v>100.81060932219999</v>
      </c>
      <c r="BS26" s="409">
        <f t="shared" ca="1" si="100"/>
        <v>101.6956236101</v>
      </c>
      <c r="BT26" s="409">
        <f t="shared" ca="1" si="100"/>
        <v>100.7341589926</v>
      </c>
      <c r="BU26" s="409">
        <f t="shared" ca="1" si="100"/>
        <v>100.48964647450001</v>
      </c>
      <c r="BV26" s="409">
        <f t="shared" ca="1" si="100"/>
        <v>100.7945733371</v>
      </c>
      <c r="BW26" s="409">
        <f t="shared" ca="1" si="100"/>
        <v>100.14035183590001</v>
      </c>
      <c r="BX26" s="409">
        <f t="shared" ca="1" si="100"/>
        <v>101.4953224368</v>
      </c>
      <c r="BY26" s="409">
        <f t="shared" ca="1" si="100"/>
        <v>102.8554831262</v>
      </c>
      <c r="BZ26" s="409">
        <f t="shared" ca="1" si="100"/>
        <v>101.8804389793</v>
      </c>
      <c r="CA26" s="409">
        <f t="shared" ca="1" si="100"/>
        <v>98.183800399199995</v>
      </c>
      <c r="CB26" s="409">
        <f t="shared" ca="1" si="100"/>
        <v>100.5015898015</v>
      </c>
      <c r="CC26" s="409">
        <f t="shared" ca="1" si="100"/>
        <v>99.645058821800006</v>
      </c>
      <c r="CD26" s="409">
        <f t="shared" ca="1" si="100"/>
        <v>98.808613722499999</v>
      </c>
      <c r="CE26" s="409">
        <f t="shared" ca="1" si="100"/>
        <v>98.158669812699998</v>
      </c>
      <c r="CF26" s="409">
        <f t="shared" ca="1" si="100"/>
        <v>99.438432861099997</v>
      </c>
      <c r="CG26" s="409">
        <f t="shared" ca="1" si="100"/>
        <v>99.325177601700005</v>
      </c>
      <c r="CH26" s="409">
        <f t="shared" ca="1" si="100"/>
        <v>98.298552118800004</v>
      </c>
      <c r="CI26" s="409">
        <f t="shared" ca="1" si="100"/>
        <v>98.720834804899994</v>
      </c>
      <c r="CJ26" s="409">
        <f t="shared" ca="1" si="100"/>
        <v>96.350841032199995</v>
      </c>
      <c r="CK26" s="409">
        <f t="shared" ca="1" si="100"/>
        <v>101.7859158542</v>
      </c>
      <c r="CL26" s="409">
        <f t="shared" ca="1" si="100"/>
        <v>98.479910138400001</v>
      </c>
      <c r="CM26" s="409">
        <f t="shared" ca="1" si="100"/>
        <v>98.800263959500001</v>
      </c>
      <c r="CN26" s="409">
        <f t="shared" ca="1" si="100"/>
        <v>95.9645579978</v>
      </c>
      <c r="CO26" s="409">
        <f t="shared" ca="1" si="100"/>
        <v>90.013373118100006</v>
      </c>
      <c r="CP26" s="409">
        <f t="shared" ca="1" si="100"/>
        <v>91.130617351699996</v>
      </c>
      <c r="CQ26" s="409">
        <f t="shared" ca="1" si="100"/>
        <v>94.8762393656</v>
      </c>
      <c r="CR26" s="409">
        <f t="shared" ca="1" si="100"/>
        <v>95.434399653100002</v>
      </c>
      <c r="CS26" s="409">
        <f t="shared" ca="1" si="100"/>
        <v>97.708043975799995</v>
      </c>
      <c r="CT26" s="409">
        <f t="shared" ca="1" si="100"/>
        <v>97.790168747400003</v>
      </c>
      <c r="CU26" s="409">
        <f t="shared" ca="1" si="100"/>
        <v>98.302668707799995</v>
      </c>
      <c r="CV26" s="409">
        <f t="shared" ca="1" si="100"/>
        <v>98.445247451</v>
      </c>
      <c r="CW26" s="409">
        <f t="shared" ca="1" si="100"/>
        <v>99.068344463299994</v>
      </c>
      <c r="CX26" s="409">
        <f t="shared" ca="1" si="100"/>
        <v>96.522339942599999</v>
      </c>
      <c r="CY26" s="409">
        <f t="shared" ca="1" si="100"/>
        <v>98.767968247200002</v>
      </c>
      <c r="CZ26" s="409">
        <f t="shared" ca="1" si="100"/>
        <v>103.31354328979999</v>
      </c>
      <c r="DA26" s="409">
        <f t="shared" ca="1" si="100"/>
        <v>104.3705092551</v>
      </c>
      <c r="DB26" s="409">
        <f t="shared" ca="1" si="100"/>
        <v>106.2159047992</v>
      </c>
      <c r="DC26" s="409">
        <f t="shared" ca="1" si="100"/>
        <v>106.96312194710001</v>
      </c>
      <c r="DD26" s="409">
        <f t="shared" ca="1" si="100"/>
        <v>105.81933536210001</v>
      </c>
      <c r="DE26" s="409">
        <f t="shared" ca="1" si="100"/>
        <v>105.51780051199999</v>
      </c>
      <c r="DF26" s="409">
        <f t="shared" ca="1" si="100"/>
        <v>106.1380498133</v>
      </c>
      <c r="DG26" s="409">
        <f t="shared" ca="1" si="100"/>
        <v>107.1277476277</v>
      </c>
      <c r="DH26" s="409">
        <f t="shared" ca="1" si="100"/>
        <v>109.4918002062</v>
      </c>
      <c r="DI26" s="409">
        <f t="shared" ca="1" si="100"/>
        <v>105.628605261</v>
      </c>
      <c r="DJ26" s="409">
        <f t="shared" ca="1" si="100"/>
        <v>106.1138254967</v>
      </c>
      <c r="DK26" s="409">
        <f t="shared" ca="1" si="100"/>
        <v>107.14291460539999</v>
      </c>
      <c r="DL26" s="409">
        <f t="shared" ca="1" si="100"/>
        <v>108.2906490896</v>
      </c>
      <c r="DM26" s="409">
        <f t="shared" ca="1" si="100"/>
        <v>108.9636854355</v>
      </c>
      <c r="DN26" s="409">
        <f t="shared" ca="1" si="100"/>
        <v>108.1183834167</v>
      </c>
      <c r="DO26" s="409">
        <f t="shared" ca="1" si="100"/>
        <v>109.9020279925</v>
      </c>
      <c r="DP26" s="409">
        <f t="shared" ca="1" si="100"/>
        <v>109.1927147263</v>
      </c>
      <c r="DQ26" s="409">
        <f t="shared" ca="1" si="100"/>
        <v>108.89181336359999</v>
      </c>
      <c r="DR26" s="409">
        <f t="shared" ca="1" si="100"/>
        <v>109.671302262</v>
      </c>
      <c r="DS26" s="409">
        <f t="shared" ca="1" si="100"/>
        <v>107.3140597639</v>
      </c>
      <c r="DT26" s="409">
        <f t="shared" ca="1" si="100"/>
        <v>105.9786157408</v>
      </c>
      <c r="DU26" s="409">
        <f t="shared" ca="1" si="100"/>
        <v>105.65133987350001</v>
      </c>
      <c r="DV26" s="409">
        <f t="shared" ca="1" si="100"/>
        <v>106.64435672170001</v>
      </c>
      <c r="DW26" s="409">
        <f t="shared" ca="1" si="100"/>
        <v>104.96835211760001</v>
      </c>
      <c r="DX26" s="409">
        <f t="shared" ca="1" si="100"/>
        <v>106.71914170060001</v>
      </c>
      <c r="DY26" s="409">
        <f t="shared" ca="1" si="100"/>
        <v>103.9332792924</v>
      </c>
      <c r="DZ26" s="409">
        <f t="shared" ca="1" si="100"/>
        <v>100.682219139</v>
      </c>
      <c r="EA26" s="409">
        <f t="shared" ca="1" si="100"/>
        <v>101.21396921020001</v>
      </c>
      <c r="EB26" s="409">
        <f t="shared" ca="1" si="100"/>
        <v>102.06420597899999</v>
      </c>
      <c r="EC26" s="409">
        <f t="shared" ca="1" si="90"/>
        <v>101.7601670378</v>
      </c>
      <c r="ED26" s="409">
        <f t="shared" ref="ED26:FB40" ca="1" si="102">+INDIRECT("DatosDesest!"&amp;$A26&amp;ED$1)</f>
        <v>99.921231243099996</v>
      </c>
      <c r="EE26" s="409">
        <f t="shared" ca="1" si="102"/>
        <v>99.306212894300003</v>
      </c>
      <c r="EF26" s="409">
        <f t="shared" ca="1" si="102"/>
        <v>99.877437867599994</v>
      </c>
      <c r="EG26" s="409">
        <f t="shared" ca="1" si="102"/>
        <v>98.600552553900002</v>
      </c>
      <c r="EH26" s="409">
        <f t="shared" ca="1" si="102"/>
        <v>99.295116302500006</v>
      </c>
      <c r="EI26" s="409">
        <f t="shared" ca="1" si="102"/>
        <v>100.3185421892</v>
      </c>
      <c r="EJ26" s="409">
        <f t="shared" ca="1" si="102"/>
        <v>99.660686354000006</v>
      </c>
      <c r="EK26" s="409">
        <f t="shared" ca="1" si="102"/>
        <v>99.373264924500006</v>
      </c>
      <c r="EL26" s="409">
        <f t="shared" ca="1" si="102"/>
        <v>100.36193615889999</v>
      </c>
      <c r="EM26" s="409">
        <f t="shared" ca="1" si="102"/>
        <v>99.658572167900005</v>
      </c>
      <c r="EN26" s="409">
        <f t="shared" ca="1" si="102"/>
        <v>101.2416288127</v>
      </c>
      <c r="EO26" s="409">
        <f t="shared" ca="1" si="102"/>
        <v>100.35850101280001</v>
      </c>
      <c r="EP26" s="409">
        <f t="shared" ca="1" si="98"/>
        <v>99.541712684299995</v>
      </c>
      <c r="EQ26" s="409">
        <f t="shared" ca="1" si="102"/>
        <v>101.0829175666</v>
      </c>
      <c r="ER26" s="409">
        <f t="shared" ca="1" si="102"/>
        <v>100.8636237348</v>
      </c>
      <c r="ES26" s="409">
        <f t="shared" ca="1" si="102"/>
        <v>102.3705021192</v>
      </c>
      <c r="ET26" s="409">
        <f t="shared" ca="1" si="102"/>
        <v>103.4576867044</v>
      </c>
      <c r="EU26" s="409">
        <f t="shared" ca="1" si="102"/>
        <v>99.055975900299998</v>
      </c>
      <c r="EV26" s="409">
        <f t="shared" ca="1" si="102"/>
        <v>100.39184762710001</v>
      </c>
      <c r="EW26" s="409">
        <f t="shared" ca="1" si="102"/>
        <v>99.495582642100004</v>
      </c>
      <c r="EX26" s="409">
        <f t="shared" ca="1" si="102"/>
        <v>98.6449439047</v>
      </c>
      <c r="EY26" s="409">
        <f t="shared" ca="1" si="102"/>
        <v>98.409177768899994</v>
      </c>
      <c r="EZ26" s="409">
        <f t="shared" ca="1" si="102"/>
        <v>96.848687687699993</v>
      </c>
      <c r="FA26" s="409">
        <f t="shared" ca="1" si="102"/>
        <v>96.843659942499997</v>
      </c>
      <c r="FB26" s="409">
        <f t="shared" ca="1" si="102"/>
        <v>97.999780760899995</v>
      </c>
      <c r="FC26" s="409">
        <f t="shared" ca="1" si="96"/>
        <v>97.588694698599994</v>
      </c>
      <c r="FD26" s="409">
        <f t="shared" ca="1" si="96"/>
        <v>96.573709242999996</v>
      </c>
      <c r="FE26" s="409">
        <f t="shared" ca="1" si="99"/>
        <v>0</v>
      </c>
      <c r="FF26" s="409">
        <f t="shared" ca="1" si="99"/>
        <v>0</v>
      </c>
      <c r="FG26" s="409">
        <f t="shared" ca="1" si="99"/>
        <v>0</v>
      </c>
      <c r="FH26" s="409">
        <f t="shared" ca="1" si="99"/>
        <v>0</v>
      </c>
      <c r="FI26" s="409">
        <f t="shared" ca="1" si="99"/>
        <v>0</v>
      </c>
      <c r="FJ26" s="409">
        <f t="shared" ca="1" si="99"/>
        <v>0</v>
      </c>
      <c r="FK26" s="409">
        <f t="shared" ca="1" si="99"/>
        <v>0</v>
      </c>
      <c r="FL26" s="409">
        <f t="shared" ca="1" si="99"/>
        <v>0</v>
      </c>
      <c r="FM26" s="409">
        <f t="shared" ca="1" si="99"/>
        <v>0</v>
      </c>
      <c r="FN26" s="409">
        <f t="shared" ca="1" si="99"/>
        <v>0</v>
      </c>
      <c r="FO26" s="409">
        <f t="shared" ca="1" si="99"/>
        <v>0</v>
      </c>
      <c r="FP26" s="409">
        <f t="shared" ca="1" si="99"/>
        <v>0</v>
      </c>
    </row>
    <row r="27" spans="1:172" x14ac:dyDescent="0.2">
      <c r="A27" s="485" t="s">
        <v>187</v>
      </c>
      <c r="B27" s="407" t="s">
        <v>21</v>
      </c>
      <c r="C27" s="408">
        <f>Ponderadores!B26</f>
        <v>24643.809000000001</v>
      </c>
      <c r="D27" s="407"/>
      <c r="E27" s="409">
        <f t="shared" ca="1" si="87"/>
        <v>89.250782343899999</v>
      </c>
      <c r="F27" s="409">
        <f t="shared" ca="1" si="101"/>
        <v>90.364441877199994</v>
      </c>
      <c r="G27" s="409">
        <f t="shared" ca="1" si="101"/>
        <v>92.530618903800004</v>
      </c>
      <c r="H27" s="409">
        <f t="shared" ca="1" si="101"/>
        <v>89.020973177000002</v>
      </c>
      <c r="I27" s="409">
        <f t="shared" ca="1" si="101"/>
        <v>90.492908015200001</v>
      </c>
      <c r="J27" s="409">
        <f t="shared" ca="1" si="101"/>
        <v>91.804521783200002</v>
      </c>
      <c r="K27" s="409">
        <f t="shared" ca="1" si="101"/>
        <v>86.153400051999995</v>
      </c>
      <c r="L27" s="409">
        <f t="shared" ca="1" si="101"/>
        <v>82.249436732899994</v>
      </c>
      <c r="M27" s="409">
        <f t="shared" ca="1" si="101"/>
        <v>89.388373633599997</v>
      </c>
      <c r="N27" s="409">
        <f t="shared" ca="1" si="101"/>
        <v>83.953913904100006</v>
      </c>
      <c r="O27" s="409">
        <f t="shared" ca="1" si="101"/>
        <v>85.462408324899997</v>
      </c>
      <c r="P27" s="409">
        <f t="shared" ca="1" si="101"/>
        <v>87.327987369900001</v>
      </c>
      <c r="Q27" s="409">
        <f t="shared" ca="1" si="101"/>
        <v>84.191045929799998</v>
      </c>
      <c r="R27" s="409">
        <f t="shared" ca="1" si="101"/>
        <v>89.903870801599993</v>
      </c>
      <c r="S27" s="409">
        <f t="shared" ca="1" si="101"/>
        <v>86.546644332100001</v>
      </c>
      <c r="T27" s="409">
        <f t="shared" ca="1" si="101"/>
        <v>93.056127211499998</v>
      </c>
      <c r="U27" s="409">
        <f t="shared" ca="1" si="101"/>
        <v>87.953834519099999</v>
      </c>
      <c r="V27" s="409">
        <f t="shared" ca="1" si="101"/>
        <v>86.376585260300004</v>
      </c>
      <c r="W27" s="409">
        <f t="shared" ca="1" si="101"/>
        <v>91.178451387400003</v>
      </c>
      <c r="X27" s="409">
        <f t="shared" ca="1" si="101"/>
        <v>92.810564508499994</v>
      </c>
      <c r="Y27" s="409">
        <f t="shared" ca="1" si="101"/>
        <v>84.880555454100005</v>
      </c>
      <c r="Z27" s="409">
        <f t="shared" ca="1" si="101"/>
        <v>92.780582600599999</v>
      </c>
      <c r="AA27" s="409">
        <f t="shared" ca="1" si="101"/>
        <v>100.93442345290001</v>
      </c>
      <c r="AB27" s="409">
        <f t="shared" ca="1" si="101"/>
        <v>96.331805632300004</v>
      </c>
      <c r="AC27" s="409">
        <f t="shared" ca="1" si="101"/>
        <v>98.690462564900002</v>
      </c>
      <c r="AD27" s="409">
        <f t="shared" ca="1" si="101"/>
        <v>93.769111222600003</v>
      </c>
      <c r="AE27" s="409">
        <f t="shared" ca="1" si="101"/>
        <v>98.139819704399997</v>
      </c>
      <c r="AF27" s="409">
        <f t="shared" ca="1" si="101"/>
        <v>93.013893012300002</v>
      </c>
      <c r="AG27" s="409">
        <f t="shared" ca="1" si="101"/>
        <v>89.596864225000004</v>
      </c>
      <c r="AH27" s="409">
        <f t="shared" ca="1" si="101"/>
        <v>93.202902120399997</v>
      </c>
      <c r="AI27" s="409">
        <f t="shared" ca="1" si="101"/>
        <v>90.648077753999999</v>
      </c>
      <c r="AJ27" s="409">
        <f t="shared" ca="1" si="101"/>
        <v>94.475585530100005</v>
      </c>
      <c r="AK27" s="409">
        <f t="shared" ca="1" si="101"/>
        <v>84.5545116662</v>
      </c>
      <c r="AL27" s="409">
        <f t="shared" ca="1" si="101"/>
        <v>97.049766737300004</v>
      </c>
      <c r="AM27" s="409">
        <f t="shared" ca="1" si="101"/>
        <v>96.597120145999995</v>
      </c>
      <c r="AN27" s="409">
        <f t="shared" ca="1" si="101"/>
        <v>92.448914074599998</v>
      </c>
      <c r="AO27" s="409">
        <f t="shared" ca="1" si="101"/>
        <v>96.018120691700005</v>
      </c>
      <c r="AP27" s="409">
        <f t="shared" ca="1" si="101"/>
        <v>98.180819070300004</v>
      </c>
      <c r="AQ27" s="409">
        <f t="shared" ca="1" si="101"/>
        <v>96.7783601207</v>
      </c>
      <c r="AR27" s="409">
        <f t="shared" ca="1" si="101"/>
        <v>100.7988580204</v>
      </c>
      <c r="AS27" s="409">
        <f t="shared" ca="1" si="101"/>
        <v>100.6261687371</v>
      </c>
      <c r="AT27" s="409">
        <f t="shared" ca="1" si="101"/>
        <v>95.6306590696</v>
      </c>
      <c r="AU27" s="409">
        <f t="shared" ca="1" si="101"/>
        <v>95.4505706713</v>
      </c>
      <c r="AV27" s="409">
        <f t="shared" ca="1" si="101"/>
        <v>90.966924227600003</v>
      </c>
      <c r="AW27" s="409">
        <f t="shared" ca="1" si="101"/>
        <v>95.890691291099998</v>
      </c>
      <c r="AX27" s="409">
        <f t="shared" ca="1" si="101"/>
        <v>93.363624195599996</v>
      </c>
      <c r="AY27" s="409">
        <f t="shared" ca="1" si="101"/>
        <v>90.623918086800003</v>
      </c>
      <c r="AZ27" s="409">
        <f t="shared" ca="1" si="101"/>
        <v>94.988230470000005</v>
      </c>
      <c r="BA27" s="409">
        <f t="shared" ca="1" si="101"/>
        <v>90.128420185600007</v>
      </c>
      <c r="BB27" s="409">
        <f t="shared" ca="1" si="101"/>
        <v>106.8373004523</v>
      </c>
      <c r="BC27" s="409">
        <f t="shared" ca="1" si="101"/>
        <v>93.603434104900003</v>
      </c>
      <c r="BD27" s="409">
        <f t="shared" ca="1" si="101"/>
        <v>92.448075400700006</v>
      </c>
      <c r="BE27" s="409">
        <f t="shared" ca="1" si="101"/>
        <v>98.195668690199994</v>
      </c>
      <c r="BF27" s="409">
        <f t="shared" ca="1" si="101"/>
        <v>90.435462330700005</v>
      </c>
      <c r="BG27" s="409">
        <f t="shared" ca="1" si="101"/>
        <v>95.705294201599997</v>
      </c>
      <c r="BH27" s="409">
        <f t="shared" ca="1" si="101"/>
        <v>95.886754380300005</v>
      </c>
      <c r="BI27" s="409">
        <f t="shared" ca="1" si="101"/>
        <v>103.51524690799999</v>
      </c>
      <c r="BJ27" s="409">
        <f t="shared" ca="1" si="101"/>
        <v>96.669743248100005</v>
      </c>
      <c r="BK27" s="409">
        <f t="shared" ca="1" si="101"/>
        <v>100.0142654328</v>
      </c>
      <c r="BL27" s="409">
        <f t="shared" ca="1" si="101"/>
        <v>100.1924105579</v>
      </c>
      <c r="BM27" s="409">
        <f t="shared" ca="1" si="101"/>
        <v>102.28509573709999</v>
      </c>
      <c r="BN27" s="409">
        <f t="shared" ca="1" si="101"/>
        <v>96.757836980700006</v>
      </c>
      <c r="BO27" s="409">
        <f t="shared" ca="1" si="101"/>
        <v>99.262301081399997</v>
      </c>
      <c r="BP27" s="409">
        <f t="shared" ca="1" si="101"/>
        <v>99.1861068905</v>
      </c>
      <c r="BQ27" s="409">
        <f t="shared" ca="1" si="101"/>
        <v>102.11799495210001</v>
      </c>
      <c r="BR27" s="409">
        <f t="shared" ca="1" si="100"/>
        <v>111.0903720475</v>
      </c>
      <c r="BS27" s="409">
        <f t="shared" ca="1" si="100"/>
        <v>101.7008613001</v>
      </c>
      <c r="BT27" s="409">
        <f t="shared" ca="1" si="100"/>
        <v>99.871927751100003</v>
      </c>
      <c r="BU27" s="409">
        <f t="shared" ca="1" si="100"/>
        <v>98.591103135599994</v>
      </c>
      <c r="BV27" s="409">
        <f t="shared" ca="1" si="100"/>
        <v>102.16320562369999</v>
      </c>
      <c r="BW27" s="409">
        <f t="shared" ca="1" si="100"/>
        <v>96.776483726899997</v>
      </c>
      <c r="BX27" s="409">
        <f t="shared" ca="1" si="100"/>
        <v>92.140441335199995</v>
      </c>
      <c r="BY27" s="409">
        <f t="shared" ca="1" si="100"/>
        <v>98.950538074700006</v>
      </c>
      <c r="BZ27" s="409">
        <f t="shared" ca="1" si="100"/>
        <v>95.975852262100005</v>
      </c>
      <c r="CA27" s="409">
        <f t="shared" ca="1" si="100"/>
        <v>95.506685042900003</v>
      </c>
      <c r="CB27" s="409">
        <f t="shared" ca="1" si="100"/>
        <v>92.046193794700002</v>
      </c>
      <c r="CC27" s="409">
        <f t="shared" ca="1" si="100"/>
        <v>89.590027961600001</v>
      </c>
      <c r="CD27" s="409">
        <f t="shared" ca="1" si="100"/>
        <v>96.830354577400001</v>
      </c>
      <c r="CE27" s="409">
        <f t="shared" ca="1" si="100"/>
        <v>92.449850450900001</v>
      </c>
      <c r="CF27" s="409">
        <f t="shared" ca="1" si="100"/>
        <v>94.993026513000004</v>
      </c>
      <c r="CG27" s="409">
        <f t="shared" ca="1" si="100"/>
        <v>91.950635198200004</v>
      </c>
      <c r="CH27" s="409">
        <f t="shared" ca="1" si="100"/>
        <v>91.530763702100003</v>
      </c>
      <c r="CI27" s="409">
        <f t="shared" ca="1" si="100"/>
        <v>93.874240495099997</v>
      </c>
      <c r="CJ27" s="409">
        <f t="shared" ca="1" si="100"/>
        <v>88.179867817599998</v>
      </c>
      <c r="CK27" s="409">
        <f t="shared" ca="1" si="100"/>
        <v>93.905644702199993</v>
      </c>
      <c r="CL27" s="409">
        <f t="shared" ca="1" si="100"/>
        <v>96.792982781399999</v>
      </c>
      <c r="CM27" s="409">
        <f t="shared" ca="1" si="100"/>
        <v>93.790514599800005</v>
      </c>
      <c r="CN27" s="409">
        <f t="shared" ca="1" si="100"/>
        <v>86.837833511499994</v>
      </c>
      <c r="CO27" s="409">
        <f t="shared" ca="1" si="100"/>
        <v>82.564557351600001</v>
      </c>
      <c r="CP27" s="409">
        <f t="shared" ca="1" si="100"/>
        <v>82.375352989999996</v>
      </c>
      <c r="CQ27" s="409">
        <f t="shared" ca="1" si="100"/>
        <v>82.088080969000004</v>
      </c>
      <c r="CR27" s="409">
        <f t="shared" ca="1" si="100"/>
        <v>86.524235749300004</v>
      </c>
      <c r="CS27" s="409">
        <f t="shared" ca="1" si="100"/>
        <v>86.076443371799996</v>
      </c>
      <c r="CT27" s="409">
        <f t="shared" ca="1" si="100"/>
        <v>85.6674302837</v>
      </c>
      <c r="CU27" s="409">
        <f t="shared" ca="1" si="100"/>
        <v>87.526722618700006</v>
      </c>
      <c r="CV27" s="409">
        <f t="shared" ca="1" si="100"/>
        <v>88.498994656099995</v>
      </c>
      <c r="CW27" s="409">
        <f t="shared" ca="1" si="100"/>
        <v>94.341870219499995</v>
      </c>
      <c r="CX27" s="409">
        <f t="shared" ca="1" si="100"/>
        <v>92.474884569699995</v>
      </c>
      <c r="CY27" s="409">
        <f t="shared" ca="1" si="100"/>
        <v>93.902436646200002</v>
      </c>
      <c r="CZ27" s="409">
        <f t="shared" ca="1" si="100"/>
        <v>95.872183052599993</v>
      </c>
      <c r="DA27" s="409">
        <f t="shared" ca="1" si="100"/>
        <v>97.546455541200004</v>
      </c>
      <c r="DB27" s="409">
        <f t="shared" ca="1" si="100"/>
        <v>99.068333482499995</v>
      </c>
      <c r="DC27" s="409">
        <f t="shared" ca="1" si="100"/>
        <v>98.558261194699995</v>
      </c>
      <c r="DD27" s="409">
        <f t="shared" ca="1" si="100"/>
        <v>96.214173122899993</v>
      </c>
      <c r="DE27" s="409">
        <f t="shared" ca="1" si="100"/>
        <v>97.4100140404</v>
      </c>
      <c r="DF27" s="409">
        <f t="shared" ca="1" si="100"/>
        <v>96.436341432399999</v>
      </c>
      <c r="DG27" s="409">
        <f t="shared" ca="1" si="100"/>
        <v>96.984150095499999</v>
      </c>
      <c r="DH27" s="409">
        <f t="shared" ca="1" si="100"/>
        <v>99.628934684100003</v>
      </c>
      <c r="DI27" s="409">
        <f t="shared" ca="1" si="100"/>
        <v>98.986502757300002</v>
      </c>
      <c r="DJ27" s="409">
        <f t="shared" ca="1" si="100"/>
        <v>101.12084469600001</v>
      </c>
      <c r="DK27" s="409">
        <f t="shared" ca="1" si="100"/>
        <v>100.61018030699999</v>
      </c>
      <c r="DL27" s="409">
        <f t="shared" ca="1" si="100"/>
        <v>100.4966850933</v>
      </c>
      <c r="DM27" s="409">
        <f t="shared" ca="1" si="100"/>
        <v>98.752447305600001</v>
      </c>
      <c r="DN27" s="409">
        <f t="shared" ca="1" si="100"/>
        <v>98.201865812999998</v>
      </c>
      <c r="DO27" s="409">
        <f t="shared" ca="1" si="100"/>
        <v>102.6766162049</v>
      </c>
      <c r="DP27" s="409">
        <f t="shared" ca="1" si="100"/>
        <v>100.08963746880001</v>
      </c>
      <c r="DQ27" s="409">
        <f t="shared" ca="1" si="100"/>
        <v>101.29634599569999</v>
      </c>
      <c r="DR27" s="409">
        <f t="shared" ca="1" si="100"/>
        <v>101.8482860812</v>
      </c>
      <c r="DS27" s="409">
        <f t="shared" ca="1" si="100"/>
        <v>101.6140674087</v>
      </c>
      <c r="DT27" s="409">
        <f t="shared" ca="1" si="100"/>
        <v>99.443015639999999</v>
      </c>
      <c r="DU27" s="409">
        <f t="shared" ca="1" si="100"/>
        <v>94.043576858500003</v>
      </c>
      <c r="DV27" s="409">
        <f t="shared" ca="1" si="100"/>
        <v>95.930977418799998</v>
      </c>
      <c r="DW27" s="409">
        <f t="shared" ca="1" si="100"/>
        <v>99.149114339400001</v>
      </c>
      <c r="DX27" s="409">
        <f t="shared" ca="1" si="100"/>
        <v>93.958415317399997</v>
      </c>
      <c r="DY27" s="409">
        <f t="shared" ca="1" si="100"/>
        <v>99.071825425</v>
      </c>
      <c r="DZ27" s="409">
        <f t="shared" ca="1" si="100"/>
        <v>100.1005618872</v>
      </c>
      <c r="EA27" s="409">
        <f t="shared" ca="1" si="100"/>
        <v>98.958304719799997</v>
      </c>
      <c r="EB27" s="409">
        <f t="shared" ca="1" si="100"/>
        <v>100.4499085576</v>
      </c>
      <c r="EC27" s="409">
        <f t="shared" ref="EC27:ES40" ca="1" si="103">+INDIRECT("DatosDesest!"&amp;$A27&amp;EC$1)</f>
        <v>97.158406585099996</v>
      </c>
      <c r="ED27" s="409">
        <f t="shared" ca="1" si="103"/>
        <v>100.39481142619999</v>
      </c>
      <c r="EE27" s="409">
        <f t="shared" ca="1" si="103"/>
        <v>92.815731763399995</v>
      </c>
      <c r="EF27" s="409">
        <f t="shared" ca="1" si="103"/>
        <v>103.4954049207</v>
      </c>
      <c r="EG27" s="409">
        <f t="shared" ca="1" si="103"/>
        <v>94.469553746000003</v>
      </c>
      <c r="EH27" s="409">
        <f t="shared" ca="1" si="103"/>
        <v>93.207841119299999</v>
      </c>
      <c r="EI27" s="409">
        <f t="shared" ca="1" si="103"/>
        <v>93.707101132700004</v>
      </c>
      <c r="EJ27" s="409">
        <f t="shared" ca="1" si="103"/>
        <v>95.516755226900003</v>
      </c>
      <c r="EK27" s="409">
        <f t="shared" ca="1" si="103"/>
        <v>94.924680232100002</v>
      </c>
      <c r="EL27" s="409">
        <f t="shared" ca="1" si="103"/>
        <v>96.281329696200004</v>
      </c>
      <c r="EM27" s="409">
        <f t="shared" ca="1" si="103"/>
        <v>97.981999129499997</v>
      </c>
      <c r="EN27" s="409">
        <f t="shared" ca="1" si="103"/>
        <v>95.203522160399999</v>
      </c>
      <c r="EO27" s="409">
        <f t="shared" ca="1" si="103"/>
        <v>97.951605374099998</v>
      </c>
      <c r="EP27" s="409">
        <f t="shared" ca="1" si="103"/>
        <v>95.432847658100002</v>
      </c>
      <c r="EQ27" s="409">
        <f t="shared" ca="1" si="103"/>
        <v>97.516614295599993</v>
      </c>
      <c r="ER27" s="409">
        <f t="shared" ca="1" si="103"/>
        <v>107.7627386045</v>
      </c>
      <c r="ES27" s="409">
        <f t="shared" ca="1" si="103"/>
        <v>100.8288088269</v>
      </c>
      <c r="ET27" s="409">
        <f t="shared" ca="1" si="102"/>
        <v>102.2160936941</v>
      </c>
      <c r="EU27" s="409">
        <f t="shared" ca="1" si="102"/>
        <v>98.436641387600005</v>
      </c>
      <c r="EV27" s="409">
        <f t="shared" ca="1" si="102"/>
        <v>98.930230379700006</v>
      </c>
      <c r="EW27" s="409">
        <f t="shared" ca="1" si="102"/>
        <v>99.382886499099996</v>
      </c>
      <c r="EX27" s="409">
        <f t="shared" ca="1" si="102"/>
        <v>94.7759672456</v>
      </c>
      <c r="EY27" s="409">
        <f t="shared" ca="1" si="102"/>
        <v>93.391058261799998</v>
      </c>
      <c r="EZ27" s="409">
        <f t="shared" ca="1" si="102"/>
        <v>94.254475307299998</v>
      </c>
      <c r="FA27" s="409">
        <f t="shared" ca="1" si="102"/>
        <v>93.059519434400002</v>
      </c>
      <c r="FB27" s="409">
        <f t="shared" ca="1" si="102"/>
        <v>94.444044267999999</v>
      </c>
      <c r="FC27" s="409">
        <f t="shared" ca="1" si="96"/>
        <v>97.367626754</v>
      </c>
      <c r="FD27" s="409">
        <f t="shared" ca="1" si="96"/>
        <v>92.334802231099999</v>
      </c>
      <c r="FE27" s="409">
        <f t="shared" ca="1" si="99"/>
        <v>0</v>
      </c>
      <c r="FF27" s="409">
        <f t="shared" ca="1" si="99"/>
        <v>0</v>
      </c>
      <c r="FG27" s="409">
        <f t="shared" ca="1" si="99"/>
        <v>0</v>
      </c>
      <c r="FH27" s="409">
        <f t="shared" ca="1" si="99"/>
        <v>0</v>
      </c>
      <c r="FI27" s="409">
        <f t="shared" ca="1" si="99"/>
        <v>0</v>
      </c>
      <c r="FJ27" s="409">
        <f t="shared" ca="1" si="99"/>
        <v>0</v>
      </c>
      <c r="FK27" s="409">
        <f t="shared" ca="1" si="99"/>
        <v>0</v>
      </c>
      <c r="FL27" s="409">
        <f t="shared" ca="1" si="99"/>
        <v>0</v>
      </c>
      <c r="FM27" s="409">
        <f t="shared" ca="1" si="99"/>
        <v>0</v>
      </c>
      <c r="FN27" s="409">
        <f t="shared" ca="1" si="99"/>
        <v>0</v>
      </c>
      <c r="FO27" s="409">
        <f t="shared" ca="1" si="99"/>
        <v>0</v>
      </c>
      <c r="FP27" s="409">
        <f t="shared" ca="1" si="99"/>
        <v>0</v>
      </c>
    </row>
    <row r="28" spans="1:172" x14ac:dyDescent="0.2">
      <c r="A28" s="485" t="s">
        <v>188</v>
      </c>
      <c r="B28" s="407" t="s">
        <v>22</v>
      </c>
      <c r="C28" s="408">
        <f>Ponderadores!B27</f>
        <v>164436.94699999999</v>
      </c>
      <c r="D28" s="407"/>
      <c r="E28" s="409">
        <f t="shared" ca="1" si="87"/>
        <v>195.07369267390001</v>
      </c>
      <c r="F28" s="409">
        <f t="shared" ca="1" si="101"/>
        <v>186.97667108659999</v>
      </c>
      <c r="G28" s="409">
        <f t="shared" ca="1" si="101"/>
        <v>190.2884340576</v>
      </c>
      <c r="H28" s="409">
        <f t="shared" ca="1" si="101"/>
        <v>190.40957440720001</v>
      </c>
      <c r="I28" s="409">
        <f t="shared" ca="1" si="101"/>
        <v>204.68016621140001</v>
      </c>
      <c r="J28" s="409">
        <f t="shared" ca="1" si="101"/>
        <v>202.12540685819999</v>
      </c>
      <c r="K28" s="409">
        <f t="shared" ca="1" si="101"/>
        <v>192.39255786300001</v>
      </c>
      <c r="L28" s="409">
        <f t="shared" ca="1" si="101"/>
        <v>198.5654101408</v>
      </c>
      <c r="M28" s="409">
        <f t="shared" ca="1" si="101"/>
        <v>190.56917549120001</v>
      </c>
      <c r="N28" s="409">
        <f t="shared" ca="1" si="101"/>
        <v>197.83601735580001</v>
      </c>
      <c r="O28" s="409">
        <f t="shared" ca="1" si="101"/>
        <v>191.55103835439999</v>
      </c>
      <c r="P28" s="409">
        <f t="shared" ca="1" si="101"/>
        <v>205.72208305359999</v>
      </c>
      <c r="Q28" s="409">
        <f t="shared" ca="1" si="101"/>
        <v>193.76753144220001</v>
      </c>
      <c r="R28" s="409">
        <f t="shared" ca="1" si="101"/>
        <v>168.1135270565</v>
      </c>
      <c r="S28" s="409">
        <f t="shared" ca="1" si="101"/>
        <v>187.42315274800001</v>
      </c>
      <c r="T28" s="409">
        <f t="shared" ca="1" si="101"/>
        <v>195.76691624739999</v>
      </c>
      <c r="U28" s="409">
        <f t="shared" ca="1" si="101"/>
        <v>184.92921380249999</v>
      </c>
      <c r="V28" s="409">
        <f t="shared" ca="1" si="101"/>
        <v>187.00792568829999</v>
      </c>
      <c r="W28" s="409">
        <f t="shared" ca="1" si="101"/>
        <v>193.9384975019</v>
      </c>
      <c r="X28" s="409">
        <f t="shared" ca="1" si="101"/>
        <v>181.9310680561</v>
      </c>
      <c r="Y28" s="409">
        <f t="shared" ca="1" si="101"/>
        <v>189.43463257650001</v>
      </c>
      <c r="Z28" s="409">
        <f t="shared" ca="1" si="101"/>
        <v>183.46789277260001</v>
      </c>
      <c r="AA28" s="409">
        <f t="shared" ca="1" si="101"/>
        <v>184.81054252249999</v>
      </c>
      <c r="AB28" s="409">
        <f t="shared" ca="1" si="101"/>
        <v>169.05628284330001</v>
      </c>
      <c r="AC28" s="409">
        <f t="shared" ca="1" si="101"/>
        <v>166.9851426939</v>
      </c>
      <c r="AD28" s="409">
        <f t="shared" ca="1" si="101"/>
        <v>167.9499336396</v>
      </c>
      <c r="AE28" s="409">
        <f t="shared" ca="1" si="101"/>
        <v>170.10986737760001</v>
      </c>
      <c r="AF28" s="409">
        <f t="shared" ca="1" si="101"/>
        <v>161.47218723730001</v>
      </c>
      <c r="AG28" s="409">
        <f t="shared" ca="1" si="101"/>
        <v>162.06456618850001</v>
      </c>
      <c r="AH28" s="409">
        <f t="shared" ca="1" si="101"/>
        <v>160.1463057592</v>
      </c>
      <c r="AI28" s="409">
        <f t="shared" ca="1" si="101"/>
        <v>168.9772575785</v>
      </c>
      <c r="AJ28" s="409">
        <f t="shared" ca="1" si="101"/>
        <v>171.24479392750001</v>
      </c>
      <c r="AK28" s="409">
        <f t="shared" ca="1" si="101"/>
        <v>177.24242161390001</v>
      </c>
      <c r="AL28" s="409">
        <f t="shared" ca="1" si="101"/>
        <v>183.26524449639999</v>
      </c>
      <c r="AM28" s="409">
        <f t="shared" ca="1" si="101"/>
        <v>171.98546210870001</v>
      </c>
      <c r="AN28" s="409">
        <f t="shared" ca="1" si="101"/>
        <v>183.08130023609999</v>
      </c>
      <c r="AO28" s="409">
        <f t="shared" ca="1" si="101"/>
        <v>170.5061222507</v>
      </c>
      <c r="AP28" s="409">
        <f t="shared" ca="1" si="101"/>
        <v>171.93058869219999</v>
      </c>
      <c r="AQ28" s="409">
        <f t="shared" ca="1" si="101"/>
        <v>166.7993384968</v>
      </c>
      <c r="AR28" s="409">
        <f t="shared" ca="1" si="101"/>
        <v>158.42777126269999</v>
      </c>
      <c r="AS28" s="409">
        <f t="shared" ca="1" si="101"/>
        <v>149.00261920130001</v>
      </c>
      <c r="AT28" s="409">
        <f t="shared" ca="1" si="101"/>
        <v>157.36358610569999</v>
      </c>
      <c r="AU28" s="409">
        <f t="shared" ca="1" si="101"/>
        <v>139.8373871908</v>
      </c>
      <c r="AV28" s="409">
        <f t="shared" ca="1" si="101"/>
        <v>137.9469601486</v>
      </c>
      <c r="AW28" s="409">
        <f t="shared" ca="1" si="101"/>
        <v>133.4281080838</v>
      </c>
      <c r="AX28" s="409">
        <f t="shared" ca="1" si="101"/>
        <v>140.24954608990001</v>
      </c>
      <c r="AY28" s="409">
        <f t="shared" ca="1" si="101"/>
        <v>133.71549682419999</v>
      </c>
      <c r="AZ28" s="409">
        <f t="shared" ca="1" si="101"/>
        <v>127.8197776098</v>
      </c>
      <c r="BA28" s="409">
        <f t="shared" ca="1" si="101"/>
        <v>142.14426365969999</v>
      </c>
      <c r="BB28" s="409">
        <f t="shared" ca="1" si="101"/>
        <v>139.01630456090001</v>
      </c>
      <c r="BC28" s="409">
        <f t="shared" ca="1" si="101"/>
        <v>148.89463081330001</v>
      </c>
      <c r="BD28" s="409">
        <f t="shared" ca="1" si="101"/>
        <v>137.0390731247</v>
      </c>
      <c r="BE28" s="409">
        <f t="shared" ca="1" si="101"/>
        <v>137.3752682992</v>
      </c>
      <c r="BF28" s="409">
        <f t="shared" ca="1" si="101"/>
        <v>127.47648457459999</v>
      </c>
      <c r="BG28" s="409">
        <f t="shared" ca="1" si="101"/>
        <v>108.41384780209999</v>
      </c>
      <c r="BH28" s="409">
        <f t="shared" ca="1" si="101"/>
        <v>114.627988566</v>
      </c>
      <c r="BI28" s="409">
        <f t="shared" ca="1" si="101"/>
        <v>95.549917488600002</v>
      </c>
      <c r="BJ28" s="409">
        <f t="shared" ca="1" si="101"/>
        <v>93.911956645999993</v>
      </c>
      <c r="BK28" s="409">
        <f t="shared" ca="1" si="101"/>
        <v>101.8097864371</v>
      </c>
      <c r="BL28" s="409">
        <f t="shared" ca="1" si="101"/>
        <v>97.557287986199995</v>
      </c>
      <c r="BM28" s="409">
        <f t="shared" ca="1" si="101"/>
        <v>102.4579261482</v>
      </c>
      <c r="BN28" s="409">
        <f t="shared" ca="1" si="101"/>
        <v>81.106779159699997</v>
      </c>
      <c r="BO28" s="409">
        <f t="shared" ca="1" si="101"/>
        <v>99.887629224899996</v>
      </c>
      <c r="BP28" s="409">
        <f t="shared" ca="1" si="101"/>
        <v>114.00405749470001</v>
      </c>
      <c r="BQ28" s="409">
        <f t="shared" ref="BQ28:EB31" ca="1" si="104">+INDIRECT("DatosDesest!"&amp;$A28&amp;BQ$1)</f>
        <v>112.0017586167</v>
      </c>
      <c r="BR28" s="409">
        <f t="shared" ca="1" si="104"/>
        <v>102.4494819752</v>
      </c>
      <c r="BS28" s="409">
        <f t="shared" ca="1" si="104"/>
        <v>101.4445458582</v>
      </c>
      <c r="BT28" s="409">
        <f t="shared" ca="1" si="104"/>
        <v>107.63086224609999</v>
      </c>
      <c r="BU28" s="409">
        <f t="shared" ca="1" si="104"/>
        <v>102.4345155295</v>
      </c>
      <c r="BV28" s="409">
        <f t="shared" ca="1" si="104"/>
        <v>89.9762555999</v>
      </c>
      <c r="BW28" s="409">
        <f t="shared" ca="1" si="104"/>
        <v>91.722840386599998</v>
      </c>
      <c r="BX28" s="409">
        <f t="shared" ca="1" si="104"/>
        <v>89.933019291299999</v>
      </c>
      <c r="BY28" s="409">
        <f t="shared" ca="1" si="104"/>
        <v>82.760083221499997</v>
      </c>
      <c r="BZ28" s="409">
        <f t="shared" ca="1" si="104"/>
        <v>90.8600045206</v>
      </c>
      <c r="CA28" s="409">
        <f t="shared" ca="1" si="104"/>
        <v>87.172995298299995</v>
      </c>
      <c r="CB28" s="409">
        <f t="shared" ca="1" si="104"/>
        <v>88.353033350600001</v>
      </c>
      <c r="CC28" s="409">
        <f t="shared" ca="1" si="104"/>
        <v>94.114974631199999</v>
      </c>
      <c r="CD28" s="409">
        <f t="shared" ca="1" si="104"/>
        <v>102.86595706350001</v>
      </c>
      <c r="CE28" s="409">
        <f t="shared" ca="1" si="104"/>
        <v>105.0528065667</v>
      </c>
      <c r="CF28" s="409">
        <f t="shared" ca="1" si="104"/>
        <v>107.4922570981</v>
      </c>
      <c r="CG28" s="409">
        <f t="shared" ca="1" si="104"/>
        <v>101.6323775118</v>
      </c>
      <c r="CH28" s="409">
        <f t="shared" ca="1" si="104"/>
        <v>100.2997197297</v>
      </c>
      <c r="CI28" s="409">
        <f t="shared" ca="1" si="104"/>
        <v>96.866898771799995</v>
      </c>
      <c r="CJ28" s="409">
        <f t="shared" ca="1" si="104"/>
        <v>99.680391756000006</v>
      </c>
      <c r="CK28" s="409">
        <f t="shared" ca="1" si="104"/>
        <v>92.74887124</v>
      </c>
      <c r="CL28" s="409">
        <f t="shared" ca="1" si="104"/>
        <v>73.294388525000002</v>
      </c>
      <c r="CM28" s="409">
        <f t="shared" ca="1" si="104"/>
        <v>87.306877721899994</v>
      </c>
      <c r="CN28" s="409">
        <f t="shared" ca="1" si="104"/>
        <v>93.284359316600003</v>
      </c>
      <c r="CO28" s="409">
        <f t="shared" ca="1" si="104"/>
        <v>96.599857018199998</v>
      </c>
      <c r="CP28" s="409">
        <f t="shared" ca="1" si="104"/>
        <v>100.15504285830001</v>
      </c>
      <c r="CQ28" s="409">
        <f t="shared" ca="1" si="104"/>
        <v>74.003887709300002</v>
      </c>
      <c r="CR28" s="409">
        <f t="shared" ca="1" si="104"/>
        <v>87.236991982999996</v>
      </c>
      <c r="CS28" s="409">
        <f t="shared" ca="1" si="104"/>
        <v>101.58958862</v>
      </c>
      <c r="CT28" s="409">
        <f t="shared" ca="1" si="104"/>
        <v>99.816160453099997</v>
      </c>
      <c r="CU28" s="409">
        <f t="shared" ca="1" si="104"/>
        <v>84.831003919899999</v>
      </c>
      <c r="CV28" s="409">
        <f t="shared" ca="1" si="104"/>
        <v>104.3832967669</v>
      </c>
      <c r="CW28" s="409">
        <f t="shared" ca="1" si="104"/>
        <v>108.30014069560001</v>
      </c>
      <c r="CX28" s="409">
        <f t="shared" ca="1" si="104"/>
        <v>106.2911295415</v>
      </c>
      <c r="CY28" s="409">
        <f t="shared" ca="1" si="104"/>
        <v>117.6928630463</v>
      </c>
      <c r="CZ28" s="409">
        <f t="shared" ca="1" si="104"/>
        <v>89.704005045700001</v>
      </c>
      <c r="DA28" s="409">
        <f t="shared" ca="1" si="104"/>
        <v>102.2029695595</v>
      </c>
      <c r="DB28" s="409">
        <f t="shared" ca="1" si="104"/>
        <v>103.67880684950001</v>
      </c>
      <c r="DC28" s="409">
        <f t="shared" ca="1" si="104"/>
        <v>99.8638489115</v>
      </c>
      <c r="DD28" s="409">
        <f t="shared" ca="1" si="104"/>
        <v>108.90365339269999</v>
      </c>
      <c r="DE28" s="409">
        <f t="shared" ca="1" si="104"/>
        <v>118.9901271881</v>
      </c>
      <c r="DF28" s="409">
        <f t="shared" ca="1" si="104"/>
        <v>122.101313858</v>
      </c>
      <c r="DG28" s="409">
        <f t="shared" ca="1" si="104"/>
        <v>120.41379613399999</v>
      </c>
      <c r="DH28" s="409">
        <f t="shared" ca="1" si="104"/>
        <v>117.40859915270001</v>
      </c>
      <c r="DI28" s="409">
        <f t="shared" ca="1" si="104"/>
        <v>122.7257946916</v>
      </c>
      <c r="DJ28" s="409">
        <f t="shared" ca="1" si="104"/>
        <v>128.33648921459999</v>
      </c>
      <c r="DK28" s="409">
        <f t="shared" ca="1" si="104"/>
        <v>117.801037861</v>
      </c>
      <c r="DL28" s="409">
        <f t="shared" ca="1" si="104"/>
        <v>128.12692130120001</v>
      </c>
      <c r="DM28" s="409">
        <f t="shared" ca="1" si="104"/>
        <v>128.700780799</v>
      </c>
      <c r="DN28" s="409">
        <f t="shared" ca="1" si="104"/>
        <v>109.996870262</v>
      </c>
      <c r="DO28" s="409">
        <f t="shared" ca="1" si="104"/>
        <v>125.41916924669999</v>
      </c>
      <c r="DP28" s="409">
        <f t="shared" ca="1" si="104"/>
        <v>128.0739567597</v>
      </c>
      <c r="DQ28" s="409">
        <f t="shared" ca="1" si="104"/>
        <v>123.5205728721</v>
      </c>
      <c r="DR28" s="409">
        <f t="shared" ca="1" si="104"/>
        <v>138.304317639</v>
      </c>
      <c r="DS28" s="409">
        <f t="shared" ca="1" si="104"/>
        <v>141.78097064389999</v>
      </c>
      <c r="DT28" s="409">
        <f t="shared" ca="1" si="104"/>
        <v>127.8456466855</v>
      </c>
      <c r="DU28" s="409">
        <f t="shared" ca="1" si="104"/>
        <v>128.85787296500001</v>
      </c>
      <c r="DV28" s="409">
        <f t="shared" ca="1" si="104"/>
        <v>118.32417777800001</v>
      </c>
      <c r="DW28" s="409">
        <f t="shared" ca="1" si="104"/>
        <v>124.3445567088</v>
      </c>
      <c r="DX28" s="409">
        <f t="shared" ca="1" si="104"/>
        <v>131.92992761279999</v>
      </c>
      <c r="DY28" s="409">
        <f t="shared" ca="1" si="104"/>
        <v>123.4346658626</v>
      </c>
      <c r="DZ28" s="409">
        <f t="shared" ca="1" si="104"/>
        <v>126.4227946323</v>
      </c>
      <c r="EA28" s="409">
        <f t="shared" ca="1" si="104"/>
        <v>125.7288472053</v>
      </c>
      <c r="EB28" s="409">
        <f t="shared" ca="1" si="104"/>
        <v>127.5166511699</v>
      </c>
      <c r="EC28" s="409">
        <f t="shared" ca="1" si="103"/>
        <v>118.7573700853</v>
      </c>
      <c r="ED28" s="409">
        <f t="shared" ca="1" si="103"/>
        <v>101.87657694080001</v>
      </c>
      <c r="EE28" s="409">
        <f t="shared" ca="1" si="103"/>
        <v>119.7075170274</v>
      </c>
      <c r="EF28" s="409">
        <f t="shared" ca="1" si="103"/>
        <v>130.8833759904</v>
      </c>
      <c r="EG28" s="409">
        <f t="shared" ca="1" si="103"/>
        <v>142.24386416370001</v>
      </c>
      <c r="EH28" s="409">
        <f t="shared" ca="1" si="103"/>
        <v>141.26888471090001</v>
      </c>
      <c r="EI28" s="409">
        <f t="shared" ca="1" si="103"/>
        <v>149.1494567565</v>
      </c>
      <c r="EJ28" s="409">
        <f t="shared" ca="1" si="103"/>
        <v>129.6347906629</v>
      </c>
      <c r="EK28" s="409">
        <f t="shared" ca="1" si="103"/>
        <v>125.7799325213</v>
      </c>
      <c r="EL28" s="409">
        <f t="shared" ca="1" si="103"/>
        <v>138.00276146120001</v>
      </c>
      <c r="EM28" s="409">
        <f t="shared" ca="1" si="103"/>
        <v>143.6599807236</v>
      </c>
      <c r="EN28" s="409">
        <f t="shared" ca="1" si="103"/>
        <v>140.110796077</v>
      </c>
      <c r="EO28" s="409">
        <f t="shared" ca="1" si="103"/>
        <v>138.96974410870001</v>
      </c>
      <c r="EP28" s="409">
        <f t="shared" ca="1" si="103"/>
        <v>127.1131397141</v>
      </c>
      <c r="EQ28" s="409">
        <f t="shared" ca="1" si="103"/>
        <v>111.6041390606</v>
      </c>
      <c r="ER28" s="409">
        <f t="shared" ca="1" si="103"/>
        <v>132.3963977697</v>
      </c>
      <c r="ES28" s="409">
        <f t="shared" ca="1" si="102"/>
        <v>127.6741290729</v>
      </c>
      <c r="ET28" s="409">
        <f t="shared" ca="1" si="102"/>
        <v>132.54675032509999</v>
      </c>
      <c r="EU28" s="409">
        <f t="shared" ca="1" si="102"/>
        <v>131.11461009039999</v>
      </c>
      <c r="EV28" s="409">
        <f t="shared" ca="1" si="102"/>
        <v>138.8180610995</v>
      </c>
      <c r="EW28" s="409">
        <f t="shared" ca="1" si="102"/>
        <v>147.8859641841</v>
      </c>
      <c r="EX28" s="409">
        <f t="shared" ca="1" si="102"/>
        <v>158.86956719010001</v>
      </c>
      <c r="EY28" s="409">
        <f t="shared" ca="1" si="102"/>
        <v>151.57679118830001</v>
      </c>
      <c r="EZ28" s="409">
        <f t="shared" ca="1" si="102"/>
        <v>151.7331845983</v>
      </c>
      <c r="FA28" s="409">
        <f t="shared" ca="1" si="102"/>
        <v>162.046137182</v>
      </c>
      <c r="FB28" s="409">
        <f t="shared" ca="1" si="96"/>
        <v>169.8691356372</v>
      </c>
      <c r="FC28" s="409">
        <f t="shared" ca="1" si="96"/>
        <v>181.50640739810001</v>
      </c>
      <c r="FD28" s="409">
        <f t="shared" ca="1" si="96"/>
        <v>177.05302460550001</v>
      </c>
      <c r="FE28" s="409">
        <f t="shared" ca="1" si="99"/>
        <v>0</v>
      </c>
      <c r="FF28" s="409">
        <f t="shared" ca="1" si="99"/>
        <v>0</v>
      </c>
      <c r="FG28" s="409">
        <f t="shared" ca="1" si="99"/>
        <v>0</v>
      </c>
      <c r="FH28" s="409">
        <f t="shared" ca="1" si="99"/>
        <v>0</v>
      </c>
      <c r="FI28" s="409">
        <f t="shared" ca="1" si="99"/>
        <v>0</v>
      </c>
      <c r="FJ28" s="409">
        <f t="shared" ca="1" si="99"/>
        <v>0</v>
      </c>
      <c r="FK28" s="409">
        <f t="shared" ca="1" si="99"/>
        <v>0</v>
      </c>
      <c r="FL28" s="409">
        <f t="shared" ca="1" si="99"/>
        <v>0</v>
      </c>
      <c r="FM28" s="409">
        <f t="shared" ca="1" si="99"/>
        <v>0</v>
      </c>
      <c r="FN28" s="409">
        <f t="shared" ca="1" si="99"/>
        <v>0</v>
      </c>
      <c r="FO28" s="409">
        <f t="shared" ca="1" si="99"/>
        <v>0</v>
      </c>
      <c r="FP28" s="409">
        <f t="shared" ca="1" si="99"/>
        <v>0</v>
      </c>
    </row>
    <row r="29" spans="1:172" x14ac:dyDescent="0.2">
      <c r="A29" s="485" t="s">
        <v>189</v>
      </c>
      <c r="B29" s="407" t="s">
        <v>23</v>
      </c>
      <c r="C29" s="408">
        <f>Ponderadores!B28</f>
        <v>356405.603</v>
      </c>
      <c r="D29" s="407"/>
      <c r="E29" s="409">
        <f t="shared" ca="1" si="87"/>
        <v>105.0427832277</v>
      </c>
      <c r="F29" s="409">
        <f t="shared" ref="F29:BQ32" ca="1" si="105">+INDIRECT("DatosDesest!"&amp;$A29&amp;F$1)</f>
        <v>103.32143069830001</v>
      </c>
      <c r="G29" s="409">
        <f t="shared" ca="1" si="105"/>
        <v>104.0495973097</v>
      </c>
      <c r="H29" s="409">
        <f t="shared" ca="1" si="105"/>
        <v>102.1560447076</v>
      </c>
      <c r="I29" s="409">
        <f t="shared" ca="1" si="105"/>
        <v>103.4883192793</v>
      </c>
      <c r="J29" s="409">
        <f t="shared" ca="1" si="105"/>
        <v>103.5040329042</v>
      </c>
      <c r="K29" s="409">
        <f t="shared" ca="1" si="105"/>
        <v>105.0691610996</v>
      </c>
      <c r="L29" s="409">
        <f t="shared" ca="1" si="105"/>
        <v>106.11519783599999</v>
      </c>
      <c r="M29" s="409">
        <f t="shared" ca="1" si="105"/>
        <v>104.0721070381</v>
      </c>
      <c r="N29" s="409">
        <f t="shared" ca="1" si="105"/>
        <v>105.380416561</v>
      </c>
      <c r="O29" s="409">
        <f t="shared" ca="1" si="105"/>
        <v>102.3330528919</v>
      </c>
      <c r="P29" s="409">
        <f t="shared" ca="1" si="105"/>
        <v>103.0255432891</v>
      </c>
      <c r="Q29" s="409">
        <f t="shared" ca="1" si="105"/>
        <v>105.2909475307</v>
      </c>
      <c r="R29" s="409">
        <f t="shared" ca="1" si="105"/>
        <v>102.0409524093</v>
      </c>
      <c r="S29" s="409">
        <f t="shared" ca="1" si="105"/>
        <v>103.8980292302</v>
      </c>
      <c r="T29" s="409">
        <f t="shared" ca="1" si="105"/>
        <v>102.3316997788</v>
      </c>
      <c r="U29" s="409">
        <f t="shared" ca="1" si="105"/>
        <v>102.8059375057</v>
      </c>
      <c r="V29" s="409">
        <f t="shared" ca="1" si="105"/>
        <v>103.2526399871</v>
      </c>
      <c r="W29" s="409">
        <f t="shared" ca="1" si="105"/>
        <v>102.61708980509999</v>
      </c>
      <c r="X29" s="409">
        <f t="shared" ca="1" si="105"/>
        <v>101.2022323818</v>
      </c>
      <c r="Y29" s="409">
        <f t="shared" ca="1" si="105"/>
        <v>101.3934703817</v>
      </c>
      <c r="Z29" s="409">
        <f t="shared" ca="1" si="105"/>
        <v>101.3368183194</v>
      </c>
      <c r="AA29" s="409">
        <f t="shared" ca="1" si="105"/>
        <v>105.6178755641</v>
      </c>
      <c r="AB29" s="409">
        <f t="shared" ca="1" si="105"/>
        <v>103.2102995442</v>
      </c>
      <c r="AC29" s="409">
        <f t="shared" ca="1" si="105"/>
        <v>100.4353781455</v>
      </c>
      <c r="AD29" s="409">
        <f t="shared" ca="1" si="105"/>
        <v>102.72847531310001</v>
      </c>
      <c r="AE29" s="409">
        <f t="shared" ca="1" si="105"/>
        <v>101.1936330699</v>
      </c>
      <c r="AF29" s="409">
        <f t="shared" ca="1" si="105"/>
        <v>101.7706339118</v>
      </c>
      <c r="AG29" s="409">
        <f t="shared" ca="1" si="105"/>
        <v>100.637543886</v>
      </c>
      <c r="AH29" s="409">
        <f t="shared" ca="1" si="105"/>
        <v>101.3377555056</v>
      </c>
      <c r="AI29" s="409">
        <f t="shared" ca="1" si="105"/>
        <v>100.8554851256</v>
      </c>
      <c r="AJ29" s="409">
        <f t="shared" ca="1" si="105"/>
        <v>102.884733404</v>
      </c>
      <c r="AK29" s="409">
        <f t="shared" ca="1" si="105"/>
        <v>101.50376177130001</v>
      </c>
      <c r="AL29" s="409">
        <f t="shared" ca="1" si="105"/>
        <v>102.90523446810001</v>
      </c>
      <c r="AM29" s="409">
        <f t="shared" ca="1" si="105"/>
        <v>100.25572267920001</v>
      </c>
      <c r="AN29" s="409">
        <f t="shared" ca="1" si="105"/>
        <v>102.02954369690001</v>
      </c>
      <c r="AO29" s="409">
        <f t="shared" ca="1" si="105"/>
        <v>100.59921911879999</v>
      </c>
      <c r="AP29" s="409">
        <f t="shared" ca="1" si="105"/>
        <v>101.6419050903</v>
      </c>
      <c r="AQ29" s="409">
        <f t="shared" ca="1" si="105"/>
        <v>100.14696910790001</v>
      </c>
      <c r="AR29" s="409">
        <f t="shared" ca="1" si="105"/>
        <v>100.2236029985</v>
      </c>
      <c r="AS29" s="409">
        <f t="shared" ca="1" si="105"/>
        <v>102.34227282160001</v>
      </c>
      <c r="AT29" s="409">
        <f t="shared" ca="1" si="105"/>
        <v>99.959924634999993</v>
      </c>
      <c r="AU29" s="409">
        <f t="shared" ca="1" si="105"/>
        <v>103.2614597717</v>
      </c>
      <c r="AV29" s="409">
        <f t="shared" ca="1" si="105"/>
        <v>101.19767911770001</v>
      </c>
      <c r="AW29" s="409">
        <f t="shared" ca="1" si="105"/>
        <v>100.59042913099999</v>
      </c>
      <c r="AX29" s="409">
        <f t="shared" ca="1" si="105"/>
        <v>101.1384229943</v>
      </c>
      <c r="AY29" s="409">
        <f t="shared" ca="1" si="105"/>
        <v>99.154172309900005</v>
      </c>
      <c r="AZ29" s="409">
        <f t="shared" ca="1" si="105"/>
        <v>100.2036197159</v>
      </c>
      <c r="BA29" s="409">
        <f t="shared" ca="1" si="105"/>
        <v>100.3907590331</v>
      </c>
      <c r="BB29" s="409">
        <f t="shared" ca="1" si="105"/>
        <v>104.227402879</v>
      </c>
      <c r="BC29" s="409">
        <f t="shared" ca="1" si="105"/>
        <v>100.7347317517</v>
      </c>
      <c r="BD29" s="409">
        <f t="shared" ca="1" si="105"/>
        <v>101.86037251330001</v>
      </c>
      <c r="BE29" s="409">
        <f t="shared" ca="1" si="105"/>
        <v>99.308214463599995</v>
      </c>
      <c r="BF29" s="409">
        <f t="shared" ca="1" si="105"/>
        <v>100.72828815840001</v>
      </c>
      <c r="BG29" s="409">
        <f t="shared" ca="1" si="105"/>
        <v>98.795910450600005</v>
      </c>
      <c r="BH29" s="409">
        <f t="shared" ca="1" si="105"/>
        <v>103.4283366953</v>
      </c>
      <c r="BI29" s="409">
        <f t="shared" ca="1" si="105"/>
        <v>94.648264033499999</v>
      </c>
      <c r="BJ29" s="409">
        <f t="shared" ca="1" si="105"/>
        <v>98.238633393900002</v>
      </c>
      <c r="BK29" s="409">
        <f t="shared" ca="1" si="105"/>
        <v>99.751389408799994</v>
      </c>
      <c r="BL29" s="409">
        <f t="shared" ca="1" si="105"/>
        <v>100.6528725695</v>
      </c>
      <c r="BM29" s="409">
        <f t="shared" ca="1" si="105"/>
        <v>102.60583426079999</v>
      </c>
      <c r="BN29" s="409">
        <f t="shared" ca="1" si="105"/>
        <v>101.183251551</v>
      </c>
      <c r="BO29" s="409">
        <f t="shared" ca="1" si="105"/>
        <v>102.6608034246</v>
      </c>
      <c r="BP29" s="409">
        <f t="shared" ca="1" si="105"/>
        <v>100.3282078041</v>
      </c>
      <c r="BQ29" s="409">
        <f t="shared" ca="1" si="105"/>
        <v>100.8849027119</v>
      </c>
      <c r="BR29" s="409">
        <f t="shared" ca="1" si="104"/>
        <v>100.373984811</v>
      </c>
      <c r="BS29" s="409">
        <f t="shared" ca="1" si="104"/>
        <v>98.138031471100007</v>
      </c>
      <c r="BT29" s="409">
        <f t="shared" ca="1" si="104"/>
        <v>98.3027855343</v>
      </c>
      <c r="BU29" s="409">
        <f t="shared" ca="1" si="104"/>
        <v>100.3500407391</v>
      </c>
      <c r="BV29" s="409">
        <f t="shared" ca="1" si="104"/>
        <v>99.366742036000005</v>
      </c>
      <c r="BW29" s="409">
        <f t="shared" ca="1" si="104"/>
        <v>98.567304143399994</v>
      </c>
      <c r="BX29" s="409">
        <f t="shared" ca="1" si="104"/>
        <v>96.890202203599998</v>
      </c>
      <c r="BY29" s="409">
        <f t="shared" ca="1" si="104"/>
        <v>96.203155708300002</v>
      </c>
      <c r="BZ29" s="409">
        <f t="shared" ca="1" si="104"/>
        <v>97.293343258700006</v>
      </c>
      <c r="CA29" s="409">
        <f t="shared" ca="1" si="104"/>
        <v>95.676788790499998</v>
      </c>
      <c r="CB29" s="409">
        <f t="shared" ca="1" si="104"/>
        <v>98.215012806000004</v>
      </c>
      <c r="CC29" s="409">
        <f t="shared" ca="1" si="104"/>
        <v>98.245760552500002</v>
      </c>
      <c r="CD29" s="409">
        <f t="shared" ca="1" si="104"/>
        <v>97.604658683300002</v>
      </c>
      <c r="CE29" s="409">
        <f t="shared" ca="1" si="104"/>
        <v>100.2666202533</v>
      </c>
      <c r="CF29" s="409">
        <f t="shared" ca="1" si="104"/>
        <v>98.134040247100003</v>
      </c>
      <c r="CG29" s="409">
        <f t="shared" ca="1" si="104"/>
        <v>97.385711045899995</v>
      </c>
      <c r="CH29" s="409">
        <f t="shared" ca="1" si="104"/>
        <v>96.752710713900001</v>
      </c>
      <c r="CI29" s="409">
        <f t="shared" ca="1" si="104"/>
        <v>97.655525730999997</v>
      </c>
      <c r="CJ29" s="409">
        <f t="shared" ca="1" si="104"/>
        <v>94.7302480866</v>
      </c>
      <c r="CK29" s="409">
        <f t="shared" ca="1" si="104"/>
        <v>93.427900234700004</v>
      </c>
      <c r="CL29" s="409">
        <f t="shared" ca="1" si="104"/>
        <v>94.9430648843</v>
      </c>
      <c r="CM29" s="409">
        <f t="shared" ca="1" si="104"/>
        <v>101.116983437</v>
      </c>
      <c r="CN29" s="409">
        <f t="shared" ca="1" si="104"/>
        <v>94.209573605499997</v>
      </c>
      <c r="CO29" s="409">
        <f t="shared" ca="1" si="104"/>
        <v>87.955839144899997</v>
      </c>
      <c r="CP29" s="409">
        <f t="shared" ca="1" si="104"/>
        <v>88.790083541499996</v>
      </c>
      <c r="CQ29" s="409">
        <f t="shared" ca="1" si="104"/>
        <v>93.585668591499996</v>
      </c>
      <c r="CR29" s="409">
        <f t="shared" ca="1" si="104"/>
        <v>97.599591360600002</v>
      </c>
      <c r="CS29" s="409">
        <f t="shared" ca="1" si="104"/>
        <v>96.338896930999994</v>
      </c>
      <c r="CT29" s="409">
        <f t="shared" ca="1" si="104"/>
        <v>96.898838848099999</v>
      </c>
      <c r="CU29" s="409">
        <f t="shared" ca="1" si="104"/>
        <v>98.860508229100006</v>
      </c>
      <c r="CV29" s="409">
        <f t="shared" ca="1" si="104"/>
        <v>97.654707030300003</v>
      </c>
      <c r="CW29" s="409">
        <f t="shared" ca="1" si="104"/>
        <v>98.4778338972</v>
      </c>
      <c r="CX29" s="409">
        <f t="shared" ca="1" si="104"/>
        <v>93.170319544999998</v>
      </c>
      <c r="CY29" s="409">
        <f t="shared" ca="1" si="104"/>
        <v>95.286972840800004</v>
      </c>
      <c r="CZ29" s="409">
        <f t="shared" ca="1" si="104"/>
        <v>95.635290942500006</v>
      </c>
      <c r="DA29" s="409">
        <f t="shared" ca="1" si="104"/>
        <v>95.305588339500005</v>
      </c>
      <c r="DB29" s="409">
        <f t="shared" ca="1" si="104"/>
        <v>96.9136000341</v>
      </c>
      <c r="DC29" s="409">
        <f t="shared" ca="1" si="104"/>
        <v>99.467759308400005</v>
      </c>
      <c r="DD29" s="409">
        <f t="shared" ca="1" si="104"/>
        <v>99.036284265700004</v>
      </c>
      <c r="DE29" s="409">
        <f t="shared" ca="1" si="104"/>
        <v>101.3903271877</v>
      </c>
      <c r="DF29" s="409">
        <f t="shared" ca="1" si="104"/>
        <v>100.3228001534</v>
      </c>
      <c r="DG29" s="409">
        <f t="shared" ca="1" si="104"/>
        <v>101.8241600497</v>
      </c>
      <c r="DH29" s="409">
        <f t="shared" ca="1" si="104"/>
        <v>102.69064377789999</v>
      </c>
      <c r="DI29" s="409">
        <f t="shared" ca="1" si="104"/>
        <v>101.48102602030001</v>
      </c>
      <c r="DJ29" s="409">
        <f t="shared" ca="1" si="104"/>
        <v>103.74552481000001</v>
      </c>
      <c r="DK29" s="409">
        <f t="shared" ca="1" si="104"/>
        <v>99.656493150299994</v>
      </c>
      <c r="DL29" s="409">
        <f t="shared" ca="1" si="104"/>
        <v>102.0633549027</v>
      </c>
      <c r="DM29" s="409">
        <f t="shared" ca="1" si="104"/>
        <v>100.44281822480001</v>
      </c>
      <c r="DN29" s="409">
        <f t="shared" ca="1" si="104"/>
        <v>101.52323877489999</v>
      </c>
      <c r="DO29" s="409">
        <f t="shared" ca="1" si="104"/>
        <v>100.64937460749999</v>
      </c>
      <c r="DP29" s="409">
        <f t="shared" ca="1" si="104"/>
        <v>98.403438213000001</v>
      </c>
      <c r="DQ29" s="409">
        <f t="shared" ca="1" si="104"/>
        <v>97.767504114000005</v>
      </c>
      <c r="DR29" s="409">
        <f t="shared" ca="1" si="104"/>
        <v>98.990928857399993</v>
      </c>
      <c r="DS29" s="409">
        <f t="shared" ca="1" si="104"/>
        <v>95.227067269599999</v>
      </c>
      <c r="DT29" s="409">
        <f t="shared" ca="1" si="104"/>
        <v>97.254783378499994</v>
      </c>
      <c r="DU29" s="409">
        <f t="shared" ca="1" si="104"/>
        <v>96.957803242099999</v>
      </c>
      <c r="DV29" s="409">
        <f t="shared" ca="1" si="104"/>
        <v>93.190260249999994</v>
      </c>
      <c r="DW29" s="409">
        <f t="shared" ca="1" si="104"/>
        <v>96.3571660227</v>
      </c>
      <c r="DX29" s="409">
        <f t="shared" ca="1" si="104"/>
        <v>96.924042834299996</v>
      </c>
      <c r="DY29" s="409">
        <f t="shared" ca="1" si="104"/>
        <v>95.960183474100006</v>
      </c>
      <c r="DZ29" s="409">
        <f t="shared" ca="1" si="104"/>
        <v>94.936349267099999</v>
      </c>
      <c r="EA29" s="409">
        <f t="shared" ca="1" si="104"/>
        <v>95.467962814800003</v>
      </c>
      <c r="EB29" s="409">
        <f t="shared" ca="1" si="104"/>
        <v>96.704143859799998</v>
      </c>
      <c r="EC29" s="409">
        <f t="shared" ca="1" si="103"/>
        <v>97.507785921600004</v>
      </c>
      <c r="ED29" s="409">
        <f t="shared" ca="1" si="103"/>
        <v>99.264626418299997</v>
      </c>
      <c r="EE29" s="409">
        <f t="shared" ca="1" si="103"/>
        <v>99.241523929899998</v>
      </c>
      <c r="EF29" s="409">
        <f t="shared" ca="1" si="103"/>
        <v>100.75288290189999</v>
      </c>
      <c r="EG29" s="409">
        <f t="shared" ca="1" si="103"/>
        <v>102.09822037239999</v>
      </c>
      <c r="EH29" s="409">
        <f t="shared" ca="1" si="103"/>
        <v>102.7842047462</v>
      </c>
      <c r="EI29" s="409">
        <f t="shared" ca="1" si="103"/>
        <v>105.01163714649999</v>
      </c>
      <c r="EJ29" s="409">
        <f t="shared" ca="1" si="103"/>
        <v>103.6186023922</v>
      </c>
      <c r="EK29" s="409">
        <f t="shared" ca="1" si="103"/>
        <v>104.76376625579999</v>
      </c>
      <c r="EL29" s="409">
        <f t="shared" ca="1" si="103"/>
        <v>105.2915406198</v>
      </c>
      <c r="EM29" s="409">
        <f t="shared" ca="1" si="103"/>
        <v>104.8942186605</v>
      </c>
      <c r="EN29" s="409">
        <f t="shared" ca="1" si="103"/>
        <v>105.24179028659999</v>
      </c>
      <c r="EO29" s="409">
        <f t="shared" ca="1" si="103"/>
        <v>105.107852786</v>
      </c>
      <c r="EP29" s="409">
        <f t="shared" ca="1" si="103"/>
        <v>104.18198410700001</v>
      </c>
      <c r="EQ29" s="409">
        <f t="shared" ca="1" si="103"/>
        <v>104.7952436449</v>
      </c>
      <c r="ER29" s="409">
        <f t="shared" ca="1" si="103"/>
        <v>104.60222646930001</v>
      </c>
      <c r="ES29" s="409">
        <f t="shared" ca="1" si="102"/>
        <v>103.9507919822</v>
      </c>
      <c r="ET29" s="409">
        <f t="shared" ca="1" si="102"/>
        <v>106.0140244066</v>
      </c>
      <c r="EU29" s="409">
        <f t="shared" ca="1" si="102"/>
        <v>103.1994739316</v>
      </c>
      <c r="EV29" s="409">
        <f t="shared" ca="1" si="102"/>
        <v>101.882265463</v>
      </c>
      <c r="EW29" s="409">
        <f t="shared" ca="1" si="102"/>
        <v>102.1222365018</v>
      </c>
      <c r="EX29" s="409">
        <f t="shared" ca="1" si="102"/>
        <v>100.6276330856</v>
      </c>
      <c r="EY29" s="409">
        <f t="shared" ca="1" si="102"/>
        <v>101.7952275172</v>
      </c>
      <c r="EZ29" s="409">
        <f t="shared" ca="1" si="102"/>
        <v>101.6211781411</v>
      </c>
      <c r="FA29" s="409">
        <f t="shared" ca="1" si="102"/>
        <v>100.8931415592</v>
      </c>
      <c r="FB29" s="409">
        <f t="shared" ca="1" si="96"/>
        <v>100.2290875045</v>
      </c>
      <c r="FC29" s="409">
        <f t="shared" ca="1" si="96"/>
        <v>101.1402517298</v>
      </c>
      <c r="FD29" s="409">
        <f t="shared" ca="1" si="96"/>
        <v>99.261744554499998</v>
      </c>
      <c r="FE29" s="409">
        <f t="shared" ca="1" si="99"/>
        <v>0</v>
      </c>
      <c r="FF29" s="409">
        <f t="shared" ca="1" si="99"/>
        <v>0</v>
      </c>
      <c r="FG29" s="409">
        <f t="shared" ca="1" si="99"/>
        <v>0</v>
      </c>
      <c r="FH29" s="409">
        <f t="shared" ca="1" si="99"/>
        <v>0</v>
      </c>
      <c r="FI29" s="409">
        <f t="shared" ca="1" si="99"/>
        <v>0</v>
      </c>
      <c r="FJ29" s="409">
        <f t="shared" ca="1" si="99"/>
        <v>0</v>
      </c>
      <c r="FK29" s="409">
        <f t="shared" ca="1" si="99"/>
        <v>0</v>
      </c>
      <c r="FL29" s="409">
        <f t="shared" ca="1" si="99"/>
        <v>0</v>
      </c>
      <c r="FM29" s="409">
        <f t="shared" ca="1" si="99"/>
        <v>0</v>
      </c>
      <c r="FN29" s="409">
        <f t="shared" ca="1" si="99"/>
        <v>0</v>
      </c>
      <c r="FO29" s="409">
        <f t="shared" ca="1" si="99"/>
        <v>0</v>
      </c>
      <c r="FP29" s="409">
        <f t="shared" ca="1" si="99"/>
        <v>0</v>
      </c>
    </row>
    <row r="30" spans="1:172" x14ac:dyDescent="0.2">
      <c r="A30" s="485" t="s">
        <v>190</v>
      </c>
      <c r="B30" s="407" t="s">
        <v>24</v>
      </c>
      <c r="C30" s="408">
        <f>Ponderadores!B29</f>
        <v>151603.43299999999</v>
      </c>
      <c r="D30" s="407"/>
      <c r="E30" s="409">
        <f t="shared" ca="1" si="87"/>
        <v>84.665880612799995</v>
      </c>
      <c r="F30" s="409">
        <f t="shared" ca="1" si="105"/>
        <v>83.573185223300001</v>
      </c>
      <c r="G30" s="409">
        <f t="shared" ca="1" si="105"/>
        <v>83.3187084148</v>
      </c>
      <c r="H30" s="409">
        <f t="shared" ca="1" si="105"/>
        <v>83.4744216478</v>
      </c>
      <c r="I30" s="409">
        <f t="shared" ca="1" si="105"/>
        <v>83.385143038899997</v>
      </c>
      <c r="J30" s="409">
        <f t="shared" ca="1" si="105"/>
        <v>83.534008294200007</v>
      </c>
      <c r="K30" s="409">
        <f t="shared" ca="1" si="105"/>
        <v>83.516288839799998</v>
      </c>
      <c r="L30" s="409">
        <f t="shared" ca="1" si="105"/>
        <v>83.1177732787</v>
      </c>
      <c r="M30" s="409">
        <f t="shared" ca="1" si="105"/>
        <v>82.550362930999995</v>
      </c>
      <c r="N30" s="409">
        <f t="shared" ca="1" si="105"/>
        <v>81.863949367800004</v>
      </c>
      <c r="O30" s="409">
        <f t="shared" ca="1" si="105"/>
        <v>83.106013196199996</v>
      </c>
      <c r="P30" s="409">
        <f t="shared" ca="1" si="105"/>
        <v>82.665113900600005</v>
      </c>
      <c r="Q30" s="409">
        <f t="shared" ca="1" si="105"/>
        <v>84.555644436500003</v>
      </c>
      <c r="R30" s="409">
        <f t="shared" ca="1" si="105"/>
        <v>84.419622326600006</v>
      </c>
      <c r="S30" s="409">
        <f t="shared" ca="1" si="105"/>
        <v>84.988813996000005</v>
      </c>
      <c r="T30" s="409">
        <f t="shared" ca="1" si="105"/>
        <v>85.184405699600006</v>
      </c>
      <c r="U30" s="409">
        <f t="shared" ca="1" si="105"/>
        <v>87.731997266099995</v>
      </c>
      <c r="V30" s="409">
        <f t="shared" ca="1" si="105"/>
        <v>86.452963522999994</v>
      </c>
      <c r="W30" s="409">
        <f t="shared" ca="1" si="105"/>
        <v>85.992418948199997</v>
      </c>
      <c r="X30" s="409">
        <f t="shared" ca="1" si="105"/>
        <v>85.664738149800002</v>
      </c>
      <c r="Y30" s="409">
        <f t="shared" ca="1" si="105"/>
        <v>86.614728828300002</v>
      </c>
      <c r="Z30" s="409">
        <f t="shared" ca="1" si="105"/>
        <v>88.405782056999996</v>
      </c>
      <c r="AA30" s="409">
        <f t="shared" ca="1" si="105"/>
        <v>88.5466147251</v>
      </c>
      <c r="AB30" s="409">
        <f t="shared" ca="1" si="105"/>
        <v>88.583941800700003</v>
      </c>
      <c r="AC30" s="409">
        <f t="shared" ca="1" si="105"/>
        <v>88.619885537299993</v>
      </c>
      <c r="AD30" s="409">
        <f t="shared" ca="1" si="105"/>
        <v>90.308441019599996</v>
      </c>
      <c r="AE30" s="409">
        <f t="shared" ca="1" si="105"/>
        <v>89.900526802000002</v>
      </c>
      <c r="AF30" s="409">
        <f t="shared" ca="1" si="105"/>
        <v>90.256909666799999</v>
      </c>
      <c r="AG30" s="409">
        <f t="shared" ca="1" si="105"/>
        <v>89.471977095599996</v>
      </c>
      <c r="AH30" s="409">
        <f t="shared" ca="1" si="105"/>
        <v>91.088167094599996</v>
      </c>
      <c r="AI30" s="409">
        <f t="shared" ca="1" si="105"/>
        <v>90.628164577099994</v>
      </c>
      <c r="AJ30" s="409">
        <f t="shared" ca="1" si="105"/>
        <v>92.294440512099996</v>
      </c>
      <c r="AK30" s="409">
        <f t="shared" ca="1" si="105"/>
        <v>93.187677209699999</v>
      </c>
      <c r="AL30" s="409">
        <f t="shared" ca="1" si="105"/>
        <v>93.757897578500007</v>
      </c>
      <c r="AM30" s="409">
        <f t="shared" ca="1" si="105"/>
        <v>93.134977620399994</v>
      </c>
      <c r="AN30" s="409">
        <f t="shared" ca="1" si="105"/>
        <v>93.997486828999996</v>
      </c>
      <c r="AO30" s="409">
        <f t="shared" ca="1" si="105"/>
        <v>94.596179903000007</v>
      </c>
      <c r="AP30" s="409">
        <f t="shared" ca="1" si="105"/>
        <v>98.288151700900002</v>
      </c>
      <c r="AQ30" s="409">
        <f t="shared" ca="1" si="105"/>
        <v>95.874611674299999</v>
      </c>
      <c r="AR30" s="409">
        <f t="shared" ca="1" si="105"/>
        <v>91.955739439799999</v>
      </c>
      <c r="AS30" s="409">
        <f t="shared" ca="1" si="105"/>
        <v>95.868307090499997</v>
      </c>
      <c r="AT30" s="409">
        <f t="shared" ca="1" si="105"/>
        <v>94.827029588499997</v>
      </c>
      <c r="AU30" s="409">
        <f t="shared" ca="1" si="105"/>
        <v>95.983954872599995</v>
      </c>
      <c r="AV30" s="409">
        <f t="shared" ca="1" si="105"/>
        <v>96.390573787500003</v>
      </c>
      <c r="AW30" s="409">
        <f t="shared" ca="1" si="105"/>
        <v>95.151832889100007</v>
      </c>
      <c r="AX30" s="409">
        <f t="shared" ca="1" si="105"/>
        <v>95.901946659999993</v>
      </c>
      <c r="AY30" s="409">
        <f t="shared" ca="1" si="105"/>
        <v>97.0887472151</v>
      </c>
      <c r="AZ30" s="409">
        <f t="shared" ca="1" si="105"/>
        <v>96.887662027000005</v>
      </c>
      <c r="BA30" s="409">
        <f t="shared" ca="1" si="105"/>
        <v>97.793597386000002</v>
      </c>
      <c r="BB30" s="409">
        <f t="shared" ca="1" si="105"/>
        <v>97.087747938600003</v>
      </c>
      <c r="BC30" s="409">
        <f t="shared" ca="1" si="105"/>
        <v>96.465229091500007</v>
      </c>
      <c r="BD30" s="409">
        <f t="shared" ca="1" si="105"/>
        <v>97.855390678700005</v>
      </c>
      <c r="BE30" s="409">
        <f t="shared" ca="1" si="105"/>
        <v>97.181754401099994</v>
      </c>
      <c r="BF30" s="409">
        <f t="shared" ca="1" si="105"/>
        <v>96.536036738299998</v>
      </c>
      <c r="BG30" s="409">
        <f t="shared" ca="1" si="105"/>
        <v>97.512717339899993</v>
      </c>
      <c r="BH30" s="409">
        <f t="shared" ca="1" si="105"/>
        <v>97.0005177723</v>
      </c>
      <c r="BI30" s="409">
        <f t="shared" ca="1" si="105"/>
        <v>96.492492445799996</v>
      </c>
      <c r="BJ30" s="409">
        <f t="shared" ca="1" si="105"/>
        <v>98.844733692800006</v>
      </c>
      <c r="BK30" s="409">
        <f t="shared" ca="1" si="105"/>
        <v>97.237911739500007</v>
      </c>
      <c r="BL30" s="409">
        <f t="shared" ca="1" si="105"/>
        <v>97.6048051888</v>
      </c>
      <c r="BM30" s="409">
        <f t="shared" ca="1" si="105"/>
        <v>98.414153271299995</v>
      </c>
      <c r="BN30" s="409">
        <f t="shared" ca="1" si="105"/>
        <v>97.983534904400003</v>
      </c>
      <c r="BO30" s="409">
        <f t="shared" ca="1" si="105"/>
        <v>100.9829595354</v>
      </c>
      <c r="BP30" s="409">
        <f t="shared" ca="1" si="105"/>
        <v>98.434916132400005</v>
      </c>
      <c r="BQ30" s="409">
        <f t="shared" ca="1" si="105"/>
        <v>99.594288793000004</v>
      </c>
      <c r="BR30" s="409">
        <f t="shared" ca="1" si="104"/>
        <v>100.096457813</v>
      </c>
      <c r="BS30" s="409">
        <f t="shared" ca="1" si="104"/>
        <v>99.569182153699998</v>
      </c>
      <c r="BT30" s="409">
        <f t="shared" ca="1" si="104"/>
        <v>99.558663506200006</v>
      </c>
      <c r="BU30" s="409">
        <f t="shared" ca="1" si="104"/>
        <v>101.9489612591</v>
      </c>
      <c r="BV30" s="409">
        <f t="shared" ca="1" si="104"/>
        <v>100.3844296685</v>
      </c>
      <c r="BW30" s="409">
        <f t="shared" ca="1" si="104"/>
        <v>101.587241463</v>
      </c>
      <c r="BX30" s="409">
        <f t="shared" ca="1" si="104"/>
        <v>100.2539328288</v>
      </c>
      <c r="BY30" s="409">
        <f t="shared" ca="1" si="104"/>
        <v>99.550169301699995</v>
      </c>
      <c r="BZ30" s="409">
        <f t="shared" ca="1" si="104"/>
        <v>100.2143551083</v>
      </c>
      <c r="CA30" s="409">
        <f t="shared" ca="1" si="104"/>
        <v>99.7405345719</v>
      </c>
      <c r="CB30" s="409">
        <f t="shared" ca="1" si="104"/>
        <v>99.640728045800003</v>
      </c>
      <c r="CC30" s="409">
        <f t="shared" ca="1" si="104"/>
        <v>97.379516905299994</v>
      </c>
      <c r="CD30" s="409">
        <f t="shared" ca="1" si="104"/>
        <v>100.4107838656</v>
      </c>
      <c r="CE30" s="409">
        <f t="shared" ca="1" si="104"/>
        <v>99.662204414300007</v>
      </c>
      <c r="CF30" s="409">
        <f t="shared" ca="1" si="104"/>
        <v>98.819926185599996</v>
      </c>
      <c r="CG30" s="409">
        <f t="shared" ca="1" si="104"/>
        <v>98.871053176000004</v>
      </c>
      <c r="CH30" s="409">
        <f t="shared" ca="1" si="104"/>
        <v>95.243592603899998</v>
      </c>
      <c r="CI30" s="409">
        <f t="shared" ca="1" si="104"/>
        <v>95.991046264100007</v>
      </c>
      <c r="CJ30" s="409">
        <f t="shared" ca="1" si="104"/>
        <v>95.475073890399997</v>
      </c>
      <c r="CK30" s="409">
        <f t="shared" ca="1" si="104"/>
        <v>94.937368925599998</v>
      </c>
      <c r="CL30" s="409">
        <f t="shared" ca="1" si="104"/>
        <v>100.53518925740001</v>
      </c>
      <c r="CM30" s="409">
        <f t="shared" ca="1" si="104"/>
        <v>95.290939386600002</v>
      </c>
      <c r="CN30" s="409">
        <f t="shared" ca="1" si="104"/>
        <v>70.104354668799999</v>
      </c>
      <c r="CO30" s="409">
        <f t="shared" ca="1" si="104"/>
        <v>67.871279616300001</v>
      </c>
      <c r="CP30" s="409">
        <f t="shared" ca="1" si="104"/>
        <v>83.392103605599999</v>
      </c>
      <c r="CQ30" s="409">
        <f t="shared" ca="1" si="104"/>
        <v>93.761316973500001</v>
      </c>
      <c r="CR30" s="409">
        <f t="shared" ca="1" si="104"/>
        <v>98.180593661299994</v>
      </c>
      <c r="CS30" s="409">
        <f t="shared" ca="1" si="104"/>
        <v>98.798665710400002</v>
      </c>
      <c r="CT30" s="409">
        <f t="shared" ca="1" si="104"/>
        <v>102.9632352679</v>
      </c>
      <c r="CU30" s="409">
        <f t="shared" ca="1" si="104"/>
        <v>101.28148535699999</v>
      </c>
      <c r="CV30" s="409">
        <f t="shared" ca="1" si="104"/>
        <v>103.99132577189999</v>
      </c>
      <c r="CW30" s="409">
        <f t="shared" ca="1" si="104"/>
        <v>105.52279374699999</v>
      </c>
      <c r="CX30" s="409">
        <f t="shared" ca="1" si="104"/>
        <v>106.4406145248</v>
      </c>
      <c r="CY30" s="409">
        <f t="shared" ca="1" si="104"/>
        <v>106.7248749999</v>
      </c>
      <c r="CZ30" s="409">
        <f t="shared" ca="1" si="104"/>
        <v>106.1004327819</v>
      </c>
      <c r="DA30" s="409">
        <f t="shared" ca="1" si="104"/>
        <v>106.3408045294</v>
      </c>
      <c r="DB30" s="409">
        <f t="shared" ca="1" si="104"/>
        <v>105.8917178735</v>
      </c>
      <c r="DC30" s="409">
        <f t="shared" ca="1" si="104"/>
        <v>106.33684774210001</v>
      </c>
      <c r="DD30" s="409">
        <f t="shared" ca="1" si="104"/>
        <v>107.8723235321</v>
      </c>
      <c r="DE30" s="409">
        <f t="shared" ca="1" si="104"/>
        <v>104.1819677802</v>
      </c>
      <c r="DF30" s="409">
        <f t="shared" ca="1" si="104"/>
        <v>107.05450497290001</v>
      </c>
      <c r="DG30" s="409">
        <f t="shared" ca="1" si="104"/>
        <v>109.64250328529999</v>
      </c>
      <c r="DH30" s="409">
        <f t="shared" ca="1" si="104"/>
        <v>109.6792208092</v>
      </c>
      <c r="DI30" s="409">
        <f t="shared" ca="1" si="104"/>
        <v>110.3561277419</v>
      </c>
      <c r="DJ30" s="409">
        <f t="shared" ca="1" si="104"/>
        <v>109.4475153403</v>
      </c>
      <c r="DK30" s="409">
        <f t="shared" ca="1" si="104"/>
        <v>110.05426763200001</v>
      </c>
      <c r="DL30" s="409">
        <f t="shared" ca="1" si="104"/>
        <v>110.4705906858</v>
      </c>
      <c r="DM30" s="409">
        <f t="shared" ca="1" si="104"/>
        <v>109.9434896365</v>
      </c>
      <c r="DN30" s="409">
        <f t="shared" ca="1" si="104"/>
        <v>110.0965556782</v>
      </c>
      <c r="DO30" s="409">
        <f t="shared" ca="1" si="104"/>
        <v>112.29364816810001</v>
      </c>
      <c r="DP30" s="409">
        <f t="shared" ca="1" si="104"/>
        <v>111.14479250620001</v>
      </c>
      <c r="DQ30" s="409">
        <f t="shared" ca="1" si="104"/>
        <v>111.493214385</v>
      </c>
      <c r="DR30" s="409">
        <f t="shared" ca="1" si="104"/>
        <v>111.64680505050001</v>
      </c>
      <c r="DS30" s="409">
        <f t="shared" ca="1" si="104"/>
        <v>110.1144016369</v>
      </c>
      <c r="DT30" s="409">
        <f t="shared" ca="1" si="104"/>
        <v>112.88771335</v>
      </c>
      <c r="DU30" s="409">
        <f t="shared" ca="1" si="104"/>
        <v>108.8407800701</v>
      </c>
      <c r="DV30" s="409">
        <f t="shared" ca="1" si="104"/>
        <v>107.0348780091</v>
      </c>
      <c r="DW30" s="409">
        <f t="shared" ca="1" si="104"/>
        <v>107.4844315423</v>
      </c>
      <c r="DX30" s="409">
        <f t="shared" ca="1" si="104"/>
        <v>109.2174978961</v>
      </c>
      <c r="DY30" s="409">
        <f t="shared" ca="1" si="104"/>
        <v>109.3107182346</v>
      </c>
      <c r="DZ30" s="409">
        <f t="shared" ca="1" si="104"/>
        <v>108.2029121636</v>
      </c>
      <c r="EA30" s="409">
        <f t="shared" ca="1" si="104"/>
        <v>106.7923354972</v>
      </c>
      <c r="EB30" s="409">
        <f t="shared" ca="1" si="104"/>
        <v>104.48669124609999</v>
      </c>
      <c r="EC30" s="409">
        <f t="shared" ca="1" si="103"/>
        <v>105.0195734337</v>
      </c>
      <c r="ED30" s="409">
        <f t="shared" ca="1" si="103"/>
        <v>106.7059980228</v>
      </c>
      <c r="EE30" s="409">
        <f t="shared" ca="1" si="103"/>
        <v>106.5464286134</v>
      </c>
      <c r="EF30" s="409">
        <f t="shared" ca="1" si="103"/>
        <v>107.855672482</v>
      </c>
      <c r="EG30" s="409">
        <f t="shared" ca="1" si="103"/>
        <v>105.2536453498</v>
      </c>
      <c r="EH30" s="409">
        <f t="shared" ca="1" si="103"/>
        <v>105.75312250029999</v>
      </c>
      <c r="EI30" s="409">
        <f t="shared" ca="1" si="103"/>
        <v>107.6355691561</v>
      </c>
      <c r="EJ30" s="409">
        <f t="shared" ca="1" si="103"/>
        <v>103.81466904600001</v>
      </c>
      <c r="EK30" s="409">
        <f t="shared" ca="1" si="103"/>
        <v>108.5124064492</v>
      </c>
      <c r="EL30" s="409">
        <f t="shared" ca="1" si="103"/>
        <v>110.33954527829999</v>
      </c>
      <c r="EM30" s="409">
        <f t="shared" ca="1" si="103"/>
        <v>107.74979051770001</v>
      </c>
      <c r="EN30" s="409">
        <f t="shared" ca="1" si="103"/>
        <v>108.2592751184</v>
      </c>
      <c r="EO30" s="409">
        <f t="shared" ca="1" si="103"/>
        <v>107.9489670943</v>
      </c>
      <c r="EP30" s="409">
        <f t="shared" ca="1" si="103"/>
        <v>106.8557832062</v>
      </c>
      <c r="EQ30" s="409">
        <f t="shared" ca="1" si="103"/>
        <v>106.2202268302</v>
      </c>
      <c r="ER30" s="409">
        <f t="shared" ca="1" si="103"/>
        <v>106.5340875155</v>
      </c>
      <c r="ES30" s="409">
        <f t="shared" ca="1" si="102"/>
        <v>108.57978345150001</v>
      </c>
      <c r="ET30" s="409">
        <f t="shared" ca="1" si="102"/>
        <v>109.24061666430001</v>
      </c>
      <c r="EU30" s="409">
        <f t="shared" ca="1" si="102"/>
        <v>107.28429239250001</v>
      </c>
      <c r="EV30" s="409">
        <f t="shared" ca="1" si="102"/>
        <v>107.2494719675</v>
      </c>
      <c r="EW30" s="409">
        <f t="shared" ca="1" si="102"/>
        <v>105.2622107748</v>
      </c>
      <c r="EX30" s="409">
        <f t="shared" ca="1" si="102"/>
        <v>106.35991420569999</v>
      </c>
      <c r="EY30" s="409">
        <f t="shared" ca="1" si="102"/>
        <v>106.00822800740001</v>
      </c>
      <c r="EZ30" s="409">
        <f t="shared" ca="1" si="102"/>
        <v>107.35689836500001</v>
      </c>
      <c r="FA30" s="409">
        <f t="shared" ca="1" si="102"/>
        <v>107.0165240847</v>
      </c>
      <c r="FB30" s="409">
        <f t="shared" ca="1" si="96"/>
        <v>105.5008709621</v>
      </c>
      <c r="FC30" s="409">
        <f t="shared" ca="1" si="96"/>
        <v>106.0049486278</v>
      </c>
      <c r="FD30" s="409">
        <f t="shared" ca="1" si="96"/>
        <v>103.17934649759999</v>
      </c>
      <c r="FE30" s="409">
        <f t="shared" ca="1" si="99"/>
        <v>0</v>
      </c>
      <c r="FF30" s="409">
        <f t="shared" ca="1" si="99"/>
        <v>0</v>
      </c>
      <c r="FG30" s="409">
        <f t="shared" ca="1" si="99"/>
        <v>0</v>
      </c>
      <c r="FH30" s="409">
        <f t="shared" ca="1" si="99"/>
        <v>0</v>
      </c>
      <c r="FI30" s="409">
        <f t="shared" ca="1" si="99"/>
        <v>0</v>
      </c>
      <c r="FJ30" s="409">
        <f t="shared" ca="1" si="99"/>
        <v>0</v>
      </c>
      <c r="FK30" s="409">
        <f t="shared" ca="1" si="99"/>
        <v>0</v>
      </c>
      <c r="FL30" s="409">
        <f t="shared" ca="1" si="99"/>
        <v>0</v>
      </c>
      <c r="FM30" s="409">
        <f t="shared" ca="1" si="99"/>
        <v>0</v>
      </c>
      <c r="FN30" s="409">
        <f t="shared" ca="1" si="99"/>
        <v>0</v>
      </c>
      <c r="FO30" s="409">
        <f t="shared" ca="1" si="99"/>
        <v>0</v>
      </c>
      <c r="FP30" s="409">
        <f t="shared" ca="1" si="99"/>
        <v>0</v>
      </c>
    </row>
    <row r="31" spans="1:172" x14ac:dyDescent="0.2">
      <c r="A31" s="485" t="s">
        <v>191</v>
      </c>
      <c r="B31" s="407" t="s">
        <v>25</v>
      </c>
      <c r="C31" s="408">
        <f>Ponderadores!B30</f>
        <v>157596.10200000001</v>
      </c>
      <c r="D31" s="407"/>
      <c r="E31" s="409">
        <f t="shared" ca="1" si="87"/>
        <v>89.316258311300004</v>
      </c>
      <c r="F31" s="409">
        <f t="shared" ca="1" si="105"/>
        <v>89.139941725900002</v>
      </c>
      <c r="G31" s="409">
        <f t="shared" ca="1" si="105"/>
        <v>88.533076531600003</v>
      </c>
      <c r="H31" s="409">
        <f t="shared" ca="1" si="105"/>
        <v>86.880773953599999</v>
      </c>
      <c r="I31" s="409">
        <f t="shared" ca="1" si="105"/>
        <v>87.763490586000003</v>
      </c>
      <c r="J31" s="409">
        <f t="shared" ca="1" si="105"/>
        <v>87.640172161600006</v>
      </c>
      <c r="K31" s="409">
        <f t="shared" ca="1" si="105"/>
        <v>87.747832987300001</v>
      </c>
      <c r="L31" s="409">
        <f t="shared" ca="1" si="105"/>
        <v>87.824042995400006</v>
      </c>
      <c r="M31" s="409">
        <f t="shared" ca="1" si="105"/>
        <v>85.512644705599996</v>
      </c>
      <c r="N31" s="409">
        <f t="shared" ca="1" si="105"/>
        <v>87.462029257599994</v>
      </c>
      <c r="O31" s="409">
        <f t="shared" ca="1" si="105"/>
        <v>88.812691784199998</v>
      </c>
      <c r="P31" s="409">
        <f t="shared" ca="1" si="105"/>
        <v>88.604632089800006</v>
      </c>
      <c r="Q31" s="409">
        <f t="shared" ca="1" si="105"/>
        <v>89.853521831899997</v>
      </c>
      <c r="R31" s="409">
        <f t="shared" ca="1" si="105"/>
        <v>89.917564463700003</v>
      </c>
      <c r="S31" s="409">
        <f t="shared" ca="1" si="105"/>
        <v>91.013749160100005</v>
      </c>
      <c r="T31" s="409">
        <f t="shared" ca="1" si="105"/>
        <v>90.781336786099999</v>
      </c>
      <c r="U31" s="409">
        <f t="shared" ca="1" si="105"/>
        <v>91.689071883500006</v>
      </c>
      <c r="V31" s="409">
        <f t="shared" ca="1" si="105"/>
        <v>90.437282478</v>
      </c>
      <c r="W31" s="409">
        <f t="shared" ca="1" si="105"/>
        <v>91.066467652599997</v>
      </c>
      <c r="X31" s="409">
        <f t="shared" ca="1" si="105"/>
        <v>92.889262129200006</v>
      </c>
      <c r="Y31" s="409">
        <f t="shared" ca="1" si="105"/>
        <v>92.919020934100004</v>
      </c>
      <c r="Z31" s="409">
        <f t="shared" ca="1" si="105"/>
        <v>94.349428606800004</v>
      </c>
      <c r="AA31" s="409">
        <f t="shared" ca="1" si="105"/>
        <v>92.549558041200001</v>
      </c>
      <c r="AB31" s="409">
        <f t="shared" ca="1" si="105"/>
        <v>95.167597569099996</v>
      </c>
      <c r="AC31" s="409">
        <f t="shared" ca="1" si="105"/>
        <v>95.475779063399997</v>
      </c>
      <c r="AD31" s="409">
        <f t="shared" ca="1" si="105"/>
        <v>96.343897093500004</v>
      </c>
      <c r="AE31" s="409">
        <f t="shared" ca="1" si="105"/>
        <v>96.965727639799994</v>
      </c>
      <c r="AF31" s="409">
        <f t="shared" ca="1" si="105"/>
        <v>98.211062374600004</v>
      </c>
      <c r="AG31" s="409">
        <f t="shared" ca="1" si="105"/>
        <v>96.893780461899993</v>
      </c>
      <c r="AH31" s="409">
        <f t="shared" ca="1" si="105"/>
        <v>97.804821043800004</v>
      </c>
      <c r="AI31" s="409">
        <f t="shared" ca="1" si="105"/>
        <v>97.647631243999996</v>
      </c>
      <c r="AJ31" s="409">
        <f t="shared" ca="1" si="105"/>
        <v>98.644488643900004</v>
      </c>
      <c r="AK31" s="409">
        <f t="shared" ca="1" si="105"/>
        <v>101.3544112382</v>
      </c>
      <c r="AL31" s="409">
        <f t="shared" ca="1" si="105"/>
        <v>98.976802834699996</v>
      </c>
      <c r="AM31" s="409">
        <f t="shared" ca="1" si="105"/>
        <v>98.423594559799994</v>
      </c>
      <c r="AN31" s="409">
        <f t="shared" ca="1" si="105"/>
        <v>98.244391997600005</v>
      </c>
      <c r="AO31" s="409">
        <f t="shared" ca="1" si="105"/>
        <v>97.415212546999996</v>
      </c>
      <c r="AP31" s="409">
        <f t="shared" ca="1" si="105"/>
        <v>100.0341360379</v>
      </c>
      <c r="AQ31" s="409">
        <f t="shared" ca="1" si="105"/>
        <v>99.1473568559</v>
      </c>
      <c r="AR31" s="409">
        <f t="shared" ca="1" si="105"/>
        <v>99.166756574199994</v>
      </c>
      <c r="AS31" s="409">
        <f t="shared" ca="1" si="105"/>
        <v>100.42834984389999</v>
      </c>
      <c r="AT31" s="409">
        <f t="shared" ca="1" si="105"/>
        <v>100.6977014255</v>
      </c>
      <c r="AU31" s="409">
        <f t="shared" ca="1" si="105"/>
        <v>102.60824770169999</v>
      </c>
      <c r="AV31" s="409">
        <f t="shared" ca="1" si="105"/>
        <v>100.06754125419999</v>
      </c>
      <c r="AW31" s="409">
        <f t="shared" ca="1" si="105"/>
        <v>101.8956165523</v>
      </c>
      <c r="AX31" s="409">
        <f t="shared" ca="1" si="105"/>
        <v>100.57276967769999</v>
      </c>
      <c r="AY31" s="409">
        <f t="shared" ca="1" si="105"/>
        <v>98.188004793999994</v>
      </c>
      <c r="AZ31" s="409">
        <f t="shared" ca="1" si="105"/>
        <v>103.9630379669</v>
      </c>
      <c r="BA31" s="409">
        <f t="shared" ca="1" si="105"/>
        <v>101.0017953792</v>
      </c>
      <c r="BB31" s="409">
        <f t="shared" ca="1" si="105"/>
        <v>100.5530164844</v>
      </c>
      <c r="BC31" s="409">
        <f t="shared" ca="1" si="105"/>
        <v>100.0921495101</v>
      </c>
      <c r="BD31" s="409">
        <f t="shared" ca="1" si="105"/>
        <v>99.982274066399995</v>
      </c>
      <c r="BE31" s="409">
        <f t="shared" ca="1" si="105"/>
        <v>99.480340346700004</v>
      </c>
      <c r="BF31" s="409">
        <f t="shared" ca="1" si="105"/>
        <v>98.852505904300003</v>
      </c>
      <c r="BG31" s="409">
        <f t="shared" ca="1" si="105"/>
        <v>100.5121612371</v>
      </c>
      <c r="BH31" s="409">
        <f t="shared" ca="1" si="105"/>
        <v>97.539971488199996</v>
      </c>
      <c r="BI31" s="409">
        <f t="shared" ca="1" si="105"/>
        <v>97.948805809899994</v>
      </c>
      <c r="BJ31" s="409">
        <f t="shared" ca="1" si="105"/>
        <v>99.199147295100005</v>
      </c>
      <c r="BK31" s="409">
        <f t="shared" ca="1" si="105"/>
        <v>100.4867379775</v>
      </c>
      <c r="BL31" s="409">
        <f t="shared" ca="1" si="105"/>
        <v>102.0471820512</v>
      </c>
      <c r="BM31" s="409">
        <f t="shared" ca="1" si="105"/>
        <v>101.9587120788</v>
      </c>
      <c r="BN31" s="409">
        <f t="shared" ca="1" si="105"/>
        <v>100.5050147015</v>
      </c>
      <c r="BO31" s="409">
        <f t="shared" ca="1" si="105"/>
        <v>102.7023682295</v>
      </c>
      <c r="BP31" s="409">
        <f t="shared" ca="1" si="105"/>
        <v>98.281883724300002</v>
      </c>
      <c r="BQ31" s="409">
        <f t="shared" ca="1" si="105"/>
        <v>100.7187006059</v>
      </c>
      <c r="BR31" s="409">
        <f t="shared" ca="1" si="104"/>
        <v>99.747083193400002</v>
      </c>
      <c r="BS31" s="409">
        <f t="shared" ca="1" si="104"/>
        <v>99.4728125189</v>
      </c>
      <c r="BT31" s="409">
        <f t="shared" ca="1" si="104"/>
        <v>100.6948826396</v>
      </c>
      <c r="BU31" s="409">
        <f t="shared" ca="1" si="104"/>
        <v>102.9526830906</v>
      </c>
      <c r="BV31" s="409">
        <f t="shared" ca="1" si="104"/>
        <v>98.357827423100005</v>
      </c>
      <c r="BW31" s="409">
        <f t="shared" ca="1" si="104"/>
        <v>99.393975741700004</v>
      </c>
      <c r="BX31" s="409">
        <f t="shared" ca="1" si="104"/>
        <v>95.785030181300002</v>
      </c>
      <c r="BY31" s="409">
        <f t="shared" ca="1" si="104"/>
        <v>96.550815017199994</v>
      </c>
      <c r="BZ31" s="409">
        <f t="shared" ca="1" si="104"/>
        <v>97.534907328000003</v>
      </c>
      <c r="CA31" s="409">
        <f t="shared" ca="1" si="104"/>
        <v>96.724872015900004</v>
      </c>
      <c r="CB31" s="409">
        <f t="shared" ca="1" si="104"/>
        <v>98.089983912400001</v>
      </c>
      <c r="CC31" s="409">
        <f t="shared" ca="1" si="104"/>
        <v>96.990244017799995</v>
      </c>
      <c r="CD31" s="409">
        <f t="shared" ca="1" si="104"/>
        <v>98.3314914547</v>
      </c>
      <c r="CE31" s="409">
        <f t="shared" ca="1" si="104"/>
        <v>97.370741358800004</v>
      </c>
      <c r="CF31" s="409">
        <f t="shared" ca="1" si="104"/>
        <v>98.713849093999997</v>
      </c>
      <c r="CG31" s="409">
        <f t="shared" ca="1" si="104"/>
        <v>97.485955821100006</v>
      </c>
      <c r="CH31" s="409">
        <f t="shared" ca="1" si="104"/>
        <v>97.267024180199996</v>
      </c>
      <c r="CI31" s="409">
        <f t="shared" ca="1" si="104"/>
        <v>95.2384039258</v>
      </c>
      <c r="CJ31" s="409">
        <f t="shared" ca="1" si="104"/>
        <v>95.458005974399995</v>
      </c>
      <c r="CK31" s="409">
        <f t="shared" ca="1" si="104"/>
        <v>97.429694447000003</v>
      </c>
      <c r="CL31" s="409">
        <f t="shared" ca="1" si="104"/>
        <v>99.177035244400003</v>
      </c>
      <c r="CM31" s="409">
        <f t="shared" ca="1" si="104"/>
        <v>95.989440203000001</v>
      </c>
      <c r="CN31" s="409">
        <f t="shared" ca="1" si="104"/>
        <v>74.987280896499996</v>
      </c>
      <c r="CO31" s="409">
        <f t="shared" ca="1" si="104"/>
        <v>76.677366645500001</v>
      </c>
      <c r="CP31" s="409">
        <f t="shared" ca="1" si="104"/>
        <v>88.794442514300002</v>
      </c>
      <c r="CQ31" s="409">
        <f t="shared" ca="1" si="104"/>
        <v>95.613270842000006</v>
      </c>
      <c r="CR31" s="409">
        <f t="shared" ca="1" si="104"/>
        <v>99.951727312499997</v>
      </c>
      <c r="CS31" s="409">
        <f t="shared" ca="1" si="104"/>
        <v>100.3677447773</v>
      </c>
      <c r="CT31" s="409">
        <f t="shared" ca="1" si="104"/>
        <v>101.8182159326</v>
      </c>
      <c r="CU31" s="409">
        <f t="shared" ca="1" si="104"/>
        <v>101.9476210384</v>
      </c>
      <c r="CV31" s="409">
        <f t="shared" ca="1" si="104"/>
        <v>102.96005235059999</v>
      </c>
      <c r="CW31" s="409">
        <f t="shared" ca="1" si="104"/>
        <v>102.7260597035</v>
      </c>
      <c r="CX31" s="409">
        <f t="shared" ca="1" si="104"/>
        <v>101.4494883963</v>
      </c>
      <c r="CY31" s="409">
        <f t="shared" ca="1" si="104"/>
        <v>105.3942206678</v>
      </c>
      <c r="CZ31" s="409">
        <f t="shared" ca="1" si="104"/>
        <v>104.1905866932</v>
      </c>
      <c r="DA31" s="409">
        <f t="shared" ca="1" si="104"/>
        <v>104.9286280561</v>
      </c>
      <c r="DB31" s="409">
        <f t="shared" ca="1" si="104"/>
        <v>104.4433062871</v>
      </c>
      <c r="DC31" s="409">
        <f t="shared" ca="1" si="104"/>
        <v>102.22176613400001</v>
      </c>
      <c r="DD31" s="409">
        <f t="shared" ca="1" si="104"/>
        <v>103.58845678510001</v>
      </c>
      <c r="DE31" s="409">
        <f t="shared" ca="1" si="104"/>
        <v>102.67456530130001</v>
      </c>
      <c r="DF31" s="409">
        <f t="shared" ca="1" si="104"/>
        <v>102.46511376629999</v>
      </c>
      <c r="DG31" s="409">
        <f t="shared" ca="1" si="104"/>
        <v>103.1364535356</v>
      </c>
      <c r="DH31" s="409">
        <f t="shared" ca="1" si="104"/>
        <v>103.88632801449999</v>
      </c>
      <c r="DI31" s="409">
        <f t="shared" ca="1" si="104"/>
        <v>102.1859461394</v>
      </c>
      <c r="DJ31" s="409">
        <f t="shared" ca="1" si="104"/>
        <v>102.82933182550001</v>
      </c>
      <c r="DK31" s="409">
        <f t="shared" ca="1" si="104"/>
        <v>103.2590121943</v>
      </c>
      <c r="DL31" s="409">
        <f t="shared" ca="1" si="104"/>
        <v>103.9970790686</v>
      </c>
      <c r="DM31" s="409">
        <f t="shared" ca="1" si="104"/>
        <v>100.5622506851</v>
      </c>
      <c r="DN31" s="409">
        <f t="shared" ca="1" si="104"/>
        <v>101.6689050088</v>
      </c>
      <c r="DO31" s="409">
        <f t="shared" ca="1" si="104"/>
        <v>103.4971694195</v>
      </c>
      <c r="DP31" s="409">
        <f t="shared" ca="1" si="104"/>
        <v>101.9566924154</v>
      </c>
      <c r="DQ31" s="409">
        <f t="shared" ca="1" si="104"/>
        <v>101.0501540946</v>
      </c>
      <c r="DR31" s="409">
        <f t="shared" ca="1" si="104"/>
        <v>104.3562286775</v>
      </c>
      <c r="DS31" s="409">
        <f t="shared" ca="1" si="104"/>
        <v>103.67427844620001</v>
      </c>
      <c r="DT31" s="409">
        <f t="shared" ca="1" si="104"/>
        <v>104.0014734655</v>
      </c>
      <c r="DU31" s="409">
        <f t="shared" ca="1" si="104"/>
        <v>104.6373903986</v>
      </c>
      <c r="DV31" s="409">
        <f t="shared" ca="1" si="104"/>
        <v>101.75206358290001</v>
      </c>
      <c r="DW31" s="409">
        <f t="shared" ca="1" si="104"/>
        <v>100.6377487968</v>
      </c>
      <c r="DX31" s="409">
        <f t="shared" ca="1" si="104"/>
        <v>100.6483182021</v>
      </c>
      <c r="DY31" s="409">
        <f t="shared" ca="1" si="104"/>
        <v>100.5626143727</v>
      </c>
      <c r="DZ31" s="409">
        <f t="shared" ca="1" si="104"/>
        <v>100.87559120989999</v>
      </c>
      <c r="EA31" s="409">
        <f t="shared" ca="1" si="104"/>
        <v>100.26215598749999</v>
      </c>
      <c r="EB31" s="409">
        <f t="shared" ca="1" si="104"/>
        <v>98.706729448800004</v>
      </c>
      <c r="EC31" s="409">
        <f t="shared" ca="1" si="103"/>
        <v>99.880220910600002</v>
      </c>
      <c r="ED31" s="409">
        <f t="shared" ca="1" si="103"/>
        <v>97.935019734400001</v>
      </c>
      <c r="EE31" s="409">
        <f t="shared" ca="1" si="103"/>
        <v>99.149346497400003</v>
      </c>
      <c r="EF31" s="409">
        <f t="shared" ca="1" si="103"/>
        <v>97.893943510499994</v>
      </c>
      <c r="EG31" s="409">
        <f t="shared" ca="1" si="103"/>
        <v>99.481957284800004</v>
      </c>
      <c r="EH31" s="409">
        <f t="shared" ca="1" si="103"/>
        <v>100.49709272459999</v>
      </c>
      <c r="EI31" s="409">
        <f t="shared" ca="1" si="103"/>
        <v>98.953892764700001</v>
      </c>
      <c r="EJ31" s="409">
        <f t="shared" ca="1" si="103"/>
        <v>97.623153811400002</v>
      </c>
      <c r="EK31" s="409">
        <f t="shared" ca="1" si="103"/>
        <v>98.0343891009</v>
      </c>
      <c r="EL31" s="409">
        <f t="shared" ca="1" si="103"/>
        <v>97.246943059700001</v>
      </c>
      <c r="EM31" s="409">
        <f t="shared" ca="1" si="103"/>
        <v>97.294651774900004</v>
      </c>
      <c r="EN31" s="409">
        <f t="shared" ca="1" si="103"/>
        <v>101.8078406865</v>
      </c>
      <c r="EO31" s="409">
        <f t="shared" ca="1" si="103"/>
        <v>98.367289898500005</v>
      </c>
      <c r="EP31" s="409">
        <f t="shared" ca="1" si="103"/>
        <v>97.736145929299994</v>
      </c>
      <c r="EQ31" s="409">
        <f t="shared" ca="1" si="103"/>
        <v>96.200395867300003</v>
      </c>
      <c r="ER31" s="409">
        <f t="shared" ca="1" si="103"/>
        <v>96.468955634699995</v>
      </c>
      <c r="ES31" s="409">
        <f t="shared" ca="1" si="102"/>
        <v>96.894498838600001</v>
      </c>
      <c r="ET31" s="409">
        <f t="shared" ca="1" si="102"/>
        <v>96.426820392099998</v>
      </c>
      <c r="EU31" s="409">
        <f t="shared" ca="1" si="102"/>
        <v>96.066415341199999</v>
      </c>
      <c r="EV31" s="409">
        <f t="shared" ca="1" si="102"/>
        <v>97.089258101599995</v>
      </c>
      <c r="EW31" s="409">
        <f t="shared" ca="1" si="102"/>
        <v>97.028830934499993</v>
      </c>
      <c r="EX31" s="409">
        <f t="shared" ca="1" si="102"/>
        <v>97.633985498399994</v>
      </c>
      <c r="EY31" s="409">
        <f t="shared" ca="1" si="102"/>
        <v>97.926709074900003</v>
      </c>
      <c r="EZ31" s="409">
        <f t="shared" ca="1" si="102"/>
        <v>98.088313225500002</v>
      </c>
      <c r="FA31" s="409">
        <f t="shared" ca="1" si="102"/>
        <v>97.420559057700004</v>
      </c>
      <c r="FB31" s="409">
        <f t="shared" ca="1" si="96"/>
        <v>97.108004758700005</v>
      </c>
      <c r="FC31" s="409">
        <f t="shared" ca="1" si="96"/>
        <v>97.673188176799997</v>
      </c>
      <c r="FD31" s="409">
        <f t="shared" ca="1" si="96"/>
        <v>97.131577540400002</v>
      </c>
      <c r="FE31" s="409">
        <f t="shared" ca="1" si="99"/>
        <v>0</v>
      </c>
      <c r="FF31" s="409">
        <f t="shared" ca="1" si="99"/>
        <v>0</v>
      </c>
      <c r="FG31" s="409">
        <f t="shared" ca="1" si="99"/>
        <v>0</v>
      </c>
      <c r="FH31" s="409">
        <f t="shared" ca="1" si="99"/>
        <v>0</v>
      </c>
      <c r="FI31" s="409">
        <f t="shared" ca="1" si="99"/>
        <v>0</v>
      </c>
      <c r="FJ31" s="409">
        <f t="shared" ca="1" si="99"/>
        <v>0</v>
      </c>
      <c r="FK31" s="409">
        <f t="shared" ca="1" si="99"/>
        <v>0</v>
      </c>
      <c r="FL31" s="409">
        <f t="shared" ca="1" si="99"/>
        <v>0</v>
      </c>
      <c r="FM31" s="409">
        <f t="shared" ca="1" si="99"/>
        <v>0</v>
      </c>
      <c r="FN31" s="409">
        <f t="shared" ca="1" si="99"/>
        <v>0</v>
      </c>
      <c r="FO31" s="409">
        <f t="shared" ca="1" si="99"/>
        <v>0</v>
      </c>
      <c r="FP31" s="409">
        <f t="shared" ca="1" si="99"/>
        <v>0</v>
      </c>
    </row>
    <row r="32" spans="1:172" x14ac:dyDescent="0.2">
      <c r="A32" s="485" t="s">
        <v>192</v>
      </c>
      <c r="B32" s="407" t="s">
        <v>26</v>
      </c>
      <c r="C32" s="408">
        <f>Ponderadores!B31</f>
        <v>257274.88099999999</v>
      </c>
      <c r="D32" s="407"/>
      <c r="E32" s="409">
        <f t="shared" ca="1" si="87"/>
        <v>95.8689147921</v>
      </c>
      <c r="F32" s="409">
        <f t="shared" ca="1" si="105"/>
        <v>97.342091664600005</v>
      </c>
      <c r="G32" s="409">
        <f t="shared" ca="1" si="105"/>
        <v>100.00947133850001</v>
      </c>
      <c r="H32" s="409">
        <f t="shared" ca="1" si="105"/>
        <v>100.32825327819999</v>
      </c>
      <c r="I32" s="409">
        <f t="shared" ca="1" si="105"/>
        <v>94.838686187199997</v>
      </c>
      <c r="J32" s="409">
        <f t="shared" ca="1" si="105"/>
        <v>93.479859917100001</v>
      </c>
      <c r="K32" s="409">
        <f t="shared" ca="1" si="105"/>
        <v>97.931149552999997</v>
      </c>
      <c r="L32" s="409">
        <f t="shared" ca="1" si="105"/>
        <v>98.197787330500006</v>
      </c>
      <c r="M32" s="409">
        <f t="shared" ca="1" si="105"/>
        <v>97.732568617200002</v>
      </c>
      <c r="N32" s="409">
        <f t="shared" ca="1" si="105"/>
        <v>99.655043512000006</v>
      </c>
      <c r="O32" s="409">
        <f t="shared" ca="1" si="105"/>
        <v>98.281103705700005</v>
      </c>
      <c r="P32" s="409">
        <f t="shared" ca="1" si="105"/>
        <v>95.412569358400006</v>
      </c>
      <c r="Q32" s="409">
        <f t="shared" ca="1" si="105"/>
        <v>107.72893238979999</v>
      </c>
      <c r="R32" s="409">
        <f t="shared" ca="1" si="105"/>
        <v>106.0508083318</v>
      </c>
      <c r="S32" s="409">
        <f t="shared" ca="1" si="105"/>
        <v>108.5741068192</v>
      </c>
      <c r="T32" s="409">
        <f t="shared" ca="1" si="105"/>
        <v>106.4897928229</v>
      </c>
      <c r="U32" s="409">
        <f t="shared" ca="1" si="105"/>
        <v>109.1114546451</v>
      </c>
      <c r="V32" s="409">
        <f t="shared" ca="1" si="105"/>
        <v>107.4236857596</v>
      </c>
      <c r="W32" s="409">
        <f t="shared" ca="1" si="105"/>
        <v>106.4827144864</v>
      </c>
      <c r="X32" s="409">
        <f t="shared" ca="1" si="105"/>
        <v>101.37066870709999</v>
      </c>
      <c r="Y32" s="409">
        <f t="shared" ca="1" si="105"/>
        <v>106.9964774339</v>
      </c>
      <c r="Z32" s="409">
        <f t="shared" ca="1" si="105"/>
        <v>110.7350500293</v>
      </c>
      <c r="AA32" s="409">
        <f t="shared" ca="1" si="105"/>
        <v>109.38412792219999</v>
      </c>
      <c r="AB32" s="409">
        <f t="shared" ca="1" si="105"/>
        <v>114.5963692369</v>
      </c>
      <c r="AC32" s="409">
        <f t="shared" ca="1" si="105"/>
        <v>104.4047585636</v>
      </c>
      <c r="AD32" s="409">
        <f t="shared" ca="1" si="105"/>
        <v>104.8764951326</v>
      </c>
      <c r="AE32" s="409">
        <f t="shared" ca="1" si="105"/>
        <v>101.5464077667</v>
      </c>
      <c r="AF32" s="409">
        <f t="shared" ca="1" si="105"/>
        <v>105.7278715392</v>
      </c>
      <c r="AG32" s="409">
        <f t="shared" ca="1" si="105"/>
        <v>106.0429808123</v>
      </c>
      <c r="AH32" s="409">
        <f t="shared" ca="1" si="105"/>
        <v>105.8002538986</v>
      </c>
      <c r="AI32" s="409">
        <f t="shared" ca="1" si="105"/>
        <v>108.74104310680001</v>
      </c>
      <c r="AJ32" s="409">
        <f t="shared" ca="1" si="105"/>
        <v>106.592481237</v>
      </c>
      <c r="AK32" s="409">
        <f t="shared" ca="1" si="105"/>
        <v>110.0457281684</v>
      </c>
      <c r="AL32" s="409">
        <f t="shared" ca="1" si="105"/>
        <v>108.1395443933</v>
      </c>
      <c r="AM32" s="409">
        <f t="shared" ca="1" si="105"/>
        <v>102.8495861764</v>
      </c>
      <c r="AN32" s="409">
        <f t="shared" ca="1" si="105"/>
        <v>103.5858427023</v>
      </c>
      <c r="AO32" s="409">
        <f t="shared" ca="1" si="105"/>
        <v>104.6366463805</v>
      </c>
      <c r="AP32" s="409">
        <f t="shared" ca="1" si="105"/>
        <v>106.5384077082</v>
      </c>
      <c r="AQ32" s="409">
        <f t="shared" ca="1" si="105"/>
        <v>103.869741365</v>
      </c>
      <c r="AR32" s="409">
        <f t="shared" ca="1" si="105"/>
        <v>102.7438212038</v>
      </c>
      <c r="AS32" s="409">
        <f t="shared" ca="1" si="105"/>
        <v>102.15708330459999</v>
      </c>
      <c r="AT32" s="409">
        <f t="shared" ca="1" si="105"/>
        <v>104.2182755887</v>
      </c>
      <c r="AU32" s="409">
        <f t="shared" ca="1" si="105"/>
        <v>102.5220847378</v>
      </c>
      <c r="AV32" s="409">
        <f t="shared" ca="1" si="105"/>
        <v>104.3470659728</v>
      </c>
      <c r="AW32" s="409">
        <f t="shared" ca="1" si="105"/>
        <v>103.95282709510001</v>
      </c>
      <c r="AX32" s="409">
        <f t="shared" ca="1" si="105"/>
        <v>105.1622562246</v>
      </c>
      <c r="AY32" s="409">
        <f t="shared" ca="1" si="105"/>
        <v>113.2502216134</v>
      </c>
      <c r="AZ32" s="409">
        <f t="shared" ca="1" si="105"/>
        <v>105.7329932566</v>
      </c>
      <c r="BA32" s="409">
        <f t="shared" ca="1" si="105"/>
        <v>112.21177846739999</v>
      </c>
      <c r="BB32" s="409">
        <f t="shared" ca="1" si="105"/>
        <v>109.5741086269</v>
      </c>
      <c r="BC32" s="409">
        <f t="shared" ca="1" si="105"/>
        <v>106.4038259222</v>
      </c>
      <c r="BD32" s="409">
        <f t="shared" ca="1" si="105"/>
        <v>104.84267111299999</v>
      </c>
      <c r="BE32" s="409">
        <f t="shared" ca="1" si="105"/>
        <v>105.93455629339999</v>
      </c>
      <c r="BF32" s="409">
        <f t="shared" ca="1" si="105"/>
        <v>109.1216676774</v>
      </c>
      <c r="BG32" s="409">
        <f t="shared" ca="1" si="105"/>
        <v>108.70211684189999</v>
      </c>
      <c r="BH32" s="409">
        <f t="shared" ca="1" si="105"/>
        <v>108.4932638108</v>
      </c>
      <c r="BI32" s="409">
        <f t="shared" ca="1" si="105"/>
        <v>103.2671526187</v>
      </c>
      <c r="BJ32" s="409">
        <f t="shared" ca="1" si="105"/>
        <v>105.4963519568</v>
      </c>
      <c r="BK32" s="409">
        <f t="shared" ca="1" si="105"/>
        <v>106.4345990754</v>
      </c>
      <c r="BL32" s="409">
        <f t="shared" ca="1" si="105"/>
        <v>106.13684799009999</v>
      </c>
      <c r="BM32" s="409">
        <f t="shared" ca="1" si="105"/>
        <v>100.54471513049999</v>
      </c>
      <c r="BN32" s="409">
        <f t="shared" ca="1" si="105"/>
        <v>99.180765380699995</v>
      </c>
      <c r="BO32" s="409">
        <f t="shared" ca="1" si="105"/>
        <v>104.56861479459999</v>
      </c>
      <c r="BP32" s="409">
        <f t="shared" ca="1" si="105"/>
        <v>103.4698631222</v>
      </c>
      <c r="BQ32" s="409">
        <f t="shared" ref="BQ32:EB35" ca="1" si="106">+INDIRECT("DatosDesest!"&amp;$A32&amp;BQ$1)</f>
        <v>103.0971589522</v>
      </c>
      <c r="BR32" s="409">
        <f t="shared" ca="1" si="106"/>
        <v>101.0900715443</v>
      </c>
      <c r="BS32" s="409">
        <f t="shared" ca="1" si="106"/>
        <v>97.765017093599994</v>
      </c>
      <c r="BT32" s="409">
        <f t="shared" ca="1" si="106"/>
        <v>100.63031102559999</v>
      </c>
      <c r="BU32" s="409">
        <f t="shared" ca="1" si="106"/>
        <v>98.299662738699993</v>
      </c>
      <c r="BV32" s="409">
        <f t="shared" ca="1" si="106"/>
        <v>95.891629198100006</v>
      </c>
      <c r="BW32" s="409">
        <f t="shared" ca="1" si="106"/>
        <v>97.245059236299994</v>
      </c>
      <c r="BX32" s="409">
        <f t="shared" ca="1" si="106"/>
        <v>97.226781892199995</v>
      </c>
      <c r="BY32" s="409">
        <f t="shared" ca="1" si="106"/>
        <v>98.901522439000004</v>
      </c>
      <c r="BZ32" s="409">
        <f t="shared" ca="1" si="106"/>
        <v>98.367702559500003</v>
      </c>
      <c r="CA32" s="409">
        <f t="shared" ca="1" si="106"/>
        <v>101.4969637353</v>
      </c>
      <c r="CB32" s="409">
        <f t="shared" ca="1" si="106"/>
        <v>100.6679718912</v>
      </c>
      <c r="CC32" s="409">
        <f t="shared" ca="1" si="106"/>
        <v>100.1388428544</v>
      </c>
      <c r="CD32" s="409">
        <f t="shared" ca="1" si="106"/>
        <v>90.852793625000004</v>
      </c>
      <c r="CE32" s="409">
        <f t="shared" ca="1" si="106"/>
        <v>100.5020820731</v>
      </c>
      <c r="CF32" s="409">
        <f t="shared" ca="1" si="106"/>
        <v>102.40918317009999</v>
      </c>
      <c r="CG32" s="409">
        <f t="shared" ca="1" si="106"/>
        <v>99.254267127399999</v>
      </c>
      <c r="CH32" s="409">
        <f t="shared" ca="1" si="106"/>
        <v>96.4340663877</v>
      </c>
      <c r="CI32" s="409">
        <f t="shared" ca="1" si="106"/>
        <v>94.743859497499997</v>
      </c>
      <c r="CJ32" s="409">
        <f t="shared" ca="1" si="106"/>
        <v>96.877835455799996</v>
      </c>
      <c r="CK32" s="409">
        <f t="shared" ca="1" si="106"/>
        <v>100.9170365654</v>
      </c>
      <c r="CL32" s="409">
        <f t="shared" ca="1" si="106"/>
        <v>97.090687370799998</v>
      </c>
      <c r="CM32" s="409">
        <f t="shared" ca="1" si="106"/>
        <v>95.095041844600004</v>
      </c>
      <c r="CN32" s="409">
        <f t="shared" ca="1" si="106"/>
        <v>83.571385306899998</v>
      </c>
      <c r="CO32" s="409">
        <f t="shared" ca="1" si="106"/>
        <v>81.093944367399999</v>
      </c>
      <c r="CP32" s="409">
        <f t="shared" ca="1" si="106"/>
        <v>83.863211438099995</v>
      </c>
      <c r="CQ32" s="409">
        <f t="shared" ca="1" si="106"/>
        <v>86.384661499700002</v>
      </c>
      <c r="CR32" s="409">
        <f t="shared" ca="1" si="106"/>
        <v>89.891501527000003</v>
      </c>
      <c r="CS32" s="409">
        <f t="shared" ca="1" si="106"/>
        <v>99.502687217200005</v>
      </c>
      <c r="CT32" s="409">
        <f t="shared" ca="1" si="106"/>
        <v>102.18951798160001</v>
      </c>
      <c r="CU32" s="409">
        <f t="shared" ca="1" si="106"/>
        <v>101.856679833</v>
      </c>
      <c r="CV32" s="409">
        <f t="shared" ca="1" si="106"/>
        <v>102.3805805211</v>
      </c>
      <c r="CW32" s="409">
        <f t="shared" ca="1" si="106"/>
        <v>99.861750850999996</v>
      </c>
      <c r="CX32" s="409">
        <f t="shared" ca="1" si="106"/>
        <v>99.455684530900001</v>
      </c>
      <c r="CY32" s="409">
        <f t="shared" ca="1" si="106"/>
        <v>100.8479563896</v>
      </c>
      <c r="CZ32" s="409">
        <f t="shared" ca="1" si="106"/>
        <v>102.2926629192</v>
      </c>
      <c r="DA32" s="409">
        <f t="shared" ca="1" si="106"/>
        <v>101.7540695519</v>
      </c>
      <c r="DB32" s="409">
        <f t="shared" ca="1" si="106"/>
        <v>105.24478070569999</v>
      </c>
      <c r="DC32" s="409">
        <f t="shared" ca="1" si="106"/>
        <v>104.74339005980001</v>
      </c>
      <c r="DD32" s="409">
        <f t="shared" ca="1" si="106"/>
        <v>103.1715118014</v>
      </c>
      <c r="DE32" s="409">
        <f t="shared" ca="1" si="106"/>
        <v>104.7326158445</v>
      </c>
      <c r="DF32" s="409">
        <f t="shared" ca="1" si="106"/>
        <v>104.9003132288</v>
      </c>
      <c r="DG32" s="409">
        <f t="shared" ca="1" si="106"/>
        <v>103.5484532319</v>
      </c>
      <c r="DH32" s="409">
        <f t="shared" ca="1" si="106"/>
        <v>104.77865783430001</v>
      </c>
      <c r="DI32" s="409">
        <f t="shared" ca="1" si="106"/>
        <v>103.2254360774</v>
      </c>
      <c r="DJ32" s="409">
        <f t="shared" ca="1" si="106"/>
        <v>103.0597266801</v>
      </c>
      <c r="DK32" s="409">
        <f t="shared" ca="1" si="106"/>
        <v>104.8542057069</v>
      </c>
      <c r="DL32" s="409">
        <f t="shared" ca="1" si="106"/>
        <v>105.1072445928</v>
      </c>
      <c r="DM32" s="409">
        <f t="shared" ca="1" si="106"/>
        <v>107.60496368299999</v>
      </c>
      <c r="DN32" s="409">
        <f t="shared" ca="1" si="106"/>
        <v>106.3258806735</v>
      </c>
      <c r="DO32" s="409">
        <f t="shared" ca="1" si="106"/>
        <v>104.1827134648</v>
      </c>
      <c r="DP32" s="409">
        <f t="shared" ca="1" si="106"/>
        <v>101.50159691650001</v>
      </c>
      <c r="DQ32" s="409">
        <f t="shared" ca="1" si="106"/>
        <v>102.77612701939999</v>
      </c>
      <c r="DR32" s="409">
        <f t="shared" ca="1" si="106"/>
        <v>105.7784219791</v>
      </c>
      <c r="DS32" s="409">
        <f t="shared" ca="1" si="106"/>
        <v>108.09857074759999</v>
      </c>
      <c r="DT32" s="409">
        <f t="shared" ca="1" si="106"/>
        <v>107.83064878970001</v>
      </c>
      <c r="DU32" s="409">
        <f t="shared" ca="1" si="106"/>
        <v>106.6610491985</v>
      </c>
      <c r="DV32" s="409">
        <f t="shared" ca="1" si="106"/>
        <v>106.53143154510001</v>
      </c>
      <c r="DW32" s="409">
        <f t="shared" ca="1" si="106"/>
        <v>106.75958142250001</v>
      </c>
      <c r="DX32" s="409">
        <f t="shared" ca="1" si="106"/>
        <v>103.50372265270001</v>
      </c>
      <c r="DY32" s="409">
        <f t="shared" ca="1" si="106"/>
        <v>102.8585400516</v>
      </c>
      <c r="DZ32" s="409">
        <f t="shared" ca="1" si="106"/>
        <v>103.15799129200001</v>
      </c>
      <c r="EA32" s="409">
        <f t="shared" ca="1" si="106"/>
        <v>103.6731165071</v>
      </c>
      <c r="EB32" s="409">
        <f t="shared" ca="1" si="106"/>
        <v>109.4974882126</v>
      </c>
      <c r="EC32" s="409">
        <f t="shared" ca="1" si="103"/>
        <v>106.8846554255</v>
      </c>
      <c r="ED32" s="409">
        <f t="shared" ca="1" si="103"/>
        <v>101.22514280839999</v>
      </c>
      <c r="EE32" s="409">
        <f t="shared" ca="1" si="103"/>
        <v>104.8314308897</v>
      </c>
      <c r="EF32" s="409">
        <f t="shared" ca="1" si="103"/>
        <v>102.27340634540001</v>
      </c>
      <c r="EG32" s="409">
        <f t="shared" ca="1" si="103"/>
        <v>104.53958027340001</v>
      </c>
      <c r="EH32" s="409">
        <f t="shared" ca="1" si="103"/>
        <v>102.6213274685</v>
      </c>
      <c r="EI32" s="409">
        <f t="shared" ca="1" si="103"/>
        <v>100.6083108957</v>
      </c>
      <c r="EJ32" s="409">
        <f t="shared" ca="1" si="103"/>
        <v>101.0296786401</v>
      </c>
      <c r="EK32" s="409">
        <f t="shared" ca="1" si="103"/>
        <v>99.482702694500006</v>
      </c>
      <c r="EL32" s="409">
        <f t="shared" ca="1" si="103"/>
        <v>92.839864979599994</v>
      </c>
      <c r="EM32" s="409">
        <f t="shared" ca="1" si="103"/>
        <v>97.734039729800003</v>
      </c>
      <c r="EN32" s="409">
        <f t="shared" ca="1" si="103"/>
        <v>97.239843707199995</v>
      </c>
      <c r="EO32" s="409">
        <f t="shared" ca="1" si="103"/>
        <v>98.427206393000006</v>
      </c>
      <c r="EP32" s="409">
        <f t="shared" ca="1" si="103"/>
        <v>103.7824677931</v>
      </c>
      <c r="EQ32" s="409">
        <f t="shared" ca="1" si="103"/>
        <v>99.187850187799995</v>
      </c>
      <c r="ER32" s="409">
        <f t="shared" ca="1" si="103"/>
        <v>97.976748741500003</v>
      </c>
      <c r="ES32" s="409">
        <f t="shared" ca="1" si="102"/>
        <v>99.402526959900001</v>
      </c>
      <c r="ET32" s="409">
        <f t="shared" ca="1" si="102"/>
        <v>101.2213263499</v>
      </c>
      <c r="EU32" s="409">
        <f t="shared" ca="1" si="102"/>
        <v>98.2789177306</v>
      </c>
      <c r="EV32" s="409">
        <f t="shared" ca="1" si="102"/>
        <v>99.766048551099999</v>
      </c>
      <c r="EW32" s="409">
        <f t="shared" ca="1" si="102"/>
        <v>94.872756210199995</v>
      </c>
      <c r="EX32" s="409">
        <f t="shared" ca="1" si="102"/>
        <v>99.355630060899998</v>
      </c>
      <c r="EY32" s="409">
        <f t="shared" ca="1" si="102"/>
        <v>100.55892524630001</v>
      </c>
      <c r="EZ32" s="409">
        <f t="shared" ca="1" si="102"/>
        <v>100.4484213918</v>
      </c>
      <c r="FA32" s="409">
        <f t="shared" ca="1" si="102"/>
        <v>99.860988811799999</v>
      </c>
      <c r="FB32" s="409">
        <f t="shared" ca="1" si="96"/>
        <v>97.523821842000004</v>
      </c>
      <c r="FC32" s="409">
        <f t="shared" ca="1" si="96"/>
        <v>91.447743063499999</v>
      </c>
      <c r="FD32" s="409">
        <f t="shared" ca="1" si="96"/>
        <v>98.395798237199998</v>
      </c>
      <c r="FE32" s="409">
        <f t="shared" ca="1" si="99"/>
        <v>0</v>
      </c>
      <c r="FF32" s="409">
        <f t="shared" ca="1" si="99"/>
        <v>0</v>
      </c>
      <c r="FG32" s="409">
        <f t="shared" ca="1" si="99"/>
        <v>0</v>
      </c>
      <c r="FH32" s="409">
        <f t="shared" ca="1" si="99"/>
        <v>0</v>
      </c>
      <c r="FI32" s="409">
        <f t="shared" ca="1" si="99"/>
        <v>0</v>
      </c>
      <c r="FJ32" s="409">
        <f t="shared" ca="1" si="99"/>
        <v>0</v>
      </c>
      <c r="FK32" s="409">
        <f t="shared" ca="1" si="99"/>
        <v>0</v>
      </c>
      <c r="FL32" s="409">
        <f t="shared" ca="1" si="99"/>
        <v>0</v>
      </c>
      <c r="FM32" s="409">
        <f t="shared" ca="1" si="99"/>
        <v>0</v>
      </c>
      <c r="FN32" s="409">
        <f t="shared" ca="1" si="99"/>
        <v>0</v>
      </c>
      <c r="FO32" s="409">
        <f t="shared" ca="1" si="99"/>
        <v>0</v>
      </c>
      <c r="FP32" s="409">
        <f t="shared" ca="1" si="99"/>
        <v>0</v>
      </c>
    </row>
    <row r="33" spans="1:172" x14ac:dyDescent="0.2">
      <c r="A33" s="485" t="s">
        <v>193</v>
      </c>
      <c r="B33" s="407" t="s">
        <v>27</v>
      </c>
      <c r="C33" s="408">
        <f>Ponderadores!B32</f>
        <v>170712.27799999999</v>
      </c>
      <c r="D33" s="407"/>
      <c r="E33" s="409">
        <f t="shared" ca="1" si="87"/>
        <v>94.193506731200003</v>
      </c>
      <c r="F33" s="409">
        <f t="shared" ref="F33:BQ36" ca="1" si="107">+INDIRECT("DatosDesest!"&amp;$A33&amp;F$1)</f>
        <v>96.652003370399996</v>
      </c>
      <c r="G33" s="409">
        <f t="shared" ca="1" si="107"/>
        <v>96.092854858199999</v>
      </c>
      <c r="H33" s="409">
        <f t="shared" ca="1" si="107"/>
        <v>95.230904972299996</v>
      </c>
      <c r="I33" s="409">
        <f t="shared" ca="1" si="107"/>
        <v>96.180081236099994</v>
      </c>
      <c r="J33" s="409">
        <f t="shared" ca="1" si="107"/>
        <v>96.482563051300005</v>
      </c>
      <c r="K33" s="409">
        <f t="shared" ca="1" si="107"/>
        <v>94.871311602399999</v>
      </c>
      <c r="L33" s="409">
        <f t="shared" ca="1" si="107"/>
        <v>96.270882598900002</v>
      </c>
      <c r="M33" s="409">
        <f t="shared" ca="1" si="107"/>
        <v>92.394773601599994</v>
      </c>
      <c r="N33" s="409">
        <f t="shared" ca="1" si="107"/>
        <v>94.160394593600003</v>
      </c>
      <c r="O33" s="409">
        <f t="shared" ca="1" si="107"/>
        <v>94.013821551700005</v>
      </c>
      <c r="P33" s="409">
        <f t="shared" ca="1" si="107"/>
        <v>95.077134216000005</v>
      </c>
      <c r="Q33" s="409">
        <f t="shared" ca="1" si="107"/>
        <v>97.515188754099995</v>
      </c>
      <c r="R33" s="409">
        <f t="shared" ca="1" si="107"/>
        <v>98.073173582699994</v>
      </c>
      <c r="S33" s="409">
        <f t="shared" ca="1" si="107"/>
        <v>98.064837925700004</v>
      </c>
      <c r="T33" s="409">
        <f t="shared" ca="1" si="107"/>
        <v>100.6237480221</v>
      </c>
      <c r="U33" s="409">
        <f t="shared" ca="1" si="107"/>
        <v>98.7055596804</v>
      </c>
      <c r="V33" s="409">
        <f t="shared" ca="1" si="107"/>
        <v>99.641400575800006</v>
      </c>
      <c r="W33" s="409">
        <f t="shared" ca="1" si="107"/>
        <v>101.5566077375</v>
      </c>
      <c r="X33" s="409">
        <f t="shared" ca="1" si="107"/>
        <v>100.22684128509999</v>
      </c>
      <c r="Y33" s="409">
        <f t="shared" ca="1" si="107"/>
        <v>105.2842145875</v>
      </c>
      <c r="Z33" s="409">
        <f t="shared" ca="1" si="107"/>
        <v>102.46293184370001</v>
      </c>
      <c r="AA33" s="409">
        <f t="shared" ca="1" si="107"/>
        <v>105.4979551248</v>
      </c>
      <c r="AB33" s="409">
        <f t="shared" ca="1" si="107"/>
        <v>105.02287172760001</v>
      </c>
      <c r="AC33" s="409">
        <f t="shared" ca="1" si="107"/>
        <v>105.4414216819</v>
      </c>
      <c r="AD33" s="409">
        <f t="shared" ca="1" si="107"/>
        <v>105.16890372260001</v>
      </c>
      <c r="AE33" s="409">
        <f t="shared" ca="1" si="107"/>
        <v>108.37646462870001</v>
      </c>
      <c r="AF33" s="409">
        <f t="shared" ca="1" si="107"/>
        <v>111.85429482710001</v>
      </c>
      <c r="AG33" s="409">
        <f t="shared" ca="1" si="107"/>
        <v>106.2384269746</v>
      </c>
      <c r="AH33" s="409">
        <f t="shared" ca="1" si="107"/>
        <v>102.3361834561</v>
      </c>
      <c r="AI33" s="409">
        <f t="shared" ca="1" si="107"/>
        <v>106.7100183382</v>
      </c>
      <c r="AJ33" s="409">
        <f t="shared" ca="1" si="107"/>
        <v>104.939104918</v>
      </c>
      <c r="AK33" s="409">
        <f t="shared" ca="1" si="107"/>
        <v>106.2117808794</v>
      </c>
      <c r="AL33" s="409">
        <f t="shared" ca="1" si="107"/>
        <v>108.5856964036</v>
      </c>
      <c r="AM33" s="409">
        <f t="shared" ca="1" si="107"/>
        <v>103.8473951006</v>
      </c>
      <c r="AN33" s="409">
        <f t="shared" ca="1" si="107"/>
        <v>106.58003716970001</v>
      </c>
      <c r="AO33" s="409">
        <f t="shared" ca="1" si="107"/>
        <v>106.7107012247</v>
      </c>
      <c r="AP33" s="409">
        <f t="shared" ca="1" si="107"/>
        <v>107.53314505199999</v>
      </c>
      <c r="AQ33" s="409">
        <f t="shared" ca="1" si="107"/>
        <v>104.5017909061</v>
      </c>
      <c r="AR33" s="409">
        <f t="shared" ca="1" si="107"/>
        <v>101.0709528955</v>
      </c>
      <c r="AS33" s="409">
        <f t="shared" ca="1" si="107"/>
        <v>105.0056684605</v>
      </c>
      <c r="AT33" s="409">
        <f t="shared" ca="1" si="107"/>
        <v>106.08360825600001</v>
      </c>
      <c r="AU33" s="409">
        <f t="shared" ca="1" si="107"/>
        <v>104.9104288921</v>
      </c>
      <c r="AV33" s="409">
        <f t="shared" ca="1" si="107"/>
        <v>104.92698969040001</v>
      </c>
      <c r="AW33" s="409">
        <f t="shared" ca="1" si="107"/>
        <v>105.1174752263</v>
      </c>
      <c r="AX33" s="409">
        <f t="shared" ca="1" si="107"/>
        <v>104.33230104819999</v>
      </c>
      <c r="AY33" s="409">
        <f t="shared" ca="1" si="107"/>
        <v>108.05550593940001</v>
      </c>
      <c r="AZ33" s="409">
        <f t="shared" ca="1" si="107"/>
        <v>113.1214033505</v>
      </c>
      <c r="BA33" s="409">
        <f t="shared" ca="1" si="107"/>
        <v>105.6843369651</v>
      </c>
      <c r="BB33" s="409">
        <f t="shared" ca="1" si="107"/>
        <v>105.62819075109999</v>
      </c>
      <c r="BC33" s="409">
        <f t="shared" ca="1" si="107"/>
        <v>105.48629776040001</v>
      </c>
      <c r="BD33" s="409">
        <f t="shared" ca="1" si="107"/>
        <v>104.061682229</v>
      </c>
      <c r="BE33" s="409">
        <f t="shared" ca="1" si="107"/>
        <v>102.504829367</v>
      </c>
      <c r="BF33" s="409">
        <f t="shared" ca="1" si="107"/>
        <v>99.756116523399996</v>
      </c>
      <c r="BG33" s="409">
        <f t="shared" ca="1" si="107"/>
        <v>99.230420818599995</v>
      </c>
      <c r="BH33" s="409">
        <f t="shared" ca="1" si="107"/>
        <v>100.9934849113</v>
      </c>
      <c r="BI33" s="409">
        <f t="shared" ca="1" si="107"/>
        <v>99.597627183200004</v>
      </c>
      <c r="BJ33" s="409">
        <f t="shared" ca="1" si="107"/>
        <v>99.267487926300007</v>
      </c>
      <c r="BK33" s="409">
        <f t="shared" ca="1" si="107"/>
        <v>97.565450892100003</v>
      </c>
      <c r="BL33" s="409">
        <f t="shared" ca="1" si="107"/>
        <v>100.0091435909</v>
      </c>
      <c r="BM33" s="409">
        <f t="shared" ca="1" si="107"/>
        <v>99.428869148999993</v>
      </c>
      <c r="BN33" s="409">
        <f t="shared" ca="1" si="107"/>
        <v>100.36041038880001</v>
      </c>
      <c r="BO33" s="409">
        <f t="shared" ca="1" si="107"/>
        <v>101.1228323062</v>
      </c>
      <c r="BP33" s="409">
        <f t="shared" ca="1" si="107"/>
        <v>98.946616484100005</v>
      </c>
      <c r="BQ33" s="409">
        <f t="shared" ca="1" si="107"/>
        <v>101.3384087461</v>
      </c>
      <c r="BR33" s="409">
        <f t="shared" ca="1" si="106"/>
        <v>102.47243633879999</v>
      </c>
      <c r="BS33" s="409">
        <f t="shared" ca="1" si="106"/>
        <v>101.9688267124</v>
      </c>
      <c r="BT33" s="409">
        <f t="shared" ca="1" si="106"/>
        <v>99.830619711799997</v>
      </c>
      <c r="BU33" s="409">
        <f t="shared" ca="1" si="106"/>
        <v>99.379750089300003</v>
      </c>
      <c r="BV33" s="409">
        <f t="shared" ca="1" si="106"/>
        <v>97.871643370399994</v>
      </c>
      <c r="BW33" s="409">
        <f t="shared" ca="1" si="106"/>
        <v>99.690686671899996</v>
      </c>
      <c r="BX33" s="409">
        <f t="shared" ca="1" si="106"/>
        <v>96.793791158100007</v>
      </c>
      <c r="BY33" s="409">
        <f t="shared" ca="1" si="106"/>
        <v>98.005045868600007</v>
      </c>
      <c r="BZ33" s="409">
        <f t="shared" ca="1" si="106"/>
        <v>97.0721100871</v>
      </c>
      <c r="CA33" s="409">
        <f t="shared" ca="1" si="106"/>
        <v>93.091906795200003</v>
      </c>
      <c r="CB33" s="409">
        <f t="shared" ca="1" si="106"/>
        <v>97.701046328700002</v>
      </c>
      <c r="CC33" s="409">
        <f t="shared" ca="1" si="106"/>
        <v>95.867357486700001</v>
      </c>
      <c r="CD33" s="409">
        <f t="shared" ca="1" si="106"/>
        <v>94.816435528400007</v>
      </c>
      <c r="CE33" s="409">
        <f t="shared" ca="1" si="106"/>
        <v>94.632572588900004</v>
      </c>
      <c r="CF33" s="409">
        <f t="shared" ca="1" si="106"/>
        <v>93.808026333000001</v>
      </c>
      <c r="CG33" s="409">
        <f t="shared" ca="1" si="106"/>
        <v>94.532933074100001</v>
      </c>
      <c r="CH33" s="409">
        <f t="shared" ca="1" si="106"/>
        <v>94.399454947500004</v>
      </c>
      <c r="CI33" s="409">
        <f t="shared" ca="1" si="106"/>
        <v>92.418478345699995</v>
      </c>
      <c r="CJ33" s="409">
        <f t="shared" ca="1" si="106"/>
        <v>95.465386354700001</v>
      </c>
      <c r="CK33" s="409">
        <f t="shared" ca="1" si="106"/>
        <v>90.526949760899996</v>
      </c>
      <c r="CL33" s="409">
        <f t="shared" ca="1" si="106"/>
        <v>89.307116001500006</v>
      </c>
      <c r="CM33" s="409">
        <f t="shared" ca="1" si="106"/>
        <v>89.112830009000007</v>
      </c>
      <c r="CN33" s="409">
        <f t="shared" ca="1" si="106"/>
        <v>72.407091071799996</v>
      </c>
      <c r="CO33" s="409">
        <f t="shared" ca="1" si="106"/>
        <v>68.705657237300002</v>
      </c>
      <c r="CP33" s="409">
        <f t="shared" ca="1" si="106"/>
        <v>80.210369871200001</v>
      </c>
      <c r="CQ33" s="409">
        <f t="shared" ca="1" si="106"/>
        <v>90.161155360799995</v>
      </c>
      <c r="CR33" s="409">
        <f t="shared" ca="1" si="106"/>
        <v>96.845958421199995</v>
      </c>
      <c r="CS33" s="409">
        <f t="shared" ca="1" si="106"/>
        <v>93.828635925900002</v>
      </c>
      <c r="CT33" s="409">
        <f t="shared" ca="1" si="106"/>
        <v>95.545387872999996</v>
      </c>
      <c r="CU33" s="409">
        <f t="shared" ca="1" si="106"/>
        <v>95.219481517099993</v>
      </c>
      <c r="CV33" s="409">
        <f t="shared" ca="1" si="106"/>
        <v>96.907713897700006</v>
      </c>
      <c r="CW33" s="409">
        <f t="shared" ca="1" si="106"/>
        <v>98.536810680599999</v>
      </c>
      <c r="CX33" s="409">
        <f t="shared" ca="1" si="106"/>
        <v>98.024272689699998</v>
      </c>
      <c r="CY33" s="409">
        <f t="shared" ca="1" si="106"/>
        <v>99.033219986399999</v>
      </c>
      <c r="CZ33" s="409">
        <f t="shared" ca="1" si="106"/>
        <v>100.07340822979999</v>
      </c>
      <c r="DA33" s="409">
        <f t="shared" ca="1" si="106"/>
        <v>99.215059415900001</v>
      </c>
      <c r="DB33" s="409">
        <f t="shared" ca="1" si="106"/>
        <v>99.003350260399998</v>
      </c>
      <c r="DC33" s="409">
        <f t="shared" ca="1" si="106"/>
        <v>100.14644899779999</v>
      </c>
      <c r="DD33" s="409">
        <f t="shared" ca="1" si="106"/>
        <v>98.915180875199994</v>
      </c>
      <c r="DE33" s="409">
        <f t="shared" ca="1" si="106"/>
        <v>96.534778654199997</v>
      </c>
      <c r="DF33" s="409">
        <f t="shared" ca="1" si="106"/>
        <v>97.700225736299998</v>
      </c>
      <c r="DG33" s="409">
        <f t="shared" ca="1" si="106"/>
        <v>98.438621331999997</v>
      </c>
      <c r="DH33" s="409">
        <f t="shared" ca="1" si="106"/>
        <v>96.693613348200003</v>
      </c>
      <c r="DI33" s="409">
        <f t="shared" ca="1" si="106"/>
        <v>95.665157231899997</v>
      </c>
      <c r="DJ33" s="409">
        <f t="shared" ca="1" si="106"/>
        <v>98.762905651899999</v>
      </c>
      <c r="DK33" s="409">
        <f t="shared" ca="1" si="106"/>
        <v>98.609522346299997</v>
      </c>
      <c r="DL33" s="409">
        <f t="shared" ca="1" si="106"/>
        <v>97.539946684300006</v>
      </c>
      <c r="DM33" s="409">
        <f t="shared" ca="1" si="106"/>
        <v>98.966338454999999</v>
      </c>
      <c r="DN33" s="409">
        <f t="shared" ca="1" si="106"/>
        <v>97.404365605300001</v>
      </c>
      <c r="DO33" s="409">
        <f t="shared" ca="1" si="106"/>
        <v>96.790663494100002</v>
      </c>
      <c r="DP33" s="409">
        <f t="shared" ca="1" si="106"/>
        <v>94.744969678199993</v>
      </c>
      <c r="DQ33" s="409">
        <f t="shared" ca="1" si="106"/>
        <v>96.002396168700002</v>
      </c>
      <c r="DR33" s="409">
        <f t="shared" ca="1" si="106"/>
        <v>96.363070680299998</v>
      </c>
      <c r="DS33" s="409">
        <f t="shared" ca="1" si="106"/>
        <v>97.136817563099996</v>
      </c>
      <c r="DT33" s="409">
        <f t="shared" ca="1" si="106"/>
        <v>103.5971432206</v>
      </c>
      <c r="DU33" s="409">
        <f t="shared" ca="1" si="106"/>
        <v>99.038340533400003</v>
      </c>
      <c r="DV33" s="409">
        <f t="shared" ca="1" si="106"/>
        <v>98.419635162800006</v>
      </c>
      <c r="DW33" s="409">
        <f t="shared" ca="1" si="106"/>
        <v>97.202966138099995</v>
      </c>
      <c r="DX33" s="409">
        <f t="shared" ca="1" si="106"/>
        <v>99.1038262438</v>
      </c>
      <c r="DY33" s="409">
        <f t="shared" ca="1" si="106"/>
        <v>97.520885641500001</v>
      </c>
      <c r="DZ33" s="409">
        <f t="shared" ca="1" si="106"/>
        <v>98.725235898099996</v>
      </c>
      <c r="EA33" s="409">
        <f t="shared" ca="1" si="106"/>
        <v>99.587159263900006</v>
      </c>
      <c r="EB33" s="409">
        <f t="shared" ca="1" si="106"/>
        <v>100.94263754959999</v>
      </c>
      <c r="EC33" s="409">
        <f t="shared" ca="1" si="103"/>
        <v>104.39830664900001</v>
      </c>
      <c r="ED33" s="409">
        <f t="shared" ca="1" si="103"/>
        <v>100.5323791758</v>
      </c>
      <c r="EE33" s="409">
        <f t="shared" ca="1" si="103"/>
        <v>95.232615979100004</v>
      </c>
      <c r="EF33" s="409">
        <f t="shared" ca="1" si="103"/>
        <v>99.820231060500006</v>
      </c>
      <c r="EG33" s="409">
        <f t="shared" ca="1" si="103"/>
        <v>98.596874345499998</v>
      </c>
      <c r="EH33" s="409">
        <f t="shared" ca="1" si="103"/>
        <v>96.231505133699997</v>
      </c>
      <c r="EI33" s="409">
        <f t="shared" ca="1" si="103"/>
        <v>98.471033820299994</v>
      </c>
      <c r="EJ33" s="409">
        <f t="shared" ca="1" si="103"/>
        <v>95.710973514000003</v>
      </c>
      <c r="EK33" s="409">
        <f t="shared" ca="1" si="103"/>
        <v>97.626439006599995</v>
      </c>
      <c r="EL33" s="409">
        <f t="shared" ca="1" si="103"/>
        <v>98.6578457122</v>
      </c>
      <c r="EM33" s="409">
        <f t="shared" ca="1" si="103"/>
        <v>97.541580325799998</v>
      </c>
      <c r="EN33" s="409">
        <f t="shared" ca="1" si="103"/>
        <v>98.572219119400003</v>
      </c>
      <c r="EO33" s="409">
        <f t="shared" ca="1" si="103"/>
        <v>98.637555483100002</v>
      </c>
      <c r="EP33" s="409">
        <f t="shared" ca="1" si="103"/>
        <v>94.923908990499996</v>
      </c>
      <c r="EQ33" s="409">
        <f t="shared" ca="1" si="103"/>
        <v>95.605832184999997</v>
      </c>
      <c r="ER33" s="409">
        <f t="shared" ca="1" si="103"/>
        <v>94.912462547299995</v>
      </c>
      <c r="ES33" s="409">
        <f t="shared" ca="1" si="102"/>
        <v>95.423487941600001</v>
      </c>
      <c r="ET33" s="409">
        <f t="shared" ca="1" si="102"/>
        <v>101.0390963709</v>
      </c>
      <c r="EU33" s="409">
        <f t="shared" ca="1" si="102"/>
        <v>95.056103691999994</v>
      </c>
      <c r="EV33" s="409">
        <f t="shared" ca="1" si="102"/>
        <v>95.815069090099996</v>
      </c>
      <c r="EW33" s="409">
        <f t="shared" ca="1" si="102"/>
        <v>93.979664743499995</v>
      </c>
      <c r="EX33" s="409">
        <f t="shared" ca="1" si="102"/>
        <v>92.947999038800006</v>
      </c>
      <c r="EY33" s="409">
        <f t="shared" ca="1" si="102"/>
        <v>92.950949214600001</v>
      </c>
      <c r="EZ33" s="409">
        <f t="shared" ca="1" si="102"/>
        <v>92.107859202499995</v>
      </c>
      <c r="FA33" s="409">
        <f t="shared" ca="1" si="102"/>
        <v>91.607768299900002</v>
      </c>
      <c r="FB33" s="409">
        <f t="shared" ca="1" si="96"/>
        <v>92.762697510099997</v>
      </c>
      <c r="FC33" s="409">
        <f t="shared" ca="1" si="96"/>
        <v>92.127540147299996</v>
      </c>
      <c r="FD33" s="409">
        <f t="shared" ca="1" si="96"/>
        <v>91.017649309600003</v>
      </c>
      <c r="FE33" s="409">
        <f t="shared" ca="1" si="99"/>
        <v>0</v>
      </c>
      <c r="FF33" s="409">
        <f t="shared" ca="1" si="99"/>
        <v>0</v>
      </c>
      <c r="FG33" s="409">
        <f t="shared" ca="1" si="99"/>
        <v>0</v>
      </c>
      <c r="FH33" s="409">
        <f t="shared" ca="1" si="99"/>
        <v>0</v>
      </c>
      <c r="FI33" s="409">
        <f t="shared" ca="1" si="99"/>
        <v>0</v>
      </c>
      <c r="FJ33" s="409">
        <f t="shared" ca="1" si="99"/>
        <v>0</v>
      </c>
      <c r="FK33" s="409">
        <f t="shared" ca="1" si="99"/>
        <v>0</v>
      </c>
      <c r="FL33" s="409">
        <f t="shared" ca="1" si="99"/>
        <v>0</v>
      </c>
      <c r="FM33" s="409">
        <f t="shared" ca="1" si="99"/>
        <v>0</v>
      </c>
      <c r="FN33" s="409">
        <f t="shared" ca="1" si="99"/>
        <v>0</v>
      </c>
      <c r="FO33" s="409">
        <f t="shared" ca="1" si="99"/>
        <v>0</v>
      </c>
      <c r="FP33" s="409">
        <f t="shared" ca="1" si="99"/>
        <v>0</v>
      </c>
    </row>
    <row r="34" spans="1:172" x14ac:dyDescent="0.2">
      <c r="A34" s="485" t="s">
        <v>194</v>
      </c>
      <c r="B34" s="407" t="s">
        <v>28</v>
      </c>
      <c r="C34" s="408">
        <f>Ponderadores!B33</f>
        <v>208837.09299999999</v>
      </c>
      <c r="D34" s="407"/>
      <c r="E34" s="409">
        <f t="shared" ca="1" si="87"/>
        <v>93.407189103299999</v>
      </c>
      <c r="F34" s="409">
        <f t="shared" ca="1" si="107"/>
        <v>91.839245641299996</v>
      </c>
      <c r="G34" s="409">
        <f t="shared" ca="1" si="107"/>
        <v>89.124926589599994</v>
      </c>
      <c r="H34" s="409">
        <f t="shared" ca="1" si="107"/>
        <v>94.194057711300005</v>
      </c>
      <c r="I34" s="409">
        <f t="shared" ca="1" si="107"/>
        <v>90.742694660200002</v>
      </c>
      <c r="J34" s="409">
        <f t="shared" ca="1" si="107"/>
        <v>87.921188848699998</v>
      </c>
      <c r="K34" s="409">
        <f t="shared" ca="1" si="107"/>
        <v>88.054482407099997</v>
      </c>
      <c r="L34" s="409">
        <f t="shared" ca="1" si="107"/>
        <v>90.1763069183</v>
      </c>
      <c r="M34" s="409">
        <f t="shared" ca="1" si="107"/>
        <v>88.412237389300003</v>
      </c>
      <c r="N34" s="409">
        <f t="shared" ca="1" si="107"/>
        <v>88.321236897600002</v>
      </c>
      <c r="O34" s="409">
        <f t="shared" ca="1" si="107"/>
        <v>85.834424245099996</v>
      </c>
      <c r="P34" s="409">
        <f t="shared" ca="1" si="107"/>
        <v>86.736677032900005</v>
      </c>
      <c r="Q34" s="409">
        <f t="shared" ca="1" si="107"/>
        <v>86.879923711700002</v>
      </c>
      <c r="R34" s="409">
        <f t="shared" ca="1" si="107"/>
        <v>88.265690837999998</v>
      </c>
      <c r="S34" s="409">
        <f t="shared" ca="1" si="107"/>
        <v>90.396422595000004</v>
      </c>
      <c r="T34" s="409">
        <f t="shared" ca="1" si="107"/>
        <v>89.547699984199994</v>
      </c>
      <c r="U34" s="409">
        <f t="shared" ca="1" si="107"/>
        <v>89.0877333838</v>
      </c>
      <c r="V34" s="409">
        <f t="shared" ca="1" si="107"/>
        <v>91.081862597599994</v>
      </c>
      <c r="W34" s="409">
        <f t="shared" ca="1" si="107"/>
        <v>92.124551670900004</v>
      </c>
      <c r="X34" s="409">
        <f t="shared" ca="1" si="107"/>
        <v>90.0912937505</v>
      </c>
      <c r="Y34" s="409">
        <f t="shared" ca="1" si="107"/>
        <v>90.859525481800006</v>
      </c>
      <c r="Z34" s="409">
        <f t="shared" ca="1" si="107"/>
        <v>90.844760339900006</v>
      </c>
      <c r="AA34" s="409">
        <f t="shared" ca="1" si="107"/>
        <v>91.970588884600005</v>
      </c>
      <c r="AB34" s="409">
        <f t="shared" ca="1" si="107"/>
        <v>91.053885771500006</v>
      </c>
      <c r="AC34" s="409">
        <f t="shared" ca="1" si="107"/>
        <v>90.872099713799997</v>
      </c>
      <c r="AD34" s="409">
        <f t="shared" ca="1" si="107"/>
        <v>90.166223787000007</v>
      </c>
      <c r="AE34" s="409">
        <f t="shared" ca="1" si="107"/>
        <v>92.038972730400005</v>
      </c>
      <c r="AF34" s="409">
        <f t="shared" ca="1" si="107"/>
        <v>88.851024551500004</v>
      </c>
      <c r="AG34" s="409">
        <f t="shared" ca="1" si="107"/>
        <v>88.759840306900003</v>
      </c>
      <c r="AH34" s="409">
        <f t="shared" ca="1" si="107"/>
        <v>91.695607640899993</v>
      </c>
      <c r="AI34" s="409">
        <f t="shared" ca="1" si="107"/>
        <v>91.655934524000003</v>
      </c>
      <c r="AJ34" s="409">
        <f t="shared" ca="1" si="107"/>
        <v>91.363132795200002</v>
      </c>
      <c r="AK34" s="409">
        <f t="shared" ca="1" si="107"/>
        <v>90.930213003199995</v>
      </c>
      <c r="AL34" s="409">
        <f t="shared" ca="1" si="107"/>
        <v>94.984004984400002</v>
      </c>
      <c r="AM34" s="409">
        <f t="shared" ca="1" si="107"/>
        <v>90.589486005300003</v>
      </c>
      <c r="AN34" s="409">
        <f t="shared" ca="1" si="107"/>
        <v>88.641859417099994</v>
      </c>
      <c r="AO34" s="409">
        <f t="shared" ca="1" si="107"/>
        <v>89.167699494399997</v>
      </c>
      <c r="AP34" s="409">
        <f t="shared" ca="1" si="107"/>
        <v>91.1086115417</v>
      </c>
      <c r="AQ34" s="409">
        <f t="shared" ca="1" si="107"/>
        <v>91.304142218600006</v>
      </c>
      <c r="AR34" s="409">
        <f t="shared" ca="1" si="107"/>
        <v>96.270762293499999</v>
      </c>
      <c r="AS34" s="409">
        <f t="shared" ca="1" si="107"/>
        <v>92.027750300500003</v>
      </c>
      <c r="AT34" s="409">
        <f t="shared" ca="1" si="107"/>
        <v>92.464833904399995</v>
      </c>
      <c r="AU34" s="409">
        <f t="shared" ca="1" si="107"/>
        <v>81.877617252799993</v>
      </c>
      <c r="AV34" s="409">
        <f t="shared" ca="1" si="107"/>
        <v>90.023335832499995</v>
      </c>
      <c r="AW34" s="409">
        <f t="shared" ca="1" si="107"/>
        <v>89.162935458600003</v>
      </c>
      <c r="AX34" s="409">
        <f t="shared" ca="1" si="107"/>
        <v>91.935762906099995</v>
      </c>
      <c r="AY34" s="409">
        <f t="shared" ca="1" si="107"/>
        <v>90.845677299599998</v>
      </c>
      <c r="AZ34" s="409">
        <f t="shared" ca="1" si="107"/>
        <v>98.066611626400004</v>
      </c>
      <c r="BA34" s="409">
        <f t="shared" ca="1" si="107"/>
        <v>93.991655801899995</v>
      </c>
      <c r="BB34" s="409">
        <f t="shared" ca="1" si="107"/>
        <v>92.239482479800003</v>
      </c>
      <c r="BC34" s="409">
        <f t="shared" ca="1" si="107"/>
        <v>94.541883485599996</v>
      </c>
      <c r="BD34" s="409">
        <f t="shared" ca="1" si="107"/>
        <v>95.965002803700003</v>
      </c>
      <c r="BE34" s="409">
        <f t="shared" ca="1" si="107"/>
        <v>97.177968671100004</v>
      </c>
      <c r="BF34" s="409">
        <f t="shared" ca="1" si="107"/>
        <v>94.842273376999998</v>
      </c>
      <c r="BG34" s="409">
        <f t="shared" ca="1" si="107"/>
        <v>98.365518410500002</v>
      </c>
      <c r="BH34" s="409">
        <f t="shared" ca="1" si="107"/>
        <v>96.351648672799996</v>
      </c>
      <c r="BI34" s="409">
        <f t="shared" ca="1" si="107"/>
        <v>99.814264170900003</v>
      </c>
      <c r="BJ34" s="409">
        <f t="shared" ca="1" si="107"/>
        <v>97.033486378500001</v>
      </c>
      <c r="BK34" s="409">
        <f t="shared" ca="1" si="107"/>
        <v>101.2911092162</v>
      </c>
      <c r="BL34" s="409">
        <f t="shared" ca="1" si="107"/>
        <v>101.32662396630001</v>
      </c>
      <c r="BM34" s="409">
        <f t="shared" ca="1" si="107"/>
        <v>98.714063758199998</v>
      </c>
      <c r="BN34" s="409">
        <f t="shared" ca="1" si="107"/>
        <v>98.834869415599997</v>
      </c>
      <c r="BO34" s="409">
        <f t="shared" ca="1" si="107"/>
        <v>98.892701508200005</v>
      </c>
      <c r="BP34" s="409">
        <f t="shared" ca="1" si="107"/>
        <v>100.16619576950001</v>
      </c>
      <c r="BQ34" s="409">
        <f t="shared" ca="1" si="107"/>
        <v>98.677093686700005</v>
      </c>
      <c r="BR34" s="409">
        <f t="shared" ca="1" si="106"/>
        <v>101.95949461399999</v>
      </c>
      <c r="BS34" s="409">
        <f t="shared" ca="1" si="106"/>
        <v>94.460747650200005</v>
      </c>
      <c r="BT34" s="409">
        <f t="shared" ca="1" si="106"/>
        <v>101.8707463194</v>
      </c>
      <c r="BU34" s="409">
        <f t="shared" ca="1" si="106"/>
        <v>101.64844870429999</v>
      </c>
      <c r="BV34" s="409">
        <f t="shared" ca="1" si="106"/>
        <v>100.59545373509999</v>
      </c>
      <c r="BW34" s="409">
        <f t="shared" ca="1" si="106"/>
        <v>103.0781831593</v>
      </c>
      <c r="BX34" s="409">
        <f t="shared" ca="1" si="106"/>
        <v>101.52667312059999</v>
      </c>
      <c r="BY34" s="409">
        <f t="shared" ca="1" si="106"/>
        <v>105.22103526070001</v>
      </c>
      <c r="BZ34" s="409">
        <f t="shared" ca="1" si="106"/>
        <v>103.61351690150001</v>
      </c>
      <c r="CA34" s="409">
        <f t="shared" ca="1" si="106"/>
        <v>95.987413421799999</v>
      </c>
      <c r="CB34" s="409">
        <f t="shared" ca="1" si="106"/>
        <v>98.226441813799994</v>
      </c>
      <c r="CC34" s="409">
        <f t="shared" ca="1" si="106"/>
        <v>98.294512098799999</v>
      </c>
      <c r="CD34" s="409">
        <f t="shared" ca="1" si="106"/>
        <v>95.832521349000004</v>
      </c>
      <c r="CE34" s="409">
        <f t="shared" ca="1" si="106"/>
        <v>92.310941956500002</v>
      </c>
      <c r="CF34" s="409">
        <f t="shared" ca="1" si="106"/>
        <v>98.384143853300003</v>
      </c>
      <c r="CG34" s="409">
        <f t="shared" ca="1" si="106"/>
        <v>95.564434043199995</v>
      </c>
      <c r="CH34" s="409">
        <f t="shared" ca="1" si="106"/>
        <v>92.435614510500002</v>
      </c>
      <c r="CI34" s="409">
        <f t="shared" ca="1" si="106"/>
        <v>88.975577062900001</v>
      </c>
      <c r="CJ34" s="409">
        <f t="shared" ca="1" si="106"/>
        <v>87.964715166700003</v>
      </c>
      <c r="CK34" s="409">
        <f t="shared" ca="1" si="106"/>
        <v>88.170522116699999</v>
      </c>
      <c r="CL34" s="409">
        <f t="shared" ca="1" si="106"/>
        <v>93.306342250900002</v>
      </c>
      <c r="CM34" s="409">
        <f t="shared" ca="1" si="106"/>
        <v>88.520707335099999</v>
      </c>
      <c r="CN34" s="409">
        <f t="shared" ca="1" si="106"/>
        <v>72.4652517488</v>
      </c>
      <c r="CO34" s="409">
        <f t="shared" ca="1" si="106"/>
        <v>66.9031582593</v>
      </c>
      <c r="CP34" s="409">
        <f t="shared" ca="1" si="106"/>
        <v>74.152558159500003</v>
      </c>
      <c r="CQ34" s="409">
        <f t="shared" ca="1" si="106"/>
        <v>70.3132355531</v>
      </c>
      <c r="CR34" s="409">
        <f t="shared" ca="1" si="106"/>
        <v>83.086994165700006</v>
      </c>
      <c r="CS34" s="409">
        <f t="shared" ca="1" si="106"/>
        <v>83.860646833199993</v>
      </c>
      <c r="CT34" s="409">
        <f t="shared" ca="1" si="106"/>
        <v>88.996595565600003</v>
      </c>
      <c r="CU34" s="409">
        <f t="shared" ca="1" si="106"/>
        <v>90.063981261199999</v>
      </c>
      <c r="CV34" s="409">
        <f t="shared" ca="1" si="106"/>
        <v>90.479691120400005</v>
      </c>
      <c r="CW34" s="409">
        <f t="shared" ca="1" si="106"/>
        <v>90.023797387599998</v>
      </c>
      <c r="CX34" s="409">
        <f t="shared" ca="1" si="106"/>
        <v>92.116069198999995</v>
      </c>
      <c r="CY34" s="409">
        <f t="shared" ca="1" si="106"/>
        <v>98.139528575200004</v>
      </c>
      <c r="CZ34" s="409">
        <f t="shared" ca="1" si="106"/>
        <v>95.402733069000007</v>
      </c>
      <c r="DA34" s="409">
        <f t="shared" ca="1" si="106"/>
        <v>95.810487430500004</v>
      </c>
      <c r="DB34" s="409">
        <f t="shared" ca="1" si="106"/>
        <v>95.043872491100004</v>
      </c>
      <c r="DC34" s="409">
        <f t="shared" ca="1" si="106"/>
        <v>98.048004604100001</v>
      </c>
      <c r="DD34" s="409">
        <f t="shared" ca="1" si="106"/>
        <v>98.688702446799994</v>
      </c>
      <c r="DE34" s="409">
        <f t="shared" ca="1" si="106"/>
        <v>99.990511142100004</v>
      </c>
      <c r="DF34" s="409">
        <f t="shared" ca="1" si="106"/>
        <v>98.050167112699995</v>
      </c>
      <c r="DG34" s="409">
        <f t="shared" ca="1" si="106"/>
        <v>98.447483437700001</v>
      </c>
      <c r="DH34" s="409">
        <f t="shared" ca="1" si="106"/>
        <v>103.0189519807</v>
      </c>
      <c r="DI34" s="409">
        <f t="shared" ca="1" si="106"/>
        <v>104.31046872020001</v>
      </c>
      <c r="DJ34" s="409">
        <f t="shared" ca="1" si="106"/>
        <v>103.0921528774</v>
      </c>
      <c r="DK34" s="409">
        <f t="shared" ca="1" si="106"/>
        <v>103.8261873563</v>
      </c>
      <c r="DL34" s="409">
        <f t="shared" ca="1" si="106"/>
        <v>103.3292619106</v>
      </c>
      <c r="DM34" s="409">
        <f t="shared" ca="1" si="106"/>
        <v>105.44477097630001</v>
      </c>
      <c r="DN34" s="409">
        <f t="shared" ca="1" si="106"/>
        <v>105.4762025312</v>
      </c>
      <c r="DO34" s="409">
        <f t="shared" ca="1" si="106"/>
        <v>103.956132486</v>
      </c>
      <c r="DP34" s="409">
        <f t="shared" ca="1" si="106"/>
        <v>105.6385473358</v>
      </c>
      <c r="DQ34" s="409">
        <f t="shared" ca="1" si="106"/>
        <v>104.3807989796</v>
      </c>
      <c r="DR34" s="409">
        <f t="shared" ca="1" si="106"/>
        <v>108.9952856378</v>
      </c>
      <c r="DS34" s="409">
        <f t="shared" ca="1" si="106"/>
        <v>109.9973875843</v>
      </c>
      <c r="DT34" s="409">
        <f t="shared" ca="1" si="106"/>
        <v>108.0304198667</v>
      </c>
      <c r="DU34" s="409">
        <f t="shared" ca="1" si="106"/>
        <v>113.9506508788</v>
      </c>
      <c r="DV34" s="409">
        <f t="shared" ca="1" si="106"/>
        <v>109.83718296719999</v>
      </c>
      <c r="DW34" s="409">
        <f t="shared" ca="1" si="106"/>
        <v>105.754653897</v>
      </c>
      <c r="DX34" s="409">
        <f t="shared" ca="1" si="106"/>
        <v>109.1171226007</v>
      </c>
      <c r="DY34" s="409">
        <f t="shared" ca="1" si="106"/>
        <v>107.5861914786</v>
      </c>
      <c r="DZ34" s="409">
        <f t="shared" ca="1" si="106"/>
        <v>107.0005220984</v>
      </c>
      <c r="EA34" s="409">
        <f t="shared" ca="1" si="106"/>
        <v>107.2897911223</v>
      </c>
      <c r="EB34" s="409">
        <f t="shared" ca="1" si="106"/>
        <v>106.2732591268</v>
      </c>
      <c r="EC34" s="409">
        <f t="shared" ca="1" si="103"/>
        <v>105.0273521979</v>
      </c>
      <c r="ED34" s="409">
        <f t="shared" ca="1" si="103"/>
        <v>110.60457921539999</v>
      </c>
      <c r="EE34" s="409">
        <f t="shared" ca="1" si="103"/>
        <v>104.59895659510001</v>
      </c>
      <c r="EF34" s="409">
        <f t="shared" ca="1" si="103"/>
        <v>104.6129644049</v>
      </c>
      <c r="EG34" s="409">
        <f t="shared" ca="1" si="103"/>
        <v>104.1985750791</v>
      </c>
      <c r="EH34" s="409">
        <f t="shared" ca="1" si="103"/>
        <v>103.2021498637</v>
      </c>
      <c r="EI34" s="409">
        <f t="shared" ca="1" si="103"/>
        <v>104.6854818552</v>
      </c>
      <c r="EJ34" s="409">
        <f t="shared" ca="1" si="103"/>
        <v>102.7614004871</v>
      </c>
      <c r="EK34" s="409">
        <f t="shared" ca="1" si="103"/>
        <v>100.5464834691</v>
      </c>
      <c r="EL34" s="409">
        <f t="shared" ca="1" si="103"/>
        <v>104.5383789398</v>
      </c>
      <c r="EM34" s="409">
        <f t="shared" ca="1" si="103"/>
        <v>101.9362959282</v>
      </c>
      <c r="EN34" s="409">
        <f t="shared" ca="1" si="103"/>
        <v>102.7504178737</v>
      </c>
      <c r="EO34" s="409">
        <f t="shared" ca="1" si="103"/>
        <v>103.2960023352</v>
      </c>
      <c r="EP34" s="409">
        <f t="shared" ca="1" si="103"/>
        <v>100.2890133587</v>
      </c>
      <c r="EQ34" s="409">
        <f t="shared" ca="1" si="103"/>
        <v>103.1777567682</v>
      </c>
      <c r="ER34" s="409">
        <f t="shared" ca="1" si="103"/>
        <v>101.3220297996</v>
      </c>
      <c r="ES34" s="409">
        <f t="shared" ca="1" si="102"/>
        <v>97.176948374899993</v>
      </c>
      <c r="ET34" s="409">
        <f t="shared" ca="1" si="102"/>
        <v>102.42382859600001</v>
      </c>
      <c r="EU34" s="409">
        <f t="shared" ca="1" si="102"/>
        <v>103.925602896</v>
      </c>
      <c r="EV34" s="409">
        <f t="shared" ca="1" si="102"/>
        <v>103.46266412120001</v>
      </c>
      <c r="EW34" s="409">
        <f t="shared" ca="1" si="102"/>
        <v>103.1809153876</v>
      </c>
      <c r="EX34" s="409">
        <f t="shared" ca="1" si="102"/>
        <v>101.80060355329999</v>
      </c>
      <c r="EY34" s="409">
        <f t="shared" ca="1" si="102"/>
        <v>102.64441571010001</v>
      </c>
      <c r="EZ34" s="409">
        <f t="shared" ca="1" si="102"/>
        <v>102.0012558926</v>
      </c>
      <c r="FA34" s="409">
        <f t="shared" ca="1" si="102"/>
        <v>105.8753357805</v>
      </c>
      <c r="FB34" s="409">
        <f t="shared" ca="1" si="96"/>
        <v>101.89486350759999</v>
      </c>
      <c r="FC34" s="409">
        <f t="shared" ca="1" si="96"/>
        <v>98.026690079999995</v>
      </c>
      <c r="FD34" s="409">
        <f t="shared" ca="1" si="96"/>
        <v>103.21247096019999</v>
      </c>
      <c r="FE34" s="409">
        <f t="shared" ca="1" si="99"/>
        <v>0</v>
      </c>
      <c r="FF34" s="409">
        <f t="shared" ca="1" si="99"/>
        <v>0</v>
      </c>
      <c r="FG34" s="409">
        <f t="shared" ca="1" si="99"/>
        <v>0</v>
      </c>
      <c r="FH34" s="409">
        <f t="shared" ca="1" si="99"/>
        <v>0</v>
      </c>
      <c r="FI34" s="409">
        <f t="shared" ca="1" si="99"/>
        <v>0</v>
      </c>
      <c r="FJ34" s="409">
        <f t="shared" ca="1" si="99"/>
        <v>0</v>
      </c>
      <c r="FK34" s="409">
        <f t="shared" ca="1" si="99"/>
        <v>0</v>
      </c>
      <c r="FL34" s="409">
        <f t="shared" ca="1" si="99"/>
        <v>0</v>
      </c>
      <c r="FM34" s="409">
        <f t="shared" ca="1" si="99"/>
        <v>0</v>
      </c>
      <c r="FN34" s="409">
        <f t="shared" ca="1" si="99"/>
        <v>0</v>
      </c>
      <c r="FO34" s="409">
        <f t="shared" ca="1" si="99"/>
        <v>0</v>
      </c>
      <c r="FP34" s="409">
        <f t="shared" ca="1" si="99"/>
        <v>0</v>
      </c>
    </row>
    <row r="35" spans="1:172" x14ac:dyDescent="0.2">
      <c r="A35" s="485" t="s">
        <v>195</v>
      </c>
      <c r="B35" s="407" t="s">
        <v>29</v>
      </c>
      <c r="C35" s="408">
        <f>Ponderadores!B34</f>
        <v>409294.658</v>
      </c>
      <c r="D35" s="407"/>
      <c r="E35" s="409">
        <f t="shared" ca="1" si="87"/>
        <v>70.953563626600001</v>
      </c>
      <c r="F35" s="409">
        <f t="shared" ca="1" si="107"/>
        <v>72.323383503200006</v>
      </c>
      <c r="G35" s="409">
        <f t="shared" ca="1" si="107"/>
        <v>72.379583396900003</v>
      </c>
      <c r="H35" s="409">
        <f t="shared" ca="1" si="107"/>
        <v>73.417735482500007</v>
      </c>
      <c r="I35" s="409">
        <f t="shared" ca="1" si="107"/>
        <v>79.972087569699994</v>
      </c>
      <c r="J35" s="409">
        <f t="shared" ca="1" si="107"/>
        <v>76.128565382600001</v>
      </c>
      <c r="K35" s="409">
        <f t="shared" ca="1" si="107"/>
        <v>74.771635631600006</v>
      </c>
      <c r="L35" s="409">
        <f t="shared" ca="1" si="107"/>
        <v>73.874626757599998</v>
      </c>
      <c r="M35" s="409">
        <f t="shared" ca="1" si="107"/>
        <v>76.622721064000004</v>
      </c>
      <c r="N35" s="409">
        <f t="shared" ca="1" si="107"/>
        <v>77.135788125399998</v>
      </c>
      <c r="O35" s="409">
        <f t="shared" ca="1" si="107"/>
        <v>74.985322031400003</v>
      </c>
      <c r="P35" s="409">
        <f t="shared" ca="1" si="107"/>
        <v>75.804037886700002</v>
      </c>
      <c r="Q35" s="409">
        <f t="shared" ca="1" si="107"/>
        <v>76.874890921100004</v>
      </c>
      <c r="R35" s="409">
        <f t="shared" ca="1" si="107"/>
        <v>76.931684730200004</v>
      </c>
      <c r="S35" s="409">
        <f t="shared" ca="1" si="107"/>
        <v>80.269921392900002</v>
      </c>
      <c r="T35" s="409">
        <f t="shared" ca="1" si="107"/>
        <v>80.614194193000003</v>
      </c>
      <c r="U35" s="409">
        <f t="shared" ca="1" si="107"/>
        <v>82.464363360700006</v>
      </c>
      <c r="V35" s="409">
        <f t="shared" ca="1" si="107"/>
        <v>84.203004398700003</v>
      </c>
      <c r="W35" s="409">
        <f t="shared" ca="1" si="107"/>
        <v>84.030191097599996</v>
      </c>
      <c r="X35" s="409">
        <f t="shared" ca="1" si="107"/>
        <v>85.594529810500006</v>
      </c>
      <c r="Y35" s="409">
        <f t="shared" ca="1" si="107"/>
        <v>85.414353000899993</v>
      </c>
      <c r="Z35" s="409">
        <f t="shared" ca="1" si="107"/>
        <v>88.195461205200004</v>
      </c>
      <c r="AA35" s="409">
        <f t="shared" ca="1" si="107"/>
        <v>88.598754504300004</v>
      </c>
      <c r="AB35" s="409">
        <f t="shared" ca="1" si="107"/>
        <v>87.0256037212</v>
      </c>
      <c r="AC35" s="409">
        <f t="shared" ca="1" si="107"/>
        <v>90.133159379999995</v>
      </c>
      <c r="AD35" s="409">
        <f t="shared" ca="1" si="107"/>
        <v>92.160958104700001</v>
      </c>
      <c r="AE35" s="409">
        <f t="shared" ca="1" si="107"/>
        <v>90.470213865299996</v>
      </c>
      <c r="AF35" s="409">
        <f t="shared" ca="1" si="107"/>
        <v>87.343017815600007</v>
      </c>
      <c r="AG35" s="409">
        <f t="shared" ca="1" si="107"/>
        <v>93.208514261399998</v>
      </c>
      <c r="AH35" s="409">
        <f t="shared" ca="1" si="107"/>
        <v>91.684734477899994</v>
      </c>
      <c r="AI35" s="409">
        <f t="shared" ca="1" si="107"/>
        <v>93.791933494800006</v>
      </c>
      <c r="AJ35" s="409">
        <f t="shared" ca="1" si="107"/>
        <v>94.538697541700003</v>
      </c>
      <c r="AK35" s="409">
        <f t="shared" ca="1" si="107"/>
        <v>96.082893648300001</v>
      </c>
      <c r="AL35" s="409">
        <f t="shared" ca="1" si="107"/>
        <v>97.007226580600005</v>
      </c>
      <c r="AM35" s="409">
        <f t="shared" ca="1" si="107"/>
        <v>96.944998288500003</v>
      </c>
      <c r="AN35" s="409">
        <f t="shared" ca="1" si="107"/>
        <v>97.513788576600007</v>
      </c>
      <c r="AO35" s="409">
        <f t="shared" ca="1" si="107"/>
        <v>97.142489033900006</v>
      </c>
      <c r="AP35" s="409">
        <f t="shared" ca="1" si="107"/>
        <v>94.967195754299993</v>
      </c>
      <c r="AQ35" s="409">
        <f t="shared" ca="1" si="107"/>
        <v>92.917049177899997</v>
      </c>
      <c r="AR35" s="409">
        <f t="shared" ca="1" si="107"/>
        <v>93.073747874800006</v>
      </c>
      <c r="AS35" s="409">
        <f t="shared" ca="1" si="107"/>
        <v>92.000810548299995</v>
      </c>
      <c r="AT35" s="409">
        <f t="shared" ca="1" si="107"/>
        <v>92.530875923500005</v>
      </c>
      <c r="AU35" s="409">
        <f t="shared" ca="1" si="107"/>
        <v>97.100542247500002</v>
      </c>
      <c r="AV35" s="409">
        <f t="shared" ca="1" si="107"/>
        <v>96.848809959299999</v>
      </c>
      <c r="AW35" s="409">
        <f t="shared" ca="1" si="107"/>
        <v>97.868881189199996</v>
      </c>
      <c r="AX35" s="409">
        <f t="shared" ca="1" si="107"/>
        <v>94.809124755799999</v>
      </c>
      <c r="AY35" s="409">
        <f t="shared" ca="1" si="107"/>
        <v>98.301872412600005</v>
      </c>
      <c r="AZ35" s="409">
        <f t="shared" ca="1" si="107"/>
        <v>98.926527019600002</v>
      </c>
      <c r="BA35" s="409">
        <f t="shared" ca="1" si="107"/>
        <v>99.483753763799996</v>
      </c>
      <c r="BB35" s="409">
        <f t="shared" ca="1" si="107"/>
        <v>99.650291522200007</v>
      </c>
      <c r="BC35" s="409">
        <f t="shared" ca="1" si="107"/>
        <v>101.9802639601</v>
      </c>
      <c r="BD35" s="409">
        <f t="shared" ca="1" si="107"/>
        <v>100.34663649309999</v>
      </c>
      <c r="BE35" s="409">
        <f t="shared" ca="1" si="107"/>
        <v>100.0869335335</v>
      </c>
      <c r="BF35" s="409">
        <f t="shared" ca="1" si="107"/>
        <v>100.35240252369999</v>
      </c>
      <c r="BG35" s="409">
        <f t="shared" ca="1" si="107"/>
        <v>96.817859035699996</v>
      </c>
      <c r="BH35" s="409">
        <f t="shared" ca="1" si="107"/>
        <v>98.864260246499995</v>
      </c>
      <c r="BI35" s="409">
        <f t="shared" ca="1" si="107"/>
        <v>97.835980425499997</v>
      </c>
      <c r="BJ35" s="409">
        <f t="shared" ca="1" si="107"/>
        <v>99.690815757600006</v>
      </c>
      <c r="BK35" s="409">
        <f t="shared" ca="1" si="107"/>
        <v>99.632776329400002</v>
      </c>
      <c r="BL35" s="409">
        <f t="shared" ca="1" si="107"/>
        <v>100.0399329785</v>
      </c>
      <c r="BM35" s="409">
        <f t="shared" ca="1" si="107"/>
        <v>99.819649320300002</v>
      </c>
      <c r="BN35" s="409">
        <f t="shared" ca="1" si="107"/>
        <v>98.902155592599996</v>
      </c>
      <c r="BO35" s="409">
        <f t="shared" ca="1" si="107"/>
        <v>97.624678010400004</v>
      </c>
      <c r="BP35" s="409">
        <f t="shared" ca="1" si="107"/>
        <v>98.430321775600007</v>
      </c>
      <c r="BQ35" s="409">
        <f t="shared" ca="1" si="107"/>
        <v>99.159729774699997</v>
      </c>
      <c r="BR35" s="409">
        <f t="shared" ca="1" si="106"/>
        <v>100.021184596</v>
      </c>
      <c r="BS35" s="409">
        <f t="shared" ca="1" si="106"/>
        <v>101.26030669630001</v>
      </c>
      <c r="BT35" s="409">
        <f t="shared" ca="1" si="106"/>
        <v>101.001085324</v>
      </c>
      <c r="BU35" s="409">
        <f t="shared" ca="1" si="106"/>
        <v>100.35682642570001</v>
      </c>
      <c r="BV35" s="409">
        <f t="shared" ca="1" si="106"/>
        <v>103.4945249168</v>
      </c>
      <c r="BW35" s="409">
        <f t="shared" ca="1" si="106"/>
        <v>103.61573537460001</v>
      </c>
      <c r="BX35" s="409">
        <f t="shared" ca="1" si="106"/>
        <v>96.808982551599996</v>
      </c>
      <c r="BY35" s="409">
        <f t="shared" ca="1" si="106"/>
        <v>102.0789858997</v>
      </c>
      <c r="BZ35" s="409">
        <f t="shared" ca="1" si="106"/>
        <v>103.9214956096</v>
      </c>
      <c r="CA35" s="409">
        <f t="shared" ca="1" si="106"/>
        <v>113.4364943066</v>
      </c>
      <c r="CB35" s="409">
        <f t="shared" ca="1" si="106"/>
        <v>107.37366944439999</v>
      </c>
      <c r="CC35" s="409">
        <f t="shared" ca="1" si="106"/>
        <v>107.94785619450001</v>
      </c>
      <c r="CD35" s="409">
        <f t="shared" ca="1" si="106"/>
        <v>107.87582222730001</v>
      </c>
      <c r="CE35" s="409">
        <f t="shared" ca="1" si="106"/>
        <v>106.0609041299</v>
      </c>
      <c r="CF35" s="409">
        <f t="shared" ca="1" si="106"/>
        <v>105.11633766040001</v>
      </c>
      <c r="CG35" s="409">
        <f t="shared" ca="1" si="106"/>
        <v>104.00022897069999</v>
      </c>
      <c r="CH35" s="409">
        <f t="shared" ca="1" si="106"/>
        <v>102.613353581</v>
      </c>
      <c r="CI35" s="409">
        <f t="shared" ca="1" si="106"/>
        <v>95.698199265200003</v>
      </c>
      <c r="CJ35" s="409">
        <f t="shared" ca="1" si="106"/>
        <v>101.5097752253</v>
      </c>
      <c r="CK35" s="409">
        <f t="shared" ca="1" si="106"/>
        <v>106.48501174819999</v>
      </c>
      <c r="CL35" s="409">
        <f t="shared" ca="1" si="106"/>
        <v>102.2949090508</v>
      </c>
      <c r="CM35" s="409">
        <f t="shared" ca="1" si="106"/>
        <v>99.808888072299993</v>
      </c>
      <c r="CN35" s="409">
        <f t="shared" ca="1" si="106"/>
        <v>73.487155095000006</v>
      </c>
      <c r="CO35" s="409">
        <f t="shared" ca="1" si="106"/>
        <v>73.493535160099995</v>
      </c>
      <c r="CP35" s="409">
        <f t="shared" ca="1" si="106"/>
        <v>93.663245114299997</v>
      </c>
      <c r="CQ35" s="409">
        <f t="shared" ca="1" si="106"/>
        <v>93.630171482500003</v>
      </c>
      <c r="CR35" s="409">
        <f t="shared" ca="1" si="106"/>
        <v>94.010959385600003</v>
      </c>
      <c r="CS35" s="409">
        <f t="shared" ca="1" si="106"/>
        <v>98.106858007699998</v>
      </c>
      <c r="CT35" s="409">
        <f t="shared" ca="1" si="106"/>
        <v>95.642238484399996</v>
      </c>
      <c r="CU35" s="409">
        <f t="shared" ca="1" si="106"/>
        <v>99.447401109500007</v>
      </c>
      <c r="CV35" s="409">
        <f t="shared" ca="1" si="106"/>
        <v>101.3810384423</v>
      </c>
      <c r="CW35" s="409">
        <f t="shared" ca="1" si="106"/>
        <v>106.038529364</v>
      </c>
      <c r="CX35" s="409">
        <f t="shared" ca="1" si="106"/>
        <v>102.79098015620001</v>
      </c>
      <c r="CY35" s="409">
        <f t="shared" ca="1" si="106"/>
        <v>105.73569030820001</v>
      </c>
      <c r="CZ35" s="409">
        <f t="shared" ca="1" si="106"/>
        <v>105.76342735270001</v>
      </c>
      <c r="DA35" s="409">
        <f t="shared" ca="1" si="106"/>
        <v>103.86518965720001</v>
      </c>
      <c r="DB35" s="409">
        <f t="shared" ca="1" si="106"/>
        <v>105.64021224219999</v>
      </c>
      <c r="DC35" s="409">
        <f t="shared" ca="1" si="106"/>
        <v>105.8344978728</v>
      </c>
      <c r="DD35" s="409">
        <f t="shared" ca="1" si="106"/>
        <v>105.8225449942</v>
      </c>
      <c r="DE35" s="409">
        <f t="shared" ca="1" si="106"/>
        <v>90.721616048100003</v>
      </c>
      <c r="DF35" s="409">
        <f t="shared" ca="1" si="106"/>
        <v>108.128148702</v>
      </c>
      <c r="DG35" s="409">
        <f t="shared" ca="1" si="106"/>
        <v>103.4310858786</v>
      </c>
      <c r="DH35" s="409">
        <f t="shared" ca="1" si="106"/>
        <v>98.6472371455</v>
      </c>
      <c r="DI35" s="409">
        <f t="shared" ca="1" si="106"/>
        <v>104.8548890598</v>
      </c>
      <c r="DJ35" s="409">
        <f t="shared" ca="1" si="106"/>
        <v>108.1487978902</v>
      </c>
      <c r="DK35" s="409">
        <f t="shared" ca="1" si="106"/>
        <v>110.2548866027</v>
      </c>
      <c r="DL35" s="409">
        <f t="shared" ca="1" si="106"/>
        <v>114.54583789909999</v>
      </c>
      <c r="DM35" s="409">
        <f t="shared" ca="1" si="106"/>
        <v>115.4014593805</v>
      </c>
      <c r="DN35" s="409">
        <f t="shared" ca="1" si="106"/>
        <v>113.8060756996</v>
      </c>
      <c r="DO35" s="409">
        <f t="shared" ca="1" si="106"/>
        <v>117.7323585537</v>
      </c>
      <c r="DP35" s="409">
        <f t="shared" ca="1" si="106"/>
        <v>118.61310459960001</v>
      </c>
      <c r="DQ35" s="409">
        <f t="shared" ca="1" si="106"/>
        <v>113.1845406388</v>
      </c>
      <c r="DR35" s="409">
        <f t="shared" ca="1" si="106"/>
        <v>115.1676653743</v>
      </c>
      <c r="DS35" s="409">
        <f t="shared" ca="1" si="106"/>
        <v>118.5781165418</v>
      </c>
      <c r="DT35" s="409">
        <f t="shared" ca="1" si="106"/>
        <v>120.29209102759999</v>
      </c>
      <c r="DU35" s="409">
        <f t="shared" ca="1" si="106"/>
        <v>118.56583913350001</v>
      </c>
      <c r="DV35" s="409">
        <f t="shared" ca="1" si="106"/>
        <v>118.9018733349</v>
      </c>
      <c r="DW35" s="409">
        <f t="shared" ca="1" si="106"/>
        <v>116.781070736</v>
      </c>
      <c r="DX35" s="409">
        <f t="shared" ca="1" si="106"/>
        <v>116.254709576</v>
      </c>
      <c r="DY35" s="409">
        <f t="shared" ca="1" si="106"/>
        <v>120.47115357769999</v>
      </c>
      <c r="DZ35" s="409">
        <f t="shared" ca="1" si="106"/>
        <v>121.5913576698</v>
      </c>
      <c r="EA35" s="409">
        <f t="shared" ca="1" si="106"/>
        <v>122.2356502473</v>
      </c>
      <c r="EB35" s="409">
        <f t="shared" ca="1" si="106"/>
        <v>123.876722198</v>
      </c>
      <c r="EC35" s="409">
        <f t="shared" ca="1" si="103"/>
        <v>113.835157356</v>
      </c>
      <c r="ED35" s="409">
        <f t="shared" ca="1" si="103"/>
        <v>122.46804856030001</v>
      </c>
      <c r="EE35" s="409">
        <f t="shared" ca="1" si="103"/>
        <v>123.5618130318</v>
      </c>
      <c r="EF35" s="409">
        <f t="shared" ca="1" si="103"/>
        <v>127.26527459739999</v>
      </c>
      <c r="EG35" s="409">
        <f t="shared" ca="1" si="103"/>
        <v>119.3316380731</v>
      </c>
      <c r="EH35" s="409">
        <f t="shared" ca="1" si="103"/>
        <v>112.72613320790001</v>
      </c>
      <c r="EI35" s="409">
        <f t="shared" ca="1" si="103"/>
        <v>121.0881063466</v>
      </c>
      <c r="EJ35" s="409">
        <f t="shared" ca="1" si="103"/>
        <v>116.6461730428</v>
      </c>
      <c r="EK35" s="409">
        <f t="shared" ca="1" si="103"/>
        <v>116.4316671421</v>
      </c>
      <c r="EL35" s="409">
        <f t="shared" ca="1" si="103"/>
        <v>117.20736581769999</v>
      </c>
      <c r="EM35" s="409">
        <f t="shared" ca="1" si="103"/>
        <v>117.4889002068</v>
      </c>
      <c r="EN35" s="409">
        <f t="shared" ca="1" si="103"/>
        <v>114.1338300578</v>
      </c>
      <c r="EO35" s="409">
        <f t="shared" ca="1" si="103"/>
        <v>117.83131259060001</v>
      </c>
      <c r="EP35" s="409">
        <f t="shared" ca="1" si="103"/>
        <v>118.0871621032</v>
      </c>
      <c r="EQ35" s="409">
        <f t="shared" ca="1" si="103"/>
        <v>117.9989002639</v>
      </c>
      <c r="ER35" s="409">
        <f t="shared" ca="1" si="103"/>
        <v>116.497658813</v>
      </c>
      <c r="ES35" s="409">
        <f t="shared" ca="1" si="102"/>
        <v>118.8701504143</v>
      </c>
      <c r="ET35" s="409">
        <f t="shared" ca="1" si="102"/>
        <v>119.53068790339999</v>
      </c>
      <c r="EU35" s="409">
        <f t="shared" ca="1" si="102"/>
        <v>118.8777892211</v>
      </c>
      <c r="EV35" s="409">
        <f t="shared" ca="1" si="102"/>
        <v>122.75820469769999</v>
      </c>
      <c r="EW35" s="409">
        <f t="shared" ca="1" si="102"/>
        <v>120.5714775174</v>
      </c>
      <c r="EX35" s="409">
        <f t="shared" ca="1" si="102"/>
        <v>120.83453818620001</v>
      </c>
      <c r="EY35" s="409">
        <f t="shared" ca="1" si="102"/>
        <v>116.5820312354</v>
      </c>
      <c r="EZ35" s="409">
        <f t="shared" ca="1" si="102"/>
        <v>119.3074343019</v>
      </c>
      <c r="FA35" s="409">
        <f t="shared" ca="1" si="102"/>
        <v>121.9973441703</v>
      </c>
      <c r="FB35" s="409">
        <f t="shared" ca="1" si="96"/>
        <v>121.28251309860001</v>
      </c>
      <c r="FC35" s="409">
        <f t="shared" ca="1" si="96"/>
        <v>120.39630498309999</v>
      </c>
      <c r="FD35" s="409">
        <f t="shared" ca="1" si="96"/>
        <v>122.9565820591</v>
      </c>
      <c r="FE35" s="409">
        <f t="shared" ca="1" si="99"/>
        <v>0</v>
      </c>
      <c r="FF35" s="409">
        <f t="shared" ca="1" si="99"/>
        <v>0</v>
      </c>
      <c r="FG35" s="409">
        <f t="shared" ca="1" si="99"/>
        <v>0</v>
      </c>
      <c r="FH35" s="409">
        <f t="shared" ca="1" si="99"/>
        <v>0</v>
      </c>
      <c r="FI35" s="409">
        <f t="shared" ca="1" si="99"/>
        <v>0</v>
      </c>
      <c r="FJ35" s="409">
        <f t="shared" ca="1" si="99"/>
        <v>0</v>
      </c>
      <c r="FK35" s="409">
        <f t="shared" ca="1" si="99"/>
        <v>0</v>
      </c>
      <c r="FL35" s="409">
        <f t="shared" ca="1" si="99"/>
        <v>0</v>
      </c>
      <c r="FM35" s="409">
        <f t="shared" ca="1" si="99"/>
        <v>0</v>
      </c>
      <c r="FN35" s="409">
        <f t="shared" ca="1" si="99"/>
        <v>0</v>
      </c>
      <c r="FO35" s="409">
        <f t="shared" ca="1" si="99"/>
        <v>0</v>
      </c>
      <c r="FP35" s="409">
        <f t="shared" ca="1" si="99"/>
        <v>0</v>
      </c>
    </row>
    <row r="36" spans="1:172" x14ac:dyDescent="0.2">
      <c r="A36" s="485" t="s">
        <v>196</v>
      </c>
      <c r="B36" s="407" t="s">
        <v>30</v>
      </c>
      <c r="C36" s="408">
        <f>Ponderadores!B35</f>
        <v>178614.035</v>
      </c>
      <c r="D36" s="407"/>
      <c r="E36" s="409">
        <f t="shared" ca="1" si="87"/>
        <v>102.7872036821</v>
      </c>
      <c r="F36" s="409">
        <f t="shared" ca="1" si="107"/>
        <v>103.73501986070001</v>
      </c>
      <c r="G36" s="409">
        <f t="shared" ca="1" si="107"/>
        <v>98.851560458099996</v>
      </c>
      <c r="H36" s="409">
        <f t="shared" ca="1" si="107"/>
        <v>96.5931667344</v>
      </c>
      <c r="I36" s="409">
        <f t="shared" ca="1" si="107"/>
        <v>98.039022179699998</v>
      </c>
      <c r="J36" s="409">
        <f t="shared" ca="1" si="107"/>
        <v>94.982742315500005</v>
      </c>
      <c r="K36" s="409">
        <f t="shared" ca="1" si="107"/>
        <v>94.514856521900001</v>
      </c>
      <c r="L36" s="409">
        <f t="shared" ca="1" si="107"/>
        <v>97.0950158948</v>
      </c>
      <c r="M36" s="409">
        <f t="shared" ca="1" si="107"/>
        <v>92.410392776699993</v>
      </c>
      <c r="N36" s="409">
        <f t="shared" ca="1" si="107"/>
        <v>87.524734094300001</v>
      </c>
      <c r="O36" s="409">
        <f t="shared" ca="1" si="107"/>
        <v>93.072041330199994</v>
      </c>
      <c r="P36" s="409">
        <f t="shared" ca="1" si="107"/>
        <v>91.075651473700006</v>
      </c>
      <c r="Q36" s="409">
        <f t="shared" ca="1" si="107"/>
        <v>84.098272271300004</v>
      </c>
      <c r="R36" s="409">
        <f t="shared" ca="1" si="107"/>
        <v>88.046042031100001</v>
      </c>
      <c r="S36" s="409">
        <f t="shared" ca="1" si="107"/>
        <v>102.7550429879</v>
      </c>
      <c r="T36" s="409">
        <f t="shared" ca="1" si="107"/>
        <v>100.3486904655</v>
      </c>
      <c r="U36" s="409">
        <f t="shared" ca="1" si="107"/>
        <v>98.224354089100004</v>
      </c>
      <c r="V36" s="409">
        <f t="shared" ca="1" si="107"/>
        <v>96.492192864800003</v>
      </c>
      <c r="W36" s="409">
        <f t="shared" ca="1" si="107"/>
        <v>95.518793923399997</v>
      </c>
      <c r="X36" s="409">
        <f t="shared" ca="1" si="107"/>
        <v>91.943964335299995</v>
      </c>
      <c r="Y36" s="409">
        <f t="shared" ca="1" si="107"/>
        <v>91.814694870400004</v>
      </c>
      <c r="Z36" s="409">
        <f t="shared" ca="1" si="107"/>
        <v>93.919886587299999</v>
      </c>
      <c r="AA36" s="409">
        <f t="shared" ca="1" si="107"/>
        <v>91.835119495100002</v>
      </c>
      <c r="AB36" s="409">
        <f t="shared" ca="1" si="107"/>
        <v>91.454760036400003</v>
      </c>
      <c r="AC36" s="409">
        <f t="shared" ca="1" si="107"/>
        <v>93.699668925300003</v>
      </c>
      <c r="AD36" s="409">
        <f t="shared" ca="1" si="107"/>
        <v>94.459450203299994</v>
      </c>
      <c r="AE36" s="409">
        <f t="shared" ca="1" si="107"/>
        <v>93.168384621100003</v>
      </c>
      <c r="AF36" s="409">
        <f t="shared" ca="1" si="107"/>
        <v>92.438731036099995</v>
      </c>
      <c r="AG36" s="409">
        <f t="shared" ca="1" si="107"/>
        <v>92.819595844099993</v>
      </c>
      <c r="AH36" s="409">
        <f t="shared" ca="1" si="107"/>
        <v>94.036915486799998</v>
      </c>
      <c r="AI36" s="409">
        <f t="shared" ca="1" si="107"/>
        <v>93.9014699186</v>
      </c>
      <c r="AJ36" s="409">
        <f t="shared" ca="1" si="107"/>
        <v>93.948503383599999</v>
      </c>
      <c r="AK36" s="409">
        <f t="shared" ca="1" si="107"/>
        <v>109.5188821237</v>
      </c>
      <c r="AL36" s="409">
        <f t="shared" ca="1" si="107"/>
        <v>93.408880121400003</v>
      </c>
      <c r="AM36" s="409">
        <f t="shared" ca="1" si="107"/>
        <v>92.181240927000005</v>
      </c>
      <c r="AN36" s="409">
        <f t="shared" ca="1" si="107"/>
        <v>93.240989069999998</v>
      </c>
      <c r="AO36" s="409">
        <f t="shared" ca="1" si="107"/>
        <v>90.615941230800004</v>
      </c>
      <c r="AP36" s="409">
        <f t="shared" ca="1" si="107"/>
        <v>90.444373312500005</v>
      </c>
      <c r="AQ36" s="409">
        <f t="shared" ca="1" si="107"/>
        <v>91.579093962800002</v>
      </c>
      <c r="AR36" s="409">
        <f t="shared" ca="1" si="107"/>
        <v>90.143802530800002</v>
      </c>
      <c r="AS36" s="409">
        <f t="shared" ca="1" si="107"/>
        <v>95.318398141200007</v>
      </c>
      <c r="AT36" s="409">
        <f t="shared" ca="1" si="107"/>
        <v>92.870881006900007</v>
      </c>
      <c r="AU36" s="409">
        <f t="shared" ca="1" si="107"/>
        <v>91.9485691024</v>
      </c>
      <c r="AV36" s="409">
        <f t="shared" ca="1" si="107"/>
        <v>93.384070892099999</v>
      </c>
      <c r="AW36" s="409">
        <f t="shared" ca="1" si="107"/>
        <v>93.653759860899996</v>
      </c>
      <c r="AX36" s="409">
        <f t="shared" ca="1" si="107"/>
        <v>96.350373236500005</v>
      </c>
      <c r="AY36" s="409">
        <f t="shared" ca="1" si="107"/>
        <v>98.411334158700001</v>
      </c>
      <c r="AZ36" s="409">
        <f t="shared" ca="1" si="107"/>
        <v>99.408358478699995</v>
      </c>
      <c r="BA36" s="409">
        <f t="shared" ca="1" si="107"/>
        <v>99.089278448900004</v>
      </c>
      <c r="BB36" s="409">
        <f t="shared" ca="1" si="107"/>
        <v>97.816773377999993</v>
      </c>
      <c r="BC36" s="409">
        <f t="shared" ca="1" si="107"/>
        <v>96.820452628499993</v>
      </c>
      <c r="BD36" s="409">
        <f t="shared" ca="1" si="107"/>
        <v>96.714734367000005</v>
      </c>
      <c r="BE36" s="409">
        <f t="shared" ca="1" si="107"/>
        <v>99.205876194799998</v>
      </c>
      <c r="BF36" s="409">
        <f t="shared" ca="1" si="107"/>
        <v>99.152279991100002</v>
      </c>
      <c r="BG36" s="409">
        <f t="shared" ca="1" si="107"/>
        <v>98.8902192292</v>
      </c>
      <c r="BH36" s="409">
        <f t="shared" ca="1" si="107"/>
        <v>98.694373276799993</v>
      </c>
      <c r="BI36" s="409">
        <f t="shared" ca="1" si="107"/>
        <v>99.430329727900002</v>
      </c>
      <c r="BJ36" s="409">
        <f t="shared" ca="1" si="107"/>
        <v>98.855252740599994</v>
      </c>
      <c r="BK36" s="409">
        <f t="shared" ca="1" si="107"/>
        <v>97.839661705300003</v>
      </c>
      <c r="BL36" s="409">
        <f t="shared" ca="1" si="107"/>
        <v>99.660134017000004</v>
      </c>
      <c r="BM36" s="409">
        <f t="shared" ca="1" si="107"/>
        <v>97.880849890299999</v>
      </c>
      <c r="BN36" s="409">
        <f t="shared" ca="1" si="107"/>
        <v>98.296349935400002</v>
      </c>
      <c r="BO36" s="409">
        <f t="shared" ca="1" si="107"/>
        <v>101.470705728</v>
      </c>
      <c r="BP36" s="409">
        <f t="shared" ca="1" si="107"/>
        <v>99.383628232800007</v>
      </c>
      <c r="BQ36" s="409">
        <f t="shared" ref="BQ36:EB39" ca="1" si="108">+INDIRECT("DatosDesest!"&amp;$A36&amp;BQ$1)</f>
        <v>100.2881642036</v>
      </c>
      <c r="BR36" s="409">
        <f t="shared" ca="1" si="108"/>
        <v>101.3175680989</v>
      </c>
      <c r="BS36" s="409">
        <f t="shared" ca="1" si="108"/>
        <v>100.18674362679999</v>
      </c>
      <c r="BT36" s="409">
        <f t="shared" ca="1" si="108"/>
        <v>102.4641752854</v>
      </c>
      <c r="BU36" s="409">
        <f t="shared" ca="1" si="108"/>
        <v>101.12986697869999</v>
      </c>
      <c r="BV36" s="409">
        <f t="shared" ca="1" si="108"/>
        <v>98.904597224200003</v>
      </c>
      <c r="BW36" s="409">
        <f t="shared" ca="1" si="108"/>
        <v>100.6184138185</v>
      </c>
      <c r="BX36" s="409">
        <f t="shared" ca="1" si="108"/>
        <v>97.910742562999999</v>
      </c>
      <c r="BY36" s="409">
        <f t="shared" ca="1" si="108"/>
        <v>99.386724419499998</v>
      </c>
      <c r="BZ36" s="409">
        <f t="shared" ca="1" si="108"/>
        <v>99.9524828447</v>
      </c>
      <c r="CA36" s="409">
        <f t="shared" ca="1" si="108"/>
        <v>96.789008194399997</v>
      </c>
      <c r="CB36" s="409">
        <f t="shared" ca="1" si="108"/>
        <v>94.867959292099997</v>
      </c>
      <c r="CC36" s="409">
        <f t="shared" ca="1" si="108"/>
        <v>95.345861211900001</v>
      </c>
      <c r="CD36" s="409">
        <f t="shared" ca="1" si="108"/>
        <v>101.40130758879999</v>
      </c>
      <c r="CE36" s="409">
        <f t="shared" ca="1" si="108"/>
        <v>95.955629512100003</v>
      </c>
      <c r="CF36" s="409">
        <f t="shared" ca="1" si="108"/>
        <v>95.845551939000003</v>
      </c>
      <c r="CG36" s="409">
        <f t="shared" ca="1" si="108"/>
        <v>93.493801745300004</v>
      </c>
      <c r="CH36" s="409">
        <f t="shared" ca="1" si="108"/>
        <v>99.001797456000006</v>
      </c>
      <c r="CI36" s="409">
        <f t="shared" ca="1" si="108"/>
        <v>95.245887213900005</v>
      </c>
      <c r="CJ36" s="409">
        <f t="shared" ca="1" si="108"/>
        <v>93.620979278199997</v>
      </c>
      <c r="CK36" s="409">
        <f t="shared" ca="1" si="108"/>
        <v>96.221329548200004</v>
      </c>
      <c r="CL36" s="409">
        <f t="shared" ca="1" si="108"/>
        <v>96.923379270200002</v>
      </c>
      <c r="CM36" s="409">
        <f t="shared" ca="1" si="108"/>
        <v>96.422583058900003</v>
      </c>
      <c r="CN36" s="409">
        <f t="shared" ca="1" si="108"/>
        <v>79.096179772599996</v>
      </c>
      <c r="CO36" s="409">
        <f t="shared" ca="1" si="108"/>
        <v>79.098237908000002</v>
      </c>
      <c r="CP36" s="409">
        <f t="shared" ca="1" si="108"/>
        <v>89.871871710199997</v>
      </c>
      <c r="CQ36" s="409">
        <f t="shared" ca="1" si="108"/>
        <v>98.380715961199996</v>
      </c>
      <c r="CR36" s="409">
        <f t="shared" ca="1" si="108"/>
        <v>99.974080700399995</v>
      </c>
      <c r="CS36" s="409">
        <f t="shared" ca="1" si="108"/>
        <v>107.4004975415</v>
      </c>
      <c r="CT36" s="409">
        <f t="shared" ca="1" si="108"/>
        <v>107.6801342398</v>
      </c>
      <c r="CU36" s="409">
        <f t="shared" ca="1" si="108"/>
        <v>108.94695288760001</v>
      </c>
      <c r="CV36" s="409">
        <f t="shared" ca="1" si="108"/>
        <v>111.8811501438</v>
      </c>
      <c r="CW36" s="409">
        <f t="shared" ca="1" si="108"/>
        <v>109.5718638762</v>
      </c>
      <c r="CX36" s="409">
        <f t="shared" ca="1" si="108"/>
        <v>108.84374877339999</v>
      </c>
      <c r="CY36" s="409">
        <f t="shared" ca="1" si="108"/>
        <v>113.69362066559999</v>
      </c>
      <c r="CZ36" s="409">
        <f t="shared" ca="1" si="108"/>
        <v>115.13818360819999</v>
      </c>
      <c r="DA36" s="409">
        <f t="shared" ca="1" si="108"/>
        <v>113.7174711767</v>
      </c>
      <c r="DB36" s="409">
        <f t="shared" ca="1" si="108"/>
        <v>113.8127132164</v>
      </c>
      <c r="DC36" s="409">
        <f t="shared" ca="1" si="108"/>
        <v>112.43025618679999</v>
      </c>
      <c r="DD36" s="409">
        <f t="shared" ca="1" si="108"/>
        <v>112.323659611</v>
      </c>
      <c r="DE36" s="409">
        <f t="shared" ca="1" si="108"/>
        <v>110.5607643426</v>
      </c>
      <c r="DF36" s="409">
        <f t="shared" ca="1" si="108"/>
        <v>111.3230321393</v>
      </c>
      <c r="DG36" s="409">
        <f t="shared" ca="1" si="108"/>
        <v>112.8439407984</v>
      </c>
      <c r="DH36" s="409">
        <f t="shared" ca="1" si="108"/>
        <v>113.813287061</v>
      </c>
      <c r="DI36" s="409">
        <f t="shared" ca="1" si="108"/>
        <v>120.2431039204</v>
      </c>
      <c r="DJ36" s="409">
        <f t="shared" ca="1" si="108"/>
        <v>116.2461342926</v>
      </c>
      <c r="DK36" s="409">
        <f t="shared" ca="1" si="108"/>
        <v>112.6175801639</v>
      </c>
      <c r="DL36" s="409">
        <f t="shared" ca="1" si="108"/>
        <v>115.3044255347</v>
      </c>
      <c r="DM36" s="409">
        <f t="shared" ca="1" si="108"/>
        <v>120.3027625966</v>
      </c>
      <c r="DN36" s="409">
        <f t="shared" ca="1" si="108"/>
        <v>117.383473591</v>
      </c>
      <c r="DO36" s="409">
        <f t="shared" ca="1" si="108"/>
        <v>112.1085477662</v>
      </c>
      <c r="DP36" s="409">
        <f t="shared" ca="1" si="108"/>
        <v>115.15406393959999</v>
      </c>
      <c r="DQ36" s="409">
        <f t="shared" ca="1" si="108"/>
        <v>116.05049288399999</v>
      </c>
      <c r="DR36" s="409">
        <f t="shared" ca="1" si="108"/>
        <v>116.11416646169999</v>
      </c>
      <c r="DS36" s="409">
        <f t="shared" ca="1" si="108"/>
        <v>116.4475455299</v>
      </c>
      <c r="DT36" s="409">
        <f t="shared" ca="1" si="108"/>
        <v>117.5191081869</v>
      </c>
      <c r="DU36" s="409">
        <f t="shared" ca="1" si="108"/>
        <v>119.95156669009999</v>
      </c>
      <c r="DV36" s="409">
        <f t="shared" ca="1" si="108"/>
        <v>119.3892191308</v>
      </c>
      <c r="DW36" s="409">
        <f t="shared" ca="1" si="108"/>
        <v>119.3858853718</v>
      </c>
      <c r="DX36" s="409">
        <f t="shared" ca="1" si="108"/>
        <v>118.86050843699999</v>
      </c>
      <c r="DY36" s="409">
        <f t="shared" ca="1" si="108"/>
        <v>119.82311406069999</v>
      </c>
      <c r="DZ36" s="409">
        <f t="shared" ca="1" si="108"/>
        <v>117.4081519722</v>
      </c>
      <c r="EA36" s="409">
        <f t="shared" ca="1" si="108"/>
        <v>117.68665719880001</v>
      </c>
      <c r="EB36" s="409">
        <f t="shared" ca="1" si="108"/>
        <v>118.4520061855</v>
      </c>
      <c r="EC36" s="409">
        <f t="shared" ca="1" si="103"/>
        <v>118.2645103967</v>
      </c>
      <c r="ED36" s="409">
        <f t="shared" ca="1" si="103"/>
        <v>118.77431939740001</v>
      </c>
      <c r="EE36" s="409">
        <f t="shared" ca="1" si="103"/>
        <v>118.1788677386</v>
      </c>
      <c r="EF36" s="409">
        <f t="shared" ca="1" si="103"/>
        <v>118.50421136289999</v>
      </c>
      <c r="EG36" s="409">
        <f t="shared" ca="1" si="103"/>
        <v>116.6139425082</v>
      </c>
      <c r="EH36" s="409">
        <f t="shared" ca="1" si="103"/>
        <v>114.8157738461</v>
      </c>
      <c r="EI36" s="409">
        <f t="shared" ca="1" si="103"/>
        <v>115.9171058931</v>
      </c>
      <c r="EJ36" s="409">
        <f t="shared" ca="1" si="103"/>
        <v>116.4028994242</v>
      </c>
      <c r="EK36" s="409">
        <f t="shared" ca="1" si="103"/>
        <v>118.142988507</v>
      </c>
      <c r="EL36" s="409">
        <f t="shared" ca="1" si="103"/>
        <v>117.9557121335</v>
      </c>
      <c r="EM36" s="409">
        <f t="shared" ca="1" si="103"/>
        <v>121.4032281062</v>
      </c>
      <c r="EN36" s="409">
        <f t="shared" ca="1" si="103"/>
        <v>122.1041246058</v>
      </c>
      <c r="EO36" s="409">
        <f t="shared" ca="1" si="103"/>
        <v>121.8758936757</v>
      </c>
      <c r="EP36" s="409">
        <f t="shared" ca="1" si="103"/>
        <v>121.3186162339</v>
      </c>
      <c r="EQ36" s="409">
        <f t="shared" ca="1" si="103"/>
        <v>117.40804091530001</v>
      </c>
      <c r="ER36" s="409">
        <f t="shared" ca="1" si="103"/>
        <v>121.1857192069</v>
      </c>
      <c r="ES36" s="409">
        <f t="shared" ca="1" si="102"/>
        <v>120.5492758812</v>
      </c>
      <c r="ET36" s="409">
        <f t="shared" ca="1" si="102"/>
        <v>123.9728135271</v>
      </c>
      <c r="EU36" s="409">
        <f t="shared" ca="1" si="102"/>
        <v>121.2221061673</v>
      </c>
      <c r="EV36" s="409">
        <f t="shared" ca="1" si="102"/>
        <v>120.99383976510001</v>
      </c>
      <c r="EW36" s="409">
        <f t="shared" ca="1" si="102"/>
        <v>118.7094138266</v>
      </c>
      <c r="EX36" s="409">
        <f t="shared" ca="1" si="102"/>
        <v>122.0676175391</v>
      </c>
      <c r="EY36" s="409">
        <f t="shared" ca="1" si="102"/>
        <v>118.2647457991</v>
      </c>
      <c r="EZ36" s="409">
        <f t="shared" ca="1" si="102"/>
        <v>117.055962435</v>
      </c>
      <c r="FA36" s="409">
        <f t="shared" ca="1" si="102"/>
        <v>116.86964802280001</v>
      </c>
      <c r="FB36" s="409">
        <f t="shared" ca="1" si="102"/>
        <v>118.94842278500001</v>
      </c>
      <c r="FC36" s="409">
        <f t="shared" ref="FC36:FP40" ca="1" si="109">+INDIRECT("DatosDesest!"&amp;$A36&amp;FC$1)</f>
        <v>119.90496231580001</v>
      </c>
      <c r="FD36" s="409">
        <f t="shared" ca="1" si="109"/>
        <v>118.3545466205</v>
      </c>
      <c r="FE36" s="409">
        <f t="shared" ca="1" si="109"/>
        <v>0</v>
      </c>
      <c r="FF36" s="409">
        <f t="shared" ca="1" si="109"/>
        <v>0</v>
      </c>
      <c r="FG36" s="409">
        <f t="shared" ca="1" si="109"/>
        <v>0</v>
      </c>
      <c r="FH36" s="409">
        <f t="shared" ca="1" si="109"/>
        <v>0</v>
      </c>
      <c r="FI36" s="409">
        <f t="shared" ca="1" si="109"/>
        <v>0</v>
      </c>
      <c r="FJ36" s="409">
        <f t="shared" ca="1" si="109"/>
        <v>0</v>
      </c>
      <c r="FK36" s="409">
        <f t="shared" ca="1" si="109"/>
        <v>0</v>
      </c>
      <c r="FL36" s="409">
        <f t="shared" ca="1" si="109"/>
        <v>0</v>
      </c>
      <c r="FM36" s="409">
        <f t="shared" ca="1" si="109"/>
        <v>0</v>
      </c>
      <c r="FN36" s="409">
        <f t="shared" ca="1" si="109"/>
        <v>0</v>
      </c>
      <c r="FO36" s="409">
        <f t="shared" ca="1" si="109"/>
        <v>0</v>
      </c>
      <c r="FP36" s="409">
        <f t="shared" ca="1" si="109"/>
        <v>0</v>
      </c>
    </row>
    <row r="37" spans="1:172" x14ac:dyDescent="0.2">
      <c r="A37" s="485" t="s">
        <v>197</v>
      </c>
      <c r="B37" s="407" t="s">
        <v>31</v>
      </c>
      <c r="C37" s="408">
        <f>Ponderadores!B36</f>
        <v>1168500.7560000001</v>
      </c>
      <c r="D37" s="407"/>
      <c r="E37" s="409">
        <f t="shared" ca="1" si="87"/>
        <v>69.133575149500004</v>
      </c>
      <c r="F37" s="409">
        <f t="shared" ref="F37:BQ40" ca="1" si="110">+INDIRECT("DatosDesest!"&amp;$A37&amp;F$1)</f>
        <v>70.774152634800004</v>
      </c>
      <c r="G37" s="409">
        <f t="shared" ca="1" si="110"/>
        <v>70.918809697100002</v>
      </c>
      <c r="H37" s="409">
        <f t="shared" ca="1" si="110"/>
        <v>70.010524041099998</v>
      </c>
      <c r="I37" s="409">
        <f t="shared" ca="1" si="110"/>
        <v>71.002736310399996</v>
      </c>
      <c r="J37" s="409">
        <f t="shared" ca="1" si="110"/>
        <v>72.142340035499998</v>
      </c>
      <c r="K37" s="409">
        <f t="shared" ca="1" si="110"/>
        <v>73.284322150899996</v>
      </c>
      <c r="L37" s="409">
        <f t="shared" ca="1" si="110"/>
        <v>73.424345638600002</v>
      </c>
      <c r="M37" s="409">
        <f t="shared" ca="1" si="110"/>
        <v>73.801614193299997</v>
      </c>
      <c r="N37" s="409">
        <f t="shared" ca="1" si="110"/>
        <v>73.654523254899999</v>
      </c>
      <c r="O37" s="409">
        <f t="shared" ca="1" si="110"/>
        <v>73.712343470500002</v>
      </c>
      <c r="P37" s="409">
        <f t="shared" ca="1" si="110"/>
        <v>71.189071814900004</v>
      </c>
      <c r="Q37" s="409">
        <f t="shared" ca="1" si="110"/>
        <v>75.067424584400001</v>
      </c>
      <c r="R37" s="409">
        <f t="shared" ca="1" si="110"/>
        <v>75.3356187678</v>
      </c>
      <c r="S37" s="409">
        <f t="shared" ca="1" si="110"/>
        <v>76.304556725899999</v>
      </c>
      <c r="T37" s="409">
        <f t="shared" ca="1" si="110"/>
        <v>78.425175298699997</v>
      </c>
      <c r="U37" s="409">
        <f t="shared" ca="1" si="110"/>
        <v>80.588544938200002</v>
      </c>
      <c r="V37" s="409">
        <f t="shared" ca="1" si="110"/>
        <v>79.714551323600006</v>
      </c>
      <c r="W37" s="409">
        <f t="shared" ca="1" si="110"/>
        <v>80.645912166599999</v>
      </c>
      <c r="X37" s="409">
        <f t="shared" ca="1" si="110"/>
        <v>78.823952440599996</v>
      </c>
      <c r="Y37" s="409">
        <f t="shared" ca="1" si="110"/>
        <v>78.798451163099998</v>
      </c>
      <c r="Z37" s="409">
        <f t="shared" ca="1" si="110"/>
        <v>82.5461109333</v>
      </c>
      <c r="AA37" s="409">
        <f t="shared" ca="1" si="110"/>
        <v>81.607220102799999</v>
      </c>
      <c r="AB37" s="409">
        <f t="shared" ca="1" si="110"/>
        <v>80.963396234800001</v>
      </c>
      <c r="AC37" s="409">
        <f t="shared" ca="1" si="110"/>
        <v>81.110082198900002</v>
      </c>
      <c r="AD37" s="409">
        <f t="shared" ca="1" si="110"/>
        <v>84.138778356499998</v>
      </c>
      <c r="AE37" s="409">
        <f t="shared" ca="1" si="110"/>
        <v>83.376003040499995</v>
      </c>
      <c r="AF37" s="409">
        <f t="shared" ca="1" si="110"/>
        <v>87.124989251599999</v>
      </c>
      <c r="AG37" s="409">
        <f t="shared" ca="1" si="110"/>
        <v>85.016942959399998</v>
      </c>
      <c r="AH37" s="409">
        <f t="shared" ca="1" si="110"/>
        <v>85.6157178582</v>
      </c>
      <c r="AI37" s="409">
        <f t="shared" ca="1" si="110"/>
        <v>82.363663343499994</v>
      </c>
      <c r="AJ37" s="409">
        <f t="shared" ca="1" si="110"/>
        <v>85.151595614000001</v>
      </c>
      <c r="AK37" s="409">
        <f t="shared" ca="1" si="110"/>
        <v>86.363636175300002</v>
      </c>
      <c r="AL37" s="409">
        <f t="shared" ca="1" si="110"/>
        <v>85.763995363299998</v>
      </c>
      <c r="AM37" s="409">
        <f t="shared" ca="1" si="110"/>
        <v>86.650944512600006</v>
      </c>
      <c r="AN37" s="409">
        <f t="shared" ca="1" si="110"/>
        <v>88.643453207299999</v>
      </c>
      <c r="AO37" s="409">
        <f t="shared" ca="1" si="110"/>
        <v>87.177691845499993</v>
      </c>
      <c r="AP37" s="409">
        <f t="shared" ca="1" si="110"/>
        <v>83.681321070799996</v>
      </c>
      <c r="AQ37" s="409">
        <f t="shared" ca="1" si="110"/>
        <v>82.643298157999993</v>
      </c>
      <c r="AR37" s="409">
        <f t="shared" ca="1" si="110"/>
        <v>82.313256900900001</v>
      </c>
      <c r="AS37" s="409">
        <f t="shared" ca="1" si="110"/>
        <v>83.238928195200003</v>
      </c>
      <c r="AT37" s="409">
        <f t="shared" ca="1" si="110"/>
        <v>85.266741659999994</v>
      </c>
      <c r="AU37" s="409">
        <f t="shared" ca="1" si="110"/>
        <v>86.383091716699994</v>
      </c>
      <c r="AV37" s="409">
        <f t="shared" ca="1" si="110"/>
        <v>88.219265817799993</v>
      </c>
      <c r="AW37" s="409">
        <f t="shared" ca="1" si="110"/>
        <v>87.7274316715</v>
      </c>
      <c r="AX37" s="409">
        <f t="shared" ca="1" si="110"/>
        <v>88.547129325900002</v>
      </c>
      <c r="AY37" s="409">
        <f t="shared" ca="1" si="110"/>
        <v>88.879168010300006</v>
      </c>
      <c r="AZ37" s="409">
        <f t="shared" ca="1" si="110"/>
        <v>90.950568801800003</v>
      </c>
      <c r="BA37" s="409">
        <f t="shared" ca="1" si="110"/>
        <v>91.941319767699994</v>
      </c>
      <c r="BB37" s="409">
        <f t="shared" ca="1" si="110"/>
        <v>92.241812495700003</v>
      </c>
      <c r="BC37" s="409">
        <f t="shared" ca="1" si="110"/>
        <v>94.051342148800003</v>
      </c>
      <c r="BD37" s="409">
        <f t="shared" ca="1" si="110"/>
        <v>94.136511148899999</v>
      </c>
      <c r="BE37" s="409">
        <f t="shared" ca="1" si="110"/>
        <v>94.750098257299996</v>
      </c>
      <c r="BF37" s="409">
        <f t="shared" ca="1" si="110"/>
        <v>93.303788750899997</v>
      </c>
      <c r="BG37" s="409">
        <f t="shared" ca="1" si="110"/>
        <v>95.590116964399996</v>
      </c>
      <c r="BH37" s="409">
        <f t="shared" ca="1" si="110"/>
        <v>96.913418185899999</v>
      </c>
      <c r="BI37" s="409">
        <f t="shared" ca="1" si="110"/>
        <v>95.207172527200001</v>
      </c>
      <c r="BJ37" s="409">
        <f t="shared" ca="1" si="110"/>
        <v>99.434988499200003</v>
      </c>
      <c r="BK37" s="409">
        <f t="shared" ca="1" si="110"/>
        <v>97.675842789200004</v>
      </c>
      <c r="BL37" s="409">
        <f t="shared" ca="1" si="110"/>
        <v>97.237715937000004</v>
      </c>
      <c r="BM37" s="409">
        <f t="shared" ca="1" si="110"/>
        <v>95.068923389999995</v>
      </c>
      <c r="BN37" s="409">
        <f t="shared" ca="1" si="110"/>
        <v>99.030450625599997</v>
      </c>
      <c r="BO37" s="409">
        <f t="shared" ca="1" si="110"/>
        <v>99.415847342099994</v>
      </c>
      <c r="BP37" s="409">
        <f t="shared" ca="1" si="110"/>
        <v>88.424634606300003</v>
      </c>
      <c r="BQ37" s="409">
        <f t="shared" ca="1" si="110"/>
        <v>99.848514417499999</v>
      </c>
      <c r="BR37" s="409">
        <f t="shared" ca="1" si="108"/>
        <v>100.3566029661</v>
      </c>
      <c r="BS37" s="409">
        <f t="shared" ca="1" si="108"/>
        <v>102.4789322044</v>
      </c>
      <c r="BT37" s="409">
        <f t="shared" ca="1" si="108"/>
        <v>102.8285856957</v>
      </c>
      <c r="BU37" s="409">
        <f t="shared" ca="1" si="108"/>
        <v>103.3822345207</v>
      </c>
      <c r="BV37" s="409">
        <f t="shared" ca="1" si="108"/>
        <v>102.99945420500001</v>
      </c>
      <c r="BW37" s="409">
        <f t="shared" ca="1" si="108"/>
        <v>103.506537657</v>
      </c>
      <c r="BX37" s="409">
        <f t="shared" ca="1" si="108"/>
        <v>104.2003820231</v>
      </c>
      <c r="BY37" s="409">
        <f t="shared" ca="1" si="108"/>
        <v>101.576182006</v>
      </c>
      <c r="BZ37" s="409">
        <f t="shared" ca="1" si="108"/>
        <v>101.78082190240001</v>
      </c>
      <c r="CA37" s="409">
        <f t="shared" ca="1" si="108"/>
        <v>99.619338844200001</v>
      </c>
      <c r="CB37" s="409">
        <f t="shared" ca="1" si="108"/>
        <v>102.4163263275</v>
      </c>
      <c r="CC37" s="409">
        <f t="shared" ca="1" si="108"/>
        <v>103.57235531480001</v>
      </c>
      <c r="CD37" s="409">
        <f t="shared" ca="1" si="108"/>
        <v>104.325716181</v>
      </c>
      <c r="CE37" s="409">
        <f t="shared" ca="1" si="108"/>
        <v>104.3417444999</v>
      </c>
      <c r="CF37" s="409">
        <f t="shared" ca="1" si="108"/>
        <v>101.8448863788</v>
      </c>
      <c r="CG37" s="409">
        <f t="shared" ca="1" si="108"/>
        <v>103.9083148741</v>
      </c>
      <c r="CH37" s="409">
        <f t="shared" ca="1" si="108"/>
        <v>94.893422112699994</v>
      </c>
      <c r="CI37" s="409">
        <f t="shared" ca="1" si="108"/>
        <v>97.601649874800003</v>
      </c>
      <c r="CJ37" s="409">
        <f t="shared" ca="1" si="108"/>
        <v>92.090843310699995</v>
      </c>
      <c r="CK37" s="409">
        <f t="shared" ca="1" si="108"/>
        <v>99.230495638600004</v>
      </c>
      <c r="CL37" s="409">
        <f t="shared" ca="1" si="108"/>
        <v>101.99130016150001</v>
      </c>
      <c r="CM37" s="409">
        <f t="shared" ca="1" si="108"/>
        <v>82.326968235300001</v>
      </c>
      <c r="CN37" s="409">
        <f t="shared" ca="1" si="108"/>
        <v>16.412741658000002</v>
      </c>
      <c r="CO37" s="409">
        <f t="shared" ca="1" si="108"/>
        <v>24.074890665400002</v>
      </c>
      <c r="CP37" s="409">
        <f t="shared" ca="1" si="108"/>
        <v>77.117594769600004</v>
      </c>
      <c r="CQ37" s="409">
        <f t="shared" ca="1" si="108"/>
        <v>92.227263584100001</v>
      </c>
      <c r="CR37" s="409">
        <f t="shared" ca="1" si="108"/>
        <v>92.1518181016</v>
      </c>
      <c r="CS37" s="409">
        <f t="shared" ca="1" si="108"/>
        <v>98.873564907800002</v>
      </c>
      <c r="CT37" s="409">
        <f t="shared" ca="1" si="108"/>
        <v>98.895819365899996</v>
      </c>
      <c r="CU37" s="409">
        <f t="shared" ca="1" si="108"/>
        <v>98.360991502700003</v>
      </c>
      <c r="CV37" s="409">
        <f t="shared" ca="1" si="108"/>
        <v>96.217062539799997</v>
      </c>
      <c r="CW37" s="409">
        <f t="shared" ca="1" si="108"/>
        <v>94.207003244899994</v>
      </c>
      <c r="CX37" s="409">
        <f t="shared" ca="1" si="108"/>
        <v>87.754779332300004</v>
      </c>
      <c r="CY37" s="409">
        <f t="shared" ca="1" si="108"/>
        <v>95.562578010799996</v>
      </c>
      <c r="CZ37" s="409">
        <f t="shared" ca="1" si="108"/>
        <v>93.019731191000005</v>
      </c>
      <c r="DA37" s="409">
        <f t="shared" ca="1" si="108"/>
        <v>89.657319010899997</v>
      </c>
      <c r="DB37" s="409">
        <f t="shared" ca="1" si="108"/>
        <v>90.047807967300002</v>
      </c>
      <c r="DC37" s="409">
        <f t="shared" ca="1" si="108"/>
        <v>87.688787628</v>
      </c>
      <c r="DD37" s="409">
        <f t="shared" ca="1" si="108"/>
        <v>86.214892227000007</v>
      </c>
      <c r="DE37" s="409">
        <f t="shared" ca="1" si="108"/>
        <v>81.059718169600004</v>
      </c>
      <c r="DF37" s="409">
        <f t="shared" ca="1" si="108"/>
        <v>85.330291064099995</v>
      </c>
      <c r="DG37" s="409">
        <f t="shared" ca="1" si="108"/>
        <v>86.662391526199997</v>
      </c>
      <c r="DH37" s="409">
        <f t="shared" ca="1" si="108"/>
        <v>94.701311736199997</v>
      </c>
      <c r="DI37" s="409">
        <f t="shared" ca="1" si="108"/>
        <v>96.878366846299997</v>
      </c>
      <c r="DJ37" s="409">
        <f t="shared" ca="1" si="108"/>
        <v>95.269406453599998</v>
      </c>
      <c r="DK37" s="409">
        <f t="shared" ca="1" si="108"/>
        <v>95.847008227299995</v>
      </c>
      <c r="DL37" s="409">
        <f t="shared" ca="1" si="108"/>
        <v>94.263649297699999</v>
      </c>
      <c r="DM37" s="409">
        <f t="shared" ca="1" si="108"/>
        <v>95.788041341400003</v>
      </c>
      <c r="DN37" s="409">
        <f t="shared" ca="1" si="108"/>
        <v>95.494849204499999</v>
      </c>
      <c r="DO37" s="409">
        <f t="shared" ca="1" si="108"/>
        <v>98.626785487600003</v>
      </c>
      <c r="DP37" s="409">
        <f t="shared" ca="1" si="108"/>
        <v>104.73350791439999</v>
      </c>
      <c r="DQ37" s="409">
        <f t="shared" ca="1" si="108"/>
        <v>101.5305965629</v>
      </c>
      <c r="DR37" s="409">
        <f t="shared" ca="1" si="108"/>
        <v>100.5992222495</v>
      </c>
      <c r="DS37" s="409">
        <f t="shared" ca="1" si="108"/>
        <v>101.9299050283</v>
      </c>
      <c r="DT37" s="409">
        <f t="shared" ca="1" si="108"/>
        <v>106.91562104880001</v>
      </c>
      <c r="DU37" s="409">
        <f t="shared" ca="1" si="108"/>
        <v>105.311089447</v>
      </c>
      <c r="DV37" s="409">
        <f t="shared" ca="1" si="108"/>
        <v>106.025146169</v>
      </c>
      <c r="DW37" s="409">
        <f t="shared" ca="1" si="108"/>
        <v>103.7267642297</v>
      </c>
      <c r="DX37" s="409">
        <f t="shared" ca="1" si="108"/>
        <v>109.38308200340001</v>
      </c>
      <c r="DY37" s="409">
        <f t="shared" ca="1" si="108"/>
        <v>110.03490126219999</v>
      </c>
      <c r="DZ37" s="409">
        <f t="shared" ca="1" si="108"/>
        <v>106.2301788776</v>
      </c>
      <c r="EA37" s="409">
        <f t="shared" ca="1" si="108"/>
        <v>110.1051959847</v>
      </c>
      <c r="EB37" s="409">
        <f t="shared" ca="1" si="108"/>
        <v>105.6478620859</v>
      </c>
      <c r="EC37" s="409">
        <f t="shared" ca="1" si="103"/>
        <v>110.3668020082</v>
      </c>
      <c r="ED37" s="409">
        <f t="shared" ca="1" si="103"/>
        <v>112.4056664524</v>
      </c>
      <c r="EE37" s="409">
        <f t="shared" ca="1" si="103"/>
        <v>106.9095988668</v>
      </c>
      <c r="EF37" s="409">
        <f t="shared" ca="1" si="103"/>
        <v>104.28835659569999</v>
      </c>
      <c r="EG37" s="409">
        <f t="shared" ca="1" si="103"/>
        <v>104.4038664432</v>
      </c>
      <c r="EH37" s="409">
        <f t="shared" ca="1" si="103"/>
        <v>106.40276651729999</v>
      </c>
      <c r="EI37" s="409">
        <f t="shared" ca="1" si="103"/>
        <v>105.9364245372</v>
      </c>
      <c r="EJ37" s="409">
        <f t="shared" ca="1" si="103"/>
        <v>105.1144574634</v>
      </c>
      <c r="EK37" s="409">
        <f t="shared" ca="1" si="103"/>
        <v>104.79153646499999</v>
      </c>
      <c r="EL37" s="409">
        <f t="shared" ca="1" si="103"/>
        <v>109.7421056809</v>
      </c>
      <c r="EM37" s="409">
        <f t="shared" ca="1" si="103"/>
        <v>108.3000750768</v>
      </c>
      <c r="EN37" s="409">
        <f t="shared" ca="1" si="103"/>
        <v>108.4881827894</v>
      </c>
      <c r="EO37" s="409">
        <f t="shared" ca="1" si="103"/>
        <v>110.7910259479</v>
      </c>
      <c r="EP37" s="409">
        <f t="shared" ca="1" si="103"/>
        <v>106.601327084</v>
      </c>
      <c r="EQ37" s="409">
        <f t="shared" ca="1" si="103"/>
        <v>108.33200790159999</v>
      </c>
      <c r="ER37" s="409">
        <f t="shared" ca="1" si="103"/>
        <v>102.80209819780001</v>
      </c>
      <c r="ES37" s="409">
        <f t="shared" ca="1" si="102"/>
        <v>101.7642358473</v>
      </c>
      <c r="ET37" s="409">
        <f t="shared" ca="1" si="102"/>
        <v>105.150568277</v>
      </c>
      <c r="EU37" s="409">
        <f t="shared" ca="1" si="102"/>
        <v>103.69909275729999</v>
      </c>
      <c r="EV37" s="409">
        <f t="shared" ca="1" si="102"/>
        <v>103.5024891966</v>
      </c>
      <c r="EW37" s="409">
        <f t="shared" ca="1" si="102"/>
        <v>104.8174479362</v>
      </c>
      <c r="EX37" s="409">
        <f t="shared" ca="1" si="102"/>
        <v>104.0185215149</v>
      </c>
      <c r="EY37" s="409">
        <f t="shared" ca="1" si="102"/>
        <v>99.536702551499999</v>
      </c>
      <c r="EZ37" s="409">
        <f t="shared" ca="1" si="102"/>
        <v>99.266377702900002</v>
      </c>
      <c r="FA37" s="409">
        <f t="shared" ca="1" si="102"/>
        <v>97.688646226800003</v>
      </c>
      <c r="FB37" s="409">
        <f t="shared" ca="1" si="102"/>
        <v>96.164449309899993</v>
      </c>
      <c r="FC37" s="409">
        <f t="shared" ca="1" si="109"/>
        <v>98.881286457100003</v>
      </c>
      <c r="FD37" s="409">
        <f t="shared" ca="1" si="109"/>
        <v>99.002141276800003</v>
      </c>
      <c r="FE37" s="409">
        <f t="shared" ca="1" si="109"/>
        <v>0</v>
      </c>
      <c r="FF37" s="409">
        <f t="shared" ca="1" si="109"/>
        <v>0</v>
      </c>
      <c r="FG37" s="409">
        <f t="shared" ca="1" si="109"/>
        <v>0</v>
      </c>
      <c r="FH37" s="409">
        <f t="shared" ca="1" si="109"/>
        <v>0</v>
      </c>
      <c r="FI37" s="409">
        <f t="shared" ca="1" si="109"/>
        <v>0</v>
      </c>
      <c r="FJ37" s="409">
        <f t="shared" ca="1" si="109"/>
        <v>0</v>
      </c>
      <c r="FK37" s="409">
        <f t="shared" ca="1" si="109"/>
        <v>0</v>
      </c>
      <c r="FL37" s="409">
        <f t="shared" ca="1" si="109"/>
        <v>0</v>
      </c>
      <c r="FM37" s="409">
        <f t="shared" ca="1" si="109"/>
        <v>0</v>
      </c>
      <c r="FN37" s="409">
        <f t="shared" ca="1" si="109"/>
        <v>0</v>
      </c>
      <c r="FO37" s="409">
        <f t="shared" ca="1" si="109"/>
        <v>0</v>
      </c>
      <c r="FP37" s="409">
        <f t="shared" ca="1" si="109"/>
        <v>0</v>
      </c>
    </row>
    <row r="38" spans="1:172" x14ac:dyDescent="0.2">
      <c r="A38" s="485" t="s">
        <v>198</v>
      </c>
      <c r="B38" s="407" t="s">
        <v>32</v>
      </c>
      <c r="C38" s="408">
        <f>Ponderadores!B37</f>
        <v>55539.633000000002</v>
      </c>
      <c r="D38" s="407"/>
      <c r="E38" s="409">
        <f t="shared" ca="1" si="87"/>
        <v>93.409603028600003</v>
      </c>
      <c r="F38" s="409">
        <f t="shared" ca="1" si="110"/>
        <v>93.211777026700005</v>
      </c>
      <c r="G38" s="409">
        <f t="shared" ca="1" si="110"/>
        <v>92.387369142599994</v>
      </c>
      <c r="H38" s="409">
        <f t="shared" ca="1" si="110"/>
        <v>91.232094399199994</v>
      </c>
      <c r="I38" s="409">
        <f t="shared" ca="1" si="110"/>
        <v>97.251878958099994</v>
      </c>
      <c r="J38" s="409">
        <f t="shared" ca="1" si="110"/>
        <v>95.369156055700003</v>
      </c>
      <c r="K38" s="409">
        <f t="shared" ca="1" si="110"/>
        <v>93.550385618199996</v>
      </c>
      <c r="L38" s="409">
        <f t="shared" ca="1" si="110"/>
        <v>90.386294433100005</v>
      </c>
      <c r="M38" s="409">
        <f t="shared" ca="1" si="110"/>
        <v>95.306811007500002</v>
      </c>
      <c r="N38" s="409">
        <f t="shared" ca="1" si="110"/>
        <v>99.173492189800001</v>
      </c>
      <c r="O38" s="409">
        <f t="shared" ca="1" si="110"/>
        <v>96.970695252699997</v>
      </c>
      <c r="P38" s="409">
        <f t="shared" ca="1" si="110"/>
        <v>98.746486934800004</v>
      </c>
      <c r="Q38" s="409">
        <f t="shared" ca="1" si="110"/>
        <v>92.481737712200001</v>
      </c>
      <c r="R38" s="409">
        <f t="shared" ca="1" si="110"/>
        <v>92.435800301900002</v>
      </c>
      <c r="S38" s="409">
        <f t="shared" ca="1" si="110"/>
        <v>91.862407464399993</v>
      </c>
      <c r="T38" s="409">
        <f t="shared" ca="1" si="110"/>
        <v>89.966368325299996</v>
      </c>
      <c r="U38" s="409">
        <f t="shared" ca="1" si="110"/>
        <v>88.282578087199994</v>
      </c>
      <c r="V38" s="409">
        <f t="shared" ca="1" si="110"/>
        <v>88.647632110999993</v>
      </c>
      <c r="W38" s="409">
        <f t="shared" ca="1" si="110"/>
        <v>88.428962996099997</v>
      </c>
      <c r="X38" s="409">
        <f t="shared" ca="1" si="110"/>
        <v>88.899322403699998</v>
      </c>
      <c r="Y38" s="409">
        <f t="shared" ca="1" si="110"/>
        <v>93.094692885399994</v>
      </c>
      <c r="Z38" s="409">
        <f t="shared" ca="1" si="110"/>
        <v>90.619659474700001</v>
      </c>
      <c r="AA38" s="409">
        <f t="shared" ca="1" si="110"/>
        <v>94.178758106800004</v>
      </c>
      <c r="AB38" s="409">
        <f t="shared" ca="1" si="110"/>
        <v>119.26831186690001</v>
      </c>
      <c r="AC38" s="409">
        <f t="shared" ca="1" si="110"/>
        <v>98.747718032500003</v>
      </c>
      <c r="AD38" s="409">
        <f t="shared" ca="1" si="110"/>
        <v>99.868433612499999</v>
      </c>
      <c r="AE38" s="409">
        <f t="shared" ca="1" si="110"/>
        <v>101.2936779013</v>
      </c>
      <c r="AF38" s="409">
        <f t="shared" ca="1" si="110"/>
        <v>102.4082982219</v>
      </c>
      <c r="AG38" s="409">
        <f t="shared" ca="1" si="110"/>
        <v>100.81326751570001</v>
      </c>
      <c r="AH38" s="409">
        <f t="shared" ca="1" si="110"/>
        <v>103.33980943989999</v>
      </c>
      <c r="AI38" s="409">
        <f t="shared" ca="1" si="110"/>
        <v>100.1139090561</v>
      </c>
      <c r="AJ38" s="409">
        <f t="shared" ca="1" si="110"/>
        <v>101.31133213610001</v>
      </c>
      <c r="AK38" s="409">
        <f t="shared" ca="1" si="110"/>
        <v>97.8714582474</v>
      </c>
      <c r="AL38" s="409">
        <f t="shared" ca="1" si="110"/>
        <v>102.0837195961</v>
      </c>
      <c r="AM38" s="409">
        <f t="shared" ca="1" si="110"/>
        <v>102.1161733</v>
      </c>
      <c r="AN38" s="409">
        <f t="shared" ca="1" si="110"/>
        <v>91.431081051299998</v>
      </c>
      <c r="AO38" s="409">
        <f t="shared" ca="1" si="110"/>
        <v>98.165877939699996</v>
      </c>
      <c r="AP38" s="409">
        <f t="shared" ca="1" si="110"/>
        <v>100.413924728</v>
      </c>
      <c r="AQ38" s="409">
        <f t="shared" ca="1" si="110"/>
        <v>100.6731267367</v>
      </c>
      <c r="AR38" s="409">
        <f t="shared" ca="1" si="110"/>
        <v>97.507685061100005</v>
      </c>
      <c r="AS38" s="409">
        <f t="shared" ca="1" si="110"/>
        <v>101.655854031</v>
      </c>
      <c r="AT38" s="409">
        <f t="shared" ca="1" si="110"/>
        <v>100.4531143569</v>
      </c>
      <c r="AU38" s="409">
        <f t="shared" ca="1" si="110"/>
        <v>101.0610358407</v>
      </c>
      <c r="AV38" s="409">
        <f t="shared" ca="1" si="110"/>
        <v>103.63055509340001</v>
      </c>
      <c r="AW38" s="409">
        <f t="shared" ca="1" si="110"/>
        <v>99.489336990799998</v>
      </c>
      <c r="AX38" s="409">
        <f t="shared" ca="1" si="110"/>
        <v>97.031491580299999</v>
      </c>
      <c r="AY38" s="409">
        <f t="shared" ca="1" si="110"/>
        <v>91.325943073199994</v>
      </c>
      <c r="AZ38" s="409">
        <f t="shared" ca="1" si="110"/>
        <v>99.287844872600004</v>
      </c>
      <c r="BA38" s="409">
        <f t="shared" ca="1" si="110"/>
        <v>104.3804599865</v>
      </c>
      <c r="BB38" s="409">
        <f t="shared" ca="1" si="110"/>
        <v>96.813513792899997</v>
      </c>
      <c r="BC38" s="409">
        <f t="shared" ca="1" si="110"/>
        <v>90.933445363800004</v>
      </c>
      <c r="BD38" s="409">
        <f t="shared" ca="1" si="110"/>
        <v>97.6988071631</v>
      </c>
      <c r="BE38" s="409">
        <f t="shared" ca="1" si="110"/>
        <v>95.542136444299999</v>
      </c>
      <c r="BF38" s="409">
        <f t="shared" ca="1" si="110"/>
        <v>92.730499720200001</v>
      </c>
      <c r="BG38" s="409">
        <f t="shared" ca="1" si="110"/>
        <v>95.082042621400007</v>
      </c>
      <c r="BH38" s="409">
        <f t="shared" ca="1" si="110"/>
        <v>92.847901940100002</v>
      </c>
      <c r="BI38" s="409">
        <f t="shared" ca="1" si="110"/>
        <v>95.821836085499996</v>
      </c>
      <c r="BJ38" s="409">
        <f t="shared" ca="1" si="110"/>
        <v>97.7682313894</v>
      </c>
      <c r="BK38" s="409">
        <f t="shared" ca="1" si="110"/>
        <v>90.655789816500004</v>
      </c>
      <c r="BL38" s="409">
        <f t="shared" ca="1" si="110"/>
        <v>105.54863208979999</v>
      </c>
      <c r="BM38" s="409">
        <f t="shared" ca="1" si="110"/>
        <v>100.60929017220001</v>
      </c>
      <c r="BN38" s="409">
        <f t="shared" ca="1" si="110"/>
        <v>99.241712928300004</v>
      </c>
      <c r="BO38" s="409">
        <f t="shared" ca="1" si="110"/>
        <v>100.8109587484</v>
      </c>
      <c r="BP38" s="409">
        <f t="shared" ca="1" si="110"/>
        <v>95.911263238100005</v>
      </c>
      <c r="BQ38" s="409">
        <f t="shared" ca="1" si="110"/>
        <v>99.4330646465</v>
      </c>
      <c r="BR38" s="409">
        <f t="shared" ca="1" si="108"/>
        <v>101.2464087521</v>
      </c>
      <c r="BS38" s="409">
        <f t="shared" ca="1" si="108"/>
        <v>100.56711857960001</v>
      </c>
      <c r="BT38" s="409">
        <f t="shared" ca="1" si="108"/>
        <v>100.3027362979</v>
      </c>
      <c r="BU38" s="409">
        <f t="shared" ca="1" si="108"/>
        <v>101.57288794430001</v>
      </c>
      <c r="BV38" s="409">
        <f t="shared" ca="1" si="108"/>
        <v>101.66684684579999</v>
      </c>
      <c r="BW38" s="409">
        <f t="shared" ca="1" si="108"/>
        <v>100.1351891714</v>
      </c>
      <c r="BX38" s="409">
        <f t="shared" ca="1" si="108"/>
        <v>99.792876695900006</v>
      </c>
      <c r="BY38" s="409">
        <f t="shared" ca="1" si="108"/>
        <v>100.7201220048</v>
      </c>
      <c r="BZ38" s="409">
        <f t="shared" ca="1" si="108"/>
        <v>101.0787836618</v>
      </c>
      <c r="CA38" s="409">
        <f t="shared" ca="1" si="108"/>
        <v>99.831322844900001</v>
      </c>
      <c r="CB38" s="409">
        <f t="shared" ca="1" si="108"/>
        <v>100.6739989582</v>
      </c>
      <c r="CC38" s="409">
        <f t="shared" ca="1" si="108"/>
        <v>100.35083826570001</v>
      </c>
      <c r="CD38" s="409">
        <f t="shared" ca="1" si="108"/>
        <v>102.6637564796</v>
      </c>
      <c r="CE38" s="409">
        <f t="shared" ca="1" si="108"/>
        <v>101.8792597786</v>
      </c>
      <c r="CF38" s="409">
        <f t="shared" ca="1" si="108"/>
        <v>101.66708933069999</v>
      </c>
      <c r="CG38" s="409">
        <f t="shared" ca="1" si="108"/>
        <v>101.3225817253</v>
      </c>
      <c r="CH38" s="409">
        <f t="shared" ca="1" si="108"/>
        <v>100.83128910809999</v>
      </c>
      <c r="CI38" s="409">
        <f t="shared" ca="1" si="108"/>
        <v>102.3725696444</v>
      </c>
      <c r="CJ38" s="409">
        <f t="shared" ca="1" si="108"/>
        <v>100.3968797684</v>
      </c>
      <c r="CK38" s="409">
        <f t="shared" ca="1" si="108"/>
        <v>100.90572531390001</v>
      </c>
      <c r="CL38" s="409">
        <f t="shared" ca="1" si="108"/>
        <v>101.07249629810001</v>
      </c>
      <c r="CM38" s="409">
        <f t="shared" ca="1" si="108"/>
        <v>100.5130767528</v>
      </c>
      <c r="CN38" s="409">
        <f t="shared" ca="1" si="108"/>
        <v>78.833592241299996</v>
      </c>
      <c r="CO38" s="409">
        <f t="shared" ca="1" si="108"/>
        <v>81.166589015699998</v>
      </c>
      <c r="CP38" s="409">
        <f t="shared" ca="1" si="108"/>
        <v>92.049960539899999</v>
      </c>
      <c r="CQ38" s="409">
        <f t="shared" ca="1" si="108"/>
        <v>94.956804417399994</v>
      </c>
      <c r="CR38" s="409">
        <f t="shared" ca="1" si="108"/>
        <v>97.045321996200002</v>
      </c>
      <c r="CS38" s="409">
        <f t="shared" ca="1" si="108"/>
        <v>97.698120283899996</v>
      </c>
      <c r="CT38" s="409">
        <f t="shared" ca="1" si="108"/>
        <v>95.8299998074</v>
      </c>
      <c r="CU38" s="409">
        <f t="shared" ca="1" si="108"/>
        <v>96.397718715600007</v>
      </c>
      <c r="CV38" s="409">
        <f t="shared" ca="1" si="108"/>
        <v>97.694558896900006</v>
      </c>
      <c r="CW38" s="409">
        <f t="shared" ca="1" si="108"/>
        <v>102.6486299484</v>
      </c>
      <c r="CX38" s="409">
        <f t="shared" ca="1" si="108"/>
        <v>100.30060887410001</v>
      </c>
      <c r="CY38" s="409">
        <f t="shared" ca="1" si="108"/>
        <v>100.3506007685</v>
      </c>
      <c r="CZ38" s="409">
        <f t="shared" ca="1" si="108"/>
        <v>101.51841698769999</v>
      </c>
      <c r="DA38" s="409">
        <f t="shared" ca="1" si="108"/>
        <v>99.401728073800001</v>
      </c>
      <c r="DB38" s="409">
        <f t="shared" ca="1" si="108"/>
        <v>101.60032367309999</v>
      </c>
      <c r="DC38" s="409">
        <f t="shared" ca="1" si="108"/>
        <v>103.2017856447</v>
      </c>
      <c r="DD38" s="409">
        <f t="shared" ca="1" si="108"/>
        <v>105.9563109354</v>
      </c>
      <c r="DE38" s="409">
        <f t="shared" ca="1" si="108"/>
        <v>102.47572817930001</v>
      </c>
      <c r="DF38" s="409">
        <f t="shared" ca="1" si="108"/>
        <v>103.0854224558</v>
      </c>
      <c r="DG38" s="409">
        <f t="shared" ca="1" si="108"/>
        <v>104.32197340800001</v>
      </c>
      <c r="DH38" s="409">
        <f t="shared" ca="1" si="108"/>
        <v>102.6741091487</v>
      </c>
      <c r="DI38" s="409">
        <f t="shared" ca="1" si="108"/>
        <v>104.38798646950001</v>
      </c>
      <c r="DJ38" s="409">
        <f t="shared" ca="1" si="108"/>
        <v>102.86156690999999</v>
      </c>
      <c r="DK38" s="409">
        <f t="shared" ca="1" si="108"/>
        <v>102.5822685264</v>
      </c>
      <c r="DL38" s="409">
        <f t="shared" ca="1" si="108"/>
        <v>103.74842375519999</v>
      </c>
      <c r="DM38" s="409">
        <f t="shared" ca="1" si="108"/>
        <v>104.2219029062</v>
      </c>
      <c r="DN38" s="409">
        <f t="shared" ca="1" si="108"/>
        <v>101.8221106466</v>
      </c>
      <c r="DO38" s="409">
        <f t="shared" ca="1" si="108"/>
        <v>101.7327459934</v>
      </c>
      <c r="DP38" s="409">
        <f t="shared" ca="1" si="108"/>
        <v>100.9176058755</v>
      </c>
      <c r="DQ38" s="409">
        <f t="shared" ca="1" si="108"/>
        <v>101.48245395390001</v>
      </c>
      <c r="DR38" s="409">
        <f t="shared" ca="1" si="108"/>
        <v>102.86878463470001</v>
      </c>
      <c r="DS38" s="409">
        <f t="shared" ca="1" si="108"/>
        <v>96.834294973900001</v>
      </c>
      <c r="DT38" s="409">
        <f t="shared" ca="1" si="108"/>
        <v>97.506950770900005</v>
      </c>
      <c r="DU38" s="409">
        <f t="shared" ca="1" si="108"/>
        <v>94.353999581500005</v>
      </c>
      <c r="DV38" s="409">
        <f t="shared" ca="1" si="108"/>
        <v>94.401746883499996</v>
      </c>
      <c r="DW38" s="409">
        <f t="shared" ca="1" si="108"/>
        <v>93.626995474200001</v>
      </c>
      <c r="DX38" s="409">
        <f t="shared" ca="1" si="108"/>
        <v>93.019831016400005</v>
      </c>
      <c r="DY38" s="409">
        <f t="shared" ca="1" si="108"/>
        <v>99.068339952800002</v>
      </c>
      <c r="DZ38" s="409">
        <f t="shared" ca="1" si="108"/>
        <v>93.456569753400004</v>
      </c>
      <c r="EA38" s="409">
        <f t="shared" ca="1" si="108"/>
        <v>93.439013007400007</v>
      </c>
      <c r="EB38" s="409">
        <f t="shared" ca="1" si="108"/>
        <v>90.799476031300003</v>
      </c>
      <c r="EC38" s="409">
        <f t="shared" ca="1" si="103"/>
        <v>88.314780849599998</v>
      </c>
      <c r="ED38" s="409">
        <f t="shared" ca="1" si="103"/>
        <v>95.514560841100007</v>
      </c>
      <c r="EE38" s="409">
        <f t="shared" ca="1" si="103"/>
        <v>89.506206954299998</v>
      </c>
      <c r="EF38" s="409">
        <f t="shared" ca="1" si="103"/>
        <v>90.803355851000006</v>
      </c>
      <c r="EG38" s="409">
        <f t="shared" ca="1" si="103"/>
        <v>93.423474194600004</v>
      </c>
      <c r="EH38" s="409">
        <f t="shared" ca="1" si="103"/>
        <v>90.701113408599994</v>
      </c>
      <c r="EI38" s="409">
        <f t="shared" ca="1" si="103"/>
        <v>90.329497118299997</v>
      </c>
      <c r="EJ38" s="409">
        <f t="shared" ca="1" si="103"/>
        <v>84.962350878099997</v>
      </c>
      <c r="EK38" s="409">
        <f t="shared" ca="1" si="103"/>
        <v>87.8336427216</v>
      </c>
      <c r="EL38" s="409">
        <f t="shared" ca="1" si="103"/>
        <v>91.459129711000003</v>
      </c>
      <c r="EM38" s="409">
        <f t="shared" ca="1" si="103"/>
        <v>86.403803869699999</v>
      </c>
      <c r="EN38" s="409">
        <f t="shared" ca="1" si="103"/>
        <v>88.596544073800004</v>
      </c>
      <c r="EO38" s="409">
        <f t="shared" ca="1" si="103"/>
        <v>88.959475539600007</v>
      </c>
      <c r="EP38" s="409">
        <f t="shared" ca="1" si="103"/>
        <v>88.227158443999997</v>
      </c>
      <c r="EQ38" s="409">
        <f t="shared" ca="1" si="103"/>
        <v>89.371943653900004</v>
      </c>
      <c r="ER38" s="409">
        <f t="shared" ca="1" si="103"/>
        <v>87.985480992000006</v>
      </c>
      <c r="ES38" s="409">
        <f t="shared" ca="1" si="102"/>
        <v>85.794758793300005</v>
      </c>
      <c r="ET38" s="409">
        <f t="shared" ca="1" si="102"/>
        <v>87.132128434899997</v>
      </c>
      <c r="EU38" s="409">
        <f t="shared" ca="1" si="102"/>
        <v>87.231954149000003</v>
      </c>
      <c r="EV38" s="409">
        <f t="shared" ca="1" si="102"/>
        <v>87.050935289600005</v>
      </c>
      <c r="EW38" s="409">
        <f t="shared" ca="1" si="102"/>
        <v>84.082319867400003</v>
      </c>
      <c r="EX38" s="409">
        <f t="shared" ca="1" si="102"/>
        <v>86.271396033299993</v>
      </c>
      <c r="EY38" s="409">
        <f t="shared" ca="1" si="102"/>
        <v>87.7093389188</v>
      </c>
      <c r="EZ38" s="409">
        <f t="shared" ca="1" si="102"/>
        <v>85.679132955</v>
      </c>
      <c r="FA38" s="409">
        <f t="shared" ca="1" si="102"/>
        <v>82.928964106899997</v>
      </c>
      <c r="FB38" s="409">
        <f t="shared" ca="1" si="102"/>
        <v>82.660572437200003</v>
      </c>
      <c r="FC38" s="409">
        <f t="shared" ca="1" si="109"/>
        <v>84.078734652999998</v>
      </c>
      <c r="FD38" s="409">
        <f t="shared" ca="1" si="109"/>
        <v>82.504283964899997</v>
      </c>
      <c r="FE38" s="409">
        <f t="shared" ca="1" si="109"/>
        <v>0</v>
      </c>
      <c r="FF38" s="409">
        <f t="shared" ca="1" si="109"/>
        <v>0</v>
      </c>
      <c r="FG38" s="409">
        <f t="shared" ca="1" si="109"/>
        <v>0</v>
      </c>
      <c r="FH38" s="409">
        <f t="shared" ca="1" si="109"/>
        <v>0</v>
      </c>
      <c r="FI38" s="409">
        <f t="shared" ca="1" si="109"/>
        <v>0</v>
      </c>
      <c r="FJ38" s="409">
        <f t="shared" ca="1" si="109"/>
        <v>0</v>
      </c>
      <c r="FK38" s="409">
        <f t="shared" ca="1" si="109"/>
        <v>0</v>
      </c>
      <c r="FL38" s="409">
        <f t="shared" ca="1" si="109"/>
        <v>0</v>
      </c>
      <c r="FM38" s="409">
        <f t="shared" ca="1" si="109"/>
        <v>0</v>
      </c>
      <c r="FN38" s="409">
        <f t="shared" ca="1" si="109"/>
        <v>0</v>
      </c>
      <c r="FO38" s="409">
        <f t="shared" ca="1" si="109"/>
        <v>0</v>
      </c>
      <c r="FP38" s="409">
        <f t="shared" ca="1" si="109"/>
        <v>0</v>
      </c>
    </row>
    <row r="39" spans="1:172" x14ac:dyDescent="0.2">
      <c r="A39" s="485" t="s">
        <v>199</v>
      </c>
      <c r="B39" s="407" t="s">
        <v>33</v>
      </c>
      <c r="C39" s="408">
        <f>Ponderadores!B38</f>
        <v>132857.26999999999</v>
      </c>
      <c r="D39" s="407"/>
      <c r="E39" s="409">
        <f t="shared" ca="1" si="87"/>
        <v>75.915211264500002</v>
      </c>
      <c r="F39" s="409">
        <f t="shared" ca="1" si="110"/>
        <v>75.618527976799996</v>
      </c>
      <c r="G39" s="409">
        <f t="shared" ca="1" si="110"/>
        <v>74.175816288700005</v>
      </c>
      <c r="H39" s="409">
        <f t="shared" ca="1" si="110"/>
        <v>73.394738829600001</v>
      </c>
      <c r="I39" s="409">
        <f t="shared" ca="1" si="110"/>
        <v>74.967456576299995</v>
      </c>
      <c r="J39" s="409">
        <f t="shared" ca="1" si="110"/>
        <v>75.428063135599999</v>
      </c>
      <c r="K39" s="409">
        <f t="shared" ca="1" si="110"/>
        <v>74.1164131731</v>
      </c>
      <c r="L39" s="409">
        <f t="shared" ca="1" si="110"/>
        <v>73.570025500699998</v>
      </c>
      <c r="M39" s="409">
        <f t="shared" ca="1" si="110"/>
        <v>72.834682204100005</v>
      </c>
      <c r="N39" s="409">
        <f t="shared" ca="1" si="110"/>
        <v>76.807745741199994</v>
      </c>
      <c r="O39" s="409">
        <f t="shared" ca="1" si="110"/>
        <v>77.871711581300005</v>
      </c>
      <c r="P39" s="409">
        <f t="shared" ca="1" si="110"/>
        <v>76.401319006799994</v>
      </c>
      <c r="Q39" s="409">
        <f t="shared" ca="1" si="110"/>
        <v>74.811056880500004</v>
      </c>
      <c r="R39" s="409">
        <f t="shared" ca="1" si="110"/>
        <v>78.668297405999994</v>
      </c>
      <c r="S39" s="409">
        <f t="shared" ca="1" si="110"/>
        <v>77.385866021699997</v>
      </c>
      <c r="T39" s="409">
        <f t="shared" ca="1" si="110"/>
        <v>79.392385973000003</v>
      </c>
      <c r="U39" s="409">
        <f t="shared" ca="1" si="110"/>
        <v>76.767154244099999</v>
      </c>
      <c r="V39" s="409">
        <f t="shared" ca="1" si="110"/>
        <v>77.436105391300003</v>
      </c>
      <c r="W39" s="409">
        <f t="shared" ca="1" si="110"/>
        <v>80.195695908999994</v>
      </c>
      <c r="X39" s="409">
        <f t="shared" ca="1" si="110"/>
        <v>80.167607932099997</v>
      </c>
      <c r="Y39" s="409">
        <f t="shared" ca="1" si="110"/>
        <v>82.148824748300001</v>
      </c>
      <c r="Z39" s="409">
        <f t="shared" ca="1" si="110"/>
        <v>80.794360067599996</v>
      </c>
      <c r="AA39" s="409">
        <f t="shared" ca="1" si="110"/>
        <v>80.526217635600005</v>
      </c>
      <c r="AB39" s="409">
        <f t="shared" ca="1" si="110"/>
        <v>78.392373527700002</v>
      </c>
      <c r="AC39" s="409">
        <f t="shared" ca="1" si="110"/>
        <v>78.987334926900004</v>
      </c>
      <c r="AD39" s="409">
        <f t="shared" ca="1" si="110"/>
        <v>80.076625644499998</v>
      </c>
      <c r="AE39" s="409">
        <f t="shared" ca="1" si="110"/>
        <v>80.118263738400003</v>
      </c>
      <c r="AF39" s="409">
        <f t="shared" ca="1" si="110"/>
        <v>81.921165206300003</v>
      </c>
      <c r="AG39" s="409">
        <f t="shared" ca="1" si="110"/>
        <v>81.099870810499993</v>
      </c>
      <c r="AH39" s="409">
        <f t="shared" ca="1" si="110"/>
        <v>83.096933952499995</v>
      </c>
      <c r="AI39" s="409">
        <f t="shared" ca="1" si="110"/>
        <v>84.302760436900002</v>
      </c>
      <c r="AJ39" s="409">
        <f t="shared" ca="1" si="110"/>
        <v>84.556052067400003</v>
      </c>
      <c r="AK39" s="409">
        <f t="shared" ca="1" si="110"/>
        <v>84.702377777199999</v>
      </c>
      <c r="AL39" s="409">
        <f t="shared" ca="1" si="110"/>
        <v>84.550629026099998</v>
      </c>
      <c r="AM39" s="409">
        <f t="shared" ca="1" si="110"/>
        <v>84.784669305600005</v>
      </c>
      <c r="AN39" s="409">
        <f t="shared" ca="1" si="110"/>
        <v>88.223902309600007</v>
      </c>
      <c r="AO39" s="409">
        <f t="shared" ca="1" si="110"/>
        <v>88.174620313700004</v>
      </c>
      <c r="AP39" s="409">
        <f t="shared" ca="1" si="110"/>
        <v>90.614550626600007</v>
      </c>
      <c r="AQ39" s="409">
        <f t="shared" ca="1" si="110"/>
        <v>91.6038223985</v>
      </c>
      <c r="AR39" s="409">
        <f t="shared" ca="1" si="110"/>
        <v>88.997197030199999</v>
      </c>
      <c r="AS39" s="409">
        <f t="shared" ca="1" si="110"/>
        <v>90.873373197899994</v>
      </c>
      <c r="AT39" s="409">
        <f t="shared" ca="1" si="110"/>
        <v>90.209351325100002</v>
      </c>
      <c r="AU39" s="409">
        <f t="shared" ca="1" si="110"/>
        <v>90.742468363499995</v>
      </c>
      <c r="AV39" s="409">
        <f t="shared" ca="1" si="110"/>
        <v>91.237635316500004</v>
      </c>
      <c r="AW39" s="409">
        <f t="shared" ca="1" si="110"/>
        <v>90.680727238000003</v>
      </c>
      <c r="AX39" s="409">
        <f t="shared" ca="1" si="110"/>
        <v>92.203590896199998</v>
      </c>
      <c r="AY39" s="409">
        <f t="shared" ca="1" si="110"/>
        <v>92.855171813599995</v>
      </c>
      <c r="AZ39" s="409">
        <f t="shared" ca="1" si="110"/>
        <v>90.343073474999997</v>
      </c>
      <c r="BA39" s="409">
        <f t="shared" ca="1" si="110"/>
        <v>95.458679841999995</v>
      </c>
      <c r="BB39" s="409">
        <f t="shared" ca="1" si="110"/>
        <v>93.026221274500003</v>
      </c>
      <c r="BC39" s="409">
        <f t="shared" ca="1" si="110"/>
        <v>91.836134835300001</v>
      </c>
      <c r="BD39" s="409">
        <f t="shared" ca="1" si="110"/>
        <v>95.0684941417</v>
      </c>
      <c r="BE39" s="409">
        <f t="shared" ca="1" si="110"/>
        <v>96.139337550400001</v>
      </c>
      <c r="BF39" s="409">
        <f t="shared" ca="1" si="110"/>
        <v>94.423995308399995</v>
      </c>
      <c r="BG39" s="409">
        <f t="shared" ca="1" si="110"/>
        <v>93.873111323100005</v>
      </c>
      <c r="BH39" s="409">
        <f t="shared" ca="1" si="110"/>
        <v>94.071224483600005</v>
      </c>
      <c r="BI39" s="409">
        <f t="shared" ca="1" si="110"/>
        <v>97.339662282999996</v>
      </c>
      <c r="BJ39" s="409">
        <f t="shared" ca="1" si="110"/>
        <v>95.962829919900003</v>
      </c>
      <c r="BK39" s="409">
        <f t="shared" ca="1" si="110"/>
        <v>97.734465631199996</v>
      </c>
      <c r="BL39" s="409">
        <f t="shared" ca="1" si="110"/>
        <v>98.318582693400003</v>
      </c>
      <c r="BM39" s="409">
        <f t="shared" ca="1" si="110"/>
        <v>97.734121926399993</v>
      </c>
      <c r="BN39" s="409">
        <f t="shared" ca="1" si="110"/>
        <v>97.820450911699993</v>
      </c>
      <c r="BO39" s="409">
        <f t="shared" ca="1" si="110"/>
        <v>101.0361994564</v>
      </c>
      <c r="BP39" s="409">
        <f t="shared" ca="1" si="110"/>
        <v>97.605742376099997</v>
      </c>
      <c r="BQ39" s="409">
        <f t="shared" ca="1" si="110"/>
        <v>98.259325307799998</v>
      </c>
      <c r="BR39" s="409">
        <f t="shared" ca="1" si="108"/>
        <v>101.5399959758</v>
      </c>
      <c r="BS39" s="409">
        <f t="shared" ca="1" si="108"/>
        <v>102.3994143027</v>
      </c>
      <c r="BT39" s="409">
        <f t="shared" ca="1" si="108"/>
        <v>101.7486583961</v>
      </c>
      <c r="BU39" s="409">
        <f t="shared" ca="1" si="108"/>
        <v>101.0999222137</v>
      </c>
      <c r="BV39" s="409">
        <f t="shared" ca="1" si="108"/>
        <v>100.403286442</v>
      </c>
      <c r="BW39" s="409">
        <f t="shared" ca="1" si="108"/>
        <v>97.732976393499996</v>
      </c>
      <c r="BX39" s="409">
        <f t="shared" ca="1" si="108"/>
        <v>100.753094046</v>
      </c>
      <c r="BY39" s="409">
        <f t="shared" ca="1" si="108"/>
        <v>97.888757183099997</v>
      </c>
      <c r="BZ39" s="409">
        <f t="shared" ca="1" si="108"/>
        <v>99.519815455499995</v>
      </c>
      <c r="CA39" s="409">
        <f t="shared" ca="1" si="108"/>
        <v>101.44149290359999</v>
      </c>
      <c r="CB39" s="409">
        <f t="shared" ca="1" si="108"/>
        <v>99.838441463500004</v>
      </c>
      <c r="CC39" s="409">
        <f t="shared" ca="1" si="108"/>
        <v>91.559800382099993</v>
      </c>
      <c r="CD39" s="409">
        <f t="shared" ca="1" si="108"/>
        <v>96.604279275500005</v>
      </c>
      <c r="CE39" s="409">
        <f t="shared" ca="1" si="108"/>
        <v>96.181681080199994</v>
      </c>
      <c r="CF39" s="409">
        <f t="shared" ca="1" si="108"/>
        <v>99.474975639199997</v>
      </c>
      <c r="CG39" s="409">
        <f t="shared" ca="1" si="108"/>
        <v>98.212753260400007</v>
      </c>
      <c r="CH39" s="409">
        <f t="shared" ca="1" si="108"/>
        <v>97.878441729599999</v>
      </c>
      <c r="CI39" s="409">
        <f t="shared" ca="1" si="108"/>
        <v>96.943901298599997</v>
      </c>
      <c r="CJ39" s="409">
        <f t="shared" ca="1" si="108"/>
        <v>97.161511605399994</v>
      </c>
      <c r="CK39" s="409">
        <f t="shared" ca="1" si="108"/>
        <v>96.347831923499996</v>
      </c>
      <c r="CL39" s="409">
        <f t="shared" ca="1" si="108"/>
        <v>96.796755928099998</v>
      </c>
      <c r="CM39" s="409">
        <f t="shared" ca="1" si="108"/>
        <v>93.682513408000005</v>
      </c>
      <c r="CN39" s="409">
        <f t="shared" ca="1" si="108"/>
        <v>71.342892176399999</v>
      </c>
      <c r="CO39" s="409">
        <f t="shared" ca="1" si="108"/>
        <v>70.654162484300002</v>
      </c>
      <c r="CP39" s="409">
        <f t="shared" ca="1" si="108"/>
        <v>83.3018496567</v>
      </c>
      <c r="CQ39" s="409">
        <f t="shared" ca="1" si="108"/>
        <v>88.027350642000002</v>
      </c>
      <c r="CR39" s="409">
        <f t="shared" ca="1" si="108"/>
        <v>95.692204054100003</v>
      </c>
      <c r="CS39" s="409">
        <f t="shared" ca="1" si="108"/>
        <v>97.756719461000003</v>
      </c>
      <c r="CT39" s="409">
        <f t="shared" ca="1" si="108"/>
        <v>100.2993962499</v>
      </c>
      <c r="CU39" s="409">
        <f t="shared" ca="1" si="108"/>
        <v>100.15165567850001</v>
      </c>
      <c r="CV39" s="409">
        <f t="shared" ca="1" si="108"/>
        <v>99.166925894900004</v>
      </c>
      <c r="CW39" s="409">
        <f t="shared" ca="1" si="108"/>
        <v>99.955311970699995</v>
      </c>
      <c r="CX39" s="409">
        <f t="shared" ca="1" si="108"/>
        <v>98.168623858800004</v>
      </c>
      <c r="CY39" s="409">
        <f t="shared" ca="1" si="108"/>
        <v>98.643384922099997</v>
      </c>
      <c r="CZ39" s="409">
        <f t="shared" ca="1" si="108"/>
        <v>95.683120858400002</v>
      </c>
      <c r="DA39" s="409">
        <f t="shared" ca="1" si="108"/>
        <v>107.9512817709</v>
      </c>
      <c r="DB39" s="409">
        <f t="shared" ca="1" si="108"/>
        <v>104.2359042504</v>
      </c>
      <c r="DC39" s="409">
        <f t="shared" ca="1" si="108"/>
        <v>104.34112072489999</v>
      </c>
      <c r="DD39" s="409">
        <f t="shared" ca="1" si="108"/>
        <v>105.3721970401</v>
      </c>
      <c r="DE39" s="409">
        <f t="shared" ca="1" si="108"/>
        <v>102.19288482100001</v>
      </c>
      <c r="DF39" s="409">
        <f t="shared" ca="1" si="108"/>
        <v>102.72172878080001</v>
      </c>
      <c r="DG39" s="409">
        <f t="shared" ca="1" si="108"/>
        <v>107.16340426879999</v>
      </c>
      <c r="DH39" s="409">
        <f t="shared" ca="1" si="108"/>
        <v>103.32555764529999</v>
      </c>
      <c r="DI39" s="409">
        <f t="shared" ca="1" si="108"/>
        <v>102.6852607555</v>
      </c>
      <c r="DJ39" s="409">
        <f t="shared" ca="1" si="108"/>
        <v>103.9417484666</v>
      </c>
      <c r="DK39" s="409">
        <f t="shared" ca="1" si="108"/>
        <v>103.6255539184</v>
      </c>
      <c r="DL39" s="409">
        <f t="shared" ca="1" si="108"/>
        <v>107.4434992873</v>
      </c>
      <c r="DM39" s="409">
        <f t="shared" ca="1" si="108"/>
        <v>105.26848663059999</v>
      </c>
      <c r="DN39" s="409">
        <f t="shared" ca="1" si="108"/>
        <v>104.245528009</v>
      </c>
      <c r="DO39" s="409">
        <f t="shared" ca="1" si="108"/>
        <v>106.8830708295</v>
      </c>
      <c r="DP39" s="409">
        <f t="shared" ca="1" si="108"/>
        <v>106.5482345007</v>
      </c>
      <c r="DQ39" s="409">
        <f t="shared" ca="1" si="108"/>
        <v>105.85272940439999</v>
      </c>
      <c r="DR39" s="409">
        <f t="shared" ca="1" si="108"/>
        <v>106.83333348710001</v>
      </c>
      <c r="DS39" s="409">
        <f t="shared" ca="1" si="108"/>
        <v>105.1090012738</v>
      </c>
      <c r="DT39" s="409">
        <f t="shared" ca="1" si="108"/>
        <v>104.41384486530001</v>
      </c>
      <c r="DU39" s="409">
        <f t="shared" ca="1" si="108"/>
        <v>106.23605925859999</v>
      </c>
      <c r="DV39" s="409">
        <f t="shared" ca="1" si="108"/>
        <v>105.0609633177</v>
      </c>
      <c r="DW39" s="409">
        <f t="shared" ca="1" si="108"/>
        <v>101.9193383951</v>
      </c>
      <c r="DX39" s="409">
        <f t="shared" ca="1" si="108"/>
        <v>103.53687520459999</v>
      </c>
      <c r="DY39" s="409">
        <f t="shared" ca="1" si="108"/>
        <v>104.8300260159</v>
      </c>
      <c r="DZ39" s="409">
        <f t="shared" ca="1" si="108"/>
        <v>103.1918938207</v>
      </c>
      <c r="EA39" s="409">
        <f t="shared" ca="1" si="108"/>
        <v>107.1817275794</v>
      </c>
      <c r="EB39" s="409">
        <f t="shared" ca="1" si="108"/>
        <v>104.3073334473</v>
      </c>
      <c r="EC39" s="409">
        <f t="shared" ca="1" si="103"/>
        <v>105.4472952217</v>
      </c>
      <c r="ED39" s="409">
        <f t="shared" ca="1" si="103"/>
        <v>101.7983329969</v>
      </c>
      <c r="EE39" s="409">
        <f t="shared" ca="1" si="103"/>
        <v>102.45487668840001</v>
      </c>
      <c r="EF39" s="409">
        <f t="shared" ca="1" si="103"/>
        <v>105.1085045566</v>
      </c>
      <c r="EG39" s="409">
        <f t="shared" ca="1" si="103"/>
        <v>105.894201018</v>
      </c>
      <c r="EH39" s="409">
        <f t="shared" ca="1" si="103"/>
        <v>102.77416472589999</v>
      </c>
      <c r="EI39" s="409">
        <f t="shared" ca="1" si="103"/>
        <v>106.1449559964</v>
      </c>
      <c r="EJ39" s="409">
        <f t="shared" ca="1" si="103"/>
        <v>100.8368562215</v>
      </c>
      <c r="EK39" s="409">
        <f t="shared" ca="1" si="103"/>
        <v>106.62579452049999</v>
      </c>
      <c r="EL39" s="409">
        <f t="shared" ca="1" si="103"/>
        <v>111.9511133781</v>
      </c>
      <c r="EM39" s="409">
        <f t="shared" ca="1" si="103"/>
        <v>109.9917211452</v>
      </c>
      <c r="EN39" s="409">
        <f t="shared" ca="1" si="103"/>
        <v>112.523120748</v>
      </c>
      <c r="EO39" s="409">
        <f t="shared" ca="1" si="103"/>
        <v>110.10705980180001</v>
      </c>
      <c r="EP39" s="409">
        <f t="shared" ca="1" si="103"/>
        <v>128.00138745890001</v>
      </c>
      <c r="EQ39" s="409">
        <f t="shared" ca="1" si="103"/>
        <v>133.12163543560001</v>
      </c>
      <c r="ER39" s="409">
        <f t="shared" ca="1" si="103"/>
        <v>138.77062256670001</v>
      </c>
      <c r="ES39" s="409">
        <f t="shared" ca="1" si="102"/>
        <v>125.7805230005</v>
      </c>
      <c r="ET39" s="409">
        <f t="shared" ca="1" si="102"/>
        <v>142.31920573720001</v>
      </c>
      <c r="EU39" s="409">
        <f t="shared" ca="1" si="102"/>
        <v>145.87974012940001</v>
      </c>
      <c r="EV39" s="409">
        <f t="shared" ca="1" si="102"/>
        <v>147.53364814770001</v>
      </c>
      <c r="EW39" s="409">
        <f t="shared" ca="1" si="102"/>
        <v>139.69037134929999</v>
      </c>
      <c r="EX39" s="409">
        <f t="shared" ca="1" si="102"/>
        <v>136.90467778819999</v>
      </c>
      <c r="EY39" s="409">
        <f t="shared" ca="1" si="102"/>
        <v>135.45664499750001</v>
      </c>
      <c r="EZ39" s="409">
        <f t="shared" ca="1" si="102"/>
        <v>140.95437882019999</v>
      </c>
      <c r="FA39" s="409">
        <f t="shared" ca="1" si="102"/>
        <v>136.63769999519999</v>
      </c>
      <c r="FB39" s="409">
        <f t="shared" ca="1" si="102"/>
        <v>136.48553873809999</v>
      </c>
      <c r="FC39" s="409">
        <f t="shared" ca="1" si="109"/>
        <v>133.32876311359999</v>
      </c>
      <c r="FD39" s="409">
        <f t="shared" ca="1" si="109"/>
        <v>132.7557323636</v>
      </c>
      <c r="FE39" s="409">
        <f t="shared" ca="1" si="109"/>
        <v>0</v>
      </c>
      <c r="FF39" s="409">
        <f t="shared" ca="1" si="109"/>
        <v>0</v>
      </c>
      <c r="FG39" s="409">
        <f t="shared" ca="1" si="109"/>
        <v>0</v>
      </c>
      <c r="FH39" s="409">
        <f t="shared" ca="1" si="109"/>
        <v>0</v>
      </c>
      <c r="FI39" s="409">
        <f t="shared" ca="1" si="109"/>
        <v>0</v>
      </c>
      <c r="FJ39" s="409">
        <f t="shared" ca="1" si="109"/>
        <v>0</v>
      </c>
      <c r="FK39" s="409">
        <f t="shared" ca="1" si="109"/>
        <v>0</v>
      </c>
      <c r="FL39" s="409">
        <f t="shared" ca="1" si="109"/>
        <v>0</v>
      </c>
      <c r="FM39" s="409">
        <f t="shared" ca="1" si="109"/>
        <v>0</v>
      </c>
      <c r="FN39" s="409">
        <f t="shared" ca="1" si="109"/>
        <v>0</v>
      </c>
      <c r="FO39" s="409">
        <f t="shared" ca="1" si="109"/>
        <v>0</v>
      </c>
      <c r="FP39" s="409">
        <f t="shared" ca="1" si="109"/>
        <v>0</v>
      </c>
    </row>
    <row r="40" spans="1:172" s="317" customFormat="1" x14ac:dyDescent="0.2">
      <c r="A40" s="487" t="s">
        <v>200</v>
      </c>
      <c r="B40" s="334" t="s">
        <v>34</v>
      </c>
      <c r="C40" s="335">
        <f>Ponderadores!C17</f>
        <v>3712615.6409999994</v>
      </c>
      <c r="D40" s="334"/>
      <c r="E40" s="336">
        <f t="shared" ca="1" si="87"/>
        <v>93.990611115772893</v>
      </c>
      <c r="F40" s="336">
        <f t="shared" ca="1" si="110"/>
        <v>94.726884900984601</v>
      </c>
      <c r="G40" s="336">
        <f t="shared" ca="1" si="110"/>
        <v>93.328156671597696</v>
      </c>
      <c r="H40" s="336">
        <f t="shared" ca="1" si="110"/>
        <v>93.755990767741494</v>
      </c>
      <c r="I40" s="336">
        <f t="shared" ca="1" si="110"/>
        <v>94.871492767511199</v>
      </c>
      <c r="J40" s="336">
        <f t="shared" ca="1" si="110"/>
        <v>93.930132608712995</v>
      </c>
      <c r="K40" s="336">
        <f t="shared" ca="1" si="110"/>
        <v>93.714516778982102</v>
      </c>
      <c r="L40" s="336">
        <f t="shared" ca="1" si="110"/>
        <v>94.860446470830794</v>
      </c>
      <c r="M40" s="336">
        <f t="shared" ca="1" si="110"/>
        <v>92.559395472473895</v>
      </c>
      <c r="N40" s="336">
        <f t="shared" ca="1" si="110"/>
        <v>94.146558717607803</v>
      </c>
      <c r="O40" s="336">
        <f t="shared" ca="1" si="110"/>
        <v>93.707126752445703</v>
      </c>
      <c r="P40" s="336">
        <f t="shared" ca="1" si="110"/>
        <v>93.933585523186494</v>
      </c>
      <c r="Q40" s="336">
        <f t="shared" ca="1" si="110"/>
        <v>94.765621670882993</v>
      </c>
      <c r="R40" s="336">
        <f t="shared" ca="1" si="110"/>
        <v>94.290816913030497</v>
      </c>
      <c r="S40" s="336">
        <f t="shared" ca="1" si="110"/>
        <v>96.333637014726406</v>
      </c>
      <c r="T40" s="336">
        <f t="shared" ca="1" si="110"/>
        <v>96.347239644416504</v>
      </c>
      <c r="U40" s="336">
        <f t="shared" ca="1" si="110"/>
        <v>96.503552832639897</v>
      </c>
      <c r="V40" s="336">
        <f t="shared" ca="1" si="110"/>
        <v>96.910412763794497</v>
      </c>
      <c r="W40" s="336">
        <f t="shared" ca="1" si="110"/>
        <v>97.166121398282399</v>
      </c>
      <c r="X40" s="336">
        <f t="shared" ca="1" si="110"/>
        <v>95.593355823060094</v>
      </c>
      <c r="Y40" s="336">
        <f t="shared" ca="1" si="110"/>
        <v>96.095149884100294</v>
      </c>
      <c r="Z40" s="336">
        <f t="shared" ca="1" si="110"/>
        <v>97.030667932423199</v>
      </c>
      <c r="AA40" s="336">
        <f t="shared" ca="1" si="110"/>
        <v>97.552023507045206</v>
      </c>
      <c r="AB40" s="336">
        <f t="shared" ca="1" si="110"/>
        <v>97.154322503473395</v>
      </c>
      <c r="AC40" s="336">
        <f t="shared" ca="1" si="110"/>
        <v>97.113720170973806</v>
      </c>
      <c r="AD40" s="336">
        <f t="shared" ca="1" si="110"/>
        <v>98.820450454371894</v>
      </c>
      <c r="AE40" s="336">
        <f t="shared" ca="1" si="110"/>
        <v>98.110663557839999</v>
      </c>
      <c r="AF40" s="336">
        <f t="shared" ca="1" si="110"/>
        <v>96.391634890648405</v>
      </c>
      <c r="AG40" s="336">
        <f t="shared" ca="1" si="110"/>
        <v>97.614948223610497</v>
      </c>
      <c r="AH40" s="336">
        <f t="shared" ca="1" si="110"/>
        <v>97.6719549641291</v>
      </c>
      <c r="AI40" s="336">
        <f t="shared" ca="1" si="110"/>
        <v>99.1833464320204</v>
      </c>
      <c r="AJ40" s="336">
        <f t="shared" ca="1" si="110"/>
        <v>99.046089414523806</v>
      </c>
      <c r="AK40" s="336">
        <f t="shared" ca="1" si="110"/>
        <v>100.128395601945</v>
      </c>
      <c r="AL40" s="336">
        <f t="shared" ca="1" si="110"/>
        <v>101.18820354669499</v>
      </c>
      <c r="AM40" s="336">
        <f t="shared" ca="1" si="110"/>
        <v>98.9961251073819</v>
      </c>
      <c r="AN40" s="336">
        <f t="shared" ca="1" si="110"/>
        <v>99.084680388694807</v>
      </c>
      <c r="AO40" s="336">
        <f t="shared" ca="1" si="110"/>
        <v>99.114442008921401</v>
      </c>
      <c r="AP40" s="336">
        <f t="shared" ca="1" si="110"/>
        <v>98.978621023269895</v>
      </c>
      <c r="AQ40" s="336">
        <f t="shared" ca="1" si="110"/>
        <v>98.686599849674494</v>
      </c>
      <c r="AR40" s="336">
        <f t="shared" ca="1" si="110"/>
        <v>99.034166993855905</v>
      </c>
      <c r="AS40" s="336">
        <f t="shared" ca="1" si="110"/>
        <v>99.094410047356703</v>
      </c>
      <c r="AT40" s="336">
        <f t="shared" ca="1" si="110"/>
        <v>98.986220713781904</v>
      </c>
      <c r="AU40" s="336">
        <f t="shared" ca="1" si="110"/>
        <v>98.748587797023902</v>
      </c>
      <c r="AV40" s="336">
        <f t="shared" ca="1" si="110"/>
        <v>98.775264782238693</v>
      </c>
      <c r="AW40" s="336">
        <f t="shared" ca="1" si="110"/>
        <v>98.3534887256952</v>
      </c>
      <c r="AX40" s="336">
        <f t="shared" ca="1" si="110"/>
        <v>99.300871597047106</v>
      </c>
      <c r="AY40" s="336">
        <f t="shared" ca="1" si="110"/>
        <v>99.709439547600695</v>
      </c>
      <c r="AZ40" s="336">
        <f t="shared" ca="1" si="110"/>
        <v>100.42223628224799</v>
      </c>
      <c r="BA40" s="336">
        <f t="shared" ca="1" si="110"/>
        <v>101.424199309589</v>
      </c>
      <c r="BB40" s="336">
        <f t="shared" ca="1" si="110"/>
        <v>101.774874720951</v>
      </c>
      <c r="BC40" s="336">
        <f t="shared" ca="1" si="110"/>
        <v>100.696125706785</v>
      </c>
      <c r="BD40" s="336">
        <f t="shared" ca="1" si="110"/>
        <v>100.288522295428</v>
      </c>
      <c r="BE40" s="336">
        <f t="shared" ca="1" si="110"/>
        <v>100.073068240899</v>
      </c>
      <c r="BF40" s="336">
        <f t="shared" ca="1" si="110"/>
        <v>100.104831421878</v>
      </c>
      <c r="BG40" s="336">
        <f t="shared" ca="1" si="110"/>
        <v>99.290408749420706</v>
      </c>
      <c r="BH40" s="336">
        <f t="shared" ca="1" si="110"/>
        <v>99.577451413766894</v>
      </c>
      <c r="BI40" s="336">
        <f t="shared" ca="1" si="110"/>
        <v>97.483947369492995</v>
      </c>
      <c r="BJ40" s="336">
        <f t="shared" ca="1" si="110"/>
        <v>98.8029264298237</v>
      </c>
      <c r="BK40" s="336">
        <f t="shared" ca="1" si="110"/>
        <v>99.941769006941499</v>
      </c>
      <c r="BL40" s="336">
        <f t="shared" ca="1" si="110"/>
        <v>99.780084349901102</v>
      </c>
      <c r="BM40" s="336">
        <f t="shared" ca="1" si="110"/>
        <v>99.425973057056893</v>
      </c>
      <c r="BN40" s="336">
        <f t="shared" ca="1" si="110"/>
        <v>99.055111386417707</v>
      </c>
      <c r="BO40" s="336">
        <f t="shared" ca="1" si="110"/>
        <v>100.46839612174701</v>
      </c>
      <c r="BP40" s="336">
        <f t="shared" ca="1" si="110"/>
        <v>100.50919394621199</v>
      </c>
      <c r="BQ40" s="336">
        <f t="shared" ref="BQ40:EB40" ca="1" si="111">+INDIRECT("DatosDesest!"&amp;$A40&amp;BQ$1)</f>
        <v>100.67719551427599</v>
      </c>
      <c r="BR40" s="336">
        <f t="shared" ca="1" si="111"/>
        <v>101.072061991263</v>
      </c>
      <c r="BS40" s="336">
        <f t="shared" ca="1" si="111"/>
        <v>100.006213680071</v>
      </c>
      <c r="BT40" s="336">
        <f t="shared" ca="1" si="111"/>
        <v>100.815050503224</v>
      </c>
      <c r="BU40" s="336">
        <f t="shared" ca="1" si="111"/>
        <v>100.53609808242</v>
      </c>
      <c r="BV40" s="336">
        <f t="shared" ca="1" si="111"/>
        <v>99.3915425044664</v>
      </c>
      <c r="BW40" s="336">
        <f t="shared" ca="1" si="111"/>
        <v>100.30535228257099</v>
      </c>
      <c r="BX40" s="336">
        <f t="shared" ca="1" si="111"/>
        <v>98.387445265668205</v>
      </c>
      <c r="BY40" s="336">
        <f t="shared" ca="1" si="111"/>
        <v>98.978229693574903</v>
      </c>
      <c r="BZ40" s="336">
        <f t="shared" ca="1" si="111"/>
        <v>101.33880423689401</v>
      </c>
      <c r="CA40" s="336">
        <f t="shared" ca="1" si="111"/>
        <v>99.855872311216103</v>
      </c>
      <c r="CB40" s="336">
        <f t="shared" ca="1" si="111"/>
        <v>100.06961507334699</v>
      </c>
      <c r="CC40" s="336">
        <f t="shared" ca="1" si="111"/>
        <v>100.37966434872099</v>
      </c>
      <c r="CD40" s="336">
        <f t="shared" ca="1" si="111"/>
        <v>100.79224635634201</v>
      </c>
      <c r="CE40" s="336">
        <f t="shared" ca="1" si="111"/>
        <v>100.441441312024</v>
      </c>
      <c r="CF40" s="336">
        <f t="shared" ca="1" si="111"/>
        <v>100.668829442122</v>
      </c>
      <c r="CG40" s="336">
        <f t="shared" ca="1" si="111"/>
        <v>100.048333310085</v>
      </c>
      <c r="CH40" s="336">
        <f t="shared" ca="1" si="111"/>
        <v>98.999010065060006</v>
      </c>
      <c r="CI40" s="336">
        <f t="shared" ca="1" si="111"/>
        <v>97.739660403188097</v>
      </c>
      <c r="CJ40" s="336">
        <f t="shared" ca="1" si="111"/>
        <v>97.661617259578904</v>
      </c>
      <c r="CK40" s="336">
        <f t="shared" ca="1" si="111"/>
        <v>98.274887510420498</v>
      </c>
      <c r="CL40" s="336">
        <f t="shared" ca="1" si="111"/>
        <v>96.327602792879503</v>
      </c>
      <c r="CM40" s="336">
        <f t="shared" ca="1" si="111"/>
        <v>97.721763788490193</v>
      </c>
      <c r="CN40" s="336">
        <f t="shared" ca="1" si="111"/>
        <v>84.104853178072105</v>
      </c>
      <c r="CO40" s="336">
        <f t="shared" ca="1" si="111"/>
        <v>82.6805796594452</v>
      </c>
      <c r="CP40" s="336">
        <f t="shared" ca="1" si="111"/>
        <v>90.674655836102204</v>
      </c>
      <c r="CQ40" s="336">
        <f t="shared" ca="1" si="111"/>
        <v>92.762588431736503</v>
      </c>
      <c r="CR40" s="336">
        <f t="shared" ca="1" si="111"/>
        <v>95.905391520982405</v>
      </c>
      <c r="CS40" s="336">
        <f t="shared" ca="1" si="111"/>
        <v>98.417211418402005</v>
      </c>
      <c r="CT40" s="336">
        <f t="shared" ca="1" si="111"/>
        <v>99.218173056042701</v>
      </c>
      <c r="CU40" s="336">
        <f t="shared" ca="1" si="111"/>
        <v>99.582785189783195</v>
      </c>
      <c r="CV40" s="336">
        <f t="shared" ca="1" si="111"/>
        <v>100.60849407202799</v>
      </c>
      <c r="CW40" s="336">
        <f t="shared" ca="1" si="111"/>
        <v>101.368314524447</v>
      </c>
      <c r="CX40" s="336">
        <f t="shared" ca="1" si="111"/>
        <v>100.99038862924201</v>
      </c>
      <c r="CY40" s="336">
        <f t="shared" ca="1" si="111"/>
        <v>103.979803318077</v>
      </c>
      <c r="CZ40" s="336">
        <f t="shared" ca="1" si="111"/>
        <v>100.864606474487</v>
      </c>
      <c r="DA40" s="336">
        <f t="shared" ca="1" si="111"/>
        <v>102.627992088014</v>
      </c>
      <c r="DB40" s="336">
        <f t="shared" ca="1" si="111"/>
        <v>102.903507791446</v>
      </c>
      <c r="DC40" s="336">
        <f t="shared" ca="1" si="111"/>
        <v>103.840257296863</v>
      </c>
      <c r="DD40" s="336">
        <f t="shared" ca="1" si="111"/>
        <v>103.79904808769901</v>
      </c>
      <c r="DE40" s="336">
        <f t="shared" ca="1" si="111"/>
        <v>102.802903129466</v>
      </c>
      <c r="DF40" s="336">
        <f t="shared" ca="1" si="111"/>
        <v>104.355315164518</v>
      </c>
      <c r="DG40" s="336">
        <f t="shared" ca="1" si="111"/>
        <v>105.10763961555899</v>
      </c>
      <c r="DH40" s="336">
        <f t="shared" ca="1" si="111"/>
        <v>104.777929973006</v>
      </c>
      <c r="DI40" s="336">
        <f t="shared" ca="1" si="111"/>
        <v>105.59691777577601</v>
      </c>
      <c r="DJ40" s="336">
        <f t="shared" ca="1" si="111"/>
        <v>107.368431951925</v>
      </c>
      <c r="DK40" s="336">
        <f t="shared" ca="1" si="111"/>
        <v>106.089511556848</v>
      </c>
      <c r="DL40" s="336">
        <f t="shared" ca="1" si="111"/>
        <v>108.105984196736</v>
      </c>
      <c r="DM40" s="336">
        <f t="shared" ca="1" si="111"/>
        <v>108.763256008417</v>
      </c>
      <c r="DN40" s="336">
        <f t="shared" ca="1" si="111"/>
        <v>107.03229988513</v>
      </c>
      <c r="DO40" s="336">
        <f t="shared" ca="1" si="111"/>
        <v>107.973381124093</v>
      </c>
      <c r="DP40" s="336">
        <f t="shared" ca="1" si="111"/>
        <v>107.255059085133</v>
      </c>
      <c r="DQ40" s="336">
        <f t="shared" ca="1" si="111"/>
        <v>107.076609924381</v>
      </c>
      <c r="DR40" s="336">
        <f t="shared" ca="1" si="111"/>
        <v>108.391015963567</v>
      </c>
      <c r="DS40" s="336">
        <f t="shared" ca="1" si="111"/>
        <v>108.154879970723</v>
      </c>
      <c r="DT40" s="336">
        <f t="shared" ca="1" si="111"/>
        <v>108.360098687524</v>
      </c>
      <c r="DU40" s="336">
        <f t="shared" ca="1" si="111"/>
        <v>107.960821939608</v>
      </c>
      <c r="DV40" s="336">
        <f t="shared" ca="1" si="111"/>
        <v>107.587354301468</v>
      </c>
      <c r="DW40" s="336">
        <f t="shared" ca="1" si="111"/>
        <v>106.430114038794</v>
      </c>
      <c r="DX40" s="336">
        <f t="shared" ca="1" si="111"/>
        <v>107.213017532896</v>
      </c>
      <c r="DY40" s="336">
        <f t="shared" ca="1" si="111"/>
        <v>106.27071094271599</v>
      </c>
      <c r="DZ40" s="336">
        <f t="shared" ca="1" si="111"/>
        <v>106.80378429496599</v>
      </c>
      <c r="EA40" s="336">
        <f t="shared" ca="1" si="111"/>
        <v>106.852909300561</v>
      </c>
      <c r="EB40" s="336">
        <f t="shared" ca="1" si="111"/>
        <v>106.86415595525899</v>
      </c>
      <c r="EC40" s="336">
        <f t="shared" ca="1" si="103"/>
        <v>106.219473005442</v>
      </c>
      <c r="ED40" s="336">
        <f t="shared" ca="1" si="103"/>
        <v>105.951559171933</v>
      </c>
      <c r="EE40" s="336">
        <f t="shared" ca="1" si="103"/>
        <v>106.636722741591</v>
      </c>
      <c r="EF40" s="336">
        <f t="shared" ca="1" si="103"/>
        <v>107.325049658892</v>
      </c>
      <c r="EG40" s="336">
        <f t="shared" ca="1" si="103"/>
        <v>106.85375255146199</v>
      </c>
      <c r="EH40" s="336">
        <f t="shared" ca="1" si="103"/>
        <v>104.333889781765</v>
      </c>
      <c r="EI40" s="336">
        <f t="shared" ca="1" si="103"/>
        <v>108.11957875331299</v>
      </c>
      <c r="EJ40" s="336">
        <f t="shared" ca="1" si="103"/>
        <v>105.385265001001</v>
      </c>
      <c r="EK40" s="336">
        <f t="shared" ca="1" si="103"/>
        <v>105.879275884034</v>
      </c>
      <c r="EL40" s="336">
        <f t="shared" ca="1" si="103"/>
        <v>106.490750822949</v>
      </c>
      <c r="EM40" s="336">
        <f t="shared" ca="1" si="103"/>
        <v>106.58747897070801</v>
      </c>
      <c r="EN40" s="336">
        <f t="shared" ca="1" si="103"/>
        <v>106.91836656327</v>
      </c>
      <c r="EO40" s="336">
        <f t="shared" ca="1" si="103"/>
        <v>107.451585070715</v>
      </c>
      <c r="EP40" s="336">
        <f t="shared" ca="1" si="103"/>
        <v>106.59390634858801</v>
      </c>
      <c r="EQ40" s="336">
        <f t="shared" ca="1" si="103"/>
        <v>106.25574118432699</v>
      </c>
      <c r="ER40" s="336">
        <f t="shared" ca="1" si="103"/>
        <v>106.61871817424699</v>
      </c>
      <c r="ES40" s="336">
        <f t="shared" ca="1" si="102"/>
        <v>106.34359044010399</v>
      </c>
      <c r="ET40" s="336">
        <f t="shared" ca="1" si="102"/>
        <v>109.60319134679099</v>
      </c>
      <c r="EU40" s="336">
        <f t="shared" ca="1" si="102"/>
        <v>107.83154513669901</v>
      </c>
      <c r="EV40" s="336">
        <f t="shared" ca="1" si="102"/>
        <v>108.324150561061</v>
      </c>
      <c r="EW40" s="336">
        <f t="shared" ca="1" si="102"/>
        <v>107.859775719225</v>
      </c>
      <c r="EX40" s="336">
        <f t="shared" ca="1" si="102"/>
        <v>108.313561811342</v>
      </c>
      <c r="EY40" s="336">
        <f t="shared" ca="1" si="102"/>
        <v>106.801516387718</v>
      </c>
      <c r="EZ40" s="336">
        <f t="shared" ca="1" si="102"/>
        <v>107.585708941183</v>
      </c>
      <c r="FA40" s="336">
        <f t="shared" ca="1" si="102"/>
        <v>108.333211478883</v>
      </c>
      <c r="FB40" s="336">
        <f t="shared" ca="1" si="102"/>
        <v>108.381009501672</v>
      </c>
      <c r="FC40" s="336">
        <f t="shared" ca="1" si="109"/>
        <v>108.280547486768</v>
      </c>
      <c r="FD40" s="336">
        <f t="shared" ca="1" si="109"/>
        <v>107.539141427654</v>
      </c>
      <c r="FE40" s="336">
        <f t="shared" ca="1" si="109"/>
        <v>0</v>
      </c>
      <c r="FF40" s="336">
        <f t="shared" ca="1" si="109"/>
        <v>0</v>
      </c>
      <c r="FG40" s="336">
        <f t="shared" ca="1" si="109"/>
        <v>0</v>
      </c>
      <c r="FH40" s="336">
        <f t="shared" ca="1" si="109"/>
        <v>0</v>
      </c>
      <c r="FI40" s="336">
        <f t="shared" ca="1" si="109"/>
        <v>0</v>
      </c>
      <c r="FJ40" s="336">
        <f t="shared" ca="1" si="109"/>
        <v>0</v>
      </c>
      <c r="FK40" s="336">
        <f t="shared" ca="1" si="109"/>
        <v>0</v>
      </c>
      <c r="FL40" s="336">
        <f t="shared" ca="1" si="109"/>
        <v>0</v>
      </c>
      <c r="FM40" s="336">
        <f t="shared" ca="1" si="109"/>
        <v>0</v>
      </c>
      <c r="FN40" s="336">
        <f t="shared" ca="1" si="109"/>
        <v>0</v>
      </c>
      <c r="FO40" s="336">
        <f t="shared" ca="1" si="109"/>
        <v>0</v>
      </c>
      <c r="FP40" s="336">
        <f t="shared" ca="1" si="109"/>
        <v>0</v>
      </c>
    </row>
    <row r="42" spans="1:172" s="474" customFormat="1" ht="15.75" x14ac:dyDescent="0.25">
      <c r="A42" s="485"/>
      <c r="B42" s="508" t="s">
        <v>37</v>
      </c>
      <c r="C42" s="508"/>
      <c r="D42" s="313"/>
      <c r="E42" s="314">
        <f t="shared" ref="E42:AJ42" si="112">+E5</f>
        <v>41275</v>
      </c>
      <c r="F42" s="314">
        <f t="shared" si="112"/>
        <v>41306</v>
      </c>
      <c r="G42" s="314">
        <f t="shared" si="112"/>
        <v>41334</v>
      </c>
      <c r="H42" s="314">
        <f t="shared" si="112"/>
        <v>41365</v>
      </c>
      <c r="I42" s="314">
        <f t="shared" si="112"/>
        <v>41395</v>
      </c>
      <c r="J42" s="314">
        <f t="shared" si="112"/>
        <v>41426</v>
      </c>
      <c r="K42" s="314">
        <f t="shared" si="112"/>
        <v>41456</v>
      </c>
      <c r="L42" s="314">
        <f t="shared" si="112"/>
        <v>41487</v>
      </c>
      <c r="M42" s="314">
        <f t="shared" si="112"/>
        <v>41518</v>
      </c>
      <c r="N42" s="314">
        <f t="shared" si="112"/>
        <v>41548</v>
      </c>
      <c r="O42" s="314">
        <f t="shared" si="112"/>
        <v>41579</v>
      </c>
      <c r="P42" s="314">
        <f t="shared" si="112"/>
        <v>41609</v>
      </c>
      <c r="Q42" s="314">
        <f t="shared" si="112"/>
        <v>41640</v>
      </c>
      <c r="R42" s="314">
        <f t="shared" si="112"/>
        <v>41671</v>
      </c>
      <c r="S42" s="314">
        <f t="shared" si="112"/>
        <v>41699</v>
      </c>
      <c r="T42" s="314">
        <f t="shared" si="112"/>
        <v>41730</v>
      </c>
      <c r="U42" s="314">
        <f t="shared" si="112"/>
        <v>41760</v>
      </c>
      <c r="V42" s="314">
        <f t="shared" si="112"/>
        <v>41791</v>
      </c>
      <c r="W42" s="314">
        <f t="shared" si="112"/>
        <v>41821</v>
      </c>
      <c r="X42" s="314">
        <f t="shared" si="112"/>
        <v>41852</v>
      </c>
      <c r="Y42" s="314">
        <f t="shared" si="112"/>
        <v>41883</v>
      </c>
      <c r="Z42" s="314">
        <f t="shared" si="112"/>
        <v>41913</v>
      </c>
      <c r="AA42" s="314">
        <f t="shared" si="112"/>
        <v>41944</v>
      </c>
      <c r="AB42" s="314">
        <f t="shared" si="112"/>
        <v>41974</v>
      </c>
      <c r="AC42" s="314">
        <f t="shared" si="112"/>
        <v>42005</v>
      </c>
      <c r="AD42" s="314">
        <f t="shared" si="112"/>
        <v>42036</v>
      </c>
      <c r="AE42" s="314">
        <f t="shared" si="112"/>
        <v>42064</v>
      </c>
      <c r="AF42" s="314">
        <f t="shared" si="112"/>
        <v>42095</v>
      </c>
      <c r="AG42" s="314">
        <f t="shared" si="112"/>
        <v>42125</v>
      </c>
      <c r="AH42" s="314">
        <f t="shared" si="112"/>
        <v>42156</v>
      </c>
      <c r="AI42" s="314">
        <f t="shared" si="112"/>
        <v>42186</v>
      </c>
      <c r="AJ42" s="314">
        <f t="shared" si="112"/>
        <v>42217</v>
      </c>
      <c r="AK42" s="314">
        <f t="shared" ref="AK42:BP42" si="113">+AK5</f>
        <v>42248</v>
      </c>
      <c r="AL42" s="314">
        <f t="shared" si="113"/>
        <v>42278</v>
      </c>
      <c r="AM42" s="314">
        <f t="shared" si="113"/>
        <v>42309</v>
      </c>
      <c r="AN42" s="314">
        <f t="shared" si="113"/>
        <v>42339</v>
      </c>
      <c r="AO42" s="314">
        <f t="shared" si="113"/>
        <v>42370</v>
      </c>
      <c r="AP42" s="314">
        <f t="shared" si="113"/>
        <v>42401</v>
      </c>
      <c r="AQ42" s="314">
        <f t="shared" si="113"/>
        <v>42430</v>
      </c>
      <c r="AR42" s="314">
        <f t="shared" si="113"/>
        <v>42461</v>
      </c>
      <c r="AS42" s="314">
        <f t="shared" si="113"/>
        <v>42491</v>
      </c>
      <c r="AT42" s="314">
        <f t="shared" si="113"/>
        <v>42522</v>
      </c>
      <c r="AU42" s="314">
        <f t="shared" si="113"/>
        <v>42552</v>
      </c>
      <c r="AV42" s="314">
        <f t="shared" si="113"/>
        <v>42583</v>
      </c>
      <c r="AW42" s="314">
        <f t="shared" si="113"/>
        <v>42614</v>
      </c>
      <c r="AX42" s="314">
        <f t="shared" si="113"/>
        <v>42644</v>
      </c>
      <c r="AY42" s="314">
        <f t="shared" si="113"/>
        <v>42675</v>
      </c>
      <c r="AZ42" s="314">
        <f t="shared" si="113"/>
        <v>42705</v>
      </c>
      <c r="BA42" s="314">
        <f t="shared" si="113"/>
        <v>42736</v>
      </c>
      <c r="BB42" s="314">
        <f t="shared" si="113"/>
        <v>42767</v>
      </c>
      <c r="BC42" s="314">
        <f t="shared" si="113"/>
        <v>42795</v>
      </c>
      <c r="BD42" s="314">
        <f t="shared" si="113"/>
        <v>42826</v>
      </c>
      <c r="BE42" s="314">
        <f t="shared" si="113"/>
        <v>42856</v>
      </c>
      <c r="BF42" s="314">
        <f t="shared" si="113"/>
        <v>42887</v>
      </c>
      <c r="BG42" s="314">
        <f t="shared" si="113"/>
        <v>42917</v>
      </c>
      <c r="BH42" s="314">
        <f t="shared" si="113"/>
        <v>42948</v>
      </c>
      <c r="BI42" s="314">
        <f t="shared" si="113"/>
        <v>42979</v>
      </c>
      <c r="BJ42" s="314">
        <f t="shared" si="113"/>
        <v>43009</v>
      </c>
      <c r="BK42" s="314">
        <f t="shared" si="113"/>
        <v>43040</v>
      </c>
      <c r="BL42" s="314">
        <f t="shared" si="113"/>
        <v>43070</v>
      </c>
      <c r="BM42" s="314">
        <f t="shared" si="113"/>
        <v>43101</v>
      </c>
      <c r="BN42" s="314">
        <f t="shared" si="113"/>
        <v>43132</v>
      </c>
      <c r="BO42" s="314">
        <f t="shared" si="113"/>
        <v>43160</v>
      </c>
      <c r="BP42" s="314">
        <f t="shared" si="113"/>
        <v>43191</v>
      </c>
      <c r="BQ42" s="314">
        <f t="shared" ref="BQ42:CV42" si="114">+BQ5</f>
        <v>43221</v>
      </c>
      <c r="BR42" s="314">
        <f t="shared" si="114"/>
        <v>43252</v>
      </c>
      <c r="BS42" s="314">
        <f t="shared" si="114"/>
        <v>43282</v>
      </c>
      <c r="BT42" s="314">
        <f t="shared" si="114"/>
        <v>43313</v>
      </c>
      <c r="BU42" s="314">
        <f t="shared" si="114"/>
        <v>43344</v>
      </c>
      <c r="BV42" s="314">
        <f t="shared" si="114"/>
        <v>43374</v>
      </c>
      <c r="BW42" s="314">
        <f t="shared" si="114"/>
        <v>43405</v>
      </c>
      <c r="BX42" s="314">
        <f t="shared" si="114"/>
        <v>43435</v>
      </c>
      <c r="BY42" s="314">
        <f t="shared" si="114"/>
        <v>43466</v>
      </c>
      <c r="BZ42" s="314">
        <f t="shared" si="114"/>
        <v>43497</v>
      </c>
      <c r="CA42" s="314">
        <f t="shared" si="114"/>
        <v>43525</v>
      </c>
      <c r="CB42" s="314">
        <f t="shared" si="114"/>
        <v>43556</v>
      </c>
      <c r="CC42" s="314">
        <f t="shared" si="114"/>
        <v>43586</v>
      </c>
      <c r="CD42" s="314">
        <f t="shared" si="114"/>
        <v>43617</v>
      </c>
      <c r="CE42" s="314">
        <f t="shared" si="114"/>
        <v>43647</v>
      </c>
      <c r="CF42" s="314">
        <f t="shared" si="114"/>
        <v>43678</v>
      </c>
      <c r="CG42" s="314">
        <f t="shared" si="114"/>
        <v>43709</v>
      </c>
      <c r="CH42" s="314">
        <f t="shared" si="114"/>
        <v>43739</v>
      </c>
      <c r="CI42" s="314">
        <f t="shared" si="114"/>
        <v>43770</v>
      </c>
      <c r="CJ42" s="314">
        <f t="shared" si="114"/>
        <v>43800</v>
      </c>
      <c r="CK42" s="314">
        <f t="shared" si="114"/>
        <v>43831</v>
      </c>
      <c r="CL42" s="314">
        <f t="shared" si="114"/>
        <v>43862</v>
      </c>
      <c r="CM42" s="314">
        <f t="shared" si="114"/>
        <v>43891</v>
      </c>
      <c r="CN42" s="314">
        <f t="shared" si="114"/>
        <v>43922</v>
      </c>
      <c r="CO42" s="314">
        <f t="shared" si="114"/>
        <v>43952</v>
      </c>
      <c r="CP42" s="314">
        <f t="shared" si="114"/>
        <v>43983</v>
      </c>
      <c r="CQ42" s="314">
        <f t="shared" si="114"/>
        <v>44013</v>
      </c>
      <c r="CR42" s="314">
        <f t="shared" si="114"/>
        <v>44044</v>
      </c>
      <c r="CS42" s="314">
        <f t="shared" si="114"/>
        <v>44075</v>
      </c>
      <c r="CT42" s="314">
        <f t="shared" si="114"/>
        <v>44105</v>
      </c>
      <c r="CU42" s="314">
        <f t="shared" si="114"/>
        <v>44136</v>
      </c>
      <c r="CV42" s="314">
        <f t="shared" si="114"/>
        <v>44166</v>
      </c>
      <c r="CW42" s="314">
        <f t="shared" ref="CW42:ED42" si="115">+CW5</f>
        <v>44197</v>
      </c>
      <c r="CX42" s="314">
        <f t="shared" si="115"/>
        <v>44228</v>
      </c>
      <c r="CY42" s="314">
        <f t="shared" si="115"/>
        <v>44256</v>
      </c>
      <c r="CZ42" s="314">
        <f t="shared" si="115"/>
        <v>44287</v>
      </c>
      <c r="DA42" s="314">
        <f t="shared" si="115"/>
        <v>44317</v>
      </c>
      <c r="DB42" s="314">
        <f t="shared" si="115"/>
        <v>44348</v>
      </c>
      <c r="DC42" s="314">
        <f t="shared" si="115"/>
        <v>44378</v>
      </c>
      <c r="DD42" s="314">
        <f t="shared" si="115"/>
        <v>44409</v>
      </c>
      <c r="DE42" s="314">
        <f t="shared" si="115"/>
        <v>44440</v>
      </c>
      <c r="DF42" s="314">
        <f t="shared" si="115"/>
        <v>44470</v>
      </c>
      <c r="DG42" s="314">
        <f t="shared" si="115"/>
        <v>44501</v>
      </c>
      <c r="DH42" s="314">
        <f t="shared" si="115"/>
        <v>44531</v>
      </c>
      <c r="DI42" s="314">
        <f t="shared" si="115"/>
        <v>44562</v>
      </c>
      <c r="DJ42" s="314">
        <f t="shared" si="115"/>
        <v>44593</v>
      </c>
      <c r="DK42" s="314">
        <f t="shared" si="115"/>
        <v>44621</v>
      </c>
      <c r="DL42" s="314">
        <f t="shared" si="115"/>
        <v>44652</v>
      </c>
      <c r="DM42" s="314">
        <f t="shared" si="115"/>
        <v>44682</v>
      </c>
      <c r="DN42" s="314">
        <f t="shared" si="115"/>
        <v>44713</v>
      </c>
      <c r="DO42" s="314">
        <f t="shared" si="115"/>
        <v>44743</v>
      </c>
      <c r="DP42" s="314">
        <f t="shared" si="115"/>
        <v>44774</v>
      </c>
      <c r="DQ42" s="314">
        <f t="shared" si="115"/>
        <v>44805</v>
      </c>
      <c r="DR42" s="314">
        <f t="shared" si="115"/>
        <v>44835</v>
      </c>
      <c r="DS42" s="314">
        <f t="shared" si="115"/>
        <v>44866</v>
      </c>
      <c r="DT42" s="314">
        <f t="shared" si="115"/>
        <v>44896</v>
      </c>
      <c r="DU42" s="314">
        <f t="shared" si="115"/>
        <v>44927</v>
      </c>
      <c r="DV42" s="314">
        <f t="shared" si="115"/>
        <v>44958</v>
      </c>
      <c r="DW42" s="314">
        <f t="shared" si="115"/>
        <v>44986</v>
      </c>
      <c r="DX42" s="314">
        <f t="shared" si="115"/>
        <v>45017</v>
      </c>
      <c r="DY42" s="314">
        <f t="shared" si="115"/>
        <v>45047</v>
      </c>
      <c r="DZ42" s="314">
        <f t="shared" si="115"/>
        <v>45078</v>
      </c>
      <c r="EA42" s="314">
        <f t="shared" si="115"/>
        <v>45108</v>
      </c>
      <c r="EB42" s="314">
        <f t="shared" si="115"/>
        <v>45139</v>
      </c>
      <c r="EC42" s="314">
        <f t="shared" si="115"/>
        <v>45170</v>
      </c>
      <c r="ED42" s="314">
        <f t="shared" si="115"/>
        <v>45200</v>
      </c>
      <c r="EE42" s="314">
        <f t="shared" ref="EE42:EQ42" si="116">+EE5</f>
        <v>45231</v>
      </c>
      <c r="EF42" s="314">
        <f t="shared" si="116"/>
        <v>45261</v>
      </c>
      <c r="EG42" s="314">
        <f t="shared" si="116"/>
        <v>45292</v>
      </c>
      <c r="EH42" s="314">
        <f t="shared" si="116"/>
        <v>45323</v>
      </c>
      <c r="EI42" s="314">
        <f t="shared" si="116"/>
        <v>45352</v>
      </c>
      <c r="EJ42" s="314">
        <f t="shared" si="116"/>
        <v>45383</v>
      </c>
      <c r="EK42" s="314">
        <f t="shared" si="116"/>
        <v>45413</v>
      </c>
      <c r="EL42" s="314">
        <f t="shared" si="116"/>
        <v>45444</v>
      </c>
      <c r="EM42" s="314">
        <f t="shared" si="116"/>
        <v>45474</v>
      </c>
      <c r="EN42" s="314">
        <f t="shared" si="116"/>
        <v>45505</v>
      </c>
      <c r="EO42" s="314">
        <f t="shared" si="116"/>
        <v>45536</v>
      </c>
      <c r="EP42" s="314">
        <f t="shared" si="116"/>
        <v>45566</v>
      </c>
      <c r="EQ42" s="314">
        <f t="shared" si="116"/>
        <v>45597</v>
      </c>
      <c r="ER42" s="314">
        <f t="shared" ref="ER42:FA42" si="117">+ER5</f>
        <v>45627</v>
      </c>
      <c r="ES42" s="314">
        <f t="shared" si="117"/>
        <v>45658</v>
      </c>
      <c r="ET42" s="314">
        <f t="shared" si="117"/>
        <v>45689</v>
      </c>
      <c r="EU42" s="314">
        <f t="shared" si="117"/>
        <v>45717</v>
      </c>
      <c r="EV42" s="314">
        <f t="shared" si="117"/>
        <v>45748</v>
      </c>
      <c r="EW42" s="314">
        <f t="shared" si="117"/>
        <v>45778</v>
      </c>
      <c r="EX42" s="314">
        <f t="shared" si="117"/>
        <v>45809</v>
      </c>
      <c r="EY42" s="314">
        <f t="shared" si="117"/>
        <v>45839</v>
      </c>
      <c r="EZ42" s="314">
        <f t="shared" si="117"/>
        <v>45870</v>
      </c>
      <c r="FA42" s="314">
        <f t="shared" si="117"/>
        <v>45901</v>
      </c>
      <c r="FB42" s="314">
        <f t="shared" ref="FB42:FD42" si="118">+FB5</f>
        <v>45931</v>
      </c>
      <c r="FC42" s="314">
        <f t="shared" si="118"/>
        <v>45962</v>
      </c>
      <c r="FD42" s="314">
        <f t="shared" si="118"/>
        <v>45992</v>
      </c>
      <c r="FE42" s="314">
        <f t="shared" ref="FE42:FI42" si="119">+FE5</f>
        <v>46023</v>
      </c>
      <c r="FF42" s="314">
        <f t="shared" si="119"/>
        <v>46054</v>
      </c>
      <c r="FG42" s="314">
        <f t="shared" si="119"/>
        <v>46082</v>
      </c>
      <c r="FH42" s="314">
        <f t="shared" si="119"/>
        <v>46113</v>
      </c>
      <c r="FI42" s="314">
        <f t="shared" si="119"/>
        <v>46143</v>
      </c>
      <c r="FJ42" s="314">
        <f t="shared" ref="FJ42:FP42" si="120">+FJ5</f>
        <v>46174</v>
      </c>
      <c r="FK42" s="314">
        <f t="shared" si="120"/>
        <v>46204</v>
      </c>
      <c r="FL42" s="314">
        <f t="shared" si="120"/>
        <v>46235</v>
      </c>
      <c r="FM42" s="314">
        <f t="shared" si="120"/>
        <v>46266</v>
      </c>
      <c r="FN42" s="314">
        <f t="shared" si="120"/>
        <v>46296</v>
      </c>
      <c r="FO42" s="314">
        <f t="shared" si="120"/>
        <v>46327</v>
      </c>
      <c r="FP42" s="314">
        <f t="shared" si="120"/>
        <v>46357</v>
      </c>
    </row>
    <row r="43" spans="1:172" ht="15.75" x14ac:dyDescent="0.25">
      <c r="A43" s="486"/>
      <c r="B43" s="317" t="s">
        <v>80</v>
      </c>
      <c r="C43" s="318" t="str">
        <f>+C6</f>
        <v>PIB 2018</v>
      </c>
    </row>
    <row r="44" spans="1:172" s="317" customFormat="1" x14ac:dyDescent="0.2">
      <c r="A44" s="485"/>
      <c r="B44" s="401" t="s">
        <v>0</v>
      </c>
      <c r="C44" s="402">
        <f>DContriORI!C44</f>
        <v>7747139.726999999</v>
      </c>
      <c r="D44" s="401"/>
      <c r="E44" s="403">
        <f ca="1">+E49</f>
        <v>7315822.9356264686</v>
      </c>
      <c r="F44" s="403">
        <f t="shared" ref="F44:AX45" ca="1" si="121">+F49</f>
        <v>7370074.1155923996</v>
      </c>
      <c r="G44" s="403">
        <f t="shared" ca="1" si="121"/>
        <v>7295705.3572363481</v>
      </c>
      <c r="H44" s="403">
        <f t="shared" ca="1" si="121"/>
        <v>7223812.7856665393</v>
      </c>
      <c r="I44" s="403">
        <f t="shared" ca="1" si="121"/>
        <v>7344959.2033600435</v>
      </c>
      <c r="J44" s="403">
        <f t="shared" ca="1" si="121"/>
        <v>7269169.5459804153</v>
      </c>
      <c r="K44" s="403">
        <f t="shared" ca="1" si="121"/>
        <v>7283692.7567249946</v>
      </c>
      <c r="L44" s="403">
        <f t="shared" ca="1" si="121"/>
        <v>7351984.1599810943</v>
      </c>
      <c r="M44" s="403">
        <f t="shared" ca="1" si="121"/>
        <v>7284393.1653781561</v>
      </c>
      <c r="N44" s="403">
        <f t="shared" ca="1" si="121"/>
        <v>7359751.2317341138</v>
      </c>
      <c r="O44" s="403">
        <f t="shared" ca="1" si="121"/>
        <v>7339704.8230706034</v>
      </c>
      <c r="P44" s="403">
        <f t="shared" ca="1" si="121"/>
        <v>7361369.3752824962</v>
      </c>
      <c r="Q44" s="403">
        <f t="shared" ca="1" si="121"/>
        <v>7371647.4669064991</v>
      </c>
      <c r="R44" s="403">
        <f t="shared" ca="1" si="121"/>
        <v>7394948.1027802173</v>
      </c>
      <c r="S44" s="403">
        <f t="shared" ca="1" si="121"/>
        <v>7507399.0792570561</v>
      </c>
      <c r="T44" s="403">
        <f t="shared" ca="1" si="121"/>
        <v>7551088.5808068262</v>
      </c>
      <c r="U44" s="403">
        <f t="shared" ca="1" si="121"/>
        <v>7557212.3036536267</v>
      </c>
      <c r="V44" s="403">
        <f t="shared" ca="1" si="121"/>
        <v>7578871.3343705768</v>
      </c>
      <c r="W44" s="403">
        <f t="shared" ca="1" si="121"/>
        <v>7530798.8966863081</v>
      </c>
      <c r="X44" s="403">
        <f t="shared" ca="1" si="121"/>
        <v>7495592.5189081272</v>
      </c>
      <c r="Y44" s="403">
        <f t="shared" ca="1" si="121"/>
        <v>7544638.1325450633</v>
      </c>
      <c r="Z44" s="403">
        <f t="shared" ca="1" si="121"/>
        <v>7613529.1141447667</v>
      </c>
      <c r="AA44" s="403">
        <f t="shared" ca="1" si="121"/>
        <v>7598647.5285410741</v>
      </c>
      <c r="AB44" s="403">
        <f t="shared" ca="1" si="121"/>
        <v>7584766.1439502938</v>
      </c>
      <c r="AC44" s="403">
        <f t="shared" ca="1" si="121"/>
        <v>7553689.7987430859</v>
      </c>
      <c r="AD44" s="403">
        <f t="shared" ca="1" si="121"/>
        <v>7605597.733940566</v>
      </c>
      <c r="AE44" s="403">
        <f t="shared" ca="1" si="121"/>
        <v>7562685.4629287692</v>
      </c>
      <c r="AF44" s="403">
        <f t="shared" ca="1" si="121"/>
        <v>7653285.5480153626</v>
      </c>
      <c r="AG44" s="403">
        <f t="shared" ca="1" si="121"/>
        <v>7581777.0290753357</v>
      </c>
      <c r="AH44" s="403">
        <f t="shared" ca="1" si="121"/>
        <v>7616841.8055710085</v>
      </c>
      <c r="AI44" s="403">
        <f t="shared" ca="1" si="121"/>
        <v>7704772.1253550444</v>
      </c>
      <c r="AJ44" s="403">
        <f t="shared" ca="1" si="121"/>
        <v>7730043.7805305477</v>
      </c>
      <c r="AK44" s="403">
        <f t="shared" ca="1" si="121"/>
        <v>7891380.6721053934</v>
      </c>
      <c r="AL44" s="403">
        <f t="shared" ca="1" si="121"/>
        <v>7725225.5492944364</v>
      </c>
      <c r="AM44" s="403">
        <f t="shared" ca="1" si="121"/>
        <v>7670431.9461744847</v>
      </c>
      <c r="AN44" s="403">
        <f t="shared" ca="1" si="121"/>
        <v>7705484.0387586066</v>
      </c>
      <c r="AO44" s="403">
        <f t="shared" ca="1" si="121"/>
        <v>7699839.2707785638</v>
      </c>
      <c r="AP44" s="403">
        <f t="shared" ca="1" si="121"/>
        <v>7710537.3822131269</v>
      </c>
      <c r="AQ44" s="403">
        <f t="shared" ca="1" si="121"/>
        <v>7652086.7173897726</v>
      </c>
      <c r="AR44" s="403">
        <f t="shared" ca="1" si="121"/>
        <v>7643843.7652301453</v>
      </c>
      <c r="AS44" s="403">
        <f t="shared" ca="1" si="121"/>
        <v>7665727.0231088074</v>
      </c>
      <c r="AT44" s="403">
        <f t="shared" ca="1" si="121"/>
        <v>7647542.3666241812</v>
      </c>
      <c r="AU44" s="403">
        <f t="shared" ca="1" si="121"/>
        <v>7644681.4613724826</v>
      </c>
      <c r="AV44" s="403">
        <f t="shared" ca="1" si="121"/>
        <v>7653873.2577254102</v>
      </c>
      <c r="AW44" s="403">
        <f t="shared" ca="1" si="121"/>
        <v>7681269.2294505136</v>
      </c>
      <c r="AX44" s="403">
        <f t="shared" ca="1" si="121"/>
        <v>7678549.169058349</v>
      </c>
      <c r="AY44" s="403">
        <f t="shared" ref="AY44:BX44" ca="1" si="122">+AY49</f>
        <v>7764994.626086466</v>
      </c>
      <c r="AZ44" s="403">
        <f t="shared" ca="1" si="122"/>
        <v>7741488.4723857278</v>
      </c>
      <c r="BA44" s="403">
        <f t="shared" ca="1" si="122"/>
        <v>7795679.9198823702</v>
      </c>
      <c r="BB44" s="403">
        <f t="shared" ca="1" si="122"/>
        <v>7761849.742091571</v>
      </c>
      <c r="BC44" s="403">
        <f t="shared" ca="1" si="122"/>
        <v>7817057.6714166841</v>
      </c>
      <c r="BD44" s="403">
        <f t="shared" ca="1" si="122"/>
        <v>7732606.431338192</v>
      </c>
      <c r="BE44" s="403">
        <f t="shared" ca="1" si="122"/>
        <v>7735151.7740130667</v>
      </c>
      <c r="BF44" s="403">
        <f t="shared" ca="1" si="122"/>
        <v>7738963.1032702886</v>
      </c>
      <c r="BG44" s="403">
        <f t="shared" ca="1" si="122"/>
        <v>7680236.4788377909</v>
      </c>
      <c r="BH44" s="403">
        <f t="shared" ca="1" si="122"/>
        <v>7725051.9669437138</v>
      </c>
      <c r="BI44" s="403">
        <f t="shared" ca="1" si="122"/>
        <v>7649705.2422996024</v>
      </c>
      <c r="BJ44" s="403">
        <f t="shared" ca="1" si="122"/>
        <v>7734695.9745954769</v>
      </c>
      <c r="BK44" s="403">
        <f t="shared" ca="1" si="122"/>
        <v>7751755.7099958258</v>
      </c>
      <c r="BL44" s="403">
        <f t="shared" ca="1" si="122"/>
        <v>7803623.8708821349</v>
      </c>
      <c r="BM44" s="403">
        <f t="shared" ca="1" si="122"/>
        <v>7735937.3847250482</v>
      </c>
      <c r="BN44" s="403">
        <f t="shared" ca="1" si="122"/>
        <v>7767689.3887593979</v>
      </c>
      <c r="BO44" s="403">
        <f t="shared" ca="1" si="122"/>
        <v>7772904.5343801798</v>
      </c>
      <c r="BP44" s="403">
        <f t="shared" ca="1" si="122"/>
        <v>7669469.1354609299</v>
      </c>
      <c r="BQ44" s="403">
        <f t="shared" ca="1" si="122"/>
        <v>7798066.200988139</v>
      </c>
      <c r="BR44" s="403">
        <f t="shared" ca="1" si="122"/>
        <v>7784330.6630504588</v>
      </c>
      <c r="BS44" s="403">
        <f t="shared" ca="1" si="122"/>
        <v>7807968.4481388805</v>
      </c>
      <c r="BT44" s="403">
        <f t="shared" ca="1" si="122"/>
        <v>7747233.2016399326</v>
      </c>
      <c r="BU44" s="403">
        <f t="shared" ca="1" si="122"/>
        <v>7830394.5137860626</v>
      </c>
      <c r="BV44" s="403">
        <f t="shared" ca="1" si="122"/>
        <v>7761538.6212908262</v>
      </c>
      <c r="BW44" s="403">
        <f t="shared" ca="1" si="122"/>
        <v>7682454.4715620354</v>
      </c>
      <c r="BX44" s="403">
        <f t="shared" ca="1" si="122"/>
        <v>7665254.8586952379</v>
      </c>
      <c r="BY44" s="403">
        <f t="shared" ref="BY44:CJ44" ca="1" si="123">+BY49</f>
        <v>7675066.9281479334</v>
      </c>
      <c r="BZ44" s="403">
        <f t="shared" ca="1" si="123"/>
        <v>7712704.6862853169</v>
      </c>
      <c r="CA44" s="403">
        <f t="shared" ca="1" si="123"/>
        <v>7615944.4347375482</v>
      </c>
      <c r="CB44" s="403">
        <f t="shared" ca="1" si="123"/>
        <v>7696509.1500078039</v>
      </c>
      <c r="CC44" s="403">
        <f t="shared" ca="1" si="123"/>
        <v>7626308.1057448117</v>
      </c>
      <c r="CD44" s="403">
        <f t="shared" ca="1" si="123"/>
        <v>7700837.4762599831</v>
      </c>
      <c r="CE44" s="403">
        <f t="shared" ca="1" si="123"/>
        <v>7656021.5044149105</v>
      </c>
      <c r="CF44" s="403">
        <f t="shared" ca="1" si="123"/>
        <v>7640655.2685649656</v>
      </c>
      <c r="CG44" s="403">
        <f t="shared" ca="1" si="123"/>
        <v>7635677.5594362104</v>
      </c>
      <c r="CH44" s="403">
        <f t="shared" ca="1" si="123"/>
        <v>7477277.5238320129</v>
      </c>
      <c r="CI44" s="403">
        <f t="shared" ca="1" si="123"/>
        <v>7507957.109357181</v>
      </c>
      <c r="CJ44" s="403">
        <f t="shared" ca="1" si="123"/>
        <v>7447868.2263180884</v>
      </c>
      <c r="CK44" s="403">
        <f t="shared" ref="CK44:DG44" ca="1" si="124">+CK49</f>
        <v>7540910.6777270725</v>
      </c>
      <c r="CL44" s="403">
        <f t="shared" ca="1" si="124"/>
        <v>7494938.3647308825</v>
      </c>
      <c r="CM44" s="403">
        <f t="shared" ca="1" si="124"/>
        <v>7245186.4190073069</v>
      </c>
      <c r="CN44" s="403">
        <f t="shared" ca="1" si="124"/>
        <v>5416445.7503051581</v>
      </c>
      <c r="CO44" s="403">
        <f t="shared" ca="1" si="124"/>
        <v>5404090.7170685437</v>
      </c>
      <c r="CP44" s="403">
        <f t="shared" ca="1" si="124"/>
        <v>6574488.3452075021</v>
      </c>
      <c r="CQ44" s="403">
        <f t="shared" ca="1" si="124"/>
        <v>6868006.036653704</v>
      </c>
      <c r="CR44" s="403">
        <f t="shared" ca="1" si="124"/>
        <v>7127664.9127359614</v>
      </c>
      <c r="CS44" s="403">
        <f t="shared" ca="1" si="124"/>
        <v>7302190.9058746649</v>
      </c>
      <c r="CT44" s="403">
        <f t="shared" ca="1" si="124"/>
        <v>7397464.2023809962</v>
      </c>
      <c r="CU44" s="403">
        <f t="shared" ca="1" si="124"/>
        <v>7428516.9471743172</v>
      </c>
      <c r="CV44" s="403">
        <f t="shared" ca="1" si="124"/>
        <v>7391146.7266530097</v>
      </c>
      <c r="CW44" s="403">
        <f t="shared" ca="1" si="124"/>
        <v>7331959.1398998369</v>
      </c>
      <c r="CX44" s="403">
        <f t="shared" ca="1" si="124"/>
        <v>7254542.5478895279</v>
      </c>
      <c r="CY44" s="403">
        <f t="shared" ca="1" si="124"/>
        <v>7419793.6584223192</v>
      </c>
      <c r="CZ44" s="403">
        <f t="shared" ca="1" si="124"/>
        <v>7406929.0964334439</v>
      </c>
      <c r="DA44" s="403">
        <f t="shared" ca="1" si="124"/>
        <v>7367487.3989227163</v>
      </c>
      <c r="DB44" s="403">
        <f t="shared" ca="1" si="124"/>
        <v>7353329.9072327456</v>
      </c>
      <c r="DC44" s="403">
        <f t="shared" ca="1" si="124"/>
        <v>7369510.5066762464</v>
      </c>
      <c r="DD44" s="403">
        <f t="shared" ca="1" si="124"/>
        <v>7396261.9963111347</v>
      </c>
      <c r="DE44" s="403">
        <f t="shared" ca="1" si="124"/>
        <v>7321314.0177079402</v>
      </c>
      <c r="DF44" s="403">
        <f t="shared" ca="1" si="124"/>
        <v>7396573.8172751274</v>
      </c>
      <c r="DG44" s="403">
        <f t="shared" ca="1" si="124"/>
        <v>7434219.3548500612</v>
      </c>
      <c r="DH44" s="403">
        <f t="shared" ref="DH44:DS44" ca="1" si="125">+DH49</f>
        <v>7531812.621826808</v>
      </c>
      <c r="DI44" s="403">
        <f t="shared" ca="1" si="125"/>
        <v>7625189.3273598747</v>
      </c>
      <c r="DJ44" s="403">
        <f t="shared" ca="1" si="125"/>
        <v>7618974.9607006209</v>
      </c>
      <c r="DK44" s="403">
        <f t="shared" ca="1" si="125"/>
        <v>7689996.1853653314</v>
      </c>
      <c r="DL44" s="403">
        <f t="shared" ca="1" si="125"/>
        <v>7738651.0979398666</v>
      </c>
      <c r="DM44" s="403">
        <f t="shared" ca="1" si="125"/>
        <v>7720795.2133468827</v>
      </c>
      <c r="DN44" s="403">
        <f t="shared" ca="1" si="125"/>
        <v>7684817.8826774955</v>
      </c>
      <c r="DO44" s="403">
        <f t="shared" ca="1" si="125"/>
        <v>7734037.4170834618</v>
      </c>
      <c r="DP44" s="403">
        <f t="shared" ca="1" si="125"/>
        <v>7770507.2374614906</v>
      </c>
      <c r="DQ44" s="403">
        <f t="shared" ca="1" si="125"/>
        <v>7735456.9611322992</v>
      </c>
      <c r="DR44" s="403">
        <f t="shared" ca="1" si="125"/>
        <v>7740293.1711090906</v>
      </c>
      <c r="DS44" s="403">
        <f t="shared" ca="1" si="125"/>
        <v>7820613.9855422294</v>
      </c>
      <c r="DT44" s="403">
        <f t="shared" ref="DT44:ED44" ca="1" si="126">+DT49</f>
        <v>7929176.8386117937</v>
      </c>
      <c r="DU44" s="403">
        <f t="shared" ca="1" si="126"/>
        <v>7888764.8416458843</v>
      </c>
      <c r="DV44" s="403">
        <f t="shared" ca="1" si="126"/>
        <v>7864802.1533549847</v>
      </c>
      <c r="DW44" s="403">
        <f t="shared" ca="1" si="126"/>
        <v>7860246.0667108232</v>
      </c>
      <c r="DX44" s="403">
        <f t="shared" ca="1" si="126"/>
        <v>7909292.690652254</v>
      </c>
      <c r="DY44" s="403">
        <f t="shared" ca="1" si="126"/>
        <v>7947807.3063669223</v>
      </c>
      <c r="DZ44" s="403">
        <f t="shared" ca="1" si="126"/>
        <v>7982356.3729232037</v>
      </c>
      <c r="EA44" s="403">
        <f t="shared" ca="1" si="126"/>
        <v>7981891.6606382802</v>
      </c>
      <c r="EB44" s="403">
        <f t="shared" ca="1" si="126"/>
        <v>7996220.6625437653</v>
      </c>
      <c r="EC44" s="403">
        <f t="shared" ca="1" si="126"/>
        <v>8048806.1259764433</v>
      </c>
      <c r="ED44" s="403">
        <f t="shared" ca="1" si="126"/>
        <v>8128188.2263219617</v>
      </c>
      <c r="EE44" s="403">
        <f t="shared" ref="EE44:EQ44" ca="1" si="127">+EE49</f>
        <v>7999438.6806377666</v>
      </c>
      <c r="EF44" s="403">
        <f t="shared" ca="1" si="127"/>
        <v>7993851.5662827808</v>
      </c>
      <c r="EG44" s="403">
        <f t="shared" ca="1" si="127"/>
        <v>8021846.0756239798</v>
      </c>
      <c r="EH44" s="403">
        <f t="shared" ca="1" si="127"/>
        <v>7908583.977204754</v>
      </c>
      <c r="EI44" s="403">
        <f t="shared" ca="1" si="127"/>
        <v>7946652.7863591816</v>
      </c>
      <c r="EJ44" s="403">
        <f t="shared" ca="1" si="127"/>
        <v>7902243.631401238</v>
      </c>
      <c r="EK44" s="403">
        <f t="shared" ca="1" si="127"/>
        <v>7910606.5937044062</v>
      </c>
      <c r="EL44" s="403">
        <f t="shared" ca="1" si="127"/>
        <v>7927051.5213951441</v>
      </c>
      <c r="EM44" s="403">
        <f t="shared" ca="1" si="127"/>
        <v>7981910.6202133298</v>
      </c>
      <c r="EN44" s="403">
        <f t="shared" ca="1" si="127"/>
        <v>7940529.381532467</v>
      </c>
      <c r="EO44" s="403">
        <f t="shared" ca="1" si="127"/>
        <v>7993721.8310230421</v>
      </c>
      <c r="EP44" s="403">
        <f t="shared" ca="1" si="127"/>
        <v>7852282.6601331327</v>
      </c>
      <c r="EQ44" s="403">
        <f t="shared" ca="1" si="127"/>
        <v>7865940.6745275576</v>
      </c>
      <c r="ER44" s="403">
        <f t="shared" ref="ER44:FA44" ca="1" si="128">+ER49</f>
        <v>7765955.5287182434</v>
      </c>
      <c r="ES44" s="403">
        <f t="shared" ca="1" si="128"/>
        <v>7745150.5536856242</v>
      </c>
      <c r="ET44" s="403">
        <f t="shared" ca="1" si="128"/>
        <v>7909032.4818923362</v>
      </c>
      <c r="EU44" s="403">
        <f t="shared" ca="1" si="128"/>
        <v>7853101.6407120815</v>
      </c>
      <c r="EV44" s="403">
        <f t="shared" ca="1" si="128"/>
        <v>7843193.9361584866</v>
      </c>
      <c r="EW44" s="403">
        <f t="shared" ca="1" si="128"/>
        <v>7885015.9318526527</v>
      </c>
      <c r="EX44" s="403">
        <f t="shared" ca="1" si="128"/>
        <v>7856384.246500806</v>
      </c>
      <c r="EY44" s="403">
        <f t="shared" ca="1" si="128"/>
        <v>7774586.4303886592</v>
      </c>
      <c r="EZ44" s="403">
        <f t="shared" ca="1" si="128"/>
        <v>7758736.836778773</v>
      </c>
      <c r="FA44" s="403">
        <f t="shared" ca="1" si="128"/>
        <v>7745101.5017950218</v>
      </c>
      <c r="FB44" s="403">
        <f t="shared" ref="FB44:FD44" ca="1" si="129">+FB49</f>
        <v>7815419.3393954625</v>
      </c>
      <c r="FC44" s="403">
        <f t="shared" ca="1" si="129"/>
        <v>7865712.673648864</v>
      </c>
      <c r="FD44" s="403">
        <f t="shared" ca="1" si="129"/>
        <v>7882416.9877561331</v>
      </c>
      <c r="FE44" s="403">
        <f t="shared" ref="FE44:FI44" ca="1" si="130">+FE49</f>
        <v>0</v>
      </c>
      <c r="FF44" s="403">
        <f t="shared" ca="1" si="130"/>
        <v>0</v>
      </c>
      <c r="FG44" s="403">
        <f t="shared" ca="1" si="130"/>
        <v>0</v>
      </c>
      <c r="FH44" s="403">
        <f t="shared" ca="1" si="130"/>
        <v>0</v>
      </c>
      <c r="FI44" s="403">
        <f t="shared" ca="1" si="130"/>
        <v>0</v>
      </c>
      <c r="FJ44" s="403">
        <f t="shared" ref="FJ44:FP44" ca="1" si="131">+FJ49</f>
        <v>0</v>
      </c>
      <c r="FK44" s="403">
        <f t="shared" ca="1" si="131"/>
        <v>0</v>
      </c>
      <c r="FL44" s="403">
        <f t="shared" ca="1" si="131"/>
        <v>0</v>
      </c>
      <c r="FM44" s="403">
        <f t="shared" ca="1" si="131"/>
        <v>0</v>
      </c>
      <c r="FN44" s="403">
        <f t="shared" ca="1" si="131"/>
        <v>0</v>
      </c>
      <c r="FO44" s="403">
        <f t="shared" ca="1" si="131"/>
        <v>0</v>
      </c>
      <c r="FP44" s="403">
        <f t="shared" ca="1" si="131"/>
        <v>0</v>
      </c>
    </row>
    <row r="45" spans="1:172" s="317" customFormat="1" x14ac:dyDescent="0.2">
      <c r="A45" s="485"/>
      <c r="B45" s="404" t="s">
        <v>1</v>
      </c>
      <c r="C45" s="405">
        <f>DContriORI!C45</f>
        <v>948326.58399999992</v>
      </c>
      <c r="D45" s="404"/>
      <c r="E45" s="406">
        <f ca="1">+E50</f>
        <v>1242215.5764767088</v>
      </c>
      <c r="F45" s="406">
        <f t="shared" ca="1" si="121"/>
        <v>1232780.3138416086</v>
      </c>
      <c r="G45" s="406">
        <f t="shared" ca="1" si="121"/>
        <v>1220975.6386406485</v>
      </c>
      <c r="H45" s="406">
        <f t="shared" ca="1" si="121"/>
        <v>1216504.7766135421</v>
      </c>
      <c r="I45" s="406">
        <f t="shared" ca="1" si="121"/>
        <v>1212279.3052916792</v>
      </c>
      <c r="J45" s="406">
        <f t="shared" ca="1" si="121"/>
        <v>1207814.9136380593</v>
      </c>
      <c r="K45" s="406">
        <f t="shared" ca="1" si="121"/>
        <v>1210647.534307732</v>
      </c>
      <c r="L45" s="406">
        <f t="shared" ca="1" si="121"/>
        <v>1212062.029991674</v>
      </c>
      <c r="M45" s="406">
        <f t="shared" ca="1" si="121"/>
        <v>1210167.5601711415</v>
      </c>
      <c r="N45" s="406">
        <f t="shared" ca="1" si="121"/>
        <v>1223656.8765863515</v>
      </c>
      <c r="O45" s="406">
        <f t="shared" ca="1" si="121"/>
        <v>1231694.6146828958</v>
      </c>
      <c r="P45" s="406">
        <f t="shared" ca="1" si="121"/>
        <v>1236103.1591269879</v>
      </c>
      <c r="Q45" s="406">
        <f t="shared" ca="1" si="121"/>
        <v>1213683.859922193</v>
      </c>
      <c r="R45" s="406">
        <f t="shared" ca="1" si="121"/>
        <v>1214979.3340450949</v>
      </c>
      <c r="S45" s="406">
        <f t="shared" ca="1" si="121"/>
        <v>1211054.5016815718</v>
      </c>
      <c r="T45" s="406">
        <f t="shared" ca="1" si="121"/>
        <v>1218436.6187851168</v>
      </c>
      <c r="U45" s="406">
        <f t="shared" ca="1" si="121"/>
        <v>1217887.7974756688</v>
      </c>
      <c r="V45" s="406">
        <f t="shared" ca="1" si="121"/>
        <v>1203784.3932914797</v>
      </c>
      <c r="W45" s="406">
        <f t="shared" ca="1" si="121"/>
        <v>1204105.3422311998</v>
      </c>
      <c r="X45" s="406">
        <f t="shared" ca="1" si="121"/>
        <v>1203398.539480621</v>
      </c>
      <c r="Y45" s="406">
        <f t="shared" ca="1" si="121"/>
        <v>1198137.2988925644</v>
      </c>
      <c r="Z45" s="406">
        <f t="shared" ca="1" si="121"/>
        <v>1182978.2352404096</v>
      </c>
      <c r="AA45" s="406">
        <f t="shared" ca="1" si="121"/>
        <v>1182051.6120424895</v>
      </c>
      <c r="AB45" s="406">
        <f t="shared" ca="1" si="121"/>
        <v>1173037.4844105467</v>
      </c>
      <c r="AC45" s="406">
        <f t="shared" ca="1" si="121"/>
        <v>1159649.5565160196</v>
      </c>
      <c r="AD45" s="406">
        <f t="shared" ca="1" si="121"/>
        <v>1193368.1489481244</v>
      </c>
      <c r="AE45" s="406">
        <f t="shared" ca="1" si="121"/>
        <v>1160264.4802216056</v>
      </c>
      <c r="AF45" s="406">
        <f t="shared" ca="1" si="121"/>
        <v>1135588.169507975</v>
      </c>
      <c r="AG45" s="406">
        <f t="shared" ca="1" si="121"/>
        <v>1130198.4851093192</v>
      </c>
      <c r="AH45" s="406">
        <f t="shared" ca="1" si="121"/>
        <v>1142211.7808509129</v>
      </c>
      <c r="AI45" s="406">
        <f t="shared" ca="1" si="121"/>
        <v>1143111.4465304392</v>
      </c>
      <c r="AJ45" s="406">
        <f t="shared" ca="1" si="121"/>
        <v>1149760.0909128049</v>
      </c>
      <c r="AK45" s="406">
        <f t="shared" ca="1" si="121"/>
        <v>1143808.9001408</v>
      </c>
      <c r="AL45" s="406">
        <f t="shared" ca="1" si="121"/>
        <v>1140754.5275973792</v>
      </c>
      <c r="AM45" s="406">
        <f t="shared" ca="1" si="121"/>
        <v>1128941.3371121797</v>
      </c>
      <c r="AN45" s="406">
        <f t="shared" ca="1" si="121"/>
        <v>1126959.7306278041</v>
      </c>
      <c r="AO45" s="406">
        <f t="shared" ca="1" si="121"/>
        <v>1132101.6787710213</v>
      </c>
      <c r="AP45" s="406">
        <f ca="1">+AP50</f>
        <v>1141536.4771063745</v>
      </c>
      <c r="AQ45" s="406">
        <f t="shared" ca="1" si="121"/>
        <v>1127942.5698954123</v>
      </c>
      <c r="AR45" s="406">
        <f t="shared" ca="1" si="121"/>
        <v>1112869.6010404269</v>
      </c>
      <c r="AS45" s="406">
        <f t="shared" ca="1" si="121"/>
        <v>1110578.1291074159</v>
      </c>
      <c r="AT45" s="406">
        <f t="shared" ca="1" si="121"/>
        <v>1099763.3786757956</v>
      </c>
      <c r="AU45" s="406">
        <f t="shared" ca="1" si="121"/>
        <v>1099965.0996436079</v>
      </c>
      <c r="AV45" s="406">
        <f t="shared" ca="1" si="121"/>
        <v>1084479.4922283515</v>
      </c>
      <c r="AW45" s="406">
        <f t="shared" ca="1" si="121"/>
        <v>1083480.1664661928</v>
      </c>
      <c r="AX45" s="406">
        <f t="shared" ca="1" si="121"/>
        <v>1087023.210429488</v>
      </c>
      <c r="AY45" s="406">
        <f t="shared" ref="AY45:BX45" ca="1" si="132">+AY50</f>
        <v>1067233.3195635111</v>
      </c>
      <c r="AZ45" s="406">
        <f t="shared" ca="1" si="132"/>
        <v>1061071.4614207067</v>
      </c>
      <c r="BA45" s="406">
        <f t="shared" ca="1" si="132"/>
        <v>1053056.490513606</v>
      </c>
      <c r="BB45" s="406">
        <f t="shared" ca="1" si="132"/>
        <v>1040933.3949861877</v>
      </c>
      <c r="BC45" s="406">
        <f t="shared" ca="1" si="132"/>
        <v>1043460.9706622055</v>
      </c>
      <c r="BD45" s="406">
        <f t="shared" ca="1" si="132"/>
        <v>1046097.5787799017</v>
      </c>
      <c r="BE45" s="406">
        <f t="shared" ca="1" si="132"/>
        <v>1048624.0343475612</v>
      </c>
      <c r="BF45" s="406">
        <f t="shared" ca="1" si="132"/>
        <v>1038506.3864624389</v>
      </c>
      <c r="BG45" s="406">
        <f t="shared" ca="1" si="132"/>
        <v>1022332.0227419172</v>
      </c>
      <c r="BH45" s="406">
        <f t="shared" ca="1" si="132"/>
        <v>998610.5811410977</v>
      </c>
      <c r="BI45" s="406">
        <f t="shared" ca="1" si="132"/>
        <v>930899.29205493315</v>
      </c>
      <c r="BJ45" s="406">
        <f t="shared" ca="1" si="132"/>
        <v>984774.61139126332</v>
      </c>
      <c r="BK45" s="406">
        <f t="shared" ca="1" si="132"/>
        <v>984504.0794833072</v>
      </c>
      <c r="BL45" s="406">
        <f t="shared" ca="1" si="132"/>
        <v>983880.71714102989</v>
      </c>
      <c r="BM45" s="406">
        <f t="shared" ca="1" si="132"/>
        <v>995005.8450550515</v>
      </c>
      <c r="BN45" s="406">
        <f t="shared" ca="1" si="132"/>
        <v>971141.74685215764</v>
      </c>
      <c r="BO45" s="406">
        <f t="shared" ca="1" si="132"/>
        <v>969766.42550762149</v>
      </c>
      <c r="BP45" s="406">
        <f t="shared" ca="1" si="132"/>
        <v>974328.16008373222</v>
      </c>
      <c r="BQ45" s="406">
        <f t="shared" ca="1" si="132"/>
        <v>974421.11344334064</v>
      </c>
      <c r="BR45" s="406">
        <f t="shared" ca="1" si="132"/>
        <v>952746.73379360535</v>
      </c>
      <c r="BS45" s="406">
        <f t="shared" ca="1" si="132"/>
        <v>939042.55573645164</v>
      </c>
      <c r="BT45" s="406">
        <f t="shared" ca="1" si="132"/>
        <v>939526.99598958797</v>
      </c>
      <c r="BU45" s="406">
        <f t="shared" ca="1" si="132"/>
        <v>936819.01395776821</v>
      </c>
      <c r="BV45" s="406">
        <f t="shared" ca="1" si="132"/>
        <v>924021.83958330879</v>
      </c>
      <c r="BW45" s="406">
        <f t="shared" ca="1" si="132"/>
        <v>907290.98905886163</v>
      </c>
      <c r="BX45" s="406">
        <f t="shared" ca="1" si="132"/>
        <v>904360.88373454858</v>
      </c>
      <c r="BY45" s="406">
        <f t="shared" ref="BY45:CJ45" ca="1" si="133">+BY50</f>
        <v>879221.36887921381</v>
      </c>
      <c r="BZ45" s="406">
        <f t="shared" ca="1" si="133"/>
        <v>893338.08664402354</v>
      </c>
      <c r="CA45" s="406">
        <f t="shared" ca="1" si="133"/>
        <v>896255.16561687144</v>
      </c>
      <c r="CB45" s="406">
        <f t="shared" ca="1" si="133"/>
        <v>889202.36883062311</v>
      </c>
      <c r="CC45" s="406">
        <f t="shared" ca="1" si="133"/>
        <v>872500.15077794925</v>
      </c>
      <c r="CD45" s="406">
        <f t="shared" ca="1" si="133"/>
        <v>897089.07520542014</v>
      </c>
      <c r="CE45" s="406">
        <f t="shared" ca="1" si="133"/>
        <v>896935.76301618293</v>
      </c>
      <c r="CF45" s="406">
        <f t="shared" ca="1" si="133"/>
        <v>911980.48512269813</v>
      </c>
      <c r="CG45" s="406">
        <f t="shared" ca="1" si="133"/>
        <v>909306.71977141337</v>
      </c>
      <c r="CH45" s="406">
        <f t="shared" ca="1" si="133"/>
        <v>898743.47667848249</v>
      </c>
      <c r="CI45" s="406">
        <f t="shared" ca="1" si="133"/>
        <v>918230.85561171814</v>
      </c>
      <c r="CJ45" s="406">
        <f t="shared" ca="1" si="133"/>
        <v>915032.93779886467</v>
      </c>
      <c r="CK45" s="406">
        <f t="shared" ref="CK45:DG45" ca="1" si="134">+CK50</f>
        <v>933512.2170865261</v>
      </c>
      <c r="CL45" s="406">
        <f t="shared" ca="1" si="134"/>
        <v>923828.44856352988</v>
      </c>
      <c r="CM45" s="406">
        <f t="shared" ca="1" si="134"/>
        <v>921419.68360615487</v>
      </c>
      <c r="CN45" s="406">
        <f t="shared" ca="1" si="134"/>
        <v>854780.52842927643</v>
      </c>
      <c r="CO45" s="406">
        <f t="shared" ca="1" si="134"/>
        <v>817851.32143513719</v>
      </c>
      <c r="CP45" s="406">
        <f t="shared" ca="1" si="134"/>
        <v>862971.30136462033</v>
      </c>
      <c r="CQ45" s="406">
        <f t="shared" ca="1" si="134"/>
        <v>885173.60000151768</v>
      </c>
      <c r="CR45" s="406">
        <f t="shared" ca="1" si="134"/>
        <v>897026.505329601</v>
      </c>
      <c r="CS45" s="406">
        <f t="shared" ca="1" si="134"/>
        <v>897243.74606974074</v>
      </c>
      <c r="CT45" s="406">
        <f t="shared" ca="1" si="134"/>
        <v>904531.78753365122</v>
      </c>
      <c r="CU45" s="406">
        <f t="shared" ca="1" si="134"/>
        <v>901039.75132328388</v>
      </c>
      <c r="CV45" s="406">
        <f t="shared" ca="1" si="134"/>
        <v>898838.70827796147</v>
      </c>
      <c r="CW45" s="406">
        <f t="shared" ca="1" si="134"/>
        <v>890178.57168698497</v>
      </c>
      <c r="CX45" s="406">
        <f t="shared" ca="1" si="134"/>
        <v>909308.53894819622</v>
      </c>
      <c r="CY45" s="406">
        <f t="shared" ca="1" si="134"/>
        <v>910817.58565366431</v>
      </c>
      <c r="CZ45" s="406">
        <f t="shared" ca="1" si="134"/>
        <v>910927.62541163387</v>
      </c>
      <c r="DA45" s="406">
        <f t="shared" ca="1" si="134"/>
        <v>918661.66739718674</v>
      </c>
      <c r="DB45" s="406">
        <f t="shared" ca="1" si="134"/>
        <v>911741.01277572627</v>
      </c>
      <c r="DC45" s="406">
        <f t="shared" ca="1" si="134"/>
        <v>921207.05158337776</v>
      </c>
      <c r="DD45" s="406">
        <f t="shared" ca="1" si="134"/>
        <v>914784.17259201268</v>
      </c>
      <c r="DE45" s="406">
        <f t="shared" ca="1" si="134"/>
        <v>931147.88714527257</v>
      </c>
      <c r="DF45" s="406">
        <f t="shared" ca="1" si="134"/>
        <v>927648.29607884551</v>
      </c>
      <c r="DG45" s="406">
        <f t="shared" ca="1" si="134"/>
        <v>931816.01747536007</v>
      </c>
      <c r="DH45" s="406">
        <f t="shared" ref="DH45:DS45" ca="1" si="135">+DH50</f>
        <v>927215.22710256313</v>
      </c>
      <c r="DI45" s="406">
        <f t="shared" ca="1" si="135"/>
        <v>954791.90510201547</v>
      </c>
      <c r="DJ45" s="406">
        <f t="shared" ca="1" si="135"/>
        <v>914275.51076733391</v>
      </c>
      <c r="DK45" s="406">
        <f t="shared" ca="1" si="135"/>
        <v>942545.59246691386</v>
      </c>
      <c r="DL45" s="406">
        <f t="shared" ca="1" si="135"/>
        <v>947074.22577283799</v>
      </c>
      <c r="DM45" s="406">
        <f t="shared" ca="1" si="135"/>
        <v>946561.85048238665</v>
      </c>
      <c r="DN45" s="406">
        <f t="shared" ca="1" si="135"/>
        <v>970388.36065252963</v>
      </c>
      <c r="DO45" s="406">
        <f t="shared" ca="1" si="135"/>
        <v>959765.52462602081</v>
      </c>
      <c r="DP45" s="406">
        <f t="shared" ca="1" si="135"/>
        <v>948016.35452577355</v>
      </c>
      <c r="DQ45" s="406">
        <f t="shared" ca="1" si="135"/>
        <v>948432.64194896526</v>
      </c>
      <c r="DR45" s="406">
        <f t="shared" ca="1" si="135"/>
        <v>963849.78654243785</v>
      </c>
      <c r="DS45" s="406">
        <f t="shared" ca="1" si="135"/>
        <v>973113.23124661157</v>
      </c>
      <c r="DT45" s="406">
        <f t="shared" ref="DT45:ED45" ca="1" si="136">+DT50</f>
        <v>979405.63799948874</v>
      </c>
      <c r="DU45" s="406">
        <f t="shared" ca="1" si="136"/>
        <v>958629.11073496647</v>
      </c>
      <c r="DV45" s="406">
        <f t="shared" ca="1" si="136"/>
        <v>980757.9593271286</v>
      </c>
      <c r="DW45" s="406">
        <f t="shared" ca="1" si="136"/>
        <v>980170.99310574797</v>
      </c>
      <c r="DX45" s="406">
        <f t="shared" ca="1" si="136"/>
        <v>982342.91044610587</v>
      </c>
      <c r="DY45" s="406">
        <f t="shared" ca="1" si="136"/>
        <v>982186.58177415072</v>
      </c>
      <c r="DZ45" s="406">
        <f t="shared" ca="1" si="136"/>
        <v>981304.99883429299</v>
      </c>
      <c r="EA45" s="406">
        <f t="shared" ca="1" si="136"/>
        <v>947625.21554007824</v>
      </c>
      <c r="EB45" s="406">
        <f t="shared" ca="1" si="136"/>
        <v>948647.49435231136</v>
      </c>
      <c r="EC45" s="406">
        <f t="shared" ca="1" si="136"/>
        <v>944511.67844969872</v>
      </c>
      <c r="ED45" s="406">
        <f t="shared" ca="1" si="136"/>
        <v>945791.5064566189</v>
      </c>
      <c r="EE45" s="406">
        <f t="shared" ref="EE45:EQ45" ca="1" si="137">+EE50</f>
        <v>926009.77140030975</v>
      </c>
      <c r="EF45" s="406">
        <f t="shared" ca="1" si="137"/>
        <v>928658.92121484224</v>
      </c>
      <c r="EG45" s="406">
        <f t="shared" ca="1" si="137"/>
        <v>940945.33046540222</v>
      </c>
      <c r="EH45" s="406">
        <f t="shared" ca="1" si="137"/>
        <v>932548.4008338775</v>
      </c>
      <c r="EI45" s="406">
        <f t="shared" ca="1" si="137"/>
        <v>912115.07200419169</v>
      </c>
      <c r="EJ45" s="406">
        <f t="shared" ca="1" si="137"/>
        <v>892218.64732086647</v>
      </c>
      <c r="EK45" s="406">
        <f t="shared" ca="1" si="137"/>
        <v>895040.27742123487</v>
      </c>
      <c r="EL45" s="406">
        <f t="shared" ca="1" si="137"/>
        <v>882431.5268409648</v>
      </c>
      <c r="EM45" s="406">
        <f t="shared" ca="1" si="137"/>
        <v>885083.7564617747</v>
      </c>
      <c r="EN45" s="406">
        <f t="shared" ca="1" si="137"/>
        <v>891134.83567819523</v>
      </c>
      <c r="EO45" s="406">
        <f t="shared" ca="1" si="137"/>
        <v>869244.37831983611</v>
      </c>
      <c r="EP45" s="406">
        <f t="shared" ca="1" si="137"/>
        <v>853099.77904301125</v>
      </c>
      <c r="EQ45" s="406">
        <f t="shared" ca="1" si="137"/>
        <v>856118.58564011031</v>
      </c>
      <c r="ER45" s="406">
        <f t="shared" ref="ER45:FA45" ca="1" si="138">+ER50</f>
        <v>847213.61463036772</v>
      </c>
      <c r="ES45" s="406">
        <f t="shared" ca="1" si="138"/>
        <v>828172.12454573228</v>
      </c>
      <c r="ET45" s="406">
        <f t="shared" ca="1" si="138"/>
        <v>836557.02668869949</v>
      </c>
      <c r="EU45" s="406">
        <f t="shared" ca="1" si="138"/>
        <v>815964.32147879107</v>
      </c>
      <c r="EV45" s="406">
        <f t="shared" ca="1" si="138"/>
        <v>828465.62669313035</v>
      </c>
      <c r="EW45" s="406">
        <f t="shared" ca="1" si="138"/>
        <v>821598.14597890445</v>
      </c>
      <c r="EX45" s="406">
        <f t="shared" ca="1" si="138"/>
        <v>809492.15082818118</v>
      </c>
      <c r="EY45" s="406">
        <f t="shared" ca="1" si="138"/>
        <v>832654.53451729927</v>
      </c>
      <c r="EZ45" s="406">
        <f t="shared" ca="1" si="138"/>
        <v>835402.4567030191</v>
      </c>
      <c r="FA45" s="406">
        <f t="shared" ca="1" si="138"/>
        <v>841602.76253377751</v>
      </c>
      <c r="FB45" s="406">
        <f t="shared" ref="FB45:FD45" ca="1" si="139">+FB50</f>
        <v>847572.96275208506</v>
      </c>
      <c r="FC45" s="406">
        <f t="shared" ca="1" si="139"/>
        <v>847285.21949520556</v>
      </c>
      <c r="FD45" s="406">
        <f t="shared" ca="1" si="139"/>
        <v>851355.22432950349</v>
      </c>
      <c r="FE45" s="406">
        <f t="shared" ref="FE45:FI45" ca="1" si="140">+FE50</f>
        <v>0</v>
      </c>
      <c r="FF45" s="406">
        <f t="shared" ca="1" si="140"/>
        <v>0</v>
      </c>
      <c r="FG45" s="406">
        <f t="shared" ca="1" si="140"/>
        <v>0</v>
      </c>
      <c r="FH45" s="406">
        <f t="shared" ca="1" si="140"/>
        <v>0</v>
      </c>
      <c r="FI45" s="406">
        <f t="shared" ca="1" si="140"/>
        <v>0</v>
      </c>
      <c r="FJ45" s="406">
        <f t="shared" ref="FJ45:FP45" ca="1" si="141">+FJ50</f>
        <v>0</v>
      </c>
      <c r="FK45" s="406">
        <f t="shared" ca="1" si="141"/>
        <v>0</v>
      </c>
      <c r="FL45" s="406">
        <f t="shared" ca="1" si="141"/>
        <v>0</v>
      </c>
      <c r="FM45" s="406">
        <f t="shared" ca="1" si="141"/>
        <v>0</v>
      </c>
      <c r="FN45" s="406">
        <f t="shared" ca="1" si="141"/>
        <v>0</v>
      </c>
      <c r="FO45" s="406">
        <f t="shared" ca="1" si="141"/>
        <v>0</v>
      </c>
      <c r="FP45" s="406">
        <f t="shared" ca="1" si="141"/>
        <v>0</v>
      </c>
    </row>
    <row r="46" spans="1:172" s="317" customFormat="1" x14ac:dyDescent="0.2">
      <c r="A46" s="485"/>
      <c r="B46" s="404" t="s">
        <v>5</v>
      </c>
      <c r="C46" s="405">
        <f>DContriORI!C46</f>
        <v>456907.22100000002</v>
      </c>
      <c r="D46" s="404"/>
      <c r="E46" s="406">
        <f ca="1">+E54</f>
        <v>404093.15219639562</v>
      </c>
      <c r="F46" s="406">
        <f t="shared" ref="F46:AO46" ca="1" si="142">+F54</f>
        <v>402009.86710864265</v>
      </c>
      <c r="G46" s="406">
        <f t="shared" ca="1" si="142"/>
        <v>393613.2046847702</v>
      </c>
      <c r="H46" s="406">
        <f t="shared" ca="1" si="142"/>
        <v>396948.35735128162</v>
      </c>
      <c r="I46" s="406">
        <f t="shared" ca="1" si="142"/>
        <v>405244.17969947268</v>
      </c>
      <c r="J46" s="406">
        <f t="shared" ca="1" si="142"/>
        <v>401719.53438917291</v>
      </c>
      <c r="K46" s="406">
        <f t="shared" ca="1" si="142"/>
        <v>404935.22575453937</v>
      </c>
      <c r="L46" s="406">
        <f t="shared" ca="1" si="142"/>
        <v>405211.37416308327</v>
      </c>
      <c r="M46" s="406">
        <f t="shared" ca="1" si="142"/>
        <v>401990.90844897198</v>
      </c>
      <c r="N46" s="406">
        <f t="shared" ca="1" si="142"/>
        <v>403328.35648144514</v>
      </c>
      <c r="O46" s="406">
        <f t="shared" ca="1" si="142"/>
        <v>407221.3055128181</v>
      </c>
      <c r="P46" s="406">
        <f t="shared" ca="1" si="142"/>
        <v>404694.32961507054</v>
      </c>
      <c r="Q46" s="406">
        <f t="shared" ca="1" si="142"/>
        <v>423969.39587083197</v>
      </c>
      <c r="R46" s="406">
        <f t="shared" ca="1" si="142"/>
        <v>420701.6306382519</v>
      </c>
      <c r="S46" s="406">
        <f t="shared" ca="1" si="142"/>
        <v>427167.67396651086</v>
      </c>
      <c r="T46" s="406">
        <f t="shared" ca="1" si="142"/>
        <v>430689.30810287577</v>
      </c>
      <c r="U46" s="406">
        <f t="shared" ca="1" si="142"/>
        <v>427460.76174605556</v>
      </c>
      <c r="V46" s="406">
        <f t="shared" ca="1" si="142"/>
        <v>427291.21576943132</v>
      </c>
      <c r="W46" s="406">
        <f t="shared" ca="1" si="142"/>
        <v>423479.86962297017</v>
      </c>
      <c r="X46" s="406">
        <f t="shared" ca="1" si="142"/>
        <v>427619.92598966043</v>
      </c>
      <c r="Y46" s="406">
        <f t="shared" ca="1" si="142"/>
        <v>428267.45369200053</v>
      </c>
      <c r="Z46" s="406">
        <f t="shared" ca="1" si="142"/>
        <v>428378.27754227928</v>
      </c>
      <c r="AA46" s="406">
        <f t="shared" ca="1" si="142"/>
        <v>425748.1923967076</v>
      </c>
      <c r="AB46" s="406">
        <f t="shared" ca="1" si="142"/>
        <v>432435.01369805977</v>
      </c>
      <c r="AC46" s="406">
        <f t="shared" ca="1" si="142"/>
        <v>431767.33616521658</v>
      </c>
      <c r="AD46" s="406">
        <f t="shared" ca="1" si="142"/>
        <v>427460.92122221051</v>
      </c>
      <c r="AE46" s="406">
        <f t="shared" ca="1" si="142"/>
        <v>428696.1503888148</v>
      </c>
      <c r="AF46" s="406">
        <f t="shared" ca="1" si="142"/>
        <v>430427.14243332669</v>
      </c>
      <c r="AG46" s="406">
        <f t="shared" ca="1" si="142"/>
        <v>422595.60627505457</v>
      </c>
      <c r="AH46" s="406">
        <f t="shared" ca="1" si="142"/>
        <v>422682.77288447152</v>
      </c>
      <c r="AI46" s="406">
        <f t="shared" ca="1" si="142"/>
        <v>427644.51348768425</v>
      </c>
      <c r="AJ46" s="406">
        <f t="shared" ca="1" si="142"/>
        <v>434475.60279675503</v>
      </c>
      <c r="AK46" s="406">
        <f t="shared" ca="1" si="142"/>
        <v>436652.84412426327</v>
      </c>
      <c r="AL46" s="406">
        <f t="shared" ca="1" si="142"/>
        <v>440387.43941518164</v>
      </c>
      <c r="AM46" s="406">
        <f t="shared" ca="1" si="142"/>
        <v>440131.4128762465</v>
      </c>
      <c r="AN46" s="406">
        <f t="shared" ca="1" si="142"/>
        <v>437574.73172163358</v>
      </c>
      <c r="AO46" s="406">
        <f t="shared" ca="1" si="142"/>
        <v>421764.63487153733</v>
      </c>
      <c r="AP46" s="406">
        <f ca="1">+AP54</f>
        <v>427279.26877964585</v>
      </c>
      <c r="AQ46" s="406">
        <f t="shared" ref="AQ46:AX46" ca="1" si="143">+AQ54</f>
        <v>425124.448539651</v>
      </c>
      <c r="AR46" s="406">
        <f t="shared" ca="1" si="143"/>
        <v>424277.34573656035</v>
      </c>
      <c r="AS46" s="406">
        <f t="shared" ca="1" si="143"/>
        <v>431019.46769677696</v>
      </c>
      <c r="AT46" s="406">
        <f t="shared" ca="1" si="143"/>
        <v>430854.73658651597</v>
      </c>
      <c r="AU46" s="406">
        <f t="shared" ca="1" si="143"/>
        <v>433629.32837422343</v>
      </c>
      <c r="AV46" s="406">
        <f t="shared" ca="1" si="143"/>
        <v>428449.57129307382</v>
      </c>
      <c r="AW46" s="406">
        <f t="shared" ca="1" si="143"/>
        <v>425327.07556360686</v>
      </c>
      <c r="AX46" s="406">
        <f t="shared" ca="1" si="143"/>
        <v>429600.98255024123</v>
      </c>
      <c r="AY46" s="406">
        <f t="shared" ref="AY46:BX46" ca="1" si="144">+AY54</f>
        <v>428791.68022160832</v>
      </c>
      <c r="AZ46" s="406">
        <f t="shared" ca="1" si="144"/>
        <v>433116.16593567247</v>
      </c>
      <c r="BA46" s="406">
        <f t="shared" ca="1" si="144"/>
        <v>449369.92465708771</v>
      </c>
      <c r="BB46" s="406">
        <f t="shared" ca="1" si="144"/>
        <v>443469.28399496933</v>
      </c>
      <c r="BC46" s="406">
        <f t="shared" ca="1" si="144"/>
        <v>456220.62755663961</v>
      </c>
      <c r="BD46" s="406">
        <f t="shared" ca="1" si="144"/>
        <v>443807.92967322801</v>
      </c>
      <c r="BE46" s="406">
        <f t="shared" ca="1" si="144"/>
        <v>452949.03635890014</v>
      </c>
      <c r="BF46" s="406">
        <f t="shared" ca="1" si="144"/>
        <v>452870.94742680155</v>
      </c>
      <c r="BG46" s="406">
        <f t="shared" ca="1" si="144"/>
        <v>442253.64130460116</v>
      </c>
      <c r="BH46" s="406">
        <f t="shared" ca="1" si="144"/>
        <v>442997.16565224744</v>
      </c>
      <c r="BI46" s="406">
        <f t="shared" ca="1" si="144"/>
        <v>447118.19233029807</v>
      </c>
      <c r="BJ46" s="406">
        <f t="shared" ca="1" si="144"/>
        <v>433104.5065557324</v>
      </c>
      <c r="BK46" s="406">
        <f t="shared" ca="1" si="144"/>
        <v>466671.74380135146</v>
      </c>
      <c r="BL46" s="406">
        <f t="shared" ca="1" si="144"/>
        <v>448663.95097672951</v>
      </c>
      <c r="BM46" s="406">
        <f t="shared" ca="1" si="144"/>
        <v>458521.7108444997</v>
      </c>
      <c r="BN46" s="406">
        <f t="shared" ca="1" si="144"/>
        <v>462234.40388250269</v>
      </c>
      <c r="BO46" s="406">
        <f t="shared" ca="1" si="144"/>
        <v>448373.43946489517</v>
      </c>
      <c r="BP46" s="406">
        <f t="shared" ca="1" si="144"/>
        <v>464173.39008520404</v>
      </c>
      <c r="BQ46" s="406">
        <f t="shared" ca="1" si="144"/>
        <v>444452.22107567819</v>
      </c>
      <c r="BR46" s="406">
        <f t="shared" ca="1" si="144"/>
        <v>457003.83573705819</v>
      </c>
      <c r="BS46" s="406">
        <f t="shared" ca="1" si="144"/>
        <v>466921.5689377875</v>
      </c>
      <c r="BT46" s="406">
        <f t="shared" ca="1" si="144"/>
        <v>458526.7602587021</v>
      </c>
      <c r="BU46" s="406">
        <f t="shared" ca="1" si="144"/>
        <v>458897.95506524201</v>
      </c>
      <c r="BV46" s="406">
        <f t="shared" ca="1" si="144"/>
        <v>451014.53297117911</v>
      </c>
      <c r="BW46" s="406">
        <f t="shared" ca="1" si="144"/>
        <v>464920.38152845722</v>
      </c>
      <c r="BX46" s="406">
        <f t="shared" ca="1" si="144"/>
        <v>444484.70096149779</v>
      </c>
      <c r="BY46" s="406">
        <f t="shared" ref="BY46:CJ46" ca="1" si="145">+BY54</f>
        <v>428296.9128266531</v>
      </c>
      <c r="BZ46" s="406">
        <f t="shared" ca="1" si="145"/>
        <v>428532.02522205672</v>
      </c>
      <c r="CA46" s="406">
        <f t="shared" ca="1" si="145"/>
        <v>422512.68814249913</v>
      </c>
      <c r="CB46" s="406">
        <f t="shared" ca="1" si="145"/>
        <v>429891.47071411659</v>
      </c>
      <c r="CC46" s="406">
        <f t="shared" ca="1" si="145"/>
        <v>426546.91677854105</v>
      </c>
      <c r="CD46" s="406">
        <f t="shared" ca="1" si="145"/>
        <v>433126.96607828129</v>
      </c>
      <c r="CE46" s="406">
        <f t="shared" ca="1" si="145"/>
        <v>428984.85654233693</v>
      </c>
      <c r="CF46" s="406">
        <f t="shared" ca="1" si="145"/>
        <v>437797.13411549496</v>
      </c>
      <c r="CG46" s="406">
        <f t="shared" ca="1" si="145"/>
        <v>439858.99181537813</v>
      </c>
      <c r="CH46" s="406">
        <f t="shared" ca="1" si="145"/>
        <v>436194.49894633202</v>
      </c>
      <c r="CI46" s="406">
        <f t="shared" ca="1" si="145"/>
        <v>444101.38748639624</v>
      </c>
      <c r="CJ46" s="406">
        <f t="shared" ca="1" si="145"/>
        <v>434736.67987434124</v>
      </c>
      <c r="CK46" s="406">
        <f t="shared" ref="CK46:DG46" ca="1" si="146">+CK54</f>
        <v>434422.25007318734</v>
      </c>
      <c r="CL46" s="406">
        <f t="shared" ca="1" si="146"/>
        <v>445375.97288557986</v>
      </c>
      <c r="CM46" s="406">
        <f t="shared" ca="1" si="146"/>
        <v>430002.17514483951</v>
      </c>
      <c r="CN46" s="406">
        <f t="shared" ca="1" si="146"/>
        <v>427106.21186214068</v>
      </c>
      <c r="CO46" s="406">
        <f t="shared" ca="1" si="146"/>
        <v>377128.63785831479</v>
      </c>
      <c r="CP46" s="406">
        <f t="shared" ca="1" si="146"/>
        <v>383828.90947747044</v>
      </c>
      <c r="CQ46" s="406">
        <f t="shared" ca="1" si="146"/>
        <v>402537.89582550101</v>
      </c>
      <c r="CR46" s="406">
        <f t="shared" ca="1" si="146"/>
        <v>432423.30075305852</v>
      </c>
      <c r="CS46" s="406">
        <f t="shared" ca="1" si="146"/>
        <v>416489.92112165922</v>
      </c>
      <c r="CT46" s="406">
        <f t="shared" ca="1" si="146"/>
        <v>414258.41372401424</v>
      </c>
      <c r="CU46" s="406">
        <f t="shared" ca="1" si="146"/>
        <v>403652.33206684829</v>
      </c>
      <c r="CV46" s="406">
        <f t="shared" ca="1" si="146"/>
        <v>399731.88216085196</v>
      </c>
      <c r="CW46" s="406">
        <f t="shared" ca="1" si="146"/>
        <v>329415.03189027985</v>
      </c>
      <c r="CX46" s="406">
        <f t="shared" ca="1" si="146"/>
        <v>317690.73321930051</v>
      </c>
      <c r="CY46" s="406">
        <f t="shared" ca="1" si="146"/>
        <v>329278.74047790095</v>
      </c>
      <c r="CZ46" s="406">
        <f t="shared" ca="1" si="146"/>
        <v>323466.07299163728</v>
      </c>
      <c r="DA46" s="406">
        <f t="shared" ca="1" si="146"/>
        <v>321333.46086236375</v>
      </c>
      <c r="DB46" s="406">
        <f t="shared" ca="1" si="146"/>
        <v>321718.85553158069</v>
      </c>
      <c r="DC46" s="406">
        <f t="shared" ca="1" si="146"/>
        <v>325436.78386141098</v>
      </c>
      <c r="DD46" s="406">
        <f t="shared" ca="1" si="146"/>
        <v>313479.79876402183</v>
      </c>
      <c r="DE46" s="406">
        <f t="shared" ca="1" si="146"/>
        <v>310347.61711183516</v>
      </c>
      <c r="DF46" s="406">
        <f t="shared" ca="1" si="146"/>
        <v>315896.96755890537</v>
      </c>
      <c r="DG46" s="406">
        <f t="shared" ca="1" si="146"/>
        <v>315539.63195415639</v>
      </c>
      <c r="DH46" s="406">
        <f t="shared" ref="DH46:DS46" ca="1" si="147">+DH54</f>
        <v>334799.22889220982</v>
      </c>
      <c r="DI46" s="406">
        <f t="shared" ca="1" si="147"/>
        <v>322307.07700789277</v>
      </c>
      <c r="DJ46" s="406">
        <f t="shared" ca="1" si="147"/>
        <v>317380.61033938156</v>
      </c>
      <c r="DK46" s="406">
        <f t="shared" ca="1" si="147"/>
        <v>325456.58330164576</v>
      </c>
      <c r="DL46" s="406">
        <f t="shared" ca="1" si="147"/>
        <v>332023.8147683689</v>
      </c>
      <c r="DM46" s="406">
        <f t="shared" ca="1" si="147"/>
        <v>330548.38543342677</v>
      </c>
      <c r="DN46" s="406">
        <f t="shared" ca="1" si="147"/>
        <v>323570.21546751936</v>
      </c>
      <c r="DO46" s="406">
        <f t="shared" ca="1" si="147"/>
        <v>329219.67037055892</v>
      </c>
      <c r="DP46" s="406">
        <f t="shared" ca="1" si="147"/>
        <v>321140.71294058696</v>
      </c>
      <c r="DQ46" s="406">
        <f t="shared" ca="1" si="147"/>
        <v>319910.04271336127</v>
      </c>
      <c r="DR46" s="406">
        <f t="shared" ca="1" si="147"/>
        <v>313646.93787265877</v>
      </c>
      <c r="DS46" s="406">
        <f t="shared" ca="1" si="147"/>
        <v>313297.20602147427</v>
      </c>
      <c r="DT46" s="406">
        <f t="shared" ref="DT46:ED46" ca="1" si="148">+DT54</f>
        <v>318998.76689174422</v>
      </c>
      <c r="DU46" s="406">
        <f t="shared" ca="1" si="148"/>
        <v>318463.73863908573</v>
      </c>
      <c r="DV46" s="406">
        <f t="shared" ca="1" si="148"/>
        <v>313756.38034985331</v>
      </c>
      <c r="DW46" s="406">
        <f t="shared" ca="1" si="148"/>
        <v>317038.67818596645</v>
      </c>
      <c r="DX46" s="406">
        <f t="shared" ca="1" si="148"/>
        <v>309352.63568537793</v>
      </c>
      <c r="DY46" s="406">
        <f t="shared" ca="1" si="148"/>
        <v>311897.5851914924</v>
      </c>
      <c r="DZ46" s="406">
        <f t="shared" ca="1" si="148"/>
        <v>314671.59325418138</v>
      </c>
      <c r="EA46" s="406">
        <f t="shared" ca="1" si="148"/>
        <v>313268.96275942924</v>
      </c>
      <c r="EB46" s="406">
        <f t="shared" ca="1" si="148"/>
        <v>317365.34558451932</v>
      </c>
      <c r="EC46" s="406">
        <f t="shared" ca="1" si="148"/>
        <v>316694.10665635864</v>
      </c>
      <c r="ED46" s="406">
        <f t="shared" ca="1" si="148"/>
        <v>315739.36442609032</v>
      </c>
      <c r="EE46" s="406">
        <f t="shared" ref="EE46:EQ46" ca="1" si="149">+EE54</f>
        <v>313611.66177267383</v>
      </c>
      <c r="EF46" s="406">
        <f t="shared" ca="1" si="149"/>
        <v>310699.8662019723</v>
      </c>
      <c r="EG46" s="406">
        <f t="shared" ca="1" si="149"/>
        <v>297822.71065456007</v>
      </c>
      <c r="EH46" s="406">
        <f t="shared" ca="1" si="149"/>
        <v>304586.04826407286</v>
      </c>
      <c r="EI46" s="406">
        <f t="shared" ca="1" si="149"/>
        <v>308027.93701243494</v>
      </c>
      <c r="EJ46" s="406">
        <f t="shared" ca="1" si="149"/>
        <v>299406.61040389456</v>
      </c>
      <c r="EK46" s="406">
        <f t="shared" ca="1" si="149"/>
        <v>312195.31872324459</v>
      </c>
      <c r="EL46" s="406">
        <f t="shared" ca="1" si="149"/>
        <v>311689.23372363189</v>
      </c>
      <c r="EM46" s="406">
        <f t="shared" ca="1" si="149"/>
        <v>310864.39616385516</v>
      </c>
      <c r="EN46" s="406">
        <f t="shared" ca="1" si="149"/>
        <v>311026.00337979913</v>
      </c>
      <c r="EO46" s="406">
        <f t="shared" ca="1" si="149"/>
        <v>307970.03298486531</v>
      </c>
      <c r="EP46" s="406">
        <f t="shared" ca="1" si="149"/>
        <v>307164.92854478338</v>
      </c>
      <c r="EQ46" s="406">
        <f t="shared" ca="1" si="149"/>
        <v>309141.37674050388</v>
      </c>
      <c r="ER46" s="406">
        <f t="shared" ref="ER46:FA46" ca="1" si="150">+ER54</f>
        <v>302895.27295099251</v>
      </c>
      <c r="ES46" s="406">
        <f t="shared" ca="1" si="150"/>
        <v>303955.74664749758</v>
      </c>
      <c r="ET46" s="406">
        <f t="shared" ca="1" si="150"/>
        <v>305241.2209709321</v>
      </c>
      <c r="EU46" s="406">
        <f t="shared" ca="1" si="150"/>
        <v>301962.26365159091</v>
      </c>
      <c r="EV46" s="406">
        <f t="shared" ca="1" si="150"/>
        <v>302741.59019818815</v>
      </c>
      <c r="EW46" s="406">
        <f t="shared" ca="1" si="150"/>
        <v>303513.0110998266</v>
      </c>
      <c r="EX46" s="406">
        <f t="shared" ca="1" si="150"/>
        <v>302764.45351112285</v>
      </c>
      <c r="EY46" s="406">
        <f t="shared" ca="1" si="150"/>
        <v>302793.96822534048</v>
      </c>
      <c r="EZ46" s="406">
        <f t="shared" ca="1" si="150"/>
        <v>306234.88520651945</v>
      </c>
      <c r="FA46" s="406">
        <f t="shared" ca="1" si="150"/>
        <v>307595.34348232381</v>
      </c>
      <c r="FB46" s="406">
        <f t="shared" ref="FB46:FD46" ca="1" si="151">+FB54</f>
        <v>312522.33565764927</v>
      </c>
      <c r="FC46" s="406">
        <f t="shared" ca="1" si="151"/>
        <v>312594.37298291043</v>
      </c>
      <c r="FD46" s="406">
        <f t="shared" ca="1" si="151"/>
        <v>314852.49236776709</v>
      </c>
      <c r="FE46" s="406">
        <f t="shared" ref="FE46:FI46" ca="1" si="152">+FE54</f>
        <v>0</v>
      </c>
      <c r="FF46" s="406">
        <f t="shared" ca="1" si="152"/>
        <v>0</v>
      </c>
      <c r="FG46" s="406">
        <f t="shared" ca="1" si="152"/>
        <v>0</v>
      </c>
      <c r="FH46" s="406">
        <f t="shared" ca="1" si="152"/>
        <v>0</v>
      </c>
      <c r="FI46" s="406">
        <f t="shared" ca="1" si="152"/>
        <v>0</v>
      </c>
      <c r="FJ46" s="406">
        <f t="shared" ref="FJ46:FP46" ca="1" si="153">+FJ54</f>
        <v>0</v>
      </c>
      <c r="FK46" s="406">
        <f t="shared" ca="1" si="153"/>
        <v>0</v>
      </c>
      <c r="FL46" s="406">
        <f t="shared" ca="1" si="153"/>
        <v>0</v>
      </c>
      <c r="FM46" s="406">
        <f t="shared" ca="1" si="153"/>
        <v>0</v>
      </c>
      <c r="FN46" s="406">
        <f t="shared" ca="1" si="153"/>
        <v>0</v>
      </c>
      <c r="FO46" s="406">
        <f t="shared" ca="1" si="153"/>
        <v>0</v>
      </c>
      <c r="FP46" s="406">
        <f t="shared" ca="1" si="153"/>
        <v>0</v>
      </c>
    </row>
    <row r="47" spans="1:172" s="317" customFormat="1" x14ac:dyDescent="0.2">
      <c r="A47" s="485"/>
      <c r="B47" s="404" t="s">
        <v>8</v>
      </c>
      <c r="C47" s="405">
        <f>DContriORI!C47</f>
        <v>1460789.5249999999</v>
      </c>
      <c r="D47" s="404"/>
      <c r="E47" s="406">
        <f ca="1">+E56</f>
        <v>1377224.8993280949</v>
      </c>
      <c r="F47" s="406">
        <f t="shared" ref="F47:AO47" ca="1" si="154">+F56</f>
        <v>1399817.7404203957</v>
      </c>
      <c r="G47" s="406">
        <f t="shared" ca="1" si="154"/>
        <v>1383875.8626091245</v>
      </c>
      <c r="H47" s="406">
        <f t="shared" ca="1" si="154"/>
        <v>1305357.0813371278</v>
      </c>
      <c r="I47" s="406">
        <f t="shared" ca="1" si="154"/>
        <v>1391922.2664187411</v>
      </c>
      <c r="J47" s="406">
        <f t="shared" ca="1" si="154"/>
        <v>1329683.6438694582</v>
      </c>
      <c r="K47" s="406">
        <f t="shared" ca="1" si="154"/>
        <v>1340076.1599087215</v>
      </c>
      <c r="L47" s="406">
        <f t="shared" ca="1" si="154"/>
        <v>1360988.0608884527</v>
      </c>
      <c r="M47" s="406">
        <f t="shared" ca="1" si="154"/>
        <v>1353135.6025762637</v>
      </c>
      <c r="N47" s="406">
        <f t="shared" ca="1" si="154"/>
        <v>1372079.5047281065</v>
      </c>
      <c r="O47" s="406">
        <f t="shared" ca="1" si="154"/>
        <v>1364925.7690206645</v>
      </c>
      <c r="P47" s="406">
        <f t="shared" ca="1" si="154"/>
        <v>1384722.2449772854</v>
      </c>
      <c r="Q47" s="406">
        <f t="shared" ca="1" si="154"/>
        <v>1344056.248783624</v>
      </c>
      <c r="R47" s="406">
        <f t="shared" ca="1" si="154"/>
        <v>1400819.9431986026</v>
      </c>
      <c r="S47" s="406">
        <f t="shared" ca="1" si="154"/>
        <v>1395691.914911489</v>
      </c>
      <c r="T47" s="406">
        <f t="shared" ca="1" si="154"/>
        <v>1415855.6452250704</v>
      </c>
      <c r="U47" s="406">
        <f t="shared" ca="1" si="154"/>
        <v>1393956.8630018891</v>
      </c>
      <c r="V47" s="406">
        <f t="shared" ca="1" si="154"/>
        <v>1418954.6545316691</v>
      </c>
      <c r="W47" s="406">
        <f t="shared" ca="1" si="154"/>
        <v>1356691.5730908271</v>
      </c>
      <c r="X47" s="406">
        <f t="shared" ca="1" si="154"/>
        <v>1386649.1508346358</v>
      </c>
      <c r="Y47" s="406">
        <f t="shared" ca="1" si="154"/>
        <v>1403121.8354127714</v>
      </c>
      <c r="Z47" s="406">
        <f t="shared" ca="1" si="154"/>
        <v>1447227.0166174888</v>
      </c>
      <c r="AA47" s="406">
        <f t="shared" ca="1" si="154"/>
        <v>1413260.4672390739</v>
      </c>
      <c r="AB47" s="406">
        <f t="shared" ca="1" si="154"/>
        <v>1429895.620316904</v>
      </c>
      <c r="AC47" s="406">
        <f t="shared" ca="1" si="154"/>
        <v>1408348.9852458872</v>
      </c>
      <c r="AD47" s="406">
        <f t="shared" ca="1" si="154"/>
        <v>1372409.183548166</v>
      </c>
      <c r="AE47" s="406">
        <f t="shared" ca="1" si="154"/>
        <v>1381050.7051833572</v>
      </c>
      <c r="AF47" s="406">
        <f t="shared" ca="1" si="154"/>
        <v>1464813.8102591876</v>
      </c>
      <c r="AG47" s="406">
        <f t="shared" ca="1" si="154"/>
        <v>1407809.9770661371</v>
      </c>
      <c r="AH47" s="406">
        <f t="shared" ca="1" si="154"/>
        <v>1414998.9347828098</v>
      </c>
      <c r="AI47" s="406">
        <f t="shared" ca="1" si="154"/>
        <v>1503343.2065789185</v>
      </c>
      <c r="AJ47" s="406">
        <f t="shared" ca="1" si="154"/>
        <v>1476300.3163388188</v>
      </c>
      <c r="AK47" s="406">
        <f t="shared" ca="1" si="154"/>
        <v>1539959.6289415883</v>
      </c>
      <c r="AL47" s="406">
        <f t="shared" ca="1" si="154"/>
        <v>1409029.1834369709</v>
      </c>
      <c r="AM47" s="406">
        <f t="shared" ca="1" si="154"/>
        <v>1416097.4830123801</v>
      </c>
      <c r="AN47" s="406">
        <f t="shared" ca="1" si="154"/>
        <v>1430758.2085496625</v>
      </c>
      <c r="AO47" s="406">
        <f t="shared" ca="1" si="154"/>
        <v>1451043.6894135911</v>
      </c>
      <c r="AP47" s="406">
        <f ca="1">+AP56</f>
        <v>1453747.7429104156</v>
      </c>
      <c r="AQ47" s="406">
        <f t="shared" ref="AQ47:AX47" ca="1" si="155">+AQ56</f>
        <v>1464040.2145718064</v>
      </c>
      <c r="AR47" s="406">
        <f t="shared" ca="1" si="155"/>
        <v>1454567.0482928341</v>
      </c>
      <c r="AS47" s="406">
        <f t="shared" ca="1" si="155"/>
        <v>1471308.8580152434</v>
      </c>
      <c r="AT47" s="406">
        <f t="shared" ca="1" si="155"/>
        <v>1456397.5400300273</v>
      </c>
      <c r="AU47" s="406">
        <f t="shared" ca="1" si="155"/>
        <v>1439250.6243479087</v>
      </c>
      <c r="AV47" s="406">
        <f t="shared" ca="1" si="155"/>
        <v>1446365.2800746902</v>
      </c>
      <c r="AW47" s="406">
        <f t="shared" ca="1" si="155"/>
        <v>1458622.3424938014</v>
      </c>
      <c r="AX47" s="406">
        <f t="shared" ca="1" si="155"/>
        <v>1463630.4414406922</v>
      </c>
      <c r="AY47" s="406">
        <f t="shared" ref="AY47:BX47" ca="1" si="156">+AY56</f>
        <v>1521424.4578666519</v>
      </c>
      <c r="AZ47" s="406">
        <f t="shared" ca="1" si="156"/>
        <v>1457419.5261390749</v>
      </c>
      <c r="BA47" s="406">
        <f t="shared" ca="1" si="156"/>
        <v>1452146.2426883411</v>
      </c>
      <c r="BB47" s="406">
        <f t="shared" ca="1" si="156"/>
        <v>1453038.1003547127</v>
      </c>
      <c r="BC47" s="406">
        <f t="shared" ca="1" si="156"/>
        <v>1470872.1766648612</v>
      </c>
      <c r="BD47" s="406">
        <f t="shared" ca="1" si="156"/>
        <v>1397746.9502539821</v>
      </c>
      <c r="BE47" s="406">
        <f t="shared" ca="1" si="156"/>
        <v>1423275.6275121442</v>
      </c>
      <c r="BF47" s="406">
        <f t="shared" ca="1" si="156"/>
        <v>1458169.9862027743</v>
      </c>
      <c r="BG47" s="406">
        <f t="shared" ca="1" si="156"/>
        <v>1427364.5357568115</v>
      </c>
      <c r="BH47" s="406">
        <f t="shared" ca="1" si="156"/>
        <v>1465624.754900407</v>
      </c>
      <c r="BI47" s="406">
        <f t="shared" ca="1" si="156"/>
        <v>1500268.9395132237</v>
      </c>
      <c r="BJ47" s="406">
        <f t="shared" ca="1" si="156"/>
        <v>1483990.0144491752</v>
      </c>
      <c r="BK47" s="406">
        <f t="shared" ca="1" si="156"/>
        <v>1446081.5644609253</v>
      </c>
      <c r="BL47" s="406">
        <f t="shared" ca="1" si="156"/>
        <v>1516640.4181696177</v>
      </c>
      <c r="BM47" s="406">
        <f t="shared" ca="1" si="156"/>
        <v>1477027.722003116</v>
      </c>
      <c r="BN47" s="406">
        <f t="shared" ca="1" si="156"/>
        <v>1513870.8719799754</v>
      </c>
      <c r="BO47" s="406">
        <f t="shared" ca="1" si="156"/>
        <v>1480410.2428687126</v>
      </c>
      <c r="BP47" s="406">
        <f t="shared" ca="1" si="156"/>
        <v>1435232.6521784286</v>
      </c>
      <c r="BQ47" s="406">
        <f t="shared" ca="1" si="156"/>
        <v>1487205.0843015769</v>
      </c>
      <c r="BR47" s="406">
        <f t="shared" ca="1" si="156"/>
        <v>1474100.3532336184</v>
      </c>
      <c r="BS47" s="406">
        <f t="shared" ca="1" si="156"/>
        <v>1504566.0279948057</v>
      </c>
      <c r="BT47" s="406">
        <f t="shared" ca="1" si="156"/>
        <v>1428292.873851462</v>
      </c>
      <c r="BU47" s="406">
        <f t="shared" ca="1" si="156"/>
        <v>1480546.6859042491</v>
      </c>
      <c r="BV47" s="406">
        <f t="shared" ca="1" si="156"/>
        <v>1479858.111135547</v>
      </c>
      <c r="BW47" s="406">
        <f t="shared" ca="1" si="156"/>
        <v>1350545.9463702892</v>
      </c>
      <c r="BX47" s="406">
        <f t="shared" ca="1" si="156"/>
        <v>1443066.7379201825</v>
      </c>
      <c r="BY47" s="406">
        <f t="shared" ref="BY47:CJ47" ca="1" si="157">+BY56</f>
        <v>1486327.4054045423</v>
      </c>
      <c r="BZ47" s="406">
        <f t="shared" ca="1" si="157"/>
        <v>1454498.2817661804</v>
      </c>
      <c r="CA47" s="406">
        <f t="shared" ca="1" si="157"/>
        <v>1431080.4862912798</v>
      </c>
      <c r="CB47" s="406">
        <f t="shared" ca="1" si="157"/>
        <v>1461346.6725292944</v>
      </c>
      <c r="CC47" s="406">
        <f t="shared" ca="1" si="157"/>
        <v>1397983.3661573613</v>
      </c>
      <c r="CD47" s="406">
        <f t="shared" ca="1" si="157"/>
        <v>1434472.0272882413</v>
      </c>
      <c r="CE47" s="406">
        <f t="shared" ca="1" si="157"/>
        <v>1400315.6393666381</v>
      </c>
      <c r="CF47" s="406">
        <f t="shared" ca="1" si="157"/>
        <v>1392000.0518570004</v>
      </c>
      <c r="CG47" s="406">
        <f t="shared" ca="1" si="157"/>
        <v>1358778.4268511639</v>
      </c>
      <c r="CH47" s="406">
        <f t="shared" ca="1" si="157"/>
        <v>1332622.4943745045</v>
      </c>
      <c r="CI47" s="406">
        <f t="shared" ca="1" si="157"/>
        <v>1346949.765695808</v>
      </c>
      <c r="CJ47" s="406">
        <f t="shared" ca="1" si="157"/>
        <v>1362968.0662522127</v>
      </c>
      <c r="CK47" s="406">
        <f t="shared" ref="CK47:DG47" ca="1" si="158">+CK56</f>
        <v>1350405.35459609</v>
      </c>
      <c r="CL47" s="406">
        <f t="shared" ca="1" si="158"/>
        <v>1308067.5694408976</v>
      </c>
      <c r="CM47" s="406">
        <f t="shared" ca="1" si="158"/>
        <v>1311355.6662199069</v>
      </c>
      <c r="CN47" s="406">
        <f t="shared" ca="1" si="158"/>
        <v>847176.8394303614</v>
      </c>
      <c r="CO47" s="406">
        <f t="shared" ca="1" si="158"/>
        <v>861201.95146791707</v>
      </c>
      <c r="CP47" s="406">
        <f t="shared" ca="1" si="158"/>
        <v>1059220.7206533104</v>
      </c>
      <c r="CQ47" s="406">
        <f t="shared" ca="1" si="158"/>
        <v>1063399.7837307663</v>
      </c>
      <c r="CR47" s="406">
        <f t="shared" ca="1" si="158"/>
        <v>1183419.2851932887</v>
      </c>
      <c r="CS47" s="406">
        <f t="shared" ca="1" si="158"/>
        <v>1164584.0915153737</v>
      </c>
      <c r="CT47" s="406">
        <f t="shared" ca="1" si="158"/>
        <v>1218851.2610955006</v>
      </c>
      <c r="CU47" s="406">
        <f t="shared" ca="1" si="158"/>
        <v>1260568.1441007913</v>
      </c>
      <c r="CV47" s="406">
        <f t="shared" ca="1" si="158"/>
        <v>1225032.4342724658</v>
      </c>
      <c r="CW47" s="406">
        <f t="shared" ca="1" si="158"/>
        <v>1232370.3346047665</v>
      </c>
      <c r="CX47" s="406">
        <f t="shared" ca="1" si="158"/>
        <v>1280071.8293763702</v>
      </c>
      <c r="CY47" s="406">
        <f t="shared" ca="1" si="158"/>
        <v>1265305.5101496929</v>
      </c>
      <c r="CZ47" s="406">
        <f t="shared" ca="1" si="158"/>
        <v>1291384.3196488384</v>
      </c>
      <c r="DA47" s="406">
        <f t="shared" ca="1" si="158"/>
        <v>1287559.0989610264</v>
      </c>
      <c r="DB47" s="406">
        <f t="shared" ca="1" si="158"/>
        <v>1245970.3847156658</v>
      </c>
      <c r="DC47" s="406">
        <f t="shared" ca="1" si="158"/>
        <v>1242798.0490804997</v>
      </c>
      <c r="DD47" s="406">
        <f t="shared" ca="1" si="158"/>
        <v>1315085.0528568565</v>
      </c>
      <c r="DE47" s="406">
        <f t="shared" ca="1" si="158"/>
        <v>1304921.3903158568</v>
      </c>
      <c r="DF47" s="406">
        <f t="shared" ca="1" si="158"/>
        <v>1277498.8065934796</v>
      </c>
      <c r="DG47" s="406">
        <f t="shared" ca="1" si="158"/>
        <v>1261838.9335558014</v>
      </c>
      <c r="DH47" s="406">
        <f t="shared" ref="DH47:DS47" ca="1" si="159">+DH56</f>
        <v>1274908.4248352598</v>
      </c>
      <c r="DI47" s="406">
        <f t="shared" ca="1" si="159"/>
        <v>1294619.0980878633</v>
      </c>
      <c r="DJ47" s="406">
        <f t="shared" ca="1" si="159"/>
        <v>1315860.6589514392</v>
      </c>
      <c r="DK47" s="406">
        <f t="shared" ca="1" si="159"/>
        <v>1344445.5195394701</v>
      </c>
      <c r="DL47" s="406">
        <f t="shared" ca="1" si="159"/>
        <v>1370459.4614950574</v>
      </c>
      <c r="DM47" s="406">
        <f t="shared" ca="1" si="159"/>
        <v>1296980.4513452344</v>
      </c>
      <c r="DN47" s="406">
        <f t="shared" ca="1" si="159"/>
        <v>1300991.2534031647</v>
      </c>
      <c r="DO47" s="406">
        <f t="shared" ca="1" si="159"/>
        <v>1285613.071381941</v>
      </c>
      <c r="DP47" s="406">
        <f t="shared" ca="1" si="159"/>
        <v>1291449.5607717878</v>
      </c>
      <c r="DQ47" s="406">
        <f t="shared" ca="1" si="159"/>
        <v>1283513.3450464369</v>
      </c>
      <c r="DR47" s="406">
        <f t="shared" ca="1" si="159"/>
        <v>1268240.8605270761</v>
      </c>
      <c r="DS47" s="406">
        <f t="shared" ca="1" si="159"/>
        <v>1323528.3155621637</v>
      </c>
      <c r="DT47" s="406">
        <f t="shared" ref="DT47:ED47" ca="1" si="160">+DT56</f>
        <v>1369833.4804546055</v>
      </c>
      <c r="DU47" s="406">
        <f t="shared" ca="1" si="160"/>
        <v>1361579.9076396229</v>
      </c>
      <c r="DV47" s="406">
        <f t="shared" ca="1" si="160"/>
        <v>1366286.7336820946</v>
      </c>
      <c r="DW47" s="406">
        <f t="shared" ca="1" si="160"/>
        <v>1390786.3216866336</v>
      </c>
      <c r="DX47" s="406">
        <f t="shared" ca="1" si="160"/>
        <v>1375677.8202442233</v>
      </c>
      <c r="DY47" s="406">
        <f t="shared" ca="1" si="160"/>
        <v>1425290.7349484717</v>
      </c>
      <c r="DZ47" s="406">
        <f t="shared" ca="1" si="160"/>
        <v>1481689.3037566326</v>
      </c>
      <c r="EA47" s="406">
        <f t="shared" ca="1" si="160"/>
        <v>1479903.4403153637</v>
      </c>
      <c r="EB47" s="406">
        <f t="shared" ca="1" si="160"/>
        <v>1522003.7422778301</v>
      </c>
      <c r="EC47" s="406">
        <f t="shared" ca="1" si="160"/>
        <v>1545733.7057834493</v>
      </c>
      <c r="ED47" s="406">
        <f t="shared" ca="1" si="160"/>
        <v>1613155.8278918825</v>
      </c>
      <c r="EE47" s="406">
        <f t="shared" ref="EE47:EQ47" ca="1" si="161">+EE56</f>
        <v>1547368.1883439412</v>
      </c>
      <c r="EF47" s="406">
        <f t="shared" ca="1" si="161"/>
        <v>1549473.0132015457</v>
      </c>
      <c r="EG47" s="406">
        <f t="shared" ca="1" si="161"/>
        <v>1581805.7175357724</v>
      </c>
      <c r="EH47" s="406">
        <f t="shared" ca="1" si="161"/>
        <v>1502817.3582166836</v>
      </c>
      <c r="EI47" s="406">
        <f t="shared" ca="1" si="161"/>
        <v>1499473.3424526381</v>
      </c>
      <c r="EJ47" s="406">
        <f t="shared" ca="1" si="161"/>
        <v>1536290.0458226409</v>
      </c>
      <c r="EK47" s="406">
        <f t="shared" ca="1" si="161"/>
        <v>1541878.0005685326</v>
      </c>
      <c r="EL47" s="406">
        <f t="shared" ca="1" si="161"/>
        <v>1500224.82478269</v>
      </c>
      <c r="EM47" s="406">
        <f t="shared" ca="1" si="161"/>
        <v>1567301.373994461</v>
      </c>
      <c r="EN47" s="406">
        <f t="shared" ca="1" si="161"/>
        <v>1507861.2382257213</v>
      </c>
      <c r="EO47" s="406">
        <f t="shared" ca="1" si="161"/>
        <v>1548822.2604750555</v>
      </c>
      <c r="EP47" s="406">
        <f t="shared" ca="1" si="161"/>
        <v>1477433.2725716473</v>
      </c>
      <c r="EQ47" s="406">
        <f t="shared" ca="1" si="161"/>
        <v>1486497.1899793365</v>
      </c>
      <c r="ER47" s="406">
        <f t="shared" ref="ER47:FA47" ca="1" si="162">+ER56</f>
        <v>1453402.2019144748</v>
      </c>
      <c r="ES47" s="406">
        <f t="shared" ca="1" si="162"/>
        <v>1453993.5090163962</v>
      </c>
      <c r="ET47" s="406">
        <f t="shared" ca="1" si="162"/>
        <v>1505281.5124450261</v>
      </c>
      <c r="EU47" s="406">
        <f t="shared" ca="1" si="162"/>
        <v>1518199.5827202015</v>
      </c>
      <c r="EV47" s="406">
        <f t="shared" ca="1" si="162"/>
        <v>1475882.5461066852</v>
      </c>
      <c r="EW47" s="406">
        <f t="shared" ca="1" si="162"/>
        <v>1521408.7190150046</v>
      </c>
      <c r="EX47" s="406">
        <f t="shared" ca="1" si="162"/>
        <v>1514946.2044294209</v>
      </c>
      <c r="EY47" s="406">
        <f t="shared" ca="1" si="162"/>
        <v>1504530.7912739639</v>
      </c>
      <c r="EZ47" s="406">
        <f t="shared" ca="1" si="162"/>
        <v>1476583.3002869345</v>
      </c>
      <c r="FA47" s="406">
        <f t="shared" ca="1" si="162"/>
        <v>1446767.7084656323</v>
      </c>
      <c r="FB47" s="406">
        <f t="shared" ref="FB47:FD47" ca="1" si="163">+FB56</f>
        <v>1508144.312253423</v>
      </c>
      <c r="FC47" s="406">
        <f t="shared" ca="1" si="163"/>
        <v>1533590.3379409269</v>
      </c>
      <c r="FD47" s="406">
        <f t="shared" ca="1" si="163"/>
        <v>1552216.3523757253</v>
      </c>
      <c r="FE47" s="406">
        <f t="shared" ref="FE47:FI47" ca="1" si="164">+FE56</f>
        <v>0</v>
      </c>
      <c r="FF47" s="406">
        <f t="shared" ca="1" si="164"/>
        <v>0</v>
      </c>
      <c r="FG47" s="406">
        <f t="shared" ca="1" si="164"/>
        <v>0</v>
      </c>
      <c r="FH47" s="406">
        <f t="shared" ca="1" si="164"/>
        <v>0</v>
      </c>
      <c r="FI47" s="406">
        <f t="shared" ca="1" si="164"/>
        <v>0</v>
      </c>
      <c r="FJ47" s="406">
        <f t="shared" ref="FJ47:FP47" ca="1" si="165">+FJ56</f>
        <v>0</v>
      </c>
      <c r="FK47" s="406">
        <f t="shared" ca="1" si="165"/>
        <v>0</v>
      </c>
      <c r="FL47" s="406">
        <f t="shared" ca="1" si="165"/>
        <v>0</v>
      </c>
      <c r="FM47" s="406">
        <f t="shared" ca="1" si="165"/>
        <v>0</v>
      </c>
      <c r="FN47" s="406">
        <f t="shared" ca="1" si="165"/>
        <v>0</v>
      </c>
      <c r="FO47" s="406">
        <f t="shared" ca="1" si="165"/>
        <v>0</v>
      </c>
      <c r="FP47" s="406">
        <f t="shared" ca="1" si="165"/>
        <v>0</v>
      </c>
    </row>
    <row r="48" spans="1:172" s="317" customFormat="1" x14ac:dyDescent="0.2">
      <c r="A48" s="485"/>
      <c r="B48" s="404" t="s">
        <v>12</v>
      </c>
      <c r="C48" s="405">
        <f>DContriORI!C48</f>
        <v>4881116.3969999989</v>
      </c>
      <c r="D48" s="404"/>
      <c r="E48" s="406">
        <f ca="1">+E60</f>
        <v>4300695.1142001916</v>
      </c>
      <c r="F48" s="406">
        <f t="shared" ref="F48:AO48" ca="1" si="166">+F60</f>
        <v>4334937.3264894746</v>
      </c>
      <c r="G48" s="406">
        <f t="shared" ca="1" si="166"/>
        <v>4297340.392593801</v>
      </c>
      <c r="H48" s="406">
        <f t="shared" ca="1" si="166"/>
        <v>4294125.5021152943</v>
      </c>
      <c r="I48" s="406">
        <f t="shared" ca="1" si="166"/>
        <v>4341532.2046337174</v>
      </c>
      <c r="J48" s="406">
        <f t="shared" ca="1" si="166"/>
        <v>4326103.7912205495</v>
      </c>
      <c r="K48" s="406">
        <f t="shared" ca="1" si="166"/>
        <v>4332005.1030087741</v>
      </c>
      <c r="L48" s="406">
        <f t="shared" ca="1" si="166"/>
        <v>4375537.1660140008</v>
      </c>
      <c r="M48" s="406">
        <f t="shared" ca="1" si="166"/>
        <v>4308034.4734108094</v>
      </c>
      <c r="N48" s="406">
        <f t="shared" ca="1" si="166"/>
        <v>4363336.8350627348</v>
      </c>
      <c r="O48" s="406">
        <f t="shared" ca="1" si="166"/>
        <v>4340326.3239006735</v>
      </c>
      <c r="P48" s="406">
        <f t="shared" ca="1" si="166"/>
        <v>4322295.8012333363</v>
      </c>
      <c r="Q48" s="406">
        <f t="shared" ca="1" si="166"/>
        <v>4393261.1207797006</v>
      </c>
      <c r="R48" s="406">
        <f t="shared" ca="1" si="166"/>
        <v>4370242.3914479213</v>
      </c>
      <c r="S48" s="406">
        <f t="shared" ca="1" si="166"/>
        <v>4471739.0968481461</v>
      </c>
      <c r="T48" s="406">
        <f t="shared" ca="1" si="166"/>
        <v>4493026.2328397678</v>
      </c>
      <c r="U48" s="406">
        <f t="shared" ca="1" si="166"/>
        <v>4517251.5161228087</v>
      </c>
      <c r="V48" s="406">
        <f t="shared" ca="1" si="166"/>
        <v>4523365.5674008057</v>
      </c>
      <c r="W48" s="406">
        <f t="shared" ca="1" si="166"/>
        <v>4546927.0463786041</v>
      </c>
      <c r="X48" s="406">
        <f t="shared" ca="1" si="166"/>
        <v>4474553.0156759592</v>
      </c>
      <c r="Y48" s="406">
        <f t="shared" ca="1" si="166"/>
        <v>4503231.759724577</v>
      </c>
      <c r="Z48" s="406">
        <f t="shared" ca="1" si="166"/>
        <v>4557348.8097021189</v>
      </c>
      <c r="AA48" s="406">
        <f t="shared" ca="1" si="166"/>
        <v>4577124.0329861157</v>
      </c>
      <c r="AB48" s="406">
        <f t="shared" ca="1" si="166"/>
        <v>4553130.4558346877</v>
      </c>
      <c r="AC48" s="406">
        <f t="shared" ca="1" si="166"/>
        <v>4556226.0972130951</v>
      </c>
      <c r="AD48" s="406">
        <f t="shared" ca="1" si="166"/>
        <v>4623154.8959923331</v>
      </c>
      <c r="AE48" s="406">
        <f t="shared" ca="1" si="166"/>
        <v>4584216.1485344591</v>
      </c>
      <c r="AF48" s="406">
        <f t="shared" ca="1" si="166"/>
        <v>4636653.9108588211</v>
      </c>
      <c r="AG48" s="406">
        <f t="shared" ca="1" si="166"/>
        <v>4614029.5870999582</v>
      </c>
      <c r="AH48" s="406">
        <f t="shared" ca="1" si="166"/>
        <v>4635212.473930629</v>
      </c>
      <c r="AI48" s="406">
        <f t="shared" ca="1" si="166"/>
        <v>4638397.8888261979</v>
      </c>
      <c r="AJ48" s="406">
        <f t="shared" ca="1" si="166"/>
        <v>4672933.9078849852</v>
      </c>
      <c r="AK48" s="406">
        <f t="shared" ca="1" si="166"/>
        <v>4745795.053610648</v>
      </c>
      <c r="AL48" s="406">
        <f t="shared" ca="1" si="166"/>
        <v>4736979.9251536801</v>
      </c>
      <c r="AM48" s="406">
        <f t="shared" ca="1" si="166"/>
        <v>4687698.5223865472</v>
      </c>
      <c r="AN48" s="406">
        <f t="shared" ca="1" si="166"/>
        <v>4719357.3616894502</v>
      </c>
      <c r="AO48" s="406">
        <f t="shared" ca="1" si="166"/>
        <v>4690198.842420876</v>
      </c>
      <c r="AP48" s="406">
        <f ca="1">+AP60</f>
        <v>4688276.7386635998</v>
      </c>
      <c r="AQ48" s="406">
        <f t="shared" ref="AQ48:AX48" ca="1" si="167">+AQ60</f>
        <v>4642663.4455150934</v>
      </c>
      <c r="AR48" s="406">
        <f t="shared" ca="1" si="167"/>
        <v>4647006.449999244</v>
      </c>
      <c r="AS48" s="406">
        <f t="shared" ca="1" si="167"/>
        <v>4652206.1744734785</v>
      </c>
      <c r="AT48" s="406">
        <f t="shared" ca="1" si="167"/>
        <v>4669530.7154163076</v>
      </c>
      <c r="AU48" s="406">
        <f t="shared" ca="1" si="167"/>
        <v>4671374.1633069012</v>
      </c>
      <c r="AV48" s="406">
        <f t="shared" ca="1" si="167"/>
        <v>4701349.0136361523</v>
      </c>
      <c r="AW48" s="406">
        <f t="shared" ca="1" si="167"/>
        <v>4691806.8365074992</v>
      </c>
      <c r="AX48" s="406">
        <f t="shared" ca="1" si="167"/>
        <v>4702353.4869378218</v>
      </c>
      <c r="AY48" s="406">
        <f t="shared" ref="AY48:BX48" ca="1" si="168">+AY60</f>
        <v>4742831.9869265324</v>
      </c>
      <c r="AZ48" s="406">
        <f t="shared" ca="1" si="168"/>
        <v>4794219.3093681093</v>
      </c>
      <c r="BA48" s="406">
        <f t="shared" ca="1" si="168"/>
        <v>4840604.7545244563</v>
      </c>
      <c r="BB48" s="406">
        <f t="shared" ca="1" si="168"/>
        <v>4824146.4050412811</v>
      </c>
      <c r="BC48" s="406">
        <f t="shared" ca="1" si="168"/>
        <v>4841593.5983401118</v>
      </c>
      <c r="BD48" s="406">
        <f t="shared" ca="1" si="168"/>
        <v>4843950.6606052238</v>
      </c>
      <c r="BE48" s="406">
        <f t="shared" ca="1" si="168"/>
        <v>4816088.8469451582</v>
      </c>
      <c r="BF48" s="406">
        <f t="shared" ca="1" si="168"/>
        <v>4796780.2731344718</v>
      </c>
      <c r="BG48" s="406">
        <f t="shared" ca="1" si="168"/>
        <v>4796969.4453007877</v>
      </c>
      <c r="BH48" s="406">
        <f t="shared" ca="1" si="168"/>
        <v>4825517.6553278519</v>
      </c>
      <c r="BI48" s="406">
        <f t="shared" ca="1" si="168"/>
        <v>4749046.6120849606</v>
      </c>
      <c r="BJ48" s="406">
        <f t="shared" ca="1" si="168"/>
        <v>4831141.6228683153</v>
      </c>
      <c r="BK48" s="406">
        <f t="shared" ca="1" si="168"/>
        <v>4847836.1866626814</v>
      </c>
      <c r="BL48" s="406">
        <f t="shared" ca="1" si="168"/>
        <v>4846032.5419626478</v>
      </c>
      <c r="BM48" s="406">
        <f t="shared" ca="1" si="168"/>
        <v>4808937.9567272281</v>
      </c>
      <c r="BN48" s="406">
        <f t="shared" ca="1" si="168"/>
        <v>4813314.7831648849</v>
      </c>
      <c r="BO48" s="406">
        <f t="shared" ca="1" si="168"/>
        <v>4889447.5517063225</v>
      </c>
      <c r="BP48" s="406">
        <f t="shared" ca="1" si="168"/>
        <v>4790401.6485079601</v>
      </c>
      <c r="BQ48" s="406">
        <f t="shared" ca="1" si="168"/>
        <v>4893914.8259727284</v>
      </c>
      <c r="BR48" s="406">
        <f t="shared" ca="1" si="168"/>
        <v>4900035.5210358743</v>
      </c>
      <c r="BS48" s="406">
        <f t="shared" ca="1" si="168"/>
        <v>4903854.7142737051</v>
      </c>
      <c r="BT48" s="406">
        <f t="shared" ca="1" si="168"/>
        <v>4931128.2118605589</v>
      </c>
      <c r="BU48" s="406">
        <f t="shared" ca="1" si="168"/>
        <v>4953118.8689473402</v>
      </c>
      <c r="BV48" s="406">
        <f t="shared" ca="1" si="168"/>
        <v>4907283.5838014921</v>
      </c>
      <c r="BW48" s="406">
        <f t="shared" ca="1" si="168"/>
        <v>4935303.6889326042</v>
      </c>
      <c r="BX48" s="406">
        <f t="shared" ca="1" si="168"/>
        <v>4877418.5041178931</v>
      </c>
      <c r="BY48" s="406">
        <f t="shared" ref="BY48:CJ48" ca="1" si="169">+BY60</f>
        <v>4880387.269578618</v>
      </c>
      <c r="BZ48" s="406">
        <f t="shared" ca="1" si="169"/>
        <v>4918047.9509666888</v>
      </c>
      <c r="CA48" s="406">
        <f t="shared" ca="1" si="169"/>
        <v>4870031.9397575175</v>
      </c>
      <c r="CB48" s="406">
        <f t="shared" ca="1" si="169"/>
        <v>4932270.6743813176</v>
      </c>
      <c r="CC48" s="406">
        <f t="shared" ca="1" si="169"/>
        <v>4922664.1533220122</v>
      </c>
      <c r="CD48" s="406">
        <f t="shared" ca="1" si="169"/>
        <v>4934001.7237991504</v>
      </c>
      <c r="CE48" s="406">
        <f t="shared" ca="1" si="169"/>
        <v>4936232.2253983617</v>
      </c>
      <c r="CF48" s="406">
        <f t="shared" ca="1" si="169"/>
        <v>4916773.4144467963</v>
      </c>
      <c r="CG48" s="406">
        <f t="shared" ca="1" si="169"/>
        <v>4933400.7579808822</v>
      </c>
      <c r="CH48" s="406">
        <f t="shared" ca="1" si="169"/>
        <v>4805111.2120411294</v>
      </c>
      <c r="CI48" s="406">
        <f t="shared" ca="1" si="169"/>
        <v>4780031.2620584276</v>
      </c>
      <c r="CJ48" s="406">
        <f t="shared" ca="1" si="169"/>
        <v>4732420.857700821</v>
      </c>
      <c r="CK48" s="406">
        <f t="shared" ref="CK48:DG48" ca="1" si="170">+CK60</f>
        <v>4812799.6793030556</v>
      </c>
      <c r="CL48" s="406">
        <f t="shared" ca="1" si="170"/>
        <v>4795297.1601996943</v>
      </c>
      <c r="CM48" s="406">
        <f t="shared" ca="1" si="170"/>
        <v>4593524.1155529562</v>
      </c>
      <c r="CN48" s="406">
        <f t="shared" ca="1" si="170"/>
        <v>3317166.9191628899</v>
      </c>
      <c r="CO48" s="406">
        <f t="shared" ca="1" si="170"/>
        <v>3342941.3113252055</v>
      </c>
      <c r="CP48" s="406">
        <f t="shared" ca="1" si="170"/>
        <v>4251477.7986169886</v>
      </c>
      <c r="CQ48" s="406">
        <f t="shared" ca="1" si="170"/>
        <v>4507201.4799293373</v>
      </c>
      <c r="CR48" s="406">
        <f t="shared" ca="1" si="170"/>
        <v>4632814.0980183687</v>
      </c>
      <c r="CS48" s="406">
        <f t="shared" ca="1" si="170"/>
        <v>4828870.2637915695</v>
      </c>
      <c r="CT48" s="406">
        <f t="shared" ca="1" si="170"/>
        <v>4851858.9069420379</v>
      </c>
      <c r="CU48" s="406">
        <f t="shared" ca="1" si="170"/>
        <v>4855921.5287713306</v>
      </c>
      <c r="CV48" s="406">
        <f t="shared" ca="1" si="170"/>
        <v>4886941.5203509154</v>
      </c>
      <c r="CW48" s="406">
        <f t="shared" ca="1" si="170"/>
        <v>4862594.6516214143</v>
      </c>
      <c r="CX48" s="406">
        <f t="shared" ca="1" si="170"/>
        <v>4723566.7683582623</v>
      </c>
      <c r="CY48" s="406">
        <f t="shared" ca="1" si="170"/>
        <v>4919759.10302117</v>
      </c>
      <c r="CZ48" s="406">
        <f t="shared" ca="1" si="170"/>
        <v>4888804.9709051866</v>
      </c>
      <c r="DA48" s="406">
        <f t="shared" ca="1" si="170"/>
        <v>4845767.143529742</v>
      </c>
      <c r="DB48" s="406">
        <f t="shared" ca="1" si="170"/>
        <v>4870160.5140791759</v>
      </c>
      <c r="DC48" s="406">
        <f t="shared" ca="1" si="170"/>
        <v>4872203.4027554179</v>
      </c>
      <c r="DD48" s="406">
        <f t="shared" ca="1" si="170"/>
        <v>4865311.7362166001</v>
      </c>
      <c r="DE48" s="406">
        <f t="shared" ca="1" si="170"/>
        <v>4780123.9126227396</v>
      </c>
      <c r="DF48" s="406">
        <f t="shared" ca="1" si="170"/>
        <v>4872854.5612253761</v>
      </c>
      <c r="DG48" s="406">
        <f t="shared" ca="1" si="170"/>
        <v>4923963.6947175944</v>
      </c>
      <c r="DH48" s="406">
        <f t="shared" ref="DH48:DS48" ca="1" si="171">+DH60</f>
        <v>5006564.2493155906</v>
      </c>
      <c r="DI48" s="406">
        <f t="shared" ca="1" si="171"/>
        <v>5041840.4588955119</v>
      </c>
      <c r="DJ48" s="406">
        <f t="shared" ca="1" si="171"/>
        <v>5058404.2837004829</v>
      </c>
      <c r="DK48" s="406">
        <f t="shared" ca="1" si="171"/>
        <v>5069220.1478785798</v>
      </c>
      <c r="DL48" s="406">
        <f t="shared" ca="1" si="171"/>
        <v>5105587.9912741724</v>
      </c>
      <c r="DM48" s="406">
        <f t="shared" ca="1" si="171"/>
        <v>5151037.8297067098</v>
      </c>
      <c r="DN48" s="406">
        <f t="shared" ca="1" si="171"/>
        <v>5092009.02351123</v>
      </c>
      <c r="DO48" s="406">
        <f t="shared" ca="1" si="171"/>
        <v>5154863.6898368951</v>
      </c>
      <c r="DP48" s="406">
        <f t="shared" ca="1" si="171"/>
        <v>5215290.7468195483</v>
      </c>
      <c r="DQ48" s="406">
        <f t="shared" ca="1" si="171"/>
        <v>5176899.4419277674</v>
      </c>
      <c r="DR48" s="406">
        <f t="shared" ca="1" si="171"/>
        <v>5198525.874482559</v>
      </c>
      <c r="DS48" s="406">
        <f t="shared" ca="1" si="171"/>
        <v>5212401.8685554527</v>
      </c>
      <c r="DT48" s="406">
        <f t="shared" ref="DT48:ED48" ca="1" si="172">+DT60</f>
        <v>5267439.6615447337</v>
      </c>
      <c r="DU48" s="406">
        <f t="shared" ca="1" si="172"/>
        <v>5240475.4605060872</v>
      </c>
      <c r="DV48" s="406">
        <f t="shared" ca="1" si="172"/>
        <v>5199642.3795631211</v>
      </c>
      <c r="DW48" s="406">
        <f t="shared" ca="1" si="172"/>
        <v>5163567.6709244521</v>
      </c>
      <c r="DX48" s="406">
        <f t="shared" ca="1" si="172"/>
        <v>5248353.3422231851</v>
      </c>
      <c r="DY48" s="406">
        <f t="shared" ca="1" si="172"/>
        <v>5235574.4120712839</v>
      </c>
      <c r="DZ48" s="406">
        <f t="shared" ca="1" si="172"/>
        <v>5210912.4340380179</v>
      </c>
      <c r="EA48" s="406">
        <f t="shared" ca="1" si="172"/>
        <v>5247194.6727022445</v>
      </c>
      <c r="EB48" s="406">
        <f t="shared" ca="1" si="172"/>
        <v>5210358.8750962848</v>
      </c>
      <c r="EC48" s="406">
        <f t="shared" ca="1" si="172"/>
        <v>5237000.1346259657</v>
      </c>
      <c r="ED48" s="406">
        <f t="shared" ca="1" si="172"/>
        <v>5253208.6211909968</v>
      </c>
      <c r="EE48" s="406">
        <f t="shared" ref="EE48:EQ48" ca="1" si="173">+EE60</f>
        <v>5212004.1509742206</v>
      </c>
      <c r="EF48" s="406">
        <f t="shared" ca="1" si="173"/>
        <v>5196461.2100917539</v>
      </c>
      <c r="EG48" s="406">
        <f t="shared" ca="1" si="173"/>
        <v>5199157.0764251528</v>
      </c>
      <c r="EH48" s="406">
        <f t="shared" ca="1" si="173"/>
        <v>5169947.8981727902</v>
      </c>
      <c r="EI48" s="406">
        <f t="shared" ca="1" si="173"/>
        <v>5236714.2442316329</v>
      </c>
      <c r="EJ48" s="406">
        <f t="shared" ca="1" si="173"/>
        <v>5148700.5817429936</v>
      </c>
      <c r="EK48" s="406">
        <f t="shared" ca="1" si="173"/>
        <v>5155540.2455803715</v>
      </c>
      <c r="EL48" s="406">
        <f t="shared" ca="1" si="173"/>
        <v>5232622.9580365429</v>
      </c>
      <c r="EM48" s="406">
        <f t="shared" ca="1" si="173"/>
        <v>5228550.7841650918</v>
      </c>
      <c r="EN48" s="406">
        <f t="shared" ca="1" si="173"/>
        <v>5234842.4365227371</v>
      </c>
      <c r="EO48" s="406">
        <f t="shared" ca="1" si="173"/>
        <v>5274188.5629166011</v>
      </c>
      <c r="EP48" s="406">
        <f t="shared" ca="1" si="173"/>
        <v>5214850.2895534905</v>
      </c>
      <c r="EQ48" s="406">
        <f t="shared" ca="1" si="173"/>
        <v>5214305.6805877313</v>
      </c>
      <c r="ER48" s="406">
        <f t="shared" ref="ER48:FA48" ca="1" si="174">+ER60</f>
        <v>5167107.3292255532</v>
      </c>
      <c r="ES48" s="406">
        <f t="shared" ca="1" si="174"/>
        <v>5161600.1990743866</v>
      </c>
      <c r="ET48" s="406">
        <f t="shared" ca="1" si="174"/>
        <v>5261918.20507289</v>
      </c>
      <c r="EU48" s="406">
        <f t="shared" ca="1" si="174"/>
        <v>5203947.8268389655</v>
      </c>
      <c r="EV48" s="406">
        <f t="shared" ca="1" si="174"/>
        <v>5231755.276137759</v>
      </c>
      <c r="EW48" s="406">
        <f t="shared" ca="1" si="174"/>
        <v>5226862.643011203</v>
      </c>
      <c r="EX48" s="406">
        <f t="shared" ca="1" si="174"/>
        <v>5223839.4918684904</v>
      </c>
      <c r="EY48" s="406">
        <f t="shared" ca="1" si="174"/>
        <v>5142569.8230966916</v>
      </c>
      <c r="EZ48" s="406">
        <f t="shared" ca="1" si="174"/>
        <v>5146155.5142205376</v>
      </c>
      <c r="FA48" s="406">
        <f t="shared" ca="1" si="174"/>
        <v>5157641.8482051119</v>
      </c>
      <c r="FB48" s="406">
        <f t="shared" ref="FB48:FD48" ca="1" si="175">+FB60</f>
        <v>5146987.6543093324</v>
      </c>
      <c r="FC48" s="406">
        <f t="shared" ca="1" si="175"/>
        <v>5175564.7804604154</v>
      </c>
      <c r="FD48" s="406">
        <f t="shared" ca="1" si="175"/>
        <v>5170128.6569052087</v>
      </c>
      <c r="FE48" s="406">
        <f t="shared" ref="FE48:FI48" ca="1" si="176">+FE60</f>
        <v>0</v>
      </c>
      <c r="FF48" s="406">
        <f t="shared" ca="1" si="176"/>
        <v>0</v>
      </c>
      <c r="FG48" s="406">
        <f t="shared" ca="1" si="176"/>
        <v>0</v>
      </c>
      <c r="FH48" s="406">
        <f t="shared" ca="1" si="176"/>
        <v>0</v>
      </c>
      <c r="FI48" s="406">
        <f t="shared" ca="1" si="176"/>
        <v>0</v>
      </c>
      <c r="FJ48" s="406">
        <f t="shared" ref="FJ48:FP48" ca="1" si="177">+FJ60</f>
        <v>0</v>
      </c>
      <c r="FK48" s="406">
        <f t="shared" ca="1" si="177"/>
        <v>0</v>
      </c>
      <c r="FL48" s="406">
        <f t="shared" ca="1" si="177"/>
        <v>0</v>
      </c>
      <c r="FM48" s="406">
        <f t="shared" ca="1" si="177"/>
        <v>0</v>
      </c>
      <c r="FN48" s="406">
        <f t="shared" ca="1" si="177"/>
        <v>0</v>
      </c>
      <c r="FO48" s="406">
        <f t="shared" ca="1" si="177"/>
        <v>0</v>
      </c>
      <c r="FP48" s="406">
        <f t="shared" ca="1" si="177"/>
        <v>0</v>
      </c>
    </row>
    <row r="49" spans="1:172" s="317" customFormat="1" x14ac:dyDescent="0.2">
      <c r="A49" s="485"/>
      <c r="B49" s="401" t="s">
        <v>0</v>
      </c>
      <c r="C49" s="402">
        <f>DContriORI!C49</f>
        <v>7747139.726999999</v>
      </c>
      <c r="D49" s="401"/>
      <c r="E49" s="403">
        <f t="shared" ref="E49:AJ49" ca="1" si="178">(E7/100)*$C7</f>
        <v>7315822.9356264686</v>
      </c>
      <c r="F49" s="403">
        <f t="shared" ca="1" si="178"/>
        <v>7370074.1155923996</v>
      </c>
      <c r="G49" s="403">
        <f t="shared" ca="1" si="178"/>
        <v>7295705.3572363481</v>
      </c>
      <c r="H49" s="403">
        <f t="shared" ca="1" si="178"/>
        <v>7223812.7856665393</v>
      </c>
      <c r="I49" s="403">
        <f t="shared" ca="1" si="178"/>
        <v>7344959.2033600435</v>
      </c>
      <c r="J49" s="403">
        <f t="shared" ca="1" si="178"/>
        <v>7269169.5459804153</v>
      </c>
      <c r="K49" s="403">
        <f t="shared" ca="1" si="178"/>
        <v>7283692.7567249946</v>
      </c>
      <c r="L49" s="403">
        <f t="shared" ca="1" si="178"/>
        <v>7351984.1599810943</v>
      </c>
      <c r="M49" s="403">
        <f t="shared" ca="1" si="178"/>
        <v>7284393.1653781561</v>
      </c>
      <c r="N49" s="403">
        <f t="shared" ca="1" si="178"/>
        <v>7359751.2317341138</v>
      </c>
      <c r="O49" s="403">
        <f t="shared" ca="1" si="178"/>
        <v>7339704.8230706034</v>
      </c>
      <c r="P49" s="403">
        <f t="shared" ca="1" si="178"/>
        <v>7361369.3752824962</v>
      </c>
      <c r="Q49" s="403">
        <f t="shared" ca="1" si="178"/>
        <v>7371647.4669064991</v>
      </c>
      <c r="R49" s="403">
        <f t="shared" ca="1" si="178"/>
        <v>7394948.1027802173</v>
      </c>
      <c r="S49" s="403">
        <f t="shared" ca="1" si="178"/>
        <v>7507399.0792570561</v>
      </c>
      <c r="T49" s="403">
        <f t="shared" ca="1" si="178"/>
        <v>7551088.5808068262</v>
      </c>
      <c r="U49" s="403">
        <f t="shared" ca="1" si="178"/>
        <v>7557212.3036536267</v>
      </c>
      <c r="V49" s="403">
        <f t="shared" ca="1" si="178"/>
        <v>7578871.3343705768</v>
      </c>
      <c r="W49" s="403">
        <f t="shared" ca="1" si="178"/>
        <v>7530798.8966863081</v>
      </c>
      <c r="X49" s="403">
        <f t="shared" ca="1" si="178"/>
        <v>7495592.5189081272</v>
      </c>
      <c r="Y49" s="403">
        <f t="shared" ca="1" si="178"/>
        <v>7544638.1325450633</v>
      </c>
      <c r="Z49" s="403">
        <f t="shared" ca="1" si="178"/>
        <v>7613529.1141447667</v>
      </c>
      <c r="AA49" s="403">
        <f t="shared" ca="1" si="178"/>
        <v>7598647.5285410741</v>
      </c>
      <c r="AB49" s="403">
        <f t="shared" ca="1" si="178"/>
        <v>7584766.1439502938</v>
      </c>
      <c r="AC49" s="403">
        <f t="shared" ca="1" si="178"/>
        <v>7553689.7987430859</v>
      </c>
      <c r="AD49" s="403">
        <f t="shared" ca="1" si="178"/>
        <v>7605597.733940566</v>
      </c>
      <c r="AE49" s="403">
        <f t="shared" ca="1" si="178"/>
        <v>7562685.4629287692</v>
      </c>
      <c r="AF49" s="403">
        <f t="shared" ca="1" si="178"/>
        <v>7653285.5480153626</v>
      </c>
      <c r="AG49" s="403">
        <f t="shared" ca="1" si="178"/>
        <v>7581777.0290753357</v>
      </c>
      <c r="AH49" s="403">
        <f t="shared" ca="1" si="178"/>
        <v>7616841.8055710085</v>
      </c>
      <c r="AI49" s="403">
        <f t="shared" ca="1" si="178"/>
        <v>7704772.1253550444</v>
      </c>
      <c r="AJ49" s="403">
        <f t="shared" ca="1" si="178"/>
        <v>7730043.7805305477</v>
      </c>
      <c r="AK49" s="403">
        <f t="shared" ref="AK49:BP49" ca="1" si="179">(AK7/100)*$C7</f>
        <v>7891380.6721053934</v>
      </c>
      <c r="AL49" s="403">
        <f t="shared" ca="1" si="179"/>
        <v>7725225.5492944364</v>
      </c>
      <c r="AM49" s="403">
        <f t="shared" ca="1" si="179"/>
        <v>7670431.9461744847</v>
      </c>
      <c r="AN49" s="403">
        <f t="shared" ca="1" si="179"/>
        <v>7705484.0387586066</v>
      </c>
      <c r="AO49" s="403">
        <f t="shared" ca="1" si="179"/>
        <v>7699839.2707785638</v>
      </c>
      <c r="AP49" s="403">
        <f t="shared" ca="1" si="179"/>
        <v>7710537.3822131269</v>
      </c>
      <c r="AQ49" s="403">
        <f t="shared" ca="1" si="179"/>
        <v>7652086.7173897726</v>
      </c>
      <c r="AR49" s="403">
        <f t="shared" ca="1" si="179"/>
        <v>7643843.7652301453</v>
      </c>
      <c r="AS49" s="403">
        <f t="shared" ca="1" si="179"/>
        <v>7665727.0231088074</v>
      </c>
      <c r="AT49" s="403">
        <f t="shared" ca="1" si="179"/>
        <v>7647542.3666241812</v>
      </c>
      <c r="AU49" s="403">
        <f t="shared" ca="1" si="179"/>
        <v>7644681.4613724826</v>
      </c>
      <c r="AV49" s="403">
        <f t="shared" ca="1" si="179"/>
        <v>7653873.2577254102</v>
      </c>
      <c r="AW49" s="403">
        <f t="shared" ca="1" si="179"/>
        <v>7681269.2294505136</v>
      </c>
      <c r="AX49" s="403">
        <f t="shared" ca="1" si="179"/>
        <v>7678549.169058349</v>
      </c>
      <c r="AY49" s="403">
        <f t="shared" ca="1" si="179"/>
        <v>7764994.626086466</v>
      </c>
      <c r="AZ49" s="403">
        <f t="shared" ca="1" si="179"/>
        <v>7741488.4723857278</v>
      </c>
      <c r="BA49" s="403">
        <f t="shared" ca="1" si="179"/>
        <v>7795679.9198823702</v>
      </c>
      <c r="BB49" s="403">
        <f t="shared" ca="1" si="179"/>
        <v>7761849.742091571</v>
      </c>
      <c r="BC49" s="403">
        <f t="shared" ca="1" si="179"/>
        <v>7817057.6714166841</v>
      </c>
      <c r="BD49" s="403">
        <f t="shared" ca="1" si="179"/>
        <v>7732606.431338192</v>
      </c>
      <c r="BE49" s="403">
        <f t="shared" ca="1" si="179"/>
        <v>7735151.7740130667</v>
      </c>
      <c r="BF49" s="403">
        <f t="shared" ca="1" si="179"/>
        <v>7738963.1032702886</v>
      </c>
      <c r="BG49" s="403">
        <f t="shared" ca="1" si="179"/>
        <v>7680236.4788377909</v>
      </c>
      <c r="BH49" s="403">
        <f t="shared" ca="1" si="179"/>
        <v>7725051.9669437138</v>
      </c>
      <c r="BI49" s="403">
        <f t="shared" ca="1" si="179"/>
        <v>7649705.2422996024</v>
      </c>
      <c r="BJ49" s="403">
        <f t="shared" ca="1" si="179"/>
        <v>7734695.9745954769</v>
      </c>
      <c r="BK49" s="403">
        <f t="shared" ca="1" si="179"/>
        <v>7751755.7099958258</v>
      </c>
      <c r="BL49" s="403">
        <f t="shared" ca="1" si="179"/>
        <v>7803623.8708821349</v>
      </c>
      <c r="BM49" s="403">
        <f t="shared" ca="1" si="179"/>
        <v>7735937.3847250482</v>
      </c>
      <c r="BN49" s="403">
        <f t="shared" ca="1" si="179"/>
        <v>7767689.3887593979</v>
      </c>
      <c r="BO49" s="403">
        <f t="shared" ca="1" si="179"/>
        <v>7772904.5343801798</v>
      </c>
      <c r="BP49" s="403">
        <f t="shared" ca="1" si="179"/>
        <v>7669469.1354609299</v>
      </c>
      <c r="BQ49" s="403">
        <f t="shared" ref="BQ49:CV49" ca="1" si="180">(BQ7/100)*$C7</f>
        <v>7798066.200988139</v>
      </c>
      <c r="BR49" s="403">
        <f t="shared" ca="1" si="180"/>
        <v>7784330.6630504588</v>
      </c>
      <c r="BS49" s="403">
        <f t="shared" ca="1" si="180"/>
        <v>7807968.4481388805</v>
      </c>
      <c r="BT49" s="403">
        <f t="shared" ca="1" si="180"/>
        <v>7747233.2016399326</v>
      </c>
      <c r="BU49" s="403">
        <f t="shared" ca="1" si="180"/>
        <v>7830394.5137860626</v>
      </c>
      <c r="BV49" s="403">
        <f t="shared" ca="1" si="180"/>
        <v>7761538.6212908262</v>
      </c>
      <c r="BW49" s="403">
        <f t="shared" ca="1" si="180"/>
        <v>7682454.4715620354</v>
      </c>
      <c r="BX49" s="403">
        <f t="shared" ca="1" si="180"/>
        <v>7665254.8586952379</v>
      </c>
      <c r="BY49" s="403">
        <f t="shared" ca="1" si="180"/>
        <v>7675066.9281479334</v>
      </c>
      <c r="BZ49" s="403">
        <f t="shared" ca="1" si="180"/>
        <v>7712704.6862853169</v>
      </c>
      <c r="CA49" s="403">
        <f t="shared" ca="1" si="180"/>
        <v>7615944.4347375482</v>
      </c>
      <c r="CB49" s="403">
        <f t="shared" ca="1" si="180"/>
        <v>7696509.1500078039</v>
      </c>
      <c r="CC49" s="403">
        <f t="shared" ca="1" si="180"/>
        <v>7626308.1057448117</v>
      </c>
      <c r="CD49" s="403">
        <f t="shared" ca="1" si="180"/>
        <v>7700837.4762599831</v>
      </c>
      <c r="CE49" s="403">
        <f t="shared" ca="1" si="180"/>
        <v>7656021.5044149105</v>
      </c>
      <c r="CF49" s="403">
        <f t="shared" ca="1" si="180"/>
        <v>7640655.2685649656</v>
      </c>
      <c r="CG49" s="403">
        <f t="shared" ca="1" si="180"/>
        <v>7635677.5594362104</v>
      </c>
      <c r="CH49" s="403">
        <f t="shared" ca="1" si="180"/>
        <v>7477277.5238320129</v>
      </c>
      <c r="CI49" s="403">
        <f t="shared" ca="1" si="180"/>
        <v>7507957.109357181</v>
      </c>
      <c r="CJ49" s="403">
        <f t="shared" ca="1" si="180"/>
        <v>7447868.2263180884</v>
      </c>
      <c r="CK49" s="403">
        <f t="shared" ca="1" si="180"/>
        <v>7540910.6777270725</v>
      </c>
      <c r="CL49" s="403">
        <f t="shared" ca="1" si="180"/>
        <v>7494938.3647308825</v>
      </c>
      <c r="CM49" s="403">
        <f t="shared" ca="1" si="180"/>
        <v>7245186.4190073069</v>
      </c>
      <c r="CN49" s="403">
        <f t="shared" ca="1" si="180"/>
        <v>5416445.7503051581</v>
      </c>
      <c r="CO49" s="403">
        <f t="shared" ca="1" si="180"/>
        <v>5404090.7170685437</v>
      </c>
      <c r="CP49" s="403">
        <f t="shared" ca="1" si="180"/>
        <v>6574488.3452075021</v>
      </c>
      <c r="CQ49" s="403">
        <f t="shared" ca="1" si="180"/>
        <v>6868006.036653704</v>
      </c>
      <c r="CR49" s="403">
        <f t="shared" ca="1" si="180"/>
        <v>7127664.9127359614</v>
      </c>
      <c r="CS49" s="403">
        <f t="shared" ca="1" si="180"/>
        <v>7302190.9058746649</v>
      </c>
      <c r="CT49" s="403">
        <f t="shared" ca="1" si="180"/>
        <v>7397464.2023809962</v>
      </c>
      <c r="CU49" s="403">
        <f t="shared" ca="1" si="180"/>
        <v>7428516.9471743172</v>
      </c>
      <c r="CV49" s="403">
        <f t="shared" ca="1" si="180"/>
        <v>7391146.7266530097</v>
      </c>
      <c r="CW49" s="403">
        <f t="shared" ref="CW49:ED49" ca="1" si="181">(CW7/100)*$C7</f>
        <v>7331959.1398998369</v>
      </c>
      <c r="CX49" s="403">
        <f t="shared" ca="1" si="181"/>
        <v>7254542.5478895279</v>
      </c>
      <c r="CY49" s="403">
        <f t="shared" ca="1" si="181"/>
        <v>7419793.6584223192</v>
      </c>
      <c r="CZ49" s="403">
        <f t="shared" ca="1" si="181"/>
        <v>7406929.0964334439</v>
      </c>
      <c r="DA49" s="403">
        <f t="shared" ca="1" si="181"/>
        <v>7367487.3989227163</v>
      </c>
      <c r="DB49" s="403">
        <f t="shared" ca="1" si="181"/>
        <v>7353329.9072327456</v>
      </c>
      <c r="DC49" s="403">
        <f t="shared" ca="1" si="181"/>
        <v>7369510.5066762464</v>
      </c>
      <c r="DD49" s="403">
        <f t="shared" ca="1" si="181"/>
        <v>7396261.9963111347</v>
      </c>
      <c r="DE49" s="403">
        <f t="shared" ca="1" si="181"/>
        <v>7321314.0177079402</v>
      </c>
      <c r="DF49" s="403">
        <f t="shared" ca="1" si="181"/>
        <v>7396573.8172751274</v>
      </c>
      <c r="DG49" s="403">
        <f t="shared" ca="1" si="181"/>
        <v>7434219.3548500612</v>
      </c>
      <c r="DH49" s="403">
        <f t="shared" ca="1" si="181"/>
        <v>7531812.621826808</v>
      </c>
      <c r="DI49" s="403">
        <f t="shared" ca="1" si="181"/>
        <v>7625189.3273598747</v>
      </c>
      <c r="DJ49" s="403">
        <f t="shared" ca="1" si="181"/>
        <v>7618974.9607006209</v>
      </c>
      <c r="DK49" s="403">
        <f t="shared" ca="1" si="181"/>
        <v>7689996.1853653314</v>
      </c>
      <c r="DL49" s="403">
        <f t="shared" ca="1" si="181"/>
        <v>7738651.0979398666</v>
      </c>
      <c r="DM49" s="403">
        <f t="shared" ca="1" si="181"/>
        <v>7720795.2133468827</v>
      </c>
      <c r="DN49" s="403">
        <f t="shared" ca="1" si="181"/>
        <v>7684817.8826774955</v>
      </c>
      <c r="DO49" s="403">
        <f t="shared" ca="1" si="181"/>
        <v>7734037.4170834618</v>
      </c>
      <c r="DP49" s="403">
        <f t="shared" ca="1" si="181"/>
        <v>7770507.2374614906</v>
      </c>
      <c r="DQ49" s="403">
        <f t="shared" ca="1" si="181"/>
        <v>7735456.9611322992</v>
      </c>
      <c r="DR49" s="403">
        <f t="shared" ca="1" si="181"/>
        <v>7740293.1711090906</v>
      </c>
      <c r="DS49" s="403">
        <f t="shared" ca="1" si="181"/>
        <v>7820613.9855422294</v>
      </c>
      <c r="DT49" s="403">
        <f t="shared" ca="1" si="181"/>
        <v>7929176.8386117937</v>
      </c>
      <c r="DU49" s="403">
        <f t="shared" ca="1" si="181"/>
        <v>7888764.8416458843</v>
      </c>
      <c r="DV49" s="403">
        <f t="shared" ca="1" si="181"/>
        <v>7864802.1533549847</v>
      </c>
      <c r="DW49" s="403">
        <f t="shared" ca="1" si="181"/>
        <v>7860246.0667108232</v>
      </c>
      <c r="DX49" s="403">
        <f t="shared" ca="1" si="181"/>
        <v>7909292.690652254</v>
      </c>
      <c r="DY49" s="403">
        <f t="shared" ca="1" si="181"/>
        <v>7947807.3063669223</v>
      </c>
      <c r="DZ49" s="403">
        <f t="shared" ca="1" si="181"/>
        <v>7982356.3729232037</v>
      </c>
      <c r="EA49" s="403">
        <f t="shared" ca="1" si="181"/>
        <v>7981891.6606382802</v>
      </c>
      <c r="EB49" s="403">
        <f t="shared" ca="1" si="181"/>
        <v>7996220.6625437653</v>
      </c>
      <c r="EC49" s="403">
        <f t="shared" ca="1" si="181"/>
        <v>8048806.1259764433</v>
      </c>
      <c r="ED49" s="403">
        <f t="shared" ca="1" si="181"/>
        <v>8128188.2263219617</v>
      </c>
      <c r="EE49" s="403">
        <f t="shared" ref="EE49:EQ49" ca="1" si="182">(EE7/100)*$C7</f>
        <v>7999438.6806377666</v>
      </c>
      <c r="EF49" s="403">
        <f t="shared" ca="1" si="182"/>
        <v>7993851.5662827808</v>
      </c>
      <c r="EG49" s="403">
        <f t="shared" ca="1" si="182"/>
        <v>8021846.0756239798</v>
      </c>
      <c r="EH49" s="403">
        <f t="shared" ca="1" si="182"/>
        <v>7908583.977204754</v>
      </c>
      <c r="EI49" s="403">
        <f t="shared" ca="1" si="182"/>
        <v>7946652.7863591816</v>
      </c>
      <c r="EJ49" s="403">
        <f t="shared" ca="1" si="182"/>
        <v>7902243.631401238</v>
      </c>
      <c r="EK49" s="403">
        <f t="shared" ca="1" si="182"/>
        <v>7910606.5937044062</v>
      </c>
      <c r="EL49" s="403">
        <f t="shared" ca="1" si="182"/>
        <v>7927051.5213951441</v>
      </c>
      <c r="EM49" s="403">
        <f t="shared" ca="1" si="182"/>
        <v>7981910.6202133298</v>
      </c>
      <c r="EN49" s="403">
        <f t="shared" ca="1" si="182"/>
        <v>7940529.381532467</v>
      </c>
      <c r="EO49" s="403">
        <f t="shared" ca="1" si="182"/>
        <v>7993721.8310230421</v>
      </c>
      <c r="EP49" s="403">
        <f t="shared" ca="1" si="182"/>
        <v>7852282.6601331327</v>
      </c>
      <c r="EQ49" s="403">
        <f t="shared" ca="1" si="182"/>
        <v>7865940.6745275576</v>
      </c>
      <c r="ER49" s="403">
        <f t="shared" ref="ER49:FA49" ca="1" si="183">(ER7/100)*$C7</f>
        <v>7765955.5287182434</v>
      </c>
      <c r="ES49" s="403">
        <f t="shared" ca="1" si="183"/>
        <v>7745150.5536856242</v>
      </c>
      <c r="ET49" s="403">
        <f t="shared" ca="1" si="183"/>
        <v>7909032.4818923362</v>
      </c>
      <c r="EU49" s="403">
        <f t="shared" ca="1" si="183"/>
        <v>7853101.6407120815</v>
      </c>
      <c r="EV49" s="403">
        <f t="shared" ca="1" si="183"/>
        <v>7843193.9361584866</v>
      </c>
      <c r="EW49" s="403">
        <f t="shared" ca="1" si="183"/>
        <v>7885015.9318526527</v>
      </c>
      <c r="EX49" s="403">
        <f t="shared" ca="1" si="183"/>
        <v>7856384.246500806</v>
      </c>
      <c r="EY49" s="403">
        <f t="shared" ca="1" si="183"/>
        <v>7774586.4303886592</v>
      </c>
      <c r="EZ49" s="403">
        <f t="shared" ca="1" si="183"/>
        <v>7758736.836778773</v>
      </c>
      <c r="FA49" s="403">
        <f t="shared" ca="1" si="183"/>
        <v>7745101.5017950218</v>
      </c>
      <c r="FB49" s="403">
        <f t="shared" ref="FB49:FD49" ca="1" si="184">(FB7/100)*$C7</f>
        <v>7815419.3393954625</v>
      </c>
      <c r="FC49" s="403">
        <f t="shared" ca="1" si="184"/>
        <v>7865712.673648864</v>
      </c>
      <c r="FD49" s="403">
        <f t="shared" ca="1" si="184"/>
        <v>7882416.9877561331</v>
      </c>
      <c r="FE49" s="403">
        <f t="shared" ref="FE49:FI49" ca="1" si="185">(FE7/100)*$C7</f>
        <v>0</v>
      </c>
      <c r="FF49" s="403">
        <f t="shared" ca="1" si="185"/>
        <v>0</v>
      </c>
      <c r="FG49" s="403">
        <f t="shared" ca="1" si="185"/>
        <v>0</v>
      </c>
      <c r="FH49" s="403">
        <f t="shared" ca="1" si="185"/>
        <v>0</v>
      </c>
      <c r="FI49" s="403">
        <f t="shared" ca="1" si="185"/>
        <v>0</v>
      </c>
      <c r="FJ49" s="403">
        <f t="shared" ref="FJ49:FP49" ca="1" si="186">(FJ7/100)*$C7</f>
        <v>0</v>
      </c>
      <c r="FK49" s="403">
        <f t="shared" ca="1" si="186"/>
        <v>0</v>
      </c>
      <c r="FL49" s="403">
        <f t="shared" ca="1" si="186"/>
        <v>0</v>
      </c>
      <c r="FM49" s="403">
        <f t="shared" ca="1" si="186"/>
        <v>0</v>
      </c>
      <c r="FN49" s="403">
        <f t="shared" ca="1" si="186"/>
        <v>0</v>
      </c>
      <c r="FO49" s="403">
        <f t="shared" ca="1" si="186"/>
        <v>0</v>
      </c>
      <c r="FP49" s="403">
        <f t="shared" ca="1" si="186"/>
        <v>0</v>
      </c>
    </row>
    <row r="50" spans="1:172" s="317" customFormat="1" x14ac:dyDescent="0.2">
      <c r="A50" s="485"/>
      <c r="B50" s="404" t="s">
        <v>1</v>
      </c>
      <c r="C50" s="405">
        <f>DContriORI!C50</f>
        <v>948326.58399999992</v>
      </c>
      <c r="D50" s="404"/>
      <c r="E50" s="406">
        <f t="shared" ref="E50:AJ50" ca="1" si="187">(E8/100)*$C8</f>
        <v>1242215.5764767088</v>
      </c>
      <c r="F50" s="406">
        <f t="shared" ca="1" si="187"/>
        <v>1232780.3138416086</v>
      </c>
      <c r="G50" s="406">
        <f t="shared" ca="1" si="187"/>
        <v>1220975.6386406485</v>
      </c>
      <c r="H50" s="406">
        <f t="shared" ca="1" si="187"/>
        <v>1216504.7766135421</v>
      </c>
      <c r="I50" s="406">
        <f t="shared" ca="1" si="187"/>
        <v>1212279.3052916792</v>
      </c>
      <c r="J50" s="406">
        <f t="shared" ca="1" si="187"/>
        <v>1207814.9136380593</v>
      </c>
      <c r="K50" s="406">
        <f t="shared" ca="1" si="187"/>
        <v>1210647.534307732</v>
      </c>
      <c r="L50" s="406">
        <f t="shared" ca="1" si="187"/>
        <v>1212062.029991674</v>
      </c>
      <c r="M50" s="406">
        <f t="shared" ca="1" si="187"/>
        <v>1210167.5601711415</v>
      </c>
      <c r="N50" s="406">
        <f t="shared" ca="1" si="187"/>
        <v>1223656.8765863515</v>
      </c>
      <c r="O50" s="406">
        <f t="shared" ca="1" si="187"/>
        <v>1231694.6146828958</v>
      </c>
      <c r="P50" s="406">
        <f t="shared" ca="1" si="187"/>
        <v>1236103.1591269879</v>
      </c>
      <c r="Q50" s="406">
        <f t="shared" ca="1" si="187"/>
        <v>1213683.859922193</v>
      </c>
      <c r="R50" s="406">
        <f t="shared" ca="1" si="187"/>
        <v>1214979.3340450949</v>
      </c>
      <c r="S50" s="406">
        <f t="shared" ca="1" si="187"/>
        <v>1211054.5016815718</v>
      </c>
      <c r="T50" s="406">
        <f t="shared" ca="1" si="187"/>
        <v>1218436.6187851168</v>
      </c>
      <c r="U50" s="406">
        <f t="shared" ca="1" si="187"/>
        <v>1217887.7974756688</v>
      </c>
      <c r="V50" s="406">
        <f t="shared" ca="1" si="187"/>
        <v>1203784.3932914797</v>
      </c>
      <c r="W50" s="406">
        <f t="shared" ca="1" si="187"/>
        <v>1204105.3422311998</v>
      </c>
      <c r="X50" s="406">
        <f t="shared" ca="1" si="187"/>
        <v>1203398.539480621</v>
      </c>
      <c r="Y50" s="406">
        <f t="shared" ca="1" si="187"/>
        <v>1198137.2988925644</v>
      </c>
      <c r="Z50" s="406">
        <f t="shared" ca="1" si="187"/>
        <v>1182978.2352404096</v>
      </c>
      <c r="AA50" s="406">
        <f t="shared" ca="1" si="187"/>
        <v>1182051.6120424895</v>
      </c>
      <c r="AB50" s="406">
        <f t="shared" ca="1" si="187"/>
        <v>1173037.4844105467</v>
      </c>
      <c r="AC50" s="406">
        <f t="shared" ca="1" si="187"/>
        <v>1159649.5565160196</v>
      </c>
      <c r="AD50" s="406">
        <f t="shared" ca="1" si="187"/>
        <v>1193368.1489481244</v>
      </c>
      <c r="AE50" s="406">
        <f t="shared" ca="1" si="187"/>
        <v>1160264.4802216056</v>
      </c>
      <c r="AF50" s="406">
        <f t="shared" ca="1" si="187"/>
        <v>1135588.169507975</v>
      </c>
      <c r="AG50" s="406">
        <f t="shared" ca="1" si="187"/>
        <v>1130198.4851093192</v>
      </c>
      <c r="AH50" s="406">
        <f t="shared" ca="1" si="187"/>
        <v>1142211.7808509129</v>
      </c>
      <c r="AI50" s="406">
        <f t="shared" ca="1" si="187"/>
        <v>1143111.4465304392</v>
      </c>
      <c r="AJ50" s="406">
        <f t="shared" ca="1" si="187"/>
        <v>1149760.0909128049</v>
      </c>
      <c r="AK50" s="406">
        <f t="shared" ref="AK50:BP50" ca="1" si="188">(AK8/100)*$C8</f>
        <v>1143808.9001408</v>
      </c>
      <c r="AL50" s="406">
        <f t="shared" ca="1" si="188"/>
        <v>1140754.5275973792</v>
      </c>
      <c r="AM50" s="406">
        <f t="shared" ca="1" si="188"/>
        <v>1128941.3371121797</v>
      </c>
      <c r="AN50" s="406">
        <f t="shared" ca="1" si="188"/>
        <v>1126959.7306278041</v>
      </c>
      <c r="AO50" s="406">
        <f t="shared" ca="1" si="188"/>
        <v>1132101.6787710213</v>
      </c>
      <c r="AP50" s="406">
        <f t="shared" ca="1" si="188"/>
        <v>1141536.4771063745</v>
      </c>
      <c r="AQ50" s="406">
        <f t="shared" ca="1" si="188"/>
        <v>1127942.5698954123</v>
      </c>
      <c r="AR50" s="406">
        <f t="shared" ca="1" si="188"/>
        <v>1112869.6010404269</v>
      </c>
      <c r="AS50" s="406">
        <f t="shared" ca="1" si="188"/>
        <v>1110578.1291074159</v>
      </c>
      <c r="AT50" s="406">
        <f t="shared" ca="1" si="188"/>
        <v>1099763.3786757956</v>
      </c>
      <c r="AU50" s="406">
        <f t="shared" ca="1" si="188"/>
        <v>1099965.0996436079</v>
      </c>
      <c r="AV50" s="406">
        <f t="shared" ca="1" si="188"/>
        <v>1084479.4922283515</v>
      </c>
      <c r="AW50" s="406">
        <f t="shared" ca="1" si="188"/>
        <v>1083480.1664661928</v>
      </c>
      <c r="AX50" s="406">
        <f t="shared" ca="1" si="188"/>
        <v>1087023.210429488</v>
      </c>
      <c r="AY50" s="406">
        <f t="shared" ca="1" si="188"/>
        <v>1067233.3195635111</v>
      </c>
      <c r="AZ50" s="406">
        <f t="shared" ca="1" si="188"/>
        <v>1061071.4614207067</v>
      </c>
      <c r="BA50" s="406">
        <f t="shared" ca="1" si="188"/>
        <v>1053056.490513606</v>
      </c>
      <c r="BB50" s="406">
        <f t="shared" ca="1" si="188"/>
        <v>1040933.3949861877</v>
      </c>
      <c r="BC50" s="406">
        <f t="shared" ca="1" si="188"/>
        <v>1043460.9706622055</v>
      </c>
      <c r="BD50" s="406">
        <f t="shared" ca="1" si="188"/>
        <v>1046097.5787799017</v>
      </c>
      <c r="BE50" s="406">
        <f t="shared" ca="1" si="188"/>
        <v>1048624.0343475612</v>
      </c>
      <c r="BF50" s="406">
        <f t="shared" ca="1" si="188"/>
        <v>1038506.3864624389</v>
      </c>
      <c r="BG50" s="406">
        <f t="shared" ca="1" si="188"/>
        <v>1022332.0227419172</v>
      </c>
      <c r="BH50" s="406">
        <f t="shared" ca="1" si="188"/>
        <v>998610.5811410977</v>
      </c>
      <c r="BI50" s="406">
        <f t="shared" ca="1" si="188"/>
        <v>930899.29205493315</v>
      </c>
      <c r="BJ50" s="406">
        <f t="shared" ca="1" si="188"/>
        <v>984774.61139126332</v>
      </c>
      <c r="BK50" s="406">
        <f t="shared" ca="1" si="188"/>
        <v>984504.0794833072</v>
      </c>
      <c r="BL50" s="406">
        <f t="shared" ca="1" si="188"/>
        <v>983880.71714102989</v>
      </c>
      <c r="BM50" s="406">
        <f t="shared" ca="1" si="188"/>
        <v>995005.8450550515</v>
      </c>
      <c r="BN50" s="406">
        <f t="shared" ca="1" si="188"/>
        <v>971141.74685215764</v>
      </c>
      <c r="BO50" s="406">
        <f t="shared" ca="1" si="188"/>
        <v>969766.42550762149</v>
      </c>
      <c r="BP50" s="406">
        <f t="shared" ca="1" si="188"/>
        <v>974328.16008373222</v>
      </c>
      <c r="BQ50" s="406">
        <f t="shared" ref="BQ50:CV50" ca="1" si="189">(BQ8/100)*$C8</f>
        <v>974421.11344334064</v>
      </c>
      <c r="BR50" s="406">
        <f t="shared" ca="1" si="189"/>
        <v>952746.73379360535</v>
      </c>
      <c r="BS50" s="406">
        <f t="shared" ca="1" si="189"/>
        <v>939042.55573645164</v>
      </c>
      <c r="BT50" s="406">
        <f t="shared" ca="1" si="189"/>
        <v>939526.99598958797</v>
      </c>
      <c r="BU50" s="406">
        <f t="shared" ca="1" si="189"/>
        <v>936819.01395776821</v>
      </c>
      <c r="BV50" s="406">
        <f t="shared" ca="1" si="189"/>
        <v>924021.83958330879</v>
      </c>
      <c r="BW50" s="406">
        <f t="shared" ca="1" si="189"/>
        <v>907290.98905886163</v>
      </c>
      <c r="BX50" s="406">
        <f t="shared" ca="1" si="189"/>
        <v>904360.88373454858</v>
      </c>
      <c r="BY50" s="406">
        <f t="shared" ca="1" si="189"/>
        <v>879221.36887921381</v>
      </c>
      <c r="BZ50" s="406">
        <f t="shared" ca="1" si="189"/>
        <v>893338.08664402354</v>
      </c>
      <c r="CA50" s="406">
        <f t="shared" ca="1" si="189"/>
        <v>896255.16561687144</v>
      </c>
      <c r="CB50" s="406">
        <f t="shared" ca="1" si="189"/>
        <v>889202.36883062311</v>
      </c>
      <c r="CC50" s="406">
        <f t="shared" ca="1" si="189"/>
        <v>872500.15077794925</v>
      </c>
      <c r="CD50" s="406">
        <f t="shared" ca="1" si="189"/>
        <v>897089.07520542014</v>
      </c>
      <c r="CE50" s="406">
        <f t="shared" ca="1" si="189"/>
        <v>896935.76301618293</v>
      </c>
      <c r="CF50" s="406">
        <f t="shared" ca="1" si="189"/>
        <v>911980.48512269813</v>
      </c>
      <c r="CG50" s="406">
        <f t="shared" ca="1" si="189"/>
        <v>909306.71977141337</v>
      </c>
      <c r="CH50" s="406">
        <f t="shared" ca="1" si="189"/>
        <v>898743.47667848249</v>
      </c>
      <c r="CI50" s="406">
        <f t="shared" ca="1" si="189"/>
        <v>918230.85561171814</v>
      </c>
      <c r="CJ50" s="406">
        <f t="shared" ca="1" si="189"/>
        <v>915032.93779886467</v>
      </c>
      <c r="CK50" s="406">
        <f t="shared" ca="1" si="189"/>
        <v>933512.2170865261</v>
      </c>
      <c r="CL50" s="406">
        <f t="shared" ca="1" si="189"/>
        <v>923828.44856352988</v>
      </c>
      <c r="CM50" s="406">
        <f t="shared" ca="1" si="189"/>
        <v>921419.68360615487</v>
      </c>
      <c r="CN50" s="406">
        <f t="shared" ca="1" si="189"/>
        <v>854780.52842927643</v>
      </c>
      <c r="CO50" s="406">
        <f t="shared" ca="1" si="189"/>
        <v>817851.32143513719</v>
      </c>
      <c r="CP50" s="406">
        <f t="shared" ca="1" si="189"/>
        <v>862971.30136462033</v>
      </c>
      <c r="CQ50" s="406">
        <f t="shared" ca="1" si="189"/>
        <v>885173.60000151768</v>
      </c>
      <c r="CR50" s="406">
        <f t="shared" ca="1" si="189"/>
        <v>897026.505329601</v>
      </c>
      <c r="CS50" s="406">
        <f t="shared" ca="1" si="189"/>
        <v>897243.74606974074</v>
      </c>
      <c r="CT50" s="406">
        <f t="shared" ca="1" si="189"/>
        <v>904531.78753365122</v>
      </c>
      <c r="CU50" s="406">
        <f t="shared" ca="1" si="189"/>
        <v>901039.75132328388</v>
      </c>
      <c r="CV50" s="406">
        <f t="shared" ca="1" si="189"/>
        <v>898838.70827796147</v>
      </c>
      <c r="CW50" s="406">
        <f t="shared" ref="CW50:ED50" ca="1" si="190">(CW8/100)*$C8</f>
        <v>890178.57168698497</v>
      </c>
      <c r="CX50" s="406">
        <f t="shared" ca="1" si="190"/>
        <v>909308.53894819622</v>
      </c>
      <c r="CY50" s="406">
        <f t="shared" ca="1" si="190"/>
        <v>910817.58565366431</v>
      </c>
      <c r="CZ50" s="406">
        <f t="shared" ca="1" si="190"/>
        <v>910927.62541163387</v>
      </c>
      <c r="DA50" s="406">
        <f t="shared" ca="1" si="190"/>
        <v>918661.66739718674</v>
      </c>
      <c r="DB50" s="406">
        <f t="shared" ca="1" si="190"/>
        <v>911741.01277572627</v>
      </c>
      <c r="DC50" s="406">
        <f t="shared" ca="1" si="190"/>
        <v>921207.05158337776</v>
      </c>
      <c r="DD50" s="406">
        <f t="shared" ca="1" si="190"/>
        <v>914784.17259201268</v>
      </c>
      <c r="DE50" s="406">
        <f t="shared" ca="1" si="190"/>
        <v>931147.88714527257</v>
      </c>
      <c r="DF50" s="406">
        <f t="shared" ca="1" si="190"/>
        <v>927648.29607884551</v>
      </c>
      <c r="DG50" s="406">
        <f t="shared" ca="1" si="190"/>
        <v>931816.01747536007</v>
      </c>
      <c r="DH50" s="406">
        <f t="shared" ca="1" si="190"/>
        <v>927215.22710256313</v>
      </c>
      <c r="DI50" s="406">
        <f t="shared" ca="1" si="190"/>
        <v>954791.90510201547</v>
      </c>
      <c r="DJ50" s="406">
        <f t="shared" ca="1" si="190"/>
        <v>914275.51076733391</v>
      </c>
      <c r="DK50" s="406">
        <f t="shared" ca="1" si="190"/>
        <v>942545.59246691386</v>
      </c>
      <c r="DL50" s="406">
        <f t="shared" ca="1" si="190"/>
        <v>947074.22577283799</v>
      </c>
      <c r="DM50" s="406">
        <f t="shared" ca="1" si="190"/>
        <v>946561.85048238665</v>
      </c>
      <c r="DN50" s="406">
        <f t="shared" ca="1" si="190"/>
        <v>970388.36065252963</v>
      </c>
      <c r="DO50" s="406">
        <f t="shared" ca="1" si="190"/>
        <v>959765.52462602081</v>
      </c>
      <c r="DP50" s="406">
        <f t="shared" ca="1" si="190"/>
        <v>948016.35452577355</v>
      </c>
      <c r="DQ50" s="406">
        <f t="shared" ca="1" si="190"/>
        <v>948432.64194896526</v>
      </c>
      <c r="DR50" s="406">
        <f t="shared" ca="1" si="190"/>
        <v>963849.78654243785</v>
      </c>
      <c r="DS50" s="406">
        <f t="shared" ca="1" si="190"/>
        <v>973113.23124661157</v>
      </c>
      <c r="DT50" s="406">
        <f t="shared" ca="1" si="190"/>
        <v>979405.63799948874</v>
      </c>
      <c r="DU50" s="406">
        <f t="shared" ca="1" si="190"/>
        <v>958629.11073496647</v>
      </c>
      <c r="DV50" s="406">
        <f t="shared" ca="1" si="190"/>
        <v>980757.9593271286</v>
      </c>
      <c r="DW50" s="406">
        <f t="shared" ca="1" si="190"/>
        <v>980170.99310574797</v>
      </c>
      <c r="DX50" s="406">
        <f t="shared" ca="1" si="190"/>
        <v>982342.91044610587</v>
      </c>
      <c r="DY50" s="406">
        <f t="shared" ca="1" si="190"/>
        <v>982186.58177415072</v>
      </c>
      <c r="DZ50" s="406">
        <f t="shared" ca="1" si="190"/>
        <v>981304.99883429299</v>
      </c>
      <c r="EA50" s="406">
        <f t="shared" ca="1" si="190"/>
        <v>947625.21554007824</v>
      </c>
      <c r="EB50" s="406">
        <f t="shared" ca="1" si="190"/>
        <v>948647.49435231136</v>
      </c>
      <c r="EC50" s="406">
        <f t="shared" ca="1" si="190"/>
        <v>944511.67844969872</v>
      </c>
      <c r="ED50" s="406">
        <f t="shared" ca="1" si="190"/>
        <v>945791.5064566189</v>
      </c>
      <c r="EE50" s="406">
        <f t="shared" ref="EE50:EQ50" ca="1" si="191">(EE8/100)*$C8</f>
        <v>926009.77140030975</v>
      </c>
      <c r="EF50" s="406">
        <f t="shared" ca="1" si="191"/>
        <v>928658.92121484224</v>
      </c>
      <c r="EG50" s="406">
        <f t="shared" ca="1" si="191"/>
        <v>940945.33046540222</v>
      </c>
      <c r="EH50" s="406">
        <f t="shared" ca="1" si="191"/>
        <v>932548.4008338775</v>
      </c>
      <c r="EI50" s="406">
        <f t="shared" ca="1" si="191"/>
        <v>912115.07200419169</v>
      </c>
      <c r="EJ50" s="406">
        <f t="shared" ca="1" si="191"/>
        <v>892218.64732086647</v>
      </c>
      <c r="EK50" s="406">
        <f t="shared" ca="1" si="191"/>
        <v>895040.27742123487</v>
      </c>
      <c r="EL50" s="406">
        <f t="shared" ca="1" si="191"/>
        <v>882431.5268409648</v>
      </c>
      <c r="EM50" s="406">
        <f t="shared" ca="1" si="191"/>
        <v>885083.7564617747</v>
      </c>
      <c r="EN50" s="406">
        <f t="shared" ca="1" si="191"/>
        <v>891134.83567819523</v>
      </c>
      <c r="EO50" s="406">
        <f t="shared" ca="1" si="191"/>
        <v>869244.37831983611</v>
      </c>
      <c r="EP50" s="406">
        <f t="shared" ca="1" si="191"/>
        <v>853099.77904301125</v>
      </c>
      <c r="EQ50" s="406">
        <f t="shared" ca="1" si="191"/>
        <v>856118.58564011031</v>
      </c>
      <c r="ER50" s="406">
        <f t="shared" ref="ER50:FA50" ca="1" si="192">(ER8/100)*$C8</f>
        <v>847213.61463036772</v>
      </c>
      <c r="ES50" s="406">
        <f t="shared" ca="1" si="192"/>
        <v>828172.12454573228</v>
      </c>
      <c r="ET50" s="406">
        <f t="shared" ca="1" si="192"/>
        <v>836557.02668869949</v>
      </c>
      <c r="EU50" s="406">
        <f t="shared" ca="1" si="192"/>
        <v>815964.32147879107</v>
      </c>
      <c r="EV50" s="406">
        <f t="shared" ca="1" si="192"/>
        <v>828465.62669313035</v>
      </c>
      <c r="EW50" s="406">
        <f t="shared" ca="1" si="192"/>
        <v>821598.14597890445</v>
      </c>
      <c r="EX50" s="406">
        <f t="shared" ca="1" si="192"/>
        <v>809492.15082818118</v>
      </c>
      <c r="EY50" s="406">
        <f t="shared" ca="1" si="192"/>
        <v>832654.53451729927</v>
      </c>
      <c r="EZ50" s="406">
        <f t="shared" ca="1" si="192"/>
        <v>835402.4567030191</v>
      </c>
      <c r="FA50" s="406">
        <f t="shared" ca="1" si="192"/>
        <v>841602.76253377751</v>
      </c>
      <c r="FB50" s="406">
        <f t="shared" ref="FB50:FD50" ca="1" si="193">(FB8/100)*$C8</f>
        <v>847572.96275208506</v>
      </c>
      <c r="FC50" s="406">
        <f t="shared" ca="1" si="193"/>
        <v>847285.21949520556</v>
      </c>
      <c r="FD50" s="406">
        <f t="shared" ca="1" si="193"/>
        <v>851355.22432950349</v>
      </c>
      <c r="FE50" s="406">
        <f t="shared" ref="FE50:FI50" ca="1" si="194">(FE8/100)*$C8</f>
        <v>0</v>
      </c>
      <c r="FF50" s="406">
        <f t="shared" ca="1" si="194"/>
        <v>0</v>
      </c>
      <c r="FG50" s="406">
        <f t="shared" ca="1" si="194"/>
        <v>0</v>
      </c>
      <c r="FH50" s="406">
        <f t="shared" ca="1" si="194"/>
        <v>0</v>
      </c>
      <c r="FI50" s="406">
        <f t="shared" ca="1" si="194"/>
        <v>0</v>
      </c>
      <c r="FJ50" s="406">
        <f t="shared" ref="FJ50:FP50" ca="1" si="195">(FJ8/100)*$C8</f>
        <v>0</v>
      </c>
      <c r="FK50" s="406">
        <f t="shared" ca="1" si="195"/>
        <v>0</v>
      </c>
      <c r="FL50" s="406">
        <f t="shared" ca="1" si="195"/>
        <v>0</v>
      </c>
      <c r="FM50" s="406">
        <f t="shared" ca="1" si="195"/>
        <v>0</v>
      </c>
      <c r="FN50" s="406">
        <f t="shared" ca="1" si="195"/>
        <v>0</v>
      </c>
      <c r="FO50" s="406">
        <f t="shared" ca="1" si="195"/>
        <v>0</v>
      </c>
      <c r="FP50" s="406">
        <f t="shared" ca="1" si="195"/>
        <v>0</v>
      </c>
    </row>
    <row r="51" spans="1:172" x14ac:dyDescent="0.2">
      <c r="B51" s="407" t="s">
        <v>2</v>
      </c>
      <c r="C51" s="408">
        <f>DContriORI!C51</f>
        <v>621540.6</v>
      </c>
      <c r="D51" s="407"/>
      <c r="E51" s="409">
        <f t="shared" ref="E51:AJ51" ca="1" si="196">(E9/100)*$C9</f>
        <v>887775.25118193694</v>
      </c>
      <c r="F51" s="409">
        <f t="shared" ca="1" si="196"/>
        <v>879822.28809478739</v>
      </c>
      <c r="G51" s="409">
        <f t="shared" ca="1" si="196"/>
        <v>872146.33380276465</v>
      </c>
      <c r="H51" s="409">
        <f t="shared" ca="1" si="196"/>
        <v>873436.87447310518</v>
      </c>
      <c r="I51" s="409">
        <f t="shared" ca="1" si="196"/>
        <v>871492.36250271043</v>
      </c>
      <c r="J51" s="409">
        <f t="shared" ca="1" si="196"/>
        <v>874746.21998420055</v>
      </c>
      <c r="K51" s="409">
        <f t="shared" ca="1" si="196"/>
        <v>870047.08601577929</v>
      </c>
      <c r="L51" s="409">
        <f t="shared" ca="1" si="196"/>
        <v>871256.46235998126</v>
      </c>
      <c r="M51" s="409">
        <f t="shared" ca="1" si="196"/>
        <v>877402.1723516878</v>
      </c>
      <c r="N51" s="409">
        <f t="shared" ca="1" si="196"/>
        <v>879268.66893629811</v>
      </c>
      <c r="O51" s="409">
        <f t="shared" ca="1" si="196"/>
        <v>872809.3671330685</v>
      </c>
      <c r="P51" s="409">
        <f t="shared" ca="1" si="196"/>
        <v>871472.68192368071</v>
      </c>
      <c r="Q51" s="409">
        <f t="shared" ca="1" si="196"/>
        <v>877085.00640202151</v>
      </c>
      <c r="R51" s="409">
        <f t="shared" ca="1" si="196"/>
        <v>869341.36437459057</v>
      </c>
      <c r="S51" s="409">
        <f t="shared" ca="1" si="196"/>
        <v>865460.9417675914</v>
      </c>
      <c r="T51" s="409">
        <f t="shared" ca="1" si="196"/>
        <v>870392.71573420824</v>
      </c>
      <c r="U51" s="409">
        <f t="shared" ca="1" si="196"/>
        <v>874048.01525751455</v>
      </c>
      <c r="V51" s="409">
        <f t="shared" ca="1" si="196"/>
        <v>856497.96279576211</v>
      </c>
      <c r="W51" s="409">
        <f t="shared" ca="1" si="196"/>
        <v>846574.21488204529</v>
      </c>
      <c r="X51" s="409">
        <f t="shared" ca="1" si="196"/>
        <v>850119.36966601433</v>
      </c>
      <c r="Y51" s="409">
        <f t="shared" ca="1" si="196"/>
        <v>840249.40808143362</v>
      </c>
      <c r="Z51" s="409">
        <f t="shared" ca="1" si="196"/>
        <v>831966.160215143</v>
      </c>
      <c r="AA51" s="409">
        <f t="shared" ca="1" si="196"/>
        <v>832172.6329127847</v>
      </c>
      <c r="AB51" s="409">
        <f t="shared" ca="1" si="196"/>
        <v>829119.50473019073</v>
      </c>
      <c r="AC51" s="409">
        <f t="shared" ca="1" si="196"/>
        <v>807772.55614827736</v>
      </c>
      <c r="AD51" s="409">
        <f t="shared" ca="1" si="196"/>
        <v>823337.8356859507</v>
      </c>
      <c r="AE51" s="409">
        <f t="shared" ca="1" si="196"/>
        <v>819290.3981392089</v>
      </c>
      <c r="AF51" s="409">
        <f t="shared" ca="1" si="196"/>
        <v>780176.19888819975</v>
      </c>
      <c r="AG51" s="409">
        <f t="shared" ca="1" si="196"/>
        <v>788021.55765517696</v>
      </c>
      <c r="AH51" s="409">
        <f t="shared" ca="1" si="196"/>
        <v>794695.625215646</v>
      </c>
      <c r="AI51" s="409">
        <f t="shared" ca="1" si="196"/>
        <v>803868.80546553305</v>
      </c>
      <c r="AJ51" s="409">
        <f t="shared" ca="1" si="196"/>
        <v>798880.13671968796</v>
      </c>
      <c r="AK51" s="409">
        <f t="shared" ref="AK51:BP51" ca="1" si="197">(AK9/100)*$C9</f>
        <v>804994.91037456796</v>
      </c>
      <c r="AL51" s="409">
        <f t="shared" ca="1" si="197"/>
        <v>807990.90140382608</v>
      </c>
      <c r="AM51" s="409">
        <f t="shared" ca="1" si="197"/>
        <v>806590.3373089286</v>
      </c>
      <c r="AN51" s="409">
        <f t="shared" ca="1" si="197"/>
        <v>802842.12597729929</v>
      </c>
      <c r="AO51" s="409">
        <f t="shared" ca="1" si="197"/>
        <v>801173.31716774218</v>
      </c>
      <c r="AP51" s="409">
        <f t="shared" ca="1" si="197"/>
        <v>783943.20249365456</v>
      </c>
      <c r="AQ51" s="409">
        <f t="shared" ca="1" si="197"/>
        <v>780749.66783952527</v>
      </c>
      <c r="AR51" s="409">
        <f t="shared" ca="1" si="197"/>
        <v>769282.4658068245</v>
      </c>
      <c r="AS51" s="409">
        <f t="shared" ca="1" si="197"/>
        <v>767494.67537081847</v>
      </c>
      <c r="AT51" s="409">
        <f t="shared" ca="1" si="197"/>
        <v>765914.9802816615</v>
      </c>
      <c r="AU51" s="409">
        <f t="shared" ca="1" si="197"/>
        <v>755375.135227978</v>
      </c>
      <c r="AV51" s="409">
        <f t="shared" ca="1" si="197"/>
        <v>751522.50745915691</v>
      </c>
      <c r="AW51" s="409">
        <f t="shared" ca="1" si="197"/>
        <v>735961.83139487915</v>
      </c>
      <c r="AX51" s="409">
        <f t="shared" ca="1" si="197"/>
        <v>737700.44921937666</v>
      </c>
      <c r="AY51" s="409">
        <f t="shared" ca="1" si="197"/>
        <v>728662.58574511972</v>
      </c>
      <c r="AZ51" s="409">
        <f t="shared" ca="1" si="197"/>
        <v>713443.27496757114</v>
      </c>
      <c r="BA51" s="409">
        <f t="shared" ca="1" si="197"/>
        <v>711446.49114059226</v>
      </c>
      <c r="BB51" s="409">
        <f t="shared" ca="1" si="197"/>
        <v>704596.76047909982</v>
      </c>
      <c r="BC51" s="409">
        <f t="shared" ca="1" si="197"/>
        <v>706079.01074624527</v>
      </c>
      <c r="BD51" s="409">
        <f t="shared" ca="1" si="197"/>
        <v>702888.2431691133</v>
      </c>
      <c r="BE51" s="409">
        <f t="shared" ca="1" si="197"/>
        <v>703124.58876004582</v>
      </c>
      <c r="BF51" s="409">
        <f t="shared" ca="1" si="197"/>
        <v>695637.30245210486</v>
      </c>
      <c r="BG51" s="409">
        <f t="shared" ca="1" si="197"/>
        <v>684655.94716690131</v>
      </c>
      <c r="BH51" s="409">
        <f t="shared" ca="1" si="197"/>
        <v>666763.45190134028</v>
      </c>
      <c r="BI51" s="409">
        <f t="shared" ca="1" si="197"/>
        <v>591914.18640886655</v>
      </c>
      <c r="BJ51" s="409">
        <f t="shared" ca="1" si="197"/>
        <v>655526.88226956467</v>
      </c>
      <c r="BK51" s="409">
        <f t="shared" ca="1" si="197"/>
        <v>646210.47865404421</v>
      </c>
      <c r="BL51" s="409">
        <f t="shared" ca="1" si="197"/>
        <v>645830.6725225579</v>
      </c>
      <c r="BM51" s="409">
        <f t="shared" ca="1" si="197"/>
        <v>662034.08853450592</v>
      </c>
      <c r="BN51" s="409">
        <f t="shared" ca="1" si="197"/>
        <v>644384.66397702799</v>
      </c>
      <c r="BO51" s="409">
        <f t="shared" ca="1" si="197"/>
        <v>634171.28047386697</v>
      </c>
      <c r="BP51" s="409">
        <f t="shared" ca="1" si="197"/>
        <v>642256.52349113964</v>
      </c>
      <c r="BQ51" s="409">
        <f t="shared" ref="BQ51:CV51" ca="1" si="198">(BQ9/100)*$C9</f>
        <v>635540.72933701461</v>
      </c>
      <c r="BR51" s="409">
        <f t="shared" ca="1" si="198"/>
        <v>626455.16658527195</v>
      </c>
      <c r="BS51" s="409">
        <f t="shared" ca="1" si="198"/>
        <v>623153.58678578597</v>
      </c>
      <c r="BT51" s="409">
        <f t="shared" ca="1" si="198"/>
        <v>615058.87026782054</v>
      </c>
      <c r="BU51" s="409">
        <f t="shared" ca="1" si="198"/>
        <v>611591.99667396001</v>
      </c>
      <c r="BV51" s="409">
        <f t="shared" ca="1" si="198"/>
        <v>598612.53467725066</v>
      </c>
      <c r="BW51" s="409">
        <f t="shared" ca="1" si="198"/>
        <v>584537.54706309235</v>
      </c>
      <c r="BX51" s="409">
        <f t="shared" ca="1" si="198"/>
        <v>585803.41751037445</v>
      </c>
      <c r="BY51" s="409">
        <f t="shared" ca="1" si="198"/>
        <v>554691.23594486644</v>
      </c>
      <c r="BZ51" s="409">
        <f t="shared" ca="1" si="198"/>
        <v>575401.67881033104</v>
      </c>
      <c r="CA51" s="409">
        <f t="shared" ca="1" si="198"/>
        <v>572263.45852487849</v>
      </c>
      <c r="CB51" s="409">
        <f t="shared" ca="1" si="198"/>
        <v>567575.43972612126</v>
      </c>
      <c r="CC51" s="409">
        <f t="shared" ca="1" si="198"/>
        <v>561505.64351739909</v>
      </c>
      <c r="CD51" s="409">
        <f t="shared" ca="1" si="198"/>
        <v>565402.38332037895</v>
      </c>
      <c r="CE51" s="409">
        <f t="shared" ca="1" si="198"/>
        <v>567920.25964489637</v>
      </c>
      <c r="CF51" s="409">
        <f t="shared" ca="1" si="198"/>
        <v>571059.24482928833</v>
      </c>
      <c r="CG51" s="409">
        <f t="shared" ca="1" si="198"/>
        <v>573456.06141879142</v>
      </c>
      <c r="CH51" s="409">
        <f t="shared" ca="1" si="198"/>
        <v>567391.34736482252</v>
      </c>
      <c r="CI51" s="409">
        <f t="shared" ca="1" si="198"/>
        <v>584357.48407554009</v>
      </c>
      <c r="CJ51" s="409">
        <f t="shared" ca="1" si="198"/>
        <v>584445.58499739703</v>
      </c>
      <c r="CK51" s="409">
        <f t="shared" ca="1" si="198"/>
        <v>588485.65685357177</v>
      </c>
      <c r="CL51" s="409">
        <f t="shared" ca="1" si="198"/>
        <v>589128.41611313017</v>
      </c>
      <c r="CM51" s="409">
        <f t="shared" ca="1" si="198"/>
        <v>588216.73621661752</v>
      </c>
      <c r="CN51" s="409">
        <f t="shared" ca="1" si="198"/>
        <v>586962.57681308046</v>
      </c>
      <c r="CO51" s="409">
        <f t="shared" ca="1" si="198"/>
        <v>556907.49969451036</v>
      </c>
      <c r="CP51" s="409">
        <f t="shared" ca="1" si="198"/>
        <v>554473.76886589627</v>
      </c>
      <c r="CQ51" s="409">
        <f t="shared" ca="1" si="198"/>
        <v>555800.12755300384</v>
      </c>
      <c r="CR51" s="409">
        <f t="shared" ca="1" si="198"/>
        <v>566148.7529852544</v>
      </c>
      <c r="CS51" s="409">
        <f t="shared" ca="1" si="198"/>
        <v>565495.86558301549</v>
      </c>
      <c r="CT51" s="409">
        <f t="shared" ca="1" si="198"/>
        <v>568116.32345059002</v>
      </c>
      <c r="CU51" s="409">
        <f t="shared" ca="1" si="198"/>
        <v>569369.06991955498</v>
      </c>
      <c r="CV51" s="409">
        <f t="shared" ca="1" si="198"/>
        <v>575294.63287166774</v>
      </c>
      <c r="CW51" s="409">
        <f t="shared" ref="CW51:ED51" ca="1" si="199">(CW9/100)*$C9</f>
        <v>572826.83833395306</v>
      </c>
      <c r="CX51" s="409">
        <f t="shared" ca="1" si="199"/>
        <v>578633.2662652611</v>
      </c>
      <c r="CY51" s="409">
        <f t="shared" ca="1" si="199"/>
        <v>584346.73949635087</v>
      </c>
      <c r="CZ51" s="409">
        <f t="shared" ca="1" si="199"/>
        <v>585170.83365171461</v>
      </c>
      <c r="DA51" s="409">
        <f t="shared" ca="1" si="199"/>
        <v>586248.1885533412</v>
      </c>
      <c r="DB51" s="409">
        <f t="shared" ca="1" si="199"/>
        <v>589724.89401577378</v>
      </c>
      <c r="DC51" s="409">
        <f t="shared" ca="1" si="199"/>
        <v>592002.86798762588</v>
      </c>
      <c r="DD51" s="409">
        <f t="shared" ca="1" si="199"/>
        <v>580435.47501115769</v>
      </c>
      <c r="DE51" s="409">
        <f t="shared" ca="1" si="199"/>
        <v>596359.77502571966</v>
      </c>
      <c r="DF51" s="409">
        <f t="shared" ca="1" si="199"/>
        <v>597550.80023640138</v>
      </c>
      <c r="DG51" s="409">
        <f t="shared" ca="1" si="199"/>
        <v>601061.95300849737</v>
      </c>
      <c r="DH51" s="409">
        <f t="shared" ca="1" si="199"/>
        <v>602449.82150888385</v>
      </c>
      <c r="DI51" s="409">
        <f t="shared" ca="1" si="199"/>
        <v>605695.77590461681</v>
      </c>
      <c r="DJ51" s="409">
        <f t="shared" ca="1" si="199"/>
        <v>603058.35030124185</v>
      </c>
      <c r="DK51" s="409">
        <f t="shared" ca="1" si="199"/>
        <v>607947.60708326101</v>
      </c>
      <c r="DL51" s="409">
        <f t="shared" ca="1" si="199"/>
        <v>606964.2793402134</v>
      </c>
      <c r="DM51" s="409">
        <f t="shared" ca="1" si="199"/>
        <v>610458.94907748722</v>
      </c>
      <c r="DN51" s="409">
        <f t="shared" ca="1" si="199"/>
        <v>611762.76537086372</v>
      </c>
      <c r="DO51" s="409">
        <f t="shared" ca="1" si="199"/>
        <v>615401.67750512308</v>
      </c>
      <c r="DP51" s="409">
        <f t="shared" ca="1" si="199"/>
        <v>608390.93651750148</v>
      </c>
      <c r="DQ51" s="409">
        <f t="shared" ca="1" si="199"/>
        <v>608670.78538832616</v>
      </c>
      <c r="DR51" s="409">
        <f t="shared" ca="1" si="199"/>
        <v>613567.72298883344</v>
      </c>
      <c r="DS51" s="409">
        <f t="shared" ca="1" si="199"/>
        <v>616245.60632626817</v>
      </c>
      <c r="DT51" s="409">
        <f t="shared" ca="1" si="199"/>
        <v>615800.44145155873</v>
      </c>
      <c r="DU51" s="409">
        <f t="shared" ca="1" si="199"/>
        <v>624399.96424742229</v>
      </c>
      <c r="DV51" s="409">
        <f t="shared" ca="1" si="199"/>
        <v>624178.14694115252</v>
      </c>
      <c r="DW51" s="409">
        <f t="shared" ca="1" si="199"/>
        <v>626872.40602742159</v>
      </c>
      <c r="DX51" s="409">
        <f t="shared" ca="1" si="199"/>
        <v>636321.3302062375</v>
      </c>
      <c r="DY51" s="409">
        <f t="shared" ca="1" si="199"/>
        <v>630850.03785649559</v>
      </c>
      <c r="DZ51" s="409">
        <f t="shared" ca="1" si="199"/>
        <v>626477.74986332236</v>
      </c>
      <c r="EA51" s="409">
        <f t="shared" ca="1" si="199"/>
        <v>616294.0191994888</v>
      </c>
      <c r="EB51" s="409">
        <f t="shared" ca="1" si="199"/>
        <v>620435.28674653731</v>
      </c>
      <c r="EC51" s="409">
        <f t="shared" ca="1" si="199"/>
        <v>616752.63464786077</v>
      </c>
      <c r="ED51" s="409">
        <f t="shared" ca="1" si="199"/>
        <v>616022.3583547374</v>
      </c>
      <c r="EE51" s="409">
        <f t="shared" ref="EE51:EQ51" ca="1" si="200">(EE9/100)*$C9</f>
        <v>616023.91459979024</v>
      </c>
      <c r="EF51" s="409">
        <f t="shared" ca="1" si="200"/>
        <v>611849.49153441528</v>
      </c>
      <c r="EG51" s="409">
        <f t="shared" ca="1" si="200"/>
        <v>605964.02424099343</v>
      </c>
      <c r="EH51" s="409">
        <f t="shared" ca="1" si="200"/>
        <v>598838.7642629476</v>
      </c>
      <c r="EI51" s="409">
        <f t="shared" ca="1" si="200"/>
        <v>597544.36582373409</v>
      </c>
      <c r="EJ51" s="409">
        <f t="shared" ca="1" si="200"/>
        <v>584908.17320586822</v>
      </c>
      <c r="EK51" s="409">
        <f t="shared" ca="1" si="200"/>
        <v>582356.63388196123</v>
      </c>
      <c r="EL51" s="409">
        <f t="shared" ca="1" si="200"/>
        <v>585414.17786625272</v>
      </c>
      <c r="EM51" s="409">
        <f t="shared" ca="1" si="200"/>
        <v>583479.10131910886</v>
      </c>
      <c r="EN51" s="409">
        <f t="shared" ca="1" si="200"/>
        <v>580268.99978557369</v>
      </c>
      <c r="EO51" s="409">
        <f t="shared" ca="1" si="200"/>
        <v>575701.90459511639</v>
      </c>
      <c r="EP51" s="409">
        <f t="shared" ca="1" si="200"/>
        <v>571002.38759981422</v>
      </c>
      <c r="EQ51" s="409">
        <f t="shared" ca="1" si="200"/>
        <v>558903.25136071339</v>
      </c>
      <c r="ER51" s="409">
        <f t="shared" ref="ER51:FA51" ca="1" si="201">(ER9/100)*$C9</f>
        <v>546796.61302650254</v>
      </c>
      <c r="ES51" s="409">
        <f t="shared" ca="1" si="201"/>
        <v>542793.58104516962</v>
      </c>
      <c r="ET51" s="409">
        <f t="shared" ca="1" si="201"/>
        <v>549224.28895141045</v>
      </c>
      <c r="EU51" s="409">
        <f t="shared" ca="1" si="201"/>
        <v>536291.86731027055</v>
      </c>
      <c r="EV51" s="409">
        <f t="shared" ca="1" si="201"/>
        <v>542133.49142872938</v>
      </c>
      <c r="EW51" s="409">
        <f t="shared" ca="1" si="201"/>
        <v>546003.39951109095</v>
      </c>
      <c r="EX51" s="409">
        <f t="shared" ca="1" si="201"/>
        <v>543734.79396662849</v>
      </c>
      <c r="EY51" s="409">
        <f t="shared" ca="1" si="201"/>
        <v>549798.21660902188</v>
      </c>
      <c r="EZ51" s="409">
        <f t="shared" ca="1" si="201"/>
        <v>549299.41003394453</v>
      </c>
      <c r="FA51" s="409">
        <f t="shared" ca="1" si="201"/>
        <v>552179.28049690486</v>
      </c>
      <c r="FB51" s="409">
        <f t="shared" ref="FB51:FD51" ca="1" si="202">(FB9/100)*$C9</f>
        <v>556088.11885927711</v>
      </c>
      <c r="FC51" s="409">
        <f t="shared" ca="1" si="202"/>
        <v>558078.20034048823</v>
      </c>
      <c r="FD51" s="409">
        <f t="shared" ca="1" si="202"/>
        <v>567274.75149399717</v>
      </c>
      <c r="FE51" s="409">
        <f t="shared" ref="FE51:FI51" ca="1" si="203">(FE9/100)*$C9</f>
        <v>0</v>
      </c>
      <c r="FF51" s="409">
        <f t="shared" ca="1" si="203"/>
        <v>0</v>
      </c>
      <c r="FG51" s="409">
        <f t="shared" ca="1" si="203"/>
        <v>0</v>
      </c>
      <c r="FH51" s="409">
        <f t="shared" ca="1" si="203"/>
        <v>0</v>
      </c>
      <c r="FI51" s="409">
        <f t="shared" ca="1" si="203"/>
        <v>0</v>
      </c>
      <c r="FJ51" s="409">
        <f t="shared" ref="FJ51:FP51" ca="1" si="204">(FJ9/100)*$C9</f>
        <v>0</v>
      </c>
      <c r="FK51" s="409">
        <f t="shared" ca="1" si="204"/>
        <v>0</v>
      </c>
      <c r="FL51" s="409">
        <f t="shared" ca="1" si="204"/>
        <v>0</v>
      </c>
      <c r="FM51" s="409">
        <f t="shared" ca="1" si="204"/>
        <v>0</v>
      </c>
      <c r="FN51" s="409">
        <f t="shared" ca="1" si="204"/>
        <v>0</v>
      </c>
      <c r="FO51" s="409">
        <f t="shared" ca="1" si="204"/>
        <v>0</v>
      </c>
      <c r="FP51" s="409">
        <f t="shared" ca="1" si="204"/>
        <v>0</v>
      </c>
    </row>
    <row r="52" spans="1:172" x14ac:dyDescent="0.2">
      <c r="B52" s="407" t="s">
        <v>3</v>
      </c>
      <c r="C52" s="408">
        <f>DContriORI!C52</f>
        <v>265067.55099999998</v>
      </c>
      <c r="D52" s="407"/>
      <c r="E52" s="409">
        <f t="shared" ref="E52:AJ52" ca="1" si="205">(E10/100)*$C10</f>
        <v>270449.95507976419</v>
      </c>
      <c r="F52" s="409">
        <f t="shared" ca="1" si="205"/>
        <v>271535.92314494203</v>
      </c>
      <c r="G52" s="409">
        <f t="shared" ca="1" si="205"/>
        <v>269453.68762514606</v>
      </c>
      <c r="H52" s="409">
        <f t="shared" ca="1" si="205"/>
        <v>260027.67140141624</v>
      </c>
      <c r="I52" s="409">
        <f t="shared" ca="1" si="205"/>
        <v>262871.02950201422</v>
      </c>
      <c r="J52" s="409">
        <f t="shared" ca="1" si="205"/>
        <v>256415.31556360616</v>
      </c>
      <c r="K52" s="409">
        <f t="shared" ca="1" si="205"/>
        <v>256721.27563147299</v>
      </c>
      <c r="L52" s="409">
        <f t="shared" ca="1" si="205"/>
        <v>256123.73950196372</v>
      </c>
      <c r="M52" s="409">
        <f t="shared" ca="1" si="205"/>
        <v>248877.53192307148</v>
      </c>
      <c r="N52" s="409">
        <f t="shared" ca="1" si="205"/>
        <v>254111.11433499135</v>
      </c>
      <c r="O52" s="409">
        <f t="shared" ca="1" si="205"/>
        <v>268692.4318783824</v>
      </c>
      <c r="P52" s="409">
        <f t="shared" ca="1" si="205"/>
        <v>276958.82402222621</v>
      </c>
      <c r="Q52" s="409">
        <f t="shared" ca="1" si="205"/>
        <v>249708.3590336075</v>
      </c>
      <c r="R52" s="409">
        <f t="shared" ca="1" si="205"/>
        <v>252824.55105789268</v>
      </c>
      <c r="S52" s="409">
        <f t="shared" ca="1" si="205"/>
        <v>260715.69761417294</v>
      </c>
      <c r="T52" s="409">
        <f t="shared" ca="1" si="205"/>
        <v>265016.47415390814</v>
      </c>
      <c r="U52" s="409">
        <f t="shared" ca="1" si="205"/>
        <v>265756.08638472634</v>
      </c>
      <c r="V52" s="409">
        <f t="shared" ca="1" si="205"/>
        <v>262870.8540092709</v>
      </c>
      <c r="W52" s="409">
        <f t="shared" ca="1" si="205"/>
        <v>266723.83505904593</v>
      </c>
      <c r="X52" s="409">
        <f t="shared" ca="1" si="205"/>
        <v>266660.7885503968</v>
      </c>
      <c r="Y52" s="409">
        <f t="shared" ca="1" si="205"/>
        <v>263407.88965538138</v>
      </c>
      <c r="Z52" s="409">
        <f t="shared" ca="1" si="205"/>
        <v>264538.52498967084</v>
      </c>
      <c r="AA52" s="409">
        <f t="shared" ca="1" si="205"/>
        <v>267022.66194653127</v>
      </c>
      <c r="AB52" s="409">
        <f t="shared" ca="1" si="205"/>
        <v>272281.68859265861</v>
      </c>
      <c r="AC52" s="409">
        <f t="shared" ca="1" si="205"/>
        <v>266411.97776962986</v>
      </c>
      <c r="AD52" s="409">
        <f t="shared" ca="1" si="205"/>
        <v>269719.79441986652</v>
      </c>
      <c r="AE52" s="409">
        <f t="shared" ca="1" si="205"/>
        <v>256388.27189880767</v>
      </c>
      <c r="AF52" s="409">
        <f t="shared" ca="1" si="205"/>
        <v>255877.67396432679</v>
      </c>
      <c r="AG52" s="409">
        <f t="shared" ca="1" si="205"/>
        <v>254568.60575528565</v>
      </c>
      <c r="AH52" s="409">
        <f t="shared" ca="1" si="205"/>
        <v>266627.22397335491</v>
      </c>
      <c r="AI52" s="409">
        <f t="shared" ca="1" si="205"/>
        <v>261457.18524695199</v>
      </c>
      <c r="AJ52" s="409">
        <f t="shared" ca="1" si="205"/>
        <v>270901.18788938614</v>
      </c>
      <c r="AK52" s="409">
        <f t="shared" ref="AK52:BP52" ca="1" si="206">(AK10/100)*$C10</f>
        <v>270082.45620774332</v>
      </c>
      <c r="AL52" s="409">
        <f t="shared" ca="1" si="206"/>
        <v>265743.4018005252</v>
      </c>
      <c r="AM52" s="409">
        <f t="shared" ca="1" si="206"/>
        <v>256361.13641487461</v>
      </c>
      <c r="AN52" s="409">
        <f t="shared" ca="1" si="206"/>
        <v>258249.7251539641</v>
      </c>
      <c r="AO52" s="409">
        <f t="shared" ca="1" si="206"/>
        <v>263295.57653786428</v>
      </c>
      <c r="AP52" s="409">
        <f t="shared" ca="1" si="206"/>
        <v>267807.98575880332</v>
      </c>
      <c r="AQ52" s="409">
        <f t="shared" ca="1" si="206"/>
        <v>267068.91172591189</v>
      </c>
      <c r="AR52" s="409">
        <f t="shared" ca="1" si="206"/>
        <v>269111.50764457468</v>
      </c>
      <c r="AS52" s="409">
        <f t="shared" ca="1" si="206"/>
        <v>275356.41753395624</v>
      </c>
      <c r="AT52" s="409">
        <f t="shared" ca="1" si="206"/>
        <v>271224.88180581125</v>
      </c>
      <c r="AU52" s="409">
        <f t="shared" ca="1" si="206"/>
        <v>279073.20780986047</v>
      </c>
      <c r="AV52" s="409">
        <f t="shared" ca="1" si="206"/>
        <v>270975.28976918559</v>
      </c>
      <c r="AW52" s="409">
        <f t="shared" ca="1" si="206"/>
        <v>281812.76353309653</v>
      </c>
      <c r="AX52" s="409">
        <f t="shared" ca="1" si="206"/>
        <v>279931.37885133125</v>
      </c>
      <c r="AY52" s="409">
        <f t="shared" ca="1" si="206"/>
        <v>272471.0872064982</v>
      </c>
      <c r="AZ52" s="409">
        <f t="shared" ca="1" si="206"/>
        <v>275798.74046576506</v>
      </c>
      <c r="BA52" s="409">
        <f t="shared" ca="1" si="206"/>
        <v>272405.22495311208</v>
      </c>
      <c r="BB52" s="409">
        <f t="shared" ca="1" si="206"/>
        <v>269370.88949846115</v>
      </c>
      <c r="BC52" s="409">
        <f t="shared" ca="1" si="206"/>
        <v>272247.89302912605</v>
      </c>
      <c r="BD52" s="409">
        <f t="shared" ca="1" si="206"/>
        <v>278737.95645094506</v>
      </c>
      <c r="BE52" s="409">
        <f t="shared" ca="1" si="206"/>
        <v>276505.77900990436</v>
      </c>
      <c r="BF52" s="409">
        <f t="shared" ca="1" si="206"/>
        <v>277252.6032720739</v>
      </c>
      <c r="BG52" s="409">
        <f t="shared" ca="1" si="206"/>
        <v>273135.94910315209</v>
      </c>
      <c r="BH52" s="409">
        <f t="shared" ca="1" si="206"/>
        <v>273792.7256283937</v>
      </c>
      <c r="BI52" s="409">
        <f t="shared" ca="1" si="206"/>
        <v>272184.14267971693</v>
      </c>
      <c r="BJ52" s="409">
        <f t="shared" ca="1" si="206"/>
        <v>271203.40196139168</v>
      </c>
      <c r="BK52" s="409">
        <f t="shared" ca="1" si="206"/>
        <v>273001.27906767797</v>
      </c>
      <c r="BL52" s="409">
        <f t="shared" ca="1" si="206"/>
        <v>267545.54744305939</v>
      </c>
      <c r="BM52" s="409">
        <f t="shared" ca="1" si="206"/>
        <v>270366.52472853538</v>
      </c>
      <c r="BN52" s="409">
        <f t="shared" ca="1" si="206"/>
        <v>267929.08141276625</v>
      </c>
      <c r="BO52" s="409">
        <f t="shared" ca="1" si="206"/>
        <v>277211.32758839912</v>
      </c>
      <c r="BP52" s="409">
        <f t="shared" ca="1" si="206"/>
        <v>268309.9841918138</v>
      </c>
      <c r="BQ52" s="409">
        <f t="shared" ref="BQ52:CV52" ca="1" si="207">(BQ10/100)*$C10</f>
        <v>272682.10295543529</v>
      </c>
      <c r="BR52" s="409">
        <f t="shared" ca="1" si="207"/>
        <v>264369.7659455114</v>
      </c>
      <c r="BS52" s="409">
        <f t="shared" ca="1" si="207"/>
        <v>261331.16403300731</v>
      </c>
      <c r="BT52" s="409">
        <f t="shared" ca="1" si="207"/>
        <v>261057.64189429235</v>
      </c>
      <c r="BU52" s="409">
        <f t="shared" ca="1" si="207"/>
        <v>260584.89801794395</v>
      </c>
      <c r="BV52" s="409">
        <f t="shared" ca="1" si="207"/>
        <v>259654.56155774021</v>
      </c>
      <c r="BW52" s="409">
        <f t="shared" ca="1" si="207"/>
        <v>259248.37063004283</v>
      </c>
      <c r="BX52" s="409">
        <f t="shared" ca="1" si="207"/>
        <v>259098.60119673575</v>
      </c>
      <c r="BY52" s="409">
        <f t="shared" ca="1" si="207"/>
        <v>255280.97329036382</v>
      </c>
      <c r="BZ52" s="409">
        <f t="shared" ca="1" si="207"/>
        <v>251854.34874364146</v>
      </c>
      <c r="CA52" s="409">
        <f t="shared" ca="1" si="207"/>
        <v>255041.17200085585</v>
      </c>
      <c r="CB52" s="409">
        <f t="shared" ca="1" si="207"/>
        <v>259438.06858175213</v>
      </c>
      <c r="CC52" s="409">
        <f t="shared" ca="1" si="207"/>
        <v>249846.44309089618</v>
      </c>
      <c r="CD52" s="409">
        <f t="shared" ca="1" si="207"/>
        <v>257681.86746866227</v>
      </c>
      <c r="CE52" s="409">
        <f t="shared" ca="1" si="207"/>
        <v>259927.9692447928</v>
      </c>
      <c r="CF52" s="409">
        <f t="shared" ca="1" si="207"/>
        <v>259145.44785893863</v>
      </c>
      <c r="CG52" s="409">
        <f t="shared" ca="1" si="207"/>
        <v>252808.96957958405</v>
      </c>
      <c r="CH52" s="409">
        <f t="shared" ca="1" si="207"/>
        <v>251982.77433418325</v>
      </c>
      <c r="CI52" s="409">
        <f t="shared" ca="1" si="207"/>
        <v>257448.75372690894</v>
      </c>
      <c r="CJ52" s="409">
        <f t="shared" ca="1" si="207"/>
        <v>254202.54336357885</v>
      </c>
      <c r="CK52" s="409">
        <f t="shared" ca="1" si="207"/>
        <v>265578.91618072434</v>
      </c>
      <c r="CL52" s="409">
        <f t="shared" ca="1" si="207"/>
        <v>256134.29128346694</v>
      </c>
      <c r="CM52" s="409">
        <f t="shared" ca="1" si="207"/>
        <v>252358.75489893163</v>
      </c>
      <c r="CN52" s="409">
        <f t="shared" ca="1" si="207"/>
        <v>196529.05851023519</v>
      </c>
      <c r="CO52" s="409">
        <f t="shared" ca="1" si="207"/>
        <v>187074.58585142018</v>
      </c>
      <c r="CP52" s="409">
        <f t="shared" ca="1" si="207"/>
        <v>238014.50312168049</v>
      </c>
      <c r="CQ52" s="409">
        <f t="shared" ca="1" si="207"/>
        <v>259650.86054172175</v>
      </c>
      <c r="CR52" s="409">
        <f t="shared" ca="1" si="207"/>
        <v>263392.60829980741</v>
      </c>
      <c r="CS52" s="409">
        <f t="shared" ca="1" si="207"/>
        <v>263046.11152797064</v>
      </c>
      <c r="CT52" s="409">
        <f t="shared" ca="1" si="207"/>
        <v>270532.8567545577</v>
      </c>
      <c r="CU52" s="409">
        <f t="shared" ca="1" si="207"/>
        <v>266399.34321189264</v>
      </c>
      <c r="CV52" s="409">
        <f t="shared" ca="1" si="207"/>
        <v>269925.33035707887</v>
      </c>
      <c r="CW52" s="409">
        <f t="shared" ref="CW52:ED52" ca="1" si="208">(CW10/100)*$C10</f>
        <v>259371.72134434048</v>
      </c>
      <c r="CX52" s="409">
        <f t="shared" ca="1" si="208"/>
        <v>264471.81606440502</v>
      </c>
      <c r="CY52" s="409">
        <f t="shared" ca="1" si="208"/>
        <v>259822.28131629853</v>
      </c>
      <c r="CZ52" s="409">
        <f t="shared" ca="1" si="208"/>
        <v>262238.7494126489</v>
      </c>
      <c r="DA52" s="409">
        <f t="shared" ca="1" si="208"/>
        <v>262413.03701737145</v>
      </c>
      <c r="DB52" s="409">
        <f t="shared" ca="1" si="208"/>
        <v>264132.27219971328</v>
      </c>
      <c r="DC52" s="409">
        <f t="shared" ca="1" si="208"/>
        <v>261802.48607587931</v>
      </c>
      <c r="DD52" s="409">
        <f t="shared" ca="1" si="208"/>
        <v>260377.23195839673</v>
      </c>
      <c r="DE52" s="409">
        <f t="shared" ca="1" si="208"/>
        <v>265466.87740096566</v>
      </c>
      <c r="DF52" s="409">
        <f t="shared" ca="1" si="208"/>
        <v>262920.86964284361</v>
      </c>
      <c r="DG52" s="409">
        <f t="shared" ca="1" si="208"/>
        <v>261297.89947532371</v>
      </c>
      <c r="DH52" s="409">
        <f t="shared" ca="1" si="208"/>
        <v>261353.3953471148</v>
      </c>
      <c r="DI52" s="409">
        <f t="shared" ca="1" si="208"/>
        <v>263506.07374946499</v>
      </c>
      <c r="DJ52" s="409">
        <f t="shared" ca="1" si="208"/>
        <v>264468.46376197931</v>
      </c>
      <c r="DK52" s="409">
        <f t="shared" ca="1" si="208"/>
        <v>268194.86754228204</v>
      </c>
      <c r="DL52" s="409">
        <f t="shared" ca="1" si="208"/>
        <v>264802.88691362069</v>
      </c>
      <c r="DM52" s="409">
        <f t="shared" ca="1" si="208"/>
        <v>265286.52078308864</v>
      </c>
      <c r="DN52" s="409">
        <f t="shared" ca="1" si="208"/>
        <v>271992.28419341234</v>
      </c>
      <c r="DO52" s="409">
        <f t="shared" ca="1" si="208"/>
        <v>271169.85052348318</v>
      </c>
      <c r="DP52" s="409">
        <f t="shared" ca="1" si="208"/>
        <v>269771.10013164353</v>
      </c>
      <c r="DQ52" s="409">
        <f t="shared" ca="1" si="208"/>
        <v>270866.74090061145</v>
      </c>
      <c r="DR52" s="409">
        <f t="shared" ca="1" si="208"/>
        <v>273067.90624399052</v>
      </c>
      <c r="DS52" s="409">
        <f t="shared" ca="1" si="208"/>
        <v>278194.192718709</v>
      </c>
      <c r="DT52" s="409">
        <f t="shared" ca="1" si="208"/>
        <v>285359.28085034358</v>
      </c>
      <c r="DU52" s="409">
        <f t="shared" ca="1" si="208"/>
        <v>262817.76918238122</v>
      </c>
      <c r="DV52" s="409">
        <f t="shared" ca="1" si="208"/>
        <v>263396.52962937159</v>
      </c>
      <c r="DW52" s="409">
        <f t="shared" ca="1" si="208"/>
        <v>272079.30308931688</v>
      </c>
      <c r="DX52" s="409">
        <f t="shared" ca="1" si="208"/>
        <v>271163.22786930139</v>
      </c>
      <c r="DY52" s="409">
        <f t="shared" ca="1" si="208"/>
        <v>269370.65426240757</v>
      </c>
      <c r="DZ52" s="409">
        <f t="shared" ca="1" si="208"/>
        <v>268043.78775760916</v>
      </c>
      <c r="EA52" s="409">
        <f t="shared" ca="1" si="208"/>
        <v>263983.19423460797</v>
      </c>
      <c r="EB52" s="409">
        <f t="shared" ca="1" si="208"/>
        <v>259978.42234028527</v>
      </c>
      <c r="EC52" s="409">
        <f t="shared" ca="1" si="208"/>
        <v>257807.8781936189</v>
      </c>
      <c r="ED52" s="409">
        <f t="shared" ca="1" si="208"/>
        <v>252043.50895281005</v>
      </c>
      <c r="EE52" s="409">
        <f t="shared" ref="EE52:EQ52" ca="1" si="209">(EE10/100)*$C10</f>
        <v>251963.82514215642</v>
      </c>
      <c r="EF52" s="409">
        <f t="shared" ca="1" si="209"/>
        <v>246169.76762286888</v>
      </c>
      <c r="EG52" s="409">
        <f t="shared" ca="1" si="209"/>
        <v>259973.10438622907</v>
      </c>
      <c r="EH52" s="409">
        <f t="shared" ca="1" si="209"/>
        <v>253957.82901918099</v>
      </c>
      <c r="EI52" s="409">
        <f t="shared" ca="1" si="209"/>
        <v>242306.80777936836</v>
      </c>
      <c r="EJ52" s="409">
        <f t="shared" ca="1" si="209"/>
        <v>238048.67096304597</v>
      </c>
      <c r="EK52" s="409">
        <f t="shared" ca="1" si="209"/>
        <v>242508.37943838633</v>
      </c>
      <c r="EL52" s="409">
        <f t="shared" ca="1" si="209"/>
        <v>230057.31275001902</v>
      </c>
      <c r="EM52" s="409">
        <f t="shared" ca="1" si="209"/>
        <v>228696.33148124657</v>
      </c>
      <c r="EN52" s="409">
        <f t="shared" ca="1" si="209"/>
        <v>238108.95723528418</v>
      </c>
      <c r="EO52" s="409">
        <f t="shared" ca="1" si="209"/>
        <v>233188.97090581723</v>
      </c>
      <c r="EP52" s="409">
        <f t="shared" ca="1" si="209"/>
        <v>233055.71796547208</v>
      </c>
      <c r="EQ52" s="409">
        <f t="shared" ca="1" si="209"/>
        <v>226567.8622594772</v>
      </c>
      <c r="ER52" s="409">
        <f t="shared" ref="ER52:FA52" ca="1" si="210">(ER10/100)*$C10</f>
        <v>229278.22519871857</v>
      </c>
      <c r="ES52" s="409">
        <f t="shared" ca="1" si="210"/>
        <v>230344.82826676394</v>
      </c>
      <c r="ET52" s="409">
        <f t="shared" ca="1" si="210"/>
        <v>237664.29724396361</v>
      </c>
      <c r="EU52" s="409">
        <f t="shared" ca="1" si="210"/>
        <v>229147.11227329436</v>
      </c>
      <c r="EV52" s="409">
        <f t="shared" ca="1" si="210"/>
        <v>231685.43300458015</v>
      </c>
      <c r="EW52" s="409">
        <f t="shared" ca="1" si="210"/>
        <v>226851.99844035212</v>
      </c>
      <c r="EX52" s="409">
        <f t="shared" ca="1" si="210"/>
        <v>226889.68248415735</v>
      </c>
      <c r="EY52" s="409">
        <f t="shared" ca="1" si="210"/>
        <v>234492.9726889678</v>
      </c>
      <c r="EZ52" s="409">
        <f t="shared" ca="1" si="210"/>
        <v>228665.45679460338</v>
      </c>
      <c r="FA52" s="409">
        <f t="shared" ca="1" si="210"/>
        <v>231630.67132007258</v>
      </c>
      <c r="FB52" s="409">
        <f t="shared" ref="FB52:FD52" ca="1" si="211">(FB10/100)*$C10</f>
        <v>231733.62586005294</v>
      </c>
      <c r="FC52" s="409">
        <f t="shared" ca="1" si="211"/>
        <v>234086.54171954209</v>
      </c>
      <c r="FD52" s="409">
        <f t="shared" ca="1" si="211"/>
        <v>230194.32806633989</v>
      </c>
      <c r="FE52" s="409">
        <f t="shared" ref="FE52:FI52" ca="1" si="212">(FE10/100)*$C10</f>
        <v>0</v>
      </c>
      <c r="FF52" s="409">
        <f t="shared" ca="1" si="212"/>
        <v>0</v>
      </c>
      <c r="FG52" s="409">
        <f t="shared" ca="1" si="212"/>
        <v>0</v>
      </c>
      <c r="FH52" s="409">
        <f t="shared" ca="1" si="212"/>
        <v>0</v>
      </c>
      <c r="FI52" s="409">
        <f t="shared" ca="1" si="212"/>
        <v>0</v>
      </c>
      <c r="FJ52" s="409">
        <f t="shared" ref="FJ52:FP52" ca="1" si="213">(FJ10/100)*$C10</f>
        <v>0</v>
      </c>
      <c r="FK52" s="409">
        <f t="shared" ca="1" si="213"/>
        <v>0</v>
      </c>
      <c r="FL52" s="409">
        <f t="shared" ca="1" si="213"/>
        <v>0</v>
      </c>
      <c r="FM52" s="409">
        <f t="shared" ca="1" si="213"/>
        <v>0</v>
      </c>
      <c r="FN52" s="409">
        <f t="shared" ca="1" si="213"/>
        <v>0</v>
      </c>
      <c r="FO52" s="409">
        <f t="shared" ca="1" si="213"/>
        <v>0</v>
      </c>
      <c r="FP52" s="409">
        <f t="shared" ca="1" si="213"/>
        <v>0</v>
      </c>
    </row>
    <row r="53" spans="1:172" x14ac:dyDescent="0.2">
      <c r="B53" s="407" t="s">
        <v>4</v>
      </c>
      <c r="C53" s="408">
        <f>DContriORI!C53</f>
        <v>61718.432999999997</v>
      </c>
      <c r="D53" s="407"/>
      <c r="E53" s="409">
        <f t="shared" ref="E53:AJ53" ca="1" si="214">(E11/100)*$C11</f>
        <v>83848.082927055337</v>
      </c>
      <c r="F53" s="409">
        <f t="shared" ca="1" si="214"/>
        <v>76173.833262335698</v>
      </c>
      <c r="G53" s="409">
        <f t="shared" ca="1" si="214"/>
        <v>78237.878077179048</v>
      </c>
      <c r="H53" s="409">
        <f t="shared" ca="1" si="214"/>
        <v>82557.418978450849</v>
      </c>
      <c r="I53" s="409">
        <f t="shared" ca="1" si="214"/>
        <v>77534.331150918035</v>
      </c>
      <c r="J53" s="409">
        <f t="shared" ca="1" si="214"/>
        <v>77524.655879901518</v>
      </c>
      <c r="K53" s="409">
        <f t="shared" ca="1" si="214"/>
        <v>85546.105500474281</v>
      </c>
      <c r="L53" s="409">
        <f t="shared" ca="1" si="214"/>
        <v>86017.960025035485</v>
      </c>
      <c r="M53" s="409">
        <f t="shared" ca="1" si="214"/>
        <v>84663.905400325471</v>
      </c>
      <c r="N53" s="409">
        <f t="shared" ca="1" si="214"/>
        <v>89122.240469493641</v>
      </c>
      <c r="O53" s="409">
        <f t="shared" ca="1" si="214"/>
        <v>90550.677398850516</v>
      </c>
      <c r="P53" s="409">
        <f t="shared" ca="1" si="214"/>
        <v>90660.636590486654</v>
      </c>
      <c r="Q53" s="409">
        <f t="shared" ca="1" si="214"/>
        <v>87214.80950902302</v>
      </c>
      <c r="R53" s="409">
        <f t="shared" ca="1" si="214"/>
        <v>85381.594103633091</v>
      </c>
      <c r="S53" s="409">
        <f t="shared" ca="1" si="214"/>
        <v>85616.457624218732</v>
      </c>
      <c r="T53" s="409">
        <f t="shared" ca="1" si="214"/>
        <v>79308.698871294415</v>
      </c>
      <c r="U53" s="409">
        <f t="shared" ca="1" si="214"/>
        <v>78127.282191645922</v>
      </c>
      <c r="V53" s="409">
        <f t="shared" ca="1" si="214"/>
        <v>85328.062027594671</v>
      </c>
      <c r="W53" s="409">
        <f t="shared" ca="1" si="214"/>
        <v>90483.34844336666</v>
      </c>
      <c r="X53" s="409">
        <f t="shared" ca="1" si="214"/>
        <v>88756.291984867727</v>
      </c>
      <c r="Y53" s="409">
        <f t="shared" ca="1" si="214"/>
        <v>95499.35391901042</v>
      </c>
      <c r="Z53" s="409">
        <f t="shared" ca="1" si="214"/>
        <v>88400.070055141041</v>
      </c>
      <c r="AA53" s="409">
        <f t="shared" ca="1" si="214"/>
        <v>83386.581908233347</v>
      </c>
      <c r="AB53" s="409">
        <f t="shared" ca="1" si="214"/>
        <v>75455.269496816341</v>
      </c>
      <c r="AC53" s="409">
        <f t="shared" ca="1" si="214"/>
        <v>87768.574720039396</v>
      </c>
      <c r="AD53" s="409">
        <f t="shared" ca="1" si="214"/>
        <v>92374.621524681745</v>
      </c>
      <c r="AE53" s="409">
        <f t="shared" ca="1" si="214"/>
        <v>86851.572434707414</v>
      </c>
      <c r="AF53" s="409">
        <f t="shared" ca="1" si="214"/>
        <v>94684.41866580442</v>
      </c>
      <c r="AG53" s="409">
        <f t="shared" ca="1" si="214"/>
        <v>91079.994964391837</v>
      </c>
      <c r="AH53" s="409">
        <f t="shared" ca="1" si="214"/>
        <v>81178.543494988146</v>
      </c>
      <c r="AI53" s="409">
        <f t="shared" ca="1" si="214"/>
        <v>78788.865029107372</v>
      </c>
      <c r="AJ53" s="409">
        <f t="shared" ca="1" si="214"/>
        <v>81148.638555753161</v>
      </c>
      <c r="AK53" s="409">
        <f t="shared" ref="AK53:BP53" ca="1" si="215">(AK11/100)*$C11</f>
        <v>67793.234367320983</v>
      </c>
      <c r="AL53" s="409">
        <f t="shared" ca="1" si="215"/>
        <v>67190.858619762279</v>
      </c>
      <c r="AM53" s="409">
        <f t="shared" ca="1" si="215"/>
        <v>65536.97082297891</v>
      </c>
      <c r="AN53" s="409">
        <f t="shared" ca="1" si="215"/>
        <v>68205.401092472704</v>
      </c>
      <c r="AO53" s="409">
        <f t="shared" ca="1" si="215"/>
        <v>68299.545026625579</v>
      </c>
      <c r="AP53" s="409">
        <f t="shared" ca="1" si="215"/>
        <v>86599.842638383649</v>
      </c>
      <c r="AQ53" s="409">
        <f t="shared" ca="1" si="215"/>
        <v>78556.994372352827</v>
      </c>
      <c r="AR53" s="409">
        <f t="shared" ca="1" si="215"/>
        <v>71546.180974880452</v>
      </c>
      <c r="AS53" s="409">
        <f t="shared" ca="1" si="215"/>
        <v>65989.927482501531</v>
      </c>
      <c r="AT53" s="409">
        <f t="shared" ca="1" si="215"/>
        <v>63549.330231606764</v>
      </c>
      <c r="AU53" s="409">
        <f t="shared" ca="1" si="215"/>
        <v>67745.764097775871</v>
      </c>
      <c r="AV53" s="409">
        <f t="shared" ca="1" si="215"/>
        <v>61400.647812501062</v>
      </c>
      <c r="AW53" s="409">
        <f t="shared" ca="1" si="215"/>
        <v>64901.956831075673</v>
      </c>
      <c r="AX53" s="409">
        <f t="shared" ca="1" si="215"/>
        <v>70934.3659835781</v>
      </c>
      <c r="AY53" s="409">
        <f t="shared" ca="1" si="215"/>
        <v>65947.611209622613</v>
      </c>
      <c r="AZ53" s="409">
        <f t="shared" ca="1" si="215"/>
        <v>71729.753781596781</v>
      </c>
      <c r="BA53" s="409">
        <f t="shared" ca="1" si="215"/>
        <v>69743.029039124536</v>
      </c>
      <c r="BB53" s="409">
        <f t="shared" ca="1" si="215"/>
        <v>66368.608890097763</v>
      </c>
      <c r="BC53" s="409">
        <f t="shared" ca="1" si="215"/>
        <v>65287.802459753722</v>
      </c>
      <c r="BD53" s="409">
        <f t="shared" ca="1" si="215"/>
        <v>61663.40978754931</v>
      </c>
      <c r="BE53" s="409">
        <f t="shared" ca="1" si="215"/>
        <v>67739.386909040739</v>
      </c>
      <c r="BF53" s="409">
        <f t="shared" ca="1" si="215"/>
        <v>66442.892981399869</v>
      </c>
      <c r="BG53" s="409">
        <f t="shared" ca="1" si="215"/>
        <v>65143.495757939723</v>
      </c>
      <c r="BH53" s="409">
        <f t="shared" ca="1" si="215"/>
        <v>59080.733008682524</v>
      </c>
      <c r="BI53" s="409">
        <f t="shared" ca="1" si="215"/>
        <v>65818.963491935952</v>
      </c>
      <c r="BJ53" s="409">
        <f t="shared" ca="1" si="215"/>
        <v>57537.179332893938</v>
      </c>
      <c r="BK53" s="409">
        <f t="shared" ca="1" si="215"/>
        <v>65979.542621391331</v>
      </c>
      <c r="BL53" s="409">
        <f t="shared" ca="1" si="215"/>
        <v>70025.876030369342</v>
      </c>
      <c r="BM53" s="409">
        <f t="shared" ca="1" si="215"/>
        <v>62353.5575264691</v>
      </c>
      <c r="BN53" s="409">
        <f t="shared" ca="1" si="215"/>
        <v>59270.823175767939</v>
      </c>
      <c r="BO53" s="409">
        <f t="shared" ca="1" si="215"/>
        <v>57211.172066730171</v>
      </c>
      <c r="BP53" s="409">
        <f t="shared" ca="1" si="215"/>
        <v>63137.156193561357</v>
      </c>
      <c r="BQ53" s="409">
        <f t="shared" ref="BQ53:CV53" ca="1" si="216">(BQ11/100)*$C11</f>
        <v>65215.835640898804</v>
      </c>
      <c r="BR53" s="409">
        <f t="shared" ca="1" si="216"/>
        <v>63386.273328080126</v>
      </c>
      <c r="BS53" s="409">
        <f t="shared" ca="1" si="216"/>
        <v>56525.263965397913</v>
      </c>
      <c r="BT53" s="409">
        <f t="shared" ca="1" si="216"/>
        <v>65676.442502072779</v>
      </c>
      <c r="BU53" s="409">
        <f t="shared" ca="1" si="216"/>
        <v>63213.771787667996</v>
      </c>
      <c r="BV53" s="409">
        <f t="shared" ca="1" si="216"/>
        <v>65592.834891495921</v>
      </c>
      <c r="BW53" s="409">
        <f t="shared" ca="1" si="216"/>
        <v>64372.666040286669</v>
      </c>
      <c r="BX53" s="409">
        <f t="shared" ca="1" si="216"/>
        <v>59618.88530578959</v>
      </c>
      <c r="BY53" s="409">
        <f t="shared" ca="1" si="216"/>
        <v>66192.859753946497</v>
      </c>
      <c r="BZ53" s="409">
        <f t="shared" ca="1" si="216"/>
        <v>64978.334108711038</v>
      </c>
      <c r="CA53" s="409">
        <f t="shared" ca="1" si="216"/>
        <v>67664.083361179495</v>
      </c>
      <c r="CB53" s="409">
        <f t="shared" ca="1" si="216"/>
        <v>63783.868484817736</v>
      </c>
      <c r="CC53" s="409">
        <f t="shared" ca="1" si="216"/>
        <v>60165.653732648512</v>
      </c>
      <c r="CD53" s="409">
        <f t="shared" ca="1" si="216"/>
        <v>73953.02475594703</v>
      </c>
      <c r="CE53" s="409">
        <f t="shared" ca="1" si="216"/>
        <v>71465.493579428919</v>
      </c>
      <c r="CF53" s="409">
        <f t="shared" ca="1" si="216"/>
        <v>83866.902105967602</v>
      </c>
      <c r="CG53" s="409">
        <f t="shared" ca="1" si="216"/>
        <v>82703.108612722717</v>
      </c>
      <c r="CH53" s="409">
        <f t="shared" ca="1" si="216"/>
        <v>81724.64147290471</v>
      </c>
      <c r="CI53" s="409">
        <f t="shared" ca="1" si="216"/>
        <v>77972.803086033629</v>
      </c>
      <c r="CJ53" s="409">
        <f t="shared" ca="1" si="216"/>
        <v>71659.279094363868</v>
      </c>
      <c r="CK53" s="409">
        <f t="shared" ca="1" si="216"/>
        <v>79174.593670804257</v>
      </c>
      <c r="CL53" s="409">
        <f t="shared" ca="1" si="216"/>
        <v>76303.383587294171</v>
      </c>
      <c r="CM53" s="409">
        <f t="shared" ca="1" si="216"/>
        <v>79203.534312663192</v>
      </c>
      <c r="CN53" s="409">
        <f t="shared" ca="1" si="216"/>
        <v>73777.657502229631</v>
      </c>
      <c r="CO53" s="409">
        <f t="shared" ca="1" si="216"/>
        <v>75813.016417675957</v>
      </c>
      <c r="CP53" s="409">
        <f t="shared" ca="1" si="216"/>
        <v>70344.797816753897</v>
      </c>
      <c r="CQ53" s="409">
        <f t="shared" ca="1" si="216"/>
        <v>74518.534578038802</v>
      </c>
      <c r="CR53" s="409">
        <f t="shared" ca="1" si="216"/>
        <v>67395.897312873334</v>
      </c>
      <c r="CS53" s="409">
        <f t="shared" ca="1" si="216"/>
        <v>69395.967563141414</v>
      </c>
      <c r="CT53" s="409">
        <f t="shared" ca="1" si="216"/>
        <v>63804.354599235412</v>
      </c>
      <c r="CU53" s="409">
        <f t="shared" ca="1" si="216"/>
        <v>64272.234610884072</v>
      </c>
      <c r="CV53" s="409">
        <f t="shared" ca="1" si="216"/>
        <v>51913.245235865448</v>
      </c>
      <c r="CW53" s="409">
        <f t="shared" ref="CW53:ED53" ca="1" si="217">(CW11/100)*$C11</f>
        <v>61566.081275139899</v>
      </c>
      <c r="CX53" s="409">
        <f t="shared" ca="1" si="217"/>
        <v>64042.097115056524</v>
      </c>
      <c r="CY53" s="409">
        <f t="shared" ca="1" si="217"/>
        <v>64803.074969518042</v>
      </c>
      <c r="CZ53" s="409">
        <f t="shared" ca="1" si="217"/>
        <v>63745.774813572425</v>
      </c>
      <c r="DA53" s="409">
        <f t="shared" ca="1" si="217"/>
        <v>68979.762518277508</v>
      </c>
      <c r="DB53" s="409">
        <f t="shared" ca="1" si="217"/>
        <v>60573.225284945845</v>
      </c>
      <c r="DC53" s="409">
        <f t="shared" ca="1" si="217"/>
        <v>71748.941880405604</v>
      </c>
      <c r="DD53" s="409">
        <f t="shared" ca="1" si="217"/>
        <v>72915.610660719074</v>
      </c>
      <c r="DE53" s="409">
        <f t="shared" ca="1" si="217"/>
        <v>70954.035255769384</v>
      </c>
      <c r="DF53" s="409">
        <f t="shared" ca="1" si="217"/>
        <v>64511.061016691208</v>
      </c>
      <c r="DG53" s="409">
        <f t="shared" ca="1" si="217"/>
        <v>68597.984641968258</v>
      </c>
      <c r="DH53" s="409">
        <f t="shared" ca="1" si="217"/>
        <v>61428.025572182618</v>
      </c>
      <c r="DI53" s="409">
        <f t="shared" ca="1" si="217"/>
        <v>92186.105147210648</v>
      </c>
      <c r="DJ53" s="409">
        <f t="shared" ca="1" si="217"/>
        <v>47461.326168241663</v>
      </c>
      <c r="DK53" s="409">
        <f t="shared" ca="1" si="217"/>
        <v>62627.317332020597</v>
      </c>
      <c r="DL53" s="409">
        <f t="shared" ca="1" si="217"/>
        <v>76416.825344520403</v>
      </c>
      <c r="DM53" s="409">
        <f t="shared" ca="1" si="217"/>
        <v>69841.671685096764</v>
      </c>
      <c r="DN53" s="409">
        <f t="shared" ca="1" si="217"/>
        <v>84951.981769093822</v>
      </c>
      <c r="DO53" s="409">
        <f t="shared" ca="1" si="217"/>
        <v>75034.301043351996</v>
      </c>
      <c r="DP53" s="409">
        <f t="shared" ca="1" si="217"/>
        <v>68536.910221498751</v>
      </c>
      <c r="DQ53" s="409">
        <f t="shared" ca="1" si="217"/>
        <v>70638.36637186</v>
      </c>
      <c r="DR53" s="409">
        <f t="shared" ca="1" si="217"/>
        <v>74776.569245696504</v>
      </c>
      <c r="DS53" s="409">
        <f t="shared" ca="1" si="217"/>
        <v>78468.714388234512</v>
      </c>
      <c r="DT53" s="409">
        <f t="shared" ca="1" si="217"/>
        <v>77858.097778314477</v>
      </c>
      <c r="DU53" s="409">
        <f t="shared" ca="1" si="217"/>
        <v>76277.700743601672</v>
      </c>
      <c r="DV53" s="409">
        <f t="shared" ca="1" si="217"/>
        <v>86723.030064522653</v>
      </c>
      <c r="DW53" s="409">
        <f t="shared" ca="1" si="217"/>
        <v>82569.920599681849</v>
      </c>
      <c r="DX53" s="409">
        <f t="shared" ca="1" si="217"/>
        <v>74661.968644965338</v>
      </c>
      <c r="DY53" s="409">
        <f t="shared" ca="1" si="217"/>
        <v>84023.096856753895</v>
      </c>
      <c r="DZ53" s="409">
        <f t="shared" ca="1" si="217"/>
        <v>86043.687418574176</v>
      </c>
      <c r="EA53" s="409">
        <f t="shared" ca="1" si="217"/>
        <v>67230.465181130785</v>
      </c>
      <c r="EB53" s="409">
        <f t="shared" ca="1" si="217"/>
        <v>67307.199521440809</v>
      </c>
      <c r="EC53" s="409">
        <f t="shared" ca="1" si="217"/>
        <v>71320.496337964825</v>
      </c>
      <c r="ED53" s="409">
        <f t="shared" ca="1" si="217"/>
        <v>74519.365267597983</v>
      </c>
      <c r="EE53" s="409">
        <f t="shared" ref="EE53:EQ53" ca="1" si="218">(EE11/100)*$C11</f>
        <v>56802.487169880136</v>
      </c>
      <c r="EF53" s="409">
        <f t="shared" ca="1" si="218"/>
        <v>70880.978449949616</v>
      </c>
      <c r="EG53" s="409">
        <f t="shared" ca="1" si="218"/>
        <v>77492.233317965583</v>
      </c>
      <c r="EH53" s="409">
        <f t="shared" ca="1" si="218"/>
        <v>75676.120386546711</v>
      </c>
      <c r="EI53" s="409">
        <f t="shared" ca="1" si="218"/>
        <v>73557.366763380807</v>
      </c>
      <c r="EJ53" s="409">
        <f t="shared" ca="1" si="218"/>
        <v>69289.915636321821</v>
      </c>
      <c r="EK53" s="409">
        <f t="shared" ca="1" si="218"/>
        <v>71925.776256880476</v>
      </c>
      <c r="EL53" s="409">
        <f t="shared" ca="1" si="218"/>
        <v>68093.081279213613</v>
      </c>
      <c r="EM53" s="409">
        <f t="shared" ca="1" si="218"/>
        <v>73315.349141376195</v>
      </c>
      <c r="EN53" s="409">
        <f t="shared" ca="1" si="218"/>
        <v>71469.664746093127</v>
      </c>
      <c r="EO53" s="409">
        <f t="shared" ca="1" si="218"/>
        <v>59570.491995604185</v>
      </c>
      <c r="EP53" s="409">
        <f t="shared" ca="1" si="218"/>
        <v>43571.363315253206</v>
      </c>
      <c r="EQ53" s="409">
        <f t="shared" ca="1" si="218"/>
        <v>72238.177762873427</v>
      </c>
      <c r="ER53" s="409">
        <f t="shared" ref="ER53:FA53" ca="1" si="219">(ER11/100)*$C11</f>
        <v>69048.112119387835</v>
      </c>
      <c r="ES53" s="409">
        <f t="shared" ca="1" si="219"/>
        <v>56481.452993039842</v>
      </c>
      <c r="ET53" s="409">
        <f t="shared" ca="1" si="219"/>
        <v>47546.745419115083</v>
      </c>
      <c r="EU53" s="409">
        <f t="shared" ca="1" si="219"/>
        <v>48874.898161413876</v>
      </c>
      <c r="EV53" s="409">
        <f t="shared" ca="1" si="219"/>
        <v>54479.351466939239</v>
      </c>
      <c r="EW53" s="409">
        <f t="shared" ca="1" si="219"/>
        <v>46380.542747578649</v>
      </c>
      <c r="EX53" s="409">
        <f t="shared" ca="1" si="219"/>
        <v>43175.481346863933</v>
      </c>
      <c r="EY53" s="409">
        <f t="shared" ca="1" si="219"/>
        <v>50047.373197370733</v>
      </c>
      <c r="EZ53" s="409">
        <f t="shared" ca="1" si="219"/>
        <v>57095.251617124137</v>
      </c>
      <c r="FA53" s="409">
        <f t="shared" ca="1" si="219"/>
        <v>56700.075124801209</v>
      </c>
      <c r="FB53" s="409">
        <f t="shared" ref="FB53:FD53" ca="1" si="220">(FB11/100)*$C11</f>
        <v>55995.485247378296</v>
      </c>
      <c r="FC53" s="409">
        <f t="shared" ca="1" si="220"/>
        <v>54786.825304116821</v>
      </c>
      <c r="FD53" s="409">
        <f t="shared" ca="1" si="220"/>
        <v>55057.061122554267</v>
      </c>
      <c r="FE53" s="409">
        <f t="shared" ref="FE53:FI53" ca="1" si="221">(FE11/100)*$C11</f>
        <v>0</v>
      </c>
      <c r="FF53" s="409">
        <f t="shared" ca="1" si="221"/>
        <v>0</v>
      </c>
      <c r="FG53" s="409">
        <f t="shared" ca="1" si="221"/>
        <v>0</v>
      </c>
      <c r="FH53" s="409">
        <f t="shared" ca="1" si="221"/>
        <v>0</v>
      </c>
      <c r="FI53" s="409">
        <f t="shared" ca="1" si="221"/>
        <v>0</v>
      </c>
      <c r="FJ53" s="409">
        <f t="shared" ref="FJ53:FP53" ca="1" si="222">(FJ11/100)*$C11</f>
        <v>0</v>
      </c>
      <c r="FK53" s="409">
        <f t="shared" ca="1" si="222"/>
        <v>0</v>
      </c>
      <c r="FL53" s="409">
        <f t="shared" ca="1" si="222"/>
        <v>0</v>
      </c>
      <c r="FM53" s="409">
        <f t="shared" ca="1" si="222"/>
        <v>0</v>
      </c>
      <c r="FN53" s="409">
        <f t="shared" ca="1" si="222"/>
        <v>0</v>
      </c>
      <c r="FO53" s="409">
        <f t="shared" ca="1" si="222"/>
        <v>0</v>
      </c>
      <c r="FP53" s="409">
        <f t="shared" ca="1" si="222"/>
        <v>0</v>
      </c>
    </row>
    <row r="54" spans="1:172" s="317" customFormat="1" x14ac:dyDescent="0.2">
      <c r="A54" s="485"/>
      <c r="B54" s="404" t="s">
        <v>5</v>
      </c>
      <c r="C54" s="405">
        <f>DContriORI!C54</f>
        <v>456907.22100000002</v>
      </c>
      <c r="D54" s="404"/>
      <c r="E54" s="406">
        <f t="shared" ref="E54:AJ54" ca="1" si="223">(E12/100)*$C12</f>
        <v>404093.15219639562</v>
      </c>
      <c r="F54" s="406">
        <f t="shared" ca="1" si="223"/>
        <v>402009.86710864265</v>
      </c>
      <c r="G54" s="406">
        <f t="shared" ca="1" si="223"/>
        <v>393613.2046847702</v>
      </c>
      <c r="H54" s="406">
        <f t="shared" ca="1" si="223"/>
        <v>396948.35735128162</v>
      </c>
      <c r="I54" s="406">
        <f t="shared" ca="1" si="223"/>
        <v>405244.17969947268</v>
      </c>
      <c r="J54" s="406">
        <f t="shared" ca="1" si="223"/>
        <v>401719.53438917291</v>
      </c>
      <c r="K54" s="406">
        <f t="shared" ca="1" si="223"/>
        <v>404935.22575453937</v>
      </c>
      <c r="L54" s="406">
        <f t="shared" ca="1" si="223"/>
        <v>405211.37416308327</v>
      </c>
      <c r="M54" s="406">
        <f t="shared" ca="1" si="223"/>
        <v>401990.90844897198</v>
      </c>
      <c r="N54" s="406">
        <f t="shared" ca="1" si="223"/>
        <v>403328.35648144514</v>
      </c>
      <c r="O54" s="406">
        <f t="shared" ca="1" si="223"/>
        <v>407221.3055128181</v>
      </c>
      <c r="P54" s="406">
        <f t="shared" ca="1" si="223"/>
        <v>404694.32961507054</v>
      </c>
      <c r="Q54" s="406">
        <f t="shared" ca="1" si="223"/>
        <v>423969.39587083197</v>
      </c>
      <c r="R54" s="406">
        <f t="shared" ca="1" si="223"/>
        <v>420701.6306382519</v>
      </c>
      <c r="S54" s="406">
        <f t="shared" ca="1" si="223"/>
        <v>427167.67396651086</v>
      </c>
      <c r="T54" s="406">
        <f t="shared" ca="1" si="223"/>
        <v>430689.30810287577</v>
      </c>
      <c r="U54" s="406">
        <f t="shared" ca="1" si="223"/>
        <v>427460.76174605556</v>
      </c>
      <c r="V54" s="406">
        <f t="shared" ca="1" si="223"/>
        <v>427291.21576943132</v>
      </c>
      <c r="W54" s="406">
        <f t="shared" ca="1" si="223"/>
        <v>423479.86962297017</v>
      </c>
      <c r="X54" s="406">
        <f t="shared" ca="1" si="223"/>
        <v>427619.92598966043</v>
      </c>
      <c r="Y54" s="406">
        <f t="shared" ca="1" si="223"/>
        <v>428267.45369200053</v>
      </c>
      <c r="Z54" s="406">
        <f t="shared" ca="1" si="223"/>
        <v>428378.27754227928</v>
      </c>
      <c r="AA54" s="406">
        <f t="shared" ca="1" si="223"/>
        <v>425748.1923967076</v>
      </c>
      <c r="AB54" s="406">
        <f t="shared" ca="1" si="223"/>
        <v>432435.01369805977</v>
      </c>
      <c r="AC54" s="406">
        <f t="shared" ca="1" si="223"/>
        <v>431767.33616521658</v>
      </c>
      <c r="AD54" s="406">
        <f t="shared" ca="1" si="223"/>
        <v>427460.92122221051</v>
      </c>
      <c r="AE54" s="406">
        <f t="shared" ca="1" si="223"/>
        <v>428696.1503888148</v>
      </c>
      <c r="AF54" s="406">
        <f t="shared" ca="1" si="223"/>
        <v>430427.14243332669</v>
      </c>
      <c r="AG54" s="406">
        <f t="shared" ca="1" si="223"/>
        <v>422595.60627505457</v>
      </c>
      <c r="AH54" s="406">
        <f t="shared" ca="1" si="223"/>
        <v>422682.77288447152</v>
      </c>
      <c r="AI54" s="406">
        <f t="shared" ca="1" si="223"/>
        <v>427644.51348768425</v>
      </c>
      <c r="AJ54" s="406">
        <f t="shared" ca="1" si="223"/>
        <v>434475.60279675503</v>
      </c>
      <c r="AK54" s="406">
        <f t="shared" ref="AK54:BP54" ca="1" si="224">(AK12/100)*$C12</f>
        <v>436652.84412426327</v>
      </c>
      <c r="AL54" s="406">
        <f t="shared" ca="1" si="224"/>
        <v>440387.43941518164</v>
      </c>
      <c r="AM54" s="406">
        <f t="shared" ca="1" si="224"/>
        <v>440131.4128762465</v>
      </c>
      <c r="AN54" s="406">
        <f t="shared" ca="1" si="224"/>
        <v>437574.73172163358</v>
      </c>
      <c r="AO54" s="406">
        <f t="shared" ca="1" si="224"/>
        <v>421764.63487153733</v>
      </c>
      <c r="AP54" s="406">
        <f t="shared" ca="1" si="224"/>
        <v>427279.26877964585</v>
      </c>
      <c r="AQ54" s="406">
        <f t="shared" ca="1" si="224"/>
        <v>425124.448539651</v>
      </c>
      <c r="AR54" s="406">
        <f t="shared" ca="1" si="224"/>
        <v>424277.34573656035</v>
      </c>
      <c r="AS54" s="406">
        <f t="shared" ca="1" si="224"/>
        <v>431019.46769677696</v>
      </c>
      <c r="AT54" s="406">
        <f t="shared" ca="1" si="224"/>
        <v>430854.73658651597</v>
      </c>
      <c r="AU54" s="406">
        <f t="shared" ca="1" si="224"/>
        <v>433629.32837422343</v>
      </c>
      <c r="AV54" s="406">
        <f t="shared" ca="1" si="224"/>
        <v>428449.57129307382</v>
      </c>
      <c r="AW54" s="406">
        <f t="shared" ca="1" si="224"/>
        <v>425327.07556360686</v>
      </c>
      <c r="AX54" s="406">
        <f t="shared" ca="1" si="224"/>
        <v>429600.98255024123</v>
      </c>
      <c r="AY54" s="406">
        <f t="shared" ca="1" si="224"/>
        <v>428791.68022160832</v>
      </c>
      <c r="AZ54" s="406">
        <f t="shared" ca="1" si="224"/>
        <v>433116.16593567247</v>
      </c>
      <c r="BA54" s="406">
        <f t="shared" ca="1" si="224"/>
        <v>449369.92465708771</v>
      </c>
      <c r="BB54" s="406">
        <f t="shared" ca="1" si="224"/>
        <v>443469.28399496933</v>
      </c>
      <c r="BC54" s="406">
        <f t="shared" ca="1" si="224"/>
        <v>456220.62755663961</v>
      </c>
      <c r="BD54" s="406">
        <f t="shared" ca="1" si="224"/>
        <v>443807.92967322801</v>
      </c>
      <c r="BE54" s="406">
        <f t="shared" ca="1" si="224"/>
        <v>452949.03635890014</v>
      </c>
      <c r="BF54" s="406">
        <f t="shared" ca="1" si="224"/>
        <v>452870.94742680155</v>
      </c>
      <c r="BG54" s="406">
        <f t="shared" ca="1" si="224"/>
        <v>442253.64130460116</v>
      </c>
      <c r="BH54" s="406">
        <f t="shared" ca="1" si="224"/>
        <v>442997.16565224744</v>
      </c>
      <c r="BI54" s="406">
        <f t="shared" ca="1" si="224"/>
        <v>447118.19233029807</v>
      </c>
      <c r="BJ54" s="406">
        <f t="shared" ca="1" si="224"/>
        <v>433104.5065557324</v>
      </c>
      <c r="BK54" s="406">
        <f t="shared" ca="1" si="224"/>
        <v>466671.74380135146</v>
      </c>
      <c r="BL54" s="406">
        <f t="shared" ca="1" si="224"/>
        <v>448663.95097672951</v>
      </c>
      <c r="BM54" s="406">
        <f t="shared" ca="1" si="224"/>
        <v>458521.7108444997</v>
      </c>
      <c r="BN54" s="406">
        <f t="shared" ca="1" si="224"/>
        <v>462234.40388250269</v>
      </c>
      <c r="BO54" s="406">
        <f t="shared" ca="1" si="224"/>
        <v>448373.43946489517</v>
      </c>
      <c r="BP54" s="406">
        <f t="shared" ca="1" si="224"/>
        <v>464173.39008520404</v>
      </c>
      <c r="BQ54" s="406">
        <f t="shared" ref="BQ54:CV54" ca="1" si="225">(BQ12/100)*$C12</f>
        <v>444452.22107567819</v>
      </c>
      <c r="BR54" s="406">
        <f t="shared" ca="1" si="225"/>
        <v>457003.83573705819</v>
      </c>
      <c r="BS54" s="406">
        <f t="shared" ca="1" si="225"/>
        <v>466921.5689377875</v>
      </c>
      <c r="BT54" s="406">
        <f t="shared" ca="1" si="225"/>
        <v>458526.7602587021</v>
      </c>
      <c r="BU54" s="406">
        <f t="shared" ca="1" si="225"/>
        <v>458897.95506524201</v>
      </c>
      <c r="BV54" s="406">
        <f t="shared" ca="1" si="225"/>
        <v>451014.53297117911</v>
      </c>
      <c r="BW54" s="406">
        <f t="shared" ca="1" si="225"/>
        <v>464920.38152845722</v>
      </c>
      <c r="BX54" s="406">
        <f t="shared" ca="1" si="225"/>
        <v>444484.70096149779</v>
      </c>
      <c r="BY54" s="406">
        <f t="shared" ca="1" si="225"/>
        <v>428296.9128266531</v>
      </c>
      <c r="BZ54" s="406">
        <f t="shared" ca="1" si="225"/>
        <v>428532.02522205672</v>
      </c>
      <c r="CA54" s="406">
        <f t="shared" ca="1" si="225"/>
        <v>422512.68814249913</v>
      </c>
      <c r="CB54" s="406">
        <f t="shared" ca="1" si="225"/>
        <v>429891.47071411659</v>
      </c>
      <c r="CC54" s="406">
        <f t="shared" ca="1" si="225"/>
        <v>426546.91677854105</v>
      </c>
      <c r="CD54" s="406">
        <f t="shared" ca="1" si="225"/>
        <v>433126.96607828129</v>
      </c>
      <c r="CE54" s="406">
        <f t="shared" ca="1" si="225"/>
        <v>428984.85654233693</v>
      </c>
      <c r="CF54" s="406">
        <f t="shared" ca="1" si="225"/>
        <v>437797.13411549496</v>
      </c>
      <c r="CG54" s="406">
        <f t="shared" ca="1" si="225"/>
        <v>439858.99181537813</v>
      </c>
      <c r="CH54" s="406">
        <f t="shared" ca="1" si="225"/>
        <v>436194.49894633202</v>
      </c>
      <c r="CI54" s="406">
        <f t="shared" ca="1" si="225"/>
        <v>444101.38748639624</v>
      </c>
      <c r="CJ54" s="406">
        <f t="shared" ca="1" si="225"/>
        <v>434736.67987434124</v>
      </c>
      <c r="CK54" s="406">
        <f t="shared" ca="1" si="225"/>
        <v>434422.25007318734</v>
      </c>
      <c r="CL54" s="406">
        <f t="shared" ca="1" si="225"/>
        <v>445375.97288557986</v>
      </c>
      <c r="CM54" s="406">
        <f t="shared" ca="1" si="225"/>
        <v>430002.17514483951</v>
      </c>
      <c r="CN54" s="406">
        <f t="shared" ca="1" si="225"/>
        <v>427106.21186214068</v>
      </c>
      <c r="CO54" s="406">
        <f t="shared" ca="1" si="225"/>
        <v>377128.63785831479</v>
      </c>
      <c r="CP54" s="406">
        <f t="shared" ca="1" si="225"/>
        <v>383828.90947747044</v>
      </c>
      <c r="CQ54" s="406">
        <f t="shared" ca="1" si="225"/>
        <v>402537.89582550101</v>
      </c>
      <c r="CR54" s="406">
        <f t="shared" ca="1" si="225"/>
        <v>432423.30075305852</v>
      </c>
      <c r="CS54" s="406">
        <f t="shared" ca="1" si="225"/>
        <v>416489.92112165922</v>
      </c>
      <c r="CT54" s="406">
        <f t="shared" ca="1" si="225"/>
        <v>414258.41372401424</v>
      </c>
      <c r="CU54" s="406">
        <f t="shared" ca="1" si="225"/>
        <v>403652.33206684829</v>
      </c>
      <c r="CV54" s="406">
        <f t="shared" ca="1" si="225"/>
        <v>399731.88216085196</v>
      </c>
      <c r="CW54" s="406">
        <f t="shared" ref="CW54:ED54" ca="1" si="226">(CW12/100)*$C12</f>
        <v>329415.03189027985</v>
      </c>
      <c r="CX54" s="406">
        <f t="shared" ca="1" si="226"/>
        <v>317690.73321930051</v>
      </c>
      <c r="CY54" s="406">
        <f t="shared" ca="1" si="226"/>
        <v>329278.74047790095</v>
      </c>
      <c r="CZ54" s="406">
        <f t="shared" ca="1" si="226"/>
        <v>323466.07299163728</v>
      </c>
      <c r="DA54" s="406">
        <f t="shared" ca="1" si="226"/>
        <v>321333.46086236375</v>
      </c>
      <c r="DB54" s="406">
        <f t="shared" ca="1" si="226"/>
        <v>321718.85553158069</v>
      </c>
      <c r="DC54" s="406">
        <f t="shared" ca="1" si="226"/>
        <v>325436.78386141098</v>
      </c>
      <c r="DD54" s="406">
        <f t="shared" ca="1" si="226"/>
        <v>313479.79876402183</v>
      </c>
      <c r="DE54" s="406">
        <f t="shared" ca="1" si="226"/>
        <v>310347.61711183516</v>
      </c>
      <c r="DF54" s="406">
        <f t="shared" ca="1" si="226"/>
        <v>315896.96755890537</v>
      </c>
      <c r="DG54" s="406">
        <f t="shared" ca="1" si="226"/>
        <v>315539.63195415639</v>
      </c>
      <c r="DH54" s="406">
        <f t="shared" ca="1" si="226"/>
        <v>334799.22889220982</v>
      </c>
      <c r="DI54" s="406">
        <f t="shared" ca="1" si="226"/>
        <v>322307.07700789277</v>
      </c>
      <c r="DJ54" s="406">
        <f t="shared" ca="1" si="226"/>
        <v>317380.61033938156</v>
      </c>
      <c r="DK54" s="406">
        <f t="shared" ca="1" si="226"/>
        <v>325456.58330164576</v>
      </c>
      <c r="DL54" s="406">
        <f t="shared" ca="1" si="226"/>
        <v>332023.8147683689</v>
      </c>
      <c r="DM54" s="406">
        <f t="shared" ca="1" si="226"/>
        <v>330548.38543342677</v>
      </c>
      <c r="DN54" s="406">
        <f t="shared" ca="1" si="226"/>
        <v>323570.21546751936</v>
      </c>
      <c r="DO54" s="406">
        <f t="shared" ca="1" si="226"/>
        <v>329219.67037055892</v>
      </c>
      <c r="DP54" s="406">
        <f t="shared" ca="1" si="226"/>
        <v>321140.71294058696</v>
      </c>
      <c r="DQ54" s="406">
        <f t="shared" ca="1" si="226"/>
        <v>319910.04271336127</v>
      </c>
      <c r="DR54" s="406">
        <f t="shared" ca="1" si="226"/>
        <v>313646.93787265877</v>
      </c>
      <c r="DS54" s="406">
        <f t="shared" ca="1" si="226"/>
        <v>313297.20602147427</v>
      </c>
      <c r="DT54" s="406">
        <f t="shared" ca="1" si="226"/>
        <v>318998.76689174422</v>
      </c>
      <c r="DU54" s="406">
        <f t="shared" ca="1" si="226"/>
        <v>318463.73863908573</v>
      </c>
      <c r="DV54" s="406">
        <f t="shared" ca="1" si="226"/>
        <v>313756.38034985331</v>
      </c>
      <c r="DW54" s="406">
        <f t="shared" ca="1" si="226"/>
        <v>317038.67818596645</v>
      </c>
      <c r="DX54" s="406">
        <f t="shared" ca="1" si="226"/>
        <v>309352.63568537793</v>
      </c>
      <c r="DY54" s="406">
        <f t="shared" ca="1" si="226"/>
        <v>311897.5851914924</v>
      </c>
      <c r="DZ54" s="406">
        <f t="shared" ca="1" si="226"/>
        <v>314671.59325418138</v>
      </c>
      <c r="EA54" s="406">
        <f t="shared" ca="1" si="226"/>
        <v>313268.96275942924</v>
      </c>
      <c r="EB54" s="406">
        <f t="shared" ca="1" si="226"/>
        <v>317365.34558451932</v>
      </c>
      <c r="EC54" s="406">
        <f t="shared" ca="1" si="226"/>
        <v>316694.10665635864</v>
      </c>
      <c r="ED54" s="406">
        <f t="shared" ca="1" si="226"/>
        <v>315739.36442609032</v>
      </c>
      <c r="EE54" s="406">
        <f t="shared" ref="EE54:EQ54" ca="1" si="227">(EE12/100)*$C12</f>
        <v>313611.66177267383</v>
      </c>
      <c r="EF54" s="406">
        <f t="shared" ca="1" si="227"/>
        <v>310699.8662019723</v>
      </c>
      <c r="EG54" s="406">
        <f t="shared" ca="1" si="227"/>
        <v>297822.71065456007</v>
      </c>
      <c r="EH54" s="406">
        <f t="shared" ca="1" si="227"/>
        <v>304586.04826407286</v>
      </c>
      <c r="EI54" s="406">
        <f t="shared" ca="1" si="227"/>
        <v>308027.93701243494</v>
      </c>
      <c r="EJ54" s="406">
        <f t="shared" ca="1" si="227"/>
        <v>299406.61040389456</v>
      </c>
      <c r="EK54" s="406">
        <f t="shared" ca="1" si="227"/>
        <v>312195.31872324459</v>
      </c>
      <c r="EL54" s="406">
        <f t="shared" ca="1" si="227"/>
        <v>311689.23372363189</v>
      </c>
      <c r="EM54" s="406">
        <f t="shared" ca="1" si="227"/>
        <v>310864.39616385516</v>
      </c>
      <c r="EN54" s="406">
        <f t="shared" ca="1" si="227"/>
        <v>311026.00337979913</v>
      </c>
      <c r="EO54" s="406">
        <f t="shared" ca="1" si="227"/>
        <v>307970.03298486531</v>
      </c>
      <c r="EP54" s="406">
        <f t="shared" ca="1" si="227"/>
        <v>307164.92854478338</v>
      </c>
      <c r="EQ54" s="406">
        <f t="shared" ca="1" si="227"/>
        <v>309141.37674050388</v>
      </c>
      <c r="ER54" s="406">
        <f t="shared" ref="ER54:FA54" ca="1" si="228">(ER12/100)*$C12</f>
        <v>302895.27295099251</v>
      </c>
      <c r="ES54" s="406">
        <f t="shared" ca="1" si="228"/>
        <v>303955.74664749758</v>
      </c>
      <c r="ET54" s="406">
        <f t="shared" ca="1" si="228"/>
        <v>305241.2209709321</v>
      </c>
      <c r="EU54" s="406">
        <f t="shared" ca="1" si="228"/>
        <v>301962.26365159091</v>
      </c>
      <c r="EV54" s="406">
        <f t="shared" ca="1" si="228"/>
        <v>302741.59019818815</v>
      </c>
      <c r="EW54" s="406">
        <f t="shared" ca="1" si="228"/>
        <v>303513.0110998266</v>
      </c>
      <c r="EX54" s="406">
        <f t="shared" ca="1" si="228"/>
        <v>302764.45351112285</v>
      </c>
      <c r="EY54" s="406">
        <f t="shared" ca="1" si="228"/>
        <v>302793.96822534048</v>
      </c>
      <c r="EZ54" s="406">
        <f t="shared" ca="1" si="228"/>
        <v>306234.88520651945</v>
      </c>
      <c r="FA54" s="406">
        <f t="shared" ca="1" si="228"/>
        <v>307595.34348232381</v>
      </c>
      <c r="FB54" s="406">
        <f t="shared" ref="FB54:FD54" ca="1" si="229">(FB12/100)*$C12</f>
        <v>312522.33565764927</v>
      </c>
      <c r="FC54" s="406">
        <f t="shared" ca="1" si="229"/>
        <v>312594.37298291043</v>
      </c>
      <c r="FD54" s="406">
        <f t="shared" ca="1" si="229"/>
        <v>314852.49236776709</v>
      </c>
      <c r="FE54" s="406">
        <f t="shared" ref="FE54:FI54" ca="1" si="230">(FE12/100)*$C12</f>
        <v>0</v>
      </c>
      <c r="FF54" s="406">
        <f t="shared" ca="1" si="230"/>
        <v>0</v>
      </c>
      <c r="FG54" s="406">
        <f t="shared" ca="1" si="230"/>
        <v>0</v>
      </c>
      <c r="FH54" s="406">
        <f t="shared" ca="1" si="230"/>
        <v>0</v>
      </c>
      <c r="FI54" s="406">
        <f t="shared" ca="1" si="230"/>
        <v>0</v>
      </c>
      <c r="FJ54" s="406">
        <f t="shared" ref="FJ54:FP54" ca="1" si="231">(FJ12/100)*$C12</f>
        <v>0</v>
      </c>
      <c r="FK54" s="406">
        <f t="shared" ca="1" si="231"/>
        <v>0</v>
      </c>
      <c r="FL54" s="406">
        <f t="shared" ca="1" si="231"/>
        <v>0</v>
      </c>
      <c r="FM54" s="406">
        <f t="shared" ca="1" si="231"/>
        <v>0</v>
      </c>
      <c r="FN54" s="406">
        <f t="shared" ca="1" si="231"/>
        <v>0</v>
      </c>
      <c r="FO54" s="406">
        <f t="shared" ca="1" si="231"/>
        <v>0</v>
      </c>
      <c r="FP54" s="406">
        <f t="shared" ca="1" si="231"/>
        <v>0</v>
      </c>
    </row>
    <row r="55" spans="1:172" x14ac:dyDescent="0.2">
      <c r="B55" s="407" t="s">
        <v>6</v>
      </c>
      <c r="C55" s="408">
        <f>DContriORI!C55</f>
        <v>456907.22100000002</v>
      </c>
      <c r="D55" s="407"/>
      <c r="E55" s="409">
        <f t="shared" ref="E55:AJ55" ca="1" si="232">(E13/100)*$C13</f>
        <v>404093.15219639562</v>
      </c>
      <c r="F55" s="409">
        <f t="shared" ca="1" si="232"/>
        <v>402009.86710864265</v>
      </c>
      <c r="G55" s="409">
        <f t="shared" ca="1" si="232"/>
        <v>393613.2046847702</v>
      </c>
      <c r="H55" s="409">
        <f t="shared" ca="1" si="232"/>
        <v>396948.35735128162</v>
      </c>
      <c r="I55" s="409">
        <f t="shared" ca="1" si="232"/>
        <v>405244.17969947268</v>
      </c>
      <c r="J55" s="409">
        <f t="shared" ca="1" si="232"/>
        <v>401719.53438917291</v>
      </c>
      <c r="K55" s="409">
        <f t="shared" ca="1" si="232"/>
        <v>404935.22575453937</v>
      </c>
      <c r="L55" s="409">
        <f t="shared" ca="1" si="232"/>
        <v>405211.37416308327</v>
      </c>
      <c r="M55" s="409">
        <f t="shared" ca="1" si="232"/>
        <v>401990.90844897198</v>
      </c>
      <c r="N55" s="409">
        <f t="shared" ca="1" si="232"/>
        <v>403328.35648144514</v>
      </c>
      <c r="O55" s="409">
        <f t="shared" ca="1" si="232"/>
        <v>407221.3055128181</v>
      </c>
      <c r="P55" s="409">
        <f t="shared" ca="1" si="232"/>
        <v>404694.32961507054</v>
      </c>
      <c r="Q55" s="409">
        <f t="shared" ca="1" si="232"/>
        <v>423969.39587083197</v>
      </c>
      <c r="R55" s="409">
        <f t="shared" ca="1" si="232"/>
        <v>420701.6306382519</v>
      </c>
      <c r="S55" s="409">
        <f t="shared" ca="1" si="232"/>
        <v>427167.67396651086</v>
      </c>
      <c r="T55" s="409">
        <f t="shared" ca="1" si="232"/>
        <v>430689.30810287577</v>
      </c>
      <c r="U55" s="409">
        <f t="shared" ca="1" si="232"/>
        <v>427460.76174605556</v>
      </c>
      <c r="V55" s="409">
        <f t="shared" ca="1" si="232"/>
        <v>427291.21576943132</v>
      </c>
      <c r="W55" s="409">
        <f t="shared" ca="1" si="232"/>
        <v>423479.86962297017</v>
      </c>
      <c r="X55" s="409">
        <f t="shared" ca="1" si="232"/>
        <v>427619.92598966043</v>
      </c>
      <c r="Y55" s="409">
        <f t="shared" ca="1" si="232"/>
        <v>428267.45369200053</v>
      </c>
      <c r="Z55" s="409">
        <f t="shared" ca="1" si="232"/>
        <v>428378.27754227928</v>
      </c>
      <c r="AA55" s="409">
        <f t="shared" ca="1" si="232"/>
        <v>425748.1923967076</v>
      </c>
      <c r="AB55" s="409">
        <f t="shared" ca="1" si="232"/>
        <v>432435.01369805977</v>
      </c>
      <c r="AC55" s="409">
        <f t="shared" ca="1" si="232"/>
        <v>431767.33616521658</v>
      </c>
      <c r="AD55" s="409">
        <f t="shared" ca="1" si="232"/>
        <v>427460.92122221051</v>
      </c>
      <c r="AE55" s="409">
        <f t="shared" ca="1" si="232"/>
        <v>428696.1503888148</v>
      </c>
      <c r="AF55" s="409">
        <f t="shared" ca="1" si="232"/>
        <v>430427.14243332669</v>
      </c>
      <c r="AG55" s="409">
        <f t="shared" ca="1" si="232"/>
        <v>422595.60627505457</v>
      </c>
      <c r="AH55" s="409">
        <f t="shared" ca="1" si="232"/>
        <v>422682.77288447152</v>
      </c>
      <c r="AI55" s="409">
        <f t="shared" ca="1" si="232"/>
        <v>427644.51348768425</v>
      </c>
      <c r="AJ55" s="409">
        <f t="shared" ca="1" si="232"/>
        <v>434475.60279675503</v>
      </c>
      <c r="AK55" s="409">
        <f t="shared" ref="AK55:BP55" ca="1" si="233">(AK13/100)*$C13</f>
        <v>436652.84412426327</v>
      </c>
      <c r="AL55" s="409">
        <f t="shared" ca="1" si="233"/>
        <v>440387.43941518164</v>
      </c>
      <c r="AM55" s="409">
        <f t="shared" ca="1" si="233"/>
        <v>440131.4128762465</v>
      </c>
      <c r="AN55" s="409">
        <f t="shared" ca="1" si="233"/>
        <v>437574.73172163358</v>
      </c>
      <c r="AO55" s="409">
        <f t="shared" ca="1" si="233"/>
        <v>421764.63487153733</v>
      </c>
      <c r="AP55" s="409">
        <f t="shared" ca="1" si="233"/>
        <v>427279.26877964585</v>
      </c>
      <c r="AQ55" s="409">
        <f t="shared" ca="1" si="233"/>
        <v>425124.448539651</v>
      </c>
      <c r="AR55" s="409">
        <f t="shared" ca="1" si="233"/>
        <v>424277.34573656035</v>
      </c>
      <c r="AS55" s="409">
        <f t="shared" ca="1" si="233"/>
        <v>431019.46769677696</v>
      </c>
      <c r="AT55" s="409">
        <f t="shared" ca="1" si="233"/>
        <v>430854.73658651597</v>
      </c>
      <c r="AU55" s="409">
        <f t="shared" ca="1" si="233"/>
        <v>433629.32837422343</v>
      </c>
      <c r="AV55" s="409">
        <f t="shared" ca="1" si="233"/>
        <v>428449.57129307382</v>
      </c>
      <c r="AW55" s="409">
        <f t="shared" ca="1" si="233"/>
        <v>425327.07556360686</v>
      </c>
      <c r="AX55" s="409">
        <f t="shared" ca="1" si="233"/>
        <v>429600.98255024123</v>
      </c>
      <c r="AY55" s="409">
        <f t="shared" ca="1" si="233"/>
        <v>428791.68022160832</v>
      </c>
      <c r="AZ55" s="409">
        <f t="shared" ca="1" si="233"/>
        <v>433116.16593567247</v>
      </c>
      <c r="BA55" s="409">
        <f t="shared" ca="1" si="233"/>
        <v>449369.92465708771</v>
      </c>
      <c r="BB55" s="409">
        <f t="shared" ca="1" si="233"/>
        <v>443469.28399496933</v>
      </c>
      <c r="BC55" s="409">
        <f t="shared" ca="1" si="233"/>
        <v>456220.62755663961</v>
      </c>
      <c r="BD55" s="409">
        <f t="shared" ca="1" si="233"/>
        <v>443807.92967322801</v>
      </c>
      <c r="BE55" s="409">
        <f t="shared" ca="1" si="233"/>
        <v>452949.03635890014</v>
      </c>
      <c r="BF55" s="409">
        <f t="shared" ca="1" si="233"/>
        <v>452870.94742680155</v>
      </c>
      <c r="BG55" s="409">
        <f t="shared" ca="1" si="233"/>
        <v>442253.64130460116</v>
      </c>
      <c r="BH55" s="409">
        <f t="shared" ca="1" si="233"/>
        <v>442997.16565224744</v>
      </c>
      <c r="BI55" s="409">
        <f t="shared" ca="1" si="233"/>
        <v>447118.19233029807</v>
      </c>
      <c r="BJ55" s="409">
        <f t="shared" ca="1" si="233"/>
        <v>433104.5065557324</v>
      </c>
      <c r="BK55" s="409">
        <f t="shared" ca="1" si="233"/>
        <v>466671.74380135146</v>
      </c>
      <c r="BL55" s="409">
        <f t="shared" ca="1" si="233"/>
        <v>448663.95097672951</v>
      </c>
      <c r="BM55" s="409">
        <f t="shared" ca="1" si="233"/>
        <v>458521.7108444997</v>
      </c>
      <c r="BN55" s="409">
        <f t="shared" ca="1" si="233"/>
        <v>462234.40388250269</v>
      </c>
      <c r="BO55" s="409">
        <f t="shared" ca="1" si="233"/>
        <v>448373.43946489517</v>
      </c>
      <c r="BP55" s="409">
        <f t="shared" ca="1" si="233"/>
        <v>464173.39008520404</v>
      </c>
      <c r="BQ55" s="409">
        <f t="shared" ref="BQ55:CV55" ca="1" si="234">(BQ13/100)*$C13</f>
        <v>444452.22107567819</v>
      </c>
      <c r="BR55" s="409">
        <f t="shared" ca="1" si="234"/>
        <v>457003.83573705819</v>
      </c>
      <c r="BS55" s="409">
        <f t="shared" ca="1" si="234"/>
        <v>466921.5689377875</v>
      </c>
      <c r="BT55" s="409">
        <f t="shared" ca="1" si="234"/>
        <v>458526.7602587021</v>
      </c>
      <c r="BU55" s="409">
        <f t="shared" ca="1" si="234"/>
        <v>458897.95506524201</v>
      </c>
      <c r="BV55" s="409">
        <f t="shared" ca="1" si="234"/>
        <v>451014.53297117911</v>
      </c>
      <c r="BW55" s="409">
        <f t="shared" ca="1" si="234"/>
        <v>464920.38152845722</v>
      </c>
      <c r="BX55" s="409">
        <f t="shared" ca="1" si="234"/>
        <v>444484.70096149779</v>
      </c>
      <c r="BY55" s="409">
        <f t="shared" ca="1" si="234"/>
        <v>428296.9128266531</v>
      </c>
      <c r="BZ55" s="409">
        <f t="shared" ca="1" si="234"/>
        <v>428532.02522205672</v>
      </c>
      <c r="CA55" s="409">
        <f t="shared" ca="1" si="234"/>
        <v>422512.68814249913</v>
      </c>
      <c r="CB55" s="409">
        <f t="shared" ca="1" si="234"/>
        <v>429891.47071411659</v>
      </c>
      <c r="CC55" s="409">
        <f t="shared" ca="1" si="234"/>
        <v>426546.91677854105</v>
      </c>
      <c r="CD55" s="409">
        <f t="shared" ca="1" si="234"/>
        <v>433126.96607828129</v>
      </c>
      <c r="CE55" s="409">
        <f t="shared" ca="1" si="234"/>
        <v>428984.85654233693</v>
      </c>
      <c r="CF55" s="409">
        <f t="shared" ca="1" si="234"/>
        <v>437797.13411549496</v>
      </c>
      <c r="CG55" s="409">
        <f t="shared" ca="1" si="234"/>
        <v>439858.99181537813</v>
      </c>
      <c r="CH55" s="409">
        <f t="shared" ca="1" si="234"/>
        <v>436194.49894633202</v>
      </c>
      <c r="CI55" s="409">
        <f t="shared" ca="1" si="234"/>
        <v>444101.38748639624</v>
      </c>
      <c r="CJ55" s="409">
        <f t="shared" ca="1" si="234"/>
        <v>434736.67987434124</v>
      </c>
      <c r="CK55" s="409">
        <f t="shared" ca="1" si="234"/>
        <v>434422.25007318734</v>
      </c>
      <c r="CL55" s="409">
        <f t="shared" ca="1" si="234"/>
        <v>445375.97288557986</v>
      </c>
      <c r="CM55" s="409">
        <f t="shared" ca="1" si="234"/>
        <v>430002.17514483951</v>
      </c>
      <c r="CN55" s="409">
        <f t="shared" ca="1" si="234"/>
        <v>427106.21186214068</v>
      </c>
      <c r="CO55" s="409">
        <f t="shared" ca="1" si="234"/>
        <v>377128.63785831479</v>
      </c>
      <c r="CP55" s="409">
        <f t="shared" ca="1" si="234"/>
        <v>383828.90947747044</v>
      </c>
      <c r="CQ55" s="409">
        <f t="shared" ca="1" si="234"/>
        <v>402537.89582550101</v>
      </c>
      <c r="CR55" s="409">
        <f t="shared" ca="1" si="234"/>
        <v>432423.30075305852</v>
      </c>
      <c r="CS55" s="409">
        <f t="shared" ca="1" si="234"/>
        <v>416489.92112165922</v>
      </c>
      <c r="CT55" s="409">
        <f t="shared" ca="1" si="234"/>
        <v>414258.41372401424</v>
      </c>
      <c r="CU55" s="409">
        <f t="shared" ca="1" si="234"/>
        <v>403652.33206684829</v>
      </c>
      <c r="CV55" s="409">
        <f t="shared" ca="1" si="234"/>
        <v>399731.88216085196</v>
      </c>
      <c r="CW55" s="409">
        <f t="shared" ref="CW55:ED55" ca="1" si="235">(CW13/100)*$C13</f>
        <v>329415.03189027985</v>
      </c>
      <c r="CX55" s="409">
        <f t="shared" ca="1" si="235"/>
        <v>317690.73321930051</v>
      </c>
      <c r="CY55" s="409">
        <f t="shared" ca="1" si="235"/>
        <v>329278.74047790095</v>
      </c>
      <c r="CZ55" s="409">
        <f t="shared" ca="1" si="235"/>
        <v>323466.07299163728</v>
      </c>
      <c r="DA55" s="409">
        <f t="shared" ca="1" si="235"/>
        <v>321333.46086236375</v>
      </c>
      <c r="DB55" s="409">
        <f t="shared" ca="1" si="235"/>
        <v>321718.85553158069</v>
      </c>
      <c r="DC55" s="409">
        <f t="shared" ca="1" si="235"/>
        <v>325436.78386141098</v>
      </c>
      <c r="DD55" s="409">
        <f t="shared" ca="1" si="235"/>
        <v>313479.79876402183</v>
      </c>
      <c r="DE55" s="409">
        <f t="shared" ca="1" si="235"/>
        <v>310347.61711183516</v>
      </c>
      <c r="DF55" s="409">
        <f t="shared" ca="1" si="235"/>
        <v>315896.96755890537</v>
      </c>
      <c r="DG55" s="409">
        <f t="shared" ca="1" si="235"/>
        <v>315539.63195415639</v>
      </c>
      <c r="DH55" s="409">
        <f t="shared" ca="1" si="235"/>
        <v>334799.22889220982</v>
      </c>
      <c r="DI55" s="409">
        <f t="shared" ca="1" si="235"/>
        <v>322307.07700789277</v>
      </c>
      <c r="DJ55" s="409">
        <f t="shared" ca="1" si="235"/>
        <v>317380.61033938156</v>
      </c>
      <c r="DK55" s="409">
        <f t="shared" ca="1" si="235"/>
        <v>325456.58330164576</v>
      </c>
      <c r="DL55" s="409">
        <f t="shared" ca="1" si="235"/>
        <v>332023.8147683689</v>
      </c>
      <c r="DM55" s="409">
        <f t="shared" ca="1" si="235"/>
        <v>330548.38543342677</v>
      </c>
      <c r="DN55" s="409">
        <f t="shared" ca="1" si="235"/>
        <v>323570.21546751936</v>
      </c>
      <c r="DO55" s="409">
        <f t="shared" ca="1" si="235"/>
        <v>329219.67037055892</v>
      </c>
      <c r="DP55" s="409">
        <f t="shared" ca="1" si="235"/>
        <v>321140.71294058696</v>
      </c>
      <c r="DQ55" s="409">
        <f t="shared" ca="1" si="235"/>
        <v>319910.04271336127</v>
      </c>
      <c r="DR55" s="409">
        <f t="shared" ca="1" si="235"/>
        <v>313646.93787265877</v>
      </c>
      <c r="DS55" s="409">
        <f t="shared" ca="1" si="235"/>
        <v>313297.20602147427</v>
      </c>
      <c r="DT55" s="409">
        <f t="shared" ca="1" si="235"/>
        <v>318998.76689174422</v>
      </c>
      <c r="DU55" s="409">
        <f t="shared" ca="1" si="235"/>
        <v>318463.73863908573</v>
      </c>
      <c r="DV55" s="409">
        <f t="shared" ca="1" si="235"/>
        <v>313756.38034985331</v>
      </c>
      <c r="DW55" s="409">
        <f t="shared" ca="1" si="235"/>
        <v>317038.67818596645</v>
      </c>
      <c r="DX55" s="409">
        <f t="shared" ca="1" si="235"/>
        <v>309352.63568537793</v>
      </c>
      <c r="DY55" s="409">
        <f t="shared" ca="1" si="235"/>
        <v>311897.5851914924</v>
      </c>
      <c r="DZ55" s="409">
        <f t="shared" ca="1" si="235"/>
        <v>314671.59325418138</v>
      </c>
      <c r="EA55" s="409">
        <f t="shared" ca="1" si="235"/>
        <v>313268.96275942924</v>
      </c>
      <c r="EB55" s="409">
        <f t="shared" ca="1" si="235"/>
        <v>317365.34558451932</v>
      </c>
      <c r="EC55" s="409">
        <f t="shared" ca="1" si="235"/>
        <v>316694.10665635864</v>
      </c>
      <c r="ED55" s="409">
        <f t="shared" ca="1" si="235"/>
        <v>315739.36442609032</v>
      </c>
      <c r="EE55" s="409">
        <f t="shared" ref="EE55:EQ55" ca="1" si="236">(EE13/100)*$C13</f>
        <v>313611.66177267383</v>
      </c>
      <c r="EF55" s="409">
        <f t="shared" ca="1" si="236"/>
        <v>310699.8662019723</v>
      </c>
      <c r="EG55" s="409">
        <f t="shared" ca="1" si="236"/>
        <v>297822.71065456007</v>
      </c>
      <c r="EH55" s="409">
        <f t="shared" ca="1" si="236"/>
        <v>304586.04826407286</v>
      </c>
      <c r="EI55" s="409">
        <f t="shared" ca="1" si="236"/>
        <v>308027.93701243494</v>
      </c>
      <c r="EJ55" s="409">
        <f t="shared" ca="1" si="236"/>
        <v>299406.61040389456</v>
      </c>
      <c r="EK55" s="409">
        <f t="shared" ca="1" si="236"/>
        <v>312195.31872324459</v>
      </c>
      <c r="EL55" s="409">
        <f t="shared" ca="1" si="236"/>
        <v>311689.23372363189</v>
      </c>
      <c r="EM55" s="409">
        <f t="shared" ca="1" si="236"/>
        <v>310864.39616385516</v>
      </c>
      <c r="EN55" s="409">
        <f t="shared" ca="1" si="236"/>
        <v>311026.00337979913</v>
      </c>
      <c r="EO55" s="409">
        <f t="shared" ca="1" si="236"/>
        <v>307970.03298486531</v>
      </c>
      <c r="EP55" s="409">
        <f t="shared" ca="1" si="236"/>
        <v>307164.92854478338</v>
      </c>
      <c r="EQ55" s="409">
        <f t="shared" ca="1" si="236"/>
        <v>309141.37674050388</v>
      </c>
      <c r="ER55" s="409">
        <f t="shared" ref="ER55:FA55" ca="1" si="237">(ER13/100)*$C13</f>
        <v>302895.27295099251</v>
      </c>
      <c r="ES55" s="409">
        <f t="shared" ca="1" si="237"/>
        <v>303955.74664749758</v>
      </c>
      <c r="ET55" s="409">
        <f t="shared" ca="1" si="237"/>
        <v>305241.2209709321</v>
      </c>
      <c r="EU55" s="409">
        <f t="shared" ca="1" si="237"/>
        <v>301962.26365159091</v>
      </c>
      <c r="EV55" s="409">
        <f t="shared" ca="1" si="237"/>
        <v>302741.59019818815</v>
      </c>
      <c r="EW55" s="409">
        <f t="shared" ca="1" si="237"/>
        <v>303513.0110998266</v>
      </c>
      <c r="EX55" s="409">
        <f t="shared" ca="1" si="237"/>
        <v>302764.45351112285</v>
      </c>
      <c r="EY55" s="409">
        <f t="shared" ca="1" si="237"/>
        <v>302793.96822534048</v>
      </c>
      <c r="EZ55" s="409">
        <f t="shared" ca="1" si="237"/>
        <v>306234.88520651945</v>
      </c>
      <c r="FA55" s="409">
        <f t="shared" ca="1" si="237"/>
        <v>307595.34348232381</v>
      </c>
      <c r="FB55" s="409">
        <f t="shared" ref="FB55:FD55" ca="1" si="238">(FB13/100)*$C13</f>
        <v>312522.33565764927</v>
      </c>
      <c r="FC55" s="409">
        <f t="shared" ca="1" si="238"/>
        <v>312594.37298291043</v>
      </c>
      <c r="FD55" s="409">
        <f t="shared" ca="1" si="238"/>
        <v>314852.49236776709</v>
      </c>
      <c r="FE55" s="409">
        <f t="shared" ref="FE55:FI55" ca="1" si="239">(FE13/100)*$C13</f>
        <v>0</v>
      </c>
      <c r="FF55" s="409">
        <f t="shared" ca="1" si="239"/>
        <v>0</v>
      </c>
      <c r="FG55" s="409">
        <f t="shared" ca="1" si="239"/>
        <v>0</v>
      </c>
      <c r="FH55" s="409">
        <f t="shared" ca="1" si="239"/>
        <v>0</v>
      </c>
      <c r="FI55" s="409">
        <f t="shared" ca="1" si="239"/>
        <v>0</v>
      </c>
      <c r="FJ55" s="409">
        <f t="shared" ref="FJ55:FP55" ca="1" si="240">(FJ13/100)*$C13</f>
        <v>0</v>
      </c>
      <c r="FK55" s="409">
        <f t="shared" ca="1" si="240"/>
        <v>0</v>
      </c>
      <c r="FL55" s="409">
        <f t="shared" ca="1" si="240"/>
        <v>0</v>
      </c>
      <c r="FM55" s="409">
        <f t="shared" ca="1" si="240"/>
        <v>0</v>
      </c>
      <c r="FN55" s="409">
        <f t="shared" ca="1" si="240"/>
        <v>0</v>
      </c>
      <c r="FO55" s="409">
        <f t="shared" ca="1" si="240"/>
        <v>0</v>
      </c>
      <c r="FP55" s="409">
        <f t="shared" ca="1" si="240"/>
        <v>0</v>
      </c>
    </row>
    <row r="56" spans="1:172" s="317" customFormat="1" x14ac:dyDescent="0.2">
      <c r="A56" s="485"/>
      <c r="B56" s="404" t="s">
        <v>8</v>
      </c>
      <c r="C56" s="405">
        <f>DContriORI!C56</f>
        <v>1460789.5249999999</v>
      </c>
      <c r="D56" s="404"/>
      <c r="E56" s="406">
        <f t="shared" ref="E56:AJ56" ca="1" si="241">(E14/100)*$C14</f>
        <v>1377224.8993280949</v>
      </c>
      <c r="F56" s="406">
        <f t="shared" ca="1" si="241"/>
        <v>1399817.7404203957</v>
      </c>
      <c r="G56" s="406">
        <f t="shared" ca="1" si="241"/>
        <v>1383875.8626091245</v>
      </c>
      <c r="H56" s="406">
        <f t="shared" ca="1" si="241"/>
        <v>1305357.0813371278</v>
      </c>
      <c r="I56" s="406">
        <f t="shared" ca="1" si="241"/>
        <v>1391922.2664187411</v>
      </c>
      <c r="J56" s="406">
        <f t="shared" ca="1" si="241"/>
        <v>1329683.6438694582</v>
      </c>
      <c r="K56" s="406">
        <f t="shared" ca="1" si="241"/>
        <v>1340076.1599087215</v>
      </c>
      <c r="L56" s="406">
        <f t="shared" ca="1" si="241"/>
        <v>1360988.0608884527</v>
      </c>
      <c r="M56" s="406">
        <f t="shared" ca="1" si="241"/>
        <v>1353135.6025762637</v>
      </c>
      <c r="N56" s="406">
        <f t="shared" ca="1" si="241"/>
        <v>1372079.5047281065</v>
      </c>
      <c r="O56" s="406">
        <f t="shared" ca="1" si="241"/>
        <v>1364925.7690206645</v>
      </c>
      <c r="P56" s="406">
        <f t="shared" ca="1" si="241"/>
        <v>1384722.2449772854</v>
      </c>
      <c r="Q56" s="406">
        <f t="shared" ca="1" si="241"/>
        <v>1344056.248783624</v>
      </c>
      <c r="R56" s="406">
        <f t="shared" ca="1" si="241"/>
        <v>1400819.9431986026</v>
      </c>
      <c r="S56" s="406">
        <f t="shared" ca="1" si="241"/>
        <v>1395691.914911489</v>
      </c>
      <c r="T56" s="406">
        <f t="shared" ca="1" si="241"/>
        <v>1415855.6452250704</v>
      </c>
      <c r="U56" s="406">
        <f t="shared" ca="1" si="241"/>
        <v>1393956.8630018891</v>
      </c>
      <c r="V56" s="406">
        <f t="shared" ca="1" si="241"/>
        <v>1418954.6545316691</v>
      </c>
      <c r="W56" s="406">
        <f t="shared" ca="1" si="241"/>
        <v>1356691.5730908271</v>
      </c>
      <c r="X56" s="406">
        <f t="shared" ca="1" si="241"/>
        <v>1386649.1508346358</v>
      </c>
      <c r="Y56" s="406">
        <f t="shared" ca="1" si="241"/>
        <v>1403121.8354127714</v>
      </c>
      <c r="Z56" s="406">
        <f t="shared" ca="1" si="241"/>
        <v>1447227.0166174888</v>
      </c>
      <c r="AA56" s="406">
        <f t="shared" ca="1" si="241"/>
        <v>1413260.4672390739</v>
      </c>
      <c r="AB56" s="406">
        <f t="shared" ca="1" si="241"/>
        <v>1429895.620316904</v>
      </c>
      <c r="AC56" s="406">
        <f t="shared" ca="1" si="241"/>
        <v>1408348.9852458872</v>
      </c>
      <c r="AD56" s="406">
        <f t="shared" ca="1" si="241"/>
        <v>1372409.183548166</v>
      </c>
      <c r="AE56" s="406">
        <f t="shared" ca="1" si="241"/>
        <v>1381050.7051833572</v>
      </c>
      <c r="AF56" s="406">
        <f t="shared" ca="1" si="241"/>
        <v>1464813.8102591876</v>
      </c>
      <c r="AG56" s="406">
        <f t="shared" ca="1" si="241"/>
        <v>1407809.9770661371</v>
      </c>
      <c r="AH56" s="406">
        <f t="shared" ca="1" si="241"/>
        <v>1414998.9347828098</v>
      </c>
      <c r="AI56" s="406">
        <f t="shared" ca="1" si="241"/>
        <v>1503343.2065789185</v>
      </c>
      <c r="AJ56" s="406">
        <f t="shared" ca="1" si="241"/>
        <v>1476300.3163388188</v>
      </c>
      <c r="AK56" s="406">
        <f t="shared" ref="AK56:BP56" ca="1" si="242">(AK14/100)*$C14</f>
        <v>1539959.6289415883</v>
      </c>
      <c r="AL56" s="406">
        <f t="shared" ca="1" si="242"/>
        <v>1409029.1834369709</v>
      </c>
      <c r="AM56" s="406">
        <f t="shared" ca="1" si="242"/>
        <v>1416097.4830123801</v>
      </c>
      <c r="AN56" s="406">
        <f t="shared" ca="1" si="242"/>
        <v>1430758.2085496625</v>
      </c>
      <c r="AO56" s="406">
        <f t="shared" ca="1" si="242"/>
        <v>1451043.6894135911</v>
      </c>
      <c r="AP56" s="406">
        <f t="shared" ca="1" si="242"/>
        <v>1453747.7429104156</v>
      </c>
      <c r="AQ56" s="406">
        <f t="shared" ca="1" si="242"/>
        <v>1464040.2145718064</v>
      </c>
      <c r="AR56" s="406">
        <f t="shared" ca="1" si="242"/>
        <v>1454567.0482928341</v>
      </c>
      <c r="AS56" s="406">
        <f t="shared" ca="1" si="242"/>
        <v>1471308.8580152434</v>
      </c>
      <c r="AT56" s="406">
        <f t="shared" ca="1" si="242"/>
        <v>1456397.5400300273</v>
      </c>
      <c r="AU56" s="406">
        <f t="shared" ca="1" si="242"/>
        <v>1439250.6243479087</v>
      </c>
      <c r="AV56" s="406">
        <f t="shared" ca="1" si="242"/>
        <v>1446365.2800746902</v>
      </c>
      <c r="AW56" s="406">
        <f t="shared" ca="1" si="242"/>
        <v>1458622.3424938014</v>
      </c>
      <c r="AX56" s="406">
        <f t="shared" ca="1" si="242"/>
        <v>1463630.4414406922</v>
      </c>
      <c r="AY56" s="406">
        <f t="shared" ca="1" si="242"/>
        <v>1521424.4578666519</v>
      </c>
      <c r="AZ56" s="406">
        <f t="shared" ca="1" si="242"/>
        <v>1457419.5261390749</v>
      </c>
      <c r="BA56" s="406">
        <f t="shared" ca="1" si="242"/>
        <v>1452146.2426883411</v>
      </c>
      <c r="BB56" s="406">
        <f t="shared" ca="1" si="242"/>
        <v>1453038.1003547127</v>
      </c>
      <c r="BC56" s="406">
        <f t="shared" ca="1" si="242"/>
        <v>1470872.1766648612</v>
      </c>
      <c r="BD56" s="406">
        <f t="shared" ca="1" si="242"/>
        <v>1397746.9502539821</v>
      </c>
      <c r="BE56" s="406">
        <f t="shared" ca="1" si="242"/>
        <v>1423275.6275121442</v>
      </c>
      <c r="BF56" s="406">
        <f t="shared" ca="1" si="242"/>
        <v>1458169.9862027743</v>
      </c>
      <c r="BG56" s="406">
        <f t="shared" ca="1" si="242"/>
        <v>1427364.5357568115</v>
      </c>
      <c r="BH56" s="406">
        <f t="shared" ca="1" si="242"/>
        <v>1465624.754900407</v>
      </c>
      <c r="BI56" s="406">
        <f t="shared" ca="1" si="242"/>
        <v>1500268.9395132237</v>
      </c>
      <c r="BJ56" s="406">
        <f t="shared" ca="1" si="242"/>
        <v>1483990.0144491752</v>
      </c>
      <c r="BK56" s="406">
        <f t="shared" ca="1" si="242"/>
        <v>1446081.5644609253</v>
      </c>
      <c r="BL56" s="406">
        <f t="shared" ca="1" si="242"/>
        <v>1516640.4181696177</v>
      </c>
      <c r="BM56" s="406">
        <f t="shared" ca="1" si="242"/>
        <v>1477027.722003116</v>
      </c>
      <c r="BN56" s="406">
        <f t="shared" ca="1" si="242"/>
        <v>1513870.8719799754</v>
      </c>
      <c r="BO56" s="406">
        <f t="shared" ca="1" si="242"/>
        <v>1480410.2428687126</v>
      </c>
      <c r="BP56" s="406">
        <f t="shared" ca="1" si="242"/>
        <v>1435232.6521784286</v>
      </c>
      <c r="BQ56" s="406">
        <f t="shared" ref="BQ56:CV56" ca="1" si="243">(BQ14/100)*$C14</f>
        <v>1487205.0843015769</v>
      </c>
      <c r="BR56" s="406">
        <f t="shared" ca="1" si="243"/>
        <v>1474100.3532336184</v>
      </c>
      <c r="BS56" s="406">
        <f t="shared" ca="1" si="243"/>
        <v>1504566.0279948057</v>
      </c>
      <c r="BT56" s="406">
        <f t="shared" ca="1" si="243"/>
        <v>1428292.873851462</v>
      </c>
      <c r="BU56" s="406">
        <f t="shared" ca="1" si="243"/>
        <v>1480546.6859042491</v>
      </c>
      <c r="BV56" s="406">
        <f t="shared" ca="1" si="243"/>
        <v>1479858.111135547</v>
      </c>
      <c r="BW56" s="406">
        <f t="shared" ca="1" si="243"/>
        <v>1350545.9463702892</v>
      </c>
      <c r="BX56" s="406">
        <f t="shared" ca="1" si="243"/>
        <v>1443066.7379201825</v>
      </c>
      <c r="BY56" s="406">
        <f t="shared" ca="1" si="243"/>
        <v>1486327.4054045423</v>
      </c>
      <c r="BZ56" s="406">
        <f t="shared" ca="1" si="243"/>
        <v>1454498.2817661804</v>
      </c>
      <c r="CA56" s="406">
        <f t="shared" ca="1" si="243"/>
        <v>1431080.4862912798</v>
      </c>
      <c r="CB56" s="406">
        <f t="shared" ca="1" si="243"/>
        <v>1461346.6725292944</v>
      </c>
      <c r="CC56" s="406">
        <f t="shared" ca="1" si="243"/>
        <v>1397983.3661573613</v>
      </c>
      <c r="CD56" s="406">
        <f t="shared" ca="1" si="243"/>
        <v>1434472.0272882413</v>
      </c>
      <c r="CE56" s="406">
        <f t="shared" ca="1" si="243"/>
        <v>1400315.6393666381</v>
      </c>
      <c r="CF56" s="406">
        <f t="shared" ca="1" si="243"/>
        <v>1392000.0518570004</v>
      </c>
      <c r="CG56" s="406">
        <f t="shared" ca="1" si="243"/>
        <v>1358778.4268511639</v>
      </c>
      <c r="CH56" s="406">
        <f t="shared" ca="1" si="243"/>
        <v>1332622.4943745045</v>
      </c>
      <c r="CI56" s="406">
        <f t="shared" ca="1" si="243"/>
        <v>1346949.765695808</v>
      </c>
      <c r="CJ56" s="406">
        <f t="shared" ca="1" si="243"/>
        <v>1362968.0662522127</v>
      </c>
      <c r="CK56" s="406">
        <f t="shared" ca="1" si="243"/>
        <v>1350405.35459609</v>
      </c>
      <c r="CL56" s="406">
        <f t="shared" ca="1" si="243"/>
        <v>1308067.5694408976</v>
      </c>
      <c r="CM56" s="406">
        <f t="shared" ca="1" si="243"/>
        <v>1311355.6662199069</v>
      </c>
      <c r="CN56" s="406">
        <f t="shared" ca="1" si="243"/>
        <v>847176.8394303614</v>
      </c>
      <c r="CO56" s="406">
        <f t="shared" ca="1" si="243"/>
        <v>861201.95146791707</v>
      </c>
      <c r="CP56" s="406">
        <f t="shared" ca="1" si="243"/>
        <v>1059220.7206533104</v>
      </c>
      <c r="CQ56" s="406">
        <f t="shared" ca="1" si="243"/>
        <v>1063399.7837307663</v>
      </c>
      <c r="CR56" s="406">
        <f t="shared" ca="1" si="243"/>
        <v>1183419.2851932887</v>
      </c>
      <c r="CS56" s="406">
        <f t="shared" ca="1" si="243"/>
        <v>1164584.0915153737</v>
      </c>
      <c r="CT56" s="406">
        <f t="shared" ca="1" si="243"/>
        <v>1218851.2610955006</v>
      </c>
      <c r="CU56" s="406">
        <f t="shared" ca="1" si="243"/>
        <v>1260568.1441007913</v>
      </c>
      <c r="CV56" s="406">
        <f t="shared" ca="1" si="243"/>
        <v>1225032.4342724658</v>
      </c>
      <c r="CW56" s="406">
        <f t="shared" ref="CW56:ED56" ca="1" si="244">(CW14/100)*$C14</f>
        <v>1232370.3346047665</v>
      </c>
      <c r="CX56" s="406">
        <f t="shared" ca="1" si="244"/>
        <v>1280071.8293763702</v>
      </c>
      <c r="CY56" s="406">
        <f t="shared" ca="1" si="244"/>
        <v>1265305.5101496929</v>
      </c>
      <c r="CZ56" s="406">
        <f t="shared" ca="1" si="244"/>
        <v>1291384.3196488384</v>
      </c>
      <c r="DA56" s="406">
        <f t="shared" ca="1" si="244"/>
        <v>1287559.0989610264</v>
      </c>
      <c r="DB56" s="406">
        <f t="shared" ca="1" si="244"/>
        <v>1245970.3847156658</v>
      </c>
      <c r="DC56" s="406">
        <f t="shared" ca="1" si="244"/>
        <v>1242798.0490804997</v>
      </c>
      <c r="DD56" s="406">
        <f t="shared" ca="1" si="244"/>
        <v>1315085.0528568565</v>
      </c>
      <c r="DE56" s="406">
        <f t="shared" ca="1" si="244"/>
        <v>1304921.3903158568</v>
      </c>
      <c r="DF56" s="406">
        <f t="shared" ca="1" si="244"/>
        <v>1277498.8065934796</v>
      </c>
      <c r="DG56" s="406">
        <f t="shared" ca="1" si="244"/>
        <v>1261838.9335558014</v>
      </c>
      <c r="DH56" s="406">
        <f t="shared" ca="1" si="244"/>
        <v>1274908.4248352598</v>
      </c>
      <c r="DI56" s="406">
        <f t="shared" ca="1" si="244"/>
        <v>1294619.0980878633</v>
      </c>
      <c r="DJ56" s="406">
        <f t="shared" ca="1" si="244"/>
        <v>1315860.6589514392</v>
      </c>
      <c r="DK56" s="406">
        <f t="shared" ca="1" si="244"/>
        <v>1344445.5195394701</v>
      </c>
      <c r="DL56" s="406">
        <f t="shared" ca="1" si="244"/>
        <v>1370459.4614950574</v>
      </c>
      <c r="DM56" s="406">
        <f t="shared" ca="1" si="244"/>
        <v>1296980.4513452344</v>
      </c>
      <c r="DN56" s="406">
        <f t="shared" ca="1" si="244"/>
        <v>1300991.2534031647</v>
      </c>
      <c r="DO56" s="406">
        <f t="shared" ca="1" si="244"/>
        <v>1285613.071381941</v>
      </c>
      <c r="DP56" s="406">
        <f t="shared" ca="1" si="244"/>
        <v>1291449.5607717878</v>
      </c>
      <c r="DQ56" s="406">
        <f t="shared" ca="1" si="244"/>
        <v>1283513.3450464369</v>
      </c>
      <c r="DR56" s="406">
        <f t="shared" ca="1" si="244"/>
        <v>1268240.8605270761</v>
      </c>
      <c r="DS56" s="406">
        <f t="shared" ca="1" si="244"/>
        <v>1323528.3155621637</v>
      </c>
      <c r="DT56" s="406">
        <f t="shared" ca="1" si="244"/>
        <v>1369833.4804546055</v>
      </c>
      <c r="DU56" s="406">
        <f t="shared" ca="1" si="244"/>
        <v>1361579.9076396229</v>
      </c>
      <c r="DV56" s="406">
        <f t="shared" ca="1" si="244"/>
        <v>1366286.7336820946</v>
      </c>
      <c r="DW56" s="406">
        <f t="shared" ca="1" si="244"/>
        <v>1390786.3216866336</v>
      </c>
      <c r="DX56" s="406">
        <f t="shared" ca="1" si="244"/>
        <v>1375677.8202442233</v>
      </c>
      <c r="DY56" s="406">
        <f t="shared" ca="1" si="244"/>
        <v>1425290.7349484717</v>
      </c>
      <c r="DZ56" s="406">
        <f t="shared" ca="1" si="244"/>
        <v>1481689.3037566326</v>
      </c>
      <c r="EA56" s="406">
        <f t="shared" ca="1" si="244"/>
        <v>1479903.4403153637</v>
      </c>
      <c r="EB56" s="406">
        <f t="shared" ca="1" si="244"/>
        <v>1522003.7422778301</v>
      </c>
      <c r="EC56" s="406">
        <f t="shared" ca="1" si="244"/>
        <v>1545733.7057834493</v>
      </c>
      <c r="ED56" s="406">
        <f t="shared" ca="1" si="244"/>
        <v>1613155.8278918825</v>
      </c>
      <c r="EE56" s="406">
        <f t="shared" ref="EE56:EQ56" ca="1" si="245">(EE14/100)*$C14</f>
        <v>1547368.1883439412</v>
      </c>
      <c r="EF56" s="406">
        <f t="shared" ca="1" si="245"/>
        <v>1549473.0132015457</v>
      </c>
      <c r="EG56" s="406">
        <f t="shared" ca="1" si="245"/>
        <v>1581805.7175357724</v>
      </c>
      <c r="EH56" s="406">
        <f t="shared" ca="1" si="245"/>
        <v>1502817.3582166836</v>
      </c>
      <c r="EI56" s="406">
        <f t="shared" ca="1" si="245"/>
        <v>1499473.3424526381</v>
      </c>
      <c r="EJ56" s="406">
        <f t="shared" ca="1" si="245"/>
        <v>1536290.0458226409</v>
      </c>
      <c r="EK56" s="406">
        <f t="shared" ca="1" si="245"/>
        <v>1541878.0005685326</v>
      </c>
      <c r="EL56" s="406">
        <f t="shared" ca="1" si="245"/>
        <v>1500224.82478269</v>
      </c>
      <c r="EM56" s="406">
        <f t="shared" ca="1" si="245"/>
        <v>1567301.373994461</v>
      </c>
      <c r="EN56" s="406">
        <f t="shared" ca="1" si="245"/>
        <v>1507861.2382257213</v>
      </c>
      <c r="EO56" s="406">
        <f t="shared" ca="1" si="245"/>
        <v>1548822.2604750555</v>
      </c>
      <c r="EP56" s="406">
        <f t="shared" ca="1" si="245"/>
        <v>1477433.2725716473</v>
      </c>
      <c r="EQ56" s="406">
        <f t="shared" ca="1" si="245"/>
        <v>1486497.1899793365</v>
      </c>
      <c r="ER56" s="406">
        <f t="shared" ref="ER56:FA56" ca="1" si="246">(ER14/100)*$C14</f>
        <v>1453402.2019144748</v>
      </c>
      <c r="ES56" s="406">
        <f t="shared" ca="1" si="246"/>
        <v>1453993.5090163962</v>
      </c>
      <c r="ET56" s="406">
        <f t="shared" ca="1" si="246"/>
        <v>1505281.5124450261</v>
      </c>
      <c r="EU56" s="406">
        <f t="shared" ca="1" si="246"/>
        <v>1518199.5827202015</v>
      </c>
      <c r="EV56" s="406">
        <f t="shared" ca="1" si="246"/>
        <v>1475882.5461066852</v>
      </c>
      <c r="EW56" s="406">
        <f t="shared" ca="1" si="246"/>
        <v>1521408.7190150046</v>
      </c>
      <c r="EX56" s="406">
        <f t="shared" ca="1" si="246"/>
        <v>1514946.2044294209</v>
      </c>
      <c r="EY56" s="406">
        <f t="shared" ca="1" si="246"/>
        <v>1504530.7912739639</v>
      </c>
      <c r="EZ56" s="406">
        <f t="shared" ca="1" si="246"/>
        <v>1476583.3002869345</v>
      </c>
      <c r="FA56" s="406">
        <f t="shared" ca="1" si="246"/>
        <v>1446767.7084656323</v>
      </c>
      <c r="FB56" s="406">
        <f t="shared" ref="FB56:FD56" ca="1" si="247">(FB14/100)*$C14</f>
        <v>1508144.312253423</v>
      </c>
      <c r="FC56" s="406">
        <f t="shared" ca="1" si="247"/>
        <v>1533590.3379409269</v>
      </c>
      <c r="FD56" s="406">
        <f t="shared" ca="1" si="247"/>
        <v>1552216.3523757253</v>
      </c>
      <c r="FE56" s="406">
        <f t="shared" ref="FE56:FI56" ca="1" si="248">(FE14/100)*$C14</f>
        <v>0</v>
      </c>
      <c r="FF56" s="406">
        <f t="shared" ca="1" si="248"/>
        <v>0</v>
      </c>
      <c r="FG56" s="406">
        <f t="shared" ca="1" si="248"/>
        <v>0</v>
      </c>
      <c r="FH56" s="406">
        <f t="shared" ca="1" si="248"/>
        <v>0</v>
      </c>
      <c r="FI56" s="406">
        <f t="shared" ca="1" si="248"/>
        <v>0</v>
      </c>
      <c r="FJ56" s="406">
        <f t="shared" ref="FJ56:FP56" ca="1" si="249">(FJ14/100)*$C14</f>
        <v>0</v>
      </c>
      <c r="FK56" s="406">
        <f t="shared" ca="1" si="249"/>
        <v>0</v>
      </c>
      <c r="FL56" s="406">
        <f t="shared" ca="1" si="249"/>
        <v>0</v>
      </c>
      <c r="FM56" s="406">
        <f t="shared" ca="1" si="249"/>
        <v>0</v>
      </c>
      <c r="FN56" s="406">
        <f t="shared" ca="1" si="249"/>
        <v>0</v>
      </c>
      <c r="FO56" s="406">
        <f t="shared" ca="1" si="249"/>
        <v>0</v>
      </c>
      <c r="FP56" s="406">
        <f t="shared" ca="1" si="249"/>
        <v>0</v>
      </c>
    </row>
    <row r="57" spans="1:172" x14ac:dyDescent="0.2">
      <c r="B57" s="407" t="s">
        <v>9</v>
      </c>
      <c r="C57" s="408">
        <f>DContriORI!C57</f>
        <v>1064926.253</v>
      </c>
      <c r="D57" s="407"/>
      <c r="E57" s="409">
        <f t="shared" ref="E57:AJ57" ca="1" si="250">(E15/100)*$C15</f>
        <v>956939.00483167148</v>
      </c>
      <c r="F57" s="409">
        <f t="shared" ca="1" si="250"/>
        <v>983093.20182856719</v>
      </c>
      <c r="G57" s="409">
        <f t="shared" ca="1" si="250"/>
        <v>957759.71890251664</v>
      </c>
      <c r="H57" s="409">
        <f t="shared" ca="1" si="250"/>
        <v>884024.10473890975</v>
      </c>
      <c r="I57" s="409">
        <f t="shared" ca="1" si="250"/>
        <v>965469.28612976696</v>
      </c>
      <c r="J57" s="409">
        <f t="shared" ca="1" si="250"/>
        <v>902333.7200358361</v>
      </c>
      <c r="K57" s="409">
        <f t="shared" ca="1" si="250"/>
        <v>893508.1273078447</v>
      </c>
      <c r="L57" s="409">
        <f t="shared" ca="1" si="250"/>
        <v>930877.70487247093</v>
      </c>
      <c r="M57" s="409">
        <f t="shared" ca="1" si="250"/>
        <v>932623.91043729044</v>
      </c>
      <c r="N57" s="409">
        <f t="shared" ca="1" si="250"/>
        <v>938256.92629039951</v>
      </c>
      <c r="O57" s="409">
        <f t="shared" ca="1" si="250"/>
        <v>923212.49762963585</v>
      </c>
      <c r="P57" s="409">
        <f t="shared" ca="1" si="250"/>
        <v>942375.46023862425</v>
      </c>
      <c r="Q57" s="409">
        <f t="shared" ca="1" si="250"/>
        <v>912251.42115720245</v>
      </c>
      <c r="R57" s="409">
        <f t="shared" ca="1" si="250"/>
        <v>968320.3860302394</v>
      </c>
      <c r="S57" s="409">
        <f t="shared" ca="1" si="250"/>
        <v>979770.74715061742</v>
      </c>
      <c r="T57" s="409">
        <f t="shared" ca="1" si="250"/>
        <v>980086.13723894011</v>
      </c>
      <c r="U57" s="409">
        <f t="shared" ca="1" si="250"/>
        <v>961326.37049264379</v>
      </c>
      <c r="V57" s="409">
        <f t="shared" ca="1" si="250"/>
        <v>996502.97723807395</v>
      </c>
      <c r="W57" s="409">
        <f t="shared" ca="1" si="250"/>
        <v>928983.51701283455</v>
      </c>
      <c r="X57" s="409">
        <f t="shared" ca="1" si="250"/>
        <v>948409.28449519386</v>
      </c>
      <c r="Y57" s="409">
        <f t="shared" ca="1" si="250"/>
        <v>953886.54004724929</v>
      </c>
      <c r="Z57" s="409">
        <f t="shared" ca="1" si="250"/>
        <v>1011235.4403641517</v>
      </c>
      <c r="AA57" s="409">
        <f t="shared" ca="1" si="250"/>
        <v>961097.41260912141</v>
      </c>
      <c r="AB57" s="409">
        <f t="shared" ca="1" si="250"/>
        <v>981086.57030357525</v>
      </c>
      <c r="AC57" s="409">
        <f t="shared" ca="1" si="250"/>
        <v>961813.46298031195</v>
      </c>
      <c r="AD57" s="409">
        <f t="shared" ca="1" si="250"/>
        <v>939300.77352093882</v>
      </c>
      <c r="AE57" s="409">
        <f t="shared" ca="1" si="250"/>
        <v>946769.44891663734</v>
      </c>
      <c r="AF57" s="409">
        <f t="shared" ca="1" si="250"/>
        <v>1034780.3177941773</v>
      </c>
      <c r="AG57" s="409">
        <f t="shared" ca="1" si="250"/>
        <v>980066.7779413918</v>
      </c>
      <c r="AH57" s="409">
        <f t="shared" ca="1" si="250"/>
        <v>975913.77623544214</v>
      </c>
      <c r="AI57" s="409">
        <f t="shared" ca="1" si="250"/>
        <v>1058177.2660596217</v>
      </c>
      <c r="AJ57" s="409">
        <f t="shared" ca="1" si="250"/>
        <v>1034403.0106827185</v>
      </c>
      <c r="AK57" s="409">
        <f t="shared" ref="AK57:BP57" ca="1" si="251">(AK15/100)*$C15</f>
        <v>1104068.7639595019</v>
      </c>
      <c r="AL57" s="409">
        <f t="shared" ca="1" si="251"/>
        <v>960745.98309485812</v>
      </c>
      <c r="AM57" s="409">
        <f t="shared" ca="1" si="251"/>
        <v>975299.93256286043</v>
      </c>
      <c r="AN57" s="409">
        <f t="shared" ca="1" si="251"/>
        <v>1001037.542995946</v>
      </c>
      <c r="AO57" s="409">
        <f t="shared" ca="1" si="251"/>
        <v>1015534.6742693741</v>
      </c>
      <c r="AP57" s="409">
        <f t="shared" ca="1" si="251"/>
        <v>1014205.5498190519</v>
      </c>
      <c r="AQ57" s="409">
        <f t="shared" ca="1" si="251"/>
        <v>1028990.0162055721</v>
      </c>
      <c r="AR57" s="409">
        <f t="shared" ca="1" si="251"/>
        <v>1031989.2539482499</v>
      </c>
      <c r="AS57" s="409">
        <f t="shared" ca="1" si="251"/>
        <v>1039683.4443943746</v>
      </c>
      <c r="AT57" s="409">
        <f t="shared" ca="1" si="251"/>
        <v>1031995.4725851042</v>
      </c>
      <c r="AU57" s="409">
        <f t="shared" ca="1" si="251"/>
        <v>1027630.1257674393</v>
      </c>
      <c r="AV57" s="409">
        <f t="shared" ca="1" si="251"/>
        <v>1030868.827788858</v>
      </c>
      <c r="AW57" s="409">
        <f t="shared" ca="1" si="251"/>
        <v>1045961.7499112102</v>
      </c>
      <c r="AX57" s="409">
        <f t="shared" ca="1" si="251"/>
        <v>1044408.8374982746</v>
      </c>
      <c r="AY57" s="409">
        <f t="shared" ca="1" si="251"/>
        <v>1104647.6731182467</v>
      </c>
      <c r="AZ57" s="409">
        <f t="shared" ca="1" si="251"/>
        <v>1020567.61324357</v>
      </c>
      <c r="BA57" s="409">
        <f t="shared" ca="1" si="251"/>
        <v>1029985.3881964757</v>
      </c>
      <c r="BB57" s="409">
        <f t="shared" ca="1" si="251"/>
        <v>1031766.9632591689</v>
      </c>
      <c r="BC57" s="409">
        <f t="shared" ca="1" si="251"/>
        <v>1048275.2035677079</v>
      </c>
      <c r="BD57" s="409">
        <f t="shared" ca="1" si="251"/>
        <v>983446.27212263038</v>
      </c>
      <c r="BE57" s="409">
        <f t="shared" ca="1" si="251"/>
        <v>1024187.3814180959</v>
      </c>
      <c r="BF57" s="409">
        <f t="shared" ca="1" si="251"/>
        <v>1059401.3723133786</v>
      </c>
      <c r="BG57" s="409">
        <f t="shared" ca="1" si="251"/>
        <v>1030243.7866435553</v>
      </c>
      <c r="BH57" s="409">
        <f t="shared" ca="1" si="251"/>
        <v>1068659.48051862</v>
      </c>
      <c r="BI57" s="409">
        <f t="shared" ca="1" si="251"/>
        <v>1106178.2439087278</v>
      </c>
      <c r="BJ57" s="409">
        <f t="shared" ca="1" si="251"/>
        <v>1071265.4459660759</v>
      </c>
      <c r="BK57" s="409">
        <f t="shared" ca="1" si="251"/>
        <v>1030835.0146253267</v>
      </c>
      <c r="BL57" s="409">
        <f t="shared" ca="1" si="251"/>
        <v>1103224.1118192824</v>
      </c>
      <c r="BM57" s="409">
        <f t="shared" ca="1" si="251"/>
        <v>1063227.2335443147</v>
      </c>
      <c r="BN57" s="409">
        <f t="shared" ca="1" si="251"/>
        <v>1102625.8439092967</v>
      </c>
      <c r="BO57" s="409">
        <f t="shared" ca="1" si="251"/>
        <v>1067210.2724399008</v>
      </c>
      <c r="BP57" s="409">
        <f t="shared" ca="1" si="251"/>
        <v>1040718.1014327521</v>
      </c>
      <c r="BQ57" s="409">
        <f t="shared" ref="BQ57:CV57" ca="1" si="252">(BQ15/100)*$C15</f>
        <v>1075088.1710626767</v>
      </c>
      <c r="BR57" s="409">
        <f t="shared" ca="1" si="252"/>
        <v>1072578.4018125518</v>
      </c>
      <c r="BS57" s="409">
        <f t="shared" ca="1" si="252"/>
        <v>1096753.6750074683</v>
      </c>
      <c r="BT57" s="409">
        <f t="shared" ca="1" si="252"/>
        <v>1035143.5629857605</v>
      </c>
      <c r="BU57" s="409">
        <f t="shared" ca="1" si="252"/>
        <v>1094487.1760697339</v>
      </c>
      <c r="BV57" s="409">
        <f t="shared" ca="1" si="252"/>
        <v>1093107.7624450976</v>
      </c>
      <c r="BW57" s="409">
        <f t="shared" ca="1" si="252"/>
        <v>973488.43801158585</v>
      </c>
      <c r="BX57" s="409">
        <f t="shared" ca="1" si="252"/>
        <v>1074193.9157661807</v>
      </c>
      <c r="BY57" s="409">
        <f t="shared" ca="1" si="252"/>
        <v>1115308.9875208847</v>
      </c>
      <c r="BZ57" s="409">
        <f t="shared" ca="1" si="252"/>
        <v>1084407.4524517809</v>
      </c>
      <c r="CA57" s="409">
        <f t="shared" ca="1" si="252"/>
        <v>1065911.7900242331</v>
      </c>
      <c r="CB57" s="409">
        <f t="shared" ca="1" si="252"/>
        <v>1088577.1886293101</v>
      </c>
      <c r="CC57" s="409">
        <f t="shared" ca="1" si="252"/>
        <v>1031352.2884062412</v>
      </c>
      <c r="CD57" s="409">
        <f t="shared" ca="1" si="252"/>
        <v>1070111.166768054</v>
      </c>
      <c r="CE57" s="409">
        <f t="shared" ca="1" si="252"/>
        <v>1039521.2190900375</v>
      </c>
      <c r="CF57" s="409">
        <f t="shared" ca="1" si="252"/>
        <v>1027717.7921578712</v>
      </c>
      <c r="CG57" s="409">
        <f t="shared" ca="1" si="252"/>
        <v>1004085.7384899551</v>
      </c>
      <c r="CH57" s="409">
        <f t="shared" ca="1" si="252"/>
        <v>999620.39889466052</v>
      </c>
      <c r="CI57" s="409">
        <f t="shared" ca="1" si="252"/>
        <v>1006140.6832409624</v>
      </c>
      <c r="CJ57" s="409">
        <f t="shared" ca="1" si="252"/>
        <v>1014720.2215165626</v>
      </c>
      <c r="CK57" s="409">
        <f t="shared" ca="1" si="252"/>
        <v>1001872.3419219836</v>
      </c>
      <c r="CL57" s="409">
        <f t="shared" ca="1" si="252"/>
        <v>958200.32161183446</v>
      </c>
      <c r="CM57" s="409">
        <f t="shared" ca="1" si="252"/>
        <v>976207.73898522509</v>
      </c>
      <c r="CN57" s="409">
        <f t="shared" ca="1" si="252"/>
        <v>555813.41703224997</v>
      </c>
      <c r="CO57" s="409">
        <f t="shared" ca="1" si="252"/>
        <v>597158.44998116163</v>
      </c>
      <c r="CP57" s="409">
        <f t="shared" ca="1" si="252"/>
        <v>774990.92238596012</v>
      </c>
      <c r="CQ57" s="409">
        <f t="shared" ca="1" si="252"/>
        <v>764325.40115509322</v>
      </c>
      <c r="CR57" s="409">
        <f t="shared" ca="1" si="252"/>
        <v>876793.73487356643</v>
      </c>
      <c r="CS57" s="409">
        <f t="shared" ca="1" si="252"/>
        <v>848965.54504626116</v>
      </c>
      <c r="CT57" s="409">
        <f t="shared" ca="1" si="252"/>
        <v>896161.87749781855</v>
      </c>
      <c r="CU57" s="409">
        <f t="shared" ca="1" si="252"/>
        <v>943967.9072314885</v>
      </c>
      <c r="CV57" s="409">
        <f t="shared" ca="1" si="252"/>
        <v>920165.23219003482</v>
      </c>
      <c r="CW57" s="409">
        <f t="shared" ref="CW57:ED57" ca="1" si="253">(CW15/100)*$C15</f>
        <v>921019.96207987727</v>
      </c>
      <c r="CX57" s="409">
        <f t="shared" ca="1" si="253"/>
        <v>953495.98024378996</v>
      </c>
      <c r="CY57" s="409">
        <f t="shared" ca="1" si="253"/>
        <v>923053.91190884472</v>
      </c>
      <c r="CZ57" s="409">
        <f t="shared" ca="1" si="253"/>
        <v>938574.44892016682</v>
      </c>
      <c r="DA57" s="409">
        <f t="shared" ca="1" si="253"/>
        <v>954051.60140035267</v>
      </c>
      <c r="DB57" s="409">
        <f t="shared" ca="1" si="253"/>
        <v>925486.33287734014</v>
      </c>
      <c r="DC57" s="409">
        <f t="shared" ca="1" si="253"/>
        <v>925694.25466238428</v>
      </c>
      <c r="DD57" s="409">
        <f t="shared" ca="1" si="253"/>
        <v>988299.0419895919</v>
      </c>
      <c r="DE57" s="409">
        <f t="shared" ca="1" si="253"/>
        <v>974903.43629499094</v>
      </c>
      <c r="DF57" s="409">
        <f t="shared" ca="1" si="253"/>
        <v>936103.89228229714</v>
      </c>
      <c r="DG57" s="409">
        <f t="shared" ca="1" si="253"/>
        <v>926267.79588463809</v>
      </c>
      <c r="DH57" s="409">
        <f t="shared" ca="1" si="253"/>
        <v>940616.07882155827</v>
      </c>
      <c r="DI57" s="409">
        <f t="shared" ca="1" si="253"/>
        <v>939133.98656026984</v>
      </c>
      <c r="DJ57" s="409">
        <f t="shared" ca="1" si="253"/>
        <v>966362.60969992075</v>
      </c>
      <c r="DK57" s="409">
        <f t="shared" ca="1" si="253"/>
        <v>981234.67601908522</v>
      </c>
      <c r="DL57" s="409">
        <f t="shared" ca="1" si="253"/>
        <v>1006616.4195148076</v>
      </c>
      <c r="DM57" s="409">
        <f t="shared" ca="1" si="253"/>
        <v>938294.92808789434</v>
      </c>
      <c r="DN57" s="409">
        <f t="shared" ca="1" si="253"/>
        <v>938531.34863595117</v>
      </c>
      <c r="DO57" s="409">
        <f t="shared" ca="1" si="253"/>
        <v>931536.70633387938</v>
      </c>
      <c r="DP57" s="409">
        <f t="shared" ca="1" si="253"/>
        <v>944105.21495047852</v>
      </c>
      <c r="DQ57" s="409">
        <f t="shared" ca="1" si="253"/>
        <v>923483.32620263938</v>
      </c>
      <c r="DR57" s="409">
        <f t="shared" ca="1" si="253"/>
        <v>923002.21395956434</v>
      </c>
      <c r="DS57" s="409">
        <f t="shared" ca="1" si="253"/>
        <v>955904.11492267542</v>
      </c>
      <c r="DT57" s="409">
        <f t="shared" ca="1" si="253"/>
        <v>975162.51231950277</v>
      </c>
      <c r="DU57" s="409">
        <f t="shared" ca="1" si="253"/>
        <v>978793.20671405934</v>
      </c>
      <c r="DV57" s="409">
        <f t="shared" ca="1" si="253"/>
        <v>975270.20775451243</v>
      </c>
      <c r="DW57" s="409">
        <f t="shared" ca="1" si="253"/>
        <v>994158.62533418485</v>
      </c>
      <c r="DX57" s="409">
        <f t="shared" ca="1" si="253"/>
        <v>978315.57883194461</v>
      </c>
      <c r="DY57" s="409">
        <f t="shared" ca="1" si="253"/>
        <v>987096.4079130945</v>
      </c>
      <c r="DZ57" s="409">
        <f t="shared" ca="1" si="253"/>
        <v>1021711.9666750488</v>
      </c>
      <c r="EA57" s="409">
        <f t="shared" ca="1" si="253"/>
        <v>1003720.7631520909</v>
      </c>
      <c r="EB57" s="409">
        <f t="shared" ca="1" si="253"/>
        <v>1023188.8105005455</v>
      </c>
      <c r="EC57" s="409">
        <f t="shared" ca="1" si="253"/>
        <v>1036759.7074492109</v>
      </c>
      <c r="ED57" s="409">
        <f t="shared" ca="1" si="253"/>
        <v>1084814.8471717287</v>
      </c>
      <c r="EE57" s="409">
        <f t="shared" ref="EE57:EQ57" ca="1" si="254">(EE15/100)*$C15</f>
        <v>1027841.5617473526</v>
      </c>
      <c r="EF57" s="409">
        <f t="shared" ca="1" si="254"/>
        <v>1036452.6389778997</v>
      </c>
      <c r="EG57" s="409">
        <f t="shared" ca="1" si="254"/>
        <v>1072751.8018449149</v>
      </c>
      <c r="EH57" s="409">
        <f t="shared" ca="1" si="254"/>
        <v>997392.28321952396</v>
      </c>
      <c r="EI57" s="409">
        <f t="shared" ca="1" si="254"/>
        <v>1014977.3047062398</v>
      </c>
      <c r="EJ57" s="409">
        <f t="shared" ca="1" si="254"/>
        <v>1056896.3356636774</v>
      </c>
      <c r="EK57" s="409">
        <f t="shared" ca="1" si="254"/>
        <v>1075719.0486002043</v>
      </c>
      <c r="EL57" s="409">
        <f t="shared" ca="1" si="254"/>
        <v>1030443.0412611227</v>
      </c>
      <c r="EM57" s="409">
        <f t="shared" ca="1" si="254"/>
        <v>1096173.5329857303</v>
      </c>
      <c r="EN57" s="409">
        <f t="shared" ca="1" si="254"/>
        <v>1039926.6073398349</v>
      </c>
      <c r="EO57" s="409">
        <f t="shared" ca="1" si="254"/>
        <v>1107903.2160261304</v>
      </c>
      <c r="EP57" s="409">
        <f t="shared" ca="1" si="254"/>
        <v>1050976.3250042447</v>
      </c>
      <c r="EQ57" s="409">
        <f t="shared" ca="1" si="254"/>
        <v>1066322.3030090535</v>
      </c>
      <c r="ER57" s="409">
        <f t="shared" ref="ER57:FA57" ca="1" si="255">(ER15/100)*$C15</f>
        <v>1040655.5826741016</v>
      </c>
      <c r="ES57" s="409">
        <f t="shared" ca="1" si="255"/>
        <v>1041705.1286668619</v>
      </c>
      <c r="ET57" s="409">
        <f t="shared" ca="1" si="255"/>
        <v>1092883.4425464959</v>
      </c>
      <c r="EU57" s="409">
        <f t="shared" ca="1" si="255"/>
        <v>1106807.9651738233</v>
      </c>
      <c r="EV57" s="409">
        <f t="shared" ca="1" si="255"/>
        <v>1050702.1069658594</v>
      </c>
      <c r="EW57" s="409">
        <f t="shared" ca="1" si="255"/>
        <v>1118680.6496349052</v>
      </c>
      <c r="EX57" s="409">
        <f t="shared" ca="1" si="255"/>
        <v>1112894.4402575812</v>
      </c>
      <c r="EY57" s="409">
        <f t="shared" ca="1" si="255"/>
        <v>1108768.7582772833</v>
      </c>
      <c r="EZ57" s="409">
        <f t="shared" ca="1" si="255"/>
        <v>1091910.7622448646</v>
      </c>
      <c r="FA57" s="409">
        <f t="shared" ca="1" si="255"/>
        <v>1060075.6385874364</v>
      </c>
      <c r="FB57" s="409">
        <f t="shared" ref="FB57:FD57" ca="1" si="256">(FB15/100)*$C15</f>
        <v>1122676.2690357163</v>
      </c>
      <c r="FC57" s="409">
        <f t="shared" ca="1" si="256"/>
        <v>1138550.9638895828</v>
      </c>
      <c r="FD57" s="409">
        <f t="shared" ca="1" si="256"/>
        <v>1140796.6973926257</v>
      </c>
      <c r="FE57" s="409">
        <f t="shared" ref="FE57:FI57" ca="1" si="257">(FE15/100)*$C15</f>
        <v>0</v>
      </c>
      <c r="FF57" s="409">
        <f t="shared" ca="1" si="257"/>
        <v>0</v>
      </c>
      <c r="FG57" s="409">
        <f t="shared" ca="1" si="257"/>
        <v>0</v>
      </c>
      <c r="FH57" s="409">
        <f t="shared" ca="1" si="257"/>
        <v>0</v>
      </c>
      <c r="FI57" s="409">
        <f t="shared" ca="1" si="257"/>
        <v>0</v>
      </c>
      <c r="FJ57" s="409">
        <f t="shared" ref="FJ57:FP57" ca="1" si="258">(FJ15/100)*$C15</f>
        <v>0</v>
      </c>
      <c r="FK57" s="409">
        <f t="shared" ca="1" si="258"/>
        <v>0</v>
      </c>
      <c r="FL57" s="409">
        <f t="shared" ca="1" si="258"/>
        <v>0</v>
      </c>
      <c r="FM57" s="409">
        <f t="shared" ca="1" si="258"/>
        <v>0</v>
      </c>
      <c r="FN57" s="409">
        <f t="shared" ca="1" si="258"/>
        <v>0</v>
      </c>
      <c r="FO57" s="409">
        <f t="shared" ca="1" si="258"/>
        <v>0</v>
      </c>
      <c r="FP57" s="409">
        <f t="shared" ca="1" si="258"/>
        <v>0</v>
      </c>
    </row>
    <row r="58" spans="1:172" x14ac:dyDescent="0.2">
      <c r="B58" s="407" t="s">
        <v>10</v>
      </c>
      <c r="C58" s="408">
        <f>DContriORI!C58</f>
        <v>214062.02100000001</v>
      </c>
      <c r="D58" s="407"/>
      <c r="E58" s="409">
        <f t="shared" ref="E58:AJ58" ca="1" si="259">(E16/100)*$C16</f>
        <v>290280.96317514253</v>
      </c>
      <c r="F58" s="409">
        <f t="shared" ca="1" si="259"/>
        <v>290383.88995674677</v>
      </c>
      <c r="G58" s="409">
        <f t="shared" ca="1" si="259"/>
        <v>291897.7520645663</v>
      </c>
      <c r="H58" s="409">
        <f t="shared" ca="1" si="259"/>
        <v>297291.89945857046</v>
      </c>
      <c r="I58" s="409">
        <f t="shared" ca="1" si="259"/>
        <v>299903.77445624868</v>
      </c>
      <c r="J58" s="409">
        <f t="shared" ca="1" si="259"/>
        <v>298039.67045813601</v>
      </c>
      <c r="K58" s="409">
        <f t="shared" ca="1" si="259"/>
        <v>312061.32437476545</v>
      </c>
      <c r="L58" s="409">
        <f t="shared" ca="1" si="259"/>
        <v>296302.51286507788</v>
      </c>
      <c r="M58" s="409">
        <f t="shared" ca="1" si="259"/>
        <v>292470.27832392155</v>
      </c>
      <c r="N58" s="409">
        <f t="shared" ca="1" si="259"/>
        <v>298658.16599107097</v>
      </c>
      <c r="O58" s="409">
        <f t="shared" ca="1" si="259"/>
        <v>301441.26535415108</v>
      </c>
      <c r="P58" s="409">
        <f t="shared" ca="1" si="259"/>
        <v>304863.82928217726</v>
      </c>
      <c r="Q58" s="409">
        <f t="shared" ca="1" si="259"/>
        <v>288919.5963105954</v>
      </c>
      <c r="R58" s="409">
        <f t="shared" ca="1" si="259"/>
        <v>288836.84757186595</v>
      </c>
      <c r="S58" s="409">
        <f t="shared" ca="1" si="259"/>
        <v>280063.84947496984</v>
      </c>
      <c r="T58" s="409">
        <f t="shared" ca="1" si="259"/>
        <v>297897.65803110972</v>
      </c>
      <c r="U58" s="409">
        <f t="shared" ca="1" si="259"/>
        <v>290253.9696659529</v>
      </c>
      <c r="V58" s="409">
        <f t="shared" ca="1" si="259"/>
        <v>281346.83289180388</v>
      </c>
      <c r="W58" s="409">
        <f t="shared" ca="1" si="259"/>
        <v>284725.84554139117</v>
      </c>
      <c r="X58" s="409">
        <f t="shared" ca="1" si="259"/>
        <v>296061.45756200806</v>
      </c>
      <c r="Y58" s="409">
        <f t="shared" ca="1" si="259"/>
        <v>302793.66638443113</v>
      </c>
      <c r="Z58" s="409">
        <f t="shared" ca="1" si="259"/>
        <v>295083.69277110038</v>
      </c>
      <c r="AA58" s="409">
        <f t="shared" ca="1" si="259"/>
        <v>306200.14416636527</v>
      </c>
      <c r="AB58" s="409">
        <f t="shared" ca="1" si="259"/>
        <v>297750.74406244524</v>
      </c>
      <c r="AC58" s="409">
        <f t="shared" ca="1" si="259"/>
        <v>300240.35799363768</v>
      </c>
      <c r="AD58" s="409">
        <f t="shared" ca="1" si="259"/>
        <v>290982.67555420951</v>
      </c>
      <c r="AE58" s="409">
        <f t="shared" ca="1" si="259"/>
        <v>282353.81251627591</v>
      </c>
      <c r="AF58" s="409">
        <f t="shared" ca="1" si="259"/>
        <v>282651.37433401222</v>
      </c>
      <c r="AG58" s="409">
        <f t="shared" ca="1" si="259"/>
        <v>279741.56213579857</v>
      </c>
      <c r="AH58" s="409">
        <f t="shared" ca="1" si="259"/>
        <v>296422.52651838015</v>
      </c>
      <c r="AI58" s="409">
        <f t="shared" ca="1" si="259"/>
        <v>298062.1774823133</v>
      </c>
      <c r="AJ58" s="409">
        <f t="shared" ca="1" si="259"/>
        <v>299736.02747957193</v>
      </c>
      <c r="AK58" s="409">
        <f t="shared" ref="AK58:BP58" ca="1" si="260">(AK16/100)*$C16</f>
        <v>297233.94180654647</v>
      </c>
      <c r="AL58" s="409">
        <f t="shared" ca="1" si="260"/>
        <v>291675.51400033029</v>
      </c>
      <c r="AM58" s="409">
        <f t="shared" ca="1" si="260"/>
        <v>288042.32045553759</v>
      </c>
      <c r="AN58" s="409">
        <f t="shared" ca="1" si="260"/>
        <v>283127.8544588933</v>
      </c>
      <c r="AO58" s="409">
        <f t="shared" ca="1" si="260"/>
        <v>279580.28665152978</v>
      </c>
      <c r="AP58" s="409">
        <f t="shared" ca="1" si="260"/>
        <v>282659.33691053372</v>
      </c>
      <c r="AQ58" s="409">
        <f t="shared" ca="1" si="260"/>
        <v>282553.15901232313</v>
      </c>
      <c r="AR58" s="409">
        <f t="shared" ca="1" si="260"/>
        <v>269164.90949868009</v>
      </c>
      <c r="AS58" s="409">
        <f t="shared" ca="1" si="260"/>
        <v>275048.97083781887</v>
      </c>
      <c r="AT58" s="409">
        <f t="shared" ca="1" si="260"/>
        <v>268677.18377858022</v>
      </c>
      <c r="AU58" s="409">
        <f t="shared" ca="1" si="260"/>
        <v>252302.90423524249</v>
      </c>
      <c r="AV58" s="409">
        <f t="shared" ca="1" si="260"/>
        <v>251203.66642042156</v>
      </c>
      <c r="AW58" s="409">
        <f t="shared" ca="1" si="260"/>
        <v>256076.9449623767</v>
      </c>
      <c r="AX58" s="409">
        <f t="shared" ca="1" si="260"/>
        <v>250572.35784666572</v>
      </c>
      <c r="AY58" s="409">
        <f t="shared" ca="1" si="260"/>
        <v>246725.97295930597</v>
      </c>
      <c r="AZ58" s="409">
        <f t="shared" ca="1" si="260"/>
        <v>256151.10359149516</v>
      </c>
      <c r="BA58" s="409">
        <f t="shared" ca="1" si="260"/>
        <v>255449.63429376707</v>
      </c>
      <c r="BB58" s="409">
        <f t="shared" ca="1" si="260"/>
        <v>248298.26645210196</v>
      </c>
      <c r="BC58" s="409">
        <f t="shared" ca="1" si="260"/>
        <v>244599.12944297362</v>
      </c>
      <c r="BD58" s="409">
        <f t="shared" ca="1" si="260"/>
        <v>239062.34388590427</v>
      </c>
      <c r="BE58" s="409">
        <f t="shared" ca="1" si="260"/>
        <v>228997.87576240662</v>
      </c>
      <c r="BF58" s="409">
        <f t="shared" ca="1" si="260"/>
        <v>221555.76107269616</v>
      </c>
      <c r="BG58" s="409">
        <f t="shared" ca="1" si="260"/>
        <v>230153.67551469186</v>
      </c>
      <c r="BH58" s="409">
        <f t="shared" ca="1" si="260"/>
        <v>226369.05900310556</v>
      </c>
      <c r="BI58" s="409">
        <f t="shared" ca="1" si="260"/>
        <v>221381.03483115847</v>
      </c>
      <c r="BJ58" s="409">
        <f t="shared" ca="1" si="260"/>
        <v>239293.04561331545</v>
      </c>
      <c r="BK58" s="409">
        <f t="shared" ca="1" si="260"/>
        <v>237456.70627704333</v>
      </c>
      <c r="BL58" s="409">
        <f t="shared" ca="1" si="260"/>
        <v>240016.72056971714</v>
      </c>
      <c r="BM58" s="409">
        <f t="shared" ca="1" si="260"/>
        <v>228422.25069242914</v>
      </c>
      <c r="BN58" s="409">
        <f t="shared" ca="1" si="260"/>
        <v>224321.81866994291</v>
      </c>
      <c r="BO58" s="409">
        <f t="shared" ca="1" si="260"/>
        <v>226629.03015289331</v>
      </c>
      <c r="BP58" s="409">
        <f t="shared" ca="1" si="260"/>
        <v>220211.73164971758</v>
      </c>
      <c r="BQ58" s="409">
        <f t="shared" ref="BQ58:CV58" ca="1" si="261">(BQ16/100)*$C16</f>
        <v>225004.27312540277</v>
      </c>
      <c r="BR58" s="409">
        <f t="shared" ca="1" si="261"/>
        <v>221474.52126678554</v>
      </c>
      <c r="BS58" s="409">
        <f t="shared" ca="1" si="261"/>
        <v>218214.36500776038</v>
      </c>
      <c r="BT58" s="409">
        <f t="shared" ca="1" si="261"/>
        <v>207185.41706772291</v>
      </c>
      <c r="BU58" s="409">
        <f t="shared" ca="1" si="261"/>
        <v>205249.89298152155</v>
      </c>
      <c r="BV58" s="409">
        <f t="shared" ca="1" si="261"/>
        <v>207696.77827312349</v>
      </c>
      <c r="BW58" s="409">
        <f t="shared" ca="1" si="261"/>
        <v>203052.12539155476</v>
      </c>
      <c r="BX58" s="409">
        <f t="shared" ca="1" si="261"/>
        <v>197207.0018041002</v>
      </c>
      <c r="BY58" s="409">
        <f t="shared" ca="1" si="261"/>
        <v>199628.20625678141</v>
      </c>
      <c r="BZ58" s="409">
        <f t="shared" ca="1" si="261"/>
        <v>199802.59899482786</v>
      </c>
      <c r="CA58" s="409">
        <f t="shared" ca="1" si="261"/>
        <v>195110.6445108107</v>
      </c>
      <c r="CB58" s="409">
        <f t="shared" ca="1" si="261"/>
        <v>193841.84497406596</v>
      </c>
      <c r="CC58" s="409">
        <f t="shared" ca="1" si="261"/>
        <v>199126.87241942415</v>
      </c>
      <c r="CD58" s="409">
        <f t="shared" ca="1" si="261"/>
        <v>199828.74647268563</v>
      </c>
      <c r="CE58" s="409">
        <f t="shared" ca="1" si="261"/>
        <v>190639.10982767318</v>
      </c>
      <c r="CF58" s="409">
        <f t="shared" ca="1" si="261"/>
        <v>194677.54214291146</v>
      </c>
      <c r="CG58" s="409">
        <f t="shared" ca="1" si="261"/>
        <v>186042.49224677202</v>
      </c>
      <c r="CH58" s="409">
        <f t="shared" ca="1" si="261"/>
        <v>172682.96990686579</v>
      </c>
      <c r="CI58" s="409">
        <f t="shared" ca="1" si="261"/>
        <v>175504.21504138669</v>
      </c>
      <c r="CJ58" s="409">
        <f t="shared" ca="1" si="261"/>
        <v>180849.60429009079</v>
      </c>
      <c r="CK58" s="409">
        <f t="shared" ca="1" si="261"/>
        <v>178170.2331352013</v>
      </c>
      <c r="CL58" s="409">
        <f t="shared" ca="1" si="261"/>
        <v>179373.35409223638</v>
      </c>
      <c r="CM58" s="409">
        <f t="shared" ca="1" si="261"/>
        <v>172029.84330672052</v>
      </c>
      <c r="CN58" s="409">
        <f t="shared" ca="1" si="261"/>
        <v>175921.03408017731</v>
      </c>
      <c r="CO58" s="409">
        <f t="shared" ca="1" si="261"/>
        <v>160360.59733135049</v>
      </c>
      <c r="CP58" s="409">
        <f t="shared" ca="1" si="261"/>
        <v>159309.89724559162</v>
      </c>
      <c r="CQ58" s="409">
        <f t="shared" ca="1" si="261"/>
        <v>155317.46822138506</v>
      </c>
      <c r="CR58" s="409">
        <f t="shared" ca="1" si="261"/>
        <v>156715.06269362621</v>
      </c>
      <c r="CS58" s="409">
        <f t="shared" ca="1" si="261"/>
        <v>158499.62402732761</v>
      </c>
      <c r="CT58" s="409">
        <f t="shared" ca="1" si="261"/>
        <v>162019.03300632312</v>
      </c>
      <c r="CU58" s="409">
        <f t="shared" ca="1" si="261"/>
        <v>155819.18969145461</v>
      </c>
      <c r="CV58" s="409">
        <f t="shared" ca="1" si="261"/>
        <v>149038.90255195866</v>
      </c>
      <c r="CW58" s="409">
        <f t="shared" ref="CW58:ED58" ca="1" si="262">(CW16/100)*$C16</f>
        <v>152398.20650634909</v>
      </c>
      <c r="CX58" s="409">
        <f t="shared" ca="1" si="262"/>
        <v>159427.63379916115</v>
      </c>
      <c r="CY58" s="409">
        <f t="shared" ca="1" si="262"/>
        <v>170310.96983531426</v>
      </c>
      <c r="CZ58" s="409">
        <f t="shared" ca="1" si="262"/>
        <v>171659.97723548504</v>
      </c>
      <c r="DA58" s="409">
        <f t="shared" ca="1" si="262"/>
        <v>173427.47130492731</v>
      </c>
      <c r="DB58" s="409">
        <f t="shared" ca="1" si="262"/>
        <v>165968.40974050868</v>
      </c>
      <c r="DC58" s="409">
        <f t="shared" ca="1" si="262"/>
        <v>169996.27552498196</v>
      </c>
      <c r="DD58" s="409">
        <f t="shared" ca="1" si="262"/>
        <v>172368.68234113115</v>
      </c>
      <c r="DE58" s="409">
        <f t="shared" ca="1" si="262"/>
        <v>178032.58166464939</v>
      </c>
      <c r="DF58" s="409">
        <f t="shared" ca="1" si="262"/>
        <v>183954.54047634246</v>
      </c>
      <c r="DG58" s="409">
        <f t="shared" ca="1" si="262"/>
        <v>182616.50608310057</v>
      </c>
      <c r="DH58" s="409">
        <f t="shared" ca="1" si="262"/>
        <v>179004.69283141117</v>
      </c>
      <c r="DI58" s="409">
        <f t="shared" ca="1" si="262"/>
        <v>191721.5196552636</v>
      </c>
      <c r="DJ58" s="409">
        <f t="shared" ca="1" si="262"/>
        <v>184172.10645929864</v>
      </c>
      <c r="DK58" s="409">
        <f t="shared" ca="1" si="262"/>
        <v>190920.48562333002</v>
      </c>
      <c r="DL58" s="409">
        <f t="shared" ca="1" si="262"/>
        <v>183286.62818364051</v>
      </c>
      <c r="DM58" s="409">
        <f t="shared" ca="1" si="262"/>
        <v>177755.93940062859</v>
      </c>
      <c r="DN58" s="409">
        <f t="shared" ca="1" si="262"/>
        <v>177523.09585468829</v>
      </c>
      <c r="DO58" s="409">
        <f t="shared" ca="1" si="262"/>
        <v>182023.41843646267</v>
      </c>
      <c r="DP58" s="409">
        <f t="shared" ca="1" si="262"/>
        <v>183331.57644645491</v>
      </c>
      <c r="DQ58" s="409">
        <f t="shared" ca="1" si="262"/>
        <v>187553.99766403067</v>
      </c>
      <c r="DR58" s="409">
        <f t="shared" ca="1" si="262"/>
        <v>176674.50586646135</v>
      </c>
      <c r="DS58" s="409">
        <f t="shared" ca="1" si="262"/>
        <v>198518.80629019378</v>
      </c>
      <c r="DT58" s="409">
        <f t="shared" ca="1" si="262"/>
        <v>209133.00545588616</v>
      </c>
      <c r="DU58" s="409">
        <f t="shared" ca="1" si="262"/>
        <v>205932.29868242957</v>
      </c>
      <c r="DV58" s="409">
        <f t="shared" ca="1" si="262"/>
        <v>213208.93776925094</v>
      </c>
      <c r="DW58" s="409">
        <f t="shared" ca="1" si="262"/>
        <v>211006.76879869544</v>
      </c>
      <c r="DX58" s="409">
        <f t="shared" ca="1" si="262"/>
        <v>228487.3791502979</v>
      </c>
      <c r="DY58" s="409">
        <f t="shared" ca="1" si="262"/>
        <v>259100.04699887426</v>
      </c>
      <c r="DZ58" s="409">
        <f t="shared" ca="1" si="262"/>
        <v>271554.0258722466</v>
      </c>
      <c r="EA58" s="409">
        <f t="shared" ca="1" si="262"/>
        <v>285444.03151110199</v>
      </c>
      <c r="EB58" s="409">
        <f t="shared" ca="1" si="262"/>
        <v>298448.7173206525</v>
      </c>
      <c r="EC58" s="409">
        <f t="shared" ca="1" si="262"/>
        <v>310296.16659106401</v>
      </c>
      <c r="ED58" s="409">
        <f t="shared" ca="1" si="262"/>
        <v>325555.57658370479</v>
      </c>
      <c r="EE58" s="409">
        <f t="shared" ref="EE58:EQ58" ca="1" si="263">(EE16/100)*$C16</f>
        <v>316346.02235214267</v>
      </c>
      <c r="EF58" s="409">
        <f t="shared" ca="1" si="263"/>
        <v>309781.9159285542</v>
      </c>
      <c r="EG58" s="409">
        <f t="shared" ca="1" si="263"/>
        <v>313086.8176178523</v>
      </c>
      <c r="EH58" s="409">
        <f t="shared" ca="1" si="263"/>
        <v>312604.13136254763</v>
      </c>
      <c r="EI58" s="409">
        <f t="shared" ca="1" si="263"/>
        <v>305264.09093018033</v>
      </c>
      <c r="EJ58" s="409">
        <f t="shared" ca="1" si="263"/>
        <v>289717.75210655073</v>
      </c>
      <c r="EK58" s="409">
        <f t="shared" ca="1" si="263"/>
        <v>284471.87803369749</v>
      </c>
      <c r="EL58" s="409">
        <f t="shared" ca="1" si="263"/>
        <v>285042.44046067214</v>
      </c>
      <c r="EM58" s="409">
        <f t="shared" ca="1" si="263"/>
        <v>276115.26965879637</v>
      </c>
      <c r="EN58" s="409">
        <f t="shared" ca="1" si="263"/>
        <v>275548.66274048621</v>
      </c>
      <c r="EO58" s="409">
        <f t="shared" ca="1" si="263"/>
        <v>261190.57317506816</v>
      </c>
      <c r="EP58" s="409">
        <f t="shared" ca="1" si="263"/>
        <v>249927.00409023993</v>
      </c>
      <c r="EQ58" s="409">
        <f t="shared" ca="1" si="263"/>
        <v>232918.39746724919</v>
      </c>
      <c r="ER58" s="409">
        <f t="shared" ref="ER58:FA58" ca="1" si="264">(ER16/100)*$C16</f>
        <v>225479.00009753017</v>
      </c>
      <c r="ES58" s="409">
        <f t="shared" ca="1" si="264"/>
        <v>218333.05868549913</v>
      </c>
      <c r="ET58" s="409">
        <f t="shared" ca="1" si="264"/>
        <v>217963.18863634908</v>
      </c>
      <c r="EU58" s="409">
        <f t="shared" ca="1" si="264"/>
        <v>219222.65866928734</v>
      </c>
      <c r="EV58" s="409">
        <f t="shared" ca="1" si="264"/>
        <v>223649.20432492354</v>
      </c>
      <c r="EW58" s="409">
        <f t="shared" ca="1" si="264"/>
        <v>212290.0511413684</v>
      </c>
      <c r="EX58" s="409">
        <f t="shared" ca="1" si="264"/>
        <v>212355.71695013784</v>
      </c>
      <c r="EY58" s="409">
        <f t="shared" ca="1" si="264"/>
        <v>208355.28035571365</v>
      </c>
      <c r="EZ58" s="409">
        <f t="shared" ca="1" si="264"/>
        <v>197938.23677262882</v>
      </c>
      <c r="FA58" s="409">
        <f t="shared" ca="1" si="264"/>
        <v>195811.27137644574</v>
      </c>
      <c r="FB58" s="409">
        <f t="shared" ref="FB58:FD58" ca="1" si="265">(FB16/100)*$C16</f>
        <v>202843.18221061767</v>
      </c>
      <c r="FC58" s="409">
        <f t="shared" ca="1" si="265"/>
        <v>215243.45486296521</v>
      </c>
      <c r="FD58" s="409">
        <f t="shared" ca="1" si="265"/>
        <v>228684.53814505413</v>
      </c>
      <c r="FE58" s="409">
        <f t="shared" ref="FE58:FI58" ca="1" si="266">(FE16/100)*$C16</f>
        <v>0</v>
      </c>
      <c r="FF58" s="409">
        <f t="shared" ca="1" si="266"/>
        <v>0</v>
      </c>
      <c r="FG58" s="409">
        <f t="shared" ca="1" si="266"/>
        <v>0</v>
      </c>
      <c r="FH58" s="409">
        <f t="shared" ca="1" si="266"/>
        <v>0</v>
      </c>
      <c r="FI58" s="409">
        <f t="shared" ca="1" si="266"/>
        <v>0</v>
      </c>
      <c r="FJ58" s="409">
        <f t="shared" ref="FJ58:FP58" ca="1" si="267">(FJ16/100)*$C16</f>
        <v>0</v>
      </c>
      <c r="FK58" s="409">
        <f t="shared" ca="1" si="267"/>
        <v>0</v>
      </c>
      <c r="FL58" s="409">
        <f t="shared" ca="1" si="267"/>
        <v>0</v>
      </c>
      <c r="FM58" s="409">
        <f t="shared" ca="1" si="267"/>
        <v>0</v>
      </c>
      <c r="FN58" s="409">
        <f t="shared" ca="1" si="267"/>
        <v>0</v>
      </c>
      <c r="FO58" s="409">
        <f t="shared" ca="1" si="267"/>
        <v>0</v>
      </c>
      <c r="FP58" s="409">
        <f t="shared" ca="1" si="267"/>
        <v>0</v>
      </c>
    </row>
    <row r="59" spans="1:172" x14ac:dyDescent="0.2">
      <c r="B59" s="407" t="s">
        <v>11</v>
      </c>
      <c r="C59" s="408">
        <f>DContriORI!C59</f>
        <v>181801.25099999999</v>
      </c>
      <c r="D59" s="407"/>
      <c r="E59" s="409">
        <f t="shared" ref="E59:AJ59" ca="1" si="268">(E17/100)*$C17</f>
        <v>130110.39836170875</v>
      </c>
      <c r="F59" s="409">
        <f t="shared" ca="1" si="268"/>
        <v>125439.11975571008</v>
      </c>
      <c r="G59" s="409">
        <f t="shared" ca="1" si="268"/>
        <v>134617.15931039065</v>
      </c>
      <c r="H59" s="409">
        <f t="shared" ca="1" si="268"/>
        <v>128330.41554425481</v>
      </c>
      <c r="I59" s="409">
        <f t="shared" ca="1" si="268"/>
        <v>127519.24675383058</v>
      </c>
      <c r="J59" s="409">
        <f t="shared" ca="1" si="268"/>
        <v>128989.8336629417</v>
      </c>
      <c r="K59" s="409">
        <f t="shared" ca="1" si="268"/>
        <v>131194.01836506775</v>
      </c>
      <c r="L59" s="409">
        <f t="shared" ca="1" si="268"/>
        <v>133708.6874950738</v>
      </c>
      <c r="M59" s="409">
        <f t="shared" ca="1" si="268"/>
        <v>129380.30370154443</v>
      </c>
      <c r="N59" s="409">
        <f t="shared" ca="1" si="268"/>
        <v>133871.77201512875</v>
      </c>
      <c r="O59" s="409">
        <f t="shared" ca="1" si="268"/>
        <v>138624.77070868504</v>
      </c>
      <c r="P59" s="409">
        <f t="shared" ca="1" si="268"/>
        <v>135407.22602601253</v>
      </c>
      <c r="Q59" s="409">
        <f t="shared" ca="1" si="268"/>
        <v>141190.45187276087</v>
      </c>
      <c r="R59" s="409">
        <f t="shared" ca="1" si="268"/>
        <v>143006.04856592329</v>
      </c>
      <c r="S59" s="409">
        <f t="shared" ca="1" si="268"/>
        <v>134489.26277025256</v>
      </c>
      <c r="T59" s="409">
        <f t="shared" ca="1" si="268"/>
        <v>138933.25214055495</v>
      </c>
      <c r="U59" s="409">
        <f t="shared" ca="1" si="268"/>
        <v>142346.87296483299</v>
      </c>
      <c r="V59" s="409">
        <f t="shared" ca="1" si="268"/>
        <v>141757.36545404443</v>
      </c>
      <c r="W59" s="409">
        <f t="shared" ca="1" si="268"/>
        <v>142455.62521620735</v>
      </c>
      <c r="X59" s="409">
        <f t="shared" ca="1" si="268"/>
        <v>142090.11645409753</v>
      </c>
      <c r="Y59" s="409">
        <f t="shared" ca="1" si="268"/>
        <v>149655.2892962886</v>
      </c>
      <c r="Z59" s="409">
        <f t="shared" ca="1" si="268"/>
        <v>140621.81402514601</v>
      </c>
      <c r="AA59" s="409">
        <f t="shared" ca="1" si="268"/>
        <v>143912.39157312855</v>
      </c>
      <c r="AB59" s="409">
        <f t="shared" ca="1" si="268"/>
        <v>149374.9340545325</v>
      </c>
      <c r="AC59" s="409">
        <f t="shared" ca="1" si="268"/>
        <v>144503.14441085115</v>
      </c>
      <c r="AD59" s="409">
        <f t="shared" ca="1" si="268"/>
        <v>142617.90763568773</v>
      </c>
      <c r="AE59" s="409">
        <f t="shared" ca="1" si="268"/>
        <v>151086.07597701313</v>
      </c>
      <c r="AF59" s="409">
        <f t="shared" ca="1" si="268"/>
        <v>146457.40545063827</v>
      </c>
      <c r="AG59" s="409">
        <f t="shared" ca="1" si="268"/>
        <v>147504.18682725666</v>
      </c>
      <c r="AH59" s="409">
        <f t="shared" ca="1" si="268"/>
        <v>143093.28532935938</v>
      </c>
      <c r="AI59" s="409">
        <f t="shared" ca="1" si="268"/>
        <v>147559.98989623704</v>
      </c>
      <c r="AJ59" s="409">
        <f t="shared" ca="1" si="268"/>
        <v>141559.59503058792</v>
      </c>
      <c r="AK59" s="409">
        <f t="shared" ref="AK59:BP59" ca="1" si="269">(AK17/100)*$C17</f>
        <v>143824.53845636506</v>
      </c>
      <c r="AL59" s="409">
        <f t="shared" ca="1" si="269"/>
        <v>152626.48088046571</v>
      </c>
      <c r="AM59" s="409">
        <f t="shared" ca="1" si="269"/>
        <v>150896.73919960111</v>
      </c>
      <c r="AN59" s="409">
        <f t="shared" ca="1" si="269"/>
        <v>143739.04659297512</v>
      </c>
      <c r="AO59" s="409">
        <f t="shared" ca="1" si="269"/>
        <v>154682.71520584897</v>
      </c>
      <c r="AP59" s="409">
        <f t="shared" ca="1" si="269"/>
        <v>156046.31473831707</v>
      </c>
      <c r="AQ59" s="409">
        <f t="shared" ca="1" si="269"/>
        <v>151829.08022656737</v>
      </c>
      <c r="AR59" s="409">
        <f t="shared" ca="1" si="269"/>
        <v>152070.78151336833</v>
      </c>
      <c r="AS59" s="409">
        <f t="shared" ca="1" si="269"/>
        <v>156120.70632527367</v>
      </c>
      <c r="AT59" s="409">
        <f t="shared" ca="1" si="269"/>
        <v>156768.70060256933</v>
      </c>
      <c r="AU59" s="409">
        <f t="shared" ca="1" si="269"/>
        <v>161426.74607949055</v>
      </c>
      <c r="AV59" s="409">
        <f t="shared" ca="1" si="269"/>
        <v>164514.67066780911</v>
      </c>
      <c r="AW59" s="409">
        <f t="shared" ca="1" si="269"/>
        <v>161183.03564616136</v>
      </c>
      <c r="AX59" s="409">
        <f t="shared" ca="1" si="269"/>
        <v>168628.5521359116</v>
      </c>
      <c r="AY59" s="409">
        <f t="shared" ca="1" si="269"/>
        <v>172119.09970614241</v>
      </c>
      <c r="AZ59" s="409">
        <f t="shared" ca="1" si="269"/>
        <v>180405.71855611281</v>
      </c>
      <c r="BA59" s="409">
        <f t="shared" ca="1" si="269"/>
        <v>166101.44250155787</v>
      </c>
      <c r="BB59" s="409">
        <f t="shared" ca="1" si="269"/>
        <v>171501.93552733239</v>
      </c>
      <c r="BC59" s="409">
        <f t="shared" ca="1" si="269"/>
        <v>175232.22710736905</v>
      </c>
      <c r="BD59" s="409">
        <f t="shared" ca="1" si="269"/>
        <v>173710.14815179995</v>
      </c>
      <c r="BE59" s="409">
        <f t="shared" ca="1" si="269"/>
        <v>168979.49406260418</v>
      </c>
      <c r="BF59" s="409">
        <f t="shared" ca="1" si="269"/>
        <v>177963.65622582272</v>
      </c>
      <c r="BG59" s="409">
        <f t="shared" ca="1" si="269"/>
        <v>167276.14825008609</v>
      </c>
      <c r="BH59" s="409">
        <f t="shared" ca="1" si="269"/>
        <v>171363.1769934792</v>
      </c>
      <c r="BI59" s="409">
        <f t="shared" ca="1" si="269"/>
        <v>175012.98855774535</v>
      </c>
      <c r="BJ59" s="409">
        <f t="shared" ca="1" si="269"/>
        <v>173958.53603879912</v>
      </c>
      <c r="BK59" s="409">
        <f t="shared" ca="1" si="269"/>
        <v>178422.05415842484</v>
      </c>
      <c r="BL59" s="409">
        <f t="shared" ca="1" si="269"/>
        <v>173987.00948930054</v>
      </c>
      <c r="BM59" s="409">
        <f t="shared" ca="1" si="269"/>
        <v>185241.89867768018</v>
      </c>
      <c r="BN59" s="409">
        <f t="shared" ca="1" si="269"/>
        <v>184489.52246728315</v>
      </c>
      <c r="BO59" s="409">
        <f t="shared" ca="1" si="269"/>
        <v>185323.34132671152</v>
      </c>
      <c r="BP59" s="409">
        <f t="shared" ca="1" si="269"/>
        <v>167384.80581591467</v>
      </c>
      <c r="BQ59" s="409">
        <f t="shared" ref="BQ59:CV59" ca="1" si="270">(BQ17/100)*$C17</f>
        <v>187234.20496056517</v>
      </c>
      <c r="BR59" s="409">
        <f t="shared" ca="1" si="270"/>
        <v>181609.517353804</v>
      </c>
      <c r="BS59" s="409">
        <f t="shared" ca="1" si="270"/>
        <v>189211.41182454053</v>
      </c>
      <c r="BT59" s="409">
        <f t="shared" ca="1" si="270"/>
        <v>187899.43824115122</v>
      </c>
      <c r="BU59" s="409">
        <f t="shared" ca="1" si="270"/>
        <v>182147.98245480613</v>
      </c>
      <c r="BV59" s="409">
        <f t="shared" ca="1" si="270"/>
        <v>182302.58706021641</v>
      </c>
      <c r="BW59" s="409">
        <f t="shared" ca="1" si="270"/>
        <v>176318.75360332447</v>
      </c>
      <c r="BX59" s="409">
        <f t="shared" ca="1" si="270"/>
        <v>173977.73209001505</v>
      </c>
      <c r="BY59" s="409">
        <f t="shared" ca="1" si="270"/>
        <v>171675.59160069612</v>
      </c>
      <c r="BZ59" s="409">
        <f t="shared" ca="1" si="270"/>
        <v>168050.21073469819</v>
      </c>
      <c r="CA59" s="409">
        <f t="shared" ca="1" si="270"/>
        <v>167005.31772276532</v>
      </c>
      <c r="CB59" s="409">
        <f t="shared" ca="1" si="270"/>
        <v>169858.59530787583</v>
      </c>
      <c r="CC59" s="409">
        <f t="shared" ca="1" si="270"/>
        <v>167253.40099813245</v>
      </c>
      <c r="CD59" s="409">
        <f t="shared" ca="1" si="270"/>
        <v>166781.62478324349</v>
      </c>
      <c r="CE59" s="409">
        <f t="shared" ca="1" si="270"/>
        <v>171184.67538028088</v>
      </c>
      <c r="CF59" s="409">
        <f t="shared" ca="1" si="270"/>
        <v>172956.86966979344</v>
      </c>
      <c r="CG59" s="409">
        <f t="shared" ca="1" si="270"/>
        <v>170883.31396279155</v>
      </c>
      <c r="CH59" s="409">
        <f t="shared" ca="1" si="270"/>
        <v>164297.75173543641</v>
      </c>
      <c r="CI59" s="409">
        <f t="shared" ca="1" si="270"/>
        <v>167932.1931621863</v>
      </c>
      <c r="CJ59" s="409">
        <f t="shared" ca="1" si="270"/>
        <v>168701.39361868112</v>
      </c>
      <c r="CK59" s="409">
        <f t="shared" ca="1" si="270"/>
        <v>169821.05624545645</v>
      </c>
      <c r="CL59" s="409">
        <f t="shared" ca="1" si="270"/>
        <v>168169.80765449206</v>
      </c>
      <c r="CM59" s="409">
        <f t="shared" ca="1" si="270"/>
        <v>159718.6311823813</v>
      </c>
      <c r="CN59" s="409">
        <f t="shared" ca="1" si="270"/>
        <v>114067.39268441075</v>
      </c>
      <c r="CO59" s="409">
        <f t="shared" ca="1" si="270"/>
        <v>106529.81368227398</v>
      </c>
      <c r="CP59" s="409">
        <f t="shared" ca="1" si="270"/>
        <v>127823.91678719457</v>
      </c>
      <c r="CQ59" s="409">
        <f t="shared" ca="1" si="270"/>
        <v>146839.25194142712</v>
      </c>
      <c r="CR59" s="409">
        <f t="shared" ca="1" si="270"/>
        <v>153640.72430346609</v>
      </c>
      <c r="CS59" s="409">
        <f t="shared" ca="1" si="270"/>
        <v>159532.92793549431</v>
      </c>
      <c r="CT59" s="409">
        <f t="shared" ca="1" si="270"/>
        <v>162378.56918648994</v>
      </c>
      <c r="CU59" s="409">
        <f t="shared" ca="1" si="270"/>
        <v>163506.97946624871</v>
      </c>
      <c r="CV59" s="409">
        <f t="shared" ca="1" si="270"/>
        <v>157044.64751195625</v>
      </c>
      <c r="CW59" s="409">
        <f t="shared" ref="CW59:ED59" ca="1" si="271">(CW17/100)*$C17</f>
        <v>157779.56510551504</v>
      </c>
      <c r="CX59" s="409">
        <f t="shared" ca="1" si="271"/>
        <v>164526.93238844295</v>
      </c>
      <c r="CY59" s="409">
        <f t="shared" ca="1" si="271"/>
        <v>166602.89226064025</v>
      </c>
      <c r="CZ59" s="409">
        <f t="shared" ca="1" si="271"/>
        <v>174982.40915682178</v>
      </c>
      <c r="DA59" s="409">
        <f t="shared" ca="1" si="271"/>
        <v>157667.40428102945</v>
      </c>
      <c r="DB59" s="409">
        <f t="shared" ca="1" si="271"/>
        <v>156193.75156161343</v>
      </c>
      <c r="DC59" s="409">
        <f t="shared" ca="1" si="271"/>
        <v>151152.11041661922</v>
      </c>
      <c r="DD59" s="409">
        <f t="shared" ca="1" si="271"/>
        <v>157015.73594443768</v>
      </c>
      <c r="DE59" s="409">
        <f t="shared" ca="1" si="271"/>
        <v>155645.48875978051</v>
      </c>
      <c r="DF59" s="409">
        <f t="shared" ca="1" si="271"/>
        <v>157748.5183981109</v>
      </c>
      <c r="DG59" s="409">
        <f t="shared" ca="1" si="271"/>
        <v>152230.4908982889</v>
      </c>
      <c r="DH59" s="409">
        <f t="shared" ca="1" si="271"/>
        <v>156341.59862179606</v>
      </c>
      <c r="DI59" s="409">
        <f t="shared" ca="1" si="271"/>
        <v>162148.67755733166</v>
      </c>
      <c r="DJ59" s="409">
        <f t="shared" ca="1" si="271"/>
        <v>164232.45198631907</v>
      </c>
      <c r="DK59" s="409">
        <f t="shared" ca="1" si="271"/>
        <v>168795.42846993275</v>
      </c>
      <c r="DL59" s="409">
        <f t="shared" ca="1" si="271"/>
        <v>176943.2803513809</v>
      </c>
      <c r="DM59" s="409">
        <f t="shared" ca="1" si="271"/>
        <v>177383.45667856417</v>
      </c>
      <c r="DN59" s="409">
        <f t="shared" ca="1" si="271"/>
        <v>183128.5508897148</v>
      </c>
      <c r="DO59" s="409">
        <f t="shared" ca="1" si="271"/>
        <v>174387.24239252371</v>
      </c>
      <c r="DP59" s="409">
        <f t="shared" ca="1" si="271"/>
        <v>166954.20711696622</v>
      </c>
      <c r="DQ59" s="409">
        <f t="shared" ca="1" si="271"/>
        <v>174597.77949540637</v>
      </c>
      <c r="DR59" s="409">
        <f t="shared" ca="1" si="271"/>
        <v>168755.16445728301</v>
      </c>
      <c r="DS59" s="409">
        <f t="shared" ca="1" si="271"/>
        <v>169327.16393365373</v>
      </c>
      <c r="DT59" s="409">
        <f t="shared" ca="1" si="271"/>
        <v>185001.83992245869</v>
      </c>
      <c r="DU59" s="409">
        <f t="shared" ca="1" si="271"/>
        <v>174622.99449917913</v>
      </c>
      <c r="DV59" s="409">
        <f t="shared" ca="1" si="271"/>
        <v>177783.54923194877</v>
      </c>
      <c r="DW59" s="409">
        <f t="shared" ca="1" si="271"/>
        <v>183566.15842721562</v>
      </c>
      <c r="DX59" s="409">
        <f t="shared" ca="1" si="271"/>
        <v>172417.35575919229</v>
      </c>
      <c r="DY59" s="409">
        <f t="shared" ca="1" si="271"/>
        <v>182128.38392361792</v>
      </c>
      <c r="DZ59" s="409">
        <f t="shared" ca="1" si="271"/>
        <v>187985.84970199165</v>
      </c>
      <c r="EA59" s="409">
        <f t="shared" ca="1" si="271"/>
        <v>190370.12144439534</v>
      </c>
      <c r="EB59" s="409">
        <f t="shared" ca="1" si="271"/>
        <v>198975.22449615056</v>
      </c>
      <c r="EC59" s="409">
        <f t="shared" ca="1" si="271"/>
        <v>194059.20432648639</v>
      </c>
      <c r="ED59" s="409">
        <f t="shared" ca="1" si="271"/>
        <v>201956.76965320931</v>
      </c>
      <c r="EE59" s="409">
        <f t="shared" ref="EE59:EQ59" ca="1" si="272">(EE17/100)*$C17</f>
        <v>200918.70079193753</v>
      </c>
      <c r="EF59" s="409">
        <f t="shared" ca="1" si="272"/>
        <v>197252.76092767052</v>
      </c>
      <c r="EG59" s="409">
        <f t="shared" ca="1" si="272"/>
        <v>195610.72221064373</v>
      </c>
      <c r="EH59" s="409">
        <f t="shared" ca="1" si="272"/>
        <v>189323.617764461</v>
      </c>
      <c r="EI59" s="409">
        <f t="shared" ca="1" si="272"/>
        <v>184086.33256871233</v>
      </c>
      <c r="EJ59" s="409">
        <f t="shared" ca="1" si="272"/>
        <v>192284.55051147944</v>
      </c>
      <c r="EK59" s="409">
        <f t="shared" ca="1" si="272"/>
        <v>188696.21216414316</v>
      </c>
      <c r="EL59" s="409">
        <f t="shared" ca="1" si="272"/>
        <v>183035.70215618398</v>
      </c>
      <c r="EM59" s="409">
        <f t="shared" ca="1" si="272"/>
        <v>192375.25487489332</v>
      </c>
      <c r="EN59" s="409">
        <f t="shared" ca="1" si="272"/>
        <v>189223.05785433069</v>
      </c>
      <c r="EO59" s="409">
        <f t="shared" ca="1" si="272"/>
        <v>179714.32859672315</v>
      </c>
      <c r="EP59" s="409">
        <f t="shared" ca="1" si="272"/>
        <v>180833.49719623363</v>
      </c>
      <c r="EQ59" s="409">
        <f t="shared" ca="1" si="272"/>
        <v>191172.059242485</v>
      </c>
      <c r="ER59" s="409">
        <f t="shared" ref="ER59:FA59" ca="1" si="273">(ER17/100)*$C17</f>
        <v>187461.73143180445</v>
      </c>
      <c r="ES59" s="409">
        <f t="shared" ca="1" si="273"/>
        <v>191527.24762807632</v>
      </c>
      <c r="ET59" s="409">
        <f t="shared" ca="1" si="273"/>
        <v>189038.38938071355</v>
      </c>
      <c r="EU59" s="409">
        <f t="shared" ca="1" si="273"/>
        <v>190619.45064336827</v>
      </c>
      <c r="EV59" s="409">
        <f t="shared" ca="1" si="273"/>
        <v>193111.18127741272</v>
      </c>
      <c r="EW59" s="409">
        <f t="shared" ca="1" si="273"/>
        <v>189771.2710971426</v>
      </c>
      <c r="EX59" s="409">
        <f t="shared" ca="1" si="273"/>
        <v>190148.61806732725</v>
      </c>
      <c r="EY59" s="409">
        <f t="shared" ca="1" si="273"/>
        <v>187594.87639934791</v>
      </c>
      <c r="EZ59" s="409">
        <f t="shared" ca="1" si="273"/>
        <v>187934.05677537221</v>
      </c>
      <c r="FA59" s="409">
        <f t="shared" ca="1" si="273"/>
        <v>194042.62001040796</v>
      </c>
      <c r="FB59" s="409">
        <f t="shared" ref="FB59:FD59" ca="1" si="274">(FB17/100)*$C17</f>
        <v>190798.48592104917</v>
      </c>
      <c r="FC59" s="409">
        <f t="shared" ca="1" si="274"/>
        <v>184611.44795076762</v>
      </c>
      <c r="FD59" s="409">
        <f t="shared" ca="1" si="274"/>
        <v>184723.82627608866</v>
      </c>
      <c r="FE59" s="409">
        <f t="shared" ref="FE59:FI59" ca="1" si="275">(FE17/100)*$C17</f>
        <v>0</v>
      </c>
      <c r="FF59" s="409">
        <f t="shared" ca="1" si="275"/>
        <v>0</v>
      </c>
      <c r="FG59" s="409">
        <f t="shared" ca="1" si="275"/>
        <v>0</v>
      </c>
      <c r="FH59" s="409">
        <f t="shared" ca="1" si="275"/>
        <v>0</v>
      </c>
      <c r="FI59" s="409">
        <f t="shared" ca="1" si="275"/>
        <v>0</v>
      </c>
      <c r="FJ59" s="409">
        <f t="shared" ref="FJ59:FP59" ca="1" si="276">(FJ17/100)*$C17</f>
        <v>0</v>
      </c>
      <c r="FK59" s="409">
        <f t="shared" ca="1" si="276"/>
        <v>0</v>
      </c>
      <c r="FL59" s="409">
        <f t="shared" ca="1" si="276"/>
        <v>0</v>
      </c>
      <c r="FM59" s="409">
        <f t="shared" ca="1" si="276"/>
        <v>0</v>
      </c>
      <c r="FN59" s="409">
        <f t="shared" ca="1" si="276"/>
        <v>0</v>
      </c>
      <c r="FO59" s="409">
        <f t="shared" ca="1" si="276"/>
        <v>0</v>
      </c>
      <c r="FP59" s="409">
        <f t="shared" ca="1" si="276"/>
        <v>0</v>
      </c>
    </row>
    <row r="60" spans="1:172" s="317" customFormat="1" x14ac:dyDescent="0.2">
      <c r="A60" s="485"/>
      <c r="B60" s="404" t="s">
        <v>12</v>
      </c>
      <c r="C60" s="405">
        <f>DContriORI!C60</f>
        <v>4881116.3969999989</v>
      </c>
      <c r="D60" s="404"/>
      <c r="E60" s="406">
        <f t="shared" ref="E60:AJ60" ca="1" si="277">(E18/100)*$C18</f>
        <v>4300695.1142001916</v>
      </c>
      <c r="F60" s="406">
        <f t="shared" ca="1" si="277"/>
        <v>4334937.3264894746</v>
      </c>
      <c r="G60" s="406">
        <f t="shared" ca="1" si="277"/>
        <v>4297340.392593801</v>
      </c>
      <c r="H60" s="406">
        <f t="shared" ca="1" si="277"/>
        <v>4294125.5021152943</v>
      </c>
      <c r="I60" s="406">
        <f t="shared" ca="1" si="277"/>
        <v>4341532.2046337174</v>
      </c>
      <c r="J60" s="406">
        <f t="shared" ca="1" si="277"/>
        <v>4326103.7912205495</v>
      </c>
      <c r="K60" s="406">
        <f t="shared" ca="1" si="277"/>
        <v>4332005.1030087741</v>
      </c>
      <c r="L60" s="406">
        <f t="shared" ca="1" si="277"/>
        <v>4375537.1660140008</v>
      </c>
      <c r="M60" s="406">
        <f t="shared" ca="1" si="277"/>
        <v>4308034.4734108094</v>
      </c>
      <c r="N60" s="406">
        <f t="shared" ca="1" si="277"/>
        <v>4363336.8350627348</v>
      </c>
      <c r="O60" s="406">
        <f t="shared" ca="1" si="277"/>
        <v>4340326.3239006735</v>
      </c>
      <c r="P60" s="406">
        <f t="shared" ca="1" si="277"/>
        <v>4322295.8012333363</v>
      </c>
      <c r="Q60" s="406">
        <f t="shared" ca="1" si="277"/>
        <v>4393261.1207797006</v>
      </c>
      <c r="R60" s="406">
        <f t="shared" ca="1" si="277"/>
        <v>4370242.3914479213</v>
      </c>
      <c r="S60" s="406">
        <f t="shared" ca="1" si="277"/>
        <v>4471739.0968481461</v>
      </c>
      <c r="T60" s="406">
        <f t="shared" ca="1" si="277"/>
        <v>4493026.2328397678</v>
      </c>
      <c r="U60" s="406">
        <f t="shared" ca="1" si="277"/>
        <v>4517251.5161228087</v>
      </c>
      <c r="V60" s="406">
        <f t="shared" ca="1" si="277"/>
        <v>4523365.5674008057</v>
      </c>
      <c r="W60" s="406">
        <f t="shared" ca="1" si="277"/>
        <v>4546927.0463786041</v>
      </c>
      <c r="X60" s="406">
        <f t="shared" ca="1" si="277"/>
        <v>4474553.0156759592</v>
      </c>
      <c r="Y60" s="406">
        <f t="shared" ca="1" si="277"/>
        <v>4503231.759724577</v>
      </c>
      <c r="Z60" s="406">
        <f t="shared" ca="1" si="277"/>
        <v>4557348.8097021189</v>
      </c>
      <c r="AA60" s="406">
        <f t="shared" ca="1" si="277"/>
        <v>4577124.0329861157</v>
      </c>
      <c r="AB60" s="406">
        <f t="shared" ca="1" si="277"/>
        <v>4553130.4558346877</v>
      </c>
      <c r="AC60" s="406">
        <f t="shared" ca="1" si="277"/>
        <v>4556226.0972130951</v>
      </c>
      <c r="AD60" s="406">
        <f t="shared" ca="1" si="277"/>
        <v>4623154.8959923331</v>
      </c>
      <c r="AE60" s="406">
        <f t="shared" ca="1" si="277"/>
        <v>4584216.1485344591</v>
      </c>
      <c r="AF60" s="406">
        <f t="shared" ca="1" si="277"/>
        <v>4636653.9108588211</v>
      </c>
      <c r="AG60" s="406">
        <f t="shared" ca="1" si="277"/>
        <v>4614029.5870999582</v>
      </c>
      <c r="AH60" s="406">
        <f t="shared" ca="1" si="277"/>
        <v>4635212.473930629</v>
      </c>
      <c r="AI60" s="406">
        <f t="shared" ca="1" si="277"/>
        <v>4638397.8888261979</v>
      </c>
      <c r="AJ60" s="406">
        <f t="shared" ca="1" si="277"/>
        <v>4672933.9078849852</v>
      </c>
      <c r="AK60" s="406">
        <f t="shared" ref="AK60:BP60" ca="1" si="278">(AK18/100)*$C18</f>
        <v>4745795.053610648</v>
      </c>
      <c r="AL60" s="406">
        <f t="shared" ca="1" si="278"/>
        <v>4736979.9251536801</v>
      </c>
      <c r="AM60" s="406">
        <f t="shared" ca="1" si="278"/>
        <v>4687698.5223865472</v>
      </c>
      <c r="AN60" s="406">
        <f t="shared" ca="1" si="278"/>
        <v>4719357.3616894502</v>
      </c>
      <c r="AO60" s="406">
        <f t="shared" ca="1" si="278"/>
        <v>4690198.842420876</v>
      </c>
      <c r="AP60" s="406">
        <f t="shared" ca="1" si="278"/>
        <v>4688276.7386635998</v>
      </c>
      <c r="AQ60" s="406">
        <f t="shared" ca="1" si="278"/>
        <v>4642663.4455150934</v>
      </c>
      <c r="AR60" s="406">
        <f t="shared" ca="1" si="278"/>
        <v>4647006.449999244</v>
      </c>
      <c r="AS60" s="406">
        <f t="shared" ca="1" si="278"/>
        <v>4652206.1744734785</v>
      </c>
      <c r="AT60" s="406">
        <f t="shared" ca="1" si="278"/>
        <v>4669530.7154163076</v>
      </c>
      <c r="AU60" s="406">
        <f t="shared" ca="1" si="278"/>
        <v>4671374.1633069012</v>
      </c>
      <c r="AV60" s="406">
        <f t="shared" ca="1" si="278"/>
        <v>4701349.0136361523</v>
      </c>
      <c r="AW60" s="406">
        <f t="shared" ca="1" si="278"/>
        <v>4691806.8365074992</v>
      </c>
      <c r="AX60" s="406">
        <f t="shared" ca="1" si="278"/>
        <v>4702353.4869378218</v>
      </c>
      <c r="AY60" s="406">
        <f t="shared" ca="1" si="278"/>
        <v>4742831.9869265324</v>
      </c>
      <c r="AZ60" s="406">
        <f t="shared" ca="1" si="278"/>
        <v>4794219.3093681093</v>
      </c>
      <c r="BA60" s="406">
        <f t="shared" ca="1" si="278"/>
        <v>4840604.7545244563</v>
      </c>
      <c r="BB60" s="406">
        <f t="shared" ca="1" si="278"/>
        <v>4824146.4050412811</v>
      </c>
      <c r="BC60" s="406">
        <f t="shared" ca="1" si="278"/>
        <v>4841593.5983401118</v>
      </c>
      <c r="BD60" s="406">
        <f t="shared" ca="1" si="278"/>
        <v>4843950.6606052238</v>
      </c>
      <c r="BE60" s="406">
        <f t="shared" ca="1" si="278"/>
        <v>4816088.8469451582</v>
      </c>
      <c r="BF60" s="406">
        <f t="shared" ca="1" si="278"/>
        <v>4796780.2731344718</v>
      </c>
      <c r="BG60" s="406">
        <f t="shared" ca="1" si="278"/>
        <v>4796969.4453007877</v>
      </c>
      <c r="BH60" s="406">
        <f t="shared" ca="1" si="278"/>
        <v>4825517.6553278519</v>
      </c>
      <c r="BI60" s="406">
        <f t="shared" ca="1" si="278"/>
        <v>4749046.6120849606</v>
      </c>
      <c r="BJ60" s="406">
        <f t="shared" ca="1" si="278"/>
        <v>4831141.6228683153</v>
      </c>
      <c r="BK60" s="406">
        <f t="shared" ca="1" si="278"/>
        <v>4847836.1866626814</v>
      </c>
      <c r="BL60" s="406">
        <f t="shared" ca="1" si="278"/>
        <v>4846032.5419626478</v>
      </c>
      <c r="BM60" s="406">
        <f t="shared" ca="1" si="278"/>
        <v>4808937.9567272281</v>
      </c>
      <c r="BN60" s="406">
        <f t="shared" ca="1" si="278"/>
        <v>4813314.7831648849</v>
      </c>
      <c r="BO60" s="406">
        <f t="shared" ca="1" si="278"/>
        <v>4889447.5517063225</v>
      </c>
      <c r="BP60" s="406">
        <f t="shared" ca="1" si="278"/>
        <v>4790401.6485079601</v>
      </c>
      <c r="BQ60" s="406">
        <f t="shared" ref="BQ60:CV60" ca="1" si="279">(BQ18/100)*$C18</f>
        <v>4893914.8259727284</v>
      </c>
      <c r="BR60" s="406">
        <f t="shared" ca="1" si="279"/>
        <v>4900035.5210358743</v>
      </c>
      <c r="BS60" s="406">
        <f t="shared" ca="1" si="279"/>
        <v>4903854.7142737051</v>
      </c>
      <c r="BT60" s="406">
        <f t="shared" ca="1" si="279"/>
        <v>4931128.2118605589</v>
      </c>
      <c r="BU60" s="406">
        <f t="shared" ca="1" si="279"/>
        <v>4953118.8689473402</v>
      </c>
      <c r="BV60" s="406">
        <f t="shared" ca="1" si="279"/>
        <v>4907283.5838014921</v>
      </c>
      <c r="BW60" s="406">
        <f t="shared" ca="1" si="279"/>
        <v>4935303.6889326042</v>
      </c>
      <c r="BX60" s="406">
        <f t="shared" ca="1" si="279"/>
        <v>4877418.5041178931</v>
      </c>
      <c r="BY60" s="406">
        <f t="shared" ca="1" si="279"/>
        <v>4880387.269578618</v>
      </c>
      <c r="BZ60" s="406">
        <f t="shared" ca="1" si="279"/>
        <v>4918047.9509666888</v>
      </c>
      <c r="CA60" s="406">
        <f t="shared" ca="1" si="279"/>
        <v>4870031.9397575175</v>
      </c>
      <c r="CB60" s="406">
        <f t="shared" ca="1" si="279"/>
        <v>4932270.6743813176</v>
      </c>
      <c r="CC60" s="406">
        <f t="shared" ca="1" si="279"/>
        <v>4922664.1533220122</v>
      </c>
      <c r="CD60" s="406">
        <f t="shared" ca="1" si="279"/>
        <v>4934001.7237991504</v>
      </c>
      <c r="CE60" s="406">
        <f t="shared" ca="1" si="279"/>
        <v>4936232.2253983617</v>
      </c>
      <c r="CF60" s="406">
        <f t="shared" ca="1" si="279"/>
        <v>4916773.4144467963</v>
      </c>
      <c r="CG60" s="406">
        <f t="shared" ca="1" si="279"/>
        <v>4933400.7579808822</v>
      </c>
      <c r="CH60" s="406">
        <f t="shared" ca="1" si="279"/>
        <v>4805111.2120411294</v>
      </c>
      <c r="CI60" s="406">
        <f t="shared" ca="1" si="279"/>
        <v>4780031.2620584276</v>
      </c>
      <c r="CJ60" s="406">
        <f t="shared" ca="1" si="279"/>
        <v>4732420.857700821</v>
      </c>
      <c r="CK60" s="406">
        <f t="shared" ca="1" si="279"/>
        <v>4812799.6793030556</v>
      </c>
      <c r="CL60" s="406">
        <f t="shared" ca="1" si="279"/>
        <v>4795297.1601996943</v>
      </c>
      <c r="CM60" s="406">
        <f t="shared" ca="1" si="279"/>
        <v>4593524.1155529562</v>
      </c>
      <c r="CN60" s="406">
        <f t="shared" ca="1" si="279"/>
        <v>3317166.9191628899</v>
      </c>
      <c r="CO60" s="406">
        <f t="shared" ca="1" si="279"/>
        <v>3342941.3113252055</v>
      </c>
      <c r="CP60" s="406">
        <f t="shared" ca="1" si="279"/>
        <v>4251477.7986169886</v>
      </c>
      <c r="CQ60" s="406">
        <f t="shared" ca="1" si="279"/>
        <v>4507201.4799293373</v>
      </c>
      <c r="CR60" s="406">
        <f t="shared" ca="1" si="279"/>
        <v>4632814.0980183687</v>
      </c>
      <c r="CS60" s="406">
        <f t="shared" ca="1" si="279"/>
        <v>4828870.2637915695</v>
      </c>
      <c r="CT60" s="406">
        <f t="shared" ca="1" si="279"/>
        <v>4851858.9069420379</v>
      </c>
      <c r="CU60" s="406">
        <f t="shared" ca="1" si="279"/>
        <v>4855921.5287713306</v>
      </c>
      <c r="CV60" s="406">
        <f t="shared" ca="1" si="279"/>
        <v>4886941.5203509154</v>
      </c>
      <c r="CW60" s="406">
        <f t="shared" ref="CW60:ED60" ca="1" si="280">(CW18/100)*$C18</f>
        <v>4862594.6516214143</v>
      </c>
      <c r="CX60" s="406">
        <f t="shared" ca="1" si="280"/>
        <v>4723566.7683582623</v>
      </c>
      <c r="CY60" s="406">
        <f t="shared" ca="1" si="280"/>
        <v>4919759.10302117</v>
      </c>
      <c r="CZ60" s="406">
        <f t="shared" ca="1" si="280"/>
        <v>4888804.9709051866</v>
      </c>
      <c r="DA60" s="406">
        <f t="shared" ca="1" si="280"/>
        <v>4845767.143529742</v>
      </c>
      <c r="DB60" s="406">
        <f t="shared" ca="1" si="280"/>
        <v>4870160.5140791759</v>
      </c>
      <c r="DC60" s="406">
        <f t="shared" ca="1" si="280"/>
        <v>4872203.4027554179</v>
      </c>
      <c r="DD60" s="406">
        <f t="shared" ca="1" si="280"/>
        <v>4865311.7362166001</v>
      </c>
      <c r="DE60" s="406">
        <f t="shared" ca="1" si="280"/>
        <v>4780123.9126227396</v>
      </c>
      <c r="DF60" s="406">
        <f t="shared" ca="1" si="280"/>
        <v>4872854.5612253761</v>
      </c>
      <c r="DG60" s="406">
        <f t="shared" ca="1" si="280"/>
        <v>4923963.6947175944</v>
      </c>
      <c r="DH60" s="406">
        <f t="shared" ca="1" si="280"/>
        <v>5006564.2493155906</v>
      </c>
      <c r="DI60" s="406">
        <f t="shared" ca="1" si="280"/>
        <v>5041840.4588955119</v>
      </c>
      <c r="DJ60" s="406">
        <f t="shared" ca="1" si="280"/>
        <v>5058404.2837004829</v>
      </c>
      <c r="DK60" s="406">
        <f t="shared" ca="1" si="280"/>
        <v>5069220.1478785798</v>
      </c>
      <c r="DL60" s="406">
        <f t="shared" ca="1" si="280"/>
        <v>5105587.9912741724</v>
      </c>
      <c r="DM60" s="406">
        <f t="shared" ca="1" si="280"/>
        <v>5151037.8297067098</v>
      </c>
      <c r="DN60" s="406">
        <f t="shared" ca="1" si="280"/>
        <v>5092009.02351123</v>
      </c>
      <c r="DO60" s="406">
        <f t="shared" ca="1" si="280"/>
        <v>5154863.6898368951</v>
      </c>
      <c r="DP60" s="406">
        <f t="shared" ca="1" si="280"/>
        <v>5215290.7468195483</v>
      </c>
      <c r="DQ60" s="406">
        <f t="shared" ca="1" si="280"/>
        <v>5176899.4419277674</v>
      </c>
      <c r="DR60" s="406">
        <f t="shared" ca="1" si="280"/>
        <v>5198525.874482559</v>
      </c>
      <c r="DS60" s="406">
        <f t="shared" ca="1" si="280"/>
        <v>5212401.8685554527</v>
      </c>
      <c r="DT60" s="406">
        <f t="shared" ca="1" si="280"/>
        <v>5267439.6615447337</v>
      </c>
      <c r="DU60" s="406">
        <f t="shared" ca="1" si="280"/>
        <v>5240475.4605060872</v>
      </c>
      <c r="DV60" s="406">
        <f t="shared" ca="1" si="280"/>
        <v>5199642.3795631211</v>
      </c>
      <c r="DW60" s="406">
        <f t="shared" ca="1" si="280"/>
        <v>5163567.6709244521</v>
      </c>
      <c r="DX60" s="406">
        <f t="shared" ca="1" si="280"/>
        <v>5248353.3422231851</v>
      </c>
      <c r="DY60" s="406">
        <f t="shared" ca="1" si="280"/>
        <v>5235574.4120712839</v>
      </c>
      <c r="DZ60" s="406">
        <f t="shared" ca="1" si="280"/>
        <v>5210912.4340380179</v>
      </c>
      <c r="EA60" s="406">
        <f t="shared" ca="1" si="280"/>
        <v>5247194.6727022445</v>
      </c>
      <c r="EB60" s="406">
        <f t="shared" ca="1" si="280"/>
        <v>5210358.8750962848</v>
      </c>
      <c r="EC60" s="406">
        <f t="shared" ca="1" si="280"/>
        <v>5237000.1346259657</v>
      </c>
      <c r="ED60" s="406">
        <f t="shared" ca="1" si="280"/>
        <v>5253208.6211909968</v>
      </c>
      <c r="EE60" s="406">
        <f t="shared" ref="EE60:EQ60" ca="1" si="281">(EE18/100)*$C18</f>
        <v>5212004.1509742206</v>
      </c>
      <c r="EF60" s="406">
        <f t="shared" ca="1" si="281"/>
        <v>5196461.2100917539</v>
      </c>
      <c r="EG60" s="406">
        <f t="shared" ca="1" si="281"/>
        <v>5199157.0764251528</v>
      </c>
      <c r="EH60" s="406">
        <f t="shared" ca="1" si="281"/>
        <v>5169947.8981727902</v>
      </c>
      <c r="EI60" s="406">
        <f t="shared" ca="1" si="281"/>
        <v>5236714.2442316329</v>
      </c>
      <c r="EJ60" s="406">
        <f t="shared" ca="1" si="281"/>
        <v>5148700.5817429936</v>
      </c>
      <c r="EK60" s="406">
        <f t="shared" ca="1" si="281"/>
        <v>5155540.2455803715</v>
      </c>
      <c r="EL60" s="406">
        <f t="shared" ca="1" si="281"/>
        <v>5232622.9580365429</v>
      </c>
      <c r="EM60" s="406">
        <f t="shared" ca="1" si="281"/>
        <v>5228550.7841650918</v>
      </c>
      <c r="EN60" s="406">
        <f t="shared" ca="1" si="281"/>
        <v>5234842.4365227371</v>
      </c>
      <c r="EO60" s="406">
        <f t="shared" ca="1" si="281"/>
        <v>5274188.5629166011</v>
      </c>
      <c r="EP60" s="406">
        <f t="shared" ca="1" si="281"/>
        <v>5214850.2895534905</v>
      </c>
      <c r="EQ60" s="406">
        <f t="shared" ca="1" si="281"/>
        <v>5214305.6805877313</v>
      </c>
      <c r="ER60" s="406">
        <f t="shared" ref="ER60:FA60" ca="1" si="282">(ER18/100)*$C18</f>
        <v>5167107.3292255532</v>
      </c>
      <c r="ES60" s="406">
        <f t="shared" ca="1" si="282"/>
        <v>5161600.1990743866</v>
      </c>
      <c r="ET60" s="406">
        <f t="shared" ca="1" si="282"/>
        <v>5261918.20507289</v>
      </c>
      <c r="EU60" s="406">
        <f t="shared" ca="1" si="282"/>
        <v>5203947.8268389655</v>
      </c>
      <c r="EV60" s="406">
        <f t="shared" ca="1" si="282"/>
        <v>5231755.276137759</v>
      </c>
      <c r="EW60" s="406">
        <f t="shared" ca="1" si="282"/>
        <v>5226862.643011203</v>
      </c>
      <c r="EX60" s="406">
        <f t="shared" ca="1" si="282"/>
        <v>5223839.4918684904</v>
      </c>
      <c r="EY60" s="406">
        <f t="shared" ca="1" si="282"/>
        <v>5142569.8230966916</v>
      </c>
      <c r="EZ60" s="406">
        <f t="shared" ca="1" si="282"/>
        <v>5146155.5142205376</v>
      </c>
      <c r="FA60" s="406">
        <f t="shared" ca="1" si="282"/>
        <v>5157641.8482051119</v>
      </c>
      <c r="FB60" s="406">
        <f t="shared" ref="FB60:FD60" ca="1" si="283">(FB18/100)*$C18</f>
        <v>5146987.6543093324</v>
      </c>
      <c r="FC60" s="406">
        <f t="shared" ca="1" si="283"/>
        <v>5175564.7804604154</v>
      </c>
      <c r="FD60" s="406">
        <f t="shared" ca="1" si="283"/>
        <v>5170128.6569052087</v>
      </c>
      <c r="FE60" s="406">
        <f t="shared" ref="FE60:FI60" ca="1" si="284">(FE18/100)*$C18</f>
        <v>0</v>
      </c>
      <c r="FF60" s="406">
        <f t="shared" ca="1" si="284"/>
        <v>0</v>
      </c>
      <c r="FG60" s="406">
        <f t="shared" ca="1" si="284"/>
        <v>0</v>
      </c>
      <c r="FH60" s="406">
        <f t="shared" ca="1" si="284"/>
        <v>0</v>
      </c>
      <c r="FI60" s="406">
        <f t="shared" ca="1" si="284"/>
        <v>0</v>
      </c>
      <c r="FJ60" s="406">
        <f t="shared" ref="FJ60:FP60" ca="1" si="285">(FJ18/100)*$C18</f>
        <v>0</v>
      </c>
      <c r="FK60" s="406">
        <f t="shared" ca="1" si="285"/>
        <v>0</v>
      </c>
      <c r="FL60" s="406">
        <f t="shared" ca="1" si="285"/>
        <v>0</v>
      </c>
      <c r="FM60" s="406">
        <f t="shared" ca="1" si="285"/>
        <v>0</v>
      </c>
      <c r="FN60" s="406">
        <f t="shared" ca="1" si="285"/>
        <v>0</v>
      </c>
      <c r="FO60" s="406">
        <f t="shared" ca="1" si="285"/>
        <v>0</v>
      </c>
      <c r="FP60" s="406">
        <f t="shared" ca="1" si="285"/>
        <v>0</v>
      </c>
    </row>
    <row r="61" spans="1:172" x14ac:dyDescent="0.2">
      <c r="B61" s="407" t="s">
        <v>13</v>
      </c>
      <c r="C61" s="408">
        <f>DContriORI!C61</f>
        <v>911713.76699999999</v>
      </c>
      <c r="D61" s="407"/>
      <c r="E61" s="409">
        <f t="shared" ref="E61:AJ61" ca="1" si="286">(E19/100)*$C19</f>
        <v>812304.59710014123</v>
      </c>
      <c r="F61" s="409">
        <f t="shared" ca="1" si="286"/>
        <v>817670.04114163644</v>
      </c>
      <c r="G61" s="409">
        <f t="shared" ca="1" si="286"/>
        <v>815308.72329770843</v>
      </c>
      <c r="H61" s="409">
        <f t="shared" ca="1" si="286"/>
        <v>807998.316862704</v>
      </c>
      <c r="I61" s="409">
        <f t="shared" ca="1" si="286"/>
        <v>814970.0689585061</v>
      </c>
      <c r="J61" s="409">
        <f t="shared" ca="1" si="286"/>
        <v>813049.47728939564</v>
      </c>
      <c r="K61" s="409">
        <f t="shared" ca="1" si="286"/>
        <v>813172.83004689473</v>
      </c>
      <c r="L61" s="409">
        <f t="shared" ca="1" si="286"/>
        <v>824025.29052100342</v>
      </c>
      <c r="M61" s="409">
        <f t="shared" ca="1" si="286"/>
        <v>818071.24898475839</v>
      </c>
      <c r="N61" s="409">
        <f t="shared" ca="1" si="286"/>
        <v>822922.98283419723</v>
      </c>
      <c r="O61" s="409">
        <f t="shared" ca="1" si="286"/>
        <v>825958.81001781579</v>
      </c>
      <c r="P61" s="409">
        <f t="shared" ca="1" si="286"/>
        <v>826775.18497360405</v>
      </c>
      <c r="Q61" s="409">
        <f t="shared" ca="1" si="286"/>
        <v>823726.47656726791</v>
      </c>
      <c r="R61" s="409">
        <f t="shared" ca="1" si="286"/>
        <v>820924.08861909097</v>
      </c>
      <c r="S61" s="409">
        <f t="shared" ca="1" si="286"/>
        <v>824174.19160431274</v>
      </c>
      <c r="T61" s="409">
        <f t="shared" ca="1" si="286"/>
        <v>830151.5097728793</v>
      </c>
      <c r="U61" s="409">
        <f t="shared" ca="1" si="286"/>
        <v>829547.28699390334</v>
      </c>
      <c r="V61" s="409">
        <f t="shared" ca="1" si="286"/>
        <v>831845.8296981185</v>
      </c>
      <c r="W61" s="409">
        <f t="shared" ca="1" si="286"/>
        <v>829279.65948140889</v>
      </c>
      <c r="X61" s="409">
        <f t="shared" ca="1" si="286"/>
        <v>821226.49029049277</v>
      </c>
      <c r="Y61" s="409">
        <f t="shared" ca="1" si="286"/>
        <v>825911.00640064967</v>
      </c>
      <c r="Z61" s="409">
        <f t="shared" ca="1" si="286"/>
        <v>814394.87198222487</v>
      </c>
      <c r="AA61" s="409">
        <f t="shared" ca="1" si="286"/>
        <v>829180.3104862523</v>
      </c>
      <c r="AB61" s="409">
        <f t="shared" ca="1" si="286"/>
        <v>834946.75553766103</v>
      </c>
      <c r="AC61" s="409">
        <f t="shared" ca="1" si="286"/>
        <v>840475.50750688533</v>
      </c>
      <c r="AD61" s="409">
        <f t="shared" ca="1" si="286"/>
        <v>855444.36649477493</v>
      </c>
      <c r="AE61" s="409">
        <f t="shared" ca="1" si="286"/>
        <v>839664.12680514867</v>
      </c>
      <c r="AF61" s="409">
        <f t="shared" ca="1" si="286"/>
        <v>843722.34910323797</v>
      </c>
      <c r="AG61" s="409">
        <f t="shared" ca="1" si="286"/>
        <v>849194.43759139907</v>
      </c>
      <c r="AH61" s="409">
        <f t="shared" ca="1" si="286"/>
        <v>851559.79304544546</v>
      </c>
      <c r="AI61" s="409">
        <f t="shared" ca="1" si="286"/>
        <v>847520.00135022704</v>
      </c>
      <c r="AJ61" s="409">
        <f t="shared" ca="1" si="286"/>
        <v>836245.63417744462</v>
      </c>
      <c r="AK61" s="409">
        <f t="shared" ref="AK61:BP61" ca="1" si="287">(AK19/100)*$C19</f>
        <v>853396.67565213051</v>
      </c>
      <c r="AL61" s="409">
        <f t="shared" ca="1" si="287"/>
        <v>853680.02647813899</v>
      </c>
      <c r="AM61" s="409">
        <f t="shared" ca="1" si="287"/>
        <v>842067.9369354659</v>
      </c>
      <c r="AN61" s="409">
        <f t="shared" ca="1" si="287"/>
        <v>841146.97676528292</v>
      </c>
      <c r="AO61" s="409">
        <f t="shared" ca="1" si="287"/>
        <v>847176.89507258509</v>
      </c>
      <c r="AP61" s="409">
        <f t="shared" ca="1" si="287"/>
        <v>862273.07957697997</v>
      </c>
      <c r="AQ61" s="409">
        <f t="shared" ca="1" si="287"/>
        <v>859963.87528741511</v>
      </c>
      <c r="AR61" s="409">
        <f t="shared" ca="1" si="287"/>
        <v>867119.41631340527</v>
      </c>
      <c r="AS61" s="409">
        <f t="shared" ca="1" si="287"/>
        <v>872556.24241081998</v>
      </c>
      <c r="AT61" s="409">
        <f t="shared" ca="1" si="287"/>
        <v>865027.18732329481</v>
      </c>
      <c r="AU61" s="409">
        <f t="shared" ca="1" si="287"/>
        <v>870487.32027269551</v>
      </c>
      <c r="AV61" s="409">
        <f t="shared" ca="1" si="287"/>
        <v>866468.069936299</v>
      </c>
      <c r="AW61" s="409">
        <f t="shared" ca="1" si="287"/>
        <v>865668.1986024864</v>
      </c>
      <c r="AX61" s="409">
        <f t="shared" ca="1" si="287"/>
        <v>869264.13455597626</v>
      </c>
      <c r="AY61" s="409">
        <f t="shared" ca="1" si="287"/>
        <v>882534.96927362343</v>
      </c>
      <c r="AZ61" s="409">
        <f t="shared" ca="1" si="287"/>
        <v>885385.84414746554</v>
      </c>
      <c r="BA61" s="409">
        <f t="shared" ca="1" si="287"/>
        <v>890968.301794981</v>
      </c>
      <c r="BB61" s="409">
        <f t="shared" ca="1" si="287"/>
        <v>879627.42279899528</v>
      </c>
      <c r="BC61" s="409">
        <f t="shared" ca="1" si="287"/>
        <v>881968.72865428939</v>
      </c>
      <c r="BD61" s="409">
        <f t="shared" ca="1" si="287"/>
        <v>879556.92250704567</v>
      </c>
      <c r="BE61" s="409">
        <f t="shared" ca="1" si="287"/>
        <v>876909.91478073713</v>
      </c>
      <c r="BF61" s="409">
        <f t="shared" ca="1" si="287"/>
        <v>878906.87758766615</v>
      </c>
      <c r="BG61" s="409">
        <f t="shared" ca="1" si="287"/>
        <v>884357.0835696432</v>
      </c>
      <c r="BH61" s="409">
        <f t="shared" ca="1" si="287"/>
        <v>891797.77285621618</v>
      </c>
      <c r="BI61" s="409">
        <f t="shared" ca="1" si="287"/>
        <v>888607.53447026503</v>
      </c>
      <c r="BJ61" s="409">
        <f t="shared" ca="1" si="287"/>
        <v>899826.25257483684</v>
      </c>
      <c r="BK61" s="409">
        <f t="shared" ca="1" si="287"/>
        <v>904646.73147686222</v>
      </c>
      <c r="BL61" s="409">
        <f t="shared" ca="1" si="287"/>
        <v>904570.38824204355</v>
      </c>
      <c r="BM61" s="409">
        <f t="shared" ca="1" si="287"/>
        <v>904620.34975896799</v>
      </c>
      <c r="BN61" s="409">
        <f t="shared" ca="1" si="287"/>
        <v>902232.16114567558</v>
      </c>
      <c r="BO61" s="409">
        <f t="shared" ca="1" si="287"/>
        <v>910315.88482708181</v>
      </c>
      <c r="BP61" s="409">
        <f t="shared" ca="1" si="287"/>
        <v>905021.84737116483</v>
      </c>
      <c r="BQ61" s="409">
        <f t="shared" ref="BQ61:CV61" ca="1" si="288">(BQ19/100)*$C19</f>
        <v>910381.46999352961</v>
      </c>
      <c r="BR61" s="409">
        <f t="shared" ca="1" si="288"/>
        <v>913966.08854772267</v>
      </c>
      <c r="BS61" s="409">
        <f t="shared" ca="1" si="288"/>
        <v>914324.68020255456</v>
      </c>
      <c r="BT61" s="409">
        <f t="shared" ca="1" si="288"/>
        <v>919041.85993812571</v>
      </c>
      <c r="BU61" s="409">
        <f t="shared" ca="1" si="288"/>
        <v>921835.55042506708</v>
      </c>
      <c r="BV61" s="409">
        <f t="shared" ca="1" si="288"/>
        <v>911941.70252850105</v>
      </c>
      <c r="BW61" s="409">
        <f t="shared" ca="1" si="288"/>
        <v>910701.62912855856</v>
      </c>
      <c r="BX61" s="409">
        <f t="shared" ca="1" si="288"/>
        <v>917501.12449049775</v>
      </c>
      <c r="BY61" s="409">
        <f t="shared" ca="1" si="288"/>
        <v>921387.35877506319</v>
      </c>
      <c r="BZ61" s="409">
        <f t="shared" ca="1" si="288"/>
        <v>933779.77812180587</v>
      </c>
      <c r="CA61" s="409">
        <f t="shared" ca="1" si="288"/>
        <v>916304.671418507</v>
      </c>
      <c r="CB61" s="409">
        <f t="shared" ca="1" si="288"/>
        <v>924861.54166402947</v>
      </c>
      <c r="CC61" s="409">
        <f t="shared" ca="1" si="288"/>
        <v>949214.89720524568</v>
      </c>
      <c r="CD61" s="409">
        <f t="shared" ca="1" si="288"/>
        <v>935022.19764481403</v>
      </c>
      <c r="CE61" s="409">
        <f t="shared" ca="1" si="288"/>
        <v>931479.73262520134</v>
      </c>
      <c r="CF61" s="409">
        <f t="shared" ca="1" si="288"/>
        <v>935111.40903658024</v>
      </c>
      <c r="CG61" s="409">
        <f t="shared" ca="1" si="288"/>
        <v>936334.82788945024</v>
      </c>
      <c r="CH61" s="409">
        <f t="shared" ca="1" si="288"/>
        <v>936457.78319353831</v>
      </c>
      <c r="CI61" s="409">
        <f t="shared" ca="1" si="288"/>
        <v>936165.55519201152</v>
      </c>
      <c r="CJ61" s="409">
        <f t="shared" ca="1" si="288"/>
        <v>924381.42594620283</v>
      </c>
      <c r="CK61" s="409">
        <f t="shared" ca="1" si="288"/>
        <v>936016.0987054396</v>
      </c>
      <c r="CL61" s="409">
        <f t="shared" ca="1" si="288"/>
        <v>943158.11939371459</v>
      </c>
      <c r="CM61" s="409">
        <f t="shared" ca="1" si="288"/>
        <v>954335.5782774156</v>
      </c>
      <c r="CN61" s="409">
        <f t="shared" ca="1" si="288"/>
        <v>935379.94764834677</v>
      </c>
      <c r="CO61" s="409">
        <f t="shared" ca="1" si="288"/>
        <v>935467.99293814739</v>
      </c>
      <c r="CP61" s="409">
        <f t="shared" ca="1" si="288"/>
        <v>931419.63951581565</v>
      </c>
      <c r="CQ61" s="409">
        <f t="shared" ca="1" si="288"/>
        <v>931615.27060768695</v>
      </c>
      <c r="CR61" s="409">
        <f t="shared" ca="1" si="288"/>
        <v>929481.0214913364</v>
      </c>
      <c r="CS61" s="409">
        <f t="shared" ca="1" si="288"/>
        <v>935889.26851299475</v>
      </c>
      <c r="CT61" s="409">
        <f t="shared" ca="1" si="288"/>
        <v>939480.413770766</v>
      </c>
      <c r="CU61" s="409">
        <f t="shared" ca="1" si="288"/>
        <v>941519.98168501584</v>
      </c>
      <c r="CV61" s="409">
        <f t="shared" ca="1" si="288"/>
        <v>948140.78476539149</v>
      </c>
      <c r="CW61" s="409">
        <f t="shared" ref="CW61:ED61" ca="1" si="289">(CW19/100)*$C19</f>
        <v>954458.5870288997</v>
      </c>
      <c r="CX61" s="409">
        <f t="shared" ca="1" si="289"/>
        <v>950792.25861367083</v>
      </c>
      <c r="CY61" s="409">
        <f t="shared" ca="1" si="289"/>
        <v>953455.72185264272</v>
      </c>
      <c r="CZ61" s="409">
        <f t="shared" ca="1" si="289"/>
        <v>958616.99235516414</v>
      </c>
      <c r="DA61" s="409">
        <f t="shared" ca="1" si="289"/>
        <v>958440.57996613136</v>
      </c>
      <c r="DB61" s="409">
        <f t="shared" ca="1" si="289"/>
        <v>960872.57552150812</v>
      </c>
      <c r="DC61" s="409">
        <f t="shared" ca="1" si="289"/>
        <v>969014.45512203418</v>
      </c>
      <c r="DD61" s="409">
        <f t="shared" ca="1" si="289"/>
        <v>971445.53470047039</v>
      </c>
      <c r="DE61" s="409">
        <f t="shared" ca="1" si="289"/>
        <v>965170.6386878991</v>
      </c>
      <c r="DF61" s="409">
        <f t="shared" ca="1" si="289"/>
        <v>965324.84647777327</v>
      </c>
      <c r="DG61" s="409">
        <f t="shared" ca="1" si="289"/>
        <v>971380.14861675247</v>
      </c>
      <c r="DH61" s="409">
        <f t="shared" ca="1" si="289"/>
        <v>976939.25002930581</v>
      </c>
      <c r="DI61" s="409">
        <f t="shared" ca="1" si="289"/>
        <v>978455.1652156515</v>
      </c>
      <c r="DJ61" s="409">
        <f t="shared" ca="1" si="289"/>
        <v>983803.50007671071</v>
      </c>
      <c r="DK61" s="409">
        <f t="shared" ca="1" si="289"/>
        <v>986255.72228099289</v>
      </c>
      <c r="DL61" s="409">
        <f t="shared" ca="1" si="289"/>
        <v>991045.92844399216</v>
      </c>
      <c r="DM61" s="409">
        <f t="shared" ca="1" si="289"/>
        <v>1007968.3128571665</v>
      </c>
      <c r="DN61" s="409">
        <f t="shared" ca="1" si="289"/>
        <v>999441.77434402134</v>
      </c>
      <c r="DO61" s="409">
        <f t="shared" ca="1" si="289"/>
        <v>993306.98398896772</v>
      </c>
      <c r="DP61" s="409">
        <f t="shared" ca="1" si="289"/>
        <v>990087.94380565942</v>
      </c>
      <c r="DQ61" s="409">
        <f t="shared" ca="1" si="289"/>
        <v>994739.3180400054</v>
      </c>
      <c r="DR61" s="409">
        <f t="shared" ca="1" si="289"/>
        <v>997810.9107518181</v>
      </c>
      <c r="DS61" s="409">
        <f t="shared" ca="1" si="289"/>
        <v>992352.75791890291</v>
      </c>
      <c r="DT61" s="409">
        <f t="shared" ca="1" si="289"/>
        <v>989060.19525291154</v>
      </c>
      <c r="DU61" s="409">
        <f t="shared" ca="1" si="289"/>
        <v>995923.58256928308</v>
      </c>
      <c r="DV61" s="409">
        <f t="shared" ca="1" si="289"/>
        <v>994712.61837105197</v>
      </c>
      <c r="DW61" s="409">
        <f t="shared" ca="1" si="289"/>
        <v>984102.58645234327</v>
      </c>
      <c r="DX61" s="409">
        <f t="shared" ca="1" si="289"/>
        <v>993230.28860197158</v>
      </c>
      <c r="DY61" s="409">
        <f t="shared" ca="1" si="289"/>
        <v>976183.2657790411</v>
      </c>
      <c r="DZ61" s="409">
        <f t="shared" ca="1" si="289"/>
        <v>991261.08971203479</v>
      </c>
      <c r="EA61" s="409">
        <f t="shared" ca="1" si="289"/>
        <v>991516.55200071947</v>
      </c>
      <c r="EB61" s="409">
        <f t="shared" ca="1" si="289"/>
        <v>986435.38728364976</v>
      </c>
      <c r="EC61" s="409">
        <f t="shared" ca="1" si="289"/>
        <v>988090.94117872021</v>
      </c>
      <c r="ED61" s="409">
        <f t="shared" ca="1" si="289"/>
        <v>992613.85573101637</v>
      </c>
      <c r="EE61" s="409">
        <f t="shared" ref="EE61:EQ61" ca="1" si="290">(EE19/100)*$C19</f>
        <v>989158.82556142809</v>
      </c>
      <c r="EF61" s="409">
        <f t="shared" ca="1" si="290"/>
        <v>990046.73532895383</v>
      </c>
      <c r="EG61" s="409">
        <f t="shared" ca="1" si="290"/>
        <v>981137.72102642083</v>
      </c>
      <c r="EH61" s="409">
        <f t="shared" ca="1" si="290"/>
        <v>980678.75655104697</v>
      </c>
      <c r="EI61" s="409">
        <f t="shared" ca="1" si="290"/>
        <v>999763.37679305708</v>
      </c>
      <c r="EJ61" s="409">
        <f t="shared" ca="1" si="290"/>
        <v>973812.98384136276</v>
      </c>
      <c r="EK61" s="409">
        <f t="shared" ca="1" si="290"/>
        <v>981498.59065827285</v>
      </c>
      <c r="EL61" s="409">
        <f t="shared" ca="1" si="290"/>
        <v>983998.49122848373</v>
      </c>
      <c r="EM61" s="409">
        <f t="shared" ca="1" si="290"/>
        <v>987203.97899086936</v>
      </c>
      <c r="EN61" s="409">
        <f t="shared" ca="1" si="290"/>
        <v>988071.35950257338</v>
      </c>
      <c r="EO61" s="409">
        <f t="shared" ca="1" si="290"/>
        <v>990105.021269397</v>
      </c>
      <c r="EP61" s="409">
        <f t="shared" ca="1" si="290"/>
        <v>983095.84934077039</v>
      </c>
      <c r="EQ61" s="409">
        <f t="shared" ca="1" si="290"/>
        <v>988697.94814281561</v>
      </c>
      <c r="ER61" s="409">
        <f t="shared" ref="ER61:FA61" ca="1" si="291">(ER19/100)*$C19</f>
        <v>985718.62789627141</v>
      </c>
      <c r="ES61" s="409">
        <f t="shared" ca="1" si="291"/>
        <v>984275.80389911775</v>
      </c>
      <c r="ET61" s="409">
        <f t="shared" ca="1" si="291"/>
        <v>990902.87134837569</v>
      </c>
      <c r="EU61" s="409">
        <f t="shared" ca="1" si="291"/>
        <v>992054.7015072247</v>
      </c>
      <c r="EV61" s="409">
        <f t="shared" ca="1" si="291"/>
        <v>993212.00556362071</v>
      </c>
      <c r="EW61" s="409">
        <f t="shared" ca="1" si="291"/>
        <v>995039.9349068033</v>
      </c>
      <c r="EX61" s="409">
        <f t="shared" ca="1" si="291"/>
        <v>994361.66347963025</v>
      </c>
      <c r="EY61" s="409">
        <f t="shared" ca="1" si="291"/>
        <v>995218.0095478755</v>
      </c>
      <c r="EZ61" s="409">
        <f t="shared" ca="1" si="291"/>
        <v>1003373.3432182013</v>
      </c>
      <c r="FA61" s="409">
        <f t="shared" ca="1" si="291"/>
        <v>1000073.7140037643</v>
      </c>
      <c r="FB61" s="409">
        <f t="shared" ref="FB61:FD61" ca="1" si="292">(FB19/100)*$C19</f>
        <v>999737.17621445423</v>
      </c>
      <c r="FC61" s="409">
        <f t="shared" ca="1" si="292"/>
        <v>998580.66349369811</v>
      </c>
      <c r="FD61" s="409">
        <f t="shared" ca="1" si="292"/>
        <v>980932.25742614258</v>
      </c>
      <c r="FE61" s="409">
        <f t="shared" ref="FE61:FI61" ca="1" si="293">(FE19/100)*$C19</f>
        <v>0</v>
      </c>
      <c r="FF61" s="409">
        <f t="shared" ca="1" si="293"/>
        <v>0</v>
      </c>
      <c r="FG61" s="409">
        <f t="shared" ca="1" si="293"/>
        <v>0</v>
      </c>
      <c r="FH61" s="409">
        <f t="shared" ca="1" si="293"/>
        <v>0</v>
      </c>
      <c r="FI61" s="409">
        <f t="shared" ca="1" si="293"/>
        <v>0</v>
      </c>
      <c r="FJ61" s="409">
        <f t="shared" ref="FJ61:FP61" ca="1" si="294">(FJ19/100)*$C19</f>
        <v>0</v>
      </c>
      <c r="FK61" s="409">
        <f t="shared" ca="1" si="294"/>
        <v>0</v>
      </c>
      <c r="FL61" s="409">
        <f t="shared" ca="1" si="294"/>
        <v>0</v>
      </c>
      <c r="FM61" s="409">
        <f t="shared" ca="1" si="294"/>
        <v>0</v>
      </c>
      <c r="FN61" s="409">
        <f t="shared" ca="1" si="294"/>
        <v>0</v>
      </c>
      <c r="FO61" s="409">
        <f t="shared" ca="1" si="294"/>
        <v>0</v>
      </c>
      <c r="FP61" s="409">
        <f t="shared" ca="1" si="294"/>
        <v>0</v>
      </c>
    </row>
    <row r="62" spans="1:172" x14ac:dyDescent="0.2">
      <c r="B62" s="407" t="s">
        <v>14</v>
      </c>
      <c r="C62" s="408">
        <f>DContriORI!C62</f>
        <v>240174.372</v>
      </c>
      <c r="D62" s="407"/>
      <c r="E62" s="409">
        <f t="shared" ref="E62:AJ62" ca="1" si="295">(E20/100)*$C20</f>
        <v>201600.32508081867</v>
      </c>
      <c r="F62" s="409">
        <f t="shared" ca="1" si="295"/>
        <v>203095.47592678622</v>
      </c>
      <c r="G62" s="409">
        <f t="shared" ca="1" si="295"/>
        <v>197605.14613209703</v>
      </c>
      <c r="H62" s="409">
        <f t="shared" ca="1" si="295"/>
        <v>195495.92899602125</v>
      </c>
      <c r="I62" s="409">
        <f t="shared" ca="1" si="295"/>
        <v>193688.50204313127</v>
      </c>
      <c r="J62" s="409">
        <f t="shared" ca="1" si="295"/>
        <v>192779.48464051646</v>
      </c>
      <c r="K62" s="409">
        <f t="shared" ca="1" si="295"/>
        <v>195005.19580988254</v>
      </c>
      <c r="L62" s="409">
        <f t="shared" ca="1" si="295"/>
        <v>200949.20383213644</v>
      </c>
      <c r="M62" s="409">
        <f t="shared" ca="1" si="295"/>
        <v>192184.3401936123</v>
      </c>
      <c r="N62" s="409">
        <f t="shared" ca="1" si="295"/>
        <v>198044.64884383822</v>
      </c>
      <c r="O62" s="409">
        <f t="shared" ca="1" si="295"/>
        <v>197921.95413920097</v>
      </c>
      <c r="P62" s="409">
        <f t="shared" ca="1" si="295"/>
        <v>192845.44381812404</v>
      </c>
      <c r="Q62" s="409">
        <f t="shared" ca="1" si="295"/>
        <v>197911.81213363667</v>
      </c>
      <c r="R62" s="409">
        <f t="shared" ca="1" si="295"/>
        <v>197379.68778186006</v>
      </c>
      <c r="S62" s="409">
        <f t="shared" ca="1" si="295"/>
        <v>201106.04453457665</v>
      </c>
      <c r="T62" s="409">
        <f t="shared" ca="1" si="295"/>
        <v>205539.12588509844</v>
      </c>
      <c r="U62" s="409">
        <f t="shared" ca="1" si="295"/>
        <v>204143.53420428574</v>
      </c>
      <c r="V62" s="409">
        <f t="shared" ca="1" si="295"/>
        <v>203924.19060781764</v>
      </c>
      <c r="W62" s="409">
        <f t="shared" ca="1" si="295"/>
        <v>203780.64900978658</v>
      </c>
      <c r="X62" s="409">
        <f t="shared" ca="1" si="295"/>
        <v>205171.92336796591</v>
      </c>
      <c r="Y62" s="409">
        <f t="shared" ca="1" si="295"/>
        <v>201597.80583538976</v>
      </c>
      <c r="Z62" s="409">
        <f t="shared" ca="1" si="295"/>
        <v>200701.82637421394</v>
      </c>
      <c r="AA62" s="409">
        <f t="shared" ca="1" si="295"/>
        <v>199159.41382630702</v>
      </c>
      <c r="AB62" s="409">
        <f t="shared" ca="1" si="295"/>
        <v>205542.06445888919</v>
      </c>
      <c r="AC62" s="409">
        <f t="shared" ca="1" si="295"/>
        <v>201841.62606468424</v>
      </c>
      <c r="AD62" s="409">
        <f t="shared" ca="1" si="295"/>
        <v>202717.23595141052</v>
      </c>
      <c r="AE62" s="409">
        <f t="shared" ca="1" si="295"/>
        <v>202740.72431833361</v>
      </c>
      <c r="AF62" s="409">
        <f t="shared" ca="1" si="295"/>
        <v>204931.79722225925</v>
      </c>
      <c r="AG62" s="409">
        <f t="shared" ca="1" si="295"/>
        <v>210116.33342095488</v>
      </c>
      <c r="AH62" s="409">
        <f t="shared" ca="1" si="295"/>
        <v>200244.99577323516</v>
      </c>
      <c r="AI62" s="409">
        <f t="shared" ca="1" si="295"/>
        <v>213177.43919552764</v>
      </c>
      <c r="AJ62" s="409">
        <f t="shared" ca="1" si="295"/>
        <v>212562.60958034819</v>
      </c>
      <c r="AK62" s="409">
        <f t="shared" ref="AK62:BP62" ca="1" si="296">(AK20/100)*$C20</f>
        <v>220591.98211657742</v>
      </c>
      <c r="AL62" s="409">
        <f t="shared" ca="1" si="296"/>
        <v>216837.82469755132</v>
      </c>
      <c r="AM62" s="409">
        <f t="shared" ca="1" si="296"/>
        <v>220534.71322423252</v>
      </c>
      <c r="AN62" s="409">
        <f t="shared" ca="1" si="296"/>
        <v>219412.8633192305</v>
      </c>
      <c r="AO62" s="409">
        <f t="shared" ca="1" si="296"/>
        <v>218138.95748964473</v>
      </c>
      <c r="AP62" s="409">
        <f t="shared" ca="1" si="296"/>
        <v>220646.78483962786</v>
      </c>
      <c r="AQ62" s="409">
        <f t="shared" ca="1" si="296"/>
        <v>221818.2871456306</v>
      </c>
      <c r="AR62" s="409">
        <f t="shared" ca="1" si="296"/>
        <v>218020.63982771902</v>
      </c>
      <c r="AS62" s="409">
        <f t="shared" ca="1" si="296"/>
        <v>223747.58040139949</v>
      </c>
      <c r="AT62" s="409">
        <f t="shared" ca="1" si="296"/>
        <v>218655.71351374956</v>
      </c>
      <c r="AU62" s="409">
        <f t="shared" ca="1" si="296"/>
        <v>221628.85067849155</v>
      </c>
      <c r="AV62" s="409">
        <f t="shared" ca="1" si="296"/>
        <v>226708.53814985114</v>
      </c>
      <c r="AW62" s="409">
        <f t="shared" ca="1" si="296"/>
        <v>227734.38062121539</v>
      </c>
      <c r="AX62" s="409">
        <f t="shared" ca="1" si="296"/>
        <v>230978.27706753014</v>
      </c>
      <c r="AY62" s="409">
        <f t="shared" ca="1" si="296"/>
        <v>223742.84358084117</v>
      </c>
      <c r="AZ62" s="409">
        <f t="shared" ca="1" si="296"/>
        <v>229874.453292224</v>
      </c>
      <c r="BA62" s="409">
        <f t="shared" ca="1" si="296"/>
        <v>231154.02239579422</v>
      </c>
      <c r="BB62" s="409">
        <f t="shared" ca="1" si="296"/>
        <v>229982.96587792368</v>
      </c>
      <c r="BC62" s="409">
        <f t="shared" ca="1" si="296"/>
        <v>223880.62882242785</v>
      </c>
      <c r="BD62" s="409">
        <f t="shared" ca="1" si="296"/>
        <v>232955.40644500009</v>
      </c>
      <c r="BE62" s="409">
        <f t="shared" ca="1" si="296"/>
        <v>225387.3035522745</v>
      </c>
      <c r="BF62" s="409">
        <f t="shared" ca="1" si="296"/>
        <v>233121.45279190538</v>
      </c>
      <c r="BG62" s="409">
        <f t="shared" ca="1" si="296"/>
        <v>231873.90439849152</v>
      </c>
      <c r="BH62" s="409">
        <f t="shared" ca="1" si="296"/>
        <v>231211.17027820312</v>
      </c>
      <c r="BI62" s="409">
        <f t="shared" ca="1" si="296"/>
        <v>229887.24801267905</v>
      </c>
      <c r="BJ62" s="409">
        <f t="shared" ca="1" si="296"/>
        <v>234421.90985772631</v>
      </c>
      <c r="BK62" s="409">
        <f t="shared" ca="1" si="296"/>
        <v>240129.41454899864</v>
      </c>
      <c r="BL62" s="409">
        <f t="shared" ca="1" si="296"/>
        <v>237743.60723102523</v>
      </c>
      <c r="BM62" s="409">
        <f t="shared" ca="1" si="296"/>
        <v>236328.49390033528</v>
      </c>
      <c r="BN62" s="409">
        <f t="shared" ca="1" si="296"/>
        <v>235041.57068943768</v>
      </c>
      <c r="BO62" s="409">
        <f t="shared" ca="1" si="296"/>
        <v>244053.87078640005</v>
      </c>
      <c r="BP62" s="409">
        <f t="shared" ca="1" si="296"/>
        <v>241736.9351805998</v>
      </c>
      <c r="BQ62" s="409">
        <f t="shared" ref="BQ62:CV62" ca="1" si="297">(BQ20/100)*$C20</f>
        <v>243522.63258006494</v>
      </c>
      <c r="BR62" s="409">
        <f t="shared" ca="1" si="297"/>
        <v>240994.71369373417</v>
      </c>
      <c r="BS62" s="409">
        <f t="shared" ca="1" si="297"/>
        <v>242170.69911545981</v>
      </c>
      <c r="BT62" s="409">
        <f t="shared" ca="1" si="297"/>
        <v>242666.08019447341</v>
      </c>
      <c r="BU62" s="409">
        <f t="shared" ca="1" si="297"/>
        <v>238376.41884337933</v>
      </c>
      <c r="BV62" s="409">
        <f t="shared" ca="1" si="297"/>
        <v>236082.28114040973</v>
      </c>
      <c r="BW62" s="409">
        <f t="shared" ca="1" si="297"/>
        <v>240851.98964278071</v>
      </c>
      <c r="BX62" s="409">
        <f t="shared" ca="1" si="297"/>
        <v>239747.12209991584</v>
      </c>
      <c r="BY62" s="409">
        <f t="shared" ca="1" si="297"/>
        <v>242582.98499981177</v>
      </c>
      <c r="BZ62" s="409">
        <f t="shared" ca="1" si="297"/>
        <v>250421.0131354593</v>
      </c>
      <c r="CA62" s="409">
        <f t="shared" ca="1" si="297"/>
        <v>250637.09903724774</v>
      </c>
      <c r="CB62" s="409">
        <f t="shared" ca="1" si="297"/>
        <v>248087.40302759528</v>
      </c>
      <c r="CC62" s="409">
        <f t="shared" ca="1" si="297"/>
        <v>247411.02834819397</v>
      </c>
      <c r="CD62" s="409">
        <f t="shared" ca="1" si="297"/>
        <v>254855.33421301082</v>
      </c>
      <c r="CE62" s="409">
        <f t="shared" ca="1" si="297"/>
        <v>250467.32430457047</v>
      </c>
      <c r="CF62" s="409">
        <f t="shared" ca="1" si="297"/>
        <v>244896.11925150332</v>
      </c>
      <c r="CG62" s="409">
        <f t="shared" ca="1" si="297"/>
        <v>250784.82493085155</v>
      </c>
      <c r="CH62" s="409">
        <f t="shared" ca="1" si="297"/>
        <v>248184.23032094966</v>
      </c>
      <c r="CI62" s="409">
        <f t="shared" ca="1" si="297"/>
        <v>240345.39742246619</v>
      </c>
      <c r="CJ62" s="409">
        <f t="shared" ca="1" si="297"/>
        <v>247386.17742882713</v>
      </c>
      <c r="CK62" s="409">
        <f t="shared" ca="1" si="297"/>
        <v>242422.44587647475</v>
      </c>
      <c r="CL62" s="409">
        <f t="shared" ca="1" si="297"/>
        <v>237192.57322057075</v>
      </c>
      <c r="CM62" s="409">
        <f t="shared" ca="1" si="297"/>
        <v>239630.16218934822</v>
      </c>
      <c r="CN62" s="409">
        <f t="shared" ca="1" si="297"/>
        <v>168474.74409918394</v>
      </c>
      <c r="CO62" s="409">
        <f t="shared" ca="1" si="297"/>
        <v>171010.63770317921</v>
      </c>
      <c r="CP62" s="409">
        <f t="shared" ca="1" si="297"/>
        <v>217494.84854221108</v>
      </c>
      <c r="CQ62" s="409">
        <f t="shared" ca="1" si="297"/>
        <v>243921.29151598559</v>
      </c>
      <c r="CR62" s="409">
        <f t="shared" ca="1" si="297"/>
        <v>248749.75827161098</v>
      </c>
      <c r="CS62" s="409">
        <f t="shared" ca="1" si="297"/>
        <v>245935.79710662755</v>
      </c>
      <c r="CT62" s="409">
        <f t="shared" ca="1" si="297"/>
        <v>248303.39648626791</v>
      </c>
      <c r="CU62" s="409">
        <f t="shared" ca="1" si="297"/>
        <v>250820.8508099707</v>
      </c>
      <c r="CV62" s="409">
        <f t="shared" ca="1" si="297"/>
        <v>242524.57221529543</v>
      </c>
      <c r="CW62" s="409">
        <f t="shared" ref="CW62:ED62" ca="1" si="298">(CW20/100)*$C20</f>
        <v>246657.00963979994</v>
      </c>
      <c r="CX62" s="409">
        <f t="shared" ca="1" si="298"/>
        <v>233239.86039841286</v>
      </c>
      <c r="CY62" s="409">
        <f t="shared" ca="1" si="298"/>
        <v>245703.90159230458</v>
      </c>
      <c r="CZ62" s="409">
        <f t="shared" ca="1" si="298"/>
        <v>245247.47519854933</v>
      </c>
      <c r="DA62" s="409">
        <f t="shared" ca="1" si="298"/>
        <v>246046.19055139323</v>
      </c>
      <c r="DB62" s="409">
        <f t="shared" ca="1" si="298"/>
        <v>244991.45063367253</v>
      </c>
      <c r="DC62" s="409">
        <f t="shared" ca="1" si="298"/>
        <v>248631.05307368541</v>
      </c>
      <c r="DD62" s="409">
        <f t="shared" ca="1" si="298"/>
        <v>253445.33322055353</v>
      </c>
      <c r="DE62" s="409">
        <f t="shared" ca="1" si="298"/>
        <v>252274.06481220576</v>
      </c>
      <c r="DF62" s="409">
        <f t="shared" ca="1" si="298"/>
        <v>252513.88669276904</v>
      </c>
      <c r="DG62" s="409">
        <f t="shared" ca="1" si="298"/>
        <v>255390.60013635913</v>
      </c>
      <c r="DH62" s="409">
        <f t="shared" ca="1" si="298"/>
        <v>254555.82023848381</v>
      </c>
      <c r="DI62" s="409">
        <f t="shared" ca="1" si="298"/>
        <v>257302.04272686326</v>
      </c>
      <c r="DJ62" s="409">
        <f t="shared" ca="1" si="298"/>
        <v>257250.71272828893</v>
      </c>
      <c r="DK62" s="409">
        <f t="shared" ca="1" si="298"/>
        <v>257561.44179426486</v>
      </c>
      <c r="DL62" s="409">
        <f t="shared" ca="1" si="298"/>
        <v>258339.00584206523</v>
      </c>
      <c r="DM62" s="409">
        <f t="shared" ca="1" si="298"/>
        <v>262319.00145838578</v>
      </c>
      <c r="DN62" s="409">
        <f t="shared" ca="1" si="298"/>
        <v>254833.36702866055</v>
      </c>
      <c r="DO62" s="409">
        <f t="shared" ca="1" si="298"/>
        <v>268405.43904947257</v>
      </c>
      <c r="DP62" s="409">
        <f t="shared" ca="1" si="298"/>
        <v>265316.89518566942</v>
      </c>
      <c r="DQ62" s="409">
        <f t="shared" ca="1" si="298"/>
        <v>260330.9785971214</v>
      </c>
      <c r="DR62" s="409">
        <f t="shared" ca="1" si="298"/>
        <v>261175.57915373606</v>
      </c>
      <c r="DS62" s="409">
        <f t="shared" ca="1" si="298"/>
        <v>258072.02149662102</v>
      </c>
      <c r="DT62" s="409">
        <f t="shared" ca="1" si="298"/>
        <v>259737.27658513744</v>
      </c>
      <c r="DU62" s="409">
        <f t="shared" ca="1" si="298"/>
        <v>254670.29478454083</v>
      </c>
      <c r="DV62" s="409">
        <f t="shared" ca="1" si="298"/>
        <v>255105.04172932819</v>
      </c>
      <c r="DW62" s="409">
        <f t="shared" ca="1" si="298"/>
        <v>250872.58963648329</v>
      </c>
      <c r="DX62" s="409">
        <f t="shared" ca="1" si="298"/>
        <v>250551.01197866551</v>
      </c>
      <c r="DY62" s="409">
        <f t="shared" ca="1" si="298"/>
        <v>245800.0154733856</v>
      </c>
      <c r="DZ62" s="409">
        <f t="shared" ca="1" si="298"/>
        <v>246001.02373246604</v>
      </c>
      <c r="EA62" s="409">
        <f t="shared" ca="1" si="298"/>
        <v>246794.88885849615</v>
      </c>
      <c r="EB62" s="409">
        <f t="shared" ca="1" si="298"/>
        <v>244080.28475841827</v>
      </c>
      <c r="EC62" s="409">
        <f t="shared" ca="1" si="298"/>
        <v>254332.05278307453</v>
      </c>
      <c r="ED62" s="409">
        <f t="shared" ca="1" si="298"/>
        <v>251714.38434134642</v>
      </c>
      <c r="EE62" s="409">
        <f t="shared" ref="EE62:EQ62" ca="1" si="299">(EE20/100)*$C20</f>
        <v>251807.2444284198</v>
      </c>
      <c r="EF62" s="409">
        <f t="shared" ca="1" si="299"/>
        <v>254801.93868193345</v>
      </c>
      <c r="EG62" s="409">
        <f t="shared" ca="1" si="299"/>
        <v>253684.80460168634</v>
      </c>
      <c r="EH62" s="409">
        <f t="shared" ca="1" si="299"/>
        <v>254741.07881285864</v>
      </c>
      <c r="EI62" s="409">
        <f t="shared" ca="1" si="299"/>
        <v>262234.7509882481</v>
      </c>
      <c r="EJ62" s="409">
        <f t="shared" ca="1" si="299"/>
        <v>245676.75533487069</v>
      </c>
      <c r="EK62" s="409">
        <f t="shared" ca="1" si="299"/>
        <v>255395.7312228434</v>
      </c>
      <c r="EL62" s="409">
        <f t="shared" ca="1" si="299"/>
        <v>252230.85701997607</v>
      </c>
      <c r="EM62" s="409">
        <f t="shared" ca="1" si="299"/>
        <v>249976.75468342361</v>
      </c>
      <c r="EN62" s="409">
        <f t="shared" ca="1" si="299"/>
        <v>250880.93541466605</v>
      </c>
      <c r="EO62" s="409">
        <f t="shared" ca="1" si="299"/>
        <v>253991.80646402849</v>
      </c>
      <c r="EP62" s="409">
        <f t="shared" ca="1" si="299"/>
        <v>249324.66979655836</v>
      </c>
      <c r="EQ62" s="409">
        <f t="shared" ca="1" si="299"/>
        <v>248117.52117460791</v>
      </c>
      <c r="ER62" s="409">
        <f t="shared" ref="ER62:FA62" ca="1" si="300">(ER20/100)*$C20</f>
        <v>249669.69312454044</v>
      </c>
      <c r="ES62" s="409">
        <f t="shared" ca="1" si="300"/>
        <v>253376.2177520477</v>
      </c>
      <c r="ET62" s="409">
        <f t="shared" ca="1" si="300"/>
        <v>255219.42516835948</v>
      </c>
      <c r="EU62" s="409">
        <f t="shared" ca="1" si="300"/>
        <v>250181.07131013341</v>
      </c>
      <c r="EV62" s="409">
        <f t="shared" ca="1" si="300"/>
        <v>251523.73145513979</v>
      </c>
      <c r="EW62" s="409">
        <f t="shared" ca="1" si="300"/>
        <v>248906.25681371504</v>
      </c>
      <c r="EX62" s="409">
        <f t="shared" ca="1" si="300"/>
        <v>250591.45788306251</v>
      </c>
      <c r="EY62" s="409">
        <f t="shared" ca="1" si="300"/>
        <v>246572.3470258766</v>
      </c>
      <c r="EZ62" s="409">
        <f t="shared" ca="1" si="300"/>
        <v>248212.57441323868</v>
      </c>
      <c r="FA62" s="409">
        <f t="shared" ca="1" si="300"/>
        <v>244704.11056919818</v>
      </c>
      <c r="FB62" s="409">
        <f t="shared" ref="FB62:FD62" ca="1" si="301">(FB20/100)*$C20</f>
        <v>251418.90684179106</v>
      </c>
      <c r="FC62" s="409">
        <f t="shared" ca="1" si="301"/>
        <v>253618.03952329664</v>
      </c>
      <c r="FD62" s="409">
        <f t="shared" ca="1" si="301"/>
        <v>247427.95523077171</v>
      </c>
      <c r="FE62" s="409">
        <f t="shared" ref="FE62:FI62" ca="1" si="302">(FE20/100)*$C20</f>
        <v>0</v>
      </c>
      <c r="FF62" s="409">
        <f t="shared" ca="1" si="302"/>
        <v>0</v>
      </c>
      <c r="FG62" s="409">
        <f t="shared" ca="1" si="302"/>
        <v>0</v>
      </c>
      <c r="FH62" s="409">
        <f t="shared" ca="1" si="302"/>
        <v>0</v>
      </c>
      <c r="FI62" s="409">
        <f t="shared" ca="1" si="302"/>
        <v>0</v>
      </c>
      <c r="FJ62" s="409">
        <f t="shared" ref="FJ62:FP62" ca="1" si="303">(FJ20/100)*$C20</f>
        <v>0</v>
      </c>
      <c r="FK62" s="409">
        <f t="shared" ca="1" si="303"/>
        <v>0</v>
      </c>
      <c r="FL62" s="409">
        <f t="shared" ca="1" si="303"/>
        <v>0</v>
      </c>
      <c r="FM62" s="409">
        <f t="shared" ca="1" si="303"/>
        <v>0</v>
      </c>
      <c r="FN62" s="409">
        <f t="shared" ca="1" si="303"/>
        <v>0</v>
      </c>
      <c r="FO62" s="409">
        <f t="shared" ca="1" si="303"/>
        <v>0</v>
      </c>
      <c r="FP62" s="409">
        <f t="shared" ca="1" si="303"/>
        <v>0</v>
      </c>
    </row>
    <row r="63" spans="1:172" x14ac:dyDescent="0.2">
      <c r="B63" s="407" t="s">
        <v>15</v>
      </c>
      <c r="C63" s="408">
        <f>DContriORI!C63</f>
        <v>32513.579000000002</v>
      </c>
      <c r="D63" s="407"/>
      <c r="E63" s="409">
        <f t="shared" ref="E63:AJ63" ca="1" si="304">(E21/100)*$C21</f>
        <v>31920.64258330351</v>
      </c>
      <c r="F63" s="409">
        <f t="shared" ca="1" si="304"/>
        <v>31583.808944150904</v>
      </c>
      <c r="G63" s="409">
        <f t="shared" ca="1" si="304"/>
        <v>31517.284310941526</v>
      </c>
      <c r="H63" s="409">
        <f t="shared" ca="1" si="304"/>
        <v>31219.725644103226</v>
      </c>
      <c r="I63" s="409">
        <f t="shared" ca="1" si="304"/>
        <v>30401.69888088707</v>
      </c>
      <c r="J63" s="409">
        <f t="shared" ca="1" si="304"/>
        <v>30820.112687605786</v>
      </c>
      <c r="K63" s="409">
        <f t="shared" ca="1" si="304"/>
        <v>29984.352357434484</v>
      </c>
      <c r="L63" s="409">
        <f t="shared" ca="1" si="304"/>
        <v>29869.263519127377</v>
      </c>
      <c r="M63" s="409">
        <f t="shared" ca="1" si="304"/>
        <v>30275.974376743539</v>
      </c>
      <c r="N63" s="409">
        <f t="shared" ca="1" si="304"/>
        <v>30236.418690641673</v>
      </c>
      <c r="O63" s="409">
        <f t="shared" ca="1" si="304"/>
        <v>29972.442406989707</v>
      </c>
      <c r="P63" s="409">
        <f t="shared" ca="1" si="304"/>
        <v>31115.811444647206</v>
      </c>
      <c r="Q63" s="409">
        <f t="shared" ca="1" si="304"/>
        <v>30436.601618992601</v>
      </c>
      <c r="R63" s="409">
        <f t="shared" ca="1" si="304"/>
        <v>30929.593324868834</v>
      </c>
      <c r="S63" s="409">
        <f t="shared" ca="1" si="304"/>
        <v>30722.923363642742</v>
      </c>
      <c r="T63" s="409">
        <f t="shared" ca="1" si="304"/>
        <v>30518.542408416648</v>
      </c>
      <c r="U63" s="409">
        <f t="shared" ca="1" si="304"/>
        <v>30601.827372663054</v>
      </c>
      <c r="V63" s="409">
        <f t="shared" ca="1" si="304"/>
        <v>29526.053392130227</v>
      </c>
      <c r="W63" s="409">
        <f t="shared" ca="1" si="304"/>
        <v>30728.689465712727</v>
      </c>
      <c r="X63" s="409">
        <f t="shared" ca="1" si="304"/>
        <v>31037.60977718588</v>
      </c>
      <c r="Y63" s="409">
        <f t="shared" ca="1" si="304"/>
        <v>30264.403440119797</v>
      </c>
      <c r="Z63" s="409">
        <f t="shared" ca="1" si="304"/>
        <v>31218.56409925711</v>
      </c>
      <c r="AA63" s="409">
        <f t="shared" ca="1" si="304"/>
        <v>30727.972379768318</v>
      </c>
      <c r="AB63" s="409">
        <f t="shared" ca="1" si="304"/>
        <v>31675.186484920658</v>
      </c>
      <c r="AC63" s="409">
        <f t="shared" ca="1" si="304"/>
        <v>31491.670633069858</v>
      </c>
      <c r="AD63" s="409">
        <f t="shared" ca="1" si="304"/>
        <v>31405.128936233759</v>
      </c>
      <c r="AE63" s="409">
        <f t="shared" ca="1" si="304"/>
        <v>32270.674801785004</v>
      </c>
      <c r="AF63" s="409">
        <f t="shared" ca="1" si="304"/>
        <v>32748.871861644639</v>
      </c>
      <c r="AG63" s="409">
        <f t="shared" ca="1" si="304"/>
        <v>32756.63703640912</v>
      </c>
      <c r="AH63" s="409">
        <f t="shared" ca="1" si="304"/>
        <v>31708.781828767387</v>
      </c>
      <c r="AI63" s="409">
        <f t="shared" ca="1" si="304"/>
        <v>32642.195041905426</v>
      </c>
      <c r="AJ63" s="409">
        <f t="shared" ca="1" si="304"/>
        <v>32076.221619860462</v>
      </c>
      <c r="AK63" s="409">
        <f t="shared" ref="AK63:BP63" ca="1" si="305">(AK21/100)*$C21</f>
        <v>32991.369853021053</v>
      </c>
      <c r="AL63" s="409">
        <f t="shared" ca="1" si="305"/>
        <v>32397.68361915525</v>
      </c>
      <c r="AM63" s="409">
        <f t="shared" ca="1" si="305"/>
        <v>31455.739642624107</v>
      </c>
      <c r="AN63" s="409">
        <f t="shared" ca="1" si="305"/>
        <v>32215.248044785003</v>
      </c>
      <c r="AO63" s="409">
        <f t="shared" ca="1" si="305"/>
        <v>32392.093594242284</v>
      </c>
      <c r="AP63" s="409">
        <f t="shared" ca="1" si="305"/>
        <v>32838.463487800924</v>
      </c>
      <c r="AQ63" s="409">
        <f t="shared" ca="1" si="305"/>
        <v>32671.516894795102</v>
      </c>
      <c r="AR63" s="409">
        <f t="shared" ca="1" si="305"/>
        <v>32337.110984078663</v>
      </c>
      <c r="AS63" s="409">
        <f t="shared" ca="1" si="305"/>
        <v>32532.115217422306</v>
      </c>
      <c r="AT63" s="409">
        <f t="shared" ca="1" si="305"/>
        <v>32041.165383815416</v>
      </c>
      <c r="AU63" s="409">
        <f t="shared" ca="1" si="305"/>
        <v>33077.529675986014</v>
      </c>
      <c r="AV63" s="409">
        <f t="shared" ca="1" si="305"/>
        <v>32696.529620707166</v>
      </c>
      <c r="AW63" s="409">
        <f t="shared" ca="1" si="305"/>
        <v>32013.952134487306</v>
      </c>
      <c r="AX63" s="409">
        <f t="shared" ca="1" si="305"/>
        <v>31290.906776311978</v>
      </c>
      <c r="AY63" s="409">
        <f t="shared" ca="1" si="305"/>
        <v>32144.353472272793</v>
      </c>
      <c r="AZ63" s="409">
        <f t="shared" ca="1" si="305"/>
        <v>31611.638578756705</v>
      </c>
      <c r="BA63" s="409">
        <f t="shared" ca="1" si="305"/>
        <v>32772.403711244689</v>
      </c>
      <c r="BB63" s="409">
        <f t="shared" ca="1" si="305"/>
        <v>31768.262424186065</v>
      </c>
      <c r="BC63" s="409">
        <f t="shared" ca="1" si="305"/>
        <v>32018.595558508536</v>
      </c>
      <c r="BD63" s="409">
        <f t="shared" ca="1" si="305"/>
        <v>32550.1539497745</v>
      </c>
      <c r="BE63" s="409">
        <f t="shared" ca="1" si="305"/>
        <v>32209.25468885951</v>
      </c>
      <c r="BF63" s="409">
        <f t="shared" ca="1" si="305"/>
        <v>31878.819333126674</v>
      </c>
      <c r="BG63" s="409">
        <f t="shared" ca="1" si="305"/>
        <v>31405.914596827744</v>
      </c>
      <c r="BH63" s="409">
        <f t="shared" ca="1" si="305"/>
        <v>32068.498136055332</v>
      </c>
      <c r="BI63" s="409">
        <f t="shared" ca="1" si="305"/>
        <v>31603.962140214597</v>
      </c>
      <c r="BJ63" s="409">
        <f t="shared" ca="1" si="305"/>
        <v>31270.87152758041</v>
      </c>
      <c r="BK63" s="409">
        <f t="shared" ca="1" si="305"/>
        <v>31604.012940795998</v>
      </c>
      <c r="BL63" s="409">
        <f t="shared" ca="1" si="305"/>
        <v>31245.411526765565</v>
      </c>
      <c r="BM63" s="409">
        <f t="shared" ca="1" si="305"/>
        <v>31102.110719199067</v>
      </c>
      <c r="BN63" s="409">
        <f t="shared" ca="1" si="305"/>
        <v>32479.734435928713</v>
      </c>
      <c r="BO63" s="409">
        <f t="shared" ca="1" si="305"/>
        <v>34465.994927934051</v>
      </c>
      <c r="BP63" s="409">
        <f t="shared" ca="1" si="305"/>
        <v>31735.244056135518</v>
      </c>
      <c r="BQ63" s="409">
        <f t="shared" ref="BQ63:CV63" ca="1" si="306">(BQ21/100)*$C21</f>
        <v>32646.281531955767</v>
      </c>
      <c r="BR63" s="409">
        <f t="shared" ca="1" si="306"/>
        <v>33610.555528981487</v>
      </c>
      <c r="BS63" s="409">
        <f t="shared" ca="1" si="306"/>
        <v>32647.779815225116</v>
      </c>
      <c r="BT63" s="409">
        <f t="shared" ca="1" si="306"/>
        <v>32512.17306875563</v>
      </c>
      <c r="BU63" s="409">
        <f t="shared" ca="1" si="306"/>
        <v>32723.250111236553</v>
      </c>
      <c r="BV63" s="409">
        <f t="shared" ca="1" si="306"/>
        <v>31593.682313586178</v>
      </c>
      <c r="BW63" s="409">
        <f t="shared" ca="1" si="306"/>
        <v>31695.112475281461</v>
      </c>
      <c r="BX63" s="409">
        <f t="shared" ca="1" si="306"/>
        <v>32859.182190138163</v>
      </c>
      <c r="BY63" s="409">
        <f t="shared" ca="1" si="306"/>
        <v>32144.842337928076</v>
      </c>
      <c r="BZ63" s="409">
        <f t="shared" ca="1" si="306"/>
        <v>31102.493247275936</v>
      </c>
      <c r="CA63" s="409">
        <f t="shared" ca="1" si="306"/>
        <v>30987.892482203162</v>
      </c>
      <c r="CB63" s="409">
        <f t="shared" ca="1" si="306"/>
        <v>31300.101401928583</v>
      </c>
      <c r="CC63" s="409">
        <f t="shared" ca="1" si="306"/>
        <v>30904.673844454912</v>
      </c>
      <c r="CD63" s="409">
        <f t="shared" ca="1" si="306"/>
        <v>33497.339785410331</v>
      </c>
      <c r="CE63" s="409">
        <f t="shared" ca="1" si="306"/>
        <v>31046.042077074089</v>
      </c>
      <c r="CF63" s="409">
        <f t="shared" ca="1" si="306"/>
        <v>29925.199284107421</v>
      </c>
      <c r="CG63" s="409">
        <f t="shared" ca="1" si="306"/>
        <v>29637.757768707728</v>
      </c>
      <c r="CH63" s="409">
        <f t="shared" ca="1" si="306"/>
        <v>30369.040327577368</v>
      </c>
      <c r="CI63" s="409">
        <f t="shared" ca="1" si="306"/>
        <v>30135.763716819045</v>
      </c>
      <c r="CJ63" s="409">
        <f t="shared" ca="1" si="306"/>
        <v>28815.849648650757</v>
      </c>
      <c r="CK63" s="409">
        <f t="shared" ca="1" si="306"/>
        <v>28606.33809848594</v>
      </c>
      <c r="CL63" s="409">
        <f t="shared" ca="1" si="306"/>
        <v>29693.087024637302</v>
      </c>
      <c r="CM63" s="409">
        <f t="shared" ca="1" si="306"/>
        <v>28617.949000931043</v>
      </c>
      <c r="CN63" s="409">
        <f t="shared" ca="1" si="306"/>
        <v>9420.0005916129139</v>
      </c>
      <c r="CO63" s="409">
        <f t="shared" ca="1" si="306"/>
        <v>10673.51083152241</v>
      </c>
      <c r="CP63" s="409">
        <f t="shared" ca="1" si="306"/>
        <v>17121.000997539606</v>
      </c>
      <c r="CQ63" s="409">
        <f t="shared" ca="1" si="306"/>
        <v>21945.148713832346</v>
      </c>
      <c r="CR63" s="409">
        <f t="shared" ca="1" si="306"/>
        <v>23618.494150448638</v>
      </c>
      <c r="CS63" s="409">
        <f t="shared" ca="1" si="306"/>
        <v>25389.164719141994</v>
      </c>
      <c r="CT63" s="409">
        <f t="shared" ca="1" si="306"/>
        <v>26403.518757087975</v>
      </c>
      <c r="CU63" s="409">
        <f t="shared" ca="1" si="306"/>
        <v>26224.293145141779</v>
      </c>
      <c r="CV63" s="409">
        <f t="shared" ca="1" si="306"/>
        <v>29730.926843998055</v>
      </c>
      <c r="CW63" s="409">
        <f t="shared" ref="CW63:ED63" ca="1" si="307">(CW21/100)*$C21</f>
        <v>27847.844626323811</v>
      </c>
      <c r="CX63" s="409">
        <f t="shared" ca="1" si="307"/>
        <v>27237.779616528995</v>
      </c>
      <c r="CY63" s="409">
        <f t="shared" ca="1" si="307"/>
        <v>29169.091024812715</v>
      </c>
      <c r="CZ63" s="409">
        <f t="shared" ca="1" si="307"/>
        <v>29260.238912062276</v>
      </c>
      <c r="DA63" s="409">
        <f t="shared" ca="1" si="307"/>
        <v>30562.189654703834</v>
      </c>
      <c r="DB63" s="409">
        <f t="shared" ca="1" si="307"/>
        <v>30270.073124731909</v>
      </c>
      <c r="DC63" s="409">
        <f t="shared" ca="1" si="307"/>
        <v>30663.092699948735</v>
      </c>
      <c r="DD63" s="409">
        <f t="shared" ca="1" si="307"/>
        <v>31851.557470730757</v>
      </c>
      <c r="DE63" s="409">
        <f t="shared" ca="1" si="307"/>
        <v>31595.643457044873</v>
      </c>
      <c r="DF63" s="409">
        <f t="shared" ca="1" si="307"/>
        <v>31769.698352653508</v>
      </c>
      <c r="DG63" s="409">
        <f t="shared" ca="1" si="307"/>
        <v>33756.025111364528</v>
      </c>
      <c r="DH63" s="409">
        <f t="shared" ca="1" si="307"/>
        <v>33427.402481820267</v>
      </c>
      <c r="DI63" s="409">
        <f t="shared" ca="1" si="307"/>
        <v>33433.463242199112</v>
      </c>
      <c r="DJ63" s="409">
        <f t="shared" ca="1" si="307"/>
        <v>31964.108709512548</v>
      </c>
      <c r="DK63" s="409">
        <f t="shared" ca="1" si="307"/>
        <v>31616.040289743691</v>
      </c>
      <c r="DL63" s="409">
        <f t="shared" ca="1" si="307"/>
        <v>31795.10847757314</v>
      </c>
      <c r="DM63" s="409">
        <f t="shared" ca="1" si="307"/>
        <v>32208.486760261127</v>
      </c>
      <c r="DN63" s="409">
        <f t="shared" ca="1" si="307"/>
        <v>31314.43286268508</v>
      </c>
      <c r="DO63" s="409">
        <f t="shared" ca="1" si="307"/>
        <v>31131.699531624461</v>
      </c>
      <c r="DP63" s="409">
        <f t="shared" ca="1" si="307"/>
        <v>30944.348814912293</v>
      </c>
      <c r="DQ63" s="409">
        <f t="shared" ca="1" si="307"/>
        <v>29222.562326084455</v>
      </c>
      <c r="DR63" s="409">
        <f t="shared" ca="1" si="307"/>
        <v>29364.922376749902</v>
      </c>
      <c r="DS63" s="409">
        <f t="shared" ca="1" si="307"/>
        <v>28620.633973910542</v>
      </c>
      <c r="DT63" s="409">
        <f t="shared" ca="1" si="307"/>
        <v>27364.146950219423</v>
      </c>
      <c r="DU63" s="409">
        <f t="shared" ca="1" si="307"/>
        <v>29932.586546487739</v>
      </c>
      <c r="DV63" s="409">
        <f t="shared" ca="1" si="307"/>
        <v>29065.387047526572</v>
      </c>
      <c r="DW63" s="409">
        <f t="shared" ca="1" si="307"/>
        <v>29042.970362444812</v>
      </c>
      <c r="DX63" s="409">
        <f t="shared" ca="1" si="307"/>
        <v>29306.762021152354</v>
      </c>
      <c r="DY63" s="409">
        <f t="shared" ca="1" si="307"/>
        <v>28378.593607029328</v>
      </c>
      <c r="DZ63" s="409">
        <f t="shared" ca="1" si="307"/>
        <v>28304.530676208647</v>
      </c>
      <c r="EA63" s="409">
        <f t="shared" ca="1" si="307"/>
        <v>27742.809749021904</v>
      </c>
      <c r="EB63" s="409">
        <f t="shared" ca="1" si="307"/>
        <v>27605.033047557983</v>
      </c>
      <c r="EC63" s="409">
        <f t="shared" ca="1" si="307"/>
        <v>28240.311220505646</v>
      </c>
      <c r="ED63" s="409">
        <f t="shared" ca="1" si="307"/>
        <v>27434.774734152314</v>
      </c>
      <c r="EE63" s="409">
        <f t="shared" ref="EE63:EQ63" ca="1" si="308">(EE21/100)*$C21</f>
        <v>26662.01888215221</v>
      </c>
      <c r="EF63" s="409">
        <f t="shared" ca="1" si="308"/>
        <v>25396.432041823089</v>
      </c>
      <c r="EG63" s="409">
        <f t="shared" ca="1" si="308"/>
        <v>26480.6680987</v>
      </c>
      <c r="EH63" s="409">
        <f t="shared" ca="1" si="308"/>
        <v>26543.185421560222</v>
      </c>
      <c r="EI63" s="409">
        <f t="shared" ca="1" si="308"/>
        <v>28134.431299874097</v>
      </c>
      <c r="EJ63" s="409">
        <f t="shared" ca="1" si="308"/>
        <v>25710.136932452133</v>
      </c>
      <c r="EK63" s="409">
        <f t="shared" ca="1" si="308"/>
        <v>26156.630451741934</v>
      </c>
      <c r="EL63" s="409">
        <f t="shared" ca="1" si="308"/>
        <v>26603.226169989201</v>
      </c>
      <c r="EM63" s="409">
        <f t="shared" ca="1" si="308"/>
        <v>26952.309823563712</v>
      </c>
      <c r="EN63" s="409">
        <f t="shared" ca="1" si="308"/>
        <v>26826.611676813103</v>
      </c>
      <c r="EO63" s="409">
        <f t="shared" ca="1" si="308"/>
        <v>26840.637414304561</v>
      </c>
      <c r="EP63" s="409">
        <f t="shared" ca="1" si="308"/>
        <v>25575.59741228498</v>
      </c>
      <c r="EQ63" s="409">
        <f t="shared" ca="1" si="308"/>
        <v>25871.055693173723</v>
      </c>
      <c r="ER63" s="409">
        <f t="shared" ref="ER63:FA63" ca="1" si="309">(ER21/100)*$C21</f>
        <v>25783.984525286363</v>
      </c>
      <c r="ES63" s="409">
        <f t="shared" ca="1" si="309"/>
        <v>25428.423614661977</v>
      </c>
      <c r="ET63" s="409">
        <f t="shared" ca="1" si="309"/>
        <v>25714.975341024387</v>
      </c>
      <c r="EU63" s="409">
        <f t="shared" ca="1" si="309"/>
        <v>25620.808157610798</v>
      </c>
      <c r="EV63" s="409">
        <f t="shared" ca="1" si="309"/>
        <v>25633.641135562102</v>
      </c>
      <c r="EW63" s="409">
        <f t="shared" ca="1" si="309"/>
        <v>24688.053535659863</v>
      </c>
      <c r="EX63" s="409">
        <f t="shared" ca="1" si="309"/>
        <v>24701.874079369005</v>
      </c>
      <c r="EY63" s="409">
        <f t="shared" ca="1" si="309"/>
        <v>24383.692988460705</v>
      </c>
      <c r="EZ63" s="409">
        <f t="shared" ca="1" si="309"/>
        <v>24230.304548078788</v>
      </c>
      <c r="FA63" s="409">
        <f t="shared" ca="1" si="309"/>
        <v>24612.286535877804</v>
      </c>
      <c r="FB63" s="409">
        <f t="shared" ref="FB63:FD63" ca="1" si="310">(FB21/100)*$C21</f>
        <v>25441.207329143843</v>
      </c>
      <c r="FC63" s="409">
        <f t="shared" ca="1" si="310"/>
        <v>25150.067269118194</v>
      </c>
      <c r="FD63" s="409">
        <f t="shared" ca="1" si="310"/>
        <v>24702.087882031738</v>
      </c>
      <c r="FE63" s="409">
        <f t="shared" ref="FE63:FI63" ca="1" si="311">(FE21/100)*$C21</f>
        <v>0</v>
      </c>
      <c r="FF63" s="409">
        <f t="shared" ca="1" si="311"/>
        <v>0</v>
      </c>
      <c r="FG63" s="409">
        <f t="shared" ca="1" si="311"/>
        <v>0</v>
      </c>
      <c r="FH63" s="409">
        <f t="shared" ca="1" si="311"/>
        <v>0</v>
      </c>
      <c r="FI63" s="409">
        <f t="shared" ca="1" si="311"/>
        <v>0</v>
      </c>
      <c r="FJ63" s="409">
        <f t="shared" ref="FJ63:FP63" ca="1" si="312">(FJ21/100)*$C21</f>
        <v>0</v>
      </c>
      <c r="FK63" s="409">
        <f t="shared" ca="1" si="312"/>
        <v>0</v>
      </c>
      <c r="FL63" s="409">
        <f t="shared" ca="1" si="312"/>
        <v>0</v>
      </c>
      <c r="FM63" s="409">
        <f t="shared" ca="1" si="312"/>
        <v>0</v>
      </c>
      <c r="FN63" s="409">
        <f t="shared" ca="1" si="312"/>
        <v>0</v>
      </c>
      <c r="FO63" s="409">
        <f t="shared" ca="1" si="312"/>
        <v>0</v>
      </c>
      <c r="FP63" s="409">
        <f t="shared" ca="1" si="312"/>
        <v>0</v>
      </c>
    </row>
    <row r="64" spans="1:172" x14ac:dyDescent="0.2">
      <c r="B64" s="407" t="s">
        <v>16</v>
      </c>
      <c r="C64" s="408">
        <f>DContriORI!C64</f>
        <v>17328.629000000001</v>
      </c>
      <c r="D64" s="407"/>
      <c r="E64" s="409">
        <f t="shared" ref="E64:AJ64" ca="1" si="313">(E22/100)*$C22</f>
        <v>15140.875207495521</v>
      </c>
      <c r="F64" s="409">
        <f t="shared" ca="1" si="313"/>
        <v>16229.883659766889</v>
      </c>
      <c r="G64" s="409">
        <f t="shared" ca="1" si="313"/>
        <v>15567.592973133455</v>
      </c>
      <c r="H64" s="409">
        <f t="shared" ca="1" si="313"/>
        <v>16500.897591095247</v>
      </c>
      <c r="I64" s="409">
        <f t="shared" ca="1" si="313"/>
        <v>16216.816866707542</v>
      </c>
      <c r="J64" s="409">
        <f t="shared" ca="1" si="313"/>
        <v>15379.063250533494</v>
      </c>
      <c r="K64" s="409">
        <f t="shared" ca="1" si="313"/>
        <v>15954.922181599448</v>
      </c>
      <c r="L64" s="409">
        <f t="shared" ca="1" si="313"/>
        <v>15565.939040076441</v>
      </c>
      <c r="M64" s="409">
        <f t="shared" ca="1" si="313"/>
        <v>15398.817697896993</v>
      </c>
      <c r="N64" s="409">
        <f t="shared" ca="1" si="313"/>
        <v>14995.892047358509</v>
      </c>
      <c r="O64" s="409">
        <f t="shared" ca="1" si="313"/>
        <v>14698.851838936807</v>
      </c>
      <c r="P64" s="409">
        <f t="shared" ca="1" si="313"/>
        <v>14922.427769071042</v>
      </c>
      <c r="Q64" s="409">
        <f t="shared" ca="1" si="313"/>
        <v>16047.85416753247</v>
      </c>
      <c r="R64" s="409">
        <f t="shared" ca="1" si="313"/>
        <v>16607.459667255756</v>
      </c>
      <c r="S64" s="409">
        <f t="shared" ca="1" si="313"/>
        <v>16199.799333385394</v>
      </c>
      <c r="T64" s="409">
        <f t="shared" ca="1" si="313"/>
        <v>16244.196546705085</v>
      </c>
      <c r="U64" s="409">
        <f t="shared" ca="1" si="313"/>
        <v>15773.311768827707</v>
      </c>
      <c r="V64" s="409">
        <f t="shared" ca="1" si="313"/>
        <v>16008.421781613717</v>
      </c>
      <c r="W64" s="409">
        <f t="shared" ca="1" si="313"/>
        <v>16324.324790003813</v>
      </c>
      <c r="X64" s="409">
        <f t="shared" ca="1" si="313"/>
        <v>15922.533719925568</v>
      </c>
      <c r="Y64" s="409">
        <f t="shared" ca="1" si="313"/>
        <v>15653.35198992506</v>
      </c>
      <c r="Z64" s="409">
        <f t="shared" ca="1" si="313"/>
        <v>16533.85163151121</v>
      </c>
      <c r="AA64" s="409">
        <f t="shared" ca="1" si="313"/>
        <v>16691.136128166483</v>
      </c>
      <c r="AB64" s="409">
        <f t="shared" ca="1" si="313"/>
        <v>16927.588402050769</v>
      </c>
      <c r="AC64" s="409">
        <f t="shared" ca="1" si="313"/>
        <v>16731.443492881488</v>
      </c>
      <c r="AD64" s="409">
        <f t="shared" ca="1" si="313"/>
        <v>16720.31003517038</v>
      </c>
      <c r="AE64" s="409">
        <f t="shared" ca="1" si="313"/>
        <v>16594.59155526297</v>
      </c>
      <c r="AF64" s="409">
        <f t="shared" ca="1" si="313"/>
        <v>18070.346857617544</v>
      </c>
      <c r="AG64" s="409">
        <f t="shared" ca="1" si="313"/>
        <v>17597.330485745366</v>
      </c>
      <c r="AH64" s="409">
        <f t="shared" ca="1" si="313"/>
        <v>17393.826548940033</v>
      </c>
      <c r="AI64" s="409">
        <f t="shared" ca="1" si="313"/>
        <v>17240.024058245064</v>
      </c>
      <c r="AJ64" s="409">
        <f t="shared" ca="1" si="313"/>
        <v>17277.421467568896</v>
      </c>
      <c r="AK64" s="409">
        <f t="shared" ref="AK64:BP64" ca="1" si="314">(AK22/100)*$C22</f>
        <v>17070.35854008155</v>
      </c>
      <c r="AL64" s="409">
        <f t="shared" ca="1" si="314"/>
        <v>16965.906414700821</v>
      </c>
      <c r="AM64" s="409">
        <f t="shared" ca="1" si="314"/>
        <v>17573.045438472585</v>
      </c>
      <c r="AN64" s="409">
        <f t="shared" ca="1" si="314"/>
        <v>17517.932226902925</v>
      </c>
      <c r="AO64" s="409">
        <f t="shared" ca="1" si="314"/>
        <v>18468.638770672951</v>
      </c>
      <c r="AP64" s="409">
        <f t="shared" ca="1" si="314"/>
        <v>19112.711845586546</v>
      </c>
      <c r="AQ64" s="409">
        <f t="shared" ca="1" si="314"/>
        <v>18815.225704686825</v>
      </c>
      <c r="AR64" s="409">
        <f t="shared" ca="1" si="314"/>
        <v>18257.638082637761</v>
      </c>
      <c r="AS64" s="409">
        <f t="shared" ca="1" si="314"/>
        <v>18206.075886144648</v>
      </c>
      <c r="AT64" s="409">
        <f t="shared" ca="1" si="314"/>
        <v>17949.674246638118</v>
      </c>
      <c r="AU64" s="409">
        <f t="shared" ca="1" si="314"/>
        <v>17528.943587024783</v>
      </c>
      <c r="AV64" s="409">
        <f t="shared" ca="1" si="314"/>
        <v>17334.141647434779</v>
      </c>
      <c r="AW64" s="409">
        <f t="shared" ca="1" si="314"/>
        <v>17138.794466588188</v>
      </c>
      <c r="AX64" s="409">
        <f t="shared" ca="1" si="314"/>
        <v>17118.092078894515</v>
      </c>
      <c r="AY64" s="409">
        <f t="shared" ca="1" si="314"/>
        <v>17665.646541530208</v>
      </c>
      <c r="AZ64" s="409">
        <f t="shared" ca="1" si="314"/>
        <v>17132.785304580622</v>
      </c>
      <c r="BA64" s="409">
        <f t="shared" ca="1" si="314"/>
        <v>16524.850066245883</v>
      </c>
      <c r="BB64" s="409">
        <f t="shared" ca="1" si="314"/>
        <v>15842.503799077167</v>
      </c>
      <c r="BC64" s="409">
        <f t="shared" ca="1" si="314"/>
        <v>16076.42492985659</v>
      </c>
      <c r="BD64" s="409">
        <f t="shared" ca="1" si="314"/>
        <v>15667.778962335611</v>
      </c>
      <c r="BE64" s="409">
        <f t="shared" ca="1" si="314"/>
        <v>16234.268686213423</v>
      </c>
      <c r="BF64" s="409">
        <f t="shared" ca="1" si="314"/>
        <v>15791.477027848125</v>
      </c>
      <c r="BG64" s="409">
        <f t="shared" ca="1" si="314"/>
        <v>15823.22174074533</v>
      </c>
      <c r="BH64" s="409">
        <f t="shared" ca="1" si="314"/>
        <v>15347.507367810471</v>
      </c>
      <c r="BI64" s="409">
        <f t="shared" ca="1" si="314"/>
        <v>15961.822357155525</v>
      </c>
      <c r="BJ64" s="409">
        <f t="shared" ca="1" si="314"/>
        <v>16655.585391308581</v>
      </c>
      <c r="BK64" s="409">
        <f t="shared" ca="1" si="314"/>
        <v>16369.756370208142</v>
      </c>
      <c r="BL64" s="409">
        <f t="shared" ca="1" si="314"/>
        <v>16443.216707896059</v>
      </c>
      <c r="BM64" s="409">
        <f t="shared" ca="1" si="314"/>
        <v>16764.850219989854</v>
      </c>
      <c r="BN64" s="409">
        <f t="shared" ca="1" si="314"/>
        <v>16646.838809073088</v>
      </c>
      <c r="BO64" s="409">
        <f t="shared" ca="1" si="314"/>
        <v>16879.476895375585</v>
      </c>
      <c r="BP64" s="409">
        <f t="shared" ca="1" si="314"/>
        <v>16882.330380299889</v>
      </c>
      <c r="BQ64" s="409">
        <f t="shared" ref="BQ64:CV64" ca="1" si="315">(BQ22/100)*$C22</f>
        <v>16001.571865164087</v>
      </c>
      <c r="BR64" s="409">
        <f t="shared" ca="1" si="315"/>
        <v>17255.445477005782</v>
      </c>
      <c r="BS64" s="409">
        <f t="shared" ca="1" si="315"/>
        <v>17591.153582505111</v>
      </c>
      <c r="BT64" s="409">
        <f t="shared" ca="1" si="315"/>
        <v>18004.550598185957</v>
      </c>
      <c r="BU64" s="409">
        <f t="shared" ca="1" si="315"/>
        <v>18101.889694291607</v>
      </c>
      <c r="BV64" s="409">
        <f t="shared" ca="1" si="315"/>
        <v>17445.473370122116</v>
      </c>
      <c r="BW64" s="409">
        <f t="shared" ca="1" si="315"/>
        <v>17941.47611892422</v>
      </c>
      <c r="BX64" s="409">
        <f t="shared" ca="1" si="315"/>
        <v>18227.626390694986</v>
      </c>
      <c r="BY64" s="409">
        <f t="shared" ca="1" si="315"/>
        <v>17982.403947521223</v>
      </c>
      <c r="BZ64" s="409">
        <f t="shared" ca="1" si="315"/>
        <v>17713.802783984633</v>
      </c>
      <c r="CA64" s="409">
        <f t="shared" ca="1" si="315"/>
        <v>16918.272899680309</v>
      </c>
      <c r="CB64" s="409">
        <f t="shared" ca="1" si="315"/>
        <v>18305.368781080495</v>
      </c>
      <c r="CC64" s="409">
        <f t="shared" ca="1" si="315"/>
        <v>16838.697570079268</v>
      </c>
      <c r="CD64" s="409">
        <f t="shared" ca="1" si="315"/>
        <v>17700.944059811263</v>
      </c>
      <c r="CE64" s="409">
        <f t="shared" ca="1" si="315"/>
        <v>16727.687015889904</v>
      </c>
      <c r="CF64" s="409">
        <f t="shared" ca="1" si="315"/>
        <v>17516.274817324378</v>
      </c>
      <c r="CG64" s="409">
        <f t="shared" ca="1" si="315"/>
        <v>17878.507849931448</v>
      </c>
      <c r="CH64" s="409">
        <f t="shared" ca="1" si="315"/>
        <v>17940.06727253435</v>
      </c>
      <c r="CI64" s="409">
        <f t="shared" ca="1" si="315"/>
        <v>17529.45295820996</v>
      </c>
      <c r="CJ64" s="409">
        <f t="shared" ca="1" si="315"/>
        <v>17219.253830459122</v>
      </c>
      <c r="CK64" s="409">
        <f t="shared" ca="1" si="315"/>
        <v>17396.227154858811</v>
      </c>
      <c r="CL64" s="409">
        <f t="shared" ca="1" si="315"/>
        <v>16973.768599042465</v>
      </c>
      <c r="CM64" s="409">
        <f t="shared" ca="1" si="315"/>
        <v>17005.12608611878</v>
      </c>
      <c r="CN64" s="409">
        <f t="shared" ca="1" si="315"/>
        <v>11846.544732811268</v>
      </c>
      <c r="CO64" s="409">
        <f t="shared" ca="1" si="315"/>
        <v>12411.496842383476</v>
      </c>
      <c r="CP64" s="409">
        <f t="shared" ca="1" si="315"/>
        <v>16015.321261806568</v>
      </c>
      <c r="CQ64" s="409">
        <f t="shared" ca="1" si="315"/>
        <v>16061.702803292425</v>
      </c>
      <c r="CR64" s="409">
        <f t="shared" ca="1" si="315"/>
        <v>18351.314019676778</v>
      </c>
      <c r="CS64" s="409">
        <f t="shared" ca="1" si="315"/>
        <v>18156.644985576582</v>
      </c>
      <c r="CT64" s="409">
        <f t="shared" ca="1" si="315"/>
        <v>18480.362444416336</v>
      </c>
      <c r="CU64" s="409">
        <f t="shared" ca="1" si="315"/>
        <v>18520.312126751403</v>
      </c>
      <c r="CV64" s="409">
        <f t="shared" ca="1" si="315"/>
        <v>17799.452773859932</v>
      </c>
      <c r="CW64" s="409">
        <f t="shared" ref="CW64:ED64" ca="1" si="316">(CW22/100)*$C22</f>
        <v>18068.674719882692</v>
      </c>
      <c r="CX64" s="409">
        <f t="shared" ca="1" si="316"/>
        <v>18886.254833455991</v>
      </c>
      <c r="CY64" s="409">
        <f t="shared" ca="1" si="316"/>
        <v>19159.769752713</v>
      </c>
      <c r="CZ64" s="409">
        <f t="shared" ca="1" si="316"/>
        <v>18521.441529538595</v>
      </c>
      <c r="DA64" s="409">
        <f t="shared" ca="1" si="316"/>
        <v>18884.476262086147</v>
      </c>
      <c r="DB64" s="409">
        <f t="shared" ca="1" si="316"/>
        <v>18445.209533734898</v>
      </c>
      <c r="DC64" s="409">
        <f t="shared" ca="1" si="316"/>
        <v>18311.673372714886</v>
      </c>
      <c r="DD64" s="409">
        <f t="shared" ca="1" si="316"/>
        <v>18513.250742751796</v>
      </c>
      <c r="DE64" s="409">
        <f t="shared" ca="1" si="316"/>
        <v>18395.058929820789</v>
      </c>
      <c r="DF64" s="409">
        <f t="shared" ca="1" si="316"/>
        <v>18049.865055538503</v>
      </c>
      <c r="DG64" s="409">
        <f t="shared" ca="1" si="316"/>
        <v>17794.978203941104</v>
      </c>
      <c r="DH64" s="409">
        <f t="shared" ca="1" si="316"/>
        <v>18608.049293948967</v>
      </c>
      <c r="DI64" s="409">
        <f t="shared" ca="1" si="316"/>
        <v>17596.850934670038</v>
      </c>
      <c r="DJ64" s="409">
        <f t="shared" ca="1" si="316"/>
        <v>17920.116529598021</v>
      </c>
      <c r="DK64" s="409">
        <f t="shared" ca="1" si="316"/>
        <v>17731.999390165667</v>
      </c>
      <c r="DL64" s="409">
        <f t="shared" ca="1" si="316"/>
        <v>17384.143734878446</v>
      </c>
      <c r="DM64" s="409">
        <f t="shared" ca="1" si="316"/>
        <v>17885.151198067731</v>
      </c>
      <c r="DN64" s="409">
        <f t="shared" ca="1" si="316"/>
        <v>17231.366507490191</v>
      </c>
      <c r="DO64" s="409">
        <f t="shared" ca="1" si="316"/>
        <v>17276.43980167179</v>
      </c>
      <c r="DP64" s="409">
        <f t="shared" ca="1" si="316"/>
        <v>16922.019569794244</v>
      </c>
      <c r="DQ64" s="409">
        <f t="shared" ca="1" si="316"/>
        <v>16735.032421993223</v>
      </c>
      <c r="DR64" s="409">
        <f t="shared" ca="1" si="316"/>
        <v>16856.714310879044</v>
      </c>
      <c r="DS64" s="409">
        <f t="shared" ca="1" si="316"/>
        <v>16994.979410599815</v>
      </c>
      <c r="DT64" s="409">
        <f t="shared" ca="1" si="316"/>
        <v>17758.688359796884</v>
      </c>
      <c r="DU64" s="409">
        <f t="shared" ca="1" si="316"/>
        <v>17401.747169386919</v>
      </c>
      <c r="DV64" s="409">
        <f t="shared" ca="1" si="316"/>
        <v>17278.51191616994</v>
      </c>
      <c r="DW64" s="409">
        <f t="shared" ca="1" si="316"/>
        <v>16494.643783988664</v>
      </c>
      <c r="DX64" s="409">
        <f t="shared" ca="1" si="316"/>
        <v>17328.381022553636</v>
      </c>
      <c r="DY64" s="409">
        <f t="shared" ca="1" si="316"/>
        <v>16794.22731624177</v>
      </c>
      <c r="DZ64" s="409">
        <f t="shared" ca="1" si="316"/>
        <v>17530.517812824528</v>
      </c>
      <c r="EA64" s="409">
        <f t="shared" ca="1" si="316"/>
        <v>17058.660316739617</v>
      </c>
      <c r="EB64" s="409">
        <f t="shared" ca="1" si="316"/>
        <v>16236.290534846959</v>
      </c>
      <c r="EC64" s="409">
        <f t="shared" ca="1" si="316"/>
        <v>16904.918087495684</v>
      </c>
      <c r="ED64" s="409">
        <f t="shared" ca="1" si="316"/>
        <v>17103.132070785843</v>
      </c>
      <c r="EE64" s="409">
        <f t="shared" ref="EE64:EQ64" ca="1" si="317">(EE22/100)*$C22</f>
        <v>16926.494030594691</v>
      </c>
      <c r="EF64" s="409">
        <f t="shared" ca="1" si="317"/>
        <v>16734.710902191957</v>
      </c>
      <c r="EG64" s="409">
        <f t="shared" ca="1" si="317"/>
        <v>16601.816633775194</v>
      </c>
      <c r="EH64" s="409">
        <f t="shared" ca="1" si="317"/>
        <v>16089.177915238335</v>
      </c>
      <c r="EI64" s="409">
        <f t="shared" ca="1" si="317"/>
        <v>16602.331006002692</v>
      </c>
      <c r="EJ64" s="409">
        <f t="shared" ca="1" si="317"/>
        <v>16110.223806282565</v>
      </c>
      <c r="EK64" s="409">
        <f t="shared" ca="1" si="317"/>
        <v>16310.165908292664</v>
      </c>
      <c r="EL64" s="409">
        <f t="shared" ca="1" si="317"/>
        <v>16051.413492622367</v>
      </c>
      <c r="EM64" s="409">
        <f t="shared" ca="1" si="317"/>
        <v>16129.448651303865</v>
      </c>
      <c r="EN64" s="409">
        <f t="shared" ca="1" si="317"/>
        <v>16012.438409084294</v>
      </c>
      <c r="EO64" s="409">
        <f t="shared" ca="1" si="317"/>
        <v>16262.540021871824</v>
      </c>
      <c r="EP64" s="409">
        <f t="shared" ca="1" si="317"/>
        <v>15907.147543437364</v>
      </c>
      <c r="EQ64" s="409">
        <f t="shared" ca="1" si="317"/>
        <v>16110.24800602488</v>
      </c>
      <c r="ER64" s="409">
        <f t="shared" ref="ER64:FA64" ca="1" si="318">(ER22/100)*$C22</f>
        <v>16224.836976306697</v>
      </c>
      <c r="ES64" s="409">
        <f t="shared" ca="1" si="318"/>
        <v>16327.840682392713</v>
      </c>
      <c r="ET64" s="409">
        <f t="shared" ca="1" si="318"/>
        <v>16300.789765909934</v>
      </c>
      <c r="EU64" s="409">
        <f t="shared" ca="1" si="318"/>
        <v>16165.228451063003</v>
      </c>
      <c r="EV64" s="409">
        <f t="shared" ca="1" si="318"/>
        <v>16580.594156134259</v>
      </c>
      <c r="EW64" s="409">
        <f t="shared" ca="1" si="318"/>
        <v>16161.762154492622</v>
      </c>
      <c r="EX64" s="409">
        <f t="shared" ca="1" si="318"/>
        <v>16333.818010513127</v>
      </c>
      <c r="EY64" s="409">
        <f t="shared" ca="1" si="318"/>
        <v>15954.394607555945</v>
      </c>
      <c r="EZ64" s="409">
        <f t="shared" ca="1" si="318"/>
        <v>16027.164520297385</v>
      </c>
      <c r="FA64" s="409">
        <f t="shared" ca="1" si="318"/>
        <v>15794.302646794749</v>
      </c>
      <c r="FB64" s="409">
        <f t="shared" ref="FB64:FD64" ca="1" si="319">(FB22/100)*$C22</f>
        <v>15744.660820508279</v>
      </c>
      <c r="FC64" s="409">
        <f t="shared" ca="1" si="319"/>
        <v>15737.508529394578</v>
      </c>
      <c r="FD64" s="409">
        <f t="shared" ca="1" si="319"/>
        <v>15542.806658911388</v>
      </c>
      <c r="FE64" s="409">
        <f t="shared" ref="FE64:FI64" ca="1" si="320">(FE22/100)*$C22</f>
        <v>0</v>
      </c>
      <c r="FF64" s="409">
        <f t="shared" ca="1" si="320"/>
        <v>0</v>
      </c>
      <c r="FG64" s="409">
        <f t="shared" ca="1" si="320"/>
        <v>0</v>
      </c>
      <c r="FH64" s="409">
        <f t="shared" ca="1" si="320"/>
        <v>0</v>
      </c>
      <c r="FI64" s="409">
        <f t="shared" ca="1" si="320"/>
        <v>0</v>
      </c>
      <c r="FJ64" s="409">
        <f t="shared" ref="FJ64:FP64" ca="1" si="321">(FJ22/100)*$C22</f>
        <v>0</v>
      </c>
      <c r="FK64" s="409">
        <f t="shared" ca="1" si="321"/>
        <v>0</v>
      </c>
      <c r="FL64" s="409">
        <f t="shared" ca="1" si="321"/>
        <v>0</v>
      </c>
      <c r="FM64" s="409">
        <f t="shared" ca="1" si="321"/>
        <v>0</v>
      </c>
      <c r="FN64" s="409">
        <f t="shared" ca="1" si="321"/>
        <v>0</v>
      </c>
      <c r="FO64" s="409">
        <f t="shared" ca="1" si="321"/>
        <v>0</v>
      </c>
      <c r="FP64" s="409">
        <f t="shared" ca="1" si="321"/>
        <v>0</v>
      </c>
    </row>
    <row r="65" spans="2:172" x14ac:dyDescent="0.2">
      <c r="B65" s="407" t="s">
        <v>17</v>
      </c>
      <c r="C65" s="408">
        <f>DContriORI!C65</f>
        <v>71182.811000000002</v>
      </c>
      <c r="D65" s="407"/>
      <c r="E65" s="409">
        <f t="shared" ref="E65:AJ65" ca="1" si="322">(E23/100)*$C23</f>
        <v>62547.526233385295</v>
      </c>
      <c r="F65" s="409">
        <f t="shared" ca="1" si="322"/>
        <v>64785.662885186583</v>
      </c>
      <c r="G65" s="409">
        <f t="shared" ca="1" si="322"/>
        <v>65064.14051010512</v>
      </c>
      <c r="H65" s="409">
        <f t="shared" ca="1" si="322"/>
        <v>65374.683878602169</v>
      </c>
      <c r="I65" s="409">
        <f t="shared" ca="1" si="322"/>
        <v>65713.476724360808</v>
      </c>
      <c r="J65" s="409">
        <f t="shared" ca="1" si="322"/>
        <v>66279.518005377453</v>
      </c>
      <c r="K65" s="409">
        <f t="shared" ca="1" si="322"/>
        <v>68605.362766389197</v>
      </c>
      <c r="L65" s="409">
        <f t="shared" ca="1" si="322"/>
        <v>68109.356838143562</v>
      </c>
      <c r="M65" s="409">
        <f t="shared" ca="1" si="322"/>
        <v>66919.623948445806</v>
      </c>
      <c r="N65" s="409">
        <f t="shared" ca="1" si="322"/>
        <v>68499.766211696769</v>
      </c>
      <c r="O65" s="409">
        <f t="shared" ca="1" si="322"/>
        <v>65899.687747876756</v>
      </c>
      <c r="P65" s="409">
        <f t="shared" ca="1" si="322"/>
        <v>69995.565381579072</v>
      </c>
      <c r="Q65" s="409">
        <f t="shared" ca="1" si="322"/>
        <v>69404.350811541415</v>
      </c>
      <c r="R65" s="409">
        <f t="shared" ca="1" si="322"/>
        <v>67725.929658249908</v>
      </c>
      <c r="S65" s="409">
        <f t="shared" ca="1" si="322"/>
        <v>68878.141371885737</v>
      </c>
      <c r="T65" s="409">
        <f t="shared" ca="1" si="322"/>
        <v>66255.799807048141</v>
      </c>
      <c r="U65" s="409">
        <f t="shared" ca="1" si="322"/>
        <v>66950.964987584433</v>
      </c>
      <c r="V65" s="409">
        <f t="shared" ca="1" si="322"/>
        <v>68634.966934262004</v>
      </c>
      <c r="W65" s="409">
        <f t="shared" ca="1" si="322"/>
        <v>67740.514230721499</v>
      </c>
      <c r="X65" s="409">
        <f t="shared" ca="1" si="322"/>
        <v>68195.499135358943</v>
      </c>
      <c r="Y65" s="409">
        <f t="shared" ca="1" si="322"/>
        <v>67721.318529287557</v>
      </c>
      <c r="Z65" s="409">
        <f t="shared" ca="1" si="322"/>
        <v>67827.993606354619</v>
      </c>
      <c r="AA65" s="409">
        <f t="shared" ca="1" si="322"/>
        <v>67654.830998786056</v>
      </c>
      <c r="AB65" s="409">
        <f t="shared" ca="1" si="322"/>
        <v>66753.197619279657</v>
      </c>
      <c r="AC65" s="409">
        <f t="shared" ca="1" si="322"/>
        <v>66354.77321937606</v>
      </c>
      <c r="AD65" s="409">
        <f t="shared" ca="1" si="322"/>
        <v>67178.039449347401</v>
      </c>
      <c r="AE65" s="409">
        <f t="shared" ca="1" si="322"/>
        <v>68026.757772191093</v>
      </c>
      <c r="AF65" s="409">
        <f t="shared" ca="1" si="322"/>
        <v>70946.086606723155</v>
      </c>
      <c r="AG65" s="409">
        <f t="shared" ca="1" si="322"/>
        <v>69642.38463412381</v>
      </c>
      <c r="AH65" s="409">
        <f t="shared" ca="1" si="322"/>
        <v>67277.059685158922</v>
      </c>
      <c r="AI65" s="409">
        <f t="shared" ca="1" si="322"/>
        <v>73373.528657631585</v>
      </c>
      <c r="AJ65" s="409">
        <f t="shared" ca="1" si="322"/>
        <v>71535.992737109889</v>
      </c>
      <c r="AK65" s="409">
        <f t="shared" ref="AK65:BP65" ca="1" si="323">(AK23/100)*$C23</f>
        <v>72287.649498697894</v>
      </c>
      <c r="AL65" s="409">
        <f t="shared" ca="1" si="323"/>
        <v>72826.511259684645</v>
      </c>
      <c r="AM65" s="409">
        <f t="shared" ca="1" si="323"/>
        <v>70954.419542341042</v>
      </c>
      <c r="AN65" s="409">
        <f t="shared" ca="1" si="323"/>
        <v>71748.175325864024</v>
      </c>
      <c r="AO65" s="409">
        <f t="shared" ca="1" si="323"/>
        <v>70604.151131257604</v>
      </c>
      <c r="AP65" s="409">
        <f t="shared" ca="1" si="323"/>
        <v>72252.747139249244</v>
      </c>
      <c r="AQ65" s="409">
        <f t="shared" ca="1" si="323"/>
        <v>70337.542192618246</v>
      </c>
      <c r="AR65" s="409">
        <f t="shared" ca="1" si="323"/>
        <v>69350.344774657948</v>
      </c>
      <c r="AS65" s="409">
        <f t="shared" ca="1" si="323"/>
        <v>69999.315993213226</v>
      </c>
      <c r="AT65" s="409">
        <f t="shared" ca="1" si="323"/>
        <v>68984.386923329308</v>
      </c>
      <c r="AU65" s="409">
        <f t="shared" ca="1" si="323"/>
        <v>69032.038420277371</v>
      </c>
      <c r="AV65" s="409">
        <f t="shared" ca="1" si="323"/>
        <v>68701.449032304896</v>
      </c>
      <c r="AW65" s="409">
        <f t="shared" ca="1" si="323"/>
        <v>70714.773929575851</v>
      </c>
      <c r="AX65" s="409">
        <f t="shared" ca="1" si="323"/>
        <v>70177.424325757369</v>
      </c>
      <c r="AY65" s="409">
        <f t="shared" ca="1" si="323"/>
        <v>69313.223495228667</v>
      </c>
      <c r="AZ65" s="409">
        <f t="shared" ca="1" si="323"/>
        <v>69755.176988495718</v>
      </c>
      <c r="BA65" s="409">
        <f t="shared" ca="1" si="323"/>
        <v>73067.259070156229</v>
      </c>
      <c r="BB65" s="409">
        <f t="shared" ca="1" si="323"/>
        <v>72294.450388527737</v>
      </c>
      <c r="BC65" s="409">
        <f t="shared" ca="1" si="323"/>
        <v>70495.457767803135</v>
      </c>
      <c r="BD65" s="409">
        <f t="shared" ca="1" si="323"/>
        <v>69580.297446756595</v>
      </c>
      <c r="BE65" s="409">
        <f t="shared" ca="1" si="323"/>
        <v>71598.387348587697</v>
      </c>
      <c r="BF65" s="409">
        <f t="shared" ca="1" si="323"/>
        <v>68867.281740177656</v>
      </c>
      <c r="BG65" s="409">
        <f t="shared" ca="1" si="323"/>
        <v>70148.751655722212</v>
      </c>
      <c r="BH65" s="409">
        <f t="shared" ca="1" si="323"/>
        <v>69651.615105192439</v>
      </c>
      <c r="BI65" s="409">
        <f t="shared" ca="1" si="323"/>
        <v>67405.081249945288</v>
      </c>
      <c r="BJ65" s="409">
        <f t="shared" ca="1" si="323"/>
        <v>68565.774241970445</v>
      </c>
      <c r="BK65" s="409">
        <f t="shared" ca="1" si="323"/>
        <v>69803.561054302976</v>
      </c>
      <c r="BL65" s="409">
        <f t="shared" ca="1" si="323"/>
        <v>70833.002709054621</v>
      </c>
      <c r="BM65" s="409">
        <f t="shared" ca="1" si="323"/>
        <v>69842.612544986943</v>
      </c>
      <c r="BN65" s="409">
        <f t="shared" ca="1" si="323"/>
        <v>69910.152934110665</v>
      </c>
      <c r="BO65" s="409">
        <f t="shared" ca="1" si="323"/>
        <v>72003.345546747165</v>
      </c>
      <c r="BP65" s="409">
        <f t="shared" ca="1" si="323"/>
        <v>71683.681515209377</v>
      </c>
      <c r="BQ65" s="409">
        <f t="shared" ref="BQ65:CV65" ca="1" si="324">(BQ23/100)*$C23</f>
        <v>70293.90263862288</v>
      </c>
      <c r="BR65" s="409">
        <f t="shared" ca="1" si="324"/>
        <v>72296.534632480703</v>
      </c>
      <c r="BS65" s="409">
        <f t="shared" ca="1" si="324"/>
        <v>70223.049922462218</v>
      </c>
      <c r="BT65" s="409">
        <f t="shared" ca="1" si="324"/>
        <v>72214.591476411588</v>
      </c>
      <c r="BU65" s="409">
        <f t="shared" ca="1" si="324"/>
        <v>72244.642097393909</v>
      </c>
      <c r="BV65" s="409">
        <f t="shared" ca="1" si="324"/>
        <v>71119.767406577084</v>
      </c>
      <c r="BW65" s="409">
        <f t="shared" ca="1" si="324"/>
        <v>71504.710993608751</v>
      </c>
      <c r="BX65" s="409">
        <f t="shared" ca="1" si="324"/>
        <v>70668.697718129624</v>
      </c>
      <c r="BY65" s="409">
        <f t="shared" ca="1" si="324"/>
        <v>72420.586177146164</v>
      </c>
      <c r="BZ65" s="409">
        <f t="shared" ca="1" si="324"/>
        <v>71551.063299688525</v>
      </c>
      <c r="CA65" s="409">
        <f t="shared" ca="1" si="324"/>
        <v>70192.9981009818</v>
      </c>
      <c r="CB65" s="409">
        <f t="shared" ca="1" si="324"/>
        <v>71641.731004393223</v>
      </c>
      <c r="CC65" s="409">
        <f t="shared" ca="1" si="324"/>
        <v>67513.157855699639</v>
      </c>
      <c r="CD65" s="409">
        <f t="shared" ca="1" si="324"/>
        <v>71921.039435290571</v>
      </c>
      <c r="CE65" s="409">
        <f t="shared" ca="1" si="324"/>
        <v>69180.186156882628</v>
      </c>
      <c r="CF65" s="409">
        <f t="shared" ca="1" si="324"/>
        <v>67897.450373563814</v>
      </c>
      <c r="CG65" s="409">
        <f t="shared" ca="1" si="324"/>
        <v>67306.61429207075</v>
      </c>
      <c r="CH65" s="409">
        <f t="shared" ca="1" si="324"/>
        <v>67074.03085140897</v>
      </c>
      <c r="CI65" s="409">
        <f t="shared" ca="1" si="324"/>
        <v>68916.137204398721</v>
      </c>
      <c r="CJ65" s="409">
        <f t="shared" ca="1" si="324"/>
        <v>67923.868201426318</v>
      </c>
      <c r="CK65" s="409">
        <f t="shared" ca="1" si="324"/>
        <v>66700.661801570706</v>
      </c>
      <c r="CL65" s="409">
        <f t="shared" ca="1" si="324"/>
        <v>68493.745265805323</v>
      </c>
      <c r="CM65" s="409">
        <f t="shared" ca="1" si="324"/>
        <v>61865.816808019015</v>
      </c>
      <c r="CN65" s="409">
        <f t="shared" ca="1" si="324"/>
        <v>34177.535904150565</v>
      </c>
      <c r="CO65" s="409">
        <f t="shared" ca="1" si="324"/>
        <v>37785.407568549628</v>
      </c>
      <c r="CP65" s="409">
        <f t="shared" ca="1" si="324"/>
        <v>45003.783714409823</v>
      </c>
      <c r="CQ65" s="409">
        <f t="shared" ca="1" si="324"/>
        <v>51674.26216727795</v>
      </c>
      <c r="CR65" s="409">
        <f t="shared" ca="1" si="324"/>
        <v>55537.446799650832</v>
      </c>
      <c r="CS65" s="409">
        <f t="shared" ca="1" si="324"/>
        <v>55492.481311760996</v>
      </c>
      <c r="CT65" s="409">
        <f t="shared" ca="1" si="324"/>
        <v>55674.810259312369</v>
      </c>
      <c r="CU65" s="409">
        <f t="shared" ca="1" si="324"/>
        <v>56641.81934122018</v>
      </c>
      <c r="CV65" s="409">
        <f t="shared" ca="1" si="324"/>
        <v>57674.60737316405</v>
      </c>
      <c r="CW65" s="409">
        <f t="shared" ref="CW65:ED65" ca="1" si="325">(CW23/100)*$C23</f>
        <v>57062.974995686753</v>
      </c>
      <c r="CX65" s="409">
        <f t="shared" ca="1" si="325"/>
        <v>58387.999420702166</v>
      </c>
      <c r="CY65" s="409">
        <f t="shared" ca="1" si="325"/>
        <v>60481.652830354069</v>
      </c>
      <c r="CZ65" s="409">
        <f t="shared" ca="1" si="325"/>
        <v>60452.043462861657</v>
      </c>
      <c r="DA65" s="409">
        <f t="shared" ca="1" si="325"/>
        <v>62176.217428713528</v>
      </c>
      <c r="DB65" s="409">
        <f t="shared" ca="1" si="325"/>
        <v>58463.951246773096</v>
      </c>
      <c r="DC65" s="409">
        <f t="shared" ca="1" si="325"/>
        <v>59439.331627705309</v>
      </c>
      <c r="DD65" s="409">
        <f t="shared" ca="1" si="325"/>
        <v>58512.271181209799</v>
      </c>
      <c r="DE65" s="409">
        <f t="shared" ca="1" si="325"/>
        <v>59829.621397906354</v>
      </c>
      <c r="DF65" s="409">
        <f t="shared" ca="1" si="325"/>
        <v>60267.088059215392</v>
      </c>
      <c r="DG65" s="409">
        <f t="shared" ca="1" si="325"/>
        <v>60150.382814551856</v>
      </c>
      <c r="DH65" s="409">
        <f t="shared" ca="1" si="325"/>
        <v>62898.565754905016</v>
      </c>
      <c r="DI65" s="409">
        <f t="shared" ca="1" si="325"/>
        <v>60834.548147194218</v>
      </c>
      <c r="DJ65" s="409">
        <f t="shared" ca="1" si="325"/>
        <v>62784.188427335423</v>
      </c>
      <c r="DK65" s="409">
        <f t="shared" ca="1" si="325"/>
        <v>62575.576342541674</v>
      </c>
      <c r="DL65" s="409">
        <f t="shared" ca="1" si="325"/>
        <v>63225.313299722409</v>
      </c>
      <c r="DM65" s="409">
        <f t="shared" ca="1" si="325"/>
        <v>64710.310662114214</v>
      </c>
      <c r="DN65" s="409">
        <f t="shared" ca="1" si="325"/>
        <v>63034.302038646238</v>
      </c>
      <c r="DO65" s="409">
        <f t="shared" ca="1" si="325"/>
        <v>62608.887960778287</v>
      </c>
      <c r="DP65" s="409">
        <f t="shared" ca="1" si="325"/>
        <v>62849.929557943986</v>
      </c>
      <c r="DQ65" s="409">
        <f t="shared" ca="1" si="325"/>
        <v>62255.940047742108</v>
      </c>
      <c r="DR65" s="409">
        <f t="shared" ca="1" si="325"/>
        <v>61897.058800191182</v>
      </c>
      <c r="DS65" s="409">
        <f t="shared" ca="1" si="325"/>
        <v>59644.982411678204</v>
      </c>
      <c r="DT65" s="409">
        <f t="shared" ca="1" si="325"/>
        <v>58784.082205020488</v>
      </c>
      <c r="DU65" s="409">
        <f t="shared" ca="1" si="325"/>
        <v>58943.066178747089</v>
      </c>
      <c r="DV65" s="409">
        <f t="shared" ca="1" si="325"/>
        <v>57937.982172179625</v>
      </c>
      <c r="DW65" s="409">
        <f t="shared" ca="1" si="325"/>
        <v>58338.337785093616</v>
      </c>
      <c r="DX65" s="409">
        <f t="shared" ca="1" si="325"/>
        <v>59254.679598864241</v>
      </c>
      <c r="DY65" s="409">
        <f t="shared" ca="1" si="325"/>
        <v>57682.281173747775</v>
      </c>
      <c r="DZ65" s="409">
        <f t="shared" ca="1" si="325"/>
        <v>59156.478235660354</v>
      </c>
      <c r="EA65" s="409">
        <f t="shared" ca="1" si="325"/>
        <v>57170.075055419162</v>
      </c>
      <c r="EB65" s="409">
        <f t="shared" ca="1" si="325"/>
        <v>58490.983417814758</v>
      </c>
      <c r="EC65" s="409">
        <f t="shared" ca="1" si="325"/>
        <v>57525.983384473839</v>
      </c>
      <c r="ED65" s="409">
        <f t="shared" ca="1" si="325"/>
        <v>57819.644434880436</v>
      </c>
      <c r="EE65" s="409">
        <f t="shared" ref="EE65:EQ65" ca="1" si="326">(EE23/100)*$C23</f>
        <v>59077.348133310326</v>
      </c>
      <c r="EF65" s="409">
        <f t="shared" ca="1" si="326"/>
        <v>55529.082214446797</v>
      </c>
      <c r="EG65" s="409">
        <f t="shared" ca="1" si="326"/>
        <v>56019.189829480078</v>
      </c>
      <c r="EH65" s="409">
        <f t="shared" ca="1" si="326"/>
        <v>53324.255012013062</v>
      </c>
      <c r="EI65" s="409">
        <f t="shared" ca="1" si="326"/>
        <v>53405.507562486629</v>
      </c>
      <c r="EJ65" s="409">
        <f t="shared" ca="1" si="326"/>
        <v>51487.936694899545</v>
      </c>
      <c r="EK65" s="409">
        <f t="shared" ca="1" si="326"/>
        <v>52100.749460984342</v>
      </c>
      <c r="EL65" s="409">
        <f t="shared" ca="1" si="326"/>
        <v>53718.752970410933</v>
      </c>
      <c r="EM65" s="409">
        <f t="shared" ca="1" si="326"/>
        <v>53757.102820882377</v>
      </c>
      <c r="EN65" s="409">
        <f t="shared" ca="1" si="326"/>
        <v>53709.895953126659</v>
      </c>
      <c r="EO65" s="409">
        <f t="shared" ca="1" si="326"/>
        <v>54156.415506457568</v>
      </c>
      <c r="EP65" s="409">
        <f t="shared" ca="1" si="326"/>
        <v>51289.247257774623</v>
      </c>
      <c r="EQ65" s="409">
        <f t="shared" ca="1" si="326"/>
        <v>50890.342870396875</v>
      </c>
      <c r="ER65" s="409">
        <f t="shared" ref="ER65:FA65" ca="1" si="327">(ER23/100)*$C23</f>
        <v>51500.965004977239</v>
      </c>
      <c r="ES65" s="409">
        <f t="shared" ca="1" si="327"/>
        <v>51688.549119149196</v>
      </c>
      <c r="ET65" s="409">
        <f t="shared" ca="1" si="327"/>
        <v>51547.576036657571</v>
      </c>
      <c r="EU65" s="409">
        <f t="shared" ca="1" si="327"/>
        <v>50176.330629235556</v>
      </c>
      <c r="EV65" s="409">
        <f t="shared" ca="1" si="327"/>
        <v>49417.110403339371</v>
      </c>
      <c r="EW65" s="409">
        <f t="shared" ca="1" si="327"/>
        <v>49752.263120803087</v>
      </c>
      <c r="EX65" s="409">
        <f t="shared" ca="1" si="327"/>
        <v>48022.322467583028</v>
      </c>
      <c r="EY65" s="409">
        <f t="shared" ca="1" si="327"/>
        <v>48498.584066830779</v>
      </c>
      <c r="EZ65" s="409">
        <f t="shared" ca="1" si="327"/>
        <v>48248.01672617469</v>
      </c>
      <c r="FA65" s="409">
        <f t="shared" ca="1" si="327"/>
        <v>48525.953443020408</v>
      </c>
      <c r="FB65" s="409">
        <f t="shared" ref="FB65:FD65" ca="1" si="328">(FB23/100)*$C23</f>
        <v>50791.38411097943</v>
      </c>
      <c r="FC65" s="409">
        <f t="shared" ca="1" si="328"/>
        <v>50128.410413901554</v>
      </c>
      <c r="FD65" s="409">
        <f t="shared" ca="1" si="328"/>
        <v>47361.712722758246</v>
      </c>
      <c r="FE65" s="409">
        <f t="shared" ref="FE65:FI65" ca="1" si="329">(FE23/100)*$C23</f>
        <v>0</v>
      </c>
      <c r="FF65" s="409">
        <f t="shared" ca="1" si="329"/>
        <v>0</v>
      </c>
      <c r="FG65" s="409">
        <f t="shared" ca="1" si="329"/>
        <v>0</v>
      </c>
      <c r="FH65" s="409">
        <f t="shared" ca="1" si="329"/>
        <v>0</v>
      </c>
      <c r="FI65" s="409">
        <f t="shared" ca="1" si="329"/>
        <v>0</v>
      </c>
      <c r="FJ65" s="409">
        <f t="shared" ref="FJ65:FP65" ca="1" si="330">(FJ23/100)*$C23</f>
        <v>0</v>
      </c>
      <c r="FK65" s="409">
        <f t="shared" ca="1" si="330"/>
        <v>0</v>
      </c>
      <c r="FL65" s="409">
        <f t="shared" ca="1" si="330"/>
        <v>0</v>
      </c>
      <c r="FM65" s="409">
        <f t="shared" ca="1" si="330"/>
        <v>0</v>
      </c>
      <c r="FN65" s="409">
        <f t="shared" ca="1" si="330"/>
        <v>0</v>
      </c>
      <c r="FO65" s="409">
        <f t="shared" ca="1" si="330"/>
        <v>0</v>
      </c>
      <c r="FP65" s="409">
        <f t="shared" ca="1" si="330"/>
        <v>0</v>
      </c>
    </row>
    <row r="66" spans="2:172" x14ac:dyDescent="0.2">
      <c r="B66" s="407" t="s">
        <v>18</v>
      </c>
      <c r="C66" s="408">
        <f>DContriORI!C66</f>
        <v>31436.956999999999</v>
      </c>
      <c r="D66" s="407"/>
      <c r="E66" s="409">
        <f t="shared" ref="E66:AJ66" ca="1" si="331">(E24/100)*$C24</f>
        <v>32967.878345891942</v>
      </c>
      <c r="F66" s="409">
        <f t="shared" ca="1" si="331"/>
        <v>32625.206165240932</v>
      </c>
      <c r="G66" s="409">
        <f t="shared" ca="1" si="331"/>
        <v>31930.933880236818</v>
      </c>
      <c r="H66" s="409">
        <f t="shared" ca="1" si="331"/>
        <v>32161.284331344148</v>
      </c>
      <c r="I66" s="409">
        <f t="shared" ca="1" si="331"/>
        <v>32327.509278816517</v>
      </c>
      <c r="J66" s="409">
        <f t="shared" ca="1" si="331"/>
        <v>32582.51344093552</v>
      </c>
      <c r="K66" s="409">
        <f t="shared" ca="1" si="331"/>
        <v>32294.728153424014</v>
      </c>
      <c r="L66" s="409">
        <f t="shared" ca="1" si="331"/>
        <v>32088.874392424204</v>
      </c>
      <c r="M66" s="409">
        <f t="shared" ca="1" si="331"/>
        <v>32254.270388585774</v>
      </c>
      <c r="N66" s="409">
        <f t="shared" ca="1" si="331"/>
        <v>32846.441502480324</v>
      </c>
      <c r="O66" s="409">
        <f t="shared" ca="1" si="331"/>
        <v>32514.799246601491</v>
      </c>
      <c r="P66" s="409">
        <f t="shared" ca="1" si="331"/>
        <v>31591.348690906052</v>
      </c>
      <c r="Q66" s="409">
        <f t="shared" ca="1" si="331"/>
        <v>31850.228058043933</v>
      </c>
      <c r="R66" s="409">
        <f t="shared" ca="1" si="331"/>
        <v>32523.291671466133</v>
      </c>
      <c r="S66" s="409">
        <f t="shared" ca="1" si="331"/>
        <v>32718.857030720865</v>
      </c>
      <c r="T66" s="409">
        <f t="shared" ca="1" si="331"/>
        <v>33515.374494630414</v>
      </c>
      <c r="U66" s="409">
        <f t="shared" ca="1" si="331"/>
        <v>32164.674913696446</v>
      </c>
      <c r="V66" s="409">
        <f t="shared" ca="1" si="331"/>
        <v>33482.400112871081</v>
      </c>
      <c r="W66" s="409">
        <f t="shared" ca="1" si="331"/>
        <v>34703.359377390276</v>
      </c>
      <c r="X66" s="409">
        <f t="shared" ca="1" si="331"/>
        <v>34067.342604133577</v>
      </c>
      <c r="Y66" s="409">
        <f t="shared" ca="1" si="331"/>
        <v>34671.982548757631</v>
      </c>
      <c r="Z66" s="409">
        <f t="shared" ca="1" si="331"/>
        <v>33978.823168969735</v>
      </c>
      <c r="AA66" s="409">
        <f t="shared" ca="1" si="331"/>
        <v>33858.539279445584</v>
      </c>
      <c r="AB66" s="409">
        <f t="shared" ca="1" si="331"/>
        <v>34344.521131986141</v>
      </c>
      <c r="AC66" s="409">
        <f t="shared" ca="1" si="331"/>
        <v>33691.372714098026</v>
      </c>
      <c r="AD66" s="409">
        <f t="shared" ca="1" si="331"/>
        <v>33908.578327104544</v>
      </c>
      <c r="AE66" s="409">
        <f t="shared" ca="1" si="331"/>
        <v>34468.969605070153</v>
      </c>
      <c r="AF66" s="409">
        <f t="shared" ca="1" si="331"/>
        <v>33915.911457121729</v>
      </c>
      <c r="AG66" s="409">
        <f t="shared" ca="1" si="331"/>
        <v>33688.718541583221</v>
      </c>
      <c r="AH66" s="409">
        <f t="shared" ca="1" si="331"/>
        <v>34470.693050194721</v>
      </c>
      <c r="AI66" s="409">
        <f t="shared" ca="1" si="331"/>
        <v>33480.478801810124</v>
      </c>
      <c r="AJ66" s="409">
        <f t="shared" ca="1" si="331"/>
        <v>34313.543113407366</v>
      </c>
      <c r="AK66" s="409">
        <f t="shared" ref="AK66:BP66" ca="1" si="332">(AK24/100)*$C24</f>
        <v>33632.397323196834</v>
      </c>
      <c r="AL66" s="409">
        <f t="shared" ca="1" si="332"/>
        <v>33793.878695664884</v>
      </c>
      <c r="AM66" s="409">
        <f t="shared" ca="1" si="332"/>
        <v>34045.229943708007</v>
      </c>
      <c r="AN66" s="409">
        <f t="shared" ca="1" si="332"/>
        <v>33450.309252138613</v>
      </c>
      <c r="AO66" s="409">
        <f t="shared" ca="1" si="332"/>
        <v>33908.288940892955</v>
      </c>
      <c r="AP66" s="409">
        <f t="shared" ca="1" si="332"/>
        <v>33836.331292766736</v>
      </c>
      <c r="AQ66" s="409">
        <f t="shared" ca="1" si="332"/>
        <v>33482.409052409923</v>
      </c>
      <c r="AR66" s="409">
        <f t="shared" ca="1" si="332"/>
        <v>33075.233767264617</v>
      </c>
      <c r="AS66" s="409">
        <f t="shared" ca="1" si="332"/>
        <v>33223.001143636102</v>
      </c>
      <c r="AT66" s="409">
        <f t="shared" ca="1" si="332"/>
        <v>32413.681445890001</v>
      </c>
      <c r="AU66" s="409">
        <f t="shared" ca="1" si="332"/>
        <v>31805.422231807363</v>
      </c>
      <c r="AV66" s="409">
        <f t="shared" ca="1" si="332"/>
        <v>32272.326586546256</v>
      </c>
      <c r="AW66" s="409">
        <f t="shared" ca="1" si="332"/>
        <v>31613.400988444559</v>
      </c>
      <c r="AX66" s="409">
        <f t="shared" ca="1" si="332"/>
        <v>31773.768313277364</v>
      </c>
      <c r="AY66" s="409">
        <f t="shared" ca="1" si="332"/>
        <v>32002.492429057718</v>
      </c>
      <c r="AZ66" s="409">
        <f t="shared" ca="1" si="332"/>
        <v>31833.561751297893</v>
      </c>
      <c r="BA66" s="409">
        <f t="shared" ca="1" si="332"/>
        <v>33662.941601332903</v>
      </c>
      <c r="BB66" s="409">
        <f t="shared" ca="1" si="332"/>
        <v>32031.208801493714</v>
      </c>
      <c r="BC66" s="409">
        <f t="shared" ca="1" si="332"/>
        <v>31370.918976711968</v>
      </c>
      <c r="BD66" s="409">
        <f t="shared" ca="1" si="332"/>
        <v>31665.646039806958</v>
      </c>
      <c r="BE66" s="409">
        <f t="shared" ca="1" si="332"/>
        <v>31260.741157883182</v>
      </c>
      <c r="BF66" s="409">
        <f t="shared" ca="1" si="332"/>
        <v>31204.721940416122</v>
      </c>
      <c r="BG66" s="409">
        <f t="shared" ca="1" si="332"/>
        <v>31771.429142372581</v>
      </c>
      <c r="BH66" s="409">
        <f t="shared" ca="1" si="332"/>
        <v>30823.691965326725</v>
      </c>
      <c r="BI66" s="409">
        <f t="shared" ca="1" si="332"/>
        <v>31117.113930350919</v>
      </c>
      <c r="BJ66" s="409">
        <f t="shared" ca="1" si="332"/>
        <v>31310.717108991612</v>
      </c>
      <c r="BK66" s="409">
        <f t="shared" ca="1" si="332"/>
        <v>31070.184296453222</v>
      </c>
      <c r="BL66" s="409">
        <f t="shared" ca="1" si="332"/>
        <v>31856.45859419823</v>
      </c>
      <c r="BM66" s="409">
        <f t="shared" ca="1" si="332"/>
        <v>31052.294129103015</v>
      </c>
      <c r="BN66" s="409">
        <f t="shared" ca="1" si="332"/>
        <v>31006.959146512254</v>
      </c>
      <c r="BO66" s="409">
        <f t="shared" ca="1" si="332"/>
        <v>32012.380539879639</v>
      </c>
      <c r="BP66" s="409">
        <f t="shared" ca="1" si="332"/>
        <v>31252.989450159264</v>
      </c>
      <c r="BQ66" s="409">
        <f t="shared" ref="BQ66:CV66" ca="1" si="333">(BQ24/100)*$C24</f>
        <v>31851.023851475838</v>
      </c>
      <c r="BR66" s="409">
        <f t="shared" ca="1" si="333"/>
        <v>31970.219761298173</v>
      </c>
      <c r="BS66" s="409">
        <f t="shared" ca="1" si="333"/>
        <v>31762.181621889024</v>
      </c>
      <c r="BT66" s="409">
        <f t="shared" ca="1" si="333"/>
        <v>31834.909329971491</v>
      </c>
      <c r="BU66" s="409">
        <f t="shared" ca="1" si="333"/>
        <v>31542.720718255001</v>
      </c>
      <c r="BV66" s="409">
        <f t="shared" ca="1" si="333"/>
        <v>30999.661163578865</v>
      </c>
      <c r="BW66" s="409">
        <f t="shared" ca="1" si="333"/>
        <v>31057.561128026719</v>
      </c>
      <c r="BX66" s="409">
        <f t="shared" ca="1" si="333"/>
        <v>30806.848566248351</v>
      </c>
      <c r="BY66" s="409">
        <f t="shared" ca="1" si="333"/>
        <v>30182.43432213031</v>
      </c>
      <c r="BZ66" s="409">
        <f t="shared" ca="1" si="333"/>
        <v>30332.921506447219</v>
      </c>
      <c r="CA66" s="409">
        <f t="shared" ca="1" si="333"/>
        <v>30134.980858776486</v>
      </c>
      <c r="CB66" s="409">
        <f t="shared" ca="1" si="333"/>
        <v>31233.92861982352</v>
      </c>
      <c r="CC66" s="409">
        <f t="shared" ca="1" si="333"/>
        <v>30792.560073091881</v>
      </c>
      <c r="CD66" s="409">
        <f t="shared" ca="1" si="333"/>
        <v>30982.555950543589</v>
      </c>
      <c r="CE66" s="409">
        <f t="shared" ca="1" si="333"/>
        <v>30470.449225647306</v>
      </c>
      <c r="CF66" s="409">
        <f t="shared" ca="1" si="333"/>
        <v>30894.343108295383</v>
      </c>
      <c r="CG66" s="409">
        <f t="shared" ca="1" si="333"/>
        <v>30547.539136948904</v>
      </c>
      <c r="CH66" s="409">
        <f t="shared" ca="1" si="333"/>
        <v>29713.597618280426</v>
      </c>
      <c r="CI66" s="409">
        <f t="shared" ca="1" si="333"/>
        <v>29169.65028742811</v>
      </c>
      <c r="CJ66" s="409">
        <f t="shared" ca="1" si="333"/>
        <v>29584.07555778091</v>
      </c>
      <c r="CK66" s="409">
        <f t="shared" ca="1" si="333"/>
        <v>29434.751329113664</v>
      </c>
      <c r="CL66" s="409">
        <f t="shared" ca="1" si="333"/>
        <v>29769.781897344994</v>
      </c>
      <c r="CM66" s="409">
        <f t="shared" ca="1" si="333"/>
        <v>28754.119096710809</v>
      </c>
      <c r="CN66" s="409">
        <f t="shared" ca="1" si="333"/>
        <v>15213.006505362309</v>
      </c>
      <c r="CO66" s="409">
        <f t="shared" ca="1" si="333"/>
        <v>15105.448104549256</v>
      </c>
      <c r="CP66" s="409">
        <f t="shared" ca="1" si="333"/>
        <v>20518.083175426164</v>
      </c>
      <c r="CQ66" s="409">
        <f t="shared" ca="1" si="333"/>
        <v>24548.169461625392</v>
      </c>
      <c r="CR66" s="409">
        <f t="shared" ca="1" si="333"/>
        <v>26349.620742859373</v>
      </c>
      <c r="CS66" s="409">
        <f t="shared" ca="1" si="333"/>
        <v>26846.697218341295</v>
      </c>
      <c r="CT66" s="409">
        <f t="shared" ca="1" si="333"/>
        <v>27575.978989682128</v>
      </c>
      <c r="CU66" s="409">
        <f t="shared" ca="1" si="333"/>
        <v>27926.608246203181</v>
      </c>
      <c r="CV66" s="409">
        <f t="shared" ca="1" si="333"/>
        <v>27498.32318655886</v>
      </c>
      <c r="CW66" s="409">
        <f t="shared" ref="CW66:ED66" ca="1" si="334">(CW24/100)*$C24</f>
        <v>27439.193101874269</v>
      </c>
      <c r="CX66" s="409">
        <f t="shared" ca="1" si="334"/>
        <v>27534.575159047967</v>
      </c>
      <c r="CY66" s="409">
        <f t="shared" ca="1" si="334"/>
        <v>27890.339366761418</v>
      </c>
      <c r="CZ66" s="409">
        <f t="shared" ca="1" si="334"/>
        <v>26961.512094521626</v>
      </c>
      <c r="DA66" s="409">
        <f t="shared" ca="1" si="334"/>
        <v>27103.197873641438</v>
      </c>
      <c r="DB66" s="409">
        <f t="shared" ca="1" si="334"/>
        <v>27033.020446695809</v>
      </c>
      <c r="DC66" s="409">
        <f t="shared" ca="1" si="334"/>
        <v>27647.051104281803</v>
      </c>
      <c r="DD66" s="409">
        <f t="shared" ca="1" si="334"/>
        <v>27518.979146640588</v>
      </c>
      <c r="DE66" s="409">
        <f t="shared" ca="1" si="334"/>
        <v>27649.059827907979</v>
      </c>
      <c r="DF66" s="409">
        <f t="shared" ca="1" si="334"/>
        <v>27717.073807704659</v>
      </c>
      <c r="DG66" s="409">
        <f t="shared" ca="1" si="334"/>
        <v>28780.234577149888</v>
      </c>
      <c r="DH66" s="409">
        <f t="shared" ca="1" si="334"/>
        <v>28846.371406259332</v>
      </c>
      <c r="DI66" s="409">
        <f t="shared" ca="1" si="334"/>
        <v>30054.357851336681</v>
      </c>
      <c r="DJ66" s="409">
        <f t="shared" ca="1" si="334"/>
        <v>29530.134103332912</v>
      </c>
      <c r="DK66" s="409">
        <f t="shared" ca="1" si="334"/>
        <v>30137.5090310874</v>
      </c>
      <c r="DL66" s="409">
        <f t="shared" ca="1" si="334"/>
        <v>30075.572198389636</v>
      </c>
      <c r="DM66" s="409">
        <f t="shared" ca="1" si="334"/>
        <v>30811.466583995505</v>
      </c>
      <c r="DN66" s="409">
        <f t="shared" ca="1" si="334"/>
        <v>29920.296146241173</v>
      </c>
      <c r="DO66" s="409">
        <f t="shared" ca="1" si="334"/>
        <v>30207.426848749921</v>
      </c>
      <c r="DP66" s="409">
        <f t="shared" ca="1" si="334"/>
        <v>31194.871513043123</v>
      </c>
      <c r="DQ66" s="409">
        <f t="shared" ca="1" si="334"/>
        <v>30855.827526708465</v>
      </c>
      <c r="DR66" s="409">
        <f t="shared" ca="1" si="334"/>
        <v>30859.658883836972</v>
      </c>
      <c r="DS66" s="409">
        <f t="shared" ca="1" si="334"/>
        <v>30245.672255721223</v>
      </c>
      <c r="DT66" s="409">
        <f t="shared" ca="1" si="334"/>
        <v>30788.624452937715</v>
      </c>
      <c r="DU66" s="409">
        <f t="shared" ca="1" si="334"/>
        <v>31154.427798166889</v>
      </c>
      <c r="DV66" s="409">
        <f t="shared" ca="1" si="334"/>
        <v>30465.534133340607</v>
      </c>
      <c r="DW66" s="409">
        <f t="shared" ca="1" si="334"/>
        <v>30107.72242350853</v>
      </c>
      <c r="DX66" s="409">
        <f t="shared" ca="1" si="334"/>
        <v>31195.596612743717</v>
      </c>
      <c r="DY66" s="409">
        <f t="shared" ca="1" si="334"/>
        <v>29879.204631400604</v>
      </c>
      <c r="DZ66" s="409">
        <f t="shared" ca="1" si="334"/>
        <v>30332.752445817285</v>
      </c>
      <c r="EA66" s="409">
        <f t="shared" ca="1" si="334"/>
        <v>30306.809868170152</v>
      </c>
      <c r="EB66" s="409">
        <f t="shared" ca="1" si="334"/>
        <v>29822.869965855862</v>
      </c>
      <c r="EC66" s="409">
        <f t="shared" ca="1" si="334"/>
        <v>29457.102593150663</v>
      </c>
      <c r="ED66" s="409">
        <f t="shared" ca="1" si="334"/>
        <v>29073.441474815052</v>
      </c>
      <c r="EE66" s="409">
        <f t="shared" ref="EE66:EQ66" ca="1" si="335">(EE24/100)*$C24</f>
        <v>27697.173725959216</v>
      </c>
      <c r="EF66" s="409">
        <f t="shared" ca="1" si="335"/>
        <v>27294.022469801901</v>
      </c>
      <c r="EG66" s="409">
        <f t="shared" ca="1" si="335"/>
        <v>26070.807028793202</v>
      </c>
      <c r="EH66" s="409">
        <f t="shared" ca="1" si="335"/>
        <v>26476.143379210804</v>
      </c>
      <c r="EI66" s="409">
        <f t="shared" ca="1" si="335"/>
        <v>26566.047956407987</v>
      </c>
      <c r="EJ66" s="409">
        <f t="shared" ca="1" si="335"/>
        <v>24292.573193035019</v>
      </c>
      <c r="EK66" s="409">
        <f t="shared" ca="1" si="335"/>
        <v>25986.665971414364</v>
      </c>
      <c r="EL66" s="409">
        <f t="shared" ca="1" si="335"/>
        <v>25861.588556516297</v>
      </c>
      <c r="EM66" s="409">
        <f t="shared" ca="1" si="335"/>
        <v>24873.054332562693</v>
      </c>
      <c r="EN66" s="409">
        <f t="shared" ca="1" si="335"/>
        <v>24641.366267133955</v>
      </c>
      <c r="EO66" s="409">
        <f t="shared" ca="1" si="335"/>
        <v>24639.632561426733</v>
      </c>
      <c r="EP66" s="409">
        <f t="shared" ca="1" si="335"/>
        <v>24289.312772919657</v>
      </c>
      <c r="EQ66" s="409">
        <f t="shared" ca="1" si="335"/>
        <v>24379.00797539343</v>
      </c>
      <c r="ER66" s="409">
        <f t="shared" ref="ER66:FA66" ca="1" si="336">(ER24/100)*$C24</f>
        <v>24609.753095081345</v>
      </c>
      <c r="ES66" s="409">
        <f t="shared" ca="1" si="336"/>
        <v>24238.724188830281</v>
      </c>
      <c r="ET66" s="409">
        <f t="shared" ca="1" si="336"/>
        <v>24306.733964939947</v>
      </c>
      <c r="EU66" s="409">
        <f t="shared" ca="1" si="336"/>
        <v>23646.386073112113</v>
      </c>
      <c r="EV66" s="409">
        <f t="shared" ca="1" si="336"/>
        <v>24096.873007430659</v>
      </c>
      <c r="EW66" s="409">
        <f t="shared" ca="1" si="336"/>
        <v>23689.332196738458</v>
      </c>
      <c r="EX66" s="409">
        <f t="shared" ca="1" si="336"/>
        <v>23632.738628927771</v>
      </c>
      <c r="EY66" s="409">
        <f t="shared" ca="1" si="336"/>
        <v>23831.082710620067</v>
      </c>
      <c r="EZ66" s="409">
        <f t="shared" ca="1" si="336"/>
        <v>23519.048895490792</v>
      </c>
      <c r="FA66" s="409">
        <f t="shared" ca="1" si="336"/>
        <v>23258.37840794789</v>
      </c>
      <c r="FB66" s="409">
        <f t="shared" ref="FB66:FD66" ca="1" si="337">(FB24/100)*$C24</f>
        <v>23262.236588974327</v>
      </c>
      <c r="FC66" s="409">
        <f t="shared" ca="1" si="337"/>
        <v>23563.059712521797</v>
      </c>
      <c r="FD66" s="409">
        <f t="shared" ca="1" si="337"/>
        <v>22473.388763500188</v>
      </c>
      <c r="FE66" s="409">
        <f t="shared" ref="FE66:FI66" ca="1" si="338">(FE24/100)*$C24</f>
        <v>0</v>
      </c>
      <c r="FF66" s="409">
        <f t="shared" ca="1" si="338"/>
        <v>0</v>
      </c>
      <c r="FG66" s="409">
        <f t="shared" ca="1" si="338"/>
        <v>0</v>
      </c>
      <c r="FH66" s="409">
        <f t="shared" ca="1" si="338"/>
        <v>0</v>
      </c>
      <c r="FI66" s="409">
        <f t="shared" ca="1" si="338"/>
        <v>0</v>
      </c>
      <c r="FJ66" s="409">
        <f t="shared" ref="FJ66:FP66" ca="1" si="339">(FJ24/100)*$C24</f>
        <v>0</v>
      </c>
      <c r="FK66" s="409">
        <f t="shared" ca="1" si="339"/>
        <v>0</v>
      </c>
      <c r="FL66" s="409">
        <f t="shared" ca="1" si="339"/>
        <v>0</v>
      </c>
      <c r="FM66" s="409">
        <f t="shared" ca="1" si="339"/>
        <v>0</v>
      </c>
      <c r="FN66" s="409">
        <f t="shared" ca="1" si="339"/>
        <v>0</v>
      </c>
      <c r="FO66" s="409">
        <f t="shared" ca="1" si="339"/>
        <v>0</v>
      </c>
      <c r="FP66" s="409">
        <f t="shared" ca="1" si="339"/>
        <v>0</v>
      </c>
    </row>
    <row r="67" spans="2:172" x14ac:dyDescent="0.2">
      <c r="B67" s="407" t="s">
        <v>19</v>
      </c>
      <c r="C67" s="408">
        <f>DContriORI!C67</f>
        <v>38837.811999999998</v>
      </c>
      <c r="D67" s="407"/>
      <c r="E67" s="409">
        <f t="shared" ref="E67:AJ67" ca="1" si="340">(E25/100)*$C25</f>
        <v>40428.707653365513</v>
      </c>
      <c r="F67" s="409">
        <f t="shared" ca="1" si="340"/>
        <v>39361.086773640178</v>
      </c>
      <c r="G67" s="409">
        <f t="shared" ca="1" si="340"/>
        <v>36083.125951680559</v>
      </c>
      <c r="H67" s="409">
        <f t="shared" ca="1" si="340"/>
        <v>37341.558353084736</v>
      </c>
      <c r="I67" s="409">
        <f t="shared" ca="1" si="340"/>
        <v>35964.937948420367</v>
      </c>
      <c r="J67" s="409">
        <f t="shared" ca="1" si="340"/>
        <v>36415.615763112677</v>
      </c>
      <c r="K67" s="409">
        <f t="shared" ca="1" si="340"/>
        <v>37938.119737827357</v>
      </c>
      <c r="L67" s="409">
        <f t="shared" ca="1" si="340"/>
        <v>38991.594343162993</v>
      </c>
      <c r="M67" s="409">
        <f t="shared" ca="1" si="340"/>
        <v>37576.725205614566</v>
      </c>
      <c r="N67" s="409">
        <f t="shared" ca="1" si="340"/>
        <v>40874.171200785102</v>
      </c>
      <c r="O67" s="409">
        <f t="shared" ca="1" si="340"/>
        <v>40100.954140681657</v>
      </c>
      <c r="P67" s="409">
        <f t="shared" ca="1" si="340"/>
        <v>35803.541828048277</v>
      </c>
      <c r="Q67" s="409">
        <f t="shared" ca="1" si="340"/>
        <v>35206.599902617279</v>
      </c>
      <c r="R67" s="409">
        <f t="shared" ca="1" si="340"/>
        <v>35601.816811949626</v>
      </c>
      <c r="S67" s="409">
        <f t="shared" ca="1" si="340"/>
        <v>37531.961612810112</v>
      </c>
      <c r="T67" s="409">
        <f t="shared" ca="1" si="340"/>
        <v>37280.803871309676</v>
      </c>
      <c r="U67" s="409">
        <f t="shared" ca="1" si="340"/>
        <v>38276.182308567484</v>
      </c>
      <c r="V67" s="409">
        <f t="shared" ca="1" si="340"/>
        <v>37084.6733221373</v>
      </c>
      <c r="W67" s="409">
        <f t="shared" ca="1" si="340"/>
        <v>37956.397077144946</v>
      </c>
      <c r="X67" s="409">
        <f t="shared" ca="1" si="340"/>
        <v>37414.811955425866</v>
      </c>
      <c r="Y67" s="409">
        <f t="shared" ca="1" si="340"/>
        <v>35984.569656812477</v>
      </c>
      <c r="Z67" s="409">
        <f t="shared" ca="1" si="340"/>
        <v>39183.479380181918</v>
      </c>
      <c r="AA67" s="409">
        <f t="shared" ca="1" si="340"/>
        <v>36812.932570372148</v>
      </c>
      <c r="AB67" s="409">
        <f t="shared" ca="1" si="340"/>
        <v>36036.743932605263</v>
      </c>
      <c r="AC67" s="409">
        <f t="shared" ca="1" si="340"/>
        <v>39588.196432651239</v>
      </c>
      <c r="AD67" s="409">
        <f t="shared" ca="1" si="340"/>
        <v>37937.005166453629</v>
      </c>
      <c r="AE67" s="409">
        <f t="shared" ca="1" si="340"/>
        <v>39335.152089283212</v>
      </c>
      <c r="AF67" s="409">
        <f t="shared" ca="1" si="340"/>
        <v>38965.579962761367</v>
      </c>
      <c r="AG67" s="409">
        <f t="shared" ca="1" si="340"/>
        <v>37967.587126225269</v>
      </c>
      <c r="AH67" s="409">
        <f t="shared" ca="1" si="340"/>
        <v>37875.723405493067</v>
      </c>
      <c r="AI67" s="409">
        <f t="shared" ca="1" si="340"/>
        <v>37708.624487574984</v>
      </c>
      <c r="AJ67" s="409">
        <f t="shared" ca="1" si="340"/>
        <v>38385.878823525418</v>
      </c>
      <c r="AK67" s="409">
        <f t="shared" ref="AK67:BP67" ca="1" si="341">(AK25/100)*$C25</f>
        <v>38323.965151750519</v>
      </c>
      <c r="AL67" s="409">
        <f t="shared" ca="1" si="341"/>
        <v>37894.345743502599</v>
      </c>
      <c r="AM67" s="409">
        <f t="shared" ca="1" si="341"/>
        <v>42997.149048721847</v>
      </c>
      <c r="AN67" s="409">
        <f t="shared" ca="1" si="341"/>
        <v>38352.191256140897</v>
      </c>
      <c r="AO67" s="409">
        <f t="shared" ca="1" si="341"/>
        <v>37567.617965824087</v>
      </c>
      <c r="AP67" s="409">
        <f t="shared" ca="1" si="341"/>
        <v>38300.473241681539</v>
      </c>
      <c r="AQ67" s="409">
        <f t="shared" ca="1" si="341"/>
        <v>37618.481711266402</v>
      </c>
      <c r="AR67" s="409">
        <f t="shared" ca="1" si="341"/>
        <v>38060.357531407921</v>
      </c>
      <c r="AS67" s="409">
        <f t="shared" ca="1" si="341"/>
        <v>38388.527671476913</v>
      </c>
      <c r="AT67" s="409">
        <f t="shared" ca="1" si="341"/>
        <v>39366.919315383064</v>
      </c>
      <c r="AU67" s="409">
        <f t="shared" ca="1" si="341"/>
        <v>37743.882897259602</v>
      </c>
      <c r="AV67" s="409">
        <f t="shared" ca="1" si="341"/>
        <v>37481.783449513867</v>
      </c>
      <c r="AW67" s="409">
        <f t="shared" ca="1" si="341"/>
        <v>38494.139664546667</v>
      </c>
      <c r="AX67" s="409">
        <f t="shared" ca="1" si="341"/>
        <v>36182.740731810845</v>
      </c>
      <c r="AY67" s="409">
        <f t="shared" ca="1" si="341"/>
        <v>40879.471069003419</v>
      </c>
      <c r="AZ67" s="409">
        <f t="shared" ca="1" si="341"/>
        <v>40521.047646458428</v>
      </c>
      <c r="BA67" s="409">
        <f t="shared" ca="1" si="341"/>
        <v>36531.376808007059</v>
      </c>
      <c r="BB67" s="409">
        <f t="shared" ca="1" si="341"/>
        <v>41074.511533188117</v>
      </c>
      <c r="BC67" s="409">
        <f t="shared" ca="1" si="341"/>
        <v>40747.001623145472</v>
      </c>
      <c r="BD67" s="409">
        <f t="shared" ca="1" si="341"/>
        <v>40627.150053435333</v>
      </c>
      <c r="BE67" s="409">
        <f t="shared" ca="1" si="341"/>
        <v>38186.957262804484</v>
      </c>
      <c r="BF67" s="409">
        <f t="shared" ca="1" si="341"/>
        <v>40171.723837899532</v>
      </c>
      <c r="BG67" s="409">
        <f t="shared" ca="1" si="341"/>
        <v>40270.359910216335</v>
      </c>
      <c r="BH67" s="409">
        <f t="shared" ca="1" si="341"/>
        <v>38574.853564986777</v>
      </c>
      <c r="BI67" s="409">
        <f t="shared" ca="1" si="341"/>
        <v>39164.146976786149</v>
      </c>
      <c r="BJ67" s="409">
        <f t="shared" ca="1" si="341"/>
        <v>36627.855872209788</v>
      </c>
      <c r="BK67" s="409">
        <f t="shared" ca="1" si="341"/>
        <v>39277.989160271864</v>
      </c>
      <c r="BL67" s="409">
        <f t="shared" ca="1" si="341"/>
        <v>39922.457193782269</v>
      </c>
      <c r="BM67" s="409">
        <f t="shared" ca="1" si="341"/>
        <v>40013.234556946947</v>
      </c>
      <c r="BN67" s="409">
        <f t="shared" ca="1" si="341"/>
        <v>38426.505176189872</v>
      </c>
      <c r="BO67" s="409">
        <f t="shared" ca="1" si="341"/>
        <v>39666.57857832015</v>
      </c>
      <c r="BP67" s="409">
        <f t="shared" ca="1" si="341"/>
        <v>39283.346175223509</v>
      </c>
      <c r="BQ67" s="409">
        <f t="shared" ref="BQ67:CV67" ca="1" si="342">(BQ25/100)*$C25</f>
        <v>38532.776513045952</v>
      </c>
      <c r="BR67" s="409">
        <f t="shared" ca="1" si="342"/>
        <v>38432.797628233981</v>
      </c>
      <c r="BS67" s="409">
        <f t="shared" ca="1" si="342"/>
        <v>38889.108589905372</v>
      </c>
      <c r="BT67" s="409">
        <f t="shared" ca="1" si="342"/>
        <v>39271.866289067504</v>
      </c>
      <c r="BU67" s="409">
        <f t="shared" ca="1" si="342"/>
        <v>39359.459477706347</v>
      </c>
      <c r="BV67" s="409">
        <f t="shared" ca="1" si="342"/>
        <v>37861.624712627337</v>
      </c>
      <c r="BW67" s="409">
        <f t="shared" ca="1" si="342"/>
        <v>37917.756792897453</v>
      </c>
      <c r="BX67" s="409">
        <f t="shared" ca="1" si="342"/>
        <v>38246.123382930833</v>
      </c>
      <c r="BY67" s="409">
        <f t="shared" ca="1" si="342"/>
        <v>40340.039347909405</v>
      </c>
      <c r="BZ67" s="409">
        <f t="shared" ca="1" si="342"/>
        <v>39927.101690429154</v>
      </c>
      <c r="CA67" s="409">
        <f t="shared" ca="1" si="342"/>
        <v>38789.826426079293</v>
      </c>
      <c r="CB67" s="409">
        <f t="shared" ca="1" si="342"/>
        <v>37935.768227387489</v>
      </c>
      <c r="CC67" s="409">
        <f t="shared" ca="1" si="342"/>
        <v>38402.072329866118</v>
      </c>
      <c r="CD67" s="409">
        <f t="shared" ca="1" si="342"/>
        <v>38795.379852041013</v>
      </c>
      <c r="CE67" s="409">
        <f t="shared" ca="1" si="342"/>
        <v>38110.106175573397</v>
      </c>
      <c r="CF67" s="409">
        <f t="shared" ca="1" si="342"/>
        <v>39010.967019544427</v>
      </c>
      <c r="CG67" s="409">
        <f t="shared" ca="1" si="342"/>
        <v>38564.003538620251</v>
      </c>
      <c r="CH67" s="409">
        <f t="shared" ca="1" si="342"/>
        <v>37994.997815916664</v>
      </c>
      <c r="CI67" s="409">
        <f t="shared" ca="1" si="342"/>
        <v>37286.608209965598</v>
      </c>
      <c r="CJ67" s="409">
        <f t="shared" ca="1" si="342"/>
        <v>37643.097479451353</v>
      </c>
      <c r="CK67" s="409">
        <f t="shared" ca="1" si="342"/>
        <v>38719.100257853883</v>
      </c>
      <c r="CL67" s="409">
        <f t="shared" ca="1" si="342"/>
        <v>37801.263929480658</v>
      </c>
      <c r="CM67" s="409">
        <f t="shared" ca="1" si="342"/>
        <v>35890.467084307049</v>
      </c>
      <c r="CN67" s="409">
        <f t="shared" ca="1" si="342"/>
        <v>36255.827822664512</v>
      </c>
      <c r="CO67" s="409">
        <f t="shared" ca="1" si="342"/>
        <v>34524.506961664934</v>
      </c>
      <c r="CP67" s="409">
        <f t="shared" ca="1" si="342"/>
        <v>36512.16711221225</v>
      </c>
      <c r="CQ67" s="409">
        <f t="shared" ca="1" si="342"/>
        <v>37350.927537255724</v>
      </c>
      <c r="CR67" s="409">
        <f t="shared" ca="1" si="342"/>
        <v>38346.847218183881</v>
      </c>
      <c r="CS67" s="409">
        <f t="shared" ca="1" si="342"/>
        <v>37985.767443639568</v>
      </c>
      <c r="CT67" s="409">
        <f t="shared" ca="1" si="342"/>
        <v>38994.612230217863</v>
      </c>
      <c r="CU67" s="409">
        <f t="shared" ca="1" si="342"/>
        <v>39460.431598042596</v>
      </c>
      <c r="CV67" s="409">
        <f t="shared" ca="1" si="342"/>
        <v>39886.95970940157</v>
      </c>
      <c r="CW67" s="409">
        <f t="shared" ref="CW67:ED67" ca="1" si="343">(CW25/100)*$C25</f>
        <v>39413.771782661948</v>
      </c>
      <c r="CX67" s="409">
        <f t="shared" ca="1" si="343"/>
        <v>38908.333646948093</v>
      </c>
      <c r="CY67" s="409">
        <f t="shared" ca="1" si="343"/>
        <v>40565.900256421264</v>
      </c>
      <c r="CZ67" s="409">
        <f t="shared" ca="1" si="343"/>
        <v>40738.921669076517</v>
      </c>
      <c r="DA67" s="409">
        <f t="shared" ca="1" si="343"/>
        <v>41676.213374097104</v>
      </c>
      <c r="DB67" s="409">
        <f t="shared" ca="1" si="343"/>
        <v>39997.977883490836</v>
      </c>
      <c r="DC67" s="409">
        <f t="shared" ca="1" si="343"/>
        <v>41484.039893580855</v>
      </c>
      <c r="DD67" s="409">
        <f t="shared" ca="1" si="343"/>
        <v>43435.037404337396</v>
      </c>
      <c r="DE67" s="409">
        <f t="shared" ca="1" si="343"/>
        <v>43242.927722733766</v>
      </c>
      <c r="DF67" s="409">
        <f t="shared" ca="1" si="343"/>
        <v>41359.66334526948</v>
      </c>
      <c r="DG67" s="409">
        <f t="shared" ca="1" si="343"/>
        <v>40064.479987394931</v>
      </c>
      <c r="DH67" s="409">
        <f t="shared" ca="1" si="343"/>
        <v>40930.003374849541</v>
      </c>
      <c r="DI67" s="409">
        <f t="shared" ca="1" si="343"/>
        <v>40534.736777624494</v>
      </c>
      <c r="DJ67" s="409">
        <f t="shared" ca="1" si="343"/>
        <v>40371.664801159422</v>
      </c>
      <c r="DK67" s="409">
        <f t="shared" ca="1" si="343"/>
        <v>40747.950397064895</v>
      </c>
      <c r="DL67" s="409">
        <f t="shared" ca="1" si="343"/>
        <v>43004.414988389122</v>
      </c>
      <c r="DM67" s="409">
        <f t="shared" ca="1" si="343"/>
        <v>41861.145075288659</v>
      </c>
      <c r="DN67" s="409">
        <f t="shared" ca="1" si="343"/>
        <v>40764.150928738571</v>
      </c>
      <c r="DO67" s="409">
        <f t="shared" ca="1" si="343"/>
        <v>41023.634898330434</v>
      </c>
      <c r="DP67" s="409">
        <f t="shared" ca="1" si="343"/>
        <v>37610.572207460456</v>
      </c>
      <c r="DQ67" s="409">
        <f t="shared" ca="1" si="343"/>
        <v>36913.168781554603</v>
      </c>
      <c r="DR67" s="409">
        <f t="shared" ca="1" si="343"/>
        <v>38642.514048462093</v>
      </c>
      <c r="DS67" s="409">
        <f t="shared" ca="1" si="343"/>
        <v>38704.668133866653</v>
      </c>
      <c r="DT67" s="409">
        <f t="shared" ca="1" si="343"/>
        <v>37798.419734752832</v>
      </c>
      <c r="DU67" s="409">
        <f t="shared" ca="1" si="343"/>
        <v>38075.855120938453</v>
      </c>
      <c r="DV67" s="409">
        <f t="shared" ca="1" si="343"/>
        <v>36805.784615356017</v>
      </c>
      <c r="DW67" s="409">
        <f t="shared" ca="1" si="343"/>
        <v>37682.365753797218</v>
      </c>
      <c r="DX67" s="409">
        <f t="shared" ca="1" si="343"/>
        <v>36908.103501799029</v>
      </c>
      <c r="DY67" s="409">
        <f t="shared" ca="1" si="343"/>
        <v>34987.216761701602</v>
      </c>
      <c r="DZ67" s="409">
        <f t="shared" ca="1" si="343"/>
        <v>35988.043928316634</v>
      </c>
      <c r="EA67" s="409">
        <f t="shared" ca="1" si="343"/>
        <v>35344.787508706118</v>
      </c>
      <c r="EB67" s="409">
        <f t="shared" ca="1" si="343"/>
        <v>35021.813672062483</v>
      </c>
      <c r="EC67" s="409">
        <f t="shared" ca="1" si="343"/>
        <v>35299.659998029856</v>
      </c>
      <c r="ED67" s="409">
        <f t="shared" ca="1" si="343"/>
        <v>35012.151903739679</v>
      </c>
      <c r="EE67" s="409">
        <f t="shared" ref="EE67:EQ67" ca="1" si="344">(EE25/100)*$C25</f>
        <v>34621.694811276117</v>
      </c>
      <c r="EF67" s="409">
        <f t="shared" ca="1" si="344"/>
        <v>33626.907362245736</v>
      </c>
      <c r="EG67" s="409">
        <f t="shared" ca="1" si="344"/>
        <v>33171.22875472231</v>
      </c>
      <c r="EH67" s="409">
        <f t="shared" ca="1" si="344"/>
        <v>33923.96725815734</v>
      </c>
      <c r="EI67" s="409">
        <f t="shared" ca="1" si="344"/>
        <v>32825.142725452963</v>
      </c>
      <c r="EJ67" s="409">
        <f t="shared" ca="1" si="344"/>
        <v>33209.974703179534</v>
      </c>
      <c r="EK67" s="409">
        <f t="shared" ca="1" si="344"/>
        <v>34300.897691227285</v>
      </c>
      <c r="EL67" s="409">
        <f t="shared" ca="1" si="344"/>
        <v>34963.098941687458</v>
      </c>
      <c r="EM67" s="409">
        <f t="shared" ca="1" si="344"/>
        <v>33795.446625629047</v>
      </c>
      <c r="EN67" s="409">
        <f t="shared" ca="1" si="344"/>
        <v>34264.687467943048</v>
      </c>
      <c r="EO67" s="409">
        <f t="shared" ca="1" si="344"/>
        <v>34556.436185599428</v>
      </c>
      <c r="EP67" s="409">
        <f t="shared" ca="1" si="344"/>
        <v>33927.721793527242</v>
      </c>
      <c r="EQ67" s="409">
        <f t="shared" ca="1" si="344"/>
        <v>33831.785612649619</v>
      </c>
      <c r="ER67" s="409">
        <f t="shared" ref="ER67:FA67" ca="1" si="345">(ER25/100)*$C25</f>
        <v>33180.172410347717</v>
      </c>
      <c r="ES67" s="409">
        <f t="shared" ca="1" si="345"/>
        <v>33009.165753698093</v>
      </c>
      <c r="ET67" s="409">
        <f t="shared" ca="1" si="345"/>
        <v>33326.28583662874</v>
      </c>
      <c r="EU67" s="409">
        <f t="shared" ca="1" si="345"/>
        <v>32493.534986677976</v>
      </c>
      <c r="EV67" s="409">
        <f t="shared" ca="1" si="345"/>
        <v>31332.560249748116</v>
      </c>
      <c r="EW67" s="409">
        <f t="shared" ca="1" si="345"/>
        <v>30684.994957589268</v>
      </c>
      <c r="EX67" s="409">
        <f t="shared" ca="1" si="345"/>
        <v>30595.051607270088</v>
      </c>
      <c r="EY67" s="409">
        <f t="shared" ca="1" si="345"/>
        <v>31353.701910440981</v>
      </c>
      <c r="EZ67" s="409">
        <f t="shared" ca="1" si="345"/>
        <v>31341.975932916743</v>
      </c>
      <c r="FA67" s="409">
        <f t="shared" ca="1" si="345"/>
        <v>30707.631022602782</v>
      </c>
      <c r="FB67" s="409">
        <f t="shared" ref="FB67:FD67" ca="1" si="346">(FB25/100)*$C25</f>
        <v>31066.213387223353</v>
      </c>
      <c r="FC67" s="409">
        <f t="shared" ca="1" si="346"/>
        <v>31147.18145714124</v>
      </c>
      <c r="FD67" s="409">
        <f t="shared" ca="1" si="346"/>
        <v>31466.401088963594</v>
      </c>
      <c r="FE67" s="409">
        <f t="shared" ref="FE67:FI67" ca="1" si="347">(FE25/100)*$C25</f>
        <v>0</v>
      </c>
      <c r="FF67" s="409">
        <f t="shared" ca="1" si="347"/>
        <v>0</v>
      </c>
      <c r="FG67" s="409">
        <f t="shared" ca="1" si="347"/>
        <v>0</v>
      </c>
      <c r="FH67" s="409">
        <f t="shared" ca="1" si="347"/>
        <v>0</v>
      </c>
      <c r="FI67" s="409">
        <f t="shared" ca="1" si="347"/>
        <v>0</v>
      </c>
      <c r="FJ67" s="409">
        <f t="shared" ref="FJ67:FP67" ca="1" si="348">(FJ25/100)*$C25</f>
        <v>0</v>
      </c>
      <c r="FK67" s="409">
        <f t="shared" ca="1" si="348"/>
        <v>0</v>
      </c>
      <c r="FL67" s="409">
        <f t="shared" ca="1" si="348"/>
        <v>0</v>
      </c>
      <c r="FM67" s="409">
        <f t="shared" ca="1" si="348"/>
        <v>0</v>
      </c>
      <c r="FN67" s="409">
        <f t="shared" ca="1" si="348"/>
        <v>0</v>
      </c>
      <c r="FO67" s="409">
        <f t="shared" ca="1" si="348"/>
        <v>0</v>
      </c>
      <c r="FP67" s="409">
        <f t="shared" ca="1" si="348"/>
        <v>0</v>
      </c>
    </row>
    <row r="68" spans="2:172" x14ac:dyDescent="0.2">
      <c r="B68" s="407" t="s">
        <v>20</v>
      </c>
      <c r="C68" s="408">
        <f>DContriORI!C68</f>
        <v>101611.97199999999</v>
      </c>
      <c r="D68" s="407"/>
      <c r="E68" s="409">
        <f t="shared" ref="E68:AJ68" ca="1" si="349">(E26/100)*$C26</f>
        <v>81616.702015179966</v>
      </c>
      <c r="F68" s="409">
        <f t="shared" ca="1" si="349"/>
        <v>82497.511647784704</v>
      </c>
      <c r="G68" s="409">
        <f t="shared" ca="1" si="349"/>
        <v>83124.325245603031</v>
      </c>
      <c r="H68" s="409">
        <f t="shared" ca="1" si="349"/>
        <v>82682.681555205956</v>
      </c>
      <c r="I68" s="409">
        <f t="shared" ca="1" si="349"/>
        <v>80632.420335144503</v>
      </c>
      <c r="J68" s="409">
        <f t="shared" ca="1" si="349"/>
        <v>81160.137272862776</v>
      </c>
      <c r="K68" s="409">
        <f t="shared" ca="1" si="349"/>
        <v>82088.013311584175</v>
      </c>
      <c r="L68" s="409">
        <f t="shared" ca="1" si="349"/>
        <v>83441.992666861566</v>
      </c>
      <c r="M68" s="409">
        <f t="shared" ca="1" si="349"/>
        <v>82926.567939529676</v>
      </c>
      <c r="N68" s="409">
        <f t="shared" ca="1" si="349"/>
        <v>82757.48117625594</v>
      </c>
      <c r="O68" s="409">
        <f t="shared" ca="1" si="349"/>
        <v>84049.009915966977</v>
      </c>
      <c r="P68" s="409">
        <f t="shared" ca="1" si="349"/>
        <v>83806.889859970208</v>
      </c>
      <c r="Q68" s="409">
        <f t="shared" ca="1" si="349"/>
        <v>84287.903024682353</v>
      </c>
      <c r="R68" s="409">
        <f t="shared" ca="1" si="349"/>
        <v>85340.679578781695</v>
      </c>
      <c r="S68" s="409">
        <f t="shared" ca="1" si="349"/>
        <v>86173.850144074429</v>
      </c>
      <c r="T68" s="409">
        <f t="shared" ca="1" si="349"/>
        <v>85739.21914996898</v>
      </c>
      <c r="U68" s="409">
        <f t="shared" ca="1" si="349"/>
        <v>86030.351618014291</v>
      </c>
      <c r="V68" s="409">
        <f t="shared" ca="1" si="349"/>
        <v>86837.452269273883</v>
      </c>
      <c r="W68" s="409">
        <f t="shared" ca="1" si="349"/>
        <v>86922.73579251481</v>
      </c>
      <c r="X68" s="409">
        <f t="shared" ca="1" si="349"/>
        <v>86454.5208809498</v>
      </c>
      <c r="Y68" s="409">
        <f t="shared" ca="1" si="349"/>
        <v>87928.285889956212</v>
      </c>
      <c r="Z68" s="409">
        <f t="shared" ca="1" si="349"/>
        <v>88960.24517669245</v>
      </c>
      <c r="AA68" s="409">
        <f t="shared" ca="1" si="349"/>
        <v>90159.819428500428</v>
      </c>
      <c r="AB68" s="409">
        <f t="shared" ca="1" si="349"/>
        <v>89505.35098774184</v>
      </c>
      <c r="AC68" s="409">
        <f t="shared" ca="1" si="349"/>
        <v>89430.488840984239</v>
      </c>
      <c r="AD68" s="409">
        <f t="shared" ca="1" si="349"/>
        <v>89644.635642562047</v>
      </c>
      <c r="AE68" s="409">
        <f t="shared" ca="1" si="349"/>
        <v>89395.332177588163</v>
      </c>
      <c r="AF68" s="409">
        <f t="shared" ca="1" si="349"/>
        <v>90203.518447803392</v>
      </c>
      <c r="AG68" s="409">
        <f t="shared" ca="1" si="349"/>
        <v>89660.377214204418</v>
      </c>
      <c r="AH68" s="409">
        <f t="shared" ca="1" si="349"/>
        <v>90734.802299940653</v>
      </c>
      <c r="AI68" s="409">
        <f t="shared" ca="1" si="349"/>
        <v>90016.937069716005</v>
      </c>
      <c r="AJ68" s="409">
        <f t="shared" ca="1" si="349"/>
        <v>91946.199167995102</v>
      </c>
      <c r="AK68" s="409">
        <f t="shared" ref="AK68:BP68" ca="1" si="350">(AK26/100)*$C26</f>
        <v>92683.073076836765</v>
      </c>
      <c r="AL68" s="409">
        <f t="shared" ca="1" si="350"/>
        <v>92475.25081625719</v>
      </c>
      <c r="AM68" s="409">
        <f t="shared" ca="1" si="350"/>
        <v>93651.002804654345</v>
      </c>
      <c r="AN68" s="409">
        <f t="shared" ca="1" si="350"/>
        <v>94196.008032959391</v>
      </c>
      <c r="AO68" s="409">
        <f t="shared" ca="1" si="350"/>
        <v>93513.286988587104</v>
      </c>
      <c r="AP68" s="409">
        <f t="shared" ca="1" si="350"/>
        <v>94552.550287245191</v>
      </c>
      <c r="AQ68" s="409">
        <f t="shared" ca="1" si="350"/>
        <v>95458.692159417726</v>
      </c>
      <c r="AR68" s="409">
        <f t="shared" ca="1" si="350"/>
        <v>94311.242422650233</v>
      </c>
      <c r="AS68" s="409">
        <f t="shared" ca="1" si="350"/>
        <v>94938.606784995252</v>
      </c>
      <c r="AT68" s="409">
        <f t="shared" ca="1" si="350"/>
        <v>94462.208498699605</v>
      </c>
      <c r="AU68" s="409">
        <f t="shared" ca="1" si="350"/>
        <v>95324.15414813548</v>
      </c>
      <c r="AV68" s="409">
        <f t="shared" ca="1" si="350"/>
        <v>94612.646307722534</v>
      </c>
      <c r="AW68" s="409">
        <f t="shared" ca="1" si="350"/>
        <v>94426.900906468974</v>
      </c>
      <c r="AX68" s="409">
        <f t="shared" ca="1" si="350"/>
        <v>94876.595873797618</v>
      </c>
      <c r="AY68" s="409">
        <f t="shared" ca="1" si="350"/>
        <v>95474.845339413703</v>
      </c>
      <c r="AZ68" s="409">
        <f t="shared" ca="1" si="350"/>
        <v>97563.01322367524</v>
      </c>
      <c r="BA68" s="409">
        <f t="shared" ca="1" si="350"/>
        <v>98986.529336350388</v>
      </c>
      <c r="BB68" s="409">
        <f t="shared" ca="1" si="350"/>
        <v>98342.302201943108</v>
      </c>
      <c r="BC68" s="409">
        <f t="shared" ca="1" si="350"/>
        <v>97298.804408066382</v>
      </c>
      <c r="BD68" s="409">
        <f t="shared" ca="1" si="350"/>
        <v>98855.170807771618</v>
      </c>
      <c r="BE68" s="409">
        <f t="shared" ca="1" si="350"/>
        <v>97076.351534285612</v>
      </c>
      <c r="BF68" s="409">
        <f t="shared" ca="1" si="350"/>
        <v>100052.55911770466</v>
      </c>
      <c r="BG68" s="409">
        <f t="shared" ca="1" si="350"/>
        <v>102088.5647057655</v>
      </c>
      <c r="BH68" s="409">
        <f t="shared" ca="1" si="350"/>
        <v>99751.592995399493</v>
      </c>
      <c r="BI68" s="409">
        <f t="shared" ca="1" si="350"/>
        <v>99031.408613357809</v>
      </c>
      <c r="BJ68" s="409">
        <f t="shared" ca="1" si="350"/>
        <v>100500.42167203942</v>
      </c>
      <c r="BK68" s="409">
        <f t="shared" ca="1" si="350"/>
        <v>99452.278434153734</v>
      </c>
      <c r="BL68" s="409">
        <f t="shared" ca="1" si="350"/>
        <v>99517.129328637151</v>
      </c>
      <c r="BM68" s="409">
        <f t="shared" ca="1" si="350"/>
        <v>99087.875462065786</v>
      </c>
      <c r="BN68" s="409">
        <f t="shared" ca="1" si="350"/>
        <v>99542.463781110462</v>
      </c>
      <c r="BO68" s="409">
        <f t="shared" ca="1" si="350"/>
        <v>101130.04103531197</v>
      </c>
      <c r="BP68" s="409">
        <f t="shared" ca="1" si="350"/>
        <v>100315.4697662961</v>
      </c>
      <c r="BQ68" s="409">
        <f t="shared" ref="BQ68:CV68" ca="1" si="351">(BQ26/100)*$C26</f>
        <v>102286.30607339137</v>
      </c>
      <c r="BR68" s="409">
        <f t="shared" ca="1" si="351"/>
        <v>102435.64811750324</v>
      </c>
      <c r="BS68" s="409">
        <f t="shared" ca="1" si="351"/>
        <v>103334.92858792021</v>
      </c>
      <c r="BT68" s="409">
        <f t="shared" ca="1" si="351"/>
        <v>102357.9654299962</v>
      </c>
      <c r="BU68" s="409">
        <f t="shared" ca="1" si="351"/>
        <v>102109.51143856793</v>
      </c>
      <c r="BV68" s="409">
        <f t="shared" ca="1" si="351"/>
        <v>102419.35363681351</v>
      </c>
      <c r="BW68" s="409">
        <f t="shared" ca="1" si="351"/>
        <v>101754.58626819619</v>
      </c>
      <c r="BX68" s="409">
        <f t="shared" ca="1" si="351"/>
        <v>103131.39861579092</v>
      </c>
      <c r="BY68" s="409">
        <f t="shared" ca="1" si="351"/>
        <v>104513.48471465908</v>
      </c>
      <c r="BZ68" s="409">
        <f t="shared" ca="1" si="351"/>
        <v>103522.72312912339</v>
      </c>
      <c r="CA68" s="409">
        <f t="shared" ca="1" si="351"/>
        <v>99766.495770170979</v>
      </c>
      <c r="CB68" s="409">
        <f t="shared" ca="1" si="351"/>
        <v>102121.64728865505</v>
      </c>
      <c r="CC68" s="409">
        <f t="shared" ca="1" si="351"/>
        <v>101251.30926939094</v>
      </c>
      <c r="CD68" s="409">
        <f t="shared" ca="1" si="351"/>
        <v>100401.38090929485</v>
      </c>
      <c r="CE68" s="409">
        <f t="shared" ca="1" si="351"/>
        <v>99740.960085653162</v>
      </c>
      <c r="CF68" s="409">
        <f t="shared" ca="1" si="351"/>
        <v>101041.35255605973</v>
      </c>
      <c r="CG68" s="409">
        <f t="shared" ca="1" si="351"/>
        <v>100926.27165358968</v>
      </c>
      <c r="CH68" s="409">
        <f t="shared" ca="1" si="351"/>
        <v>99883.097255360466</v>
      </c>
      <c r="CI68" s="409">
        <f t="shared" ca="1" si="351"/>
        <v>100312.18702012123</v>
      </c>
      <c r="CJ68" s="409">
        <f t="shared" ca="1" si="351"/>
        <v>97903.989611403566</v>
      </c>
      <c r="CK68" s="409">
        <f t="shared" ca="1" si="351"/>
        <v>103426.67631771327</v>
      </c>
      <c r="CL68" s="409">
        <f t="shared" ca="1" si="351"/>
        <v>100067.37871545617</v>
      </c>
      <c r="CM68" s="409">
        <f t="shared" ca="1" si="351"/>
        <v>100392.89655045322</v>
      </c>
      <c r="CN68" s="409">
        <f t="shared" ca="1" si="351"/>
        <v>97511.479802648289</v>
      </c>
      <c r="CO68" s="409">
        <f t="shared" ca="1" si="351"/>
        <v>91464.363489019292</v>
      </c>
      <c r="CP68" s="409">
        <f t="shared" ca="1" si="351"/>
        <v>92599.617386836529</v>
      </c>
      <c r="CQ68" s="409">
        <f t="shared" ca="1" si="351"/>
        <v>96405.617778826447</v>
      </c>
      <c r="CR68" s="409">
        <f t="shared" ca="1" si="351"/>
        <v>96972.775453876064</v>
      </c>
      <c r="CS68" s="409">
        <f t="shared" ca="1" si="351"/>
        <v>99283.070286437578</v>
      </c>
      <c r="CT68" s="409">
        <f t="shared" ca="1" si="351"/>
        <v>99366.518886360835</v>
      </c>
      <c r="CU68" s="409">
        <f t="shared" ca="1" si="351"/>
        <v>99887.280202622496</v>
      </c>
      <c r="CV68" s="409">
        <f t="shared" ca="1" si="351"/>
        <v>100032.15727524082</v>
      </c>
      <c r="CW68" s="409">
        <f t="shared" ref="CW68:ED68" ca="1" si="352">(CW26/100)*$C26</f>
        <v>100665.29843691194</v>
      </c>
      <c r="CX68" s="409">
        <f t="shared" ca="1" si="352"/>
        <v>98078.253036219525</v>
      </c>
      <c r="CY68" s="409">
        <f t="shared" ca="1" si="352"/>
        <v>100360.08024031375</v>
      </c>
      <c r="CZ68" s="409">
        <f t="shared" ca="1" si="352"/>
        <v>104978.92867983945</v>
      </c>
      <c r="DA68" s="409">
        <f t="shared" ca="1" si="352"/>
        <v>106052.93264054962</v>
      </c>
      <c r="DB68" s="409">
        <f t="shared" ca="1" si="352"/>
        <v>107928.07544410975</v>
      </c>
      <c r="DC68" s="409">
        <f t="shared" ca="1" si="352"/>
        <v>108687.33752321311</v>
      </c>
      <c r="DD68" s="409">
        <f t="shared" ca="1" si="352"/>
        <v>107525.11341872314</v>
      </c>
      <c r="DE68" s="409">
        <f t="shared" ca="1" si="352"/>
        <v>107218.71791126928</v>
      </c>
      <c r="DF68" s="409">
        <f t="shared" ca="1" si="352"/>
        <v>107848.96545763644</v>
      </c>
      <c r="DG68" s="409">
        <f t="shared" ca="1" si="352"/>
        <v>108854.61692368919</v>
      </c>
      <c r="DH68" s="409">
        <f t="shared" ca="1" si="352"/>
        <v>111256.77736781987</v>
      </c>
      <c r="DI68" s="409">
        <f t="shared" ca="1" si="352"/>
        <v>107331.30880179784</v>
      </c>
      <c r="DJ68" s="409">
        <f t="shared" ca="1" si="352"/>
        <v>107824.35065183567</v>
      </c>
      <c r="DK68" s="409">
        <f t="shared" ca="1" si="352"/>
        <v>108870.02838882295</v>
      </c>
      <c r="DL68" s="409">
        <f t="shared" ca="1" si="352"/>
        <v>110036.2640315426</v>
      </c>
      <c r="DM68" s="409">
        <f t="shared" ca="1" si="352"/>
        <v>110720.14953488832</v>
      </c>
      <c r="DN68" s="409">
        <f t="shared" ca="1" si="352"/>
        <v>109861.22148422983</v>
      </c>
      <c r="DO68" s="409">
        <f t="shared" ca="1" si="352"/>
        <v>111673.61791117126</v>
      </c>
      <c r="DP68" s="409">
        <f t="shared" ca="1" si="352"/>
        <v>110952.87071372781</v>
      </c>
      <c r="DQ68" s="409">
        <f t="shared" ca="1" si="352"/>
        <v>110647.11890531347</v>
      </c>
      <c r="DR68" s="409">
        <f t="shared" ca="1" si="352"/>
        <v>111439.17294649879</v>
      </c>
      <c r="DS68" s="409">
        <f t="shared" ca="1" si="352"/>
        <v>109043.93235935734</v>
      </c>
      <c r="DT68" s="409">
        <f t="shared" ca="1" si="352"/>
        <v>107686.96135252927</v>
      </c>
      <c r="DU68" s="409">
        <f t="shared" ca="1" si="352"/>
        <v>107354.40988988566</v>
      </c>
      <c r="DV68" s="409">
        <f t="shared" ca="1" si="352"/>
        <v>108363.43389163392</v>
      </c>
      <c r="DW68" s="409">
        <f t="shared" ca="1" si="352"/>
        <v>106660.41256259712</v>
      </c>
      <c r="DX68" s="409">
        <f t="shared" ca="1" si="352"/>
        <v>108439.42438345398</v>
      </c>
      <c r="DY68" s="409">
        <f t="shared" ca="1" si="352"/>
        <v>105608.65465327527</v>
      </c>
      <c r="DZ68" s="409">
        <f t="shared" ca="1" si="352"/>
        <v>102305.18832049931</v>
      </c>
      <c r="EA68" s="409">
        <f t="shared" ca="1" si="352"/>
        <v>102845.51005395704</v>
      </c>
      <c r="EB68" s="409">
        <f t="shared" ca="1" si="352"/>
        <v>103709.45240140379</v>
      </c>
      <c r="EC68" s="409">
        <f t="shared" ca="1" si="352"/>
        <v>103400.51243760256</v>
      </c>
      <c r="ED68" s="409">
        <f t="shared" ca="1" si="352"/>
        <v>101531.93351279401</v>
      </c>
      <c r="EE68" s="409">
        <f t="shared" ref="EE68:EQ68" ca="1" si="353">(EE26/100)*$C26</f>
        <v>100907.0012404165</v>
      </c>
      <c r="EF68" s="409">
        <f t="shared" ca="1" si="353"/>
        <v>101487.43420034309</v>
      </c>
      <c r="EG68" s="409">
        <f t="shared" ca="1" si="353"/>
        <v>100189.96585291415</v>
      </c>
      <c r="EH68" s="409">
        <f t="shared" ca="1" si="353"/>
        <v>100895.72577466373</v>
      </c>
      <c r="EI68" s="409">
        <f t="shared" ca="1" si="353"/>
        <v>101935.64900009808</v>
      </c>
      <c r="EJ68" s="409">
        <f t="shared" ca="1" si="353"/>
        <v>101267.18871303429</v>
      </c>
      <c r="EK68" s="409">
        <f t="shared" ca="1" si="353"/>
        <v>100975.13413056875</v>
      </c>
      <c r="EL68" s="409">
        <f t="shared" ca="1" si="353"/>
        <v>101979.74246843933</v>
      </c>
      <c r="EM68" s="409">
        <f t="shared" ca="1" si="353"/>
        <v>101265.04044684634</v>
      </c>
      <c r="EN68" s="409">
        <f t="shared" ca="1" si="353"/>
        <v>102873.61552150465</v>
      </c>
      <c r="EO68" s="409">
        <f t="shared" ca="1" si="353"/>
        <v>101976.25194874604</v>
      </c>
      <c r="EP68" s="409">
        <f t="shared" ca="1" si="353"/>
        <v>101146.29722109136</v>
      </c>
      <c r="EQ68" s="409">
        <f t="shared" ca="1" si="353"/>
        <v>102712.34589455667</v>
      </c>
      <c r="ER68" s="409">
        <f t="shared" ref="ER68:FA68" ca="1" si="354">(ER26/100)*$C26</f>
        <v>102489.51710759032</v>
      </c>
      <c r="ES68" s="409">
        <f t="shared" ca="1" si="354"/>
        <v>104020.68594962091</v>
      </c>
      <c r="ET68" s="409">
        <f t="shared" ca="1" si="354"/>
        <v>105125.39564592266</v>
      </c>
      <c r="EU68" s="409">
        <f t="shared" ca="1" si="354"/>
        <v>100652.73049613957</v>
      </c>
      <c r="EV68" s="409">
        <f t="shared" ca="1" si="354"/>
        <v>102010.13610113152</v>
      </c>
      <c r="EW68" s="409">
        <f t="shared" ca="1" si="354"/>
        <v>101099.4235755275</v>
      </c>
      <c r="EX68" s="409">
        <f t="shared" ca="1" si="354"/>
        <v>100235.07277985946</v>
      </c>
      <c r="EY68" s="409">
        <f t="shared" ca="1" si="354"/>
        <v>99995.506159964876</v>
      </c>
      <c r="EZ68" s="409">
        <f t="shared" ca="1" si="354"/>
        <v>98409.861415593157</v>
      </c>
      <c r="FA68" s="409">
        <f t="shared" ca="1" si="354"/>
        <v>98404.752624548302</v>
      </c>
      <c r="FB68" s="409">
        <f t="shared" ref="FB68:FD68" ca="1" si="355">(FB26/100)*$C26</f>
        <v>99579.509786827082</v>
      </c>
      <c r="FC68" s="409">
        <f t="shared" ca="1" si="355"/>
        <v>99161.797132306907</v>
      </c>
      <c r="FD68" s="409">
        <f t="shared" ca="1" si="355"/>
        <v>98130.450395358566</v>
      </c>
      <c r="FE68" s="409">
        <f t="shared" ref="FE68:FI68" ca="1" si="356">(FE26/100)*$C26</f>
        <v>0</v>
      </c>
      <c r="FF68" s="409">
        <f t="shared" ca="1" si="356"/>
        <v>0</v>
      </c>
      <c r="FG68" s="409">
        <f t="shared" ca="1" si="356"/>
        <v>0</v>
      </c>
      <c r="FH68" s="409">
        <f t="shared" ca="1" si="356"/>
        <v>0</v>
      </c>
      <c r="FI68" s="409">
        <f t="shared" ca="1" si="356"/>
        <v>0</v>
      </c>
      <c r="FJ68" s="409">
        <f t="shared" ref="FJ68:FP68" ca="1" si="357">(FJ26/100)*$C26</f>
        <v>0</v>
      </c>
      <c r="FK68" s="409">
        <f t="shared" ca="1" si="357"/>
        <v>0</v>
      </c>
      <c r="FL68" s="409">
        <f t="shared" ca="1" si="357"/>
        <v>0</v>
      </c>
      <c r="FM68" s="409">
        <f t="shared" ca="1" si="357"/>
        <v>0</v>
      </c>
      <c r="FN68" s="409">
        <f t="shared" ca="1" si="357"/>
        <v>0</v>
      </c>
      <c r="FO68" s="409">
        <f t="shared" ca="1" si="357"/>
        <v>0</v>
      </c>
      <c r="FP68" s="409">
        <f t="shared" ca="1" si="357"/>
        <v>0</v>
      </c>
    </row>
    <row r="69" spans="2:172" x14ac:dyDescent="0.2">
      <c r="B69" s="407" t="s">
        <v>21</v>
      </c>
      <c r="C69" s="408">
        <f>DContriORI!C69</f>
        <v>24643.809000000001</v>
      </c>
      <c r="D69" s="407"/>
      <c r="E69" s="409">
        <f t="shared" ref="E69:AJ69" ca="1" si="358">(E27/100)*$C27</f>
        <v>21994.792331836441</v>
      </c>
      <c r="F69" s="409">
        <f t="shared" ca="1" si="358"/>
        <v>22269.240460133184</v>
      </c>
      <c r="G69" s="409">
        <f t="shared" ca="1" si="358"/>
        <v>22803.068989170366</v>
      </c>
      <c r="H69" s="409">
        <f t="shared" ca="1" si="358"/>
        <v>21938.158599681115</v>
      </c>
      <c r="I69" s="409">
        <f t="shared" ca="1" si="358"/>
        <v>22300.89940981158</v>
      </c>
      <c r="J69" s="409">
        <f t="shared" ca="1" si="358"/>
        <v>22624.131001615202</v>
      </c>
      <c r="K69" s="409">
        <f t="shared" ca="1" si="358"/>
        <v>21231.479355820782</v>
      </c>
      <c r="L69" s="409">
        <f t="shared" ca="1" si="358"/>
        <v>20269.394092031715</v>
      </c>
      <c r="M69" s="409">
        <f t="shared" ca="1" si="358"/>
        <v>22028.700066470745</v>
      </c>
      <c r="N69" s="409">
        <f t="shared" ca="1" si="358"/>
        <v>20689.44219055085</v>
      </c>
      <c r="O69" s="409">
        <f t="shared" ca="1" si="358"/>
        <v>21061.192674388454</v>
      </c>
      <c r="P69" s="409">
        <f t="shared" ca="1" si="358"/>
        <v>21520.942410982279</v>
      </c>
      <c r="Q69" s="409">
        <f t="shared" ca="1" si="358"/>
        <v>20747.880554042189</v>
      </c>
      <c r="R69" s="409">
        <f t="shared" ca="1" si="358"/>
        <v>22155.738203953071</v>
      </c>
      <c r="S69" s="409">
        <f t="shared" ca="1" si="358"/>
        <v>21328.389725112051</v>
      </c>
      <c r="T69" s="409">
        <f t="shared" ca="1" si="358"/>
        <v>22932.574252799084</v>
      </c>
      <c r="U69" s="409">
        <f t="shared" ca="1" si="358"/>
        <v>21675.17498706307</v>
      </c>
      <c r="V69" s="409">
        <f t="shared" ca="1" si="358"/>
        <v>21286.480692270488</v>
      </c>
      <c r="W69" s="409">
        <f t="shared" ca="1" si="358"/>
        <v>22469.843409068708</v>
      </c>
      <c r="X69" s="409">
        <f t="shared" ca="1" si="358"/>
        <v>22872.05824929653</v>
      </c>
      <c r="Y69" s="409">
        <f t="shared" ca="1" si="358"/>
        <v>20917.80196424749</v>
      </c>
      <c r="Z69" s="409">
        <f t="shared" ca="1" si="358"/>
        <v>22864.669565179098</v>
      </c>
      <c r="AA69" s="409">
        <f t="shared" ca="1" si="358"/>
        <v>24874.086530983881</v>
      </c>
      <c r="AB69" s="409">
        <f t="shared" ca="1" si="358"/>
        <v>23739.826186275255</v>
      </c>
      <c r="AC69" s="409">
        <f t="shared" ca="1" si="358"/>
        <v>24321.08909571046</v>
      </c>
      <c r="AD69" s="409">
        <f t="shared" ca="1" si="358"/>
        <v>23108.280670695109</v>
      </c>
      <c r="AE69" s="409">
        <f t="shared" ca="1" si="358"/>
        <v>24185.389720896703</v>
      </c>
      <c r="AF69" s="409">
        <f t="shared" ca="1" si="358"/>
        <v>22922.166137415559</v>
      </c>
      <c r="AG69" s="409">
        <f t="shared" ca="1" si="358"/>
        <v>22080.080089598334</v>
      </c>
      <c r="AH69" s="409">
        <f t="shared" ca="1" si="358"/>
        <v>22968.745181008326</v>
      </c>
      <c r="AI69" s="409">
        <f t="shared" ca="1" si="358"/>
        <v>22339.139143867251</v>
      </c>
      <c r="AJ69" s="409">
        <f t="shared" ca="1" si="358"/>
        <v>23282.382849669484</v>
      </c>
      <c r="AK69" s="409">
        <f t="shared" ref="AK69:BP69" ca="1" si="359">(AK27/100)*$C27</f>
        <v>20837.452355901049</v>
      </c>
      <c r="AL69" s="409">
        <f t="shared" ca="1" si="359"/>
        <v>23916.759149685746</v>
      </c>
      <c r="AM69" s="409">
        <f t="shared" ca="1" si="359"/>
        <v>23805.209788280761</v>
      </c>
      <c r="AN69" s="409">
        <f t="shared" ca="1" si="359"/>
        <v>22782.933807118541</v>
      </c>
      <c r="AO69" s="409">
        <f t="shared" ca="1" si="359"/>
        <v>23662.522268652028</v>
      </c>
      <c r="AP69" s="409">
        <f t="shared" ca="1" si="359"/>
        <v>24195.493526320312</v>
      </c>
      <c r="AQ69" s="409">
        <f t="shared" ca="1" si="359"/>
        <v>23849.874221477479</v>
      </c>
      <c r="AR69" s="409">
        <f t="shared" ca="1" si="359"/>
        <v>24840.67804472856</v>
      </c>
      <c r="AS69" s="409">
        <f t="shared" ca="1" si="359"/>
        <v>24798.120827588635</v>
      </c>
      <c r="AT69" s="409">
        <f t="shared" ca="1" si="359"/>
        <v>23567.036966553402</v>
      </c>
      <c r="AU69" s="409">
        <f t="shared" ca="1" si="359"/>
        <v>23522.656325645188</v>
      </c>
      <c r="AV69" s="409">
        <f t="shared" ca="1" si="359"/>
        <v>22417.71505982447</v>
      </c>
      <c r="AW69" s="409">
        <f t="shared" ca="1" si="359"/>
        <v>23631.118810558317</v>
      </c>
      <c r="AX69" s="409">
        <f t="shared" ca="1" si="359"/>
        <v>23008.353222241451</v>
      </c>
      <c r="AY69" s="409">
        <f t="shared" ca="1" si="359"/>
        <v>22333.185281627448</v>
      </c>
      <c r="AZ69" s="409">
        <f t="shared" ca="1" si="359"/>
        <v>23408.718089506605</v>
      </c>
      <c r="BA69" s="409">
        <f t="shared" ca="1" si="359"/>
        <v>22211.075725256713</v>
      </c>
      <c r="BB69" s="409">
        <f t="shared" ca="1" si="359"/>
        <v>26328.78026422095</v>
      </c>
      <c r="BC69" s="409">
        <f t="shared" ca="1" si="359"/>
        <v>23067.451518252419</v>
      </c>
      <c r="BD69" s="409">
        <f t="shared" ca="1" si="359"/>
        <v>22782.727125924495</v>
      </c>
      <c r="BE69" s="409">
        <f t="shared" ca="1" si="359"/>
        <v>24199.153038285691</v>
      </c>
      <c r="BF69" s="409">
        <f t="shared" ca="1" si="359"/>
        <v>22286.742605044659</v>
      </c>
      <c r="BG69" s="409">
        <f t="shared" ca="1" si="359"/>
        <v>23585.429905930381</v>
      </c>
      <c r="BH69" s="409">
        <f t="shared" ca="1" si="359"/>
        <v>23630.148605780269</v>
      </c>
      <c r="BI69" s="409">
        <f t="shared" ca="1" si="359"/>
        <v>25510.099733885927</v>
      </c>
      <c r="BJ69" s="409">
        <f t="shared" ca="1" si="359"/>
        <v>23823.106886852162</v>
      </c>
      <c r="BK69" s="409">
        <f t="shared" ca="1" si="359"/>
        <v>24647.32454601226</v>
      </c>
      <c r="BL69" s="409">
        <f t="shared" ca="1" si="359"/>
        <v>24691.226290384711</v>
      </c>
      <c r="BM69" s="409">
        <f t="shared" ca="1" si="359"/>
        <v>25206.943628918063</v>
      </c>
      <c r="BN69" s="409">
        <f t="shared" ca="1" si="359"/>
        <v>23844.816538055078</v>
      </c>
      <c r="BO69" s="409">
        <f t="shared" ca="1" si="359"/>
        <v>24462.011887505152</v>
      </c>
      <c r="BP69" s="409">
        <f t="shared" ca="1" si="359"/>
        <v>24443.23473663066</v>
      </c>
      <c r="BQ69" s="409">
        <f t="shared" ref="BQ69:CV69" ca="1" si="360">(BQ27/100)*$C27</f>
        <v>25165.76363062517</v>
      </c>
      <c r="BR69" s="409">
        <f t="shared" ca="1" si="360"/>
        <v>27376.899104775293</v>
      </c>
      <c r="BS69" s="409">
        <f t="shared" ca="1" si="360"/>
        <v>25062.966010151566</v>
      </c>
      <c r="BT69" s="409">
        <f t="shared" ca="1" si="360"/>
        <v>24612.24711959908</v>
      </c>
      <c r="BU69" s="409">
        <f t="shared" ca="1" si="360"/>
        <v>24296.603147730275</v>
      </c>
      <c r="BV69" s="409">
        <f t="shared" ca="1" si="360"/>
        <v>25176.905262181888</v>
      </c>
      <c r="BW69" s="409">
        <f t="shared" ca="1" si="360"/>
        <v>23849.411806573316</v>
      </c>
      <c r="BX69" s="409">
        <f t="shared" ca="1" si="360"/>
        <v>22706.914374403739</v>
      </c>
      <c r="BY69" s="409">
        <f t="shared" ca="1" si="360"/>
        <v>24385.181607601346</v>
      </c>
      <c r="BZ69" s="409">
        <f t="shared" ca="1" si="360"/>
        <v>23652.105717594106</v>
      </c>
      <c r="CA69" s="409">
        <f t="shared" ca="1" si="360"/>
        <v>23536.485044203848</v>
      </c>
      <c r="CB69" s="409">
        <f t="shared" ca="1" si="360"/>
        <v>22683.688190535722</v>
      </c>
      <c r="CC69" s="409">
        <f t="shared" ca="1" si="360"/>
        <v>22078.395373903299</v>
      </c>
      <c r="CD69" s="409">
        <f t="shared" ca="1" si="360"/>
        <v>23862.687636077215</v>
      </c>
      <c r="CE69" s="409">
        <f t="shared" ca="1" si="360"/>
        <v>22783.164565905437</v>
      </c>
      <c r="CF69" s="409">
        <f t="shared" ca="1" si="360"/>
        <v>23409.900017183081</v>
      </c>
      <c r="CG69" s="409">
        <f t="shared" ca="1" si="360"/>
        <v>22660.13891253118</v>
      </c>
      <c r="CH69" s="409">
        <f t="shared" ca="1" si="360"/>
        <v>22556.666582986854</v>
      </c>
      <c r="CI69" s="409">
        <f t="shared" ca="1" si="360"/>
        <v>23134.188527813098</v>
      </c>
      <c r="CJ69" s="409">
        <f t="shared" ca="1" si="360"/>
        <v>21730.878201421812</v>
      </c>
      <c r="CK69" s="409">
        <f t="shared" ca="1" si="360"/>
        <v>23141.927720628788</v>
      </c>
      <c r="CL69" s="409">
        <f t="shared" ca="1" si="360"/>
        <v>23853.477802051104</v>
      </c>
      <c r="CM69" s="409">
        <f t="shared" ca="1" si="360"/>
        <v>23113.555278091826</v>
      </c>
      <c r="CN69" s="409">
        <f t="shared" ca="1" si="360"/>
        <v>21400.149830312053</v>
      </c>
      <c r="CO69" s="409">
        <f t="shared" ca="1" si="360"/>
        <v>20347.051815423762</v>
      </c>
      <c r="CP69" s="409">
        <f t="shared" ca="1" si="360"/>
        <v>20300.42465393139</v>
      </c>
      <c r="CQ69" s="409">
        <f t="shared" ca="1" si="360"/>
        <v>20229.629885765709</v>
      </c>
      <c r="CR69" s="409">
        <f t="shared" ca="1" si="360"/>
        <v>21322.867396767211</v>
      </c>
      <c r="CS69" s="409">
        <f t="shared" ca="1" si="360"/>
        <v>21212.514298539551</v>
      </c>
      <c r="CT69" s="409">
        <f t="shared" ca="1" si="360"/>
        <v>21111.717894323185</v>
      </c>
      <c r="CU69" s="409">
        <f t="shared" ca="1" si="360"/>
        <v>21569.918346112227</v>
      </c>
      <c r="CV69" s="409">
        <f t="shared" ca="1" si="360"/>
        <v>21809.523209969491</v>
      </c>
      <c r="CW69" s="409">
        <f t="shared" ref="CW69:ED69" ca="1" si="361">(CW27/100)*$C27</f>
        <v>23249.430303921461</v>
      </c>
      <c r="CX69" s="409">
        <f t="shared" ca="1" si="361"/>
        <v>22789.333926327341</v>
      </c>
      <c r="CY69" s="409">
        <f t="shared" ca="1" si="361"/>
        <v>23141.137133435535</v>
      </c>
      <c r="CZ69" s="409">
        <f t="shared" ca="1" si="361"/>
        <v>23626.557675613112</v>
      </c>
      <c r="DA69" s="409">
        <f t="shared" ca="1" si="361"/>
        <v>24039.162189843246</v>
      </c>
      <c r="DB69" s="409">
        <f t="shared" ca="1" si="361"/>
        <v>24414.210882910349</v>
      </c>
      <c r="DC69" s="409">
        <f t="shared" ca="1" si="361"/>
        <v>24288.509642542984</v>
      </c>
      <c r="DD69" s="409">
        <f t="shared" ca="1" si="361"/>
        <v>23710.837055336811</v>
      </c>
      <c r="DE69" s="409">
        <f t="shared" ca="1" si="361"/>
        <v>24005.53780698936</v>
      </c>
      <c r="DF69" s="409">
        <f t="shared" ca="1" si="361"/>
        <v>23765.587789188521</v>
      </c>
      <c r="DG69" s="409">
        <f t="shared" ca="1" si="361"/>
        <v>23900.588709808337</v>
      </c>
      <c r="DH69" s="409">
        <f t="shared" ca="1" si="361"/>
        <v>24552.364372284359</v>
      </c>
      <c r="DI69" s="409">
        <f t="shared" ca="1" si="361"/>
        <v>24394.044675288747</v>
      </c>
      <c r="DJ69" s="409">
        <f t="shared" ca="1" si="361"/>
        <v>24920.027826068872</v>
      </c>
      <c r="DK69" s="409">
        <f t="shared" ca="1" si="361"/>
        <v>24794.180669412694</v>
      </c>
      <c r="DL69" s="409">
        <f t="shared" ca="1" si="361"/>
        <v>24766.211125724327</v>
      </c>
      <c r="DM69" s="409">
        <f t="shared" ca="1" si="361"/>
        <v>24336.36449681771</v>
      </c>
      <c r="DN69" s="409">
        <f t="shared" ca="1" si="361"/>
        <v>24200.680245392017</v>
      </c>
      <c r="DO69" s="409">
        <f t="shared" ca="1" si="361"/>
        <v>25303.429185198609</v>
      </c>
      <c r="DP69" s="409">
        <f t="shared" ca="1" si="361"/>
        <v>24665.899086603506</v>
      </c>
      <c r="DQ69" s="409">
        <f t="shared" ca="1" si="361"/>
        <v>24963.278031159454</v>
      </c>
      <c r="DR69" s="409">
        <f t="shared" ca="1" si="361"/>
        <v>25099.297091624514</v>
      </c>
      <c r="DS69" s="409">
        <f t="shared" ca="1" si="361"/>
        <v>25041.576689331279</v>
      </c>
      <c r="DT69" s="409">
        <f t="shared" ca="1" si="361"/>
        <v>24506.546838161728</v>
      </c>
      <c r="DU69" s="409">
        <f t="shared" ca="1" si="361"/>
        <v>23175.919457776941</v>
      </c>
      <c r="DV69" s="409">
        <f t="shared" ca="1" si="361"/>
        <v>23641.046846922203</v>
      </c>
      <c r="DW69" s="409">
        <f t="shared" ca="1" si="361"/>
        <v>24434.118362993348</v>
      </c>
      <c r="DX69" s="409">
        <f t="shared" ca="1" si="361"/>
        <v>23154.932410246802</v>
      </c>
      <c r="DY69" s="409">
        <f t="shared" ca="1" si="361"/>
        <v>24415.071430550441</v>
      </c>
      <c r="DZ69" s="409">
        <f t="shared" ca="1" si="361"/>
        <v>24668.591279408363</v>
      </c>
      <c r="EA69" s="409">
        <f t="shared" ca="1" si="361"/>
        <v>24387.095604785496</v>
      </c>
      <c r="EB69" s="409">
        <f t="shared" ca="1" si="361"/>
        <v>24754.683605609596</v>
      </c>
      <c r="EC69" s="409">
        <f t="shared" ca="1" si="361"/>
        <v>23943.532146275465</v>
      </c>
      <c r="ED69" s="409">
        <f t="shared" ca="1" si="361"/>
        <v>24741.105573782905</v>
      </c>
      <c r="EE69" s="409">
        <f t="shared" ref="EE69:EQ69" ca="1" si="362">(EE27/100)*$C27</f>
        <v>22873.33165772463</v>
      </c>
      <c r="EF69" s="409">
        <f t="shared" ca="1" si="362"/>
        <v>25505.209912433911</v>
      </c>
      <c r="EG69" s="409">
        <f t="shared" ca="1" si="362"/>
        <v>23280.896388316585</v>
      </c>
      <c r="EH69" s="409">
        <f t="shared" ca="1" si="362"/>
        <v>22969.962338463753</v>
      </c>
      <c r="EI69" s="409">
        <f t="shared" ca="1" si="362"/>
        <v>23092.999022579424</v>
      </c>
      <c r="EJ69" s="409">
        <f t="shared" ca="1" si="362"/>
        <v>23538.966721114757</v>
      </c>
      <c r="EK69" s="409">
        <f t="shared" ca="1" si="362"/>
        <v>23393.056890259482</v>
      </c>
      <c r="EL69" s="409">
        <f t="shared" ca="1" si="362"/>
        <v>23727.386992991811</v>
      </c>
      <c r="EM69" s="409">
        <f t="shared" ca="1" si="362"/>
        <v>24146.496719855644</v>
      </c>
      <c r="EN69" s="409">
        <f t="shared" ca="1" si="362"/>
        <v>23461.774162481652</v>
      </c>
      <c r="EO69" s="409">
        <f t="shared" ca="1" si="362"/>
        <v>24139.00654082694</v>
      </c>
      <c r="EP69" s="409">
        <f t="shared" ca="1" si="362"/>
        <v>23518.288700123139</v>
      </c>
      <c r="EQ69" s="409">
        <f t="shared" ca="1" si="362"/>
        <v>24031.808170274358</v>
      </c>
      <c r="ER69" s="409">
        <f t="shared" ref="ER69:FA69" ca="1" si="363">(ER27/100)*$C27</f>
        <v>26556.843474862249</v>
      </c>
      <c r="ES69" s="409">
        <f t="shared" ca="1" si="363"/>
        <v>24848.059064276378</v>
      </c>
      <c r="ET69" s="409">
        <f t="shared" ca="1" si="363"/>
        <v>25189.938897235046</v>
      </c>
      <c r="EU69" s="409">
        <f t="shared" ca="1" si="363"/>
        <v>24258.537889575098</v>
      </c>
      <c r="EV69" s="409">
        <f t="shared" ca="1" si="363"/>
        <v>24380.177018033246</v>
      </c>
      <c r="EW69" s="409">
        <f t="shared" ca="1" si="363"/>
        <v>24491.728727524991</v>
      </c>
      <c r="EX69" s="409">
        <f t="shared" ca="1" si="363"/>
        <v>23356.408345908225</v>
      </c>
      <c r="EY69" s="409">
        <f t="shared" ca="1" si="363"/>
        <v>23015.114021116711</v>
      </c>
      <c r="EZ69" s="409">
        <f t="shared" ca="1" si="363"/>
        <v>23227.892868683175</v>
      </c>
      <c r="FA69" s="409">
        <f t="shared" ca="1" si="363"/>
        <v>22933.410225731419</v>
      </c>
      <c r="FB69" s="409">
        <f t="shared" ref="FB69:FD69" ca="1" si="364">(FB27/100)*$C27</f>
        <v>23274.609881281369</v>
      </c>
      <c r="FC69" s="409">
        <f t="shared" ca="1" si="364"/>
        <v>23995.091965088661</v>
      </c>
      <c r="FD69" s="409">
        <f t="shared" ca="1" si="364"/>
        <v>22754.812302360024</v>
      </c>
      <c r="FE69" s="409">
        <f t="shared" ref="FE69:FI69" ca="1" si="365">(FE27/100)*$C27</f>
        <v>0</v>
      </c>
      <c r="FF69" s="409">
        <f t="shared" ca="1" si="365"/>
        <v>0</v>
      </c>
      <c r="FG69" s="409">
        <f t="shared" ca="1" si="365"/>
        <v>0</v>
      </c>
      <c r="FH69" s="409">
        <f t="shared" ca="1" si="365"/>
        <v>0</v>
      </c>
      <c r="FI69" s="409">
        <f t="shared" ca="1" si="365"/>
        <v>0</v>
      </c>
      <c r="FJ69" s="409">
        <f t="shared" ref="FJ69:FP69" ca="1" si="366">(FJ27/100)*$C27</f>
        <v>0</v>
      </c>
      <c r="FK69" s="409">
        <f t="shared" ca="1" si="366"/>
        <v>0</v>
      </c>
      <c r="FL69" s="409">
        <f t="shared" ca="1" si="366"/>
        <v>0</v>
      </c>
      <c r="FM69" s="409">
        <f t="shared" ca="1" si="366"/>
        <v>0</v>
      </c>
      <c r="FN69" s="409">
        <f t="shared" ca="1" si="366"/>
        <v>0</v>
      </c>
      <c r="FO69" s="409">
        <f t="shared" ca="1" si="366"/>
        <v>0</v>
      </c>
      <c r="FP69" s="409">
        <f t="shared" ca="1" si="366"/>
        <v>0</v>
      </c>
    </row>
    <row r="70" spans="2:172" x14ac:dyDescent="0.2">
      <c r="B70" s="407" t="s">
        <v>22</v>
      </c>
      <c r="C70" s="408">
        <f>DContriORI!C70</f>
        <v>164436.94699999999</v>
      </c>
      <c r="D70" s="407"/>
      <c r="E70" s="409">
        <f t="shared" ref="E70:AJ70" ca="1" si="367">(E28/100)*$C28</f>
        <v>320773.22463312384</v>
      </c>
      <c r="F70" s="409">
        <f t="shared" ca="1" si="367"/>
        <v>307458.72953703674</v>
      </c>
      <c r="G70" s="409">
        <f t="shared" ca="1" si="367"/>
        <v>312904.49145842565</v>
      </c>
      <c r="H70" s="409">
        <f t="shared" ca="1" si="367"/>
        <v>313103.69095089304</v>
      </c>
      <c r="I70" s="409">
        <f t="shared" ca="1" si="367"/>
        <v>336569.81643255171</v>
      </c>
      <c r="J70" s="409">
        <f t="shared" ca="1" si="367"/>
        <v>332368.84814895265</v>
      </c>
      <c r="K70" s="409">
        <f t="shared" ca="1" si="367"/>
        <v>316364.44840512564</v>
      </c>
      <c r="L70" s="409">
        <f t="shared" ca="1" si="367"/>
        <v>326514.89823355991</v>
      </c>
      <c r="M70" s="409">
        <f t="shared" ca="1" si="367"/>
        <v>313366.13410080149</v>
      </c>
      <c r="N70" s="409">
        <f t="shared" ca="1" si="367"/>
        <v>325315.50700626761</v>
      </c>
      <c r="O70" s="409">
        <f t="shared" ca="1" si="367"/>
        <v>314980.67941677436</v>
      </c>
      <c r="P70" s="409">
        <f t="shared" ca="1" si="367"/>
        <v>338283.11267814419</v>
      </c>
      <c r="Q70" s="409">
        <f t="shared" ca="1" si="367"/>
        <v>318625.41298081871</v>
      </c>
      <c r="R70" s="409">
        <f t="shared" ca="1" si="367"/>
        <v>276440.75138572755</v>
      </c>
      <c r="S70" s="409">
        <f t="shared" ca="1" si="367"/>
        <v>308192.91034995782</v>
      </c>
      <c r="T70" s="409">
        <f t="shared" ca="1" si="367"/>
        <v>321913.14031327149</v>
      </c>
      <c r="U70" s="409">
        <f t="shared" ca="1" si="367"/>
        <v>304091.95328793355</v>
      </c>
      <c r="V70" s="409">
        <f t="shared" ca="1" si="367"/>
        <v>307510.12364986917</v>
      </c>
      <c r="W70" s="409">
        <f t="shared" ca="1" si="367"/>
        <v>318906.54434979561</v>
      </c>
      <c r="X70" s="409">
        <f t="shared" ca="1" si="367"/>
        <v>299161.89395594306</v>
      </c>
      <c r="Y70" s="409">
        <f t="shared" ca="1" si="367"/>
        <v>311500.52636946406</v>
      </c>
      <c r="Z70" s="409">
        <f t="shared" ca="1" si="367"/>
        <v>301689.00160049705</v>
      </c>
      <c r="AA70" s="409">
        <f t="shared" ca="1" si="367"/>
        <v>303896.81385813572</v>
      </c>
      <c r="AB70" s="409">
        <f t="shared" ca="1" si="367"/>
        <v>277990.99021920731</v>
      </c>
      <c r="AC70" s="409">
        <f t="shared" ca="1" si="367"/>
        <v>274585.27058944269</v>
      </c>
      <c r="AD70" s="409">
        <f t="shared" ca="1" si="367"/>
        <v>276171.74336548417</v>
      </c>
      <c r="AE70" s="409">
        <f t="shared" ca="1" si="367"/>
        <v>279723.47246147442</v>
      </c>
      <c r="AF70" s="409">
        <f t="shared" ca="1" si="367"/>
        <v>265519.93494713976</v>
      </c>
      <c r="AG70" s="409">
        <f t="shared" ca="1" si="367"/>
        <v>266494.02480916365</v>
      </c>
      <c r="AH70" s="409">
        <f t="shared" ca="1" si="367"/>
        <v>263339.69592371368</v>
      </c>
      <c r="AI70" s="409">
        <f t="shared" ca="1" si="367"/>
        <v>277861.04348641151</v>
      </c>
      <c r="AJ70" s="409">
        <f t="shared" ca="1" si="367"/>
        <v>281589.71103082236</v>
      </c>
      <c r="AK70" s="409">
        <f t="shared" ref="AK70:BP70" ca="1" si="368">(AK28/100)*$C28</f>
        <v>291452.02689076529</v>
      </c>
      <c r="AL70" s="409">
        <f t="shared" ca="1" si="368"/>
        <v>301355.77296196565</v>
      </c>
      <c r="AM70" s="409">
        <f t="shared" ca="1" si="368"/>
        <v>282807.6431753881</v>
      </c>
      <c r="AN70" s="409">
        <f t="shared" ca="1" si="368"/>
        <v>301053.30063614657</v>
      </c>
      <c r="AO70" s="409">
        <f t="shared" ca="1" si="368"/>
        <v>280375.06187713874</v>
      </c>
      <c r="AP70" s="409">
        <f t="shared" ca="1" si="368"/>
        <v>282717.41100458085</v>
      </c>
      <c r="AQ70" s="409">
        <f t="shared" ca="1" si="368"/>
        <v>274279.73984033358</v>
      </c>
      <c r="AR70" s="409">
        <f t="shared" ca="1" si="368"/>
        <v>260513.7902645272</v>
      </c>
      <c r="AS70" s="409">
        <f t="shared" ca="1" si="368"/>
        <v>245015.35796465349</v>
      </c>
      <c r="AT70" s="409">
        <f t="shared" ca="1" si="368"/>
        <v>258763.87668192925</v>
      </c>
      <c r="AU70" s="409">
        <f t="shared" ca="1" si="368"/>
        <v>229944.33026112057</v>
      </c>
      <c r="AV70" s="409">
        <f t="shared" ca="1" si="368"/>
        <v>226835.76974766448</v>
      </c>
      <c r="AW70" s="409">
        <f t="shared" ca="1" si="368"/>
        <v>219405.10737286089</v>
      </c>
      <c r="AX70" s="409">
        <f t="shared" ca="1" si="368"/>
        <v>230622.07177158943</v>
      </c>
      <c r="AY70" s="409">
        <f t="shared" ca="1" si="368"/>
        <v>219877.6806435964</v>
      </c>
      <c r="AZ70" s="409">
        <f t="shared" ca="1" si="368"/>
        <v>210182.93996374466</v>
      </c>
      <c r="BA70" s="409">
        <f t="shared" ca="1" si="368"/>
        <v>233737.68749764111</v>
      </c>
      <c r="BB70" s="409">
        <f t="shared" ca="1" si="368"/>
        <v>228594.16705216572</v>
      </c>
      <c r="BC70" s="409">
        <f t="shared" ca="1" si="368"/>
        <v>244837.78515631179</v>
      </c>
      <c r="BD70" s="409">
        <f t="shared" ca="1" si="368"/>
        <v>225342.86804335416</v>
      </c>
      <c r="BE70" s="409">
        <f t="shared" ca="1" si="368"/>
        <v>225895.69712426327</v>
      </c>
      <c r="BF70" s="409">
        <f t="shared" ca="1" si="368"/>
        <v>209618.43937739814</v>
      </c>
      <c r="BG70" s="409">
        <f t="shared" ca="1" si="368"/>
        <v>178272.42145099983</v>
      </c>
      <c r="BH70" s="409">
        <f t="shared" ca="1" si="368"/>
        <v>188490.76480543948</v>
      </c>
      <c r="BI70" s="409">
        <f t="shared" ca="1" si="368"/>
        <v>157119.3671792729</v>
      </c>
      <c r="BJ70" s="409">
        <f t="shared" ca="1" si="368"/>
        <v>154425.95437664597</v>
      </c>
      <c r="BK70" s="409">
        <f t="shared" ca="1" si="368"/>
        <v>167412.90456438728</v>
      </c>
      <c r="BL70" s="409">
        <f t="shared" ca="1" si="368"/>
        <v>160420.22594050504</v>
      </c>
      <c r="BM70" s="409">
        <f t="shared" ca="1" si="368"/>
        <v>168478.68571761475</v>
      </c>
      <c r="BN70" s="409">
        <f t="shared" ca="1" si="368"/>
        <v>133369.51146024291</v>
      </c>
      <c r="BO70" s="409">
        <f t="shared" ca="1" si="368"/>
        <v>164252.16792810531</v>
      </c>
      <c r="BP70" s="409">
        <f t="shared" ca="1" si="368"/>
        <v>187464.79160040937</v>
      </c>
      <c r="BQ70" s="409">
        <f t="shared" ref="BQ70:CV70" ca="1" si="369">(BQ28/100)*$C28</f>
        <v>184172.27245561092</v>
      </c>
      <c r="BR70" s="409">
        <f t="shared" ca="1" si="369"/>
        <v>168464.80037733418</v>
      </c>
      <c r="BS70" s="409">
        <f t="shared" ca="1" si="369"/>
        <v>166812.31410723901</v>
      </c>
      <c r="BT70" s="409">
        <f t="shared" ca="1" si="369"/>
        <v>176984.90390726243</v>
      </c>
      <c r="BU70" s="409">
        <f t="shared" ca="1" si="369"/>
        <v>168440.19001095067</v>
      </c>
      <c r="BV70" s="409">
        <f t="shared" ca="1" si="369"/>
        <v>147954.20773339208</v>
      </c>
      <c r="BW70" s="409">
        <f t="shared" ca="1" si="369"/>
        <v>150826.23843340803</v>
      </c>
      <c r="BX70" s="409">
        <f t="shared" ca="1" si="369"/>
        <v>147883.11126753475</v>
      </c>
      <c r="BY70" s="409">
        <f t="shared" ca="1" si="369"/>
        <v>136088.15418409382</v>
      </c>
      <c r="BZ70" s="409">
        <f t="shared" ca="1" si="369"/>
        <v>149407.41747773663</v>
      </c>
      <c r="CA70" s="409">
        <f t="shared" ca="1" si="369"/>
        <v>143344.61207697805</v>
      </c>
      <c r="CB70" s="409">
        <f t="shared" ca="1" si="369"/>
        <v>145285.03062361843</v>
      </c>
      <c r="CC70" s="409">
        <f t="shared" ca="1" si="369"/>
        <v>154759.79095336978</v>
      </c>
      <c r="CD70" s="409">
        <f t="shared" ca="1" si="369"/>
        <v>169149.63929755025</v>
      </c>
      <c r="CE70" s="409">
        <f t="shared" ca="1" si="369"/>
        <v>172745.62785609698</v>
      </c>
      <c r="CF70" s="409">
        <f t="shared" ca="1" si="369"/>
        <v>176756.98583350642</v>
      </c>
      <c r="CG70" s="409">
        <f t="shared" ca="1" si="369"/>
        <v>167121.17874391848</v>
      </c>
      <c r="CH70" s="409">
        <f t="shared" ca="1" si="369"/>
        <v>164929.79697307531</v>
      </c>
      <c r="CI70" s="409">
        <f t="shared" ca="1" si="369"/>
        <v>159284.97099392838</v>
      </c>
      <c r="CJ70" s="409">
        <f t="shared" ca="1" si="369"/>
        <v>163911.39296120609</v>
      </c>
      <c r="CK70" s="409">
        <f t="shared" ca="1" si="369"/>
        <v>152513.41224401703</v>
      </c>
      <c r="CL70" s="409">
        <f t="shared" ca="1" si="369"/>
        <v>120523.05481282831</v>
      </c>
      <c r="CM70" s="409">
        <f t="shared" ca="1" si="369"/>
        <v>143564.76424691547</v>
      </c>
      <c r="CN70" s="409">
        <f t="shared" ca="1" si="369"/>
        <v>153393.95248872711</v>
      </c>
      <c r="CO70" s="409">
        <f t="shared" ca="1" si="369"/>
        <v>158845.85568709331</v>
      </c>
      <c r="CP70" s="409">
        <f t="shared" ca="1" si="369"/>
        <v>164691.89474273007</v>
      </c>
      <c r="CQ70" s="409">
        <f t="shared" ca="1" si="369"/>
        <v>121689.73361048114</v>
      </c>
      <c r="CR70" s="409">
        <f t="shared" ca="1" si="369"/>
        <v>143449.84627147994</v>
      </c>
      <c r="CS70" s="409">
        <f t="shared" ca="1" si="369"/>
        <v>167050.81799658743</v>
      </c>
      <c r="CT70" s="409">
        <f t="shared" ca="1" si="369"/>
        <v>164134.646861699</v>
      </c>
      <c r="CU70" s="409">
        <f t="shared" ca="1" si="369"/>
        <v>139493.51295533386</v>
      </c>
      <c r="CV70" s="409">
        <f t="shared" ca="1" si="369"/>
        <v>171644.70638144008</v>
      </c>
      <c r="CW70" s="409">
        <f t="shared" ref="CW70:ED70" ca="1" si="370">(CW28/100)*$C28</f>
        <v>178085.44495654921</v>
      </c>
      <c r="CX70" s="409">
        <f t="shared" ca="1" si="370"/>
        <v>174781.88834985768</v>
      </c>
      <c r="CY70" s="409">
        <f t="shared" ca="1" si="370"/>
        <v>193530.55083022689</v>
      </c>
      <c r="CZ70" s="409">
        <f t="shared" ca="1" si="370"/>
        <v>147506.52723387501</v>
      </c>
      <c r="DA70" s="409">
        <f t="shared" ca="1" si="370"/>
        <v>168059.44288698115</v>
      </c>
      <c r="DB70" s="409">
        <f t="shared" ca="1" si="370"/>
        <v>170486.2646693447</v>
      </c>
      <c r="DC70" s="409">
        <f t="shared" ca="1" si="370"/>
        <v>164213.06430676332</v>
      </c>
      <c r="DD70" s="409">
        <f t="shared" ca="1" si="370"/>
        <v>179077.84281041776</v>
      </c>
      <c r="DE70" s="409">
        <f t="shared" ca="1" si="370"/>
        <v>195663.73237952858</v>
      </c>
      <c r="DF70" s="409">
        <f t="shared" ca="1" si="370"/>
        <v>200779.6727549831</v>
      </c>
      <c r="DG70" s="409">
        <f t="shared" ca="1" si="370"/>
        <v>198004.7701295536</v>
      </c>
      <c r="DH70" s="409">
        <f t="shared" ca="1" si="370"/>
        <v>193063.11596216774</v>
      </c>
      <c r="DI70" s="409">
        <f t="shared" ca="1" si="370"/>
        <v>201806.5499723551</v>
      </c>
      <c r="DJ70" s="409">
        <f t="shared" ca="1" si="370"/>
        <v>211032.60475147248</v>
      </c>
      <c r="DK70" s="409">
        <f t="shared" ca="1" si="370"/>
        <v>193708.4301929425</v>
      </c>
      <c r="DL70" s="409">
        <f t="shared" ca="1" si="370"/>
        <v>210687.99767278595</v>
      </c>
      <c r="DM70" s="409">
        <f t="shared" ca="1" si="370"/>
        <v>211631.6347110378</v>
      </c>
      <c r="DN70" s="409">
        <f t="shared" ca="1" si="370"/>
        <v>180875.49525438368</v>
      </c>
      <c r="DO70" s="409">
        <f t="shared" ca="1" si="370"/>
        <v>206235.45286203636</v>
      </c>
      <c r="DP70" s="409">
        <f t="shared" ca="1" si="370"/>
        <v>210600.90439775077</v>
      </c>
      <c r="DQ70" s="409">
        <f t="shared" ca="1" si="370"/>
        <v>203113.45894779146</v>
      </c>
      <c r="DR70" s="409">
        <f t="shared" ca="1" si="370"/>
        <v>227423.39749475406</v>
      </c>
      <c r="DS70" s="409">
        <f t="shared" ca="1" si="370"/>
        <v>233140.29955379537</v>
      </c>
      <c r="DT70" s="409">
        <f t="shared" ca="1" si="370"/>
        <v>210225.47828204287</v>
      </c>
      <c r="DU70" s="409">
        <f t="shared" ca="1" si="370"/>
        <v>211889.9522727844</v>
      </c>
      <c r="DV70" s="409">
        <f t="shared" ca="1" si="370"/>
        <v>194568.66550099564</v>
      </c>
      <c r="DW70" s="409">
        <f t="shared" ca="1" si="370"/>
        <v>204468.39281263438</v>
      </c>
      <c r="DX70" s="409">
        <f t="shared" ca="1" si="370"/>
        <v>216941.54514579824</v>
      </c>
      <c r="DY70" s="409">
        <f t="shared" ca="1" si="370"/>
        <v>202972.19608411062</v>
      </c>
      <c r="DZ70" s="409">
        <f t="shared" ca="1" si="370"/>
        <v>207885.78380543398</v>
      </c>
      <c r="EA70" s="409">
        <f t="shared" ca="1" si="370"/>
        <v>206744.67784269011</v>
      </c>
      <c r="EB70" s="409">
        <f t="shared" ca="1" si="370"/>
        <v>209684.48810042333</v>
      </c>
      <c r="EC70" s="409">
        <f t="shared" ca="1" si="370"/>
        <v>195280.99370575862</v>
      </c>
      <c r="ED70" s="409">
        <f t="shared" ca="1" si="370"/>
        <v>167522.73282955753</v>
      </c>
      <c r="EE70" s="409">
        <f t="shared" ref="EE70:EQ70" ca="1" si="371">(EE28/100)*$C28</f>
        <v>196843.3863293617</v>
      </c>
      <c r="EF70" s="409">
        <f t="shared" ca="1" si="371"/>
        <v>215220.62760914478</v>
      </c>
      <c r="EG70" s="409">
        <f t="shared" ca="1" si="371"/>
        <v>233901.46752561536</v>
      </c>
      <c r="EH70" s="409">
        <f t="shared" ca="1" si="371"/>
        <v>232298.24107955373</v>
      </c>
      <c r="EI70" s="409">
        <f t="shared" ca="1" si="371"/>
        <v>245256.81315747381</v>
      </c>
      <c r="EJ70" s="409">
        <f t="shared" ca="1" si="371"/>
        <v>213167.4920159138</v>
      </c>
      <c r="EK70" s="409">
        <f t="shared" ca="1" si="371"/>
        <v>206828.68097668584</v>
      </c>
      <c r="EL70" s="409">
        <f t="shared" ca="1" si="371"/>
        <v>226927.52772248987</v>
      </c>
      <c r="EM70" s="409">
        <f t="shared" ca="1" si="371"/>
        <v>236230.08636267632</v>
      </c>
      <c r="EN70" s="409">
        <f t="shared" ca="1" si="371"/>
        <v>230393.91548641457</v>
      </c>
      <c r="EO70" s="409">
        <f t="shared" ca="1" si="371"/>
        <v>228517.60446605866</v>
      </c>
      <c r="EP70" s="409">
        <f t="shared" ca="1" si="371"/>
        <v>209020.96618171057</v>
      </c>
      <c r="EQ70" s="409">
        <f t="shared" ca="1" si="371"/>
        <v>183518.43899688512</v>
      </c>
      <c r="ER70" s="409">
        <f t="shared" ref="ER70:FA70" ca="1" si="372">(ER28/100)*$C28</f>
        <v>217708.59443047075</v>
      </c>
      <c r="ES70" s="409">
        <f t="shared" ca="1" si="372"/>
        <v>209943.43995631617</v>
      </c>
      <c r="ET70" s="409">
        <f t="shared" ca="1" si="372"/>
        <v>217955.82958230699</v>
      </c>
      <c r="EU70" s="409">
        <f t="shared" ca="1" si="372"/>
        <v>215600.86190360767</v>
      </c>
      <c r="EV70" s="409">
        <f t="shared" ca="1" si="372"/>
        <v>228268.1815566124</v>
      </c>
      <c r="EW70" s="409">
        <f t="shared" ca="1" si="372"/>
        <v>243179.16454584748</v>
      </c>
      <c r="EX70" s="409">
        <f t="shared" ca="1" si="372"/>
        <v>261240.26599951411</v>
      </c>
      <c r="EY70" s="409">
        <f t="shared" ca="1" si="372"/>
        <v>249248.24779060553</v>
      </c>
      <c r="EZ70" s="409">
        <f t="shared" ca="1" si="372"/>
        <v>249505.41633931873</v>
      </c>
      <c r="FA70" s="409">
        <f t="shared" ca="1" si="372"/>
        <v>266463.72071351262</v>
      </c>
      <c r="FB70" s="409">
        <f t="shared" ref="FB70:FD70" ca="1" si="373">(FB28/100)*$C28</f>
        <v>279327.62053710065</v>
      </c>
      <c r="FC70" s="409">
        <f t="shared" ca="1" si="373"/>
        <v>298463.59493481775</v>
      </c>
      <c r="FD70" s="409">
        <f t="shared" ca="1" si="373"/>
        <v>291140.58823244297</v>
      </c>
      <c r="FE70" s="409">
        <f t="shared" ref="FE70:FI70" ca="1" si="374">(FE28/100)*$C28</f>
        <v>0</v>
      </c>
      <c r="FF70" s="409">
        <f t="shared" ca="1" si="374"/>
        <v>0</v>
      </c>
      <c r="FG70" s="409">
        <f t="shared" ca="1" si="374"/>
        <v>0</v>
      </c>
      <c r="FH70" s="409">
        <f t="shared" ca="1" si="374"/>
        <v>0</v>
      </c>
      <c r="FI70" s="409">
        <f t="shared" ca="1" si="374"/>
        <v>0</v>
      </c>
      <c r="FJ70" s="409">
        <f t="shared" ref="FJ70:FP70" ca="1" si="375">(FJ28/100)*$C28</f>
        <v>0</v>
      </c>
      <c r="FK70" s="409">
        <f t="shared" ca="1" si="375"/>
        <v>0</v>
      </c>
      <c r="FL70" s="409">
        <f t="shared" ca="1" si="375"/>
        <v>0</v>
      </c>
      <c r="FM70" s="409">
        <f t="shared" ca="1" si="375"/>
        <v>0</v>
      </c>
      <c r="FN70" s="409">
        <f t="shared" ca="1" si="375"/>
        <v>0</v>
      </c>
      <c r="FO70" s="409">
        <f t="shared" ca="1" si="375"/>
        <v>0</v>
      </c>
      <c r="FP70" s="409">
        <f t="shared" ca="1" si="375"/>
        <v>0</v>
      </c>
    </row>
    <row r="71" spans="2:172" x14ac:dyDescent="0.2">
      <c r="B71" s="407" t="s">
        <v>23</v>
      </c>
      <c r="C71" s="408">
        <f>DContriORI!C71</f>
        <v>356405.603</v>
      </c>
      <c r="D71" s="407"/>
      <c r="E71" s="409">
        <f t="shared" ref="E71:AJ71" ca="1" si="376">(E29/100)*$C29</f>
        <v>374378.36497066705</v>
      </c>
      <c r="F71" s="409">
        <f t="shared" ca="1" si="376"/>
        <v>368243.36810850323</v>
      </c>
      <c r="G71" s="409">
        <f t="shared" ca="1" si="376"/>
        <v>370838.59471070807</v>
      </c>
      <c r="H71" s="409">
        <f t="shared" ca="1" si="376"/>
        <v>364089.86714107136</v>
      </c>
      <c r="I71" s="409">
        <f t="shared" ca="1" si="376"/>
        <v>368838.16836195445</v>
      </c>
      <c r="J71" s="409">
        <f t="shared" ca="1" si="376"/>
        <v>368894.17260153242</v>
      </c>
      <c r="K71" s="409">
        <f t="shared" ca="1" si="376"/>
        <v>374472.37718407082</v>
      </c>
      <c r="L71" s="409">
        <f t="shared" ca="1" si="376"/>
        <v>378200.51072203869</v>
      </c>
      <c r="M71" s="409">
        <f t="shared" ca="1" si="376"/>
        <v>370918.82064394571</v>
      </c>
      <c r="N71" s="409">
        <f t="shared" ca="1" si="376"/>
        <v>375581.70908814395</v>
      </c>
      <c r="O71" s="409">
        <f t="shared" ca="1" si="376"/>
        <v>364720.73422768514</v>
      </c>
      <c r="P71" s="409">
        <f t="shared" ca="1" si="376"/>
        <v>367188.80880354292</v>
      </c>
      <c r="Q71" s="409">
        <f t="shared" ca="1" si="376"/>
        <v>375262.8364512049</v>
      </c>
      <c r="R71" s="409">
        <f t="shared" ca="1" si="376"/>
        <v>363679.6717413087</v>
      </c>
      <c r="S71" s="409">
        <f t="shared" ca="1" si="376"/>
        <v>370298.39758301055</v>
      </c>
      <c r="T71" s="409">
        <f t="shared" ca="1" si="376"/>
        <v>364715.91165678186</v>
      </c>
      <c r="U71" s="409">
        <f t="shared" ca="1" si="376"/>
        <v>366406.12148699322</v>
      </c>
      <c r="V71" s="409">
        <f t="shared" ca="1" si="376"/>
        <v>367998.19415944285</v>
      </c>
      <c r="W71" s="409">
        <f t="shared" ca="1" si="376"/>
        <v>365733.05770091817</v>
      </c>
      <c r="X71" s="409">
        <f t="shared" ca="1" si="376"/>
        <v>360690.42656981555</v>
      </c>
      <c r="Y71" s="409">
        <f t="shared" ca="1" si="376"/>
        <v>361372.00951652427</v>
      </c>
      <c r="Z71" s="409">
        <f t="shared" ca="1" si="376"/>
        <v>361170.09839227202</v>
      </c>
      <c r="AA71" s="409">
        <f t="shared" ca="1" si="376"/>
        <v>376428.02628002031</v>
      </c>
      <c r="AB71" s="409">
        <f t="shared" ca="1" si="376"/>
        <v>367847.29044861224</v>
      </c>
      <c r="AC71" s="409">
        <f t="shared" ca="1" si="376"/>
        <v>357957.31510479946</v>
      </c>
      <c r="AD71" s="409">
        <f t="shared" ca="1" si="376"/>
        <v>366130.04189236026</v>
      </c>
      <c r="AE71" s="409">
        <f t="shared" ca="1" si="376"/>
        <v>360659.77814038453</v>
      </c>
      <c r="AF71" s="409">
        <f t="shared" ca="1" si="376"/>
        <v>362716.24147027335</v>
      </c>
      <c r="AG71" s="409">
        <f t="shared" ca="1" si="376"/>
        <v>358677.84513128799</v>
      </c>
      <c r="AH71" s="409">
        <f t="shared" ca="1" si="376"/>
        <v>361173.43857639941</v>
      </c>
      <c r="AI71" s="409">
        <f t="shared" ca="1" si="376"/>
        <v>359454.59992047003</v>
      </c>
      <c r="AJ71" s="409">
        <f t="shared" ca="1" si="376"/>
        <v>366686.95448346861</v>
      </c>
      <c r="AK71" s="409">
        <f t="shared" ref="AK71:BP71" ca="1" si="377">(AK29/100)*$C29</f>
        <v>361765.09420868527</v>
      </c>
      <c r="AL71" s="409">
        <f t="shared" ca="1" si="377"/>
        <v>366760.02142459567</v>
      </c>
      <c r="AM71" s="409">
        <f t="shared" ca="1" si="377"/>
        <v>357317.01295681053</v>
      </c>
      <c r="AN71" s="409">
        <f t="shared" ca="1" si="377"/>
        <v>363639.01045108493</v>
      </c>
      <c r="AO71" s="409">
        <f t="shared" ca="1" si="377"/>
        <v>358541.25351365039</v>
      </c>
      <c r="AP71" s="409">
        <f t="shared" ca="1" si="377"/>
        <v>362257.44473777141</v>
      </c>
      <c r="AQ71" s="409">
        <f t="shared" ca="1" si="377"/>
        <v>356929.40913523472</v>
      </c>
      <c r="AR71" s="409">
        <f t="shared" ca="1" si="377"/>
        <v>357202.53661512997</v>
      </c>
      <c r="AS71" s="409">
        <f t="shared" ca="1" si="377"/>
        <v>364753.59457372862</v>
      </c>
      <c r="AT71" s="409">
        <f t="shared" ca="1" si="377"/>
        <v>356262.77215371729</v>
      </c>
      <c r="AU71" s="409">
        <f t="shared" ca="1" si="377"/>
        <v>368029.62836592982</v>
      </c>
      <c r="AV71" s="409">
        <f t="shared" ca="1" si="377"/>
        <v>360674.1984814438</v>
      </c>
      <c r="AW71" s="409">
        <f t="shared" ca="1" si="377"/>
        <v>358509.92550462822</v>
      </c>
      <c r="AX71" s="409">
        <f t="shared" ca="1" si="377"/>
        <v>360463.00633752561</v>
      </c>
      <c r="AY71" s="409">
        <f t="shared" ca="1" si="377"/>
        <v>353391.02572075813</v>
      </c>
      <c r="AZ71" s="409">
        <f t="shared" ca="1" si="377"/>
        <v>357131.31507628027</v>
      </c>
      <c r="BA71" s="409">
        <f t="shared" ca="1" si="377"/>
        <v>357798.29008819704</v>
      </c>
      <c r="BB71" s="409">
        <f t="shared" ca="1" si="377"/>
        <v>371472.30372213927</v>
      </c>
      <c r="BC71" s="409">
        <f t="shared" ca="1" si="377"/>
        <v>359024.22813007887</v>
      </c>
      <c r="BD71" s="409">
        <f t="shared" ca="1" si="377"/>
        <v>363036.07487407315</v>
      </c>
      <c r="BE71" s="409">
        <f t="shared" ca="1" si="377"/>
        <v>353940.0405875268</v>
      </c>
      <c r="BF71" s="409">
        <f t="shared" ca="1" si="377"/>
        <v>359001.26280252315</v>
      </c>
      <c r="BG71" s="409">
        <f t="shared" ca="1" si="377"/>
        <v>352114.16038080095</v>
      </c>
      <c r="BH71" s="409">
        <f t="shared" ca="1" si="377"/>
        <v>368624.38707175426</v>
      </c>
      <c r="BI71" s="409">
        <f t="shared" ca="1" si="377"/>
        <v>337331.71615762776</v>
      </c>
      <c r="BJ71" s="409">
        <f t="shared" ca="1" si="377"/>
        <v>350127.99372648867</v>
      </c>
      <c r="BK71" s="409">
        <f t="shared" ca="1" si="377"/>
        <v>355519.54092331178</v>
      </c>
      <c r="BL71" s="409">
        <f t="shared" ca="1" si="377"/>
        <v>358732.47741814808</v>
      </c>
      <c r="BM71" s="409">
        <f t="shared" ca="1" si="377"/>
        <v>365692.94231038477</v>
      </c>
      <c r="BN71" s="409">
        <f t="shared" ca="1" si="377"/>
        <v>360622.77782534843</v>
      </c>
      <c r="BO71" s="409">
        <f t="shared" ca="1" si="377"/>
        <v>365888.85549009027</v>
      </c>
      <c r="BP71" s="409">
        <f t="shared" ca="1" si="377"/>
        <v>357575.35400329571</v>
      </c>
      <c r="BQ71" s="409">
        <f t="shared" ref="BQ71:CV71" ca="1" si="378">(BQ29/100)*$C29</f>
        <v>359559.44584631058</v>
      </c>
      <c r="BR71" s="409">
        <f t="shared" ca="1" si="378"/>
        <v>357738.50582077296</v>
      </c>
      <c r="BS71" s="409">
        <f t="shared" ca="1" si="378"/>
        <v>349769.44283690373</v>
      </c>
      <c r="BT71" s="409">
        <f t="shared" ca="1" si="378"/>
        <v>350356.63554931869</v>
      </c>
      <c r="BU71" s="409">
        <f t="shared" ca="1" si="378"/>
        <v>357653.16780693497</v>
      </c>
      <c r="BV71" s="409">
        <f t="shared" ca="1" si="378"/>
        <v>354148.63613486028</v>
      </c>
      <c r="BW71" s="409">
        <f t="shared" ca="1" si="378"/>
        <v>351299.39469312871</v>
      </c>
      <c r="BX71" s="409">
        <f t="shared" ca="1" si="378"/>
        <v>345322.10941165988</v>
      </c>
      <c r="BY71" s="409">
        <f t="shared" ca="1" si="378"/>
        <v>342873.43720719556</v>
      </c>
      <c r="BZ71" s="409">
        <f t="shared" ca="1" si="378"/>
        <v>346758.92672002962</v>
      </c>
      <c r="CA71" s="409">
        <f t="shared" ca="1" si="378"/>
        <v>340997.43601981795</v>
      </c>
      <c r="CB71" s="409">
        <f t="shared" ca="1" si="378"/>
        <v>350043.80862775154</v>
      </c>
      <c r="CC71" s="409">
        <f t="shared" ca="1" si="378"/>
        <v>350153.39531907375</v>
      </c>
      <c r="CD71" s="409">
        <f t="shared" ca="1" si="378"/>
        <v>347868.47233630723</v>
      </c>
      <c r="CE71" s="409">
        <f t="shared" ca="1" si="378"/>
        <v>357355.85252149397</v>
      </c>
      <c r="CF71" s="409">
        <f t="shared" ca="1" si="378"/>
        <v>349755.2178909395</v>
      </c>
      <c r="CG71" s="409">
        <f t="shared" ca="1" si="378"/>
        <v>347088.13068897749</v>
      </c>
      <c r="CH71" s="409">
        <f t="shared" ca="1" si="378"/>
        <v>344832.0820387209</v>
      </c>
      <c r="CI71" s="409">
        <f t="shared" ca="1" si="378"/>
        <v>348049.7653443907</v>
      </c>
      <c r="CJ71" s="409">
        <f t="shared" ca="1" si="378"/>
        <v>337623.91191644268</v>
      </c>
      <c r="CK71" s="409">
        <f t="shared" ca="1" si="378"/>
        <v>332982.27120172099</v>
      </c>
      <c r="CL71" s="409">
        <f t="shared" ca="1" si="378"/>
        <v>338382.40290757065</v>
      </c>
      <c r="CM71" s="409">
        <f t="shared" ca="1" si="378"/>
        <v>360386.59455404995</v>
      </c>
      <c r="CN71" s="409">
        <f t="shared" ca="1" si="378"/>
        <v>335768.19889241114</v>
      </c>
      <c r="CO71" s="409">
        <f t="shared" ca="1" si="378"/>
        <v>313479.53887809085</v>
      </c>
      <c r="CP71" s="409">
        <f t="shared" ca="1" si="378"/>
        <v>316452.83265028684</v>
      </c>
      <c r="CQ71" s="409">
        <f t="shared" ca="1" si="378"/>
        <v>333544.56646511715</v>
      </c>
      <c r="CR71" s="409">
        <f t="shared" ca="1" si="378"/>
        <v>347850.41211428237</v>
      </c>
      <c r="CS71" s="409">
        <f t="shared" ca="1" si="378"/>
        <v>343357.22653047903</v>
      </c>
      <c r="CT71" s="409">
        <f t="shared" ca="1" si="378"/>
        <v>345352.89089656906</v>
      </c>
      <c r="CU71" s="409">
        <f t="shared" ca="1" si="378"/>
        <v>352344.3904827885</v>
      </c>
      <c r="CV71" s="409">
        <f t="shared" ca="1" si="378"/>
        <v>348046.84744922409</v>
      </c>
      <c r="CW71" s="409">
        <f t="shared" ref="CW71:ED71" ca="1" si="379">(CW29/100)*$C29</f>
        <v>350980.51772265404</v>
      </c>
      <c r="CX71" s="409">
        <f t="shared" ca="1" si="379"/>
        <v>332064.23919138411</v>
      </c>
      <c r="CY71" s="409">
        <f t="shared" ca="1" si="379"/>
        <v>339608.11013369949</v>
      </c>
      <c r="CZ71" s="409">
        <f t="shared" ca="1" si="379"/>
        <v>340849.53536442155</v>
      </c>
      <c r="DA71" s="409">
        <f t="shared" ca="1" si="379"/>
        <v>339674.4568140927</v>
      </c>
      <c r="DB71" s="409">
        <f t="shared" ca="1" si="379"/>
        <v>345405.50059054233</v>
      </c>
      <c r="DC71" s="409">
        <f t="shared" ca="1" si="379"/>
        <v>354508.66735369165</v>
      </c>
      <c r="DD71" s="409">
        <f t="shared" ca="1" si="379"/>
        <v>352970.86612596223</v>
      </c>
      <c r="DE71" s="409">
        <f t="shared" ca="1" si="379"/>
        <v>361360.80699699512</v>
      </c>
      <c r="DF71" s="409">
        <f t="shared" ca="1" si="379"/>
        <v>357556.0808332102</v>
      </c>
      <c r="DG71" s="409">
        <f t="shared" ca="1" si="379"/>
        <v>362907.01162481843</v>
      </c>
      <c r="DH71" s="409">
        <f t="shared" ca="1" si="379"/>
        <v>365995.20818120649</v>
      </c>
      <c r="DI71" s="409">
        <f t="shared" ca="1" si="379"/>
        <v>361684.06271823711</v>
      </c>
      <c r="DJ71" s="409">
        <f t="shared" ca="1" si="379"/>
        <v>369754.86328459514</v>
      </c>
      <c r="DK71" s="409">
        <f t="shared" ca="1" si="379"/>
        <v>355181.32534098037</v>
      </c>
      <c r="DL71" s="409">
        <f t="shared" ca="1" si="379"/>
        <v>363759.51548299799</v>
      </c>
      <c r="DM71" s="409">
        <f t="shared" ca="1" si="379"/>
        <v>357983.83196429239</v>
      </c>
      <c r="DN71" s="409">
        <f t="shared" ca="1" si="379"/>
        <v>361834.51134081214</v>
      </c>
      <c r="DO71" s="409">
        <f t="shared" ca="1" si="379"/>
        <v>358720.01048558921</v>
      </c>
      <c r="DP71" s="409">
        <f t="shared" ca="1" si="379"/>
        <v>350715.36733577511</v>
      </c>
      <c r="DQ71" s="409">
        <f t="shared" ca="1" si="379"/>
        <v>348448.86257555149</v>
      </c>
      <c r="DR71" s="409">
        <f t="shared" ca="1" si="379"/>
        <v>352809.21690951748</v>
      </c>
      <c r="DS71" s="409">
        <f t="shared" ca="1" si="379"/>
        <v>339394.60332143353</v>
      </c>
      <c r="DT71" s="409">
        <f t="shared" ca="1" si="379"/>
        <v>346621.49714648671</v>
      </c>
      <c r="DU71" s="409">
        <f t="shared" ca="1" si="379"/>
        <v>345563.04330056004</v>
      </c>
      <c r="DV71" s="409">
        <f t="shared" ca="1" si="379"/>
        <v>332135.30898128176</v>
      </c>
      <c r="DW71" s="409">
        <f t="shared" ca="1" si="379"/>
        <v>343422.33859691507</v>
      </c>
      <c r="DX71" s="409">
        <f t="shared" ca="1" si="379"/>
        <v>345442.71931556519</v>
      </c>
      <c r="DY71" s="409">
        <f t="shared" ca="1" si="379"/>
        <v>342007.47055077244</v>
      </c>
      <c r="DZ71" s="409">
        <f t="shared" ca="1" si="379"/>
        <v>338358.46807159384</v>
      </c>
      <c r="EA71" s="409">
        <f t="shared" ca="1" si="379"/>
        <v>340253.16854190372</v>
      </c>
      <c r="EB71" s="409">
        <f t="shared" ca="1" si="379"/>
        <v>344658.98704950768</v>
      </c>
      <c r="EC71" s="409">
        <f t="shared" ca="1" si="379"/>
        <v>347523.21238582756</v>
      </c>
      <c r="ED71" s="409">
        <f t="shared" ca="1" si="379"/>
        <v>353784.69035183941</v>
      </c>
      <c r="EE71" s="409">
        <f t="shared" ref="EE71:EQ71" ca="1" si="380">(EE29/100)*$C29</f>
        <v>353702.35178874939</v>
      </c>
      <c r="EF71" s="409">
        <f t="shared" ca="1" si="380"/>
        <v>359088.91984640056</v>
      </c>
      <c r="EG71" s="409">
        <f t="shared" ca="1" si="380"/>
        <v>363883.77797052107</v>
      </c>
      <c r="EH71" s="409">
        <f t="shared" ca="1" si="380"/>
        <v>366328.66471444874</v>
      </c>
      <c r="EI71" s="409">
        <f t="shared" ca="1" si="380"/>
        <v>374267.35859215527</v>
      </c>
      <c r="EJ71" s="409">
        <f t="shared" ca="1" si="380"/>
        <v>369302.50467609282</v>
      </c>
      <c r="EK71" s="409">
        <f t="shared" ca="1" si="380"/>
        <v>373383.93284949451</v>
      </c>
      <c r="EL71" s="409">
        <f t="shared" ca="1" si="380"/>
        <v>375264.95025398809</v>
      </c>
      <c r="EM71" s="409">
        <f t="shared" ca="1" si="380"/>
        <v>373848.87252909353</v>
      </c>
      <c r="EN71" s="409">
        <f t="shared" ca="1" si="380"/>
        <v>375087.63727895211</v>
      </c>
      <c r="EO71" s="409">
        <f t="shared" ca="1" si="380"/>
        <v>374610.27652229555</v>
      </c>
      <c r="EP71" s="409">
        <f t="shared" ca="1" si="380"/>
        <v>371310.42867391754</v>
      </c>
      <c r="EQ71" s="409">
        <f t="shared" ca="1" si="380"/>
        <v>373496.12002792506</v>
      </c>
      <c r="ER71" s="409">
        <f t="shared" ref="ER71:FA71" ca="1" si="381">(ER29/100)*$C29</f>
        <v>372808.19599933428</v>
      </c>
      <c r="ES71" s="409">
        <f t="shared" ca="1" si="381"/>
        <v>370486.44698743557</v>
      </c>
      <c r="ET71" s="409">
        <f t="shared" ca="1" si="381"/>
        <v>377839.92295090988</v>
      </c>
      <c r="EU71" s="409">
        <f t="shared" ca="1" si="381"/>
        <v>367808.70735874679</v>
      </c>
      <c r="EV71" s="409">
        <f t="shared" ca="1" si="381"/>
        <v>363114.10257346585</v>
      </c>
      <c r="EW71" s="409">
        <f t="shared" ca="1" si="381"/>
        <v>363969.37280132645</v>
      </c>
      <c r="EX71" s="409">
        <f t="shared" ca="1" si="381"/>
        <v>358642.52248336014</v>
      </c>
      <c r="EY71" s="409">
        <f t="shared" ca="1" si="381"/>
        <v>362803.89445789863</v>
      </c>
      <c r="EZ71" s="409">
        <f t="shared" ca="1" si="381"/>
        <v>362183.57272949169</v>
      </c>
      <c r="FA71" s="409">
        <f t="shared" ca="1" si="381"/>
        <v>359588.80955971032</v>
      </c>
      <c r="FB71" s="409">
        <f t="shared" ref="FB71:FD71" ca="1" si="382">(FB29/100)*$C29</f>
        <v>357222.08370181086</v>
      </c>
      <c r="FC71" s="409">
        <f t="shared" ca="1" si="382"/>
        <v>360469.52405331162</v>
      </c>
      <c r="FD71" s="409">
        <f t="shared" ca="1" si="382"/>
        <v>353774.41922778537</v>
      </c>
      <c r="FE71" s="409">
        <f t="shared" ref="FE71:FI71" ca="1" si="383">(FE29/100)*$C29</f>
        <v>0</v>
      </c>
      <c r="FF71" s="409">
        <f t="shared" ca="1" si="383"/>
        <v>0</v>
      </c>
      <c r="FG71" s="409">
        <f t="shared" ca="1" si="383"/>
        <v>0</v>
      </c>
      <c r="FH71" s="409">
        <f t="shared" ca="1" si="383"/>
        <v>0</v>
      </c>
      <c r="FI71" s="409">
        <f t="shared" ca="1" si="383"/>
        <v>0</v>
      </c>
      <c r="FJ71" s="409">
        <f t="shared" ref="FJ71:FP71" ca="1" si="384">(FJ29/100)*$C29</f>
        <v>0</v>
      </c>
      <c r="FK71" s="409">
        <f t="shared" ca="1" si="384"/>
        <v>0</v>
      </c>
      <c r="FL71" s="409">
        <f t="shared" ca="1" si="384"/>
        <v>0</v>
      </c>
      <c r="FM71" s="409">
        <f t="shared" ca="1" si="384"/>
        <v>0</v>
      </c>
      <c r="FN71" s="409">
        <f t="shared" ca="1" si="384"/>
        <v>0</v>
      </c>
      <c r="FO71" s="409">
        <f t="shared" ca="1" si="384"/>
        <v>0</v>
      </c>
      <c r="FP71" s="409">
        <f t="shared" ca="1" si="384"/>
        <v>0</v>
      </c>
    </row>
    <row r="72" spans="2:172" x14ac:dyDescent="0.2">
      <c r="B72" s="407" t="s">
        <v>24</v>
      </c>
      <c r="C72" s="408">
        <f>DContriORI!C72</f>
        <v>151603.43299999999</v>
      </c>
      <c r="D72" s="407"/>
      <c r="E72" s="409">
        <f t="shared" ref="E72:AJ72" ca="1" si="385">(E30/100)*$C30</f>
        <v>128356.38158868621</v>
      </c>
      <c r="F72" s="409">
        <f t="shared" ca="1" si="385"/>
        <v>126699.81786597152</v>
      </c>
      <c r="G72" s="409">
        <f t="shared" ca="1" si="385"/>
        <v>126314.02228809668</v>
      </c>
      <c r="H72" s="409">
        <f t="shared" ca="1" si="385"/>
        <v>126550.08889495996</v>
      </c>
      <c r="I72" s="409">
        <f t="shared" ca="1" si="385"/>
        <v>126414.73945893292</v>
      </c>
      <c r="J72" s="409">
        <f t="shared" ca="1" si="385"/>
        <v>126640.42429651193</v>
      </c>
      <c r="K72" s="409">
        <f t="shared" ca="1" si="385"/>
        <v>126613.56099533266</v>
      </c>
      <c r="L72" s="409">
        <f t="shared" ca="1" si="385"/>
        <v>126009.39772366585</v>
      </c>
      <c r="M72" s="409">
        <f t="shared" ca="1" si="385"/>
        <v>125149.18415735541</v>
      </c>
      <c r="N72" s="409">
        <f t="shared" ca="1" si="385"/>
        <v>124108.55763096659</v>
      </c>
      <c r="O72" s="409">
        <f t="shared" ca="1" si="385"/>
        <v>125991.5690348722</v>
      </c>
      <c r="P72" s="409">
        <f t="shared" ca="1" si="385"/>
        <v>125323.15056666981</v>
      </c>
      <c r="Q72" s="409">
        <f t="shared" ca="1" si="385"/>
        <v>128189.2597610075</v>
      </c>
      <c r="R72" s="409">
        <f t="shared" ca="1" si="385"/>
        <v>127983.04557276008</v>
      </c>
      <c r="S72" s="409">
        <f t="shared" ca="1" si="385"/>
        <v>128845.95968392048</v>
      </c>
      <c r="T72" s="409">
        <f t="shared" ca="1" si="385"/>
        <v>129142.48342124127</v>
      </c>
      <c r="U72" s="409">
        <f t="shared" ca="1" si="385"/>
        <v>133004.71969487373</v>
      </c>
      <c r="V72" s="409">
        <f t="shared" ca="1" si="385"/>
        <v>131065.66063110573</v>
      </c>
      <c r="W72" s="409">
        <f t="shared" ca="1" si="385"/>
        <v>130367.45924521369</v>
      </c>
      <c r="X72" s="409">
        <f t="shared" ca="1" si="385"/>
        <v>129870.68390555748</v>
      </c>
      <c r="Y72" s="409">
        <f t="shared" ca="1" si="385"/>
        <v>131310.90238734346</v>
      </c>
      <c r="Z72" s="409">
        <f t="shared" ca="1" si="385"/>
        <v>134026.20056890999</v>
      </c>
      <c r="AA72" s="409">
        <f t="shared" ca="1" si="385"/>
        <v>134239.70772853511</v>
      </c>
      <c r="AB72" s="409">
        <f t="shared" ca="1" si="385"/>
        <v>134296.29685658321</v>
      </c>
      <c r="AC72" s="409">
        <f t="shared" ca="1" si="385"/>
        <v>134350.78879521726</v>
      </c>
      <c r="AD72" s="409">
        <f t="shared" ca="1" si="385"/>
        <v>136910.69687449379</v>
      </c>
      <c r="AE72" s="409">
        <f t="shared" ca="1" si="385"/>
        <v>136292.28491691709</v>
      </c>
      <c r="AF72" s="409">
        <f t="shared" ca="1" si="385"/>
        <v>136832.57357457766</v>
      </c>
      <c r="AG72" s="409">
        <f t="shared" ca="1" si="385"/>
        <v>135642.58884990329</v>
      </c>
      <c r="AH72" s="409">
        <f t="shared" ca="1" si="385"/>
        <v>138092.78837218994</v>
      </c>
      <c r="AI72" s="409">
        <f t="shared" ca="1" si="385"/>
        <v>137395.40876377351</v>
      </c>
      <c r="AJ72" s="409">
        <f t="shared" ca="1" si="385"/>
        <v>139921.54028448637</v>
      </c>
      <c r="AK72" s="409">
        <f t="shared" ref="AK72:BP72" ca="1" si="386">(AK30/100)*$C30</f>
        <v>141275.71778286379</v>
      </c>
      <c r="AL72" s="409">
        <f t="shared" ca="1" si="386"/>
        <v>142140.19143762987</v>
      </c>
      <c r="AM72" s="409">
        <f t="shared" ca="1" si="386"/>
        <v>141195.82339630809</v>
      </c>
      <c r="AN72" s="409">
        <f t="shared" ca="1" si="386"/>
        <v>142503.41696648684</v>
      </c>
      <c r="AO72" s="409">
        <f t="shared" ca="1" si="386"/>
        <v>143411.05621980407</v>
      </c>
      <c r="AP72" s="409">
        <f t="shared" ca="1" si="386"/>
        <v>149008.21221081229</v>
      </c>
      <c r="AQ72" s="409">
        <f t="shared" ca="1" si="386"/>
        <v>145349.20267365756</v>
      </c>
      <c r="AR72" s="409">
        <f t="shared" ca="1" si="386"/>
        <v>139408.05783127176</v>
      </c>
      <c r="AS72" s="409">
        <f t="shared" ca="1" si="386"/>
        <v>145339.64470818039</v>
      </c>
      <c r="AT72" s="409">
        <f t="shared" ca="1" si="386"/>
        <v>143761.03226809177</v>
      </c>
      <c r="AU72" s="409">
        <f t="shared" ca="1" si="386"/>
        <v>145514.97071603237</v>
      </c>
      <c r="AV72" s="409">
        <f t="shared" ca="1" si="386"/>
        <v>146131.4189502481</v>
      </c>
      <c r="AW72" s="409">
        <f t="shared" ca="1" si="386"/>
        <v>144253.44522229867</v>
      </c>
      <c r="AX72" s="409">
        <f t="shared" ca="1" si="386"/>
        <v>145390.64345038883</v>
      </c>
      <c r="AY72" s="409">
        <f t="shared" ca="1" si="386"/>
        <v>147189.87383478347</v>
      </c>
      <c r="AZ72" s="409">
        <f t="shared" ca="1" si="386"/>
        <v>146885.02178636938</v>
      </c>
      <c r="BA72" s="409">
        <f t="shared" ca="1" si="386"/>
        <v>148258.45089137426</v>
      </c>
      <c r="BB72" s="409">
        <f t="shared" ca="1" si="386"/>
        <v>147188.35889730431</v>
      </c>
      <c r="BC72" s="409">
        <f t="shared" ca="1" si="386"/>
        <v>146244.59895402871</v>
      </c>
      <c r="BD72" s="409">
        <f t="shared" ca="1" si="386"/>
        <v>148352.1316444712</v>
      </c>
      <c r="BE72" s="409">
        <f t="shared" ca="1" si="386"/>
        <v>147330.87592169616</v>
      </c>
      <c r="BF72" s="409">
        <f t="shared" ca="1" si="386"/>
        <v>146351.94577740401</v>
      </c>
      <c r="BG72" s="409">
        <f t="shared" ca="1" si="386"/>
        <v>147832.62709887465</v>
      </c>
      <c r="BH72" s="409">
        <f t="shared" ca="1" si="386"/>
        <v>147056.11497058193</v>
      </c>
      <c r="BI72" s="409">
        <f t="shared" ca="1" si="386"/>
        <v>146285.93113509845</v>
      </c>
      <c r="BJ72" s="409">
        <f t="shared" ca="1" si="386"/>
        <v>149852.00961799247</v>
      </c>
      <c r="BK72" s="409">
        <f t="shared" ca="1" si="386"/>
        <v>147416.01237459201</v>
      </c>
      <c r="BL72" s="409">
        <f t="shared" ca="1" si="386"/>
        <v>147972.23543918293</v>
      </c>
      <c r="BM72" s="409">
        <f t="shared" ca="1" si="386"/>
        <v>149199.23491717258</v>
      </c>
      <c r="BN72" s="409">
        <f t="shared" ca="1" si="386"/>
        <v>148546.40268982368</v>
      </c>
      <c r="BO72" s="409">
        <f t="shared" ca="1" si="386"/>
        <v>153093.63340066723</v>
      </c>
      <c r="BP72" s="409">
        <f t="shared" ca="1" si="386"/>
        <v>149230.71212738924</v>
      </c>
      <c r="BQ72" s="409">
        <f t="shared" ref="BQ72:CV72" ca="1" si="387">(BQ30/100)*$C30</f>
        <v>150988.36088212227</v>
      </c>
      <c r="BR72" s="409">
        <f t="shared" ca="1" si="387"/>
        <v>151749.66635590472</v>
      </c>
      <c r="BS72" s="409">
        <f t="shared" ca="1" si="387"/>
        <v>150950.29835503252</v>
      </c>
      <c r="BT72" s="409">
        <f t="shared" ca="1" si="387"/>
        <v>150934.35172431736</v>
      </c>
      <c r="BU72" s="409">
        <f t="shared" ca="1" si="387"/>
        <v>154558.12517663563</v>
      </c>
      <c r="BV72" s="409">
        <f t="shared" ca="1" si="387"/>
        <v>152186.24157491652</v>
      </c>
      <c r="BW72" s="409">
        <f t="shared" ca="1" si="387"/>
        <v>154009.74554790743</v>
      </c>
      <c r="BX72" s="409">
        <f t="shared" ca="1" si="387"/>
        <v>151988.40388597481</v>
      </c>
      <c r="BY72" s="409">
        <f t="shared" ca="1" si="387"/>
        <v>150921.47421868931</v>
      </c>
      <c r="BZ72" s="409">
        <f t="shared" ca="1" si="387"/>
        <v>151928.40270299366</v>
      </c>
      <c r="CA72" s="409">
        <f t="shared" ca="1" si="387"/>
        <v>151210.07450355223</v>
      </c>
      <c r="CB72" s="409">
        <f t="shared" ca="1" si="387"/>
        <v>151058.76438362661</v>
      </c>
      <c r="CC72" s="409">
        <f t="shared" ca="1" si="387"/>
        <v>147630.69066725014</v>
      </c>
      <c r="CD72" s="409">
        <f t="shared" ca="1" si="387"/>
        <v>152226.19544245969</v>
      </c>
      <c r="CE72" s="409">
        <f t="shared" ca="1" si="387"/>
        <v>151091.32329555633</v>
      </c>
      <c r="CF72" s="409">
        <f t="shared" ca="1" si="387"/>
        <v>149814.40058543553</v>
      </c>
      <c r="CG72" s="409">
        <f t="shared" ca="1" si="387"/>
        <v>149891.91085807153</v>
      </c>
      <c r="CH72" s="409">
        <f t="shared" ca="1" si="387"/>
        <v>144392.55610004647</v>
      </c>
      <c r="CI72" s="409">
        <f t="shared" ca="1" si="387"/>
        <v>145525.72150899385</v>
      </c>
      <c r="CJ72" s="409">
        <f t="shared" ca="1" si="387"/>
        <v>144743.48967713304</v>
      </c>
      <c r="CK72" s="409">
        <f t="shared" ca="1" si="387"/>
        <v>143928.31049108479</v>
      </c>
      <c r="CL72" s="409">
        <f t="shared" ca="1" si="387"/>
        <v>152414.79828726561</v>
      </c>
      <c r="CM72" s="409">
        <f t="shared" ca="1" si="387"/>
        <v>144464.33544803475</v>
      </c>
      <c r="CN72" s="409">
        <f t="shared" ca="1" si="387"/>
        <v>106280.60836039657</v>
      </c>
      <c r="CO72" s="409">
        <f t="shared" ca="1" si="387"/>
        <v>102895.18991934002</v>
      </c>
      <c r="CP72" s="409">
        <f t="shared" ca="1" si="387"/>
        <v>126425.29191700637</v>
      </c>
      <c r="CQ72" s="409">
        <f t="shared" ca="1" si="387"/>
        <v>142145.37535783768</v>
      </c>
      <c r="CR72" s="409">
        <f t="shared" ca="1" si="387"/>
        <v>148845.15053031119</v>
      </c>
      <c r="CS72" s="409">
        <f t="shared" ca="1" si="387"/>
        <v>149782.16897516022</v>
      </c>
      <c r="CT72" s="409">
        <f t="shared" ca="1" si="387"/>
        <v>156095.79939400314</v>
      </c>
      <c r="CU72" s="409">
        <f t="shared" ca="1" si="387"/>
        <v>153546.20879460429</v>
      </c>
      <c r="CV72" s="409">
        <f t="shared" ca="1" si="387"/>
        <v>157654.41989241415</v>
      </c>
      <c r="CW72" s="409">
        <f t="shared" ref="CW72:ED72" ca="1" si="388">(CW30/100)*$C30</f>
        <v>159976.17791796132</v>
      </c>
      <c r="CX72" s="409">
        <f t="shared" ca="1" si="388"/>
        <v>161367.62572589342</v>
      </c>
      <c r="CY72" s="409">
        <f t="shared" ca="1" si="388"/>
        <v>161798.57436480714</v>
      </c>
      <c r="CZ72" s="409">
        <f t="shared" ca="1" si="388"/>
        <v>160851.89852521778</v>
      </c>
      <c r="DA72" s="409">
        <f t="shared" ca="1" si="388"/>
        <v>161216.31034638989</v>
      </c>
      <c r="DB72" s="409">
        <f t="shared" ca="1" si="388"/>
        <v>160535.47955890058</v>
      </c>
      <c r="DC72" s="409">
        <f t="shared" ca="1" si="388"/>
        <v>161210.31172100661</v>
      </c>
      <c r="DD72" s="409">
        <f t="shared" ca="1" si="388"/>
        <v>163538.14573153044</v>
      </c>
      <c r="DE72" s="409">
        <f t="shared" ca="1" si="388"/>
        <v>157943.43972173706</v>
      </c>
      <c r="DF72" s="409">
        <f t="shared" ca="1" si="388"/>
        <v>162298.30472007213</v>
      </c>
      <c r="DG72" s="409">
        <f t="shared" ca="1" si="388"/>
        <v>166221.79900765256</v>
      </c>
      <c r="DH72" s="409">
        <f t="shared" ca="1" si="388"/>
        <v>166277.46403439759</v>
      </c>
      <c r="DI72" s="409">
        <f t="shared" ca="1" si="388"/>
        <v>167303.67818258578</v>
      </c>
      <c r="DJ72" s="409">
        <f t="shared" ca="1" si="388"/>
        <v>165926.19058909643</v>
      </c>
      <c r="DK72" s="409">
        <f t="shared" ca="1" si="388"/>
        <v>166846.04789311983</v>
      </c>
      <c r="DL72" s="409">
        <f t="shared" ca="1" si="388"/>
        <v>167477.20793505103</v>
      </c>
      <c r="DM72" s="409">
        <f t="shared" ca="1" si="388"/>
        <v>166678.10464893322</v>
      </c>
      <c r="DN72" s="409">
        <f t="shared" ca="1" si="388"/>
        <v>166910.15802290762</v>
      </c>
      <c r="DO72" s="409">
        <f t="shared" ca="1" si="388"/>
        <v>170241.02566378121</v>
      </c>
      <c r="DP72" s="409">
        <f t="shared" ca="1" si="388"/>
        <v>168499.32104012591</v>
      </c>
      <c r="DQ72" s="409">
        <f t="shared" ca="1" si="388"/>
        <v>169027.54056970982</v>
      </c>
      <c r="DR72" s="409">
        <f t="shared" ca="1" si="388"/>
        <v>169260.38929137538</v>
      </c>
      <c r="DS72" s="409">
        <f t="shared" ca="1" si="388"/>
        <v>166937.21310894861</v>
      </c>
      <c r="DT72" s="409">
        <f t="shared" ca="1" si="388"/>
        <v>171141.64887379931</v>
      </c>
      <c r="DU72" s="409">
        <f t="shared" ca="1" si="388"/>
        <v>165006.35909025138</v>
      </c>
      <c r="DV72" s="409">
        <f t="shared" ca="1" si="388"/>
        <v>162268.54956915762</v>
      </c>
      <c r="DW72" s="409">
        <f t="shared" ca="1" si="388"/>
        <v>162950.08815866165</v>
      </c>
      <c r="DX72" s="409">
        <f t="shared" ca="1" si="388"/>
        <v>165577.47624719035</v>
      </c>
      <c r="DY72" s="409">
        <f t="shared" ca="1" si="388"/>
        <v>165718.80148061059</v>
      </c>
      <c r="DZ72" s="409">
        <f t="shared" ca="1" si="388"/>
        <v>164039.32944599219</v>
      </c>
      <c r="EA72" s="409">
        <f t="shared" ca="1" si="388"/>
        <v>161900.84679463282</v>
      </c>
      <c r="EB72" s="409">
        <f t="shared" ca="1" si="388"/>
        <v>158405.41095719807</v>
      </c>
      <c r="EC72" s="409">
        <f t="shared" ca="1" si="388"/>
        <v>159213.27864744517</v>
      </c>
      <c r="ED72" s="409">
        <f t="shared" ca="1" si="388"/>
        <v>161769.95621947694</v>
      </c>
      <c r="EE72" s="409">
        <f t="shared" ref="EE72:EQ72" ca="1" si="389">(EE30/100)*$C30</f>
        <v>161528.04351680868</v>
      </c>
      <c r="EF72" s="409">
        <f t="shared" ca="1" si="389"/>
        <v>163512.90216794831</v>
      </c>
      <c r="EG72" s="409">
        <f t="shared" ca="1" si="389"/>
        <v>159568.13970794165</v>
      </c>
      <c r="EH72" s="409">
        <f t="shared" ca="1" si="389"/>
        <v>160325.36421515021</v>
      </c>
      <c r="EI72" s="409">
        <f t="shared" ca="1" si="389"/>
        <v>163179.21796973672</v>
      </c>
      <c r="EJ72" s="409">
        <f t="shared" ca="1" si="389"/>
        <v>157386.60223132436</v>
      </c>
      <c r="EK72" s="409">
        <f t="shared" ca="1" si="389"/>
        <v>164508.53340790057</v>
      </c>
      <c r="EL72" s="409">
        <f t="shared" ca="1" si="389"/>
        <v>167278.53859849219</v>
      </c>
      <c r="EM72" s="409">
        <f t="shared" ca="1" si="389"/>
        <v>163352.38147514168</v>
      </c>
      <c r="EN72" s="409">
        <f t="shared" ca="1" si="389"/>
        <v>164124.77762040918</v>
      </c>
      <c r="EO72" s="409">
        <f t="shared" ca="1" si="389"/>
        <v>163654.34000299912</v>
      </c>
      <c r="EP72" s="409">
        <f t="shared" ca="1" si="389"/>
        <v>161997.03569963665</v>
      </c>
      <c r="EQ72" s="409">
        <f t="shared" ca="1" si="389"/>
        <v>161033.51041497028</v>
      </c>
      <c r="ER72" s="409">
        <f t="shared" ref="ER72:FA72" ca="1" si="390">(ER30/100)*$C30</f>
        <v>161509.33398872238</v>
      </c>
      <c r="ES72" s="409">
        <f t="shared" ca="1" si="390"/>
        <v>164610.67925643991</v>
      </c>
      <c r="ET72" s="409">
        <f t="shared" ca="1" si="390"/>
        <v>165612.52509344887</v>
      </c>
      <c r="EU72" s="409">
        <f t="shared" ca="1" si="390"/>
        <v>162646.67033678785</v>
      </c>
      <c r="EV72" s="409">
        <f t="shared" ca="1" si="390"/>
        <v>162593.88137710266</v>
      </c>
      <c r="EW72" s="409">
        <f t="shared" ca="1" si="390"/>
        <v>159581.12518629269</v>
      </c>
      <c r="EX72" s="409">
        <f t="shared" ca="1" si="390"/>
        <v>161245.28127169586</v>
      </c>
      <c r="EY72" s="409">
        <f t="shared" ca="1" si="390"/>
        <v>160712.11292168588</v>
      </c>
      <c r="EZ72" s="409">
        <f t="shared" ca="1" si="390"/>
        <v>162756.74348366086</v>
      </c>
      <c r="FA72" s="409">
        <f t="shared" ca="1" si="390"/>
        <v>162240.72438967699</v>
      </c>
      <c r="FB72" s="409">
        <f t="shared" ref="FB72:FD72" ca="1" si="391">(FB30/100)*$C30</f>
        <v>159942.94222344371</v>
      </c>
      <c r="FC72" s="409">
        <f t="shared" ca="1" si="391"/>
        <v>160707.14126963119</v>
      </c>
      <c r="FD72" s="409">
        <f t="shared" ca="1" si="391"/>
        <v>156423.43143732683</v>
      </c>
      <c r="FE72" s="409">
        <f t="shared" ref="FE72:FI72" ca="1" si="392">(FE30/100)*$C30</f>
        <v>0</v>
      </c>
      <c r="FF72" s="409">
        <f t="shared" ca="1" si="392"/>
        <v>0</v>
      </c>
      <c r="FG72" s="409">
        <f t="shared" ca="1" si="392"/>
        <v>0</v>
      </c>
      <c r="FH72" s="409">
        <f t="shared" ca="1" si="392"/>
        <v>0</v>
      </c>
      <c r="FI72" s="409">
        <f t="shared" ca="1" si="392"/>
        <v>0</v>
      </c>
      <c r="FJ72" s="409">
        <f t="shared" ref="FJ72:FP72" ca="1" si="393">(FJ30/100)*$C30</f>
        <v>0</v>
      </c>
      <c r="FK72" s="409">
        <f t="shared" ca="1" si="393"/>
        <v>0</v>
      </c>
      <c r="FL72" s="409">
        <f t="shared" ca="1" si="393"/>
        <v>0</v>
      </c>
      <c r="FM72" s="409">
        <f t="shared" ca="1" si="393"/>
        <v>0</v>
      </c>
      <c r="FN72" s="409">
        <f t="shared" ca="1" si="393"/>
        <v>0</v>
      </c>
      <c r="FO72" s="409">
        <f t="shared" ca="1" si="393"/>
        <v>0</v>
      </c>
      <c r="FP72" s="409">
        <f t="shared" ca="1" si="393"/>
        <v>0</v>
      </c>
    </row>
    <row r="73" spans="2:172" x14ac:dyDescent="0.2">
      <c r="B73" s="407" t="s">
        <v>25</v>
      </c>
      <c r="C73" s="408">
        <f>DContriORI!C73</f>
        <v>157596.10200000001</v>
      </c>
      <c r="D73" s="407"/>
      <c r="E73" s="409">
        <f t="shared" ref="E73:AJ73" ca="1" si="394">(E31/100)*$C31</f>
        <v>140758.94155085983</v>
      </c>
      <c r="F73" s="409">
        <f t="shared" ca="1" si="394"/>
        <v>140481.07348508996</v>
      </c>
      <c r="G73" s="409">
        <f t="shared" ca="1" si="394"/>
        <v>139524.67759447842</v>
      </c>
      <c r="H73" s="409">
        <f t="shared" ca="1" si="394"/>
        <v>136920.71313830491</v>
      </c>
      <c r="I73" s="409">
        <f t="shared" ca="1" si="394"/>
        <v>138311.84014267297</v>
      </c>
      <c r="J73" s="409">
        <f t="shared" ca="1" si="394"/>
        <v>138117.49511277076</v>
      </c>
      <c r="K73" s="409">
        <f t="shared" ca="1" si="394"/>
        <v>138287.16437745496</v>
      </c>
      <c r="L73" s="409">
        <f t="shared" ca="1" si="394"/>
        <v>138407.26837955447</v>
      </c>
      <c r="M73" s="409">
        <f t="shared" ca="1" si="394"/>
        <v>134764.59477313497</v>
      </c>
      <c r="N73" s="409">
        <f t="shared" ca="1" si="394"/>
        <v>137836.74884007714</v>
      </c>
      <c r="O73" s="409">
        <f t="shared" ca="1" si="394"/>
        <v>139965.34033317346</v>
      </c>
      <c r="P73" s="409">
        <f t="shared" ca="1" si="394"/>
        <v>139637.44636496596</v>
      </c>
      <c r="Q73" s="409">
        <f t="shared" ca="1" si="394"/>
        <v>141605.64791679339</v>
      </c>
      <c r="R73" s="409">
        <f t="shared" ca="1" si="394"/>
        <v>141706.57660812844</v>
      </c>
      <c r="S73" s="409">
        <f t="shared" ca="1" si="394"/>
        <v>143434.12096037538</v>
      </c>
      <c r="T73" s="409">
        <f t="shared" ca="1" si="394"/>
        <v>143067.84811838568</v>
      </c>
      <c r="U73" s="409">
        <f t="shared" ca="1" si="394"/>
        <v>144498.403248374</v>
      </c>
      <c r="V73" s="409">
        <f t="shared" ca="1" si="394"/>
        <v>142525.63194005704</v>
      </c>
      <c r="W73" s="409">
        <f t="shared" ca="1" si="394"/>
        <v>143517.20324958849</v>
      </c>
      <c r="X73" s="409">
        <f t="shared" ca="1" si="394"/>
        <v>146389.85629218142</v>
      </c>
      <c r="Y73" s="409">
        <f t="shared" ca="1" si="394"/>
        <v>146436.7550087056</v>
      </c>
      <c r="Z73" s="409">
        <f t="shared" ca="1" si="394"/>
        <v>148691.02174358972</v>
      </c>
      <c r="AA73" s="409">
        <f t="shared" ca="1" si="394"/>
        <v>145854.49589115876</v>
      </c>
      <c r="AB73" s="409">
        <f t="shared" ca="1" si="394"/>
        <v>149980.42413594836</v>
      </c>
      <c r="AC73" s="409">
        <f t="shared" ca="1" si="394"/>
        <v>150466.10615805053</v>
      </c>
      <c r="AD73" s="409">
        <f t="shared" ca="1" si="394"/>
        <v>151834.22633424733</v>
      </c>
      <c r="AE73" s="409">
        <f t="shared" ca="1" si="394"/>
        <v>152814.20703626139</v>
      </c>
      <c r="AF73" s="409">
        <f t="shared" ca="1" si="394"/>
        <v>154776.80603515825</v>
      </c>
      <c r="AG73" s="409">
        <f t="shared" ca="1" si="394"/>
        <v>152700.821088392</v>
      </c>
      <c r="AH73" s="409">
        <f t="shared" ca="1" si="394"/>
        <v>154136.58553310455</v>
      </c>
      <c r="AI73" s="409">
        <f t="shared" ca="1" si="394"/>
        <v>153888.86053587814</v>
      </c>
      <c r="AJ73" s="409">
        <f t="shared" ca="1" si="394"/>
        <v>155459.86894061908</v>
      </c>
      <c r="AK73" s="409">
        <f t="shared" ref="AK73:BP73" ca="1" si="395">(AK31/100)*$C31</f>
        <v>159730.60131645313</v>
      </c>
      <c r="AL73" s="409">
        <f t="shared" ca="1" si="395"/>
        <v>155983.58315171272</v>
      </c>
      <c r="AM73" s="409">
        <f t="shared" ca="1" si="395"/>
        <v>155111.74847452887</v>
      </c>
      <c r="AN73" s="409">
        <f t="shared" ca="1" si="395"/>
        <v>154829.33222181755</v>
      </c>
      <c r="AO73" s="409">
        <f t="shared" ca="1" si="395"/>
        <v>153522.57772908692</v>
      </c>
      <c r="AP73" s="409">
        <f t="shared" ca="1" si="395"/>
        <v>157649.89906510763</v>
      </c>
      <c r="AQ73" s="409">
        <f t="shared" ca="1" si="395"/>
        <v>156252.36964092817</v>
      </c>
      <c r="AR73" s="409">
        <f t="shared" ca="1" si="395"/>
        <v>156282.94284076794</v>
      </c>
      <c r="AS73" s="409">
        <f t="shared" ca="1" si="395"/>
        <v>158271.16465690947</v>
      </c>
      <c r="AT73" s="409">
        <f t="shared" ca="1" si="395"/>
        <v>158695.65225018645</v>
      </c>
      <c r="AU73" s="409">
        <f t="shared" ca="1" si="395"/>
        <v>161706.59870838377</v>
      </c>
      <c r="AV73" s="409">
        <f t="shared" ca="1" si="395"/>
        <v>157702.5443838611</v>
      </c>
      <c r="AW73" s="409">
        <f t="shared" ca="1" si="395"/>
        <v>160583.51979529159</v>
      </c>
      <c r="AX73" s="409">
        <f t="shared" ca="1" si="395"/>
        <v>158498.76468549317</v>
      </c>
      <c r="AY73" s="409">
        <f t="shared" ca="1" si="395"/>
        <v>154740.46818691713</v>
      </c>
      <c r="AZ73" s="409">
        <f t="shared" ca="1" si="395"/>
        <v>163841.69535661448</v>
      </c>
      <c r="BA73" s="409">
        <f t="shared" ca="1" si="395"/>
        <v>159174.89246763533</v>
      </c>
      <c r="BB73" s="409">
        <f t="shared" ca="1" si="395"/>
        <v>158467.63442283185</v>
      </c>
      <c r="BC73" s="409">
        <f t="shared" ca="1" si="395"/>
        <v>157741.3260359297</v>
      </c>
      <c r="BD73" s="409">
        <f t="shared" ca="1" si="395"/>
        <v>157568.16661960329</v>
      </c>
      <c r="BE73" s="409">
        <f t="shared" ca="1" si="395"/>
        <v>156777.13864273249</v>
      </c>
      <c r="BF73" s="409">
        <f t="shared" ca="1" si="395"/>
        <v>155787.69603449668</v>
      </c>
      <c r="BG73" s="409">
        <f t="shared" ca="1" si="395"/>
        <v>158403.24814562459</v>
      </c>
      <c r="BH73" s="409">
        <f t="shared" ca="1" si="395"/>
        <v>153719.1929573146</v>
      </c>
      <c r="BI73" s="409">
        <f t="shared" ca="1" si="395"/>
        <v>154363.49991195195</v>
      </c>
      <c r="BJ73" s="409">
        <f t="shared" ca="1" si="395"/>
        <v>156333.98935431606</v>
      </c>
      <c r="BK73" s="409">
        <f t="shared" ca="1" si="395"/>
        <v>158363.18207949365</v>
      </c>
      <c r="BL73" s="409">
        <f t="shared" ca="1" si="395"/>
        <v>160822.38111353485</v>
      </c>
      <c r="BM73" s="409">
        <f t="shared" ca="1" si="395"/>
        <v>160682.955885592</v>
      </c>
      <c r="BN73" s="409">
        <f t="shared" ca="1" si="395"/>
        <v>158391.98548409095</v>
      </c>
      <c r="BO73" s="409">
        <f t="shared" ca="1" si="395"/>
        <v>161854.9289913784</v>
      </c>
      <c r="BP73" s="409">
        <f t="shared" ca="1" si="395"/>
        <v>154888.41772166925</v>
      </c>
      <c r="BQ73" s="409">
        <f t="shared" ref="BQ73:CV73" ca="1" si="396">(BQ31/100)*$C31</f>
        <v>158728.74613994881</v>
      </c>
      <c r="BR73" s="409">
        <f t="shared" ca="1" si="396"/>
        <v>157197.51497149555</v>
      </c>
      <c r="BS73" s="409">
        <f t="shared" ca="1" si="396"/>
        <v>156765.27507955441</v>
      </c>
      <c r="BT73" s="409">
        <f t="shared" ca="1" si="396"/>
        <v>158691.20995348433</v>
      </c>
      <c r="BU73" s="409">
        <f t="shared" ca="1" si="396"/>
        <v>162249.41545519873</v>
      </c>
      <c r="BV73" s="409">
        <f t="shared" ca="1" si="396"/>
        <v>155008.10203069268</v>
      </c>
      <c r="BW73" s="409">
        <f t="shared" ca="1" si="396"/>
        <v>156641.03139174479</v>
      </c>
      <c r="BX73" s="409">
        <f t="shared" ca="1" si="396"/>
        <v>150953.47386525234</v>
      </c>
      <c r="BY73" s="409">
        <f t="shared" ca="1" si="396"/>
        <v>152160.32091633783</v>
      </c>
      <c r="BZ73" s="409">
        <f t="shared" ca="1" si="396"/>
        <v>153711.21203824037</v>
      </c>
      <c r="CA73" s="409">
        <f t="shared" ca="1" si="396"/>
        <v>152434.62796154726</v>
      </c>
      <c r="CB73" s="409">
        <f t="shared" ca="1" si="396"/>
        <v>154585.9910983695</v>
      </c>
      <c r="CC73" s="409">
        <f t="shared" ca="1" si="396"/>
        <v>152852.84389234098</v>
      </c>
      <c r="CD73" s="409">
        <f t="shared" ca="1" si="396"/>
        <v>154966.59757107031</v>
      </c>
      <c r="CE73" s="409">
        <f t="shared" ca="1" si="396"/>
        <v>153452.49286997065</v>
      </c>
      <c r="CF73" s="409">
        <f t="shared" ca="1" si="396"/>
        <v>155569.17830630633</v>
      </c>
      <c r="CG73" s="409">
        <f t="shared" ca="1" si="396"/>
        <v>153634.06637149572</v>
      </c>
      <c r="CH73" s="409">
        <f t="shared" ca="1" si="396"/>
        <v>153289.03863939267</v>
      </c>
      <c r="CI73" s="409">
        <f t="shared" ca="1" si="396"/>
        <v>150092.01219407577</v>
      </c>
      <c r="CJ73" s="409">
        <f t="shared" ca="1" si="396"/>
        <v>150438.09646258151</v>
      </c>
      <c r="CK73" s="409">
        <f t="shared" ca="1" si="396"/>
        <v>153545.40063898248</v>
      </c>
      <c r="CL73" s="409">
        <f t="shared" ca="1" si="396"/>
        <v>156299.14162434058</v>
      </c>
      <c r="CM73" s="409">
        <f t="shared" ca="1" si="396"/>
        <v>151275.6160915489</v>
      </c>
      <c r="CN73" s="409">
        <f t="shared" ca="1" si="396"/>
        <v>118177.03168867466</v>
      </c>
      <c r="CO73" s="409">
        <f t="shared" ca="1" si="396"/>
        <v>120840.54094955618</v>
      </c>
      <c r="CP73" s="409">
        <f t="shared" ca="1" si="396"/>
        <v>139936.5801951676</v>
      </c>
      <c r="CQ73" s="409">
        <f t="shared" ca="1" si="396"/>
        <v>150682.7878416946</v>
      </c>
      <c r="CR73" s="409">
        <f t="shared" ca="1" si="396"/>
        <v>157520.02612616937</v>
      </c>
      <c r="CS73" s="409">
        <f t="shared" ca="1" si="396"/>
        <v>158175.65343433339</v>
      </c>
      <c r="CT73" s="409">
        <f t="shared" ca="1" si="396"/>
        <v>160461.53943572054</v>
      </c>
      <c r="CU73" s="409">
        <f t="shared" ca="1" si="396"/>
        <v>160665.47683825035</v>
      </c>
      <c r="CV73" s="409">
        <f t="shared" ca="1" si="396"/>
        <v>162261.02912170498</v>
      </c>
      <c r="CW73" s="409">
        <f t="shared" ref="CW73:ED73" ca="1" si="397">(CW31/100)*$C31</f>
        <v>161892.26583090876</v>
      </c>
      <c r="CX73" s="409">
        <f t="shared" ca="1" si="397"/>
        <v>159880.43921151111</v>
      </c>
      <c r="CY73" s="409">
        <f t="shared" ca="1" si="397"/>
        <v>166097.18350573117</v>
      </c>
      <c r="CZ73" s="409">
        <f t="shared" ca="1" si="397"/>
        <v>164200.30327941393</v>
      </c>
      <c r="DA73" s="409">
        <f t="shared" ca="1" si="397"/>
        <v>165363.42769849199</v>
      </c>
      <c r="DB73" s="409">
        <f t="shared" ca="1" si="397"/>
        <v>164598.57950839054</v>
      </c>
      <c r="DC73" s="409">
        <f t="shared" ca="1" si="397"/>
        <v>161097.51882274012</v>
      </c>
      <c r="DD73" s="409">
        <f t="shared" ca="1" si="397"/>
        <v>163251.37001527214</v>
      </c>
      <c r="DE73" s="409">
        <f t="shared" ca="1" si="397"/>
        <v>161811.11266029338</v>
      </c>
      <c r="DF73" s="409">
        <f t="shared" ca="1" si="397"/>
        <v>161481.02520555418</v>
      </c>
      <c r="DG73" s="409">
        <f t="shared" ca="1" si="397"/>
        <v>162539.03051314678</v>
      </c>
      <c r="DH73" s="409">
        <f t="shared" ca="1" si="397"/>
        <v>163720.80346178601</v>
      </c>
      <c r="DI73" s="409">
        <f t="shared" ca="1" si="397"/>
        <v>161041.06790751391</v>
      </c>
      <c r="DJ73" s="409">
        <f t="shared" ca="1" si="397"/>
        <v>162055.01866963346</v>
      </c>
      <c r="DK73" s="409">
        <f t="shared" ca="1" si="397"/>
        <v>162732.17818192148</v>
      </c>
      <c r="DL73" s="409">
        <f t="shared" ca="1" si="397"/>
        <v>163895.34280597154</v>
      </c>
      <c r="DM73" s="409">
        <f t="shared" ca="1" si="397"/>
        <v>158482.18716318591</v>
      </c>
      <c r="DN73" s="409">
        <f t="shared" ca="1" si="397"/>
        <v>160226.23123995156</v>
      </c>
      <c r="DO73" s="409">
        <f t="shared" ca="1" si="397"/>
        <v>163107.50468546804</v>
      </c>
      <c r="DP73" s="409">
        <f t="shared" ca="1" si="397"/>
        <v>160679.77297480006</v>
      </c>
      <c r="DQ73" s="409">
        <f t="shared" ca="1" si="397"/>
        <v>159251.10391808301</v>
      </c>
      <c r="DR73" s="409">
        <f t="shared" ca="1" si="397"/>
        <v>164461.34858994617</v>
      </c>
      <c r="DS73" s="409">
        <f t="shared" ca="1" si="397"/>
        <v>163386.62160783738</v>
      </c>
      <c r="DT73" s="409">
        <f t="shared" ca="1" si="397"/>
        <v>163902.26820419231</v>
      </c>
      <c r="DU73" s="409">
        <f t="shared" ca="1" si="397"/>
        <v>164904.44850271588</v>
      </c>
      <c r="DV73" s="409">
        <f t="shared" ca="1" si="397"/>
        <v>160357.28591121198</v>
      </c>
      <c r="DW73" s="409">
        <f t="shared" ca="1" si="397"/>
        <v>158601.16924430869</v>
      </c>
      <c r="DX73" s="409">
        <f t="shared" ca="1" si="397"/>
        <v>158617.8262150661</v>
      </c>
      <c r="DY73" s="409">
        <f t="shared" ca="1" si="397"/>
        <v>158482.76032066697</v>
      </c>
      <c r="DZ73" s="409">
        <f t="shared" ca="1" si="397"/>
        <v>158975.99961625703</v>
      </c>
      <c r="EA73" s="409">
        <f t="shared" ca="1" si="397"/>
        <v>158009.2496174596</v>
      </c>
      <c r="EB73" s="409">
        <f t="shared" ca="1" si="397"/>
        <v>155557.95802299489</v>
      </c>
      <c r="EC73" s="409">
        <f t="shared" ca="1" si="397"/>
        <v>157407.33482409452</v>
      </c>
      <c r="ED73" s="409">
        <f t="shared" ca="1" si="397"/>
        <v>154341.77359434517</v>
      </c>
      <c r="EE73" s="409">
        <f t="shared" ref="EE73:EQ73" ca="1" si="398">(EE31/100)*$C31</f>
        <v>156255.50523837595</v>
      </c>
      <c r="EF73" s="409">
        <f t="shared" ca="1" si="398"/>
        <v>154277.03906662995</v>
      </c>
      <c r="EG73" s="409">
        <f t="shared" ca="1" si="398"/>
        <v>156779.68687414986</v>
      </c>
      <c r="EH73" s="409">
        <f t="shared" ca="1" si="398"/>
        <v>158379.5007572952</v>
      </c>
      <c r="EI73" s="409">
        <f t="shared" ca="1" si="398"/>
        <v>155947.47777442724</v>
      </c>
      <c r="EJ73" s="409">
        <f t="shared" ca="1" si="398"/>
        <v>153850.28505623084</v>
      </c>
      <c r="EK73" s="409">
        <f t="shared" ca="1" si="398"/>
        <v>154498.37584253127</v>
      </c>
      <c r="EL73" s="409">
        <f t="shared" ca="1" si="398"/>
        <v>153257.39157624674</v>
      </c>
      <c r="EM73" s="409">
        <f t="shared" ca="1" si="398"/>
        <v>153332.57865171623</v>
      </c>
      <c r="EN73" s="409">
        <f t="shared" ca="1" si="398"/>
        <v>160445.18845229404</v>
      </c>
      <c r="EO73" s="409">
        <f t="shared" ca="1" si="398"/>
        <v>155023.01452307578</v>
      </c>
      <c r="EP73" s="409">
        <f t="shared" ca="1" si="398"/>
        <v>154028.35622960847</v>
      </c>
      <c r="EQ73" s="409">
        <f t="shared" ca="1" si="398"/>
        <v>151608.07399543392</v>
      </c>
      <c r="ER73" s="409">
        <f t="shared" ref="ER73:FA73" ca="1" si="399">(ER31/100)*$C31</f>
        <v>152031.31372039657</v>
      </c>
      <c r="ES73" s="409">
        <f t="shared" ca="1" si="399"/>
        <v>152701.95322206887</v>
      </c>
      <c r="ET73" s="409">
        <f t="shared" ca="1" si="399"/>
        <v>151964.91022049074</v>
      </c>
      <c r="EU73" s="409">
        <f t="shared" ca="1" si="399"/>
        <v>151396.92590886122</v>
      </c>
      <c r="EV73" s="409">
        <f t="shared" ca="1" si="399"/>
        <v>153008.8862288408</v>
      </c>
      <c r="EW73" s="409">
        <f t="shared" ca="1" si="399"/>
        <v>152913.65536894216</v>
      </c>
      <c r="EX73" s="409">
        <f t="shared" ca="1" si="399"/>
        <v>153867.35537272366</v>
      </c>
      <c r="EY73" s="409">
        <f t="shared" ca="1" si="399"/>
        <v>154328.67631892266</v>
      </c>
      <c r="EZ73" s="409">
        <f t="shared" ca="1" si="399"/>
        <v>154583.35816093849</v>
      </c>
      <c r="FA73" s="409">
        <f t="shared" ca="1" si="399"/>
        <v>153531.00362154315</v>
      </c>
      <c r="FB73" s="409">
        <f t="shared" ref="FB73:FD73" ca="1" si="400">(FB31/100)*$C31</f>
        <v>153038.43022968573</v>
      </c>
      <c r="FC73" s="409">
        <f t="shared" ca="1" si="400"/>
        <v>153929.13726576167</v>
      </c>
      <c r="FD73" s="409">
        <f t="shared" ca="1" si="400"/>
        <v>153075.58001477789</v>
      </c>
      <c r="FE73" s="409">
        <f t="shared" ref="FE73:FI73" ca="1" si="401">(FE31/100)*$C31</f>
        <v>0</v>
      </c>
      <c r="FF73" s="409">
        <f t="shared" ca="1" si="401"/>
        <v>0</v>
      </c>
      <c r="FG73" s="409">
        <f t="shared" ca="1" si="401"/>
        <v>0</v>
      </c>
      <c r="FH73" s="409">
        <f t="shared" ca="1" si="401"/>
        <v>0</v>
      </c>
      <c r="FI73" s="409">
        <f t="shared" ca="1" si="401"/>
        <v>0</v>
      </c>
      <c r="FJ73" s="409">
        <f t="shared" ref="FJ73:FP73" ca="1" si="402">(FJ31/100)*$C31</f>
        <v>0</v>
      </c>
      <c r="FK73" s="409">
        <f t="shared" ca="1" si="402"/>
        <v>0</v>
      </c>
      <c r="FL73" s="409">
        <f t="shared" ca="1" si="402"/>
        <v>0</v>
      </c>
      <c r="FM73" s="409">
        <f t="shared" ca="1" si="402"/>
        <v>0</v>
      </c>
      <c r="FN73" s="409">
        <f t="shared" ca="1" si="402"/>
        <v>0</v>
      </c>
      <c r="FO73" s="409">
        <f t="shared" ca="1" si="402"/>
        <v>0</v>
      </c>
      <c r="FP73" s="409">
        <f t="shared" ca="1" si="402"/>
        <v>0</v>
      </c>
    </row>
    <row r="74" spans="2:172" x14ac:dyDescent="0.2">
      <c r="B74" s="407" t="s">
        <v>26</v>
      </c>
      <c r="C74" s="408">
        <f>DContriORI!C74</f>
        <v>257274.88099999999</v>
      </c>
      <c r="D74" s="407"/>
      <c r="E74" s="409">
        <f t="shared" ref="E74:AJ74" ca="1" si="403">(E32/100)*$C32</f>
        <v>246646.63644736668</v>
      </c>
      <c r="F74" s="409">
        <f t="shared" ca="1" si="403"/>
        <v>250436.75049301056</v>
      </c>
      <c r="G74" s="409">
        <f t="shared" ca="1" si="403"/>
        <v>257299.24837485497</v>
      </c>
      <c r="H74" s="409">
        <f t="shared" ca="1" si="403"/>
        <v>258119.39423086762</v>
      </c>
      <c r="I74" s="409">
        <f t="shared" ca="1" si="403"/>
        <v>243996.11703008221</v>
      </c>
      <c r="J74" s="409">
        <f t="shared" ca="1" si="403"/>
        <v>240500.19836068572</v>
      </c>
      <c r="K74" s="409">
        <f t="shared" ca="1" si="403"/>
        <v>251952.24847441277</v>
      </c>
      <c r="L74" s="409">
        <f t="shared" ca="1" si="403"/>
        <v>252638.24049917696</v>
      </c>
      <c r="M74" s="409">
        <f t="shared" ca="1" si="403"/>
        <v>251441.34960814464</v>
      </c>
      <c r="N74" s="409">
        <f t="shared" ca="1" si="403"/>
        <v>256387.39460599623</v>
      </c>
      <c r="O74" s="409">
        <f t="shared" ca="1" si="403"/>
        <v>252852.59260432626</v>
      </c>
      <c r="P74" s="409">
        <f t="shared" ca="1" si="403"/>
        <v>245472.57427586606</v>
      </c>
      <c r="Q74" s="409">
        <f t="shared" ca="1" si="403"/>
        <v>277159.4826084284</v>
      </c>
      <c r="R74" s="409">
        <f t="shared" ca="1" si="403"/>
        <v>272842.09093517653</v>
      </c>
      <c r="S74" s="409">
        <f t="shared" ca="1" si="403"/>
        <v>279333.90411590965</v>
      </c>
      <c r="T74" s="409">
        <f t="shared" ca="1" si="403"/>
        <v>273971.48776226252</v>
      </c>
      <c r="U74" s="409">
        <f t="shared" ca="1" si="403"/>
        <v>280716.36509554996</v>
      </c>
      <c r="V74" s="409">
        <f t="shared" ca="1" si="403"/>
        <v>276374.15970382484</v>
      </c>
      <c r="W74" s="409">
        <f t="shared" ca="1" si="403"/>
        <v>273953.27698045538</v>
      </c>
      <c r="X74" s="409">
        <f t="shared" ca="1" si="403"/>
        <v>260801.26728509573</v>
      </c>
      <c r="Y74" s="409">
        <f t="shared" ca="1" si="403"/>
        <v>275275.05999225803</v>
      </c>
      <c r="Z74" s="409">
        <f t="shared" ca="1" si="403"/>
        <v>284893.46818817203</v>
      </c>
      <c r="AA74" s="409">
        <f t="shared" ca="1" si="403"/>
        <v>281417.88494472782</v>
      </c>
      <c r="AB74" s="409">
        <f t="shared" ca="1" si="403"/>
        <v>294827.67258455505</v>
      </c>
      <c r="AC74" s="409">
        <f t="shared" ca="1" si="403"/>
        <v>268607.21835283923</v>
      </c>
      <c r="AD74" s="409">
        <f t="shared" ca="1" si="403"/>
        <v>269820.87804936746</v>
      </c>
      <c r="AE74" s="409">
        <f t="shared" ca="1" si="403"/>
        <v>261253.39974155219</v>
      </c>
      <c r="AF74" s="409">
        <f t="shared" ca="1" si="403"/>
        <v>272011.25568630965</v>
      </c>
      <c r="AG74" s="409">
        <f t="shared" ca="1" si="403"/>
        <v>272821.95269369765</v>
      </c>
      <c r="AH74" s="409">
        <f t="shared" ca="1" si="403"/>
        <v>272197.47731532098</v>
      </c>
      <c r="AI74" s="409">
        <f t="shared" ca="1" si="403"/>
        <v>279763.38925117842</v>
      </c>
      <c r="AJ74" s="409">
        <f t="shared" ca="1" si="403"/>
        <v>274235.6792574391</v>
      </c>
      <c r="AK74" s="409">
        <f t="shared" ref="AK74:BP74" ca="1" si="404">(AK32/100)*$C32</f>
        <v>283120.01619083463</v>
      </c>
      <c r="AL74" s="409">
        <f t="shared" ca="1" si="404"/>
        <v>278215.88415180473</v>
      </c>
      <c r="AM74" s="409">
        <f t="shared" ca="1" si="404"/>
        <v>264606.15044432553</v>
      </c>
      <c r="AN74" s="409">
        <f t="shared" ca="1" si="404"/>
        <v>266500.35354518949</v>
      </c>
      <c r="AO74" s="409">
        <f t="shared" ca="1" si="404"/>
        <v>269203.80745782214</v>
      </c>
      <c r="AP74" s="409">
        <f t="shared" ca="1" si="404"/>
        <v>274096.56165056635</v>
      </c>
      <c r="AQ74" s="409">
        <f t="shared" ca="1" si="404"/>
        <v>267230.75349181151</v>
      </c>
      <c r="AR74" s="409">
        <f t="shared" ca="1" si="404"/>
        <v>264334.04373692919</v>
      </c>
      <c r="AS74" s="409">
        <f t="shared" ca="1" si="404"/>
        <v>262824.51450498047</v>
      </c>
      <c r="AT74" s="409">
        <f t="shared" ca="1" si="404"/>
        <v>268127.44450107997</v>
      </c>
      <c r="AU74" s="409">
        <f t="shared" ca="1" si="404"/>
        <v>263763.57150789408</v>
      </c>
      <c r="AV74" s="409">
        <f t="shared" ca="1" si="404"/>
        <v>268458.78980851267</v>
      </c>
      <c r="AW74" s="409">
        <f t="shared" ca="1" si="404"/>
        <v>267444.51220505429</v>
      </c>
      <c r="AX74" s="409">
        <f t="shared" ca="1" si="404"/>
        <v>270556.06955875474</v>
      </c>
      <c r="AY74" s="409">
        <f t="shared" ca="1" si="404"/>
        <v>291364.3728881111</v>
      </c>
      <c r="AZ74" s="409">
        <f t="shared" ca="1" si="404"/>
        <v>272024.43257865566</v>
      </c>
      <c r="BA74" s="409">
        <f t="shared" ca="1" si="404"/>
        <v>288692.71951998695</v>
      </c>
      <c r="BB74" s="409">
        <f t="shared" ca="1" si="404"/>
        <v>281906.65757666773</v>
      </c>
      <c r="BC74" s="409">
        <f t="shared" ca="1" si="404"/>
        <v>273750.31652078719</v>
      </c>
      <c r="BD74" s="409">
        <f t="shared" ca="1" si="404"/>
        <v>269733.8573431921</v>
      </c>
      <c r="BE74" s="409">
        <f t="shared" ca="1" si="404"/>
        <v>272543.00364172284</v>
      </c>
      <c r="BF74" s="409">
        <f t="shared" ca="1" si="404"/>
        <v>280742.64066224627</v>
      </c>
      <c r="BG74" s="409">
        <f t="shared" ca="1" si="404"/>
        <v>279663.24174947914</v>
      </c>
      <c r="BH74" s="409">
        <f t="shared" ca="1" si="404"/>
        <v>279125.91536225175</v>
      </c>
      <c r="BI74" s="409">
        <f t="shared" ca="1" si="404"/>
        <v>265680.44401184877</v>
      </c>
      <c r="BJ74" s="409">
        <f t="shared" ca="1" si="404"/>
        <v>271415.61395619839</v>
      </c>
      <c r="BK74" s="409">
        <f t="shared" ca="1" si="404"/>
        <v>273829.48811406246</v>
      </c>
      <c r="BL74" s="409">
        <f t="shared" ca="1" si="404"/>
        <v>273063.44936368061</v>
      </c>
      <c r="BM74" s="409">
        <f t="shared" ca="1" si="404"/>
        <v>258676.29620378281</v>
      </c>
      <c r="BN74" s="409">
        <f t="shared" ca="1" si="404"/>
        <v>255167.1961080851</v>
      </c>
      <c r="BO74" s="409">
        <f t="shared" ca="1" si="404"/>
        <v>269028.77927615552</v>
      </c>
      <c r="BP74" s="409">
        <f t="shared" ca="1" si="404"/>
        <v>266201.96721850289</v>
      </c>
      <c r="BQ74" s="409">
        <f t="shared" ref="BQ74:CV74" ca="1" si="405">(BQ32/100)*$C32</f>
        <v>265243.09300865338</v>
      </c>
      <c r="BR74" s="409">
        <f t="shared" ca="1" si="405"/>
        <v>260079.3612684127</v>
      </c>
      <c r="BS74" s="409">
        <f t="shared" ca="1" si="405"/>
        <v>251524.83138718904</v>
      </c>
      <c r="BT74" s="409">
        <f t="shared" ca="1" si="405"/>
        <v>258896.51294104222</v>
      </c>
      <c r="BU74" s="409">
        <f t="shared" ca="1" si="405"/>
        <v>252900.34033439175</v>
      </c>
      <c r="BV74" s="409">
        <f t="shared" ca="1" si="405"/>
        <v>246705.07490837303</v>
      </c>
      <c r="BW74" s="409">
        <f t="shared" ca="1" si="405"/>
        <v>250187.1104285703</v>
      </c>
      <c r="BX74" s="409">
        <f t="shared" ca="1" si="405"/>
        <v>250140.08741328708</v>
      </c>
      <c r="BY74" s="409">
        <f t="shared" ca="1" si="405"/>
        <v>254448.77416212554</v>
      </c>
      <c r="BZ74" s="409">
        <f t="shared" ca="1" si="405"/>
        <v>253075.38970238759</v>
      </c>
      <c r="CA74" s="409">
        <f t="shared" ca="1" si="405"/>
        <v>261126.19266860621</v>
      </c>
      <c r="CB74" s="409">
        <f t="shared" ca="1" si="405"/>
        <v>258993.40488819825</v>
      </c>
      <c r="CC74" s="409">
        <f t="shared" ca="1" si="405"/>
        <v>257632.0887884346</v>
      </c>
      <c r="CD74" s="409">
        <f t="shared" ca="1" si="405"/>
        <v>233741.41668389435</v>
      </c>
      <c r="CE74" s="409">
        <f t="shared" ca="1" si="405"/>
        <v>258566.61205609038</v>
      </c>
      <c r="CF74" s="409">
        <f t="shared" ca="1" si="405"/>
        <v>263473.10413394676</v>
      </c>
      <c r="CG74" s="409">
        <f t="shared" ca="1" si="405"/>
        <v>255356.29763944045</v>
      </c>
      <c r="CH74" s="409">
        <f t="shared" ca="1" si="405"/>
        <v>248100.62954241617</v>
      </c>
      <c r="CI74" s="409">
        <f t="shared" ca="1" si="405"/>
        <v>243752.15177700031</v>
      </c>
      <c r="CJ74" s="409">
        <f t="shared" ca="1" si="405"/>
        <v>249242.33588428525</v>
      </c>
      <c r="CK74" s="409">
        <f t="shared" ca="1" si="405"/>
        <v>259634.1857323593</v>
      </c>
      <c r="CL74" s="409">
        <f t="shared" ca="1" si="405"/>
        <v>249789.95039530771</v>
      </c>
      <c r="CM74" s="409">
        <f t="shared" ca="1" si="405"/>
        <v>244655.65574259486</v>
      </c>
      <c r="CN74" s="409">
        <f t="shared" ca="1" si="405"/>
        <v>215008.18209837846</v>
      </c>
      <c r="CO74" s="409">
        <f t="shared" ca="1" si="405"/>
        <v>208634.34886943453</v>
      </c>
      <c r="CP74" s="409">
        <f t="shared" ca="1" si="405"/>
        <v>215758.97743015015</v>
      </c>
      <c r="CQ74" s="409">
        <f t="shared" ca="1" si="405"/>
        <v>222246.03507560599</v>
      </c>
      <c r="CR74" s="409">
        <f t="shared" ca="1" si="405"/>
        <v>231268.25358270245</v>
      </c>
      <c r="CS74" s="409">
        <f t="shared" ca="1" si="405"/>
        <v>255995.4201298535</v>
      </c>
      <c r="CT74" s="409">
        <f t="shared" ca="1" si="405"/>
        <v>262907.96078163502</v>
      </c>
      <c r="CU74" s="409">
        <f t="shared" ca="1" si="405"/>
        <v>262051.65183090174</v>
      </c>
      <c r="CV74" s="409">
        <f t="shared" ca="1" si="405"/>
        <v>263399.51670276921</v>
      </c>
      <c r="CW74" s="409">
        <f t="shared" ref="CW74:ED74" ca="1" si="406">(CW32/100)*$C32</f>
        <v>256919.20066642671</v>
      </c>
      <c r="CX74" s="409">
        <f t="shared" ca="1" si="406"/>
        <v>255874.49402460837</v>
      </c>
      <c r="CY74" s="409">
        <f t="shared" ca="1" si="406"/>
        <v>259456.4597922753</v>
      </c>
      <c r="CZ74" s="409">
        <f t="shared" ca="1" si="406"/>
        <v>263173.32679710293</v>
      </c>
      <c r="DA74" s="409">
        <f t="shared" ca="1" si="406"/>
        <v>261787.66135230797</v>
      </c>
      <c r="DB74" s="409">
        <f t="shared" ca="1" si="406"/>
        <v>270768.38431930065</v>
      </c>
      <c r="DC74" s="409">
        <f t="shared" ca="1" si="406"/>
        <v>269478.43213171628</v>
      </c>
      <c r="DD74" s="409">
        <f t="shared" ca="1" si="406"/>
        <v>265434.38421295281</v>
      </c>
      <c r="DE74" s="409">
        <f t="shared" ca="1" si="406"/>
        <v>269450.71278212452</v>
      </c>
      <c r="DF74" s="409">
        <f t="shared" ca="1" si="406"/>
        <v>269882.15602802247</v>
      </c>
      <c r="DG74" s="409">
        <f t="shared" ca="1" si="406"/>
        <v>266404.15982971137</v>
      </c>
      <c r="DH74" s="409">
        <f t="shared" ca="1" si="406"/>
        <v>269569.16725659248</v>
      </c>
      <c r="DI74" s="409">
        <f t="shared" ca="1" si="406"/>
        <v>265573.11782986193</v>
      </c>
      <c r="DJ74" s="409">
        <f t="shared" ca="1" si="406"/>
        <v>265146.78917515249</v>
      </c>
      <c r="DK74" s="409">
        <f t="shared" ca="1" si="406"/>
        <v>269763.53295592219</v>
      </c>
      <c r="DL74" s="409">
        <f t="shared" ca="1" si="406"/>
        <v>270414.53844850516</v>
      </c>
      <c r="DM74" s="409">
        <f t="shared" ca="1" si="406"/>
        <v>276840.54226553143</v>
      </c>
      <c r="DN74" s="409">
        <f t="shared" ca="1" si="406"/>
        <v>273549.78297494911</v>
      </c>
      <c r="DO74" s="409">
        <f t="shared" ca="1" si="406"/>
        <v>268035.95208913513</v>
      </c>
      <c r="DP74" s="409">
        <f t="shared" ca="1" si="406"/>
        <v>261138.11268002505</v>
      </c>
      <c r="DQ74" s="409">
        <f t="shared" ca="1" si="406"/>
        <v>264417.15848557017</v>
      </c>
      <c r="DR74" s="409">
        <f t="shared" ca="1" si="406"/>
        <v>272141.30927040742</v>
      </c>
      <c r="DS74" s="409">
        <f t="shared" ca="1" si="406"/>
        <v>278110.46925358864</v>
      </c>
      <c r="DT74" s="409">
        <f t="shared" ca="1" si="406"/>
        <v>277421.17335522862</v>
      </c>
      <c r="DU74" s="409">
        <f t="shared" ca="1" si="406"/>
        <v>274412.08739879233</v>
      </c>
      <c r="DV74" s="409">
        <f t="shared" ca="1" si="406"/>
        <v>274078.61373525253</v>
      </c>
      <c r="DW74" s="409">
        <f t="shared" ca="1" si="406"/>
        <v>274665.58606083499</v>
      </c>
      <c r="DX74" s="409">
        <f t="shared" ca="1" si="406"/>
        <v>266289.07928530395</v>
      </c>
      <c r="DY74" s="409">
        <f t="shared" ca="1" si="406"/>
        <v>264629.18651609123</v>
      </c>
      <c r="DZ74" s="409">
        <f t="shared" ca="1" si="406"/>
        <v>265399.59933848336</v>
      </c>
      <c r="EA74" s="409">
        <f t="shared" ca="1" si="406"/>
        <v>266724.88712263288</v>
      </c>
      <c r="EB74" s="409">
        <f t="shared" ca="1" si="406"/>
        <v>281709.53249695571</v>
      </c>
      <c r="EC74" s="409">
        <f t="shared" ca="1" si="406"/>
        <v>274987.37005321519</v>
      </c>
      <c r="ED74" s="409">
        <f t="shared" ca="1" si="406"/>
        <v>260426.86570239117</v>
      </c>
      <c r="EE74" s="409">
        <f t="shared" ref="EE74:EQ74" ca="1" si="407">(EE32/100)*$C32</f>
        <v>269704.93907207291</v>
      </c>
      <c r="EF74" s="409">
        <f t="shared" ca="1" si="407"/>
        <v>263123.78446977434</v>
      </c>
      <c r="EG74" s="409">
        <f t="shared" ca="1" si="407"/>
        <v>268954.08074628934</v>
      </c>
      <c r="EH74" s="409">
        <f t="shared" ca="1" si="407"/>
        <v>264018.89812520368</v>
      </c>
      <c r="EI74" s="409">
        <f t="shared" ca="1" si="407"/>
        <v>258839.91213302218</v>
      </c>
      <c r="EJ74" s="409">
        <f t="shared" ca="1" si="407"/>
        <v>259923.98549599969</v>
      </c>
      <c r="EK74" s="409">
        <f t="shared" ca="1" si="407"/>
        <v>255944.00497285867</v>
      </c>
      <c r="EL74" s="409">
        <f t="shared" ca="1" si="407"/>
        <v>238853.65214682656</v>
      </c>
      <c r="EM74" s="409">
        <f t="shared" ca="1" si="407"/>
        <v>251445.13441133569</v>
      </c>
      <c r="EN74" s="409">
        <f t="shared" ca="1" si="407"/>
        <v>250173.69218228475</v>
      </c>
      <c r="EO74" s="409">
        <f t="shared" ca="1" si="407"/>
        <v>253228.47811921517</v>
      </c>
      <c r="EP74" s="409">
        <f t="shared" ca="1" si="407"/>
        <v>267006.22051356133</v>
      </c>
      <c r="EQ74" s="409">
        <f t="shared" ca="1" si="407"/>
        <v>255185.42353712072</v>
      </c>
      <c r="ER74" s="409">
        <f t="shared" ref="ER74:FA74" ca="1" si="408">(ER32/100)*$C32</f>
        <v>252069.56373236314</v>
      </c>
      <c r="ES74" s="409">
        <f t="shared" ca="1" si="408"/>
        <v>255737.73294707565</v>
      </c>
      <c r="ET74" s="409">
        <f t="shared" ca="1" si="408"/>
        <v>260417.04691332686</v>
      </c>
      <c r="EU74" s="409">
        <f t="shared" ca="1" si="408"/>
        <v>252846.96863948906</v>
      </c>
      <c r="EV74" s="409">
        <f t="shared" ca="1" si="408"/>
        <v>256672.98268824472</v>
      </c>
      <c r="EW74" s="409">
        <f t="shared" ca="1" si="408"/>
        <v>244083.77064121215</v>
      </c>
      <c r="EX74" s="409">
        <f t="shared" ca="1" si="408"/>
        <v>255617.07900598069</v>
      </c>
      <c r="EY74" s="409">
        <f t="shared" ca="1" si="408"/>
        <v>258712.85526229732</v>
      </c>
      <c r="EZ74" s="409">
        <f t="shared" ca="1" si="408"/>
        <v>258428.55660213195</v>
      </c>
      <c r="FA74" s="409">
        <f t="shared" ca="1" si="408"/>
        <v>256917.24013098175</v>
      </c>
      <c r="FB74" s="409">
        <f t="shared" ref="FB74:FD74" ca="1" si="409">(FB32/100)*$C32</f>
        <v>250904.2965906575</v>
      </c>
      <c r="FC74" s="409">
        <f t="shared" ca="1" si="409"/>
        <v>235272.07214380536</v>
      </c>
      <c r="FD74" s="409">
        <f t="shared" ca="1" si="409"/>
        <v>253147.67282375638</v>
      </c>
      <c r="FE74" s="409">
        <f t="shared" ref="FE74:FI74" ca="1" si="410">(FE32/100)*$C32</f>
        <v>0</v>
      </c>
      <c r="FF74" s="409">
        <f t="shared" ca="1" si="410"/>
        <v>0</v>
      </c>
      <c r="FG74" s="409">
        <f t="shared" ca="1" si="410"/>
        <v>0</v>
      </c>
      <c r="FH74" s="409">
        <f t="shared" ca="1" si="410"/>
        <v>0</v>
      </c>
      <c r="FI74" s="409">
        <f t="shared" ca="1" si="410"/>
        <v>0</v>
      </c>
      <c r="FJ74" s="409">
        <f t="shared" ref="FJ74:FP74" ca="1" si="411">(FJ32/100)*$C32</f>
        <v>0</v>
      </c>
      <c r="FK74" s="409">
        <f t="shared" ca="1" si="411"/>
        <v>0</v>
      </c>
      <c r="FL74" s="409">
        <f t="shared" ca="1" si="411"/>
        <v>0</v>
      </c>
      <c r="FM74" s="409">
        <f t="shared" ca="1" si="411"/>
        <v>0</v>
      </c>
      <c r="FN74" s="409">
        <f t="shared" ca="1" si="411"/>
        <v>0</v>
      </c>
      <c r="FO74" s="409">
        <f t="shared" ca="1" si="411"/>
        <v>0</v>
      </c>
      <c r="FP74" s="409">
        <f t="shared" ca="1" si="411"/>
        <v>0</v>
      </c>
    </row>
    <row r="75" spans="2:172" x14ac:dyDescent="0.2">
      <c r="B75" s="407" t="s">
        <v>27</v>
      </c>
      <c r="C75" s="408">
        <f>DContriORI!C75</f>
        <v>170712.27799999999</v>
      </c>
      <c r="D75" s="407"/>
      <c r="E75" s="409">
        <f t="shared" ref="E75:AJ75" ca="1" si="412">(E33/100)*$C33</f>
        <v>160799.88106891487</v>
      </c>
      <c r="F75" s="409">
        <f t="shared" ca="1" si="412"/>
        <v>164996.83668624659</v>
      </c>
      <c r="G75" s="409">
        <f t="shared" ca="1" si="412"/>
        <v>164042.30152366686</v>
      </c>
      <c r="H75" s="409">
        <f t="shared" ca="1" si="412"/>
        <v>162570.8472382286</v>
      </c>
      <c r="I75" s="409">
        <f t="shared" ca="1" si="412"/>
        <v>164191.20766039685</v>
      </c>
      <c r="J75" s="409">
        <f t="shared" ca="1" si="412"/>
        <v>164707.58125766055</v>
      </c>
      <c r="K75" s="409">
        <f t="shared" ca="1" si="412"/>
        <v>161956.97720493533</v>
      </c>
      <c r="L75" s="409">
        <f t="shared" ca="1" si="412"/>
        <v>164346.21673528777</v>
      </c>
      <c r="M75" s="409">
        <f t="shared" ca="1" si="412"/>
        <v>157729.22276823397</v>
      </c>
      <c r="N75" s="409">
        <f t="shared" ca="1" si="412"/>
        <v>160743.35458452339</v>
      </c>
      <c r="O75" s="409">
        <f t="shared" ca="1" si="412"/>
        <v>160493.13640576202</v>
      </c>
      <c r="P75" s="409">
        <f t="shared" ca="1" si="412"/>
        <v>162308.34167725104</v>
      </c>
      <c r="Q75" s="409">
        <f t="shared" ca="1" si="412"/>
        <v>166470.40011812391</v>
      </c>
      <c r="R75" s="409">
        <f t="shared" ca="1" si="412"/>
        <v>167422.94872992137</v>
      </c>
      <c r="S75" s="409">
        <f t="shared" ca="1" si="412"/>
        <v>167408.71873997041</v>
      </c>
      <c r="T75" s="409">
        <f t="shared" ca="1" si="412"/>
        <v>171777.09245750686</v>
      </c>
      <c r="U75" s="409">
        <f t="shared" ca="1" si="412"/>
        <v>168502.50944306035</v>
      </c>
      <c r="V75" s="409">
        <f t="shared" ca="1" si="412"/>
        <v>170100.10475405332</v>
      </c>
      <c r="W75" s="409">
        <f t="shared" ca="1" si="412"/>
        <v>173369.59852821048</v>
      </c>
      <c r="X75" s="409">
        <f t="shared" ca="1" si="412"/>
        <v>171099.52392523867</v>
      </c>
      <c r="Y75" s="409">
        <f t="shared" ca="1" si="412"/>
        <v>179733.08109672955</v>
      </c>
      <c r="Z75" s="409">
        <f t="shared" ca="1" si="412"/>
        <v>174916.80505596768</v>
      </c>
      <c r="AA75" s="409">
        <f t="shared" ca="1" si="412"/>
        <v>180097.9624369638</v>
      </c>
      <c r="AB75" s="409">
        <f t="shared" ca="1" si="412"/>
        <v>179286.93674720393</v>
      </c>
      <c r="AC75" s="409">
        <f t="shared" ca="1" si="412"/>
        <v>180001.4529087574</v>
      </c>
      <c r="AD75" s="409">
        <f t="shared" ca="1" si="412"/>
        <v>179536.23129247729</v>
      </c>
      <c r="AE75" s="409">
        <f t="shared" ca="1" si="412"/>
        <v>185011.93158351802</v>
      </c>
      <c r="AF75" s="409">
        <f t="shared" ca="1" si="412"/>
        <v>190949.01474017857</v>
      </c>
      <c r="AG75" s="409">
        <f t="shared" ca="1" si="412"/>
        <v>181362.03879970612</v>
      </c>
      <c r="AH75" s="409">
        <f t="shared" ca="1" si="412"/>
        <v>174700.42999616743</v>
      </c>
      <c r="AI75" s="409">
        <f t="shared" ca="1" si="412"/>
        <v>182167.10315935896</v>
      </c>
      <c r="AJ75" s="409">
        <f t="shared" ca="1" si="412"/>
        <v>179143.93651832783</v>
      </c>
      <c r="AK75" s="409">
        <f t="shared" ref="AK75:BP75" ca="1" si="413">(AK33/100)*$C33</f>
        <v>181316.55064359217</v>
      </c>
      <c r="AL75" s="409">
        <f t="shared" ca="1" si="413"/>
        <v>185369.11591274964</v>
      </c>
      <c r="AM75" s="409">
        <f t="shared" ca="1" si="413"/>
        <v>177280.25381989463</v>
      </c>
      <c r="AN75" s="409">
        <f t="shared" ca="1" si="413"/>
        <v>181945.2093456416</v>
      </c>
      <c r="AO75" s="409">
        <f t="shared" ca="1" si="413"/>
        <v>182168.26893045928</v>
      </c>
      <c r="AP75" s="409">
        <f t="shared" ca="1" si="413"/>
        <v>183572.28152331349</v>
      </c>
      <c r="AQ75" s="409">
        <f t="shared" ca="1" si="413"/>
        <v>178397.38780660013</v>
      </c>
      <c r="AR75" s="409">
        <f t="shared" ca="1" si="413"/>
        <v>172540.52608421503</v>
      </c>
      <c r="AS75" s="409">
        <f t="shared" ca="1" si="413"/>
        <v>179257.56865804709</v>
      </c>
      <c r="AT75" s="409">
        <f t="shared" ca="1" si="413"/>
        <v>181097.74423841367</v>
      </c>
      <c r="AU75" s="409">
        <f t="shared" ca="1" si="413"/>
        <v>179094.98302127406</v>
      </c>
      <c r="AV75" s="409">
        <f t="shared" ca="1" si="413"/>
        <v>179123.25433730698</v>
      </c>
      <c r="AW75" s="409">
        <f t="shared" ca="1" si="413"/>
        <v>179448.43653490237</v>
      </c>
      <c r="AX75" s="409">
        <f t="shared" ca="1" si="413"/>
        <v>178108.04780920007</v>
      </c>
      <c r="AY75" s="409">
        <f t="shared" ca="1" si="413"/>
        <v>184464.01569357506</v>
      </c>
      <c r="AZ75" s="409">
        <f t="shared" ca="1" si="413"/>
        <v>193112.12456520688</v>
      </c>
      <c r="BA75" s="409">
        <f t="shared" ca="1" si="413"/>
        <v>180416.13912231827</v>
      </c>
      <c r="BB75" s="409">
        <f t="shared" ca="1" si="413"/>
        <v>180320.2906413881</v>
      </c>
      <c r="BC75" s="409">
        <f t="shared" ca="1" si="413"/>
        <v>180078.06188464185</v>
      </c>
      <c r="BD75" s="409">
        <f t="shared" ca="1" si="413"/>
        <v>177646.06825824708</v>
      </c>
      <c r="BE75" s="409">
        <f t="shared" ca="1" si="413"/>
        <v>174988.32927241869</v>
      </c>
      <c r="BF75" s="409">
        <f t="shared" ca="1" si="413"/>
        <v>170295.93896143054</v>
      </c>
      <c r="BG75" s="409">
        <f t="shared" ca="1" si="413"/>
        <v>169398.5118484183</v>
      </c>
      <c r="BH75" s="409">
        <f t="shared" ca="1" si="413"/>
        <v>172408.2787236665</v>
      </c>
      <c r="BI75" s="409">
        <f t="shared" ca="1" si="413"/>
        <v>170025.37819838795</v>
      </c>
      <c r="BJ75" s="409">
        <f t="shared" ca="1" si="413"/>
        <v>169461.78995236169</v>
      </c>
      <c r="BK75" s="409">
        <f t="shared" ca="1" si="413"/>
        <v>166556.20375887523</v>
      </c>
      <c r="BL75" s="409">
        <f t="shared" ca="1" si="413"/>
        <v>170727.88723231637</v>
      </c>
      <c r="BM75" s="409">
        <f t="shared" ca="1" si="413"/>
        <v>169737.28751389711</v>
      </c>
      <c r="BN75" s="409">
        <f t="shared" ca="1" si="413"/>
        <v>171327.54278486915</v>
      </c>
      <c r="BO75" s="409">
        <f t="shared" ca="1" si="413"/>
        <v>172629.09060803396</v>
      </c>
      <c r="BP75" s="409">
        <f t="shared" ca="1" si="413"/>
        <v>168914.0230039306</v>
      </c>
      <c r="BQ75" s="409">
        <f t="shared" ref="BQ75:CV75" ca="1" si="414">(BQ33/100)*$C33</f>
        <v>172997.10605941855</v>
      </c>
      <c r="BR75" s="409">
        <f t="shared" ca="1" si="414"/>
        <v>174933.03039606524</v>
      </c>
      <c r="BS75" s="409">
        <f t="shared" ca="1" si="414"/>
        <v>174073.30693061053</v>
      </c>
      <c r="BT75" s="409">
        <f t="shared" ca="1" si="414"/>
        <v>170423.12505153081</v>
      </c>
      <c r="BU75" s="409">
        <f t="shared" ca="1" si="414"/>
        <v>169653.43524815104</v>
      </c>
      <c r="BV75" s="409">
        <f t="shared" ca="1" si="414"/>
        <v>167078.9119136458</v>
      </c>
      <c r="BW75" s="409">
        <f t="shared" ca="1" si="414"/>
        <v>170184.24217144286</v>
      </c>
      <c r="BX75" s="409">
        <f t="shared" ca="1" si="414"/>
        <v>165238.8858485551</v>
      </c>
      <c r="BY75" s="409">
        <f t="shared" ca="1" si="414"/>
        <v>167306.64635723195</v>
      </c>
      <c r="BZ75" s="409">
        <f t="shared" ca="1" si="414"/>
        <v>165714.01043235618</v>
      </c>
      <c r="CA75" s="409">
        <f t="shared" ca="1" si="414"/>
        <v>158919.31472372272</v>
      </c>
      <c r="CB75" s="409">
        <f t="shared" ca="1" si="414"/>
        <v>166787.68181755915</v>
      </c>
      <c r="CC75" s="409">
        <f t="shared" ca="1" si="414"/>
        <v>163657.3498239491</v>
      </c>
      <c r="CD75" s="409">
        <f t="shared" ca="1" si="414"/>
        <v>161863.29700893298</v>
      </c>
      <c r="CE75" s="409">
        <f t="shared" ca="1" si="414"/>
        <v>161549.42039651476</v>
      </c>
      <c r="CF75" s="409">
        <f t="shared" ca="1" si="414"/>
        <v>160141.81869990416</v>
      </c>
      <c r="CG75" s="409">
        <f t="shared" ca="1" si="414"/>
        <v>161379.32351101152</v>
      </c>
      <c r="CH75" s="409">
        <f t="shared" ca="1" si="414"/>
        <v>161151.45996046095</v>
      </c>
      <c r="CI75" s="409">
        <f t="shared" ca="1" si="414"/>
        <v>157769.68967688116</v>
      </c>
      <c r="CJ75" s="409">
        <f t="shared" ca="1" si="414"/>
        <v>162971.13574760951</v>
      </c>
      <c r="CK75" s="409">
        <f t="shared" ca="1" si="414"/>
        <v>154540.61814074795</v>
      </c>
      <c r="CL75" s="409">
        <f t="shared" ca="1" si="414"/>
        <v>152458.21214226316</v>
      </c>
      <c r="CM75" s="409">
        <f t="shared" ca="1" si="414"/>
        <v>152126.5420986315</v>
      </c>
      <c r="CN75" s="409">
        <f t="shared" ca="1" si="414"/>
        <v>123607.79460220439</v>
      </c>
      <c r="CO75" s="409">
        <f t="shared" ca="1" si="414"/>
        <v>117288.99258466669</v>
      </c>
      <c r="CP75" s="409">
        <f t="shared" ca="1" si="414"/>
        <v>136928.94959935118</v>
      </c>
      <c r="CQ75" s="409">
        <f t="shared" ca="1" si="414"/>
        <v>153916.16218754079</v>
      </c>
      <c r="CR75" s="409">
        <f t="shared" ca="1" si="414"/>
        <v>165327.94177176335</v>
      </c>
      <c r="CS75" s="409">
        <f t="shared" ca="1" si="414"/>
        <v>160177.00180543028</v>
      </c>
      <c r="CT75" s="409">
        <f t="shared" ca="1" si="414"/>
        <v>163107.70816193405</v>
      </c>
      <c r="CU75" s="409">
        <f t="shared" ca="1" si="414"/>
        <v>162551.34599763036</v>
      </c>
      <c r="CV75" s="409">
        <f t="shared" ca="1" si="414"/>
        <v>165433.36595248626</v>
      </c>
      <c r="CW75" s="409">
        <f t="shared" ref="CW75:ED75" ca="1" si="415">(CW33/100)*$C33</f>
        <v>168214.43418139956</v>
      </c>
      <c r="CX75" s="409">
        <f t="shared" ca="1" si="415"/>
        <v>167339.46890151873</v>
      </c>
      <c r="CY75" s="409">
        <f t="shared" ca="1" si="415"/>
        <v>169061.86581553472</v>
      </c>
      <c r="CZ75" s="409">
        <f t="shared" ca="1" si="415"/>
        <v>170837.59486133105</v>
      </c>
      <c r="DA75" s="409">
        <f t="shared" ca="1" si="415"/>
        <v>169372.28804793637</v>
      </c>
      <c r="DB75" s="409">
        <f t="shared" ca="1" si="415"/>
        <v>169010.87452584776</v>
      </c>
      <c r="DC75" s="409">
        <f t="shared" ca="1" si="415"/>
        <v>170962.28442025252</v>
      </c>
      <c r="DD75" s="409">
        <f t="shared" ca="1" si="415"/>
        <v>168860.35855987424</v>
      </c>
      <c r="DE75" s="409">
        <f t="shared" ca="1" si="415"/>
        <v>164796.71970284253</v>
      </c>
      <c r="DF75" s="409">
        <f t="shared" ca="1" si="415"/>
        <v>166786.28096557999</v>
      </c>
      <c r="DG75" s="409">
        <f t="shared" ca="1" si="415"/>
        <v>168046.81290765112</v>
      </c>
      <c r="DH75" s="409">
        <f t="shared" ca="1" si="415"/>
        <v>165067.8700272243</v>
      </c>
      <c r="DI75" s="409">
        <f t="shared" ca="1" si="415"/>
        <v>163312.16916285822</v>
      </c>
      <c r="DJ75" s="409">
        <f t="shared" ca="1" si="415"/>
        <v>168600.40605734923</v>
      </c>
      <c r="DK75" s="409">
        <f t="shared" ca="1" si="415"/>
        <v>168338.56192228777</v>
      </c>
      <c r="DL75" s="409">
        <f t="shared" ca="1" si="415"/>
        <v>166512.66494475401</v>
      </c>
      <c r="DM75" s="409">
        <f t="shared" ca="1" si="415"/>
        <v>168947.69082972049</v>
      </c>
      <c r="DN75" s="409">
        <f t="shared" ca="1" si="415"/>
        <v>166281.21139625611</v>
      </c>
      <c r="DO75" s="409">
        <f t="shared" ca="1" si="415"/>
        <v>165233.54654209252</v>
      </c>
      <c r="DP75" s="409">
        <f t="shared" ca="1" si="415"/>
        <v>161741.29602806448</v>
      </c>
      <c r="DQ75" s="409">
        <f t="shared" ca="1" si="415"/>
        <v>163887.87743417249</v>
      </c>
      <c r="DR75" s="409">
        <f t="shared" ca="1" si="415"/>
        <v>164503.59310909023</v>
      </c>
      <c r="DS75" s="409">
        <f t="shared" ca="1" si="415"/>
        <v>165824.47403867208</v>
      </c>
      <c r="DT75" s="409">
        <f t="shared" ca="1" si="415"/>
        <v>176853.04313480883</v>
      </c>
      <c r="DU75" s="409">
        <f t="shared" ca="1" si="415"/>
        <v>169070.60721796448</v>
      </c>
      <c r="DV75" s="409">
        <f t="shared" ca="1" si="415"/>
        <v>168014.40118570489</v>
      </c>
      <c r="DW75" s="409">
        <f t="shared" ca="1" si="415"/>
        <v>165937.39777791913</v>
      </c>
      <c r="DX75" s="409">
        <f t="shared" ca="1" si="415"/>
        <v>169182.39936595279</v>
      </c>
      <c r="DY75" s="409">
        <f t="shared" ca="1" si="415"/>
        <v>166480.12540437956</v>
      </c>
      <c r="DZ75" s="409">
        <f t="shared" ca="1" si="415"/>
        <v>168536.09916252026</v>
      </c>
      <c r="EA75" s="409">
        <f t="shared" ca="1" si="415"/>
        <v>170007.50817489173</v>
      </c>
      <c r="EB75" s="409">
        <f t="shared" ca="1" si="415"/>
        <v>172321.47603420552</v>
      </c>
      <c r="EC75" s="409">
        <f t="shared" ca="1" si="415"/>
        <v>178220.72747393337</v>
      </c>
      <c r="ED75" s="409">
        <f t="shared" ca="1" si="415"/>
        <v>171621.11461860579</v>
      </c>
      <c r="EE75" s="409">
        <f t="shared" ref="EE75:EQ75" ca="1" si="416">(EE33/100)*$C33</f>
        <v>162573.7681369136</v>
      </c>
      <c r="EF75" s="409">
        <f t="shared" ca="1" si="416"/>
        <v>170405.39034824312</v>
      </c>
      <c r="EG75" s="409">
        <f t="shared" ca="1" si="416"/>
        <v>168316.97023200063</v>
      </c>
      <c r="EH75" s="409">
        <f t="shared" ca="1" si="416"/>
        <v>164278.99456742621</v>
      </c>
      <c r="EI75" s="409">
        <f t="shared" ca="1" si="416"/>
        <v>168102.14500478454</v>
      </c>
      <c r="EJ75" s="409">
        <f t="shared" ca="1" si="416"/>
        <v>163390.38318172604</v>
      </c>
      <c r="EK75" s="409">
        <f t="shared" ca="1" si="416"/>
        <v>166660.31795844741</v>
      </c>
      <c r="EL75" s="409">
        <f t="shared" ca="1" si="416"/>
        <v>168421.05584102194</v>
      </c>
      <c r="EM75" s="409">
        <f t="shared" ca="1" si="416"/>
        <v>166515.453771373</v>
      </c>
      <c r="EN75" s="409">
        <f t="shared" ca="1" si="416"/>
        <v>168274.88073387928</v>
      </c>
      <c r="EO75" s="409">
        <f t="shared" ca="1" si="416"/>
        <v>168386.4179287139</v>
      </c>
      <c r="EP75" s="409">
        <f t="shared" ca="1" si="416"/>
        <v>162046.76740432932</v>
      </c>
      <c r="EQ75" s="409">
        <f t="shared" ca="1" si="416"/>
        <v>163210.89402387067</v>
      </c>
      <c r="ER75" s="409">
        <f t="shared" ref="ER75:FA75" ca="1" si="417">(ER33/100)*$C33</f>
        <v>162027.22692039263</v>
      </c>
      <c r="ES75" s="409">
        <f t="shared" ca="1" si="417"/>
        <v>162899.61001216067</v>
      </c>
      <c r="ET75" s="409">
        <f t="shared" ca="1" si="417"/>
        <v>172486.14308537872</v>
      </c>
      <c r="EU75" s="409">
        <f t="shared" ca="1" si="417"/>
        <v>162272.43999065529</v>
      </c>
      <c r="EV75" s="409">
        <f t="shared" ca="1" si="417"/>
        <v>163568.08711098356</v>
      </c>
      <c r="EW75" s="409">
        <f t="shared" ca="1" si="417"/>
        <v>160434.82654039169</v>
      </c>
      <c r="EX75" s="409">
        <f t="shared" ca="1" si="417"/>
        <v>158673.64651455361</v>
      </c>
      <c r="EY75" s="409">
        <f t="shared" ca="1" si="417"/>
        <v>158678.68282686675</v>
      </c>
      <c r="EZ75" s="409">
        <f t="shared" ca="1" si="417"/>
        <v>157239.42466162037</v>
      </c>
      <c r="FA75" s="409">
        <f t="shared" ca="1" si="417"/>
        <v>156385.70808972116</v>
      </c>
      <c r="FB75" s="409">
        <f t="shared" ref="FB75:FD75" ca="1" si="418">(FB33/100)*$C33</f>
        <v>158357.31405374099</v>
      </c>
      <c r="FC75" s="409">
        <f t="shared" ca="1" si="418"/>
        <v>157273.02245082037</v>
      </c>
      <c r="FD75" s="409">
        <f t="shared" ca="1" si="418"/>
        <v>155378.30251846943</v>
      </c>
      <c r="FE75" s="409">
        <f t="shared" ref="FE75:FI75" ca="1" si="419">(FE33/100)*$C33</f>
        <v>0</v>
      </c>
      <c r="FF75" s="409">
        <f t="shared" ca="1" si="419"/>
        <v>0</v>
      </c>
      <c r="FG75" s="409">
        <f t="shared" ca="1" si="419"/>
        <v>0</v>
      </c>
      <c r="FH75" s="409">
        <f t="shared" ca="1" si="419"/>
        <v>0</v>
      </c>
      <c r="FI75" s="409">
        <f t="shared" ca="1" si="419"/>
        <v>0</v>
      </c>
      <c r="FJ75" s="409">
        <f t="shared" ref="FJ75:FP75" ca="1" si="420">(FJ33/100)*$C33</f>
        <v>0</v>
      </c>
      <c r="FK75" s="409">
        <f t="shared" ca="1" si="420"/>
        <v>0</v>
      </c>
      <c r="FL75" s="409">
        <f t="shared" ca="1" si="420"/>
        <v>0</v>
      </c>
      <c r="FM75" s="409">
        <f t="shared" ca="1" si="420"/>
        <v>0</v>
      </c>
      <c r="FN75" s="409">
        <f t="shared" ca="1" si="420"/>
        <v>0</v>
      </c>
      <c r="FO75" s="409">
        <f t="shared" ca="1" si="420"/>
        <v>0</v>
      </c>
      <c r="FP75" s="409">
        <f t="shared" ca="1" si="420"/>
        <v>0</v>
      </c>
    </row>
    <row r="76" spans="2:172" x14ac:dyDescent="0.2">
      <c r="B76" s="407" t="s">
        <v>28</v>
      </c>
      <c r="C76" s="408">
        <f>DContriORI!C76</f>
        <v>208837.09299999999</v>
      </c>
      <c r="D76" s="407"/>
      <c r="E76" s="409">
        <f t="shared" ref="E76:AJ76" ca="1" si="421">(E34/100)*$C34</f>
        <v>195068.85837634449</v>
      </c>
      <c r="F76" s="409">
        <f t="shared" ca="1" si="421"/>
        <v>191794.41083042012</v>
      </c>
      <c r="G76" s="409">
        <f t="shared" ca="1" si="421"/>
        <v>186125.90582810467</v>
      </c>
      <c r="H76" s="409">
        <f t="shared" ca="1" si="421"/>
        <v>196712.13190302125</v>
      </c>
      <c r="I76" s="409">
        <f t="shared" ca="1" si="421"/>
        <v>189504.40563822791</v>
      </c>
      <c r="J76" s="409">
        <f t="shared" ca="1" si="421"/>
        <v>183612.05492266524</v>
      </c>
      <c r="K76" s="409">
        <f t="shared" ca="1" si="421"/>
        <v>183890.42131518407</v>
      </c>
      <c r="L76" s="409">
        <f t="shared" ca="1" si="421"/>
        <v>188321.5779429356</v>
      </c>
      <c r="M76" s="409">
        <f t="shared" ca="1" si="421"/>
        <v>184637.54642007322</v>
      </c>
      <c r="N76" s="409">
        <f t="shared" ca="1" si="421"/>
        <v>184447.50363859121</v>
      </c>
      <c r="O76" s="409">
        <f t="shared" ca="1" si="421"/>
        <v>179254.11638675403</v>
      </c>
      <c r="P76" s="409">
        <f t="shared" ca="1" si="421"/>
        <v>181138.35488030702</v>
      </c>
      <c r="Q76" s="409">
        <f t="shared" ca="1" si="421"/>
        <v>181437.50708013197</v>
      </c>
      <c r="R76" s="409">
        <f t="shared" ca="1" si="421"/>
        <v>184331.50286244653</v>
      </c>
      <c r="S76" s="409">
        <f t="shared" ca="1" si="421"/>
        <v>188781.26112339317</v>
      </c>
      <c r="T76" s="409">
        <f t="shared" ca="1" si="421"/>
        <v>187008.81349536471</v>
      </c>
      <c r="U76" s="409">
        <f t="shared" ca="1" si="421"/>
        <v>186048.23261831846</v>
      </c>
      <c r="V76" s="409">
        <f t="shared" ca="1" si="421"/>
        <v>190212.71409908211</v>
      </c>
      <c r="W76" s="409">
        <f t="shared" ca="1" si="421"/>
        <v>192390.23564879049</v>
      </c>
      <c r="X76" s="409">
        <f t="shared" ca="1" si="421"/>
        <v>188144.03891463488</v>
      </c>
      <c r="Y76" s="409">
        <f t="shared" ca="1" si="421"/>
        <v>189748.39172978536</v>
      </c>
      <c r="Z76" s="409">
        <f t="shared" ca="1" si="421"/>
        <v>189717.55663666409</v>
      </c>
      <c r="AA76" s="409">
        <f t="shared" ca="1" si="421"/>
        <v>192068.70424157978</v>
      </c>
      <c r="AB76" s="409">
        <f t="shared" ca="1" si="421"/>
        <v>190154.28810874122</v>
      </c>
      <c r="AC76" s="409">
        <f t="shared" ca="1" si="421"/>
        <v>189774.65139036122</v>
      </c>
      <c r="AD76" s="409">
        <f t="shared" ca="1" si="421"/>
        <v>188300.52062464532</v>
      </c>
      <c r="AE76" s="409">
        <f t="shared" ca="1" si="421"/>
        <v>192211.51507723008</v>
      </c>
      <c r="AF76" s="409">
        <f t="shared" ca="1" si="421"/>
        <v>185553.89677406888</v>
      </c>
      <c r="AG76" s="409">
        <f t="shared" ca="1" si="421"/>
        <v>185363.47024837224</v>
      </c>
      <c r="AH76" s="409">
        <f t="shared" ca="1" si="421"/>
        <v>191494.44140594141</v>
      </c>
      <c r="AI76" s="409">
        <f t="shared" ca="1" si="421"/>
        <v>191411.58922190499</v>
      </c>
      <c r="AJ76" s="409">
        <f t="shared" ca="1" si="421"/>
        <v>190800.1106032253</v>
      </c>
      <c r="AK76" s="409">
        <f t="shared" ref="AK76:BP76" ca="1" si="422">(AK34/100)*$C34</f>
        <v>189896.01349459088</v>
      </c>
      <c r="AL76" s="409">
        <f t="shared" ca="1" si="422"/>
        <v>198361.83482439606</v>
      </c>
      <c r="AM76" s="409">
        <f t="shared" ca="1" si="422"/>
        <v>189184.44913711035</v>
      </c>
      <c r="AN76" s="409">
        <f t="shared" ca="1" si="422"/>
        <v>185117.08238781834</v>
      </c>
      <c r="AO76" s="409">
        <f t="shared" ca="1" si="422"/>
        <v>186215.23151908064</v>
      </c>
      <c r="AP76" s="409">
        <f t="shared" ca="1" si="422"/>
        <v>190268.57581634875</v>
      </c>
      <c r="AQ76" s="409">
        <f t="shared" ca="1" si="422"/>
        <v>190676.91639790995</v>
      </c>
      <c r="AR76" s="409">
        <f t="shared" ca="1" si="422"/>
        <v>201049.06138268553</v>
      </c>
      <c r="AS76" s="409">
        <f t="shared" ca="1" si="422"/>
        <v>192188.07848086295</v>
      </c>
      <c r="AT76" s="409">
        <f t="shared" ca="1" si="422"/>
        <v>193100.87117322732</v>
      </c>
      <c r="AU76" s="409">
        <f t="shared" ca="1" si="422"/>
        <v>170990.83568841396</v>
      </c>
      <c r="AV76" s="409">
        <f t="shared" ca="1" si="422"/>
        <v>188002.11757422032</v>
      </c>
      <c r="AW76" s="409">
        <f t="shared" ca="1" si="422"/>
        <v>186205.28244520645</v>
      </c>
      <c r="AX76" s="409">
        <f t="shared" ca="1" si="422"/>
        <v>191995.97468047155</v>
      </c>
      <c r="AY76" s="409">
        <f t="shared" ca="1" si="422"/>
        <v>189719.47158864554</v>
      </c>
      <c r="AZ76" s="409">
        <f t="shared" ca="1" si="422"/>
        <v>204799.46092417379</v>
      </c>
      <c r="BA76" s="409">
        <f t="shared" ca="1" si="422"/>
        <v>196289.44163925378</v>
      </c>
      <c r="BB76" s="409">
        <f t="shared" ca="1" si="422"/>
        <v>192630.25380905863</v>
      </c>
      <c r="BC76" s="409">
        <f t="shared" ca="1" si="422"/>
        <v>197438.52113877411</v>
      </c>
      <c r="BD76" s="409">
        <f t="shared" ca="1" si="422"/>
        <v>200410.52215261559</v>
      </c>
      <c r="BE76" s="409">
        <f t="shared" ca="1" si="422"/>
        <v>202943.64480917598</v>
      </c>
      <c r="BF76" s="409">
        <f t="shared" ca="1" si="422"/>
        <v>198065.84665563973</v>
      </c>
      <c r="BG76" s="409">
        <f t="shared" ca="1" si="422"/>
        <v>205423.68916286799</v>
      </c>
      <c r="BH76" s="409">
        <f t="shared" ca="1" si="422"/>
        <v>201217.9821458486</v>
      </c>
      <c r="BI76" s="409">
        <f t="shared" ca="1" si="422"/>
        <v>208449.20769384812</v>
      </c>
      <c r="BJ76" s="409">
        <f t="shared" ca="1" si="422"/>
        <v>202641.91218941036</v>
      </c>
      <c r="BK76" s="409">
        <f t="shared" ca="1" si="422"/>
        <v>211533.40795456714</v>
      </c>
      <c r="BL76" s="409">
        <f t="shared" ca="1" si="422"/>
        <v>211607.57592626225</v>
      </c>
      <c r="BM76" s="409">
        <f t="shared" ca="1" si="422"/>
        <v>206151.58113479143</v>
      </c>
      <c r="BN76" s="409">
        <f t="shared" ca="1" si="422"/>
        <v>206403.86815788512</v>
      </c>
      <c r="BO76" s="409">
        <f t="shared" ca="1" si="422"/>
        <v>206524.64301889206</v>
      </c>
      <c r="BP76" s="409">
        <f t="shared" ca="1" si="422"/>
        <v>209184.17141371279</v>
      </c>
      <c r="BQ76" s="409">
        <f t="shared" ref="BQ76:CV76" ca="1" si="423">(BQ34/100)*$C34</f>
        <v>206074.37391219081</v>
      </c>
      <c r="BR76" s="409">
        <f t="shared" ca="1" si="423"/>
        <v>212929.24458936916</v>
      </c>
      <c r="BS76" s="409">
        <f t="shared" ca="1" si="423"/>
        <v>197269.07941874349</v>
      </c>
      <c r="BT76" s="409">
        <f t="shared" ca="1" si="423"/>
        <v>212743.90523083947</v>
      </c>
      <c r="BU76" s="409">
        <f t="shared" ca="1" si="423"/>
        <v>212279.66535365625</v>
      </c>
      <c r="BV76" s="409">
        <f t="shared" ca="1" si="423"/>
        <v>210080.62127054273</v>
      </c>
      <c r="BW76" s="409">
        <f t="shared" ca="1" si="423"/>
        <v>215265.48122709765</v>
      </c>
      <c r="BX76" s="409">
        <f t="shared" ca="1" si="423"/>
        <v>212025.35276467341</v>
      </c>
      <c r="BY76" s="409">
        <f t="shared" ca="1" si="423"/>
        <v>219740.55126295087</v>
      </c>
      <c r="BZ76" s="409">
        <f t="shared" ca="1" si="423"/>
        <v>216383.45665215628</v>
      </c>
      <c r="CA76" s="409">
        <f t="shared" ca="1" si="423"/>
        <v>200457.32383597892</v>
      </c>
      <c r="CB76" s="409">
        <f t="shared" ca="1" si="423"/>
        <v>205133.24564127636</v>
      </c>
      <c r="CC76" s="409">
        <f t="shared" ca="1" si="423"/>
        <v>205275.40164566721</v>
      </c>
      <c r="CD76" s="409">
        <f t="shared" ca="1" si="423"/>
        <v>200133.85173385599</v>
      </c>
      <c r="CE76" s="409">
        <f t="shared" ca="1" si="423"/>
        <v>192779.48770287193</v>
      </c>
      <c r="CF76" s="409">
        <f t="shared" ca="1" si="423"/>
        <v>205462.58599616989</v>
      </c>
      <c r="CG76" s="409">
        <f t="shared" ca="1" si="423"/>
        <v>199573.98599772123</v>
      </c>
      <c r="CH76" s="409">
        <f t="shared" ca="1" si="423"/>
        <v>193039.85024041438</v>
      </c>
      <c r="CI76" s="409">
        <f t="shared" ca="1" si="423"/>
        <v>185814.00861813515</v>
      </c>
      <c r="CJ76" s="409">
        <f t="shared" ca="1" si="423"/>
        <v>183702.95401986639</v>
      </c>
      <c r="CK76" s="409">
        <f t="shared" ca="1" si="423"/>
        <v>184132.75527143833</v>
      </c>
      <c r="CL76" s="409">
        <f t="shared" ca="1" si="423"/>
        <v>194858.25274141031</v>
      </c>
      <c r="CM76" s="409">
        <f t="shared" ca="1" si="423"/>
        <v>184864.07190166062</v>
      </c>
      <c r="CN76" s="409">
        <f t="shared" ca="1" si="423"/>
        <v>151334.32518732556</v>
      </c>
      <c r="CO76" s="409">
        <f t="shared" ca="1" si="423"/>
        <v>139718.61083391152</v>
      </c>
      <c r="CP76" s="409">
        <f t="shared" ca="1" si="423"/>
        <v>154858.04684543412</v>
      </c>
      <c r="CQ76" s="409">
        <f t="shared" ca="1" si="423"/>
        <v>146840.1171233365</v>
      </c>
      <c r="CR76" s="409">
        <f t="shared" ca="1" si="423"/>
        <v>173516.46327672747</v>
      </c>
      <c r="CS76" s="409">
        <f t="shared" ca="1" si="423"/>
        <v>175132.13701745143</v>
      </c>
      <c r="CT76" s="409">
        <f t="shared" ca="1" si="423"/>
        <v>185857.90304816596</v>
      </c>
      <c r="CU76" s="409">
        <f t="shared" ca="1" si="423"/>
        <v>188087.0003059548</v>
      </c>
      <c r="CV76" s="409">
        <f t="shared" ca="1" si="423"/>
        <v>188955.15669122251</v>
      </c>
      <c r="CW76" s="409">
        <f t="shared" ref="CW76:ED76" ca="1" si="424">(CW34/100)*$C34</f>
        <v>188003.08147247377</v>
      </c>
      <c r="CX76" s="409">
        <f t="shared" ca="1" si="424"/>
        <v>192372.52110105997</v>
      </c>
      <c r="CY76" s="409">
        <f t="shared" ca="1" si="424"/>
        <v>204951.73856035201</v>
      </c>
      <c r="CZ76" s="409">
        <f t="shared" ca="1" si="424"/>
        <v>199236.29438384931</v>
      </c>
      <c r="DA76" s="409">
        <f t="shared" ca="1" si="424"/>
        <v>200087.8367389866</v>
      </c>
      <c r="DB76" s="409">
        <f t="shared" ca="1" si="424"/>
        <v>198486.86038503991</v>
      </c>
      <c r="DC76" s="409">
        <f t="shared" ca="1" si="424"/>
        <v>204760.60255970861</v>
      </c>
      <c r="DD76" s="409">
        <f t="shared" ca="1" si="424"/>
        <v>206098.61730931696</v>
      </c>
      <c r="DE76" s="409">
        <f t="shared" ca="1" si="424"/>
        <v>208817.27674500275</v>
      </c>
      <c r="DF76" s="409">
        <f t="shared" ca="1" si="424"/>
        <v>204765.1186798047</v>
      </c>
      <c r="DG76" s="409">
        <f t="shared" ca="1" si="424"/>
        <v>205594.86254294915</v>
      </c>
      <c r="DH76" s="409">
        <f t="shared" ca="1" si="424"/>
        <v>215141.78455555977</v>
      </c>
      <c r="DI76" s="409">
        <f t="shared" ca="1" si="424"/>
        <v>217838.95056993997</v>
      </c>
      <c r="DJ76" s="409">
        <f t="shared" ca="1" si="424"/>
        <v>215294.65518027797</v>
      </c>
      <c r="DK76" s="409">
        <f t="shared" ca="1" si="424"/>
        <v>216827.59144763046</v>
      </c>
      <c r="DL76" s="409">
        <f t="shared" ca="1" si="424"/>
        <v>215789.82679245327</v>
      </c>
      <c r="DM76" s="409">
        <f t="shared" ca="1" si="424"/>
        <v>220207.79442741265</v>
      </c>
      <c r="DN76" s="409">
        <f t="shared" ca="1" si="424"/>
        <v>220273.4351729505</v>
      </c>
      <c r="DO76" s="409">
        <f t="shared" ca="1" si="424"/>
        <v>217098.96507899102</v>
      </c>
      <c r="DP76" s="409">
        <f t="shared" ca="1" si="424"/>
        <v>220612.47134351367</v>
      </c>
      <c r="DQ76" s="409">
        <f t="shared" ca="1" si="424"/>
        <v>217985.8262391703</v>
      </c>
      <c r="DR76" s="409">
        <f t="shared" ca="1" si="424"/>
        <v>227622.586033028</v>
      </c>
      <c r="DS76" s="409">
        <f t="shared" ca="1" si="424"/>
        <v>229715.34660699504</v>
      </c>
      <c r="DT76" s="409">
        <f t="shared" ca="1" si="424"/>
        <v>225607.58840531076</v>
      </c>
      <c r="DU76" s="409">
        <f t="shared" ca="1" si="424"/>
        <v>237971.22674986487</v>
      </c>
      <c r="DV76" s="409">
        <f t="shared" ca="1" si="424"/>
        <v>229380.77994179161</v>
      </c>
      <c r="DW76" s="409">
        <f t="shared" ca="1" si="424"/>
        <v>220854.94491070602</v>
      </c>
      <c r="DX76" s="409">
        <f t="shared" ca="1" si="424"/>
        <v>227877.02680454784</v>
      </c>
      <c r="DY76" s="409">
        <f t="shared" ca="1" si="424"/>
        <v>224679.87475332196</v>
      </c>
      <c r="DZ76" s="409">
        <f t="shared" ca="1" si="424"/>
        <v>223456.77984512117</v>
      </c>
      <c r="EA76" s="409">
        <f t="shared" ca="1" si="424"/>
        <v>224060.88086558337</v>
      </c>
      <c r="EB76" s="409">
        <f t="shared" ca="1" si="424"/>
        <v>221937.98499676629</v>
      </c>
      <c r="EC76" s="409">
        <f t="shared" ca="1" si="424"/>
        <v>219336.06918496598</v>
      </c>
      <c r="ED76" s="409">
        <f t="shared" ca="1" si="424"/>
        <v>230983.38795832355</v>
      </c>
      <c r="EE76" s="409">
        <f t="shared" ref="EE76:EQ76" ca="1" si="425">(EE34/100)*$C34</f>
        <v>218441.42026153865</v>
      </c>
      <c r="EF76" s="409">
        <f t="shared" ca="1" si="425"/>
        <v>218470.67376431791</v>
      </c>
      <c r="EG76" s="409">
        <f t="shared" ca="1" si="425"/>
        <v>217605.27514261488</v>
      </c>
      <c r="EH76" s="409">
        <f t="shared" ca="1" si="425"/>
        <v>215524.36968885452</v>
      </c>
      <c r="EI76" s="409">
        <f t="shared" ca="1" si="425"/>
        <v>218622.11709944211</v>
      </c>
      <c r="EJ76" s="409">
        <f t="shared" ca="1" si="425"/>
        <v>214603.92150334749</v>
      </c>
      <c r="EK76" s="409">
        <f t="shared" ca="1" si="425"/>
        <v>209978.35319059397</v>
      </c>
      <c r="EL76" s="409">
        <f t="shared" ca="1" si="425"/>
        <v>218314.91164720253</v>
      </c>
      <c r="EM76" s="409">
        <f t="shared" ca="1" si="425"/>
        <v>212880.79712833022</v>
      </c>
      <c r="EN76" s="409">
        <f t="shared" ca="1" si="425"/>
        <v>214580.98573278749</v>
      </c>
      <c r="EO76" s="409">
        <f t="shared" ca="1" si="425"/>
        <v>215720.36846204379</v>
      </c>
      <c r="EP76" s="409">
        <f t="shared" ca="1" si="425"/>
        <v>209440.66009669073</v>
      </c>
      <c r="EQ76" s="409">
        <f t="shared" ca="1" si="425"/>
        <v>215473.42785731962</v>
      </c>
      <c r="ER76" s="409">
        <f t="shared" ref="ER76:FA76" ca="1" si="426">(ER34/100)*$C34</f>
        <v>211597.98160207839</v>
      </c>
      <c r="ES76" s="409">
        <f t="shared" ca="1" si="426"/>
        <v>202941.51405225188</v>
      </c>
      <c r="ET76" s="409">
        <f t="shared" ca="1" si="426"/>
        <v>213898.94617918914</v>
      </c>
      <c r="EU76" s="409">
        <f t="shared" ca="1" si="426"/>
        <v>217035.20797073017</v>
      </c>
      <c r="EV76" s="409">
        <f t="shared" ca="1" si="426"/>
        <v>216068.42009106808</v>
      </c>
      <c r="EW76" s="409">
        <f t="shared" ca="1" si="426"/>
        <v>215480.0242262535</v>
      </c>
      <c r="EX76" s="409">
        <f t="shared" ca="1" si="426"/>
        <v>212597.42111716638</v>
      </c>
      <c r="EY76" s="409">
        <f t="shared" ca="1" si="426"/>
        <v>214359.61389580817</v>
      </c>
      <c r="EZ76" s="409">
        <f t="shared" ca="1" si="426"/>
        <v>213016.45762959705</v>
      </c>
      <c r="FA76" s="409">
        <f t="shared" ca="1" si="426"/>
        <v>221106.97344798504</v>
      </c>
      <c r="FB76" s="409">
        <f t="shared" ref="FB76:FD76" ca="1" si="427">(FB34/100)*$C34</f>
        <v>212794.27086558967</v>
      </c>
      <c r="FC76" s="409">
        <f t="shared" ca="1" si="427"/>
        <v>204716.08992719135</v>
      </c>
      <c r="FD76" s="409">
        <f t="shared" ca="1" si="427"/>
        <v>215545.92396675082</v>
      </c>
      <c r="FE76" s="409">
        <f t="shared" ref="FE76:FI76" ca="1" si="428">(FE34/100)*$C34</f>
        <v>0</v>
      </c>
      <c r="FF76" s="409">
        <f t="shared" ca="1" si="428"/>
        <v>0</v>
      </c>
      <c r="FG76" s="409">
        <f t="shared" ca="1" si="428"/>
        <v>0</v>
      </c>
      <c r="FH76" s="409">
        <f t="shared" ca="1" si="428"/>
        <v>0</v>
      </c>
      <c r="FI76" s="409">
        <f t="shared" ca="1" si="428"/>
        <v>0</v>
      </c>
      <c r="FJ76" s="409">
        <f t="shared" ref="FJ76:FP76" ca="1" si="429">(FJ34/100)*$C34</f>
        <v>0</v>
      </c>
      <c r="FK76" s="409">
        <f t="shared" ca="1" si="429"/>
        <v>0</v>
      </c>
      <c r="FL76" s="409">
        <f t="shared" ca="1" si="429"/>
        <v>0</v>
      </c>
      <c r="FM76" s="409">
        <f t="shared" ca="1" si="429"/>
        <v>0</v>
      </c>
      <c r="FN76" s="409">
        <f t="shared" ca="1" si="429"/>
        <v>0</v>
      </c>
      <c r="FO76" s="409">
        <f t="shared" ca="1" si="429"/>
        <v>0</v>
      </c>
      <c r="FP76" s="409">
        <f t="shared" ca="1" si="429"/>
        <v>0</v>
      </c>
    </row>
    <row r="77" spans="2:172" x14ac:dyDescent="0.2">
      <c r="B77" s="407" t="s">
        <v>29</v>
      </c>
      <c r="C77" s="408">
        <f>DContriORI!C77</f>
        <v>409294.658</v>
      </c>
      <c r="D77" s="407"/>
      <c r="E77" s="409">
        <f t="shared" ref="E77:AJ77" ca="1" si="430">(E35/100)*$C35</f>
        <v>290409.14558430488</v>
      </c>
      <c r="F77" s="409">
        <f t="shared" ca="1" si="430"/>
        <v>296015.74516345083</v>
      </c>
      <c r="G77" s="409">
        <f t="shared" ca="1" si="430"/>
        <v>296245.76832616667</v>
      </c>
      <c r="H77" s="409">
        <f t="shared" ca="1" si="430"/>
        <v>300494.86935444304</v>
      </c>
      <c r="I77" s="409">
        <f t="shared" ca="1" si="430"/>
        <v>327321.48231386411</v>
      </c>
      <c r="J77" s="409">
        <f t="shared" ca="1" si="430"/>
        <v>311590.15132301906</v>
      </c>
      <c r="K77" s="409">
        <f t="shared" ca="1" si="430"/>
        <v>306036.31033936341</v>
      </c>
      <c r="L77" s="409">
        <f t="shared" ca="1" si="430"/>
        <v>302364.90093629539</v>
      </c>
      <c r="M77" s="409">
        <f t="shared" ca="1" si="430"/>
        <v>313612.70412919275</v>
      </c>
      <c r="N77" s="409">
        <f t="shared" ca="1" si="430"/>
        <v>315712.66020346055</v>
      </c>
      <c r="O77" s="409">
        <f t="shared" ca="1" si="430"/>
        <v>306910.9173586173</v>
      </c>
      <c r="P77" s="409">
        <f t="shared" ca="1" si="430"/>
        <v>310261.87761855923</v>
      </c>
      <c r="Q77" s="409">
        <f t="shared" ca="1" si="430"/>
        <v>314644.82188338932</v>
      </c>
      <c r="R77" s="409">
        <f t="shared" ca="1" si="430"/>
        <v>314877.27591011033</v>
      </c>
      <c r="S77" s="409">
        <f t="shared" ca="1" si="430"/>
        <v>328540.50024193892</v>
      </c>
      <c r="T77" s="409">
        <f t="shared" ca="1" si="430"/>
        <v>329949.5904216952</v>
      </c>
      <c r="U77" s="409">
        <f t="shared" ca="1" si="430"/>
        <v>337522.2339890544</v>
      </c>
      <c r="V77" s="409">
        <f t="shared" ca="1" si="430"/>
        <v>344638.3988793841</v>
      </c>
      <c r="W77" s="409">
        <f t="shared" ca="1" si="430"/>
        <v>343931.08326966834</v>
      </c>
      <c r="X77" s="409">
        <f t="shared" ca="1" si="430"/>
        <v>350333.83805459406</v>
      </c>
      <c r="Y77" s="409">
        <f t="shared" ca="1" si="430"/>
        <v>349596.38399794634</v>
      </c>
      <c r="Z77" s="409">
        <f t="shared" ca="1" si="430"/>
        <v>360979.31131134607</v>
      </c>
      <c r="AA77" s="409">
        <f t="shared" ca="1" si="430"/>
        <v>362629.96924063429</v>
      </c>
      <c r="AB77" s="409">
        <f t="shared" ca="1" si="430"/>
        <v>356191.14712312078</v>
      </c>
      <c r="AC77" s="409">
        <f t="shared" ca="1" si="430"/>
        <v>368910.2064289659</v>
      </c>
      <c r="AD77" s="409">
        <f t="shared" ca="1" si="430"/>
        <v>377209.87828415516</v>
      </c>
      <c r="AE77" s="409">
        <f t="shared" ca="1" si="430"/>
        <v>370289.7524318482</v>
      </c>
      <c r="AF77" s="409">
        <f t="shared" ca="1" si="430"/>
        <v>357490.30605523911</v>
      </c>
      <c r="AG77" s="409">
        <f t="shared" ca="1" si="430"/>
        <v>381497.46967307833</v>
      </c>
      <c r="AH77" s="409">
        <f t="shared" ca="1" si="430"/>
        <v>375260.72041952889</v>
      </c>
      <c r="AI77" s="409">
        <f t="shared" ca="1" si="430"/>
        <v>383885.37342912913</v>
      </c>
      <c r="AJ77" s="409">
        <f t="shared" ca="1" si="430"/>
        <v>386941.83878095541</v>
      </c>
      <c r="AK77" s="409">
        <f t="shared" ref="AK77:BP77" ca="1" si="431">(AK35/100)*$C35</f>
        <v>393262.15095431323</v>
      </c>
      <c r="AL77" s="409">
        <f t="shared" ca="1" si="431"/>
        <v>397045.39626835188</v>
      </c>
      <c r="AM77" s="409">
        <f t="shared" ca="1" si="431"/>
        <v>396790.69919302192</v>
      </c>
      <c r="AN77" s="409">
        <f t="shared" ca="1" si="431"/>
        <v>399118.72745743807</v>
      </c>
      <c r="AO77" s="409">
        <f t="shared" ca="1" si="431"/>
        <v>397599.01826398855</v>
      </c>
      <c r="AP77" s="409">
        <f t="shared" ca="1" si="431"/>
        <v>388695.65907475265</v>
      </c>
      <c r="AQ77" s="409">
        <f t="shared" ca="1" si="431"/>
        <v>380304.51865637762</v>
      </c>
      <c r="AR77" s="409">
        <f t="shared" ca="1" si="431"/>
        <v>380945.87805194495</v>
      </c>
      <c r="AS77" s="409">
        <f t="shared" ca="1" si="431"/>
        <v>376554.40289089241</v>
      </c>
      <c r="AT77" s="409">
        <f t="shared" ca="1" si="431"/>
        <v>378723.93215549365</v>
      </c>
      <c r="AU77" s="409">
        <f t="shared" ca="1" si="431"/>
        <v>397427.33230805065</v>
      </c>
      <c r="AV77" s="409">
        <f t="shared" ca="1" si="431"/>
        <v>396397.00549998687</v>
      </c>
      <c r="AW77" s="409">
        <f t="shared" ca="1" si="431"/>
        <v>400572.10255176248</v>
      </c>
      <c r="AX77" s="409">
        <f t="shared" ca="1" si="431"/>
        <v>388048.68292204494</v>
      </c>
      <c r="AY77" s="409">
        <f t="shared" ca="1" si="431"/>
        <v>402344.31249874749</v>
      </c>
      <c r="AZ77" s="409">
        <f t="shared" ca="1" si="431"/>
        <v>404900.99043614941</v>
      </c>
      <c r="BA77" s="409">
        <f t="shared" ca="1" si="431"/>
        <v>407181.68973310734</v>
      </c>
      <c r="BB77" s="409">
        <f t="shared" ca="1" si="431"/>
        <v>407863.31988179148</v>
      </c>
      <c r="BC77" s="409">
        <f t="shared" ca="1" si="431"/>
        <v>417399.77260298858</v>
      </c>
      <c r="BD77" s="409">
        <f t="shared" ca="1" si="431"/>
        <v>410713.42264893674</v>
      </c>
      <c r="BE77" s="409">
        <f t="shared" ca="1" si="431"/>
        <v>409650.47230862611</v>
      </c>
      <c r="BF77" s="409">
        <f t="shared" ca="1" si="431"/>
        <v>410737.02270416124</v>
      </c>
      <c r="BG77" s="409">
        <f t="shared" ca="1" si="431"/>
        <v>396270.32502309041</v>
      </c>
      <c r="BH77" s="409">
        <f t="shared" ca="1" si="431"/>
        <v>404646.13586014207</v>
      </c>
      <c r="BI77" s="409">
        <f t="shared" ca="1" si="431"/>
        <v>400437.44148349715</v>
      </c>
      <c r="BJ77" s="409">
        <f t="shared" ca="1" si="431"/>
        <v>408029.18341247906</v>
      </c>
      <c r="BK77" s="409">
        <f t="shared" ca="1" si="431"/>
        <v>407791.63113332266</v>
      </c>
      <c r="BL77" s="409">
        <f t="shared" ca="1" si="431"/>
        <v>409458.1015477808</v>
      </c>
      <c r="BM77" s="409">
        <f t="shared" ca="1" si="431"/>
        <v>408556.49230232119</v>
      </c>
      <c r="BN77" s="409">
        <f t="shared" ca="1" si="431"/>
        <v>404801.23948736</v>
      </c>
      <c r="BO77" s="409">
        <f t="shared" ca="1" si="431"/>
        <v>399572.59198626789</v>
      </c>
      <c r="BP77" s="409">
        <f t="shared" ca="1" si="431"/>
        <v>402870.04887974157</v>
      </c>
      <c r="BQ77" s="409">
        <f t="shared" ref="BQ77:CV77" ca="1" si="432">(BQ35/100)*$C35</f>
        <v>405855.47685508255</v>
      </c>
      <c r="BR77" s="409">
        <f t="shared" ca="1" si="432"/>
        <v>409381.3654197469</v>
      </c>
      <c r="BS77" s="409">
        <f t="shared" ca="1" si="432"/>
        <v>414453.02598237217</v>
      </c>
      <c r="BT77" s="409">
        <f t="shared" ca="1" si="432"/>
        <v>413392.04675315402</v>
      </c>
      <c r="BU77" s="409">
        <f t="shared" ca="1" si="432"/>
        <v>410755.12949872244</v>
      </c>
      <c r="BV77" s="409">
        <f t="shared" ca="1" si="432"/>
        <v>423597.56180694135</v>
      </c>
      <c r="BW77" s="409">
        <f t="shared" ca="1" si="432"/>
        <v>424093.66973565408</v>
      </c>
      <c r="BX77" s="409">
        <f t="shared" ca="1" si="432"/>
        <v>396233.99404785089</v>
      </c>
      <c r="BY77" s="409">
        <f t="shared" ca="1" si="432"/>
        <v>417803.83622804529</v>
      </c>
      <c r="BZ77" s="409">
        <f t="shared" ca="1" si="432"/>
        <v>425345.13004379731</v>
      </c>
      <c r="CA77" s="409">
        <f t="shared" ca="1" si="432"/>
        <v>464289.51141938788</v>
      </c>
      <c r="CB77" s="409">
        <f t="shared" ca="1" si="432"/>
        <v>439474.69313450746</v>
      </c>
      <c r="CC77" s="409">
        <f t="shared" ca="1" si="432"/>
        <v>441824.80882961059</v>
      </c>
      <c r="CD77" s="409">
        <f t="shared" ca="1" si="432"/>
        <v>441529.97764991556</v>
      </c>
      <c r="CE77" s="409">
        <f t="shared" ca="1" si="432"/>
        <v>434101.61483018205</v>
      </c>
      <c r="CF77" s="409">
        <f t="shared" ca="1" si="432"/>
        <v>430235.5547292594</v>
      </c>
      <c r="CG77" s="409">
        <f t="shared" ca="1" si="432"/>
        <v>425667.3814848435</v>
      </c>
      <c r="CH77" s="409">
        <f t="shared" ca="1" si="432"/>
        <v>419990.97460168466</v>
      </c>
      <c r="CI77" s="409">
        <f t="shared" ca="1" si="432"/>
        <v>391687.61739465885</v>
      </c>
      <c r="CJ77" s="409">
        <f t="shared" ca="1" si="432"/>
        <v>415474.08734496037</v>
      </c>
      <c r="CK77" s="409">
        <f t="shared" ca="1" si="432"/>
        <v>435837.46465605497</v>
      </c>
      <c r="CL77" s="409">
        <f t="shared" ca="1" si="432"/>
        <v>418687.59815088293</v>
      </c>
      <c r="CM77" s="409">
        <f t="shared" ca="1" si="432"/>
        <v>408512.44708912307</v>
      </c>
      <c r="CN77" s="409">
        <f t="shared" ca="1" si="432"/>
        <v>300779.00012000982</v>
      </c>
      <c r="CO77" s="409">
        <f t="shared" ca="1" si="432"/>
        <v>300805.11338564102</v>
      </c>
      <c r="CP77" s="409">
        <f t="shared" ca="1" si="432"/>
        <v>383358.65876227588</v>
      </c>
      <c r="CQ77" s="409">
        <f t="shared" ca="1" si="432"/>
        <v>383223.29015411192</v>
      </c>
      <c r="CR77" s="409">
        <f t="shared" ca="1" si="432"/>
        <v>384781.83469981042</v>
      </c>
      <c r="CS77" s="409">
        <f t="shared" ca="1" si="432"/>
        <v>401546.12895716127</v>
      </c>
      <c r="CT77" s="409">
        <f t="shared" ca="1" si="432"/>
        <v>391458.57290826936</v>
      </c>
      <c r="CU77" s="409">
        <f t="shared" ca="1" si="432"/>
        <v>407032.90026101627</v>
      </c>
      <c r="CV77" s="409">
        <f t="shared" ca="1" si="432"/>
        <v>414947.17456926027</v>
      </c>
      <c r="CW77" s="409">
        <f t="shared" ref="CW77:ED77" ca="1" si="433">(CW35/100)*$C35</f>
        <v>434010.03610861336</v>
      </c>
      <c r="CX77" s="409">
        <f t="shared" ca="1" si="433"/>
        <v>420717.99068516667</v>
      </c>
      <c r="CY77" s="409">
        <f t="shared" ca="1" si="433"/>
        <v>432770.53203088633</v>
      </c>
      <c r="CZ77" s="409">
        <f t="shared" ca="1" si="433"/>
        <v>432884.05827231199</v>
      </c>
      <c r="DA77" s="409">
        <f t="shared" ca="1" si="433"/>
        <v>425114.6727884881</v>
      </c>
      <c r="DB77" s="409">
        <f t="shared" ca="1" si="433"/>
        <v>432379.74540718656</v>
      </c>
      <c r="DC77" s="409">
        <f t="shared" ca="1" si="433"/>
        <v>433174.946114494</v>
      </c>
      <c r="DD77" s="409">
        <f t="shared" ca="1" si="433"/>
        <v>433126.02362090704</v>
      </c>
      <c r="DE77" s="409">
        <f t="shared" ca="1" si="433"/>
        <v>371318.72813614405</v>
      </c>
      <c r="DF77" s="409">
        <f t="shared" ca="1" si="433"/>
        <v>442562.73643158237</v>
      </c>
      <c r="DG77" s="409">
        <f t="shared" ca="1" si="433"/>
        <v>423337.90921250213</v>
      </c>
      <c r="DH77" s="409">
        <f t="shared" ca="1" si="433"/>
        <v>403757.8719011232</v>
      </c>
      <c r="DI77" s="409">
        <f t="shared" ca="1" si="433"/>
        <v>429165.45957358787</v>
      </c>
      <c r="DJ77" s="409">
        <f t="shared" ca="1" si="433"/>
        <v>442647.25245580531</v>
      </c>
      <c r="DK77" s="409">
        <f t="shared" ca="1" si="433"/>
        <v>451267.36104880879</v>
      </c>
      <c r="DL77" s="409">
        <f t="shared" ca="1" si="433"/>
        <v>468829.99548235571</v>
      </c>
      <c r="DM77" s="409">
        <f t="shared" ca="1" si="433"/>
        <v>472332.00849842635</v>
      </c>
      <c r="DN77" s="409">
        <f t="shared" ca="1" si="433"/>
        <v>465802.18831789889</v>
      </c>
      <c r="DO77" s="409">
        <f t="shared" ca="1" si="433"/>
        <v>481872.25429770013</v>
      </c>
      <c r="DP77" s="409">
        <f t="shared" ca="1" si="433"/>
        <v>485477.10081411514</v>
      </c>
      <c r="DQ77" s="409">
        <f t="shared" ca="1" si="433"/>
        <v>463258.2785164474</v>
      </c>
      <c r="DR77" s="409">
        <f t="shared" ca="1" si="433"/>
        <v>471375.10212032567</v>
      </c>
      <c r="DS77" s="409">
        <f t="shared" ca="1" si="433"/>
        <v>485333.89656260173</v>
      </c>
      <c r="DT77" s="409">
        <f t="shared" ca="1" si="433"/>
        <v>492349.10257246403</v>
      </c>
      <c r="DU77" s="409">
        <f t="shared" ca="1" si="433"/>
        <v>485283.64578628901</v>
      </c>
      <c r="DV77" s="409">
        <f t="shared" ca="1" si="433"/>
        <v>486659.01582167216</v>
      </c>
      <c r="DW77" s="409">
        <f t="shared" ca="1" si="433"/>
        <v>477978.68407764932</v>
      </c>
      <c r="DX77" s="409">
        <f t="shared" ca="1" si="433"/>
        <v>475824.3159679824</v>
      </c>
      <c r="DY77" s="409">
        <f t="shared" ca="1" si="433"/>
        <v>493081.99602450198</v>
      </c>
      <c r="DZ77" s="409">
        <f t="shared" ca="1" si="433"/>
        <v>497666.93153216469</v>
      </c>
      <c r="EA77" s="409">
        <f t="shared" ca="1" si="433"/>
        <v>500303.98663376272</v>
      </c>
      <c r="EB77" s="409">
        <f t="shared" ca="1" si="433"/>
        <v>507020.80646191415</v>
      </c>
      <c r="EC77" s="409">
        <f t="shared" ca="1" si="433"/>
        <v>465921.21798400208</v>
      </c>
      <c r="ED77" s="409">
        <f t="shared" ca="1" si="433"/>
        <v>501255.18051415379</v>
      </c>
      <c r="EE77" s="409">
        <f t="shared" ref="EE77:EQ77" ca="1" si="434">(EE35/100)*$C35</f>
        <v>505731.90006710525</v>
      </c>
      <c r="EF77" s="409">
        <f t="shared" ca="1" si="434"/>
        <v>520889.97041618923</v>
      </c>
      <c r="EG77" s="409">
        <f t="shared" ca="1" si="434"/>
        <v>488418.01993709238</v>
      </c>
      <c r="EH77" s="409">
        <f t="shared" ca="1" si="434"/>
        <v>461382.0413898988</v>
      </c>
      <c r="EI77" s="409">
        <f t="shared" ca="1" si="434"/>
        <v>495607.15074999281</v>
      </c>
      <c r="EJ77" s="409">
        <f t="shared" ca="1" si="434"/>
        <v>477426.55502561649</v>
      </c>
      <c r="EK77" s="409">
        <f t="shared" ca="1" si="434"/>
        <v>476548.59383295657</v>
      </c>
      <c r="EL77" s="409">
        <f t="shared" ca="1" si="434"/>
        <v>479723.48707436409</v>
      </c>
      <c r="EM77" s="409">
        <f t="shared" ca="1" si="434"/>
        <v>480875.79228938336</v>
      </c>
      <c r="EN77" s="409">
        <f t="shared" ca="1" si="434"/>
        <v>467143.66939737368</v>
      </c>
      <c r="EO77" s="409">
        <f t="shared" ca="1" si="434"/>
        <v>482277.26788460719</v>
      </c>
      <c r="EP77" s="409">
        <f t="shared" ca="1" si="434"/>
        <v>483324.44627219805</v>
      </c>
      <c r="EQ77" s="409">
        <f t="shared" ca="1" si="434"/>
        <v>482963.19527889061</v>
      </c>
      <c r="ER77" s="409">
        <f t="shared" ref="ER77:FA77" ca="1" si="435">(ER35/100)*$C35</f>
        <v>476818.69421667524</v>
      </c>
      <c r="ES77" s="409">
        <f t="shared" ca="1" si="435"/>
        <v>486529.1756022948</v>
      </c>
      <c r="ET77" s="409">
        <f t="shared" ca="1" si="435"/>
        <v>489232.72025926842</v>
      </c>
      <c r="EU77" s="409">
        <f t="shared" ca="1" si="435"/>
        <v>486560.44083046209</v>
      </c>
      <c r="EV77" s="409">
        <f t="shared" ca="1" si="435"/>
        <v>502442.77408439113</v>
      </c>
      <c r="EW77" s="409">
        <f t="shared" ca="1" si="435"/>
        <v>493492.61655038921</v>
      </c>
      <c r="EX77" s="409">
        <f t="shared" ca="1" si="435"/>
        <v>494569.30981508672</v>
      </c>
      <c r="EY77" s="409">
        <f t="shared" ca="1" si="435"/>
        <v>477164.02603438357</v>
      </c>
      <c r="EZ77" s="409">
        <f t="shared" ca="1" si="435"/>
        <v>488318.95519453631</v>
      </c>
      <c r="FA77" s="409">
        <f t="shared" ca="1" si="435"/>
        <v>499328.61259091226</v>
      </c>
      <c r="FB77" s="409">
        <f t="shared" ref="FB77:FD77" ca="1" si="436">(FB35/100)*$C35</f>
        <v>496402.84720072011</v>
      </c>
      <c r="FC77" s="409">
        <f t="shared" ca="1" si="436"/>
        <v>492775.64472521603</v>
      </c>
      <c r="FD77" s="409">
        <f t="shared" ca="1" si="436"/>
        <v>503254.7220272827</v>
      </c>
      <c r="FE77" s="409">
        <f t="shared" ref="FE77:FI77" ca="1" si="437">(FE35/100)*$C35</f>
        <v>0</v>
      </c>
      <c r="FF77" s="409">
        <f t="shared" ca="1" si="437"/>
        <v>0</v>
      </c>
      <c r="FG77" s="409">
        <f t="shared" ca="1" si="437"/>
        <v>0</v>
      </c>
      <c r="FH77" s="409">
        <f t="shared" ca="1" si="437"/>
        <v>0</v>
      </c>
      <c r="FI77" s="409">
        <f t="shared" ca="1" si="437"/>
        <v>0</v>
      </c>
      <c r="FJ77" s="409">
        <f t="shared" ref="FJ77:FP77" ca="1" si="438">(FJ35/100)*$C35</f>
        <v>0</v>
      </c>
      <c r="FK77" s="409">
        <f t="shared" ca="1" si="438"/>
        <v>0</v>
      </c>
      <c r="FL77" s="409">
        <f t="shared" ca="1" si="438"/>
        <v>0</v>
      </c>
      <c r="FM77" s="409">
        <f t="shared" ca="1" si="438"/>
        <v>0</v>
      </c>
      <c r="FN77" s="409">
        <f t="shared" ca="1" si="438"/>
        <v>0</v>
      </c>
      <c r="FO77" s="409">
        <f t="shared" ca="1" si="438"/>
        <v>0</v>
      </c>
      <c r="FP77" s="409">
        <f t="shared" ca="1" si="438"/>
        <v>0</v>
      </c>
    </row>
    <row r="78" spans="2:172" x14ac:dyDescent="0.2">
      <c r="B78" s="407" t="s">
        <v>30</v>
      </c>
      <c r="C78" s="408">
        <f>DContriORI!C78</f>
        <v>178614.035</v>
      </c>
      <c r="D78" s="407"/>
      <c r="E78" s="409">
        <f t="shared" ref="E78:AJ78" ca="1" si="439">(E36/100)*$C36</f>
        <v>183592.37196026737</v>
      </c>
      <c r="F78" s="409">
        <f t="shared" ca="1" si="439"/>
        <v>185285.30468124768</v>
      </c>
      <c r="G78" s="409">
        <f t="shared" ca="1" si="439"/>
        <v>176562.7607946769</v>
      </c>
      <c r="H78" s="409">
        <f t="shared" ca="1" si="439"/>
        <v>172528.95263858957</v>
      </c>
      <c r="I78" s="409">
        <f t="shared" ca="1" si="439"/>
        <v>175111.45338970711</v>
      </c>
      <c r="J78" s="409">
        <f t="shared" ca="1" si="439"/>
        <v>169652.50860336699</v>
      </c>
      <c r="K78" s="409">
        <f t="shared" ca="1" si="439"/>
        <v>168816.79890822625</v>
      </c>
      <c r="L78" s="409">
        <f t="shared" ca="1" si="439"/>
        <v>173425.32567359364</v>
      </c>
      <c r="M78" s="409">
        <f t="shared" ca="1" si="439"/>
        <v>165057.93129781241</v>
      </c>
      <c r="N78" s="409">
        <f t="shared" ca="1" si="439"/>
        <v>156331.45918884996</v>
      </c>
      <c r="O78" s="409">
        <f t="shared" ca="1" si="439"/>
        <v>166239.72847673789</v>
      </c>
      <c r="P78" s="409">
        <f t="shared" ca="1" si="439"/>
        <v>162673.89599971255</v>
      </c>
      <c r="Q78" s="409">
        <f t="shared" ca="1" si="439"/>
        <v>150211.31746905509</v>
      </c>
      <c r="R78" s="409">
        <f t="shared" ca="1" si="439"/>
        <v>157262.58832954368</v>
      </c>
      <c r="S78" s="409">
        <f t="shared" ca="1" si="439"/>
        <v>183534.92844667274</v>
      </c>
      <c r="T78" s="409">
        <f t="shared" ca="1" si="439"/>
        <v>179236.84511008981</v>
      </c>
      <c r="U78" s="409">
        <f t="shared" ca="1" si="439"/>
        <v>175442.48219122904</v>
      </c>
      <c r="V78" s="409">
        <f t="shared" ca="1" si="439"/>
        <v>172348.5991358014</v>
      </c>
      <c r="W78" s="409">
        <f t="shared" ca="1" si="439"/>
        <v>170609.97200991953</v>
      </c>
      <c r="X78" s="409">
        <f t="shared" ca="1" si="439"/>
        <v>164224.82463824027</v>
      </c>
      <c r="Y78" s="409">
        <f t="shared" ca="1" si="439"/>
        <v>163993.93123095948</v>
      </c>
      <c r="Z78" s="409">
        <f t="shared" ca="1" si="439"/>
        <v>167754.09910100032</v>
      </c>
      <c r="AA78" s="409">
        <f t="shared" ca="1" si="439"/>
        <v>164030.41247726974</v>
      </c>
      <c r="AB78" s="409">
        <f t="shared" ca="1" si="439"/>
        <v>163351.03710058151</v>
      </c>
      <c r="AC78" s="409">
        <f t="shared" ca="1" si="439"/>
        <v>167360.75944911948</v>
      </c>
      <c r="AD78" s="409">
        <f t="shared" ca="1" si="439"/>
        <v>168717.83544692982</v>
      </c>
      <c r="AE78" s="409">
        <f t="shared" ca="1" si="439"/>
        <v>166411.81111606618</v>
      </c>
      <c r="AF78" s="409">
        <f t="shared" ca="1" si="439"/>
        <v>165108.54740637552</v>
      </c>
      <c r="AG78" s="409">
        <f t="shared" ca="1" si="439"/>
        <v>165788.82540783929</v>
      </c>
      <c r="AH78" s="409">
        <f t="shared" ca="1" si="439"/>
        <v>167963.12914051337</v>
      </c>
      <c r="AI78" s="409">
        <f t="shared" ca="1" si="439"/>
        <v>167721.20434592268</v>
      </c>
      <c r="AJ78" s="409">
        <f t="shared" ca="1" si="439"/>
        <v>167805.21271555949</v>
      </c>
      <c r="AK78" s="409">
        <f t="shared" ref="AK78:BP78" ca="1" si="440">(AK36/100)*$C36</f>
        <v>195616.09444803427</v>
      </c>
      <c r="AL78" s="409">
        <f t="shared" ca="1" si="440"/>
        <v>166841.36983314547</v>
      </c>
      <c r="AM78" s="409">
        <f t="shared" ca="1" si="440"/>
        <v>164648.63393278612</v>
      </c>
      <c r="AN78" s="409">
        <f t="shared" ca="1" si="440"/>
        <v>166541.492851836</v>
      </c>
      <c r="AO78" s="409">
        <f t="shared" ca="1" si="440"/>
        <v>161852.78898556056</v>
      </c>
      <c r="AP78" s="409">
        <f t="shared" ca="1" si="440"/>
        <v>161546.34460391942</v>
      </c>
      <c r="AQ78" s="409">
        <f t="shared" ca="1" si="440"/>
        <v>163573.11494339848</v>
      </c>
      <c r="AR78" s="409">
        <f t="shared" ca="1" si="440"/>
        <v>161009.483002694</v>
      </c>
      <c r="AS78" s="409">
        <f t="shared" ca="1" si="440"/>
        <v>170252.03701736234</v>
      </c>
      <c r="AT78" s="409">
        <f t="shared" ca="1" si="440"/>
        <v>165880.42790647273</v>
      </c>
      <c r="AU78" s="409">
        <f t="shared" ca="1" si="440"/>
        <v>164233.04939855993</v>
      </c>
      <c r="AV78" s="409">
        <f t="shared" ca="1" si="440"/>
        <v>166797.0570676403</v>
      </c>
      <c r="AW78" s="409">
        <f t="shared" ca="1" si="440"/>
        <v>167278.75941676387</v>
      </c>
      <c r="AX78" s="409">
        <f t="shared" ca="1" si="440"/>
        <v>172095.28937527275</v>
      </c>
      <c r="AY78" s="409">
        <f t="shared" ca="1" si="440"/>
        <v>175776.45483818738</v>
      </c>
      <c r="AZ78" s="409">
        <f t="shared" ca="1" si="440"/>
        <v>177557.28020607069</v>
      </c>
      <c r="BA78" s="409">
        <f t="shared" ca="1" si="440"/>
        <v>176987.35848996573</v>
      </c>
      <c r="BB78" s="409">
        <f t="shared" ca="1" si="440"/>
        <v>174714.48583725159</v>
      </c>
      <c r="BC78" s="409">
        <f t="shared" ca="1" si="440"/>
        <v>172934.9171450274</v>
      </c>
      <c r="BD78" s="409">
        <f t="shared" ca="1" si="440"/>
        <v>172746.08949243044</v>
      </c>
      <c r="BE78" s="409">
        <f t="shared" ca="1" si="440"/>
        <v>177195.61842863675</v>
      </c>
      <c r="BF78" s="409">
        <f t="shared" ca="1" si="440"/>
        <v>177099.88808660136</v>
      </c>
      <c r="BG78" s="409">
        <f t="shared" ca="1" si="440"/>
        <v>176631.81078562004</v>
      </c>
      <c r="BH78" s="409">
        <f t="shared" ca="1" si="440"/>
        <v>176282.0024276542</v>
      </c>
      <c r="BI78" s="409">
        <f t="shared" ca="1" si="440"/>
        <v>177596.52394080671</v>
      </c>
      <c r="BJ78" s="409">
        <f t="shared" ca="1" si="440"/>
        <v>176569.35572943374</v>
      </c>
      <c r="BK78" s="409">
        <f t="shared" ca="1" si="440"/>
        <v>174755.36760218616</v>
      </c>
      <c r="BL78" s="409">
        <f t="shared" ca="1" si="440"/>
        <v>178006.98665417128</v>
      </c>
      <c r="BM78" s="409">
        <f t="shared" ca="1" si="440"/>
        <v>174828.93548135791</v>
      </c>
      <c r="BN78" s="409">
        <f t="shared" ca="1" si="440"/>
        <v>175571.07687733785</v>
      </c>
      <c r="BO78" s="409">
        <f t="shared" ca="1" si="440"/>
        <v>181240.92184375689</v>
      </c>
      <c r="BP78" s="409">
        <f t="shared" ca="1" si="440"/>
        <v>177513.1085160033</v>
      </c>
      <c r="BQ78" s="409">
        <f t="shared" ref="BQ78:CV78" ca="1" si="441">(BQ36/100)*$C36</f>
        <v>179128.73671147559</v>
      </c>
      <c r="BR78" s="409">
        <f t="shared" ca="1" si="441"/>
        <v>180967.3965453181</v>
      </c>
      <c r="BS78" s="409">
        <f t="shared" ca="1" si="441"/>
        <v>178947.58532693284</v>
      </c>
      <c r="BT78" s="409">
        <f t="shared" ca="1" si="441"/>
        <v>183015.3979067257</v>
      </c>
      <c r="BU78" s="409">
        <f t="shared" ca="1" si="441"/>
        <v>180632.13600078865</v>
      </c>
      <c r="BV78" s="409">
        <f t="shared" ca="1" si="441"/>
        <v>176657.49190264163</v>
      </c>
      <c r="BW78" s="409">
        <f t="shared" ca="1" si="441"/>
        <v>179718.60887422043</v>
      </c>
      <c r="BX78" s="409">
        <f t="shared" ca="1" si="441"/>
        <v>174882.32799023672</v>
      </c>
      <c r="BY78" s="409">
        <f t="shared" ca="1" si="441"/>
        <v>177518.63873999927</v>
      </c>
      <c r="BZ78" s="409">
        <f t="shared" ca="1" si="441"/>
        <v>178529.16269160146</v>
      </c>
      <c r="CA78" s="409">
        <f t="shared" ca="1" si="441"/>
        <v>172878.75297249848</v>
      </c>
      <c r="CB78" s="409">
        <f t="shared" ca="1" si="441"/>
        <v>169447.49001377725</v>
      </c>
      <c r="CC78" s="409">
        <f t="shared" ca="1" si="441"/>
        <v>170301.08991607447</v>
      </c>
      <c r="CD78" s="409">
        <f t="shared" ca="1" si="441"/>
        <v>181116.96702711689</v>
      </c>
      <c r="CE78" s="409">
        <f t="shared" ca="1" si="441"/>
        <v>171390.22168121263</v>
      </c>
      <c r="CF78" s="409">
        <f t="shared" ca="1" si="441"/>
        <v>171193.60768626866</v>
      </c>
      <c r="CG78" s="409">
        <f t="shared" ca="1" si="441"/>
        <v>166993.05177218077</v>
      </c>
      <c r="CH78" s="409">
        <f t="shared" ca="1" si="441"/>
        <v>176831.10515868897</v>
      </c>
      <c r="CI78" s="409">
        <f t="shared" ca="1" si="441"/>
        <v>170122.52232429589</v>
      </c>
      <c r="CJ78" s="409">
        <f t="shared" ca="1" si="441"/>
        <v>167220.20869530691</v>
      </c>
      <c r="CK78" s="409">
        <f t="shared" ca="1" si="441"/>
        <v>171864.79923668731</v>
      </c>
      <c r="CL78" s="409">
        <f t="shared" ca="1" si="441"/>
        <v>173118.7585728578</v>
      </c>
      <c r="CM78" s="409">
        <f t="shared" ca="1" si="441"/>
        <v>172224.26625272771</v>
      </c>
      <c r="CN78" s="409">
        <f t="shared" ca="1" si="441"/>
        <v>141276.87822269468</v>
      </c>
      <c r="CO78" s="409">
        <f t="shared" ca="1" si="441"/>
        <v>141280.55434137839</v>
      </c>
      <c r="CP78" s="409">
        <f t="shared" ca="1" si="441"/>
        <v>160523.77639161173</v>
      </c>
      <c r="CQ78" s="409">
        <f t="shared" ca="1" si="441"/>
        <v>175721.76644018834</v>
      </c>
      <c r="CR78" s="409">
        <f t="shared" ca="1" si="441"/>
        <v>178567.73949314069</v>
      </c>
      <c r="CS78" s="409">
        <f t="shared" ca="1" si="441"/>
        <v>191832.36226894896</v>
      </c>
      <c r="CT78" s="409">
        <f t="shared" ca="1" si="441"/>
        <v>192331.83265912338</v>
      </c>
      <c r="CU78" s="409">
        <f t="shared" ca="1" si="441"/>
        <v>194594.5485620914</v>
      </c>
      <c r="CV78" s="409">
        <f t="shared" ca="1" si="441"/>
        <v>199835.43667624949</v>
      </c>
      <c r="CW78" s="409">
        <f t="shared" ref="CW78:ED78" ca="1" si="442">(CW36/100)*$C36</f>
        <v>195710.72729398822</v>
      </c>
      <c r="CX78" s="409">
        <f t="shared" ca="1" si="442"/>
        <v>194410.21152943274</v>
      </c>
      <c r="CY78" s="409">
        <f t="shared" ca="1" si="442"/>
        <v>203072.76340842203</v>
      </c>
      <c r="CZ78" s="409">
        <f t="shared" ca="1" si="442"/>
        <v>205652.95556831459</v>
      </c>
      <c r="DA78" s="409">
        <f t="shared" ca="1" si="442"/>
        <v>203115.36376866585</v>
      </c>
      <c r="DB78" s="409">
        <f t="shared" ca="1" si="442"/>
        <v>203285.47941879035</v>
      </c>
      <c r="DC78" s="409">
        <f t="shared" ca="1" si="442"/>
        <v>200816.21713608064</v>
      </c>
      <c r="DD78" s="409">
        <f t="shared" ca="1" si="442"/>
        <v>200625.82069087241</v>
      </c>
      <c r="DE78" s="409">
        <f t="shared" ca="1" si="442"/>
        <v>197477.04231915908</v>
      </c>
      <c r="DF78" s="409">
        <f t="shared" ca="1" si="442"/>
        <v>198838.55958835053</v>
      </c>
      <c r="DG78" s="409">
        <f t="shared" ca="1" si="442"/>
        <v>201555.11591303343</v>
      </c>
      <c r="DH78" s="409">
        <f t="shared" ca="1" si="442"/>
        <v>203286.50438578503</v>
      </c>
      <c r="DI78" s="409">
        <f t="shared" ca="1" si="442"/>
        <v>214771.05972146965</v>
      </c>
      <c r="DJ78" s="409">
        <f t="shared" ca="1" si="442"/>
        <v>207631.91099153156</v>
      </c>
      <c r="DK78" s="409">
        <f t="shared" ca="1" si="442"/>
        <v>201150.8040501014</v>
      </c>
      <c r="DL78" s="409">
        <f t="shared" ca="1" si="442"/>
        <v>205949.88698109798</v>
      </c>
      <c r="DM78" s="409">
        <f t="shared" ca="1" si="442"/>
        <v>214877.61849025803</v>
      </c>
      <c r="DN78" s="409">
        <f t="shared" ca="1" si="442"/>
        <v>209663.35860404448</v>
      </c>
      <c r="DO78" s="409">
        <f t="shared" ca="1" si="442"/>
        <v>200241.6007451122</v>
      </c>
      <c r="DP78" s="409">
        <f t="shared" ca="1" si="442"/>
        <v>205681.32006899951</v>
      </c>
      <c r="DQ78" s="409">
        <f t="shared" ca="1" si="442"/>
        <v>207282.46797750029</v>
      </c>
      <c r="DR78" s="409">
        <f t="shared" ca="1" si="442"/>
        <v>207396.19792385909</v>
      </c>
      <c r="DS78" s="409">
        <f t="shared" ca="1" si="442"/>
        <v>207991.65972941651</v>
      </c>
      <c r="DT78" s="409">
        <f t="shared" ca="1" si="442"/>
        <v>209905.62102863743</v>
      </c>
      <c r="DU78" s="409">
        <f t="shared" ca="1" si="442"/>
        <v>214250.33331090354</v>
      </c>
      <c r="DV78" s="409">
        <f t="shared" ca="1" si="442"/>
        <v>213245.90164451383</v>
      </c>
      <c r="DW78" s="409">
        <f t="shared" ca="1" si="442"/>
        <v>213239.94708304672</v>
      </c>
      <c r="DX78" s="409">
        <f t="shared" ca="1" si="442"/>
        <v>212301.55014084114</v>
      </c>
      <c r="DY78" s="409">
        <f t="shared" ca="1" si="442"/>
        <v>214020.89888646861</v>
      </c>
      <c r="DZ78" s="409">
        <f t="shared" ca="1" si="442"/>
        <v>209707.43765647852</v>
      </c>
      <c r="EA78" s="409">
        <f t="shared" ca="1" si="442"/>
        <v>210204.88707939466</v>
      </c>
      <c r="EB78" s="409">
        <f t="shared" ca="1" si="442"/>
        <v>211571.90778637116</v>
      </c>
      <c r="EC78" s="409">
        <f t="shared" ca="1" si="442"/>
        <v>211237.01399254039</v>
      </c>
      <c r="ED78" s="409">
        <f t="shared" ca="1" si="442"/>
        <v>212147.60441948383</v>
      </c>
      <c r="EE78" s="409">
        <f t="shared" ref="EE78:EQ78" ca="1" si="443">(EE36/100)*$C36</f>
        <v>211084.04418522672</v>
      </c>
      <c r="EF78" s="409">
        <f t="shared" ca="1" si="443"/>
        <v>211665.15356020417</v>
      </c>
      <c r="EG78" s="409">
        <f t="shared" ca="1" si="443"/>
        <v>208288.86808647626</v>
      </c>
      <c r="EH78" s="409">
        <f t="shared" ca="1" si="443"/>
        <v>205077.08648299391</v>
      </c>
      <c r="EI78" s="409">
        <f t="shared" ca="1" si="443"/>
        <v>207044.2200908887</v>
      </c>
      <c r="EJ78" s="409">
        <f t="shared" ca="1" si="443"/>
        <v>207911.91551855538</v>
      </c>
      <c r="EK78" s="409">
        <f t="shared" ca="1" si="443"/>
        <v>211019.95884193896</v>
      </c>
      <c r="EL78" s="409">
        <f t="shared" ca="1" si="443"/>
        <v>210685.45695462896</v>
      </c>
      <c r="EM78" s="409">
        <f t="shared" ca="1" si="443"/>
        <v>216843.20434073792</v>
      </c>
      <c r="EN78" s="409">
        <f t="shared" ca="1" si="443"/>
        <v>218095.10385984724</v>
      </c>
      <c r="EO78" s="409">
        <f t="shared" ca="1" si="443"/>
        <v>217687.45138647759</v>
      </c>
      <c r="EP78" s="409">
        <f t="shared" ca="1" si="443"/>
        <v>216692.07566153386</v>
      </c>
      <c r="EQ78" s="409">
        <f t="shared" ca="1" si="443"/>
        <v>209707.2392932683</v>
      </c>
      <c r="ER78" s="409">
        <f t="shared" ref="ER78:FA78" ca="1" si="444">(ER36/100)*$C36</f>
        <v>216454.70291921409</v>
      </c>
      <c r="ES78" s="409">
        <f t="shared" ca="1" si="444"/>
        <v>215317.92581469315</v>
      </c>
      <c r="ET78" s="409">
        <f t="shared" ca="1" si="444"/>
        <v>221432.84454377915</v>
      </c>
      <c r="EU78" s="409">
        <f t="shared" ca="1" si="444"/>
        <v>216519.6951373984</v>
      </c>
      <c r="EV78" s="409">
        <f t="shared" ca="1" si="444"/>
        <v>216111.97930587965</v>
      </c>
      <c r="EW78" s="409">
        <f t="shared" ca="1" si="444"/>
        <v>212031.67396053817</v>
      </c>
      <c r="EX78" s="409">
        <f t="shared" ca="1" si="444"/>
        <v>218029.89711495422</v>
      </c>
      <c r="EY78" s="409">
        <f t="shared" ca="1" si="444"/>
        <v>211237.43445426552</v>
      </c>
      <c r="EZ78" s="409">
        <f t="shared" ca="1" si="444"/>
        <v>209078.37771323777</v>
      </c>
      <c r="FA78" s="409">
        <f t="shared" ca="1" si="444"/>
        <v>208745.5940238208</v>
      </c>
      <c r="FB78" s="409">
        <f t="shared" ref="FB78:FD78" ca="1" si="445">(FB36/100)*$C36</f>
        <v>212458.57750514787</v>
      </c>
      <c r="FC78" s="409">
        <f t="shared" ca="1" si="445"/>
        <v>214167.09135747986</v>
      </c>
      <c r="FD78" s="409">
        <f t="shared" ca="1" si="445"/>
        <v>211397.8313248312</v>
      </c>
      <c r="FE78" s="409">
        <f t="shared" ref="FE78:FI78" ca="1" si="446">(FE36/100)*$C36</f>
        <v>0</v>
      </c>
      <c r="FF78" s="409">
        <f t="shared" ca="1" si="446"/>
        <v>0</v>
      </c>
      <c r="FG78" s="409">
        <f t="shared" ca="1" si="446"/>
        <v>0</v>
      </c>
      <c r="FH78" s="409">
        <f t="shared" ca="1" si="446"/>
        <v>0</v>
      </c>
      <c r="FI78" s="409">
        <f t="shared" ca="1" si="446"/>
        <v>0</v>
      </c>
      <c r="FJ78" s="409">
        <f t="shared" ref="FJ78:FP78" ca="1" si="447">(FJ36/100)*$C36</f>
        <v>0</v>
      </c>
      <c r="FK78" s="409">
        <f t="shared" ca="1" si="447"/>
        <v>0</v>
      </c>
      <c r="FL78" s="409">
        <f t="shared" ca="1" si="447"/>
        <v>0</v>
      </c>
      <c r="FM78" s="409">
        <f t="shared" ca="1" si="447"/>
        <v>0</v>
      </c>
      <c r="FN78" s="409">
        <f t="shared" ca="1" si="447"/>
        <v>0</v>
      </c>
      <c r="FO78" s="409">
        <f t="shared" ca="1" si="447"/>
        <v>0</v>
      </c>
      <c r="FP78" s="409">
        <f t="shared" ca="1" si="447"/>
        <v>0</v>
      </c>
    </row>
    <row r="79" spans="2:172" x14ac:dyDescent="0.2">
      <c r="B79" s="407" t="s">
        <v>31</v>
      </c>
      <c r="C79" s="408">
        <f>DContriORI!C79</f>
        <v>1168500.7560000001</v>
      </c>
      <c r="D79" s="407"/>
      <c r="E79" s="409">
        <f t="shared" ref="E79:AJ79" ca="1" si="448">(E37/100)*$C37</f>
        <v>807826.34827173571</v>
      </c>
      <c r="F79" s="409">
        <f t="shared" ca="1" si="448"/>
        <v>826996.508590232</v>
      </c>
      <c r="G79" s="409">
        <f t="shared" ca="1" si="448"/>
        <v>828686.82745681494</v>
      </c>
      <c r="H79" s="409">
        <f t="shared" ca="1" si="448"/>
        <v>818073.5026998152</v>
      </c>
      <c r="I79" s="409">
        <f t="shared" ca="1" si="448"/>
        <v>829667.5105677105</v>
      </c>
      <c r="J79" s="409">
        <f t="shared" ca="1" si="448"/>
        <v>842983.78871090815</v>
      </c>
      <c r="K79" s="409">
        <f t="shared" ca="1" si="448"/>
        <v>856327.85836274188</v>
      </c>
      <c r="L79" s="409">
        <f t="shared" ca="1" si="448"/>
        <v>857964.03387509403</v>
      </c>
      <c r="M79" s="409">
        <f t="shared" ca="1" si="448"/>
        <v>862372.41978891392</v>
      </c>
      <c r="N79" s="409">
        <f t="shared" ca="1" si="448"/>
        <v>860653.6610617023</v>
      </c>
      <c r="O79" s="409">
        <f t="shared" ca="1" si="448"/>
        <v>861329.29071810911</v>
      </c>
      <c r="P79" s="409">
        <f t="shared" ca="1" si="448"/>
        <v>831844.84234648955</v>
      </c>
      <c r="Q79" s="409">
        <f t="shared" ca="1" si="448"/>
        <v>877163.42377844395</v>
      </c>
      <c r="R79" s="409">
        <f t="shared" ca="1" si="448"/>
        <v>880297.27483902092</v>
      </c>
      <c r="S79" s="409">
        <f t="shared" ca="1" si="448"/>
        <v>891619.32220459031</v>
      </c>
      <c r="T79" s="409">
        <f t="shared" ca="1" si="448"/>
        <v>916398.76625963475</v>
      </c>
      <c r="U79" s="409">
        <f t="shared" ca="1" si="448"/>
        <v>941677.75685226684</v>
      </c>
      <c r="V79" s="409">
        <f t="shared" ca="1" si="448"/>
        <v>931465.13485827413</v>
      </c>
      <c r="W79" s="409">
        <f t="shared" ca="1" si="448"/>
        <v>942348.09334981698</v>
      </c>
      <c r="X79" s="409">
        <f t="shared" ca="1" si="448"/>
        <v>921058.48017749144</v>
      </c>
      <c r="Y79" s="409">
        <f t="shared" ca="1" si="448"/>
        <v>920760.49755711434</v>
      </c>
      <c r="Z79" s="409">
        <f t="shared" ca="1" si="448"/>
        <v>964551.93030420924</v>
      </c>
      <c r="AA79" s="409">
        <f t="shared" ca="1" si="448"/>
        <v>953580.98385180207</v>
      </c>
      <c r="AB79" s="409">
        <f t="shared" ca="1" si="448"/>
        <v>946057.89708691358</v>
      </c>
      <c r="AC79" s="409">
        <f t="shared" ca="1" si="448"/>
        <v>947771.92368636804</v>
      </c>
      <c r="AD79" s="409">
        <f t="shared" ca="1" si="448"/>
        <v>983162.26118486689</v>
      </c>
      <c r="AE79" s="409">
        <f t="shared" ca="1" si="448"/>
        <v>974249.22585082543</v>
      </c>
      <c r="AF79" s="409">
        <f t="shared" ca="1" si="448"/>
        <v>1018056.1580698647</v>
      </c>
      <c r="AG79" s="409">
        <f t="shared" ca="1" si="448"/>
        <v>993423.62120867777</v>
      </c>
      <c r="AH79" s="409">
        <f t="shared" ca="1" si="448"/>
        <v>1000420.3104278941</v>
      </c>
      <c r="AI79" s="409">
        <f t="shared" ca="1" si="448"/>
        <v>962420.02883809234</v>
      </c>
      <c r="AJ79" s="409">
        <f t="shared" ca="1" si="448"/>
        <v>994997.03849565284</v>
      </c>
      <c r="AK79" s="409">
        <f t="shared" ref="AK79:BP79" ca="1" si="449">(AK37/100)*$C37</f>
        <v>1009159.7416174702</v>
      </c>
      <c r="AL79" s="409">
        <f t="shared" ca="1" si="449"/>
        <v>1002152.9341959654</v>
      </c>
      <c r="AM79" s="409">
        <f t="shared" ca="1" si="449"/>
        <v>1012516.9417108716</v>
      </c>
      <c r="AN79" s="409">
        <f t="shared" ca="1" si="449"/>
        <v>1035799.4208718067</v>
      </c>
      <c r="AO79" s="409">
        <f t="shared" ca="1" si="449"/>
        <v>1018671.9882780178</v>
      </c>
      <c r="AP79" s="409">
        <f t="shared" ca="1" si="449"/>
        <v>977816.86934308533</v>
      </c>
      <c r="AQ79" s="409">
        <f t="shared" ca="1" si="449"/>
        <v>965687.56375956396</v>
      </c>
      <c r="AR79" s="409">
        <f t="shared" ca="1" si="449"/>
        <v>961831.02917523868</v>
      </c>
      <c r="AS79" s="409">
        <f t="shared" ca="1" si="449"/>
        <v>972647.50524720922</v>
      </c>
      <c r="AT79" s="409">
        <f t="shared" ca="1" si="449"/>
        <v>996342.52091366681</v>
      </c>
      <c r="AU79" s="409">
        <f t="shared" ca="1" si="449"/>
        <v>1009387.0797658128</v>
      </c>
      <c r="AV79" s="409">
        <f t="shared" ca="1" si="449"/>
        <v>1030842.7880186426</v>
      </c>
      <c r="AW79" s="409">
        <f t="shared" ca="1" si="449"/>
        <v>1025095.702300861</v>
      </c>
      <c r="AX79" s="409">
        <f t="shared" ca="1" si="449"/>
        <v>1034673.8755894392</v>
      </c>
      <c r="AY79" s="409">
        <f t="shared" ca="1" si="449"/>
        <v>1038553.7501268657</v>
      </c>
      <c r="AZ79" s="409">
        <f t="shared" ca="1" si="449"/>
        <v>1062758.0840353332</v>
      </c>
      <c r="BA79" s="409">
        <f t="shared" ca="1" si="449"/>
        <v>1074335.016561952</v>
      </c>
      <c r="BB79" s="409">
        <f t="shared" ca="1" si="449"/>
        <v>1077846.2763603569</v>
      </c>
      <c r="BC79" s="409">
        <f t="shared" ca="1" si="449"/>
        <v>1098990.6440368746</v>
      </c>
      <c r="BD79" s="409">
        <f t="shared" ca="1" si="449"/>
        <v>1099985.8444469208</v>
      </c>
      <c r="BE79" s="409">
        <f t="shared" ca="1" si="449"/>
        <v>1107155.6144472933</v>
      </c>
      <c r="BF79" s="409">
        <f t="shared" ca="1" si="449"/>
        <v>1090255.4769309096</v>
      </c>
      <c r="BG79" s="409">
        <f t="shared" ca="1" si="449"/>
        <v>1116971.2393902983</v>
      </c>
      <c r="BH79" s="409">
        <f t="shared" ca="1" si="449"/>
        <v>1132434.024167683</v>
      </c>
      <c r="BI79" s="409">
        <f t="shared" ca="1" si="449"/>
        <v>1112496.5307465564</v>
      </c>
      <c r="BJ79" s="409">
        <f t="shared" ca="1" si="449"/>
        <v>1161898.5923416652</v>
      </c>
      <c r="BK79" s="409">
        <f t="shared" ca="1" si="449"/>
        <v>1141342.9614211735</v>
      </c>
      <c r="BL79" s="409">
        <f t="shared" ca="1" si="449"/>
        <v>1136223.4458409776</v>
      </c>
      <c r="BM79" s="409">
        <f t="shared" ca="1" si="449"/>
        <v>1110881.0885332108</v>
      </c>
      <c r="BN79" s="409">
        <f t="shared" ca="1" si="449"/>
        <v>1157171.5642303429</v>
      </c>
      <c r="BO79" s="409">
        <f t="shared" ca="1" si="449"/>
        <v>1161674.9277762445</v>
      </c>
      <c r="BP79" s="409">
        <f t="shared" ca="1" si="449"/>
        <v>1033242.5238648532</v>
      </c>
      <c r="BQ79" s="409">
        <f t="shared" ref="BQ79:CV79" ca="1" si="450">(BQ37/100)*$C37</f>
        <v>1166730.6458232566</v>
      </c>
      <c r="BR79" s="409">
        <f t="shared" ca="1" si="450"/>
        <v>1172667.664354797</v>
      </c>
      <c r="BS79" s="409">
        <f t="shared" ca="1" si="450"/>
        <v>1197467.0975491414</v>
      </c>
      <c r="BT79" s="409">
        <f t="shared" ca="1" si="450"/>
        <v>1201552.8012383622</v>
      </c>
      <c r="BU79" s="409">
        <f t="shared" ca="1" si="450"/>
        <v>1208022.1919440725</v>
      </c>
      <c r="BV79" s="409">
        <f t="shared" ca="1" si="450"/>
        <v>1203549.401061299</v>
      </c>
      <c r="BW79" s="409">
        <f t="shared" ca="1" si="450"/>
        <v>1209474.6750314697</v>
      </c>
      <c r="BX79" s="409">
        <f t="shared" ca="1" si="450"/>
        <v>1217582.2516948117</v>
      </c>
      <c r="BY79" s="409">
        <f t="shared" ca="1" si="450"/>
        <v>1186918.4546560461</v>
      </c>
      <c r="BZ79" s="409">
        <f t="shared" ca="1" si="450"/>
        <v>1189309.6733925578</v>
      </c>
      <c r="CA79" s="409">
        <f t="shared" ca="1" si="450"/>
        <v>1164052.7275166786</v>
      </c>
      <c r="CB79" s="409">
        <f t="shared" ca="1" si="450"/>
        <v>1196735.5474042646</v>
      </c>
      <c r="CC79" s="409">
        <f t="shared" ca="1" si="450"/>
        <v>1210243.7548604442</v>
      </c>
      <c r="CD79" s="409">
        <f t="shared" ca="1" si="450"/>
        <v>1219046.7822773992</v>
      </c>
      <c r="CE79" s="409">
        <f t="shared" ca="1" si="450"/>
        <v>1219234.0733049202</v>
      </c>
      <c r="CF79" s="409">
        <f t="shared" ca="1" si="450"/>
        <v>1190058.2672836191</v>
      </c>
      <c r="CG79" s="409">
        <f t="shared" ca="1" si="450"/>
        <v>1214169.4448507188</v>
      </c>
      <c r="CH79" s="409">
        <f t="shared" ca="1" si="450"/>
        <v>1108830.3547811706</v>
      </c>
      <c r="CI79" s="409">
        <f t="shared" ca="1" si="450"/>
        <v>1140476.0166555112</v>
      </c>
      <c r="CJ79" s="409">
        <f t="shared" ca="1" si="450"/>
        <v>1076082.2002923049</v>
      </c>
      <c r="CK79" s="409">
        <f t="shared" ca="1" si="450"/>
        <v>1159509.091719588</v>
      </c>
      <c r="CL79" s="409">
        <f t="shared" ca="1" si="450"/>
        <v>1191769.1134413567</v>
      </c>
      <c r="CM79" s="409">
        <f t="shared" ca="1" si="450"/>
        <v>961991.2462213604</v>
      </c>
      <c r="CN79" s="409">
        <f t="shared" ca="1" si="450"/>
        <v>191783.01035405695</v>
      </c>
      <c r="CO79" s="409">
        <f t="shared" ca="1" si="450"/>
        <v>281315.27943137247</v>
      </c>
      <c r="CP79" s="409">
        <f t="shared" ca="1" si="450"/>
        <v>901119.67789179261</v>
      </c>
      <c r="CQ79" s="409">
        <f t="shared" ca="1" si="450"/>
        <v>1077676.2722183212</v>
      </c>
      <c r="CR79" s="409">
        <f t="shared" ca="1" si="450"/>
        <v>1076794.691184941</v>
      </c>
      <c r="CS79" s="409">
        <f t="shared" ca="1" si="450"/>
        <v>1155338.3534317939</v>
      </c>
      <c r="CT79" s="409">
        <f t="shared" ca="1" si="450"/>
        <v>1155598.3969429359</v>
      </c>
      <c r="CU79" s="409">
        <f t="shared" ca="1" si="450"/>
        <v>1149348.9293181454</v>
      </c>
      <c r="CV79" s="409">
        <f t="shared" ca="1" si="450"/>
        <v>1124297.1031785558</v>
      </c>
      <c r="CW79" s="409">
        <f t="shared" ref="CW79:ED79" ca="1" si="451">(CW37/100)*$C37</f>
        <v>1100809.5451216009</v>
      </c>
      <c r="CX79" s="409">
        <f t="shared" ca="1" si="451"/>
        <v>1025415.2599240573</v>
      </c>
      <c r="CY79" s="409">
        <f t="shared" ca="1" si="451"/>
        <v>1116649.4465092877</v>
      </c>
      <c r="CZ79" s="409">
        <f t="shared" ca="1" si="451"/>
        <v>1086936.262196003</v>
      </c>
      <c r="DA79" s="409">
        <f t="shared" ca="1" si="451"/>
        <v>1047646.4504516982</v>
      </c>
      <c r="DB79" s="409">
        <f t="shared" ca="1" si="451"/>
        <v>1052209.3168593287</v>
      </c>
      <c r="DC79" s="409">
        <f t="shared" ca="1" si="451"/>
        <v>1024644.1463604145</v>
      </c>
      <c r="DD79" s="409">
        <f t="shared" ca="1" si="451"/>
        <v>1007421.6674570803</v>
      </c>
      <c r="DE79" s="409">
        <f t="shared" ca="1" si="451"/>
        <v>947183.41962324549</v>
      </c>
      <c r="DF79" s="409">
        <f t="shared" ca="1" si="451"/>
        <v>997085.09618100896</v>
      </c>
      <c r="DG79" s="409">
        <f t="shared" ca="1" si="451"/>
        <v>1012650.7001513269</v>
      </c>
      <c r="DH79" s="409">
        <f t="shared" ca="1" si="451"/>
        <v>1106585.5435794138</v>
      </c>
      <c r="DI79" s="409">
        <f t="shared" ca="1" si="451"/>
        <v>1132024.4489994689</v>
      </c>
      <c r="DJ79" s="409">
        <f t="shared" ca="1" si="451"/>
        <v>1113223.7346470288</v>
      </c>
      <c r="DK79" s="409">
        <f t="shared" ca="1" si="451"/>
        <v>1119973.0157393827</v>
      </c>
      <c r="DL79" s="409">
        <f t="shared" ca="1" si="451"/>
        <v>1101471.4546768132</v>
      </c>
      <c r="DM79" s="409">
        <f t="shared" ca="1" si="451"/>
        <v>1119283.9872318516</v>
      </c>
      <c r="DN79" s="409">
        <f t="shared" ca="1" si="451"/>
        <v>1115858.0348956424</v>
      </c>
      <c r="DO79" s="409">
        <f t="shared" ca="1" si="451"/>
        <v>1152454.7340411043</v>
      </c>
      <c r="DP79" s="409">
        <f t="shared" ca="1" si="451"/>
        <v>1223811.8317650838</v>
      </c>
      <c r="DQ79" s="409">
        <f t="shared" ca="1" si="451"/>
        <v>1186385.7884087965</v>
      </c>
      <c r="DR79" s="409">
        <f t="shared" ca="1" si="451"/>
        <v>1175502.6725155278</v>
      </c>
      <c r="DS79" s="409">
        <f t="shared" ca="1" si="451"/>
        <v>1191051.7108457675</v>
      </c>
      <c r="DT79" s="409">
        <f t="shared" ca="1" si="451"/>
        <v>1249309.8402373234</v>
      </c>
      <c r="DU79" s="409">
        <f t="shared" ca="1" si="451"/>
        <v>1230560.8763400314</v>
      </c>
      <c r="DV79" s="409">
        <f t="shared" ca="1" si="451"/>
        <v>1238904.6345348703</v>
      </c>
      <c r="DW79" s="409">
        <f t="shared" ca="1" si="451"/>
        <v>1212048.0241983822</v>
      </c>
      <c r="DX79" s="409">
        <f t="shared" ca="1" si="451"/>
        <v>1278142.1401458292</v>
      </c>
      <c r="DY79" s="409">
        <f t="shared" ca="1" si="451"/>
        <v>1285758.6531126604</v>
      </c>
      <c r="DZ79" s="409">
        <f t="shared" ca="1" si="451"/>
        <v>1241300.4432849083</v>
      </c>
      <c r="EA79" s="409">
        <f t="shared" ca="1" si="451"/>
        <v>1286580.0474765014</v>
      </c>
      <c r="EB79" s="409">
        <f t="shared" ca="1" si="451"/>
        <v>1234496.067171579</v>
      </c>
      <c r="EC79" s="409">
        <f t="shared" ca="1" si="451"/>
        <v>1289636.9158388402</v>
      </c>
      <c r="ED79" s="409">
        <f t="shared" ca="1" si="451"/>
        <v>1313461.0622831325</v>
      </c>
      <c r="EE79" s="409">
        <f t="shared" ref="EE79:EQ79" ca="1" si="452">(EE37/100)*$C37</f>
        <v>1249239.4709951256</v>
      </c>
      <c r="EF79" s="409">
        <f t="shared" ca="1" si="452"/>
        <v>1218610.2352407305</v>
      </c>
      <c r="EG79" s="409">
        <f t="shared" ca="1" si="452"/>
        <v>1219959.9686820225</v>
      </c>
      <c r="EH79" s="409">
        <f t="shared" ca="1" si="452"/>
        <v>1243317.1311595652</v>
      </c>
      <c r="EI79" s="409">
        <f t="shared" ca="1" si="452"/>
        <v>1237867.9215965515</v>
      </c>
      <c r="EJ79" s="409">
        <f t="shared" ca="1" si="452"/>
        <v>1228263.2301251276</v>
      </c>
      <c r="EK79" s="409">
        <f t="shared" ca="1" si="452"/>
        <v>1224489.8958175406</v>
      </c>
      <c r="EL79" s="409">
        <f t="shared" ca="1" si="452"/>
        <v>1282337.3345316355</v>
      </c>
      <c r="EM79" s="409">
        <f t="shared" ca="1" si="452"/>
        <v>1265487.1960209755</v>
      </c>
      <c r="EN79" s="409">
        <f t="shared" ca="1" si="452"/>
        <v>1267685.236064801</v>
      </c>
      <c r="EO79" s="409">
        <f t="shared" ca="1" si="452"/>
        <v>1294593.9757813676</v>
      </c>
      <c r="EP79" s="409">
        <f t="shared" ca="1" si="452"/>
        <v>1245637.3128825729</v>
      </c>
      <c r="EQ79" s="409">
        <f t="shared" ca="1" si="452"/>
        <v>1265860.3313201759</v>
      </c>
      <c r="ER79" s="409">
        <f t="shared" ref="ER79:FA79" ca="1" si="453">(ER37/100)*$C37</f>
        <v>1201243.2946251554</v>
      </c>
      <c r="ES79" s="409">
        <f t="shared" ca="1" si="453"/>
        <v>1189115.8652133236</v>
      </c>
      <c r="ET79" s="409">
        <f t="shared" ca="1" si="453"/>
        <v>1228685.1852550413</v>
      </c>
      <c r="EU79" s="409">
        <f t="shared" ca="1" si="453"/>
        <v>1211724.6828341919</v>
      </c>
      <c r="EV79" s="409">
        <f t="shared" ca="1" si="453"/>
        <v>1209427.3687410892</v>
      </c>
      <c r="EW79" s="409">
        <f t="shared" ca="1" si="453"/>
        <v>1224792.6715544034</v>
      </c>
      <c r="EX79" s="409">
        <f t="shared" ca="1" si="453"/>
        <v>1215457.2102816293</v>
      </c>
      <c r="EY79" s="409">
        <f t="shared" ca="1" si="453"/>
        <v>1163087.1218117489</v>
      </c>
      <c r="EZ79" s="409">
        <f t="shared" ca="1" si="453"/>
        <v>1159928.373912202</v>
      </c>
      <c r="FA79" s="409">
        <f t="shared" ca="1" si="453"/>
        <v>1141492.5696863236</v>
      </c>
      <c r="FB79" s="409">
        <f t="shared" ref="FB79:FD79" ca="1" si="454">(FB37/100)*$C37</f>
        <v>1123682.3171894182</v>
      </c>
      <c r="FC79" s="409">
        <f t="shared" ca="1" si="454"/>
        <v>1155428.5797937391</v>
      </c>
      <c r="FD79" s="409">
        <f t="shared" ca="1" si="454"/>
        <v>1156840.7692755961</v>
      </c>
      <c r="FE79" s="409">
        <f t="shared" ref="FE79:FI79" ca="1" si="455">(FE37/100)*$C37</f>
        <v>0</v>
      </c>
      <c r="FF79" s="409">
        <f t="shared" ca="1" si="455"/>
        <v>0</v>
      </c>
      <c r="FG79" s="409">
        <f t="shared" ca="1" si="455"/>
        <v>0</v>
      </c>
      <c r="FH79" s="409">
        <f t="shared" ca="1" si="455"/>
        <v>0</v>
      </c>
      <c r="FI79" s="409">
        <f t="shared" ca="1" si="455"/>
        <v>0</v>
      </c>
      <c r="FJ79" s="409">
        <f t="shared" ref="FJ79:FP79" ca="1" si="456">(FJ37/100)*$C37</f>
        <v>0</v>
      </c>
      <c r="FK79" s="409">
        <f t="shared" ca="1" si="456"/>
        <v>0</v>
      </c>
      <c r="FL79" s="409">
        <f t="shared" ca="1" si="456"/>
        <v>0</v>
      </c>
      <c r="FM79" s="409">
        <f t="shared" ca="1" si="456"/>
        <v>0</v>
      </c>
      <c r="FN79" s="409">
        <f t="shared" ca="1" si="456"/>
        <v>0</v>
      </c>
      <c r="FO79" s="409">
        <f t="shared" ca="1" si="456"/>
        <v>0</v>
      </c>
      <c r="FP79" s="409">
        <f t="shared" ca="1" si="456"/>
        <v>0</v>
      </c>
    </row>
    <row r="80" spans="2:172" x14ac:dyDescent="0.2">
      <c r="B80" s="407" t="s">
        <v>32</v>
      </c>
      <c r="C80" s="408">
        <f>DContriORI!C80</f>
        <v>55539.633000000002</v>
      </c>
      <c r="D80" s="407"/>
      <c r="E80" s="409">
        <f t="shared" ref="E80:AJ80" ca="1" si="457">(E38/100)*$C38</f>
        <v>51879.350708841332</v>
      </c>
      <c r="F80" s="409">
        <f t="shared" ca="1" si="457"/>
        <v>51769.478873407497</v>
      </c>
      <c r="G80" s="409">
        <f t="shared" ca="1" si="457"/>
        <v>51311.605760155282</v>
      </c>
      <c r="H80" s="409">
        <f t="shared" ca="1" si="457"/>
        <v>50669.970407529232</v>
      </c>
      <c r="I80" s="409">
        <f t="shared" ca="1" si="457"/>
        <v>54013.33665893296</v>
      </c>
      <c r="J80" s="409">
        <f t="shared" ca="1" si="457"/>
        <v>52967.679268533058</v>
      </c>
      <c r="K80" s="409">
        <f t="shared" ca="1" si="457"/>
        <v>51957.54084243306</v>
      </c>
      <c r="L80" s="409">
        <f t="shared" ca="1" si="457"/>
        <v>50200.21621044317</v>
      </c>
      <c r="M80" s="409">
        <f t="shared" ca="1" si="457"/>
        <v>52933.053057569108</v>
      </c>
      <c r="N80" s="409">
        <f t="shared" ca="1" si="457"/>
        <v>55080.593595498591</v>
      </c>
      <c r="O80" s="409">
        <f t="shared" ca="1" si="457"/>
        <v>53857.168260898005</v>
      </c>
      <c r="P80" s="409">
        <f t="shared" ca="1" si="457"/>
        <v>54843.436443980871</v>
      </c>
      <c r="Q80" s="409">
        <f t="shared" ca="1" si="457"/>
        <v>51364.017717378476</v>
      </c>
      <c r="R80" s="409">
        <f t="shared" ca="1" si="457"/>
        <v>51338.504248288154</v>
      </c>
      <c r="S80" s="409">
        <f t="shared" ca="1" si="457"/>
        <v>51020.043970692364</v>
      </c>
      <c r="T80" s="409">
        <f t="shared" ca="1" si="457"/>
        <v>49966.990791299868</v>
      </c>
      <c r="U80" s="409">
        <f t="shared" ca="1" si="457"/>
        <v>49031.8198725693</v>
      </c>
      <c r="V80" s="409">
        <f t="shared" ca="1" si="457"/>
        <v>49234.569537639552</v>
      </c>
      <c r="W80" s="409">
        <f t="shared" ca="1" si="457"/>
        <v>49113.121513739745</v>
      </c>
      <c r="X80" s="409">
        <f t="shared" ca="1" si="457"/>
        <v>49374.357402501759</v>
      </c>
      <c r="Y80" s="409">
        <f t="shared" ca="1" si="457"/>
        <v>51704.450771028271</v>
      </c>
      <c r="Z80" s="409">
        <f t="shared" ca="1" si="457"/>
        <v>50329.826298098109</v>
      </c>
      <c r="AA80" s="409">
        <f t="shared" ca="1" si="457"/>
        <v>52306.536616474477</v>
      </c>
      <c r="AB80" s="409">
        <f t="shared" ca="1" si="457"/>
        <v>66241.182696171716</v>
      </c>
      <c r="AC80" s="409">
        <f t="shared" ca="1" si="457"/>
        <v>54844.120191125323</v>
      </c>
      <c r="AD80" s="409">
        <f t="shared" ca="1" si="457"/>
        <v>55466.561511231143</v>
      </c>
      <c r="AE80" s="409">
        <f t="shared" ca="1" si="457"/>
        <v>56258.136958584124</v>
      </c>
      <c r="AF80" s="409">
        <f t="shared" ca="1" si="457"/>
        <v>56877.192993988792</v>
      </c>
      <c r="AG80" s="409">
        <f t="shared" ca="1" si="457"/>
        <v>55991.318793528008</v>
      </c>
      <c r="AH80" s="409">
        <f t="shared" ca="1" si="457"/>
        <v>57394.550905819815</v>
      </c>
      <c r="AI80" s="409">
        <f t="shared" ca="1" si="457"/>
        <v>55602.897671711711</v>
      </c>
      <c r="AJ80" s="409">
        <f t="shared" ca="1" si="457"/>
        <v>56267.942055801002</v>
      </c>
      <c r="AK80" s="409">
        <f t="shared" ref="AK80:BP80" ca="1" si="458">(AK38/100)*$C38</f>
        <v>54357.448722354195</v>
      </c>
      <c r="AL80" s="409">
        <f t="shared" ca="1" si="458"/>
        <v>56696.92321642302</v>
      </c>
      <c r="AM80" s="409">
        <f t="shared" ca="1" si="458"/>
        <v>56714.947884463989</v>
      </c>
      <c r="AN80" s="409">
        <f t="shared" ca="1" si="458"/>
        <v>50780.486863824561</v>
      </c>
      <c r="AO80" s="409">
        <f t="shared" ca="1" si="458"/>
        <v>54520.968338937339</v>
      </c>
      <c r="AP80" s="409">
        <f t="shared" ca="1" si="458"/>
        <v>55769.525274827443</v>
      </c>
      <c r="AQ80" s="409">
        <f t="shared" ca="1" si="458"/>
        <v>55913.485119188052</v>
      </c>
      <c r="AR80" s="409">
        <f t="shared" ca="1" si="458"/>
        <v>54155.410429730771</v>
      </c>
      <c r="AS80" s="409">
        <f t="shared" ca="1" si="458"/>
        <v>56459.288251833117</v>
      </c>
      <c r="AT80" s="409">
        <f t="shared" ca="1" si="458"/>
        <v>55791.291050892578</v>
      </c>
      <c r="AU80" s="409">
        <f t="shared" ca="1" si="458"/>
        <v>56128.928411923254</v>
      </c>
      <c r="AV80" s="409">
        <f t="shared" ca="1" si="458"/>
        <v>57556.029974737168</v>
      </c>
      <c r="AW80" s="409">
        <f t="shared" ca="1" si="458"/>
        <v>55256.012638823566</v>
      </c>
      <c r="AX80" s="409">
        <f t="shared" ca="1" si="458"/>
        <v>53890.93431812452</v>
      </c>
      <c r="AY80" s="409">
        <f t="shared" ca="1" si="458"/>
        <v>50722.093616644197</v>
      </c>
      <c r="AZ80" s="409">
        <f t="shared" ca="1" si="458"/>
        <v>55144.104655851363</v>
      </c>
      <c r="BA80" s="409">
        <f t="shared" ca="1" si="458"/>
        <v>57972.524400213952</v>
      </c>
      <c r="BB80" s="409">
        <f t="shared" ca="1" si="458"/>
        <v>53769.87025498104</v>
      </c>
      <c r="BC80" s="409">
        <f t="shared" ca="1" si="458"/>
        <v>50504.101829310035</v>
      </c>
      <c r="BD80" s="409">
        <f t="shared" ca="1" si="458"/>
        <v>54261.558943763455</v>
      </c>
      <c r="BE80" s="409">
        <f t="shared" ca="1" si="458"/>
        <v>53063.751941523471</v>
      </c>
      <c r="BF80" s="409">
        <f t="shared" ca="1" si="458"/>
        <v>51502.179223665109</v>
      </c>
      <c r="BG80" s="409">
        <f t="shared" ca="1" si="458"/>
        <v>52808.217520829145</v>
      </c>
      <c r="BH80" s="409">
        <f t="shared" ca="1" si="458"/>
        <v>51567.383985731423</v>
      </c>
      <c r="BI80" s="409">
        <f t="shared" ca="1" si="458"/>
        <v>53219.096095748268</v>
      </c>
      <c r="BJ80" s="409">
        <f t="shared" ca="1" si="458"/>
        <v>54300.116904263559</v>
      </c>
      <c r="BK80" s="409">
        <f t="shared" ca="1" si="458"/>
        <v>50349.892957335476</v>
      </c>
      <c r="BL80" s="409">
        <f t="shared" ca="1" si="458"/>
        <v>58621.322899195147</v>
      </c>
      <c r="BM80" s="409">
        <f t="shared" ca="1" si="458"/>
        <v>55878.030525544949</v>
      </c>
      <c r="BN80" s="409">
        <f t="shared" ca="1" si="458"/>
        <v>55118.483143291378</v>
      </c>
      <c r="BO80" s="409">
        <f t="shared" ca="1" si="458"/>
        <v>55990.036512642757</v>
      </c>
      <c r="BP80" s="409">
        <f t="shared" ca="1" si="458"/>
        <v>53268.763608104666</v>
      </c>
      <c r="BQ80" s="409">
        <f t="shared" ref="BQ80:CV80" ca="1" si="459">(BQ38/100)*$C38</f>
        <v>55224.75918531885</v>
      </c>
      <c r="BR80" s="409">
        <f t="shared" ca="1" si="459"/>
        <v>56231.883846596225</v>
      </c>
      <c r="BS80" s="409">
        <f t="shared" ca="1" si="459"/>
        <v>55854.60857778466</v>
      </c>
      <c r="BT80" s="409">
        <f t="shared" ca="1" si="459"/>
        <v>55707.771628811453</v>
      </c>
      <c r="BU80" s="409">
        <f t="shared" ca="1" si="459"/>
        <v>56413.209191765476</v>
      </c>
      <c r="BV80" s="409">
        <f t="shared" ca="1" si="459"/>
        <v>56465.393620829389</v>
      </c>
      <c r="BW80" s="409">
        <f t="shared" ca="1" si="459"/>
        <v>55614.716569651304</v>
      </c>
      <c r="BX80" s="409">
        <f t="shared" ca="1" si="459"/>
        <v>55424.59747704539</v>
      </c>
      <c r="BY80" s="409">
        <f t="shared" ca="1" si="459"/>
        <v>55939.586118618165</v>
      </c>
      <c r="BZ80" s="409">
        <f t="shared" ca="1" si="459"/>
        <v>56138.78548662769</v>
      </c>
      <c r="CA80" s="409">
        <f t="shared" ca="1" si="459"/>
        <v>55445.950327102626</v>
      </c>
      <c r="CB80" s="409">
        <f t="shared" ca="1" si="459"/>
        <v>55913.969547808105</v>
      </c>
      <c r="CC80" s="409">
        <f t="shared" ca="1" si="459"/>
        <v>55734.487285193354</v>
      </c>
      <c r="CD80" s="409">
        <f t="shared" ca="1" si="459"/>
        <v>57019.073572783564</v>
      </c>
      <c r="CE80" s="409">
        <f t="shared" ca="1" si="459"/>
        <v>56583.366984151049</v>
      </c>
      <c r="CF80" s="409">
        <f t="shared" ca="1" si="459"/>
        <v>56465.528296052929</v>
      </c>
      <c r="CG80" s="409">
        <f t="shared" ca="1" si="459"/>
        <v>56274.190036356689</v>
      </c>
      <c r="CH80" s="409">
        <f t="shared" ca="1" si="459"/>
        <v>56001.327919807714</v>
      </c>
      <c r="CI80" s="409">
        <f t="shared" ca="1" si="459"/>
        <v>56857.349473169168</v>
      </c>
      <c r="CJ80" s="409">
        <f t="shared" ca="1" si="459"/>
        <v>55760.058566820611</v>
      </c>
      <c r="CK80" s="409">
        <f t="shared" ca="1" si="459"/>
        <v>56042.669515328162</v>
      </c>
      <c r="CL80" s="409">
        <f t="shared" ca="1" si="459"/>
        <v>56135.293507903327</v>
      </c>
      <c r="CM80" s="409">
        <f t="shared" ca="1" si="459"/>
        <v>55824.593945513443</v>
      </c>
      <c r="CN80" s="409">
        <f t="shared" ca="1" si="459"/>
        <v>43783.887811534492</v>
      </c>
      <c r="CO80" s="409">
        <f t="shared" ca="1" si="459"/>
        <v>45079.625657938093</v>
      </c>
      <c r="CP80" s="409">
        <f t="shared" ca="1" si="459"/>
        <v>51124.210260505279</v>
      </c>
      <c r="CQ80" s="409">
        <f t="shared" ca="1" si="459"/>
        <v>52738.660681951747</v>
      </c>
      <c r="CR80" s="409">
        <f t="shared" ca="1" si="459"/>
        <v>53898.615680357761</v>
      </c>
      <c r="CS80" s="409">
        <f t="shared" ca="1" si="459"/>
        <v>54261.177453576616</v>
      </c>
      <c r="CT80" s="409">
        <f t="shared" ca="1" si="459"/>
        <v>53223.630196930666</v>
      </c>
      <c r="CU80" s="409">
        <f t="shared" ca="1" si="459"/>
        <v>53538.939195016559</v>
      </c>
      <c r="CV80" s="409">
        <f t="shared" ca="1" si="459"/>
        <v>54259.199472307111</v>
      </c>
      <c r="CW80" s="409">
        <f t="shared" ref="CW80:ED80" ca="1" si="460">(CW38/100)*$C38</f>
        <v>57010.672352869457</v>
      </c>
      <c r="CX80" s="409">
        <f t="shared" ca="1" si="460"/>
        <v>55706.590065440585</v>
      </c>
      <c r="CY80" s="409">
        <f t="shared" ca="1" si="460"/>
        <v>55734.355380120083</v>
      </c>
      <c r="CZ80" s="409">
        <f t="shared" ca="1" si="460"/>
        <v>56382.956222378234</v>
      </c>
      <c r="DA80" s="409">
        <f t="shared" ca="1" si="460"/>
        <v>55207.354967846491</v>
      </c>
      <c r="DB80" s="409">
        <f t="shared" ca="1" si="460"/>
        <v>56428.446894851855</v>
      </c>
      <c r="DC80" s="409">
        <f t="shared" ca="1" si="460"/>
        <v>57317.892996513059</v>
      </c>
      <c r="DD80" s="409">
        <f t="shared" ca="1" si="460"/>
        <v>58847.746233860023</v>
      </c>
      <c r="DE80" s="409">
        <f t="shared" ca="1" si="460"/>
        <v>56914.6433448608</v>
      </c>
      <c r="DF80" s="409">
        <f t="shared" ca="1" si="460"/>
        <v>57253.265308450907</v>
      </c>
      <c r="DG80" s="409">
        <f t="shared" ca="1" si="460"/>
        <v>57940.041169160795</v>
      </c>
      <c r="DH80" s="409">
        <f t="shared" ca="1" si="460"/>
        <v>57024.823407207397</v>
      </c>
      <c r="DI80" s="409">
        <f t="shared" ca="1" si="460"/>
        <v>57976.704581249964</v>
      </c>
      <c r="DJ80" s="409">
        <f t="shared" ca="1" si="460"/>
        <v>57128.936759863434</v>
      </c>
      <c r="DK80" s="409">
        <f t="shared" ca="1" si="460"/>
        <v>56973.815462637067</v>
      </c>
      <c r="DL80" s="409">
        <f t="shared" ca="1" si="460"/>
        <v>57621.493796922892</v>
      </c>
      <c r="DM80" s="409">
        <f t="shared" ca="1" si="460"/>
        <v>57884.462379719815</v>
      </c>
      <c r="DN80" s="409">
        <f t="shared" ca="1" si="460"/>
        <v>56551.626565975574</v>
      </c>
      <c r="DO80" s="409">
        <f t="shared" ca="1" si="460"/>
        <v>56501.993765556574</v>
      </c>
      <c r="DP80" s="409">
        <f t="shared" ca="1" si="460"/>
        <v>56049.267935639138</v>
      </c>
      <c r="DQ80" s="409">
        <f t="shared" ca="1" si="460"/>
        <v>56362.982485390057</v>
      </c>
      <c r="DR80" s="409">
        <f t="shared" ca="1" si="460"/>
        <v>57132.94545767278</v>
      </c>
      <c r="DS80" s="409">
        <f t="shared" ca="1" si="460"/>
        <v>53781.412046641512</v>
      </c>
      <c r="DT80" s="409">
        <f t="shared" ca="1" si="460"/>
        <v>54155.002607648537</v>
      </c>
      <c r="DU80" s="409">
        <f t="shared" ca="1" si="460"/>
        <v>52403.865088386636</v>
      </c>
      <c r="DV80" s="409">
        <f t="shared" ca="1" si="460"/>
        <v>52430.383764684833</v>
      </c>
      <c r="DW80" s="409">
        <f t="shared" ca="1" si="460"/>
        <v>52000.089675297291</v>
      </c>
      <c r="DX80" s="409">
        <f t="shared" ca="1" si="460"/>
        <v>51662.87276372873</v>
      </c>
      <c r="DY80" s="409">
        <f t="shared" ca="1" si="460"/>
        <v>55022.192428977498</v>
      </c>
      <c r="DZ80" s="409">
        <f t="shared" ca="1" si="460"/>
        <v>51905.435855427364</v>
      </c>
      <c r="EA80" s="409">
        <f t="shared" ca="1" si="460"/>
        <v>51895.684903132227</v>
      </c>
      <c r="EB80" s="409">
        <f t="shared" ca="1" si="460"/>
        <v>50429.69575370699</v>
      </c>
      <c r="EC80" s="409">
        <f t="shared" ca="1" si="460"/>
        <v>49049.705168622117</v>
      </c>
      <c r="ED80" s="409">
        <f t="shared" ca="1" si="460"/>
        <v>53048.436552708656</v>
      </c>
      <c r="EE80" s="409">
        <f t="shared" ref="EE80:EQ80" ca="1" si="461">(EE38/100)*$C38</f>
        <v>49711.418854638694</v>
      </c>
      <c r="EF80" s="409">
        <f t="shared" ca="1" si="461"/>
        <v>50431.850591329436</v>
      </c>
      <c r="EG80" s="409">
        <f t="shared" ca="1" si="461"/>
        <v>51887.05470353055</v>
      </c>
      <c r="EH80" s="409">
        <f t="shared" ca="1" si="461"/>
        <v>50375.065514050228</v>
      </c>
      <c r="EI80" s="409">
        <f t="shared" ca="1" si="461"/>
        <v>50168.671190249392</v>
      </c>
      <c r="EJ80" s="409">
        <f t="shared" ca="1" si="461"/>
        <v>47187.777865869022</v>
      </c>
      <c r="EK80" s="409">
        <f t="shared" ca="1" si="461"/>
        <v>48782.482818107856</v>
      </c>
      <c r="EL80" s="409">
        <f t="shared" ca="1" si="461"/>
        <v>50796.064986483361</v>
      </c>
      <c r="EM80" s="409">
        <f t="shared" ca="1" si="461"/>
        <v>47988.355567271181</v>
      </c>
      <c r="EN80" s="409">
        <f t="shared" ca="1" si="461"/>
        <v>49206.195429271771</v>
      </c>
      <c r="EO80" s="409">
        <f t="shared" ca="1" si="461"/>
        <v>49407.766233418617</v>
      </c>
      <c r="EP80" s="409">
        <f t="shared" ca="1" si="461"/>
        <v>49001.04000612611</v>
      </c>
      <c r="EQ80" s="409">
        <f t="shared" ca="1" si="461"/>
        <v>49636.84951034285</v>
      </c>
      <c r="ER80" s="409">
        <f t="shared" ref="ER80:FA80" ca="1" si="462">(ER38/100)*$C38</f>
        <v>48866.813236241564</v>
      </c>
      <c r="ES80" s="409">
        <f t="shared" ca="1" si="462"/>
        <v>47650.094167034054</v>
      </c>
      <c r="ET80" s="409">
        <f t="shared" ca="1" si="462"/>
        <v>48392.864357832099</v>
      </c>
      <c r="EU80" s="409">
        <f t="shared" ca="1" si="462"/>
        <v>48448.307193082874</v>
      </c>
      <c r="EV80" s="409">
        <f t="shared" ca="1" si="462"/>
        <v>48347.769982911333</v>
      </c>
      <c r="EW80" s="409">
        <f t="shared" ca="1" si="462"/>
        <v>46699.011872240051</v>
      </c>
      <c r="EX80" s="409">
        <f t="shared" ca="1" si="462"/>
        <v>47914.816740871378</v>
      </c>
      <c r="EY80" s="409">
        <f t="shared" ca="1" si="462"/>
        <v>48713.444942227688</v>
      </c>
      <c r="EZ80" s="409">
        <f t="shared" ca="1" si="462"/>
        <v>47585.87600078906</v>
      </c>
      <c r="FA80" s="409">
        <f t="shared" ca="1" si="462"/>
        <v>46058.442315673987</v>
      </c>
      <c r="FB80" s="409">
        <f t="shared" ref="FB80:FD80" ca="1" si="463">(FB38/100)*$C38</f>
        <v>45909.378567320033</v>
      </c>
      <c r="FC80" s="409">
        <f t="shared" ca="1" si="463"/>
        <v>46697.020657320027</v>
      </c>
      <c r="FD80" s="409">
        <f t="shared" ca="1" si="463"/>
        <v>45822.576523383308</v>
      </c>
      <c r="FE80" s="409">
        <f t="shared" ref="FE80:FI80" ca="1" si="464">(FE38/100)*$C38</f>
        <v>0</v>
      </c>
      <c r="FF80" s="409">
        <f t="shared" ca="1" si="464"/>
        <v>0</v>
      </c>
      <c r="FG80" s="409">
        <f t="shared" ca="1" si="464"/>
        <v>0</v>
      </c>
      <c r="FH80" s="409">
        <f t="shared" ca="1" si="464"/>
        <v>0</v>
      </c>
      <c r="FI80" s="409">
        <f t="shared" ca="1" si="464"/>
        <v>0</v>
      </c>
      <c r="FJ80" s="409">
        <f t="shared" ref="FJ80:FP80" ca="1" si="465">(FJ38/100)*$C38</f>
        <v>0</v>
      </c>
      <c r="FK80" s="409">
        <f t="shared" ca="1" si="465"/>
        <v>0</v>
      </c>
      <c r="FL80" s="409">
        <f t="shared" ca="1" si="465"/>
        <v>0</v>
      </c>
      <c r="FM80" s="409">
        <f t="shared" ca="1" si="465"/>
        <v>0</v>
      </c>
      <c r="FN80" s="409">
        <f t="shared" ca="1" si="465"/>
        <v>0</v>
      </c>
      <c r="FO80" s="409">
        <f t="shared" ca="1" si="465"/>
        <v>0</v>
      </c>
      <c r="FP80" s="409">
        <f t="shared" ca="1" si="465"/>
        <v>0</v>
      </c>
    </row>
    <row r="81" spans="1:172" x14ac:dyDescent="0.2">
      <c r="B81" s="407" t="s">
        <v>33</v>
      </c>
      <c r="C81" s="408">
        <f>DContriORI!C81</f>
        <v>132857.26999999999</v>
      </c>
      <c r="D81" s="407"/>
      <c r="E81" s="409">
        <f t="shared" ref="E81:AJ81" ca="1" si="466">(E39/100)*$C39</f>
        <v>100858.87720074717</v>
      </c>
      <c r="F81" s="409">
        <f t="shared" ca="1" si="466"/>
        <v>100464.71188416271</v>
      </c>
      <c r="G81" s="409">
        <f t="shared" ca="1" si="466"/>
        <v>98547.964521382135</v>
      </c>
      <c r="H81" s="409">
        <f t="shared" ca="1" si="466"/>
        <v>97510.24633263651</v>
      </c>
      <c r="I81" s="409">
        <f t="shared" ca="1" si="466"/>
        <v>99599.716195707631</v>
      </c>
      <c r="J81" s="409">
        <f t="shared" ca="1" si="466"/>
        <v>100211.66549583455</v>
      </c>
      <c r="K81" s="409">
        <f t="shared" ca="1" si="466"/>
        <v>98469.043163701033</v>
      </c>
      <c r="L81" s="409">
        <f t="shared" ca="1" si="466"/>
        <v>97743.127418533841</v>
      </c>
      <c r="M81" s="409">
        <f t="shared" ca="1" si="466"/>
        <v>96766.170389543098</v>
      </c>
      <c r="N81" s="409">
        <f t="shared" ca="1" si="466"/>
        <v>102044.67414029957</v>
      </c>
      <c r="O81" s="409">
        <f t="shared" ca="1" si="466"/>
        <v>103458.23010918901</v>
      </c>
      <c r="P81" s="409">
        <f t="shared" ca="1" si="466"/>
        <v>101504.70667642557</v>
      </c>
      <c r="Q81" s="409">
        <f t="shared" ca="1" si="466"/>
        <v>99391.927829579465</v>
      </c>
      <c r="R81" s="409">
        <f t="shared" ca="1" si="466"/>
        <v>104516.5522890924</v>
      </c>
      <c r="S81" s="409">
        <f t="shared" ca="1" si="466"/>
        <v>102812.74896228821</v>
      </c>
      <c r="T81" s="409">
        <f t="shared" ca="1" si="466"/>
        <v>105478.55659159074</v>
      </c>
      <c r="U81" s="409">
        <f t="shared" ca="1" si="466"/>
        <v>101990.74538540038</v>
      </c>
      <c r="V81" s="409">
        <f t="shared" ca="1" si="466"/>
        <v>102879.495617204</v>
      </c>
      <c r="W81" s="409">
        <f t="shared" ca="1" si="466"/>
        <v>106545.81224219907</v>
      </c>
      <c r="X81" s="409">
        <f t="shared" ca="1" si="466"/>
        <v>106508.4953228915</v>
      </c>
      <c r="Y81" s="409">
        <f t="shared" ca="1" si="466"/>
        <v>109140.68589767574</v>
      </c>
      <c r="Z81" s="409">
        <f t="shared" ca="1" si="466"/>
        <v>107341.1810997835</v>
      </c>
      <c r="AA81" s="409">
        <f t="shared" ca="1" si="466"/>
        <v>106984.93438491671</v>
      </c>
      <c r="AB81" s="409">
        <f t="shared" ca="1" si="466"/>
        <v>104149.96735710491</v>
      </c>
      <c r="AC81" s="409">
        <f t="shared" ca="1" si="466"/>
        <v>104940.41682963583</v>
      </c>
      <c r="AD81" s="409">
        <f t="shared" ca="1" si="466"/>
        <v>106387.61873940259</v>
      </c>
      <c r="AE81" s="409">
        <f t="shared" ca="1" si="466"/>
        <v>106442.93797423819</v>
      </c>
      <c r="AF81" s="409">
        <f t="shared" ca="1" si="466"/>
        <v>108838.22364528004</v>
      </c>
      <c r="AG81" s="409">
        <f t="shared" ca="1" si="466"/>
        <v>107747.07433235717</v>
      </c>
      <c r="AH81" s="409">
        <f t="shared" ca="1" si="466"/>
        <v>110400.31790299459</v>
      </c>
      <c r="AI81" s="409">
        <f t="shared" ca="1" si="466"/>
        <v>112002.34605110541</v>
      </c>
      <c r="AJ81" s="409">
        <f t="shared" ca="1" si="466"/>
        <v>112338.86239652619</v>
      </c>
      <c r="AK81" s="409">
        <f t="shared" ref="AK81:BP81" ca="1" si="467">(AK39/100)*$C39</f>
        <v>112533.2667398746</v>
      </c>
      <c r="AL81" s="409">
        <f t="shared" ca="1" si="467"/>
        <v>112331.65749190404</v>
      </c>
      <c r="AM81" s="409">
        <f t="shared" ca="1" si="467"/>
        <v>112642.59701794811</v>
      </c>
      <c r="AN81" s="409">
        <f t="shared" ca="1" si="467"/>
        <v>117211.86809600152</v>
      </c>
      <c r="AO81" s="409">
        <f t="shared" ca="1" si="467"/>
        <v>117146.39338164726</v>
      </c>
      <c r="AP81" s="409">
        <f t="shared" ca="1" si="467"/>
        <v>120388.01818526865</v>
      </c>
      <c r="AQ81" s="409">
        <f t="shared" ca="1" si="467"/>
        <v>121702.33765429561</v>
      </c>
      <c r="AR81" s="409">
        <f t="shared" ca="1" si="467"/>
        <v>118239.2463508448</v>
      </c>
      <c r="AS81" s="409">
        <f t="shared" ca="1" si="467"/>
        <v>120731.88278764162</v>
      </c>
      <c r="AT81" s="409">
        <f t="shared" ca="1" si="467"/>
        <v>119849.68145523668</v>
      </c>
      <c r="AU81" s="409">
        <f t="shared" ca="1" si="467"/>
        <v>120557.96619835976</v>
      </c>
      <c r="AV81" s="409">
        <f t="shared" ca="1" si="467"/>
        <v>121215.83149405775</v>
      </c>
      <c r="AW81" s="409">
        <f t="shared" ca="1" si="467"/>
        <v>120475.93862455319</v>
      </c>
      <c r="AX81" s="409">
        <f t="shared" ca="1" si="467"/>
        <v>122499.17370665983</v>
      </c>
      <c r="AY81" s="409">
        <f t="shared" ca="1" si="467"/>
        <v>123364.84632535842</v>
      </c>
      <c r="AZ81" s="409">
        <f t="shared" ca="1" si="467"/>
        <v>120027.34105297913</v>
      </c>
      <c r="BA81" s="409">
        <f t="shared" ca="1" si="467"/>
        <v>126823.7960161215</v>
      </c>
      <c r="BB81" s="409">
        <f t="shared" ca="1" si="467"/>
        <v>123592.09796945989</v>
      </c>
      <c r="BC81" s="409">
        <f t="shared" ca="1" si="467"/>
        <v>122010.98161569856</v>
      </c>
      <c r="BD81" s="409">
        <f t="shared" ca="1" si="467"/>
        <v>126305.40594677255</v>
      </c>
      <c r="BE81" s="409">
        <f t="shared" ca="1" si="467"/>
        <v>127728.09926554631</v>
      </c>
      <c r="BF81" s="409">
        <f t="shared" ca="1" si="467"/>
        <v>125449.14239166831</v>
      </c>
      <c r="BG81" s="409">
        <f t="shared" ca="1" si="467"/>
        <v>124717.25296793153</v>
      </c>
      <c r="BH81" s="409">
        <f t="shared" ca="1" si="467"/>
        <v>124980.46070448255</v>
      </c>
      <c r="BI81" s="409">
        <f t="shared" ca="1" si="467"/>
        <v>129322.81793641346</v>
      </c>
      <c r="BJ81" s="409">
        <f t="shared" ca="1" si="467"/>
        <v>127493.59604632233</v>
      </c>
      <c r="BK81" s="409">
        <f t="shared" ca="1" si="467"/>
        <v>129847.34288670057</v>
      </c>
      <c r="BL81" s="409">
        <f t="shared" ca="1" si="467"/>
        <v>130623.3848691437</v>
      </c>
      <c r="BM81" s="409">
        <f t="shared" ca="1" si="467"/>
        <v>129846.88624988643</v>
      </c>
      <c r="BN81" s="409">
        <f t="shared" ca="1" si="467"/>
        <v>129961.58058297471</v>
      </c>
      <c r="BO81" s="409">
        <f t="shared" ca="1" si="467"/>
        <v>134233.93630952787</v>
      </c>
      <c r="BP81" s="409">
        <f t="shared" ca="1" si="467"/>
        <v>129676.32468411958</v>
      </c>
      <c r="BQ81" s="409">
        <f t="shared" ref="BQ81:CV81" ca="1" si="468">(BQ39/100)*$C39</f>
        <v>130544.65712436216</v>
      </c>
      <c r="BR81" s="409">
        <f t="shared" ca="1" si="468"/>
        <v>134903.26661155772</v>
      </c>
      <c r="BS81" s="409">
        <f t="shared" ca="1" si="468"/>
        <v>136045.06633855673</v>
      </c>
      <c r="BT81" s="409">
        <f t="shared" ca="1" si="468"/>
        <v>135180.48980668423</v>
      </c>
      <c r="BU81" s="409">
        <f t="shared" ca="1" si="468"/>
        <v>134318.59662524535</v>
      </c>
      <c r="BV81" s="409">
        <f t="shared" ca="1" si="468"/>
        <v>133393.06535712132</v>
      </c>
      <c r="BW81" s="409">
        <f t="shared" ca="1" si="468"/>
        <v>129845.36432614854</v>
      </c>
      <c r="BX81" s="409">
        <f t="shared" ca="1" si="468"/>
        <v>133857.81019004813</v>
      </c>
      <c r="BY81" s="409">
        <f t="shared" ca="1" si="468"/>
        <v>130052.33043039554</v>
      </c>
      <c r="BZ81" s="409">
        <f t="shared" ca="1" si="468"/>
        <v>132219.30992321533</v>
      </c>
      <c r="CA81" s="409">
        <f t="shared" ca="1" si="468"/>
        <v>134772.39811896667</v>
      </c>
      <c r="CB81" s="409">
        <f t="shared" ca="1" si="468"/>
        <v>132642.62773895415</v>
      </c>
      <c r="CC81" s="409">
        <f t="shared" ca="1" si="468"/>
        <v>121643.85120510761</v>
      </c>
      <c r="CD81" s="409">
        <f t="shared" ca="1" si="468"/>
        <v>128345.80814860508</v>
      </c>
      <c r="CE81" s="409">
        <f t="shared" ca="1" si="468"/>
        <v>127784.35572326022</v>
      </c>
      <c r="CF81" s="409">
        <f t="shared" ca="1" si="468"/>
        <v>132159.73696740615</v>
      </c>
      <c r="CG81" s="409">
        <f t="shared" ca="1" si="468"/>
        <v>130482.78277360344</v>
      </c>
      <c r="CH81" s="409">
        <f t="shared" ca="1" si="468"/>
        <v>130038.62560048733</v>
      </c>
      <c r="CI81" s="409">
        <f t="shared" ca="1" si="468"/>
        <v>128797.02069681449</v>
      </c>
      <c r="CJ81" s="409">
        <f t="shared" ca="1" si="468"/>
        <v>129086.1318096676</v>
      </c>
      <c r="CK81" s="409">
        <f t="shared" ca="1" si="468"/>
        <v>128005.09919775058</v>
      </c>
      <c r="CL81" s="409">
        <f t="shared" ca="1" si="468"/>
        <v>128601.5273746368</v>
      </c>
      <c r="CM81" s="409">
        <f t="shared" ca="1" si="468"/>
        <v>124464.02978125276</v>
      </c>
      <c r="CN81" s="409">
        <f t="shared" ca="1" si="468"/>
        <v>94784.218884608606</v>
      </c>
      <c r="CO81" s="409">
        <f t="shared" ca="1" si="468"/>
        <v>93869.191418005154</v>
      </c>
      <c r="CP81" s="409">
        <f t="shared" ca="1" si="468"/>
        <v>110672.56331339598</v>
      </c>
      <c r="CQ81" s="409">
        <f t="shared" ca="1" si="468"/>
        <v>116950.73491628867</v>
      </c>
      <c r="CR81" s="409">
        <f t="shared" ca="1" si="468"/>
        <v>127134.04990910659</v>
      </c>
      <c r="CS81" s="409">
        <f t="shared" ca="1" si="468"/>
        <v>129876.90871744331</v>
      </c>
      <c r="CT81" s="409">
        <f t="shared" ca="1" si="468"/>
        <v>133255.03968409952</v>
      </c>
      <c r="CU81" s="409">
        <f t="shared" ca="1" si="468"/>
        <v>133058.75559425505</v>
      </c>
      <c r="CV81" s="409">
        <f t="shared" ca="1" si="468"/>
        <v>131750.47048688721</v>
      </c>
      <c r="CW81" s="409">
        <f t="shared" ref="CW81:ED81" ca="1" si="469">(CW39/100)*$C39</f>
        <v>132797.8987042552</v>
      </c>
      <c r="CX81" s="409">
        <f t="shared" ca="1" si="469"/>
        <v>130424.15365537033</v>
      </c>
      <c r="CY81" s="409">
        <f t="shared" ca="1" si="469"/>
        <v>131054.90824309367</v>
      </c>
      <c r="CZ81" s="409">
        <f t="shared" ca="1" si="469"/>
        <v>127121.98222327081</v>
      </c>
      <c r="DA81" s="409">
        <f t="shared" ca="1" si="469"/>
        <v>143421.12589082538</v>
      </c>
      <c r="DB81" s="409">
        <f t="shared" ca="1" si="469"/>
        <v>138484.97674689538</v>
      </c>
      <c r="DC81" s="409">
        <f t="shared" ca="1" si="469"/>
        <v>138624.76448250635</v>
      </c>
      <c r="DD81" s="409">
        <f t="shared" ca="1" si="469"/>
        <v>139994.62432649767</v>
      </c>
      <c r="DE81" s="409">
        <f t="shared" ca="1" si="469"/>
        <v>135770.67690742496</v>
      </c>
      <c r="DF81" s="409">
        <f t="shared" ca="1" si="469"/>
        <v>136473.28455497517</v>
      </c>
      <c r="DG81" s="409">
        <f t="shared" ca="1" si="469"/>
        <v>142374.37335059114</v>
      </c>
      <c r="DH81" s="409">
        <f t="shared" ca="1" si="469"/>
        <v>137275.51509982185</v>
      </c>
      <c r="DI81" s="409">
        <f t="shared" ca="1" si="469"/>
        <v>136424.83413213867</v>
      </c>
      <c r="DJ81" s="409">
        <f t="shared" ca="1" si="469"/>
        <v>138094.16940299163</v>
      </c>
      <c r="DK81" s="409">
        <f t="shared" ca="1" si="469"/>
        <v>137674.08195836426</v>
      </c>
      <c r="DL81" s="409">
        <f t="shared" ca="1" si="469"/>
        <v>142746.49994557622</v>
      </c>
      <c r="DM81" s="409">
        <f t="shared" ca="1" si="469"/>
        <v>139856.83750773015</v>
      </c>
      <c r="DN81" s="409">
        <f t="shared" ca="1" si="469"/>
        <v>138497.76260984273</v>
      </c>
      <c r="DO81" s="409">
        <f t="shared" ca="1" si="469"/>
        <v>142001.92999624004</v>
      </c>
      <c r="DP81" s="409">
        <f t="shared" ca="1" si="469"/>
        <v>141557.07559082814</v>
      </c>
      <c r="DQ81" s="409">
        <f t="shared" ca="1" si="469"/>
        <v>140633.0465071731</v>
      </c>
      <c r="DR81" s="409">
        <f t="shared" ca="1" si="469"/>
        <v>141935.85032095684</v>
      </c>
      <c r="DS81" s="409">
        <f t="shared" ca="1" si="469"/>
        <v>139644.94961663592</v>
      </c>
      <c r="DT81" s="409">
        <f t="shared" ca="1" si="469"/>
        <v>138721.38379007275</v>
      </c>
      <c r="DU81" s="409">
        <f t="shared" ca="1" si="469"/>
        <v>141142.32808655821</v>
      </c>
      <c r="DV81" s="409">
        <f t="shared" ca="1" si="469"/>
        <v>139581.12769959765</v>
      </c>
      <c r="DW81" s="409">
        <f t="shared" ca="1" si="469"/>
        <v>135407.25059379166</v>
      </c>
      <c r="DX81" s="409">
        <f t="shared" ca="1" si="469"/>
        <v>137556.26584013845</v>
      </c>
      <c r="DY81" s="409">
        <f t="shared" ca="1" si="469"/>
        <v>139274.3107050145</v>
      </c>
      <c r="DZ81" s="409">
        <f t="shared" ca="1" si="469"/>
        <v>137097.93299148069</v>
      </c>
      <c r="EA81" s="409">
        <f t="shared" ca="1" si="469"/>
        <v>142398.71720082793</v>
      </c>
      <c r="EB81" s="409">
        <f t="shared" ca="1" si="469"/>
        <v>138579.87562787964</v>
      </c>
      <c r="EC81" s="409">
        <f t="shared" ca="1" si="469"/>
        <v>140094.39772039105</v>
      </c>
      <c r="ED81" s="409">
        <f t="shared" ca="1" si="469"/>
        <v>135246.48612519051</v>
      </c>
      <c r="EE81" s="409">
        <f t="shared" ref="EE81:EQ81" ca="1" si="470">(EE39/100)*$C39</f>
        <v>136118.75215007464</v>
      </c>
      <c r="EF81" s="409">
        <f t="shared" ca="1" si="470"/>
        <v>139644.28969172435</v>
      </c>
      <c r="EG81" s="409">
        <f t="shared" ca="1" si="470"/>
        <v>140688.144560827</v>
      </c>
      <c r="EH81" s="409">
        <f t="shared" ca="1" si="470"/>
        <v>136542.9495201337</v>
      </c>
      <c r="EI81" s="409">
        <f t="shared" ca="1" si="470"/>
        <v>141021.29077951831</v>
      </c>
      <c r="EJ81" s="409">
        <f t="shared" ca="1" si="470"/>
        <v>133969.09432971006</v>
      </c>
      <c r="EK81" s="409">
        <f t="shared" ca="1" si="470"/>
        <v>141660.11971574585</v>
      </c>
      <c r="EL81" s="409">
        <f t="shared" ca="1" si="470"/>
        <v>148735.19296874842</v>
      </c>
      <c r="EM81" s="409">
        <f t="shared" ca="1" si="470"/>
        <v>146131.99793952543</v>
      </c>
      <c r="EN81" s="409">
        <f t="shared" ca="1" si="470"/>
        <v>149495.14634459635</v>
      </c>
      <c r="EO81" s="409">
        <f t="shared" ca="1" si="470"/>
        <v>146285.23372993889</v>
      </c>
      <c r="EP81" s="409">
        <f t="shared" ca="1" si="470"/>
        <v>170059.14894001692</v>
      </c>
      <c r="EQ81" s="409">
        <f t="shared" ca="1" si="470"/>
        <v>176861.77061909076</v>
      </c>
      <c r="ER81" s="409">
        <f t="shared" ref="ER81:FA81" ca="1" si="471">(ER39/100)*$C39</f>
        <v>184366.86070412156</v>
      </c>
      <c r="ES81" s="409">
        <f t="shared" ca="1" si="471"/>
        <v>167108.56905018637</v>
      </c>
      <c r="ET81" s="409">
        <f t="shared" ca="1" si="471"/>
        <v>189081.41142812729</v>
      </c>
      <c r="EU81" s="409">
        <f t="shared" ca="1" si="471"/>
        <v>193811.84021901531</v>
      </c>
      <c r="EV81" s="409">
        <f t="shared" ca="1" si="471"/>
        <v>196009.17726043978</v>
      </c>
      <c r="EW81" s="409">
        <f t="shared" ca="1" si="471"/>
        <v>185588.81382754212</v>
      </c>
      <c r="EX81" s="409">
        <f t="shared" ca="1" si="471"/>
        <v>181887.81741169887</v>
      </c>
      <c r="EY81" s="409">
        <f t="shared" ca="1" si="471"/>
        <v>179964.00057727005</v>
      </c>
      <c r="EZ81" s="409">
        <f t="shared" ca="1" si="471"/>
        <v>187268.1396459759</v>
      </c>
      <c r="FA81" s="409">
        <f t="shared" ca="1" si="471"/>
        <v>181533.11800441283</v>
      </c>
      <c r="FB81" s="409">
        <f t="shared" ref="FB81:FD81" ca="1" si="472">(FB39/100)*$C39</f>
        <v>181330.96071223207</v>
      </c>
      <c r="FC81" s="409">
        <f t="shared" ca="1" si="472"/>
        <v>177136.95479749591</v>
      </c>
      <c r="FD81" s="409">
        <f t="shared" ca="1" si="472"/>
        <v>176375.64178678545</v>
      </c>
      <c r="FE81" s="409">
        <f t="shared" ref="FE81:FI81" ca="1" si="473">(FE39/100)*$C39</f>
        <v>0</v>
      </c>
      <c r="FF81" s="409">
        <f t="shared" ca="1" si="473"/>
        <v>0</v>
      </c>
      <c r="FG81" s="409">
        <f t="shared" ca="1" si="473"/>
        <v>0</v>
      </c>
      <c r="FH81" s="409">
        <f t="shared" ca="1" si="473"/>
        <v>0</v>
      </c>
      <c r="FI81" s="409">
        <f t="shared" ca="1" si="473"/>
        <v>0</v>
      </c>
      <c r="FJ81" s="409">
        <f t="shared" ref="FJ81:FP81" ca="1" si="474">(FJ39/100)*$C39</f>
        <v>0</v>
      </c>
      <c r="FK81" s="409">
        <f t="shared" ca="1" si="474"/>
        <v>0</v>
      </c>
      <c r="FL81" s="409">
        <f t="shared" ca="1" si="474"/>
        <v>0</v>
      </c>
      <c r="FM81" s="409">
        <f t="shared" ca="1" si="474"/>
        <v>0</v>
      </c>
      <c r="FN81" s="409">
        <f t="shared" ca="1" si="474"/>
        <v>0</v>
      </c>
      <c r="FO81" s="409">
        <f t="shared" ca="1" si="474"/>
        <v>0</v>
      </c>
      <c r="FP81" s="409">
        <f t="shared" ca="1" si="474"/>
        <v>0</v>
      </c>
    </row>
    <row r="82" spans="1:172" s="317" customFormat="1" x14ac:dyDescent="0.2">
      <c r="A82" s="485"/>
      <c r="B82" s="334" t="s">
        <v>34</v>
      </c>
      <c r="C82" s="335">
        <f>DContriORI!C82</f>
        <v>3712615.6409999994</v>
      </c>
      <c r="D82" s="334"/>
      <c r="E82" s="336">
        <f t="shared" ref="E82:AJ82" ca="1" si="475">(E40/100)*$C40</f>
        <v>3489510.1293556686</v>
      </c>
      <c r="F82" s="336">
        <f t="shared" ca="1" si="475"/>
        <v>3516845.145066021</v>
      </c>
      <c r="G82" s="336">
        <f t="shared" ca="1" si="475"/>
        <v>3464915.7420467203</v>
      </c>
      <c r="H82" s="336">
        <f t="shared" ca="1" si="475"/>
        <v>3480799.5776176862</v>
      </c>
      <c r="I82" s="336">
        <f t="shared" ca="1" si="475"/>
        <v>3522213.8793368042</v>
      </c>
      <c r="J82" s="336">
        <f t="shared" ca="1" si="475"/>
        <v>3487264.7948431191</v>
      </c>
      <c r="K82" s="336">
        <f t="shared" ca="1" si="475"/>
        <v>3479259.8078240585</v>
      </c>
      <c r="L82" s="336">
        <f t="shared" ca="1" si="475"/>
        <v>3521803.7727984958</v>
      </c>
      <c r="M82" s="336">
        <f t="shared" ca="1" si="475"/>
        <v>3436374.593526111</v>
      </c>
      <c r="N82" s="336">
        <f t="shared" ca="1" si="475"/>
        <v>3495299.8644131557</v>
      </c>
      <c r="O82" s="336">
        <f t="shared" ca="1" si="475"/>
        <v>3478985.4445429938</v>
      </c>
      <c r="P82" s="336">
        <f t="shared" ca="1" si="475"/>
        <v>3487392.9882859327</v>
      </c>
      <c r="Q82" s="336">
        <f t="shared" ca="1" si="475"/>
        <v>3518283.2924440871</v>
      </c>
      <c r="R82" s="336">
        <f t="shared" ca="1" si="475"/>
        <v>3500655.616739843</v>
      </c>
      <c r="S82" s="336">
        <f t="shared" ca="1" si="475"/>
        <v>3576497.6753528975</v>
      </c>
      <c r="T82" s="336">
        <f t="shared" ca="1" si="475"/>
        <v>3577002.6887103594</v>
      </c>
      <c r="U82" s="336">
        <f t="shared" ca="1" si="475"/>
        <v>3582805.9965852867</v>
      </c>
      <c r="V82" s="336">
        <f t="shared" ca="1" si="475"/>
        <v>3597911.142026294</v>
      </c>
      <c r="W82" s="336">
        <f t="shared" ca="1" si="475"/>
        <v>3607404.6207856797</v>
      </c>
      <c r="X82" s="336">
        <f t="shared" ca="1" si="475"/>
        <v>3549013.8800437124</v>
      </c>
      <c r="Y82" s="336">
        <f t="shared" ca="1" si="475"/>
        <v>3567643.5648395005</v>
      </c>
      <c r="Z82" s="336">
        <f t="shared" ca="1" si="475"/>
        <v>3602375.7542259144</v>
      </c>
      <c r="AA82" s="336">
        <f t="shared" ca="1" si="475"/>
        <v>3621731.6828345563</v>
      </c>
      <c r="AB82" s="336">
        <f t="shared" ca="1" si="475"/>
        <v>3606966.5731715355</v>
      </c>
      <c r="AC82" s="336">
        <f t="shared" ca="1" si="475"/>
        <v>3605459.1646245448</v>
      </c>
      <c r="AD82" s="336">
        <f t="shared" ca="1" si="475"/>
        <v>3668823.5000756658</v>
      </c>
      <c r="AE82" s="336">
        <f t="shared" ca="1" si="475"/>
        <v>3642471.8407372539</v>
      </c>
      <c r="AF82" s="336">
        <f t="shared" ca="1" si="475"/>
        <v>3578650.9135658252</v>
      </c>
      <c r="AG82" s="336">
        <f t="shared" ca="1" si="475"/>
        <v>3624067.8357038144</v>
      </c>
      <c r="AH82" s="336">
        <f t="shared" ca="1" si="475"/>
        <v>3626184.2768687326</v>
      </c>
      <c r="AI82" s="336">
        <f t="shared" ca="1" si="475"/>
        <v>3682296.4329024041</v>
      </c>
      <c r="AJ82" s="336">
        <f t="shared" ca="1" si="475"/>
        <v>3677200.6074024555</v>
      </c>
      <c r="AK82" s="336">
        <f t="shared" ref="AK82:BP82" ca="1" si="476">(AK40/100)*$C40</f>
        <v>3717382.4762001652</v>
      </c>
      <c r="AL82" s="336">
        <f t="shared" ca="1" si="476"/>
        <v>3756729.0717215147</v>
      </c>
      <c r="AM82" s="336">
        <f t="shared" ca="1" si="476"/>
        <v>3675345.6247205879</v>
      </c>
      <c r="AN82" s="336">
        <f t="shared" ca="1" si="476"/>
        <v>3678633.341945542</v>
      </c>
      <c r="AO82" s="336">
        <f t="shared" ca="1" si="476"/>
        <v>3679738.2765130899</v>
      </c>
      <c r="AP82" s="336">
        <f t="shared" ca="1" si="476"/>
        <v>3674695.7653560317</v>
      </c>
      <c r="AQ82" s="336">
        <f t="shared" ca="1" si="476"/>
        <v>3663854.141590097</v>
      </c>
      <c r="AR82" s="336">
        <f t="shared" ca="1" si="476"/>
        <v>3676757.9737479533</v>
      </c>
      <c r="AS82" s="336">
        <f t="shared" ca="1" si="476"/>
        <v>3678994.56677484</v>
      </c>
      <c r="AT82" s="336">
        <f t="shared" ca="1" si="476"/>
        <v>3674977.9126546481</v>
      </c>
      <c r="AU82" s="336">
        <f t="shared" ca="1" si="476"/>
        <v>3666155.515818926</v>
      </c>
      <c r="AV82" s="336">
        <f t="shared" ca="1" si="476"/>
        <v>3667145.9297445575</v>
      </c>
      <c r="AW82" s="336">
        <f t="shared" ca="1" si="476"/>
        <v>3651487.0058993311</v>
      </c>
      <c r="AX82" s="336">
        <f t="shared" ca="1" si="476"/>
        <v>3686659.6905612964</v>
      </c>
      <c r="AY82" s="336">
        <f t="shared" ca="1" si="476"/>
        <v>3701828.2481976626</v>
      </c>
      <c r="AZ82" s="336">
        <f t="shared" ca="1" si="476"/>
        <v>3728291.6512567154</v>
      </c>
      <c r="BA82" s="336">
        <f t="shared" ca="1" si="476"/>
        <v>3765490.687326814</v>
      </c>
      <c r="BB82" s="336">
        <f t="shared" ca="1" si="476"/>
        <v>3778509.9174981816</v>
      </c>
      <c r="BC82" s="336">
        <f t="shared" ca="1" si="476"/>
        <v>3738460.1128711207</v>
      </c>
      <c r="BD82" s="336">
        <f t="shared" ca="1" si="476"/>
        <v>3723327.3648678311</v>
      </c>
      <c r="BE82" s="336">
        <f t="shared" ca="1" si="476"/>
        <v>3715328.3839402194</v>
      </c>
      <c r="BF82" s="336">
        <f t="shared" ca="1" si="476"/>
        <v>3716507.6287653251</v>
      </c>
      <c r="BG82" s="336">
        <f t="shared" ca="1" si="476"/>
        <v>3686271.245243825</v>
      </c>
      <c r="BH82" s="336">
        <f t="shared" ca="1" si="476"/>
        <v>3696928.0360966846</v>
      </c>
      <c r="BI82" s="336">
        <f t="shared" ca="1" si="476"/>
        <v>3619204.2775040045</v>
      </c>
      <c r="BJ82" s="336">
        <f t="shared" ca="1" si="476"/>
        <v>3668172.9003993571</v>
      </c>
      <c r="BK82" s="336">
        <f t="shared" ca="1" si="476"/>
        <v>3710453.7480437998</v>
      </c>
      <c r="BL82" s="336">
        <f t="shared" ca="1" si="476"/>
        <v>3704451.0181774208</v>
      </c>
      <c r="BM82" s="336">
        <f t="shared" ca="1" si="476"/>
        <v>3691304.2269327394</v>
      </c>
      <c r="BN82" s="336">
        <f t="shared" ca="1" si="476"/>
        <v>3677535.5585421151</v>
      </c>
      <c r="BO82" s="336">
        <f t="shared" ca="1" si="476"/>
        <v>3730005.3886778159</v>
      </c>
      <c r="BP82" s="336">
        <f t="shared" ca="1" si="476"/>
        <v>3731520.0550900907</v>
      </c>
      <c r="BQ82" s="336">
        <f t="shared" ref="BQ82:CV82" ca="1" si="477">(BQ40/100)*$C40</f>
        <v>3737757.3075831598</v>
      </c>
      <c r="BR82" s="336">
        <f t="shared" ca="1" si="477"/>
        <v>3752417.1821688456</v>
      </c>
      <c r="BS82" s="336">
        <f t="shared" ca="1" si="477"/>
        <v>3712846.3310581972</v>
      </c>
      <c r="BT82" s="336">
        <f t="shared" ca="1" si="477"/>
        <v>3742875.3334647426</v>
      </c>
      <c r="BU82" s="336">
        <f t="shared" ca="1" si="477"/>
        <v>3732518.9022590248</v>
      </c>
      <c r="BV82" s="336">
        <f t="shared" ca="1" si="477"/>
        <v>3690025.9528519823</v>
      </c>
      <c r="BW82" s="336">
        <f t="shared" ca="1" si="477"/>
        <v>3723952.1976028811</v>
      </c>
      <c r="BX82" s="336">
        <f t="shared" ca="1" si="477"/>
        <v>3652747.6817135112</v>
      </c>
      <c r="BY82" s="336">
        <f t="shared" ca="1" si="477"/>
        <v>3674681.2367885676</v>
      </c>
      <c r="BZ82" s="336">
        <f t="shared" ca="1" si="477"/>
        <v>3762320.296501297</v>
      </c>
      <c r="CA82" s="336">
        <f t="shared" ca="1" si="477"/>
        <v>3707264.7338831965</v>
      </c>
      <c r="CB82" s="336">
        <f t="shared" ca="1" si="477"/>
        <v>3715200.1811015736</v>
      </c>
      <c r="CC82" s="336">
        <f t="shared" ca="1" si="477"/>
        <v>3726711.1189939156</v>
      </c>
      <c r="CD82" s="336">
        <f t="shared" ca="1" si="477"/>
        <v>3742028.7031408055</v>
      </c>
      <c r="CE82" s="336">
        <f t="shared" ca="1" si="477"/>
        <v>3729004.660196038</v>
      </c>
      <c r="CF82" s="336">
        <f t="shared" ca="1" si="477"/>
        <v>3737446.7074798341</v>
      </c>
      <c r="CG82" s="336">
        <f t="shared" ca="1" si="477"/>
        <v>3714410.0710300282</v>
      </c>
      <c r="CH82" s="336">
        <f t="shared" ca="1" si="477"/>
        <v>3675452.7321105814</v>
      </c>
      <c r="CI82" s="336">
        <f t="shared" ca="1" si="477"/>
        <v>3628697.9195890445</v>
      </c>
      <c r="CJ82" s="336">
        <f t="shared" ca="1" si="477"/>
        <v>3625800.4776326814</v>
      </c>
      <c r="CK82" s="336">
        <f t="shared" ca="1" si="477"/>
        <v>3648568.8448870261</v>
      </c>
      <c r="CL82" s="336">
        <f t="shared" ca="1" si="477"/>
        <v>3576273.6478887969</v>
      </c>
      <c r="CM82" s="336">
        <f t="shared" ca="1" si="477"/>
        <v>3628033.4870725605</v>
      </c>
      <c r="CN82" s="336">
        <f t="shared" ca="1" si="477"/>
        <v>3122489.93392919</v>
      </c>
      <c r="CO82" s="336">
        <f t="shared" ca="1" si="477"/>
        <v>3069612.1325060264</v>
      </c>
      <c r="CP82" s="336">
        <f t="shared" ca="1" si="477"/>
        <v>3366401.4549940489</v>
      </c>
      <c r="CQ82" s="336">
        <f t="shared" ca="1" si="477"/>
        <v>3443918.3671131055</v>
      </c>
      <c r="CR82" s="336">
        <f t="shared" ca="1" si="477"/>
        <v>3560598.5661702799</v>
      </c>
      <c r="CS82" s="336">
        <f t="shared" ca="1" si="477"/>
        <v>3653852.7845556303</v>
      </c>
      <c r="CT82" s="336">
        <f t="shared" ca="1" si="477"/>
        <v>3683589.4115930884</v>
      </c>
      <c r="CU82" s="336">
        <f t="shared" ca="1" si="477"/>
        <v>3697126.0586993219</v>
      </c>
      <c r="CV82" s="336">
        <f t="shared" ca="1" si="477"/>
        <v>3735206.6870926684</v>
      </c>
      <c r="CW82" s="336">
        <f t="shared" ref="CW82:ED82" ca="1" si="478">(CW40/100)*$C40</f>
        <v>3763415.9000526937</v>
      </c>
      <c r="CX82" s="336">
        <f t="shared" ca="1" si="478"/>
        <v>3749384.9641559236</v>
      </c>
      <c r="CY82" s="336">
        <f t="shared" ca="1" si="478"/>
        <v>3860370.4414679636</v>
      </c>
      <c r="CZ82" s="336">
        <f t="shared" ca="1" si="478"/>
        <v>3744715.1562049026</v>
      </c>
      <c r="DA82" s="336">
        <f t="shared" ca="1" si="478"/>
        <v>3810182.8863038491</v>
      </c>
      <c r="DB82" s="336">
        <f t="shared" ca="1" si="478"/>
        <v>3820411.7254028777</v>
      </c>
      <c r="DC82" s="336">
        <f t="shared" ca="1" si="478"/>
        <v>3855189.6340579786</v>
      </c>
      <c r="DD82" s="336">
        <f t="shared" ca="1" si="478"/>
        <v>3853659.6945130238</v>
      </c>
      <c r="DE82" s="336">
        <f t="shared" ca="1" si="478"/>
        <v>3816676.6609866326</v>
      </c>
      <c r="DF82" s="336">
        <f t="shared" ca="1" si="478"/>
        <v>3874311.7530127401</v>
      </c>
      <c r="DG82" s="336">
        <f t="shared" ca="1" si="478"/>
        <v>3902242.668253155</v>
      </c>
      <c r="DH82" s="336">
        <f t="shared" ca="1" si="478"/>
        <v>3890001.8164938469</v>
      </c>
      <c r="DI82" s="336">
        <f t="shared" ca="1" si="478"/>
        <v>3920407.6857573683</v>
      </c>
      <c r="DJ82" s="336">
        <f t="shared" ca="1" si="478"/>
        <v>3986177.1981436084</v>
      </c>
      <c r="DK82" s="336">
        <f t="shared" ca="1" si="478"/>
        <v>3938695.7995200409</v>
      </c>
      <c r="DL82" s="336">
        <f t="shared" ca="1" si="478"/>
        <v>4013559.6781450086</v>
      </c>
      <c r="DM82" s="336">
        <f t="shared" ca="1" si="478"/>
        <v>4037961.6542293616</v>
      </c>
      <c r="DN82" s="336">
        <f t="shared" ca="1" si="478"/>
        <v>3973697.9064573613</v>
      </c>
      <c r="DO82" s="336">
        <f t="shared" ca="1" si="478"/>
        <v>4008636.6357296179</v>
      </c>
      <c r="DP82" s="336">
        <f t="shared" ca="1" si="478"/>
        <v>3981968.0993584385</v>
      </c>
      <c r="DQ82" s="336">
        <f t="shared" ca="1" si="478"/>
        <v>3975342.9679051265</v>
      </c>
      <c r="DR82" s="336">
        <f t="shared" ca="1" si="478"/>
        <v>4024141.8121021944</v>
      </c>
      <c r="DS82" s="336">
        <f t="shared" ca="1" si="478"/>
        <v>4015374.9902978376</v>
      </c>
      <c r="DT82" s="336">
        <f t="shared" ca="1" si="478"/>
        <v>4022993.9724760512</v>
      </c>
      <c r="DU82" s="336">
        <f t="shared" ca="1" si="478"/>
        <v>4008170.3614820451</v>
      </c>
      <c r="DV82" s="336">
        <f t="shared" ca="1" si="478"/>
        <v>3994304.9435343863</v>
      </c>
      <c r="DW82" s="336">
        <f t="shared" ca="1" si="478"/>
        <v>3951341.0605384028</v>
      </c>
      <c r="DX82" s="336">
        <f t="shared" ca="1" si="478"/>
        <v>3980407.2581143687</v>
      </c>
      <c r="DY82" s="336">
        <f t="shared" ca="1" si="478"/>
        <v>3945423.0362611716</v>
      </c>
      <c r="DZ82" s="336">
        <f t="shared" ca="1" si="478"/>
        <v>3965214.0009148084</v>
      </c>
      <c r="EA82" s="336">
        <f t="shared" ca="1" si="478"/>
        <v>3967037.8235561703</v>
      </c>
      <c r="EB82" s="336">
        <f t="shared" ca="1" si="478"/>
        <v>3967455.3686175779</v>
      </c>
      <c r="EC82" s="336">
        <f t="shared" ca="1" si="478"/>
        <v>3943520.7685878114</v>
      </c>
      <c r="ED82" s="336">
        <f t="shared" ca="1" si="478"/>
        <v>3933574.157700554</v>
      </c>
      <c r="EE82" s="336">
        <f t="shared" ref="EE82:EQ82" ca="1" si="479">(EE40/100)*$C40</f>
        <v>3959011.6475541107</v>
      </c>
      <c r="EF82" s="336">
        <f t="shared" ca="1" si="479"/>
        <v>3984566.5803470411</v>
      </c>
      <c r="EG82" s="336">
        <f t="shared" ca="1" si="479"/>
        <v>3967069.1302210139</v>
      </c>
      <c r="EH82" s="336">
        <f t="shared" ca="1" si="479"/>
        <v>3873516.3109015073</v>
      </c>
      <c r="EI82" s="336">
        <f t="shared" ca="1" si="479"/>
        <v>4014064.3917788104</v>
      </c>
      <c r="EJ82" s="336">
        <f t="shared" ca="1" si="479"/>
        <v>3912549.8317364613</v>
      </c>
      <c r="EK82" s="336">
        <f t="shared" ca="1" si="479"/>
        <v>3930890.5570481871</v>
      </c>
      <c r="EL82" s="336">
        <f t="shared" ca="1" si="479"/>
        <v>3953592.2712711398</v>
      </c>
      <c r="EM82" s="336">
        <f t="shared" ca="1" si="479"/>
        <v>3957183.4156140909</v>
      </c>
      <c r="EN82" s="336">
        <f t="shared" ca="1" si="479"/>
        <v>3969468.000129676</v>
      </c>
      <c r="EO82" s="336">
        <f t="shared" ca="1" si="479"/>
        <v>3989264.3538377853</v>
      </c>
      <c r="EP82" s="336">
        <f t="shared" ca="1" si="479"/>
        <v>3957422.0394505695</v>
      </c>
      <c r="EQ82" s="336">
        <f t="shared" ca="1" si="479"/>
        <v>3944867.2666698019</v>
      </c>
      <c r="ER82" s="336">
        <f t="shared" ref="ER82:FA82" ca="1" si="480">(ER40/100)*$C40</f>
        <v>3958343.2071708031</v>
      </c>
      <c r="ES82" s="336">
        <f t="shared" ca="1" si="480"/>
        <v>3948128.7718802812</v>
      </c>
      <c r="ET82" s="336">
        <f t="shared" ca="1" si="480"/>
        <v>4069145.2249761205</v>
      </c>
      <c r="EU82" s="336">
        <f t="shared" ca="1" si="480"/>
        <v>4003370.8106770618</v>
      </c>
      <c r="EV82" s="336">
        <f t="shared" ca="1" si="480"/>
        <v>4021659.356710339</v>
      </c>
      <c r="EW82" s="336">
        <f t="shared" ca="1" si="480"/>
        <v>4004418.903699467</v>
      </c>
      <c r="EX82" s="336">
        <f t="shared" ca="1" si="480"/>
        <v>4021266.237132085</v>
      </c>
      <c r="EY82" s="336">
        <f t="shared" ca="1" si="480"/>
        <v>3965129.8022355959</v>
      </c>
      <c r="EZ82" s="336">
        <f t="shared" ca="1" si="480"/>
        <v>3994243.8576310948</v>
      </c>
      <c r="FA82" s="336">
        <f t="shared" ca="1" si="480"/>
        <v>4021995.7537626168</v>
      </c>
      <c r="FB82" s="336">
        <f t="shared" ref="FB82:FD82" ca="1" si="481">(FB40/100)*$C40</f>
        <v>4023770.3106327699</v>
      </c>
      <c r="FC82" s="336">
        <f t="shared" ca="1" si="481"/>
        <v>4020040.5421541808</v>
      </c>
      <c r="FD82" s="336">
        <f t="shared" ca="1" si="481"/>
        <v>3992514.9848401924</v>
      </c>
      <c r="FE82" s="336">
        <f t="shared" ref="FE82:FI82" ca="1" si="482">(FE40/100)*$C40</f>
        <v>0</v>
      </c>
      <c r="FF82" s="336">
        <f t="shared" ca="1" si="482"/>
        <v>0</v>
      </c>
      <c r="FG82" s="336">
        <f t="shared" ca="1" si="482"/>
        <v>0</v>
      </c>
      <c r="FH82" s="336">
        <f t="shared" ca="1" si="482"/>
        <v>0</v>
      </c>
      <c r="FI82" s="336">
        <f t="shared" ca="1" si="482"/>
        <v>0</v>
      </c>
      <c r="FJ82" s="336">
        <f t="shared" ref="FJ82:FP82" ca="1" si="483">(FJ40/100)*$C40</f>
        <v>0</v>
      </c>
      <c r="FK82" s="336">
        <f t="shared" ca="1" si="483"/>
        <v>0</v>
      </c>
      <c r="FL82" s="336">
        <f t="shared" ca="1" si="483"/>
        <v>0</v>
      </c>
      <c r="FM82" s="336">
        <f t="shared" ca="1" si="483"/>
        <v>0</v>
      </c>
      <c r="FN82" s="336">
        <f t="shared" ca="1" si="483"/>
        <v>0</v>
      </c>
      <c r="FO82" s="336">
        <f t="shared" ca="1" si="483"/>
        <v>0</v>
      </c>
      <c r="FP82" s="336">
        <f t="shared" ca="1" si="483"/>
        <v>0</v>
      </c>
    </row>
    <row r="83" spans="1:172" s="317" customFormat="1" x14ac:dyDescent="0.2">
      <c r="A83" s="487"/>
      <c r="B83" s="334" t="s">
        <v>69</v>
      </c>
      <c r="C83" s="335"/>
      <c r="D83" s="334"/>
      <c r="E83" s="336">
        <f ca="1">SUM(E61:E81)-E79</f>
        <v>3494044.0806415407</v>
      </c>
      <c r="F83" s="336">
        <f t="shared" ref="F83:AX83" ca="1" si="484">SUM(F61:F81)-F79</f>
        <v>3493764.1452128734</v>
      </c>
      <c r="G83" s="336">
        <f t="shared" ca="1" si="484"/>
        <v>3478721.6824713927</v>
      </c>
      <c r="H83" s="336">
        <f t="shared" ca="1" si="484"/>
        <v>3469984.0080423881</v>
      </c>
      <c r="I83" s="336">
        <f t="shared" ca="1" si="484"/>
        <v>3516088.6137288157</v>
      </c>
      <c r="J83" s="336">
        <f t="shared" ca="1" si="484"/>
        <v>3480352.8327434873</v>
      </c>
      <c r="K83" s="336">
        <f t="shared" ca="1" si="484"/>
        <v>3475091.8949310966</v>
      </c>
      <c r="L83" s="336">
        <f t="shared" ca="1" si="484"/>
        <v>3511482.5897200536</v>
      </c>
      <c r="M83" s="336">
        <f t="shared" ca="1" si="484"/>
        <v>3464012.9801474651</v>
      </c>
      <c r="N83" s="336">
        <f t="shared" ca="1" si="484"/>
        <v>3505457.4072204791</v>
      </c>
      <c r="O83" s="336">
        <f t="shared" ca="1" si="484"/>
        <v>3480901.9147432474</v>
      </c>
      <c r="P83" s="336">
        <f t="shared" ca="1" si="484"/>
        <v>3497012.8621623563</v>
      </c>
      <c r="Q83" s="336">
        <f t="shared" ca="1" si="484"/>
        <v>3513982.3386542671</v>
      </c>
      <c r="R83" s="336">
        <f t="shared" ca="1" si="484"/>
        <v>3471589.7939299806</v>
      </c>
      <c r="S83" s="336">
        <f t="shared" ca="1" si="484"/>
        <v>3571037.6528986502</v>
      </c>
      <c r="T83" s="336">
        <f t="shared" ca="1" si="484"/>
        <v>3584405.9063283466</v>
      </c>
      <c r="U83" s="336">
        <f t="shared" ca="1" si="484"/>
        <v>3572418.8954679617</v>
      </c>
      <c r="V83" s="336">
        <f t="shared" ca="1" si="484"/>
        <v>3583518.1209179591</v>
      </c>
      <c r="W83" s="336">
        <f t="shared" ca="1" si="484"/>
        <v>3598343.537372251</v>
      </c>
      <c r="X83" s="336">
        <f t="shared" ca="1" si="484"/>
        <v>3548961.9962474289</v>
      </c>
      <c r="Y83" s="336">
        <f t="shared" ca="1" si="484"/>
        <v>3590462.704253566</v>
      </c>
      <c r="Z83" s="336">
        <f t="shared" ca="1" si="484"/>
        <v>3597172.8949808856</v>
      </c>
      <c r="AA83" s="336">
        <f t="shared" ca="1" si="484"/>
        <v>3629074.4897289989</v>
      </c>
      <c r="AB83" s="336">
        <f t="shared" ca="1" si="484"/>
        <v>3623788.4681192404</v>
      </c>
      <c r="AC83" s="336">
        <f t="shared" ca="1" si="484"/>
        <v>3595724.4741986557</v>
      </c>
      <c r="AD83" s="336">
        <f t="shared" ca="1" si="484"/>
        <v>3634549.8130885479</v>
      </c>
      <c r="AE83" s="336">
        <f t="shared" ca="1" si="484"/>
        <v>3614050.9462836338</v>
      </c>
      <c r="AF83" s="336">
        <f t="shared" ca="1" si="484"/>
        <v>3613100.6209851736</v>
      </c>
      <c r="AG83" s="336">
        <f t="shared" ca="1" si="484"/>
        <v>3626791.3159675691</v>
      </c>
      <c r="AH83" s="336">
        <f t="shared" ca="1" si="484"/>
        <v>3620387.9963098774</v>
      </c>
      <c r="AI83" s="336">
        <f t="shared" ca="1" si="484"/>
        <v>3668652.1836433494</v>
      </c>
      <c r="AJ83" s="336">
        <f t="shared" ca="1" si="484"/>
        <v>3668817.5406041606</v>
      </c>
      <c r="AK83" s="336">
        <f t="shared" ca="1" si="484"/>
        <v>3746139.9049605541</v>
      </c>
      <c r="AL83" s="336">
        <f t="shared" ca="1" si="484"/>
        <v>3741889.9375490192</v>
      </c>
      <c r="AM83" s="336">
        <f t="shared" ca="1" si="484"/>
        <v>3675384.4058010867</v>
      </c>
      <c r="AN83" s="336">
        <f t="shared" ca="1" si="484"/>
        <v>3700062.9188537081</v>
      </c>
      <c r="AO83" s="336">
        <f t="shared" ca="1" si="484"/>
        <v>3679988.8784395349</v>
      </c>
      <c r="AP83" s="336">
        <f t="shared" ca="1" si="484"/>
        <v>3723978.5683845272</v>
      </c>
      <c r="AQ83" s="336">
        <f t="shared" ca="1" si="484"/>
        <v>3684625.1397294528</v>
      </c>
      <c r="AR83" s="336">
        <f t="shared" ca="1" si="484"/>
        <v>3661053.6383392895</v>
      </c>
      <c r="AS83" s="336">
        <f t="shared" ca="1" si="484"/>
        <v>3680037.1208317885</v>
      </c>
      <c r="AT83" s="336">
        <f t="shared" ca="1" si="484"/>
        <v>3672522.6994520947</v>
      </c>
      <c r="AU83" s="336">
        <f t="shared" ca="1" si="484"/>
        <v>3657542.992823265</v>
      </c>
      <c r="AV83" s="336">
        <f t="shared" ca="1" si="484"/>
        <v>3667587.2171098837</v>
      </c>
      <c r="AW83" s="336">
        <f t="shared" ca="1" si="484"/>
        <v>3660868.7024365156</v>
      </c>
      <c r="AX83" s="336">
        <f t="shared" ca="1" si="484"/>
        <v>3676838.9515611227</v>
      </c>
      <c r="AY83" s="336">
        <f t="shared" ref="AY83:BX83" ca="1" si="485">SUM(AY61:AY81)-AY79</f>
        <v>3709045.6463179225</v>
      </c>
      <c r="AZ83" s="336">
        <f t="shared" ca="1" si="485"/>
        <v>3732692.9456245573</v>
      </c>
      <c r="BA83" s="336">
        <f t="shared" ca="1" si="485"/>
        <v>3769211.7503751838</v>
      </c>
      <c r="BB83" s="336">
        <f t="shared" ca="1" si="485"/>
        <v>3747811.8481545951</v>
      </c>
      <c r="BC83" s="336">
        <f t="shared" ca="1" si="485"/>
        <v>3738888.6232726392</v>
      </c>
      <c r="BD83" s="336">
        <f t="shared" ca="1" si="485"/>
        <v>3730357.4193053106</v>
      </c>
      <c r="BE83" s="336">
        <f t="shared" ca="1" si="485"/>
        <v>3715119.0039938004</v>
      </c>
      <c r="BF83" s="336">
        <f t="shared" ca="1" si="485"/>
        <v>3706933.6586590232</v>
      </c>
      <c r="BG83" s="336">
        <f t="shared" ca="1" si="485"/>
        <v>3672860.1657602512</v>
      </c>
      <c r="BH83" s="336">
        <f t="shared" ca="1" si="485"/>
        <v>3700975.4698898382</v>
      </c>
      <c r="BI83" s="336">
        <f t="shared" ca="1" si="485"/>
        <v>3628119.8412291412</v>
      </c>
      <c r="BJ83" s="336">
        <f t="shared" ca="1" si="485"/>
        <v>3663654.0103994273</v>
      </c>
      <c r="BK83" s="336">
        <f t="shared" ca="1" si="485"/>
        <v>3700376.227176893</v>
      </c>
      <c r="BL83" s="336">
        <f t="shared" ca="1" si="485"/>
        <v>3716878.9262277079</v>
      </c>
      <c r="BM83" s="336">
        <f t="shared" ca="1" si="485"/>
        <v>3701748.0931628589</v>
      </c>
      <c r="BN83" s="336">
        <f t="shared" ca="1" si="485"/>
        <v>3648412.8672574027</v>
      </c>
      <c r="BO83" s="336">
        <f t="shared" ca="1" si="485"/>
        <v>3739299.1703900732</v>
      </c>
      <c r="BP83" s="336">
        <f t="shared" ca="1" si="485"/>
        <v>3719142.7614085982</v>
      </c>
      <c r="BQ83" s="336">
        <f t="shared" ca="1" si="485"/>
        <v>3739198.7568583698</v>
      </c>
      <c r="BR83" s="336">
        <f t="shared" ca="1" si="485"/>
        <v>3742914.938694308</v>
      </c>
      <c r="BS83" s="336">
        <f t="shared" ca="1" si="485"/>
        <v>3708471.3817889923</v>
      </c>
      <c r="BT83" s="336">
        <f t="shared" ca="1" si="485"/>
        <v>3748842.5938977576</v>
      </c>
      <c r="BU83" s="336">
        <f t="shared" ca="1" si="485"/>
        <v>3740443.456656069</v>
      </c>
      <c r="BV83" s="336">
        <f t="shared" ca="1" si="485"/>
        <v>3687915.7597883539</v>
      </c>
      <c r="BW83" s="336">
        <f t="shared" ca="1" si="485"/>
        <v>3704959.8377538216</v>
      </c>
      <c r="BX83" s="336">
        <f t="shared" ca="1" si="485"/>
        <v>3657845.1919908701</v>
      </c>
      <c r="BY83" s="336">
        <f t="shared" ref="BY83:CJ83" ca="1" si="486">SUM(BY61:BY81)-BY79</f>
        <v>3690793.0660554534</v>
      </c>
      <c r="BZ83" s="336">
        <f t="shared" ca="1" si="486"/>
        <v>3731214.2065029508</v>
      </c>
      <c r="CA83" s="336">
        <f t="shared" ca="1" si="486"/>
        <v>3713144.916666009</v>
      </c>
      <c r="CB83" s="336">
        <f t="shared" ca="1" si="486"/>
        <v>3717537.8857208756</v>
      </c>
      <c r="CC83" s="336">
        <f t="shared" ca="1" si="486"/>
        <v>3725872.5901959967</v>
      </c>
      <c r="CD83" s="336">
        <f t="shared" ca="1" si="486"/>
        <v>3735000.1559587852</v>
      </c>
      <c r="CE83" s="336">
        <f t="shared" ca="1" si="486"/>
        <v>3727406.0281497985</v>
      </c>
      <c r="CF83" s="336">
        <f t="shared" ca="1" si="486"/>
        <v>3740730.7345893579</v>
      </c>
      <c r="CG83" s="336">
        <f t="shared" ca="1" si="486"/>
        <v>3708102.7858503219</v>
      </c>
      <c r="CH83" s="336">
        <f t="shared" ca="1" si="486"/>
        <v>3682770.9580137488</v>
      </c>
      <c r="CI83" s="336">
        <f t="shared" ca="1" si="486"/>
        <v>3620747.7705415767</v>
      </c>
      <c r="CJ83" s="336">
        <f t="shared" ca="1" si="486"/>
        <v>3632762.4189915042</v>
      </c>
      <c r="CK83" s="336">
        <f t="shared" ref="CK83:DG83" ca="1" si="487">SUM(CK61:CK81)-CK79</f>
        <v>3658891.2135883113</v>
      </c>
      <c r="CL83" s="336">
        <f t="shared" ca="1" si="487"/>
        <v>3628272.1863653697</v>
      </c>
      <c r="CM83" s="336">
        <f t="shared" ca="1" si="487"/>
        <v>3631968.5875234497</v>
      </c>
      <c r="CN83" s="336">
        <f t="shared" ca="1" si="487"/>
        <v>3113873.3152940581</v>
      </c>
      <c r="CO83" s="336">
        <f t="shared" ca="1" si="487"/>
        <v>3071527.9787794952</v>
      </c>
      <c r="CP83" s="336">
        <f t="shared" ca="1" si="487"/>
        <v>3357716.6684681037</v>
      </c>
      <c r="CQ83" s="336">
        <f t="shared" ca="1" si="487"/>
        <v>3443451.2503257031</v>
      </c>
      <c r="CR83" s="336">
        <f t="shared" ca="1" si="487"/>
        <v>3570890.479000262</v>
      </c>
      <c r="CS83" s="336">
        <f t="shared" ca="1" si="487"/>
        <v>3653378.4091694849</v>
      </c>
      <c r="CT83" s="336">
        <f t="shared" ca="1" si="487"/>
        <v>3683578.8537465846</v>
      </c>
      <c r="CU83" s="336">
        <f t="shared" ca="1" si="487"/>
        <v>3689536.2263189233</v>
      </c>
      <c r="CV83" s="336">
        <f t="shared" ca="1" si="487"/>
        <v>3743284.6307488447</v>
      </c>
      <c r="CW83" s="336">
        <f t="shared" ca="1" si="487"/>
        <v>3778463.2418440618</v>
      </c>
      <c r="CX83" s="336">
        <f t="shared" ca="1" si="487"/>
        <v>3720794.2710925569</v>
      </c>
      <c r="CY83" s="336">
        <f t="shared" ca="1" si="487"/>
        <v>3817064.6361149075</v>
      </c>
      <c r="CZ83" s="336">
        <f t="shared" ca="1" si="487"/>
        <v>3777101.5443087132</v>
      </c>
      <c r="DA83" s="336">
        <f t="shared" ca="1" si="487"/>
        <v>3807401.1012421716</v>
      </c>
      <c r="DB83" s="336">
        <f t="shared" ca="1" si="487"/>
        <v>3822287.1367427181</v>
      </c>
      <c r="DC83" s="336">
        <f t="shared" ca="1" si="487"/>
        <v>3844331.2461051806</v>
      </c>
      <c r="DD83" s="336">
        <f t="shared" ca="1" si="487"/>
        <v>3867783.7139782179</v>
      </c>
      <c r="DE83" s="336">
        <f t="shared" ca="1" si="487"/>
        <v>3810706.1622498892</v>
      </c>
      <c r="DF83" s="336">
        <f t="shared" ca="1" si="487"/>
        <v>3887293.1601083344</v>
      </c>
      <c r="DG83" s="336">
        <f t="shared" ca="1" si="487"/>
        <v>3894997.9412817825</v>
      </c>
      <c r="DH83" s="336">
        <f t="shared" ref="DH83:DS83" ca="1" si="488">SUM(DH61:DH81)-DH79</f>
        <v>3892194.7325925492</v>
      </c>
      <c r="DI83" s="336">
        <f t="shared" ca="1" si="488"/>
        <v>3926834.1727244239</v>
      </c>
      <c r="DJ83" s="336">
        <f t="shared" ca="1" si="488"/>
        <v>3959681.6011716109</v>
      </c>
      <c r="DK83" s="336">
        <f t="shared" ca="1" si="488"/>
        <v>3940754.1790388129</v>
      </c>
      <c r="DL83" s="336">
        <f t="shared" ca="1" si="488"/>
        <v>4003356.9324307488</v>
      </c>
      <c r="DM83" s="336">
        <f t="shared" ca="1" si="488"/>
        <v>4038543.1015132349</v>
      </c>
      <c r="DN83" s="336">
        <f t="shared" ca="1" si="488"/>
        <v>3971067.3530860776</v>
      </c>
      <c r="DO83" s="336">
        <f t="shared" ca="1" si="488"/>
        <v>4010227.7953876667</v>
      </c>
      <c r="DP83" s="336">
        <f t="shared" ca="1" si="488"/>
        <v>3993297.3606644515</v>
      </c>
      <c r="DQ83" s="336">
        <f t="shared" ca="1" si="488"/>
        <v>3960331.8283342421</v>
      </c>
      <c r="DR83" s="336">
        <f t="shared" ca="1" si="488"/>
        <v>4029207.7648847294</v>
      </c>
      <c r="DS83" s="336">
        <f t="shared" ca="1" si="488"/>
        <v>4021982.1700965548</v>
      </c>
      <c r="DT83" s="336">
        <f t="shared" ref="DT83:ED83" ca="1" si="489">SUM(DT61:DT81)-DT79</f>
        <v>4020388.7491321601</v>
      </c>
      <c r="DU83" s="336">
        <f t="shared" ca="1" si="489"/>
        <v>4018529.7863202831</v>
      </c>
      <c r="DV83" s="336">
        <f t="shared" ca="1" si="489"/>
        <v>3966095.3744793739</v>
      </c>
      <c r="DW83" s="336">
        <f t="shared" ca="1" si="489"/>
        <v>3947261.6361150136</v>
      </c>
      <c r="DX83" s="336">
        <f t="shared" ca="1" si="489"/>
        <v>3976642.2572235651</v>
      </c>
      <c r="DY83" s="336">
        <f t="shared" ca="1" si="489"/>
        <v>3946098.3439812902</v>
      </c>
      <c r="DZ83" s="336">
        <f t="shared" ca="1" si="489"/>
        <v>3958578.0134641901</v>
      </c>
      <c r="EA83" s="336">
        <f t="shared" ca="1" si="489"/>
        <v>3965671.6837929264</v>
      </c>
      <c r="EB83" s="336">
        <f t="shared" ca="1" si="489"/>
        <v>3978034.9219751423</v>
      </c>
      <c r="EC83" s="336">
        <f t="shared" ca="1" si="489"/>
        <v>3935466.334970125</v>
      </c>
      <c r="ED83" s="336">
        <f t="shared" ca="1" si="489"/>
        <v>3939192.6526633902</v>
      </c>
      <c r="EE83" s="336">
        <f t="shared" ref="EE83:EQ83" ca="1" si="490">SUM(EE61:EE81)-EE79</f>
        <v>3951426.6620721482</v>
      </c>
      <c r="EF83" s="336">
        <f t="shared" ca="1" si="490"/>
        <v>3997153.074646079</v>
      </c>
      <c r="EG83" s="336">
        <f t="shared" ca="1" si="490"/>
        <v>3974928.5837018676</v>
      </c>
      <c r="EH83" s="336">
        <f t="shared" ca="1" si="490"/>
        <v>3930173.4285182217</v>
      </c>
      <c r="EI83" s="336">
        <f t="shared" ca="1" si="490"/>
        <v>4022616.6108958991</v>
      </c>
      <c r="EJ83" s="336">
        <f t="shared" ca="1" si="490"/>
        <v>3893227.2568406174</v>
      </c>
      <c r="EK83" s="336">
        <f t="shared" ca="1" si="490"/>
        <v>3925930.9767928673</v>
      </c>
      <c r="EL83" s="336">
        <f t="shared" ca="1" si="490"/>
        <v>3957392.7876116098</v>
      </c>
      <c r="EM83" s="336">
        <f t="shared" ca="1" si="490"/>
        <v>3967544.28756152</v>
      </c>
      <c r="EN83" s="336">
        <f t="shared" ca="1" si="490"/>
        <v>3967763.8768934375</v>
      </c>
      <c r="EO83" s="336">
        <f t="shared" ca="1" si="490"/>
        <v>3981465.9671715037</v>
      </c>
      <c r="EP83" s="336">
        <f t="shared" ca="1" si="490"/>
        <v>3962001.2775178165</v>
      </c>
      <c r="EQ83" s="336">
        <f t="shared" ca="1" si="490"/>
        <v>3937337.007095011</v>
      </c>
      <c r="ER83" s="336">
        <f t="shared" ref="ER83:FA83" ca="1" si="491">SUM(ER61:ER81)-ER79</f>
        <v>3971993.6750852736</v>
      </c>
      <c r="ES83" s="336">
        <f t="shared" ca="1" si="491"/>
        <v>3953140.6110917525</v>
      </c>
      <c r="ET83" s="336">
        <f t="shared" ca="1" si="491"/>
        <v>4035949.156619112</v>
      </c>
      <c r="EU83" s="336">
        <f t="shared" ca="1" si="491"/>
        <v>3990197.3949896088</v>
      </c>
      <c r="EV83" s="336">
        <f t="shared" ca="1" si="491"/>
        <v>4024393.0713500809</v>
      </c>
      <c r="EW83" s="336">
        <f t="shared" ca="1" si="491"/>
        <v>3991967.8055098299</v>
      </c>
      <c r="EX83" s="336">
        <f t="shared" ca="1" si="491"/>
        <v>4016115.8201297298</v>
      </c>
      <c r="EY83" s="336">
        <f t="shared" ca="1" si="491"/>
        <v>3984745.4225209742</v>
      </c>
      <c r="EZ83" s="336">
        <f t="shared" ca="1" si="491"/>
        <v>4006555.0606999723</v>
      </c>
      <c r="FA83" s="336">
        <f t="shared" ca="1" si="491"/>
        <v>4020914.4863674371</v>
      </c>
      <c r="FB83" s="336">
        <f t="shared" ref="FB83:FD83" ca="1" si="492">SUM(FB61:FB81)-FB79</f>
        <v>4028004.6271486324</v>
      </c>
      <c r="FC83" s="336">
        <f t="shared" ca="1" si="492"/>
        <v>4022689.1130793188</v>
      </c>
      <c r="FD83" s="336">
        <f t="shared" ca="1" si="492"/>
        <v>4006128.5623543896</v>
      </c>
      <c r="FE83" s="336">
        <f t="shared" ref="FE83:FI83" ca="1" si="493">SUM(FE61:FE81)-FE79</f>
        <v>0</v>
      </c>
      <c r="FF83" s="336">
        <f t="shared" ca="1" si="493"/>
        <v>0</v>
      </c>
      <c r="FG83" s="336">
        <f t="shared" ca="1" si="493"/>
        <v>0</v>
      </c>
      <c r="FH83" s="336">
        <f t="shared" ca="1" si="493"/>
        <v>0</v>
      </c>
      <c r="FI83" s="336">
        <f t="shared" ca="1" si="493"/>
        <v>0</v>
      </c>
      <c r="FJ83" s="336">
        <f t="shared" ref="FJ83:FP83" ca="1" si="494">SUM(FJ61:FJ81)-FJ79</f>
        <v>0</v>
      </c>
      <c r="FK83" s="336">
        <f t="shared" ca="1" si="494"/>
        <v>0</v>
      </c>
      <c r="FL83" s="336">
        <f t="shared" ca="1" si="494"/>
        <v>0</v>
      </c>
      <c r="FM83" s="336">
        <f t="shared" ca="1" si="494"/>
        <v>0</v>
      </c>
      <c r="FN83" s="336">
        <f t="shared" ca="1" si="494"/>
        <v>0</v>
      </c>
      <c r="FO83" s="336">
        <f t="shared" ca="1" si="494"/>
        <v>0</v>
      </c>
      <c r="FP83" s="336">
        <f t="shared" ca="1" si="494"/>
        <v>0</v>
      </c>
    </row>
    <row r="85" spans="1:172" s="474" customFormat="1" ht="15.75" x14ac:dyDescent="0.25">
      <c r="A85" s="485"/>
      <c r="B85" s="508" t="s">
        <v>36</v>
      </c>
      <c r="C85" s="508"/>
      <c r="D85" s="313"/>
      <c r="E85" s="488">
        <f t="shared" ref="E85:AJ85" si="495">E5</f>
        <v>41275</v>
      </c>
      <c r="F85" s="488">
        <f t="shared" si="495"/>
        <v>41306</v>
      </c>
      <c r="G85" s="488">
        <f t="shared" si="495"/>
        <v>41334</v>
      </c>
      <c r="H85" s="488">
        <f t="shared" si="495"/>
        <v>41365</v>
      </c>
      <c r="I85" s="488">
        <f t="shared" si="495"/>
        <v>41395</v>
      </c>
      <c r="J85" s="488">
        <f t="shared" si="495"/>
        <v>41426</v>
      </c>
      <c r="K85" s="488">
        <f t="shared" si="495"/>
        <v>41456</v>
      </c>
      <c r="L85" s="488">
        <f t="shared" si="495"/>
        <v>41487</v>
      </c>
      <c r="M85" s="488">
        <f t="shared" si="495"/>
        <v>41518</v>
      </c>
      <c r="N85" s="488">
        <f t="shared" si="495"/>
        <v>41548</v>
      </c>
      <c r="O85" s="488">
        <f t="shared" si="495"/>
        <v>41579</v>
      </c>
      <c r="P85" s="488">
        <f t="shared" si="495"/>
        <v>41609</v>
      </c>
      <c r="Q85" s="488">
        <f t="shared" si="495"/>
        <v>41640</v>
      </c>
      <c r="R85" s="488">
        <f t="shared" si="495"/>
        <v>41671</v>
      </c>
      <c r="S85" s="488">
        <f t="shared" si="495"/>
        <v>41699</v>
      </c>
      <c r="T85" s="488">
        <f t="shared" si="495"/>
        <v>41730</v>
      </c>
      <c r="U85" s="488">
        <f t="shared" si="495"/>
        <v>41760</v>
      </c>
      <c r="V85" s="488">
        <f t="shared" si="495"/>
        <v>41791</v>
      </c>
      <c r="W85" s="488">
        <f t="shared" si="495"/>
        <v>41821</v>
      </c>
      <c r="X85" s="488">
        <f t="shared" si="495"/>
        <v>41852</v>
      </c>
      <c r="Y85" s="488">
        <f t="shared" si="495"/>
        <v>41883</v>
      </c>
      <c r="Z85" s="488">
        <f t="shared" si="495"/>
        <v>41913</v>
      </c>
      <c r="AA85" s="488">
        <f t="shared" si="495"/>
        <v>41944</v>
      </c>
      <c r="AB85" s="488">
        <f t="shared" si="495"/>
        <v>41974</v>
      </c>
      <c r="AC85" s="488">
        <f t="shared" si="495"/>
        <v>42005</v>
      </c>
      <c r="AD85" s="488">
        <f t="shared" si="495"/>
        <v>42036</v>
      </c>
      <c r="AE85" s="488">
        <f t="shared" si="495"/>
        <v>42064</v>
      </c>
      <c r="AF85" s="488">
        <f t="shared" si="495"/>
        <v>42095</v>
      </c>
      <c r="AG85" s="488">
        <f t="shared" si="495"/>
        <v>42125</v>
      </c>
      <c r="AH85" s="488">
        <f t="shared" si="495"/>
        <v>42156</v>
      </c>
      <c r="AI85" s="488">
        <f t="shared" si="495"/>
        <v>42186</v>
      </c>
      <c r="AJ85" s="488">
        <f t="shared" si="495"/>
        <v>42217</v>
      </c>
      <c r="AK85" s="488">
        <f t="shared" ref="AK85:BP85" si="496">AK5</f>
        <v>42248</v>
      </c>
      <c r="AL85" s="488">
        <f t="shared" si="496"/>
        <v>42278</v>
      </c>
      <c r="AM85" s="488">
        <f t="shared" si="496"/>
        <v>42309</v>
      </c>
      <c r="AN85" s="488">
        <f t="shared" si="496"/>
        <v>42339</v>
      </c>
      <c r="AO85" s="488">
        <f t="shared" si="496"/>
        <v>42370</v>
      </c>
      <c r="AP85" s="488">
        <f t="shared" si="496"/>
        <v>42401</v>
      </c>
      <c r="AQ85" s="488">
        <f t="shared" si="496"/>
        <v>42430</v>
      </c>
      <c r="AR85" s="488">
        <f t="shared" si="496"/>
        <v>42461</v>
      </c>
      <c r="AS85" s="488">
        <f t="shared" si="496"/>
        <v>42491</v>
      </c>
      <c r="AT85" s="488">
        <f t="shared" si="496"/>
        <v>42522</v>
      </c>
      <c r="AU85" s="488">
        <f t="shared" si="496"/>
        <v>42552</v>
      </c>
      <c r="AV85" s="488">
        <f t="shared" si="496"/>
        <v>42583</v>
      </c>
      <c r="AW85" s="488">
        <f t="shared" si="496"/>
        <v>42614</v>
      </c>
      <c r="AX85" s="488">
        <f t="shared" si="496"/>
        <v>42644</v>
      </c>
      <c r="AY85" s="488">
        <f t="shared" si="496"/>
        <v>42675</v>
      </c>
      <c r="AZ85" s="488">
        <f t="shared" si="496"/>
        <v>42705</v>
      </c>
      <c r="BA85" s="488">
        <f t="shared" si="496"/>
        <v>42736</v>
      </c>
      <c r="BB85" s="488">
        <f t="shared" si="496"/>
        <v>42767</v>
      </c>
      <c r="BC85" s="488">
        <f t="shared" si="496"/>
        <v>42795</v>
      </c>
      <c r="BD85" s="488">
        <f t="shared" si="496"/>
        <v>42826</v>
      </c>
      <c r="BE85" s="488">
        <f t="shared" si="496"/>
        <v>42856</v>
      </c>
      <c r="BF85" s="488">
        <f t="shared" si="496"/>
        <v>42887</v>
      </c>
      <c r="BG85" s="488">
        <f t="shared" si="496"/>
        <v>42917</v>
      </c>
      <c r="BH85" s="488">
        <f t="shared" si="496"/>
        <v>42948</v>
      </c>
      <c r="BI85" s="488">
        <f t="shared" si="496"/>
        <v>42979</v>
      </c>
      <c r="BJ85" s="488">
        <f t="shared" si="496"/>
        <v>43009</v>
      </c>
      <c r="BK85" s="488">
        <f t="shared" si="496"/>
        <v>43040</v>
      </c>
      <c r="BL85" s="488">
        <f t="shared" si="496"/>
        <v>43070</v>
      </c>
      <c r="BM85" s="488">
        <f t="shared" si="496"/>
        <v>43101</v>
      </c>
      <c r="BN85" s="488">
        <f t="shared" si="496"/>
        <v>43132</v>
      </c>
      <c r="BO85" s="488">
        <f t="shared" si="496"/>
        <v>43160</v>
      </c>
      <c r="BP85" s="314">
        <f t="shared" si="496"/>
        <v>43191</v>
      </c>
      <c r="BQ85" s="314">
        <f t="shared" ref="BQ85:CV85" si="497">BQ5</f>
        <v>43221</v>
      </c>
      <c r="BR85" s="314">
        <f t="shared" si="497"/>
        <v>43252</v>
      </c>
      <c r="BS85" s="314">
        <f t="shared" si="497"/>
        <v>43282</v>
      </c>
      <c r="BT85" s="314">
        <f t="shared" si="497"/>
        <v>43313</v>
      </c>
      <c r="BU85" s="314">
        <f t="shared" si="497"/>
        <v>43344</v>
      </c>
      <c r="BV85" s="314">
        <f t="shared" si="497"/>
        <v>43374</v>
      </c>
      <c r="BW85" s="314">
        <f t="shared" si="497"/>
        <v>43405</v>
      </c>
      <c r="BX85" s="314">
        <f t="shared" si="497"/>
        <v>43435</v>
      </c>
      <c r="BY85" s="314">
        <f t="shared" si="497"/>
        <v>43466</v>
      </c>
      <c r="BZ85" s="314">
        <f t="shared" si="497"/>
        <v>43497</v>
      </c>
      <c r="CA85" s="314">
        <f t="shared" si="497"/>
        <v>43525</v>
      </c>
      <c r="CB85" s="314">
        <f t="shared" si="497"/>
        <v>43556</v>
      </c>
      <c r="CC85" s="314">
        <f t="shared" si="497"/>
        <v>43586</v>
      </c>
      <c r="CD85" s="314">
        <f t="shared" si="497"/>
        <v>43617</v>
      </c>
      <c r="CE85" s="314">
        <f t="shared" si="497"/>
        <v>43647</v>
      </c>
      <c r="CF85" s="314">
        <f t="shared" si="497"/>
        <v>43678</v>
      </c>
      <c r="CG85" s="314">
        <f t="shared" si="497"/>
        <v>43709</v>
      </c>
      <c r="CH85" s="314">
        <f t="shared" si="497"/>
        <v>43739</v>
      </c>
      <c r="CI85" s="314">
        <f t="shared" si="497"/>
        <v>43770</v>
      </c>
      <c r="CJ85" s="314">
        <f t="shared" si="497"/>
        <v>43800</v>
      </c>
      <c r="CK85" s="314">
        <f t="shared" si="497"/>
        <v>43831</v>
      </c>
      <c r="CL85" s="314">
        <f t="shared" si="497"/>
        <v>43862</v>
      </c>
      <c r="CM85" s="314">
        <f t="shared" si="497"/>
        <v>43891</v>
      </c>
      <c r="CN85" s="314">
        <f t="shared" si="497"/>
        <v>43922</v>
      </c>
      <c r="CO85" s="314">
        <f t="shared" si="497"/>
        <v>43952</v>
      </c>
      <c r="CP85" s="314">
        <f t="shared" si="497"/>
        <v>43983</v>
      </c>
      <c r="CQ85" s="314">
        <f t="shared" si="497"/>
        <v>44013</v>
      </c>
      <c r="CR85" s="314">
        <f t="shared" si="497"/>
        <v>44044</v>
      </c>
      <c r="CS85" s="314">
        <f t="shared" si="497"/>
        <v>44075</v>
      </c>
      <c r="CT85" s="314">
        <f t="shared" si="497"/>
        <v>44105</v>
      </c>
      <c r="CU85" s="314">
        <f t="shared" si="497"/>
        <v>44136</v>
      </c>
      <c r="CV85" s="314">
        <f t="shared" si="497"/>
        <v>44166</v>
      </c>
      <c r="CW85" s="314">
        <f t="shared" ref="CW85:ED85" si="498">CW5</f>
        <v>44197</v>
      </c>
      <c r="CX85" s="314">
        <f t="shared" si="498"/>
        <v>44228</v>
      </c>
      <c r="CY85" s="314">
        <f t="shared" si="498"/>
        <v>44256</v>
      </c>
      <c r="CZ85" s="314">
        <f t="shared" si="498"/>
        <v>44287</v>
      </c>
      <c r="DA85" s="314">
        <f t="shared" si="498"/>
        <v>44317</v>
      </c>
      <c r="DB85" s="314">
        <f t="shared" si="498"/>
        <v>44348</v>
      </c>
      <c r="DC85" s="314">
        <f t="shared" si="498"/>
        <v>44378</v>
      </c>
      <c r="DD85" s="314">
        <f t="shared" si="498"/>
        <v>44409</v>
      </c>
      <c r="DE85" s="314">
        <f t="shared" si="498"/>
        <v>44440</v>
      </c>
      <c r="DF85" s="314">
        <f t="shared" si="498"/>
        <v>44470</v>
      </c>
      <c r="DG85" s="314">
        <f t="shared" si="498"/>
        <v>44501</v>
      </c>
      <c r="DH85" s="314">
        <f t="shared" si="498"/>
        <v>44531</v>
      </c>
      <c r="DI85" s="314">
        <f t="shared" si="498"/>
        <v>44562</v>
      </c>
      <c r="DJ85" s="314">
        <f t="shared" si="498"/>
        <v>44593</v>
      </c>
      <c r="DK85" s="314">
        <f t="shared" si="498"/>
        <v>44621</v>
      </c>
      <c r="DL85" s="314">
        <f t="shared" si="498"/>
        <v>44652</v>
      </c>
      <c r="DM85" s="314">
        <f t="shared" si="498"/>
        <v>44682</v>
      </c>
      <c r="DN85" s="314">
        <f t="shared" si="498"/>
        <v>44713</v>
      </c>
      <c r="DO85" s="314">
        <f t="shared" si="498"/>
        <v>44743</v>
      </c>
      <c r="DP85" s="314">
        <f t="shared" si="498"/>
        <v>44774</v>
      </c>
      <c r="DQ85" s="314">
        <f t="shared" si="498"/>
        <v>44805</v>
      </c>
      <c r="DR85" s="314">
        <f t="shared" si="498"/>
        <v>44835</v>
      </c>
      <c r="DS85" s="314">
        <f t="shared" si="498"/>
        <v>44866</v>
      </c>
      <c r="DT85" s="314">
        <f t="shared" si="498"/>
        <v>44896</v>
      </c>
      <c r="DU85" s="314">
        <f t="shared" si="498"/>
        <v>44927</v>
      </c>
      <c r="DV85" s="314">
        <f t="shared" si="498"/>
        <v>44958</v>
      </c>
      <c r="DW85" s="314">
        <f t="shared" si="498"/>
        <v>44986</v>
      </c>
      <c r="DX85" s="314">
        <f t="shared" si="498"/>
        <v>45017</v>
      </c>
      <c r="DY85" s="314">
        <f t="shared" si="498"/>
        <v>45047</v>
      </c>
      <c r="DZ85" s="314">
        <f t="shared" si="498"/>
        <v>45078</v>
      </c>
      <c r="EA85" s="314">
        <f t="shared" si="498"/>
        <v>45108</v>
      </c>
      <c r="EB85" s="314">
        <f t="shared" si="498"/>
        <v>45139</v>
      </c>
      <c r="EC85" s="314">
        <f t="shared" si="498"/>
        <v>45170</v>
      </c>
      <c r="ED85" s="314">
        <f t="shared" si="498"/>
        <v>45200</v>
      </c>
      <c r="EE85" s="314">
        <f t="shared" ref="EE85:EQ85" si="499">EE5</f>
        <v>45231</v>
      </c>
      <c r="EF85" s="314">
        <f t="shared" si="499"/>
        <v>45261</v>
      </c>
      <c r="EG85" s="314">
        <f t="shared" si="499"/>
        <v>45292</v>
      </c>
      <c r="EH85" s="314">
        <f t="shared" si="499"/>
        <v>45323</v>
      </c>
      <c r="EI85" s="314">
        <f t="shared" si="499"/>
        <v>45352</v>
      </c>
      <c r="EJ85" s="314">
        <f t="shared" si="499"/>
        <v>45383</v>
      </c>
      <c r="EK85" s="314">
        <f t="shared" si="499"/>
        <v>45413</v>
      </c>
      <c r="EL85" s="314">
        <f t="shared" si="499"/>
        <v>45444</v>
      </c>
      <c r="EM85" s="314">
        <f t="shared" si="499"/>
        <v>45474</v>
      </c>
      <c r="EN85" s="314">
        <f t="shared" si="499"/>
        <v>45505</v>
      </c>
      <c r="EO85" s="314">
        <f t="shared" si="499"/>
        <v>45536</v>
      </c>
      <c r="EP85" s="314">
        <f t="shared" si="499"/>
        <v>45566</v>
      </c>
      <c r="EQ85" s="314">
        <f t="shared" si="499"/>
        <v>45597</v>
      </c>
      <c r="ER85" s="314">
        <f t="shared" ref="ER85:FA85" si="500">ER5</f>
        <v>45627</v>
      </c>
      <c r="ES85" s="314">
        <f t="shared" si="500"/>
        <v>45658</v>
      </c>
      <c r="ET85" s="314">
        <f t="shared" si="500"/>
        <v>45689</v>
      </c>
      <c r="EU85" s="314">
        <f t="shared" si="500"/>
        <v>45717</v>
      </c>
      <c r="EV85" s="314">
        <f t="shared" si="500"/>
        <v>45748</v>
      </c>
      <c r="EW85" s="314">
        <f t="shared" si="500"/>
        <v>45778</v>
      </c>
      <c r="EX85" s="314">
        <f t="shared" si="500"/>
        <v>45809</v>
      </c>
      <c r="EY85" s="314">
        <f t="shared" si="500"/>
        <v>45839</v>
      </c>
      <c r="EZ85" s="314">
        <f t="shared" si="500"/>
        <v>45870</v>
      </c>
      <c r="FA85" s="314">
        <f t="shared" si="500"/>
        <v>45901</v>
      </c>
      <c r="FB85" s="314">
        <f t="shared" ref="FB85:FD85" si="501">FB5</f>
        <v>45931</v>
      </c>
      <c r="FC85" s="314">
        <f t="shared" si="501"/>
        <v>45962</v>
      </c>
      <c r="FD85" s="314">
        <f t="shared" si="501"/>
        <v>45992</v>
      </c>
      <c r="FE85" s="314">
        <f t="shared" ref="FE85:FI85" si="502">FE5</f>
        <v>46023</v>
      </c>
      <c r="FF85" s="314">
        <f t="shared" si="502"/>
        <v>46054</v>
      </c>
      <c r="FG85" s="314">
        <f t="shared" si="502"/>
        <v>46082</v>
      </c>
      <c r="FH85" s="314">
        <f t="shared" si="502"/>
        <v>46113</v>
      </c>
      <c r="FI85" s="314">
        <f t="shared" si="502"/>
        <v>46143</v>
      </c>
      <c r="FJ85" s="314">
        <f t="shared" ref="FJ85:FP85" si="503">FJ5</f>
        <v>46174</v>
      </c>
      <c r="FK85" s="314">
        <f t="shared" si="503"/>
        <v>46204</v>
      </c>
      <c r="FL85" s="314">
        <f t="shared" si="503"/>
        <v>46235</v>
      </c>
      <c r="FM85" s="314">
        <f t="shared" si="503"/>
        <v>46266</v>
      </c>
      <c r="FN85" s="314">
        <f t="shared" si="503"/>
        <v>46296</v>
      </c>
      <c r="FO85" s="314">
        <f t="shared" si="503"/>
        <v>46327</v>
      </c>
      <c r="FP85" s="314">
        <f t="shared" si="503"/>
        <v>46357</v>
      </c>
    </row>
    <row r="86" spans="1:172" ht="15.75" x14ac:dyDescent="0.25">
      <c r="A86" s="486"/>
      <c r="B86" s="317" t="s">
        <v>37</v>
      </c>
      <c r="E86" s="488">
        <f t="shared" ref="E86:AJ86" si="504">E5</f>
        <v>41275</v>
      </c>
      <c r="F86" s="488">
        <f t="shared" si="504"/>
        <v>41306</v>
      </c>
      <c r="G86" s="488">
        <f t="shared" si="504"/>
        <v>41334</v>
      </c>
      <c r="H86" s="488">
        <f t="shared" si="504"/>
        <v>41365</v>
      </c>
      <c r="I86" s="488">
        <f t="shared" si="504"/>
        <v>41395</v>
      </c>
      <c r="J86" s="488">
        <f t="shared" si="504"/>
        <v>41426</v>
      </c>
      <c r="K86" s="488">
        <f t="shared" si="504"/>
        <v>41456</v>
      </c>
      <c r="L86" s="488">
        <f t="shared" si="504"/>
        <v>41487</v>
      </c>
      <c r="M86" s="488">
        <f t="shared" si="504"/>
        <v>41518</v>
      </c>
      <c r="N86" s="488">
        <f t="shared" si="504"/>
        <v>41548</v>
      </c>
      <c r="O86" s="488">
        <f t="shared" si="504"/>
        <v>41579</v>
      </c>
      <c r="P86" s="488">
        <f t="shared" si="504"/>
        <v>41609</v>
      </c>
      <c r="Q86" s="488">
        <f t="shared" si="504"/>
        <v>41640</v>
      </c>
      <c r="R86" s="488">
        <f t="shared" si="504"/>
        <v>41671</v>
      </c>
      <c r="S86" s="488">
        <f t="shared" si="504"/>
        <v>41699</v>
      </c>
      <c r="T86" s="488">
        <f t="shared" si="504"/>
        <v>41730</v>
      </c>
      <c r="U86" s="488">
        <f t="shared" si="504"/>
        <v>41760</v>
      </c>
      <c r="V86" s="488">
        <f t="shared" si="504"/>
        <v>41791</v>
      </c>
      <c r="W86" s="488">
        <f t="shared" si="504"/>
        <v>41821</v>
      </c>
      <c r="X86" s="488">
        <f t="shared" si="504"/>
        <v>41852</v>
      </c>
      <c r="Y86" s="488">
        <f t="shared" si="504"/>
        <v>41883</v>
      </c>
      <c r="Z86" s="488">
        <f t="shared" si="504"/>
        <v>41913</v>
      </c>
      <c r="AA86" s="488">
        <f t="shared" si="504"/>
        <v>41944</v>
      </c>
      <c r="AB86" s="488">
        <f t="shared" si="504"/>
        <v>41974</v>
      </c>
      <c r="AC86" s="488">
        <f t="shared" si="504"/>
        <v>42005</v>
      </c>
      <c r="AD86" s="488">
        <f t="shared" si="504"/>
        <v>42036</v>
      </c>
      <c r="AE86" s="488">
        <f t="shared" si="504"/>
        <v>42064</v>
      </c>
      <c r="AF86" s="488">
        <f t="shared" si="504"/>
        <v>42095</v>
      </c>
      <c r="AG86" s="488">
        <f t="shared" si="504"/>
        <v>42125</v>
      </c>
      <c r="AH86" s="488">
        <f t="shared" si="504"/>
        <v>42156</v>
      </c>
      <c r="AI86" s="488">
        <f t="shared" si="504"/>
        <v>42186</v>
      </c>
      <c r="AJ86" s="488">
        <f t="shared" si="504"/>
        <v>42217</v>
      </c>
      <c r="AK86" s="488">
        <f t="shared" ref="AK86:BP86" si="505">AK5</f>
        <v>42248</v>
      </c>
      <c r="AL86" s="488">
        <f t="shared" si="505"/>
        <v>42278</v>
      </c>
      <c r="AM86" s="488">
        <f t="shared" si="505"/>
        <v>42309</v>
      </c>
      <c r="AN86" s="488">
        <f t="shared" si="505"/>
        <v>42339</v>
      </c>
      <c r="AO86" s="488">
        <f t="shared" si="505"/>
        <v>42370</v>
      </c>
      <c r="AP86" s="488">
        <f t="shared" si="505"/>
        <v>42401</v>
      </c>
      <c r="AQ86" s="488">
        <f t="shared" si="505"/>
        <v>42430</v>
      </c>
      <c r="AR86" s="488">
        <f t="shared" si="505"/>
        <v>42461</v>
      </c>
      <c r="AS86" s="488">
        <f t="shared" si="505"/>
        <v>42491</v>
      </c>
      <c r="AT86" s="488">
        <f t="shared" si="505"/>
        <v>42522</v>
      </c>
      <c r="AU86" s="488">
        <f t="shared" si="505"/>
        <v>42552</v>
      </c>
      <c r="AV86" s="488">
        <f t="shared" si="505"/>
        <v>42583</v>
      </c>
      <c r="AW86" s="488">
        <f t="shared" si="505"/>
        <v>42614</v>
      </c>
      <c r="AX86" s="488">
        <f t="shared" si="505"/>
        <v>42644</v>
      </c>
      <c r="AY86" s="488">
        <f t="shared" si="505"/>
        <v>42675</v>
      </c>
      <c r="AZ86" s="488">
        <f t="shared" si="505"/>
        <v>42705</v>
      </c>
      <c r="BA86" s="488">
        <f t="shared" si="505"/>
        <v>42736</v>
      </c>
      <c r="BB86" s="488">
        <f t="shared" si="505"/>
        <v>42767</v>
      </c>
      <c r="BC86" s="488">
        <f t="shared" si="505"/>
        <v>42795</v>
      </c>
      <c r="BD86" s="488">
        <f t="shared" si="505"/>
        <v>42826</v>
      </c>
      <c r="BE86" s="488">
        <f t="shared" si="505"/>
        <v>42856</v>
      </c>
      <c r="BF86" s="488">
        <f t="shared" si="505"/>
        <v>42887</v>
      </c>
      <c r="BG86" s="488">
        <f t="shared" si="505"/>
        <v>42917</v>
      </c>
      <c r="BH86" s="488">
        <f t="shared" si="505"/>
        <v>42948</v>
      </c>
      <c r="BI86" s="488">
        <f t="shared" si="505"/>
        <v>42979</v>
      </c>
      <c r="BJ86" s="488">
        <f t="shared" si="505"/>
        <v>43009</v>
      </c>
      <c r="BK86" s="488">
        <f t="shared" si="505"/>
        <v>43040</v>
      </c>
      <c r="BL86" s="488">
        <f t="shared" si="505"/>
        <v>43070</v>
      </c>
      <c r="BM86" s="488">
        <f t="shared" si="505"/>
        <v>43101</v>
      </c>
      <c r="BN86" s="488">
        <f t="shared" si="505"/>
        <v>43132</v>
      </c>
      <c r="BO86" s="488">
        <f t="shared" si="505"/>
        <v>43160</v>
      </c>
      <c r="BP86" s="314">
        <f t="shared" si="505"/>
        <v>43191</v>
      </c>
      <c r="BQ86" s="314">
        <f t="shared" ref="BQ86:CV86" si="506">BQ5</f>
        <v>43221</v>
      </c>
      <c r="BR86" s="314">
        <f t="shared" si="506"/>
        <v>43252</v>
      </c>
      <c r="BS86" s="314">
        <f t="shared" si="506"/>
        <v>43282</v>
      </c>
      <c r="BT86" s="314">
        <f t="shared" si="506"/>
        <v>43313</v>
      </c>
      <c r="BU86" s="314">
        <f t="shared" si="506"/>
        <v>43344</v>
      </c>
      <c r="BV86" s="314">
        <f t="shared" si="506"/>
        <v>43374</v>
      </c>
      <c r="BW86" s="314">
        <f t="shared" si="506"/>
        <v>43405</v>
      </c>
      <c r="BX86" s="314">
        <f t="shared" si="506"/>
        <v>43435</v>
      </c>
      <c r="BY86" s="314">
        <f t="shared" si="506"/>
        <v>43466</v>
      </c>
      <c r="BZ86" s="314">
        <f t="shared" si="506"/>
        <v>43497</v>
      </c>
      <c r="CA86" s="314">
        <f t="shared" si="506"/>
        <v>43525</v>
      </c>
      <c r="CB86" s="314">
        <f t="shared" si="506"/>
        <v>43556</v>
      </c>
      <c r="CC86" s="314">
        <f t="shared" si="506"/>
        <v>43586</v>
      </c>
      <c r="CD86" s="314">
        <f t="shared" si="506"/>
        <v>43617</v>
      </c>
      <c r="CE86" s="314">
        <f t="shared" si="506"/>
        <v>43647</v>
      </c>
      <c r="CF86" s="314">
        <f t="shared" si="506"/>
        <v>43678</v>
      </c>
      <c r="CG86" s="314">
        <f t="shared" si="506"/>
        <v>43709</v>
      </c>
      <c r="CH86" s="314">
        <f t="shared" si="506"/>
        <v>43739</v>
      </c>
      <c r="CI86" s="314">
        <f t="shared" si="506"/>
        <v>43770</v>
      </c>
      <c r="CJ86" s="314">
        <f t="shared" si="506"/>
        <v>43800</v>
      </c>
      <c r="CK86" s="314">
        <f t="shared" si="506"/>
        <v>43831</v>
      </c>
      <c r="CL86" s="314">
        <f t="shared" si="506"/>
        <v>43862</v>
      </c>
      <c r="CM86" s="314">
        <f t="shared" si="506"/>
        <v>43891</v>
      </c>
      <c r="CN86" s="314">
        <f t="shared" si="506"/>
        <v>43922</v>
      </c>
      <c r="CO86" s="314">
        <f t="shared" si="506"/>
        <v>43952</v>
      </c>
      <c r="CP86" s="314">
        <f t="shared" si="506"/>
        <v>43983</v>
      </c>
      <c r="CQ86" s="314">
        <f t="shared" si="506"/>
        <v>44013</v>
      </c>
      <c r="CR86" s="314">
        <f t="shared" si="506"/>
        <v>44044</v>
      </c>
      <c r="CS86" s="314">
        <f t="shared" si="506"/>
        <v>44075</v>
      </c>
      <c r="CT86" s="314">
        <f t="shared" si="506"/>
        <v>44105</v>
      </c>
      <c r="CU86" s="314">
        <f t="shared" si="506"/>
        <v>44136</v>
      </c>
      <c r="CV86" s="314">
        <f t="shared" si="506"/>
        <v>44166</v>
      </c>
      <c r="CW86" s="314">
        <f t="shared" ref="CW86:ED86" si="507">CW5</f>
        <v>44197</v>
      </c>
      <c r="CX86" s="314">
        <f t="shared" si="507"/>
        <v>44228</v>
      </c>
      <c r="CY86" s="314">
        <f t="shared" si="507"/>
        <v>44256</v>
      </c>
      <c r="CZ86" s="314">
        <f t="shared" si="507"/>
        <v>44287</v>
      </c>
      <c r="DA86" s="314">
        <f t="shared" si="507"/>
        <v>44317</v>
      </c>
      <c r="DB86" s="314">
        <f t="shared" si="507"/>
        <v>44348</v>
      </c>
      <c r="DC86" s="314">
        <f t="shared" si="507"/>
        <v>44378</v>
      </c>
      <c r="DD86" s="314">
        <f t="shared" si="507"/>
        <v>44409</v>
      </c>
      <c r="DE86" s="314">
        <f t="shared" si="507"/>
        <v>44440</v>
      </c>
      <c r="DF86" s="314">
        <f t="shared" si="507"/>
        <v>44470</v>
      </c>
      <c r="DG86" s="314">
        <f t="shared" si="507"/>
        <v>44501</v>
      </c>
      <c r="DH86" s="314">
        <f t="shared" si="507"/>
        <v>44531</v>
      </c>
      <c r="DI86" s="314">
        <f t="shared" si="507"/>
        <v>44562</v>
      </c>
      <c r="DJ86" s="314">
        <f t="shared" si="507"/>
        <v>44593</v>
      </c>
      <c r="DK86" s="314">
        <f t="shared" si="507"/>
        <v>44621</v>
      </c>
      <c r="DL86" s="314">
        <f t="shared" si="507"/>
        <v>44652</v>
      </c>
      <c r="DM86" s="314">
        <f t="shared" si="507"/>
        <v>44682</v>
      </c>
      <c r="DN86" s="314">
        <f t="shared" si="507"/>
        <v>44713</v>
      </c>
      <c r="DO86" s="314">
        <f t="shared" si="507"/>
        <v>44743</v>
      </c>
      <c r="DP86" s="314">
        <f t="shared" si="507"/>
        <v>44774</v>
      </c>
      <c r="DQ86" s="314">
        <f t="shared" si="507"/>
        <v>44805</v>
      </c>
      <c r="DR86" s="314">
        <f t="shared" si="507"/>
        <v>44835</v>
      </c>
      <c r="DS86" s="314">
        <f t="shared" si="507"/>
        <v>44866</v>
      </c>
      <c r="DT86" s="314">
        <f t="shared" si="507"/>
        <v>44896</v>
      </c>
      <c r="DU86" s="314">
        <f t="shared" si="507"/>
        <v>44927</v>
      </c>
      <c r="DV86" s="314">
        <f t="shared" si="507"/>
        <v>44958</v>
      </c>
      <c r="DW86" s="314">
        <f t="shared" si="507"/>
        <v>44986</v>
      </c>
      <c r="DX86" s="314">
        <f t="shared" si="507"/>
        <v>45017</v>
      </c>
      <c r="DY86" s="314">
        <f t="shared" si="507"/>
        <v>45047</v>
      </c>
      <c r="DZ86" s="314">
        <f t="shared" si="507"/>
        <v>45078</v>
      </c>
      <c r="EA86" s="314">
        <f t="shared" si="507"/>
        <v>45108</v>
      </c>
      <c r="EB86" s="314">
        <f t="shared" si="507"/>
        <v>45139</v>
      </c>
      <c r="EC86" s="314">
        <f t="shared" si="507"/>
        <v>45170</v>
      </c>
      <c r="ED86" s="314">
        <f t="shared" si="507"/>
        <v>45200</v>
      </c>
      <c r="EE86" s="314">
        <f t="shared" ref="EE86:EQ86" si="508">EE5</f>
        <v>45231</v>
      </c>
      <c r="EF86" s="314">
        <f t="shared" si="508"/>
        <v>45261</v>
      </c>
      <c r="EG86" s="314">
        <f t="shared" si="508"/>
        <v>45292</v>
      </c>
      <c r="EH86" s="314">
        <f t="shared" si="508"/>
        <v>45323</v>
      </c>
      <c r="EI86" s="314">
        <f t="shared" si="508"/>
        <v>45352</v>
      </c>
      <c r="EJ86" s="314">
        <f t="shared" si="508"/>
        <v>45383</v>
      </c>
      <c r="EK86" s="314">
        <f t="shared" si="508"/>
        <v>45413</v>
      </c>
      <c r="EL86" s="314">
        <f t="shared" si="508"/>
        <v>45444</v>
      </c>
      <c r="EM86" s="314">
        <f t="shared" si="508"/>
        <v>45474</v>
      </c>
      <c r="EN86" s="314">
        <f t="shared" si="508"/>
        <v>45505</v>
      </c>
      <c r="EO86" s="314">
        <f t="shared" si="508"/>
        <v>45536</v>
      </c>
      <c r="EP86" s="314">
        <f t="shared" si="508"/>
        <v>45566</v>
      </c>
      <c r="EQ86" s="314">
        <f t="shared" si="508"/>
        <v>45597</v>
      </c>
      <c r="ER86" s="314">
        <f t="shared" ref="ER86:FA86" si="509">ER5</f>
        <v>45627</v>
      </c>
      <c r="ES86" s="314">
        <f t="shared" si="509"/>
        <v>45658</v>
      </c>
      <c r="ET86" s="314">
        <f t="shared" si="509"/>
        <v>45689</v>
      </c>
      <c r="EU86" s="314">
        <f t="shared" si="509"/>
        <v>45717</v>
      </c>
      <c r="EV86" s="314">
        <f t="shared" si="509"/>
        <v>45748</v>
      </c>
      <c r="EW86" s="314">
        <f t="shared" si="509"/>
        <v>45778</v>
      </c>
      <c r="EX86" s="314">
        <f t="shared" si="509"/>
        <v>45809</v>
      </c>
      <c r="EY86" s="314">
        <f t="shared" si="509"/>
        <v>45839</v>
      </c>
      <c r="EZ86" s="314">
        <f t="shared" si="509"/>
        <v>45870</v>
      </c>
      <c r="FA86" s="314">
        <f t="shared" si="509"/>
        <v>45901</v>
      </c>
      <c r="FB86" s="314">
        <f t="shared" ref="FB86:FD86" si="510">FB5</f>
        <v>45931</v>
      </c>
      <c r="FC86" s="314">
        <f t="shared" si="510"/>
        <v>45962</v>
      </c>
      <c r="FD86" s="314">
        <f t="shared" si="510"/>
        <v>45992</v>
      </c>
      <c r="FE86" s="314">
        <f t="shared" ref="FE86:FI86" si="511">FE5</f>
        <v>46023</v>
      </c>
      <c r="FF86" s="314">
        <f t="shared" si="511"/>
        <v>46054</v>
      </c>
      <c r="FG86" s="314">
        <f t="shared" si="511"/>
        <v>46082</v>
      </c>
      <c r="FH86" s="314">
        <f t="shared" si="511"/>
        <v>46113</v>
      </c>
      <c r="FI86" s="314">
        <f t="shared" si="511"/>
        <v>46143</v>
      </c>
      <c r="FJ86" s="314">
        <f t="shared" ref="FJ86:FP86" si="512">FJ5</f>
        <v>46174</v>
      </c>
      <c r="FK86" s="314">
        <f t="shared" si="512"/>
        <v>46204</v>
      </c>
      <c r="FL86" s="314">
        <f t="shared" si="512"/>
        <v>46235</v>
      </c>
      <c r="FM86" s="314">
        <f t="shared" si="512"/>
        <v>46266</v>
      </c>
      <c r="FN86" s="314">
        <f t="shared" si="512"/>
        <v>46296</v>
      </c>
      <c r="FO86" s="314">
        <f t="shared" si="512"/>
        <v>46327</v>
      </c>
      <c r="FP86" s="314">
        <f t="shared" si="512"/>
        <v>46357</v>
      </c>
    </row>
    <row r="87" spans="1:172" x14ac:dyDescent="0.2">
      <c r="B87" s="317" t="s">
        <v>80</v>
      </c>
    </row>
    <row r="88" spans="1:172" s="317" customFormat="1" x14ac:dyDescent="0.2">
      <c r="A88" s="485"/>
      <c r="B88" s="401" t="s">
        <v>0</v>
      </c>
      <c r="C88" s="402"/>
      <c r="D88" s="401"/>
      <c r="E88" s="403">
        <f t="shared" ref="E88:AJ88" ca="1" si="513">SUM(E45:E48)/SUM(E$45:E$48)*100</f>
        <v>100</v>
      </c>
      <c r="F88" s="403">
        <f t="shared" ca="1" si="513"/>
        <v>100</v>
      </c>
      <c r="G88" s="403">
        <f t="shared" ca="1" si="513"/>
        <v>100</v>
      </c>
      <c r="H88" s="403">
        <f t="shared" ca="1" si="513"/>
        <v>100</v>
      </c>
      <c r="I88" s="403">
        <f t="shared" ca="1" si="513"/>
        <v>100</v>
      </c>
      <c r="J88" s="403">
        <f t="shared" ca="1" si="513"/>
        <v>100</v>
      </c>
      <c r="K88" s="403">
        <f t="shared" ca="1" si="513"/>
        <v>100</v>
      </c>
      <c r="L88" s="403">
        <f t="shared" ca="1" si="513"/>
        <v>100</v>
      </c>
      <c r="M88" s="403">
        <f t="shared" ca="1" si="513"/>
        <v>100</v>
      </c>
      <c r="N88" s="403">
        <f t="shared" ca="1" si="513"/>
        <v>100</v>
      </c>
      <c r="O88" s="403">
        <f t="shared" ca="1" si="513"/>
        <v>100</v>
      </c>
      <c r="P88" s="403">
        <f t="shared" ca="1" si="513"/>
        <v>100</v>
      </c>
      <c r="Q88" s="403">
        <f t="shared" ca="1" si="513"/>
        <v>100</v>
      </c>
      <c r="R88" s="403">
        <f t="shared" ca="1" si="513"/>
        <v>100</v>
      </c>
      <c r="S88" s="403">
        <f t="shared" ca="1" si="513"/>
        <v>100</v>
      </c>
      <c r="T88" s="403">
        <f t="shared" ca="1" si="513"/>
        <v>100</v>
      </c>
      <c r="U88" s="403">
        <f t="shared" ca="1" si="513"/>
        <v>100</v>
      </c>
      <c r="V88" s="403">
        <f t="shared" ca="1" si="513"/>
        <v>100</v>
      </c>
      <c r="W88" s="403">
        <f t="shared" ca="1" si="513"/>
        <v>100</v>
      </c>
      <c r="X88" s="403">
        <f t="shared" ca="1" si="513"/>
        <v>100</v>
      </c>
      <c r="Y88" s="403">
        <f t="shared" ca="1" si="513"/>
        <v>100</v>
      </c>
      <c r="Z88" s="403">
        <f t="shared" ca="1" si="513"/>
        <v>100</v>
      </c>
      <c r="AA88" s="403">
        <f t="shared" ca="1" si="513"/>
        <v>100</v>
      </c>
      <c r="AB88" s="403">
        <f t="shared" ca="1" si="513"/>
        <v>100</v>
      </c>
      <c r="AC88" s="403">
        <f t="shared" ca="1" si="513"/>
        <v>100</v>
      </c>
      <c r="AD88" s="403">
        <f t="shared" ca="1" si="513"/>
        <v>100</v>
      </c>
      <c r="AE88" s="403">
        <f t="shared" ca="1" si="513"/>
        <v>100</v>
      </c>
      <c r="AF88" s="403">
        <f t="shared" ca="1" si="513"/>
        <v>100</v>
      </c>
      <c r="AG88" s="403">
        <f t="shared" ca="1" si="513"/>
        <v>100</v>
      </c>
      <c r="AH88" s="403">
        <f t="shared" ca="1" si="513"/>
        <v>100</v>
      </c>
      <c r="AI88" s="403">
        <f t="shared" ca="1" si="513"/>
        <v>100</v>
      </c>
      <c r="AJ88" s="403">
        <f t="shared" ca="1" si="513"/>
        <v>100</v>
      </c>
      <c r="AK88" s="403">
        <f t="shared" ref="AK88:BP88" ca="1" si="514">SUM(AK45:AK48)/SUM(AK$45:AK$48)*100</f>
        <v>100</v>
      </c>
      <c r="AL88" s="403">
        <f t="shared" ca="1" si="514"/>
        <v>100</v>
      </c>
      <c r="AM88" s="403">
        <f t="shared" ca="1" si="514"/>
        <v>100</v>
      </c>
      <c r="AN88" s="403">
        <f t="shared" ca="1" si="514"/>
        <v>100</v>
      </c>
      <c r="AO88" s="403">
        <f t="shared" ca="1" si="514"/>
        <v>100</v>
      </c>
      <c r="AP88" s="403">
        <f t="shared" ca="1" si="514"/>
        <v>100</v>
      </c>
      <c r="AQ88" s="403">
        <f t="shared" ca="1" si="514"/>
        <v>100</v>
      </c>
      <c r="AR88" s="403">
        <f t="shared" ca="1" si="514"/>
        <v>100</v>
      </c>
      <c r="AS88" s="403">
        <f t="shared" ca="1" si="514"/>
        <v>100</v>
      </c>
      <c r="AT88" s="403">
        <f t="shared" ca="1" si="514"/>
        <v>100</v>
      </c>
      <c r="AU88" s="403">
        <f t="shared" ca="1" si="514"/>
        <v>100</v>
      </c>
      <c r="AV88" s="403">
        <f t="shared" ca="1" si="514"/>
        <v>100</v>
      </c>
      <c r="AW88" s="403">
        <f t="shared" ca="1" si="514"/>
        <v>100</v>
      </c>
      <c r="AX88" s="403">
        <f t="shared" ca="1" si="514"/>
        <v>100</v>
      </c>
      <c r="AY88" s="403">
        <f t="shared" ca="1" si="514"/>
        <v>100</v>
      </c>
      <c r="AZ88" s="403">
        <f t="shared" ca="1" si="514"/>
        <v>100</v>
      </c>
      <c r="BA88" s="403">
        <f t="shared" ca="1" si="514"/>
        <v>100</v>
      </c>
      <c r="BB88" s="403">
        <f t="shared" ca="1" si="514"/>
        <v>100</v>
      </c>
      <c r="BC88" s="403">
        <f t="shared" ca="1" si="514"/>
        <v>100</v>
      </c>
      <c r="BD88" s="403">
        <f t="shared" ca="1" si="514"/>
        <v>100</v>
      </c>
      <c r="BE88" s="403">
        <f t="shared" ca="1" si="514"/>
        <v>100</v>
      </c>
      <c r="BF88" s="403">
        <f t="shared" ca="1" si="514"/>
        <v>100</v>
      </c>
      <c r="BG88" s="403">
        <f t="shared" ca="1" si="514"/>
        <v>100</v>
      </c>
      <c r="BH88" s="403">
        <f t="shared" ca="1" si="514"/>
        <v>100</v>
      </c>
      <c r="BI88" s="403">
        <f t="shared" ca="1" si="514"/>
        <v>100</v>
      </c>
      <c r="BJ88" s="403">
        <f t="shared" ca="1" si="514"/>
        <v>100</v>
      </c>
      <c r="BK88" s="403">
        <f t="shared" ca="1" si="514"/>
        <v>100</v>
      </c>
      <c r="BL88" s="403">
        <f t="shared" ca="1" si="514"/>
        <v>100</v>
      </c>
      <c r="BM88" s="403">
        <f t="shared" ca="1" si="514"/>
        <v>100</v>
      </c>
      <c r="BN88" s="403">
        <f t="shared" ca="1" si="514"/>
        <v>100</v>
      </c>
      <c r="BO88" s="403">
        <f t="shared" ca="1" si="514"/>
        <v>100</v>
      </c>
      <c r="BP88" s="403">
        <f t="shared" ca="1" si="514"/>
        <v>100</v>
      </c>
      <c r="BQ88" s="403">
        <f t="shared" ref="BQ88:CV88" ca="1" si="515">SUM(BQ45:BQ48)/SUM(BQ$45:BQ$48)*100</f>
        <v>100</v>
      </c>
      <c r="BR88" s="403">
        <f t="shared" ca="1" si="515"/>
        <v>100</v>
      </c>
      <c r="BS88" s="403">
        <f t="shared" ca="1" si="515"/>
        <v>100</v>
      </c>
      <c r="BT88" s="403">
        <f t="shared" ca="1" si="515"/>
        <v>100</v>
      </c>
      <c r="BU88" s="403">
        <f t="shared" ca="1" si="515"/>
        <v>100</v>
      </c>
      <c r="BV88" s="403">
        <f t="shared" ca="1" si="515"/>
        <v>100</v>
      </c>
      <c r="BW88" s="403">
        <f t="shared" ca="1" si="515"/>
        <v>100</v>
      </c>
      <c r="BX88" s="403">
        <f t="shared" ca="1" si="515"/>
        <v>100</v>
      </c>
      <c r="BY88" s="403">
        <f t="shared" ca="1" si="515"/>
        <v>100</v>
      </c>
      <c r="BZ88" s="403">
        <f t="shared" ca="1" si="515"/>
        <v>100</v>
      </c>
      <c r="CA88" s="403">
        <f t="shared" ca="1" si="515"/>
        <v>100</v>
      </c>
      <c r="CB88" s="403">
        <f t="shared" ca="1" si="515"/>
        <v>100</v>
      </c>
      <c r="CC88" s="403">
        <f t="shared" ca="1" si="515"/>
        <v>100</v>
      </c>
      <c r="CD88" s="403">
        <f t="shared" ca="1" si="515"/>
        <v>100</v>
      </c>
      <c r="CE88" s="403">
        <f t="shared" ca="1" si="515"/>
        <v>100</v>
      </c>
      <c r="CF88" s="403">
        <f t="shared" ca="1" si="515"/>
        <v>100</v>
      </c>
      <c r="CG88" s="403">
        <f t="shared" ca="1" si="515"/>
        <v>100</v>
      </c>
      <c r="CH88" s="403">
        <f t="shared" ca="1" si="515"/>
        <v>100</v>
      </c>
      <c r="CI88" s="403">
        <f t="shared" ca="1" si="515"/>
        <v>100</v>
      </c>
      <c r="CJ88" s="403">
        <f t="shared" ca="1" si="515"/>
        <v>100</v>
      </c>
      <c r="CK88" s="403">
        <f t="shared" ca="1" si="515"/>
        <v>100</v>
      </c>
      <c r="CL88" s="403">
        <f t="shared" ca="1" si="515"/>
        <v>100</v>
      </c>
      <c r="CM88" s="403">
        <f t="shared" ca="1" si="515"/>
        <v>100</v>
      </c>
      <c r="CN88" s="403">
        <f t="shared" ca="1" si="515"/>
        <v>100</v>
      </c>
      <c r="CO88" s="403">
        <f t="shared" ca="1" si="515"/>
        <v>100</v>
      </c>
      <c r="CP88" s="403">
        <f t="shared" ca="1" si="515"/>
        <v>100</v>
      </c>
      <c r="CQ88" s="403">
        <f t="shared" ca="1" si="515"/>
        <v>100</v>
      </c>
      <c r="CR88" s="403">
        <f t="shared" ca="1" si="515"/>
        <v>100</v>
      </c>
      <c r="CS88" s="403">
        <f t="shared" ca="1" si="515"/>
        <v>100</v>
      </c>
      <c r="CT88" s="403">
        <f t="shared" ca="1" si="515"/>
        <v>100</v>
      </c>
      <c r="CU88" s="403">
        <f t="shared" ca="1" si="515"/>
        <v>100</v>
      </c>
      <c r="CV88" s="403">
        <f t="shared" ca="1" si="515"/>
        <v>100</v>
      </c>
      <c r="CW88" s="403">
        <f t="shared" ref="CW88:ED88" ca="1" si="516">SUM(CW45:CW48)/SUM(CW$45:CW$48)*100</f>
        <v>100</v>
      </c>
      <c r="CX88" s="403">
        <f t="shared" ca="1" si="516"/>
        <v>100</v>
      </c>
      <c r="CY88" s="403">
        <f t="shared" ca="1" si="516"/>
        <v>100</v>
      </c>
      <c r="CZ88" s="403">
        <f t="shared" ca="1" si="516"/>
        <v>100</v>
      </c>
      <c r="DA88" s="403">
        <f t="shared" ca="1" si="516"/>
        <v>100</v>
      </c>
      <c r="DB88" s="403">
        <f t="shared" ca="1" si="516"/>
        <v>100</v>
      </c>
      <c r="DC88" s="403">
        <f t="shared" ca="1" si="516"/>
        <v>100</v>
      </c>
      <c r="DD88" s="403">
        <f t="shared" ca="1" si="516"/>
        <v>100</v>
      </c>
      <c r="DE88" s="403">
        <f t="shared" ca="1" si="516"/>
        <v>100</v>
      </c>
      <c r="DF88" s="403">
        <f t="shared" ca="1" si="516"/>
        <v>100</v>
      </c>
      <c r="DG88" s="403">
        <f t="shared" ca="1" si="516"/>
        <v>100</v>
      </c>
      <c r="DH88" s="403">
        <f t="shared" ca="1" si="516"/>
        <v>100</v>
      </c>
      <c r="DI88" s="403">
        <f t="shared" ca="1" si="516"/>
        <v>100</v>
      </c>
      <c r="DJ88" s="403">
        <f t="shared" ca="1" si="516"/>
        <v>100</v>
      </c>
      <c r="DK88" s="403">
        <f t="shared" ca="1" si="516"/>
        <v>100</v>
      </c>
      <c r="DL88" s="403">
        <f t="shared" ca="1" si="516"/>
        <v>100</v>
      </c>
      <c r="DM88" s="403">
        <f t="shared" ca="1" si="516"/>
        <v>100</v>
      </c>
      <c r="DN88" s="403">
        <f t="shared" ca="1" si="516"/>
        <v>100</v>
      </c>
      <c r="DO88" s="403">
        <f t="shared" ca="1" si="516"/>
        <v>100</v>
      </c>
      <c r="DP88" s="403">
        <f t="shared" ca="1" si="516"/>
        <v>100</v>
      </c>
      <c r="DQ88" s="403">
        <f t="shared" ca="1" si="516"/>
        <v>100</v>
      </c>
      <c r="DR88" s="403">
        <f t="shared" ca="1" si="516"/>
        <v>100</v>
      </c>
      <c r="DS88" s="403">
        <f t="shared" ca="1" si="516"/>
        <v>100</v>
      </c>
      <c r="DT88" s="403">
        <f t="shared" ca="1" si="516"/>
        <v>100</v>
      </c>
      <c r="DU88" s="403">
        <f t="shared" ca="1" si="516"/>
        <v>100</v>
      </c>
      <c r="DV88" s="403">
        <f t="shared" ca="1" si="516"/>
        <v>100</v>
      </c>
      <c r="DW88" s="403">
        <f t="shared" ca="1" si="516"/>
        <v>100</v>
      </c>
      <c r="DX88" s="403">
        <f t="shared" ca="1" si="516"/>
        <v>100</v>
      </c>
      <c r="DY88" s="403">
        <f t="shared" ca="1" si="516"/>
        <v>100</v>
      </c>
      <c r="DZ88" s="403">
        <f t="shared" ca="1" si="516"/>
        <v>100</v>
      </c>
      <c r="EA88" s="403">
        <f t="shared" ca="1" si="516"/>
        <v>100</v>
      </c>
      <c r="EB88" s="403">
        <f t="shared" ca="1" si="516"/>
        <v>100</v>
      </c>
      <c r="EC88" s="403">
        <f t="shared" ca="1" si="516"/>
        <v>100</v>
      </c>
      <c r="ED88" s="403">
        <f t="shared" ca="1" si="516"/>
        <v>100</v>
      </c>
      <c r="EE88" s="403">
        <f t="shared" ref="EE88:EQ88" ca="1" si="517">SUM(EE45:EE48)/SUM(EE$45:EE$48)*100</f>
        <v>100</v>
      </c>
      <c r="EF88" s="403">
        <f t="shared" ca="1" si="517"/>
        <v>100</v>
      </c>
      <c r="EG88" s="403">
        <f t="shared" ca="1" si="517"/>
        <v>100</v>
      </c>
      <c r="EH88" s="403">
        <f t="shared" ca="1" si="517"/>
        <v>100</v>
      </c>
      <c r="EI88" s="403">
        <f t="shared" ca="1" si="517"/>
        <v>100</v>
      </c>
      <c r="EJ88" s="403">
        <f t="shared" ca="1" si="517"/>
        <v>100</v>
      </c>
      <c r="EK88" s="403">
        <f t="shared" ca="1" si="517"/>
        <v>100</v>
      </c>
      <c r="EL88" s="403">
        <f t="shared" ca="1" si="517"/>
        <v>100</v>
      </c>
      <c r="EM88" s="403">
        <f t="shared" ca="1" si="517"/>
        <v>100</v>
      </c>
      <c r="EN88" s="403">
        <f t="shared" ca="1" si="517"/>
        <v>100</v>
      </c>
      <c r="EO88" s="403">
        <f t="shared" ca="1" si="517"/>
        <v>100</v>
      </c>
      <c r="EP88" s="403">
        <f t="shared" ca="1" si="517"/>
        <v>100</v>
      </c>
      <c r="EQ88" s="403">
        <f t="shared" ca="1" si="517"/>
        <v>100</v>
      </c>
      <c r="ER88" s="403">
        <f t="shared" ref="ER88:FA88" ca="1" si="518">SUM(ER45:ER48)/SUM(ER$45:ER$48)*100</f>
        <v>100</v>
      </c>
      <c r="ES88" s="403">
        <f t="shared" ca="1" si="518"/>
        <v>100</v>
      </c>
      <c r="ET88" s="403">
        <f t="shared" ca="1" si="518"/>
        <v>100</v>
      </c>
      <c r="EU88" s="403">
        <f t="shared" ca="1" si="518"/>
        <v>100</v>
      </c>
      <c r="EV88" s="403">
        <f t="shared" ca="1" si="518"/>
        <v>100</v>
      </c>
      <c r="EW88" s="403">
        <f t="shared" ca="1" si="518"/>
        <v>100</v>
      </c>
      <c r="EX88" s="403">
        <f t="shared" ca="1" si="518"/>
        <v>100</v>
      </c>
      <c r="EY88" s="403">
        <f t="shared" ca="1" si="518"/>
        <v>100</v>
      </c>
      <c r="EZ88" s="403">
        <f t="shared" ca="1" si="518"/>
        <v>100</v>
      </c>
      <c r="FA88" s="403">
        <f t="shared" ca="1" si="518"/>
        <v>100</v>
      </c>
      <c r="FB88" s="403">
        <f t="shared" ref="FB88:FD88" ca="1" si="519">SUM(FB45:FB48)/SUM(FB$45:FB$48)*100</f>
        <v>100</v>
      </c>
      <c r="FC88" s="403">
        <f t="shared" ca="1" si="519"/>
        <v>100</v>
      </c>
      <c r="FD88" s="403">
        <f t="shared" ca="1" si="519"/>
        <v>100</v>
      </c>
      <c r="FE88" s="403" t="e">
        <f t="shared" ref="FE88:FI88" ca="1" si="520">SUM(FE45:FE48)/SUM(FE$45:FE$48)*100</f>
        <v>#DIV/0!</v>
      </c>
      <c r="FF88" s="403" t="e">
        <f t="shared" ca="1" si="520"/>
        <v>#DIV/0!</v>
      </c>
      <c r="FG88" s="403" t="e">
        <f t="shared" ca="1" si="520"/>
        <v>#DIV/0!</v>
      </c>
      <c r="FH88" s="403" t="e">
        <f t="shared" ca="1" si="520"/>
        <v>#DIV/0!</v>
      </c>
      <c r="FI88" s="403" t="e">
        <f t="shared" ca="1" si="520"/>
        <v>#DIV/0!</v>
      </c>
      <c r="FJ88" s="403" t="e">
        <f t="shared" ref="FJ88:FP88" ca="1" si="521">SUM(FJ45:FJ48)/SUM(FJ$45:FJ$48)*100</f>
        <v>#DIV/0!</v>
      </c>
      <c r="FK88" s="403" t="e">
        <f t="shared" ca="1" si="521"/>
        <v>#DIV/0!</v>
      </c>
      <c r="FL88" s="403" t="e">
        <f t="shared" ca="1" si="521"/>
        <v>#DIV/0!</v>
      </c>
      <c r="FM88" s="403" t="e">
        <f t="shared" ca="1" si="521"/>
        <v>#DIV/0!</v>
      </c>
      <c r="FN88" s="403" t="e">
        <f t="shared" ca="1" si="521"/>
        <v>#DIV/0!</v>
      </c>
      <c r="FO88" s="403" t="e">
        <f t="shared" ca="1" si="521"/>
        <v>#DIV/0!</v>
      </c>
      <c r="FP88" s="403" t="e">
        <f t="shared" ca="1" si="521"/>
        <v>#DIV/0!</v>
      </c>
    </row>
    <row r="89" spans="1:172" s="317" customFormat="1" x14ac:dyDescent="0.2">
      <c r="A89" s="485"/>
      <c r="B89" s="404" t="s">
        <v>1</v>
      </c>
      <c r="C89" s="405"/>
      <c r="D89" s="404"/>
      <c r="E89" s="406">
        <f t="shared" ref="E89:AJ89" ca="1" si="522">+E45/SUM(E$45:E$48)*100</f>
        <v>16.960360199009088</v>
      </c>
      <c r="F89" s="406">
        <f t="shared" ca="1" si="522"/>
        <v>16.728037787671745</v>
      </c>
      <c r="G89" s="406">
        <f t="shared" ca="1" si="522"/>
        <v>16.735310526413798</v>
      </c>
      <c r="H89" s="406">
        <f t="shared" ca="1" si="522"/>
        <v>16.865598478522681</v>
      </c>
      <c r="I89" s="406">
        <f t="shared" ca="1" si="522"/>
        <v>16.491401722882372</v>
      </c>
      <c r="J89" s="406">
        <f t="shared" ca="1" si="522"/>
        <v>16.624382691766399</v>
      </c>
      <c r="K89" s="406">
        <f t="shared" ca="1" si="522"/>
        <v>16.612285232829993</v>
      </c>
      <c r="L89" s="406">
        <f t="shared" ca="1" si="522"/>
        <v>16.482121564667093</v>
      </c>
      <c r="M89" s="406">
        <f t="shared" ca="1" si="522"/>
        <v>16.638428372226098</v>
      </c>
      <c r="N89" s="406">
        <f t="shared" ca="1" si="522"/>
        <v>16.620349548676355</v>
      </c>
      <c r="O89" s="406">
        <f t="shared" ca="1" si="522"/>
        <v>16.771057150149989</v>
      </c>
      <c r="P89" s="406">
        <f t="shared" ca="1" si="522"/>
        <v>16.822729874572833</v>
      </c>
      <c r="Q89" s="406">
        <f t="shared" ca="1" si="522"/>
        <v>16.456795851489229</v>
      </c>
      <c r="R89" s="406">
        <f t="shared" ca="1" si="522"/>
        <v>16.403691675868135</v>
      </c>
      <c r="S89" s="406">
        <f t="shared" ca="1" si="522"/>
        <v>16.13523129090704</v>
      </c>
      <c r="T89" s="406">
        <f t="shared" ca="1" si="522"/>
        <v>16.121134698837757</v>
      </c>
      <c r="U89" s="406">
        <f t="shared" ca="1" si="522"/>
        <v>16.116967124212202</v>
      </c>
      <c r="V89" s="406">
        <f t="shared" ca="1" si="522"/>
        <v>15.894909234310836</v>
      </c>
      <c r="W89" s="406">
        <f t="shared" ca="1" si="522"/>
        <v>15.988218738989826</v>
      </c>
      <c r="X89" s="406">
        <f t="shared" ca="1" si="522"/>
        <v>16.061974127455095</v>
      </c>
      <c r="Y89" s="406">
        <f t="shared" ca="1" si="522"/>
        <v>15.905691429155027</v>
      </c>
      <c r="Z89" s="406">
        <f t="shared" ca="1" si="522"/>
        <v>15.532940453878158</v>
      </c>
      <c r="AA89" s="406">
        <f t="shared" ca="1" si="522"/>
        <v>15.557027371879483</v>
      </c>
      <c r="AB89" s="406">
        <f t="shared" ca="1" si="522"/>
        <v>15.458097183933464</v>
      </c>
      <c r="AC89" s="406">
        <f t="shared" ca="1" si="522"/>
        <v>15.347416465387386</v>
      </c>
      <c r="AD89" s="406">
        <f t="shared" ca="1" si="522"/>
        <v>15.668415816920273</v>
      </c>
      <c r="AE89" s="406">
        <f t="shared" ca="1" si="522"/>
        <v>15.359141389753669</v>
      </c>
      <c r="AF89" s="406">
        <f t="shared" ca="1" si="522"/>
        <v>14.810442548248817</v>
      </c>
      <c r="AG89" s="406">
        <f t="shared" ca="1" si="522"/>
        <v>14.920833620529528</v>
      </c>
      <c r="AH89" s="406">
        <f t="shared" ca="1" si="522"/>
        <v>14.999289392469686</v>
      </c>
      <c r="AI89" s="406">
        <f t="shared" ca="1" si="522"/>
        <v>14.821547915232344</v>
      </c>
      <c r="AJ89" s="406">
        <f t="shared" ca="1" si="522"/>
        <v>14.867324798750344</v>
      </c>
      <c r="AK89" s="406">
        <f t="shared" ref="AK89:BP89" ca="1" si="523">+AK45/SUM(AK$45:AK$48)*100</f>
        <v>14.540775870866668</v>
      </c>
      <c r="AL89" s="406">
        <f t="shared" ca="1" si="523"/>
        <v>14.76293806651538</v>
      </c>
      <c r="AM89" s="406">
        <f t="shared" ca="1" si="523"/>
        <v>14.713419101812681</v>
      </c>
      <c r="AN89" s="406">
        <f t="shared" ca="1" si="523"/>
        <v>14.6080473627093</v>
      </c>
      <c r="AO89" s="406">
        <f t="shared" ca="1" si="523"/>
        <v>14.711964463458365</v>
      </c>
      <c r="AP89" s="406">
        <f t="shared" ca="1" si="523"/>
        <v>14.804307227649542</v>
      </c>
      <c r="AQ89" s="406">
        <f t="shared" ca="1" si="523"/>
        <v>14.725539669982146</v>
      </c>
      <c r="AR89" s="406">
        <f t="shared" ca="1" si="523"/>
        <v>14.568796031262076</v>
      </c>
      <c r="AS89" s="406">
        <f t="shared" ca="1" si="523"/>
        <v>14.4887385589514</v>
      </c>
      <c r="AT89" s="406">
        <f t="shared" ca="1" si="523"/>
        <v>14.363700360819569</v>
      </c>
      <c r="AU89" s="406">
        <f t="shared" ca="1" si="523"/>
        <v>14.389502297218176</v>
      </c>
      <c r="AV89" s="406">
        <f t="shared" ca="1" si="523"/>
        <v>14.156506727395357</v>
      </c>
      <c r="AW89" s="406">
        <f t="shared" ca="1" si="523"/>
        <v>14.146059827728005</v>
      </c>
      <c r="AX89" s="406">
        <f t="shared" ca="1" si="523"/>
        <v>14.149143015735497</v>
      </c>
      <c r="AY89" s="406">
        <f t="shared" ca="1" si="523"/>
        <v>13.752507910768239</v>
      </c>
      <c r="AZ89" s="406">
        <f t="shared" ca="1" si="523"/>
        <v>13.698621657842281</v>
      </c>
      <c r="BA89" s="406">
        <f t="shared" ca="1" si="523"/>
        <v>13.509076635519682</v>
      </c>
      <c r="BB89" s="406">
        <f t="shared" ca="1" si="523"/>
        <v>13.411347064185819</v>
      </c>
      <c r="BC89" s="406">
        <f t="shared" ca="1" si="523"/>
        <v>13.356903304700502</v>
      </c>
      <c r="BD89" s="406">
        <f t="shared" ca="1" si="523"/>
        <v>13.530151026077808</v>
      </c>
      <c r="BE89" s="406">
        <f t="shared" ca="1" si="523"/>
        <v>13.546473256365447</v>
      </c>
      <c r="BF89" s="406">
        <f t="shared" ca="1" si="523"/>
        <v>13.406435165103597</v>
      </c>
      <c r="BG89" s="406">
        <f t="shared" ca="1" si="523"/>
        <v>13.296172543471464</v>
      </c>
      <c r="BH89" s="406">
        <f t="shared" ca="1" si="523"/>
        <v>12.914041716895831</v>
      </c>
      <c r="BI89" s="406">
        <f t="shared" ca="1" si="523"/>
        <v>12.204780985217718</v>
      </c>
      <c r="BJ89" s="406">
        <f t="shared" ca="1" si="523"/>
        <v>12.734685655530059</v>
      </c>
      <c r="BK89" s="406">
        <f t="shared" ca="1" si="523"/>
        <v>12.711325822277422</v>
      </c>
      <c r="BL89" s="406">
        <f t="shared" ca="1" si="523"/>
        <v>12.621593957498076</v>
      </c>
      <c r="BM89" s="406">
        <f t="shared" ca="1" si="523"/>
        <v>12.856214417281972</v>
      </c>
      <c r="BN89" s="406">
        <f t="shared" ca="1" si="523"/>
        <v>12.513807262206273</v>
      </c>
      <c r="BO89" s="406">
        <f t="shared" ca="1" si="523"/>
        <v>12.45206364846238</v>
      </c>
      <c r="BP89" s="406">
        <f t="shared" ca="1" si="523"/>
        <v>12.712824759949894</v>
      </c>
      <c r="BQ89" s="406">
        <f t="shared" ref="BQ89:CV89" ca="1" si="524">+BQ45/SUM(BQ$45:BQ$48)*100</f>
        <v>12.492589196712309</v>
      </c>
      <c r="BR89" s="406">
        <f t="shared" ca="1" si="524"/>
        <v>12.239987577830936</v>
      </c>
      <c r="BS89" s="406">
        <f t="shared" ca="1" si="524"/>
        <v>12.01684549360872</v>
      </c>
      <c r="BT89" s="406">
        <f t="shared" ca="1" si="524"/>
        <v>12.111247733704152</v>
      </c>
      <c r="BU89" s="406">
        <f t="shared" ca="1" si="524"/>
        <v>11.965426533970854</v>
      </c>
      <c r="BV89" s="406">
        <f t="shared" ca="1" si="524"/>
        <v>11.904156688354888</v>
      </c>
      <c r="BW89" s="406">
        <f t="shared" ca="1" si="524"/>
        <v>11.847528876578773</v>
      </c>
      <c r="BX89" s="406">
        <f t="shared" ca="1" si="524"/>
        <v>11.791913847060606</v>
      </c>
      <c r="BY89" s="406">
        <f t="shared" ca="1" si="524"/>
        <v>11.456798012795083</v>
      </c>
      <c r="BZ89" s="406">
        <f t="shared" ca="1" si="524"/>
        <v>11.610212479223287</v>
      </c>
      <c r="CA89" s="406">
        <f t="shared" ca="1" si="524"/>
        <v>11.762063611312209</v>
      </c>
      <c r="CB89" s="406">
        <f t="shared" ca="1" si="524"/>
        <v>11.529050515883345</v>
      </c>
      <c r="CC89" s="406">
        <f t="shared" ca="1" si="524"/>
        <v>11.450592157097997</v>
      </c>
      <c r="CD89" s="406">
        <f t="shared" ca="1" si="524"/>
        <v>11.652490221055247</v>
      </c>
      <c r="CE89" s="406">
        <f t="shared" ca="1" si="524"/>
        <v>11.705571968761824</v>
      </c>
      <c r="CF89" s="406">
        <f t="shared" ca="1" si="524"/>
        <v>11.90800289684505</v>
      </c>
      <c r="CG89" s="406">
        <f t="shared" ca="1" si="524"/>
        <v>11.899825647152316</v>
      </c>
      <c r="CH89" s="406">
        <f t="shared" ca="1" si="524"/>
        <v>12.027070302559798</v>
      </c>
      <c r="CI89" s="406">
        <f t="shared" ca="1" si="524"/>
        <v>12.260548095716329</v>
      </c>
      <c r="CJ89" s="406">
        <f t="shared" ca="1" si="524"/>
        <v>12.290308294751167</v>
      </c>
      <c r="CK89" s="406">
        <f t="shared" ca="1" si="524"/>
        <v>12.395364830983102</v>
      </c>
      <c r="CL89" s="406">
        <f t="shared" ca="1" si="524"/>
        <v>12.362929400644099</v>
      </c>
      <c r="CM89" s="406">
        <f t="shared" ca="1" si="524"/>
        <v>12.698199844123822</v>
      </c>
      <c r="CN89" s="406">
        <f t="shared" ca="1" si="524"/>
        <v>15.694901796835934</v>
      </c>
      <c r="CO89" s="406">
        <f t="shared" ca="1" si="524"/>
        <v>15.147854342154945</v>
      </c>
      <c r="CP89" s="406">
        <f t="shared" ca="1" si="524"/>
        <v>13.16006814308342</v>
      </c>
      <c r="CQ89" s="406">
        <f t="shared" ca="1" si="524"/>
        <v>12.906579665341955</v>
      </c>
      <c r="CR89" s="406">
        <f t="shared" ca="1" si="524"/>
        <v>12.553404364099555</v>
      </c>
      <c r="CS89" s="406">
        <f t="shared" ca="1" si="524"/>
        <v>12.278919651542937</v>
      </c>
      <c r="CT89" s="406">
        <f t="shared" ca="1" si="524"/>
        <v>12.240770584330098</v>
      </c>
      <c r="CU89" s="406">
        <f t="shared" ca="1" si="524"/>
        <v>12.141459149184088</v>
      </c>
      <c r="CV89" s="406">
        <f t="shared" ca="1" si="524"/>
        <v>12.129185686858559</v>
      </c>
      <c r="CW89" s="406">
        <f t="shared" ref="CW89:ED89" ca="1" si="525">+CW45/SUM(CW$45:CW$48)*100</f>
        <v>12.169956132799333</v>
      </c>
      <c r="CX89" s="406">
        <f t="shared" ca="1" si="525"/>
        <v>12.575772086903092</v>
      </c>
      <c r="CY89" s="406">
        <f t="shared" ca="1" si="525"/>
        <v>12.266637627106206</v>
      </c>
      <c r="CZ89" s="406">
        <f t="shared" ca="1" si="525"/>
        <v>12.285621818088741</v>
      </c>
      <c r="DA89" s="406">
        <f t="shared" ca="1" si="525"/>
        <v>12.459265251091347</v>
      </c>
      <c r="DB89" s="406">
        <f t="shared" ca="1" si="525"/>
        <v>12.405330332905248</v>
      </c>
      <c r="DC89" s="406">
        <f t="shared" ca="1" si="525"/>
        <v>12.513602810706184</v>
      </c>
      <c r="DD89" s="406">
        <f t="shared" ca="1" si="525"/>
        <v>12.347497100663322</v>
      </c>
      <c r="DE89" s="406">
        <f t="shared" ca="1" si="525"/>
        <v>12.709243170129525</v>
      </c>
      <c r="DF89" s="406">
        <f t="shared" ca="1" si="525"/>
        <v>12.546132187047549</v>
      </c>
      <c r="DG89" s="406">
        <f t="shared" ca="1" si="525"/>
        <v>12.535936713072676</v>
      </c>
      <c r="DH89" s="406">
        <f t="shared" ca="1" si="525"/>
        <v>12.291599509690734</v>
      </c>
      <c r="DI89" s="406">
        <f t="shared" ca="1" si="525"/>
        <v>12.540678582813181</v>
      </c>
      <c r="DJ89" s="406">
        <f t="shared" ca="1" si="525"/>
        <v>12.020575852722878</v>
      </c>
      <c r="DK89" s="406">
        <f t="shared" ca="1" si="525"/>
        <v>12.270064414499792</v>
      </c>
      <c r="DL89" s="406">
        <f t="shared" ca="1" si="525"/>
        <v>12.212204485264412</v>
      </c>
      <c r="DM89" s="406">
        <f t="shared" ca="1" si="525"/>
        <v>12.25302399051774</v>
      </c>
      <c r="DN89" s="406">
        <f t="shared" ca="1" si="525"/>
        <v>12.623826655055748</v>
      </c>
      <c r="DO89" s="406">
        <f t="shared" ca="1" si="525"/>
        <v>12.416977146180971</v>
      </c>
      <c r="DP89" s="406">
        <f t="shared" ca="1" si="525"/>
        <v>12.191729247439294</v>
      </c>
      <c r="DQ89" s="406">
        <f t="shared" ca="1" si="525"/>
        <v>12.271479482428738</v>
      </c>
      <c r="DR89" s="406">
        <f t="shared" ca="1" si="525"/>
        <v>12.445983941435221</v>
      </c>
      <c r="DS89" s="406">
        <f t="shared" ca="1" si="525"/>
        <v>12.440179715342385</v>
      </c>
      <c r="DT89" s="406">
        <f t="shared" ca="1" si="525"/>
        <v>12.341802350364503</v>
      </c>
      <c r="DU89" s="406">
        <f t="shared" ca="1" si="525"/>
        <v>12.166659190436306</v>
      </c>
      <c r="DV89" s="406">
        <f t="shared" ca="1" si="525"/>
        <v>12.477132685974889</v>
      </c>
      <c r="DW89" s="406">
        <f t="shared" ca="1" si="525"/>
        <v>12.483768011867987</v>
      </c>
      <c r="DX89" s="406">
        <f t="shared" ca="1" si="525"/>
        <v>12.410015487004902</v>
      </c>
      <c r="DY89" s="406">
        <f t="shared" ca="1" si="525"/>
        <v>12.346861595301341</v>
      </c>
      <c r="DZ89" s="406">
        <f t="shared" ca="1" si="525"/>
        <v>12.283850246088152</v>
      </c>
      <c r="EA89" s="406">
        <f t="shared" ca="1" si="525"/>
        <v>11.863121307342013</v>
      </c>
      <c r="EB89" s="406">
        <f t="shared" ca="1" si="525"/>
        <v>11.860502165914161</v>
      </c>
      <c r="EC89" s="406">
        <f t="shared" ca="1" si="525"/>
        <v>11.741904121877003</v>
      </c>
      <c r="ED89" s="406">
        <f t="shared" ca="1" si="525"/>
        <v>11.636364264354516</v>
      </c>
      <c r="EE89" s="406">
        <f t="shared" ref="EE89:EQ89" ca="1" si="526">+EE45/SUM(EE$45:EE$48)*100</f>
        <v>11.576578226437602</v>
      </c>
      <c r="EF89" s="406">
        <f t="shared" ca="1" si="526"/>
        <v>11.629616095105051</v>
      </c>
      <c r="EG89" s="406">
        <f t="shared" ca="1" si="526"/>
        <v>11.732879192770461</v>
      </c>
      <c r="EH89" s="406">
        <f t="shared" ca="1" si="526"/>
        <v>11.789636222402796</v>
      </c>
      <c r="EI89" s="406">
        <f t="shared" ca="1" si="526"/>
        <v>11.464016747834002</v>
      </c>
      <c r="EJ89" s="406">
        <f t="shared" ca="1" si="526"/>
        <v>11.327436304048895</v>
      </c>
      <c r="EK89" s="406">
        <f t="shared" ca="1" si="526"/>
        <v>11.32295348130711</v>
      </c>
      <c r="EL89" s="406">
        <f t="shared" ca="1" si="526"/>
        <v>11.132017517307775</v>
      </c>
      <c r="EM89" s="406">
        <f t="shared" ca="1" si="526"/>
        <v>11.074898296286591</v>
      </c>
      <c r="EN89" s="406">
        <f t="shared" ca="1" si="526"/>
        <v>11.216488766165817</v>
      </c>
      <c r="EO89" s="406">
        <f t="shared" ca="1" si="526"/>
        <v>10.865248825120453</v>
      </c>
      <c r="EP89" s="406">
        <f t="shared" ca="1" si="526"/>
        <v>10.863986437796177</v>
      </c>
      <c r="EQ89" s="406">
        <f t="shared" ca="1" si="526"/>
        <v>10.883698793431753</v>
      </c>
      <c r="ER89" s="406">
        <f t="shared" ref="ER89:FA89" ca="1" si="527">+ER45/SUM(ER$45:ER$48)*100</f>
        <v>10.902782365290458</v>
      </c>
      <c r="ES89" s="406">
        <f t="shared" ca="1" si="527"/>
        <v>10.689234455199227</v>
      </c>
      <c r="ET89" s="406">
        <f t="shared" ca="1" si="527"/>
        <v>10.577282107948042</v>
      </c>
      <c r="EU89" s="406">
        <f t="shared" ca="1" si="527"/>
        <v>10.407609954083114</v>
      </c>
      <c r="EV89" s="406">
        <f t="shared" ca="1" si="527"/>
        <v>10.568720552032614</v>
      </c>
      <c r="EW89" s="406">
        <f t="shared" ca="1" si="527"/>
        <v>10.435135648309709</v>
      </c>
      <c r="EX89" s="406">
        <f t="shared" ca="1" si="527"/>
        <v>10.310632904913533</v>
      </c>
      <c r="EY89" s="406">
        <f t="shared" ca="1" si="527"/>
        <v>10.698994917826457</v>
      </c>
      <c r="EZ89" s="406">
        <f t="shared" ca="1" si="527"/>
        <v>10.759427929217281</v>
      </c>
      <c r="FA89" s="406">
        <f t="shared" ca="1" si="527"/>
        <v>10.854337737307413</v>
      </c>
      <c r="FB89" s="406">
        <f t="shared" ref="FB89:FD89" ca="1" si="528">+FB45/SUM(FB$45:FB$48)*100</f>
        <v>10.845147991420165</v>
      </c>
      <c r="FC89" s="406">
        <f t="shared" ca="1" si="528"/>
        <v>10.767333613661382</v>
      </c>
      <c r="FD89" s="406">
        <f t="shared" ca="1" si="528"/>
        <v>10.792286670352865</v>
      </c>
      <c r="FE89" s="406" t="e">
        <f t="shared" ref="FE89:FI89" ca="1" si="529">+FE45/SUM(FE$45:FE$48)*100</f>
        <v>#DIV/0!</v>
      </c>
      <c r="FF89" s="406" t="e">
        <f t="shared" ca="1" si="529"/>
        <v>#DIV/0!</v>
      </c>
      <c r="FG89" s="406" t="e">
        <f t="shared" ca="1" si="529"/>
        <v>#DIV/0!</v>
      </c>
      <c r="FH89" s="406" t="e">
        <f t="shared" ca="1" si="529"/>
        <v>#DIV/0!</v>
      </c>
      <c r="FI89" s="406" t="e">
        <f t="shared" ca="1" si="529"/>
        <v>#DIV/0!</v>
      </c>
      <c r="FJ89" s="406" t="e">
        <f t="shared" ref="FJ89:FP89" ca="1" si="530">+FJ45/SUM(FJ$45:FJ$48)*100</f>
        <v>#DIV/0!</v>
      </c>
      <c r="FK89" s="406" t="e">
        <f t="shared" ca="1" si="530"/>
        <v>#DIV/0!</v>
      </c>
      <c r="FL89" s="406" t="e">
        <f t="shared" ca="1" si="530"/>
        <v>#DIV/0!</v>
      </c>
      <c r="FM89" s="406" t="e">
        <f t="shared" ca="1" si="530"/>
        <v>#DIV/0!</v>
      </c>
      <c r="FN89" s="406" t="e">
        <f t="shared" ca="1" si="530"/>
        <v>#DIV/0!</v>
      </c>
      <c r="FO89" s="406" t="e">
        <f t="shared" ca="1" si="530"/>
        <v>#DIV/0!</v>
      </c>
      <c r="FP89" s="406" t="e">
        <f t="shared" ca="1" si="530"/>
        <v>#DIV/0!</v>
      </c>
    </row>
    <row r="90" spans="1:172" s="317" customFormat="1" x14ac:dyDescent="0.2">
      <c r="A90" s="485"/>
      <c r="B90" s="404" t="s">
        <v>5</v>
      </c>
      <c r="C90" s="405"/>
      <c r="D90" s="404"/>
      <c r="E90" s="406">
        <f t="shared" ref="E90:AJ90" ca="1" si="531">+E46/SUM(E$45:E$48)*100</f>
        <v>5.5172109776972951</v>
      </c>
      <c r="F90" s="406">
        <f t="shared" ca="1" si="531"/>
        <v>5.4550159282266888</v>
      </c>
      <c r="G90" s="406">
        <f t="shared" ca="1" si="531"/>
        <v>5.3950619481894728</v>
      </c>
      <c r="H90" s="406">
        <f t="shared" ca="1" si="531"/>
        <v>5.5032842784493576</v>
      </c>
      <c r="I90" s="406">
        <f t="shared" ca="1" si="531"/>
        <v>5.5127927484301722</v>
      </c>
      <c r="J90" s="406">
        <f t="shared" ca="1" si="531"/>
        <v>5.5292737314593987</v>
      </c>
      <c r="K90" s="406">
        <f t="shared" ca="1" si="531"/>
        <v>5.5564475046829909</v>
      </c>
      <c r="L90" s="406">
        <f t="shared" ca="1" si="531"/>
        <v>5.5102321193805732</v>
      </c>
      <c r="M90" s="406">
        <f t="shared" ca="1" si="531"/>
        <v>5.5269180538672131</v>
      </c>
      <c r="N90" s="406">
        <f t="shared" ca="1" si="531"/>
        <v>5.4782172975773005</v>
      </c>
      <c r="O90" s="406">
        <f t="shared" ca="1" si="531"/>
        <v>5.5448255647950928</v>
      </c>
      <c r="P90" s="406">
        <f t="shared" ca="1" si="531"/>
        <v>5.5076822177964049</v>
      </c>
      <c r="Q90" s="406">
        <f t="shared" ca="1" si="531"/>
        <v>5.7487604684574078</v>
      </c>
      <c r="R90" s="406">
        <f t="shared" ca="1" si="531"/>
        <v>5.6799812500092326</v>
      </c>
      <c r="S90" s="406">
        <f t="shared" ca="1" si="531"/>
        <v>5.6912791372131712</v>
      </c>
      <c r="T90" s="406">
        <f t="shared" ca="1" si="531"/>
        <v>5.6984501632909295</v>
      </c>
      <c r="U90" s="406">
        <f t="shared" ca="1" si="531"/>
        <v>5.6568191735162854</v>
      </c>
      <c r="V90" s="406">
        <f t="shared" ca="1" si="531"/>
        <v>5.6420029443170465</v>
      </c>
      <c r="W90" s="406">
        <f t="shared" ca="1" si="531"/>
        <v>5.6230036938004906</v>
      </c>
      <c r="X90" s="406">
        <f t="shared" ca="1" si="531"/>
        <v>5.7075191321027816</v>
      </c>
      <c r="Y90" s="406">
        <f t="shared" ca="1" si="531"/>
        <v>5.685400140594167</v>
      </c>
      <c r="Z90" s="406">
        <f t="shared" ca="1" si="531"/>
        <v>5.6247647493251369</v>
      </c>
      <c r="AA90" s="406">
        <f t="shared" ca="1" si="531"/>
        <v>5.6032885663927443</v>
      </c>
      <c r="AB90" s="406">
        <f t="shared" ca="1" si="531"/>
        <v>5.6985582782456783</v>
      </c>
      <c r="AC90" s="406">
        <f t="shared" ca="1" si="531"/>
        <v>5.714237622085407</v>
      </c>
      <c r="AD90" s="406">
        <f t="shared" ca="1" si="531"/>
        <v>5.6123799391637181</v>
      </c>
      <c r="AE90" s="406">
        <f t="shared" ca="1" si="531"/>
        <v>5.6749171411395061</v>
      </c>
      <c r="AF90" s="406">
        <f t="shared" ca="1" si="531"/>
        <v>5.6136693172646916</v>
      </c>
      <c r="AG90" s="406">
        <f t="shared" ca="1" si="531"/>
        <v>5.5790897024490276</v>
      </c>
      <c r="AH90" s="406">
        <f t="shared" ca="1" si="531"/>
        <v>5.5505829461701612</v>
      </c>
      <c r="AI90" s="406">
        <f t="shared" ca="1" si="531"/>
        <v>5.5448256305910038</v>
      </c>
      <c r="AJ90" s="406">
        <f t="shared" ca="1" si="531"/>
        <v>5.6181197755646162</v>
      </c>
      <c r="AK90" s="406">
        <f t="shared" ref="AK90:BP90" ca="1" si="532">+AK46/SUM(AK$45:AK$48)*100</f>
        <v>5.5509894520018266</v>
      </c>
      <c r="AL90" s="406">
        <f t="shared" ca="1" si="532"/>
        <v>5.6992212926392565</v>
      </c>
      <c r="AM90" s="406">
        <f t="shared" ca="1" si="532"/>
        <v>5.7362041096717169</v>
      </c>
      <c r="AN90" s="406">
        <f t="shared" ca="1" si="532"/>
        <v>5.6719971725640423</v>
      </c>
      <c r="AO90" s="406">
        <f t="shared" ca="1" si="532"/>
        <v>5.4809443679206566</v>
      </c>
      <c r="AP90" s="406">
        <f t="shared" ca="1" si="532"/>
        <v>5.5412802778354591</v>
      </c>
      <c r="AQ90" s="406">
        <f t="shared" ca="1" si="532"/>
        <v>5.5500936827221494</v>
      </c>
      <c r="AR90" s="406">
        <f t="shared" ca="1" si="532"/>
        <v>5.5542986392497085</v>
      </c>
      <c r="AS90" s="406">
        <f t="shared" ca="1" si="532"/>
        <v>5.6231328689104636</v>
      </c>
      <c r="AT90" s="406">
        <f t="shared" ca="1" si="532"/>
        <v>5.6272726073314239</v>
      </c>
      <c r="AU90" s="406">
        <f t="shared" ca="1" si="532"/>
        <v>5.672643812793468</v>
      </c>
      <c r="AV90" s="406">
        <f t="shared" ca="1" si="532"/>
        <v>5.5928666994865743</v>
      </c>
      <c r="AW90" s="406">
        <f t="shared" ca="1" si="532"/>
        <v>5.553126345541747</v>
      </c>
      <c r="AX90" s="406">
        <f t="shared" ca="1" si="532"/>
        <v>5.5918638015118507</v>
      </c>
      <c r="AY90" s="406">
        <f t="shared" ca="1" si="532"/>
        <v>5.5254655811637123</v>
      </c>
      <c r="AZ90" s="406">
        <f t="shared" ca="1" si="532"/>
        <v>5.5916068867821407</v>
      </c>
      <c r="BA90" s="406">
        <f t="shared" ca="1" si="532"/>
        <v>5.7647170921756636</v>
      </c>
      <c r="BB90" s="406">
        <f t="shared" ca="1" si="532"/>
        <v>5.7136417263675519</v>
      </c>
      <c r="BC90" s="406">
        <f t="shared" ca="1" si="532"/>
        <v>5.8398876232204548</v>
      </c>
      <c r="BD90" s="406">
        <f t="shared" ca="1" si="532"/>
        <v>5.7401799190217773</v>
      </c>
      <c r="BE90" s="406">
        <f t="shared" ca="1" si="532"/>
        <v>5.8513459605663014</v>
      </c>
      <c r="BF90" s="406">
        <f t="shared" ca="1" si="532"/>
        <v>5.8462664014209675</v>
      </c>
      <c r="BG90" s="406">
        <f t="shared" ca="1" si="532"/>
        <v>5.7518307085730056</v>
      </c>
      <c r="BH90" s="406">
        <f t="shared" ca="1" si="532"/>
        <v>5.7288436410943744</v>
      </c>
      <c r="BI90" s="406">
        <f t="shared" ca="1" si="532"/>
        <v>5.862051522084216</v>
      </c>
      <c r="BJ90" s="406">
        <f t="shared" ca="1" si="532"/>
        <v>5.6007229300810568</v>
      </c>
      <c r="BK90" s="406">
        <f t="shared" ca="1" si="532"/>
        <v>6.0253854820211883</v>
      </c>
      <c r="BL90" s="406">
        <f t="shared" ca="1" si="532"/>
        <v>5.7556308543684827</v>
      </c>
      <c r="BM90" s="406">
        <f t="shared" ca="1" si="532"/>
        <v>5.9244410059417323</v>
      </c>
      <c r="BN90" s="406">
        <f t="shared" ca="1" si="532"/>
        <v>5.9561977012064622</v>
      </c>
      <c r="BO90" s="406">
        <f t="shared" ca="1" si="532"/>
        <v>5.7572364433779724</v>
      </c>
      <c r="BP90" s="406">
        <f t="shared" ca="1" si="532"/>
        <v>6.0564347907977369</v>
      </c>
      <c r="BQ90" s="406">
        <f t="shared" ref="BQ90:CV90" ca="1" si="533">+BQ46/SUM(BQ$45:BQ$48)*100</f>
        <v>5.6981103332667669</v>
      </c>
      <c r="BR90" s="406">
        <f t="shared" ca="1" si="533"/>
        <v>5.8711523997252097</v>
      </c>
      <c r="BS90" s="406">
        <f t="shared" ca="1" si="533"/>
        <v>5.975154498891003</v>
      </c>
      <c r="BT90" s="406">
        <f t="shared" ca="1" si="533"/>
        <v>5.9107734101633582</v>
      </c>
      <c r="BU90" s="406">
        <f t="shared" ca="1" si="533"/>
        <v>5.8612279278205826</v>
      </c>
      <c r="BV90" s="406">
        <f t="shared" ca="1" si="533"/>
        <v>5.8104120911636299</v>
      </c>
      <c r="BW90" s="406">
        <f t="shared" ca="1" si="533"/>
        <v>6.0709934429989891</v>
      </c>
      <c r="BX90" s="406">
        <f t="shared" ca="1" si="533"/>
        <v>5.79561256390312</v>
      </c>
      <c r="BY90" s="406">
        <f t="shared" ca="1" si="533"/>
        <v>5.5809735675712098</v>
      </c>
      <c r="BZ90" s="406">
        <f t="shared" ca="1" si="533"/>
        <v>5.5693896200829096</v>
      </c>
      <c r="CA90" s="406">
        <f t="shared" ca="1" si="533"/>
        <v>5.5448730508550197</v>
      </c>
      <c r="CB90" s="406">
        <f t="shared" ca="1" si="533"/>
        <v>5.5738048569622167</v>
      </c>
      <c r="CC90" s="406">
        <f t="shared" ca="1" si="533"/>
        <v>5.5979529350725858</v>
      </c>
      <c r="CD90" s="406">
        <f t="shared" ca="1" si="533"/>
        <v>5.6259828329163524</v>
      </c>
      <c r="CE90" s="406">
        <f t="shared" ca="1" si="533"/>
        <v>5.5985203387131417</v>
      </c>
      <c r="CF90" s="406">
        <f t="shared" ca="1" si="533"/>
        <v>5.7164485713489555</v>
      </c>
      <c r="CG90" s="406">
        <f t="shared" ca="1" si="533"/>
        <v>5.7563033442126228</v>
      </c>
      <c r="CH90" s="406">
        <f t="shared" ca="1" si="533"/>
        <v>5.8371960860352834</v>
      </c>
      <c r="CI90" s="406">
        <f t="shared" ca="1" si="533"/>
        <v>5.9298011903814194</v>
      </c>
      <c r="CJ90" s="406">
        <f t="shared" ca="1" si="533"/>
        <v>5.8391863308713656</v>
      </c>
      <c r="CK90" s="406">
        <f t="shared" ca="1" si="533"/>
        <v>5.7683468751589144</v>
      </c>
      <c r="CL90" s="406">
        <f t="shared" ca="1" si="533"/>
        <v>5.9601452175338121</v>
      </c>
      <c r="CM90" s="406">
        <f t="shared" ca="1" si="533"/>
        <v>5.9259137291568837</v>
      </c>
      <c r="CN90" s="406">
        <f t="shared" ca="1" si="533"/>
        <v>7.8422353212852016</v>
      </c>
      <c r="CO90" s="406">
        <f t="shared" ca="1" si="533"/>
        <v>6.9849977921520301</v>
      </c>
      <c r="CP90" s="406">
        <f t="shared" ca="1" si="533"/>
        <v>5.8532822540232798</v>
      </c>
      <c r="CQ90" s="406">
        <f t="shared" ca="1" si="533"/>
        <v>5.86934294107059</v>
      </c>
      <c r="CR90" s="406">
        <f t="shared" ca="1" si="533"/>
        <v>6.0515319431026047</v>
      </c>
      <c r="CS90" s="406">
        <f t="shared" ca="1" si="533"/>
        <v>5.6997290864736838</v>
      </c>
      <c r="CT90" s="406">
        <f t="shared" ca="1" si="533"/>
        <v>5.6060409096850128</v>
      </c>
      <c r="CU90" s="406">
        <f t="shared" ca="1" si="533"/>
        <v>5.4391921034171178</v>
      </c>
      <c r="CV90" s="406">
        <f t="shared" ca="1" si="533"/>
        <v>5.3940959362723468</v>
      </c>
      <c r="CW90" s="406">
        <f t="shared" ref="CW90:ED90" ca="1" si="534">+CW46/SUM(CW$45:CW$48)*100</f>
        <v>4.5035531241692022</v>
      </c>
      <c r="CX90" s="406">
        <f t="shared" ca="1" si="534"/>
        <v>4.3936750662303687</v>
      </c>
      <c r="CY90" s="406">
        <f t="shared" ca="1" si="534"/>
        <v>4.4346343893366935</v>
      </c>
      <c r="CZ90" s="406">
        <f t="shared" ca="1" si="534"/>
        <v>4.3625659524397058</v>
      </c>
      <c r="DA90" s="406">
        <f t="shared" ca="1" si="534"/>
        <v>4.3580558164341126</v>
      </c>
      <c r="DB90" s="406">
        <f t="shared" ca="1" si="534"/>
        <v>4.3773710091674998</v>
      </c>
      <c r="DC90" s="406">
        <f t="shared" ca="1" si="534"/>
        <v>4.4207072082608176</v>
      </c>
      <c r="DD90" s="406">
        <f t="shared" ca="1" si="534"/>
        <v>4.2312613426485051</v>
      </c>
      <c r="DE90" s="406">
        <f t="shared" ca="1" si="534"/>
        <v>4.2359365119079078</v>
      </c>
      <c r="DF90" s="406">
        <f t="shared" ca="1" si="534"/>
        <v>4.272400573831959</v>
      </c>
      <c r="DG90" s="406">
        <f t="shared" ca="1" si="534"/>
        <v>4.2450277549002813</v>
      </c>
      <c r="DH90" s="406">
        <f t="shared" ca="1" si="534"/>
        <v>4.4382554528961817</v>
      </c>
      <c r="DI90" s="406">
        <f t="shared" ca="1" si="534"/>
        <v>4.2333302535594228</v>
      </c>
      <c r="DJ90" s="406">
        <f t="shared" ca="1" si="534"/>
        <v>4.1728096791809302</v>
      </c>
      <c r="DK90" s="406">
        <f t="shared" ca="1" si="534"/>
        <v>4.2367958358198887</v>
      </c>
      <c r="DL90" s="406">
        <f t="shared" ca="1" si="534"/>
        <v>4.28133572806302</v>
      </c>
      <c r="DM90" s="406">
        <f t="shared" ca="1" si="534"/>
        <v>4.2788723152941479</v>
      </c>
      <c r="DN90" s="406">
        <f t="shared" ca="1" si="534"/>
        <v>4.2093397617159001</v>
      </c>
      <c r="DO90" s="406">
        <f t="shared" ca="1" si="534"/>
        <v>4.2592831459093574</v>
      </c>
      <c r="DP90" s="406">
        <f t="shared" ca="1" si="534"/>
        <v>4.1299505054000809</v>
      </c>
      <c r="DQ90" s="406">
        <f t="shared" ca="1" si="534"/>
        <v>4.1392180654102351</v>
      </c>
      <c r="DR90" s="406">
        <f t="shared" ca="1" si="534"/>
        <v>4.0500551087392553</v>
      </c>
      <c r="DS90" s="406">
        <f t="shared" ca="1" si="534"/>
        <v>4.0051593402228338</v>
      </c>
      <c r="DT90" s="406">
        <f t="shared" ca="1" si="534"/>
        <v>4.0198050513876682</v>
      </c>
      <c r="DU90" s="406">
        <f t="shared" ca="1" si="534"/>
        <v>4.041854904200969</v>
      </c>
      <c r="DV90" s="406">
        <f t="shared" ca="1" si="534"/>
        <v>3.9915862537400648</v>
      </c>
      <c r="DW90" s="406">
        <f t="shared" ca="1" si="534"/>
        <v>4.0379049544428591</v>
      </c>
      <c r="DX90" s="406">
        <f t="shared" ca="1" si="534"/>
        <v>3.9080762521693262</v>
      </c>
      <c r="DY90" s="406">
        <f t="shared" ca="1" si="534"/>
        <v>3.9207991513302667</v>
      </c>
      <c r="DZ90" s="406">
        <f t="shared" ca="1" si="534"/>
        <v>3.9390186871809161</v>
      </c>
      <c r="EA90" s="406">
        <f t="shared" ca="1" si="534"/>
        <v>3.9217484360863759</v>
      </c>
      <c r="EB90" s="406">
        <f t="shared" ca="1" si="534"/>
        <v>3.9678725671027397</v>
      </c>
      <c r="EC90" s="406">
        <f t="shared" ca="1" si="534"/>
        <v>3.9370522579732095</v>
      </c>
      <c r="ED90" s="406">
        <f t="shared" ca="1" si="534"/>
        <v>3.8846386671651558</v>
      </c>
      <c r="EE90" s="406">
        <f t="shared" ref="EE90:EQ90" ca="1" si="535">+EE46/SUM(EE$45:EE$48)*100</f>
        <v>3.9206389039981091</v>
      </c>
      <c r="EF90" s="406">
        <f t="shared" ca="1" si="535"/>
        <v>3.8909012579156741</v>
      </c>
      <c r="EG90" s="406">
        <f t="shared" ca="1" si="535"/>
        <v>3.7136247684496784</v>
      </c>
      <c r="EH90" s="406">
        <f t="shared" ca="1" si="535"/>
        <v>3.8506941883570143</v>
      </c>
      <c r="EI90" s="406">
        <f t="shared" ca="1" si="535"/>
        <v>3.8714823788100752</v>
      </c>
      <c r="EJ90" s="406">
        <f t="shared" ca="1" si="535"/>
        <v>3.8012087267456742</v>
      </c>
      <c r="EK90" s="406">
        <f t="shared" ca="1" si="535"/>
        <v>3.9495128433437774</v>
      </c>
      <c r="EL90" s="406">
        <f t="shared" ca="1" si="535"/>
        <v>3.9320104781263501</v>
      </c>
      <c r="EM90" s="406">
        <f t="shared" ca="1" si="535"/>
        <v>3.889791837570491</v>
      </c>
      <c r="EN90" s="406">
        <f t="shared" ca="1" si="535"/>
        <v>3.9148056312263519</v>
      </c>
      <c r="EO90" s="406">
        <f t="shared" ca="1" si="535"/>
        <v>3.849517031710846</v>
      </c>
      <c r="EP90" s="406">
        <f t="shared" ca="1" si="535"/>
        <v>3.9116592218797339</v>
      </c>
      <c r="EQ90" s="406">
        <f t="shared" ca="1" si="535"/>
        <v>3.9300649296321231</v>
      </c>
      <c r="ER90" s="406">
        <f t="shared" ref="ER90:FA90" ca="1" si="536">+ER46/SUM(ER$45:ER$48)*100</f>
        <v>3.8979558206235048</v>
      </c>
      <c r="ES90" s="406">
        <f t="shared" ca="1" si="536"/>
        <v>3.9231630039496972</v>
      </c>
      <c r="ET90" s="406">
        <f t="shared" ca="1" si="536"/>
        <v>3.8594171134557853</v>
      </c>
      <c r="EU90" s="406">
        <f t="shared" ca="1" si="536"/>
        <v>3.8515231342985303</v>
      </c>
      <c r="EV90" s="406">
        <f t="shared" ca="1" si="536"/>
        <v>3.8620688211941694</v>
      </c>
      <c r="EW90" s="406">
        <f t="shared" ca="1" si="536"/>
        <v>3.8549252543407548</v>
      </c>
      <c r="EX90" s="406">
        <f t="shared" ca="1" si="536"/>
        <v>3.8563599827573154</v>
      </c>
      <c r="EY90" s="406">
        <f t="shared" ca="1" si="536"/>
        <v>3.890678538212077</v>
      </c>
      <c r="EZ90" s="406">
        <f t="shared" ca="1" si="536"/>
        <v>3.9441016127667394</v>
      </c>
      <c r="FA90" s="406">
        <f t="shared" ca="1" si="536"/>
        <v>3.9671254577734629</v>
      </c>
      <c r="FB90" s="406">
        <f t="shared" ref="FB90:FD90" ca="1" si="537">+FB46/SUM(FB$45:FB$48)*100</f>
        <v>3.9988899242682403</v>
      </c>
      <c r="FC90" s="406">
        <f t="shared" ca="1" si="537"/>
        <v>3.9724614831184843</v>
      </c>
      <c r="FD90" s="406">
        <f t="shared" ca="1" si="537"/>
        <v>3.9912580077066599</v>
      </c>
      <c r="FE90" s="406" t="e">
        <f t="shared" ref="FE90:FI90" ca="1" si="538">+FE46/SUM(FE$45:FE$48)*100</f>
        <v>#DIV/0!</v>
      </c>
      <c r="FF90" s="406" t="e">
        <f t="shared" ca="1" si="538"/>
        <v>#DIV/0!</v>
      </c>
      <c r="FG90" s="406" t="e">
        <f t="shared" ca="1" si="538"/>
        <v>#DIV/0!</v>
      </c>
      <c r="FH90" s="406" t="e">
        <f t="shared" ca="1" si="538"/>
        <v>#DIV/0!</v>
      </c>
      <c r="FI90" s="406" t="e">
        <f t="shared" ca="1" si="538"/>
        <v>#DIV/0!</v>
      </c>
      <c r="FJ90" s="406" t="e">
        <f t="shared" ref="FJ90:FP90" ca="1" si="539">+FJ46/SUM(FJ$45:FJ$48)*100</f>
        <v>#DIV/0!</v>
      </c>
      <c r="FK90" s="406" t="e">
        <f t="shared" ca="1" si="539"/>
        <v>#DIV/0!</v>
      </c>
      <c r="FL90" s="406" t="e">
        <f t="shared" ca="1" si="539"/>
        <v>#DIV/0!</v>
      </c>
      <c r="FM90" s="406" t="e">
        <f t="shared" ca="1" si="539"/>
        <v>#DIV/0!</v>
      </c>
      <c r="FN90" s="406" t="e">
        <f t="shared" ca="1" si="539"/>
        <v>#DIV/0!</v>
      </c>
      <c r="FO90" s="406" t="e">
        <f t="shared" ca="1" si="539"/>
        <v>#DIV/0!</v>
      </c>
      <c r="FP90" s="406" t="e">
        <f t="shared" ca="1" si="539"/>
        <v>#DIV/0!</v>
      </c>
    </row>
    <row r="91" spans="1:172" s="317" customFormat="1" x14ac:dyDescent="0.2">
      <c r="A91" s="485"/>
      <c r="B91" s="404" t="s">
        <v>8</v>
      </c>
      <c r="C91" s="405"/>
      <c r="D91" s="404"/>
      <c r="E91" s="406">
        <f t="shared" ref="E91:AJ91" ca="1" si="540">+E47/SUM(E$45:E$48)*100</f>
        <v>18.80368497221664</v>
      </c>
      <c r="F91" s="406">
        <f t="shared" ca="1" si="540"/>
        <v>18.99462847896697</v>
      </c>
      <c r="G91" s="406">
        <f t="shared" ca="1" si="540"/>
        <v>18.968103504961633</v>
      </c>
      <c r="H91" s="406">
        <f t="shared" ca="1" si="540"/>
        <v>18.097445096939534</v>
      </c>
      <c r="I91" s="406">
        <f t="shared" ca="1" si="540"/>
        <v>18.935198483004175</v>
      </c>
      <c r="J91" s="406">
        <f t="shared" ca="1" si="540"/>
        <v>18.301785733118098</v>
      </c>
      <c r="K91" s="406">
        <f t="shared" ca="1" si="540"/>
        <v>18.388281288532749</v>
      </c>
      <c r="L91" s="406">
        <f t="shared" ca="1" si="540"/>
        <v>18.507279423461611</v>
      </c>
      <c r="M91" s="406">
        <f t="shared" ca="1" si="540"/>
        <v>18.604076445571081</v>
      </c>
      <c r="N91" s="406">
        <f t="shared" ca="1" si="540"/>
        <v>18.636303536963446</v>
      </c>
      <c r="O91" s="406">
        <f t="shared" ca="1" si="540"/>
        <v>18.585165352737558</v>
      </c>
      <c r="P91" s="406">
        <f t="shared" ca="1" si="540"/>
        <v>18.845359391377308</v>
      </c>
      <c r="Q91" s="406">
        <f t="shared" ca="1" si="540"/>
        <v>18.224564097415382</v>
      </c>
      <c r="R91" s="406">
        <f t="shared" ca="1" si="540"/>
        <v>18.912764849368312</v>
      </c>
      <c r="S91" s="406">
        <f t="shared" ca="1" si="540"/>
        <v>18.59520923845842</v>
      </c>
      <c r="T91" s="406">
        <f t="shared" ca="1" si="540"/>
        <v>18.733185804561455</v>
      </c>
      <c r="U91" s="406">
        <f t="shared" ca="1" si="540"/>
        <v>18.446984180429194</v>
      </c>
      <c r="V91" s="406">
        <f t="shared" ca="1" si="540"/>
        <v>18.736042406825419</v>
      </c>
      <c r="W91" s="406">
        <f t="shared" ca="1" si="540"/>
        <v>18.014272398897351</v>
      </c>
      <c r="X91" s="406">
        <f t="shared" ca="1" si="540"/>
        <v>18.507852597341596</v>
      </c>
      <c r="Y91" s="406">
        <f t="shared" ca="1" si="540"/>
        <v>18.62693279994982</v>
      </c>
      <c r="Z91" s="406">
        <f t="shared" ca="1" si="540"/>
        <v>19.002624395532326</v>
      </c>
      <c r="AA91" s="406">
        <f t="shared" ca="1" si="540"/>
        <v>18.599976133396755</v>
      </c>
      <c r="AB91" s="406">
        <f t="shared" ca="1" si="540"/>
        <v>18.842931922884421</v>
      </c>
      <c r="AC91" s="406">
        <f t="shared" ca="1" si="540"/>
        <v>18.638836434441185</v>
      </c>
      <c r="AD91" s="406">
        <f t="shared" ca="1" si="540"/>
        <v>18.019148389159394</v>
      </c>
      <c r="AE91" s="406">
        <f t="shared" ca="1" si="540"/>
        <v>18.281825746556372</v>
      </c>
      <c r="AF91" s="406">
        <f t="shared" ca="1" si="540"/>
        <v>19.104232822471989</v>
      </c>
      <c r="AG91" s="406">
        <f t="shared" ca="1" si="540"/>
        <v>18.585849046765919</v>
      </c>
      <c r="AH91" s="406">
        <f t="shared" ca="1" si="540"/>
        <v>18.581474003912383</v>
      </c>
      <c r="AI91" s="406">
        <f t="shared" ca="1" si="540"/>
        <v>19.492301854712597</v>
      </c>
      <c r="AJ91" s="406">
        <f t="shared" ca="1" si="540"/>
        <v>19.089753138049765</v>
      </c>
      <c r="AK91" s="406">
        <f t="shared" ref="AK91:BP91" ca="1" si="541">+AK47/SUM(AK$45:AK$48)*100</f>
        <v>19.576878455715992</v>
      </c>
      <c r="AL91" s="406">
        <f t="shared" ca="1" si="541"/>
        <v>18.234782388112901</v>
      </c>
      <c r="AM91" s="406">
        <f t="shared" ca="1" si="541"/>
        <v>18.455906495443379</v>
      </c>
      <c r="AN91" s="406">
        <f t="shared" ca="1" si="541"/>
        <v>18.545989805186146</v>
      </c>
      <c r="AO91" s="406">
        <f t="shared" ca="1" si="541"/>
        <v>18.856701296258787</v>
      </c>
      <c r="AP91" s="406">
        <f t="shared" ca="1" si="541"/>
        <v>18.853298733039402</v>
      </c>
      <c r="AQ91" s="406">
        <f t="shared" ca="1" si="541"/>
        <v>19.113368741925694</v>
      </c>
      <c r="AR91" s="406">
        <f t="shared" ca="1" si="541"/>
        <v>19.042024888236142</v>
      </c>
      <c r="AS91" s="406">
        <f t="shared" ca="1" si="541"/>
        <v>19.194875916010741</v>
      </c>
      <c r="AT91" s="406">
        <f t="shared" ca="1" si="541"/>
        <v>19.021598897405116</v>
      </c>
      <c r="AU91" s="406">
        <f t="shared" ca="1" si="541"/>
        <v>18.827961152619352</v>
      </c>
      <c r="AV91" s="406">
        <f t="shared" ca="1" si="541"/>
        <v>18.880467509418828</v>
      </c>
      <c r="AW91" s="406">
        <f t="shared" ca="1" si="541"/>
        <v>19.043965511870685</v>
      </c>
      <c r="AX91" s="406">
        <f t="shared" ca="1" si="541"/>
        <v>19.051218262346175</v>
      </c>
      <c r="AY91" s="406">
        <f t="shared" ca="1" si="541"/>
        <v>19.605274225325815</v>
      </c>
      <c r="AZ91" s="406">
        <f t="shared" ca="1" si="541"/>
        <v>18.815545805557328</v>
      </c>
      <c r="BA91" s="406">
        <f t="shared" ca="1" si="541"/>
        <v>18.628777330730767</v>
      </c>
      <c r="BB91" s="406">
        <f t="shared" ca="1" si="541"/>
        <v>18.720888728525125</v>
      </c>
      <c r="BC91" s="406">
        <f t="shared" ca="1" si="541"/>
        <v>18.828013686816565</v>
      </c>
      <c r="BD91" s="406">
        <f t="shared" ca="1" si="541"/>
        <v>18.07835876576009</v>
      </c>
      <c r="BE91" s="406">
        <f t="shared" ca="1" si="541"/>
        <v>18.386346863130957</v>
      </c>
      <c r="BF91" s="406">
        <f t="shared" ca="1" si="541"/>
        <v>18.824016524653846</v>
      </c>
      <c r="BG91" s="406">
        <f t="shared" ca="1" si="541"/>
        <v>18.563915369640764</v>
      </c>
      <c r="BH91" s="406">
        <f t="shared" ca="1" si="541"/>
        <v>18.953473539676814</v>
      </c>
      <c r="BI91" s="406">
        <f t="shared" ca="1" si="541"/>
        <v>19.669639865407941</v>
      </c>
      <c r="BJ91" s="406">
        <f t="shared" ca="1" si="541"/>
        <v>19.190326528886605</v>
      </c>
      <c r="BK91" s="406">
        <f t="shared" ca="1" si="541"/>
        <v>18.670937291695765</v>
      </c>
      <c r="BL91" s="406">
        <f t="shared" ca="1" si="541"/>
        <v>19.456036899768932</v>
      </c>
      <c r="BM91" s="406">
        <f t="shared" ca="1" si="541"/>
        <v>19.084295020690046</v>
      </c>
      <c r="BN91" s="406">
        <f t="shared" ca="1" si="541"/>
        <v>19.507232979357806</v>
      </c>
      <c r="BO91" s="406">
        <f t="shared" ca="1" si="541"/>
        <v>19.008868615334407</v>
      </c>
      <c r="BP91" s="406">
        <f t="shared" ca="1" si="541"/>
        <v>18.726607671212605</v>
      </c>
      <c r="BQ91" s="406">
        <f t="shared" ref="BQ91:CV91" ca="1" si="542">+BQ47/SUM(BQ$45:BQ$48)*100</f>
        <v>19.066748362818402</v>
      </c>
      <c r="BR91" s="406">
        <f t="shared" ca="1" si="542"/>
        <v>18.937845045359509</v>
      </c>
      <c r="BS91" s="406">
        <f t="shared" ca="1" si="542"/>
        <v>19.253799929404327</v>
      </c>
      <c r="BT91" s="406">
        <f t="shared" ca="1" si="542"/>
        <v>18.411827340074659</v>
      </c>
      <c r="BU91" s="406">
        <f t="shared" ca="1" si="542"/>
        <v>18.91013347974161</v>
      </c>
      <c r="BV91" s="406">
        <f t="shared" ca="1" si="542"/>
        <v>19.064985346487767</v>
      </c>
      <c r="BW91" s="406">
        <f t="shared" ca="1" si="542"/>
        <v>17.635612269626925</v>
      </c>
      <c r="BX91" s="406">
        <f t="shared" ca="1" si="542"/>
        <v>18.816071056549955</v>
      </c>
      <c r="BY91" s="406">
        <f t="shared" ca="1" si="542"/>
        <v>19.367765010430485</v>
      </c>
      <c r="BZ91" s="406">
        <f t="shared" ca="1" si="542"/>
        <v>18.903295800819993</v>
      </c>
      <c r="CA91" s="406">
        <f t="shared" ca="1" si="542"/>
        <v>18.780878881830773</v>
      </c>
      <c r="CB91" s="406">
        <f t="shared" ca="1" si="542"/>
        <v>18.947250029219724</v>
      </c>
      <c r="CC91" s="406">
        <f t="shared" ca="1" si="542"/>
        <v>18.346973755823338</v>
      </c>
      <c r="CD91" s="406">
        <f t="shared" ca="1" si="542"/>
        <v>18.632677325299053</v>
      </c>
      <c r="CE91" s="406">
        <f t="shared" ca="1" si="542"/>
        <v>18.274993786030098</v>
      </c>
      <c r="CF91" s="406">
        <f t="shared" ca="1" si="542"/>
        <v>18.175762442648637</v>
      </c>
      <c r="CG91" s="406">
        <f t="shared" ca="1" si="542"/>
        <v>17.781927726989046</v>
      </c>
      <c r="CH91" s="406">
        <f t="shared" ca="1" si="542"/>
        <v>17.833280399261774</v>
      </c>
      <c r="CI91" s="406">
        <f t="shared" ca="1" si="542"/>
        <v>17.984956924395195</v>
      </c>
      <c r="CJ91" s="406">
        <f t="shared" ca="1" si="542"/>
        <v>18.30677021357964</v>
      </c>
      <c r="CK91" s="406">
        <f t="shared" ca="1" si="542"/>
        <v>17.9309565890557</v>
      </c>
      <c r="CL91" s="406">
        <f t="shared" ca="1" si="542"/>
        <v>17.50492425018437</v>
      </c>
      <c r="CM91" s="406">
        <f t="shared" ca="1" si="542"/>
        <v>18.071956365436257</v>
      </c>
      <c r="CN91" s="406">
        <f t="shared" ca="1" si="542"/>
        <v>15.555288003397111</v>
      </c>
      <c r="CO91" s="406">
        <f t="shared" ca="1" si="542"/>
        <v>15.950774154309673</v>
      </c>
      <c r="CP91" s="406">
        <f t="shared" ca="1" si="542"/>
        <v>16.152816252778081</v>
      </c>
      <c r="CQ91" s="406">
        <f t="shared" ca="1" si="542"/>
        <v>15.505268147180406</v>
      </c>
      <c r="CR91" s="406">
        <f t="shared" ca="1" si="542"/>
        <v>16.561317565355974</v>
      </c>
      <c r="CS91" s="406">
        <f t="shared" ca="1" si="542"/>
        <v>15.937513691035418</v>
      </c>
      <c r="CT91" s="406">
        <f t="shared" ca="1" si="542"/>
        <v>16.494366333075266</v>
      </c>
      <c r="CU91" s="406">
        <f t="shared" ca="1" si="542"/>
        <v>16.986083692628597</v>
      </c>
      <c r="CV91" s="406">
        <f t="shared" ca="1" si="542"/>
        <v>16.530936786402979</v>
      </c>
      <c r="CW91" s="406">
        <f t="shared" ref="CW91:ED91" ca="1" si="543">+CW47/SUM(CW$45:CW$48)*100</f>
        <v>16.848184609836888</v>
      </c>
      <c r="CX91" s="406">
        <f t="shared" ca="1" si="543"/>
        <v>17.703442661742603</v>
      </c>
      <c r="CY91" s="406">
        <f t="shared" ca="1" si="543"/>
        <v>17.040782287320557</v>
      </c>
      <c r="CZ91" s="406">
        <f t="shared" ca="1" si="543"/>
        <v>17.416816583914777</v>
      </c>
      <c r="DA91" s="406">
        <f t="shared" ca="1" si="543"/>
        <v>17.462403091078109</v>
      </c>
      <c r="DB91" s="406">
        <f t="shared" ca="1" si="543"/>
        <v>16.952921927201892</v>
      </c>
      <c r="DC91" s="406">
        <f t="shared" ca="1" si="543"/>
        <v>16.88206916499739</v>
      </c>
      <c r="DD91" s="406">
        <f t="shared" ca="1" si="543"/>
        <v>17.750644757293745</v>
      </c>
      <c r="DE91" s="406">
        <f t="shared" ca="1" si="543"/>
        <v>17.810879986285457</v>
      </c>
      <c r="DF91" s="406">
        <f t="shared" ca="1" si="543"/>
        <v>17.277743045576631</v>
      </c>
      <c r="DG91" s="406">
        <f t="shared" ca="1" si="543"/>
        <v>16.975811443984892</v>
      </c>
      <c r="DH91" s="406">
        <f t="shared" ca="1" si="543"/>
        <v>16.900783455179678</v>
      </c>
      <c r="DI91" s="406">
        <f t="shared" ca="1" si="543"/>
        <v>17.004126144698198</v>
      </c>
      <c r="DJ91" s="406">
        <f t="shared" ca="1" si="543"/>
        <v>17.30047745593059</v>
      </c>
      <c r="DK91" s="406">
        <f t="shared" ca="1" si="543"/>
        <v>17.502000177369681</v>
      </c>
      <c r="DL91" s="406">
        <f t="shared" ca="1" si="543"/>
        <v>17.671615093194724</v>
      </c>
      <c r="DM91" s="406">
        <f t="shared" ca="1" si="543"/>
        <v>16.789111643858075</v>
      </c>
      <c r="DN91" s="406">
        <f t="shared" ca="1" si="543"/>
        <v>16.924654837843907</v>
      </c>
      <c r="DO91" s="406">
        <f t="shared" ca="1" si="543"/>
        <v>16.632633405332353</v>
      </c>
      <c r="DP91" s="406">
        <f t="shared" ca="1" si="543"/>
        <v>16.608366835116641</v>
      </c>
      <c r="DQ91" s="406">
        <f t="shared" ca="1" si="543"/>
        <v>16.60698607630626</v>
      </c>
      <c r="DR91" s="406">
        <f t="shared" ca="1" si="543"/>
        <v>16.376520080597633</v>
      </c>
      <c r="DS91" s="406">
        <f t="shared" ca="1" si="543"/>
        <v>16.919850203706741</v>
      </c>
      <c r="DT91" s="406">
        <f t="shared" ca="1" si="543"/>
        <v>17.261707930551513</v>
      </c>
      <c r="DU91" s="406">
        <f t="shared" ca="1" si="543"/>
        <v>17.280800792807373</v>
      </c>
      <c r="DV91" s="406">
        <f t="shared" ca="1" si="543"/>
        <v>17.38180220829862</v>
      </c>
      <c r="DW91" s="406">
        <f t="shared" ca="1" si="543"/>
        <v>17.713494804617188</v>
      </c>
      <c r="DX91" s="406">
        <f t="shared" ca="1" si="543"/>
        <v>17.379046433599303</v>
      </c>
      <c r="DY91" s="406">
        <f t="shared" ca="1" si="543"/>
        <v>17.917031004115934</v>
      </c>
      <c r="DZ91" s="406">
        <f t="shared" ca="1" si="543"/>
        <v>18.547596863562458</v>
      </c>
      <c r="EA91" s="406">
        <f t="shared" ca="1" si="543"/>
        <v>18.526600757038874</v>
      </c>
      <c r="EB91" s="406">
        <f t="shared" ca="1" si="543"/>
        <v>19.028910938241051</v>
      </c>
      <c r="EC91" s="406">
        <f t="shared" ca="1" si="543"/>
        <v>19.216127640744141</v>
      </c>
      <c r="ED91" s="406">
        <f t="shared" ca="1" si="543"/>
        <v>19.847153099145871</v>
      </c>
      <c r="EE91" s="406">
        <f t="shared" ref="EE91:EQ91" ca="1" si="544">+EE47/SUM(EE$45:EE$48)*100</f>
        <v>19.344535479767483</v>
      </c>
      <c r="EF91" s="406">
        <f t="shared" ca="1" si="544"/>
        <v>19.404084623110837</v>
      </c>
      <c r="EG91" s="406">
        <f t="shared" ca="1" si="544"/>
        <v>19.723925279592233</v>
      </c>
      <c r="EH91" s="406">
        <f t="shared" ca="1" si="544"/>
        <v>18.999196123487092</v>
      </c>
      <c r="EI91" s="406">
        <f t="shared" ca="1" si="544"/>
        <v>18.846292576918053</v>
      </c>
      <c r="EJ91" s="406">
        <f t="shared" ca="1" si="544"/>
        <v>19.504442874911131</v>
      </c>
      <c r="EK91" s="406">
        <f t="shared" ca="1" si="544"/>
        <v>19.505952206519218</v>
      </c>
      <c r="EL91" s="406">
        <f t="shared" ca="1" si="544"/>
        <v>18.92558065005618</v>
      </c>
      <c r="EM91" s="406">
        <f t="shared" ca="1" si="544"/>
        <v>19.611368065332403</v>
      </c>
      <c r="EN91" s="406">
        <f t="shared" ca="1" si="544"/>
        <v>18.979067995500554</v>
      </c>
      <c r="EO91" s="406">
        <f t="shared" ca="1" si="544"/>
        <v>19.359733195484711</v>
      </c>
      <c r="EP91" s="406">
        <f t="shared" ca="1" si="544"/>
        <v>18.814698386128587</v>
      </c>
      <c r="EQ91" s="406">
        <f t="shared" ca="1" si="544"/>
        <v>18.897601272049531</v>
      </c>
      <c r="ER91" s="406">
        <f t="shared" ref="ER91:FA91" ca="1" si="545">+ER47/SUM(ER$45:ER$48)*100</f>
        <v>18.703816396554242</v>
      </c>
      <c r="ES91" s="406">
        <f t="shared" ca="1" si="545"/>
        <v>18.766723792761326</v>
      </c>
      <c r="ET91" s="406">
        <f t="shared" ca="1" si="545"/>
        <v>19.03251864613717</v>
      </c>
      <c r="EU91" s="406">
        <f t="shared" ca="1" si="545"/>
        <v>19.364607830851462</v>
      </c>
      <c r="EV91" s="406">
        <f t="shared" ca="1" si="545"/>
        <v>18.827806121160449</v>
      </c>
      <c r="EW91" s="406">
        <f t="shared" ca="1" si="545"/>
        <v>19.323444724338902</v>
      </c>
      <c r="EX91" s="406">
        <f t="shared" ca="1" si="545"/>
        <v>19.296115680162149</v>
      </c>
      <c r="EY91" s="406">
        <f t="shared" ca="1" si="545"/>
        <v>19.332107881794194</v>
      </c>
      <c r="EZ91" s="406">
        <f t="shared" ca="1" si="545"/>
        <v>19.017410678468806</v>
      </c>
      <c r="FA91" s="406">
        <f t="shared" ca="1" si="545"/>
        <v>18.659284444169131</v>
      </c>
      <c r="FB91" s="406">
        <f t="shared" ref="FB91:FD91" ca="1" si="546">+FB47/SUM(FB$45:FB$48)*100</f>
        <v>19.297510630469578</v>
      </c>
      <c r="FC91" s="406">
        <f t="shared" ca="1" si="546"/>
        <v>19.488925824925353</v>
      </c>
      <c r="FD91" s="406">
        <f t="shared" ca="1" si="546"/>
        <v>19.676820404128637</v>
      </c>
      <c r="FE91" s="406" t="e">
        <f t="shared" ref="FE91:FI91" ca="1" si="547">+FE47/SUM(FE$45:FE$48)*100</f>
        <v>#DIV/0!</v>
      </c>
      <c r="FF91" s="406" t="e">
        <f t="shared" ca="1" si="547"/>
        <v>#DIV/0!</v>
      </c>
      <c r="FG91" s="406" t="e">
        <f t="shared" ca="1" si="547"/>
        <v>#DIV/0!</v>
      </c>
      <c r="FH91" s="406" t="e">
        <f t="shared" ca="1" si="547"/>
        <v>#DIV/0!</v>
      </c>
      <c r="FI91" s="406" t="e">
        <f t="shared" ca="1" si="547"/>
        <v>#DIV/0!</v>
      </c>
      <c r="FJ91" s="406" t="e">
        <f t="shared" ref="FJ91:FP91" ca="1" si="548">+FJ47/SUM(FJ$45:FJ$48)*100</f>
        <v>#DIV/0!</v>
      </c>
      <c r="FK91" s="406" t="e">
        <f t="shared" ca="1" si="548"/>
        <v>#DIV/0!</v>
      </c>
      <c r="FL91" s="406" t="e">
        <f t="shared" ca="1" si="548"/>
        <v>#DIV/0!</v>
      </c>
      <c r="FM91" s="406" t="e">
        <f t="shared" ca="1" si="548"/>
        <v>#DIV/0!</v>
      </c>
      <c r="FN91" s="406" t="e">
        <f t="shared" ca="1" si="548"/>
        <v>#DIV/0!</v>
      </c>
      <c r="FO91" s="406" t="e">
        <f t="shared" ca="1" si="548"/>
        <v>#DIV/0!</v>
      </c>
      <c r="FP91" s="406" t="e">
        <f t="shared" ca="1" si="548"/>
        <v>#DIV/0!</v>
      </c>
    </row>
    <row r="92" spans="1:172" s="317" customFormat="1" x14ac:dyDescent="0.2">
      <c r="A92" s="485"/>
      <c r="B92" s="404" t="s">
        <v>12</v>
      </c>
      <c r="C92" s="405"/>
      <c r="D92" s="404"/>
      <c r="E92" s="406">
        <f t="shared" ref="E92:AJ92" ca="1" si="549">+E48/SUM(E$45:E$48)*100</f>
        <v>58.718743851076972</v>
      </c>
      <c r="F92" s="406">
        <f t="shared" ca="1" si="549"/>
        <v>58.822317805134595</v>
      </c>
      <c r="G92" s="406">
        <f t="shared" ca="1" si="549"/>
        <v>58.90152402043509</v>
      </c>
      <c r="H92" s="406">
        <f t="shared" ca="1" si="549"/>
        <v>59.533672146088421</v>
      </c>
      <c r="I92" s="406">
        <f t="shared" ca="1" si="549"/>
        <v>59.060607045683277</v>
      </c>
      <c r="J92" s="406">
        <f t="shared" ca="1" si="549"/>
        <v>59.544557843656101</v>
      </c>
      <c r="K92" s="406">
        <f t="shared" ca="1" si="549"/>
        <v>59.442985973954265</v>
      </c>
      <c r="L92" s="406">
        <f t="shared" ca="1" si="549"/>
        <v>59.500366892490732</v>
      </c>
      <c r="M92" s="406">
        <f t="shared" ca="1" si="549"/>
        <v>59.230577128335604</v>
      </c>
      <c r="N92" s="406">
        <f t="shared" ca="1" si="549"/>
        <v>59.2651296167829</v>
      </c>
      <c r="O92" s="406">
        <f t="shared" ca="1" si="549"/>
        <v>59.09895193231737</v>
      </c>
      <c r="P92" s="406">
        <f t="shared" ca="1" si="549"/>
        <v>58.824228516253463</v>
      </c>
      <c r="Q92" s="406">
        <f t="shared" ca="1" si="549"/>
        <v>59.569879582637974</v>
      </c>
      <c r="R92" s="406">
        <f t="shared" ca="1" si="549"/>
        <v>59.003562224754312</v>
      </c>
      <c r="S92" s="406">
        <f t="shared" ca="1" si="549"/>
        <v>59.578280333421361</v>
      </c>
      <c r="T92" s="406">
        <f t="shared" ca="1" si="549"/>
        <v>59.447229333309856</v>
      </c>
      <c r="U92" s="406">
        <f t="shared" ca="1" si="549"/>
        <v>59.779229521842325</v>
      </c>
      <c r="V92" s="406">
        <f t="shared" ca="1" si="549"/>
        <v>59.727045414546694</v>
      </c>
      <c r="W92" s="406">
        <f t="shared" ca="1" si="549"/>
        <v>60.374505168312332</v>
      </c>
      <c r="X92" s="406">
        <f t="shared" ca="1" si="549"/>
        <v>59.722654143100527</v>
      </c>
      <c r="Y92" s="406">
        <f t="shared" ca="1" si="549"/>
        <v>59.781975630300977</v>
      </c>
      <c r="Z92" s="406">
        <f t="shared" ca="1" si="549"/>
        <v>59.839670401264378</v>
      </c>
      <c r="AA92" s="406">
        <f t="shared" ca="1" si="549"/>
        <v>60.239707928331022</v>
      </c>
      <c r="AB92" s="406">
        <f t="shared" ca="1" si="549"/>
        <v>60.000412614936437</v>
      </c>
      <c r="AC92" s="406">
        <f t="shared" ca="1" si="549"/>
        <v>60.299509478086023</v>
      </c>
      <c r="AD92" s="406">
        <f t="shared" ca="1" si="549"/>
        <v>60.70005585475662</v>
      </c>
      <c r="AE92" s="406">
        <f t="shared" ca="1" si="549"/>
        <v>60.684115722550459</v>
      </c>
      <c r="AF92" s="406">
        <f t="shared" ca="1" si="549"/>
        <v>60.471655312014505</v>
      </c>
      <c r="AG92" s="406">
        <f t="shared" ca="1" si="549"/>
        <v>60.914227630255539</v>
      </c>
      <c r="AH92" s="406">
        <f t="shared" ca="1" si="549"/>
        <v>60.868653657447766</v>
      </c>
      <c r="AI92" s="406">
        <f t="shared" ca="1" si="549"/>
        <v>60.141324599464049</v>
      </c>
      <c r="AJ92" s="406">
        <f t="shared" ca="1" si="549"/>
        <v>60.424802287635281</v>
      </c>
      <c r="AK92" s="406">
        <f t="shared" ref="AK92:BP92" ca="1" si="550">+AK48/SUM(AK$45:AK$48)*100</f>
        <v>60.331356221415511</v>
      </c>
      <c r="AL92" s="406">
        <f t="shared" ca="1" si="550"/>
        <v>61.303058252732455</v>
      </c>
      <c r="AM92" s="406">
        <f t="shared" ca="1" si="550"/>
        <v>61.09447029307222</v>
      </c>
      <c r="AN92" s="406">
        <f t="shared" ca="1" si="550"/>
        <v>61.173965659540499</v>
      </c>
      <c r="AO92" s="406">
        <f t="shared" ca="1" si="550"/>
        <v>60.950389872362187</v>
      </c>
      <c r="AP92" s="406">
        <f t="shared" ca="1" si="550"/>
        <v>60.801113761475591</v>
      </c>
      <c r="AQ92" s="406">
        <f t="shared" ca="1" si="550"/>
        <v>60.610997905370013</v>
      </c>
      <c r="AR92" s="406">
        <f t="shared" ca="1" si="550"/>
        <v>60.834880441252068</v>
      </c>
      <c r="AS92" s="406">
        <f t="shared" ca="1" si="550"/>
        <v>60.693252656127392</v>
      </c>
      <c r="AT92" s="406">
        <f t="shared" ca="1" si="550"/>
        <v>60.987428134443888</v>
      </c>
      <c r="AU92" s="406">
        <f t="shared" ca="1" si="550"/>
        <v>61.109892737369009</v>
      </c>
      <c r="AV92" s="406">
        <f t="shared" ca="1" si="550"/>
        <v>61.370159063699234</v>
      </c>
      <c r="AW92" s="406">
        <f t="shared" ca="1" si="550"/>
        <v>61.25684831485956</v>
      </c>
      <c r="AX92" s="406">
        <f t="shared" ca="1" si="550"/>
        <v>61.207774920406465</v>
      </c>
      <c r="AY92" s="406">
        <f t="shared" ca="1" si="550"/>
        <v>61.116752282742226</v>
      </c>
      <c r="AZ92" s="406">
        <f t="shared" ca="1" si="550"/>
        <v>61.894225649818246</v>
      </c>
      <c r="BA92" s="406">
        <f t="shared" ca="1" si="550"/>
        <v>62.097428941573881</v>
      </c>
      <c r="BB92" s="406">
        <f t="shared" ca="1" si="550"/>
        <v>62.154122480921501</v>
      </c>
      <c r="BC92" s="406">
        <f t="shared" ca="1" si="550"/>
        <v>61.975195385262481</v>
      </c>
      <c r="BD92" s="406">
        <f t="shared" ca="1" si="550"/>
        <v>62.651310289140326</v>
      </c>
      <c r="BE92" s="406">
        <f t="shared" ca="1" si="550"/>
        <v>62.215833919937289</v>
      </c>
      <c r="BF92" s="406">
        <f t="shared" ca="1" si="550"/>
        <v>61.923281908821593</v>
      </c>
      <c r="BG92" s="406">
        <f t="shared" ca="1" si="550"/>
        <v>62.388081378314766</v>
      </c>
      <c r="BH92" s="406">
        <f t="shared" ca="1" si="550"/>
        <v>62.403641102332976</v>
      </c>
      <c r="BI92" s="406">
        <f t="shared" ca="1" si="550"/>
        <v>62.263527627290131</v>
      </c>
      <c r="BJ92" s="406">
        <f t="shared" ca="1" si="550"/>
        <v>62.474264885502272</v>
      </c>
      <c r="BK92" s="406">
        <f t="shared" ca="1" si="550"/>
        <v>62.592351404005633</v>
      </c>
      <c r="BL92" s="406">
        <f t="shared" ca="1" si="550"/>
        <v>62.166738288364506</v>
      </c>
      <c r="BM92" s="406">
        <f t="shared" ca="1" si="550"/>
        <v>62.135049556086251</v>
      </c>
      <c r="BN92" s="406">
        <f t="shared" ca="1" si="550"/>
        <v>62.022762057229464</v>
      </c>
      <c r="BO92" s="406">
        <f t="shared" ca="1" si="550"/>
        <v>62.781831292825238</v>
      </c>
      <c r="BP92" s="406">
        <f t="shared" ca="1" si="550"/>
        <v>62.504132778039768</v>
      </c>
      <c r="BQ92" s="406">
        <f t="shared" ref="BQ92:CV92" ca="1" si="551">+BQ48/SUM(BQ$45:BQ$48)*100</f>
        <v>62.742552107202535</v>
      </c>
      <c r="BR92" s="406">
        <f t="shared" ca="1" si="551"/>
        <v>62.951014977084341</v>
      </c>
      <c r="BS92" s="406">
        <f t="shared" ca="1" si="551"/>
        <v>62.754200078095948</v>
      </c>
      <c r="BT92" s="406">
        <f t="shared" ca="1" si="551"/>
        <v>63.566151516057836</v>
      </c>
      <c r="BU92" s="406">
        <f t="shared" ca="1" si="551"/>
        <v>63.263212058466955</v>
      </c>
      <c r="BV92" s="406">
        <f t="shared" ca="1" si="551"/>
        <v>63.220445873993711</v>
      </c>
      <c r="BW92" s="406">
        <f t="shared" ca="1" si="551"/>
        <v>64.445865410795321</v>
      </c>
      <c r="BX92" s="406">
        <f t="shared" ca="1" si="551"/>
        <v>63.596402532486316</v>
      </c>
      <c r="BY92" s="406">
        <f t="shared" ca="1" si="551"/>
        <v>63.594463409203229</v>
      </c>
      <c r="BZ92" s="406">
        <f t="shared" ca="1" si="551"/>
        <v>63.917102099873816</v>
      </c>
      <c r="CA92" s="406">
        <f t="shared" ca="1" si="551"/>
        <v>63.912184456002009</v>
      </c>
      <c r="CB92" s="406">
        <f t="shared" ca="1" si="551"/>
        <v>63.949894597934723</v>
      </c>
      <c r="CC92" s="406">
        <f t="shared" ca="1" si="551"/>
        <v>64.604481152006073</v>
      </c>
      <c r="CD92" s="406">
        <f t="shared" ca="1" si="551"/>
        <v>64.088849620729349</v>
      </c>
      <c r="CE92" s="406">
        <f t="shared" ca="1" si="551"/>
        <v>64.420913906494931</v>
      </c>
      <c r="CF92" s="406">
        <f t="shared" ca="1" si="551"/>
        <v>64.199786089157357</v>
      </c>
      <c r="CG92" s="406">
        <f t="shared" ca="1" si="551"/>
        <v>64.561943281646009</v>
      </c>
      <c r="CH92" s="406">
        <f t="shared" ca="1" si="551"/>
        <v>64.302453212143135</v>
      </c>
      <c r="CI92" s="406">
        <f t="shared" ca="1" si="551"/>
        <v>63.824693789507059</v>
      </c>
      <c r="CJ92" s="406">
        <f t="shared" ca="1" si="551"/>
        <v>63.563735160797833</v>
      </c>
      <c r="CK92" s="406">
        <f t="shared" ca="1" si="551"/>
        <v>63.905331704802279</v>
      </c>
      <c r="CL92" s="406">
        <f t="shared" ca="1" si="551"/>
        <v>64.172001131637714</v>
      </c>
      <c r="CM92" s="406">
        <f t="shared" ca="1" si="551"/>
        <v>63.303930061283033</v>
      </c>
      <c r="CN92" s="406">
        <f t="shared" ca="1" si="551"/>
        <v>60.907574878481753</v>
      </c>
      <c r="CO92" s="406">
        <f t="shared" ca="1" si="551"/>
        <v>61.916373711383343</v>
      </c>
      <c r="CP92" s="406">
        <f t="shared" ca="1" si="551"/>
        <v>64.833833350115228</v>
      </c>
      <c r="CQ92" s="406">
        <f t="shared" ca="1" si="551"/>
        <v>65.718809246407048</v>
      </c>
      <c r="CR92" s="406">
        <f t="shared" ca="1" si="551"/>
        <v>64.83374612744187</v>
      </c>
      <c r="CS92" s="406">
        <f t="shared" ca="1" si="551"/>
        <v>66.083837570947964</v>
      </c>
      <c r="CT92" s="406">
        <f t="shared" ca="1" si="551"/>
        <v>65.658822172909623</v>
      </c>
      <c r="CU92" s="406">
        <f t="shared" ca="1" si="551"/>
        <v>65.433265054770189</v>
      </c>
      <c r="CV92" s="406">
        <f t="shared" ca="1" si="551"/>
        <v>65.945781590466112</v>
      </c>
      <c r="CW92" s="406">
        <f t="shared" ref="CW92:ED92" ca="1" si="552">+CW48/SUM(CW$45:CW$48)*100</f>
        <v>66.478306133194565</v>
      </c>
      <c r="CX92" s="406">
        <f t="shared" ca="1" si="552"/>
        <v>65.327110185123942</v>
      </c>
      <c r="CY92" s="406">
        <f t="shared" ca="1" si="552"/>
        <v>66.257945696236547</v>
      </c>
      <c r="CZ92" s="406">
        <f t="shared" ca="1" si="552"/>
        <v>65.934995645556768</v>
      </c>
      <c r="DA92" s="406">
        <f t="shared" ca="1" si="552"/>
        <v>65.720275841396429</v>
      </c>
      <c r="DB92" s="406">
        <f t="shared" ca="1" si="552"/>
        <v>66.26437673072536</v>
      </c>
      <c r="DC92" s="406">
        <f t="shared" ca="1" si="552"/>
        <v>66.183620816035599</v>
      </c>
      <c r="DD92" s="406">
        <f t="shared" ca="1" si="552"/>
        <v>65.670596799394417</v>
      </c>
      <c r="DE92" s="406">
        <f t="shared" ca="1" si="552"/>
        <v>65.243940331677109</v>
      </c>
      <c r="DF92" s="406">
        <f t="shared" ca="1" si="552"/>
        <v>65.903724193543866</v>
      </c>
      <c r="DG92" s="406">
        <f t="shared" ca="1" si="552"/>
        <v>66.24322408804214</v>
      </c>
      <c r="DH92" s="406">
        <f t="shared" ca="1" si="552"/>
        <v>66.36936158223341</v>
      </c>
      <c r="DI92" s="406">
        <f t="shared" ca="1" si="552"/>
        <v>66.221865018929194</v>
      </c>
      <c r="DJ92" s="406">
        <f t="shared" ca="1" si="552"/>
        <v>66.506137012165595</v>
      </c>
      <c r="DK92" s="406">
        <f t="shared" ca="1" si="552"/>
        <v>65.991139572310644</v>
      </c>
      <c r="DL92" s="406">
        <f t="shared" ca="1" si="552"/>
        <v>65.834844693477848</v>
      </c>
      <c r="DM92" s="406">
        <f t="shared" ca="1" si="552"/>
        <v>66.678992050330038</v>
      </c>
      <c r="DN92" s="406">
        <f t="shared" ca="1" si="552"/>
        <v>66.242178745384436</v>
      </c>
      <c r="DO92" s="406">
        <f t="shared" ca="1" si="552"/>
        <v>66.691106302577325</v>
      </c>
      <c r="DP92" s="406">
        <f t="shared" ca="1" si="552"/>
        <v>67.069953412043986</v>
      </c>
      <c r="DQ92" s="406">
        <f t="shared" ca="1" si="552"/>
        <v>66.982316375854765</v>
      </c>
      <c r="DR92" s="406">
        <f t="shared" ca="1" si="552"/>
        <v>67.127440869227883</v>
      </c>
      <c r="DS92" s="406">
        <f t="shared" ca="1" si="552"/>
        <v>66.634810740728042</v>
      </c>
      <c r="DT92" s="406">
        <f t="shared" ca="1" si="552"/>
        <v>66.376684667696324</v>
      </c>
      <c r="DU92" s="406">
        <f t="shared" ca="1" si="552"/>
        <v>66.51068511255535</v>
      </c>
      <c r="DV92" s="406">
        <f t="shared" ca="1" si="552"/>
        <v>66.14947885198643</v>
      </c>
      <c r="DW92" s="406">
        <f t="shared" ca="1" si="552"/>
        <v>65.764832229071956</v>
      </c>
      <c r="DX92" s="406">
        <f t="shared" ca="1" si="552"/>
        <v>66.302861827226465</v>
      </c>
      <c r="DY92" s="406">
        <f t="shared" ca="1" si="552"/>
        <v>65.815308249252453</v>
      </c>
      <c r="DZ92" s="406">
        <f t="shared" ca="1" si="552"/>
        <v>65.229534203168484</v>
      </c>
      <c r="EA92" s="406">
        <f t="shared" ca="1" si="552"/>
        <v>65.688529499532734</v>
      </c>
      <c r="EB92" s="406">
        <f t="shared" ca="1" si="552"/>
        <v>65.142714328742045</v>
      </c>
      <c r="EC92" s="406">
        <f t="shared" ca="1" si="552"/>
        <v>65.104915979405646</v>
      </c>
      <c r="ED92" s="406">
        <f t="shared" ca="1" si="552"/>
        <v>64.631843969334454</v>
      </c>
      <c r="EE92" s="406">
        <f t="shared" ref="EE92:EQ92" ca="1" si="553">+EE48/SUM(EE$45:EE$48)*100</f>
        <v>65.158247389796799</v>
      </c>
      <c r="EF92" s="406">
        <f t="shared" ca="1" si="553"/>
        <v>65.075398023868431</v>
      </c>
      <c r="EG92" s="406">
        <f t="shared" ca="1" si="553"/>
        <v>64.829570759187632</v>
      </c>
      <c r="EH92" s="406">
        <f t="shared" ca="1" si="553"/>
        <v>65.360473465753088</v>
      </c>
      <c r="EI92" s="406">
        <f t="shared" ca="1" si="553"/>
        <v>65.818208296437874</v>
      </c>
      <c r="EJ92" s="406">
        <f t="shared" ca="1" si="553"/>
        <v>65.366912094294307</v>
      </c>
      <c r="EK92" s="406">
        <f t="shared" ca="1" si="553"/>
        <v>65.221581468829896</v>
      </c>
      <c r="EL92" s="406">
        <f t="shared" ca="1" si="553"/>
        <v>66.010391354509707</v>
      </c>
      <c r="EM92" s="406">
        <f t="shared" ca="1" si="553"/>
        <v>65.42394180081051</v>
      </c>
      <c r="EN92" s="406">
        <f t="shared" ca="1" si="553"/>
        <v>65.889637607107275</v>
      </c>
      <c r="EO92" s="406">
        <f t="shared" ca="1" si="553"/>
        <v>65.925500947683986</v>
      </c>
      <c r="EP92" s="406">
        <f t="shared" ca="1" si="553"/>
        <v>66.4096559541955</v>
      </c>
      <c r="EQ92" s="406">
        <f t="shared" ca="1" si="553"/>
        <v>66.288635004886601</v>
      </c>
      <c r="ER92" s="406">
        <f t="shared" ref="ER92:FA92" ca="1" si="554">+ER48/SUM(ER$45:ER$48)*100</f>
        <v>66.495445417531798</v>
      </c>
      <c r="ES92" s="406">
        <f t="shared" ca="1" si="554"/>
        <v>66.620878748089751</v>
      </c>
      <c r="ET92" s="406">
        <f t="shared" ca="1" si="554"/>
        <v>66.530782132459009</v>
      </c>
      <c r="EU92" s="406">
        <f t="shared" ca="1" si="554"/>
        <v>66.3762590807669</v>
      </c>
      <c r="EV92" s="406">
        <f t="shared" ca="1" si="554"/>
        <v>66.741404505612763</v>
      </c>
      <c r="EW92" s="406">
        <f t="shared" ca="1" si="554"/>
        <v>66.386494373010635</v>
      </c>
      <c r="EX92" s="406">
        <f t="shared" ca="1" si="554"/>
        <v>66.536891432166996</v>
      </c>
      <c r="EY92" s="406">
        <f t="shared" ca="1" si="554"/>
        <v>66.078218662167274</v>
      </c>
      <c r="EZ92" s="406">
        <f t="shared" ca="1" si="554"/>
        <v>66.279059779547183</v>
      </c>
      <c r="FA92" s="406">
        <f t="shared" ca="1" si="554"/>
        <v>66.519252360749988</v>
      </c>
      <c r="FB92" s="406">
        <f t="shared" ref="FB92:FD92" ca="1" si="555">+FB48/SUM(FB$45:FB$48)*100</f>
        <v>65.858451453842008</v>
      </c>
      <c r="FC92" s="406">
        <f t="shared" ca="1" si="555"/>
        <v>65.771279078294782</v>
      </c>
      <c r="FD92" s="406">
        <f t="shared" ca="1" si="555"/>
        <v>65.539634917811824</v>
      </c>
      <c r="FE92" s="406" t="e">
        <f t="shared" ref="FE92:FI92" ca="1" si="556">+FE48/SUM(FE$45:FE$48)*100</f>
        <v>#DIV/0!</v>
      </c>
      <c r="FF92" s="406" t="e">
        <f t="shared" ca="1" si="556"/>
        <v>#DIV/0!</v>
      </c>
      <c r="FG92" s="406" t="e">
        <f t="shared" ca="1" si="556"/>
        <v>#DIV/0!</v>
      </c>
      <c r="FH92" s="406" t="e">
        <f t="shared" ca="1" si="556"/>
        <v>#DIV/0!</v>
      </c>
      <c r="FI92" s="406" t="e">
        <f t="shared" ca="1" si="556"/>
        <v>#DIV/0!</v>
      </c>
      <c r="FJ92" s="406" t="e">
        <f t="shared" ref="FJ92:FP92" ca="1" si="557">+FJ48/SUM(FJ$45:FJ$48)*100</f>
        <v>#DIV/0!</v>
      </c>
      <c r="FK92" s="406" t="e">
        <f t="shared" ca="1" si="557"/>
        <v>#DIV/0!</v>
      </c>
      <c r="FL92" s="406" t="e">
        <f t="shared" ca="1" si="557"/>
        <v>#DIV/0!</v>
      </c>
      <c r="FM92" s="406" t="e">
        <f t="shared" ca="1" si="557"/>
        <v>#DIV/0!</v>
      </c>
      <c r="FN92" s="406" t="e">
        <f t="shared" ca="1" si="557"/>
        <v>#DIV/0!</v>
      </c>
      <c r="FO92" s="406" t="e">
        <f t="shared" ca="1" si="557"/>
        <v>#DIV/0!</v>
      </c>
      <c r="FP92" s="406" t="e">
        <f t="shared" ca="1" si="557"/>
        <v>#DIV/0!</v>
      </c>
    </row>
    <row r="93" spans="1:172" s="317" customFormat="1" x14ac:dyDescent="0.2">
      <c r="A93" s="485"/>
      <c r="B93" s="401" t="s">
        <v>0</v>
      </c>
      <c r="C93" s="402"/>
      <c r="D93" s="401"/>
      <c r="E93" s="403"/>
      <c r="F93" s="403"/>
      <c r="G93" s="403"/>
      <c r="H93" s="403"/>
      <c r="I93" s="403"/>
      <c r="J93" s="403"/>
      <c r="K93" s="403"/>
      <c r="L93" s="403"/>
      <c r="M93" s="403"/>
      <c r="N93" s="403"/>
      <c r="O93" s="403"/>
      <c r="P93" s="403"/>
      <c r="Q93" s="403"/>
      <c r="R93" s="403"/>
      <c r="S93" s="403"/>
      <c r="T93" s="403"/>
      <c r="U93" s="403"/>
      <c r="V93" s="403"/>
      <c r="W93" s="403"/>
      <c r="X93" s="403"/>
      <c r="Y93" s="403"/>
      <c r="Z93" s="403"/>
      <c r="AA93" s="403"/>
      <c r="AB93" s="403"/>
      <c r="AC93" s="403"/>
      <c r="AD93" s="403"/>
      <c r="AE93" s="403"/>
      <c r="AF93" s="403"/>
      <c r="AG93" s="403"/>
      <c r="AH93" s="403"/>
      <c r="AI93" s="403"/>
      <c r="AJ93" s="403"/>
      <c r="AK93" s="403"/>
      <c r="AL93" s="403"/>
      <c r="AM93" s="403"/>
      <c r="AN93" s="403"/>
      <c r="AO93" s="403"/>
      <c r="AP93" s="403"/>
      <c r="AQ93" s="403"/>
      <c r="AR93" s="403"/>
      <c r="AS93" s="403"/>
      <c r="AT93" s="403"/>
      <c r="AU93" s="403"/>
      <c r="AV93" s="403"/>
      <c r="AW93" s="403"/>
      <c r="AX93" s="403"/>
      <c r="AY93" s="403"/>
      <c r="AZ93" s="403"/>
      <c r="BA93" s="403"/>
      <c r="BB93" s="403"/>
      <c r="BC93" s="403"/>
      <c r="BD93" s="403"/>
      <c r="BE93" s="403"/>
      <c r="BF93" s="403"/>
      <c r="BG93" s="403"/>
      <c r="BH93" s="403"/>
      <c r="BI93" s="403"/>
      <c r="BJ93" s="403"/>
      <c r="BK93" s="403"/>
      <c r="BL93" s="403"/>
      <c r="BM93" s="403"/>
      <c r="BN93" s="403"/>
      <c r="BO93" s="403"/>
      <c r="BP93" s="403"/>
      <c r="BQ93" s="403"/>
      <c r="BR93" s="403"/>
      <c r="BS93" s="403"/>
      <c r="BT93" s="403"/>
      <c r="BU93" s="403"/>
      <c r="BV93" s="403"/>
      <c r="BW93" s="403"/>
      <c r="BX93" s="403"/>
      <c r="BY93" s="403"/>
      <c r="BZ93" s="403"/>
      <c r="CA93" s="403"/>
      <c r="CB93" s="403"/>
      <c r="CC93" s="403"/>
      <c r="CD93" s="403"/>
      <c r="CE93" s="403"/>
      <c r="CF93" s="403"/>
      <c r="CG93" s="403"/>
      <c r="CH93" s="403"/>
      <c r="CI93" s="403"/>
      <c r="CJ93" s="403"/>
      <c r="CK93" s="403"/>
      <c r="CL93" s="403"/>
      <c r="CM93" s="403"/>
      <c r="CN93" s="403"/>
      <c r="CO93" s="403"/>
      <c r="CP93" s="403"/>
      <c r="CQ93" s="403"/>
      <c r="CR93" s="403"/>
      <c r="CS93" s="403"/>
      <c r="CT93" s="403"/>
      <c r="CU93" s="403"/>
      <c r="CV93" s="403"/>
      <c r="CW93" s="403"/>
      <c r="CX93" s="403"/>
      <c r="CY93" s="403"/>
      <c r="CZ93" s="403"/>
      <c r="DA93" s="403"/>
      <c r="DB93" s="403"/>
      <c r="DC93" s="403"/>
      <c r="DD93" s="403"/>
      <c r="DE93" s="403"/>
      <c r="DF93" s="403"/>
      <c r="DG93" s="403"/>
      <c r="DH93" s="403"/>
      <c r="DI93" s="403"/>
      <c r="DJ93" s="403"/>
      <c r="DK93" s="403"/>
      <c r="DL93" s="403"/>
      <c r="DM93" s="403"/>
      <c r="DN93" s="403"/>
      <c r="DO93" s="403"/>
      <c r="DP93" s="403"/>
      <c r="DQ93" s="403"/>
      <c r="DR93" s="403"/>
      <c r="DS93" s="403"/>
      <c r="DT93" s="403"/>
      <c r="DU93" s="403"/>
      <c r="DV93" s="403"/>
      <c r="DW93" s="403"/>
      <c r="DX93" s="403"/>
      <c r="DY93" s="403"/>
      <c r="DZ93" s="403"/>
      <c r="EA93" s="403"/>
      <c r="EB93" s="403"/>
      <c r="EC93" s="403"/>
      <c r="ED93" s="403"/>
      <c r="EE93" s="403"/>
      <c r="EF93" s="403"/>
      <c r="EG93" s="403"/>
      <c r="EH93" s="403"/>
      <c r="EI93" s="403"/>
      <c r="EJ93" s="403"/>
      <c r="EK93" s="403"/>
      <c r="EL93" s="403"/>
      <c r="EM93" s="403"/>
      <c r="EN93" s="403"/>
      <c r="EO93" s="403"/>
      <c r="EP93" s="403"/>
      <c r="EQ93" s="403"/>
      <c r="ER93" s="403"/>
      <c r="ES93" s="403"/>
      <c r="ET93" s="403"/>
      <c r="EU93" s="403"/>
      <c r="EV93" s="403"/>
      <c r="EW93" s="403"/>
      <c r="EX93" s="403"/>
      <c r="EY93" s="403"/>
      <c r="EZ93" s="403"/>
      <c r="FA93" s="403"/>
      <c r="FB93" s="403"/>
      <c r="FC93" s="403"/>
      <c r="FD93" s="403"/>
      <c r="FE93" s="403"/>
      <c r="FF93" s="403"/>
      <c r="FG93" s="403"/>
      <c r="FH93" s="403"/>
      <c r="FI93" s="403"/>
      <c r="FJ93" s="403"/>
      <c r="FK93" s="403"/>
      <c r="FL93" s="403"/>
      <c r="FM93" s="403"/>
      <c r="FN93" s="403"/>
      <c r="FO93" s="403"/>
      <c r="FP93" s="403"/>
    </row>
    <row r="94" spans="1:172" s="317" customFormat="1" x14ac:dyDescent="0.2">
      <c r="A94" s="485"/>
      <c r="B94" s="404" t="s">
        <v>1</v>
      </c>
      <c r="C94" s="405"/>
      <c r="D94" s="404"/>
      <c r="E94" s="406">
        <f t="shared" ref="E94:AJ94" ca="1" si="558">SUM(E51:E53)/SUM(E$51:E$53)*100</f>
        <v>100</v>
      </c>
      <c r="F94" s="406">
        <f t="shared" ca="1" si="558"/>
        <v>100</v>
      </c>
      <c r="G94" s="406">
        <f t="shared" ca="1" si="558"/>
        <v>100</v>
      </c>
      <c r="H94" s="406">
        <f t="shared" ca="1" si="558"/>
        <v>100</v>
      </c>
      <c r="I94" s="406">
        <f t="shared" ca="1" si="558"/>
        <v>100</v>
      </c>
      <c r="J94" s="406">
        <f t="shared" ca="1" si="558"/>
        <v>100</v>
      </c>
      <c r="K94" s="406">
        <f t="shared" ca="1" si="558"/>
        <v>100</v>
      </c>
      <c r="L94" s="406">
        <f t="shared" ca="1" si="558"/>
        <v>100</v>
      </c>
      <c r="M94" s="406">
        <f t="shared" ca="1" si="558"/>
        <v>100</v>
      </c>
      <c r="N94" s="406">
        <f t="shared" ca="1" si="558"/>
        <v>100</v>
      </c>
      <c r="O94" s="406">
        <f t="shared" ca="1" si="558"/>
        <v>100</v>
      </c>
      <c r="P94" s="406">
        <f t="shared" ca="1" si="558"/>
        <v>100</v>
      </c>
      <c r="Q94" s="406">
        <f t="shared" ca="1" si="558"/>
        <v>100</v>
      </c>
      <c r="R94" s="406">
        <f t="shared" ca="1" si="558"/>
        <v>100</v>
      </c>
      <c r="S94" s="406">
        <f t="shared" ca="1" si="558"/>
        <v>100</v>
      </c>
      <c r="T94" s="406">
        <f t="shared" ca="1" si="558"/>
        <v>100</v>
      </c>
      <c r="U94" s="406">
        <f t="shared" ca="1" si="558"/>
        <v>100</v>
      </c>
      <c r="V94" s="406">
        <f t="shared" ca="1" si="558"/>
        <v>100</v>
      </c>
      <c r="W94" s="406">
        <f t="shared" ca="1" si="558"/>
        <v>100</v>
      </c>
      <c r="X94" s="406">
        <f t="shared" ca="1" si="558"/>
        <v>100</v>
      </c>
      <c r="Y94" s="406">
        <f t="shared" ca="1" si="558"/>
        <v>100</v>
      </c>
      <c r="Z94" s="406">
        <f t="shared" ca="1" si="558"/>
        <v>100</v>
      </c>
      <c r="AA94" s="406">
        <f t="shared" ca="1" si="558"/>
        <v>100</v>
      </c>
      <c r="AB94" s="406">
        <f t="shared" ca="1" si="558"/>
        <v>100</v>
      </c>
      <c r="AC94" s="406">
        <f t="shared" ca="1" si="558"/>
        <v>100</v>
      </c>
      <c r="AD94" s="406">
        <f t="shared" ca="1" si="558"/>
        <v>100</v>
      </c>
      <c r="AE94" s="406">
        <f t="shared" ca="1" si="558"/>
        <v>100</v>
      </c>
      <c r="AF94" s="406">
        <f t="shared" ca="1" si="558"/>
        <v>100</v>
      </c>
      <c r="AG94" s="406">
        <f t="shared" ca="1" si="558"/>
        <v>100</v>
      </c>
      <c r="AH94" s="406">
        <f t="shared" ca="1" si="558"/>
        <v>100</v>
      </c>
      <c r="AI94" s="406">
        <f t="shared" ca="1" si="558"/>
        <v>100</v>
      </c>
      <c r="AJ94" s="406">
        <f t="shared" ca="1" si="558"/>
        <v>100</v>
      </c>
      <c r="AK94" s="406">
        <f t="shared" ref="AK94:BP94" ca="1" si="559">SUM(AK51:AK53)/SUM(AK$51:AK$53)*100</f>
        <v>100</v>
      </c>
      <c r="AL94" s="406">
        <f t="shared" ca="1" si="559"/>
        <v>100</v>
      </c>
      <c r="AM94" s="406">
        <f t="shared" ca="1" si="559"/>
        <v>100</v>
      </c>
      <c r="AN94" s="406">
        <f t="shared" ca="1" si="559"/>
        <v>100</v>
      </c>
      <c r="AO94" s="406">
        <f t="shared" ca="1" si="559"/>
        <v>100</v>
      </c>
      <c r="AP94" s="406">
        <f t="shared" ca="1" si="559"/>
        <v>100</v>
      </c>
      <c r="AQ94" s="406">
        <f t="shared" ca="1" si="559"/>
        <v>100</v>
      </c>
      <c r="AR94" s="406">
        <f t="shared" ca="1" si="559"/>
        <v>100</v>
      </c>
      <c r="AS94" s="406">
        <f t="shared" ca="1" si="559"/>
        <v>100</v>
      </c>
      <c r="AT94" s="406">
        <f t="shared" ca="1" si="559"/>
        <v>100</v>
      </c>
      <c r="AU94" s="406">
        <f t="shared" ca="1" si="559"/>
        <v>100</v>
      </c>
      <c r="AV94" s="406">
        <f t="shared" ca="1" si="559"/>
        <v>100</v>
      </c>
      <c r="AW94" s="406">
        <f t="shared" ca="1" si="559"/>
        <v>100</v>
      </c>
      <c r="AX94" s="406">
        <f t="shared" ca="1" si="559"/>
        <v>100</v>
      </c>
      <c r="AY94" s="406">
        <f t="shared" ca="1" si="559"/>
        <v>100</v>
      </c>
      <c r="AZ94" s="406">
        <f t="shared" ca="1" si="559"/>
        <v>100</v>
      </c>
      <c r="BA94" s="406">
        <f t="shared" ca="1" si="559"/>
        <v>100</v>
      </c>
      <c r="BB94" s="406">
        <f t="shared" ca="1" si="559"/>
        <v>100</v>
      </c>
      <c r="BC94" s="406">
        <f t="shared" ca="1" si="559"/>
        <v>100</v>
      </c>
      <c r="BD94" s="406">
        <f t="shared" ca="1" si="559"/>
        <v>100</v>
      </c>
      <c r="BE94" s="406">
        <f t="shared" ca="1" si="559"/>
        <v>100</v>
      </c>
      <c r="BF94" s="406">
        <f t="shared" ca="1" si="559"/>
        <v>100</v>
      </c>
      <c r="BG94" s="406">
        <f t="shared" ca="1" si="559"/>
        <v>100</v>
      </c>
      <c r="BH94" s="406">
        <f t="shared" ca="1" si="559"/>
        <v>100</v>
      </c>
      <c r="BI94" s="406">
        <f t="shared" ca="1" si="559"/>
        <v>100</v>
      </c>
      <c r="BJ94" s="406">
        <f t="shared" ca="1" si="559"/>
        <v>100</v>
      </c>
      <c r="BK94" s="406">
        <f t="shared" ca="1" si="559"/>
        <v>100</v>
      </c>
      <c r="BL94" s="406">
        <f t="shared" ca="1" si="559"/>
        <v>100</v>
      </c>
      <c r="BM94" s="406">
        <f t="shared" ca="1" si="559"/>
        <v>100</v>
      </c>
      <c r="BN94" s="406">
        <f t="shared" ca="1" si="559"/>
        <v>100</v>
      </c>
      <c r="BO94" s="406">
        <f t="shared" ca="1" si="559"/>
        <v>100</v>
      </c>
      <c r="BP94" s="406">
        <f t="shared" ca="1" si="559"/>
        <v>100</v>
      </c>
      <c r="BQ94" s="406">
        <f t="shared" ref="BQ94:CV94" ca="1" si="560">SUM(BQ51:BQ53)/SUM(BQ$51:BQ$53)*100</f>
        <v>100</v>
      </c>
      <c r="BR94" s="406">
        <f t="shared" ca="1" si="560"/>
        <v>100</v>
      </c>
      <c r="BS94" s="406">
        <f t="shared" ca="1" si="560"/>
        <v>100</v>
      </c>
      <c r="BT94" s="406">
        <f t="shared" ca="1" si="560"/>
        <v>100</v>
      </c>
      <c r="BU94" s="406">
        <f t="shared" ca="1" si="560"/>
        <v>100</v>
      </c>
      <c r="BV94" s="406">
        <f t="shared" ca="1" si="560"/>
        <v>100</v>
      </c>
      <c r="BW94" s="406">
        <f t="shared" ca="1" si="560"/>
        <v>100</v>
      </c>
      <c r="BX94" s="406">
        <f t="shared" ca="1" si="560"/>
        <v>100</v>
      </c>
      <c r="BY94" s="406">
        <f t="shared" ca="1" si="560"/>
        <v>100</v>
      </c>
      <c r="BZ94" s="406">
        <f t="shared" ca="1" si="560"/>
        <v>100</v>
      </c>
      <c r="CA94" s="406">
        <f t="shared" ca="1" si="560"/>
        <v>100</v>
      </c>
      <c r="CB94" s="406">
        <f t="shared" ca="1" si="560"/>
        <v>100</v>
      </c>
      <c r="CC94" s="406">
        <f t="shared" ca="1" si="560"/>
        <v>100</v>
      </c>
      <c r="CD94" s="406">
        <f t="shared" ca="1" si="560"/>
        <v>100</v>
      </c>
      <c r="CE94" s="406">
        <f t="shared" ca="1" si="560"/>
        <v>100</v>
      </c>
      <c r="CF94" s="406">
        <f t="shared" ca="1" si="560"/>
        <v>100</v>
      </c>
      <c r="CG94" s="406">
        <f t="shared" ca="1" si="560"/>
        <v>100</v>
      </c>
      <c r="CH94" s="406">
        <f t="shared" ca="1" si="560"/>
        <v>100</v>
      </c>
      <c r="CI94" s="406">
        <f t="shared" ca="1" si="560"/>
        <v>100</v>
      </c>
      <c r="CJ94" s="406">
        <f t="shared" ca="1" si="560"/>
        <v>100</v>
      </c>
      <c r="CK94" s="406">
        <f t="shared" ca="1" si="560"/>
        <v>100</v>
      </c>
      <c r="CL94" s="406">
        <f t="shared" ca="1" si="560"/>
        <v>100</v>
      </c>
      <c r="CM94" s="406">
        <f t="shared" ca="1" si="560"/>
        <v>100</v>
      </c>
      <c r="CN94" s="406">
        <f t="shared" ca="1" si="560"/>
        <v>100</v>
      </c>
      <c r="CO94" s="406">
        <f t="shared" ca="1" si="560"/>
        <v>100</v>
      </c>
      <c r="CP94" s="406">
        <f t="shared" ca="1" si="560"/>
        <v>100</v>
      </c>
      <c r="CQ94" s="406">
        <f t="shared" ca="1" si="560"/>
        <v>100</v>
      </c>
      <c r="CR94" s="406">
        <f t="shared" ca="1" si="560"/>
        <v>100</v>
      </c>
      <c r="CS94" s="406">
        <f t="shared" ca="1" si="560"/>
        <v>100</v>
      </c>
      <c r="CT94" s="406">
        <f t="shared" ca="1" si="560"/>
        <v>100</v>
      </c>
      <c r="CU94" s="406">
        <f t="shared" ca="1" si="560"/>
        <v>100</v>
      </c>
      <c r="CV94" s="406">
        <f t="shared" ca="1" si="560"/>
        <v>100</v>
      </c>
      <c r="CW94" s="406">
        <f t="shared" ref="CW94:ED94" ca="1" si="561">SUM(CW51:CW53)/SUM(CW$51:CW$53)*100</f>
        <v>100</v>
      </c>
      <c r="CX94" s="406">
        <f t="shared" ca="1" si="561"/>
        <v>100</v>
      </c>
      <c r="CY94" s="406">
        <f t="shared" ca="1" si="561"/>
        <v>100</v>
      </c>
      <c r="CZ94" s="406">
        <f t="shared" ca="1" si="561"/>
        <v>100</v>
      </c>
      <c r="DA94" s="406">
        <f t="shared" ca="1" si="561"/>
        <v>100</v>
      </c>
      <c r="DB94" s="406">
        <f t="shared" ca="1" si="561"/>
        <v>100</v>
      </c>
      <c r="DC94" s="406">
        <f t="shared" ca="1" si="561"/>
        <v>100</v>
      </c>
      <c r="DD94" s="406">
        <f t="shared" ca="1" si="561"/>
        <v>100</v>
      </c>
      <c r="DE94" s="406">
        <f t="shared" ca="1" si="561"/>
        <v>100</v>
      </c>
      <c r="DF94" s="406">
        <f t="shared" ca="1" si="561"/>
        <v>100</v>
      </c>
      <c r="DG94" s="406">
        <f t="shared" ca="1" si="561"/>
        <v>100</v>
      </c>
      <c r="DH94" s="406">
        <f t="shared" ca="1" si="561"/>
        <v>100</v>
      </c>
      <c r="DI94" s="406">
        <f t="shared" ca="1" si="561"/>
        <v>100</v>
      </c>
      <c r="DJ94" s="406">
        <f t="shared" ca="1" si="561"/>
        <v>100</v>
      </c>
      <c r="DK94" s="406">
        <f t="shared" ca="1" si="561"/>
        <v>100</v>
      </c>
      <c r="DL94" s="406">
        <f t="shared" ca="1" si="561"/>
        <v>100</v>
      </c>
      <c r="DM94" s="406">
        <f t="shared" ca="1" si="561"/>
        <v>100</v>
      </c>
      <c r="DN94" s="406">
        <f t="shared" ca="1" si="561"/>
        <v>100</v>
      </c>
      <c r="DO94" s="406">
        <f t="shared" ca="1" si="561"/>
        <v>100</v>
      </c>
      <c r="DP94" s="406">
        <f t="shared" ca="1" si="561"/>
        <v>100</v>
      </c>
      <c r="DQ94" s="406">
        <f t="shared" ca="1" si="561"/>
        <v>100</v>
      </c>
      <c r="DR94" s="406">
        <f t="shared" ca="1" si="561"/>
        <v>100</v>
      </c>
      <c r="DS94" s="406">
        <f t="shared" ca="1" si="561"/>
        <v>100</v>
      </c>
      <c r="DT94" s="406">
        <f t="shared" ca="1" si="561"/>
        <v>100</v>
      </c>
      <c r="DU94" s="406">
        <f t="shared" ca="1" si="561"/>
        <v>100</v>
      </c>
      <c r="DV94" s="406">
        <f t="shared" ca="1" si="561"/>
        <v>100</v>
      </c>
      <c r="DW94" s="406">
        <f t="shared" ca="1" si="561"/>
        <v>100</v>
      </c>
      <c r="DX94" s="406">
        <f t="shared" ca="1" si="561"/>
        <v>100</v>
      </c>
      <c r="DY94" s="406">
        <f t="shared" ca="1" si="561"/>
        <v>100</v>
      </c>
      <c r="DZ94" s="406">
        <f t="shared" ca="1" si="561"/>
        <v>100</v>
      </c>
      <c r="EA94" s="406">
        <f t="shared" ca="1" si="561"/>
        <v>100</v>
      </c>
      <c r="EB94" s="406">
        <f t="shared" ca="1" si="561"/>
        <v>100</v>
      </c>
      <c r="EC94" s="406">
        <f t="shared" ca="1" si="561"/>
        <v>100</v>
      </c>
      <c r="ED94" s="406">
        <f t="shared" ca="1" si="561"/>
        <v>100</v>
      </c>
      <c r="EE94" s="406">
        <f t="shared" ref="EE94:EQ94" ca="1" si="562">SUM(EE51:EE53)/SUM(EE$51:EE$53)*100</f>
        <v>100</v>
      </c>
      <c r="EF94" s="406">
        <f t="shared" ca="1" si="562"/>
        <v>100</v>
      </c>
      <c r="EG94" s="406">
        <f t="shared" ca="1" si="562"/>
        <v>100</v>
      </c>
      <c r="EH94" s="406">
        <f t="shared" ca="1" si="562"/>
        <v>100</v>
      </c>
      <c r="EI94" s="406">
        <f t="shared" ca="1" si="562"/>
        <v>100</v>
      </c>
      <c r="EJ94" s="406">
        <f t="shared" ca="1" si="562"/>
        <v>100</v>
      </c>
      <c r="EK94" s="406">
        <f t="shared" ca="1" si="562"/>
        <v>100</v>
      </c>
      <c r="EL94" s="406">
        <f t="shared" ca="1" si="562"/>
        <v>100</v>
      </c>
      <c r="EM94" s="406">
        <f t="shared" ca="1" si="562"/>
        <v>100</v>
      </c>
      <c r="EN94" s="406">
        <f t="shared" ca="1" si="562"/>
        <v>100</v>
      </c>
      <c r="EO94" s="406">
        <f t="shared" ca="1" si="562"/>
        <v>100</v>
      </c>
      <c r="EP94" s="406">
        <f t="shared" ca="1" si="562"/>
        <v>100</v>
      </c>
      <c r="EQ94" s="406">
        <f t="shared" ca="1" si="562"/>
        <v>100</v>
      </c>
      <c r="ER94" s="406">
        <f t="shared" ref="ER94:FA94" ca="1" si="563">SUM(ER51:ER53)/SUM(ER$51:ER$53)*100</f>
        <v>100</v>
      </c>
      <c r="ES94" s="406">
        <f t="shared" ca="1" si="563"/>
        <v>100</v>
      </c>
      <c r="ET94" s="406">
        <f t="shared" ca="1" si="563"/>
        <v>100</v>
      </c>
      <c r="EU94" s="406">
        <f t="shared" ca="1" si="563"/>
        <v>100</v>
      </c>
      <c r="EV94" s="406">
        <f t="shared" ca="1" si="563"/>
        <v>100</v>
      </c>
      <c r="EW94" s="406">
        <f t="shared" ca="1" si="563"/>
        <v>100</v>
      </c>
      <c r="EX94" s="406">
        <f t="shared" ca="1" si="563"/>
        <v>100</v>
      </c>
      <c r="EY94" s="406">
        <f t="shared" ca="1" si="563"/>
        <v>100</v>
      </c>
      <c r="EZ94" s="406">
        <f t="shared" ca="1" si="563"/>
        <v>100</v>
      </c>
      <c r="FA94" s="406">
        <f t="shared" ca="1" si="563"/>
        <v>100</v>
      </c>
      <c r="FB94" s="406">
        <f t="shared" ref="FB94:FD94" ca="1" si="564">SUM(FB51:FB53)/SUM(FB$51:FB$53)*100</f>
        <v>100</v>
      </c>
      <c r="FC94" s="406">
        <f t="shared" ca="1" si="564"/>
        <v>100</v>
      </c>
      <c r="FD94" s="406">
        <f t="shared" ca="1" si="564"/>
        <v>100</v>
      </c>
      <c r="FE94" s="406" t="e">
        <f t="shared" ref="FE94:FI94" ca="1" si="565">SUM(FE51:FE53)/SUM(FE$51:FE$53)*100</f>
        <v>#DIV/0!</v>
      </c>
      <c r="FF94" s="406" t="e">
        <f t="shared" ca="1" si="565"/>
        <v>#DIV/0!</v>
      </c>
      <c r="FG94" s="406" t="e">
        <f t="shared" ca="1" si="565"/>
        <v>#DIV/0!</v>
      </c>
      <c r="FH94" s="406" t="e">
        <f t="shared" ca="1" si="565"/>
        <v>#DIV/0!</v>
      </c>
      <c r="FI94" s="406" t="e">
        <f t="shared" ca="1" si="565"/>
        <v>#DIV/0!</v>
      </c>
      <c r="FJ94" s="406" t="e">
        <f t="shared" ref="FJ94:FP94" ca="1" si="566">SUM(FJ51:FJ53)/SUM(FJ$51:FJ$53)*100</f>
        <v>#DIV/0!</v>
      </c>
      <c r="FK94" s="406" t="e">
        <f t="shared" ca="1" si="566"/>
        <v>#DIV/0!</v>
      </c>
      <c r="FL94" s="406" t="e">
        <f t="shared" ca="1" si="566"/>
        <v>#DIV/0!</v>
      </c>
      <c r="FM94" s="406" t="e">
        <f t="shared" ca="1" si="566"/>
        <v>#DIV/0!</v>
      </c>
      <c r="FN94" s="406" t="e">
        <f t="shared" ca="1" si="566"/>
        <v>#DIV/0!</v>
      </c>
      <c r="FO94" s="406" t="e">
        <f t="shared" ca="1" si="566"/>
        <v>#DIV/0!</v>
      </c>
      <c r="FP94" s="406" t="e">
        <f t="shared" ca="1" si="566"/>
        <v>#DIV/0!</v>
      </c>
    </row>
    <row r="95" spans="1:172" x14ac:dyDescent="0.2">
      <c r="B95" s="407" t="s">
        <v>2</v>
      </c>
      <c r="C95" s="408"/>
      <c r="D95" s="407"/>
      <c r="E95" s="409">
        <f t="shared" ref="E95:AJ95" ca="1" si="567">+E51/SUM(E$51:E$53)*100</f>
        <v>71.475271138128676</v>
      </c>
      <c r="F95" s="409">
        <f t="shared" ca="1" si="567"/>
        <v>71.674079062569604</v>
      </c>
      <c r="G95" s="409">
        <f t="shared" ca="1" si="567"/>
        <v>71.496904150675277</v>
      </c>
      <c r="H95" s="409">
        <f t="shared" ca="1" si="567"/>
        <v>71.827392902291152</v>
      </c>
      <c r="I95" s="409">
        <f t="shared" ca="1" si="567"/>
        <v>71.911378811195746</v>
      </c>
      <c r="J95" s="409">
        <f t="shared" ca="1" si="567"/>
        <v>72.371656612618736</v>
      </c>
      <c r="K95" s="409">
        <f t="shared" ca="1" si="567"/>
        <v>71.767442325651942</v>
      </c>
      <c r="L95" s="409">
        <f t="shared" ca="1" si="567"/>
        <v>71.803014849229072</v>
      </c>
      <c r="M95" s="409">
        <f t="shared" ca="1" si="567"/>
        <v>72.45607188819541</v>
      </c>
      <c r="N95" s="409">
        <f t="shared" ca="1" si="567"/>
        <v>71.923698436570973</v>
      </c>
      <c r="O95" s="409">
        <f t="shared" ca="1" si="567"/>
        <v>70.841898688932403</v>
      </c>
      <c r="P95" s="409">
        <f t="shared" ca="1" si="567"/>
        <v>70.331547752356485</v>
      </c>
      <c r="Q95" s="409">
        <f t="shared" ca="1" si="567"/>
        <v>72.247042853892538</v>
      </c>
      <c r="R95" s="409">
        <f t="shared" ca="1" si="567"/>
        <v>71.992311483342888</v>
      </c>
      <c r="S95" s="409">
        <f t="shared" ca="1" si="567"/>
        <v>71.41986069287853</v>
      </c>
      <c r="T95" s="409">
        <f t="shared" ca="1" si="567"/>
        <v>71.653897895843016</v>
      </c>
      <c r="U95" s="409">
        <f t="shared" ca="1" si="567"/>
        <v>71.764963680148156</v>
      </c>
      <c r="V95" s="409">
        <f t="shared" ca="1" si="567"/>
        <v>71.096553651381882</v>
      </c>
      <c r="W95" s="409">
        <f t="shared" ca="1" si="567"/>
        <v>70.326241626444414</v>
      </c>
      <c r="X95" s="409">
        <f t="shared" ca="1" si="567"/>
        <v>70.517931624885875</v>
      </c>
      <c r="Y95" s="409">
        <f t="shared" ca="1" si="567"/>
        <v>70.070028542242284</v>
      </c>
      <c r="Z95" s="409">
        <f t="shared" ca="1" si="567"/>
        <v>70.213758238536144</v>
      </c>
      <c r="AA95" s="409">
        <f t="shared" ca="1" si="567"/>
        <v>70.369134624947264</v>
      </c>
      <c r="AB95" s="409">
        <f t="shared" ca="1" si="567"/>
        <v>70.452050094849994</v>
      </c>
      <c r="AC95" s="409">
        <f t="shared" ca="1" si="567"/>
        <v>69.518515862929846</v>
      </c>
      <c r="AD95" s="409">
        <f t="shared" ca="1" si="567"/>
        <v>69.454651208746284</v>
      </c>
      <c r="AE95" s="409">
        <f t="shared" ca="1" si="567"/>
        <v>70.47475998530264</v>
      </c>
      <c r="AF95" s="409">
        <f t="shared" ca="1" si="567"/>
        <v>68.9970618966654</v>
      </c>
      <c r="AG95" s="409">
        <f t="shared" ca="1" si="567"/>
        <v>69.510655443627982</v>
      </c>
      <c r="AH95" s="409">
        <f t="shared" ca="1" si="567"/>
        <v>69.557519168421294</v>
      </c>
      <c r="AI95" s="409">
        <f t="shared" ca="1" si="567"/>
        <v>70.261198115855379</v>
      </c>
      <c r="AJ95" s="409">
        <f t="shared" ca="1" si="567"/>
        <v>69.411707253057102</v>
      </c>
      <c r="AK95" s="409">
        <f t="shared" ref="AK95:BP95" ca="1" si="568">+AK51/SUM(AK$51:AK$53)*100</f>
        <v>70.436225212695376</v>
      </c>
      <c r="AL95" s="409">
        <f t="shared" ca="1" si="568"/>
        <v>70.818922085302106</v>
      </c>
      <c r="AM95" s="409">
        <f t="shared" ca="1" si="568"/>
        <v>71.475285476482426</v>
      </c>
      <c r="AN95" s="409">
        <f t="shared" ca="1" si="568"/>
        <v>71.092188030777251</v>
      </c>
      <c r="AO95" s="409">
        <f t="shared" ca="1" si="568"/>
        <v>70.727016199744824</v>
      </c>
      <c r="AP95" s="409">
        <f t="shared" ca="1" si="568"/>
        <v>68.866560596880447</v>
      </c>
      <c r="AQ95" s="409">
        <f t="shared" ca="1" si="568"/>
        <v>69.315216514331681</v>
      </c>
      <c r="AR95" s="409">
        <f t="shared" ca="1" si="568"/>
        <v>69.308463410305322</v>
      </c>
      <c r="AS95" s="409">
        <f t="shared" ca="1" si="568"/>
        <v>69.215934589321165</v>
      </c>
      <c r="AT95" s="409">
        <f t="shared" ca="1" si="568"/>
        <v>69.58503686839417</v>
      </c>
      <c r="AU95" s="409">
        <f t="shared" ca="1" si="568"/>
        <v>68.533766451632488</v>
      </c>
      <c r="AV95" s="409">
        <f t="shared" ca="1" si="568"/>
        <v>69.335140288981407</v>
      </c>
      <c r="AW95" s="409">
        <f t="shared" ca="1" si="568"/>
        <v>67.976149497201519</v>
      </c>
      <c r="AX95" s="409">
        <f t="shared" ca="1" si="568"/>
        <v>67.768083672694701</v>
      </c>
      <c r="AY95" s="409">
        <f t="shared" ca="1" si="568"/>
        <v>68.285574544386407</v>
      </c>
      <c r="AZ95" s="409">
        <f t="shared" ca="1" si="568"/>
        <v>67.244322202416768</v>
      </c>
      <c r="BA95" s="409">
        <f t="shared" ca="1" si="568"/>
        <v>67.525630174901721</v>
      </c>
      <c r="BB95" s="409">
        <f t="shared" ca="1" si="568"/>
        <v>67.727790363282111</v>
      </c>
      <c r="BC95" s="409">
        <f t="shared" ca="1" si="568"/>
        <v>67.657058349958376</v>
      </c>
      <c r="BD95" s="409">
        <f t="shared" ca="1" si="568"/>
        <v>67.372303608795804</v>
      </c>
      <c r="BE95" s="409">
        <f t="shared" ca="1" si="568"/>
        <v>67.132412943845893</v>
      </c>
      <c r="BF95" s="409">
        <f t="shared" ca="1" si="568"/>
        <v>66.931141143479351</v>
      </c>
      <c r="BG95" s="409">
        <f t="shared" ca="1" si="568"/>
        <v>66.930517069074611</v>
      </c>
      <c r="BH95" s="409">
        <f t="shared" ca="1" si="568"/>
        <v>66.700563461808699</v>
      </c>
      <c r="BI95" s="409">
        <f t="shared" ca="1" si="568"/>
        <v>63.652347486334548</v>
      </c>
      <c r="BJ95" s="409">
        <f t="shared" ca="1" si="568"/>
        <v>66.600482748461815</v>
      </c>
      <c r="BK95" s="409">
        <f t="shared" ca="1" si="568"/>
        <v>65.592385806592873</v>
      </c>
      <c r="BL95" s="409">
        <f t="shared" ca="1" si="568"/>
        <v>65.673103113377294</v>
      </c>
      <c r="BM95" s="409">
        <f t="shared" ca="1" si="568"/>
        <v>66.552532070216586</v>
      </c>
      <c r="BN95" s="409">
        <f t="shared" ca="1" si="568"/>
        <v>66.323064900916563</v>
      </c>
      <c r="BO95" s="409">
        <f t="shared" ca="1" si="568"/>
        <v>65.47340004489898</v>
      </c>
      <c r="BP95" s="409">
        <f t="shared" ca="1" si="568"/>
        <v>65.960162965206905</v>
      </c>
      <c r="BQ95" s="409">
        <f t="shared" ref="BQ95:CV95" ca="1" si="569">+BQ51/SUM(BQ$51:BQ$53)*100</f>
        <v>65.288214889418185</v>
      </c>
      <c r="BR95" s="409">
        <f t="shared" ca="1" si="569"/>
        <v>65.651625419910488</v>
      </c>
      <c r="BS95" s="409">
        <f t="shared" ca="1" si="569"/>
        <v>66.22178053319638</v>
      </c>
      <c r="BT95" s="409">
        <f t="shared" ca="1" si="569"/>
        <v>65.307227795851546</v>
      </c>
      <c r="BU95" s="409">
        <f t="shared" ca="1" si="569"/>
        <v>65.383589829449789</v>
      </c>
      <c r="BV95" s="409">
        <f t="shared" ca="1" si="569"/>
        <v>64.794728563165052</v>
      </c>
      <c r="BW95" s="409">
        <f t="shared" ca="1" si="569"/>
        <v>64.365140354680136</v>
      </c>
      <c r="BX95" s="409">
        <f t="shared" ca="1" si="569"/>
        <v>64.763944637593468</v>
      </c>
      <c r="BY95" s="409">
        <f t="shared" ca="1" si="569"/>
        <v>63.30898772132155</v>
      </c>
      <c r="BZ95" s="409">
        <f t="shared" ca="1" si="569"/>
        <v>64.489970744689415</v>
      </c>
      <c r="CA95" s="409">
        <f t="shared" ca="1" si="569"/>
        <v>63.942286433622577</v>
      </c>
      <c r="CB95" s="409">
        <f t="shared" ca="1" si="569"/>
        <v>63.715436811194046</v>
      </c>
      <c r="CC95" s="409">
        <f t="shared" ca="1" si="569"/>
        <v>64.428481203117471</v>
      </c>
      <c r="CD95" s="409">
        <f t="shared" ca="1" si="569"/>
        <v>63.029976427331071</v>
      </c>
      <c r="CE95" s="409">
        <f t="shared" ca="1" si="569"/>
        <v>63.150405187373138</v>
      </c>
      <c r="CF95" s="409">
        <f t="shared" ca="1" si="569"/>
        <v>62.474235944052467</v>
      </c>
      <c r="CG95" s="409">
        <f t="shared" ca="1" si="569"/>
        <v>63.08868665783428</v>
      </c>
      <c r="CH95" s="409">
        <f t="shared" ca="1" si="569"/>
        <v>62.966610382149227</v>
      </c>
      <c r="CI95" s="409">
        <f t="shared" ca="1" si="569"/>
        <v>63.532376592433103</v>
      </c>
      <c r="CJ95" s="409">
        <f t="shared" ca="1" si="569"/>
        <v>64.203101085505594</v>
      </c>
      <c r="CK95" s="409">
        <f t="shared" ca="1" si="569"/>
        <v>63.058396802106223</v>
      </c>
      <c r="CL95" s="409">
        <f t="shared" ca="1" si="569"/>
        <v>63.926876420133816</v>
      </c>
      <c r="CM95" s="409">
        <f t="shared" ca="1" si="569"/>
        <v>63.951962368653426</v>
      </c>
      <c r="CN95" s="409">
        <f t="shared" ca="1" si="569"/>
        <v>68.468867568843109</v>
      </c>
      <c r="CO95" s="409">
        <f t="shared" ca="1" si="569"/>
        <v>67.932523426961552</v>
      </c>
      <c r="CP95" s="409">
        <f t="shared" ca="1" si="569"/>
        <v>64.261997861491025</v>
      </c>
      <c r="CQ95" s="409">
        <f t="shared" ca="1" si="569"/>
        <v>62.451591138067272</v>
      </c>
      <c r="CR95" s="409">
        <f t="shared" ca="1" si="569"/>
        <v>63.12021800390373</v>
      </c>
      <c r="CS95" s="409">
        <f t="shared" ca="1" si="569"/>
        <v>62.977165508719068</v>
      </c>
      <c r="CT95" s="409">
        <f t="shared" ca="1" si="569"/>
        <v>62.952418217713067</v>
      </c>
      <c r="CU95" s="409">
        <f t="shared" ca="1" si="569"/>
        <v>63.260372889576075</v>
      </c>
      <c r="CV95" s="409">
        <f t="shared" ca="1" si="569"/>
        <v>64.125887598815893</v>
      </c>
      <c r="CW95" s="409">
        <f t="shared" ref="CW95:ED95" ca="1" si="570">+CW51/SUM(CW$51:CW$53)*100</f>
        <v>64.091463466588209</v>
      </c>
      <c r="CX95" s="409">
        <f t="shared" ca="1" si="570"/>
        <v>63.786040388666656</v>
      </c>
      <c r="CY95" s="409">
        <f t="shared" ca="1" si="570"/>
        <v>64.286543251200953</v>
      </c>
      <c r="CZ95" s="409">
        <f t="shared" ca="1" si="570"/>
        <v>64.222948215391796</v>
      </c>
      <c r="DA95" s="409">
        <f t="shared" ca="1" si="570"/>
        <v>63.886443191058561</v>
      </c>
      <c r="DB95" s="409">
        <f t="shared" ca="1" si="570"/>
        <v>64.490955188850435</v>
      </c>
      <c r="DC95" s="409">
        <f t="shared" ca="1" si="570"/>
        <v>63.961981547920075</v>
      </c>
      <c r="DD95" s="409">
        <f t="shared" ca="1" si="570"/>
        <v>63.523857563755861</v>
      </c>
      <c r="DE95" s="409">
        <f t="shared" ca="1" si="570"/>
        <v>63.933546534653132</v>
      </c>
      <c r="DF95" s="409">
        <f t="shared" ca="1" si="570"/>
        <v>64.601292573064043</v>
      </c>
      <c r="DG95" s="409">
        <f t="shared" ca="1" si="570"/>
        <v>64.563821156949231</v>
      </c>
      <c r="DH95" s="409">
        <f t="shared" ca="1" si="570"/>
        <v>65.113432608243073</v>
      </c>
      <c r="DI95" s="409">
        <f t="shared" ca="1" si="570"/>
        <v>63.002222243340569</v>
      </c>
      <c r="DJ95" s="409">
        <f t="shared" ca="1" si="570"/>
        <v>65.908870703907411</v>
      </c>
      <c r="DK95" s="409">
        <f t="shared" ca="1" si="570"/>
        <v>64.760030871417612</v>
      </c>
      <c r="DL95" s="409">
        <f t="shared" ca="1" si="570"/>
        <v>64.013343899326259</v>
      </c>
      <c r="DM95" s="409">
        <f t="shared" ca="1" si="570"/>
        <v>64.558719366638257</v>
      </c>
      <c r="DN95" s="409">
        <f t="shared" ca="1" si="570"/>
        <v>63.152505926255863</v>
      </c>
      <c r="DO95" s="409">
        <f t="shared" ca="1" si="570"/>
        <v>63.997290667325167</v>
      </c>
      <c r="DP95" s="409">
        <f t="shared" ca="1" si="570"/>
        <v>64.264456882366389</v>
      </c>
      <c r="DQ95" s="409">
        <f t="shared" ca="1" si="570"/>
        <v>64.058748500117431</v>
      </c>
      <c r="DR95" s="409">
        <f t="shared" ca="1" si="570"/>
        <v>63.819423547967546</v>
      </c>
      <c r="DS95" s="409">
        <f t="shared" ca="1" si="570"/>
        <v>63.340550300218155</v>
      </c>
      <c r="DT95" s="409">
        <f t="shared" ca="1" si="570"/>
        <v>62.899819474287256</v>
      </c>
      <c r="DU95" s="409">
        <f t="shared" ca="1" si="570"/>
        <v>64.805700380210197</v>
      </c>
      <c r="DV95" s="409">
        <f t="shared" ca="1" si="570"/>
        <v>64.064417137641655</v>
      </c>
      <c r="DW95" s="409">
        <f t="shared" ca="1" si="570"/>
        <v>63.867406183248001</v>
      </c>
      <c r="DX95" s="409">
        <f t="shared" ca="1" si="570"/>
        <v>64.788838823366277</v>
      </c>
      <c r="DY95" s="409">
        <f t="shared" ca="1" si="570"/>
        <v>64.094896500494769</v>
      </c>
      <c r="DZ95" s="409">
        <f t="shared" ca="1" si="570"/>
        <v>63.889452110448076</v>
      </c>
      <c r="EA95" s="409">
        <f t="shared" ca="1" si="570"/>
        <v>65.0436965429342</v>
      </c>
      <c r="EB95" s="409">
        <f t="shared" ca="1" si="570"/>
        <v>65.466033418810198</v>
      </c>
      <c r="EC95" s="409">
        <f t="shared" ca="1" si="570"/>
        <v>65.204040324574891</v>
      </c>
      <c r="ED95" s="409">
        <f t="shared" ca="1" si="570"/>
        <v>65.354552253249565</v>
      </c>
      <c r="EE95" s="409">
        <f t="shared" ref="EE95:EQ95" ca="1" si="571">+EE51/SUM(EE$51:EE$53)*100</f>
        <v>66.61228640541465</v>
      </c>
      <c r="EF95" s="409">
        <f t="shared" ca="1" si="571"/>
        <v>65.868159654096587</v>
      </c>
      <c r="EG95" s="409">
        <f t="shared" ca="1" si="571"/>
        <v>64.229930579179822</v>
      </c>
      <c r="EH95" s="409">
        <f t="shared" ca="1" si="571"/>
        <v>64.497185048848166</v>
      </c>
      <c r="EI95" s="409">
        <f t="shared" ca="1" si="571"/>
        <v>65.419178759154548</v>
      </c>
      <c r="EJ95" s="409">
        <f t="shared" ca="1" si="571"/>
        <v>65.554530378294089</v>
      </c>
      <c r="EK95" s="409">
        <f t="shared" ca="1" si="571"/>
        <v>64.937847338563799</v>
      </c>
      <c r="EL95" s="409">
        <f t="shared" ca="1" si="571"/>
        <v>66.255958702642488</v>
      </c>
      <c r="EM95" s="409">
        <f t="shared" ca="1" si="571"/>
        <v>65.893300440648048</v>
      </c>
      <c r="EN95" s="409">
        <f t="shared" ca="1" si="571"/>
        <v>65.209928710417429</v>
      </c>
      <c r="EO95" s="409">
        <f t="shared" ca="1" si="571"/>
        <v>66.289869203354229</v>
      </c>
      <c r="EP95" s="409">
        <f t="shared" ca="1" si="571"/>
        <v>67.364621991485805</v>
      </c>
      <c r="EQ95" s="409">
        <f t="shared" ca="1" si="571"/>
        <v>65.162317463003887</v>
      </c>
      <c r="ER95" s="409">
        <f t="shared" ref="ER95:FA95" ca="1" si="572">+ER51/SUM(ER$51:ER$53)*100</f>
        <v>64.700244242987324</v>
      </c>
      <c r="ES95" s="409">
        <f t="shared" ca="1" si="572"/>
        <v>65.42678227798207</v>
      </c>
      <c r="ET95" s="409">
        <f t="shared" ca="1" si="572"/>
        <v>65.819874607748901</v>
      </c>
      <c r="EU95" s="409">
        <f t="shared" ca="1" si="572"/>
        <v>65.858126941835422</v>
      </c>
      <c r="EV95" s="409">
        <f t="shared" ca="1" si="572"/>
        <v>65.451481332555389</v>
      </c>
      <c r="EW95" s="409">
        <f t="shared" ca="1" si="572"/>
        <v>66.647881566964429</v>
      </c>
      <c r="EX95" s="409">
        <f t="shared" ca="1" si="572"/>
        <v>66.814305992115493</v>
      </c>
      <c r="EY95" s="409">
        <f t="shared" ca="1" si="572"/>
        <v>65.896296937860782</v>
      </c>
      <c r="EZ95" s="409">
        <f t="shared" ca="1" si="572"/>
        <v>65.779624472591934</v>
      </c>
      <c r="FA95" s="409">
        <f t="shared" ca="1" si="572"/>
        <v>65.695739824309527</v>
      </c>
      <c r="FB95" s="409">
        <f t="shared" ref="FB95:FD95" ca="1" si="573">+FB51/SUM(FB$51:FB$53)*100</f>
        <v>65.901488984909321</v>
      </c>
      <c r="FC95" s="409">
        <f t="shared" ca="1" si="573"/>
        <v>65.892575425218183</v>
      </c>
      <c r="FD95" s="409">
        <f t="shared" ca="1" si="573"/>
        <v>66.54045247687047</v>
      </c>
      <c r="FE95" s="409" t="e">
        <f t="shared" ref="FE95:FI95" ca="1" si="574">+FE51/SUM(FE$51:FE$53)*100</f>
        <v>#DIV/0!</v>
      </c>
      <c r="FF95" s="409" t="e">
        <f t="shared" ca="1" si="574"/>
        <v>#DIV/0!</v>
      </c>
      <c r="FG95" s="409" t="e">
        <f t="shared" ca="1" si="574"/>
        <v>#DIV/0!</v>
      </c>
      <c r="FH95" s="409" t="e">
        <f t="shared" ca="1" si="574"/>
        <v>#DIV/0!</v>
      </c>
      <c r="FI95" s="409" t="e">
        <f t="shared" ca="1" si="574"/>
        <v>#DIV/0!</v>
      </c>
      <c r="FJ95" s="409" t="e">
        <f t="shared" ref="FJ95:FP95" ca="1" si="575">+FJ51/SUM(FJ$51:FJ$53)*100</f>
        <v>#DIV/0!</v>
      </c>
      <c r="FK95" s="409" t="e">
        <f t="shared" ca="1" si="575"/>
        <v>#DIV/0!</v>
      </c>
      <c r="FL95" s="409" t="e">
        <f t="shared" ca="1" si="575"/>
        <v>#DIV/0!</v>
      </c>
      <c r="FM95" s="409" t="e">
        <f t="shared" ca="1" si="575"/>
        <v>#DIV/0!</v>
      </c>
      <c r="FN95" s="409" t="e">
        <f t="shared" ca="1" si="575"/>
        <v>#DIV/0!</v>
      </c>
      <c r="FO95" s="409" t="e">
        <f t="shared" ca="1" si="575"/>
        <v>#DIV/0!</v>
      </c>
      <c r="FP95" s="409" t="e">
        <f t="shared" ca="1" si="575"/>
        <v>#DIV/0!</v>
      </c>
    </row>
    <row r="96" spans="1:172" x14ac:dyDescent="0.2">
      <c r="B96" s="407" t="s">
        <v>3</v>
      </c>
      <c r="C96" s="408"/>
      <c r="D96" s="407"/>
      <c r="E96" s="409">
        <f t="shared" ref="E96:AJ96" ca="1" si="576">+E52/SUM(E$51:E$53)*100</f>
        <v>21.774073835562866</v>
      </c>
      <c r="F96" s="409">
        <f t="shared" ca="1" si="576"/>
        <v>22.120475335948363</v>
      </c>
      <c r="G96" s="409">
        <f t="shared" ca="1" si="576"/>
        <v>22.089302827405863</v>
      </c>
      <c r="H96" s="409">
        <f t="shared" ca="1" si="576"/>
        <v>21.383468302141718</v>
      </c>
      <c r="I96" s="409">
        <f t="shared" ca="1" si="576"/>
        <v>21.690859259767254</v>
      </c>
      <c r="J96" s="409">
        <f t="shared" ca="1" si="576"/>
        <v>21.21438280524465</v>
      </c>
      <c r="K96" s="409">
        <f t="shared" ca="1" si="576"/>
        <v>21.176129015062742</v>
      </c>
      <c r="L96" s="409">
        <f t="shared" ca="1" si="576"/>
        <v>21.107971607906542</v>
      </c>
      <c r="M96" s="409">
        <f t="shared" ca="1" si="576"/>
        <v>20.552363457275209</v>
      </c>
      <c r="N96" s="409">
        <f t="shared" ca="1" si="576"/>
        <v>20.786150812039274</v>
      </c>
      <c r="O96" s="409">
        <f t="shared" ca="1" si="576"/>
        <v>21.80852171664332</v>
      </c>
      <c r="P96" s="409">
        <f t="shared" ca="1" si="576"/>
        <v>22.351753716660468</v>
      </c>
      <c r="Q96" s="409">
        <f t="shared" ca="1" si="576"/>
        <v>20.568919072146443</v>
      </c>
      <c r="R96" s="409">
        <f t="shared" ca="1" si="576"/>
        <v>20.937027244171627</v>
      </c>
      <c r="S96" s="409">
        <f t="shared" ca="1" si="576"/>
        <v>21.514869019994563</v>
      </c>
      <c r="T96" s="409">
        <f t="shared" ca="1" si="576"/>
        <v>21.817121210305789</v>
      </c>
      <c r="U96" s="409">
        <f t="shared" ca="1" si="576"/>
        <v>21.820283959524993</v>
      </c>
      <c r="V96" s="409">
        <f t="shared" ca="1" si="576"/>
        <v>21.820497639538779</v>
      </c>
      <c r="W96" s="409">
        <f t="shared" ca="1" si="576"/>
        <v>22.157165363828039</v>
      </c>
      <c r="X96" s="409">
        <f t="shared" ca="1" si="576"/>
        <v>22.119678629864286</v>
      </c>
      <c r="Y96" s="409">
        <f t="shared" ca="1" si="576"/>
        <v>21.966095029507716</v>
      </c>
      <c r="Z96" s="409">
        <f t="shared" ca="1" si="576"/>
        <v>22.32572059613636</v>
      </c>
      <c r="AA96" s="409">
        <f t="shared" ca="1" si="576"/>
        <v>22.579634204813527</v>
      </c>
      <c r="AB96" s="409">
        <f t="shared" ca="1" si="576"/>
        <v>23.136354958725441</v>
      </c>
      <c r="AC96" s="409">
        <f t="shared" ca="1" si="576"/>
        <v>22.927945696700334</v>
      </c>
      <c r="AD96" s="409">
        <f t="shared" ca="1" si="576"/>
        <v>22.752864539401667</v>
      </c>
      <c r="AE96" s="409">
        <f t="shared" ca="1" si="576"/>
        <v>22.054331365476131</v>
      </c>
      <c r="AF96" s="409">
        <f t="shared" ca="1" si="576"/>
        <v>22.629256998163541</v>
      </c>
      <c r="AG96" s="409">
        <f t="shared" ca="1" si="576"/>
        <v>22.455262130231628</v>
      </c>
      <c r="AH96" s="409">
        <f t="shared" ca="1" si="576"/>
        <v>23.337146517343708</v>
      </c>
      <c r="AI96" s="409">
        <f t="shared" ca="1" si="576"/>
        <v>22.852354720757532</v>
      </c>
      <c r="AJ96" s="409">
        <f t="shared" ca="1" si="576"/>
        <v>23.53759104024558</v>
      </c>
      <c r="AK96" s="409">
        <f t="shared" ref="AK96:BP96" ca="1" si="577">+AK52/SUM(AK$51:AK$53)*100</f>
        <v>23.63193663248725</v>
      </c>
      <c r="AL96" s="409">
        <f t="shared" ca="1" si="577"/>
        <v>23.291922265580862</v>
      </c>
      <c r="AM96" s="409">
        <f t="shared" ca="1" si="577"/>
        <v>22.717214133090486</v>
      </c>
      <c r="AN96" s="409">
        <f t="shared" ca="1" si="577"/>
        <v>22.868179714901114</v>
      </c>
      <c r="AO96" s="409">
        <f t="shared" ca="1" si="577"/>
        <v>23.2435480664114</v>
      </c>
      <c r="AP96" s="409">
        <f t="shared" ca="1" si="577"/>
        <v>23.525958029767349</v>
      </c>
      <c r="AQ96" s="409">
        <f t="shared" ca="1" si="577"/>
        <v>23.710467263795813</v>
      </c>
      <c r="AR96" s="409">
        <f t="shared" ca="1" si="577"/>
        <v>24.245587167145651</v>
      </c>
      <c r="AS96" s="409">
        <f t="shared" ca="1" si="577"/>
        <v>24.832813042737602</v>
      </c>
      <c r="AT96" s="409">
        <f t="shared" ca="1" si="577"/>
        <v>24.641368671419251</v>
      </c>
      <c r="AU96" s="409">
        <f t="shared" ca="1" si="577"/>
        <v>25.319787685593496</v>
      </c>
      <c r="AV96" s="409">
        <f t="shared" ca="1" si="577"/>
        <v>25.000062598943458</v>
      </c>
      <c r="AW96" s="409">
        <f t="shared" ca="1" si="577"/>
        <v>26.029266365400481</v>
      </c>
      <c r="AX96" s="409">
        <f t="shared" ca="1" si="577"/>
        <v>25.715604653194962</v>
      </c>
      <c r="AY96" s="409">
        <f t="shared" ca="1" si="577"/>
        <v>25.534239167231672</v>
      </c>
      <c r="AZ96" s="409">
        <f t="shared" ca="1" si="577"/>
        <v>25.994917910948999</v>
      </c>
      <c r="BA96" s="409">
        <f t="shared" ca="1" si="577"/>
        <v>25.854838989232942</v>
      </c>
      <c r="BB96" s="409">
        <f t="shared" ca="1" si="577"/>
        <v>25.89267529631762</v>
      </c>
      <c r="BC96" s="409">
        <f t="shared" ca="1" si="577"/>
        <v>26.087011940572342</v>
      </c>
      <c r="BD96" s="409">
        <f t="shared" ca="1" si="577"/>
        <v>26.717217725307918</v>
      </c>
      <c r="BE96" s="409">
        <f t="shared" ca="1" si="577"/>
        <v>26.400015636755793</v>
      </c>
      <c r="BF96" s="409">
        <f t="shared" ca="1" si="577"/>
        <v>26.676017885452474</v>
      </c>
      <c r="BG96" s="409">
        <f t="shared" ca="1" si="577"/>
        <v>26.701192590634072</v>
      </c>
      <c r="BH96" s="409">
        <f t="shared" ca="1" si="577"/>
        <v>27.389217299001661</v>
      </c>
      <c r="BI96" s="409">
        <f t="shared" ca="1" si="577"/>
        <v>29.269715151162124</v>
      </c>
      <c r="BJ96" s="409">
        <f t="shared" ca="1" si="577"/>
        <v>27.553831859829479</v>
      </c>
      <c r="BK96" s="409">
        <f t="shared" ca="1" si="577"/>
        <v>27.710484143800251</v>
      </c>
      <c r="BL96" s="409">
        <f t="shared" ca="1" si="577"/>
        <v>27.206119300782056</v>
      </c>
      <c r="BM96" s="409">
        <f t="shared" ca="1" si="577"/>
        <v>27.179230071883243</v>
      </c>
      <c r="BN96" s="409">
        <f t="shared" ca="1" si="577"/>
        <v>27.576506470078471</v>
      </c>
      <c r="BO96" s="409">
        <f t="shared" ca="1" si="577"/>
        <v>28.619978083224979</v>
      </c>
      <c r="BP96" s="409">
        <f t="shared" ca="1" si="577"/>
        <v>27.555610001878446</v>
      </c>
      <c r="BQ96" s="409">
        <f t="shared" ref="BQ96:CV96" ca="1" si="578">+BQ52/SUM(BQ$51:BQ$53)*100</f>
        <v>28.012253050759828</v>
      </c>
      <c r="BR96" s="409">
        <f t="shared" ca="1" si="578"/>
        <v>27.705581775007378</v>
      </c>
      <c r="BS96" s="409">
        <f t="shared" ca="1" si="578"/>
        <v>27.771347799411071</v>
      </c>
      <c r="BT96" s="409">
        <f t="shared" ca="1" si="578"/>
        <v>27.719217966264935</v>
      </c>
      <c r="BU96" s="409">
        <f t="shared" ca="1" si="578"/>
        <v>27.858402628570044</v>
      </c>
      <c r="BV96" s="409">
        <f t="shared" ca="1" si="578"/>
        <v>28.105403515134221</v>
      </c>
      <c r="BW96" s="409">
        <f t="shared" ca="1" si="578"/>
        <v>28.54659695713913</v>
      </c>
      <c r="BX96" s="409">
        <f t="shared" ca="1" si="578"/>
        <v>28.644843922041694</v>
      </c>
      <c r="BY96" s="409">
        <f t="shared" ca="1" si="578"/>
        <v>29.136173345152759</v>
      </c>
      <c r="BZ96" s="409">
        <f t="shared" ca="1" si="578"/>
        <v>28.227376075755423</v>
      </c>
      <c r="CA96" s="409">
        <f t="shared" ca="1" si="578"/>
        <v>28.497216499691213</v>
      </c>
      <c r="CB96" s="409">
        <f t="shared" ca="1" si="578"/>
        <v>29.124251523489754</v>
      </c>
      <c r="CC96" s="409">
        <f t="shared" ca="1" si="578"/>
        <v>28.667969856030069</v>
      </c>
      <c r="CD96" s="409">
        <f t="shared" ca="1" si="578"/>
        <v>28.725881799294196</v>
      </c>
      <c r="CE96" s="409">
        <f t="shared" ca="1" si="578"/>
        <v>28.902924835967745</v>
      </c>
      <c r="CF96" s="409">
        <f t="shared" ca="1" si="578"/>
        <v>28.350672894204294</v>
      </c>
      <c r="CG96" s="409">
        <f t="shared" ca="1" si="578"/>
        <v>27.812742665298291</v>
      </c>
      <c r="CH96" s="409">
        <f t="shared" ca="1" si="578"/>
        <v>27.963946310079475</v>
      </c>
      <c r="CI96" s="409">
        <f t="shared" ca="1" si="578"/>
        <v>27.990282696398488</v>
      </c>
      <c r="CJ96" s="409">
        <f t="shared" ca="1" si="578"/>
        <v>27.924912099108695</v>
      </c>
      <c r="CK96" s="409">
        <f t="shared" ca="1" si="578"/>
        <v>28.457755059550149</v>
      </c>
      <c r="CL96" s="409">
        <f t="shared" ca="1" si="578"/>
        <v>27.793371933857763</v>
      </c>
      <c r="CM96" s="409">
        <f t="shared" ca="1" si="578"/>
        <v>27.436889505220396</v>
      </c>
      <c r="CN96" s="409">
        <f t="shared" ca="1" si="578"/>
        <v>22.925008530572544</v>
      </c>
      <c r="CO96" s="409">
        <f t="shared" ca="1" si="578"/>
        <v>22.81967596577871</v>
      </c>
      <c r="CP96" s="409">
        <f t="shared" ca="1" si="578"/>
        <v>27.585231889136601</v>
      </c>
      <c r="CQ96" s="409">
        <f t="shared" ca="1" si="578"/>
        <v>29.175253076300407</v>
      </c>
      <c r="CR96" s="409">
        <f t="shared" ca="1" si="578"/>
        <v>29.365778461643426</v>
      </c>
      <c r="CS96" s="409">
        <f t="shared" ca="1" si="578"/>
        <v>29.294464399032972</v>
      </c>
      <c r="CT96" s="409">
        <f t="shared" ca="1" si="578"/>
        <v>29.977483196760783</v>
      </c>
      <c r="CU96" s="409">
        <f t="shared" ca="1" si="578"/>
        <v>29.598590228133652</v>
      </c>
      <c r="CV96" s="409">
        <f t="shared" ca="1" si="578"/>
        <v>30.087541940292162</v>
      </c>
      <c r="CW96" s="409">
        <f t="shared" ref="CW96:ED96" ca="1" si="579">+CW52/SUM(CW$51:CW$53)*100</f>
        <v>29.020136785412852</v>
      </c>
      <c r="CX96" s="409">
        <f t="shared" ca="1" si="579"/>
        <v>29.154234512010706</v>
      </c>
      <c r="CY96" s="409">
        <f t="shared" ca="1" si="579"/>
        <v>28.584186744778162</v>
      </c>
      <c r="CZ96" s="409">
        <f t="shared" ca="1" si="579"/>
        <v>28.780904062661509</v>
      </c>
      <c r="DA96" s="409">
        <f t="shared" ca="1" si="579"/>
        <v>28.596481676766967</v>
      </c>
      <c r="DB96" s="409">
        <f t="shared" ca="1" si="579"/>
        <v>28.884896505497242</v>
      </c>
      <c r="DC96" s="409">
        <f t="shared" ca="1" si="579"/>
        <v>28.286021384502842</v>
      </c>
      <c r="DD96" s="409">
        <f t="shared" ca="1" si="579"/>
        <v>28.496132486478821</v>
      </c>
      <c r="DE96" s="409">
        <f t="shared" ca="1" si="579"/>
        <v>28.459731307316495</v>
      </c>
      <c r="DF96" s="409">
        <f t="shared" ca="1" si="579"/>
        <v>28.424408463083306</v>
      </c>
      <c r="DG96" s="409">
        <f t="shared" ca="1" si="579"/>
        <v>28.067640558464689</v>
      </c>
      <c r="DH96" s="409">
        <f t="shared" ca="1" si="579"/>
        <v>28.247359509955338</v>
      </c>
      <c r="DI96" s="409">
        <f t="shared" ca="1" si="579"/>
        <v>27.408921906446043</v>
      </c>
      <c r="DJ96" s="409">
        <f t="shared" ca="1" si="579"/>
        <v>28.90403188123042</v>
      </c>
      <c r="DK96" s="409">
        <f t="shared" ca="1" si="579"/>
        <v>28.568757733781613</v>
      </c>
      <c r="DL96" s="409">
        <f t="shared" ca="1" si="579"/>
        <v>27.927373722819588</v>
      </c>
      <c r="DM96" s="409">
        <f t="shared" ca="1" si="579"/>
        <v>28.055216608534543</v>
      </c>
      <c r="DN96" s="409">
        <f t="shared" ca="1" si="579"/>
        <v>28.077868271383405</v>
      </c>
      <c r="DO96" s="409">
        <f t="shared" ca="1" si="579"/>
        <v>28.19968872122875</v>
      </c>
      <c r="DP96" s="409">
        <f t="shared" ca="1" si="579"/>
        <v>28.495975518234612</v>
      </c>
      <c r="DQ96" s="409">
        <f t="shared" ca="1" si="579"/>
        <v>28.50701043804612</v>
      </c>
      <c r="DR96" s="409">
        <f t="shared" ca="1" si="579"/>
        <v>28.402791921730675</v>
      </c>
      <c r="DS96" s="409">
        <f t="shared" ca="1" si="579"/>
        <v>28.594075278158876</v>
      </c>
      <c r="DT96" s="409">
        <f t="shared" ca="1" si="579"/>
        <v>29.14750630657187</v>
      </c>
      <c r="DU96" s="409">
        <f t="shared" ca="1" si="579"/>
        <v>27.27753135725608</v>
      </c>
      <c r="DV96" s="409">
        <f t="shared" ca="1" si="579"/>
        <v>27.034501655461135</v>
      </c>
      <c r="DW96" s="409">
        <f t="shared" ca="1" si="579"/>
        <v>27.720153570933082</v>
      </c>
      <c r="DX96" s="409">
        <f t="shared" ca="1" si="579"/>
        <v>27.609243681260615</v>
      </c>
      <c r="DY96" s="409">
        <f t="shared" ca="1" si="579"/>
        <v>27.36828591448392</v>
      </c>
      <c r="DZ96" s="409">
        <f t="shared" ca="1" si="579"/>
        <v>27.335640803171461</v>
      </c>
      <c r="EA96" s="409">
        <f t="shared" ca="1" si="579"/>
        <v>27.860797352103429</v>
      </c>
      <c r="EB96" s="409">
        <f t="shared" ca="1" si="579"/>
        <v>27.431960187737747</v>
      </c>
      <c r="EC96" s="409">
        <f t="shared" ca="1" si="579"/>
        <v>27.255846738826932</v>
      </c>
      <c r="ED96" s="409">
        <f t="shared" ca="1" si="579"/>
        <v>26.739598737848514</v>
      </c>
      <c r="EE96" s="409">
        <f t="shared" ref="EE96:EQ96" ca="1" si="580">+EE52/SUM(EE$51:EE$53)*100</f>
        <v>27.245511231616813</v>
      </c>
      <c r="EF96" s="409">
        <f t="shared" ca="1" si="580"/>
        <v>26.501206228236175</v>
      </c>
      <c r="EG96" s="409">
        <f t="shared" ca="1" si="580"/>
        <v>27.556181190948891</v>
      </c>
      <c r="EH96" s="409">
        <f t="shared" ca="1" si="580"/>
        <v>27.352212432362943</v>
      </c>
      <c r="EI96" s="409">
        <f t="shared" ca="1" si="580"/>
        <v>26.527758070025115</v>
      </c>
      <c r="EJ96" s="409">
        <f t="shared" ca="1" si="580"/>
        <v>26.679690158248192</v>
      </c>
      <c r="EK96" s="409">
        <f t="shared" ca="1" si="580"/>
        <v>27.041800858895026</v>
      </c>
      <c r="EL96" s="409">
        <f t="shared" ca="1" si="580"/>
        <v>26.037408025141133</v>
      </c>
      <c r="EM96" s="409">
        <f t="shared" ca="1" si="580"/>
        <v>25.82707083406946</v>
      </c>
      <c r="EN96" s="409">
        <f t="shared" ca="1" si="580"/>
        <v>26.758396764883909</v>
      </c>
      <c r="EO96" s="409">
        <f t="shared" ca="1" si="580"/>
        <v>26.850816816183464</v>
      </c>
      <c r="EP96" s="409">
        <f t="shared" ca="1" si="580"/>
        <v>27.494999468726327</v>
      </c>
      <c r="EQ96" s="409">
        <f t="shared" ca="1" si="580"/>
        <v>26.415460871845571</v>
      </c>
      <c r="ER96" s="409">
        <f t="shared" ref="ER96:FA96" ca="1" si="581">+ER52/SUM(ER$51:ER$53)*100</f>
        <v>27.129570331184077</v>
      </c>
      <c r="ES96" s="409">
        <f t="shared" ca="1" si="581"/>
        <v>27.76510528891939</v>
      </c>
      <c r="ET96" s="409">
        <f t="shared" ca="1" si="581"/>
        <v>28.482051063696449</v>
      </c>
      <c r="EU96" s="409">
        <f t="shared" ca="1" si="581"/>
        <v>28.139900170663317</v>
      </c>
      <c r="EV96" s="409">
        <f t="shared" ca="1" si="581"/>
        <v>27.971256218391773</v>
      </c>
      <c r="EW96" s="409">
        <f t="shared" ca="1" si="581"/>
        <v>27.690679469798191</v>
      </c>
      <c r="EX96" s="409">
        <f t="shared" ca="1" si="581"/>
        <v>27.880277002984698</v>
      </c>
      <c r="EY96" s="409">
        <f t="shared" ca="1" si="581"/>
        <v>28.10525405749441</v>
      </c>
      <c r="EZ96" s="409">
        <f t="shared" ca="1" si="581"/>
        <v>27.383113112889014</v>
      </c>
      <c r="FA96" s="409">
        <f t="shared" ca="1" si="581"/>
        <v>27.558347181516417</v>
      </c>
      <c r="FB96" s="409">
        <f t="shared" ref="FB96:FD96" ca="1" si="582">+FB52/SUM(FB$51:FB$53)*100</f>
        <v>27.462537813928702</v>
      </c>
      <c r="FC96" s="409">
        <f t="shared" ca="1" si="582"/>
        <v>27.638716396506354</v>
      </c>
      <c r="FD96" s="409">
        <f t="shared" ca="1" si="582"/>
        <v>27.001439261668786</v>
      </c>
      <c r="FE96" s="409" t="e">
        <f t="shared" ref="FE96:FI96" ca="1" si="583">+FE52/SUM(FE$51:FE$53)*100</f>
        <v>#DIV/0!</v>
      </c>
      <c r="FF96" s="409" t="e">
        <f t="shared" ca="1" si="583"/>
        <v>#DIV/0!</v>
      </c>
      <c r="FG96" s="409" t="e">
        <f t="shared" ca="1" si="583"/>
        <v>#DIV/0!</v>
      </c>
      <c r="FH96" s="409" t="e">
        <f t="shared" ca="1" si="583"/>
        <v>#DIV/0!</v>
      </c>
      <c r="FI96" s="409" t="e">
        <f t="shared" ca="1" si="583"/>
        <v>#DIV/0!</v>
      </c>
      <c r="FJ96" s="409" t="e">
        <f t="shared" ref="FJ96:FP96" ca="1" si="584">+FJ52/SUM(FJ$51:FJ$53)*100</f>
        <v>#DIV/0!</v>
      </c>
      <c r="FK96" s="409" t="e">
        <f t="shared" ca="1" si="584"/>
        <v>#DIV/0!</v>
      </c>
      <c r="FL96" s="409" t="e">
        <f t="shared" ca="1" si="584"/>
        <v>#DIV/0!</v>
      </c>
      <c r="FM96" s="409" t="e">
        <f t="shared" ca="1" si="584"/>
        <v>#DIV/0!</v>
      </c>
      <c r="FN96" s="409" t="e">
        <f t="shared" ca="1" si="584"/>
        <v>#DIV/0!</v>
      </c>
      <c r="FO96" s="409" t="e">
        <f t="shared" ca="1" si="584"/>
        <v>#DIV/0!</v>
      </c>
      <c r="FP96" s="409" t="e">
        <f t="shared" ca="1" si="584"/>
        <v>#DIV/0!</v>
      </c>
    </row>
    <row r="97" spans="1:172" x14ac:dyDescent="0.2">
      <c r="B97" s="407" t="s">
        <v>4</v>
      </c>
      <c r="C97" s="408"/>
      <c r="D97" s="407"/>
      <c r="E97" s="409">
        <f t="shared" ref="E97:AJ97" ca="1" si="585">+E53/SUM(E$51:E$53)*100</f>
        <v>6.7506550263084373</v>
      </c>
      <c r="F97" s="409">
        <f t="shared" ca="1" si="585"/>
        <v>6.2054456014820181</v>
      </c>
      <c r="G97" s="409">
        <f t="shared" ca="1" si="585"/>
        <v>6.4137930219188606</v>
      </c>
      <c r="H97" s="409">
        <f t="shared" ca="1" si="585"/>
        <v>6.7891387955671316</v>
      </c>
      <c r="I97" s="409">
        <f t="shared" ca="1" si="585"/>
        <v>6.3977619290370091</v>
      </c>
      <c r="J97" s="409">
        <f t="shared" ca="1" si="585"/>
        <v>6.4139605821366157</v>
      </c>
      <c r="K97" s="409">
        <f t="shared" ca="1" si="585"/>
        <v>7.0564286592853183</v>
      </c>
      <c r="L97" s="409">
        <f t="shared" ca="1" si="585"/>
        <v>7.0890135428643779</v>
      </c>
      <c r="M97" s="409">
        <f t="shared" ca="1" si="585"/>
        <v>6.9915646545293821</v>
      </c>
      <c r="N97" s="409">
        <f t="shared" ca="1" si="585"/>
        <v>7.2901507513897537</v>
      </c>
      <c r="O97" s="409">
        <f t="shared" ca="1" si="585"/>
        <v>7.3495795944242781</v>
      </c>
      <c r="P97" s="409">
        <f t="shared" ca="1" si="585"/>
        <v>7.3166985309830457</v>
      </c>
      <c r="Q97" s="409">
        <f t="shared" ca="1" si="585"/>
        <v>7.1840380739610135</v>
      </c>
      <c r="R97" s="409">
        <f t="shared" ca="1" si="585"/>
        <v>7.0706612724854807</v>
      </c>
      <c r="S97" s="409">
        <f t="shared" ca="1" si="585"/>
        <v>7.0652702871269124</v>
      </c>
      <c r="T97" s="409">
        <f t="shared" ca="1" si="585"/>
        <v>6.528980893851184</v>
      </c>
      <c r="U97" s="409">
        <f t="shared" ca="1" si="585"/>
        <v>6.414752360326867</v>
      </c>
      <c r="V97" s="409">
        <f t="shared" ca="1" si="585"/>
        <v>7.0829487090793366</v>
      </c>
      <c r="W97" s="409">
        <f t="shared" ca="1" si="585"/>
        <v>7.5165930097275453</v>
      </c>
      <c r="X97" s="409">
        <f t="shared" ca="1" si="585"/>
        <v>7.3623897452498239</v>
      </c>
      <c r="Y97" s="409">
        <f t="shared" ca="1" si="585"/>
        <v>7.963876428250015</v>
      </c>
      <c r="Z97" s="409">
        <f t="shared" ca="1" si="585"/>
        <v>7.4605211653275081</v>
      </c>
      <c r="AA97" s="409">
        <f t="shared" ca="1" si="585"/>
        <v>7.051231170239217</v>
      </c>
      <c r="AB97" s="409">
        <f t="shared" ca="1" si="585"/>
        <v>6.4115949464245441</v>
      </c>
      <c r="AC97" s="409">
        <f t="shared" ca="1" si="585"/>
        <v>7.5535384403698194</v>
      </c>
      <c r="AD97" s="409">
        <f t="shared" ca="1" si="585"/>
        <v>7.7924842518520459</v>
      </c>
      <c r="AE97" s="409">
        <f t="shared" ca="1" si="585"/>
        <v>7.4709086492212435</v>
      </c>
      <c r="AF97" s="409">
        <f t="shared" ca="1" si="585"/>
        <v>8.3736811051710482</v>
      </c>
      <c r="AG97" s="409">
        <f t="shared" ca="1" si="585"/>
        <v>8.0340824261403654</v>
      </c>
      <c r="AH97" s="409">
        <f t="shared" ca="1" si="585"/>
        <v>7.1053343142349918</v>
      </c>
      <c r="AI97" s="409">
        <f t="shared" ca="1" si="585"/>
        <v>6.8864471633871061</v>
      </c>
      <c r="AJ97" s="409">
        <f t="shared" ca="1" si="585"/>
        <v>7.050701706697307</v>
      </c>
      <c r="AK97" s="409">
        <f t="shared" ref="AK97:BP97" ca="1" si="586">+AK53/SUM(AK$51:AK$53)*100</f>
        <v>5.9318381548173811</v>
      </c>
      <c r="AL97" s="409">
        <f t="shared" ca="1" si="586"/>
        <v>5.8891556491170185</v>
      </c>
      <c r="AM97" s="409">
        <f t="shared" ca="1" si="586"/>
        <v>5.8075003904270845</v>
      </c>
      <c r="AN97" s="409">
        <f t="shared" ca="1" si="586"/>
        <v>6.0396322543216341</v>
      </c>
      <c r="AO97" s="409">
        <f t="shared" ca="1" si="586"/>
        <v>6.0294357338437887</v>
      </c>
      <c r="AP97" s="409">
        <f t="shared" ca="1" si="586"/>
        <v>7.6074813733522122</v>
      </c>
      <c r="AQ97" s="409">
        <f t="shared" ca="1" si="586"/>
        <v>6.9743162218725052</v>
      </c>
      <c r="AR97" s="409">
        <f t="shared" ca="1" si="586"/>
        <v>6.4459494225490177</v>
      </c>
      <c r="AS97" s="409">
        <f t="shared" ca="1" si="586"/>
        <v>5.951252367941235</v>
      </c>
      <c r="AT97" s="409">
        <f t="shared" ca="1" si="586"/>
        <v>5.7735944601865778</v>
      </c>
      <c r="AU97" s="409">
        <f t="shared" ca="1" si="586"/>
        <v>6.1464458627740068</v>
      </c>
      <c r="AV97" s="409">
        <f t="shared" ca="1" si="586"/>
        <v>5.6647971120751412</v>
      </c>
      <c r="AW97" s="409">
        <f t="shared" ca="1" si="586"/>
        <v>5.994584137397994</v>
      </c>
      <c r="AX97" s="409">
        <f t="shared" ca="1" si="586"/>
        <v>6.5163116741103435</v>
      </c>
      <c r="AY97" s="409">
        <f t="shared" ca="1" si="586"/>
        <v>6.1801862883819112</v>
      </c>
      <c r="AZ97" s="409">
        <f t="shared" ca="1" si="586"/>
        <v>6.7607598866342409</v>
      </c>
      <c r="BA97" s="409">
        <f t="shared" ca="1" si="586"/>
        <v>6.6195308358653486</v>
      </c>
      <c r="BB97" s="409">
        <f t="shared" ca="1" si="586"/>
        <v>6.3795343404002729</v>
      </c>
      <c r="BC97" s="409">
        <f t="shared" ca="1" si="586"/>
        <v>6.2559297094692781</v>
      </c>
      <c r="BD97" s="409">
        <f t="shared" ca="1" si="586"/>
        <v>5.9104786658962833</v>
      </c>
      <c r="BE97" s="409">
        <f t="shared" ca="1" si="586"/>
        <v>6.4675714193983227</v>
      </c>
      <c r="BF97" s="409">
        <f t="shared" ca="1" si="586"/>
        <v>6.3928409710681864</v>
      </c>
      <c r="BG97" s="409">
        <f t="shared" ca="1" si="586"/>
        <v>6.3682903402913089</v>
      </c>
      <c r="BH97" s="409">
        <f t="shared" ca="1" si="586"/>
        <v>5.9102192391896509</v>
      </c>
      <c r="BI97" s="409">
        <f t="shared" ca="1" si="586"/>
        <v>7.0779373625033255</v>
      </c>
      <c r="BJ97" s="409">
        <f t="shared" ca="1" si="586"/>
        <v>5.8456853917087193</v>
      </c>
      <c r="BK97" s="409">
        <f t="shared" ca="1" si="586"/>
        <v>6.6971300496068711</v>
      </c>
      <c r="BL97" s="409">
        <f t="shared" ca="1" si="586"/>
        <v>7.1207775858406475</v>
      </c>
      <c r="BM97" s="409">
        <f t="shared" ca="1" si="586"/>
        <v>6.2682378579001803</v>
      </c>
      <c r="BN97" s="409">
        <f t="shared" ca="1" si="586"/>
        <v>6.1004286290049663</v>
      </c>
      <c r="BO97" s="409">
        <f t="shared" ca="1" si="586"/>
        <v>5.9066218718760348</v>
      </c>
      <c r="BP97" s="409">
        <f t="shared" ca="1" si="586"/>
        <v>6.4842270329146485</v>
      </c>
      <c r="BQ97" s="409">
        <f t="shared" ref="BQ97:CV97" ca="1" si="587">+BQ53/SUM(BQ$51:BQ$53)*100</f>
        <v>6.6995320598219887</v>
      </c>
      <c r="BR97" s="409">
        <f t="shared" ca="1" si="587"/>
        <v>6.6427928050821414</v>
      </c>
      <c r="BS97" s="409">
        <f t="shared" ca="1" si="587"/>
        <v>6.0068716673925371</v>
      </c>
      <c r="BT97" s="409">
        <f t="shared" ca="1" si="587"/>
        <v>6.9735542378835254</v>
      </c>
      <c r="BU97" s="409">
        <f t="shared" ca="1" si="587"/>
        <v>6.758007541980164</v>
      </c>
      <c r="BV97" s="409">
        <f t="shared" ca="1" si="587"/>
        <v>7.0998679217007341</v>
      </c>
      <c r="BW97" s="409">
        <f t="shared" ca="1" si="587"/>
        <v>7.0882626881807269</v>
      </c>
      <c r="BX97" s="409">
        <f t="shared" ca="1" si="587"/>
        <v>6.591211440364825</v>
      </c>
      <c r="BY97" s="409">
        <f t="shared" ca="1" si="587"/>
        <v>7.5548389335256845</v>
      </c>
      <c r="BZ97" s="409">
        <f t="shared" ca="1" si="587"/>
        <v>7.2826531795551528</v>
      </c>
      <c r="CA97" s="409">
        <f t="shared" ca="1" si="587"/>
        <v>7.5604970666862199</v>
      </c>
      <c r="CB97" s="409">
        <f t="shared" ca="1" si="587"/>
        <v>7.160311665316196</v>
      </c>
      <c r="CC97" s="409">
        <f t="shared" ca="1" si="587"/>
        <v>6.9035489408524597</v>
      </c>
      <c r="CD97" s="409">
        <f t="shared" ca="1" si="587"/>
        <v>8.2441417733747393</v>
      </c>
      <c r="CE97" s="409">
        <f t="shared" ca="1" si="587"/>
        <v>7.9466699766591198</v>
      </c>
      <c r="CF97" s="409">
        <f t="shared" ca="1" si="587"/>
        <v>9.1750911617432376</v>
      </c>
      <c r="CG97" s="409">
        <f t="shared" ca="1" si="587"/>
        <v>9.0985706768674213</v>
      </c>
      <c r="CH97" s="409">
        <f t="shared" ca="1" si="587"/>
        <v>9.0694433077712908</v>
      </c>
      <c r="CI97" s="409">
        <f t="shared" ca="1" si="587"/>
        <v>8.477340711168404</v>
      </c>
      <c r="CJ97" s="409">
        <f t="shared" ca="1" si="587"/>
        <v>7.8719868153857151</v>
      </c>
      <c r="CK97" s="409">
        <f t="shared" ca="1" si="587"/>
        <v>8.4838481383436282</v>
      </c>
      <c r="CL97" s="409">
        <f t="shared" ca="1" si="587"/>
        <v>8.2797516460084175</v>
      </c>
      <c r="CM97" s="409">
        <f t="shared" ca="1" si="587"/>
        <v>8.6111481261261869</v>
      </c>
      <c r="CN97" s="409">
        <f t="shared" ca="1" si="587"/>
        <v>8.6061239005843433</v>
      </c>
      <c r="CO97" s="409">
        <f t="shared" ca="1" si="587"/>
        <v>9.2478006072597339</v>
      </c>
      <c r="CP97" s="409">
        <f t="shared" ca="1" si="587"/>
        <v>8.1527702493723826</v>
      </c>
      <c r="CQ97" s="409">
        <f t="shared" ca="1" si="587"/>
        <v>8.3731557856323064</v>
      </c>
      <c r="CR97" s="409">
        <f t="shared" ca="1" si="587"/>
        <v>7.5140035344528497</v>
      </c>
      <c r="CS97" s="409">
        <f t="shared" ca="1" si="587"/>
        <v>7.7283700922479728</v>
      </c>
      <c r="CT97" s="409">
        <f t="shared" ca="1" si="587"/>
        <v>7.0700985855261465</v>
      </c>
      <c r="CU97" s="409">
        <f t="shared" ca="1" si="587"/>
        <v>7.141036882290261</v>
      </c>
      <c r="CV97" s="409">
        <f t="shared" ca="1" si="587"/>
        <v>5.7865704608919506</v>
      </c>
      <c r="CW97" s="409">
        <f t="shared" ref="CW97:ED97" ca="1" si="588">+CW53/SUM(CW$51:CW$53)*100</f>
        <v>6.8883997479989354</v>
      </c>
      <c r="CX97" s="409">
        <f t="shared" ca="1" si="588"/>
        <v>7.0597250993226464</v>
      </c>
      <c r="CY97" s="409">
        <f t="shared" ca="1" si="588"/>
        <v>7.1292700040208841</v>
      </c>
      <c r="CZ97" s="409">
        <f t="shared" ca="1" si="588"/>
        <v>6.9961477219466897</v>
      </c>
      <c r="DA97" s="409">
        <f t="shared" ca="1" si="588"/>
        <v>7.5170751321744627</v>
      </c>
      <c r="DB97" s="409">
        <f t="shared" ca="1" si="588"/>
        <v>6.6241483056523247</v>
      </c>
      <c r="DC97" s="409">
        <f t="shared" ca="1" si="588"/>
        <v>7.751997067577074</v>
      </c>
      <c r="DD97" s="409">
        <f t="shared" ca="1" si="588"/>
        <v>7.9800099497653179</v>
      </c>
      <c r="DE97" s="409">
        <f t="shared" ca="1" si="588"/>
        <v>7.6067221580303741</v>
      </c>
      <c r="DF97" s="409">
        <f t="shared" ca="1" si="588"/>
        <v>6.9742989638526476</v>
      </c>
      <c r="DG97" s="409">
        <f t="shared" ca="1" si="588"/>
        <v>7.3685382845860738</v>
      </c>
      <c r="DH97" s="409">
        <f t="shared" ca="1" si="588"/>
        <v>6.6392078818015943</v>
      </c>
      <c r="DI97" s="409">
        <f t="shared" ca="1" si="588"/>
        <v>9.5888558502133954</v>
      </c>
      <c r="DJ97" s="409">
        <f t="shared" ca="1" si="588"/>
        <v>5.1870974148621709</v>
      </c>
      <c r="DK97" s="409">
        <f t="shared" ca="1" si="588"/>
        <v>6.6712113948007845</v>
      </c>
      <c r="DL97" s="409">
        <f t="shared" ca="1" si="588"/>
        <v>8.0592823778541653</v>
      </c>
      <c r="DM97" s="409">
        <f t="shared" ca="1" si="588"/>
        <v>7.3860640248271974</v>
      </c>
      <c r="DN97" s="409">
        <f t="shared" ca="1" si="588"/>
        <v>8.7696258023607268</v>
      </c>
      <c r="DO97" s="409">
        <f t="shared" ca="1" si="588"/>
        <v>7.8030206114460947</v>
      </c>
      <c r="DP97" s="409">
        <f t="shared" ca="1" si="588"/>
        <v>7.2395675993990087</v>
      </c>
      <c r="DQ97" s="409">
        <f t="shared" ca="1" si="588"/>
        <v>7.4342410618364454</v>
      </c>
      <c r="DR97" s="409">
        <f t="shared" ca="1" si="588"/>
        <v>7.7777845303017692</v>
      </c>
      <c r="DS97" s="409">
        <f t="shared" ca="1" si="588"/>
        <v>8.0653744216229679</v>
      </c>
      <c r="DT97" s="409">
        <f t="shared" ca="1" si="588"/>
        <v>7.9526742191408832</v>
      </c>
      <c r="DU97" s="409">
        <f t="shared" ca="1" si="588"/>
        <v>7.9167682625337257</v>
      </c>
      <c r="DV97" s="409">
        <f t="shared" ca="1" si="588"/>
        <v>8.9010812068972101</v>
      </c>
      <c r="DW97" s="409">
        <f t="shared" ca="1" si="588"/>
        <v>8.4124402458189156</v>
      </c>
      <c r="DX97" s="409">
        <f t="shared" ca="1" si="588"/>
        <v>7.601917495373109</v>
      </c>
      <c r="DY97" s="409">
        <f t="shared" ca="1" si="588"/>
        <v>8.5368175850213071</v>
      </c>
      <c r="DZ97" s="409">
        <f t="shared" ca="1" si="588"/>
        <v>8.7749070863804697</v>
      </c>
      <c r="EA97" s="409">
        <f t="shared" ca="1" si="588"/>
        <v>7.0955061049623787</v>
      </c>
      <c r="EB97" s="409">
        <f t="shared" ca="1" si="588"/>
        <v>7.1020063934520596</v>
      </c>
      <c r="EC97" s="409">
        <f t="shared" ca="1" si="588"/>
        <v>7.5401129365981925</v>
      </c>
      <c r="ED97" s="409">
        <f t="shared" ca="1" si="588"/>
        <v>7.9058490089019191</v>
      </c>
      <c r="EE97" s="409">
        <f t="shared" ref="EE97:EQ97" ca="1" si="589">+EE53/SUM(EE$51:EE$53)*100</f>
        <v>6.1422023629685167</v>
      </c>
      <c r="EF97" s="409">
        <f t="shared" ca="1" si="589"/>
        <v>7.6306341176672374</v>
      </c>
      <c r="EG97" s="409">
        <f t="shared" ca="1" si="589"/>
        <v>8.2138882298712854</v>
      </c>
      <c r="EH97" s="409">
        <f t="shared" ca="1" si="589"/>
        <v>8.1506025187889026</v>
      </c>
      <c r="EI97" s="409">
        <f t="shared" ca="1" si="589"/>
        <v>8.0530631708203302</v>
      </c>
      <c r="EJ97" s="409">
        <f t="shared" ca="1" si="589"/>
        <v>7.7657794634577062</v>
      </c>
      <c r="EK97" s="409">
        <f t="shared" ca="1" si="589"/>
        <v>8.0203518025411782</v>
      </c>
      <c r="EL97" s="409">
        <f t="shared" ca="1" si="589"/>
        <v>7.7066332722163704</v>
      </c>
      <c r="EM97" s="409">
        <f t="shared" ca="1" si="589"/>
        <v>8.279628725282496</v>
      </c>
      <c r="EN97" s="409">
        <f t="shared" ca="1" si="589"/>
        <v>8.0316745246986656</v>
      </c>
      <c r="EO97" s="409">
        <f t="shared" ca="1" si="589"/>
        <v>6.8593139804623116</v>
      </c>
      <c r="EP97" s="409">
        <f t="shared" ca="1" si="589"/>
        <v>5.1403785397878767</v>
      </c>
      <c r="EQ97" s="409">
        <f t="shared" ca="1" si="589"/>
        <v>8.42222166515052</v>
      </c>
      <c r="ER97" s="409">
        <f t="shared" ref="ER97:FA97" ca="1" si="590">+ER53/SUM(ER$51:ER$53)*100</f>
        <v>8.1701854258285902</v>
      </c>
      <c r="ES97" s="409">
        <f t="shared" ca="1" si="590"/>
        <v>6.8081124330985361</v>
      </c>
      <c r="ET97" s="409">
        <f t="shared" ca="1" si="590"/>
        <v>5.698074328554652</v>
      </c>
      <c r="EU97" s="409">
        <f t="shared" ca="1" si="590"/>
        <v>6.0019728875012719</v>
      </c>
      <c r="EV97" s="409">
        <f t="shared" ca="1" si="590"/>
        <v>6.5772624490528511</v>
      </c>
      <c r="EW97" s="409">
        <f t="shared" ca="1" si="590"/>
        <v>5.6614389632373747</v>
      </c>
      <c r="EX97" s="409">
        <f t="shared" ca="1" si="590"/>
        <v>5.3054170048998035</v>
      </c>
      <c r="EY97" s="409">
        <f t="shared" ca="1" si="590"/>
        <v>5.9984490046448071</v>
      </c>
      <c r="EZ97" s="409">
        <f t="shared" ca="1" si="590"/>
        <v>6.8372624145190422</v>
      </c>
      <c r="FA97" s="409">
        <f t="shared" ca="1" si="590"/>
        <v>6.7459129941740441</v>
      </c>
      <c r="FB97" s="409">
        <f t="shared" ref="FB97:FD97" ca="1" si="591">+FB53/SUM(FB$51:FB$53)*100</f>
        <v>6.6359732011620016</v>
      </c>
      <c r="FC97" s="409">
        <f t="shared" ca="1" si="591"/>
        <v>6.468708178275465</v>
      </c>
      <c r="FD97" s="409">
        <f t="shared" ca="1" si="591"/>
        <v>6.4581082614607457</v>
      </c>
      <c r="FE97" s="409" t="e">
        <f t="shared" ref="FE97:FI97" ca="1" si="592">+FE53/SUM(FE$51:FE$53)*100</f>
        <v>#DIV/0!</v>
      </c>
      <c r="FF97" s="409" t="e">
        <f t="shared" ca="1" si="592"/>
        <v>#DIV/0!</v>
      </c>
      <c r="FG97" s="409" t="e">
        <f t="shared" ca="1" si="592"/>
        <v>#DIV/0!</v>
      </c>
      <c r="FH97" s="409" t="e">
        <f t="shared" ca="1" si="592"/>
        <v>#DIV/0!</v>
      </c>
      <c r="FI97" s="409" t="e">
        <f t="shared" ca="1" si="592"/>
        <v>#DIV/0!</v>
      </c>
      <c r="FJ97" s="409" t="e">
        <f t="shared" ref="FJ97:FP97" ca="1" si="593">+FJ53/SUM(FJ$51:FJ$53)*100</f>
        <v>#DIV/0!</v>
      </c>
      <c r="FK97" s="409" t="e">
        <f t="shared" ca="1" si="593"/>
        <v>#DIV/0!</v>
      </c>
      <c r="FL97" s="409" t="e">
        <f t="shared" ca="1" si="593"/>
        <v>#DIV/0!</v>
      </c>
      <c r="FM97" s="409" t="e">
        <f t="shared" ca="1" si="593"/>
        <v>#DIV/0!</v>
      </c>
      <c r="FN97" s="409" t="e">
        <f t="shared" ca="1" si="593"/>
        <v>#DIV/0!</v>
      </c>
      <c r="FO97" s="409" t="e">
        <f t="shared" ca="1" si="593"/>
        <v>#DIV/0!</v>
      </c>
      <c r="FP97" s="409" t="e">
        <f t="shared" ca="1" si="593"/>
        <v>#DIV/0!</v>
      </c>
    </row>
    <row r="98" spans="1:172" s="317" customFormat="1" x14ac:dyDescent="0.2">
      <c r="A98" s="485"/>
      <c r="B98" s="404" t="s">
        <v>5</v>
      </c>
      <c r="C98" s="405"/>
      <c r="D98" s="404"/>
      <c r="E98" s="406">
        <f t="shared" ref="E98:AJ98" ca="1" si="594">SUM(E55:E55)/SUM(E$55:E$55)*100</f>
        <v>100</v>
      </c>
      <c r="F98" s="406">
        <f t="shared" ca="1" si="594"/>
        <v>100</v>
      </c>
      <c r="G98" s="406">
        <f t="shared" ca="1" si="594"/>
        <v>100</v>
      </c>
      <c r="H98" s="406">
        <f t="shared" ca="1" si="594"/>
        <v>100</v>
      </c>
      <c r="I98" s="406">
        <f t="shared" ca="1" si="594"/>
        <v>100</v>
      </c>
      <c r="J98" s="406">
        <f t="shared" ca="1" si="594"/>
        <v>100</v>
      </c>
      <c r="K98" s="406">
        <f t="shared" ca="1" si="594"/>
        <v>100</v>
      </c>
      <c r="L98" s="406">
        <f t="shared" ca="1" si="594"/>
        <v>100</v>
      </c>
      <c r="M98" s="406">
        <f t="shared" ca="1" si="594"/>
        <v>100</v>
      </c>
      <c r="N98" s="406">
        <f t="shared" ca="1" si="594"/>
        <v>100</v>
      </c>
      <c r="O98" s="406">
        <f t="shared" ca="1" si="594"/>
        <v>100</v>
      </c>
      <c r="P98" s="406">
        <f t="shared" ca="1" si="594"/>
        <v>100</v>
      </c>
      <c r="Q98" s="406">
        <f t="shared" ca="1" si="594"/>
        <v>100</v>
      </c>
      <c r="R98" s="406">
        <f t="shared" ca="1" si="594"/>
        <v>100</v>
      </c>
      <c r="S98" s="406">
        <f t="shared" ca="1" si="594"/>
        <v>100</v>
      </c>
      <c r="T98" s="406">
        <f t="shared" ca="1" si="594"/>
        <v>100</v>
      </c>
      <c r="U98" s="406">
        <f t="shared" ca="1" si="594"/>
        <v>100</v>
      </c>
      <c r="V98" s="406">
        <f t="shared" ca="1" si="594"/>
        <v>100</v>
      </c>
      <c r="W98" s="406">
        <f t="shared" ca="1" si="594"/>
        <v>100</v>
      </c>
      <c r="X98" s="406">
        <f t="shared" ca="1" si="594"/>
        <v>100</v>
      </c>
      <c r="Y98" s="406">
        <f t="shared" ca="1" si="594"/>
        <v>100</v>
      </c>
      <c r="Z98" s="406">
        <f t="shared" ca="1" si="594"/>
        <v>100</v>
      </c>
      <c r="AA98" s="406">
        <f t="shared" ca="1" si="594"/>
        <v>100</v>
      </c>
      <c r="AB98" s="406">
        <f t="shared" ca="1" si="594"/>
        <v>100</v>
      </c>
      <c r="AC98" s="406">
        <f t="shared" ca="1" si="594"/>
        <v>100</v>
      </c>
      <c r="AD98" s="406">
        <f t="shared" ca="1" si="594"/>
        <v>100</v>
      </c>
      <c r="AE98" s="406">
        <f t="shared" ca="1" si="594"/>
        <v>100</v>
      </c>
      <c r="AF98" s="406">
        <f t="shared" ca="1" si="594"/>
        <v>100</v>
      </c>
      <c r="AG98" s="406">
        <f t="shared" ca="1" si="594"/>
        <v>100</v>
      </c>
      <c r="AH98" s="406">
        <f t="shared" ca="1" si="594"/>
        <v>100</v>
      </c>
      <c r="AI98" s="406">
        <f t="shared" ca="1" si="594"/>
        <v>100</v>
      </c>
      <c r="AJ98" s="406">
        <f t="shared" ca="1" si="594"/>
        <v>100</v>
      </c>
      <c r="AK98" s="406">
        <f t="shared" ref="AK98:BP98" ca="1" si="595">SUM(AK55:AK55)/SUM(AK$55:AK$55)*100</f>
        <v>100</v>
      </c>
      <c r="AL98" s="406">
        <f t="shared" ca="1" si="595"/>
        <v>100</v>
      </c>
      <c r="AM98" s="406">
        <f t="shared" ca="1" si="595"/>
        <v>100</v>
      </c>
      <c r="AN98" s="406">
        <f t="shared" ca="1" si="595"/>
        <v>100</v>
      </c>
      <c r="AO98" s="406">
        <f t="shared" ca="1" si="595"/>
        <v>100</v>
      </c>
      <c r="AP98" s="406">
        <f t="shared" ca="1" si="595"/>
        <v>100</v>
      </c>
      <c r="AQ98" s="406">
        <f t="shared" ca="1" si="595"/>
        <v>100</v>
      </c>
      <c r="AR98" s="406">
        <f t="shared" ca="1" si="595"/>
        <v>100</v>
      </c>
      <c r="AS98" s="406">
        <f t="shared" ca="1" si="595"/>
        <v>100</v>
      </c>
      <c r="AT98" s="406">
        <f t="shared" ca="1" si="595"/>
        <v>100</v>
      </c>
      <c r="AU98" s="406">
        <f t="shared" ca="1" si="595"/>
        <v>100</v>
      </c>
      <c r="AV98" s="406">
        <f t="shared" ca="1" si="595"/>
        <v>100</v>
      </c>
      <c r="AW98" s="406">
        <f t="shared" ca="1" si="595"/>
        <v>100</v>
      </c>
      <c r="AX98" s="406">
        <f t="shared" ca="1" si="595"/>
        <v>100</v>
      </c>
      <c r="AY98" s="406">
        <f t="shared" ca="1" si="595"/>
        <v>100</v>
      </c>
      <c r="AZ98" s="406">
        <f t="shared" ca="1" si="595"/>
        <v>100</v>
      </c>
      <c r="BA98" s="406">
        <f t="shared" ca="1" si="595"/>
        <v>100</v>
      </c>
      <c r="BB98" s="406">
        <f t="shared" ca="1" si="595"/>
        <v>100</v>
      </c>
      <c r="BC98" s="406">
        <f t="shared" ca="1" si="595"/>
        <v>100</v>
      </c>
      <c r="BD98" s="406">
        <f t="shared" ca="1" si="595"/>
        <v>100</v>
      </c>
      <c r="BE98" s="406">
        <f t="shared" ca="1" si="595"/>
        <v>100</v>
      </c>
      <c r="BF98" s="406">
        <f t="shared" ca="1" si="595"/>
        <v>100</v>
      </c>
      <c r="BG98" s="406">
        <f t="shared" ca="1" si="595"/>
        <v>100</v>
      </c>
      <c r="BH98" s="406">
        <f t="shared" ca="1" si="595"/>
        <v>100</v>
      </c>
      <c r="BI98" s="406">
        <f t="shared" ca="1" si="595"/>
        <v>100</v>
      </c>
      <c r="BJ98" s="406">
        <f t="shared" ca="1" si="595"/>
        <v>100</v>
      </c>
      <c r="BK98" s="406">
        <f t="shared" ca="1" si="595"/>
        <v>100</v>
      </c>
      <c r="BL98" s="406">
        <f t="shared" ca="1" si="595"/>
        <v>100</v>
      </c>
      <c r="BM98" s="406">
        <f t="shared" ca="1" si="595"/>
        <v>100</v>
      </c>
      <c r="BN98" s="406">
        <f t="shared" ca="1" si="595"/>
        <v>100</v>
      </c>
      <c r="BO98" s="406">
        <f t="shared" ca="1" si="595"/>
        <v>100</v>
      </c>
      <c r="BP98" s="406">
        <f t="shared" ca="1" si="595"/>
        <v>100</v>
      </c>
      <c r="BQ98" s="406">
        <f t="shared" ref="BQ98:CV98" ca="1" si="596">SUM(BQ55:BQ55)/SUM(BQ$55:BQ$55)*100</f>
        <v>100</v>
      </c>
      <c r="BR98" s="406">
        <f t="shared" ca="1" si="596"/>
        <v>100</v>
      </c>
      <c r="BS98" s="406">
        <f t="shared" ca="1" si="596"/>
        <v>100</v>
      </c>
      <c r="BT98" s="406">
        <f t="shared" ca="1" si="596"/>
        <v>100</v>
      </c>
      <c r="BU98" s="406">
        <f t="shared" ca="1" si="596"/>
        <v>100</v>
      </c>
      <c r="BV98" s="406">
        <f t="shared" ca="1" si="596"/>
        <v>100</v>
      </c>
      <c r="BW98" s="406">
        <f t="shared" ca="1" si="596"/>
        <v>100</v>
      </c>
      <c r="BX98" s="406">
        <f t="shared" ca="1" si="596"/>
        <v>100</v>
      </c>
      <c r="BY98" s="406">
        <f t="shared" ca="1" si="596"/>
        <v>100</v>
      </c>
      <c r="BZ98" s="406">
        <f t="shared" ca="1" si="596"/>
        <v>100</v>
      </c>
      <c r="CA98" s="406">
        <f t="shared" ca="1" si="596"/>
        <v>100</v>
      </c>
      <c r="CB98" s="406">
        <f t="shared" ca="1" si="596"/>
        <v>100</v>
      </c>
      <c r="CC98" s="406">
        <f t="shared" ca="1" si="596"/>
        <v>100</v>
      </c>
      <c r="CD98" s="406">
        <f t="shared" ca="1" si="596"/>
        <v>100</v>
      </c>
      <c r="CE98" s="406">
        <f t="shared" ca="1" si="596"/>
        <v>100</v>
      </c>
      <c r="CF98" s="406">
        <f t="shared" ca="1" si="596"/>
        <v>100</v>
      </c>
      <c r="CG98" s="406">
        <f t="shared" ca="1" si="596"/>
        <v>100</v>
      </c>
      <c r="CH98" s="406">
        <f t="shared" ca="1" si="596"/>
        <v>100</v>
      </c>
      <c r="CI98" s="406">
        <f t="shared" ca="1" si="596"/>
        <v>100</v>
      </c>
      <c r="CJ98" s="406">
        <f t="shared" ca="1" si="596"/>
        <v>100</v>
      </c>
      <c r="CK98" s="406">
        <f t="shared" ca="1" si="596"/>
        <v>100</v>
      </c>
      <c r="CL98" s="406">
        <f t="shared" ca="1" si="596"/>
        <v>100</v>
      </c>
      <c r="CM98" s="406">
        <f t="shared" ca="1" si="596"/>
        <v>100</v>
      </c>
      <c r="CN98" s="406">
        <f t="shared" ca="1" si="596"/>
        <v>100</v>
      </c>
      <c r="CO98" s="406">
        <f t="shared" ca="1" si="596"/>
        <v>100</v>
      </c>
      <c r="CP98" s="406">
        <f t="shared" ca="1" si="596"/>
        <v>100</v>
      </c>
      <c r="CQ98" s="406">
        <f t="shared" ca="1" si="596"/>
        <v>100</v>
      </c>
      <c r="CR98" s="406">
        <f t="shared" ca="1" si="596"/>
        <v>100</v>
      </c>
      <c r="CS98" s="406">
        <f t="shared" ca="1" si="596"/>
        <v>100</v>
      </c>
      <c r="CT98" s="406">
        <f t="shared" ca="1" si="596"/>
        <v>100</v>
      </c>
      <c r="CU98" s="406">
        <f t="shared" ca="1" si="596"/>
        <v>100</v>
      </c>
      <c r="CV98" s="406">
        <f t="shared" ca="1" si="596"/>
        <v>100</v>
      </c>
      <c r="CW98" s="406">
        <f t="shared" ref="CW98:ED98" ca="1" si="597">SUM(CW55:CW55)/SUM(CW$55:CW$55)*100</f>
        <v>100</v>
      </c>
      <c r="CX98" s="406">
        <f t="shared" ca="1" si="597"/>
        <v>100</v>
      </c>
      <c r="CY98" s="406">
        <f t="shared" ca="1" si="597"/>
        <v>100</v>
      </c>
      <c r="CZ98" s="406">
        <f t="shared" ca="1" si="597"/>
        <v>100</v>
      </c>
      <c r="DA98" s="406">
        <f t="shared" ca="1" si="597"/>
        <v>100</v>
      </c>
      <c r="DB98" s="406">
        <f t="shared" ca="1" si="597"/>
        <v>100</v>
      </c>
      <c r="DC98" s="406">
        <f t="shared" ca="1" si="597"/>
        <v>100</v>
      </c>
      <c r="DD98" s="406">
        <f t="shared" ca="1" si="597"/>
        <v>100</v>
      </c>
      <c r="DE98" s="406">
        <f t="shared" ca="1" si="597"/>
        <v>100</v>
      </c>
      <c r="DF98" s="406">
        <f t="shared" ca="1" si="597"/>
        <v>100</v>
      </c>
      <c r="DG98" s="406">
        <f t="shared" ca="1" si="597"/>
        <v>100</v>
      </c>
      <c r="DH98" s="406">
        <f t="shared" ca="1" si="597"/>
        <v>100</v>
      </c>
      <c r="DI98" s="406">
        <f t="shared" ca="1" si="597"/>
        <v>100</v>
      </c>
      <c r="DJ98" s="406">
        <f t="shared" ca="1" si="597"/>
        <v>100</v>
      </c>
      <c r="DK98" s="406">
        <f t="shared" ca="1" si="597"/>
        <v>100</v>
      </c>
      <c r="DL98" s="406">
        <f t="shared" ca="1" si="597"/>
        <v>100</v>
      </c>
      <c r="DM98" s="406">
        <f t="shared" ca="1" si="597"/>
        <v>100</v>
      </c>
      <c r="DN98" s="406">
        <f t="shared" ca="1" si="597"/>
        <v>100</v>
      </c>
      <c r="DO98" s="406">
        <f t="shared" ca="1" si="597"/>
        <v>100</v>
      </c>
      <c r="DP98" s="406">
        <f t="shared" ca="1" si="597"/>
        <v>100</v>
      </c>
      <c r="DQ98" s="406">
        <f t="shared" ca="1" si="597"/>
        <v>100</v>
      </c>
      <c r="DR98" s="406">
        <f t="shared" ca="1" si="597"/>
        <v>100</v>
      </c>
      <c r="DS98" s="406">
        <f t="shared" ca="1" si="597"/>
        <v>100</v>
      </c>
      <c r="DT98" s="406">
        <f t="shared" ca="1" si="597"/>
        <v>100</v>
      </c>
      <c r="DU98" s="406">
        <f t="shared" ca="1" si="597"/>
        <v>100</v>
      </c>
      <c r="DV98" s="406">
        <f t="shared" ca="1" si="597"/>
        <v>100</v>
      </c>
      <c r="DW98" s="406">
        <f t="shared" ca="1" si="597"/>
        <v>100</v>
      </c>
      <c r="DX98" s="406">
        <f t="shared" ca="1" si="597"/>
        <v>100</v>
      </c>
      <c r="DY98" s="406">
        <f t="shared" ca="1" si="597"/>
        <v>100</v>
      </c>
      <c r="DZ98" s="406">
        <f t="shared" ca="1" si="597"/>
        <v>100</v>
      </c>
      <c r="EA98" s="406">
        <f t="shared" ca="1" si="597"/>
        <v>100</v>
      </c>
      <c r="EB98" s="406">
        <f t="shared" ca="1" si="597"/>
        <v>100</v>
      </c>
      <c r="EC98" s="406">
        <f t="shared" ca="1" si="597"/>
        <v>100</v>
      </c>
      <c r="ED98" s="406">
        <f t="shared" ca="1" si="597"/>
        <v>100</v>
      </c>
      <c r="EE98" s="406">
        <f t="shared" ref="EE98:EQ98" ca="1" si="598">SUM(EE55:EE55)/SUM(EE$55:EE$55)*100</f>
        <v>100</v>
      </c>
      <c r="EF98" s="406">
        <f t="shared" ca="1" si="598"/>
        <v>100</v>
      </c>
      <c r="EG98" s="406">
        <f t="shared" ca="1" si="598"/>
        <v>100</v>
      </c>
      <c r="EH98" s="406">
        <f t="shared" ca="1" si="598"/>
        <v>100</v>
      </c>
      <c r="EI98" s="406">
        <f t="shared" ca="1" si="598"/>
        <v>100</v>
      </c>
      <c r="EJ98" s="406">
        <f t="shared" ca="1" si="598"/>
        <v>100</v>
      </c>
      <c r="EK98" s="406">
        <f t="shared" ca="1" si="598"/>
        <v>100</v>
      </c>
      <c r="EL98" s="406">
        <f t="shared" ca="1" si="598"/>
        <v>100</v>
      </c>
      <c r="EM98" s="406">
        <f t="shared" ca="1" si="598"/>
        <v>100</v>
      </c>
      <c r="EN98" s="406">
        <f t="shared" ca="1" si="598"/>
        <v>100</v>
      </c>
      <c r="EO98" s="406">
        <f t="shared" ca="1" si="598"/>
        <v>100</v>
      </c>
      <c r="EP98" s="406">
        <f t="shared" ca="1" si="598"/>
        <v>100</v>
      </c>
      <c r="EQ98" s="406">
        <f t="shared" ca="1" si="598"/>
        <v>100</v>
      </c>
      <c r="ER98" s="406">
        <f t="shared" ref="ER98:FA98" ca="1" si="599">SUM(ER55:ER55)/SUM(ER$55:ER$55)*100</f>
        <v>100</v>
      </c>
      <c r="ES98" s="406">
        <f t="shared" ca="1" si="599"/>
        <v>100</v>
      </c>
      <c r="ET98" s="406">
        <f t="shared" ca="1" si="599"/>
        <v>100</v>
      </c>
      <c r="EU98" s="406">
        <f t="shared" ca="1" si="599"/>
        <v>100</v>
      </c>
      <c r="EV98" s="406">
        <f t="shared" ca="1" si="599"/>
        <v>100</v>
      </c>
      <c r="EW98" s="406">
        <f t="shared" ca="1" si="599"/>
        <v>100</v>
      </c>
      <c r="EX98" s="406">
        <f t="shared" ca="1" si="599"/>
        <v>100</v>
      </c>
      <c r="EY98" s="406">
        <f t="shared" ca="1" si="599"/>
        <v>100</v>
      </c>
      <c r="EZ98" s="406">
        <f t="shared" ca="1" si="599"/>
        <v>100</v>
      </c>
      <c r="FA98" s="406">
        <f t="shared" ca="1" si="599"/>
        <v>100</v>
      </c>
      <c r="FB98" s="406">
        <f t="shared" ref="FB98:FD98" ca="1" si="600">SUM(FB55:FB55)/SUM(FB$55:FB$55)*100</f>
        <v>100</v>
      </c>
      <c r="FC98" s="406">
        <f t="shared" ca="1" si="600"/>
        <v>100</v>
      </c>
      <c r="FD98" s="406">
        <f t="shared" ca="1" si="600"/>
        <v>100</v>
      </c>
      <c r="FE98" s="406" t="e">
        <f t="shared" ref="FE98:FI98" ca="1" si="601">SUM(FE55:FE55)/SUM(FE$55:FE$55)*100</f>
        <v>#DIV/0!</v>
      </c>
      <c r="FF98" s="406" t="e">
        <f t="shared" ca="1" si="601"/>
        <v>#DIV/0!</v>
      </c>
      <c r="FG98" s="406" t="e">
        <f t="shared" ca="1" si="601"/>
        <v>#DIV/0!</v>
      </c>
      <c r="FH98" s="406" t="e">
        <f t="shared" ca="1" si="601"/>
        <v>#DIV/0!</v>
      </c>
      <c r="FI98" s="406" t="e">
        <f t="shared" ca="1" si="601"/>
        <v>#DIV/0!</v>
      </c>
      <c r="FJ98" s="406" t="e">
        <f t="shared" ref="FJ98:FP98" ca="1" si="602">SUM(FJ55:FJ55)/SUM(FJ$55:FJ$55)*100</f>
        <v>#DIV/0!</v>
      </c>
      <c r="FK98" s="406" t="e">
        <f t="shared" ca="1" si="602"/>
        <v>#DIV/0!</v>
      </c>
      <c r="FL98" s="406" t="e">
        <f t="shared" ca="1" si="602"/>
        <v>#DIV/0!</v>
      </c>
      <c r="FM98" s="406" t="e">
        <f t="shared" ca="1" si="602"/>
        <v>#DIV/0!</v>
      </c>
      <c r="FN98" s="406" t="e">
        <f t="shared" ca="1" si="602"/>
        <v>#DIV/0!</v>
      </c>
      <c r="FO98" s="406" t="e">
        <f t="shared" ca="1" si="602"/>
        <v>#DIV/0!</v>
      </c>
      <c r="FP98" s="406" t="e">
        <f t="shared" ca="1" si="602"/>
        <v>#DIV/0!</v>
      </c>
    </row>
    <row r="99" spans="1:172" x14ac:dyDescent="0.2">
      <c r="B99" s="407" t="s">
        <v>6</v>
      </c>
      <c r="C99" s="408"/>
      <c r="D99" s="407"/>
      <c r="E99" s="409">
        <f t="shared" ref="E99:AJ99" ca="1" si="603">E55/SUM(E$55:E$55)*100</f>
        <v>100</v>
      </c>
      <c r="F99" s="409">
        <f t="shared" ca="1" si="603"/>
        <v>100</v>
      </c>
      <c r="G99" s="409">
        <f t="shared" ca="1" si="603"/>
        <v>100</v>
      </c>
      <c r="H99" s="409">
        <f t="shared" ca="1" si="603"/>
        <v>100</v>
      </c>
      <c r="I99" s="409">
        <f t="shared" ca="1" si="603"/>
        <v>100</v>
      </c>
      <c r="J99" s="409">
        <f t="shared" ca="1" si="603"/>
        <v>100</v>
      </c>
      <c r="K99" s="409">
        <f t="shared" ca="1" si="603"/>
        <v>100</v>
      </c>
      <c r="L99" s="409">
        <f t="shared" ca="1" si="603"/>
        <v>100</v>
      </c>
      <c r="M99" s="409">
        <f t="shared" ca="1" si="603"/>
        <v>100</v>
      </c>
      <c r="N99" s="409">
        <f t="shared" ca="1" si="603"/>
        <v>100</v>
      </c>
      <c r="O99" s="409">
        <f t="shared" ca="1" si="603"/>
        <v>100</v>
      </c>
      <c r="P99" s="409">
        <f t="shared" ca="1" si="603"/>
        <v>100</v>
      </c>
      <c r="Q99" s="409">
        <f t="shared" ca="1" si="603"/>
        <v>100</v>
      </c>
      <c r="R99" s="409">
        <f t="shared" ca="1" si="603"/>
        <v>100</v>
      </c>
      <c r="S99" s="409">
        <f t="shared" ca="1" si="603"/>
        <v>100</v>
      </c>
      <c r="T99" s="409">
        <f t="shared" ca="1" si="603"/>
        <v>100</v>
      </c>
      <c r="U99" s="409">
        <f t="shared" ca="1" si="603"/>
        <v>100</v>
      </c>
      <c r="V99" s="409">
        <f t="shared" ca="1" si="603"/>
        <v>100</v>
      </c>
      <c r="W99" s="409">
        <f t="shared" ca="1" si="603"/>
        <v>100</v>
      </c>
      <c r="X99" s="409">
        <f t="shared" ca="1" si="603"/>
        <v>100</v>
      </c>
      <c r="Y99" s="409">
        <f t="shared" ca="1" si="603"/>
        <v>100</v>
      </c>
      <c r="Z99" s="409">
        <f t="shared" ca="1" si="603"/>
        <v>100</v>
      </c>
      <c r="AA99" s="409">
        <f t="shared" ca="1" si="603"/>
        <v>100</v>
      </c>
      <c r="AB99" s="409">
        <f t="shared" ca="1" si="603"/>
        <v>100</v>
      </c>
      <c r="AC99" s="409">
        <f t="shared" ca="1" si="603"/>
        <v>100</v>
      </c>
      <c r="AD99" s="409">
        <f t="shared" ca="1" si="603"/>
        <v>100</v>
      </c>
      <c r="AE99" s="409">
        <f t="shared" ca="1" si="603"/>
        <v>100</v>
      </c>
      <c r="AF99" s="409">
        <f t="shared" ca="1" si="603"/>
        <v>100</v>
      </c>
      <c r="AG99" s="409">
        <f t="shared" ca="1" si="603"/>
        <v>100</v>
      </c>
      <c r="AH99" s="409">
        <f t="shared" ca="1" si="603"/>
        <v>100</v>
      </c>
      <c r="AI99" s="409">
        <f t="shared" ca="1" si="603"/>
        <v>100</v>
      </c>
      <c r="AJ99" s="409">
        <f t="shared" ca="1" si="603"/>
        <v>100</v>
      </c>
      <c r="AK99" s="409">
        <f t="shared" ref="AK99:BP99" ca="1" si="604">AK55/SUM(AK$55:AK$55)*100</f>
        <v>100</v>
      </c>
      <c r="AL99" s="409">
        <f t="shared" ca="1" si="604"/>
        <v>100</v>
      </c>
      <c r="AM99" s="409">
        <f t="shared" ca="1" si="604"/>
        <v>100</v>
      </c>
      <c r="AN99" s="409">
        <f t="shared" ca="1" si="604"/>
        <v>100</v>
      </c>
      <c r="AO99" s="409">
        <f t="shared" ca="1" si="604"/>
        <v>100</v>
      </c>
      <c r="AP99" s="409">
        <f t="shared" ca="1" si="604"/>
        <v>100</v>
      </c>
      <c r="AQ99" s="409">
        <f t="shared" ca="1" si="604"/>
        <v>100</v>
      </c>
      <c r="AR99" s="409">
        <f t="shared" ca="1" si="604"/>
        <v>100</v>
      </c>
      <c r="AS99" s="409">
        <f t="shared" ca="1" si="604"/>
        <v>100</v>
      </c>
      <c r="AT99" s="409">
        <f t="shared" ca="1" si="604"/>
        <v>100</v>
      </c>
      <c r="AU99" s="409">
        <f t="shared" ca="1" si="604"/>
        <v>100</v>
      </c>
      <c r="AV99" s="409">
        <f t="shared" ca="1" si="604"/>
        <v>100</v>
      </c>
      <c r="AW99" s="409">
        <f t="shared" ca="1" si="604"/>
        <v>100</v>
      </c>
      <c r="AX99" s="409">
        <f t="shared" ca="1" si="604"/>
        <v>100</v>
      </c>
      <c r="AY99" s="409">
        <f t="shared" ca="1" si="604"/>
        <v>100</v>
      </c>
      <c r="AZ99" s="409">
        <f t="shared" ca="1" si="604"/>
        <v>100</v>
      </c>
      <c r="BA99" s="409">
        <f t="shared" ca="1" si="604"/>
        <v>100</v>
      </c>
      <c r="BB99" s="409">
        <f t="shared" ca="1" si="604"/>
        <v>100</v>
      </c>
      <c r="BC99" s="409">
        <f t="shared" ca="1" si="604"/>
        <v>100</v>
      </c>
      <c r="BD99" s="409">
        <f t="shared" ca="1" si="604"/>
        <v>100</v>
      </c>
      <c r="BE99" s="409">
        <f t="shared" ca="1" si="604"/>
        <v>100</v>
      </c>
      <c r="BF99" s="409">
        <f t="shared" ca="1" si="604"/>
        <v>100</v>
      </c>
      <c r="BG99" s="409">
        <f t="shared" ca="1" si="604"/>
        <v>100</v>
      </c>
      <c r="BH99" s="409">
        <f t="shared" ca="1" si="604"/>
        <v>100</v>
      </c>
      <c r="BI99" s="409">
        <f t="shared" ca="1" si="604"/>
        <v>100</v>
      </c>
      <c r="BJ99" s="409">
        <f t="shared" ca="1" si="604"/>
        <v>100</v>
      </c>
      <c r="BK99" s="409">
        <f t="shared" ca="1" si="604"/>
        <v>100</v>
      </c>
      <c r="BL99" s="409">
        <f t="shared" ca="1" si="604"/>
        <v>100</v>
      </c>
      <c r="BM99" s="409">
        <f t="shared" ca="1" si="604"/>
        <v>100</v>
      </c>
      <c r="BN99" s="409">
        <f t="shared" ca="1" si="604"/>
        <v>100</v>
      </c>
      <c r="BO99" s="409">
        <f t="shared" ca="1" si="604"/>
        <v>100</v>
      </c>
      <c r="BP99" s="409">
        <f t="shared" ca="1" si="604"/>
        <v>100</v>
      </c>
      <c r="BQ99" s="409">
        <f t="shared" ref="BQ99:CV99" ca="1" si="605">BQ55/SUM(BQ$55:BQ$55)*100</f>
        <v>100</v>
      </c>
      <c r="BR99" s="409">
        <f t="shared" ca="1" si="605"/>
        <v>100</v>
      </c>
      <c r="BS99" s="409">
        <f t="shared" ca="1" si="605"/>
        <v>100</v>
      </c>
      <c r="BT99" s="409">
        <f t="shared" ca="1" si="605"/>
        <v>100</v>
      </c>
      <c r="BU99" s="409">
        <f t="shared" ca="1" si="605"/>
        <v>100</v>
      </c>
      <c r="BV99" s="409">
        <f t="shared" ca="1" si="605"/>
        <v>100</v>
      </c>
      <c r="BW99" s="409">
        <f t="shared" ca="1" si="605"/>
        <v>100</v>
      </c>
      <c r="BX99" s="409">
        <f t="shared" ca="1" si="605"/>
        <v>100</v>
      </c>
      <c r="BY99" s="409">
        <f t="shared" ca="1" si="605"/>
        <v>100</v>
      </c>
      <c r="BZ99" s="409">
        <f t="shared" ca="1" si="605"/>
        <v>100</v>
      </c>
      <c r="CA99" s="409">
        <f t="shared" ca="1" si="605"/>
        <v>100</v>
      </c>
      <c r="CB99" s="409">
        <f t="shared" ca="1" si="605"/>
        <v>100</v>
      </c>
      <c r="CC99" s="409">
        <f t="shared" ca="1" si="605"/>
        <v>100</v>
      </c>
      <c r="CD99" s="409">
        <f t="shared" ca="1" si="605"/>
        <v>100</v>
      </c>
      <c r="CE99" s="409">
        <f t="shared" ca="1" si="605"/>
        <v>100</v>
      </c>
      <c r="CF99" s="409">
        <f t="shared" ca="1" si="605"/>
        <v>100</v>
      </c>
      <c r="CG99" s="409">
        <f t="shared" ca="1" si="605"/>
        <v>100</v>
      </c>
      <c r="CH99" s="409">
        <f t="shared" ca="1" si="605"/>
        <v>100</v>
      </c>
      <c r="CI99" s="409">
        <f t="shared" ca="1" si="605"/>
        <v>100</v>
      </c>
      <c r="CJ99" s="409">
        <f t="shared" ca="1" si="605"/>
        <v>100</v>
      </c>
      <c r="CK99" s="409">
        <f t="shared" ca="1" si="605"/>
        <v>100</v>
      </c>
      <c r="CL99" s="409">
        <f t="shared" ca="1" si="605"/>
        <v>100</v>
      </c>
      <c r="CM99" s="409">
        <f t="shared" ca="1" si="605"/>
        <v>100</v>
      </c>
      <c r="CN99" s="409">
        <f t="shared" ca="1" si="605"/>
        <v>100</v>
      </c>
      <c r="CO99" s="409">
        <f t="shared" ca="1" si="605"/>
        <v>100</v>
      </c>
      <c r="CP99" s="409">
        <f t="shared" ca="1" si="605"/>
        <v>100</v>
      </c>
      <c r="CQ99" s="409">
        <f t="shared" ca="1" si="605"/>
        <v>100</v>
      </c>
      <c r="CR99" s="409">
        <f t="shared" ca="1" si="605"/>
        <v>100</v>
      </c>
      <c r="CS99" s="409">
        <f t="shared" ca="1" si="605"/>
        <v>100</v>
      </c>
      <c r="CT99" s="409">
        <f t="shared" ca="1" si="605"/>
        <v>100</v>
      </c>
      <c r="CU99" s="409">
        <f t="shared" ca="1" si="605"/>
        <v>100</v>
      </c>
      <c r="CV99" s="409">
        <f t="shared" ca="1" si="605"/>
        <v>100</v>
      </c>
      <c r="CW99" s="409">
        <f t="shared" ref="CW99:ED99" ca="1" si="606">CW55/SUM(CW$55:CW$55)*100</f>
        <v>100</v>
      </c>
      <c r="CX99" s="409">
        <f t="shared" ca="1" si="606"/>
        <v>100</v>
      </c>
      <c r="CY99" s="409">
        <f t="shared" ca="1" si="606"/>
        <v>100</v>
      </c>
      <c r="CZ99" s="409">
        <f t="shared" ca="1" si="606"/>
        <v>100</v>
      </c>
      <c r="DA99" s="409">
        <f t="shared" ca="1" si="606"/>
        <v>100</v>
      </c>
      <c r="DB99" s="409">
        <f t="shared" ca="1" si="606"/>
        <v>100</v>
      </c>
      <c r="DC99" s="409">
        <f t="shared" ca="1" si="606"/>
        <v>100</v>
      </c>
      <c r="DD99" s="409">
        <f t="shared" ca="1" si="606"/>
        <v>100</v>
      </c>
      <c r="DE99" s="409">
        <f t="shared" ca="1" si="606"/>
        <v>100</v>
      </c>
      <c r="DF99" s="409">
        <f t="shared" ca="1" si="606"/>
        <v>100</v>
      </c>
      <c r="DG99" s="409">
        <f t="shared" ca="1" si="606"/>
        <v>100</v>
      </c>
      <c r="DH99" s="409">
        <f t="shared" ca="1" si="606"/>
        <v>100</v>
      </c>
      <c r="DI99" s="409">
        <f t="shared" ca="1" si="606"/>
        <v>100</v>
      </c>
      <c r="DJ99" s="409">
        <f t="shared" ca="1" si="606"/>
        <v>100</v>
      </c>
      <c r="DK99" s="409">
        <f t="shared" ca="1" si="606"/>
        <v>100</v>
      </c>
      <c r="DL99" s="409">
        <f t="shared" ca="1" si="606"/>
        <v>100</v>
      </c>
      <c r="DM99" s="409">
        <f t="shared" ca="1" si="606"/>
        <v>100</v>
      </c>
      <c r="DN99" s="409">
        <f t="shared" ca="1" si="606"/>
        <v>100</v>
      </c>
      <c r="DO99" s="409">
        <f t="shared" ca="1" si="606"/>
        <v>100</v>
      </c>
      <c r="DP99" s="409">
        <f t="shared" ca="1" si="606"/>
        <v>100</v>
      </c>
      <c r="DQ99" s="409">
        <f t="shared" ca="1" si="606"/>
        <v>100</v>
      </c>
      <c r="DR99" s="409">
        <f t="shared" ca="1" si="606"/>
        <v>100</v>
      </c>
      <c r="DS99" s="409">
        <f t="shared" ca="1" si="606"/>
        <v>100</v>
      </c>
      <c r="DT99" s="409">
        <f t="shared" ca="1" si="606"/>
        <v>100</v>
      </c>
      <c r="DU99" s="409">
        <f t="shared" ca="1" si="606"/>
        <v>100</v>
      </c>
      <c r="DV99" s="409">
        <f t="shared" ca="1" si="606"/>
        <v>100</v>
      </c>
      <c r="DW99" s="409">
        <f t="shared" ca="1" si="606"/>
        <v>100</v>
      </c>
      <c r="DX99" s="409">
        <f t="shared" ca="1" si="606"/>
        <v>100</v>
      </c>
      <c r="DY99" s="409">
        <f t="shared" ca="1" si="606"/>
        <v>100</v>
      </c>
      <c r="DZ99" s="409">
        <f t="shared" ca="1" si="606"/>
        <v>100</v>
      </c>
      <c r="EA99" s="409">
        <f t="shared" ca="1" si="606"/>
        <v>100</v>
      </c>
      <c r="EB99" s="409">
        <f t="shared" ca="1" si="606"/>
        <v>100</v>
      </c>
      <c r="EC99" s="409">
        <f t="shared" ca="1" si="606"/>
        <v>100</v>
      </c>
      <c r="ED99" s="409">
        <f t="shared" ca="1" si="606"/>
        <v>100</v>
      </c>
      <c r="EE99" s="409">
        <f t="shared" ref="EE99:EQ99" ca="1" si="607">EE55/SUM(EE$55:EE$55)*100</f>
        <v>100</v>
      </c>
      <c r="EF99" s="409">
        <f t="shared" ca="1" si="607"/>
        <v>100</v>
      </c>
      <c r="EG99" s="409">
        <f t="shared" ca="1" si="607"/>
        <v>100</v>
      </c>
      <c r="EH99" s="409">
        <f t="shared" ca="1" si="607"/>
        <v>100</v>
      </c>
      <c r="EI99" s="409">
        <f t="shared" ca="1" si="607"/>
        <v>100</v>
      </c>
      <c r="EJ99" s="409">
        <f t="shared" ca="1" si="607"/>
        <v>100</v>
      </c>
      <c r="EK99" s="409">
        <f t="shared" ca="1" si="607"/>
        <v>100</v>
      </c>
      <c r="EL99" s="409">
        <f t="shared" ca="1" si="607"/>
        <v>100</v>
      </c>
      <c r="EM99" s="409">
        <f t="shared" ca="1" si="607"/>
        <v>100</v>
      </c>
      <c r="EN99" s="409">
        <f t="shared" ca="1" si="607"/>
        <v>100</v>
      </c>
      <c r="EO99" s="409">
        <f t="shared" ca="1" si="607"/>
        <v>100</v>
      </c>
      <c r="EP99" s="409">
        <f t="shared" ca="1" si="607"/>
        <v>100</v>
      </c>
      <c r="EQ99" s="409">
        <f t="shared" ca="1" si="607"/>
        <v>100</v>
      </c>
      <c r="ER99" s="409">
        <f t="shared" ref="ER99:FA99" ca="1" si="608">ER55/SUM(ER$55:ER$55)*100</f>
        <v>100</v>
      </c>
      <c r="ES99" s="409">
        <f t="shared" ca="1" si="608"/>
        <v>100</v>
      </c>
      <c r="ET99" s="409">
        <f t="shared" ca="1" si="608"/>
        <v>100</v>
      </c>
      <c r="EU99" s="409">
        <f t="shared" ca="1" si="608"/>
        <v>100</v>
      </c>
      <c r="EV99" s="409">
        <f t="shared" ca="1" si="608"/>
        <v>100</v>
      </c>
      <c r="EW99" s="409">
        <f t="shared" ca="1" si="608"/>
        <v>100</v>
      </c>
      <c r="EX99" s="409">
        <f t="shared" ca="1" si="608"/>
        <v>100</v>
      </c>
      <c r="EY99" s="409">
        <f t="shared" ca="1" si="608"/>
        <v>100</v>
      </c>
      <c r="EZ99" s="409">
        <f t="shared" ca="1" si="608"/>
        <v>100</v>
      </c>
      <c r="FA99" s="409">
        <f t="shared" ca="1" si="608"/>
        <v>100</v>
      </c>
      <c r="FB99" s="409">
        <f t="shared" ref="FB99:FD99" ca="1" si="609">FB55/SUM(FB$55:FB$55)*100</f>
        <v>100</v>
      </c>
      <c r="FC99" s="409">
        <f t="shared" ca="1" si="609"/>
        <v>100</v>
      </c>
      <c r="FD99" s="409">
        <f t="shared" ca="1" si="609"/>
        <v>100</v>
      </c>
      <c r="FE99" s="409" t="e">
        <f t="shared" ref="FE99:FI99" ca="1" si="610">FE55/SUM(FE$55:FE$55)*100</f>
        <v>#DIV/0!</v>
      </c>
      <c r="FF99" s="409" t="e">
        <f t="shared" ca="1" si="610"/>
        <v>#DIV/0!</v>
      </c>
      <c r="FG99" s="409" t="e">
        <f t="shared" ca="1" si="610"/>
        <v>#DIV/0!</v>
      </c>
      <c r="FH99" s="409" t="e">
        <f t="shared" ca="1" si="610"/>
        <v>#DIV/0!</v>
      </c>
      <c r="FI99" s="409" t="e">
        <f t="shared" ca="1" si="610"/>
        <v>#DIV/0!</v>
      </c>
      <c r="FJ99" s="409" t="e">
        <f t="shared" ref="FJ99:FP99" ca="1" si="611">FJ55/SUM(FJ$55:FJ$55)*100</f>
        <v>#DIV/0!</v>
      </c>
      <c r="FK99" s="409" t="e">
        <f t="shared" ca="1" si="611"/>
        <v>#DIV/0!</v>
      </c>
      <c r="FL99" s="409" t="e">
        <f t="shared" ca="1" si="611"/>
        <v>#DIV/0!</v>
      </c>
      <c r="FM99" s="409" t="e">
        <f t="shared" ca="1" si="611"/>
        <v>#DIV/0!</v>
      </c>
      <c r="FN99" s="409" t="e">
        <f t="shared" ca="1" si="611"/>
        <v>#DIV/0!</v>
      </c>
      <c r="FO99" s="409" t="e">
        <f t="shared" ca="1" si="611"/>
        <v>#DIV/0!</v>
      </c>
      <c r="FP99" s="409" t="e">
        <f t="shared" ca="1" si="611"/>
        <v>#DIV/0!</v>
      </c>
    </row>
    <row r="100" spans="1:172" s="317" customFormat="1" x14ac:dyDescent="0.2">
      <c r="A100" s="485"/>
      <c r="B100" s="404" t="s">
        <v>8</v>
      </c>
      <c r="C100" s="405"/>
      <c r="D100" s="404"/>
      <c r="E100" s="406">
        <f t="shared" ref="E100:AJ100" ca="1" si="612">SUM(E57:E59)/SUM(E$57:E$59)*100</f>
        <v>100</v>
      </c>
      <c r="F100" s="406">
        <f t="shared" ca="1" si="612"/>
        <v>100</v>
      </c>
      <c r="G100" s="406">
        <f t="shared" ca="1" si="612"/>
        <v>100</v>
      </c>
      <c r="H100" s="406">
        <f t="shared" ca="1" si="612"/>
        <v>100</v>
      </c>
      <c r="I100" s="406">
        <f t="shared" ca="1" si="612"/>
        <v>100</v>
      </c>
      <c r="J100" s="406">
        <f t="shared" ca="1" si="612"/>
        <v>100</v>
      </c>
      <c r="K100" s="406">
        <f t="shared" ca="1" si="612"/>
        <v>100</v>
      </c>
      <c r="L100" s="406">
        <f t="shared" ca="1" si="612"/>
        <v>100</v>
      </c>
      <c r="M100" s="406">
        <f t="shared" ca="1" si="612"/>
        <v>100</v>
      </c>
      <c r="N100" s="406">
        <f t="shared" ca="1" si="612"/>
        <v>100</v>
      </c>
      <c r="O100" s="406">
        <f t="shared" ca="1" si="612"/>
        <v>100</v>
      </c>
      <c r="P100" s="406">
        <f t="shared" ca="1" si="612"/>
        <v>100</v>
      </c>
      <c r="Q100" s="406">
        <f t="shared" ca="1" si="612"/>
        <v>100</v>
      </c>
      <c r="R100" s="406">
        <f t="shared" ca="1" si="612"/>
        <v>100</v>
      </c>
      <c r="S100" s="406">
        <f t="shared" ca="1" si="612"/>
        <v>100</v>
      </c>
      <c r="T100" s="406">
        <f t="shared" ca="1" si="612"/>
        <v>100</v>
      </c>
      <c r="U100" s="406">
        <f t="shared" ca="1" si="612"/>
        <v>100</v>
      </c>
      <c r="V100" s="406">
        <f t="shared" ca="1" si="612"/>
        <v>100</v>
      </c>
      <c r="W100" s="406">
        <f t="shared" ca="1" si="612"/>
        <v>100</v>
      </c>
      <c r="X100" s="406">
        <f t="shared" ca="1" si="612"/>
        <v>100</v>
      </c>
      <c r="Y100" s="406">
        <f t="shared" ca="1" si="612"/>
        <v>100</v>
      </c>
      <c r="Z100" s="406">
        <f t="shared" ca="1" si="612"/>
        <v>100</v>
      </c>
      <c r="AA100" s="406">
        <f t="shared" ca="1" si="612"/>
        <v>100</v>
      </c>
      <c r="AB100" s="406">
        <f t="shared" ca="1" si="612"/>
        <v>100</v>
      </c>
      <c r="AC100" s="406">
        <f t="shared" ca="1" si="612"/>
        <v>100</v>
      </c>
      <c r="AD100" s="406">
        <f t="shared" ca="1" si="612"/>
        <v>100</v>
      </c>
      <c r="AE100" s="406">
        <f t="shared" ca="1" si="612"/>
        <v>100</v>
      </c>
      <c r="AF100" s="406">
        <f t="shared" ca="1" si="612"/>
        <v>100</v>
      </c>
      <c r="AG100" s="406">
        <f t="shared" ca="1" si="612"/>
        <v>100</v>
      </c>
      <c r="AH100" s="406">
        <f t="shared" ca="1" si="612"/>
        <v>100</v>
      </c>
      <c r="AI100" s="406">
        <f t="shared" ca="1" si="612"/>
        <v>100</v>
      </c>
      <c r="AJ100" s="406">
        <f t="shared" ca="1" si="612"/>
        <v>100</v>
      </c>
      <c r="AK100" s="406">
        <f t="shared" ref="AK100:BP100" ca="1" si="613">SUM(AK57:AK59)/SUM(AK$57:AK$59)*100</f>
        <v>100</v>
      </c>
      <c r="AL100" s="406">
        <f t="shared" ca="1" si="613"/>
        <v>100</v>
      </c>
      <c r="AM100" s="406">
        <f t="shared" ca="1" si="613"/>
        <v>100</v>
      </c>
      <c r="AN100" s="406">
        <f t="shared" ca="1" si="613"/>
        <v>100</v>
      </c>
      <c r="AO100" s="406">
        <f t="shared" ca="1" si="613"/>
        <v>100</v>
      </c>
      <c r="AP100" s="406">
        <f t="shared" ca="1" si="613"/>
        <v>100</v>
      </c>
      <c r="AQ100" s="406">
        <f t="shared" ca="1" si="613"/>
        <v>100</v>
      </c>
      <c r="AR100" s="406">
        <f t="shared" ca="1" si="613"/>
        <v>100</v>
      </c>
      <c r="AS100" s="406">
        <f t="shared" ca="1" si="613"/>
        <v>100</v>
      </c>
      <c r="AT100" s="406">
        <f t="shared" ca="1" si="613"/>
        <v>100</v>
      </c>
      <c r="AU100" s="406">
        <f t="shared" ca="1" si="613"/>
        <v>100</v>
      </c>
      <c r="AV100" s="406">
        <f t="shared" ca="1" si="613"/>
        <v>100</v>
      </c>
      <c r="AW100" s="406">
        <f t="shared" ca="1" si="613"/>
        <v>100</v>
      </c>
      <c r="AX100" s="406">
        <f t="shared" ca="1" si="613"/>
        <v>100</v>
      </c>
      <c r="AY100" s="406">
        <f t="shared" ca="1" si="613"/>
        <v>100</v>
      </c>
      <c r="AZ100" s="406">
        <f t="shared" ca="1" si="613"/>
        <v>100</v>
      </c>
      <c r="BA100" s="406">
        <f t="shared" ca="1" si="613"/>
        <v>100</v>
      </c>
      <c r="BB100" s="406">
        <f t="shared" ca="1" si="613"/>
        <v>100</v>
      </c>
      <c r="BC100" s="406">
        <f t="shared" ca="1" si="613"/>
        <v>100</v>
      </c>
      <c r="BD100" s="406">
        <f t="shared" ca="1" si="613"/>
        <v>100</v>
      </c>
      <c r="BE100" s="406">
        <f t="shared" ca="1" si="613"/>
        <v>100</v>
      </c>
      <c r="BF100" s="406">
        <f t="shared" ca="1" si="613"/>
        <v>100</v>
      </c>
      <c r="BG100" s="406">
        <f t="shared" ca="1" si="613"/>
        <v>100</v>
      </c>
      <c r="BH100" s="406">
        <f t="shared" ca="1" si="613"/>
        <v>100</v>
      </c>
      <c r="BI100" s="406">
        <f t="shared" ca="1" si="613"/>
        <v>100</v>
      </c>
      <c r="BJ100" s="406">
        <f t="shared" ca="1" si="613"/>
        <v>100</v>
      </c>
      <c r="BK100" s="406">
        <f t="shared" ca="1" si="613"/>
        <v>100</v>
      </c>
      <c r="BL100" s="406">
        <f t="shared" ca="1" si="613"/>
        <v>100</v>
      </c>
      <c r="BM100" s="406">
        <f t="shared" ca="1" si="613"/>
        <v>100</v>
      </c>
      <c r="BN100" s="406">
        <f t="shared" ca="1" si="613"/>
        <v>100</v>
      </c>
      <c r="BO100" s="406">
        <f t="shared" ca="1" si="613"/>
        <v>100</v>
      </c>
      <c r="BP100" s="406">
        <f t="shared" ca="1" si="613"/>
        <v>100</v>
      </c>
      <c r="BQ100" s="406">
        <f t="shared" ref="BQ100:CV100" ca="1" si="614">SUM(BQ57:BQ59)/SUM(BQ$57:BQ$59)*100</f>
        <v>100</v>
      </c>
      <c r="BR100" s="406">
        <f t="shared" ca="1" si="614"/>
        <v>100</v>
      </c>
      <c r="BS100" s="406">
        <f t="shared" ca="1" si="614"/>
        <v>100</v>
      </c>
      <c r="BT100" s="406">
        <f t="shared" ca="1" si="614"/>
        <v>100</v>
      </c>
      <c r="BU100" s="406">
        <f t="shared" ca="1" si="614"/>
        <v>100</v>
      </c>
      <c r="BV100" s="406">
        <f t="shared" ca="1" si="614"/>
        <v>100</v>
      </c>
      <c r="BW100" s="406">
        <f t="shared" ca="1" si="614"/>
        <v>100</v>
      </c>
      <c r="BX100" s="406">
        <f t="shared" ca="1" si="614"/>
        <v>100</v>
      </c>
      <c r="BY100" s="406">
        <f t="shared" ca="1" si="614"/>
        <v>100</v>
      </c>
      <c r="BZ100" s="406">
        <f t="shared" ca="1" si="614"/>
        <v>100</v>
      </c>
      <c r="CA100" s="406">
        <f t="shared" ca="1" si="614"/>
        <v>100</v>
      </c>
      <c r="CB100" s="406">
        <f t="shared" ca="1" si="614"/>
        <v>100</v>
      </c>
      <c r="CC100" s="406">
        <f t="shared" ca="1" si="614"/>
        <v>100</v>
      </c>
      <c r="CD100" s="406">
        <f t="shared" ca="1" si="614"/>
        <v>100</v>
      </c>
      <c r="CE100" s="406">
        <f t="shared" ca="1" si="614"/>
        <v>100</v>
      </c>
      <c r="CF100" s="406">
        <f t="shared" ca="1" si="614"/>
        <v>100</v>
      </c>
      <c r="CG100" s="406">
        <f t="shared" ca="1" si="614"/>
        <v>100</v>
      </c>
      <c r="CH100" s="406">
        <f t="shared" ca="1" si="614"/>
        <v>100</v>
      </c>
      <c r="CI100" s="406">
        <f t="shared" ca="1" si="614"/>
        <v>100</v>
      </c>
      <c r="CJ100" s="406">
        <f t="shared" ca="1" si="614"/>
        <v>100</v>
      </c>
      <c r="CK100" s="406">
        <f t="shared" ca="1" si="614"/>
        <v>100</v>
      </c>
      <c r="CL100" s="406">
        <f t="shared" ca="1" si="614"/>
        <v>100</v>
      </c>
      <c r="CM100" s="406">
        <f t="shared" ca="1" si="614"/>
        <v>100</v>
      </c>
      <c r="CN100" s="406">
        <f t="shared" ca="1" si="614"/>
        <v>100</v>
      </c>
      <c r="CO100" s="406">
        <f t="shared" ca="1" si="614"/>
        <v>100</v>
      </c>
      <c r="CP100" s="406">
        <f t="shared" ca="1" si="614"/>
        <v>100</v>
      </c>
      <c r="CQ100" s="406">
        <f t="shared" ca="1" si="614"/>
        <v>100</v>
      </c>
      <c r="CR100" s="406">
        <f t="shared" ca="1" si="614"/>
        <v>100</v>
      </c>
      <c r="CS100" s="406">
        <f t="shared" ca="1" si="614"/>
        <v>100</v>
      </c>
      <c r="CT100" s="406">
        <f t="shared" ca="1" si="614"/>
        <v>100</v>
      </c>
      <c r="CU100" s="406">
        <f t="shared" ca="1" si="614"/>
        <v>100</v>
      </c>
      <c r="CV100" s="406">
        <f t="shared" ca="1" si="614"/>
        <v>100</v>
      </c>
      <c r="CW100" s="406">
        <f t="shared" ref="CW100:ED100" ca="1" si="615">SUM(CW57:CW59)/SUM(CW$57:CW$59)*100</f>
        <v>100</v>
      </c>
      <c r="CX100" s="406">
        <f t="shared" ca="1" si="615"/>
        <v>100</v>
      </c>
      <c r="CY100" s="406">
        <f t="shared" ca="1" si="615"/>
        <v>100</v>
      </c>
      <c r="CZ100" s="406">
        <f t="shared" ca="1" si="615"/>
        <v>100</v>
      </c>
      <c r="DA100" s="406">
        <f t="shared" ca="1" si="615"/>
        <v>100</v>
      </c>
      <c r="DB100" s="406">
        <f t="shared" ca="1" si="615"/>
        <v>100</v>
      </c>
      <c r="DC100" s="406">
        <f t="shared" ca="1" si="615"/>
        <v>100</v>
      </c>
      <c r="DD100" s="406">
        <f t="shared" ca="1" si="615"/>
        <v>100</v>
      </c>
      <c r="DE100" s="406">
        <f t="shared" ca="1" si="615"/>
        <v>100</v>
      </c>
      <c r="DF100" s="406">
        <f t="shared" ca="1" si="615"/>
        <v>100</v>
      </c>
      <c r="DG100" s="406">
        <f t="shared" ca="1" si="615"/>
        <v>100</v>
      </c>
      <c r="DH100" s="406">
        <f t="shared" ca="1" si="615"/>
        <v>100</v>
      </c>
      <c r="DI100" s="406">
        <f t="shared" ca="1" si="615"/>
        <v>100</v>
      </c>
      <c r="DJ100" s="406">
        <f t="shared" ca="1" si="615"/>
        <v>100</v>
      </c>
      <c r="DK100" s="406">
        <f t="shared" ca="1" si="615"/>
        <v>100</v>
      </c>
      <c r="DL100" s="406">
        <f t="shared" ca="1" si="615"/>
        <v>100</v>
      </c>
      <c r="DM100" s="406">
        <f t="shared" ca="1" si="615"/>
        <v>100</v>
      </c>
      <c r="DN100" s="406">
        <f t="shared" ca="1" si="615"/>
        <v>100</v>
      </c>
      <c r="DO100" s="406">
        <f t="shared" ca="1" si="615"/>
        <v>100</v>
      </c>
      <c r="DP100" s="406">
        <f t="shared" ca="1" si="615"/>
        <v>100</v>
      </c>
      <c r="DQ100" s="406">
        <f t="shared" ca="1" si="615"/>
        <v>100</v>
      </c>
      <c r="DR100" s="406">
        <f t="shared" ca="1" si="615"/>
        <v>100</v>
      </c>
      <c r="DS100" s="406">
        <f t="shared" ca="1" si="615"/>
        <v>100</v>
      </c>
      <c r="DT100" s="406">
        <f t="shared" ca="1" si="615"/>
        <v>100</v>
      </c>
      <c r="DU100" s="406">
        <f t="shared" ca="1" si="615"/>
        <v>100</v>
      </c>
      <c r="DV100" s="406">
        <f t="shared" ca="1" si="615"/>
        <v>100</v>
      </c>
      <c r="DW100" s="406">
        <f t="shared" ca="1" si="615"/>
        <v>100</v>
      </c>
      <c r="DX100" s="406">
        <f t="shared" ca="1" si="615"/>
        <v>100</v>
      </c>
      <c r="DY100" s="406">
        <f t="shared" ca="1" si="615"/>
        <v>100</v>
      </c>
      <c r="DZ100" s="406">
        <f t="shared" ca="1" si="615"/>
        <v>100</v>
      </c>
      <c r="EA100" s="406">
        <f t="shared" ca="1" si="615"/>
        <v>100</v>
      </c>
      <c r="EB100" s="406">
        <f t="shared" ca="1" si="615"/>
        <v>100</v>
      </c>
      <c r="EC100" s="406">
        <f t="shared" ca="1" si="615"/>
        <v>100</v>
      </c>
      <c r="ED100" s="406">
        <f t="shared" ca="1" si="615"/>
        <v>100</v>
      </c>
      <c r="EE100" s="406">
        <f t="shared" ref="EE100:EQ100" ca="1" si="616">SUM(EE57:EE59)/SUM(EE$57:EE$59)*100</f>
        <v>100</v>
      </c>
      <c r="EF100" s="406">
        <f t="shared" ca="1" si="616"/>
        <v>100</v>
      </c>
      <c r="EG100" s="406">
        <f t="shared" ca="1" si="616"/>
        <v>100</v>
      </c>
      <c r="EH100" s="406">
        <f t="shared" ca="1" si="616"/>
        <v>100</v>
      </c>
      <c r="EI100" s="406">
        <f t="shared" ca="1" si="616"/>
        <v>100</v>
      </c>
      <c r="EJ100" s="406">
        <f t="shared" ca="1" si="616"/>
        <v>100</v>
      </c>
      <c r="EK100" s="406">
        <f t="shared" ca="1" si="616"/>
        <v>100</v>
      </c>
      <c r="EL100" s="406">
        <f t="shared" ca="1" si="616"/>
        <v>100</v>
      </c>
      <c r="EM100" s="406">
        <f t="shared" ca="1" si="616"/>
        <v>100</v>
      </c>
      <c r="EN100" s="406">
        <f t="shared" ca="1" si="616"/>
        <v>100</v>
      </c>
      <c r="EO100" s="406">
        <f t="shared" ca="1" si="616"/>
        <v>100</v>
      </c>
      <c r="EP100" s="406">
        <f t="shared" ca="1" si="616"/>
        <v>100</v>
      </c>
      <c r="EQ100" s="406">
        <f t="shared" ca="1" si="616"/>
        <v>100</v>
      </c>
      <c r="ER100" s="406">
        <f t="shared" ref="ER100:FA100" ca="1" si="617">SUM(ER57:ER59)/SUM(ER$57:ER$59)*100</f>
        <v>100</v>
      </c>
      <c r="ES100" s="406">
        <f t="shared" ca="1" si="617"/>
        <v>100</v>
      </c>
      <c r="ET100" s="406">
        <f t="shared" ca="1" si="617"/>
        <v>100</v>
      </c>
      <c r="EU100" s="406">
        <f t="shared" ca="1" si="617"/>
        <v>100</v>
      </c>
      <c r="EV100" s="406">
        <f t="shared" ca="1" si="617"/>
        <v>100</v>
      </c>
      <c r="EW100" s="406">
        <f t="shared" ca="1" si="617"/>
        <v>100</v>
      </c>
      <c r="EX100" s="406">
        <f t="shared" ca="1" si="617"/>
        <v>100</v>
      </c>
      <c r="EY100" s="406">
        <f t="shared" ca="1" si="617"/>
        <v>100</v>
      </c>
      <c r="EZ100" s="406">
        <f t="shared" ca="1" si="617"/>
        <v>100</v>
      </c>
      <c r="FA100" s="406">
        <f t="shared" ca="1" si="617"/>
        <v>100</v>
      </c>
      <c r="FB100" s="406">
        <f t="shared" ref="FB100:FD100" ca="1" si="618">SUM(FB57:FB59)/SUM(FB$57:FB$59)*100</f>
        <v>100</v>
      </c>
      <c r="FC100" s="406">
        <f t="shared" ca="1" si="618"/>
        <v>100</v>
      </c>
      <c r="FD100" s="406">
        <f t="shared" ca="1" si="618"/>
        <v>100</v>
      </c>
      <c r="FE100" s="406" t="e">
        <f t="shared" ref="FE100:FI100" ca="1" si="619">SUM(FE57:FE59)/SUM(FE$57:FE$59)*100</f>
        <v>#DIV/0!</v>
      </c>
      <c r="FF100" s="406" t="e">
        <f t="shared" ca="1" si="619"/>
        <v>#DIV/0!</v>
      </c>
      <c r="FG100" s="406" t="e">
        <f t="shared" ca="1" si="619"/>
        <v>#DIV/0!</v>
      </c>
      <c r="FH100" s="406" t="e">
        <f t="shared" ca="1" si="619"/>
        <v>#DIV/0!</v>
      </c>
      <c r="FI100" s="406" t="e">
        <f t="shared" ca="1" si="619"/>
        <v>#DIV/0!</v>
      </c>
      <c r="FJ100" s="406" t="e">
        <f t="shared" ref="FJ100:FP100" ca="1" si="620">SUM(FJ57:FJ59)/SUM(FJ$57:FJ$59)*100</f>
        <v>#DIV/0!</v>
      </c>
      <c r="FK100" s="406" t="e">
        <f t="shared" ca="1" si="620"/>
        <v>#DIV/0!</v>
      </c>
      <c r="FL100" s="406" t="e">
        <f t="shared" ca="1" si="620"/>
        <v>#DIV/0!</v>
      </c>
      <c r="FM100" s="406" t="e">
        <f t="shared" ca="1" si="620"/>
        <v>#DIV/0!</v>
      </c>
      <c r="FN100" s="406" t="e">
        <f t="shared" ca="1" si="620"/>
        <v>#DIV/0!</v>
      </c>
      <c r="FO100" s="406" t="e">
        <f t="shared" ca="1" si="620"/>
        <v>#DIV/0!</v>
      </c>
      <c r="FP100" s="406" t="e">
        <f t="shared" ca="1" si="620"/>
        <v>#DIV/0!</v>
      </c>
    </row>
    <row r="101" spans="1:172" x14ac:dyDescent="0.2">
      <c r="B101" s="407" t="s">
        <v>9</v>
      </c>
      <c r="C101" s="408"/>
      <c r="D101" s="407"/>
      <c r="E101" s="409">
        <f t="shared" ref="E101:AJ101" ca="1" si="621">+E57/SUM(E$57:E$59)*100</f>
        <v>69.477812164611066</v>
      </c>
      <c r="F101" s="409">
        <f t="shared" ca="1" si="621"/>
        <v>70.275345565236336</v>
      </c>
      <c r="G101" s="409">
        <f t="shared" ca="1" si="621"/>
        <v>69.188562583895404</v>
      </c>
      <c r="H101" s="409">
        <f t="shared" ca="1" si="621"/>
        <v>67.500975180250649</v>
      </c>
      <c r="I101" s="409">
        <f t="shared" ca="1" si="621"/>
        <v>69.313993698021477</v>
      </c>
      <c r="J101" s="409">
        <f t="shared" ca="1" si="621"/>
        <v>67.877138741226943</v>
      </c>
      <c r="K101" s="409">
        <f t="shared" ca="1" si="621"/>
        <v>66.841153826261888</v>
      </c>
      <c r="L101" s="409">
        <f t="shared" ca="1" si="621"/>
        <v>68.402181933679003</v>
      </c>
      <c r="M101" s="409">
        <f t="shared" ca="1" si="621"/>
        <v>68.855036815167963</v>
      </c>
      <c r="N101" s="409">
        <f t="shared" ca="1" si="621"/>
        <v>68.44659448730954</v>
      </c>
      <c r="O101" s="409">
        <f t="shared" ca="1" si="621"/>
        <v>67.72002014357939</v>
      </c>
      <c r="P101" s="409">
        <f t="shared" ca="1" si="621"/>
        <v>68.157367023481783</v>
      </c>
      <c r="Q101" s="409">
        <f t="shared" ca="1" si="621"/>
        <v>67.958701288211898</v>
      </c>
      <c r="R101" s="409">
        <f t="shared" ca="1" si="621"/>
        <v>69.157675991251622</v>
      </c>
      <c r="S101" s="409">
        <f t="shared" ca="1" si="621"/>
        <v>70.26852051252655</v>
      </c>
      <c r="T101" s="409">
        <f t="shared" ca="1" si="621"/>
        <v>69.170325745606149</v>
      </c>
      <c r="U101" s="409">
        <f t="shared" ca="1" si="621"/>
        <v>68.965320530514688</v>
      </c>
      <c r="V101" s="409">
        <f t="shared" ca="1" si="621"/>
        <v>70.195684720189277</v>
      </c>
      <c r="W101" s="409">
        <f t="shared" ca="1" si="621"/>
        <v>68.500774270843351</v>
      </c>
      <c r="X101" s="409">
        <f t="shared" ca="1" si="621"/>
        <v>68.400119524033514</v>
      </c>
      <c r="Y101" s="409">
        <f t="shared" ca="1" si="621"/>
        <v>67.827808012019489</v>
      </c>
      <c r="Z101" s="409">
        <f t="shared" ca="1" si="621"/>
        <v>69.88781693881063</v>
      </c>
      <c r="AA101" s="409">
        <f t="shared" ca="1" si="621"/>
        <v>68.104495276113155</v>
      </c>
      <c r="AB101" s="409">
        <f t="shared" ca="1" si="621"/>
        <v>68.693331217999983</v>
      </c>
      <c r="AC101" s="409">
        <f t="shared" ca="1" si="621"/>
        <v>68.380697451324522</v>
      </c>
      <c r="AD101" s="409">
        <f t="shared" ca="1" si="621"/>
        <v>68.417207757103014</v>
      </c>
      <c r="AE101" s="409">
        <f t="shared" ca="1" si="621"/>
        <v>68.59607620778209</v>
      </c>
      <c r="AF101" s="409">
        <f t="shared" ca="1" si="621"/>
        <v>70.687070455380336</v>
      </c>
      <c r="AG101" s="409">
        <f t="shared" ca="1" si="621"/>
        <v>69.641018551662185</v>
      </c>
      <c r="AH101" s="409">
        <f t="shared" ca="1" si="621"/>
        <v>68.948239068327979</v>
      </c>
      <c r="AI101" s="409">
        <f t="shared" ca="1" si="621"/>
        <v>70.366914797958529</v>
      </c>
      <c r="AJ101" s="409">
        <f t="shared" ca="1" si="621"/>
        <v>70.095816816245488</v>
      </c>
      <c r="AK101" s="409">
        <f t="shared" ref="AK101:BP101" ca="1" si="622">+AK57/SUM(AK$57:AK$59)*100</f>
        <v>71.454876489160952</v>
      </c>
      <c r="AL101" s="409">
        <f t="shared" ca="1" si="622"/>
        <v>68.378162038215152</v>
      </c>
      <c r="AM101" s="409">
        <f t="shared" ca="1" si="622"/>
        <v>68.962879536595452</v>
      </c>
      <c r="AN101" s="409">
        <f t="shared" ca="1" si="622"/>
        <v>70.105359442555653</v>
      </c>
      <c r="AO101" s="409">
        <f t="shared" ca="1" si="622"/>
        <v>70.046647955903339</v>
      </c>
      <c r="AP101" s="409">
        <f t="shared" ca="1" si="622"/>
        <v>69.805060955850678</v>
      </c>
      <c r="AQ101" s="409">
        <f t="shared" ca="1" si="622"/>
        <v>70.316354049847845</v>
      </c>
      <c r="AR101" s="409">
        <f t="shared" ca="1" si="622"/>
        <v>71.013731048804942</v>
      </c>
      <c r="AS101" s="409">
        <f t="shared" ca="1" si="622"/>
        <v>70.685742114988841</v>
      </c>
      <c r="AT101" s="409">
        <f t="shared" ca="1" si="622"/>
        <v>70.808713342213707</v>
      </c>
      <c r="AU101" s="409">
        <f t="shared" ca="1" si="622"/>
        <v>71.29587926760999</v>
      </c>
      <c r="AV101" s="409">
        <f t="shared" ca="1" si="622"/>
        <v>71.262130123797078</v>
      </c>
      <c r="AW101" s="409">
        <f t="shared" ca="1" si="622"/>
        <v>71.483475682094749</v>
      </c>
      <c r="AX101" s="409">
        <f t="shared" ca="1" si="622"/>
        <v>71.358423192787484</v>
      </c>
      <c r="AY101" s="409">
        <f t="shared" ca="1" si="622"/>
        <v>72.507576828008354</v>
      </c>
      <c r="AZ101" s="409">
        <f t="shared" ca="1" si="622"/>
        <v>70.039839320214924</v>
      </c>
      <c r="BA101" s="409">
        <f t="shared" ca="1" si="622"/>
        <v>70.958285447020714</v>
      </c>
      <c r="BB101" s="409">
        <f t="shared" ca="1" si="622"/>
        <v>71.079519292486253</v>
      </c>
      <c r="BC101" s="409">
        <f t="shared" ca="1" si="622"/>
        <v>71.403209551997108</v>
      </c>
      <c r="BD101" s="409">
        <f t="shared" ca="1" si="622"/>
        <v>70.436402759137849</v>
      </c>
      <c r="BE101" s="409">
        <f t="shared" ca="1" si="622"/>
        <v>72.016085374276017</v>
      </c>
      <c r="BF101" s="409">
        <f t="shared" ca="1" si="622"/>
        <v>72.615414068861199</v>
      </c>
      <c r="BG101" s="409">
        <f t="shared" ca="1" si="622"/>
        <v>72.162417175231823</v>
      </c>
      <c r="BH101" s="409">
        <f t="shared" ca="1" si="622"/>
        <v>72.876808323646799</v>
      </c>
      <c r="BI101" s="409">
        <f t="shared" ca="1" si="622"/>
        <v>73.618971145939199</v>
      </c>
      <c r="BJ101" s="409">
        <f t="shared" ca="1" si="622"/>
        <v>72.162556982242947</v>
      </c>
      <c r="BK101" s="409">
        <f t="shared" ca="1" si="622"/>
        <v>71.253556328514833</v>
      </c>
      <c r="BL101" s="409">
        <f t="shared" ca="1" si="622"/>
        <v>72.713147054664589</v>
      </c>
      <c r="BM101" s="409">
        <f t="shared" ca="1" si="622"/>
        <v>71.990888825297034</v>
      </c>
      <c r="BN101" s="409">
        <f t="shared" ca="1" si="622"/>
        <v>72.952144807483847</v>
      </c>
      <c r="BO101" s="409">
        <f t="shared" ca="1" si="622"/>
        <v>72.149623087559348</v>
      </c>
      <c r="BP101" s="409">
        <f t="shared" ca="1" si="622"/>
        <v>72.863364491973996</v>
      </c>
      <c r="BQ101" s="409">
        <f t="shared" ref="BQ101:CV101" ca="1" si="623">+BQ57/SUM(BQ$57:BQ$59)*100</f>
        <v>72.283258803845413</v>
      </c>
      <c r="BR101" s="409">
        <f t="shared" ca="1" si="623"/>
        <v>72.684536274957651</v>
      </c>
      <c r="BS101" s="409">
        <f t="shared" ca="1" si="623"/>
        <v>72.913751990563597</v>
      </c>
      <c r="BT101" s="409">
        <f t="shared" ca="1" si="623"/>
        <v>72.376100890236643</v>
      </c>
      <c r="BU101" s="409">
        <f t="shared" ca="1" si="623"/>
        <v>73.857764808234649</v>
      </c>
      <c r="BV101" s="409">
        <f t="shared" ca="1" si="623"/>
        <v>73.703897848733007</v>
      </c>
      <c r="BW101" s="409">
        <f t="shared" ca="1" si="623"/>
        <v>71.957847041011561</v>
      </c>
      <c r="BX101" s="409">
        <f t="shared" ca="1" si="623"/>
        <v>74.319204591727299</v>
      </c>
      <c r="BY101" s="409">
        <f t="shared" ca="1" si="623"/>
        <v>75.023502992208151</v>
      </c>
      <c r="BZ101" s="409">
        <f t="shared" ca="1" si="623"/>
        <v>74.670324644357606</v>
      </c>
      <c r="CA101" s="409">
        <f t="shared" ca="1" si="623"/>
        <v>74.642232151227731</v>
      </c>
      <c r="CB101" s="409">
        <f t="shared" ca="1" si="623"/>
        <v>74.956548731346786</v>
      </c>
      <c r="CC101" s="409">
        <f t="shared" ca="1" si="623"/>
        <v>73.787526782699103</v>
      </c>
      <c r="CD101" s="409">
        <f t="shared" ca="1" si="623"/>
        <v>74.482851300457824</v>
      </c>
      <c r="CE101" s="409">
        <f t="shared" ca="1" si="623"/>
        <v>74.180249396242658</v>
      </c>
      <c r="CF101" s="409">
        <f t="shared" ca="1" si="623"/>
        <v>73.652930724832459</v>
      </c>
      <c r="CG101" s="409">
        <f t="shared" ca="1" si="623"/>
        <v>73.774961160350401</v>
      </c>
      <c r="CH101" s="409">
        <f t="shared" ca="1" si="623"/>
        <v>74.788235886939532</v>
      </c>
      <c r="CI101" s="409">
        <f t="shared" ca="1" si="623"/>
        <v>74.552294168244089</v>
      </c>
      <c r="CJ101" s="409">
        <f t="shared" ca="1" si="623"/>
        <v>74.378188667205663</v>
      </c>
      <c r="CK101" s="409">
        <f t="shared" ca="1" si="623"/>
        <v>74.22026334283558</v>
      </c>
      <c r="CL101" s="409">
        <f t="shared" ca="1" si="623"/>
        <v>73.383504020805319</v>
      </c>
      <c r="CM101" s="409">
        <f t="shared" ca="1" si="623"/>
        <v>74.636117702451415</v>
      </c>
      <c r="CN101" s="409">
        <f t="shared" ca="1" si="623"/>
        <v>65.714377558835935</v>
      </c>
      <c r="CO101" s="409">
        <f t="shared" ca="1" si="623"/>
        <v>69.111652932873326</v>
      </c>
      <c r="CP101" s="409">
        <f t="shared" ca="1" si="623"/>
        <v>72.966092946772036</v>
      </c>
      <c r="CQ101" s="409">
        <f t="shared" ca="1" si="623"/>
        <v>71.667905713278913</v>
      </c>
      <c r="CR101" s="409">
        <f t="shared" ca="1" si="623"/>
        <v>73.857060018181443</v>
      </c>
      <c r="CS101" s="409">
        <f t="shared" ca="1" si="623"/>
        <v>72.7478088629354</v>
      </c>
      <c r="CT101" s="409">
        <f t="shared" ca="1" si="623"/>
        <v>73.422220908477456</v>
      </c>
      <c r="CU101" s="409">
        <f t="shared" ca="1" si="623"/>
        <v>74.722736762099217</v>
      </c>
      <c r="CV101" s="409">
        <f t="shared" ca="1" si="623"/>
        <v>75.039033310899015</v>
      </c>
      <c r="CW101" s="409">
        <f t="shared" ref="CW101:ED101" ca="1" si="624">+CW57/SUM(CW$57:CW$59)*100</f>
        <v>74.806827276899099</v>
      </c>
      <c r="CX101" s="409">
        <f t="shared" ca="1" si="624"/>
        <v>74.640539542404724</v>
      </c>
      <c r="CY101" s="409">
        <f t="shared" ca="1" si="624"/>
        <v>73.260120691414528</v>
      </c>
      <c r="CZ101" s="409">
        <f t="shared" ca="1" si="624"/>
        <v>73.028490067356771</v>
      </c>
      <c r="DA101" s="409">
        <f t="shared" ca="1" si="624"/>
        <v>74.236798566154107</v>
      </c>
      <c r="DB101" s="409">
        <f t="shared" ca="1" si="624"/>
        <v>74.17845147851537</v>
      </c>
      <c r="DC101" s="409">
        <f t="shared" ca="1" si="624"/>
        <v>74.243070016755837</v>
      </c>
      <c r="DD101" s="409">
        <f t="shared" ca="1" si="624"/>
        <v>75.002765974099262</v>
      </c>
      <c r="DE101" s="409">
        <f t="shared" ca="1" si="624"/>
        <v>74.500780523717467</v>
      </c>
      <c r="DF101" s="409">
        <f t="shared" ca="1" si="624"/>
        <v>73.258632020656762</v>
      </c>
      <c r="DG101" s="409">
        <f t="shared" ca="1" si="624"/>
        <v>73.448333262318542</v>
      </c>
      <c r="DH101" s="409">
        <f t="shared" ca="1" si="624"/>
        <v>73.718167614849492</v>
      </c>
      <c r="DI101" s="409">
        <f t="shared" ca="1" si="624"/>
        <v>72.631937185227414</v>
      </c>
      <c r="DJ101" s="409">
        <f t="shared" ca="1" si="624"/>
        <v>73.500664841133982</v>
      </c>
      <c r="DK101" s="409">
        <f t="shared" ca="1" si="624"/>
        <v>73.174558649239643</v>
      </c>
      <c r="DL101" s="409">
        <f t="shared" ca="1" si="624"/>
        <v>73.645178602558374</v>
      </c>
      <c r="DM101" s="409">
        <f t="shared" ca="1" si="624"/>
        <v>72.542912350197113</v>
      </c>
      <c r="DN101" s="409">
        <f t="shared" ca="1" si="624"/>
        <v>72.240119519204654</v>
      </c>
      <c r="DO101" s="409">
        <f t="shared" ca="1" si="624"/>
        <v>72.327234022450781</v>
      </c>
      <c r="DP101" s="409">
        <f t="shared" ca="1" si="624"/>
        <v>72.938178342897402</v>
      </c>
      <c r="DQ101" s="409">
        <f t="shared" ca="1" si="624"/>
        <v>71.830904724647709</v>
      </c>
      <c r="DR101" s="409">
        <f t="shared" ca="1" si="624"/>
        <v>72.767188005612184</v>
      </c>
      <c r="DS101" s="409">
        <f t="shared" ca="1" si="624"/>
        <v>72.211826510807626</v>
      </c>
      <c r="DT101" s="409">
        <f t="shared" ca="1" si="624"/>
        <v>71.216270654243417</v>
      </c>
      <c r="DU101" s="409">
        <f t="shared" ca="1" si="624"/>
        <v>72.004582106000285</v>
      </c>
      <c r="DV101" s="409">
        <f t="shared" ca="1" si="624"/>
        <v>71.382334561135835</v>
      </c>
      <c r="DW101" s="409">
        <f t="shared" ca="1" si="624"/>
        <v>71.587530613924301</v>
      </c>
      <c r="DX101" s="409">
        <f t="shared" ca="1" si="624"/>
        <v>70.932509410193575</v>
      </c>
      <c r="DY101" s="409">
        <f t="shared" ca="1" si="624"/>
        <v>69.108677597303796</v>
      </c>
      <c r="DZ101" s="409">
        <f t="shared" ca="1" si="624"/>
        <v>68.976249516326334</v>
      </c>
      <c r="EA101" s="409">
        <f t="shared" ca="1" si="624"/>
        <v>67.840289014112244</v>
      </c>
      <c r="EB101" s="409">
        <f t="shared" ca="1" si="624"/>
        <v>67.287927773935181</v>
      </c>
      <c r="EC101" s="409">
        <f t="shared" ca="1" si="624"/>
        <v>67.273347850696865</v>
      </c>
      <c r="ED101" s="409">
        <f t="shared" ca="1" si="624"/>
        <v>67.282549820319474</v>
      </c>
      <c r="EE101" s="409">
        <f t="shared" ref="EE101:EQ101" ca="1" si="625">+EE57/SUM(EE$57:EE$59)*100</f>
        <v>66.522385663558026</v>
      </c>
      <c r="EF101" s="409">
        <f t="shared" ca="1" si="625"/>
        <v>67.150058723857057</v>
      </c>
      <c r="EG101" s="409">
        <f t="shared" ca="1" si="625"/>
        <v>67.833459699049385</v>
      </c>
      <c r="EH101" s="409">
        <f t="shared" ca="1" si="625"/>
        <v>66.522974528562827</v>
      </c>
      <c r="EI101" s="409">
        <f t="shared" ca="1" si="625"/>
        <v>67.470491015760629</v>
      </c>
      <c r="EJ101" s="409">
        <f t="shared" ca="1" si="625"/>
        <v>68.678749163348357</v>
      </c>
      <c r="EK101" s="409">
        <f t="shared" ca="1" si="625"/>
        <v>69.451093088356018</v>
      </c>
      <c r="EL101" s="409">
        <f t="shared" ca="1" si="625"/>
        <v>68.763995620967435</v>
      </c>
      <c r="EM101" s="409">
        <f t="shared" ca="1" si="625"/>
        <v>70.058075899281349</v>
      </c>
      <c r="EN101" s="409">
        <f t="shared" ca="1" si="625"/>
        <v>69.11196670014499</v>
      </c>
      <c r="EO101" s="409">
        <f t="shared" ca="1" si="625"/>
        <v>71.532632305758753</v>
      </c>
      <c r="EP101" s="409">
        <f t="shared" ca="1" si="625"/>
        <v>70.928676830904521</v>
      </c>
      <c r="EQ101" s="409">
        <f t="shared" ca="1" si="625"/>
        <v>71.54543572280258</v>
      </c>
      <c r="ER101" s="409">
        <f t="shared" ref="ER101:FA101" ca="1" si="626">+ER57/SUM(ER$57:ER$59)*100</f>
        <v>71.591787383168764</v>
      </c>
      <c r="ES101" s="409">
        <f t="shared" ca="1" si="626"/>
        <v>71.764255579763159</v>
      </c>
      <c r="ET101" s="409">
        <f t="shared" ca="1" si="626"/>
        <v>72.864481447775375</v>
      </c>
      <c r="EU101" s="409">
        <f t="shared" ca="1" si="626"/>
        <v>72.977147714747332</v>
      </c>
      <c r="EV101" s="409">
        <f t="shared" ca="1" si="626"/>
        <v>71.599929285213506</v>
      </c>
      <c r="EW101" s="409">
        <f t="shared" ca="1" si="626"/>
        <v>73.561502893011635</v>
      </c>
      <c r="EX101" s="409">
        <f t="shared" ca="1" si="626"/>
        <v>73.43904841519948</v>
      </c>
      <c r="EY101" s="409">
        <f t="shared" ca="1" si="626"/>
        <v>73.686104906407024</v>
      </c>
      <c r="EZ101" s="409">
        <f t="shared" ca="1" si="626"/>
        <v>73.888434297890143</v>
      </c>
      <c r="FA101" s="409">
        <f t="shared" ca="1" si="626"/>
        <v>73.112217985258468</v>
      </c>
      <c r="FB101" s="409">
        <f t="shared" ref="FB101:FD101" ca="1" si="627">+FB57/SUM(FB$57:FB$59)*100</f>
        <v>74.039635192404006</v>
      </c>
      <c r="FC101" s="409">
        <f t="shared" ca="1" si="627"/>
        <v>74.008490771645924</v>
      </c>
      <c r="FD101" s="409">
        <f t="shared" ca="1" si="627"/>
        <v>73.400655127278242</v>
      </c>
      <c r="FE101" s="409" t="e">
        <f t="shared" ref="FE101:FI101" ca="1" si="628">+FE57/SUM(FE$57:FE$59)*100</f>
        <v>#DIV/0!</v>
      </c>
      <c r="FF101" s="409" t="e">
        <f t="shared" ca="1" si="628"/>
        <v>#DIV/0!</v>
      </c>
      <c r="FG101" s="409" t="e">
        <f t="shared" ca="1" si="628"/>
        <v>#DIV/0!</v>
      </c>
      <c r="FH101" s="409" t="e">
        <f t="shared" ca="1" si="628"/>
        <v>#DIV/0!</v>
      </c>
      <c r="FI101" s="409" t="e">
        <f t="shared" ca="1" si="628"/>
        <v>#DIV/0!</v>
      </c>
      <c r="FJ101" s="409" t="e">
        <f t="shared" ref="FJ101:FP101" ca="1" si="629">+FJ57/SUM(FJ$57:FJ$59)*100</f>
        <v>#DIV/0!</v>
      </c>
      <c r="FK101" s="409" t="e">
        <f t="shared" ca="1" si="629"/>
        <v>#DIV/0!</v>
      </c>
      <c r="FL101" s="409" t="e">
        <f t="shared" ca="1" si="629"/>
        <v>#DIV/0!</v>
      </c>
      <c r="FM101" s="409" t="e">
        <f t="shared" ca="1" si="629"/>
        <v>#DIV/0!</v>
      </c>
      <c r="FN101" s="409" t="e">
        <f t="shared" ca="1" si="629"/>
        <v>#DIV/0!</v>
      </c>
      <c r="FO101" s="409" t="e">
        <f t="shared" ca="1" si="629"/>
        <v>#DIV/0!</v>
      </c>
      <c r="FP101" s="409" t="e">
        <f t="shared" ca="1" si="629"/>
        <v>#DIV/0!</v>
      </c>
    </row>
    <row r="102" spans="1:172" x14ac:dyDescent="0.2">
      <c r="B102" s="407" t="s">
        <v>10</v>
      </c>
      <c r="C102" s="408"/>
      <c r="D102" s="407"/>
      <c r="E102" s="409">
        <f t="shared" ref="E102:AJ102" ca="1" si="630">+E58/SUM(E$57:E$59)*100</f>
        <v>21.075623558674529</v>
      </c>
      <c r="F102" s="409">
        <f t="shared" ca="1" si="630"/>
        <v>20.757775738181238</v>
      </c>
      <c r="G102" s="409">
        <f t="shared" ca="1" si="630"/>
        <v>21.086693758597331</v>
      </c>
      <c r="H102" s="409">
        <f t="shared" ca="1" si="630"/>
        <v>22.700165096255297</v>
      </c>
      <c r="I102" s="409">
        <f t="shared" ca="1" si="630"/>
        <v>21.531009459662151</v>
      </c>
      <c r="J102" s="409">
        <f t="shared" ca="1" si="630"/>
        <v>22.419731871787992</v>
      </c>
      <c r="K102" s="409">
        <f t="shared" ca="1" si="630"/>
        <v>23.344543097339074</v>
      </c>
      <c r="L102" s="409">
        <f t="shared" ca="1" si="630"/>
        <v>21.772718678636714</v>
      </c>
      <c r="M102" s="409">
        <f t="shared" ca="1" si="630"/>
        <v>21.592896724997836</v>
      </c>
      <c r="N102" s="409">
        <f t="shared" ca="1" si="630"/>
        <v>21.787352488552138</v>
      </c>
      <c r="O102" s="409">
        <f t="shared" ca="1" si="630"/>
        <v>22.11149503965931</v>
      </c>
      <c r="P102" s="409">
        <f t="shared" ca="1" si="630"/>
        <v>22.049296465453327</v>
      </c>
      <c r="Q102" s="409">
        <f t="shared" ca="1" si="630"/>
        <v>21.523233712341916</v>
      </c>
      <c r="R102" s="409">
        <f t="shared" ca="1" si="630"/>
        <v>20.628797458866917</v>
      </c>
      <c r="S102" s="409">
        <f t="shared" ca="1" si="630"/>
        <v>20.085997065009089</v>
      </c>
      <c r="T102" s="409">
        <f t="shared" ca="1" si="630"/>
        <v>21.024354148008403</v>
      </c>
      <c r="U102" s="409">
        <f t="shared" ca="1" si="630"/>
        <v>20.822749346830598</v>
      </c>
      <c r="V102" s="409">
        <f t="shared" ca="1" si="630"/>
        <v>19.818639813234139</v>
      </c>
      <c r="W102" s="409">
        <f t="shared" ca="1" si="630"/>
        <v>20.994926731554038</v>
      </c>
      <c r="X102" s="409">
        <f t="shared" ca="1" si="630"/>
        <v>21.352215140407079</v>
      </c>
      <c r="Y102" s="409">
        <f t="shared" ca="1" si="630"/>
        <v>21.53068505376055</v>
      </c>
      <c r="Z102" s="409">
        <f t="shared" ca="1" si="630"/>
        <v>20.39362375846769</v>
      </c>
      <c r="AA102" s="409">
        <f t="shared" ca="1" si="630"/>
        <v>21.697703061452895</v>
      </c>
      <c r="AB102" s="409">
        <f t="shared" ca="1" si="630"/>
        <v>20.847793763967861</v>
      </c>
      <c r="AC102" s="409">
        <f t="shared" ca="1" si="630"/>
        <v>21.345765964871465</v>
      </c>
      <c r="AD102" s="409">
        <f t="shared" ca="1" si="630"/>
        <v>21.194725617530068</v>
      </c>
      <c r="AE102" s="409">
        <f t="shared" ca="1" si="630"/>
        <v>20.457317949039204</v>
      </c>
      <c r="AF102" s="409">
        <f t="shared" ca="1" si="630"/>
        <v>19.308250522631681</v>
      </c>
      <c r="AG102" s="409">
        <f t="shared" ca="1" si="630"/>
        <v>19.877714209730211</v>
      </c>
      <c r="AH102" s="409">
        <f t="shared" ca="1" si="630"/>
        <v>20.942230472926926</v>
      </c>
      <c r="AI102" s="409">
        <f t="shared" ca="1" si="630"/>
        <v>19.820607113865361</v>
      </c>
      <c r="AJ102" s="409">
        <f t="shared" ca="1" si="630"/>
        <v>20.311466090542591</v>
      </c>
      <c r="AK102" s="409">
        <f t="shared" ref="AK102:BP102" ca="1" si="631">+AK58/SUM(AK$57:AK$59)*100</f>
        <v>19.236858512331114</v>
      </c>
      <c r="AL102" s="409">
        <f t="shared" ca="1" si="631"/>
        <v>20.759114177763994</v>
      </c>
      <c r="AM102" s="409">
        <f t="shared" ca="1" si="631"/>
        <v>20.367301569290706</v>
      </c>
      <c r="AN102" s="409">
        <f t="shared" ca="1" si="631"/>
        <v>19.82820738734339</v>
      </c>
      <c r="AO102" s="409">
        <f t="shared" ca="1" si="631"/>
        <v>19.28408985993482</v>
      </c>
      <c r="AP102" s="409">
        <f t="shared" ca="1" si="631"/>
        <v>19.454687707339431</v>
      </c>
      <c r="AQ102" s="409">
        <f t="shared" ca="1" si="631"/>
        <v>19.308358345669514</v>
      </c>
      <c r="AR102" s="409">
        <f t="shared" ca="1" si="631"/>
        <v>18.521902643642939</v>
      </c>
      <c r="AS102" s="409">
        <f t="shared" ca="1" si="631"/>
        <v>18.699961730140199</v>
      </c>
      <c r="AT102" s="409">
        <f t="shared" ca="1" si="631"/>
        <v>18.434853827521877</v>
      </c>
      <c r="AU102" s="409">
        <f t="shared" ca="1" si="631"/>
        <v>17.504505705094591</v>
      </c>
      <c r="AV102" s="409">
        <f t="shared" ca="1" si="631"/>
        <v>17.365263049445446</v>
      </c>
      <c r="AW102" s="409">
        <f t="shared" ca="1" si="631"/>
        <v>17.500898163357384</v>
      </c>
      <c r="AX102" s="409">
        <f t="shared" ca="1" si="631"/>
        <v>17.120161865411731</v>
      </c>
      <c r="AY102" s="409">
        <f t="shared" ca="1" si="631"/>
        <v>16.19475863223677</v>
      </c>
      <c r="AZ102" s="409">
        <f t="shared" ca="1" si="631"/>
        <v>17.579219548447771</v>
      </c>
      <c r="BA102" s="409">
        <f t="shared" ca="1" si="631"/>
        <v>17.598568169295703</v>
      </c>
      <c r="BB102" s="409">
        <f t="shared" ca="1" si="631"/>
        <v>17.105530656673928</v>
      </c>
      <c r="BC102" s="409">
        <f t="shared" ca="1" si="631"/>
        <v>16.660856649486355</v>
      </c>
      <c r="BD102" s="409">
        <f t="shared" ca="1" si="631"/>
        <v>17.122126562285018</v>
      </c>
      <c r="BE102" s="409">
        <f t="shared" ca="1" si="631"/>
        <v>16.10206381238466</v>
      </c>
      <c r="BF102" s="409">
        <f t="shared" ca="1" si="631"/>
        <v>15.186277599871238</v>
      </c>
      <c r="BG102" s="409">
        <f t="shared" ca="1" si="631"/>
        <v>16.120888824782924</v>
      </c>
      <c r="BH102" s="409">
        <f t="shared" ca="1" si="631"/>
        <v>15.43714796350995</v>
      </c>
      <c r="BI102" s="409">
        <f t="shared" ca="1" si="631"/>
        <v>14.733470039967603</v>
      </c>
      <c r="BJ102" s="409">
        <f t="shared" ca="1" si="631"/>
        <v>16.119252333349475</v>
      </c>
      <c r="BK102" s="409">
        <f t="shared" ca="1" si="631"/>
        <v>16.41352355735085</v>
      </c>
      <c r="BL102" s="409">
        <f t="shared" ca="1" si="631"/>
        <v>15.819425002943586</v>
      </c>
      <c r="BM102" s="409">
        <f t="shared" ca="1" si="631"/>
        <v>15.466421792080068</v>
      </c>
      <c r="BN102" s="409">
        <f t="shared" ca="1" si="631"/>
        <v>14.841623647299521</v>
      </c>
      <c r="BO102" s="409">
        <f t="shared" ca="1" si="631"/>
        <v>15.321440889851608</v>
      </c>
      <c r="BP102" s="409">
        <f t="shared" ca="1" si="631"/>
        <v>15.41759257046894</v>
      </c>
      <c r="BQ102" s="409">
        <f t="shared" ref="BQ102:CV102" ca="1" si="632">+BQ58/SUM(BQ$57:BQ$59)*100</f>
        <v>15.128100693562955</v>
      </c>
      <c r="BR102" s="409">
        <f t="shared" ca="1" si="632"/>
        <v>15.008481289377915</v>
      </c>
      <c r="BS102" s="409">
        <f t="shared" ca="1" si="632"/>
        <v>14.50720289662655</v>
      </c>
      <c r="BT102" s="409">
        <f t="shared" ca="1" si="632"/>
        <v>14.486176782500598</v>
      </c>
      <c r="BU102" s="409">
        <f t="shared" ca="1" si="632"/>
        <v>13.850594738972708</v>
      </c>
      <c r="BV102" s="409">
        <f t="shared" ca="1" si="632"/>
        <v>14.004165604964408</v>
      </c>
      <c r="BW102" s="409">
        <f t="shared" ca="1" si="632"/>
        <v>15.009108695858906</v>
      </c>
      <c r="BX102" s="409">
        <f t="shared" ca="1" si="632"/>
        <v>13.643968094481632</v>
      </c>
      <c r="BY102" s="409">
        <f t="shared" ca="1" si="632"/>
        <v>13.428392935956987</v>
      </c>
      <c r="BZ102" s="409">
        <f t="shared" ca="1" si="632"/>
        <v>13.758043526903553</v>
      </c>
      <c r="CA102" s="409">
        <f t="shared" ca="1" si="632"/>
        <v>13.662944869406598</v>
      </c>
      <c r="CB102" s="409">
        <f t="shared" ca="1" si="632"/>
        <v>13.347437233429391</v>
      </c>
      <c r="CC102" s="409">
        <f t="shared" ca="1" si="632"/>
        <v>14.246421515686681</v>
      </c>
      <c r="CD102" s="409">
        <f t="shared" ca="1" si="632"/>
        <v>13.908662269205147</v>
      </c>
      <c r="CE102" s="409">
        <f t="shared" ca="1" si="632"/>
        <v>13.604009665212635</v>
      </c>
      <c r="CF102" s="409">
        <f t="shared" ca="1" si="632"/>
        <v>13.951856856565847</v>
      </c>
      <c r="CG102" s="409">
        <f t="shared" ca="1" si="632"/>
        <v>13.669427931843597</v>
      </c>
      <c r="CH102" s="409">
        <f t="shared" ca="1" si="632"/>
        <v>12.919558965915916</v>
      </c>
      <c r="CI102" s="409">
        <f t="shared" ca="1" si="632"/>
        <v>13.00438605204344</v>
      </c>
      <c r="CJ102" s="409">
        <f t="shared" ca="1" si="632"/>
        <v>13.256132777342412</v>
      </c>
      <c r="CK102" s="409">
        <f t="shared" ca="1" si="632"/>
        <v>13.199128341821018</v>
      </c>
      <c r="CL102" s="409">
        <f t="shared" ca="1" si="632"/>
        <v>13.737258227080092</v>
      </c>
      <c r="CM102" s="409">
        <f t="shared" ca="1" si="632"/>
        <v>13.15256898774595</v>
      </c>
      <c r="CN102" s="409">
        <f t="shared" ca="1" si="632"/>
        <v>20.799320239178105</v>
      </c>
      <c r="CO102" s="409">
        <f t="shared" ca="1" si="632"/>
        <v>18.559204759176019</v>
      </c>
      <c r="CP102" s="409">
        <f t="shared" ca="1" si="632"/>
        <v>14.999170227665532</v>
      </c>
      <c r="CQ102" s="409">
        <f t="shared" ca="1" si="632"/>
        <v>14.563532300893284</v>
      </c>
      <c r="CR102" s="409">
        <f t="shared" ca="1" si="632"/>
        <v>13.200954033716108</v>
      </c>
      <c r="CS102" s="409">
        <f t="shared" ca="1" si="632"/>
        <v>13.581823692219267</v>
      </c>
      <c r="CT102" s="409">
        <f t="shared" ca="1" si="632"/>
        <v>13.274161210676041</v>
      </c>
      <c r="CU102" s="409">
        <f t="shared" ca="1" si="632"/>
        <v>12.334356077788676</v>
      </c>
      <c r="CV102" s="409">
        <f t="shared" ca="1" si="632"/>
        <v>12.154051013858091</v>
      </c>
      <c r="CW102" s="409">
        <f t="shared" ref="CW102:ED102" ca="1" si="633">+CW58/SUM(CW$57:CW$59)*100</f>
        <v>12.378044755604259</v>
      </c>
      <c r="CX102" s="409">
        <f t="shared" ca="1" si="633"/>
        <v>12.480141344377534</v>
      </c>
      <c r="CY102" s="409">
        <f t="shared" ca="1" si="633"/>
        <v>13.517089353323856</v>
      </c>
      <c r="CZ102" s="409">
        <f t="shared" ca="1" si="633"/>
        <v>13.356499270704738</v>
      </c>
      <c r="DA102" s="409">
        <f t="shared" ca="1" si="633"/>
        <v>13.494763002550316</v>
      </c>
      <c r="DB102" s="409">
        <f t="shared" ca="1" si="633"/>
        <v>13.302497499478863</v>
      </c>
      <c r="DC102" s="409">
        <f t="shared" ca="1" si="633"/>
        <v>13.634140346903257</v>
      </c>
      <c r="DD102" s="409">
        <f t="shared" ca="1" si="633"/>
        <v>13.081190402521775</v>
      </c>
      <c r="DE102" s="409">
        <f t="shared" ca="1" si="633"/>
        <v>13.605005171666559</v>
      </c>
      <c r="DF102" s="409">
        <f t="shared" ca="1" si="633"/>
        <v>14.396113615582959</v>
      </c>
      <c r="DG102" s="409">
        <f t="shared" ca="1" si="633"/>
        <v>14.480561731266645</v>
      </c>
      <c r="DH102" s="409">
        <f t="shared" ca="1" si="633"/>
        <v>14.028994663288097</v>
      </c>
      <c r="DI102" s="409">
        <f t="shared" ca="1" si="633"/>
        <v>14.827602420886077</v>
      </c>
      <c r="DJ102" s="409">
        <f t="shared" ca="1" si="633"/>
        <v>14.007963609181914</v>
      </c>
      <c r="DK102" s="409">
        <f t="shared" ca="1" si="633"/>
        <v>14.237697274687372</v>
      </c>
      <c r="DL102" s="409">
        <f t="shared" ca="1" si="633"/>
        <v>13.409453895607109</v>
      </c>
      <c r="DM102" s="409">
        <f t="shared" ca="1" si="633"/>
        <v>13.742942805781446</v>
      </c>
      <c r="DN102" s="409">
        <f t="shared" ca="1" si="633"/>
        <v>13.664210237197253</v>
      </c>
      <c r="DO102" s="409">
        <f t="shared" ca="1" si="633"/>
        <v>14.132830508239635</v>
      </c>
      <c r="DP102" s="409">
        <f t="shared" ca="1" si="633"/>
        <v>14.163539197733863</v>
      </c>
      <c r="DQ102" s="409">
        <f t="shared" ca="1" si="633"/>
        <v>14.588431598791635</v>
      </c>
      <c r="DR102" s="409">
        <f t="shared" ca="1" si="633"/>
        <v>13.928576540496399</v>
      </c>
      <c r="DS102" s="409">
        <f t="shared" ca="1" si="633"/>
        <v>14.996698282985957</v>
      </c>
      <c r="DT102" s="409">
        <f t="shared" ca="1" si="633"/>
        <v>15.273016067707475</v>
      </c>
      <c r="DU102" s="409">
        <f t="shared" ca="1" si="633"/>
        <v>15.149337987884284</v>
      </c>
      <c r="DV102" s="409">
        <f t="shared" ca="1" si="633"/>
        <v>15.605266731473828</v>
      </c>
      <c r="DW102" s="409">
        <f t="shared" ca="1" si="633"/>
        <v>15.194208586224539</v>
      </c>
      <c r="DX102" s="409">
        <f t="shared" ca="1" si="633"/>
        <v>16.566416320426448</v>
      </c>
      <c r="DY102" s="409">
        <f t="shared" ca="1" si="633"/>
        <v>18.140134509605002</v>
      </c>
      <c r="DZ102" s="409">
        <f t="shared" ca="1" si="633"/>
        <v>18.332738439662673</v>
      </c>
      <c r="EA102" s="409">
        <f t="shared" ca="1" si="633"/>
        <v>19.292821575448727</v>
      </c>
      <c r="EB102" s="409">
        <f t="shared" ca="1" si="633"/>
        <v>19.626871921587494</v>
      </c>
      <c r="EC102" s="409">
        <f t="shared" ca="1" si="633"/>
        <v>20.134522784626103</v>
      </c>
      <c r="ED102" s="409">
        <f t="shared" ca="1" si="633"/>
        <v>20.191656998319512</v>
      </c>
      <c r="EE102" s="409">
        <f t="shared" ref="EE102:EQ102" ca="1" si="634">+EE58/SUM(EE$57:EE$59)*100</f>
        <v>20.474062234131083</v>
      </c>
      <c r="EF102" s="409">
        <f t="shared" ca="1" si="634"/>
        <v>20.070259907587467</v>
      </c>
      <c r="EG102" s="409">
        <f t="shared" ca="1" si="634"/>
        <v>19.797461061039073</v>
      </c>
      <c r="EH102" s="409">
        <f t="shared" ca="1" si="634"/>
        <v>20.849726850731258</v>
      </c>
      <c r="EI102" s="409">
        <f t="shared" ca="1" si="634"/>
        <v>20.292392755028313</v>
      </c>
      <c r="EJ102" s="409">
        <f t="shared" ca="1" si="634"/>
        <v>18.82630505346614</v>
      </c>
      <c r="EK102" s="409">
        <f t="shared" ca="1" si="634"/>
        <v>18.366210868950148</v>
      </c>
      <c r="EL102" s="409">
        <f t="shared" ca="1" si="634"/>
        <v>19.021582312438134</v>
      </c>
      <c r="EM102" s="409">
        <f t="shared" ca="1" si="634"/>
        <v>17.646936307627772</v>
      </c>
      <c r="EN102" s="409">
        <f t="shared" ca="1" si="634"/>
        <v>18.312551933164183</v>
      </c>
      <c r="EO102" s="409">
        <f t="shared" ca="1" si="634"/>
        <v>16.863972378090708</v>
      </c>
      <c r="EP102" s="409">
        <f t="shared" ca="1" si="634"/>
        <v>16.867165589444831</v>
      </c>
      <c r="EQ102" s="409">
        <f t="shared" ca="1" si="634"/>
        <v>15.627778006355527</v>
      </c>
      <c r="ER102" s="409">
        <f t="shared" ref="ER102:FA102" ca="1" si="635">+ER58/SUM(ER$57:ER$59)*100</f>
        <v>15.511803235487124</v>
      </c>
      <c r="ES102" s="409">
        <f t="shared" ca="1" si="635"/>
        <v>15.041213673460168</v>
      </c>
      <c r="ET102" s="409">
        <f t="shared" ca="1" si="635"/>
        <v>14.531993162679417</v>
      </c>
      <c r="EU102" s="409">
        <f t="shared" ca="1" si="635"/>
        <v>14.454399360611491</v>
      </c>
      <c r="EV102" s="409">
        <f t="shared" ca="1" si="635"/>
        <v>15.240539738328621</v>
      </c>
      <c r="EW102" s="409">
        <f t="shared" ca="1" si="635"/>
        <v>13.959636484540919</v>
      </c>
      <c r="EX102" s="409">
        <f t="shared" ca="1" si="635"/>
        <v>14.013190482590634</v>
      </c>
      <c r="EY102" s="409">
        <f t="shared" ca="1" si="635"/>
        <v>13.846790804197138</v>
      </c>
      <c r="EZ102" s="409">
        <f t="shared" ca="1" si="635"/>
        <v>13.394268935261969</v>
      </c>
      <c r="FA102" s="409">
        <f t="shared" ca="1" si="635"/>
        <v>13.504881949670883</v>
      </c>
      <c r="FB102" s="409">
        <f t="shared" ref="FB102:FD102" ca="1" si="636">+FB58/SUM(FB$57:FB$59)*100</f>
        <v>13.377351625184014</v>
      </c>
      <c r="FC102" s="409">
        <f t="shared" ca="1" si="636"/>
        <v>13.991330865385688</v>
      </c>
      <c r="FD102" s="409">
        <f t="shared" ca="1" si="636"/>
        <v>14.713923134324219</v>
      </c>
      <c r="FE102" s="409" t="e">
        <f t="shared" ref="FE102:FI102" ca="1" si="637">+FE58/SUM(FE$57:FE$59)*100</f>
        <v>#DIV/0!</v>
      </c>
      <c r="FF102" s="409" t="e">
        <f t="shared" ca="1" si="637"/>
        <v>#DIV/0!</v>
      </c>
      <c r="FG102" s="409" t="e">
        <f t="shared" ca="1" si="637"/>
        <v>#DIV/0!</v>
      </c>
      <c r="FH102" s="409" t="e">
        <f t="shared" ca="1" si="637"/>
        <v>#DIV/0!</v>
      </c>
      <c r="FI102" s="409" t="e">
        <f t="shared" ca="1" si="637"/>
        <v>#DIV/0!</v>
      </c>
      <c r="FJ102" s="409" t="e">
        <f t="shared" ref="FJ102:FP102" ca="1" si="638">+FJ58/SUM(FJ$57:FJ$59)*100</f>
        <v>#DIV/0!</v>
      </c>
      <c r="FK102" s="409" t="e">
        <f t="shared" ca="1" si="638"/>
        <v>#DIV/0!</v>
      </c>
      <c r="FL102" s="409" t="e">
        <f t="shared" ca="1" si="638"/>
        <v>#DIV/0!</v>
      </c>
      <c r="FM102" s="409" t="e">
        <f t="shared" ca="1" si="638"/>
        <v>#DIV/0!</v>
      </c>
      <c r="FN102" s="409" t="e">
        <f t="shared" ca="1" si="638"/>
        <v>#DIV/0!</v>
      </c>
      <c r="FO102" s="409" t="e">
        <f t="shared" ca="1" si="638"/>
        <v>#DIV/0!</v>
      </c>
      <c r="FP102" s="409" t="e">
        <f t="shared" ca="1" si="638"/>
        <v>#DIV/0!</v>
      </c>
    </row>
    <row r="103" spans="1:172" x14ac:dyDescent="0.2">
      <c r="B103" s="407" t="s">
        <v>11</v>
      </c>
      <c r="C103" s="408"/>
      <c r="D103" s="407"/>
      <c r="E103" s="409">
        <f t="shared" ref="E103:AJ103" ca="1" si="639">+E59/SUM(E$57:E$59)*100</f>
        <v>9.4465642767144242</v>
      </c>
      <c r="F103" s="409">
        <f t="shared" ca="1" si="639"/>
        <v>8.9668786965824303</v>
      </c>
      <c r="G103" s="409">
        <f t="shared" ca="1" si="639"/>
        <v>9.7247436575072559</v>
      </c>
      <c r="H103" s="409">
        <f t="shared" ca="1" si="639"/>
        <v>9.7988597234940595</v>
      </c>
      <c r="I103" s="409">
        <f t="shared" ca="1" si="639"/>
        <v>9.1549968423163719</v>
      </c>
      <c r="J103" s="409">
        <f t="shared" ca="1" si="639"/>
        <v>9.7031293869850703</v>
      </c>
      <c r="K103" s="409">
        <f t="shared" ca="1" si="639"/>
        <v>9.8143030763990353</v>
      </c>
      <c r="L103" s="409">
        <f t="shared" ca="1" si="639"/>
        <v>9.8250993876842863</v>
      </c>
      <c r="M103" s="409">
        <f t="shared" ca="1" si="639"/>
        <v>9.5520664598341973</v>
      </c>
      <c r="N103" s="409">
        <f t="shared" ca="1" si="639"/>
        <v>9.7660530241383103</v>
      </c>
      <c r="O103" s="409">
        <f t="shared" ca="1" si="639"/>
        <v>10.168484816761296</v>
      </c>
      <c r="P103" s="409">
        <f t="shared" ca="1" si="639"/>
        <v>9.7933365110648829</v>
      </c>
      <c r="Q103" s="409">
        <f t="shared" ca="1" si="639"/>
        <v>10.518064999446187</v>
      </c>
      <c r="R103" s="409">
        <f t="shared" ca="1" si="639"/>
        <v>10.213526549881461</v>
      </c>
      <c r="S103" s="409">
        <f t="shared" ca="1" si="639"/>
        <v>9.6454824224643723</v>
      </c>
      <c r="T103" s="409">
        <f t="shared" ca="1" si="639"/>
        <v>9.8053201063854392</v>
      </c>
      <c r="U103" s="409">
        <f t="shared" ca="1" si="639"/>
        <v>10.211930122654723</v>
      </c>
      <c r="V103" s="409">
        <f t="shared" ca="1" si="639"/>
        <v>9.9856754665765788</v>
      </c>
      <c r="W103" s="409">
        <f t="shared" ca="1" si="639"/>
        <v>10.504298997602623</v>
      </c>
      <c r="X103" s="409">
        <f t="shared" ca="1" si="639"/>
        <v>10.247665335559422</v>
      </c>
      <c r="Y103" s="409">
        <f t="shared" ca="1" si="639"/>
        <v>10.64150693421997</v>
      </c>
      <c r="Z103" s="409">
        <f t="shared" ca="1" si="639"/>
        <v>9.7185593027216779</v>
      </c>
      <c r="AA103" s="409">
        <f t="shared" ca="1" si="639"/>
        <v>10.197801662433964</v>
      </c>
      <c r="AB103" s="409">
        <f t="shared" ca="1" si="639"/>
        <v>10.458875018032151</v>
      </c>
      <c r="AC103" s="409">
        <f t="shared" ca="1" si="639"/>
        <v>10.27353658380402</v>
      </c>
      <c r="AD103" s="409">
        <f t="shared" ca="1" si="639"/>
        <v>10.388066625366898</v>
      </c>
      <c r="AE103" s="409">
        <f t="shared" ca="1" si="639"/>
        <v>10.946605843178709</v>
      </c>
      <c r="AF103" s="409">
        <f t="shared" ca="1" si="639"/>
        <v>10.00467902198799</v>
      </c>
      <c r="AG103" s="409">
        <f t="shared" ca="1" si="639"/>
        <v>10.481267238607607</v>
      </c>
      <c r="AH103" s="409">
        <f t="shared" ca="1" si="639"/>
        <v>10.109530458745086</v>
      </c>
      <c r="AI103" s="409">
        <f t="shared" ca="1" si="639"/>
        <v>9.8124780881761051</v>
      </c>
      <c r="AJ103" s="409">
        <f t="shared" ca="1" si="639"/>
        <v>9.5927170932119221</v>
      </c>
      <c r="AK103" s="409">
        <f t="shared" ref="AK103:BP103" ca="1" si="640">+AK59/SUM(AK$57:AK$59)*100</f>
        <v>9.3082649985079318</v>
      </c>
      <c r="AL103" s="409">
        <f t="shared" ca="1" si="640"/>
        <v>10.862723784020872</v>
      </c>
      <c r="AM103" s="409">
        <f t="shared" ca="1" si="640"/>
        <v>10.669818894113831</v>
      </c>
      <c r="AN103" s="409">
        <f t="shared" ca="1" si="640"/>
        <v>10.066433170100977</v>
      </c>
      <c r="AO103" s="409">
        <f t="shared" ca="1" si="640"/>
        <v>10.669262184161854</v>
      </c>
      <c r="AP103" s="409">
        <f t="shared" ca="1" si="640"/>
        <v>10.740251336809891</v>
      </c>
      <c r="AQ103" s="409">
        <f t="shared" ca="1" si="640"/>
        <v>10.37528760448264</v>
      </c>
      <c r="AR103" s="409">
        <f t="shared" ca="1" si="640"/>
        <v>10.464366307552122</v>
      </c>
      <c r="AS103" s="409">
        <f t="shared" ca="1" si="640"/>
        <v>10.614296154870956</v>
      </c>
      <c r="AT103" s="409">
        <f t="shared" ca="1" si="640"/>
        <v>10.756432830264416</v>
      </c>
      <c r="AU103" s="409">
        <f t="shared" ca="1" si="640"/>
        <v>11.199615027295417</v>
      </c>
      <c r="AV103" s="409">
        <f t="shared" ca="1" si="640"/>
        <v>11.372606826757469</v>
      </c>
      <c r="AW103" s="409">
        <f t="shared" ca="1" si="640"/>
        <v>11.015626154547872</v>
      </c>
      <c r="AX103" s="409">
        <f t="shared" ca="1" si="640"/>
        <v>11.521414941800785</v>
      </c>
      <c r="AY103" s="409">
        <f t="shared" ca="1" si="640"/>
        <v>11.297664539754875</v>
      </c>
      <c r="AZ103" s="409">
        <f t="shared" ca="1" si="640"/>
        <v>12.380941131337304</v>
      </c>
      <c r="BA103" s="409">
        <f t="shared" ca="1" si="640"/>
        <v>11.443146383683594</v>
      </c>
      <c r="BB103" s="409">
        <f t="shared" ca="1" si="640"/>
        <v>11.814950050839814</v>
      </c>
      <c r="BC103" s="409">
        <f t="shared" ca="1" si="640"/>
        <v>11.935933798516547</v>
      </c>
      <c r="BD103" s="409">
        <f t="shared" ca="1" si="640"/>
        <v>12.441470678577126</v>
      </c>
      <c r="BE103" s="409">
        <f t="shared" ca="1" si="640"/>
        <v>11.881850813339319</v>
      </c>
      <c r="BF103" s="409">
        <f t="shared" ca="1" si="640"/>
        <v>12.198308331267571</v>
      </c>
      <c r="BG103" s="409">
        <f t="shared" ca="1" si="640"/>
        <v>11.716693999985258</v>
      </c>
      <c r="BH103" s="409">
        <f t="shared" ca="1" si="640"/>
        <v>11.686043712843242</v>
      </c>
      <c r="BI103" s="409">
        <f t="shared" ca="1" si="640"/>
        <v>11.647558814093202</v>
      </c>
      <c r="BJ103" s="409">
        <f t="shared" ca="1" si="640"/>
        <v>11.718190684407581</v>
      </c>
      <c r="BK103" s="409">
        <f t="shared" ca="1" si="640"/>
        <v>12.33292011413433</v>
      </c>
      <c r="BL103" s="409">
        <f t="shared" ca="1" si="640"/>
        <v>11.467427942391819</v>
      </c>
      <c r="BM103" s="409">
        <f t="shared" ca="1" si="640"/>
        <v>12.542689382622916</v>
      </c>
      <c r="BN103" s="409">
        <f t="shared" ca="1" si="640"/>
        <v>12.206231545216648</v>
      </c>
      <c r="BO103" s="409">
        <f t="shared" ca="1" si="640"/>
        <v>12.528936022589049</v>
      </c>
      <c r="BP103" s="409">
        <f t="shared" ca="1" si="640"/>
        <v>11.719042937557056</v>
      </c>
      <c r="BQ103" s="409">
        <f t="shared" ref="BQ103:CV103" ca="1" si="641">+BQ59/SUM(BQ$57:BQ$59)*100</f>
        <v>12.588640502591627</v>
      </c>
      <c r="BR103" s="409">
        <f t="shared" ca="1" si="641"/>
        <v>12.306982435664445</v>
      </c>
      <c r="BS103" s="409">
        <f t="shared" ca="1" si="641"/>
        <v>12.579045112809853</v>
      </c>
      <c r="BT103" s="409">
        <f t="shared" ca="1" si="641"/>
        <v>13.137722327262757</v>
      </c>
      <c r="BU103" s="409">
        <f t="shared" ca="1" si="641"/>
        <v>12.291640452792642</v>
      </c>
      <c r="BV103" s="409">
        <f t="shared" ca="1" si="641"/>
        <v>12.29193654630259</v>
      </c>
      <c r="BW103" s="409">
        <f t="shared" ca="1" si="641"/>
        <v>13.033044263129531</v>
      </c>
      <c r="BX103" s="409">
        <f t="shared" ca="1" si="641"/>
        <v>12.036827313791072</v>
      </c>
      <c r="BY103" s="409">
        <f t="shared" ca="1" si="641"/>
        <v>11.548104071834848</v>
      </c>
      <c r="BZ103" s="409">
        <f t="shared" ca="1" si="641"/>
        <v>11.571631828738836</v>
      </c>
      <c r="CA103" s="409">
        <f t="shared" ca="1" si="641"/>
        <v>11.694822979365672</v>
      </c>
      <c r="CB103" s="409">
        <f t="shared" ca="1" si="641"/>
        <v>11.696014035223827</v>
      </c>
      <c r="CC103" s="409">
        <f t="shared" ca="1" si="641"/>
        <v>11.966051701614209</v>
      </c>
      <c r="CD103" s="409">
        <f t="shared" ca="1" si="641"/>
        <v>11.608486430337026</v>
      </c>
      <c r="CE103" s="409">
        <f t="shared" ca="1" si="641"/>
        <v>12.215740938544711</v>
      </c>
      <c r="CF103" s="409">
        <f t="shared" ca="1" si="641"/>
        <v>12.395212418601705</v>
      </c>
      <c r="CG103" s="409">
        <f t="shared" ca="1" si="641"/>
        <v>12.555610907805988</v>
      </c>
      <c r="CH103" s="409">
        <f t="shared" ca="1" si="641"/>
        <v>12.292205147144561</v>
      </c>
      <c r="CI103" s="409">
        <f t="shared" ca="1" si="641"/>
        <v>12.443319779712484</v>
      </c>
      <c r="CJ103" s="409">
        <f t="shared" ca="1" si="641"/>
        <v>12.365678555451929</v>
      </c>
      <c r="CK103" s="409">
        <f t="shared" ca="1" si="641"/>
        <v>12.580608315343397</v>
      </c>
      <c r="CL103" s="409">
        <f t="shared" ca="1" si="641"/>
        <v>12.879237752114586</v>
      </c>
      <c r="CM103" s="409">
        <f t="shared" ca="1" si="641"/>
        <v>12.211313309802655</v>
      </c>
      <c r="CN103" s="409">
        <f t="shared" ca="1" si="641"/>
        <v>13.48630220198595</v>
      </c>
      <c r="CO103" s="409">
        <f t="shared" ca="1" si="641"/>
        <v>12.329142307950663</v>
      </c>
      <c r="CP103" s="409">
        <f t="shared" ca="1" si="641"/>
        <v>12.034736825562412</v>
      </c>
      <c r="CQ103" s="409">
        <f t="shared" ca="1" si="641"/>
        <v>13.768561985827807</v>
      </c>
      <c r="CR103" s="409">
        <f t="shared" ca="1" si="641"/>
        <v>12.941985948102452</v>
      </c>
      <c r="CS103" s="409">
        <f t="shared" ca="1" si="641"/>
        <v>13.670367444845338</v>
      </c>
      <c r="CT103" s="409">
        <f t="shared" ca="1" si="641"/>
        <v>13.303617880846504</v>
      </c>
      <c r="CU103" s="409">
        <f t="shared" ca="1" si="641"/>
        <v>12.942907160112096</v>
      </c>
      <c r="CV103" s="409">
        <f t="shared" ca="1" si="641"/>
        <v>12.8069156752429</v>
      </c>
      <c r="CW103" s="409">
        <f t="shared" ref="CW103:ED103" ca="1" si="642">+CW59/SUM(CW$57:CW$59)*100</f>
        <v>12.815127967496629</v>
      </c>
      <c r="CX103" s="409">
        <f t="shared" ca="1" si="642"/>
        <v>12.879319113217736</v>
      </c>
      <c r="CY103" s="409">
        <f t="shared" ca="1" si="642"/>
        <v>13.222789955261641</v>
      </c>
      <c r="CZ103" s="409">
        <f t="shared" ca="1" si="642"/>
        <v>13.615010661938495</v>
      </c>
      <c r="DA103" s="409">
        <f t="shared" ca="1" si="642"/>
        <v>12.268438431295568</v>
      </c>
      <c r="DB103" s="409">
        <f t="shared" ca="1" si="642"/>
        <v>12.519051022005758</v>
      </c>
      <c r="DC103" s="409">
        <f t="shared" ca="1" si="642"/>
        <v>12.122789636340903</v>
      </c>
      <c r="DD103" s="409">
        <f t="shared" ca="1" si="642"/>
        <v>11.916043623378973</v>
      </c>
      <c r="DE103" s="409">
        <f t="shared" ca="1" si="642"/>
        <v>11.894214304615966</v>
      </c>
      <c r="DF103" s="409">
        <f t="shared" ca="1" si="642"/>
        <v>12.345254363760278</v>
      </c>
      <c r="DG103" s="409">
        <f t="shared" ca="1" si="642"/>
        <v>12.071105006414818</v>
      </c>
      <c r="DH103" s="409">
        <f t="shared" ca="1" si="642"/>
        <v>12.252837721862399</v>
      </c>
      <c r="DI103" s="409">
        <f t="shared" ca="1" si="642"/>
        <v>12.540460393886507</v>
      </c>
      <c r="DJ103" s="409">
        <f t="shared" ca="1" si="642"/>
        <v>12.491371549684096</v>
      </c>
      <c r="DK103" s="409">
        <f t="shared" ca="1" si="642"/>
        <v>12.58774407607298</v>
      </c>
      <c r="DL103" s="409">
        <f t="shared" ca="1" si="642"/>
        <v>12.945367501834513</v>
      </c>
      <c r="DM103" s="409">
        <f t="shared" ca="1" si="642"/>
        <v>13.714144844021442</v>
      </c>
      <c r="DN103" s="409">
        <f t="shared" ca="1" si="642"/>
        <v>14.095670243598077</v>
      </c>
      <c r="DO103" s="409">
        <f t="shared" ca="1" si="642"/>
        <v>13.539935469309578</v>
      </c>
      <c r="DP103" s="409">
        <f t="shared" ca="1" si="642"/>
        <v>12.898282459368742</v>
      </c>
      <c r="DQ103" s="409">
        <f t="shared" ca="1" si="642"/>
        <v>13.580663676560642</v>
      </c>
      <c r="DR103" s="409">
        <f t="shared" ca="1" si="642"/>
        <v>13.304235453891424</v>
      </c>
      <c r="DS103" s="409">
        <f t="shared" ca="1" si="642"/>
        <v>12.79147520620641</v>
      </c>
      <c r="DT103" s="409">
        <f t="shared" ca="1" si="642"/>
        <v>13.510713278049108</v>
      </c>
      <c r="DU103" s="409">
        <f t="shared" ca="1" si="642"/>
        <v>12.846079906115445</v>
      </c>
      <c r="DV103" s="409">
        <f t="shared" ca="1" si="642"/>
        <v>13.012398707390343</v>
      </c>
      <c r="DW103" s="409">
        <f t="shared" ca="1" si="642"/>
        <v>13.218260799851164</v>
      </c>
      <c r="DX103" s="409">
        <f t="shared" ca="1" si="642"/>
        <v>12.501074269379975</v>
      </c>
      <c r="DY103" s="409">
        <f t="shared" ca="1" si="642"/>
        <v>12.751187893091215</v>
      </c>
      <c r="DZ103" s="409">
        <f t="shared" ca="1" si="642"/>
        <v>12.691012044010986</v>
      </c>
      <c r="EA103" s="409">
        <f t="shared" ca="1" si="642"/>
        <v>12.866889410439036</v>
      </c>
      <c r="EB103" s="409">
        <f t="shared" ca="1" si="642"/>
        <v>13.085200304477313</v>
      </c>
      <c r="EC103" s="409">
        <f t="shared" ca="1" si="642"/>
        <v>12.592129364677032</v>
      </c>
      <c r="ED103" s="409">
        <f t="shared" ca="1" si="642"/>
        <v>12.525793181361022</v>
      </c>
      <c r="EE103" s="409">
        <f t="shared" ref="EE103:EQ103" ca="1" si="643">+EE59/SUM(EE$57:EE$59)*100</f>
        <v>13.003552102310886</v>
      </c>
      <c r="EF103" s="409">
        <f t="shared" ca="1" si="643"/>
        <v>12.779681368555467</v>
      </c>
      <c r="EG103" s="409">
        <f t="shared" ca="1" si="643"/>
        <v>12.369079239911548</v>
      </c>
      <c r="EH103" s="409">
        <f t="shared" ca="1" si="643"/>
        <v>12.627298620705901</v>
      </c>
      <c r="EI103" s="409">
        <f t="shared" ca="1" si="643"/>
        <v>12.237116229211061</v>
      </c>
      <c r="EJ103" s="409">
        <f t="shared" ca="1" si="643"/>
        <v>12.494945783185509</v>
      </c>
      <c r="EK103" s="409">
        <f t="shared" ca="1" si="643"/>
        <v>12.182696042693832</v>
      </c>
      <c r="EL103" s="409">
        <f t="shared" ca="1" si="643"/>
        <v>12.214422066594434</v>
      </c>
      <c r="EM103" s="409">
        <f t="shared" ca="1" si="643"/>
        <v>12.294987793090892</v>
      </c>
      <c r="EN103" s="409">
        <f t="shared" ca="1" si="643"/>
        <v>12.575481366690836</v>
      </c>
      <c r="EO103" s="409">
        <f t="shared" ca="1" si="643"/>
        <v>11.603395316150523</v>
      </c>
      <c r="EP103" s="409">
        <f t="shared" ca="1" si="643"/>
        <v>12.204157579650648</v>
      </c>
      <c r="EQ103" s="409">
        <f t="shared" ca="1" si="643"/>
        <v>12.826786270841875</v>
      </c>
      <c r="ER103" s="409">
        <f t="shared" ref="ER103:FA103" ca="1" si="644">+ER59/SUM(ER$57:ER$59)*100</f>
        <v>12.896409381344132</v>
      </c>
      <c r="ES103" s="409">
        <f t="shared" ca="1" si="644"/>
        <v>13.194530746776669</v>
      </c>
      <c r="ET103" s="409">
        <f t="shared" ca="1" si="644"/>
        <v>12.603525389545215</v>
      </c>
      <c r="EU103" s="409">
        <f t="shared" ca="1" si="644"/>
        <v>12.568452924641166</v>
      </c>
      <c r="EV103" s="409">
        <f t="shared" ca="1" si="644"/>
        <v>13.159530976457887</v>
      </c>
      <c r="EW103" s="409">
        <f t="shared" ca="1" si="644"/>
        <v>12.478860622447451</v>
      </c>
      <c r="EX103" s="409">
        <f t="shared" ca="1" si="644"/>
        <v>12.547761102209886</v>
      </c>
      <c r="EY103" s="409">
        <f t="shared" ca="1" si="644"/>
        <v>12.467104289395833</v>
      </c>
      <c r="EZ103" s="409">
        <f t="shared" ca="1" si="644"/>
        <v>12.717296766847902</v>
      </c>
      <c r="FA103" s="409">
        <f t="shared" ca="1" si="644"/>
        <v>13.382900065070661</v>
      </c>
      <c r="FB103" s="409">
        <f t="shared" ref="FB103:FD103" ca="1" si="645">+FB59/SUM(FB$57:FB$59)*100</f>
        <v>12.583013182411976</v>
      </c>
      <c r="FC103" s="409">
        <f t="shared" ca="1" si="645"/>
        <v>12.00017836296839</v>
      </c>
      <c r="FD103" s="409">
        <f t="shared" ca="1" si="645"/>
        <v>11.885421738397547</v>
      </c>
      <c r="FE103" s="409" t="e">
        <f t="shared" ref="FE103:FI103" ca="1" si="646">+FE59/SUM(FE$57:FE$59)*100</f>
        <v>#DIV/0!</v>
      </c>
      <c r="FF103" s="409" t="e">
        <f t="shared" ca="1" si="646"/>
        <v>#DIV/0!</v>
      </c>
      <c r="FG103" s="409" t="e">
        <f t="shared" ca="1" si="646"/>
        <v>#DIV/0!</v>
      </c>
      <c r="FH103" s="409" t="e">
        <f t="shared" ca="1" si="646"/>
        <v>#DIV/0!</v>
      </c>
      <c r="FI103" s="409" t="e">
        <f t="shared" ca="1" si="646"/>
        <v>#DIV/0!</v>
      </c>
      <c r="FJ103" s="409" t="e">
        <f t="shared" ref="FJ103:FP103" ca="1" si="647">+FJ59/SUM(FJ$57:FJ$59)*100</f>
        <v>#DIV/0!</v>
      </c>
      <c r="FK103" s="409" t="e">
        <f t="shared" ca="1" si="647"/>
        <v>#DIV/0!</v>
      </c>
      <c r="FL103" s="409" t="e">
        <f t="shared" ca="1" si="647"/>
        <v>#DIV/0!</v>
      </c>
      <c r="FM103" s="409" t="e">
        <f t="shared" ca="1" si="647"/>
        <v>#DIV/0!</v>
      </c>
      <c r="FN103" s="409" t="e">
        <f t="shared" ca="1" si="647"/>
        <v>#DIV/0!</v>
      </c>
      <c r="FO103" s="409" t="e">
        <f t="shared" ca="1" si="647"/>
        <v>#DIV/0!</v>
      </c>
      <c r="FP103" s="409" t="e">
        <f t="shared" ca="1" si="647"/>
        <v>#DIV/0!</v>
      </c>
    </row>
    <row r="104" spans="1:172" s="317" customFormat="1" x14ac:dyDescent="0.2">
      <c r="A104" s="485"/>
      <c r="B104" s="404" t="s">
        <v>12</v>
      </c>
      <c r="C104" s="405"/>
      <c r="D104" s="404"/>
      <c r="E104" s="406">
        <f t="shared" ref="E104:AJ104" ca="1" si="648">SUM(E61:E81)/SUM(E$61:E$81)*100</f>
        <v>100</v>
      </c>
      <c r="F104" s="406">
        <f t="shared" ca="1" si="648"/>
        <v>100</v>
      </c>
      <c r="G104" s="406">
        <f t="shared" ca="1" si="648"/>
        <v>100</v>
      </c>
      <c r="H104" s="406">
        <f t="shared" ca="1" si="648"/>
        <v>100</v>
      </c>
      <c r="I104" s="406">
        <f t="shared" ca="1" si="648"/>
        <v>100</v>
      </c>
      <c r="J104" s="406">
        <f t="shared" ca="1" si="648"/>
        <v>100</v>
      </c>
      <c r="K104" s="406">
        <f t="shared" ca="1" si="648"/>
        <v>100</v>
      </c>
      <c r="L104" s="406">
        <f t="shared" ca="1" si="648"/>
        <v>100</v>
      </c>
      <c r="M104" s="406">
        <f t="shared" ca="1" si="648"/>
        <v>100</v>
      </c>
      <c r="N104" s="406">
        <f t="shared" ca="1" si="648"/>
        <v>100</v>
      </c>
      <c r="O104" s="406">
        <f t="shared" ca="1" si="648"/>
        <v>100</v>
      </c>
      <c r="P104" s="406">
        <f t="shared" ca="1" si="648"/>
        <v>100</v>
      </c>
      <c r="Q104" s="406">
        <f t="shared" ca="1" si="648"/>
        <v>100</v>
      </c>
      <c r="R104" s="406">
        <f t="shared" ca="1" si="648"/>
        <v>100</v>
      </c>
      <c r="S104" s="406">
        <f t="shared" ca="1" si="648"/>
        <v>100</v>
      </c>
      <c r="T104" s="406">
        <f t="shared" ca="1" si="648"/>
        <v>100</v>
      </c>
      <c r="U104" s="406">
        <f t="shared" ca="1" si="648"/>
        <v>100</v>
      </c>
      <c r="V104" s="406">
        <f t="shared" ca="1" si="648"/>
        <v>100</v>
      </c>
      <c r="W104" s="406">
        <f t="shared" ca="1" si="648"/>
        <v>100</v>
      </c>
      <c r="X104" s="406">
        <f t="shared" ca="1" si="648"/>
        <v>100</v>
      </c>
      <c r="Y104" s="406">
        <f t="shared" ca="1" si="648"/>
        <v>100</v>
      </c>
      <c r="Z104" s="406">
        <f t="shared" ca="1" si="648"/>
        <v>100</v>
      </c>
      <c r="AA104" s="406">
        <f t="shared" ca="1" si="648"/>
        <v>100</v>
      </c>
      <c r="AB104" s="406">
        <f t="shared" ca="1" si="648"/>
        <v>100</v>
      </c>
      <c r="AC104" s="406">
        <f t="shared" ca="1" si="648"/>
        <v>100</v>
      </c>
      <c r="AD104" s="406">
        <f t="shared" ca="1" si="648"/>
        <v>100</v>
      </c>
      <c r="AE104" s="406">
        <f t="shared" ca="1" si="648"/>
        <v>100</v>
      </c>
      <c r="AF104" s="406">
        <f t="shared" ca="1" si="648"/>
        <v>100</v>
      </c>
      <c r="AG104" s="406">
        <f t="shared" ca="1" si="648"/>
        <v>100</v>
      </c>
      <c r="AH104" s="406">
        <f t="shared" ca="1" si="648"/>
        <v>100</v>
      </c>
      <c r="AI104" s="406">
        <f t="shared" ca="1" si="648"/>
        <v>100</v>
      </c>
      <c r="AJ104" s="406">
        <f t="shared" ca="1" si="648"/>
        <v>100</v>
      </c>
      <c r="AK104" s="406">
        <f t="shared" ref="AK104:BP104" ca="1" si="649">SUM(AK61:AK81)/SUM(AK$61:AK$81)*100</f>
        <v>100</v>
      </c>
      <c r="AL104" s="406">
        <f t="shared" ca="1" si="649"/>
        <v>100</v>
      </c>
      <c r="AM104" s="406">
        <f t="shared" ca="1" si="649"/>
        <v>100</v>
      </c>
      <c r="AN104" s="406">
        <f t="shared" ca="1" si="649"/>
        <v>100</v>
      </c>
      <c r="AO104" s="406">
        <f t="shared" ca="1" si="649"/>
        <v>100</v>
      </c>
      <c r="AP104" s="406">
        <f t="shared" ca="1" si="649"/>
        <v>100</v>
      </c>
      <c r="AQ104" s="406">
        <f t="shared" ca="1" si="649"/>
        <v>100</v>
      </c>
      <c r="AR104" s="406">
        <f t="shared" ca="1" si="649"/>
        <v>100</v>
      </c>
      <c r="AS104" s="406">
        <f t="shared" ca="1" si="649"/>
        <v>100</v>
      </c>
      <c r="AT104" s="406">
        <f t="shared" ca="1" si="649"/>
        <v>100</v>
      </c>
      <c r="AU104" s="406">
        <f t="shared" ca="1" si="649"/>
        <v>100</v>
      </c>
      <c r="AV104" s="406">
        <f t="shared" ca="1" si="649"/>
        <v>100</v>
      </c>
      <c r="AW104" s="406">
        <f t="shared" ca="1" si="649"/>
        <v>100</v>
      </c>
      <c r="AX104" s="406">
        <f t="shared" ca="1" si="649"/>
        <v>100</v>
      </c>
      <c r="AY104" s="406">
        <f t="shared" ca="1" si="649"/>
        <v>100</v>
      </c>
      <c r="AZ104" s="406">
        <f t="shared" ca="1" si="649"/>
        <v>100</v>
      </c>
      <c r="BA104" s="406">
        <f t="shared" ca="1" si="649"/>
        <v>100</v>
      </c>
      <c r="BB104" s="406">
        <f t="shared" ca="1" si="649"/>
        <v>100</v>
      </c>
      <c r="BC104" s="406">
        <f t="shared" ca="1" si="649"/>
        <v>100</v>
      </c>
      <c r="BD104" s="406">
        <f t="shared" ca="1" si="649"/>
        <v>100</v>
      </c>
      <c r="BE104" s="406">
        <f t="shared" ca="1" si="649"/>
        <v>100</v>
      </c>
      <c r="BF104" s="406">
        <f t="shared" ca="1" si="649"/>
        <v>100</v>
      </c>
      <c r="BG104" s="406">
        <f t="shared" ca="1" si="649"/>
        <v>100</v>
      </c>
      <c r="BH104" s="406">
        <f t="shared" ca="1" si="649"/>
        <v>100</v>
      </c>
      <c r="BI104" s="406">
        <f t="shared" ca="1" si="649"/>
        <v>100</v>
      </c>
      <c r="BJ104" s="406">
        <f t="shared" ca="1" si="649"/>
        <v>100</v>
      </c>
      <c r="BK104" s="406">
        <f t="shared" ca="1" si="649"/>
        <v>100</v>
      </c>
      <c r="BL104" s="406">
        <f t="shared" ca="1" si="649"/>
        <v>100</v>
      </c>
      <c r="BM104" s="406">
        <f t="shared" ca="1" si="649"/>
        <v>100</v>
      </c>
      <c r="BN104" s="406">
        <f t="shared" ca="1" si="649"/>
        <v>100</v>
      </c>
      <c r="BO104" s="406">
        <f t="shared" ca="1" si="649"/>
        <v>100</v>
      </c>
      <c r="BP104" s="406">
        <f t="shared" ca="1" si="649"/>
        <v>100</v>
      </c>
      <c r="BQ104" s="406">
        <f t="shared" ref="BQ104:CV104" ca="1" si="650">SUM(BQ61:BQ81)/SUM(BQ$61:BQ$81)*100</f>
        <v>100</v>
      </c>
      <c r="BR104" s="406">
        <f t="shared" ca="1" si="650"/>
        <v>100</v>
      </c>
      <c r="BS104" s="406">
        <f t="shared" ca="1" si="650"/>
        <v>100</v>
      </c>
      <c r="BT104" s="406">
        <f t="shared" ca="1" si="650"/>
        <v>100</v>
      </c>
      <c r="BU104" s="406">
        <f t="shared" ca="1" si="650"/>
        <v>100</v>
      </c>
      <c r="BV104" s="406">
        <f t="shared" ca="1" si="650"/>
        <v>100</v>
      </c>
      <c r="BW104" s="406">
        <f t="shared" ca="1" si="650"/>
        <v>100</v>
      </c>
      <c r="BX104" s="406">
        <f t="shared" ca="1" si="650"/>
        <v>100</v>
      </c>
      <c r="BY104" s="406">
        <f t="shared" ca="1" si="650"/>
        <v>100</v>
      </c>
      <c r="BZ104" s="406">
        <f t="shared" ca="1" si="650"/>
        <v>100</v>
      </c>
      <c r="CA104" s="406">
        <f t="shared" ca="1" si="650"/>
        <v>100</v>
      </c>
      <c r="CB104" s="406">
        <f t="shared" ca="1" si="650"/>
        <v>100</v>
      </c>
      <c r="CC104" s="406">
        <f t="shared" ca="1" si="650"/>
        <v>100</v>
      </c>
      <c r="CD104" s="406">
        <f t="shared" ca="1" si="650"/>
        <v>100</v>
      </c>
      <c r="CE104" s="406">
        <f t="shared" ca="1" si="650"/>
        <v>100</v>
      </c>
      <c r="CF104" s="406">
        <f t="shared" ca="1" si="650"/>
        <v>100</v>
      </c>
      <c r="CG104" s="406">
        <f t="shared" ca="1" si="650"/>
        <v>100</v>
      </c>
      <c r="CH104" s="406">
        <f t="shared" ca="1" si="650"/>
        <v>100</v>
      </c>
      <c r="CI104" s="406">
        <f t="shared" ca="1" si="650"/>
        <v>100</v>
      </c>
      <c r="CJ104" s="406">
        <f t="shared" ca="1" si="650"/>
        <v>100</v>
      </c>
      <c r="CK104" s="406">
        <f t="shared" ca="1" si="650"/>
        <v>100</v>
      </c>
      <c r="CL104" s="406">
        <f t="shared" ca="1" si="650"/>
        <v>100</v>
      </c>
      <c r="CM104" s="406">
        <f t="shared" ca="1" si="650"/>
        <v>100</v>
      </c>
      <c r="CN104" s="406">
        <f t="shared" ca="1" si="650"/>
        <v>100</v>
      </c>
      <c r="CO104" s="406">
        <f t="shared" ca="1" si="650"/>
        <v>100</v>
      </c>
      <c r="CP104" s="406">
        <f t="shared" ca="1" si="650"/>
        <v>100</v>
      </c>
      <c r="CQ104" s="406">
        <f t="shared" ca="1" si="650"/>
        <v>100</v>
      </c>
      <c r="CR104" s="406">
        <f t="shared" ca="1" si="650"/>
        <v>100</v>
      </c>
      <c r="CS104" s="406">
        <f t="shared" ca="1" si="650"/>
        <v>100</v>
      </c>
      <c r="CT104" s="406">
        <f t="shared" ca="1" si="650"/>
        <v>100</v>
      </c>
      <c r="CU104" s="406">
        <f t="shared" ca="1" si="650"/>
        <v>100</v>
      </c>
      <c r="CV104" s="406">
        <f t="shared" ca="1" si="650"/>
        <v>100</v>
      </c>
      <c r="CW104" s="406">
        <f t="shared" ref="CW104:ED104" ca="1" si="651">SUM(CW61:CW81)/SUM(CW$61:CW$81)*100</f>
        <v>100</v>
      </c>
      <c r="CX104" s="406">
        <f t="shared" ca="1" si="651"/>
        <v>100</v>
      </c>
      <c r="CY104" s="406">
        <f t="shared" ca="1" si="651"/>
        <v>100</v>
      </c>
      <c r="CZ104" s="406">
        <f t="shared" ca="1" si="651"/>
        <v>100</v>
      </c>
      <c r="DA104" s="406">
        <f t="shared" ca="1" si="651"/>
        <v>100</v>
      </c>
      <c r="DB104" s="406">
        <f t="shared" ca="1" si="651"/>
        <v>100</v>
      </c>
      <c r="DC104" s="406">
        <f t="shared" ca="1" si="651"/>
        <v>100</v>
      </c>
      <c r="DD104" s="406">
        <f t="shared" ca="1" si="651"/>
        <v>100</v>
      </c>
      <c r="DE104" s="406">
        <f t="shared" ca="1" si="651"/>
        <v>100</v>
      </c>
      <c r="DF104" s="406">
        <f t="shared" ca="1" si="651"/>
        <v>100</v>
      </c>
      <c r="DG104" s="406">
        <f t="shared" ca="1" si="651"/>
        <v>100</v>
      </c>
      <c r="DH104" s="406">
        <f t="shared" ca="1" si="651"/>
        <v>100</v>
      </c>
      <c r="DI104" s="406">
        <f t="shared" ca="1" si="651"/>
        <v>100</v>
      </c>
      <c r="DJ104" s="406">
        <f t="shared" ca="1" si="651"/>
        <v>100</v>
      </c>
      <c r="DK104" s="406">
        <f t="shared" ca="1" si="651"/>
        <v>100</v>
      </c>
      <c r="DL104" s="406">
        <f t="shared" ca="1" si="651"/>
        <v>100</v>
      </c>
      <c r="DM104" s="406">
        <f t="shared" ca="1" si="651"/>
        <v>100</v>
      </c>
      <c r="DN104" s="406">
        <f t="shared" ca="1" si="651"/>
        <v>100</v>
      </c>
      <c r="DO104" s="406">
        <f t="shared" ca="1" si="651"/>
        <v>100</v>
      </c>
      <c r="DP104" s="406">
        <f t="shared" ca="1" si="651"/>
        <v>100</v>
      </c>
      <c r="DQ104" s="406">
        <f t="shared" ca="1" si="651"/>
        <v>100</v>
      </c>
      <c r="DR104" s="406">
        <f t="shared" ca="1" si="651"/>
        <v>100</v>
      </c>
      <c r="DS104" s="406">
        <f t="shared" ca="1" si="651"/>
        <v>100</v>
      </c>
      <c r="DT104" s="406">
        <f t="shared" ca="1" si="651"/>
        <v>100</v>
      </c>
      <c r="DU104" s="406">
        <f t="shared" ca="1" si="651"/>
        <v>100</v>
      </c>
      <c r="DV104" s="406">
        <f t="shared" ca="1" si="651"/>
        <v>100</v>
      </c>
      <c r="DW104" s="406">
        <f t="shared" ca="1" si="651"/>
        <v>100</v>
      </c>
      <c r="DX104" s="406">
        <f t="shared" ca="1" si="651"/>
        <v>100</v>
      </c>
      <c r="DY104" s="406">
        <f t="shared" ca="1" si="651"/>
        <v>100</v>
      </c>
      <c r="DZ104" s="406">
        <f t="shared" ca="1" si="651"/>
        <v>100</v>
      </c>
      <c r="EA104" s="406">
        <f t="shared" ca="1" si="651"/>
        <v>100</v>
      </c>
      <c r="EB104" s="406">
        <f t="shared" ca="1" si="651"/>
        <v>100</v>
      </c>
      <c r="EC104" s="406">
        <f t="shared" ca="1" si="651"/>
        <v>100</v>
      </c>
      <c r="ED104" s="406">
        <f t="shared" ca="1" si="651"/>
        <v>100</v>
      </c>
      <c r="EE104" s="406">
        <f t="shared" ref="EE104:EQ104" ca="1" si="652">SUM(EE61:EE81)/SUM(EE$61:EE$81)*100</f>
        <v>100</v>
      </c>
      <c r="EF104" s="406">
        <f t="shared" ca="1" si="652"/>
        <v>100</v>
      </c>
      <c r="EG104" s="406">
        <f t="shared" ca="1" si="652"/>
        <v>100</v>
      </c>
      <c r="EH104" s="406">
        <f t="shared" ca="1" si="652"/>
        <v>100</v>
      </c>
      <c r="EI104" s="406">
        <f t="shared" ca="1" si="652"/>
        <v>100</v>
      </c>
      <c r="EJ104" s="406">
        <f t="shared" ca="1" si="652"/>
        <v>100</v>
      </c>
      <c r="EK104" s="406">
        <f t="shared" ca="1" si="652"/>
        <v>100</v>
      </c>
      <c r="EL104" s="406">
        <f t="shared" ca="1" si="652"/>
        <v>100</v>
      </c>
      <c r="EM104" s="406">
        <f t="shared" ca="1" si="652"/>
        <v>100</v>
      </c>
      <c r="EN104" s="406">
        <f t="shared" ca="1" si="652"/>
        <v>100</v>
      </c>
      <c r="EO104" s="406">
        <f t="shared" ca="1" si="652"/>
        <v>100</v>
      </c>
      <c r="EP104" s="406">
        <f t="shared" ca="1" si="652"/>
        <v>100</v>
      </c>
      <c r="EQ104" s="406">
        <f t="shared" ca="1" si="652"/>
        <v>100</v>
      </c>
      <c r="ER104" s="406">
        <f t="shared" ref="ER104:FA104" ca="1" si="653">SUM(ER61:ER81)/SUM(ER$61:ER$81)*100</f>
        <v>100</v>
      </c>
      <c r="ES104" s="406">
        <f t="shared" ca="1" si="653"/>
        <v>100</v>
      </c>
      <c r="ET104" s="406">
        <f t="shared" ca="1" si="653"/>
        <v>100</v>
      </c>
      <c r="EU104" s="406">
        <f t="shared" ca="1" si="653"/>
        <v>100</v>
      </c>
      <c r="EV104" s="406">
        <f t="shared" ca="1" si="653"/>
        <v>100</v>
      </c>
      <c r="EW104" s="406">
        <f t="shared" ca="1" si="653"/>
        <v>100</v>
      </c>
      <c r="EX104" s="406">
        <f t="shared" ca="1" si="653"/>
        <v>100</v>
      </c>
      <c r="EY104" s="406">
        <f t="shared" ca="1" si="653"/>
        <v>100</v>
      </c>
      <c r="EZ104" s="406">
        <f t="shared" ca="1" si="653"/>
        <v>100</v>
      </c>
      <c r="FA104" s="406">
        <f t="shared" ca="1" si="653"/>
        <v>100</v>
      </c>
      <c r="FB104" s="406">
        <f t="shared" ref="FB104:FD104" ca="1" si="654">SUM(FB61:FB81)/SUM(FB$61:FB$81)*100</f>
        <v>100</v>
      </c>
      <c r="FC104" s="406">
        <f t="shared" ca="1" si="654"/>
        <v>100</v>
      </c>
      <c r="FD104" s="406">
        <f t="shared" ca="1" si="654"/>
        <v>100</v>
      </c>
      <c r="FE104" s="406" t="e">
        <f t="shared" ref="FE104:FI104" ca="1" si="655">SUM(FE61:FE81)/SUM(FE$61:FE$81)*100</f>
        <v>#DIV/0!</v>
      </c>
      <c r="FF104" s="406" t="e">
        <f t="shared" ca="1" si="655"/>
        <v>#DIV/0!</v>
      </c>
      <c r="FG104" s="406" t="e">
        <f t="shared" ca="1" si="655"/>
        <v>#DIV/0!</v>
      </c>
      <c r="FH104" s="406" t="e">
        <f t="shared" ca="1" si="655"/>
        <v>#DIV/0!</v>
      </c>
      <c r="FI104" s="406" t="e">
        <f t="shared" ca="1" si="655"/>
        <v>#DIV/0!</v>
      </c>
      <c r="FJ104" s="406" t="e">
        <f t="shared" ref="FJ104:FP104" ca="1" si="656">SUM(FJ61:FJ81)/SUM(FJ$61:FJ$81)*100</f>
        <v>#DIV/0!</v>
      </c>
      <c r="FK104" s="406" t="e">
        <f t="shared" ca="1" si="656"/>
        <v>#DIV/0!</v>
      </c>
      <c r="FL104" s="406" t="e">
        <f t="shared" ca="1" si="656"/>
        <v>#DIV/0!</v>
      </c>
      <c r="FM104" s="406" t="e">
        <f t="shared" ca="1" si="656"/>
        <v>#DIV/0!</v>
      </c>
      <c r="FN104" s="406" t="e">
        <f t="shared" ca="1" si="656"/>
        <v>#DIV/0!</v>
      </c>
      <c r="FO104" s="406" t="e">
        <f t="shared" ca="1" si="656"/>
        <v>#DIV/0!</v>
      </c>
      <c r="FP104" s="406" t="e">
        <f t="shared" ca="1" si="656"/>
        <v>#DIV/0!</v>
      </c>
    </row>
    <row r="105" spans="1:172" x14ac:dyDescent="0.2">
      <c r="B105" s="407" t="s">
        <v>13</v>
      </c>
      <c r="C105" s="408"/>
      <c r="D105" s="407"/>
      <c r="E105" s="409">
        <f t="shared" ref="E105:AJ105" ca="1" si="657">+E61/SUM(E$61:E$81)*100</f>
        <v>18.882590968815922</v>
      </c>
      <c r="F105" s="409">
        <f t="shared" ca="1" si="657"/>
        <v>18.924215124527404</v>
      </c>
      <c r="G105" s="409">
        <f t="shared" ca="1" si="657"/>
        <v>18.928056659090764</v>
      </c>
      <c r="H105" s="409">
        <f t="shared" ca="1" si="657"/>
        <v>18.842991607238275</v>
      </c>
      <c r="I105" s="409">
        <f t="shared" ca="1" si="657"/>
        <v>18.753239842478049</v>
      </c>
      <c r="J105" s="409">
        <f t="shared" ca="1" si="657"/>
        <v>18.806064585733807</v>
      </c>
      <c r="K105" s="409">
        <f t="shared" ca="1" si="657"/>
        <v>18.773817278468925</v>
      </c>
      <c r="L105" s="409">
        <f t="shared" ca="1" si="657"/>
        <v>18.858802075101256</v>
      </c>
      <c r="M105" s="409">
        <f t="shared" ca="1" si="657"/>
        <v>18.908885209273969</v>
      </c>
      <c r="N105" s="409">
        <f t="shared" ca="1" si="657"/>
        <v>18.847962636872886</v>
      </c>
      <c r="O105" s="409">
        <f t="shared" ca="1" si="657"/>
        <v>19.021529967795871</v>
      </c>
      <c r="P105" s="409">
        <f t="shared" ca="1" si="657"/>
        <v>19.099153666161229</v>
      </c>
      <c r="Q105" s="409">
        <f t="shared" ca="1" si="657"/>
        <v>18.758805130415901</v>
      </c>
      <c r="R105" s="409">
        <f t="shared" ca="1" si="657"/>
        <v>18.863634916227319</v>
      </c>
      <c r="S105" s="409">
        <f t="shared" ca="1" si="657"/>
        <v>18.468239799794294</v>
      </c>
      <c r="T105" s="409">
        <f t="shared" ca="1" si="657"/>
        <v>18.444513151812444</v>
      </c>
      <c r="U105" s="409">
        <f t="shared" ca="1" si="657"/>
        <v>18.376817132781575</v>
      </c>
      <c r="V105" s="409">
        <f t="shared" ca="1" si="657"/>
        <v>18.424117711486492</v>
      </c>
      <c r="W105" s="409">
        <f t="shared" ca="1" si="657"/>
        <v>18.263289536566383</v>
      </c>
      <c r="X105" s="409">
        <f t="shared" ca="1" si="657"/>
        <v>18.371873118292779</v>
      </c>
      <c r="Y105" s="409">
        <f t="shared" ca="1" si="657"/>
        <v>18.307917153581581</v>
      </c>
      <c r="Z105" s="409">
        <f t="shared" ca="1" si="657"/>
        <v>17.852783830101533</v>
      </c>
      <c r="AA105" s="409">
        <f t="shared" ca="1" si="657"/>
        <v>18.093882799318241</v>
      </c>
      <c r="AB105" s="409">
        <f t="shared" ca="1" si="657"/>
        <v>18.270783934767902</v>
      </c>
      <c r="AC105" s="409">
        <f t="shared" ca="1" si="657"/>
        <v>18.498430149479656</v>
      </c>
      <c r="AD105" s="409">
        <f t="shared" ca="1" si="657"/>
        <v>18.525285958401312</v>
      </c>
      <c r="AE105" s="409">
        <f t="shared" ca="1" si="657"/>
        <v>18.300113229395372</v>
      </c>
      <c r="AF105" s="409">
        <f t="shared" ca="1" si="657"/>
        <v>18.218393143567788</v>
      </c>
      <c r="AG105" s="409">
        <f t="shared" ca="1" si="657"/>
        <v>18.37997688718794</v>
      </c>
      <c r="AH105" s="409">
        <f t="shared" ca="1" si="657"/>
        <v>18.428805882376782</v>
      </c>
      <c r="AI105" s="409">
        <f t="shared" ca="1" si="657"/>
        <v>18.300729560338794</v>
      </c>
      <c r="AJ105" s="409">
        <f t="shared" ca="1" si="657"/>
        <v>17.930507741987732</v>
      </c>
      <c r="AK105" s="409">
        <f t="shared" ref="AK105:BP105" ca="1" si="658">+AK61/SUM(AK$61:AK$81)*100</f>
        <v>17.946222931845018</v>
      </c>
      <c r="AL105" s="409">
        <f t="shared" ca="1" si="658"/>
        <v>17.994778916576966</v>
      </c>
      <c r="AM105" s="409">
        <f t="shared" ca="1" si="658"/>
        <v>17.962578017610848</v>
      </c>
      <c r="AN105" s="409">
        <f t="shared" ca="1" si="658"/>
        <v>17.761221007408647</v>
      </c>
      <c r="AO105" s="409">
        <f t="shared" ca="1" si="658"/>
        <v>18.030177514480123</v>
      </c>
      <c r="AP105" s="409">
        <f t="shared" ca="1" si="658"/>
        <v>18.33923000260765</v>
      </c>
      <c r="AQ105" s="409">
        <f t="shared" ca="1" si="658"/>
        <v>18.492603188645894</v>
      </c>
      <c r="AR105" s="409">
        <f t="shared" ca="1" si="658"/>
        <v>18.757106842979233</v>
      </c>
      <c r="AS105" s="409">
        <f t="shared" ca="1" si="658"/>
        <v>18.753823062066381</v>
      </c>
      <c r="AT105" s="409">
        <f t="shared" ca="1" si="658"/>
        <v>18.527568188304397</v>
      </c>
      <c r="AU105" s="409">
        <f t="shared" ca="1" si="658"/>
        <v>18.65224691035009</v>
      </c>
      <c r="AV105" s="409">
        <f t="shared" ca="1" si="658"/>
        <v>18.441651125812538</v>
      </c>
      <c r="AW105" s="409">
        <f t="shared" ca="1" si="658"/>
        <v>18.473640084148325</v>
      </c>
      <c r="AX105" s="409">
        <f t="shared" ca="1" si="658"/>
        <v>18.449788134858832</v>
      </c>
      <c r="AY105" s="409">
        <f t="shared" ca="1" si="658"/>
        <v>18.589078302067875</v>
      </c>
      <c r="AZ105" s="409">
        <f t="shared" ca="1" si="658"/>
        <v>18.463035878613905</v>
      </c>
      <c r="BA105" s="409">
        <f t="shared" ca="1" si="658"/>
        <v>18.394956106894238</v>
      </c>
      <c r="BB105" s="409">
        <f t="shared" ca="1" si="658"/>
        <v>18.228133864899732</v>
      </c>
      <c r="BC105" s="409">
        <f t="shared" ca="1" si="658"/>
        <v>18.230482406080753</v>
      </c>
      <c r="BD105" s="409">
        <f t="shared" ca="1" si="658"/>
        <v>18.208994153839949</v>
      </c>
      <c r="BE105" s="409">
        <f t="shared" ca="1" si="658"/>
        <v>18.184570232215798</v>
      </c>
      <c r="BF105" s="409">
        <f t="shared" ca="1" si="658"/>
        <v>18.321288836980219</v>
      </c>
      <c r="BG105" s="409">
        <f t="shared" ca="1" si="658"/>
        <v>18.463219448991168</v>
      </c>
      <c r="BH105" s="409">
        <f t="shared" ca="1" si="658"/>
        <v>18.450697669060421</v>
      </c>
      <c r="BI105" s="409">
        <f t="shared" ca="1" si="658"/>
        <v>18.744556925620397</v>
      </c>
      <c r="BJ105" s="409">
        <f t="shared" ca="1" si="658"/>
        <v>18.647113121587406</v>
      </c>
      <c r="BK105" s="409">
        <f t="shared" ca="1" si="658"/>
        <v>18.684411388567234</v>
      </c>
      <c r="BL105" s="409">
        <f t="shared" ca="1" si="658"/>
        <v>18.639013127935751</v>
      </c>
      <c r="BM105" s="409">
        <f t="shared" ca="1" si="658"/>
        <v>18.796801407420325</v>
      </c>
      <c r="BN105" s="409">
        <f t="shared" ca="1" si="658"/>
        <v>18.774660481126045</v>
      </c>
      <c r="BO105" s="409">
        <f t="shared" ca="1" si="658"/>
        <v>18.574182735788654</v>
      </c>
      <c r="BP105" s="409">
        <f t="shared" ca="1" si="658"/>
        <v>19.043528523994453</v>
      </c>
      <c r="BQ105" s="409">
        <f t="shared" ref="BQ105:CV105" ca="1" si="659">+BQ61/SUM(BQ$61:BQ$81)*100</f>
        <v>18.556758470594922</v>
      </c>
      <c r="BR105" s="409">
        <f t="shared" ca="1" si="659"/>
        <v>18.59324036139267</v>
      </c>
      <c r="BS105" s="409">
        <f t="shared" ca="1" si="659"/>
        <v>18.637100405015826</v>
      </c>
      <c r="BT105" s="409">
        <f t="shared" ca="1" si="659"/>
        <v>18.565019287976593</v>
      </c>
      <c r="BU105" s="409">
        <f t="shared" ca="1" si="659"/>
        <v>18.628714754963344</v>
      </c>
      <c r="BV105" s="409">
        <f t="shared" ca="1" si="659"/>
        <v>18.643528524490108</v>
      </c>
      <c r="BW105" s="409">
        <f t="shared" ca="1" si="659"/>
        <v>18.531158096812483</v>
      </c>
      <c r="BX105" s="409">
        <f t="shared" ca="1" si="659"/>
        <v>18.818885832846966</v>
      </c>
      <c r="BY105" s="409">
        <f t="shared" ca="1" si="659"/>
        <v>18.889746859007825</v>
      </c>
      <c r="BZ105" s="409">
        <f t="shared" ca="1" si="659"/>
        <v>18.977243092693527</v>
      </c>
      <c r="CA105" s="409">
        <f t="shared" ca="1" si="659"/>
        <v>18.787523866526833</v>
      </c>
      <c r="CB105" s="409">
        <f t="shared" ca="1" si="659"/>
        <v>18.819903984786642</v>
      </c>
      <c r="CC105" s="409">
        <f t="shared" ca="1" si="659"/>
        <v>19.229994409590688</v>
      </c>
      <c r="CD105" s="409">
        <f t="shared" ca="1" si="659"/>
        <v>18.873906713078398</v>
      </c>
      <c r="CE105" s="409">
        <f t="shared" ca="1" si="659"/>
        <v>18.830553942084236</v>
      </c>
      <c r="CF105" s="409">
        <f t="shared" ca="1" si="659"/>
        <v>18.964741924291932</v>
      </c>
      <c r="CG105" s="409">
        <f t="shared" ca="1" si="659"/>
        <v>19.022410464203347</v>
      </c>
      <c r="CH105" s="409">
        <f t="shared" ca="1" si="659"/>
        <v>19.54373333801653</v>
      </c>
      <c r="CI105" s="409">
        <f t="shared" ca="1" si="659"/>
        <v>19.662288458470638</v>
      </c>
      <c r="CJ105" s="409">
        <f t="shared" ca="1" si="659"/>
        <v>19.630748106672428</v>
      </c>
      <c r="CK105" s="409">
        <f t="shared" ca="1" si="659"/>
        <v>19.425868325517371</v>
      </c>
      <c r="CL105" s="409">
        <f t="shared" ca="1" si="659"/>
        <v>19.567428176010303</v>
      </c>
      <c r="CM105" s="409">
        <f t="shared" ca="1" si="659"/>
        <v>20.773703140967168</v>
      </c>
      <c r="CN105" s="409">
        <f t="shared" ca="1" si="659"/>
        <v>28.296345884200587</v>
      </c>
      <c r="CO105" s="409">
        <f t="shared" ca="1" si="659"/>
        <v>27.900737400928442</v>
      </c>
      <c r="CP105" s="409">
        <f t="shared" ca="1" si="659"/>
        <v>21.870284832896118</v>
      </c>
      <c r="CQ105" s="409">
        <f t="shared" ca="1" si="659"/>
        <v>20.605817154289642</v>
      </c>
      <c r="CR105" s="409">
        <f t="shared" ca="1" si="659"/>
        <v>19.998794829175104</v>
      </c>
      <c r="CS105" s="409">
        <f t="shared" ca="1" si="659"/>
        <v>19.462349618752025</v>
      </c>
      <c r="CT105" s="409">
        <f t="shared" ca="1" si="659"/>
        <v>19.414052536242647</v>
      </c>
      <c r="CU105" s="409">
        <f t="shared" ca="1" si="659"/>
        <v>19.457373990126431</v>
      </c>
      <c r="CV105" s="409">
        <f t="shared" ca="1" si="659"/>
        <v>19.478682364114832</v>
      </c>
      <c r="CW105" s="409">
        <f t="shared" ref="CW105:ED105" ca="1" si="660">+CW61/SUM(CW$61:CW$81)*100</f>
        <v>19.561492638382724</v>
      </c>
      <c r="CX105" s="409">
        <f t="shared" ca="1" si="660"/>
        <v>20.032665064620858</v>
      </c>
      <c r="CY105" s="409">
        <f t="shared" ca="1" si="660"/>
        <v>19.325313666038564</v>
      </c>
      <c r="CZ105" s="409">
        <f t="shared" ca="1" si="660"/>
        <v>19.708255373204501</v>
      </c>
      <c r="DA105" s="409">
        <f t="shared" ca="1" si="660"/>
        <v>19.741116225148865</v>
      </c>
      <c r="DB105" s="409">
        <f t="shared" ca="1" si="660"/>
        <v>19.712242785846399</v>
      </c>
      <c r="DC105" s="409">
        <f t="shared" ca="1" si="660"/>
        <v>19.901814591659623</v>
      </c>
      <c r="DD105" s="409">
        <f t="shared" ca="1" si="660"/>
        <v>19.926248407907469</v>
      </c>
      <c r="DE105" s="409">
        <f t="shared" ca="1" si="660"/>
        <v>20.285688057265105</v>
      </c>
      <c r="DF105" s="409">
        <f t="shared" ca="1" si="660"/>
        <v>19.763515350900146</v>
      </c>
      <c r="DG105" s="409">
        <f t="shared" ca="1" si="660"/>
        <v>19.793188542794589</v>
      </c>
      <c r="DH105" s="409">
        <f t="shared" ca="1" si="660"/>
        <v>19.543552547931558</v>
      </c>
      <c r="DI105" s="409">
        <f t="shared" ca="1" si="660"/>
        <v>19.341421422886611</v>
      </c>
      <c r="DJ105" s="409">
        <f t="shared" ca="1" si="660"/>
        <v>19.393295063684633</v>
      </c>
      <c r="DK105" s="409">
        <f t="shared" ca="1" si="660"/>
        <v>19.488419041805692</v>
      </c>
      <c r="DL105" s="409">
        <f t="shared" ca="1" si="660"/>
        <v>19.413893147650491</v>
      </c>
      <c r="DM105" s="409">
        <f t="shared" ca="1" si="660"/>
        <v>19.542499108910764</v>
      </c>
      <c r="DN105" s="409">
        <f t="shared" ca="1" si="660"/>
        <v>19.647266238763493</v>
      </c>
      <c r="DO105" s="409">
        <f t="shared" ca="1" si="660"/>
        <v>19.240132979838158</v>
      </c>
      <c r="DP105" s="409">
        <f t="shared" ca="1" si="660"/>
        <v>18.977711742019132</v>
      </c>
      <c r="DQ105" s="409">
        <f t="shared" ca="1" si="660"/>
        <v>19.327645153951529</v>
      </c>
      <c r="DR105" s="409">
        <f t="shared" ca="1" si="660"/>
        <v>19.17130496985386</v>
      </c>
      <c r="DS105" s="409">
        <f t="shared" ca="1" si="660"/>
        <v>19.035992870614578</v>
      </c>
      <c r="DT105" s="409">
        <f t="shared" ca="1" si="660"/>
        <v>18.768819098081511</v>
      </c>
      <c r="DU105" s="409">
        <f t="shared" ca="1" si="660"/>
        <v>18.973259304775176</v>
      </c>
      <c r="DV105" s="409">
        <f t="shared" ca="1" si="660"/>
        <v>19.110713096030079</v>
      </c>
      <c r="DW105" s="409">
        <f t="shared" ca="1" si="660"/>
        <v>19.074307441212305</v>
      </c>
      <c r="DX105" s="409">
        <f t="shared" ca="1" si="660"/>
        <v>18.901447014632879</v>
      </c>
      <c r="DY105" s="409">
        <f t="shared" ca="1" si="660"/>
        <v>18.658447016446832</v>
      </c>
      <c r="DZ105" s="409">
        <f t="shared" ca="1" si="660"/>
        <v>19.063158840288725</v>
      </c>
      <c r="EA105" s="409">
        <f t="shared" ca="1" si="660"/>
        <v>18.877932793999534</v>
      </c>
      <c r="EB105" s="409">
        <f t="shared" ca="1" si="660"/>
        <v>18.924307391889997</v>
      </c>
      <c r="EC105" s="409">
        <f t="shared" ca="1" si="660"/>
        <v>18.910457722069722</v>
      </c>
      <c r="ED105" s="409">
        <f t="shared" ca="1" si="660"/>
        <v>18.897378536615033</v>
      </c>
      <c r="EE105" s="409">
        <f t="shared" ref="EE105:EQ105" ca="1" si="661">+EE61/SUM(EE$61:EE$81)*100</f>
        <v>19.019848616547076</v>
      </c>
      <c r="EF105" s="409">
        <f t="shared" ca="1" si="661"/>
        <v>18.981818700481625</v>
      </c>
      <c r="EG105" s="409">
        <f t="shared" ca="1" si="661"/>
        <v>18.886598069099769</v>
      </c>
      <c r="EH105" s="409">
        <f t="shared" ca="1" si="661"/>
        <v>18.955843163114327</v>
      </c>
      <c r="EI105" s="409">
        <f t="shared" ca="1" si="661"/>
        <v>19.005157616524023</v>
      </c>
      <c r="EJ105" s="409">
        <f t="shared" ca="1" si="661"/>
        <v>19.014249588468992</v>
      </c>
      <c r="EK105" s="409">
        <f t="shared" ca="1" si="661"/>
        <v>19.056667696378298</v>
      </c>
      <c r="EL105" s="409">
        <f t="shared" ca="1" si="661"/>
        <v>18.779564372410682</v>
      </c>
      <c r="EM105" s="409">
        <f t="shared" ca="1" si="661"/>
        <v>18.864858392081306</v>
      </c>
      <c r="EN105" s="409">
        <f t="shared" ca="1" si="661"/>
        <v>18.872714416362143</v>
      </c>
      <c r="EO105" s="409">
        <f t="shared" ca="1" si="661"/>
        <v>18.765992653132393</v>
      </c>
      <c r="EP105" s="409">
        <f t="shared" ca="1" si="661"/>
        <v>18.877958450361376</v>
      </c>
      <c r="EQ105" s="409">
        <f t="shared" ca="1" si="661"/>
        <v>19.001738428086558</v>
      </c>
      <c r="ER105" s="409">
        <f t="shared" ref="ER105:FA105" ca="1" si="662">+ER61/SUM(ER$61:ER$81)*100</f>
        <v>19.054194379026228</v>
      </c>
      <c r="ES105" s="409">
        <f t="shared" ca="1" si="662"/>
        <v>19.140931776439913</v>
      </c>
      <c r="ET105" s="409">
        <f t="shared" ca="1" si="662"/>
        <v>18.821874550087458</v>
      </c>
      <c r="EU105" s="409">
        <f t="shared" ca="1" si="662"/>
        <v>19.070925835979573</v>
      </c>
      <c r="EV105" s="409">
        <f t="shared" ca="1" si="662"/>
        <v>18.976807036702994</v>
      </c>
      <c r="EW105" s="409">
        <f t="shared" ca="1" si="662"/>
        <v>19.07390495081286</v>
      </c>
      <c r="EX105" s="409">
        <f t="shared" ca="1" si="662"/>
        <v>19.00693458161366</v>
      </c>
      <c r="EY105" s="409">
        <f t="shared" ca="1" si="662"/>
        <v>19.332758029270327</v>
      </c>
      <c r="EZ105" s="409">
        <f t="shared" ca="1" si="662"/>
        <v>19.420817968683185</v>
      </c>
      <c r="FA105" s="409">
        <f t="shared" ca="1" si="662"/>
        <v>19.372236693947169</v>
      </c>
      <c r="FB105" s="409">
        <f t="shared" ref="FB105:FD105" ca="1" si="663">+FB61/SUM(FB$61:FB$81)*100</f>
        <v>19.406015680227096</v>
      </c>
      <c r="FC105" s="409">
        <f t="shared" ca="1" si="663"/>
        <v>19.284626629249896</v>
      </c>
      <c r="FD105" s="409">
        <f t="shared" ca="1" si="663"/>
        <v>18.999381836662106</v>
      </c>
      <c r="FE105" s="409" t="e">
        <f t="shared" ref="FE105:FI105" ca="1" si="664">+FE61/SUM(FE$61:FE$81)*100</f>
        <v>#DIV/0!</v>
      </c>
      <c r="FF105" s="409" t="e">
        <f t="shared" ca="1" si="664"/>
        <v>#DIV/0!</v>
      </c>
      <c r="FG105" s="409" t="e">
        <f t="shared" ca="1" si="664"/>
        <v>#DIV/0!</v>
      </c>
      <c r="FH105" s="409" t="e">
        <f t="shared" ca="1" si="664"/>
        <v>#DIV/0!</v>
      </c>
      <c r="FI105" s="409" t="e">
        <f t="shared" ca="1" si="664"/>
        <v>#DIV/0!</v>
      </c>
      <c r="FJ105" s="409" t="e">
        <f t="shared" ref="FJ105:FP105" ca="1" si="665">+FJ61/SUM(FJ$61:FJ$81)*100</f>
        <v>#DIV/0!</v>
      </c>
      <c r="FK105" s="409" t="e">
        <f t="shared" ca="1" si="665"/>
        <v>#DIV/0!</v>
      </c>
      <c r="FL105" s="409" t="e">
        <f t="shared" ca="1" si="665"/>
        <v>#DIV/0!</v>
      </c>
      <c r="FM105" s="409" t="e">
        <f t="shared" ca="1" si="665"/>
        <v>#DIV/0!</v>
      </c>
      <c r="FN105" s="409" t="e">
        <f t="shared" ca="1" si="665"/>
        <v>#DIV/0!</v>
      </c>
      <c r="FO105" s="409" t="e">
        <f t="shared" ca="1" si="665"/>
        <v>#DIV/0!</v>
      </c>
      <c r="FP105" s="409" t="e">
        <f t="shared" ca="1" si="665"/>
        <v>#DIV/0!</v>
      </c>
    </row>
    <row r="106" spans="1:172" x14ac:dyDescent="0.2">
      <c r="B106" s="407" t="s">
        <v>14</v>
      </c>
      <c r="C106" s="408"/>
      <c r="D106" s="407"/>
      <c r="E106" s="409">
        <f t="shared" ref="E106:AJ106" ca="1" si="666">+E62/SUM(E$61:E$81)*100</f>
        <v>4.6863411721060659</v>
      </c>
      <c r="F106" s="409">
        <f t="shared" ca="1" si="666"/>
        <v>4.7004565214234422</v>
      </c>
      <c r="G106" s="409">
        <f t="shared" ca="1" si="666"/>
        <v>4.5875645571260319</v>
      </c>
      <c r="H106" s="409">
        <f t="shared" ca="1" si="666"/>
        <v>4.5590789887093566</v>
      </c>
      <c r="I106" s="409">
        <f t="shared" ca="1" si="666"/>
        <v>4.4569574661644129</v>
      </c>
      <c r="J106" s="409">
        <f t="shared" ca="1" si="666"/>
        <v>4.4590440560157987</v>
      </c>
      <c r="K106" s="409">
        <f t="shared" ca="1" si="666"/>
        <v>4.5021080134658016</v>
      </c>
      <c r="L106" s="409">
        <f t="shared" ca="1" si="666"/>
        <v>4.5989623204687868</v>
      </c>
      <c r="M106" s="409">
        <f t="shared" ca="1" si="666"/>
        <v>4.4421456349320714</v>
      </c>
      <c r="N106" s="409">
        <f t="shared" ca="1" si="666"/>
        <v>4.5359507751083763</v>
      </c>
      <c r="O106" s="409">
        <f t="shared" ca="1" si="666"/>
        <v>4.5580703738269044</v>
      </c>
      <c r="P106" s="409">
        <f t="shared" ca="1" si="666"/>
        <v>4.4548806401573406</v>
      </c>
      <c r="Q106" s="409">
        <f t="shared" ca="1" si="666"/>
        <v>4.5070654184795904</v>
      </c>
      <c r="R106" s="409">
        <f t="shared" ca="1" si="666"/>
        <v>4.5354965481145166</v>
      </c>
      <c r="S106" s="409">
        <f t="shared" ca="1" si="666"/>
        <v>4.5064195087484675</v>
      </c>
      <c r="T106" s="409">
        <f t="shared" ca="1" si="666"/>
        <v>4.5667195276642074</v>
      </c>
      <c r="U106" s="409">
        <f t="shared" ca="1" si="666"/>
        <v>4.5223562968984439</v>
      </c>
      <c r="V106" s="409">
        <f t="shared" ca="1" si="666"/>
        <v>4.516610119138929</v>
      </c>
      <c r="W106" s="409">
        <f t="shared" ca="1" si="666"/>
        <v>4.4878768606751001</v>
      </c>
      <c r="X106" s="409">
        <f t="shared" ca="1" si="666"/>
        <v>4.5899548883512153</v>
      </c>
      <c r="Y106" s="409">
        <f t="shared" ca="1" si="666"/>
        <v>4.4688058386132168</v>
      </c>
      <c r="Z106" s="409">
        <f t="shared" ca="1" si="666"/>
        <v>4.3996916530727095</v>
      </c>
      <c r="AA106" s="409">
        <f t="shared" ca="1" si="666"/>
        <v>4.3459390515928877</v>
      </c>
      <c r="AB106" s="409">
        <f t="shared" ca="1" si="666"/>
        <v>4.4977893791757007</v>
      </c>
      <c r="AC106" s="409">
        <f t="shared" ca="1" si="666"/>
        <v>4.4424295385958841</v>
      </c>
      <c r="AD106" s="409">
        <f t="shared" ca="1" si="666"/>
        <v>4.3899929811736378</v>
      </c>
      <c r="AE106" s="409">
        <f t="shared" ca="1" si="666"/>
        <v>4.4186456141124575</v>
      </c>
      <c r="AF106" s="409">
        <f t="shared" ca="1" si="666"/>
        <v>4.4250671484301254</v>
      </c>
      <c r="AG106" s="409">
        <f t="shared" ca="1" si="666"/>
        <v>4.5477610084818352</v>
      </c>
      <c r="AH106" s="409">
        <f t="shared" ca="1" si="666"/>
        <v>4.3335490780098045</v>
      </c>
      <c r="AI106" s="409">
        <f t="shared" ca="1" si="666"/>
        <v>4.6031983397059131</v>
      </c>
      <c r="AJ106" s="409">
        <f t="shared" ca="1" si="666"/>
        <v>4.5576985528737719</v>
      </c>
      <c r="AK106" s="409">
        <f t="shared" ref="AK106:BP106" ca="1" si="667">+AK62/SUM(AK$61:AK$81)*100</f>
        <v>4.6388660759857325</v>
      </c>
      <c r="AL106" s="409">
        <f t="shared" ca="1" si="667"/>
        <v>4.5707391471736978</v>
      </c>
      <c r="AM106" s="409">
        <f t="shared" ca="1" si="667"/>
        <v>4.704337759609178</v>
      </c>
      <c r="AN106" s="409">
        <f t="shared" ca="1" si="667"/>
        <v>4.6330076252163064</v>
      </c>
      <c r="AO106" s="409">
        <f t="shared" ca="1" si="667"/>
        <v>4.6425771869344317</v>
      </c>
      <c r="AP106" s="409">
        <f t="shared" ca="1" si="667"/>
        <v>4.6928197485824032</v>
      </c>
      <c r="AQ106" s="409">
        <f t="shared" ca="1" si="667"/>
        <v>4.7699649741662684</v>
      </c>
      <c r="AR106" s="409">
        <f t="shared" ca="1" si="667"/>
        <v>4.7161167865547631</v>
      </c>
      <c r="AS106" s="409">
        <f t="shared" ca="1" si="667"/>
        <v>4.8089994999287216</v>
      </c>
      <c r="AT106" s="409">
        <f t="shared" ca="1" si="667"/>
        <v>4.6832731979489433</v>
      </c>
      <c r="AU106" s="409">
        <f t="shared" ca="1" si="667"/>
        <v>4.7489216086655066</v>
      </c>
      <c r="AV106" s="409">
        <f t="shared" ca="1" si="667"/>
        <v>4.825197734187582</v>
      </c>
      <c r="AW106" s="409">
        <f t="shared" ca="1" si="667"/>
        <v>4.8599255340263019</v>
      </c>
      <c r="AX106" s="409">
        <f t="shared" ca="1" si="667"/>
        <v>4.9024227576436772</v>
      </c>
      <c r="AY106" s="409">
        <f t="shared" ca="1" si="667"/>
        <v>4.7127574358609463</v>
      </c>
      <c r="AZ106" s="409">
        <f t="shared" ca="1" si="667"/>
        <v>4.7935940096238969</v>
      </c>
      <c r="BA106" s="409">
        <f t="shared" ca="1" si="667"/>
        <v>4.7724123151590154</v>
      </c>
      <c r="BB106" s="409">
        <f t="shared" ca="1" si="667"/>
        <v>4.7658362847873779</v>
      </c>
      <c r="BC106" s="409">
        <f t="shared" ca="1" si="667"/>
        <v>4.6276605192533964</v>
      </c>
      <c r="BD106" s="409">
        <f t="shared" ca="1" si="667"/>
        <v>4.8227505525981877</v>
      </c>
      <c r="BE106" s="409">
        <f t="shared" ca="1" si="667"/>
        <v>4.6738794736069158</v>
      </c>
      <c r="BF106" s="409">
        <f t="shared" ca="1" si="667"/>
        <v>4.8595426655663294</v>
      </c>
      <c r="BG106" s="409">
        <f t="shared" ca="1" si="667"/>
        <v>4.8409617121211284</v>
      </c>
      <c r="BH106" s="409">
        <f t="shared" ca="1" si="667"/>
        <v>4.7836040079465185</v>
      </c>
      <c r="BI106" s="409">
        <f t="shared" ca="1" si="667"/>
        <v>4.8493113547779299</v>
      </c>
      <c r="BJ106" s="409">
        <f t="shared" ca="1" si="667"/>
        <v>4.8579288043521895</v>
      </c>
      <c r="BK106" s="409">
        <f t="shared" ca="1" si="667"/>
        <v>4.959589872838718</v>
      </c>
      <c r="BL106" s="409">
        <f t="shared" ca="1" si="667"/>
        <v>4.8987964605758885</v>
      </c>
      <c r="BM106" s="409">
        <f t="shared" ca="1" si="667"/>
        <v>4.9105901364511162</v>
      </c>
      <c r="BN106" s="409">
        <f t="shared" ca="1" si="667"/>
        <v>4.8910090758029181</v>
      </c>
      <c r="BO106" s="409">
        <f t="shared" ca="1" si="667"/>
        <v>4.9797012981095321</v>
      </c>
      <c r="BP106" s="409">
        <f t="shared" ca="1" si="667"/>
        <v>5.0866442990152114</v>
      </c>
      <c r="BQ106" s="409">
        <f t="shared" ref="BQ106:CV106" ca="1" si="668">+BQ62/SUM(BQ$61:BQ$81)*100</f>
        <v>4.9638429865491585</v>
      </c>
      <c r="BR106" s="409">
        <f t="shared" ca="1" si="668"/>
        <v>4.9026683743295587</v>
      </c>
      <c r="BS106" s="409">
        <f t="shared" ca="1" si="668"/>
        <v>4.9362767212713061</v>
      </c>
      <c r="BT106" s="409">
        <f t="shared" ca="1" si="668"/>
        <v>4.9019534971468852</v>
      </c>
      <c r="BU106" s="409">
        <f t="shared" ca="1" si="668"/>
        <v>4.817178409853426</v>
      </c>
      <c r="BV106" s="409">
        <f t="shared" ca="1" si="668"/>
        <v>4.8264124015431387</v>
      </c>
      <c r="BW106" s="409">
        <f t="shared" ca="1" si="668"/>
        <v>4.9009095352921106</v>
      </c>
      <c r="BX106" s="409">
        <f t="shared" ca="1" si="668"/>
        <v>4.917458517620231</v>
      </c>
      <c r="BY106" s="409">
        <f t="shared" ca="1" si="668"/>
        <v>4.9732950374323659</v>
      </c>
      <c r="BZ106" s="409">
        <f t="shared" ca="1" si="668"/>
        <v>5.08931608194486</v>
      </c>
      <c r="CA106" s="409">
        <f t="shared" ca="1" si="668"/>
        <v>5.1389571906358347</v>
      </c>
      <c r="CB106" s="409">
        <f t="shared" ca="1" si="668"/>
        <v>5.0483027939662026</v>
      </c>
      <c r="CC106" s="409">
        <f t="shared" ca="1" si="668"/>
        <v>5.0122608758194698</v>
      </c>
      <c r="CD106" s="409">
        <f t="shared" ca="1" si="668"/>
        <v>5.1443867486598407</v>
      </c>
      <c r="CE106" s="409">
        <f t="shared" ca="1" si="668"/>
        <v>5.06338280464173</v>
      </c>
      <c r="CF106" s="409">
        <f t="shared" ca="1" si="668"/>
        <v>4.9666720510344025</v>
      </c>
      <c r="CG106" s="409">
        <f t="shared" ca="1" si="668"/>
        <v>5.0948995337288414</v>
      </c>
      <c r="CH106" s="409">
        <f t="shared" ca="1" si="668"/>
        <v>5.1795676250907636</v>
      </c>
      <c r="CI106" s="409">
        <f t="shared" ca="1" si="668"/>
        <v>5.0479752299976743</v>
      </c>
      <c r="CJ106" s="409">
        <f t="shared" ca="1" si="668"/>
        <v>5.2536491948730575</v>
      </c>
      <c r="CK106" s="409">
        <f t="shared" ca="1" si="668"/>
        <v>5.0311811081662254</v>
      </c>
      <c r="CL106" s="409">
        <f t="shared" ca="1" si="668"/>
        <v>4.9209655782426944</v>
      </c>
      <c r="CM106" s="409">
        <f t="shared" ca="1" si="668"/>
        <v>5.2162006386984761</v>
      </c>
      <c r="CN106" s="409">
        <f t="shared" ca="1" si="668"/>
        <v>5.0965595785627347</v>
      </c>
      <c r="CO106" s="409">
        <f t="shared" ca="1" si="668"/>
        <v>5.1004662172735538</v>
      </c>
      <c r="CP106" s="409">
        <f t="shared" ca="1" si="668"/>
        <v>5.1069078699891302</v>
      </c>
      <c r="CQ106" s="409">
        <f t="shared" ca="1" si="668"/>
        <v>5.3951429217535507</v>
      </c>
      <c r="CR106" s="409">
        <f t="shared" ca="1" si="668"/>
        <v>5.3521215220715712</v>
      </c>
      <c r="CS106" s="409">
        <f t="shared" ca="1" si="668"/>
        <v>5.114374774978188</v>
      </c>
      <c r="CT106" s="409">
        <f t="shared" ca="1" si="668"/>
        <v>5.1311076991628664</v>
      </c>
      <c r="CU106" s="409">
        <f t="shared" ca="1" si="668"/>
        <v>5.1834429365982464</v>
      </c>
      <c r="CV106" s="409">
        <f t="shared" ca="1" si="668"/>
        <v>4.9824447841292816</v>
      </c>
      <c r="CW106" s="409">
        <f t="shared" ref="CW106:ED106" ca="1" si="669">+CW62/SUM(CW$61:CW$81)*100</f>
        <v>5.0552002400585554</v>
      </c>
      <c r="CX106" s="409">
        <f t="shared" ca="1" si="669"/>
        <v>4.9142343774370625</v>
      </c>
      <c r="CY106" s="409">
        <f t="shared" ca="1" si="669"/>
        <v>4.9801001330344024</v>
      </c>
      <c r="CZ106" s="409">
        <f t="shared" ca="1" si="669"/>
        <v>5.0420552831760057</v>
      </c>
      <c r="DA106" s="409">
        <f t="shared" ca="1" si="669"/>
        <v>5.0678430629490041</v>
      </c>
      <c r="DB106" s="409">
        <f t="shared" ca="1" si="669"/>
        <v>5.025984795878438</v>
      </c>
      <c r="DC106" s="409">
        <f t="shared" ca="1" si="669"/>
        <v>5.1064347841729676</v>
      </c>
      <c r="DD106" s="409">
        <f t="shared" ca="1" si="669"/>
        <v>5.1986596131040796</v>
      </c>
      <c r="DE106" s="409">
        <f t="shared" ca="1" si="669"/>
        <v>5.3022261334801284</v>
      </c>
      <c r="DF106" s="409">
        <f t="shared" ca="1" si="669"/>
        <v>5.1698266072579635</v>
      </c>
      <c r="DG106" s="409">
        <f t="shared" ca="1" si="669"/>
        <v>5.2039300038761764</v>
      </c>
      <c r="DH106" s="409">
        <f t="shared" ca="1" si="669"/>
        <v>5.092358659009137</v>
      </c>
      <c r="DI106" s="409">
        <f t="shared" ca="1" si="669"/>
        <v>5.0861678881862717</v>
      </c>
      <c r="DJ106" s="409">
        <f t="shared" ca="1" si="669"/>
        <v>5.0710726043299026</v>
      </c>
      <c r="DK106" s="409">
        <f t="shared" ca="1" si="669"/>
        <v>5.0894156488028868</v>
      </c>
      <c r="DL106" s="409">
        <f t="shared" ca="1" si="669"/>
        <v>5.0606795420294679</v>
      </c>
      <c r="DM106" s="409">
        <f t="shared" ca="1" si="669"/>
        <v>5.0858432619967626</v>
      </c>
      <c r="DN106" s="409">
        <f t="shared" ca="1" si="669"/>
        <v>5.009575482092294</v>
      </c>
      <c r="DO106" s="409">
        <f t="shared" ca="1" si="669"/>
        <v>5.1989530155976977</v>
      </c>
      <c r="DP106" s="409">
        <f t="shared" ca="1" si="669"/>
        <v>5.0855154722593614</v>
      </c>
      <c r="DQ106" s="409">
        <f t="shared" ca="1" si="669"/>
        <v>5.0581943285605178</v>
      </c>
      <c r="DR106" s="409">
        <f t="shared" ca="1" si="669"/>
        <v>5.0180616634686936</v>
      </c>
      <c r="DS106" s="409">
        <f t="shared" ca="1" si="669"/>
        <v>4.9505149475447343</v>
      </c>
      <c r="DT106" s="409">
        <f t="shared" ca="1" si="669"/>
        <v>4.9288829746183804</v>
      </c>
      <c r="DU106" s="409">
        <f t="shared" ca="1" si="669"/>
        <v>4.8517031072858297</v>
      </c>
      <c r="DV106" s="409">
        <f t="shared" ca="1" si="669"/>
        <v>4.9011535309803307</v>
      </c>
      <c r="DW106" s="409">
        <f t="shared" ca="1" si="669"/>
        <v>4.8625224333064034</v>
      </c>
      <c r="DX106" s="409">
        <f t="shared" ca="1" si="669"/>
        <v>4.7680550338867231</v>
      </c>
      <c r="DY106" s="409">
        <f t="shared" ca="1" si="669"/>
        <v>4.6981409394392069</v>
      </c>
      <c r="DZ106" s="409">
        <f t="shared" ca="1" si="669"/>
        <v>4.7308994965675204</v>
      </c>
      <c r="EA106" s="409">
        <f t="shared" ca="1" si="669"/>
        <v>4.6988396879227219</v>
      </c>
      <c r="EB106" s="409">
        <f t="shared" ca="1" si="669"/>
        <v>4.682567552435283</v>
      </c>
      <c r="EC106" s="409">
        <f t="shared" ca="1" si="669"/>
        <v>4.8675029099893505</v>
      </c>
      <c r="ED106" s="409">
        <f t="shared" ca="1" si="669"/>
        <v>4.7921374223678317</v>
      </c>
      <c r="EE106" s="409">
        <f t="shared" ref="EE106:EQ106" ca="1" si="670">+EE62/SUM(EE$61:EE$81)*100</f>
        <v>4.8418267580639274</v>
      </c>
      <c r="EF106" s="409">
        <f t="shared" ca="1" si="670"/>
        <v>4.8852281735818082</v>
      </c>
      <c r="EG106" s="409">
        <f t="shared" ca="1" si="670"/>
        <v>4.8833541286515674</v>
      </c>
      <c r="EH106" s="409">
        <f t="shared" ca="1" si="670"/>
        <v>4.923969143740436</v>
      </c>
      <c r="EI106" s="409">
        <f t="shared" ca="1" si="670"/>
        <v>4.9849923399356459</v>
      </c>
      <c r="EJ106" s="409">
        <f t="shared" ca="1" si="670"/>
        <v>4.7969776759347891</v>
      </c>
      <c r="EK106" s="409">
        <f t="shared" ca="1" si="670"/>
        <v>4.9587351701881444</v>
      </c>
      <c r="EL106" s="409">
        <f t="shared" ca="1" si="670"/>
        <v>4.8138139014839991</v>
      </c>
      <c r="EM106" s="409">
        <f t="shared" ca="1" si="670"/>
        <v>4.7769014092055739</v>
      </c>
      <c r="EN106" s="409">
        <f t="shared" ca="1" si="670"/>
        <v>4.7919658849077855</v>
      </c>
      <c r="EO106" s="409">
        <f t="shared" ca="1" si="670"/>
        <v>4.8140432294231292</v>
      </c>
      <c r="EP106" s="409">
        <f t="shared" ca="1" si="670"/>
        <v>4.7876722907798603</v>
      </c>
      <c r="EQ106" s="409">
        <f t="shared" ca="1" si="670"/>
        <v>4.7685587348908944</v>
      </c>
      <c r="ER106" s="409">
        <f t="shared" ref="ER106:FA106" ca="1" si="671">+ER62/SUM(ER$61:ER$81)*100</f>
        <v>4.826179326142789</v>
      </c>
      <c r="ES106" s="409">
        <f t="shared" ca="1" si="671"/>
        <v>4.927335284025137</v>
      </c>
      <c r="ET106" s="409">
        <f t="shared" ca="1" si="671"/>
        <v>4.8478091467508095</v>
      </c>
      <c r="EU106" s="409">
        <f t="shared" ca="1" si="671"/>
        <v>4.8093967492645611</v>
      </c>
      <c r="EV106" s="409">
        <f t="shared" ca="1" si="671"/>
        <v>4.805738644154907</v>
      </c>
      <c r="EW106" s="409">
        <f t="shared" ca="1" si="671"/>
        <v>4.7712801442206274</v>
      </c>
      <c r="EX106" s="409">
        <f t="shared" ca="1" si="671"/>
        <v>4.7899829826777447</v>
      </c>
      <c r="EY106" s="409">
        <f t="shared" ca="1" si="671"/>
        <v>4.7898284356069318</v>
      </c>
      <c r="EZ106" s="409">
        <f t="shared" ca="1" si="671"/>
        <v>4.8042847239259734</v>
      </c>
      <c r="FA106" s="409">
        <f t="shared" ca="1" si="671"/>
        <v>4.7401165369600768</v>
      </c>
      <c r="FB106" s="409">
        <f t="shared" ref="FB106:FD106" ca="1" si="672">+FB62/SUM(FB$61:FB$81)*100</f>
        <v>4.8803219131572506</v>
      </c>
      <c r="FC106" s="409">
        <f t="shared" ca="1" si="672"/>
        <v>4.897880939870598</v>
      </c>
      <c r="FD106" s="409">
        <f t="shared" ca="1" si="672"/>
        <v>4.7923576403010895</v>
      </c>
      <c r="FE106" s="409" t="e">
        <f t="shared" ref="FE106:FI106" ca="1" si="673">+FE62/SUM(FE$61:FE$81)*100</f>
        <v>#DIV/0!</v>
      </c>
      <c r="FF106" s="409" t="e">
        <f t="shared" ca="1" si="673"/>
        <v>#DIV/0!</v>
      </c>
      <c r="FG106" s="409" t="e">
        <f t="shared" ca="1" si="673"/>
        <v>#DIV/0!</v>
      </c>
      <c r="FH106" s="409" t="e">
        <f t="shared" ca="1" si="673"/>
        <v>#DIV/0!</v>
      </c>
      <c r="FI106" s="409" t="e">
        <f t="shared" ca="1" si="673"/>
        <v>#DIV/0!</v>
      </c>
      <c r="FJ106" s="409" t="e">
        <f t="shared" ref="FJ106:FP106" ca="1" si="674">+FJ62/SUM(FJ$61:FJ$81)*100</f>
        <v>#DIV/0!</v>
      </c>
      <c r="FK106" s="409" t="e">
        <f t="shared" ca="1" si="674"/>
        <v>#DIV/0!</v>
      </c>
      <c r="FL106" s="409" t="e">
        <f t="shared" ca="1" si="674"/>
        <v>#DIV/0!</v>
      </c>
      <c r="FM106" s="409" t="e">
        <f t="shared" ca="1" si="674"/>
        <v>#DIV/0!</v>
      </c>
      <c r="FN106" s="409" t="e">
        <f t="shared" ca="1" si="674"/>
        <v>#DIV/0!</v>
      </c>
      <c r="FO106" s="409" t="e">
        <f t="shared" ca="1" si="674"/>
        <v>#DIV/0!</v>
      </c>
      <c r="FP106" s="409" t="e">
        <f t="shared" ca="1" si="674"/>
        <v>#DIV/0!</v>
      </c>
    </row>
    <row r="107" spans="1:172" x14ac:dyDescent="0.2">
      <c r="B107" s="407" t="s">
        <v>15</v>
      </c>
      <c r="C107" s="408"/>
      <c r="D107" s="407"/>
      <c r="E107" s="409">
        <f t="shared" ref="E107:AJ107" ca="1" si="675">+E63/SUM(E$61:E$81)*100</f>
        <v>0.74201775973450668</v>
      </c>
      <c r="F107" s="409">
        <f t="shared" ca="1" si="675"/>
        <v>0.73097797991543556</v>
      </c>
      <c r="G107" s="409">
        <f t="shared" ca="1" si="675"/>
        <v>0.73169944848037716</v>
      </c>
      <c r="H107" s="409">
        <f t="shared" ca="1" si="675"/>
        <v>0.7280621951989521</v>
      </c>
      <c r="I107" s="409">
        <f t="shared" ca="1" si="675"/>
        <v>0.69957213454559364</v>
      </c>
      <c r="J107" s="409">
        <f t="shared" ca="1" si="675"/>
        <v>0.71287793170353975</v>
      </c>
      <c r="K107" s="409">
        <f t="shared" ca="1" si="675"/>
        <v>0.69225228828567842</v>
      </c>
      <c r="L107" s="409">
        <f t="shared" ca="1" si="675"/>
        <v>0.68359373834280124</v>
      </c>
      <c r="M107" s="409">
        <f t="shared" ca="1" si="675"/>
        <v>0.69979836695059017</v>
      </c>
      <c r="N107" s="409">
        <f t="shared" ca="1" si="675"/>
        <v>0.69252518357344495</v>
      </c>
      <c r="O107" s="409">
        <f t="shared" ca="1" si="675"/>
        <v>0.69025441043518021</v>
      </c>
      <c r="P107" s="409">
        <f t="shared" ca="1" si="675"/>
        <v>0.71879959029925244</v>
      </c>
      <c r="Q107" s="409">
        <f t="shared" ca="1" si="675"/>
        <v>0.69313576149953648</v>
      </c>
      <c r="R107" s="409">
        <f t="shared" ca="1" si="675"/>
        <v>0.71071681861491298</v>
      </c>
      <c r="S107" s="409">
        <f t="shared" ca="1" si="675"/>
        <v>0.68844465382491082</v>
      </c>
      <c r="T107" s="409">
        <f t="shared" ca="1" si="675"/>
        <v>0.67806858169804463</v>
      </c>
      <c r="U107" s="409">
        <f t="shared" ca="1" si="675"/>
        <v>0.67791697275542007</v>
      </c>
      <c r="V107" s="409">
        <f t="shared" ca="1" si="675"/>
        <v>0.65395709617208742</v>
      </c>
      <c r="W107" s="409">
        <f t="shared" ca="1" si="675"/>
        <v>0.67674028462545466</v>
      </c>
      <c r="X107" s="409">
        <f t="shared" ca="1" si="675"/>
        <v>0.69435050557104971</v>
      </c>
      <c r="Y107" s="409">
        <f t="shared" ca="1" si="675"/>
        <v>0.67086912099522145</v>
      </c>
      <c r="Z107" s="409">
        <f t="shared" ca="1" si="675"/>
        <v>0.68435877425609593</v>
      </c>
      <c r="AA107" s="409">
        <f t="shared" ca="1" si="675"/>
        <v>0.67052765709568074</v>
      </c>
      <c r="AB107" s="409">
        <f t="shared" ca="1" si="675"/>
        <v>0.69313460351947154</v>
      </c>
      <c r="AC107" s="409">
        <f t="shared" ca="1" si="675"/>
        <v>0.69311534279479314</v>
      </c>
      <c r="AD107" s="409">
        <f t="shared" ca="1" si="675"/>
        <v>0.68010149682568244</v>
      </c>
      <c r="AE107" s="409">
        <f t="shared" ca="1" si="675"/>
        <v>0.70332527496283692</v>
      </c>
      <c r="AF107" s="409">
        <f t="shared" ca="1" si="675"/>
        <v>0.70714237120529666</v>
      </c>
      <c r="AG107" s="409">
        <f t="shared" ca="1" si="675"/>
        <v>0.70898513341522396</v>
      </c>
      <c r="AH107" s="409">
        <f t="shared" ca="1" si="675"/>
        <v>0.68621720971483802</v>
      </c>
      <c r="AI107" s="409">
        <f t="shared" ca="1" si="675"/>
        <v>0.70485178257272174</v>
      </c>
      <c r="AJ107" s="409">
        <f t="shared" ca="1" si="675"/>
        <v>0.68776794351141757</v>
      </c>
      <c r="AK107" s="409">
        <f t="shared" ref="AK107:BP107" ca="1" si="676">+AK63/SUM(AK$61:AK$81)*100</f>
        <v>0.69378109278060052</v>
      </c>
      <c r="AL107" s="409">
        <f t="shared" ca="1" si="676"/>
        <v>0.68291296042268945</v>
      </c>
      <c r="AM107" s="409">
        <f t="shared" ca="1" si="676"/>
        <v>0.6709983276273257</v>
      </c>
      <c r="AN107" s="409">
        <f t="shared" ca="1" si="676"/>
        <v>0.68024038145188481</v>
      </c>
      <c r="AO107" s="409">
        <f t="shared" ca="1" si="676"/>
        <v>0.68938990306127679</v>
      </c>
      <c r="AP107" s="409">
        <f t="shared" ca="1" si="676"/>
        <v>0.69842390896682272</v>
      </c>
      <c r="AQ107" s="409">
        <f t="shared" ca="1" si="676"/>
        <v>0.70256602035132942</v>
      </c>
      <c r="AR107" s="409">
        <f t="shared" ca="1" si="676"/>
        <v>0.69950070810363862</v>
      </c>
      <c r="AS107" s="409">
        <f t="shared" ca="1" si="676"/>
        <v>0.69921169887756629</v>
      </c>
      <c r="AT107" s="409">
        <f t="shared" ca="1" si="676"/>
        <v>0.68627308503254014</v>
      </c>
      <c r="AU107" s="409">
        <f t="shared" ca="1" si="676"/>
        <v>0.70876420176648491</v>
      </c>
      <c r="AV107" s="409">
        <f t="shared" ca="1" si="676"/>
        <v>0.69590330355070906</v>
      </c>
      <c r="AW107" s="409">
        <f t="shared" ca="1" si="676"/>
        <v>0.68318812029647757</v>
      </c>
      <c r="AX107" s="409">
        <f t="shared" ca="1" si="676"/>
        <v>0.66413714499502174</v>
      </c>
      <c r="AY107" s="409">
        <f t="shared" ca="1" si="676"/>
        <v>0.67706541323482139</v>
      </c>
      <c r="AZ107" s="409">
        <f t="shared" ca="1" si="676"/>
        <v>0.65920052948593466</v>
      </c>
      <c r="BA107" s="409">
        <f t="shared" ca="1" si="676"/>
        <v>0.6766199499704354</v>
      </c>
      <c r="BB107" s="409">
        <f t="shared" ca="1" si="676"/>
        <v>0.6583197898499954</v>
      </c>
      <c r="BC107" s="409">
        <f t="shared" ca="1" si="676"/>
        <v>0.66183122375261372</v>
      </c>
      <c r="BD107" s="409">
        <f t="shared" ca="1" si="676"/>
        <v>0.67386833962788395</v>
      </c>
      <c r="BE107" s="409">
        <f t="shared" ca="1" si="676"/>
        <v>0.66792659558803513</v>
      </c>
      <c r="BF107" s="409">
        <f t="shared" ca="1" si="676"/>
        <v>0.66453121676234239</v>
      </c>
      <c r="BG107" s="409">
        <f t="shared" ca="1" si="676"/>
        <v>0.65567891519222732</v>
      </c>
      <c r="BH107" s="409">
        <f t="shared" ca="1" si="676"/>
        <v>0.6634757136857995</v>
      </c>
      <c r="BI107" s="409">
        <f t="shared" ca="1" si="676"/>
        <v>0.66666356567138418</v>
      </c>
      <c r="BJ107" s="409">
        <f t="shared" ca="1" si="676"/>
        <v>0.64802674640449254</v>
      </c>
      <c r="BK107" s="409">
        <f t="shared" ca="1" si="676"/>
        <v>0.65274361667280068</v>
      </c>
      <c r="BL107" s="409">
        <f t="shared" ca="1" si="676"/>
        <v>0.64382345830151699</v>
      </c>
      <c r="BM107" s="409">
        <f t="shared" ca="1" si="676"/>
        <v>0.64626027780179074</v>
      </c>
      <c r="BN107" s="409">
        <f t="shared" ca="1" si="676"/>
        <v>0.67587480563468982</v>
      </c>
      <c r="BO107" s="409">
        <f t="shared" ca="1" si="676"/>
        <v>0.70324784905166882</v>
      </c>
      <c r="BP107" s="409">
        <f t="shared" ca="1" si="676"/>
        <v>0.66777506770075523</v>
      </c>
      <c r="BQ107" s="409">
        <f t="shared" ref="BQ107:CV107" ca="1" si="677">+BQ63/SUM(BQ$61:BQ$81)*100</f>
        <v>0.66544539988918328</v>
      </c>
      <c r="BR107" s="409">
        <f t="shared" ca="1" si="677"/>
        <v>0.68375527873609676</v>
      </c>
      <c r="BS107" s="409">
        <f t="shared" ca="1" si="677"/>
        <v>0.66547470892112914</v>
      </c>
      <c r="BT107" s="409">
        <f t="shared" ca="1" si="677"/>
        <v>0.65675911666974329</v>
      </c>
      <c r="BU107" s="409">
        <f t="shared" ca="1" si="677"/>
        <v>0.66128073699963041</v>
      </c>
      <c r="BV107" s="409">
        <f t="shared" ca="1" si="677"/>
        <v>0.64589404758426849</v>
      </c>
      <c r="BW107" s="409">
        <f t="shared" ca="1" si="677"/>
        <v>0.64493915612923747</v>
      </c>
      <c r="BX107" s="409">
        <f t="shared" ca="1" si="677"/>
        <v>0.67397541179071618</v>
      </c>
      <c r="BY107" s="409">
        <f t="shared" ca="1" si="677"/>
        <v>0.65901483106239933</v>
      </c>
      <c r="BZ107" s="409">
        <f t="shared" ca="1" si="677"/>
        <v>0.63209719140589615</v>
      </c>
      <c r="CA107" s="409">
        <f t="shared" ca="1" si="677"/>
        <v>0.63536265583093998</v>
      </c>
      <c r="CB107" s="409">
        <f t="shared" ca="1" si="677"/>
        <v>0.63692225977796013</v>
      </c>
      <c r="CC107" s="409">
        <f t="shared" ca="1" si="677"/>
        <v>0.62609289741329099</v>
      </c>
      <c r="CD107" s="409">
        <f t="shared" ca="1" si="677"/>
        <v>0.67616113054707083</v>
      </c>
      <c r="CE107" s="409">
        <f t="shared" ca="1" si="677"/>
        <v>0.62761877638811847</v>
      </c>
      <c r="CF107" s="409">
        <f t="shared" ca="1" si="677"/>
        <v>0.60690488424347966</v>
      </c>
      <c r="CG107" s="409">
        <f t="shared" ca="1" si="677"/>
        <v>0.60211537232443268</v>
      </c>
      <c r="CH107" s="409">
        <f t="shared" ca="1" si="677"/>
        <v>0.6337973121111623</v>
      </c>
      <c r="CI107" s="409">
        <f t="shared" ca="1" si="677"/>
        <v>0.63294155166270483</v>
      </c>
      <c r="CJ107" s="409">
        <f t="shared" ca="1" si="677"/>
        <v>0.61195159276743127</v>
      </c>
      <c r="CK107" s="409">
        <f t="shared" ca="1" si="677"/>
        <v>0.59368952942688247</v>
      </c>
      <c r="CL107" s="409">
        <f t="shared" ca="1" si="677"/>
        <v>0.6160338714489425</v>
      </c>
      <c r="CM107" s="409">
        <f t="shared" ca="1" si="677"/>
        <v>0.62294730551883926</v>
      </c>
      <c r="CN107" s="409">
        <f t="shared" ca="1" si="677"/>
        <v>0.28496612060136062</v>
      </c>
      <c r="CO107" s="409">
        <f t="shared" ca="1" si="677"/>
        <v>0.31834207594953218</v>
      </c>
      <c r="CP107" s="409">
        <f t="shared" ca="1" si="677"/>
        <v>0.40201124450751036</v>
      </c>
      <c r="CQ107" s="409">
        <f t="shared" ca="1" si="677"/>
        <v>0.48539105796962523</v>
      </c>
      <c r="CR107" s="409">
        <f t="shared" ca="1" si="677"/>
        <v>0.50817758272356217</v>
      </c>
      <c r="CS107" s="409">
        <f t="shared" ca="1" si="677"/>
        <v>0.52798212023216995</v>
      </c>
      <c r="CT107" s="409">
        <f t="shared" ca="1" si="677"/>
        <v>0.5456199967324159</v>
      </c>
      <c r="CU107" s="409">
        <f t="shared" ca="1" si="677"/>
        <v>0.54194907094647071</v>
      </c>
      <c r="CV107" s="409">
        <f t="shared" ca="1" si="677"/>
        <v>0.61079460950334585</v>
      </c>
      <c r="CW107" s="409">
        <f t="shared" ref="CW107:ED107" ca="1" si="678">+CW63/SUM(CW$61:CW$81)*100</f>
        <v>0.5707376046019742</v>
      </c>
      <c r="CX107" s="409">
        <f t="shared" ca="1" si="678"/>
        <v>0.57388489569475032</v>
      </c>
      <c r="CY107" s="409">
        <f t="shared" ca="1" si="678"/>
        <v>0.5912197289166371</v>
      </c>
      <c r="CZ107" s="409">
        <f t="shared" ca="1" si="678"/>
        <v>0.60156273606533905</v>
      </c>
      <c r="DA107" s="409">
        <f t="shared" ca="1" si="678"/>
        <v>0.62949310648957579</v>
      </c>
      <c r="DB107" s="409">
        <f t="shared" ca="1" si="678"/>
        <v>0.62098871981666137</v>
      </c>
      <c r="DC107" s="409">
        <f t="shared" ca="1" si="678"/>
        <v>0.62976479091263771</v>
      </c>
      <c r="DD107" s="409">
        <f t="shared" ca="1" si="678"/>
        <v>0.65333775664141169</v>
      </c>
      <c r="DE107" s="409">
        <f t="shared" ca="1" si="678"/>
        <v>0.66406844701524115</v>
      </c>
      <c r="DF107" s="409">
        <f t="shared" ca="1" si="678"/>
        <v>0.65043484934332074</v>
      </c>
      <c r="DG107" s="409">
        <f t="shared" ca="1" si="678"/>
        <v>0.68782481342240598</v>
      </c>
      <c r="DH107" s="409">
        <f t="shared" ca="1" si="678"/>
        <v>0.66871117822803727</v>
      </c>
      <c r="DI107" s="409">
        <f t="shared" ca="1" si="678"/>
        <v>0.66088945634155882</v>
      </c>
      <c r="DJ107" s="409">
        <f t="shared" ca="1" si="678"/>
        <v>0.63009472074752093</v>
      </c>
      <c r="DK107" s="409">
        <f t="shared" ca="1" si="678"/>
        <v>0.62473314748848807</v>
      </c>
      <c r="DL107" s="409">
        <f t="shared" ca="1" si="678"/>
        <v>0.62284382679490047</v>
      </c>
      <c r="DM107" s="409">
        <f t="shared" ca="1" si="678"/>
        <v>0.6244584435671251</v>
      </c>
      <c r="DN107" s="409">
        <f t="shared" ca="1" si="678"/>
        <v>0.61558663582265238</v>
      </c>
      <c r="DO107" s="409">
        <f t="shared" ca="1" si="678"/>
        <v>0.60301402137677163</v>
      </c>
      <c r="DP107" s="409">
        <f t="shared" ca="1" si="678"/>
        <v>0.59313209046525517</v>
      </c>
      <c r="DQ107" s="409">
        <f t="shared" ca="1" si="678"/>
        <v>0.56779027920667557</v>
      </c>
      <c r="DR107" s="409">
        <f t="shared" ca="1" si="678"/>
        <v>0.56419896418709559</v>
      </c>
      <c r="DS107" s="409">
        <f t="shared" ca="1" si="678"/>
        <v>0.54902067831442902</v>
      </c>
      <c r="DT107" s="409">
        <f t="shared" ca="1" si="678"/>
        <v>0.51927347430118453</v>
      </c>
      <c r="DU107" s="409">
        <f t="shared" ca="1" si="678"/>
        <v>0.57024327583851397</v>
      </c>
      <c r="DV107" s="409">
        <f t="shared" ca="1" si="678"/>
        <v>0.55841281454735592</v>
      </c>
      <c r="DW107" s="409">
        <f t="shared" ca="1" si="678"/>
        <v>0.5629235745597917</v>
      </c>
      <c r="DX107" s="409">
        <f t="shared" ca="1" si="678"/>
        <v>0.55771578441588698</v>
      </c>
      <c r="DY107" s="409">
        <f t="shared" ca="1" si="678"/>
        <v>0.54241913765594696</v>
      </c>
      <c r="DZ107" s="409">
        <f t="shared" ca="1" si="678"/>
        <v>0.54433062064116589</v>
      </c>
      <c r="EA107" s="409">
        <f t="shared" ca="1" si="678"/>
        <v>0.52820792240124959</v>
      </c>
      <c r="EB107" s="409">
        <f t="shared" ca="1" si="678"/>
        <v>0.52958981164881014</v>
      </c>
      <c r="EC107" s="409">
        <f t="shared" ca="1" si="678"/>
        <v>0.54047374501419465</v>
      </c>
      <c r="ED107" s="409">
        <f t="shared" ca="1" si="678"/>
        <v>0.52230312948455293</v>
      </c>
      <c r="EE107" s="409">
        <f t="shared" ref="EE107:EQ107" ca="1" si="679">+EE63/SUM(EE$61:EE$81)*100</f>
        <v>0.51266545861553614</v>
      </c>
      <c r="EF107" s="409">
        <f t="shared" ca="1" si="679"/>
        <v>0.48691688124885851</v>
      </c>
      <c r="EG107" s="409">
        <f t="shared" ca="1" si="679"/>
        <v>0.50974468136661455</v>
      </c>
      <c r="EH107" s="409">
        <f t="shared" ca="1" si="679"/>
        <v>0.51306144498335315</v>
      </c>
      <c r="EI107" s="409">
        <f t="shared" ca="1" si="679"/>
        <v>0.53482585351398848</v>
      </c>
      <c r="EJ107" s="409">
        <f t="shared" ca="1" si="679"/>
        <v>0.50200497292506441</v>
      </c>
      <c r="EK107" s="409">
        <f t="shared" ca="1" si="679"/>
        <v>0.50785423363828641</v>
      </c>
      <c r="EL107" s="409">
        <f t="shared" ca="1" si="679"/>
        <v>0.50772130529324833</v>
      </c>
      <c r="EM107" s="409">
        <f t="shared" ca="1" si="679"/>
        <v>0.51504199636712966</v>
      </c>
      <c r="EN107" s="409">
        <f t="shared" ca="1" si="679"/>
        <v>0.51240325515560203</v>
      </c>
      <c r="EO107" s="409">
        <f t="shared" ca="1" si="679"/>
        <v>0.50872502785255636</v>
      </c>
      <c r="EP107" s="409">
        <f t="shared" ca="1" si="679"/>
        <v>0.49111698072578042</v>
      </c>
      <c r="EQ107" s="409">
        <f t="shared" ca="1" si="679"/>
        <v>0.4972145780858207</v>
      </c>
      <c r="ER107" s="409">
        <f t="shared" ref="ER107:FA107" ca="1" si="680">+ER63/SUM(ER$61:ER$81)*100</f>
        <v>0.49841104662811558</v>
      </c>
      <c r="ES107" s="409">
        <f t="shared" ca="1" si="680"/>
        <v>0.49449932596386853</v>
      </c>
      <c r="ET107" s="409">
        <f t="shared" ca="1" si="680"/>
        <v>0.4884475097632352</v>
      </c>
      <c r="EU107" s="409">
        <f t="shared" ca="1" si="680"/>
        <v>0.4925257967018441</v>
      </c>
      <c r="EV107" s="409">
        <f t="shared" ca="1" si="680"/>
        <v>0.48976921216493968</v>
      </c>
      <c r="EW107" s="409">
        <f t="shared" ca="1" si="680"/>
        <v>0.47324491212893921</v>
      </c>
      <c r="EX107" s="409">
        <f t="shared" ca="1" si="680"/>
        <v>0.47216915325038855</v>
      </c>
      <c r="EY107" s="409">
        <f t="shared" ca="1" si="680"/>
        <v>0.47366911760377378</v>
      </c>
      <c r="EZ107" s="409">
        <f t="shared" ca="1" si="680"/>
        <v>0.46899026881129741</v>
      </c>
      <c r="FA107" s="409">
        <f t="shared" ca="1" si="680"/>
        <v>0.4767598964714706</v>
      </c>
      <c r="FB107" s="409">
        <f t="shared" ref="FB107:FD107" ca="1" si="681">+FB63/SUM(FB$61:FB$81)*100</f>
        <v>0.49384226184599478</v>
      </c>
      <c r="FC107" s="409">
        <f t="shared" ca="1" si="681"/>
        <v>0.48569902734605053</v>
      </c>
      <c r="FD107" s="409">
        <f t="shared" ca="1" si="681"/>
        <v>0.47844730997526791</v>
      </c>
      <c r="FE107" s="409" t="e">
        <f t="shared" ref="FE107:FI107" ca="1" si="682">+FE63/SUM(FE$61:FE$81)*100</f>
        <v>#DIV/0!</v>
      </c>
      <c r="FF107" s="409" t="e">
        <f t="shared" ca="1" si="682"/>
        <v>#DIV/0!</v>
      </c>
      <c r="FG107" s="409" t="e">
        <f t="shared" ca="1" si="682"/>
        <v>#DIV/0!</v>
      </c>
      <c r="FH107" s="409" t="e">
        <f t="shared" ca="1" si="682"/>
        <v>#DIV/0!</v>
      </c>
      <c r="FI107" s="409" t="e">
        <f t="shared" ca="1" si="682"/>
        <v>#DIV/0!</v>
      </c>
      <c r="FJ107" s="409" t="e">
        <f t="shared" ref="FJ107:FP107" ca="1" si="683">+FJ63/SUM(FJ$61:FJ$81)*100</f>
        <v>#DIV/0!</v>
      </c>
      <c r="FK107" s="409" t="e">
        <f t="shared" ca="1" si="683"/>
        <v>#DIV/0!</v>
      </c>
      <c r="FL107" s="409" t="e">
        <f t="shared" ca="1" si="683"/>
        <v>#DIV/0!</v>
      </c>
      <c r="FM107" s="409" t="e">
        <f t="shared" ca="1" si="683"/>
        <v>#DIV/0!</v>
      </c>
      <c r="FN107" s="409" t="e">
        <f t="shared" ca="1" si="683"/>
        <v>#DIV/0!</v>
      </c>
      <c r="FO107" s="409" t="e">
        <f t="shared" ca="1" si="683"/>
        <v>#DIV/0!</v>
      </c>
      <c r="FP107" s="409" t="e">
        <f t="shared" ca="1" si="683"/>
        <v>#DIV/0!</v>
      </c>
    </row>
    <row r="108" spans="1:172" x14ac:dyDescent="0.2">
      <c r="B108" s="407" t="s">
        <v>16</v>
      </c>
      <c r="C108" s="408"/>
      <c r="D108" s="407"/>
      <c r="E108" s="409">
        <f t="shared" ref="E108:AJ108" ca="1" si="684">+E64/SUM(E$61:E$81)*100</f>
        <v>0.35196028001522944</v>
      </c>
      <c r="F108" s="409">
        <f t="shared" ca="1" si="684"/>
        <v>0.37562561225143193</v>
      </c>
      <c r="G108" s="409">
        <f t="shared" ca="1" si="684"/>
        <v>0.36141436172704505</v>
      </c>
      <c r="H108" s="409">
        <f t="shared" ca="1" si="684"/>
        <v>0.38481054766075584</v>
      </c>
      <c r="I108" s="409">
        <f t="shared" ca="1" si="684"/>
        <v>0.37316444832330892</v>
      </c>
      <c r="J108" s="409">
        <f t="shared" ca="1" si="684"/>
        <v>0.35572208683023832</v>
      </c>
      <c r="K108" s="409">
        <f t="shared" ca="1" si="684"/>
        <v>0.36835317494838704</v>
      </c>
      <c r="L108" s="409">
        <f t="shared" ca="1" si="684"/>
        <v>0.35624508961889789</v>
      </c>
      <c r="M108" s="409">
        <f t="shared" ca="1" si="684"/>
        <v>0.35592801552361558</v>
      </c>
      <c r="N108" s="409">
        <f t="shared" ca="1" si="684"/>
        <v>0.34346107583695867</v>
      </c>
      <c r="O108" s="409">
        <f t="shared" ca="1" si="684"/>
        <v>0.33850919362491827</v>
      </c>
      <c r="P108" s="409">
        <f t="shared" ca="1" si="684"/>
        <v>0.344719757212813</v>
      </c>
      <c r="Q108" s="409">
        <f t="shared" ca="1" si="684"/>
        <v>0.36545938203249029</v>
      </c>
      <c r="R108" s="409">
        <f t="shared" ca="1" si="684"/>
        <v>0.38161513395965563</v>
      </c>
      <c r="S108" s="409">
        <f t="shared" ca="1" si="684"/>
        <v>0.36300794400651021</v>
      </c>
      <c r="T108" s="409">
        <f t="shared" ca="1" si="684"/>
        <v>0.36091760759225761</v>
      </c>
      <c r="U108" s="409">
        <f t="shared" ca="1" si="684"/>
        <v>0.34942343914413715</v>
      </c>
      <c r="V108" s="409">
        <f t="shared" ca="1" si="684"/>
        <v>0.35456215172300759</v>
      </c>
      <c r="W108" s="409">
        <f t="shared" ca="1" si="684"/>
        <v>0.35951185673024644</v>
      </c>
      <c r="X108" s="409">
        <f t="shared" ca="1" si="684"/>
        <v>0.3562071763183568</v>
      </c>
      <c r="Y108" s="409">
        <f t="shared" ca="1" si="684"/>
        <v>0.34698686563861963</v>
      </c>
      <c r="Z108" s="409">
        <f t="shared" ca="1" si="684"/>
        <v>0.36244736946573475</v>
      </c>
      <c r="AA108" s="409">
        <f t="shared" ca="1" si="684"/>
        <v>0.36422411033060581</v>
      </c>
      <c r="AB108" s="409">
        <f t="shared" ca="1" si="684"/>
        <v>0.37041920119971333</v>
      </c>
      <c r="AC108" s="409">
        <f t="shared" ca="1" si="684"/>
        <v>0.36825039633947759</v>
      </c>
      <c r="AD108" s="409">
        <f t="shared" ca="1" si="684"/>
        <v>0.36209078795371358</v>
      </c>
      <c r="AE108" s="409">
        <f t="shared" ca="1" si="684"/>
        <v>0.36167188136566997</v>
      </c>
      <c r="AF108" s="409">
        <f t="shared" ca="1" si="684"/>
        <v>0.39019078212473512</v>
      </c>
      <c r="AG108" s="409">
        <f t="shared" ca="1" si="684"/>
        <v>0.38087687964794964</v>
      </c>
      <c r="AH108" s="409">
        <f t="shared" ca="1" si="684"/>
        <v>0.37642389370659352</v>
      </c>
      <c r="AI108" s="409">
        <f t="shared" ca="1" si="684"/>
        <v>0.37226852157002832</v>
      </c>
      <c r="AJ108" s="409">
        <f t="shared" ca="1" si="684"/>
        <v>0.37045686904010022</v>
      </c>
      <c r="AK108" s="409">
        <f t="shared" ref="AK108:BP108" ca="1" si="685">+AK64/SUM(AK$61:AK$81)*100</f>
        <v>0.35897545494037592</v>
      </c>
      <c r="AL108" s="409">
        <f t="shared" ca="1" si="685"/>
        <v>0.35762548681311368</v>
      </c>
      <c r="AM108" s="409">
        <f t="shared" ca="1" si="685"/>
        <v>0.37485954024606866</v>
      </c>
      <c r="AN108" s="409">
        <f t="shared" ca="1" si="685"/>
        <v>0.36989952347133137</v>
      </c>
      <c r="AO108" s="409">
        <f t="shared" ca="1" si="685"/>
        <v>0.39306175300910778</v>
      </c>
      <c r="AP108" s="409">
        <f t="shared" ca="1" si="685"/>
        <v>0.40649815796375344</v>
      </c>
      <c r="AQ108" s="409">
        <f t="shared" ca="1" si="685"/>
        <v>0.40460130112476556</v>
      </c>
      <c r="AR108" s="409">
        <f t="shared" ca="1" si="685"/>
        <v>0.39494037588555919</v>
      </c>
      <c r="AS108" s="409">
        <f t="shared" ca="1" si="685"/>
        <v>0.39130259945187024</v>
      </c>
      <c r="AT108" s="409">
        <f t="shared" ca="1" si="685"/>
        <v>0.38445475290957165</v>
      </c>
      <c r="AU108" s="409">
        <f t="shared" ca="1" si="685"/>
        <v>0.37559901936349849</v>
      </c>
      <c r="AV108" s="409">
        <f t="shared" ca="1" si="685"/>
        <v>0.36893476392143465</v>
      </c>
      <c r="AW108" s="409">
        <f t="shared" ca="1" si="685"/>
        <v>0.36574743182558866</v>
      </c>
      <c r="AX108" s="409">
        <f t="shared" ca="1" si="685"/>
        <v>0.36332474741976306</v>
      </c>
      <c r="AY108" s="409">
        <f t="shared" ca="1" si="685"/>
        <v>0.37209640212607287</v>
      </c>
      <c r="AZ108" s="409">
        <f t="shared" ca="1" si="685"/>
        <v>0.35727161425722526</v>
      </c>
      <c r="BA108" s="409">
        <f t="shared" ca="1" si="685"/>
        <v>0.34117250976179864</v>
      </c>
      <c r="BB108" s="409">
        <f t="shared" ca="1" si="685"/>
        <v>0.32829726827508249</v>
      </c>
      <c r="BC108" s="409">
        <f t="shared" ca="1" si="685"/>
        <v>0.33230314444777703</v>
      </c>
      <c r="BD108" s="409">
        <f t="shared" ca="1" si="685"/>
        <v>0.32436160551796506</v>
      </c>
      <c r="BE108" s="409">
        <f t="shared" ca="1" si="685"/>
        <v>0.33665168350494123</v>
      </c>
      <c r="BF108" s="409">
        <f t="shared" ca="1" si="685"/>
        <v>0.32918187258226944</v>
      </c>
      <c r="BG108" s="409">
        <f t="shared" ca="1" si="685"/>
        <v>0.33035028589378901</v>
      </c>
      <c r="BH108" s="409">
        <f t="shared" ca="1" si="685"/>
        <v>0.31752963175744997</v>
      </c>
      <c r="BI108" s="409">
        <f t="shared" ca="1" si="685"/>
        <v>0.33670352343873122</v>
      </c>
      <c r="BJ108" s="409">
        <f t="shared" ca="1" si="685"/>
        <v>0.34515394945332462</v>
      </c>
      <c r="BK108" s="409">
        <f t="shared" ca="1" si="685"/>
        <v>0.33809801296939845</v>
      </c>
      <c r="BL108" s="409">
        <f t="shared" ca="1" si="685"/>
        <v>0.33881866581946768</v>
      </c>
      <c r="BM108" s="409">
        <f t="shared" ca="1" si="685"/>
        <v>0.34835117327866877</v>
      </c>
      <c r="BN108" s="409">
        <f t="shared" ca="1" si="685"/>
        <v>0.34640612492411138</v>
      </c>
      <c r="BO108" s="409">
        <f t="shared" ca="1" si="685"/>
        <v>0.34441065301061236</v>
      </c>
      <c r="BP108" s="409">
        <f t="shared" ca="1" si="685"/>
        <v>0.3552390929374844</v>
      </c>
      <c r="BQ108" s="409">
        <f t="shared" ref="BQ108:CV108" ca="1" si="686">+BQ64/SUM(BQ$61:BQ$81)*100</f>
        <v>0.32616800104007776</v>
      </c>
      <c r="BR108" s="409">
        <f t="shared" ca="1" si="686"/>
        <v>0.35103561206157613</v>
      </c>
      <c r="BS108" s="409">
        <f t="shared" ca="1" si="686"/>
        <v>0.35856857269189307</v>
      </c>
      <c r="BT108" s="409">
        <f t="shared" ca="1" si="686"/>
        <v>0.3636992434155028</v>
      </c>
      <c r="BU108" s="409">
        <f t="shared" ca="1" si="686"/>
        <v>0.36580813083773561</v>
      </c>
      <c r="BV108" s="409">
        <f t="shared" ca="1" si="686"/>
        <v>0.35665128538075525</v>
      </c>
      <c r="BW108" s="409">
        <f t="shared" ca="1" si="686"/>
        <v>0.36507712275436871</v>
      </c>
      <c r="BX108" s="409">
        <f t="shared" ca="1" si="686"/>
        <v>0.37386724756415263</v>
      </c>
      <c r="BY108" s="409">
        <f t="shared" ca="1" si="686"/>
        <v>0.36866476976273033</v>
      </c>
      <c r="BZ108" s="409">
        <f t="shared" ca="1" si="686"/>
        <v>0.35999830945563466</v>
      </c>
      <c r="CA108" s="409">
        <f t="shared" ca="1" si="686"/>
        <v>0.3468851199799069</v>
      </c>
      <c r="CB108" s="409">
        <f t="shared" ca="1" si="686"/>
        <v>0.37249390027203955</v>
      </c>
      <c r="CC108" s="409">
        <f t="shared" ca="1" si="686"/>
        <v>0.3411325097096497</v>
      </c>
      <c r="CD108" s="409">
        <f t="shared" ca="1" si="686"/>
        <v>0.35730271191401797</v>
      </c>
      <c r="CE108" s="409">
        <f t="shared" ca="1" si="686"/>
        <v>0.33816260477431109</v>
      </c>
      <c r="CF108" s="409">
        <f t="shared" ca="1" si="686"/>
        <v>0.35524283863435974</v>
      </c>
      <c r="CG108" s="409">
        <f t="shared" ca="1" si="686"/>
        <v>0.36321655958847998</v>
      </c>
      <c r="CH108" s="409">
        <f t="shared" ca="1" si="686"/>
        <v>0.37440651050473128</v>
      </c>
      <c r="CI108" s="409">
        <f t="shared" ca="1" si="686"/>
        <v>0.36817116232483316</v>
      </c>
      <c r="CJ108" s="409">
        <f t="shared" ca="1" si="686"/>
        <v>0.36567895572392195</v>
      </c>
      <c r="CK108" s="409">
        <f t="shared" ca="1" si="686"/>
        <v>0.36103739939778989</v>
      </c>
      <c r="CL108" s="409">
        <f t="shared" ca="1" si="686"/>
        <v>0.35214985812928778</v>
      </c>
      <c r="CM108" s="409">
        <f t="shared" ca="1" si="686"/>
        <v>0.37016270715316396</v>
      </c>
      <c r="CN108" s="409">
        <f t="shared" ca="1" si="686"/>
        <v>0.35837194087284935</v>
      </c>
      <c r="CO108" s="409">
        <f t="shared" ca="1" si="686"/>
        <v>0.37017826025683215</v>
      </c>
      <c r="CP108" s="409">
        <f t="shared" ca="1" si="686"/>
        <v>0.37604922939795865</v>
      </c>
      <c r="CQ108" s="409">
        <f t="shared" ca="1" si="686"/>
        <v>0.35525878717649073</v>
      </c>
      <c r="CR108" s="409">
        <f t="shared" ca="1" si="686"/>
        <v>0.39484847505162468</v>
      </c>
      <c r="CS108" s="409">
        <f t="shared" ca="1" si="686"/>
        <v>0.37757775893115259</v>
      </c>
      <c r="CT108" s="409">
        <f t="shared" ca="1" si="686"/>
        <v>0.38189058773954027</v>
      </c>
      <c r="CU108" s="409">
        <f t="shared" ca="1" si="686"/>
        <v>0.38273923705703428</v>
      </c>
      <c r="CV108" s="409">
        <f t="shared" ca="1" si="686"/>
        <v>0.36567342361806571</v>
      </c>
      <c r="CW108" s="409">
        <f t="shared" ref="CW108:ED108" ca="1" si="687">+CW64/SUM(CW$61:CW$81)*100</f>
        <v>0.37031491184815057</v>
      </c>
      <c r="CX108" s="409">
        <f t="shared" ca="1" si="687"/>
        <v>0.39792290479452663</v>
      </c>
      <c r="CY108" s="409">
        <f t="shared" ca="1" si="687"/>
        <v>0.38834373925702037</v>
      </c>
      <c r="CZ108" s="409">
        <f t="shared" ca="1" si="687"/>
        <v>0.38078325593542317</v>
      </c>
      <c r="DA108" s="409">
        <f t="shared" ca="1" si="687"/>
        <v>0.38896583526761902</v>
      </c>
      <c r="DB108" s="409">
        <f t="shared" ca="1" si="687"/>
        <v>0.37840235826009616</v>
      </c>
      <c r="DC108" s="409">
        <f t="shared" ca="1" si="687"/>
        <v>0.37608884614719845</v>
      </c>
      <c r="DD108" s="409">
        <f t="shared" ca="1" si="687"/>
        <v>0.37974299120299526</v>
      </c>
      <c r="DE108" s="409">
        <f t="shared" ca="1" si="687"/>
        <v>0.38662223267860779</v>
      </c>
      <c r="DF108" s="409">
        <f t="shared" ca="1" si="687"/>
        <v>0.36954273621820122</v>
      </c>
      <c r="DG108" s="409">
        <f t="shared" ca="1" si="687"/>
        <v>0.36259682597702625</v>
      </c>
      <c r="DH108" s="409">
        <f t="shared" ca="1" si="687"/>
        <v>0.372251794755798</v>
      </c>
      <c r="DI108" s="409">
        <f t="shared" ca="1" si="687"/>
        <v>0.3478423148475655</v>
      </c>
      <c r="DJ108" s="409">
        <f t="shared" ca="1" si="687"/>
        <v>0.35325154607297954</v>
      </c>
      <c r="DK108" s="409">
        <f t="shared" ca="1" si="687"/>
        <v>0.3503844152765645</v>
      </c>
      <c r="DL108" s="409">
        <f t="shared" ca="1" si="687"/>
        <v>0.34054315672555735</v>
      </c>
      <c r="DM108" s="409">
        <f t="shared" ca="1" si="687"/>
        <v>0.34675747927058248</v>
      </c>
      <c r="DN108" s="409">
        <f t="shared" ca="1" si="687"/>
        <v>0.3387383378612297</v>
      </c>
      <c r="DO108" s="409">
        <f t="shared" ca="1" si="687"/>
        <v>0.3346407551343924</v>
      </c>
      <c r="DP108" s="409">
        <f t="shared" ca="1" si="687"/>
        <v>0.32435624683396541</v>
      </c>
      <c r="DQ108" s="409">
        <f t="shared" ca="1" si="687"/>
        <v>0.32515932810363779</v>
      </c>
      <c r="DR108" s="409">
        <f t="shared" ca="1" si="687"/>
        <v>0.32387420037336295</v>
      </c>
      <c r="DS108" s="409">
        <f t="shared" ca="1" si="687"/>
        <v>0.32600937954248932</v>
      </c>
      <c r="DT108" s="409">
        <f t="shared" ca="1" si="687"/>
        <v>0.33699628277832305</v>
      </c>
      <c r="DU108" s="409">
        <f t="shared" ca="1" si="687"/>
        <v>0.33151927234130613</v>
      </c>
      <c r="DV108" s="409">
        <f t="shared" ca="1" si="687"/>
        <v>0.33195988254075437</v>
      </c>
      <c r="DW108" s="409">
        <f t="shared" ca="1" si="687"/>
        <v>0.31970641170987041</v>
      </c>
      <c r="DX108" s="409">
        <f t="shared" ca="1" si="687"/>
        <v>0.3297638820581949</v>
      </c>
      <c r="DY108" s="409">
        <f t="shared" ca="1" si="687"/>
        <v>0.32099935693139492</v>
      </c>
      <c r="DZ108" s="409">
        <f t="shared" ca="1" si="687"/>
        <v>0.3371332226058299</v>
      </c>
      <c r="EA108" s="409">
        <f t="shared" ca="1" si="687"/>
        <v>0.3247875614030532</v>
      </c>
      <c r="EB108" s="409">
        <f t="shared" ca="1" si="687"/>
        <v>0.31148573636594917</v>
      </c>
      <c r="EC108" s="409">
        <f t="shared" ca="1" si="687"/>
        <v>0.32353270884892882</v>
      </c>
      <c r="ED108" s="409">
        <f t="shared" ca="1" si="687"/>
        <v>0.32560935860132123</v>
      </c>
      <c r="EE108" s="409">
        <f t="shared" ref="EE108:EQ108" ca="1" si="688">+EE64/SUM(EE$61:EE$81)*100</f>
        <v>0.32546780734435843</v>
      </c>
      <c r="EF108" s="409">
        <f t="shared" ca="1" si="688"/>
        <v>0.32084874078680398</v>
      </c>
      <c r="EG108" s="409">
        <f t="shared" ca="1" si="688"/>
        <v>0.31957984211531854</v>
      </c>
      <c r="EH108" s="409">
        <f t="shared" ca="1" si="688"/>
        <v>0.31099269882963493</v>
      </c>
      <c r="EI108" s="409">
        <f t="shared" ca="1" si="688"/>
        <v>0.31560459694263954</v>
      </c>
      <c r="EJ108" s="409">
        <f t="shared" ca="1" si="688"/>
        <v>0.31456123656352153</v>
      </c>
      <c r="EK108" s="409">
        <f t="shared" ca="1" si="688"/>
        <v>0.31667637095502293</v>
      </c>
      <c r="EL108" s="409">
        <f t="shared" ca="1" si="688"/>
        <v>0.30634046255147085</v>
      </c>
      <c r="EM108" s="409">
        <f t="shared" ca="1" si="688"/>
        <v>0.30822380300799873</v>
      </c>
      <c r="EN108" s="409">
        <f t="shared" ca="1" si="688"/>
        <v>0.30584651027267123</v>
      </c>
      <c r="EO108" s="409">
        <f t="shared" ca="1" si="688"/>
        <v>0.30823266220834694</v>
      </c>
      <c r="EP108" s="409">
        <f t="shared" ca="1" si="688"/>
        <v>0.30545797807013991</v>
      </c>
      <c r="EQ108" s="409">
        <f t="shared" ca="1" si="688"/>
        <v>0.30962208346554487</v>
      </c>
      <c r="ER108" s="409">
        <f t="shared" ref="ER108:FA108" ca="1" si="689">+ER64/SUM(ER$61:ER$81)*100</f>
        <v>0.31363026807594468</v>
      </c>
      <c r="ES108" s="409">
        <f t="shared" ca="1" si="689"/>
        <v>0.31752287653541822</v>
      </c>
      <c r="ET108" s="409">
        <f t="shared" ca="1" si="689"/>
        <v>0.30962814712991121</v>
      </c>
      <c r="EU108" s="409">
        <f t="shared" ca="1" si="689"/>
        <v>0.31075491345740514</v>
      </c>
      <c r="EV108" s="409">
        <f t="shared" ca="1" si="689"/>
        <v>0.31679715316801033</v>
      </c>
      <c r="EW108" s="409">
        <f t="shared" ca="1" si="689"/>
        <v>0.30980456598589634</v>
      </c>
      <c r="EX108" s="409">
        <f t="shared" ca="1" si="689"/>
        <v>0.31221619034206233</v>
      </c>
      <c r="EY108" s="409">
        <f t="shared" ca="1" si="689"/>
        <v>0.30992450648225195</v>
      </c>
      <c r="EZ108" s="409">
        <f t="shared" ca="1" si="689"/>
        <v>0.31021418578303206</v>
      </c>
      <c r="FA108" s="409">
        <f t="shared" ca="1" si="689"/>
        <v>0.30594841660681066</v>
      </c>
      <c r="FB108" s="409">
        <f t="shared" ref="FB108:FD108" ca="1" si="690">+FB64/SUM(FB$61:FB$81)*100</f>
        <v>0.30562145935153168</v>
      </c>
      <c r="FC108" s="409">
        <f t="shared" ca="1" si="690"/>
        <v>0.30392334556348571</v>
      </c>
      <c r="FD108" s="409">
        <f t="shared" ca="1" si="690"/>
        <v>0.30104394701109749</v>
      </c>
      <c r="FE108" s="409" t="e">
        <f t="shared" ref="FE108:FI108" ca="1" si="691">+FE64/SUM(FE$61:FE$81)*100</f>
        <v>#DIV/0!</v>
      </c>
      <c r="FF108" s="409" t="e">
        <f t="shared" ca="1" si="691"/>
        <v>#DIV/0!</v>
      </c>
      <c r="FG108" s="409" t="e">
        <f t="shared" ca="1" si="691"/>
        <v>#DIV/0!</v>
      </c>
      <c r="FH108" s="409" t="e">
        <f t="shared" ca="1" si="691"/>
        <v>#DIV/0!</v>
      </c>
      <c r="FI108" s="409" t="e">
        <f t="shared" ca="1" si="691"/>
        <v>#DIV/0!</v>
      </c>
      <c r="FJ108" s="409" t="e">
        <f t="shared" ref="FJ108:FP108" ca="1" si="692">+FJ64/SUM(FJ$61:FJ$81)*100</f>
        <v>#DIV/0!</v>
      </c>
      <c r="FK108" s="409" t="e">
        <f t="shared" ca="1" si="692"/>
        <v>#DIV/0!</v>
      </c>
      <c r="FL108" s="409" t="e">
        <f t="shared" ca="1" si="692"/>
        <v>#DIV/0!</v>
      </c>
      <c r="FM108" s="409" t="e">
        <f t="shared" ca="1" si="692"/>
        <v>#DIV/0!</v>
      </c>
      <c r="FN108" s="409" t="e">
        <f t="shared" ca="1" si="692"/>
        <v>#DIV/0!</v>
      </c>
      <c r="FO108" s="409" t="e">
        <f t="shared" ca="1" si="692"/>
        <v>#DIV/0!</v>
      </c>
      <c r="FP108" s="409" t="e">
        <f t="shared" ca="1" si="692"/>
        <v>#DIV/0!</v>
      </c>
    </row>
    <row r="109" spans="1:172" x14ac:dyDescent="0.2">
      <c r="B109" s="407" t="s">
        <v>17</v>
      </c>
      <c r="C109" s="408"/>
      <c r="D109" s="407"/>
      <c r="E109" s="409">
        <f t="shared" ref="E109:AJ109" ca="1" si="693">+E65/SUM(E$61:E$81)*100</f>
        <v>1.4539611842559803</v>
      </c>
      <c r="F109" s="409">
        <f t="shared" ca="1" si="693"/>
        <v>1.4994041113608703</v>
      </c>
      <c r="G109" s="409">
        <f t="shared" ca="1" si="693"/>
        <v>1.510517062872905</v>
      </c>
      <c r="H109" s="409">
        <f t="shared" ca="1" si="693"/>
        <v>1.5245757249017566</v>
      </c>
      <c r="I109" s="409">
        <f t="shared" ca="1" si="693"/>
        <v>1.5121298767081239</v>
      </c>
      <c r="J109" s="409">
        <f t="shared" ca="1" si="693"/>
        <v>1.5330640153363919</v>
      </c>
      <c r="K109" s="409">
        <f t="shared" ca="1" si="693"/>
        <v>1.5839001222224676</v>
      </c>
      <c r="L109" s="409">
        <f t="shared" ca="1" si="693"/>
        <v>1.5587639054875031</v>
      </c>
      <c r="M109" s="409">
        <f t="shared" ca="1" si="693"/>
        <v>1.546779072188758</v>
      </c>
      <c r="N109" s="409">
        <f t="shared" ca="1" si="693"/>
        <v>1.568896556693588</v>
      </c>
      <c r="O109" s="409">
        <f t="shared" ca="1" si="693"/>
        <v>1.5176457592813739</v>
      </c>
      <c r="P109" s="409">
        <f t="shared" ca="1" si="693"/>
        <v>1.6169523269077009</v>
      </c>
      <c r="Q109" s="409">
        <f t="shared" ca="1" si="693"/>
        <v>1.5805521967708753</v>
      </c>
      <c r="R109" s="409">
        <f t="shared" ca="1" si="693"/>
        <v>1.5562428111767899</v>
      </c>
      <c r="S109" s="409">
        <f t="shared" ca="1" si="693"/>
        <v>1.5434334692572307</v>
      </c>
      <c r="T109" s="409">
        <f t="shared" ca="1" si="693"/>
        <v>1.4720878737657099</v>
      </c>
      <c r="U109" s="409">
        <f t="shared" ca="1" si="693"/>
        <v>1.4831531122217307</v>
      </c>
      <c r="V109" s="409">
        <f t="shared" ca="1" si="693"/>
        <v>1.5201599440364264</v>
      </c>
      <c r="W109" s="409">
        <f t="shared" ca="1" si="693"/>
        <v>1.4918545397884528</v>
      </c>
      <c r="X109" s="409">
        <f t="shared" ca="1" si="693"/>
        <v>1.5256193902248307</v>
      </c>
      <c r="Y109" s="409">
        <f t="shared" ca="1" si="693"/>
        <v>1.5011741937775567</v>
      </c>
      <c r="Z109" s="409">
        <f t="shared" ca="1" si="693"/>
        <v>1.4868935809190456</v>
      </c>
      <c r="AA109" s="409">
        <f t="shared" ca="1" si="693"/>
        <v>1.47632374698074</v>
      </c>
      <c r="AB109" s="409">
        <f t="shared" ca="1" si="693"/>
        <v>1.4607317683046068</v>
      </c>
      <c r="AC109" s="409">
        <f t="shared" ca="1" si="693"/>
        <v>1.4604341548562445</v>
      </c>
      <c r="AD109" s="409">
        <f t="shared" ca="1" si="693"/>
        <v>1.4547905622703359</v>
      </c>
      <c r="AE109" s="409">
        <f t="shared" ca="1" si="693"/>
        <v>1.4826134999913338</v>
      </c>
      <c r="AF109" s="409">
        <f t="shared" ca="1" si="693"/>
        <v>1.5319301416783238</v>
      </c>
      <c r="AG109" s="409">
        <f t="shared" ca="1" si="693"/>
        <v>1.5073407965017183</v>
      </c>
      <c r="AH109" s="409">
        <f t="shared" ca="1" si="693"/>
        <v>1.4559586812346177</v>
      </c>
      <c r="AI109" s="409">
        <f t="shared" ca="1" si="693"/>
        <v>1.5843745312344473</v>
      </c>
      <c r="AJ109" s="409">
        <f t="shared" ca="1" si="693"/>
        <v>1.5338515612882151</v>
      </c>
      <c r="AK109" s="409">
        <f t="shared" ref="AK109:BP109" ca="1" si="694">+AK65/SUM(AK$61:AK$81)*100</f>
        <v>1.5201491992353633</v>
      </c>
      <c r="AL109" s="409">
        <f t="shared" ca="1" si="694"/>
        <v>1.5351149479156607</v>
      </c>
      <c r="AM109" s="409">
        <f t="shared" ca="1" si="694"/>
        <v>1.5135646909463905</v>
      </c>
      <c r="AN109" s="409">
        <f t="shared" ca="1" si="694"/>
        <v>1.5149970623939728</v>
      </c>
      <c r="AO109" s="409">
        <f t="shared" ca="1" si="694"/>
        <v>1.5026441178458811</v>
      </c>
      <c r="AP109" s="409">
        <f t="shared" ca="1" si="694"/>
        <v>1.5367054585039359</v>
      </c>
      <c r="AQ109" s="409">
        <f t="shared" ca="1" si="694"/>
        <v>1.5125336010166734</v>
      </c>
      <c r="AR109" s="409">
        <f t="shared" ca="1" si="694"/>
        <v>1.5001530378205137</v>
      </c>
      <c r="AS109" s="409">
        <f t="shared" ca="1" si="694"/>
        <v>1.504493031847818</v>
      </c>
      <c r="AT109" s="409">
        <f t="shared" ca="1" si="694"/>
        <v>1.4775407656322328</v>
      </c>
      <c r="AU109" s="409">
        <f t="shared" ca="1" si="694"/>
        <v>1.4791744754379916</v>
      </c>
      <c r="AV109" s="409">
        <f t="shared" ca="1" si="694"/>
        <v>1.4622214007086303</v>
      </c>
      <c r="AW109" s="409">
        <f t="shared" ca="1" si="694"/>
        <v>1.5090762076230291</v>
      </c>
      <c r="AX109" s="409">
        <f t="shared" ca="1" si="694"/>
        <v>1.4894881304652929</v>
      </c>
      <c r="AY109" s="409">
        <f t="shared" ca="1" si="694"/>
        <v>1.4599636091270352</v>
      </c>
      <c r="AZ109" s="409">
        <f t="shared" ca="1" si="694"/>
        <v>1.4546113922769637</v>
      </c>
      <c r="BA109" s="409">
        <f t="shared" ca="1" si="694"/>
        <v>1.5085486439178335</v>
      </c>
      <c r="BB109" s="409">
        <f t="shared" ca="1" si="694"/>
        <v>1.4981262352851481</v>
      </c>
      <c r="BC109" s="409">
        <f t="shared" ca="1" si="694"/>
        <v>1.4571562015644868</v>
      </c>
      <c r="BD109" s="409">
        <f t="shared" ca="1" si="694"/>
        <v>1.4404834945975729</v>
      </c>
      <c r="BE109" s="409">
        <f t="shared" ca="1" si="694"/>
        <v>1.4847430520606364</v>
      </c>
      <c r="BF109" s="409">
        <f t="shared" ca="1" si="694"/>
        <v>1.4355757047237772</v>
      </c>
      <c r="BG109" s="409">
        <f t="shared" ca="1" si="694"/>
        <v>1.4645348807118894</v>
      </c>
      <c r="BH109" s="409">
        <f t="shared" ca="1" si="694"/>
        <v>1.441045191615282</v>
      </c>
      <c r="BI109" s="409">
        <f t="shared" ca="1" si="694"/>
        <v>1.4218632338278316</v>
      </c>
      <c r="BJ109" s="409">
        <f t="shared" ca="1" si="694"/>
        <v>1.4208895827396544</v>
      </c>
      <c r="BK109" s="409">
        <f t="shared" ca="1" si="694"/>
        <v>1.4417102342218817</v>
      </c>
      <c r="BL109" s="409">
        <f t="shared" ca="1" si="694"/>
        <v>1.4595406665378319</v>
      </c>
      <c r="BM109" s="409">
        <f t="shared" ca="1" si="694"/>
        <v>1.4512361104117515</v>
      </c>
      <c r="BN109" s="409">
        <f t="shared" ca="1" si="694"/>
        <v>1.4547690074080626</v>
      </c>
      <c r="BO109" s="409">
        <f t="shared" ca="1" si="694"/>
        <v>1.4691639683157469</v>
      </c>
      <c r="BP109" s="409">
        <f t="shared" ca="1" si="694"/>
        <v>1.5083726847093104</v>
      </c>
      <c r="BQ109" s="409">
        <f t="shared" ref="BQ109:CV109" ca="1" si="695">+BQ65/SUM(BQ$61:BQ$81)*100</f>
        <v>1.4328355927869565</v>
      </c>
      <c r="BR109" s="409">
        <f t="shared" ca="1" si="695"/>
        <v>1.4707622772453384</v>
      </c>
      <c r="BS109" s="409">
        <f t="shared" ca="1" si="695"/>
        <v>1.4313887183505019</v>
      </c>
      <c r="BT109" s="409">
        <f t="shared" ca="1" si="695"/>
        <v>1.4587641130113391</v>
      </c>
      <c r="BU109" s="409">
        <f t="shared" ca="1" si="695"/>
        <v>1.459940256791133</v>
      </c>
      <c r="BV109" s="409">
        <f t="shared" ca="1" si="695"/>
        <v>1.4539563314445338</v>
      </c>
      <c r="BW109" s="409">
        <f t="shared" ca="1" si="695"/>
        <v>1.454993668296598</v>
      </c>
      <c r="BX109" s="409">
        <f t="shared" ca="1" si="695"/>
        <v>1.4494872200314428</v>
      </c>
      <c r="BY109" s="409">
        <f t="shared" ca="1" si="695"/>
        <v>1.4847246679029176</v>
      </c>
      <c r="BZ109" s="409">
        <f t="shared" ca="1" si="695"/>
        <v>1.454135068666875</v>
      </c>
      <c r="CA109" s="409">
        <f t="shared" ca="1" si="695"/>
        <v>1.4392075782433176</v>
      </c>
      <c r="CB109" s="409">
        <f t="shared" ca="1" si="695"/>
        <v>1.4578295648240722</v>
      </c>
      <c r="CC109" s="409">
        <f t="shared" ca="1" si="695"/>
        <v>1.3677383824900036</v>
      </c>
      <c r="CD109" s="409">
        <f t="shared" ca="1" si="695"/>
        <v>1.4517633831886341</v>
      </c>
      <c r="CE109" s="409">
        <f t="shared" ca="1" si="695"/>
        <v>1.3985287940502882</v>
      </c>
      <c r="CF109" s="409">
        <f t="shared" ca="1" si="695"/>
        <v>1.3770098527390391</v>
      </c>
      <c r="CG109" s="409">
        <f t="shared" ca="1" si="695"/>
        <v>1.3673891068492325</v>
      </c>
      <c r="CH109" s="409">
        <f t="shared" ca="1" si="695"/>
        <v>1.3998249535557663</v>
      </c>
      <c r="CI109" s="409">
        <f t="shared" ca="1" si="695"/>
        <v>1.4474458728387005</v>
      </c>
      <c r="CJ109" s="409">
        <f t="shared" ca="1" si="695"/>
        <v>1.4424741883234444</v>
      </c>
      <c r="CK109" s="409">
        <f t="shared" ca="1" si="695"/>
        <v>1.3842905855724348</v>
      </c>
      <c r="CL109" s="409">
        <f t="shared" ca="1" si="695"/>
        <v>1.4210198835547692</v>
      </c>
      <c r="CM109" s="409">
        <f t="shared" ca="1" si="695"/>
        <v>1.3466773556352258</v>
      </c>
      <c r="CN109" s="409">
        <f t="shared" ca="1" si="695"/>
        <v>1.0339107438051545</v>
      </c>
      <c r="CO109" s="409">
        <f t="shared" ca="1" si="695"/>
        <v>1.1269661197557008</v>
      </c>
      <c r="CP109" s="409">
        <f t="shared" ca="1" si="695"/>
        <v>1.0567154981870897</v>
      </c>
      <c r="CQ109" s="409">
        <f t="shared" ca="1" si="695"/>
        <v>1.1429507774246765</v>
      </c>
      <c r="CR109" s="409">
        <f t="shared" ca="1" si="695"/>
        <v>1.1949485553781121</v>
      </c>
      <c r="CS109" s="409">
        <f t="shared" ca="1" si="695"/>
        <v>1.153997709811927</v>
      </c>
      <c r="CT109" s="409">
        <f t="shared" ca="1" si="695"/>
        <v>1.1505015703109329</v>
      </c>
      <c r="CU109" s="409">
        <f t="shared" ca="1" si="695"/>
        <v>1.1705551489527539</v>
      </c>
      <c r="CV109" s="409">
        <f t="shared" ca="1" si="695"/>
        <v>1.1848718835303333</v>
      </c>
      <c r="CW109" s="409">
        <f t="shared" ref="CW109:ED109" ca="1" si="696">+CW65/SUM(CW$61:CW$81)*100</f>
        <v>1.1694975355369146</v>
      </c>
      <c r="CX109" s="409">
        <f t="shared" ca="1" si="696"/>
        <v>1.2302027341847199</v>
      </c>
      <c r="CY109" s="409">
        <f t="shared" ca="1" si="696"/>
        <v>1.2258848368080637</v>
      </c>
      <c r="CZ109" s="409">
        <f t="shared" ca="1" si="696"/>
        <v>1.2428366280792196</v>
      </c>
      <c r="DA109" s="409">
        <f t="shared" ca="1" si="696"/>
        <v>1.2806510495869596</v>
      </c>
      <c r="DB109" s="409">
        <f t="shared" ca="1" si="696"/>
        <v>1.1993844246941796</v>
      </c>
      <c r="DC109" s="409">
        <f t="shared" ca="1" si="696"/>
        <v>1.220776997963136</v>
      </c>
      <c r="DD109" s="409">
        <f t="shared" ca="1" si="696"/>
        <v>1.2002011526329448</v>
      </c>
      <c r="DE109" s="409">
        <f t="shared" ca="1" si="696"/>
        <v>1.2574823431348321</v>
      </c>
      <c r="DF109" s="409">
        <f t="shared" ca="1" si="696"/>
        <v>1.2338743008204331</v>
      </c>
      <c r="DG109" s="409">
        <f t="shared" ca="1" si="696"/>
        <v>1.2256456647431673</v>
      </c>
      <c r="DH109" s="409">
        <f t="shared" ca="1" si="696"/>
        <v>1.2582782654946454</v>
      </c>
      <c r="DI109" s="409">
        <f t="shared" ca="1" si="696"/>
        <v>1.2025350517991704</v>
      </c>
      <c r="DJ109" s="409">
        <f t="shared" ca="1" si="696"/>
        <v>1.2376376902606565</v>
      </c>
      <c r="DK109" s="409">
        <f t="shared" ca="1" si="696"/>
        <v>1.2364937672812903</v>
      </c>
      <c r="DL109" s="409">
        <f t="shared" ca="1" si="696"/>
        <v>1.238539447465077</v>
      </c>
      <c r="DM109" s="409">
        <f t="shared" ca="1" si="696"/>
        <v>1.2546041103882453</v>
      </c>
      <c r="DN109" s="409">
        <f t="shared" ca="1" si="696"/>
        <v>1.2391434359853195</v>
      </c>
      <c r="DO109" s="409">
        <f t="shared" ca="1" si="696"/>
        <v>1.2127200850311766</v>
      </c>
      <c r="DP109" s="409">
        <f t="shared" ca="1" si="696"/>
        <v>1.2046887891314317</v>
      </c>
      <c r="DQ109" s="409">
        <f t="shared" ca="1" si="696"/>
        <v>1.2096241659968727</v>
      </c>
      <c r="DR109" s="409">
        <f t="shared" ca="1" si="696"/>
        <v>1.1892507670630115</v>
      </c>
      <c r="DS109" s="409">
        <f t="shared" ca="1" si="696"/>
        <v>1.1441510600904941</v>
      </c>
      <c r="DT109" s="409">
        <f t="shared" ca="1" si="696"/>
        <v>1.1155112803530187</v>
      </c>
      <c r="DU109" s="409">
        <f t="shared" ca="1" si="696"/>
        <v>1.122919567727068</v>
      </c>
      <c r="DV109" s="409">
        <f t="shared" ca="1" si="696"/>
        <v>1.1131216536376585</v>
      </c>
      <c r="DW109" s="409">
        <f t="shared" ca="1" si="696"/>
        <v>1.1307392195092614</v>
      </c>
      <c r="DX109" s="409">
        <f t="shared" ca="1" si="696"/>
        <v>1.1276329363489741</v>
      </c>
      <c r="DY109" s="409">
        <f t="shared" ca="1" si="696"/>
        <v>1.1025202180752944</v>
      </c>
      <c r="DZ109" s="409">
        <f t="shared" ca="1" si="696"/>
        <v>1.1376511725746041</v>
      </c>
      <c r="EA109" s="409">
        <f t="shared" ca="1" si="696"/>
        <v>1.0884869572236138</v>
      </c>
      <c r="EB109" s="409">
        <f t="shared" ca="1" si="696"/>
        <v>1.1221225070815279</v>
      </c>
      <c r="EC109" s="409">
        <f t="shared" ca="1" si="696"/>
        <v>1.1009540026901381</v>
      </c>
      <c r="ED109" s="409">
        <f t="shared" ca="1" si="696"/>
        <v>1.1007701549095761</v>
      </c>
      <c r="EE109" s="409">
        <f t="shared" ref="EE109:EQ109" ca="1" si="697">+EE65/SUM(EE$61:EE$81)*100</f>
        <v>1.1359573297289787</v>
      </c>
      <c r="EF109" s="409">
        <f t="shared" ca="1" si="697"/>
        <v>1.0646396110265952</v>
      </c>
      <c r="EG109" s="409">
        <f t="shared" ca="1" si="697"/>
        <v>1.0783521006196244</v>
      </c>
      <c r="EH109" s="409">
        <f t="shared" ca="1" si="697"/>
        <v>1.0307210266821127</v>
      </c>
      <c r="EI109" s="409">
        <f t="shared" ca="1" si="697"/>
        <v>1.0152203135018585</v>
      </c>
      <c r="EJ109" s="409">
        <f t="shared" ca="1" si="697"/>
        <v>1.0053311008960568</v>
      </c>
      <c r="EK109" s="409">
        <f t="shared" ca="1" si="697"/>
        <v>1.0115823686963648</v>
      </c>
      <c r="EL109" s="409">
        <f t="shared" ca="1" si="697"/>
        <v>1.0252198437357296</v>
      </c>
      <c r="EM109" s="409">
        <f t="shared" ca="1" si="697"/>
        <v>1.0272650372835261</v>
      </c>
      <c r="EN109" s="409">
        <f t="shared" ca="1" si="697"/>
        <v>1.0258889885910556</v>
      </c>
      <c r="EO109" s="409">
        <f t="shared" ca="1" si="697"/>
        <v>1.0264556523621993</v>
      </c>
      <c r="EP109" s="409">
        <f t="shared" ca="1" si="697"/>
        <v>0.98488492178239362</v>
      </c>
      <c r="EQ109" s="409">
        <f t="shared" ca="1" si="697"/>
        <v>0.97805905793104686</v>
      </c>
      <c r="ER109" s="409">
        <f t="shared" ref="ER109:FA109" ca="1" si="698">+ER65/SUM(ER$61:ER$81)*100</f>
        <v>0.99552688783672694</v>
      </c>
      <c r="ES109" s="409">
        <f t="shared" ca="1" si="698"/>
        <v>1.0051725221665637</v>
      </c>
      <c r="ET109" s="409">
        <f t="shared" ca="1" si="698"/>
        <v>0.97912927449975917</v>
      </c>
      <c r="EU109" s="409">
        <f t="shared" ca="1" si="698"/>
        <v>0.96457289975836369</v>
      </c>
      <c r="EV109" s="409">
        <f t="shared" ca="1" si="698"/>
        <v>0.94418811208736364</v>
      </c>
      <c r="EW109" s="409">
        <f t="shared" ca="1" si="698"/>
        <v>0.95370035368772588</v>
      </c>
      <c r="EX109" s="409">
        <f t="shared" ca="1" si="698"/>
        <v>0.91793275537638885</v>
      </c>
      <c r="EY109" s="409">
        <f t="shared" ca="1" si="698"/>
        <v>0.94211658303110757</v>
      </c>
      <c r="EZ109" s="409">
        <f t="shared" ca="1" si="698"/>
        <v>0.93386570066098462</v>
      </c>
      <c r="FA109" s="409">
        <f t="shared" ca="1" si="698"/>
        <v>0.93998696569492413</v>
      </c>
      <c r="FB109" s="409">
        <f t="shared" ref="FB109:FC109" ca="1" si="699">+FB65/SUM(FB$61:FB$81)*100</f>
        <v>0.98591751905269753</v>
      </c>
      <c r="FC109" s="409">
        <f t="shared" ca="1" si="699"/>
        <v>0.96808171206491067</v>
      </c>
      <c r="FD109" s="409">
        <f ca="1">+FD65/SUM(FD$61:FD$81)*100</f>
        <v>0.91733476766180633</v>
      </c>
      <c r="FE109" s="409" t="e">
        <f t="shared" ref="FE109:FI109" ca="1" si="700">+FE65/SUM(FE$61:FE$81)*100</f>
        <v>#DIV/0!</v>
      </c>
      <c r="FF109" s="409" t="e">
        <f t="shared" ca="1" si="700"/>
        <v>#DIV/0!</v>
      </c>
      <c r="FG109" s="409" t="e">
        <f t="shared" ca="1" si="700"/>
        <v>#DIV/0!</v>
      </c>
      <c r="FH109" s="409" t="e">
        <f t="shared" ca="1" si="700"/>
        <v>#DIV/0!</v>
      </c>
      <c r="FI109" s="409" t="e">
        <f t="shared" ca="1" si="700"/>
        <v>#DIV/0!</v>
      </c>
      <c r="FJ109" s="409" t="e">
        <f t="shared" ref="FJ109:FN109" ca="1" si="701">+FJ65/SUM(FJ$61:FJ$81)*100</f>
        <v>#DIV/0!</v>
      </c>
      <c r="FK109" s="409" t="e">
        <f t="shared" ca="1" si="701"/>
        <v>#DIV/0!</v>
      </c>
      <c r="FL109" s="409" t="e">
        <f t="shared" ca="1" si="701"/>
        <v>#DIV/0!</v>
      </c>
      <c r="FM109" s="409" t="e">
        <f t="shared" ca="1" si="701"/>
        <v>#DIV/0!</v>
      </c>
      <c r="FN109" s="409" t="e">
        <f t="shared" ca="1" si="701"/>
        <v>#DIV/0!</v>
      </c>
      <c r="FO109" s="409" t="e">
        <f ca="1">+FO65/SUM(FO$61:FO$81)*100</f>
        <v>#DIV/0!</v>
      </c>
      <c r="FP109" s="409" t="e">
        <f t="shared" ref="FP109" ca="1" si="702">+FP65/SUM(FP$61:FP$81)*100</f>
        <v>#DIV/0!</v>
      </c>
    </row>
    <row r="110" spans="1:172" x14ac:dyDescent="0.2">
      <c r="B110" s="407" t="s">
        <v>18</v>
      </c>
      <c r="C110" s="408"/>
      <c r="D110" s="407"/>
      <c r="E110" s="409">
        <f t="shared" ref="E110:AJ110" ca="1" si="703">+E66/SUM(E$61:E$81)*100</f>
        <v>0.76636149067418957</v>
      </c>
      <c r="F110" s="409">
        <f t="shared" ca="1" si="703"/>
        <v>0.75508015322543809</v>
      </c>
      <c r="G110" s="409">
        <f t="shared" ca="1" si="703"/>
        <v>0.74130266044278714</v>
      </c>
      <c r="H110" s="409">
        <f t="shared" ca="1" si="703"/>
        <v>0.75001989247521716</v>
      </c>
      <c r="I110" s="409">
        <f t="shared" ca="1" si="703"/>
        <v>0.74388687156368127</v>
      </c>
      <c r="J110" s="409">
        <f t="shared" ca="1" si="703"/>
        <v>0.75364276006744468</v>
      </c>
      <c r="K110" s="409">
        <f t="shared" ca="1" si="703"/>
        <v>0.74559220747112798</v>
      </c>
      <c r="L110" s="409">
        <f t="shared" ca="1" si="703"/>
        <v>0.73439218181870647</v>
      </c>
      <c r="M110" s="409">
        <f t="shared" ca="1" si="703"/>
        <v>0.74552466798404238</v>
      </c>
      <c r="N110" s="409">
        <f t="shared" ca="1" si="703"/>
        <v>0.75230430442081142</v>
      </c>
      <c r="O110" s="409">
        <f t="shared" ca="1" si="703"/>
        <v>0.74880396063909815</v>
      </c>
      <c r="P110" s="409">
        <f t="shared" ca="1" si="703"/>
        <v>0.72978487276218806</v>
      </c>
      <c r="Q110" s="409">
        <f t="shared" ca="1" si="703"/>
        <v>0.72532841725570019</v>
      </c>
      <c r="R110" s="409">
        <f t="shared" ca="1" si="703"/>
        <v>0.74733767576064081</v>
      </c>
      <c r="S110" s="409">
        <f t="shared" ca="1" si="703"/>
        <v>0.73316988541257844</v>
      </c>
      <c r="T110" s="409">
        <f t="shared" ca="1" si="703"/>
        <v>0.74465294392255721</v>
      </c>
      <c r="U110" s="409">
        <f t="shared" ca="1" si="703"/>
        <v>0.71253846319759073</v>
      </c>
      <c r="V110" s="409">
        <f t="shared" ca="1" si="703"/>
        <v>0.74158414807043749</v>
      </c>
      <c r="W110" s="409">
        <f t="shared" ca="1" si="703"/>
        <v>0.76427474489985769</v>
      </c>
      <c r="X110" s="409">
        <f t="shared" ca="1" si="703"/>
        <v>0.76212945295902346</v>
      </c>
      <c r="Y110" s="409">
        <f t="shared" ca="1" si="703"/>
        <v>0.76857164892309604</v>
      </c>
      <c r="Z110" s="409">
        <f t="shared" ca="1" si="703"/>
        <v>0.74486788375811674</v>
      </c>
      <c r="AA110" s="409">
        <f t="shared" ca="1" si="703"/>
        <v>0.73884103822863123</v>
      </c>
      <c r="AB110" s="409">
        <f t="shared" ca="1" si="703"/>
        <v>0.75154651573142761</v>
      </c>
      <c r="AC110" s="409">
        <f t="shared" ca="1" si="703"/>
        <v>0.74152964509405583</v>
      </c>
      <c r="AD110" s="409">
        <f t="shared" ca="1" si="703"/>
        <v>0.73431556107663931</v>
      </c>
      <c r="AE110" s="409">
        <f t="shared" ca="1" si="703"/>
        <v>0.75123615090412288</v>
      </c>
      <c r="AF110" s="409">
        <f t="shared" ca="1" si="703"/>
        <v>0.73234211397270121</v>
      </c>
      <c r="AG110" s="409">
        <f t="shared" ca="1" si="703"/>
        <v>0.72915911921129961</v>
      </c>
      <c r="AH110" s="409">
        <f t="shared" ca="1" si="703"/>
        <v>0.74598838042971249</v>
      </c>
      <c r="AI110" s="409">
        <f t="shared" ca="1" si="703"/>
        <v>0.72295307146313026</v>
      </c>
      <c r="AJ110" s="409">
        <f t="shared" ca="1" si="703"/>
        <v>0.73573986554221882</v>
      </c>
      <c r="AK110" s="409">
        <f t="shared" ref="AK110:BP110" ca="1" si="704">+AK66/SUM(AK$61:AK$81)*100</f>
        <v>0.70726136779622606</v>
      </c>
      <c r="AL110" s="409">
        <f t="shared" ca="1" si="704"/>
        <v>0.71234345070820571</v>
      </c>
      <c r="AM110" s="409">
        <f t="shared" ca="1" si="704"/>
        <v>0.72623605788498646</v>
      </c>
      <c r="AN110" s="409">
        <f t="shared" ca="1" si="704"/>
        <v>0.70631928997491422</v>
      </c>
      <c r="AO110" s="409">
        <f t="shared" ca="1" si="704"/>
        <v>0.72165857257497745</v>
      </c>
      <c r="AP110" s="409">
        <f t="shared" ca="1" si="704"/>
        <v>0.71964703145656006</v>
      </c>
      <c r="AQ110" s="409">
        <f t="shared" ca="1" si="704"/>
        <v>0.72000338874607051</v>
      </c>
      <c r="AR110" s="409">
        <f t="shared" ca="1" si="704"/>
        <v>0.71546742231506621</v>
      </c>
      <c r="AS110" s="409">
        <f t="shared" ca="1" si="704"/>
        <v>0.71406088771665677</v>
      </c>
      <c r="AT110" s="409">
        <f t="shared" ca="1" si="704"/>
        <v>0.69425181314937789</v>
      </c>
      <c r="AU110" s="409">
        <f t="shared" ca="1" si="704"/>
        <v>0.68150629508281091</v>
      </c>
      <c r="AV110" s="409">
        <f t="shared" ca="1" si="704"/>
        <v>0.68687469114831357</v>
      </c>
      <c r="AW110" s="409">
        <f t="shared" ca="1" si="704"/>
        <v>0.67464022894592013</v>
      </c>
      <c r="AX110" s="409">
        <f t="shared" ca="1" si="704"/>
        <v>0.67438569051914399</v>
      </c>
      <c r="AY110" s="409">
        <f t="shared" ca="1" si="704"/>
        <v>0.67407735482110387</v>
      </c>
      <c r="AZ110" s="409">
        <f t="shared" ca="1" si="704"/>
        <v>0.66382831467586967</v>
      </c>
      <c r="BA110" s="409">
        <f t="shared" ca="1" si="704"/>
        <v>0.69500601978537302</v>
      </c>
      <c r="BB110" s="409">
        <f t="shared" ca="1" si="704"/>
        <v>0.66376871247407954</v>
      </c>
      <c r="BC110" s="409">
        <f t="shared" ca="1" si="704"/>
        <v>0.64844361017215402</v>
      </c>
      <c r="BD110" s="409">
        <f t="shared" ca="1" si="704"/>
        <v>0.65555684784209201</v>
      </c>
      <c r="BE110" s="409">
        <f t="shared" ca="1" si="704"/>
        <v>0.64825717387262571</v>
      </c>
      <c r="BF110" s="409">
        <f t="shared" ca="1" si="704"/>
        <v>0.65047929231955814</v>
      </c>
      <c r="BG110" s="409">
        <f t="shared" ca="1" si="704"/>
        <v>0.66330996761615602</v>
      </c>
      <c r="BH110" s="409">
        <f t="shared" ca="1" si="704"/>
        <v>0.63772150907600911</v>
      </c>
      <c r="BI110" s="409">
        <f t="shared" ca="1" si="704"/>
        <v>0.65639384182826344</v>
      </c>
      <c r="BJ110" s="409">
        <f t="shared" ca="1" si="704"/>
        <v>0.64885246699426646</v>
      </c>
      <c r="BK110" s="409">
        <f t="shared" ca="1" si="704"/>
        <v>0.64171801556813712</v>
      </c>
      <c r="BL110" s="409">
        <f t="shared" ca="1" si="704"/>
        <v>0.65641431298757213</v>
      </c>
      <c r="BM110" s="409">
        <f t="shared" ca="1" si="704"/>
        <v>0.64522515566344862</v>
      </c>
      <c r="BN110" s="409">
        <f t="shared" ca="1" si="704"/>
        <v>0.64522764272633759</v>
      </c>
      <c r="BO110" s="409">
        <f t="shared" ca="1" si="704"/>
        <v>0.65318403849261231</v>
      </c>
      <c r="BP110" s="409">
        <f t="shared" ca="1" si="704"/>
        <v>0.65762743494314513</v>
      </c>
      <c r="BQ110" s="409">
        <f t="shared" ref="BQ110:CV110" ca="1" si="705">+BQ66/SUM(BQ$61:BQ$81)*100</f>
        <v>0.64923526690102329</v>
      </c>
      <c r="BR110" s="409">
        <f t="shared" ca="1" si="705"/>
        <v>0.65038515966484312</v>
      </c>
      <c r="BS110" s="409">
        <f t="shared" ca="1" si="705"/>
        <v>0.64742315370766934</v>
      </c>
      <c r="BT110" s="409">
        <f t="shared" ca="1" si="705"/>
        <v>0.64307811374521795</v>
      </c>
      <c r="BU110" s="409">
        <f t="shared" ca="1" si="705"/>
        <v>0.63742426356294979</v>
      </c>
      <c r="BV110" s="409">
        <f t="shared" ca="1" si="705"/>
        <v>0.63375001444749501</v>
      </c>
      <c r="BW110" s="409">
        <f t="shared" ca="1" si="705"/>
        <v>0.63196612035887356</v>
      </c>
      <c r="BX110" s="409">
        <f t="shared" ca="1" si="705"/>
        <v>0.63187995149322274</v>
      </c>
      <c r="BY110" s="409">
        <f t="shared" ca="1" si="705"/>
        <v>0.61878268515821688</v>
      </c>
      <c r="BZ110" s="409">
        <f t="shared" ca="1" si="705"/>
        <v>0.61645715470222184</v>
      </c>
      <c r="CA110" s="409">
        <f t="shared" ca="1" si="705"/>
        <v>0.61787491623843049</v>
      </c>
      <c r="CB110" s="409">
        <f t="shared" ca="1" si="705"/>
        <v>0.63557571724210893</v>
      </c>
      <c r="CC110" s="409">
        <f t="shared" ca="1" si="705"/>
        <v>0.62382160225884609</v>
      </c>
      <c r="CD110" s="409">
        <f t="shared" ca="1" si="705"/>
        <v>0.62539891803234449</v>
      </c>
      <c r="CE110" s="409">
        <f t="shared" ca="1" si="705"/>
        <v>0.61598273981336316</v>
      </c>
      <c r="CF110" s="409">
        <f t="shared" ca="1" si="705"/>
        <v>0.62655982838770952</v>
      </c>
      <c r="CG110" s="409">
        <f t="shared" ca="1" si="705"/>
        <v>0.62059832746386434</v>
      </c>
      <c r="CH110" s="409">
        <f t="shared" ca="1" si="705"/>
        <v>0.62011832117452648</v>
      </c>
      <c r="CI110" s="409">
        <f t="shared" ca="1" si="705"/>
        <v>0.61265026789677868</v>
      </c>
      <c r="CJ110" s="409">
        <f t="shared" ca="1" si="705"/>
        <v>0.6282661236394862</v>
      </c>
      <c r="CK110" s="409">
        <f t="shared" ca="1" si="705"/>
        <v>0.61088223194508451</v>
      </c>
      <c r="CL110" s="409">
        <f t="shared" ca="1" si="705"/>
        <v>0.61762503774684885</v>
      </c>
      <c r="CM110" s="409">
        <f t="shared" ca="1" si="705"/>
        <v>0.62591141710683218</v>
      </c>
      <c r="CN110" s="409">
        <f t="shared" ca="1" si="705"/>
        <v>0.46021137730884981</v>
      </c>
      <c r="CO110" s="409">
        <f t="shared" ca="1" si="705"/>
        <v>0.45052652155919071</v>
      </c>
      <c r="CP110" s="409">
        <f t="shared" ca="1" si="705"/>
        <v>0.48177674619883754</v>
      </c>
      <c r="CQ110" s="409">
        <f t="shared" ca="1" si="705"/>
        <v>0.54296565047588419</v>
      </c>
      <c r="CR110" s="409">
        <f t="shared" ca="1" si="705"/>
        <v>0.56694074099277647</v>
      </c>
      <c r="CS110" s="409">
        <f t="shared" ca="1" si="705"/>
        <v>0.55829233751373109</v>
      </c>
      <c r="CT110" s="409">
        <f t="shared" ca="1" si="705"/>
        <v>0.56984850029522904</v>
      </c>
      <c r="CU110" s="409">
        <f t="shared" ca="1" si="705"/>
        <v>0.57712897388502848</v>
      </c>
      <c r="CV110" s="409">
        <f t="shared" ca="1" si="705"/>
        <v>0.56492781610411469</v>
      </c>
      <c r="CW110" s="409">
        <f t="shared" ref="CW110:ED110" ca="1" si="706">+CW66/SUM(CW$61:CW$81)*100</f>
        <v>0.56236234988079525</v>
      </c>
      <c r="CX110" s="409">
        <f t="shared" ca="1" si="706"/>
        <v>0.58013821301206225</v>
      </c>
      <c r="CY110" s="409">
        <f t="shared" ca="1" si="706"/>
        <v>0.56530108757187669</v>
      </c>
      <c r="CZ110" s="409">
        <f t="shared" ca="1" si="706"/>
        <v>0.55430309481693962</v>
      </c>
      <c r="DA110" s="409">
        <f t="shared" ca="1" si="706"/>
        <v>0.55824783557857116</v>
      </c>
      <c r="DB110" s="409">
        <f t="shared" ca="1" si="706"/>
        <v>0.55458077986126242</v>
      </c>
      <c r="DC110" s="409">
        <f t="shared" ca="1" si="706"/>
        <v>0.56782071946931001</v>
      </c>
      <c r="DD110" s="409">
        <f t="shared" ca="1" si="706"/>
        <v>0.56446809915808682</v>
      </c>
      <c r="DE110" s="409">
        <f t="shared" ca="1" si="706"/>
        <v>0.58112024989497157</v>
      </c>
      <c r="DF110" s="409">
        <f t="shared" ca="1" si="706"/>
        <v>0.56746370476149999</v>
      </c>
      <c r="DG110" s="409">
        <f t="shared" ca="1" si="706"/>
        <v>0.58643632989882521</v>
      </c>
      <c r="DH110" s="409">
        <f t="shared" ca="1" si="706"/>
        <v>0.5770682008921928</v>
      </c>
      <c r="DI110" s="409">
        <f t="shared" ca="1" si="706"/>
        <v>0.59409365033994843</v>
      </c>
      <c r="DJ110" s="409">
        <f t="shared" ca="1" si="706"/>
        <v>0.58211482668180892</v>
      </c>
      <c r="DK110" s="409">
        <f t="shared" ca="1" si="706"/>
        <v>0.59551736086829876</v>
      </c>
      <c r="DL110" s="409">
        <f t="shared" ca="1" si="706"/>
        <v>0.58915931972065183</v>
      </c>
      <c r="DM110" s="409">
        <f t="shared" ca="1" si="706"/>
        <v>0.59737300327941045</v>
      </c>
      <c r="DN110" s="409">
        <f t="shared" ca="1" si="706"/>
        <v>0.58818036169609123</v>
      </c>
      <c r="DO110" s="409">
        <f t="shared" ca="1" si="706"/>
        <v>0.58511106729028806</v>
      </c>
      <c r="DP110" s="409">
        <f t="shared" ca="1" si="706"/>
        <v>0.59793403516088006</v>
      </c>
      <c r="DQ110" s="409">
        <f t="shared" ca="1" si="706"/>
        <v>0.59952439252407907</v>
      </c>
      <c r="DR110" s="409">
        <f t="shared" ca="1" si="706"/>
        <v>0.59291788188799432</v>
      </c>
      <c r="DS110" s="409">
        <f t="shared" ca="1" si="706"/>
        <v>0.5801932798920143</v>
      </c>
      <c r="DT110" s="409">
        <f t="shared" ca="1" si="706"/>
        <v>0.58425778876703383</v>
      </c>
      <c r="DU110" s="409">
        <f t="shared" ca="1" si="706"/>
        <v>0.59352047431349519</v>
      </c>
      <c r="DV110" s="409">
        <f t="shared" ca="1" si="706"/>
        <v>0.58531285457404558</v>
      </c>
      <c r="DW110" s="409">
        <f t="shared" ca="1" si="706"/>
        <v>0.58356106544842812</v>
      </c>
      <c r="DX110" s="409">
        <f t="shared" ca="1" si="706"/>
        <v>0.59366082894591432</v>
      </c>
      <c r="DY110" s="409">
        <f t="shared" ca="1" si="706"/>
        <v>0.57110132497881905</v>
      </c>
      <c r="DZ110" s="409">
        <f t="shared" ca="1" si="706"/>
        <v>0.58333579713670758</v>
      </c>
      <c r="EA110" s="409">
        <f t="shared" ca="1" si="706"/>
        <v>0.5770250821707138</v>
      </c>
      <c r="EB110" s="409">
        <f t="shared" ca="1" si="706"/>
        <v>0.57213798878033706</v>
      </c>
      <c r="EC110" s="409">
        <f t="shared" ca="1" si="706"/>
        <v>0.56376115799415127</v>
      </c>
      <c r="ED110" s="409">
        <f t="shared" ca="1" si="706"/>
        <v>0.55350006020930032</v>
      </c>
      <c r="EE110" s="409">
        <f t="shared" ref="EE110:EQ110" ca="1" si="707">+EE66/SUM(EE$61:EE$81)*100</f>
        <v>0.53256973274736719</v>
      </c>
      <c r="EF110" s="409">
        <f t="shared" ca="1" si="707"/>
        <v>0.52329871675856832</v>
      </c>
      <c r="EG110" s="409">
        <f t="shared" ca="1" si="707"/>
        <v>0.50185498237165327</v>
      </c>
      <c r="EH110" s="409">
        <f t="shared" ca="1" si="707"/>
        <v>0.51176556860016342</v>
      </c>
      <c r="EI110" s="409">
        <f t="shared" ca="1" si="707"/>
        <v>0.50501142608285221</v>
      </c>
      <c r="EJ110" s="409">
        <f t="shared" ca="1" si="707"/>
        <v>0.47432623871624702</v>
      </c>
      <c r="EK110" s="409">
        <f t="shared" ca="1" si="707"/>
        <v>0.50455422215317802</v>
      </c>
      <c r="EL110" s="409">
        <f t="shared" ca="1" si="707"/>
        <v>0.49356718673781508</v>
      </c>
      <c r="EM110" s="409">
        <f t="shared" ca="1" si="707"/>
        <v>0.4753087079754158</v>
      </c>
      <c r="EN110" s="409">
        <f t="shared" ca="1" si="707"/>
        <v>0.47066384822926105</v>
      </c>
      <c r="EO110" s="409">
        <f t="shared" ca="1" si="707"/>
        <v>0.46700819982793035</v>
      </c>
      <c r="EP110" s="409">
        <f t="shared" ca="1" si="707"/>
        <v>0.46641702090644066</v>
      </c>
      <c r="EQ110" s="409">
        <f t="shared" ca="1" si="707"/>
        <v>0.46853898458556059</v>
      </c>
      <c r="ER110" s="409">
        <f t="shared" ref="ER110:FA110" ca="1" si="708">+ER66/SUM(ER$61:ER$81)*100</f>
        <v>0.47571285133800612</v>
      </c>
      <c r="ES110" s="409">
        <f t="shared" ca="1" si="708"/>
        <v>0.47136357940370194</v>
      </c>
      <c r="ET110" s="409">
        <f t="shared" ca="1" si="708"/>
        <v>0.46169842740278544</v>
      </c>
      <c r="EU110" s="409">
        <f t="shared" ca="1" si="708"/>
        <v>0.45457017078203649</v>
      </c>
      <c r="EV110" s="409">
        <f t="shared" ca="1" si="708"/>
        <v>0.46040694905862883</v>
      </c>
      <c r="EW110" s="409">
        <f t="shared" ca="1" si="708"/>
        <v>0.45410043840214392</v>
      </c>
      <c r="EX110" s="409">
        <f t="shared" ca="1" si="708"/>
        <v>0.45173293943427051</v>
      </c>
      <c r="EY110" s="409">
        <f t="shared" ca="1" si="708"/>
        <v>0.46293430303702932</v>
      </c>
      <c r="EZ110" s="409">
        <f t="shared" ca="1" si="708"/>
        <v>0.45522354214721811</v>
      </c>
      <c r="FA110" s="409">
        <f t="shared" ca="1" si="708"/>
        <v>0.45053360100059653</v>
      </c>
      <c r="FB110" s="409">
        <f t="shared" ref="FB110:FD110" ca="1" si="709">+FB66/SUM(FB$61:FB$81)*100</f>
        <v>0.45154600503317915</v>
      </c>
      <c r="FC110" s="409">
        <f t="shared" ca="1" si="709"/>
        <v>0.45505067883939754</v>
      </c>
      <c r="FD110" s="409">
        <f t="shared" ca="1" si="709"/>
        <v>0.4352803071252252</v>
      </c>
      <c r="FE110" s="409" t="e">
        <f t="shared" ref="FE110:FI110" ca="1" si="710">+FE66/SUM(FE$61:FE$81)*100</f>
        <v>#DIV/0!</v>
      </c>
      <c r="FF110" s="409" t="e">
        <f t="shared" ca="1" si="710"/>
        <v>#DIV/0!</v>
      </c>
      <c r="FG110" s="409" t="e">
        <f t="shared" ca="1" si="710"/>
        <v>#DIV/0!</v>
      </c>
      <c r="FH110" s="409" t="e">
        <f t="shared" ca="1" si="710"/>
        <v>#DIV/0!</v>
      </c>
      <c r="FI110" s="409" t="e">
        <f t="shared" ca="1" si="710"/>
        <v>#DIV/0!</v>
      </c>
      <c r="FJ110" s="409" t="e">
        <f t="shared" ref="FJ110:FP110" ca="1" si="711">+FJ66/SUM(FJ$61:FJ$81)*100</f>
        <v>#DIV/0!</v>
      </c>
      <c r="FK110" s="409" t="e">
        <f t="shared" ca="1" si="711"/>
        <v>#DIV/0!</v>
      </c>
      <c r="FL110" s="409" t="e">
        <f t="shared" ca="1" si="711"/>
        <v>#DIV/0!</v>
      </c>
      <c r="FM110" s="409" t="e">
        <f t="shared" ca="1" si="711"/>
        <v>#DIV/0!</v>
      </c>
      <c r="FN110" s="409" t="e">
        <f t="shared" ca="1" si="711"/>
        <v>#DIV/0!</v>
      </c>
      <c r="FO110" s="409" t="e">
        <f t="shared" ca="1" si="711"/>
        <v>#DIV/0!</v>
      </c>
      <c r="FP110" s="409" t="e">
        <f t="shared" ca="1" si="711"/>
        <v>#DIV/0!</v>
      </c>
    </row>
    <row r="111" spans="1:172" x14ac:dyDescent="0.2">
      <c r="B111" s="407" t="s">
        <v>19</v>
      </c>
      <c r="C111" s="408"/>
      <c r="D111" s="407"/>
      <c r="E111" s="409">
        <f t="shared" ref="E111:AJ111" ca="1" si="712">+E67/SUM(E$61:E$81)*100</f>
        <v>0.93979370883977253</v>
      </c>
      <c r="F111" s="409">
        <f t="shared" ca="1" si="712"/>
        <v>0.91097586576555223</v>
      </c>
      <c r="G111" s="409">
        <f t="shared" ca="1" si="712"/>
        <v>0.83769918428939438</v>
      </c>
      <c r="H111" s="409">
        <f t="shared" ca="1" si="712"/>
        <v>0.87082690144753749</v>
      </c>
      <c r="I111" s="409">
        <f t="shared" ca="1" si="712"/>
        <v>0.82758758015309075</v>
      </c>
      <c r="J111" s="409">
        <f t="shared" ca="1" si="712"/>
        <v>0.84230350193879311</v>
      </c>
      <c r="K111" s="409">
        <f t="shared" ca="1" si="712"/>
        <v>0.87588185626611748</v>
      </c>
      <c r="L111" s="409">
        <f t="shared" ca="1" si="712"/>
        <v>0.89236916484131368</v>
      </c>
      <c r="M111" s="409">
        <f t="shared" ca="1" si="712"/>
        <v>0.86854779988318054</v>
      </c>
      <c r="N111" s="409">
        <f t="shared" ca="1" si="712"/>
        <v>0.936168836787443</v>
      </c>
      <c r="O111" s="409">
        <f t="shared" ca="1" si="712"/>
        <v>0.92351033934456228</v>
      </c>
      <c r="P111" s="409">
        <f t="shared" ca="1" si="712"/>
        <v>0.82708982997422331</v>
      </c>
      <c r="Q111" s="409">
        <f t="shared" ca="1" si="712"/>
        <v>0.80176340771509014</v>
      </c>
      <c r="R111" s="409">
        <f t="shared" ca="1" si="712"/>
        <v>0.81807768100058154</v>
      </c>
      <c r="S111" s="409">
        <f t="shared" ca="1" si="712"/>
        <v>0.84102277683894433</v>
      </c>
      <c r="T111" s="409">
        <f t="shared" ca="1" si="712"/>
        <v>0.82831419231248393</v>
      </c>
      <c r="U111" s="409">
        <f t="shared" ca="1" si="712"/>
        <v>0.8479256262466971</v>
      </c>
      <c r="V111" s="409">
        <f t="shared" ca="1" si="712"/>
        <v>0.82136901116284577</v>
      </c>
      <c r="W111" s="409">
        <f t="shared" ca="1" si="712"/>
        <v>0.83591664363054441</v>
      </c>
      <c r="X111" s="409">
        <f t="shared" ca="1" si="712"/>
        <v>0.83701656743527675</v>
      </c>
      <c r="Y111" s="409">
        <f t="shared" ca="1" si="712"/>
        <v>0.79766768450670456</v>
      </c>
      <c r="Z111" s="409">
        <f t="shared" ca="1" si="712"/>
        <v>0.85896192516901892</v>
      </c>
      <c r="AA111" s="409">
        <f t="shared" ca="1" si="712"/>
        <v>0.80331006296677188</v>
      </c>
      <c r="AB111" s="409">
        <f t="shared" ca="1" si="712"/>
        <v>0.78857670592563955</v>
      </c>
      <c r="AC111" s="409">
        <f t="shared" ca="1" si="712"/>
        <v>0.8713156777471941</v>
      </c>
      <c r="AD111" s="409">
        <f t="shared" ca="1" si="712"/>
        <v>0.82155414967969642</v>
      </c>
      <c r="AE111" s="409">
        <f t="shared" ca="1" si="712"/>
        <v>0.85729247463303282</v>
      </c>
      <c r="AF111" s="409">
        <f t="shared" ca="1" si="712"/>
        <v>0.84137898632557362</v>
      </c>
      <c r="AG111" s="409">
        <f t="shared" ca="1" si="712"/>
        <v>0.82177101374054373</v>
      </c>
      <c r="AH111" s="409">
        <f t="shared" ca="1" si="712"/>
        <v>0.81967744366856932</v>
      </c>
      <c r="AI111" s="409">
        <f t="shared" ca="1" si="712"/>
        <v>0.81425256954414404</v>
      </c>
      <c r="AJ111" s="409">
        <f t="shared" ca="1" si="712"/>
        <v>0.82305756741586567</v>
      </c>
      <c r="AK111" s="409">
        <f t="shared" ref="AK111:BP111" ca="1" si="713">+AK67/SUM(AK$61:AK$81)*100</f>
        <v>0.80592114062315612</v>
      </c>
      <c r="AL111" s="409">
        <f t="shared" ca="1" si="713"/>
        <v>0.79877747246335595</v>
      </c>
      <c r="AM111" s="409">
        <f t="shared" ca="1" si="713"/>
        <v>0.91719398215455228</v>
      </c>
      <c r="AN111" s="409">
        <f t="shared" ca="1" si="713"/>
        <v>0.80982487464709019</v>
      </c>
      <c r="AO111" s="409">
        <f t="shared" ca="1" si="713"/>
        <v>0.79953882673104104</v>
      </c>
      <c r="AP111" s="409">
        <f t="shared" ca="1" si="713"/>
        <v>0.81459250511741188</v>
      </c>
      <c r="AQ111" s="409">
        <f t="shared" ca="1" si="713"/>
        <v>0.80894520669636194</v>
      </c>
      <c r="AR111" s="409">
        <f t="shared" ca="1" si="713"/>
        <v>0.82330320284349401</v>
      </c>
      <c r="AS111" s="409">
        <f t="shared" ca="1" si="713"/>
        <v>0.82508338210381671</v>
      </c>
      <c r="AT111" s="409">
        <f t="shared" ca="1" si="713"/>
        <v>0.84317960483552001</v>
      </c>
      <c r="AU111" s="409">
        <f t="shared" ca="1" si="713"/>
        <v>0.80875184136453937</v>
      </c>
      <c r="AV111" s="409">
        <f t="shared" ca="1" si="713"/>
        <v>0.79775123623425248</v>
      </c>
      <c r="AW111" s="409">
        <f t="shared" ca="1" si="713"/>
        <v>0.82147742363621423</v>
      </c>
      <c r="AX111" s="409">
        <f t="shared" ca="1" si="713"/>
        <v>0.76796438976678993</v>
      </c>
      <c r="AY111" s="409">
        <f t="shared" ca="1" si="713"/>
        <v>0.86105561264532493</v>
      </c>
      <c r="AZ111" s="409">
        <f t="shared" ca="1" si="713"/>
        <v>0.84498929080571417</v>
      </c>
      <c r="BA111" s="409">
        <f t="shared" ca="1" si="713"/>
        <v>0.75422781209374035</v>
      </c>
      <c r="BB111" s="409">
        <f t="shared" ca="1" si="713"/>
        <v>0.85116911462344202</v>
      </c>
      <c r="BC111" s="409">
        <f t="shared" ca="1" si="713"/>
        <v>0.84224924541794266</v>
      </c>
      <c r="BD111" s="409">
        <f t="shared" ca="1" si="713"/>
        <v>0.84108204810843989</v>
      </c>
      <c r="BE111" s="409">
        <f t="shared" ca="1" si="713"/>
        <v>0.79188682280291323</v>
      </c>
      <c r="BF111" s="409">
        <f t="shared" ca="1" si="713"/>
        <v>0.83740129276681996</v>
      </c>
      <c r="BG111" s="409">
        <f t="shared" ca="1" si="713"/>
        <v>0.84074691787508948</v>
      </c>
      <c r="BH111" s="409">
        <f t="shared" ca="1" si="713"/>
        <v>0.79808784280357326</v>
      </c>
      <c r="BI111" s="409">
        <f t="shared" ca="1" si="713"/>
        <v>0.82614039828884345</v>
      </c>
      <c r="BJ111" s="409">
        <f t="shared" ca="1" si="713"/>
        <v>0.75903961447656398</v>
      </c>
      <c r="BK111" s="409">
        <f t="shared" ca="1" si="713"/>
        <v>0.81124054556424852</v>
      </c>
      <c r="BL111" s="409">
        <f t="shared" ca="1" si="713"/>
        <v>0.82261724837188843</v>
      </c>
      <c r="BM111" s="409">
        <f t="shared" ca="1" si="713"/>
        <v>0.83142151714347257</v>
      </c>
      <c r="BN111" s="409">
        <f t="shared" ca="1" si="713"/>
        <v>0.79962189248839255</v>
      </c>
      <c r="BO111" s="409">
        <f t="shared" ca="1" si="713"/>
        <v>0.80936111441930003</v>
      </c>
      <c r="BP111" s="409">
        <f t="shared" ca="1" si="713"/>
        <v>0.82660272299372606</v>
      </c>
      <c r="BQ111" s="409">
        <f t="shared" ref="BQ111:CV111" ca="1" si="714">+BQ67/SUM(BQ$61:BQ$81)*100</f>
        <v>0.78543275596227657</v>
      </c>
      <c r="BR111" s="409">
        <f t="shared" ca="1" si="714"/>
        <v>0.78185640913437915</v>
      </c>
      <c r="BS111" s="409">
        <f t="shared" ca="1" si="714"/>
        <v>0.79269458338482779</v>
      </c>
      <c r="BT111" s="409">
        <f t="shared" ca="1" si="714"/>
        <v>0.7933076684673116</v>
      </c>
      <c r="BU111" s="409">
        <f t="shared" ca="1" si="714"/>
        <v>0.7953871416454239</v>
      </c>
      <c r="BV111" s="409">
        <f t="shared" ca="1" si="714"/>
        <v>0.77403443482874013</v>
      </c>
      <c r="BW111" s="409">
        <f t="shared" ca="1" si="714"/>
        <v>0.77155889847044257</v>
      </c>
      <c r="BX111" s="409">
        <f t="shared" ca="1" si="714"/>
        <v>0.78446708159844691</v>
      </c>
      <c r="BY111" s="409">
        <f t="shared" ca="1" si="714"/>
        <v>0.82702798590321525</v>
      </c>
      <c r="BZ111" s="409">
        <f t="shared" ca="1" si="714"/>
        <v>0.81144005526657548</v>
      </c>
      <c r="CA111" s="409">
        <f t="shared" ca="1" si="714"/>
        <v>0.79533021329053855</v>
      </c>
      <c r="CB111" s="409">
        <f t="shared" ca="1" si="714"/>
        <v>0.7719507012303739</v>
      </c>
      <c r="CC111" s="409">
        <f t="shared" ca="1" si="714"/>
        <v>0.77798150702679636</v>
      </c>
      <c r="CD111" s="409">
        <f t="shared" ca="1" si="714"/>
        <v>0.78310480977908414</v>
      </c>
      <c r="CE111" s="409">
        <f t="shared" ca="1" si="714"/>
        <v>0.77042407359221243</v>
      </c>
      <c r="CF111" s="409">
        <f t="shared" ca="1" si="714"/>
        <v>0.79117088572895689</v>
      </c>
      <c r="CG111" s="409">
        <f t="shared" ca="1" si="714"/>
        <v>0.78345938077317367</v>
      </c>
      <c r="CH111" s="409">
        <f t="shared" ca="1" si="714"/>
        <v>0.79294989995222187</v>
      </c>
      <c r="CI111" s="409">
        <f t="shared" ca="1" si="714"/>
        <v>0.78313076378029411</v>
      </c>
      <c r="CJ111" s="409">
        <f t="shared" ca="1" si="714"/>
        <v>0.79941260591386154</v>
      </c>
      <c r="CK111" s="409">
        <f t="shared" ca="1" si="714"/>
        <v>0.80356752873357828</v>
      </c>
      <c r="CL111" s="409">
        <f t="shared" ca="1" si="714"/>
        <v>0.78425186794553836</v>
      </c>
      <c r="CM111" s="409">
        <f t="shared" ca="1" si="714"/>
        <v>0.78125339322025789</v>
      </c>
      <c r="CN111" s="409">
        <f t="shared" ca="1" si="714"/>
        <v>1.0967815238795615</v>
      </c>
      <c r="CO111" s="409">
        <f t="shared" ca="1" si="714"/>
        <v>1.0297083490889991</v>
      </c>
      <c r="CP111" s="409">
        <f t="shared" ca="1" si="714"/>
        <v>0.85732731062605516</v>
      </c>
      <c r="CQ111" s="409">
        <f t="shared" ca="1" si="714"/>
        <v>0.82614187171253417</v>
      </c>
      <c r="CR111" s="409">
        <f t="shared" ca="1" si="714"/>
        <v>0.82507411354319038</v>
      </c>
      <c r="CS111" s="409">
        <f t="shared" ca="1" si="714"/>
        <v>0.7899356381117183</v>
      </c>
      <c r="CT111" s="409">
        <f t="shared" ca="1" si="714"/>
        <v>0.80581078580375687</v>
      </c>
      <c r="CU111" s="409">
        <f t="shared" ca="1" si="714"/>
        <v>0.81548601235292995</v>
      </c>
      <c r="CV111" s="409">
        <f t="shared" ca="1" si="714"/>
        <v>0.8194409850662917</v>
      </c>
      <c r="CW111" s="409">
        <f t="shared" ref="CW111:ED111" ca="1" si="715">+CW67/SUM(CW$61:CW$81)*100</f>
        <v>0.80777963240650685</v>
      </c>
      <c r="CX111" s="409">
        <f t="shared" ca="1" si="715"/>
        <v>0.81977699030523266</v>
      </c>
      <c r="CY111" s="409">
        <f t="shared" ca="1" si="715"/>
        <v>0.82221830404174234</v>
      </c>
      <c r="CZ111" s="409">
        <f t="shared" ca="1" si="715"/>
        <v>0.83755355714127122</v>
      </c>
      <c r="DA111" s="409">
        <f t="shared" ca="1" si="715"/>
        <v>0.85840999352430147</v>
      </c>
      <c r="DB111" s="409">
        <f t="shared" ca="1" si="715"/>
        <v>0.82055609772644345</v>
      </c>
      <c r="DC111" s="409">
        <f t="shared" ca="1" si="715"/>
        <v>0.85200758988789627</v>
      </c>
      <c r="DD111" s="409">
        <f t="shared" ca="1" si="715"/>
        <v>0.89093759146511664</v>
      </c>
      <c r="DE111" s="409">
        <f t="shared" ca="1" si="715"/>
        <v>0.90886782844820557</v>
      </c>
      <c r="DF111" s="409">
        <f t="shared" ca="1" si="715"/>
        <v>0.84677437280810375</v>
      </c>
      <c r="DG111" s="409">
        <f t="shared" ca="1" si="715"/>
        <v>0.81636814113276623</v>
      </c>
      <c r="DH111" s="409">
        <f t="shared" ca="1" si="715"/>
        <v>0.81879980942458042</v>
      </c>
      <c r="DI111" s="409">
        <f t="shared" ca="1" si="715"/>
        <v>0.80126249434129448</v>
      </c>
      <c r="DJ111" s="409">
        <f t="shared" ca="1" si="715"/>
        <v>0.79582925618785372</v>
      </c>
      <c r="DK111" s="409">
        <f t="shared" ca="1" si="715"/>
        <v>0.80517974648208268</v>
      </c>
      <c r="DL111" s="409">
        <f t="shared" ca="1" si="715"/>
        <v>0.84242626249686292</v>
      </c>
      <c r="DM111" s="409">
        <f t="shared" ca="1" si="715"/>
        <v>0.81160427356384268</v>
      </c>
      <c r="DN111" s="409">
        <f t="shared" ca="1" si="715"/>
        <v>0.80135146123918455</v>
      </c>
      <c r="DO111" s="409">
        <f t="shared" ca="1" si="715"/>
        <v>0.79461858567680577</v>
      </c>
      <c r="DP111" s="409">
        <f t="shared" ca="1" si="715"/>
        <v>0.72090828119979866</v>
      </c>
      <c r="DQ111" s="409">
        <f t="shared" ca="1" si="715"/>
        <v>0.71721768183804313</v>
      </c>
      <c r="DR111" s="409">
        <f t="shared" ca="1" si="715"/>
        <v>0.74245271688474479</v>
      </c>
      <c r="DS111" s="409">
        <f t="shared" ca="1" si="715"/>
        <v>0.7424595546052789</v>
      </c>
      <c r="DT111" s="409">
        <f t="shared" ca="1" si="715"/>
        <v>0.71727858991789872</v>
      </c>
      <c r="DU111" s="409">
        <f t="shared" ca="1" si="715"/>
        <v>0.72538002423530368</v>
      </c>
      <c r="DV111" s="409">
        <f t="shared" ca="1" si="715"/>
        <v>0.70712362250939798</v>
      </c>
      <c r="DW111" s="409">
        <f t="shared" ca="1" si="715"/>
        <v>0.73037612073682445</v>
      </c>
      <c r="DX111" s="409">
        <f t="shared" ca="1" si="715"/>
        <v>0.70237141452036833</v>
      </c>
      <c r="DY111" s="409">
        <f t="shared" ca="1" si="715"/>
        <v>0.66873419478275775</v>
      </c>
      <c r="DZ111" s="409">
        <f t="shared" ca="1" si="715"/>
        <v>0.69209394464992791</v>
      </c>
      <c r="EA111" s="409">
        <f t="shared" ca="1" si="715"/>
        <v>0.67294542069032859</v>
      </c>
      <c r="EB111" s="409">
        <f t="shared" ca="1" si="715"/>
        <v>0.67187732303142567</v>
      </c>
      <c r="EC111" s="409">
        <f t="shared" ca="1" si="715"/>
        <v>0.67557822886207397</v>
      </c>
      <c r="ED111" s="409">
        <f t="shared" ca="1" si="715"/>
        <v>0.6665612051316453</v>
      </c>
      <c r="EE111" s="409">
        <f t="shared" ref="EE111:EQ111" ca="1" si="716">+EE67/SUM(EE$61:EE$81)*100</f>
        <v>0.66571654333166674</v>
      </c>
      <c r="EF111" s="409">
        <f t="shared" ca="1" si="716"/>
        <v>0.64471689692098955</v>
      </c>
      <c r="EG111" s="409">
        <f t="shared" ca="1" si="716"/>
        <v>0.63853590736802845</v>
      </c>
      <c r="EH111" s="409">
        <f t="shared" ca="1" si="716"/>
        <v>0.65572686113628809</v>
      </c>
      <c r="EI111" s="409">
        <f t="shared" ca="1" si="716"/>
        <v>0.62399466290038119</v>
      </c>
      <c r="EJ111" s="409">
        <f t="shared" ca="1" si="716"/>
        <v>0.64844354954283956</v>
      </c>
      <c r="EK111" s="409">
        <f t="shared" ca="1" si="716"/>
        <v>0.66598242240041305</v>
      </c>
      <c r="EL111" s="409">
        <f t="shared" ca="1" si="716"/>
        <v>0.66726907925910972</v>
      </c>
      <c r="EM111" s="409">
        <f t="shared" ca="1" si="716"/>
        <v>0.645810114685053</v>
      </c>
      <c r="EN111" s="409">
        <f t="shared" ca="1" si="716"/>
        <v>0.6544746540107641</v>
      </c>
      <c r="EO111" s="409">
        <f t="shared" ca="1" si="716"/>
        <v>0.65496670923452593</v>
      </c>
      <c r="EP111" s="409">
        <f t="shared" ca="1" si="716"/>
        <v>0.65149916232798155</v>
      </c>
      <c r="EQ111" s="409">
        <f t="shared" ca="1" si="716"/>
        <v>0.65021146445608879</v>
      </c>
      <c r="ER111" s="409">
        <f t="shared" ref="ER111:FA111" ca="1" si="717">+ER67/SUM(ER$61:ER$81)*100</f>
        <v>0.64138125905732424</v>
      </c>
      <c r="ES111" s="409">
        <f t="shared" ca="1" si="717"/>
        <v>0.64191986350351282</v>
      </c>
      <c r="ET111" s="409">
        <f t="shared" ca="1" si="717"/>
        <v>0.63302185246857878</v>
      </c>
      <c r="EU111" s="409">
        <f t="shared" ca="1" si="717"/>
        <v>0.62464478514971322</v>
      </c>
      <c r="EV111" s="409">
        <f t="shared" ca="1" si="717"/>
        <v>0.5986556208489705</v>
      </c>
      <c r="EW111" s="409">
        <f t="shared" ca="1" si="717"/>
        <v>0.58820018845982081</v>
      </c>
      <c r="EX111" s="409">
        <f t="shared" ca="1" si="717"/>
        <v>0.58481553118765117</v>
      </c>
      <c r="EY111" s="409">
        <f t="shared" ca="1" si="717"/>
        <v>0.60906608053827327</v>
      </c>
      <c r="EZ111" s="409">
        <f t="shared" ca="1" si="717"/>
        <v>0.60664040308240053</v>
      </c>
      <c r="FA111" s="409">
        <f t="shared" ca="1" si="717"/>
        <v>0.59483164905783825</v>
      </c>
      <c r="FB111" s="409">
        <f t="shared" ref="FB111:FD111" ca="1" si="718">+FB67/SUM(FB$61:FB$81)*100</f>
        <v>0.60302991472272216</v>
      </c>
      <c r="FC111" s="409">
        <f t="shared" ca="1" si="718"/>
        <v>0.6015155178881102</v>
      </c>
      <c r="FD111" s="409">
        <f t="shared" ca="1" si="718"/>
        <v>0.60946325782317656</v>
      </c>
      <c r="FE111" s="409" t="e">
        <f t="shared" ref="FE111:FI111" ca="1" si="719">+FE67/SUM(FE$61:FE$81)*100</f>
        <v>#DIV/0!</v>
      </c>
      <c r="FF111" s="409" t="e">
        <f t="shared" ca="1" si="719"/>
        <v>#DIV/0!</v>
      </c>
      <c r="FG111" s="409" t="e">
        <f t="shared" ca="1" si="719"/>
        <v>#DIV/0!</v>
      </c>
      <c r="FH111" s="409" t="e">
        <f t="shared" ca="1" si="719"/>
        <v>#DIV/0!</v>
      </c>
      <c r="FI111" s="409" t="e">
        <f t="shared" ca="1" si="719"/>
        <v>#DIV/0!</v>
      </c>
      <c r="FJ111" s="409" t="e">
        <f t="shared" ref="FJ111:FP111" ca="1" si="720">+FJ67/SUM(FJ$61:FJ$81)*100</f>
        <v>#DIV/0!</v>
      </c>
      <c r="FK111" s="409" t="e">
        <f t="shared" ca="1" si="720"/>
        <v>#DIV/0!</v>
      </c>
      <c r="FL111" s="409" t="e">
        <f t="shared" ca="1" si="720"/>
        <v>#DIV/0!</v>
      </c>
      <c r="FM111" s="409" t="e">
        <f t="shared" ca="1" si="720"/>
        <v>#DIV/0!</v>
      </c>
      <c r="FN111" s="409" t="e">
        <f t="shared" ca="1" si="720"/>
        <v>#DIV/0!</v>
      </c>
      <c r="FO111" s="409" t="e">
        <f t="shared" ca="1" si="720"/>
        <v>#DIV/0!</v>
      </c>
      <c r="FP111" s="409" t="e">
        <f t="shared" ca="1" si="720"/>
        <v>#DIV/0!</v>
      </c>
    </row>
    <row r="112" spans="1:172" x14ac:dyDescent="0.2">
      <c r="B112" s="407" t="s">
        <v>20</v>
      </c>
      <c r="C112" s="408"/>
      <c r="D112" s="407"/>
      <c r="E112" s="409">
        <f t="shared" ref="E112:AJ112" ca="1" si="721">+E68/SUM(E$61:E$81)*100</f>
        <v>1.8972375705838656</v>
      </c>
      <c r="F112" s="409">
        <f t="shared" ca="1" si="721"/>
        <v>1.9093284321400894</v>
      </c>
      <c r="G112" s="409">
        <f t="shared" ca="1" si="721"/>
        <v>1.9297989743486967</v>
      </c>
      <c r="H112" s="409">
        <f t="shared" ca="1" si="721"/>
        <v>1.9282083168911308</v>
      </c>
      <c r="I112" s="409">
        <f t="shared" ca="1" si="721"/>
        <v>1.8554290215306766</v>
      </c>
      <c r="J112" s="409">
        <f t="shared" ca="1" si="721"/>
        <v>1.8772569517281779</v>
      </c>
      <c r="K112" s="409">
        <f t="shared" ca="1" si="721"/>
        <v>1.8951756695748583</v>
      </c>
      <c r="L112" s="409">
        <f t="shared" ca="1" si="721"/>
        <v>1.9096695727159638</v>
      </c>
      <c r="M112" s="409">
        <f t="shared" ca="1" si="721"/>
        <v>1.9167633087137623</v>
      </c>
      <c r="N112" s="409">
        <f t="shared" ca="1" si="721"/>
        <v>1.8954506626606809</v>
      </c>
      <c r="O112" s="409">
        <f t="shared" ca="1" si="721"/>
        <v>1.9356180253657607</v>
      </c>
      <c r="P112" s="409">
        <f t="shared" ca="1" si="721"/>
        <v>1.9360047287458475</v>
      </c>
      <c r="Q112" s="409">
        <f t="shared" ca="1" si="721"/>
        <v>1.9194968143800932</v>
      </c>
      <c r="R112" s="409">
        <f t="shared" ca="1" si="721"/>
        <v>1.9610040019471742</v>
      </c>
      <c r="S112" s="409">
        <f t="shared" ca="1" si="721"/>
        <v>1.9309987441300227</v>
      </c>
      <c r="T112" s="409">
        <f t="shared" ca="1" si="721"/>
        <v>1.904975340790974</v>
      </c>
      <c r="U112" s="409">
        <f t="shared" ca="1" si="721"/>
        <v>1.9058154542126389</v>
      </c>
      <c r="V112" s="409">
        <f t="shared" ca="1" si="721"/>
        <v>1.9233172605497173</v>
      </c>
      <c r="W112" s="409">
        <f t="shared" ca="1" si="721"/>
        <v>1.9143060762902373</v>
      </c>
      <c r="X112" s="409">
        <f t="shared" ca="1" si="721"/>
        <v>1.9340967527311039</v>
      </c>
      <c r="Y112" s="409">
        <f t="shared" ca="1" si="721"/>
        <v>1.9491007639494369</v>
      </c>
      <c r="Z112" s="409">
        <f t="shared" ca="1" si="721"/>
        <v>1.9501449250861529</v>
      </c>
      <c r="AA112" s="409">
        <f t="shared" ca="1" si="721"/>
        <v>1.9674143070164347</v>
      </c>
      <c r="AB112" s="409">
        <f t="shared" ca="1" si="721"/>
        <v>1.9586074417997221</v>
      </c>
      <c r="AC112" s="409">
        <f t="shared" ca="1" si="721"/>
        <v>1.9683186913631916</v>
      </c>
      <c r="AD112" s="409">
        <f t="shared" ca="1" si="721"/>
        <v>1.9413214639777514</v>
      </c>
      <c r="AE112" s="409">
        <f t="shared" ca="1" si="721"/>
        <v>1.9483322542954249</v>
      </c>
      <c r="AF112" s="409">
        <f t="shared" ca="1" si="721"/>
        <v>1.9477535041732903</v>
      </c>
      <c r="AG112" s="409">
        <f t="shared" ca="1" si="721"/>
        <v>1.9406105220940753</v>
      </c>
      <c r="AH112" s="409">
        <f t="shared" ca="1" si="721"/>
        <v>1.9636132095684835</v>
      </c>
      <c r="AI112" s="409">
        <f t="shared" ca="1" si="721"/>
        <v>1.9437601691268538</v>
      </c>
      <c r="AJ112" s="409">
        <f t="shared" ca="1" si="721"/>
        <v>1.9714805897309517</v>
      </c>
      <c r="AK112" s="409">
        <f t="shared" ref="AK112:BP112" ca="1" si="722">+AK68/SUM(AK$61:AK$81)*100</f>
        <v>1.9490480088575008</v>
      </c>
      <c r="AL112" s="409">
        <f t="shared" ca="1" si="722"/>
        <v>1.9492920556647992</v>
      </c>
      <c r="AM112" s="409">
        <f t="shared" ca="1" si="722"/>
        <v>1.9977170136986431</v>
      </c>
      <c r="AN112" s="409">
        <f t="shared" ca="1" si="722"/>
        <v>1.9889937940725466</v>
      </c>
      <c r="AO112" s="409">
        <f t="shared" ca="1" si="722"/>
        <v>1.990211458992033</v>
      </c>
      <c r="AP112" s="409">
        <f t="shared" ca="1" si="722"/>
        <v>2.0109881754647887</v>
      </c>
      <c r="AQ112" s="409">
        <f t="shared" ca="1" si="722"/>
        <v>2.0527370576132955</v>
      </c>
      <c r="AR112" s="409">
        <f t="shared" ca="1" si="722"/>
        <v>2.0400950749514637</v>
      </c>
      <c r="AS112" s="409">
        <f t="shared" ca="1" si="722"/>
        <v>2.0405124012242322</v>
      </c>
      <c r="AT112" s="409">
        <f t="shared" ca="1" si="722"/>
        <v>2.0232369974325235</v>
      </c>
      <c r="AU112" s="409">
        <f t="shared" ca="1" si="722"/>
        <v>2.0425451563548367</v>
      </c>
      <c r="AV112" s="409">
        <f t="shared" ca="1" si="722"/>
        <v>2.013707689684618</v>
      </c>
      <c r="AW112" s="409">
        <f t="shared" ca="1" si="722"/>
        <v>2.0151006868726116</v>
      </c>
      <c r="AX112" s="409">
        <f t="shared" ca="1" si="722"/>
        <v>2.0137182971690493</v>
      </c>
      <c r="AY112" s="409">
        <f t="shared" ca="1" si="722"/>
        <v>2.0110130903401302</v>
      </c>
      <c r="AZ112" s="409">
        <f t="shared" ca="1" si="722"/>
        <v>2.034490866870446</v>
      </c>
      <c r="BA112" s="409">
        <f t="shared" ca="1" si="722"/>
        <v>2.0436786119636352</v>
      </c>
      <c r="BB112" s="409">
        <f t="shared" ca="1" si="722"/>
        <v>2.037904461203992</v>
      </c>
      <c r="BC112" s="409">
        <f t="shared" ca="1" si="722"/>
        <v>2.0111871138565451</v>
      </c>
      <c r="BD112" s="409">
        <f t="shared" ca="1" si="722"/>
        <v>2.0465454608495151</v>
      </c>
      <c r="BE112" s="409">
        <f t="shared" ca="1" si="722"/>
        <v>2.0130821907788339</v>
      </c>
      <c r="BF112" s="409">
        <f t="shared" ca="1" si="722"/>
        <v>2.0856496646217955</v>
      </c>
      <c r="BG112" s="409">
        <f t="shared" ca="1" si="722"/>
        <v>2.1313602937253435</v>
      </c>
      <c r="BH112" s="409">
        <f t="shared" ca="1" si="722"/>
        <v>2.0637935419715623</v>
      </c>
      <c r="BI112" s="409">
        <f t="shared" ca="1" si="722"/>
        <v>2.0889985783027094</v>
      </c>
      <c r="BJ112" s="409">
        <f t="shared" ca="1" si="722"/>
        <v>2.0826717672697517</v>
      </c>
      <c r="BK112" s="409">
        <f t="shared" ca="1" si="722"/>
        <v>2.0540695269638389</v>
      </c>
      <c r="BL112" s="409">
        <f t="shared" ca="1" si="722"/>
        <v>2.0505878858314079</v>
      </c>
      <c r="BM112" s="409">
        <f t="shared" ca="1" si="722"/>
        <v>2.0589135734564361</v>
      </c>
      <c r="BN112" s="409">
        <f t="shared" ca="1" si="722"/>
        <v>2.0713914238791853</v>
      </c>
      <c r="BO112" s="409">
        <f t="shared" ca="1" si="722"/>
        <v>2.0634681801960433</v>
      </c>
      <c r="BP112" s="409">
        <f t="shared" ca="1" si="722"/>
        <v>2.1108446336863858</v>
      </c>
      <c r="BQ112" s="409">
        <f t="shared" ref="BQ112:CV112" ca="1" si="723">+BQ68/SUM(BQ$61:BQ$81)*100</f>
        <v>2.0849526700787977</v>
      </c>
      <c r="BR112" s="409">
        <f t="shared" ca="1" si="723"/>
        <v>2.0838963840006075</v>
      </c>
      <c r="BS112" s="409">
        <f t="shared" ca="1" si="723"/>
        <v>2.1063233675498774</v>
      </c>
      <c r="BT112" s="409">
        <f t="shared" ca="1" si="723"/>
        <v>2.0676725243111957</v>
      </c>
      <c r="BU112" s="409">
        <f t="shared" ca="1" si="723"/>
        <v>2.0634580229419885</v>
      </c>
      <c r="BV112" s="409">
        <f t="shared" ca="1" si="723"/>
        <v>2.0938379456641809</v>
      </c>
      <c r="BW112" s="409">
        <f t="shared" ca="1" si="723"/>
        <v>2.0705248183381744</v>
      </c>
      <c r="BX112" s="409">
        <f t="shared" ca="1" si="723"/>
        <v>2.1153303952735389</v>
      </c>
      <c r="BY112" s="409">
        <f t="shared" ca="1" si="723"/>
        <v>2.1426745774299905</v>
      </c>
      <c r="BZ112" s="409">
        <f t="shared" ca="1" si="723"/>
        <v>2.1038963666470774</v>
      </c>
      <c r="CA112" s="409">
        <f t="shared" ca="1" si="723"/>
        <v>2.0455700803753194</v>
      </c>
      <c r="CB112" s="409">
        <f t="shared" ca="1" si="723"/>
        <v>2.0780619694519666</v>
      </c>
      <c r="CC112" s="409">
        <f t="shared" ca="1" si="723"/>
        <v>2.0512342536414265</v>
      </c>
      <c r="CD112" s="409">
        <f t="shared" ca="1" si="723"/>
        <v>2.0266538077057721</v>
      </c>
      <c r="CE112" s="409">
        <f t="shared" ca="1" si="723"/>
        <v>2.0163375147571605</v>
      </c>
      <c r="CF112" s="409">
        <f t="shared" ca="1" si="723"/>
        <v>2.0491923811316775</v>
      </c>
      <c r="CG112" s="409">
        <f t="shared" ca="1" si="723"/>
        <v>2.0504000372855353</v>
      </c>
      <c r="CH112" s="409">
        <f t="shared" ca="1" si="723"/>
        <v>2.0845452435419571</v>
      </c>
      <c r="CI112" s="409">
        <f t="shared" ca="1" si="723"/>
        <v>2.1068572178829381</v>
      </c>
      <c r="CJ112" s="409">
        <f t="shared" ca="1" si="723"/>
        <v>2.0791509919538234</v>
      </c>
      <c r="CK112" s="409">
        <f t="shared" ca="1" si="723"/>
        <v>2.146494059528004</v>
      </c>
      <c r="CL112" s="409">
        <f t="shared" ca="1" si="723"/>
        <v>2.0760689067014568</v>
      </c>
      <c r="CM112" s="409">
        <f t="shared" ca="1" si="723"/>
        <v>2.1853237769520724</v>
      </c>
      <c r="CN112" s="409">
        <f t="shared" ca="1" si="723"/>
        <v>2.949837194086713</v>
      </c>
      <c r="CO112" s="409">
        <f t="shared" ca="1" si="723"/>
        <v>2.7279641917357682</v>
      </c>
      <c r="CP112" s="409">
        <f t="shared" ca="1" si="723"/>
        <v>2.1742938647075056</v>
      </c>
      <c r="CQ112" s="409">
        <f t="shared" ca="1" si="723"/>
        <v>2.1323357347942999</v>
      </c>
      <c r="CR112" s="409">
        <f t="shared" ca="1" si="723"/>
        <v>2.0864747052135599</v>
      </c>
      <c r="CS112" s="409">
        <f t="shared" ca="1" si="723"/>
        <v>2.0646479131104059</v>
      </c>
      <c r="CT112" s="409">
        <f t="shared" ca="1" si="723"/>
        <v>2.0533763021844753</v>
      </c>
      <c r="CU112" s="409">
        <f t="shared" ca="1" si="723"/>
        <v>2.0642622626878966</v>
      </c>
      <c r="CV112" s="409">
        <f t="shared" ca="1" si="723"/>
        <v>2.0550688769745635</v>
      </c>
      <c r="CW112" s="409">
        <f t="shared" ref="CW112:ED112" ca="1" si="724">+CW68/SUM(CW$61:CW$81)*100</f>
        <v>2.0631209369114609</v>
      </c>
      <c r="CX112" s="409">
        <f t="shared" ca="1" si="724"/>
        <v>2.066454344151377</v>
      </c>
      <c r="CY112" s="409">
        <f t="shared" ca="1" si="724"/>
        <v>2.0341689558737701</v>
      </c>
      <c r="CZ112" s="409">
        <f t="shared" ca="1" si="724"/>
        <v>2.1582671199522814</v>
      </c>
      <c r="DA112" s="409">
        <f t="shared" ca="1" si="724"/>
        <v>2.1843850448704458</v>
      </c>
      <c r="DB112" s="409">
        <f t="shared" ca="1" si="724"/>
        <v>2.2141379416607325</v>
      </c>
      <c r="DC112" s="409">
        <f t="shared" ca="1" si="724"/>
        <v>2.2322424896909379</v>
      </c>
      <c r="DD112" s="409">
        <f t="shared" ca="1" si="724"/>
        <v>2.2055504333863962</v>
      </c>
      <c r="DE112" s="409">
        <f t="shared" ca="1" si="724"/>
        <v>2.2534931941202876</v>
      </c>
      <c r="DF112" s="409">
        <f t="shared" ca="1" si="724"/>
        <v>2.2080387676520612</v>
      </c>
      <c r="DG112" s="409">
        <f t="shared" ca="1" si="724"/>
        <v>2.2180605189352338</v>
      </c>
      <c r="DH112" s="409">
        <f t="shared" ca="1" si="724"/>
        <v>2.2256784899739519</v>
      </c>
      <c r="DI112" s="409">
        <f t="shared" ca="1" si="724"/>
        <v>2.1216506889694986</v>
      </c>
      <c r="DJ112" s="409">
        <f t="shared" ca="1" si="724"/>
        <v>2.1254950272876623</v>
      </c>
      <c r="DK112" s="409">
        <f t="shared" ca="1" si="724"/>
        <v>2.15127241992333</v>
      </c>
      <c r="DL112" s="409">
        <f t="shared" ca="1" si="724"/>
        <v>2.1555330696217596</v>
      </c>
      <c r="DM112" s="409">
        <f t="shared" ca="1" si="724"/>
        <v>2.1466432982309773</v>
      </c>
      <c r="DN112" s="409">
        <f t="shared" ca="1" si="724"/>
        <v>2.1596782556273775</v>
      </c>
      <c r="DO112" s="409">
        <f t="shared" ca="1" si="724"/>
        <v>2.1630928741908804</v>
      </c>
      <c r="DP112" s="409">
        <f t="shared" ca="1" si="724"/>
        <v>2.1267116830663575</v>
      </c>
      <c r="DQ112" s="409">
        <f t="shared" ca="1" si="724"/>
        <v>2.1498579705512095</v>
      </c>
      <c r="DR112" s="409">
        <f t="shared" ca="1" si="724"/>
        <v>2.1411214761481032</v>
      </c>
      <c r="DS112" s="409">
        <f t="shared" ca="1" si="724"/>
        <v>2.0917556810439577</v>
      </c>
      <c r="DT112" s="409">
        <f t="shared" ca="1" si="724"/>
        <v>2.0435127270801643</v>
      </c>
      <c r="DU112" s="409">
        <f t="shared" ca="1" si="724"/>
        <v>2.0452001458758744</v>
      </c>
      <c r="DV112" s="409">
        <f t="shared" ca="1" si="724"/>
        <v>2.08191034973997</v>
      </c>
      <c r="DW112" s="409">
        <f t="shared" ca="1" si="724"/>
        <v>2.0673388415324965</v>
      </c>
      <c r="DX112" s="409">
        <f t="shared" ca="1" si="724"/>
        <v>2.0636322289024838</v>
      </c>
      <c r="DY112" s="409">
        <f t="shared" ca="1" si="724"/>
        <v>2.0185692137980049</v>
      </c>
      <c r="DZ112" s="409">
        <f t="shared" ca="1" si="724"/>
        <v>1.967453454372841</v>
      </c>
      <c r="EA112" s="409">
        <f t="shared" ca="1" si="724"/>
        <v>1.9581222552922095</v>
      </c>
      <c r="EB112" s="409">
        <f t="shared" ca="1" si="724"/>
        <v>1.9896179536839698</v>
      </c>
      <c r="EC112" s="409">
        <f t="shared" ca="1" si="724"/>
        <v>1.9789180705968596</v>
      </c>
      <c r="ED112" s="409">
        <f t="shared" ca="1" si="724"/>
        <v>1.9329645360759846</v>
      </c>
      <c r="EE112" s="409">
        <f t="shared" ref="EE112:EQ112" ca="1" si="725">+EE68/SUM(EE$61:EE$81)*100</f>
        <v>1.9402707010708085</v>
      </c>
      <c r="EF112" s="409">
        <f t="shared" ca="1" si="725"/>
        <v>1.9457829692533641</v>
      </c>
      <c r="EG112" s="409">
        <f t="shared" ca="1" si="725"/>
        <v>1.9286258952935156</v>
      </c>
      <c r="EH112" s="409">
        <f t="shared" ca="1" si="725"/>
        <v>1.9502447063699229</v>
      </c>
      <c r="EI112" s="409">
        <f t="shared" ca="1" si="725"/>
        <v>1.9377615953525167</v>
      </c>
      <c r="EJ112" s="409">
        <f t="shared" ca="1" si="725"/>
        <v>1.9772991665367829</v>
      </c>
      <c r="EK112" s="409">
        <f t="shared" ca="1" si="725"/>
        <v>1.9605219967080307</v>
      </c>
      <c r="EL112" s="409">
        <f t="shared" ca="1" si="725"/>
        <v>1.9462785313592794</v>
      </c>
      <c r="EM112" s="409">
        <f t="shared" ca="1" si="725"/>
        <v>1.9351123868553723</v>
      </c>
      <c r="EN112" s="409">
        <f t="shared" ca="1" si="725"/>
        <v>1.9649434709790721</v>
      </c>
      <c r="EO112" s="409">
        <f t="shared" ca="1" si="725"/>
        <v>1.9328107157871415</v>
      </c>
      <c r="EP112" s="409">
        <f t="shared" ca="1" si="725"/>
        <v>1.9422679870208643</v>
      </c>
      <c r="EQ112" s="409">
        <f t="shared" ca="1" si="725"/>
        <v>1.97402364765664</v>
      </c>
      <c r="ER112" s="409">
        <f t="shared" ref="ER112:FA112" ca="1" si="726">+ER68/SUM(ER$61:ER$81)*100</f>
        <v>1.9811487025951404</v>
      </c>
      <c r="ES112" s="409">
        <f t="shared" ca="1" si="726"/>
        <v>2.0228607116143706</v>
      </c>
      <c r="ET112" s="409">
        <f t="shared" ca="1" si="726"/>
        <v>1.9968223587680194</v>
      </c>
      <c r="EU112" s="409">
        <f t="shared" ca="1" si="726"/>
        <v>1.9349142295927502</v>
      </c>
      <c r="EV112" s="409">
        <f t="shared" ca="1" si="726"/>
        <v>1.9490568556714674</v>
      </c>
      <c r="EW112" s="409">
        <f t="shared" ca="1" si="726"/>
        <v>1.9379732694268126</v>
      </c>
      <c r="EX112" s="409">
        <f t="shared" ca="1" si="726"/>
        <v>1.9159643227226051</v>
      </c>
      <c r="EY112" s="409">
        <f t="shared" ca="1" si="726"/>
        <v>1.9424778350657594</v>
      </c>
      <c r="EZ112" s="409">
        <f t="shared" ca="1" si="726"/>
        <v>1.9047745465766768</v>
      </c>
      <c r="FA112" s="409">
        <f t="shared" ca="1" si="726"/>
        <v>1.9061796475183559</v>
      </c>
      <c r="FB112" s="409">
        <f t="shared" ref="FB112:FD112" ca="1" si="727">+FB68/SUM(FB$61:FB$81)*100</f>
        <v>1.9329495534714063</v>
      </c>
      <c r="FC112" s="409">
        <f t="shared" ca="1" si="727"/>
        <v>1.9150162861069959</v>
      </c>
      <c r="FD112" s="409">
        <f t="shared" ca="1" si="727"/>
        <v>1.9006591767683052</v>
      </c>
      <c r="FE112" s="409" t="e">
        <f t="shared" ref="FE112:FI112" ca="1" si="728">+FE68/SUM(FE$61:FE$81)*100</f>
        <v>#DIV/0!</v>
      </c>
      <c r="FF112" s="409" t="e">
        <f t="shared" ca="1" si="728"/>
        <v>#DIV/0!</v>
      </c>
      <c r="FG112" s="409" t="e">
        <f t="shared" ca="1" si="728"/>
        <v>#DIV/0!</v>
      </c>
      <c r="FH112" s="409" t="e">
        <f t="shared" ca="1" si="728"/>
        <v>#DIV/0!</v>
      </c>
      <c r="FI112" s="409" t="e">
        <f t="shared" ca="1" si="728"/>
        <v>#DIV/0!</v>
      </c>
      <c r="FJ112" s="409" t="e">
        <f t="shared" ref="FJ112:FP112" ca="1" si="729">+FJ68/SUM(FJ$61:FJ$81)*100</f>
        <v>#DIV/0!</v>
      </c>
      <c r="FK112" s="409" t="e">
        <f t="shared" ca="1" si="729"/>
        <v>#DIV/0!</v>
      </c>
      <c r="FL112" s="409" t="e">
        <f t="shared" ca="1" si="729"/>
        <v>#DIV/0!</v>
      </c>
      <c r="FM112" s="409" t="e">
        <f t="shared" ca="1" si="729"/>
        <v>#DIV/0!</v>
      </c>
      <c r="FN112" s="409" t="e">
        <f t="shared" ca="1" si="729"/>
        <v>#DIV/0!</v>
      </c>
      <c r="FO112" s="409" t="e">
        <f t="shared" ca="1" si="729"/>
        <v>#DIV/0!</v>
      </c>
      <c r="FP112" s="409" t="e">
        <f t="shared" ca="1" si="729"/>
        <v>#DIV/0!</v>
      </c>
    </row>
    <row r="113" spans="1:172" x14ac:dyDescent="0.2">
      <c r="B113" s="407" t="s">
        <v>21</v>
      </c>
      <c r="C113" s="408"/>
      <c r="D113" s="407"/>
      <c r="E113" s="409">
        <f t="shared" ref="E113:AJ113" ca="1" si="730">+E69/SUM(E$61:E$81)*100</f>
        <v>0.51128439815405335</v>
      </c>
      <c r="F113" s="409">
        <f t="shared" ca="1" si="730"/>
        <v>0.51540092693012152</v>
      </c>
      <c r="G113" s="409">
        <f t="shared" ca="1" si="730"/>
        <v>0.52939183587094751</v>
      </c>
      <c r="H113" s="409">
        <f t="shared" ca="1" si="730"/>
        <v>0.51161064292451441</v>
      </c>
      <c r="I113" s="409">
        <f t="shared" ca="1" si="730"/>
        <v>0.51316499987494268</v>
      </c>
      <c r="J113" s="409">
        <f t="shared" ca="1" si="730"/>
        <v>0.52330255500679279</v>
      </c>
      <c r="K113" s="409">
        <f t="shared" ca="1" si="730"/>
        <v>0.4901736743402727</v>
      </c>
      <c r="L113" s="409">
        <f t="shared" ca="1" si="730"/>
        <v>0.46388927107099459</v>
      </c>
      <c r="M113" s="409">
        <f t="shared" ca="1" si="730"/>
        <v>0.50917100605033216</v>
      </c>
      <c r="N113" s="409">
        <f t="shared" ca="1" si="730"/>
        <v>0.47386431235912141</v>
      </c>
      <c r="O113" s="409">
        <f t="shared" ca="1" si="730"/>
        <v>0.48503158118110223</v>
      </c>
      <c r="P113" s="409">
        <f t="shared" ca="1" si="730"/>
        <v>0.49715060831328611</v>
      </c>
      <c r="Q113" s="409">
        <f t="shared" ca="1" si="730"/>
        <v>0.47249355126275261</v>
      </c>
      <c r="R113" s="409">
        <f t="shared" ca="1" si="730"/>
        <v>0.50910646011363903</v>
      </c>
      <c r="S113" s="409">
        <f t="shared" ca="1" si="730"/>
        <v>0.47793029677389964</v>
      </c>
      <c r="T113" s="409">
        <f t="shared" ca="1" si="730"/>
        <v>0.50952165048328479</v>
      </c>
      <c r="U113" s="409">
        <f t="shared" ca="1" si="730"/>
        <v>0.48016639111885462</v>
      </c>
      <c r="V113" s="409">
        <f t="shared" ca="1" si="730"/>
        <v>0.4714631148418475</v>
      </c>
      <c r="W113" s="409">
        <f t="shared" ca="1" si="730"/>
        <v>0.49485508456550958</v>
      </c>
      <c r="X113" s="409">
        <f t="shared" ca="1" si="730"/>
        <v>0.5116768115476148</v>
      </c>
      <c r="Y113" s="409">
        <f t="shared" ca="1" si="730"/>
        <v>0.46368359596686903</v>
      </c>
      <c r="Z113" s="409">
        <f t="shared" ca="1" si="730"/>
        <v>0.50122860191923391</v>
      </c>
      <c r="AA113" s="409">
        <f t="shared" ca="1" si="730"/>
        <v>0.54278761897733796</v>
      </c>
      <c r="AB113" s="409">
        <f t="shared" ca="1" si="730"/>
        <v>0.51948849674740227</v>
      </c>
      <c r="AC113" s="409">
        <f t="shared" ca="1" si="730"/>
        <v>0.53529456096920902</v>
      </c>
      <c r="AD113" s="409">
        <f t="shared" ca="1" si="730"/>
        <v>0.50042705779422458</v>
      </c>
      <c r="AE113" s="409">
        <f t="shared" ca="1" si="730"/>
        <v>0.5271100148978648</v>
      </c>
      <c r="AF113" s="409">
        <f t="shared" ca="1" si="730"/>
        <v>0.49495552042383456</v>
      </c>
      <c r="AG113" s="409">
        <f t="shared" ca="1" si="730"/>
        <v>0.47790157795327798</v>
      </c>
      <c r="AH113" s="409">
        <f t="shared" ca="1" si="730"/>
        <v>0.49707201979179161</v>
      </c>
      <c r="AI113" s="409">
        <f t="shared" ca="1" si="730"/>
        <v>0.48237509844177945</v>
      </c>
      <c r="AJ113" s="409">
        <f t="shared" ca="1" si="730"/>
        <v>0.49921330393377977</v>
      </c>
      <c r="AK113" s="409">
        <f t="shared" ref="AK113:BP113" ca="1" si="731">+AK69/SUM(AK$61:AK$81)*100</f>
        <v>0.4381943075005999</v>
      </c>
      <c r="AL113" s="409">
        <f t="shared" ca="1" si="731"/>
        <v>0.50414298091889975</v>
      </c>
      <c r="AM113" s="409">
        <f t="shared" ca="1" si="731"/>
        <v>0.50780099715441029</v>
      </c>
      <c r="AN113" s="409">
        <f t="shared" ca="1" si="731"/>
        <v>0.48107255179294361</v>
      </c>
      <c r="AO113" s="409">
        <f t="shared" ca="1" si="731"/>
        <v>0.50360140771731154</v>
      </c>
      <c r="AP113" s="409">
        <f t="shared" ca="1" si="731"/>
        <v>0.51460115283139674</v>
      </c>
      <c r="AQ113" s="409">
        <f t="shared" ca="1" si="731"/>
        <v>0.51286603164521594</v>
      </c>
      <c r="AR113" s="409">
        <f t="shared" ca="1" si="731"/>
        <v>0.53734150495439537</v>
      </c>
      <c r="AS113" s="409">
        <f t="shared" ca="1" si="731"/>
        <v>0.53298520790752579</v>
      </c>
      <c r="AT113" s="409">
        <f t="shared" ca="1" si="731"/>
        <v>0.50477012837622981</v>
      </c>
      <c r="AU113" s="409">
        <f t="shared" ca="1" si="731"/>
        <v>0.50402847181713817</v>
      </c>
      <c r="AV113" s="409">
        <f t="shared" ca="1" si="731"/>
        <v>0.47713204273245802</v>
      </c>
      <c r="AW113" s="409">
        <f t="shared" ca="1" si="731"/>
        <v>0.50429573871000666</v>
      </c>
      <c r="AX113" s="409">
        <f t="shared" ca="1" si="731"/>
        <v>0.48834321514850865</v>
      </c>
      <c r="AY113" s="409">
        <f t="shared" ca="1" si="731"/>
        <v>0.47041006236439248</v>
      </c>
      <c r="AZ113" s="409">
        <f t="shared" ca="1" si="731"/>
        <v>0.48814424221462294</v>
      </c>
      <c r="BA113" s="409">
        <f t="shared" ca="1" si="731"/>
        <v>0.45857048138511325</v>
      </c>
      <c r="BB113" s="409">
        <f t="shared" ca="1" si="731"/>
        <v>0.54559978317708469</v>
      </c>
      <c r="BC113" s="409">
        <f t="shared" ca="1" si="731"/>
        <v>0.47680916045432659</v>
      </c>
      <c r="BD113" s="409">
        <f t="shared" ca="1" si="731"/>
        <v>0.47165855265173795</v>
      </c>
      <c r="BE113" s="409">
        <f t="shared" ca="1" si="731"/>
        <v>0.50182030168386804</v>
      </c>
      <c r="BF113" s="409">
        <f t="shared" ca="1" si="731"/>
        <v>0.4645791936720034</v>
      </c>
      <c r="BG113" s="409">
        <f t="shared" ca="1" si="731"/>
        <v>0.49240626466661752</v>
      </c>
      <c r="BH113" s="409">
        <f t="shared" ca="1" si="731"/>
        <v>0.48889192266520282</v>
      </c>
      <c r="BI113" s="409">
        <f t="shared" ca="1" si="731"/>
        <v>0.53811778326315718</v>
      </c>
      <c r="BJ113" s="409">
        <f t="shared" ca="1" si="731"/>
        <v>0.49368660644834245</v>
      </c>
      <c r="BK113" s="409">
        <f t="shared" ca="1" si="731"/>
        <v>0.50906142190268078</v>
      </c>
      <c r="BL113" s="409">
        <f t="shared" ca="1" si="731"/>
        <v>0.50877200597480532</v>
      </c>
      <c r="BM113" s="409">
        <f t="shared" ca="1" si="731"/>
        <v>0.5237665873944316</v>
      </c>
      <c r="BN113" s="409">
        <f t="shared" ca="1" si="731"/>
        <v>0.49618973254982512</v>
      </c>
      <c r="BO113" s="409">
        <f t="shared" ca="1" si="731"/>
        <v>0.49912550847101045</v>
      </c>
      <c r="BP113" s="409">
        <f t="shared" ca="1" si="731"/>
        <v>0.51433613373845388</v>
      </c>
      <c r="BQ113" s="409">
        <f t="shared" ref="BQ113:CV113" ca="1" si="732">+BQ69/SUM(BQ$61:BQ$81)*100</f>
        <v>0.51296628151373991</v>
      </c>
      <c r="BR113" s="409">
        <f t="shared" ca="1" si="732"/>
        <v>0.55694108543295706</v>
      </c>
      <c r="BS113" s="409">
        <f t="shared" ca="1" si="732"/>
        <v>0.51086996128685336</v>
      </c>
      <c r="BT113" s="409">
        <f t="shared" ca="1" si="732"/>
        <v>0.497177400087702</v>
      </c>
      <c r="BU113" s="409">
        <f t="shared" ca="1" si="732"/>
        <v>0.49099266061599273</v>
      </c>
      <c r="BV113" s="409">
        <f t="shared" ca="1" si="732"/>
        <v>0.51471091859537299</v>
      </c>
      <c r="BW113" s="409">
        <f t="shared" ca="1" si="732"/>
        <v>0.48529310431397915</v>
      </c>
      <c r="BX113" s="409">
        <f t="shared" ca="1" si="732"/>
        <v>0.46574202234949003</v>
      </c>
      <c r="BY113" s="409">
        <f t="shared" ca="1" si="732"/>
        <v>0.49993078729765356</v>
      </c>
      <c r="BZ113" s="409">
        <f t="shared" ca="1" si="732"/>
        <v>0.48068267312415486</v>
      </c>
      <c r="CA113" s="409">
        <f t="shared" ca="1" si="732"/>
        <v>0.4825821457589925</v>
      </c>
      <c r="CB113" s="409">
        <f t="shared" ca="1" si="732"/>
        <v>0.46158783183764474</v>
      </c>
      <c r="CC113" s="409">
        <f t="shared" ca="1" si="732"/>
        <v>0.44728271844757034</v>
      </c>
      <c r="CD113" s="409">
        <f t="shared" ca="1" si="732"/>
        <v>0.48168069325102469</v>
      </c>
      <c r="CE113" s="409">
        <f t="shared" ca="1" si="732"/>
        <v>0.46057857654138434</v>
      </c>
      <c r="CF113" s="409">
        <f t="shared" ca="1" si="732"/>
        <v>0.47476985951519624</v>
      </c>
      <c r="CG113" s="409">
        <f t="shared" ca="1" si="732"/>
        <v>0.46035931883645276</v>
      </c>
      <c r="CH113" s="409">
        <f t="shared" ca="1" si="732"/>
        <v>0.47075424499017127</v>
      </c>
      <c r="CI113" s="409">
        <f t="shared" ca="1" si="732"/>
        <v>0.48588744326659966</v>
      </c>
      <c r="CJ113" s="409">
        <f t="shared" ca="1" si="732"/>
        <v>0.46149066190098592</v>
      </c>
      <c r="CK113" s="409">
        <f t="shared" ca="1" si="732"/>
        <v>0.48028238116986427</v>
      </c>
      <c r="CL113" s="409">
        <f t="shared" ca="1" si="732"/>
        <v>0.49488119122563495</v>
      </c>
      <c r="CM113" s="409">
        <f t="shared" ca="1" si="732"/>
        <v>0.50312924175592089</v>
      </c>
      <c r="CN113" s="409">
        <f t="shared" ca="1" si="732"/>
        <v>0.6473797552477355</v>
      </c>
      <c r="CO113" s="409">
        <f t="shared" ca="1" si="732"/>
        <v>0.60685961879056893</v>
      </c>
      <c r="CP113" s="409">
        <f t="shared" ca="1" si="732"/>
        <v>0.47666599519097569</v>
      </c>
      <c r="CQ113" s="409">
        <f t="shared" ca="1" si="732"/>
        <v>0.44744656692148688</v>
      </c>
      <c r="CR113" s="409">
        <f t="shared" ca="1" si="732"/>
        <v>0.4587846770162689</v>
      </c>
      <c r="CS113" s="409">
        <f t="shared" ca="1" si="732"/>
        <v>0.44112629929704211</v>
      </c>
      <c r="CT113" s="409">
        <f t="shared" ca="1" si="732"/>
        <v>0.43626667924418427</v>
      </c>
      <c r="CU113" s="409">
        <f t="shared" ca="1" si="732"/>
        <v>0.44576214669993369</v>
      </c>
      <c r="CV113" s="409">
        <f t="shared" ca="1" si="732"/>
        <v>0.44805664089737862</v>
      </c>
      <c r="CW113" s="409">
        <f t="shared" ref="CW113:ED113" ca="1" si="733">+CW69/SUM(CW$61:CW$81)*100</f>
        <v>0.47649375878367095</v>
      </c>
      <c r="CX113" s="409">
        <f t="shared" ca="1" si="733"/>
        <v>0.48015861451961606</v>
      </c>
      <c r="CY113" s="409">
        <f t="shared" ca="1" si="733"/>
        <v>0.46904090399026499</v>
      </c>
      <c r="CZ113" s="409">
        <f t="shared" ca="1" si="733"/>
        <v>0.48573959774772169</v>
      </c>
      <c r="DA113" s="409">
        <f t="shared" ca="1" si="733"/>
        <v>0.49513752303942443</v>
      </c>
      <c r="DB113" s="409">
        <f t="shared" ca="1" si="733"/>
        <v>0.50085606001147631</v>
      </c>
      <c r="DC113" s="409">
        <f t="shared" ca="1" si="733"/>
        <v>0.49884231660171841</v>
      </c>
      <c r="DD113" s="409">
        <f t="shared" ca="1" si="733"/>
        <v>0.48635565479204812</v>
      </c>
      <c r="DE113" s="409">
        <f t="shared" ca="1" si="733"/>
        <v>0.50454171737080566</v>
      </c>
      <c r="DF113" s="409">
        <f t="shared" ca="1" si="733"/>
        <v>0.48656321321115725</v>
      </c>
      <c r="DG113" s="409">
        <f t="shared" ca="1" si="733"/>
        <v>0.48700692441643489</v>
      </c>
      <c r="DH113" s="409">
        <f t="shared" ca="1" si="733"/>
        <v>0.49116710509001249</v>
      </c>
      <c r="DI113" s="409">
        <f t="shared" ca="1" si="733"/>
        <v>0.48220451487881388</v>
      </c>
      <c r="DJ113" s="409">
        <f t="shared" ca="1" si="733"/>
        <v>0.49123778537939944</v>
      </c>
      <c r="DK113" s="409">
        <f t="shared" ca="1" si="733"/>
        <v>0.48993316009991694</v>
      </c>
      <c r="DL113" s="409">
        <f t="shared" ca="1" si="733"/>
        <v>0.48515266817337743</v>
      </c>
      <c r="DM113" s="409">
        <f t="shared" ca="1" si="733"/>
        <v>0.47183366324788556</v>
      </c>
      <c r="DN113" s="409">
        <f t="shared" ca="1" si="733"/>
        <v>0.47574277976571305</v>
      </c>
      <c r="DO113" s="409">
        <f t="shared" ca="1" si="733"/>
        <v>0.49012173498877387</v>
      </c>
      <c r="DP113" s="409">
        <f t="shared" ca="1" si="733"/>
        <v>0.47278863019382078</v>
      </c>
      <c r="DQ113" s="409">
        <f t="shared" ca="1" si="733"/>
        <v>0.48503298393426902</v>
      </c>
      <c r="DR113" s="409">
        <f t="shared" ca="1" si="733"/>
        <v>0.48224194973969703</v>
      </c>
      <c r="DS113" s="409">
        <f t="shared" ca="1" si="733"/>
        <v>0.48036474078708069</v>
      </c>
      <c r="DT113" s="409">
        <f t="shared" ca="1" si="733"/>
        <v>0.465046461814696</v>
      </c>
      <c r="DU113" s="409">
        <f t="shared" ca="1" si="733"/>
        <v>0.44152255975763721</v>
      </c>
      <c r="DV113" s="409">
        <f t="shared" ca="1" si="733"/>
        <v>0.45419878589778323</v>
      </c>
      <c r="DW113" s="409">
        <f t="shared" ca="1" si="733"/>
        <v>0.47359278608427485</v>
      </c>
      <c r="DX113" s="409">
        <f t="shared" ca="1" si="733"/>
        <v>0.44064476597438385</v>
      </c>
      <c r="DY113" s="409">
        <f t="shared" ca="1" si="733"/>
        <v>0.46666167374436768</v>
      </c>
      <c r="DZ113" s="409">
        <f t="shared" ca="1" si="733"/>
        <v>0.4744070747921072</v>
      </c>
      <c r="EA113" s="409">
        <f t="shared" ca="1" si="733"/>
        <v>0.46431696065891592</v>
      </c>
      <c r="EB113" s="409">
        <f t="shared" ca="1" si="733"/>
        <v>0.47490717383076653</v>
      </c>
      <c r="EC113" s="409">
        <f t="shared" ca="1" si="733"/>
        <v>0.45824036381613048</v>
      </c>
      <c r="ED113" s="409">
        <f t="shared" ca="1" si="733"/>
        <v>0.47102106699669988</v>
      </c>
      <c r="EE113" s="409">
        <f t="shared" ref="EE113:EQ113" ca="1" si="734">+EE69/SUM(EE$61:EE$81)*100</f>
        <v>0.43981542118786782</v>
      </c>
      <c r="EF113" s="409">
        <f t="shared" ca="1" si="734"/>
        <v>0.48900244119757452</v>
      </c>
      <c r="EG113" s="409">
        <f t="shared" ca="1" si="734"/>
        <v>0.44815006430952553</v>
      </c>
      <c r="EH113" s="409">
        <f t="shared" ca="1" si="734"/>
        <v>0.44399351025189376</v>
      </c>
      <c r="EI113" s="409">
        <f t="shared" ca="1" si="734"/>
        <v>0.43898996147485708</v>
      </c>
      <c r="EJ113" s="409">
        <f t="shared" ca="1" si="734"/>
        <v>0.45961164588749526</v>
      </c>
      <c r="EK113" s="409">
        <f t="shared" ca="1" si="734"/>
        <v>0.45419699610690434</v>
      </c>
      <c r="EL113" s="409">
        <f t="shared" ca="1" si="734"/>
        <v>0.45283605147370493</v>
      </c>
      <c r="EM113" s="409">
        <f t="shared" ca="1" si="734"/>
        <v>0.46142464068121991</v>
      </c>
      <c r="EN113" s="409">
        <f t="shared" ca="1" si="734"/>
        <v>0.44813298069140833</v>
      </c>
      <c r="EO113" s="409">
        <f t="shared" ca="1" si="734"/>
        <v>0.45751956577121405</v>
      </c>
      <c r="EP113" s="409">
        <f t="shared" ca="1" si="734"/>
        <v>0.45161138377528875</v>
      </c>
      <c r="EQ113" s="409">
        <f t="shared" ca="1" si="734"/>
        <v>0.46186616818946313</v>
      </c>
      <c r="ER113" s="409">
        <f t="shared" ref="ER113:FA113" ca="1" si="735">+ER69/SUM(ER$61:ER$81)*100</f>
        <v>0.51335060872629545</v>
      </c>
      <c r="ES113" s="409">
        <f t="shared" ca="1" si="735"/>
        <v>0.48321314152208011</v>
      </c>
      <c r="ET113" s="409">
        <f t="shared" ca="1" si="735"/>
        <v>0.47847461497710969</v>
      </c>
      <c r="EU113" s="409">
        <f t="shared" ca="1" si="735"/>
        <v>0.46633797136237648</v>
      </c>
      <c r="EV113" s="409">
        <f t="shared" ca="1" si="735"/>
        <v>0.46581989766558662</v>
      </c>
      <c r="EW113" s="409">
        <f t="shared" ca="1" si="735"/>
        <v>0.46948156495212284</v>
      </c>
      <c r="EX113" s="409">
        <f t="shared" ca="1" si="735"/>
        <v>0.44645096627986303</v>
      </c>
      <c r="EY113" s="409">
        <f t="shared" ca="1" si="735"/>
        <v>0.44708357979620328</v>
      </c>
      <c r="EZ113" s="409">
        <f t="shared" ca="1" si="735"/>
        <v>0.44958806435090781</v>
      </c>
      <c r="FA113" s="409">
        <f t="shared" ca="1" si="735"/>
        <v>0.44423870447872321</v>
      </c>
      <c r="FB113" s="409">
        <f t="shared" ref="FB113:FD113" ca="1" si="736">+FB69/SUM(FB$61:FB$81)*100</f>
        <v>0.45178618446257252</v>
      </c>
      <c r="FC113" s="409">
        <f t="shared" ca="1" si="736"/>
        <v>0.46339410164652095</v>
      </c>
      <c r="FD113" s="409">
        <f t="shared" ca="1" si="736"/>
        <v>0.44073111499920864</v>
      </c>
      <c r="FE113" s="409" t="e">
        <f t="shared" ref="FE113:FI113" ca="1" si="737">+FE69/SUM(FE$61:FE$81)*100</f>
        <v>#DIV/0!</v>
      </c>
      <c r="FF113" s="409" t="e">
        <f t="shared" ca="1" si="737"/>
        <v>#DIV/0!</v>
      </c>
      <c r="FG113" s="409" t="e">
        <f t="shared" ca="1" si="737"/>
        <v>#DIV/0!</v>
      </c>
      <c r="FH113" s="409" t="e">
        <f t="shared" ca="1" si="737"/>
        <v>#DIV/0!</v>
      </c>
      <c r="FI113" s="409" t="e">
        <f t="shared" ca="1" si="737"/>
        <v>#DIV/0!</v>
      </c>
      <c r="FJ113" s="409" t="e">
        <f t="shared" ref="FJ113:FP113" ca="1" si="738">+FJ69/SUM(FJ$61:FJ$81)*100</f>
        <v>#DIV/0!</v>
      </c>
      <c r="FK113" s="409" t="e">
        <f t="shared" ca="1" si="738"/>
        <v>#DIV/0!</v>
      </c>
      <c r="FL113" s="409" t="e">
        <f t="shared" ca="1" si="738"/>
        <v>#DIV/0!</v>
      </c>
      <c r="FM113" s="409" t="e">
        <f t="shared" ca="1" si="738"/>
        <v>#DIV/0!</v>
      </c>
      <c r="FN113" s="409" t="e">
        <f t="shared" ca="1" si="738"/>
        <v>#DIV/0!</v>
      </c>
      <c r="FO113" s="409" t="e">
        <f t="shared" ca="1" si="738"/>
        <v>#DIV/0!</v>
      </c>
      <c r="FP113" s="409" t="e">
        <f t="shared" ca="1" si="738"/>
        <v>#DIV/0!</v>
      </c>
    </row>
    <row r="114" spans="1:172" x14ac:dyDescent="0.2">
      <c r="B114" s="407" t="s">
        <v>22</v>
      </c>
      <c r="C114" s="408"/>
      <c r="D114" s="407"/>
      <c r="E114" s="409">
        <f t="shared" ref="E114:AJ114" ca="1" si="739">+E70/SUM(E$61:E$81)*100</f>
        <v>7.4565989360622478</v>
      </c>
      <c r="F114" s="409">
        <f t="shared" ca="1" si="739"/>
        <v>7.1158472818070484</v>
      </c>
      <c r="G114" s="409">
        <f t="shared" ca="1" si="739"/>
        <v>7.2643328520433483</v>
      </c>
      <c r="H114" s="409">
        <f t="shared" ca="1" si="739"/>
        <v>7.3017605329807971</v>
      </c>
      <c r="I114" s="409">
        <f t="shared" ca="1" si="739"/>
        <v>7.7447930073856659</v>
      </c>
      <c r="J114" s="409">
        <f t="shared" ca="1" si="739"/>
        <v>7.6877855520105634</v>
      </c>
      <c r="K114" s="409">
        <f t="shared" ca="1" si="739"/>
        <v>7.3039434278921025</v>
      </c>
      <c r="L114" s="409">
        <f t="shared" ca="1" si="739"/>
        <v>7.4726830731921368</v>
      </c>
      <c r="M114" s="409">
        <f t="shared" ca="1" si="739"/>
        <v>7.2431395988302301</v>
      </c>
      <c r="N114" s="409">
        <f t="shared" ca="1" si="739"/>
        <v>7.4509214703569357</v>
      </c>
      <c r="O114" s="409">
        <f t="shared" ca="1" si="739"/>
        <v>7.2538900973447369</v>
      </c>
      <c r="P114" s="409">
        <f t="shared" ca="1" si="739"/>
        <v>7.8146045855421802</v>
      </c>
      <c r="Q114" s="409">
        <f t="shared" ca="1" si="739"/>
        <v>7.2560882789802692</v>
      </c>
      <c r="R114" s="409">
        <f t="shared" ca="1" si="739"/>
        <v>6.3522041591930156</v>
      </c>
      <c r="S114" s="409">
        <f t="shared" ca="1" si="739"/>
        <v>6.9060407750212081</v>
      </c>
      <c r="T114" s="409">
        <f t="shared" ca="1" si="739"/>
        <v>7.1523463853891283</v>
      </c>
      <c r="U114" s="409">
        <f t="shared" ca="1" si="739"/>
        <v>6.7364962850680525</v>
      </c>
      <c r="V114" s="409">
        <f t="shared" ca="1" si="739"/>
        <v>6.8108807104978037</v>
      </c>
      <c r="W114" s="409">
        <f t="shared" ca="1" si="739"/>
        <v>7.0233032825240018</v>
      </c>
      <c r="X114" s="409">
        <f t="shared" ca="1" si="739"/>
        <v>6.6926291620751117</v>
      </c>
      <c r="Y114" s="409">
        <f t="shared" ca="1" si="739"/>
        <v>6.9050125084574923</v>
      </c>
      <c r="Z114" s="409">
        <f t="shared" ca="1" si="739"/>
        <v>6.6134853187169691</v>
      </c>
      <c r="AA114" s="409">
        <f t="shared" ca="1" si="739"/>
        <v>6.6314567091092371</v>
      </c>
      <c r="AB114" s="409">
        <f t="shared" ca="1" si="739"/>
        <v>6.0831583384459496</v>
      </c>
      <c r="AC114" s="409">
        <f t="shared" ca="1" si="739"/>
        <v>6.0434794383739545</v>
      </c>
      <c r="AD114" s="409">
        <f t="shared" ca="1" si="739"/>
        <v>5.9807051397620778</v>
      </c>
      <c r="AE114" s="409">
        <f t="shared" ca="1" si="739"/>
        <v>6.0964510160055241</v>
      </c>
      <c r="AF114" s="409">
        <f t="shared" ca="1" si="739"/>
        <v>5.7333393710181753</v>
      </c>
      <c r="AG114" s="409">
        <f t="shared" ca="1" si="739"/>
        <v>5.7680005894279391</v>
      </c>
      <c r="AH114" s="409">
        <f t="shared" ca="1" si="739"/>
        <v>5.6989963323024746</v>
      </c>
      <c r="AI114" s="409">
        <f t="shared" ca="1" si="739"/>
        <v>5.9999289740620725</v>
      </c>
      <c r="AJ114" s="409">
        <f t="shared" ca="1" si="739"/>
        <v>6.0377552806821368</v>
      </c>
      <c r="AK114" s="409">
        <f t="shared" ref="AK114:BP114" ca="1" si="740">+AK70/SUM(AK$61:AK$81)*100</f>
        <v>6.1289939341782169</v>
      </c>
      <c r="AL114" s="409">
        <f t="shared" ca="1" si="740"/>
        <v>6.3522986850900658</v>
      </c>
      <c r="AM114" s="409">
        <f t="shared" ca="1" si="740"/>
        <v>6.0327131953296016</v>
      </c>
      <c r="AN114" s="409">
        <f t="shared" ca="1" si="740"/>
        <v>6.3568845342239246</v>
      </c>
      <c r="AO114" s="409">
        <f t="shared" ca="1" si="740"/>
        <v>5.9671270140636157</v>
      </c>
      <c r="AP114" s="409">
        <f t="shared" ca="1" si="740"/>
        <v>6.0129670622424776</v>
      </c>
      <c r="AQ114" s="409">
        <f t="shared" ca="1" si="740"/>
        <v>5.8980923935405061</v>
      </c>
      <c r="AR114" s="409">
        <f t="shared" ca="1" si="740"/>
        <v>5.6353080165547631</v>
      </c>
      <c r="AS114" s="409">
        <f t="shared" ca="1" si="740"/>
        <v>5.266107154379335</v>
      </c>
      <c r="AT114" s="409">
        <f t="shared" ca="1" si="740"/>
        <v>5.5423291200009741</v>
      </c>
      <c r="AU114" s="409">
        <f t="shared" ca="1" si="740"/>
        <v>4.927100399718527</v>
      </c>
      <c r="AV114" s="409">
        <f t="shared" ca="1" si="740"/>
        <v>4.8279056940310721</v>
      </c>
      <c r="AW114" s="409">
        <f t="shared" ca="1" si="740"/>
        <v>4.6821761418214907</v>
      </c>
      <c r="AX114" s="409">
        <f t="shared" ca="1" si="740"/>
        <v>4.894862440840801</v>
      </c>
      <c r="AY114" s="409">
        <f t="shared" ca="1" si="740"/>
        <v>4.6313444392180703</v>
      </c>
      <c r="AZ114" s="409">
        <f t="shared" ca="1" si="740"/>
        <v>4.382964994611811</v>
      </c>
      <c r="BA114" s="409">
        <f t="shared" ca="1" si="740"/>
        <v>4.8257547360371094</v>
      </c>
      <c r="BB114" s="409">
        <f t="shared" ca="1" si="740"/>
        <v>4.7370568149218553</v>
      </c>
      <c r="BC114" s="409">
        <f t="shared" ca="1" si="740"/>
        <v>5.0608494265396011</v>
      </c>
      <c r="BD114" s="409">
        <f t="shared" ca="1" si="740"/>
        <v>4.6651522622495127</v>
      </c>
      <c r="BE114" s="409">
        <f t="shared" ca="1" si="740"/>
        <v>4.6844220828984851</v>
      </c>
      <c r="BF114" s="409">
        <f t="shared" ca="1" si="740"/>
        <v>4.3696096495811885</v>
      </c>
      <c r="BG114" s="409">
        <f t="shared" ca="1" si="740"/>
        <v>3.7218934524355465</v>
      </c>
      <c r="BH114" s="409">
        <f t="shared" ca="1" si="740"/>
        <v>3.8997474771624701</v>
      </c>
      <c r="BI114" s="409">
        <f t="shared" ca="1" si="740"/>
        <v>3.31432359952366</v>
      </c>
      <c r="BJ114" s="409">
        <f t="shared" ca="1" si="740"/>
        <v>3.2001714019017489</v>
      </c>
      <c r="BK114" s="409">
        <f t="shared" ca="1" si="740"/>
        <v>3.4577161137026238</v>
      </c>
      <c r="BL114" s="409">
        <f t="shared" ca="1" si="740"/>
        <v>3.3055191018384447</v>
      </c>
      <c r="BM114" s="409">
        <f t="shared" ca="1" si="740"/>
        <v>3.5007618363449184</v>
      </c>
      <c r="BN114" s="409">
        <f t="shared" ca="1" si="740"/>
        <v>2.7753026372060527</v>
      </c>
      <c r="BO114" s="409">
        <f t="shared" ca="1" si="740"/>
        <v>3.3514188126307314</v>
      </c>
      <c r="BP114" s="409">
        <f t="shared" ca="1" si="740"/>
        <v>3.944646326999615</v>
      </c>
      <c r="BQ114" s="409">
        <f t="shared" ref="BQ114:CV114" ca="1" si="741">+BQ70/SUM(BQ$61:BQ$81)*100</f>
        <v>3.7540750658772355</v>
      </c>
      <c r="BR114" s="409">
        <f t="shared" ca="1" si="741"/>
        <v>3.4271583651719437</v>
      </c>
      <c r="BS114" s="409">
        <f t="shared" ca="1" si="741"/>
        <v>3.4002121064050499</v>
      </c>
      <c r="BT114" s="409">
        <f t="shared" ca="1" si="741"/>
        <v>3.5751670276914496</v>
      </c>
      <c r="BU114" s="409">
        <f t="shared" ca="1" si="741"/>
        <v>3.4038872242873963</v>
      </c>
      <c r="BV114" s="409">
        <f t="shared" ca="1" si="741"/>
        <v>3.0247421348840247</v>
      </c>
      <c r="BW114" s="409">
        <f t="shared" ca="1" si="741"/>
        <v>3.0690456458626438</v>
      </c>
      <c r="BX114" s="409">
        <f t="shared" ca="1" si="741"/>
        <v>3.0332337620789085</v>
      </c>
      <c r="BY114" s="409">
        <f t="shared" ca="1" si="741"/>
        <v>2.7900000565068876</v>
      </c>
      <c r="BZ114" s="409">
        <f t="shared" ca="1" si="741"/>
        <v>3.036412811412053</v>
      </c>
      <c r="CA114" s="409">
        <f t="shared" ca="1" si="741"/>
        <v>2.9390773664453267</v>
      </c>
      <c r="CB114" s="409">
        <f t="shared" ca="1" si="741"/>
        <v>2.956388825341107</v>
      </c>
      <c r="CC114" s="409">
        <f t="shared" ca="1" si="741"/>
        <v>3.1352541175080471</v>
      </c>
      <c r="CD114" s="409">
        <f t="shared" ca="1" si="741"/>
        <v>3.4143729642935821</v>
      </c>
      <c r="CE114" s="409">
        <f t="shared" ca="1" si="741"/>
        <v>3.4921810423462087</v>
      </c>
      <c r="CF114" s="409">
        <f t="shared" ca="1" si="741"/>
        <v>3.5847606897469082</v>
      </c>
      <c r="CG114" s="409">
        <f t="shared" ca="1" si="741"/>
        <v>3.3952038999703338</v>
      </c>
      <c r="CH114" s="409">
        <f t="shared" ca="1" si="741"/>
        <v>3.4420601007155271</v>
      </c>
      <c r="CI114" s="409">
        <f t="shared" ca="1" si="741"/>
        <v>3.3454628077395783</v>
      </c>
      <c r="CJ114" s="409">
        <f t="shared" ca="1" si="741"/>
        <v>3.4809259216146353</v>
      </c>
      <c r="CK114" s="409">
        <f t="shared" ca="1" si="741"/>
        <v>3.165229175251584</v>
      </c>
      <c r="CL114" s="409">
        <f t="shared" ca="1" si="741"/>
        <v>2.5004568906424316</v>
      </c>
      <c r="CM114" s="409">
        <f t="shared" ca="1" si="741"/>
        <v>3.1250766102124863</v>
      </c>
      <c r="CN114" s="409">
        <f t="shared" ca="1" si="741"/>
        <v>4.6403478576573534</v>
      </c>
      <c r="CO114" s="409">
        <f t="shared" ca="1" si="741"/>
        <v>4.7376463333945438</v>
      </c>
      <c r="CP114" s="409">
        <f t="shared" ca="1" si="741"/>
        <v>3.8670632386120021</v>
      </c>
      <c r="CQ114" s="409">
        <f t="shared" ca="1" si="741"/>
        <v>2.6915793240445183</v>
      </c>
      <c r="CR114" s="409">
        <f t="shared" ca="1" si="741"/>
        <v>3.0864794197272123</v>
      </c>
      <c r="CS114" s="409">
        <f t="shared" ca="1" si="741"/>
        <v>3.4739167691428174</v>
      </c>
      <c r="CT114" s="409">
        <f t="shared" ca="1" si="741"/>
        <v>3.3917882805039214</v>
      </c>
      <c r="CU114" s="409">
        <f t="shared" ca="1" si="741"/>
        <v>2.8827613896318787</v>
      </c>
      <c r="CV114" s="409">
        <f t="shared" ca="1" si="741"/>
        <v>3.5262829832946396</v>
      </c>
      <c r="CW114" s="409">
        <f t="shared" ref="CW114:ED114" ca="1" si="742">+CW70/SUM(CW$61:CW$81)*100</f>
        <v>3.6498357999634932</v>
      </c>
      <c r="CX114" s="409">
        <f t="shared" ca="1" si="742"/>
        <v>3.6825573588281988</v>
      </c>
      <c r="CY114" s="409">
        <f t="shared" ca="1" si="742"/>
        <v>3.9226138278221798</v>
      </c>
      <c r="CZ114" s="409">
        <f t="shared" ca="1" si="742"/>
        <v>3.0325941759049111</v>
      </c>
      <c r="DA114" s="409">
        <f t="shared" ca="1" si="742"/>
        <v>3.4615406151551937</v>
      </c>
      <c r="DB114" s="409">
        <f t="shared" ca="1" si="742"/>
        <v>3.4975154109172153</v>
      </c>
      <c r="DC114" s="409">
        <f t="shared" ca="1" si="742"/>
        <v>3.3726410809319707</v>
      </c>
      <c r="DD114" s="409">
        <f t="shared" ca="1" si="742"/>
        <v>3.6732368956668622</v>
      </c>
      <c r="DE114" s="409">
        <f t="shared" ca="1" si="742"/>
        <v>4.1124059104897865</v>
      </c>
      <c r="DF114" s="409">
        <f t="shared" ca="1" si="742"/>
        <v>4.1106495488233374</v>
      </c>
      <c r="DG114" s="409">
        <f t="shared" ca="1" si="742"/>
        <v>4.0346158536674119</v>
      </c>
      <c r="DH114" s="409">
        <f t="shared" ca="1" si="742"/>
        <v>3.8622044838108862</v>
      </c>
      <c r="DI114" s="409">
        <f t="shared" ca="1" si="742"/>
        <v>3.9891715713451994</v>
      </c>
      <c r="DJ114" s="409">
        <f t="shared" ca="1" si="742"/>
        <v>4.1599949295607566</v>
      </c>
      <c r="DK114" s="409">
        <f t="shared" ca="1" si="742"/>
        <v>3.8276797530761284</v>
      </c>
      <c r="DL114" s="409">
        <f t="shared" ca="1" si="742"/>
        <v>4.1272297851360973</v>
      </c>
      <c r="DM114" s="409">
        <f t="shared" ca="1" si="742"/>
        <v>4.1031161198257298</v>
      </c>
      <c r="DN114" s="409">
        <f t="shared" ca="1" si="742"/>
        <v>3.5556938908857778</v>
      </c>
      <c r="DO114" s="409">
        <f t="shared" ca="1" si="742"/>
        <v>3.9947343592489979</v>
      </c>
      <c r="DP114" s="409">
        <f t="shared" ca="1" si="742"/>
        <v>4.0367356064417903</v>
      </c>
      <c r="DQ114" s="409">
        <f t="shared" ca="1" si="742"/>
        <v>3.9464659628310117</v>
      </c>
      <c r="DR114" s="409">
        <f t="shared" ca="1" si="742"/>
        <v>4.3695686864830003</v>
      </c>
      <c r="DS114" s="409">
        <f t="shared" ca="1" si="742"/>
        <v>4.4722575160331068</v>
      </c>
      <c r="DT114" s="409">
        <f t="shared" ca="1" si="742"/>
        <v>3.9893264238324537</v>
      </c>
      <c r="DU114" s="409">
        <f t="shared" ca="1" si="742"/>
        <v>4.036698275761835</v>
      </c>
      <c r="DV114" s="409">
        <f t="shared" ca="1" si="742"/>
        <v>3.7381107620371417</v>
      </c>
      <c r="DW114" s="409">
        <f t="shared" ca="1" si="742"/>
        <v>3.9630959619549997</v>
      </c>
      <c r="DX114" s="409">
        <f t="shared" ca="1" si="742"/>
        <v>4.128457587230443</v>
      </c>
      <c r="DY114" s="409">
        <f t="shared" ca="1" si="742"/>
        <v>3.8795440356426423</v>
      </c>
      <c r="DZ114" s="409">
        <f t="shared" ca="1" si="742"/>
        <v>3.9978969803729156</v>
      </c>
      <c r="EA114" s="409">
        <f t="shared" ca="1" si="742"/>
        <v>3.9363055775074507</v>
      </c>
      <c r="EB114" s="409">
        <f t="shared" ca="1" si="742"/>
        <v>4.0227000767385013</v>
      </c>
      <c r="EC114" s="409">
        <f t="shared" ca="1" si="742"/>
        <v>3.7373614325329299</v>
      </c>
      <c r="ED114" s="409">
        <f t="shared" ca="1" si="742"/>
        <v>3.189297104297367</v>
      </c>
      <c r="EE114" s="409">
        <f t="shared" ref="EE114:EQ114" ca="1" si="743">+EE70/SUM(EE$61:EE$81)*100</f>
        <v>3.7849648735914232</v>
      </c>
      <c r="EF114" s="409">
        <f t="shared" ca="1" si="743"/>
        <v>4.1263495834095938</v>
      </c>
      <c r="EG114" s="409">
        <f t="shared" ca="1" si="743"/>
        <v>4.5025310007522679</v>
      </c>
      <c r="EH114" s="409">
        <f t="shared" ca="1" si="743"/>
        <v>4.4901645881039665</v>
      </c>
      <c r="EI114" s="409">
        <f t="shared" ca="1" si="743"/>
        <v>4.6622475865596664</v>
      </c>
      <c r="EJ114" s="409">
        <f t="shared" ca="1" si="743"/>
        <v>4.162215912700173</v>
      </c>
      <c r="EK114" s="409">
        <f t="shared" ca="1" si="743"/>
        <v>4.0157627132296483</v>
      </c>
      <c r="EL114" s="409">
        <f t="shared" ca="1" si="743"/>
        <v>4.3309010661348344</v>
      </c>
      <c r="EM114" s="409">
        <f t="shared" ca="1" si="743"/>
        <v>4.5142110668318569</v>
      </c>
      <c r="EN114" s="409">
        <f t="shared" ca="1" si="743"/>
        <v>4.4006523703223008</v>
      </c>
      <c r="EO114" s="409">
        <f t="shared" ca="1" si="743"/>
        <v>4.3312169864803209</v>
      </c>
      <c r="EP114" s="409">
        <f t="shared" ca="1" si="743"/>
        <v>4.0137379457747659</v>
      </c>
      <c r="EQ114" s="409">
        <f t="shared" ca="1" si="743"/>
        <v>3.5270320739513217</v>
      </c>
      <c r="ER114" s="409">
        <f t="shared" ref="ER114:FA114" ca="1" si="744">+ER70/SUM(ER$61:ER$81)*100</f>
        <v>4.2083630752885641</v>
      </c>
      <c r="ES114" s="409">
        <f t="shared" ca="1" si="744"/>
        <v>4.0827104000687502</v>
      </c>
      <c r="ET114" s="409">
        <f t="shared" ca="1" si="744"/>
        <v>4.1399993889170474</v>
      </c>
      <c r="EU114" s="409">
        <f t="shared" ca="1" si="744"/>
        <v>4.1446384370640788</v>
      </c>
      <c r="EV114" s="409">
        <f t="shared" ca="1" si="744"/>
        <v>4.361406436645658</v>
      </c>
      <c r="EW114" s="409">
        <f t="shared" ca="1" si="744"/>
        <v>4.6614976021037906</v>
      </c>
      <c r="EX114" s="409">
        <f t="shared" ca="1" si="744"/>
        <v>4.9935318589822453</v>
      </c>
      <c r="EY114" s="409">
        <f t="shared" ca="1" si="744"/>
        <v>4.8418095507983114</v>
      </c>
      <c r="EZ114" s="409">
        <f t="shared" ca="1" si="744"/>
        <v>4.8293083583272542</v>
      </c>
      <c r="FA114" s="409">
        <f t="shared" ca="1" si="744"/>
        <v>5.1616177844992031</v>
      </c>
      <c r="FB114" s="409">
        <f t="shared" ref="FB114:FD114" ca="1" si="745">+FB70/SUM(FB$61:FB$81)*100</f>
        <v>5.4220612307216181</v>
      </c>
      <c r="FC114" s="409">
        <f t="shared" ca="1" si="745"/>
        <v>5.7639399611486315</v>
      </c>
      <c r="FD114" s="409">
        <f t="shared" ca="1" si="745"/>
        <v>5.6390144804623086</v>
      </c>
      <c r="FE114" s="409" t="e">
        <f t="shared" ref="FE114:FI114" ca="1" si="746">+FE70/SUM(FE$61:FE$81)*100</f>
        <v>#DIV/0!</v>
      </c>
      <c r="FF114" s="409" t="e">
        <f t="shared" ca="1" si="746"/>
        <v>#DIV/0!</v>
      </c>
      <c r="FG114" s="409" t="e">
        <f t="shared" ca="1" si="746"/>
        <v>#DIV/0!</v>
      </c>
      <c r="FH114" s="409" t="e">
        <f t="shared" ca="1" si="746"/>
        <v>#DIV/0!</v>
      </c>
      <c r="FI114" s="409" t="e">
        <f t="shared" ca="1" si="746"/>
        <v>#DIV/0!</v>
      </c>
      <c r="FJ114" s="409" t="e">
        <f t="shared" ref="FJ114:FP114" ca="1" si="747">+FJ70/SUM(FJ$61:FJ$81)*100</f>
        <v>#DIV/0!</v>
      </c>
      <c r="FK114" s="409" t="e">
        <f t="shared" ca="1" si="747"/>
        <v>#DIV/0!</v>
      </c>
      <c r="FL114" s="409" t="e">
        <f t="shared" ca="1" si="747"/>
        <v>#DIV/0!</v>
      </c>
      <c r="FM114" s="409" t="e">
        <f t="shared" ca="1" si="747"/>
        <v>#DIV/0!</v>
      </c>
      <c r="FN114" s="409" t="e">
        <f t="shared" ca="1" si="747"/>
        <v>#DIV/0!</v>
      </c>
      <c r="FO114" s="409" t="e">
        <f t="shared" ca="1" si="747"/>
        <v>#DIV/0!</v>
      </c>
      <c r="FP114" s="409" t="e">
        <f t="shared" ca="1" si="747"/>
        <v>#DIV/0!</v>
      </c>
    </row>
    <row r="115" spans="1:172" x14ac:dyDescent="0.2">
      <c r="B115" s="407" t="s">
        <v>23</v>
      </c>
      <c r="C115" s="408"/>
      <c r="D115" s="407"/>
      <c r="E115" s="409">
        <f t="shared" ref="E115:AJ115" ca="1" si="748">+E71/SUM(E$61:E$81)*100</f>
        <v>8.7026880785259078</v>
      </c>
      <c r="F115" s="409">
        <f t="shared" ca="1" si="748"/>
        <v>8.5226513943645035</v>
      </c>
      <c r="G115" s="409">
        <f t="shared" ca="1" si="748"/>
        <v>8.6093202874990116</v>
      </c>
      <c r="H115" s="409">
        <f t="shared" ca="1" si="748"/>
        <v>8.4907878737394178</v>
      </c>
      <c r="I115" s="409">
        <f t="shared" ca="1" si="748"/>
        <v>8.4873186118252431</v>
      </c>
      <c r="J115" s="409">
        <f t="shared" ca="1" si="748"/>
        <v>8.5326266469954941</v>
      </c>
      <c r="K115" s="409">
        <f t="shared" ca="1" si="748"/>
        <v>8.6454880504089306</v>
      </c>
      <c r="L115" s="409">
        <f t="shared" ca="1" si="748"/>
        <v>8.6555699909399095</v>
      </c>
      <c r="M115" s="409">
        <f t="shared" ca="1" si="748"/>
        <v>8.5734114360084561</v>
      </c>
      <c r="N115" s="409">
        <f t="shared" ca="1" si="748"/>
        <v>8.6022023538653158</v>
      </c>
      <c r="O115" s="409">
        <f t="shared" ca="1" si="748"/>
        <v>8.399385407413698</v>
      </c>
      <c r="P115" s="409">
        <f t="shared" ca="1" si="748"/>
        <v>8.4823487827074313</v>
      </c>
      <c r="Q115" s="409">
        <f t="shared" ca="1" si="748"/>
        <v>8.5458979672610074</v>
      </c>
      <c r="R115" s="409">
        <f t="shared" ca="1" si="748"/>
        <v>8.3568269579242802</v>
      </c>
      <c r="S115" s="409">
        <f t="shared" ca="1" si="748"/>
        <v>8.2977114227885274</v>
      </c>
      <c r="T115" s="409">
        <f t="shared" ca="1" si="748"/>
        <v>8.1033490272989042</v>
      </c>
      <c r="U115" s="409">
        <f t="shared" ca="1" si="748"/>
        <v>8.1169312424593709</v>
      </c>
      <c r="V115" s="409">
        <f t="shared" ca="1" si="748"/>
        <v>8.1505993114956787</v>
      </c>
      <c r="W115" s="409">
        <f t="shared" ca="1" si="748"/>
        <v>8.0545671770879252</v>
      </c>
      <c r="X115" s="409">
        <f t="shared" ca="1" si="748"/>
        <v>8.0691000963443535</v>
      </c>
      <c r="Y115" s="409">
        <f t="shared" ca="1" si="748"/>
        <v>8.0105105278648043</v>
      </c>
      <c r="Z115" s="409">
        <f t="shared" ca="1" si="748"/>
        <v>7.9174021280360742</v>
      </c>
      <c r="AA115" s="409">
        <f t="shared" ca="1" si="748"/>
        <v>8.2141899702070891</v>
      </c>
      <c r="AB115" s="409">
        <f t="shared" ca="1" si="748"/>
        <v>8.0494454529002084</v>
      </c>
      <c r="AC115" s="409">
        <f t="shared" ca="1" si="748"/>
        <v>7.8784549113195492</v>
      </c>
      <c r="AD115" s="409">
        <f t="shared" ca="1" si="748"/>
        <v>7.9288192075069954</v>
      </c>
      <c r="AE115" s="409">
        <f t="shared" ca="1" si="748"/>
        <v>7.8604224791292809</v>
      </c>
      <c r="AF115" s="409">
        <f t="shared" ca="1" si="748"/>
        <v>7.83208728995531</v>
      </c>
      <c r="AG115" s="409">
        <f t="shared" ca="1" si="748"/>
        <v>7.7632285512349419</v>
      </c>
      <c r="AH115" s="409">
        <f t="shared" ca="1" si="748"/>
        <v>7.8162393806676427</v>
      </c>
      <c r="AI115" s="409">
        <f t="shared" ca="1" si="748"/>
        <v>7.7618007974845513</v>
      </c>
      <c r="AJ115" s="409">
        <f t="shared" ca="1" si="748"/>
        <v>7.8623827826843993</v>
      </c>
      <c r="AK115" s="409">
        <f t="shared" ref="AK115:BP115" ca="1" si="749">+AK71/SUM(AK$61:AK$81)*100</f>
        <v>7.6076193109937069</v>
      </c>
      <c r="AL115" s="409">
        <f t="shared" ca="1" si="749"/>
        <v>7.7309592543730874</v>
      </c>
      <c r="AM115" s="409">
        <f t="shared" ca="1" si="749"/>
        <v>7.6221103318748762</v>
      </c>
      <c r="AN115" s="409">
        <f t="shared" ca="1" si="749"/>
        <v>7.6784117519801267</v>
      </c>
      <c r="AO115" s="409">
        <f t="shared" ca="1" si="749"/>
        <v>7.6307114661825866</v>
      </c>
      <c r="AP115" s="409">
        <f t="shared" ca="1" si="749"/>
        <v>7.7046619644697083</v>
      </c>
      <c r="AQ115" s="409">
        <f t="shared" ca="1" si="749"/>
        <v>7.6753851169500757</v>
      </c>
      <c r="AR115" s="409">
        <f t="shared" ca="1" si="749"/>
        <v>7.7268321038858669</v>
      </c>
      <c r="AS115" s="409">
        <f t="shared" ca="1" si="749"/>
        <v>7.8396371963238138</v>
      </c>
      <c r="AT115" s="409">
        <f t="shared" ca="1" si="749"/>
        <v>7.6306073390100444</v>
      </c>
      <c r="AU115" s="409">
        <f t="shared" ca="1" si="749"/>
        <v>7.8859040663053603</v>
      </c>
      <c r="AV115" s="409">
        <f t="shared" ca="1" si="749"/>
        <v>7.6764833803579773</v>
      </c>
      <c r="AW115" s="409">
        <f t="shared" ca="1" si="749"/>
        <v>7.6507180708027773</v>
      </c>
      <c r="AX115" s="409">
        <f t="shared" ca="1" si="749"/>
        <v>7.6506850254194712</v>
      </c>
      <c r="AY115" s="409">
        <f t="shared" ca="1" si="749"/>
        <v>7.443572976805771</v>
      </c>
      <c r="AZ115" s="409">
        <f t="shared" ca="1" si="749"/>
        <v>7.4472935468931105</v>
      </c>
      <c r="BA115" s="409">
        <f t="shared" ca="1" si="749"/>
        <v>7.3871133552500883</v>
      </c>
      <c r="BB115" s="409">
        <f t="shared" ca="1" si="749"/>
        <v>7.6978578701009308</v>
      </c>
      <c r="BC115" s="409">
        <f t="shared" ca="1" si="749"/>
        <v>7.4211076443365389</v>
      </c>
      <c r="BD115" s="409">
        <f t="shared" ca="1" si="749"/>
        <v>7.5157407051867606</v>
      </c>
      <c r="BE115" s="409">
        <f t="shared" ca="1" si="749"/>
        <v>7.3396906769682415</v>
      </c>
      <c r="BF115" s="409">
        <f t="shared" ca="1" si="749"/>
        <v>7.4835753324613297</v>
      </c>
      <c r="BG115" s="409">
        <f t="shared" ca="1" si="749"/>
        <v>7.351285057803274</v>
      </c>
      <c r="BH115" s="409">
        <f t="shared" ca="1" si="749"/>
        <v>7.6265912814745542</v>
      </c>
      <c r="BI115" s="409">
        <f t="shared" ca="1" si="749"/>
        <v>7.1157775632674003</v>
      </c>
      <c r="BJ115" s="409">
        <f t="shared" ca="1" si="749"/>
        <v>7.2557077406555051</v>
      </c>
      <c r="BK115" s="409">
        <f t="shared" ca="1" si="749"/>
        <v>7.3428368534990049</v>
      </c>
      <c r="BL115" s="409">
        <f t="shared" ca="1" si="749"/>
        <v>7.3918176439627548</v>
      </c>
      <c r="BM115" s="409">
        <f t="shared" ca="1" si="749"/>
        <v>7.5986104165521233</v>
      </c>
      <c r="BN115" s="409">
        <f t="shared" ca="1" si="749"/>
        <v>7.5042439263460059</v>
      </c>
      <c r="BO115" s="409">
        <f t="shared" ca="1" si="749"/>
        <v>7.4656353647530258</v>
      </c>
      <c r="BP115" s="409">
        <f t="shared" ca="1" si="749"/>
        <v>7.5241238354840352</v>
      </c>
      <c r="BQ115" s="409">
        <f t="shared" ref="BQ115:CV115" ca="1" si="750">+BQ71/SUM(BQ$61:BQ$81)*100</f>
        <v>7.329079086416777</v>
      </c>
      <c r="BR115" s="409">
        <f t="shared" ca="1" si="750"/>
        <v>7.2776420357348899</v>
      </c>
      <c r="BS115" s="409">
        <f t="shared" ca="1" si="750"/>
        <v>7.1295113933856662</v>
      </c>
      <c r="BT115" s="409">
        <f t="shared" ca="1" si="750"/>
        <v>7.0773465063730532</v>
      </c>
      <c r="BU115" s="409">
        <f t="shared" ca="1" si="750"/>
        <v>7.2275568470018685</v>
      </c>
      <c r="BV115" s="409">
        <f t="shared" ca="1" si="750"/>
        <v>7.2401340802628598</v>
      </c>
      <c r="BW115" s="409">
        <f t="shared" ca="1" si="750"/>
        <v>7.1483177521074994</v>
      </c>
      <c r="BX115" s="409">
        <f t="shared" ca="1" si="750"/>
        <v>7.0829094146175287</v>
      </c>
      <c r="BY115" s="409">
        <f t="shared" ca="1" si="750"/>
        <v>7.0293914626009188</v>
      </c>
      <c r="BZ115" s="409">
        <f t="shared" ca="1" si="750"/>
        <v>7.0471952821290511</v>
      </c>
      <c r="CA115" s="409">
        <f t="shared" ca="1" si="750"/>
        <v>6.9916673651014545</v>
      </c>
      <c r="CB115" s="409">
        <f t="shared" ca="1" si="750"/>
        <v>7.1230022787956218</v>
      </c>
      <c r="CC115" s="409">
        <f t="shared" ca="1" si="750"/>
        <v>7.0937022315074705</v>
      </c>
      <c r="CD115" s="409">
        <f t="shared" ca="1" si="750"/>
        <v>7.0219050540558801</v>
      </c>
      <c r="CE115" s="409">
        <f t="shared" ca="1" si="750"/>
        <v>7.2242137125844668</v>
      </c>
      <c r="CF115" s="409">
        <f t="shared" ca="1" si="750"/>
        <v>7.0932911093555973</v>
      </c>
      <c r="CG115" s="409">
        <f t="shared" ca="1" si="750"/>
        <v>7.0513802248508393</v>
      </c>
      <c r="CH115" s="409">
        <f t="shared" ca="1" si="750"/>
        <v>7.1965937799942274</v>
      </c>
      <c r="CI115" s="409">
        <f t="shared" ca="1" si="750"/>
        <v>7.3100904494406498</v>
      </c>
      <c r="CJ115" s="409">
        <f t="shared" ca="1" si="750"/>
        <v>7.1699947484738527</v>
      </c>
      <c r="CK115" s="409">
        <f t="shared" ca="1" si="750"/>
        <v>6.9106394260126365</v>
      </c>
      <c r="CL115" s="409">
        <f t="shared" ca="1" si="750"/>
        <v>7.0203216499646821</v>
      </c>
      <c r="CM115" s="409">
        <f t="shared" ca="1" si="750"/>
        <v>7.8447920224909193</v>
      </c>
      <c r="CN115" s="409">
        <f t="shared" ca="1" si="750"/>
        <v>10.157383763316037</v>
      </c>
      <c r="CO115" s="409">
        <f t="shared" ca="1" si="750"/>
        <v>9.349662800681255</v>
      </c>
      <c r="CP115" s="409">
        <f t="shared" ca="1" si="750"/>
        <v>7.430499951489443</v>
      </c>
      <c r="CQ115" s="409">
        <f t="shared" ca="1" si="750"/>
        <v>7.377464245410903</v>
      </c>
      <c r="CR115" s="409">
        <f t="shared" ca="1" si="750"/>
        <v>7.4843798445242165</v>
      </c>
      <c r="CS115" s="409">
        <f t="shared" ca="1" si="750"/>
        <v>7.140308807556794</v>
      </c>
      <c r="CT115" s="409">
        <f t="shared" ca="1" si="750"/>
        <v>7.136603455625866</v>
      </c>
      <c r="CU115" s="409">
        <f t="shared" ca="1" si="750"/>
        <v>7.2815200020261734</v>
      </c>
      <c r="CV115" s="409">
        <f t="shared" ca="1" si="750"/>
        <v>7.1503030965728245</v>
      </c>
      <c r="CW115" s="409">
        <f t="shared" ref="CW115:ED115" ca="1" si="751">+CW71/SUM(CW$61:CW$81)*100</f>
        <v>7.1932956620144806</v>
      </c>
      <c r="CX115" s="409">
        <f t="shared" ca="1" si="751"/>
        <v>6.9964091770777266</v>
      </c>
      <c r="CY115" s="409">
        <f t="shared" ca="1" si="751"/>
        <v>6.8834169237684169</v>
      </c>
      <c r="CZ115" s="409">
        <f t="shared" ca="1" si="751"/>
        <v>7.0075428876930355</v>
      </c>
      <c r="DA115" s="409">
        <f t="shared" ca="1" si="751"/>
        <v>6.9963157558690483</v>
      </c>
      <c r="DB115" s="409">
        <f t="shared" ca="1" si="751"/>
        <v>7.0859729590182035</v>
      </c>
      <c r="DC115" s="409">
        <f t="shared" ca="1" si="751"/>
        <v>7.2809706104136298</v>
      </c>
      <c r="DD115" s="409">
        <f t="shared" ca="1" si="751"/>
        <v>7.2401230001523516</v>
      </c>
      <c r="DE115" s="409">
        <f t="shared" ca="1" si="751"/>
        <v>7.5949809422590855</v>
      </c>
      <c r="DF115" s="409">
        <f t="shared" ca="1" si="751"/>
        <v>7.3204011252159891</v>
      </c>
      <c r="DG115" s="409">
        <f t="shared" ca="1" si="751"/>
        <v>7.3947227713278991</v>
      </c>
      <c r="DH115" s="409">
        <f t="shared" ca="1" si="751"/>
        <v>7.321690251636416</v>
      </c>
      <c r="DI115" s="409">
        <f t="shared" ca="1" si="751"/>
        <v>7.1495190864809546</v>
      </c>
      <c r="DJ115" s="409">
        <f t="shared" ca="1" si="751"/>
        <v>7.2888185134037382</v>
      </c>
      <c r="DK115" s="409">
        <f t="shared" ca="1" si="751"/>
        <v>7.0183851385521576</v>
      </c>
      <c r="DL115" s="409">
        <f t="shared" ca="1" si="751"/>
        <v>7.1257932274802123</v>
      </c>
      <c r="DM115" s="409">
        <f t="shared" ca="1" si="751"/>
        <v>6.9405938936078382</v>
      </c>
      <c r="DN115" s="409">
        <f t="shared" ca="1" si="751"/>
        <v>7.1130296543306093</v>
      </c>
      <c r="DO115" s="409">
        <f t="shared" ca="1" si="751"/>
        <v>6.9483259611797212</v>
      </c>
      <c r="DP115" s="409">
        <f t="shared" ca="1" si="751"/>
        <v>6.7224080309588432</v>
      </c>
      <c r="DQ115" s="409">
        <f t="shared" ca="1" si="751"/>
        <v>6.770312430625598</v>
      </c>
      <c r="DR115" s="409">
        <f t="shared" ca="1" si="751"/>
        <v>6.7786521681260909</v>
      </c>
      <c r="DS115" s="409">
        <f t="shared" ca="1" si="751"/>
        <v>6.5105006234888236</v>
      </c>
      <c r="DT115" s="409">
        <f t="shared" ca="1" si="751"/>
        <v>6.5776342093971598</v>
      </c>
      <c r="DU115" s="409">
        <f t="shared" ca="1" si="751"/>
        <v>6.5832934789780087</v>
      </c>
      <c r="DV115" s="409">
        <f t="shared" ca="1" si="751"/>
        <v>6.3810818137574543</v>
      </c>
      <c r="DW115" s="409">
        <f t="shared" ca="1" si="751"/>
        <v>6.6563622113748906</v>
      </c>
      <c r="DX115" s="409">
        <f t="shared" ca="1" si="751"/>
        <v>6.5738704615264094</v>
      </c>
      <c r="DY115" s="409">
        <f t="shared" ca="1" si="751"/>
        <v>6.5370187056095279</v>
      </c>
      <c r="DZ115" s="409">
        <f t="shared" ca="1" si="751"/>
        <v>6.5070457105093862</v>
      </c>
      <c r="EA115" s="409">
        <f t="shared" ca="1" si="751"/>
        <v>6.4782342117419276</v>
      </c>
      <c r="EB115" s="409">
        <f t="shared" ca="1" si="751"/>
        <v>6.6121235109611796</v>
      </c>
      <c r="EC115" s="409">
        <f t="shared" ca="1" si="751"/>
        <v>6.6510305290526652</v>
      </c>
      <c r="ED115" s="409">
        <f t="shared" ca="1" si="751"/>
        <v>6.7353514918590305</v>
      </c>
      <c r="EE115" s="409">
        <f t="shared" ref="EE115:EQ115" ca="1" si="752">+EE71/SUM(EE$61:EE$81)*100</f>
        <v>6.8010970660049104</v>
      </c>
      <c r="EF115" s="409">
        <f t="shared" ca="1" si="752"/>
        <v>6.8846858745626891</v>
      </c>
      <c r="EG115" s="409">
        <f t="shared" ca="1" si="752"/>
        <v>7.0046503269745388</v>
      </c>
      <c r="EH115" s="409">
        <f t="shared" ca="1" si="752"/>
        <v>7.0808801231728582</v>
      </c>
      <c r="EI115" s="409">
        <f t="shared" ca="1" si="752"/>
        <v>7.1146936423901064</v>
      </c>
      <c r="EJ115" s="409">
        <f t="shared" ca="1" si="752"/>
        <v>7.2108403914050445</v>
      </c>
      <c r="EK115" s="409">
        <f t="shared" ca="1" si="752"/>
        <v>7.249580997062302</v>
      </c>
      <c r="EL115" s="409">
        <f t="shared" ca="1" si="752"/>
        <v>7.1619137151378842</v>
      </c>
      <c r="EM115" s="409">
        <f t="shared" ca="1" si="752"/>
        <v>7.1440210841834881</v>
      </c>
      <c r="EN115" s="409">
        <f t="shared" ca="1" si="752"/>
        <v>7.1643832111857275</v>
      </c>
      <c r="EO115" s="409">
        <f t="shared" ca="1" si="752"/>
        <v>7.1001899252993717</v>
      </c>
      <c r="EP115" s="409">
        <f t="shared" ca="1" si="752"/>
        <v>7.1301113206738362</v>
      </c>
      <c r="EQ115" s="409">
        <f t="shared" ca="1" si="752"/>
        <v>7.1782040106456195</v>
      </c>
      <c r="ER115" s="409">
        <f t="shared" ref="ER115:FA115" ca="1" si="753">+ER71/SUM(ER$61:ER$81)*100</f>
        <v>7.2064782298229453</v>
      </c>
      <c r="ES115" s="409">
        <f t="shared" ca="1" si="753"/>
        <v>7.2047446231940064</v>
      </c>
      <c r="ET115" s="409">
        <f t="shared" ca="1" si="753"/>
        <v>7.1769452238235205</v>
      </c>
      <c r="EU115" s="409">
        <f t="shared" ca="1" si="753"/>
        <v>7.0706308525216848</v>
      </c>
      <c r="EV115" s="409">
        <f t="shared" ca="1" si="753"/>
        <v>6.9378402780501309</v>
      </c>
      <c r="EW115" s="409">
        <f t="shared" ca="1" si="753"/>
        <v>6.9769232151166856</v>
      </c>
      <c r="EX115" s="409">
        <f t="shared" ca="1" si="753"/>
        <v>6.8553477204381128</v>
      </c>
      <c r="EY115" s="409">
        <f t="shared" ca="1" si="753"/>
        <v>7.0477019470517046</v>
      </c>
      <c r="EZ115" s="409">
        <f t="shared" ca="1" si="753"/>
        <v>7.0102532469782171</v>
      </c>
      <c r="FA115" s="409">
        <f t="shared" ca="1" si="753"/>
        <v>6.9655260744701266</v>
      </c>
      <c r="FB115" s="409">
        <f t="shared" ref="FB115:FD115" ca="1" si="754">+FB71/SUM(FB$61:FB$81)*100</f>
        <v>6.9340797987427187</v>
      </c>
      <c r="FC115" s="409">
        <f t="shared" ca="1" si="754"/>
        <v>6.9614007528149973</v>
      </c>
      <c r="FD115" s="409">
        <f t="shared" ca="1" si="754"/>
        <v>6.8521503132015757</v>
      </c>
      <c r="FE115" s="409" t="e">
        <f t="shared" ref="FE115:FI115" ca="1" si="755">+FE71/SUM(FE$61:FE$81)*100</f>
        <v>#DIV/0!</v>
      </c>
      <c r="FF115" s="409" t="e">
        <f t="shared" ca="1" si="755"/>
        <v>#DIV/0!</v>
      </c>
      <c r="FG115" s="409" t="e">
        <f t="shared" ca="1" si="755"/>
        <v>#DIV/0!</v>
      </c>
      <c r="FH115" s="409" t="e">
        <f t="shared" ca="1" si="755"/>
        <v>#DIV/0!</v>
      </c>
      <c r="FI115" s="409" t="e">
        <f t="shared" ca="1" si="755"/>
        <v>#DIV/0!</v>
      </c>
      <c r="FJ115" s="409" t="e">
        <f t="shared" ref="FJ115:FP115" ca="1" si="756">+FJ71/SUM(FJ$61:FJ$81)*100</f>
        <v>#DIV/0!</v>
      </c>
      <c r="FK115" s="409" t="e">
        <f t="shared" ca="1" si="756"/>
        <v>#DIV/0!</v>
      </c>
      <c r="FL115" s="409" t="e">
        <f t="shared" ca="1" si="756"/>
        <v>#DIV/0!</v>
      </c>
      <c r="FM115" s="409" t="e">
        <f t="shared" ca="1" si="756"/>
        <v>#DIV/0!</v>
      </c>
      <c r="FN115" s="409" t="e">
        <f t="shared" ca="1" si="756"/>
        <v>#DIV/0!</v>
      </c>
      <c r="FO115" s="409" t="e">
        <f t="shared" ca="1" si="756"/>
        <v>#DIV/0!</v>
      </c>
      <c r="FP115" s="409" t="e">
        <f t="shared" ca="1" si="756"/>
        <v>#DIV/0!</v>
      </c>
    </row>
    <row r="116" spans="1:172" x14ac:dyDescent="0.2">
      <c r="B116" s="407" t="s">
        <v>24</v>
      </c>
      <c r="C116" s="408"/>
      <c r="D116" s="407"/>
      <c r="E116" s="409">
        <f t="shared" ref="E116:AJ116" ca="1" si="757">+E72/SUM(E$61:E$81)*100</f>
        <v>2.9837342548950541</v>
      </c>
      <c r="F116" s="409">
        <f t="shared" ca="1" si="757"/>
        <v>2.9323498341536496</v>
      </c>
      <c r="G116" s="409">
        <f t="shared" ca="1" si="757"/>
        <v>2.9324829998583524</v>
      </c>
      <c r="H116" s="409">
        <f t="shared" ca="1" si="757"/>
        <v>2.9512218196219084</v>
      </c>
      <c r="I116" s="409">
        <f t="shared" ca="1" si="757"/>
        <v>2.908923921251942</v>
      </c>
      <c r="J116" s="409">
        <f t="shared" ca="1" si="757"/>
        <v>2.9292288661508241</v>
      </c>
      <c r="K116" s="409">
        <f t="shared" ca="1" si="757"/>
        <v>2.9231422537390674</v>
      </c>
      <c r="L116" s="409">
        <f t="shared" ca="1" si="757"/>
        <v>2.8838754327198139</v>
      </c>
      <c r="M116" s="409">
        <f t="shared" ca="1" si="757"/>
        <v>2.8926961559919229</v>
      </c>
      <c r="N116" s="409">
        <f t="shared" ca="1" si="757"/>
        <v>2.842542383599882</v>
      </c>
      <c r="O116" s="409">
        <f t="shared" ca="1" si="757"/>
        <v>2.9015398552801321</v>
      </c>
      <c r="P116" s="409">
        <f t="shared" ca="1" si="757"/>
        <v>2.8950628346165295</v>
      </c>
      <c r="Q116" s="409">
        <f t="shared" ca="1" si="757"/>
        <v>2.9192667858511299</v>
      </c>
      <c r="R116" s="409">
        <f t="shared" ca="1" si="757"/>
        <v>2.9408632060151798</v>
      </c>
      <c r="S116" s="409">
        <f t="shared" ca="1" si="757"/>
        <v>2.8872028570141159</v>
      </c>
      <c r="T116" s="409">
        <f t="shared" ca="1" si="757"/>
        <v>2.8693198842371404</v>
      </c>
      <c r="U116" s="409">
        <f t="shared" ca="1" si="757"/>
        <v>2.946430480758754</v>
      </c>
      <c r="V116" s="409">
        <f t="shared" ca="1" si="757"/>
        <v>2.9029046888142318</v>
      </c>
      <c r="W116" s="409">
        <f t="shared" ca="1" si="757"/>
        <v>2.8710925525784368</v>
      </c>
      <c r="X116" s="409">
        <f t="shared" ca="1" si="757"/>
        <v>2.9053711183315833</v>
      </c>
      <c r="Y116" s="409">
        <f t="shared" ca="1" si="757"/>
        <v>2.9107604858619918</v>
      </c>
      <c r="Z116" s="409">
        <f t="shared" ca="1" si="757"/>
        <v>2.9380597406055449</v>
      </c>
      <c r="AA116" s="409">
        <f t="shared" ca="1" si="757"/>
        <v>2.929299584104295</v>
      </c>
      <c r="AB116" s="409">
        <f t="shared" ca="1" si="757"/>
        <v>2.9387486170013695</v>
      </c>
      <c r="AC116" s="409">
        <f t="shared" ca="1" si="757"/>
        <v>2.9569912030249856</v>
      </c>
      <c r="AD116" s="409">
        <f t="shared" ca="1" si="757"/>
        <v>2.9649032826724335</v>
      </c>
      <c r="AE116" s="409">
        <f t="shared" ca="1" si="757"/>
        <v>2.9704308742624064</v>
      </c>
      <c r="AF116" s="409">
        <f t="shared" ca="1" si="757"/>
        <v>2.9546089692626984</v>
      </c>
      <c r="AG116" s="409">
        <f t="shared" ca="1" si="757"/>
        <v>2.9358501865024582</v>
      </c>
      <c r="AH116" s="409">
        <f t="shared" ca="1" si="757"/>
        <v>2.9884985311083292</v>
      </c>
      <c r="AI116" s="409">
        <f t="shared" ca="1" si="757"/>
        <v>2.9668163755570913</v>
      </c>
      <c r="AJ116" s="409">
        <f t="shared" ca="1" si="757"/>
        <v>3.0001522983251481</v>
      </c>
      <c r="AK116" s="409">
        <f t="shared" ref="AK116:BP116" ca="1" si="758">+AK72/SUM(AK$61:AK$81)*100</f>
        <v>2.9709109474211086</v>
      </c>
      <c r="AL116" s="409">
        <f t="shared" ca="1" si="758"/>
        <v>2.9961826922813395</v>
      </c>
      <c r="AM116" s="409">
        <f t="shared" ca="1" si="758"/>
        <v>3.0119196828074442</v>
      </c>
      <c r="AN116" s="409">
        <f t="shared" ca="1" si="758"/>
        <v>3.0090278547823281</v>
      </c>
      <c r="AO116" s="409">
        <f t="shared" ca="1" si="758"/>
        <v>3.052168698440028</v>
      </c>
      <c r="AP116" s="409">
        <f t="shared" ca="1" si="758"/>
        <v>3.1691768428536369</v>
      </c>
      <c r="AQ116" s="409">
        <f t="shared" ca="1" si="758"/>
        <v>3.1255791156712016</v>
      </c>
      <c r="AR116" s="409">
        <f t="shared" ca="1" si="758"/>
        <v>3.0156075233913162</v>
      </c>
      <c r="AS116" s="409">
        <f t="shared" ca="1" si="758"/>
        <v>3.123780277165785</v>
      </c>
      <c r="AT116" s="409">
        <f t="shared" ca="1" si="758"/>
        <v>3.0791429069530829</v>
      </c>
      <c r="AU116" s="409">
        <f t="shared" ca="1" si="758"/>
        <v>3.1180019510192678</v>
      </c>
      <c r="AV116" s="409">
        <f t="shared" ca="1" si="758"/>
        <v>3.1102180683917768</v>
      </c>
      <c r="AW116" s="409">
        <f t="shared" ca="1" si="758"/>
        <v>3.0784153007321726</v>
      </c>
      <c r="AX116" s="409">
        <f t="shared" ca="1" si="758"/>
        <v>3.0858590177779157</v>
      </c>
      <c r="AY116" s="409">
        <f t="shared" ca="1" si="758"/>
        <v>3.1003010478307358</v>
      </c>
      <c r="AZ116" s="409">
        <f t="shared" ca="1" si="758"/>
        <v>3.0630074392978832</v>
      </c>
      <c r="BA116" s="409">
        <f t="shared" ca="1" si="758"/>
        <v>3.0609480619328662</v>
      </c>
      <c r="BB116" s="409">
        <f t="shared" ca="1" si="758"/>
        <v>3.0501199028080519</v>
      </c>
      <c r="BC116" s="409">
        <f t="shared" ca="1" si="758"/>
        <v>3.0229071639350686</v>
      </c>
      <c r="BD116" s="409">
        <f t="shared" ca="1" si="758"/>
        <v>3.0712544335665006</v>
      </c>
      <c r="BE116" s="409">
        <f t="shared" ca="1" si="758"/>
        <v>3.0552153823484258</v>
      </c>
      <c r="BF116" s="409">
        <f t="shared" ca="1" si="758"/>
        <v>3.0507854003843944</v>
      </c>
      <c r="BG116" s="409">
        <f t="shared" ca="1" si="758"/>
        <v>3.0863847721218094</v>
      </c>
      <c r="BH116" s="409">
        <f t="shared" ca="1" si="758"/>
        <v>3.0424923679936779</v>
      </c>
      <c r="BI116" s="409">
        <f t="shared" ca="1" si="758"/>
        <v>3.0857998128655235</v>
      </c>
      <c r="BJ116" s="409">
        <f t="shared" ca="1" si="758"/>
        <v>3.1053854750826044</v>
      </c>
      <c r="BK116" s="409">
        <f t="shared" ca="1" si="758"/>
        <v>3.044703887861715</v>
      </c>
      <c r="BL116" s="409">
        <f t="shared" ca="1" si="758"/>
        <v>3.0490235749160228</v>
      </c>
      <c r="BM116" s="409">
        <f t="shared" ca="1" si="758"/>
        <v>3.1001606249786255</v>
      </c>
      <c r="BN116" s="409">
        <f t="shared" ca="1" si="758"/>
        <v>3.0911204413868902</v>
      </c>
      <c r="BO116" s="409">
        <f t="shared" ca="1" si="758"/>
        <v>3.123738879949328</v>
      </c>
      <c r="BP116" s="409">
        <f t="shared" ca="1" si="758"/>
        <v>3.140122342138818</v>
      </c>
      <c r="BQ116" s="409">
        <f t="shared" ref="BQ116:CV116" ca="1" si="759">+BQ72/SUM(BQ$61:BQ$81)*100</f>
        <v>3.0776708853492805</v>
      </c>
      <c r="BR116" s="409">
        <f t="shared" ca="1" si="759"/>
        <v>3.0871145622041904</v>
      </c>
      <c r="BS116" s="409">
        <f t="shared" ca="1" si="759"/>
        <v>3.0768893452450592</v>
      </c>
      <c r="BT116" s="409">
        <f t="shared" ca="1" si="759"/>
        <v>3.0489352804548484</v>
      </c>
      <c r="BU116" s="409">
        <f t="shared" ca="1" si="759"/>
        <v>3.1233545133400731</v>
      </c>
      <c r="BV116" s="409">
        <f t="shared" ca="1" si="759"/>
        <v>3.1112608711391005</v>
      </c>
      <c r="BW116" s="409">
        <f t="shared" ca="1" si="759"/>
        <v>3.1338243524710494</v>
      </c>
      <c r="BX116" s="409">
        <f t="shared" ca="1" si="759"/>
        <v>3.1174375096653266</v>
      </c>
      <c r="BY116" s="409">
        <f t="shared" ca="1" si="759"/>
        <v>3.0941041424416746</v>
      </c>
      <c r="BZ116" s="409">
        <f t="shared" ca="1" si="759"/>
        <v>3.0876468931235022</v>
      </c>
      <c r="CA116" s="409">
        <f t="shared" ca="1" si="759"/>
        <v>3.1003474850749413</v>
      </c>
      <c r="CB116" s="409">
        <f t="shared" ca="1" si="759"/>
        <v>3.0738778873271531</v>
      </c>
      <c r="CC116" s="409">
        <f t="shared" ca="1" si="759"/>
        <v>2.9908268028387019</v>
      </c>
      <c r="CD116" s="409">
        <f t="shared" ca="1" si="759"/>
        <v>3.0727644961849632</v>
      </c>
      <c r="CE116" s="409">
        <f t="shared" ca="1" si="759"/>
        <v>3.0544232084141929</v>
      </c>
      <c r="CF116" s="409">
        <f t="shared" ca="1" si="759"/>
        <v>3.0383453951999977</v>
      </c>
      <c r="CG116" s="409">
        <f t="shared" ca="1" si="759"/>
        <v>3.045177183073509</v>
      </c>
      <c r="CH116" s="409">
        <f t="shared" ca="1" si="759"/>
        <v>3.0134509671010785</v>
      </c>
      <c r="CI116" s="409">
        <f t="shared" ca="1" si="759"/>
        <v>3.0564772422651494</v>
      </c>
      <c r="CJ116" s="409">
        <f t="shared" ca="1" si="759"/>
        <v>3.0738642146817696</v>
      </c>
      <c r="CK116" s="409">
        <f t="shared" ca="1" si="759"/>
        <v>2.9870558976292374</v>
      </c>
      <c r="CL116" s="409">
        <f t="shared" ca="1" si="759"/>
        <v>3.1621056502851368</v>
      </c>
      <c r="CM116" s="409">
        <f t="shared" ca="1" si="759"/>
        <v>3.1446582180992486</v>
      </c>
      <c r="CN116" s="409">
        <f t="shared" ca="1" si="759"/>
        <v>3.2151136685256878</v>
      </c>
      <c r="CO116" s="409">
        <f t="shared" ca="1" si="759"/>
        <v>3.0688935328950206</v>
      </c>
      <c r="CP116" s="409">
        <f t="shared" ca="1" si="759"/>
        <v>2.9685407382480036</v>
      </c>
      <c r="CQ116" s="409">
        <f t="shared" ca="1" si="759"/>
        <v>3.1440249063767376</v>
      </c>
      <c r="CR116" s="409">
        <f t="shared" ca="1" si="759"/>
        <v>3.2025652573274446</v>
      </c>
      <c r="CS116" s="409">
        <f t="shared" ca="1" si="759"/>
        <v>3.1148053913272169</v>
      </c>
      <c r="CT116" s="409">
        <f t="shared" ca="1" si="759"/>
        <v>3.2256681519934305</v>
      </c>
      <c r="CU116" s="409">
        <f t="shared" ca="1" si="759"/>
        <v>3.1731732383797193</v>
      </c>
      <c r="CV116" s="409">
        <f t="shared" ca="1" si="759"/>
        <v>3.2388653855270948</v>
      </c>
      <c r="CW116" s="409">
        <f t="shared" ref="CW116:ED116" ca="1" si="760">+CW72/SUM(CW$61:CW$81)*100</f>
        <v>3.2786889543318152</v>
      </c>
      <c r="CX116" s="409">
        <f t="shared" ca="1" si="760"/>
        <v>3.3999262921569602</v>
      </c>
      <c r="CY116" s="409">
        <f t="shared" ca="1" si="760"/>
        <v>3.2794477275170362</v>
      </c>
      <c r="CZ116" s="409">
        <f t="shared" ca="1" si="760"/>
        <v>3.3069623412488545</v>
      </c>
      <c r="DA116" s="409">
        <f t="shared" ca="1" si="760"/>
        <v>3.3205917888516541</v>
      </c>
      <c r="DB116" s="409">
        <f t="shared" ca="1" si="760"/>
        <v>3.2933756560694931</v>
      </c>
      <c r="DC116" s="409">
        <f t="shared" ca="1" si="760"/>
        <v>3.3109699418581675</v>
      </c>
      <c r="DD116" s="409">
        <f t="shared" ca="1" si="760"/>
        <v>3.3544873074328518</v>
      </c>
      <c r="DE116" s="409">
        <f t="shared" ca="1" si="760"/>
        <v>3.3196112899189281</v>
      </c>
      <c r="DF116" s="409">
        <f t="shared" ca="1" si="760"/>
        <v>3.32280376752332</v>
      </c>
      <c r="DG116" s="409">
        <f t="shared" ca="1" si="760"/>
        <v>3.3869946924137015</v>
      </c>
      <c r="DH116" s="409">
        <f t="shared" ca="1" si="760"/>
        <v>3.3263607289763075</v>
      </c>
      <c r="DI116" s="409">
        <f t="shared" ca="1" si="760"/>
        <v>3.307142790354836</v>
      </c>
      <c r="DJ116" s="409">
        <f t="shared" ca="1" si="760"/>
        <v>3.2708315965907944</v>
      </c>
      <c r="DK116" s="409">
        <f t="shared" ca="1" si="760"/>
        <v>3.2968789162410568</v>
      </c>
      <c r="DL116" s="409">
        <f t="shared" ca="1" si="760"/>
        <v>3.28076078635711</v>
      </c>
      <c r="DM116" s="409">
        <f t="shared" ca="1" si="760"/>
        <v>3.2315566571171441</v>
      </c>
      <c r="DN116" s="409">
        <f t="shared" ca="1" si="760"/>
        <v>3.2811599402901916</v>
      </c>
      <c r="DO116" s="409">
        <f t="shared" ca="1" si="760"/>
        <v>3.2975303961333773</v>
      </c>
      <c r="DP116" s="409">
        <f t="shared" ca="1" si="760"/>
        <v>3.2297449569319467</v>
      </c>
      <c r="DQ116" s="409">
        <f t="shared" ca="1" si="760"/>
        <v>3.2841813590051663</v>
      </c>
      <c r="DR116" s="409">
        <f t="shared" ca="1" si="760"/>
        <v>3.2520615954942658</v>
      </c>
      <c r="DS116" s="409">
        <f t="shared" ca="1" si="760"/>
        <v>3.202304395512054</v>
      </c>
      <c r="DT116" s="409">
        <f t="shared" ca="1" si="760"/>
        <v>3.2476553634213889</v>
      </c>
      <c r="DU116" s="409">
        <f t="shared" ca="1" si="760"/>
        <v>3.1435227488835897</v>
      </c>
      <c r="DV116" s="409">
        <f t="shared" ca="1" si="760"/>
        <v>3.117551379214869</v>
      </c>
      <c r="DW116" s="409">
        <f t="shared" ca="1" si="760"/>
        <v>3.1583699930266143</v>
      </c>
      <c r="DX116" s="409">
        <f t="shared" ca="1" si="760"/>
        <v>3.1509851542164196</v>
      </c>
      <c r="DY116" s="409">
        <f t="shared" ca="1" si="760"/>
        <v>3.1674948602887958</v>
      </c>
      <c r="DZ116" s="409">
        <f t="shared" ca="1" si="760"/>
        <v>3.1546762258083163</v>
      </c>
      <c r="EA116" s="409">
        <f t="shared" ca="1" si="760"/>
        <v>3.0825035637715459</v>
      </c>
      <c r="EB116" s="409">
        <f t="shared" ca="1" si="760"/>
        <v>3.0389346612427266</v>
      </c>
      <c r="EC116" s="409">
        <f t="shared" ca="1" si="760"/>
        <v>3.0470838757644709</v>
      </c>
      <c r="ED116" s="409">
        <f t="shared" ca="1" si="760"/>
        <v>3.079775766659766</v>
      </c>
      <c r="EE116" s="409">
        <f t="shared" ref="EE116:EQ116" ca="1" si="761">+EE72/SUM(EE$61:EE$81)*100</f>
        <v>3.1059106542096351</v>
      </c>
      <c r="EF116" s="409">
        <f t="shared" ca="1" si="761"/>
        <v>3.1349755050809009</v>
      </c>
      <c r="EG116" s="409">
        <f t="shared" ca="1" si="761"/>
        <v>3.0716374008585263</v>
      </c>
      <c r="EH116" s="409">
        <f t="shared" ca="1" si="761"/>
        <v>3.0989785786935991</v>
      </c>
      <c r="EI116" s="409">
        <f t="shared" ca="1" si="761"/>
        <v>3.1019807578907828</v>
      </c>
      <c r="EJ116" s="409">
        <f t="shared" ca="1" si="761"/>
        <v>3.0730624733537075</v>
      </c>
      <c r="EK116" s="409">
        <f t="shared" ca="1" si="761"/>
        <v>3.194079425290191</v>
      </c>
      <c r="EL116" s="409">
        <f t="shared" ca="1" si="761"/>
        <v>3.192502947653133</v>
      </c>
      <c r="EM116" s="409">
        <f t="shared" ca="1" si="761"/>
        <v>3.1215631319556252</v>
      </c>
      <c r="EN116" s="409">
        <f t="shared" ca="1" si="761"/>
        <v>3.1348748517903577</v>
      </c>
      <c r="EO116" s="409">
        <f t="shared" ca="1" si="761"/>
        <v>3.101828670873783</v>
      </c>
      <c r="EP116" s="409">
        <f t="shared" ca="1" si="761"/>
        <v>3.1107580314474452</v>
      </c>
      <c r="EQ116" s="409">
        <f t="shared" ca="1" si="761"/>
        <v>3.0948953103519727</v>
      </c>
      <c r="ER116" s="409">
        <f t="shared" ref="ER116:FA116" ca="1" si="762">+ER72/SUM(ER$61:ER$81)*100</f>
        <v>3.122016929330087</v>
      </c>
      <c r="ES116" s="409">
        <f t="shared" ca="1" si="762"/>
        <v>3.2011370886486685</v>
      </c>
      <c r="ET116" s="409">
        <f t="shared" ca="1" si="762"/>
        <v>3.145755513848139</v>
      </c>
      <c r="EU116" s="409">
        <f t="shared" ca="1" si="762"/>
        <v>3.1266648731660798</v>
      </c>
      <c r="EV116" s="409">
        <f t="shared" ca="1" si="762"/>
        <v>3.1066002977792326</v>
      </c>
      <c r="EW116" s="409">
        <f t="shared" ca="1" si="762"/>
        <v>3.0590080930090551</v>
      </c>
      <c r="EX116" s="409">
        <f t="shared" ca="1" si="762"/>
        <v>3.0821567496882891</v>
      </c>
      <c r="EY116" s="409">
        <f t="shared" ca="1" si="762"/>
        <v>3.1219374666453503</v>
      </c>
      <c r="EZ116" s="409">
        <f t="shared" ca="1" si="762"/>
        <v>3.1502422400755901</v>
      </c>
      <c r="FA116" s="409">
        <f t="shared" ca="1" si="762"/>
        <v>3.1427340507646213</v>
      </c>
      <c r="FB116" s="409">
        <f t="shared" ref="FB116:FD116" ca="1" si="763">+FB72/SUM(FB$61:FB$81)*100</f>
        <v>3.104671226174343</v>
      </c>
      <c r="FC116" s="409">
        <f t="shared" ca="1" si="763"/>
        <v>3.1035822436176317</v>
      </c>
      <c r="FD116" s="409">
        <f t="shared" ca="1" si="763"/>
        <v>3.0297183924573661</v>
      </c>
      <c r="FE116" s="409" t="e">
        <f t="shared" ref="FE116:FI116" ca="1" si="764">+FE72/SUM(FE$61:FE$81)*100</f>
        <v>#DIV/0!</v>
      </c>
      <c r="FF116" s="409" t="e">
        <f t="shared" ca="1" si="764"/>
        <v>#DIV/0!</v>
      </c>
      <c r="FG116" s="409" t="e">
        <f t="shared" ca="1" si="764"/>
        <v>#DIV/0!</v>
      </c>
      <c r="FH116" s="409" t="e">
        <f t="shared" ca="1" si="764"/>
        <v>#DIV/0!</v>
      </c>
      <c r="FI116" s="409" t="e">
        <f t="shared" ca="1" si="764"/>
        <v>#DIV/0!</v>
      </c>
      <c r="FJ116" s="409" t="e">
        <f t="shared" ref="FJ116:FP116" ca="1" si="765">+FJ72/SUM(FJ$61:FJ$81)*100</f>
        <v>#DIV/0!</v>
      </c>
      <c r="FK116" s="409" t="e">
        <f t="shared" ca="1" si="765"/>
        <v>#DIV/0!</v>
      </c>
      <c r="FL116" s="409" t="e">
        <f t="shared" ca="1" si="765"/>
        <v>#DIV/0!</v>
      </c>
      <c r="FM116" s="409" t="e">
        <f t="shared" ca="1" si="765"/>
        <v>#DIV/0!</v>
      </c>
      <c r="FN116" s="409" t="e">
        <f t="shared" ca="1" si="765"/>
        <v>#DIV/0!</v>
      </c>
      <c r="FO116" s="409" t="e">
        <f t="shared" ca="1" si="765"/>
        <v>#DIV/0!</v>
      </c>
      <c r="FP116" s="409" t="e">
        <f t="shared" ca="1" si="765"/>
        <v>#DIV/0!</v>
      </c>
    </row>
    <row r="117" spans="1:172" x14ac:dyDescent="0.2">
      <c r="B117" s="407" t="s">
        <v>25</v>
      </c>
      <c r="C117" s="408"/>
      <c r="D117" s="407"/>
      <c r="E117" s="409">
        <f t="shared" ref="E117:AJ117" ca="1" si="766">+E73/SUM(E$61:E$81)*100</f>
        <v>3.2720404734834814</v>
      </c>
      <c r="F117" s="409">
        <f t="shared" ca="1" si="766"/>
        <v>3.2513042202751827</v>
      </c>
      <c r="G117" s="409">
        <f t="shared" ca="1" si="766"/>
        <v>3.2391791322528611</v>
      </c>
      <c r="H117" s="409">
        <f t="shared" ca="1" si="766"/>
        <v>3.1930708204192402</v>
      </c>
      <c r="I117" s="409">
        <f t="shared" ca="1" si="766"/>
        <v>3.1826875735016613</v>
      </c>
      <c r="J117" s="409">
        <f t="shared" ca="1" si="766"/>
        <v>3.1946967633139618</v>
      </c>
      <c r="K117" s="409">
        <f t="shared" ca="1" si="766"/>
        <v>3.1926521153322569</v>
      </c>
      <c r="L117" s="409">
        <f t="shared" ca="1" si="766"/>
        <v>3.1676154969407553</v>
      </c>
      <c r="M117" s="409">
        <f t="shared" ca="1" si="766"/>
        <v>3.114946596646631</v>
      </c>
      <c r="N117" s="409">
        <f t="shared" ca="1" si="766"/>
        <v>3.1569684482238363</v>
      </c>
      <c r="O117" s="409">
        <f t="shared" ca="1" si="766"/>
        <v>3.223350708666429</v>
      </c>
      <c r="P117" s="409">
        <f t="shared" ca="1" si="766"/>
        <v>3.2257342674840657</v>
      </c>
      <c r="Q117" s="409">
        <f t="shared" ca="1" si="766"/>
        <v>3.224799530187842</v>
      </c>
      <c r="R117" s="409">
        <f t="shared" ca="1" si="766"/>
        <v>3.2562098778958513</v>
      </c>
      <c r="S117" s="409">
        <f t="shared" ca="1" si="766"/>
        <v>3.2140969328492281</v>
      </c>
      <c r="T117" s="409">
        <f t="shared" ca="1" si="766"/>
        <v>3.1787171078482079</v>
      </c>
      <c r="U117" s="409">
        <f t="shared" ca="1" si="766"/>
        <v>3.201048058510275</v>
      </c>
      <c r="V117" s="409">
        <f t="shared" ca="1" si="766"/>
        <v>3.1567255926745066</v>
      </c>
      <c r="W117" s="409">
        <f t="shared" ca="1" si="766"/>
        <v>3.1606903732144906</v>
      </c>
      <c r="X117" s="409">
        <f t="shared" ca="1" si="766"/>
        <v>3.2749258546856286</v>
      </c>
      <c r="Y117" s="409">
        <f t="shared" ca="1" si="766"/>
        <v>3.2460543062894769</v>
      </c>
      <c r="Z117" s="409">
        <f t="shared" ca="1" si="766"/>
        <v>3.259535097764187</v>
      </c>
      <c r="AA117" s="409">
        <f t="shared" ca="1" si="766"/>
        <v>3.1827506285824017</v>
      </c>
      <c r="AB117" s="409">
        <f t="shared" ca="1" si="766"/>
        <v>3.281957688509348</v>
      </c>
      <c r="AC117" s="409">
        <f t="shared" ca="1" si="766"/>
        <v>3.3116809826919154</v>
      </c>
      <c r="AD117" s="409">
        <f t="shared" ca="1" si="766"/>
        <v>3.2880834467822044</v>
      </c>
      <c r="AE117" s="409">
        <f t="shared" ca="1" si="766"/>
        <v>3.3305189569838634</v>
      </c>
      <c r="AF117" s="409">
        <f t="shared" ca="1" si="766"/>
        <v>3.3420765786888262</v>
      </c>
      <c r="AG117" s="409">
        <f t="shared" ca="1" si="766"/>
        <v>3.3050588157640712</v>
      </c>
      <c r="AH117" s="409">
        <f t="shared" ca="1" si="766"/>
        <v>3.3357061211206767</v>
      </c>
      <c r="AI117" s="409">
        <f t="shared" ca="1" si="766"/>
        <v>3.3229639589968891</v>
      </c>
      <c r="AJ117" s="409">
        <f t="shared" ca="1" si="766"/>
        <v>3.3333201031895481</v>
      </c>
      <c r="AK117" s="409">
        <f t="shared" ref="AK117:BP117" ca="1" si="767">+AK73/SUM(AK$61:AK$81)*100</f>
        <v>3.3590018124598595</v>
      </c>
      <c r="AL117" s="409">
        <f t="shared" ca="1" si="767"/>
        <v>3.2879884808953639</v>
      </c>
      <c r="AM117" s="409">
        <f t="shared" ca="1" si="767"/>
        <v>3.3087673348086213</v>
      </c>
      <c r="AN117" s="409">
        <f t="shared" ca="1" si="767"/>
        <v>3.2692954548757278</v>
      </c>
      <c r="AO117" s="409">
        <f t="shared" ca="1" si="767"/>
        <v>3.2673687691858593</v>
      </c>
      <c r="AP117" s="409">
        <f t="shared" ca="1" si="767"/>
        <v>3.3529723092610797</v>
      </c>
      <c r="AQ117" s="409">
        <f t="shared" ca="1" si="767"/>
        <v>3.3600400576007674</v>
      </c>
      <c r="AR117" s="409">
        <f t="shared" ca="1" si="767"/>
        <v>3.3806368551433645</v>
      </c>
      <c r="AS117" s="409">
        <f t="shared" ca="1" si="767"/>
        <v>3.4017170166612147</v>
      </c>
      <c r="AT117" s="409">
        <f t="shared" ca="1" si="767"/>
        <v>3.3990197780383591</v>
      </c>
      <c r="AU117" s="409">
        <f t="shared" ca="1" si="767"/>
        <v>3.4649458250544054</v>
      </c>
      <c r="AV117" s="409">
        <f t="shared" ca="1" si="767"/>
        <v>3.3564944930907217</v>
      </c>
      <c r="AW117" s="409">
        <f t="shared" ca="1" si="767"/>
        <v>3.4269043877701293</v>
      </c>
      <c r="AX117" s="409">
        <f t="shared" ca="1" si="767"/>
        <v>3.3640737168776926</v>
      </c>
      <c r="AY117" s="409">
        <f t="shared" ca="1" si="767"/>
        <v>3.2593413063198553</v>
      </c>
      <c r="AZ117" s="409">
        <f t="shared" ca="1" si="767"/>
        <v>3.416606578677432</v>
      </c>
      <c r="BA117" s="409">
        <f t="shared" ca="1" si="767"/>
        <v>3.2863292154870867</v>
      </c>
      <c r="BB117" s="409">
        <f t="shared" ca="1" si="767"/>
        <v>3.2838553899580298</v>
      </c>
      <c r="BC117" s="409">
        <f t="shared" ca="1" si="767"/>
        <v>3.2605469735844452</v>
      </c>
      <c r="BD117" s="409">
        <f t="shared" ca="1" si="767"/>
        <v>3.2620490515037162</v>
      </c>
      <c r="BE117" s="409">
        <f t="shared" ca="1" si="767"/>
        <v>3.2511034946702009</v>
      </c>
      <c r="BF117" s="409">
        <f t="shared" ca="1" si="767"/>
        <v>3.2474787137059322</v>
      </c>
      <c r="BG117" s="409">
        <f t="shared" ca="1" si="767"/>
        <v>3.30707356370189</v>
      </c>
      <c r="BH117" s="409">
        <f t="shared" ca="1" si="767"/>
        <v>3.1803469816969998</v>
      </c>
      <c r="BI117" s="409">
        <f t="shared" ca="1" si="767"/>
        <v>3.2561904992877428</v>
      </c>
      <c r="BJ117" s="409">
        <f t="shared" ca="1" si="767"/>
        <v>3.2397116397718384</v>
      </c>
      <c r="BK117" s="409">
        <f t="shared" ca="1" si="767"/>
        <v>3.2708047681168426</v>
      </c>
      <c r="BL117" s="409">
        <f t="shared" ca="1" si="767"/>
        <v>3.313805660460087</v>
      </c>
      <c r="BM117" s="409">
        <f t="shared" ca="1" si="767"/>
        <v>3.3387769931811793</v>
      </c>
      <c r="BN117" s="409">
        <f t="shared" ca="1" si="767"/>
        <v>3.295998389836944</v>
      </c>
      <c r="BO117" s="409">
        <f t="shared" ca="1" si="767"/>
        <v>3.3025052928138483</v>
      </c>
      <c r="BP117" s="409">
        <f t="shared" ca="1" si="767"/>
        <v>3.2591721509119398</v>
      </c>
      <c r="BQ117" s="409">
        <f t="shared" ref="BQ117:CV117" ca="1" si="768">+BQ73/SUM(BQ$61:BQ$81)*100</f>
        <v>3.2354470093513008</v>
      </c>
      <c r="BR117" s="409">
        <f t="shared" ca="1" si="768"/>
        <v>3.1979426990808157</v>
      </c>
      <c r="BS117" s="409">
        <f t="shared" ca="1" si="768"/>
        <v>3.1954186898141419</v>
      </c>
      <c r="BT117" s="409">
        <f t="shared" ca="1" si="768"/>
        <v>3.205626970916347</v>
      </c>
      <c r="BU117" s="409">
        <f t="shared" ca="1" si="768"/>
        <v>3.2787822928728838</v>
      </c>
      <c r="BV117" s="409">
        <f t="shared" ca="1" si="768"/>
        <v>3.1689503437814035</v>
      </c>
      <c r="BW117" s="409">
        <f t="shared" ca="1" si="768"/>
        <v>3.1873663385732525</v>
      </c>
      <c r="BX117" s="409">
        <f t="shared" ca="1" si="768"/>
        <v>3.0962100371477561</v>
      </c>
      <c r="BY117" s="409">
        <f t="shared" ca="1" si="768"/>
        <v>3.1195022557246803</v>
      </c>
      <c r="BZ117" s="409">
        <f t="shared" ca="1" si="768"/>
        <v>3.1238789972401184</v>
      </c>
      <c r="CA117" s="409">
        <f t="shared" ca="1" si="768"/>
        <v>3.1254552118338852</v>
      </c>
      <c r="CB117" s="409">
        <f t="shared" ca="1" si="768"/>
        <v>3.1456530289171036</v>
      </c>
      <c r="CC117" s="409">
        <f t="shared" ca="1" si="768"/>
        <v>3.0966215787321203</v>
      </c>
      <c r="CD117" s="409">
        <f t="shared" ca="1" si="768"/>
        <v>3.1280809306632018</v>
      </c>
      <c r="CE117" s="409">
        <f t="shared" ca="1" si="768"/>
        <v>3.1021560033211837</v>
      </c>
      <c r="CF117" s="409">
        <f t="shared" ca="1" si="768"/>
        <v>3.1550564878605201</v>
      </c>
      <c r="CG117" s="409">
        <f t="shared" ca="1" si="768"/>
        <v>3.1212021434583441</v>
      </c>
      <c r="CH117" s="409">
        <f t="shared" ca="1" si="768"/>
        <v>3.1991192220034659</v>
      </c>
      <c r="CI117" s="409">
        <f t="shared" ca="1" si="768"/>
        <v>3.1523830616337047</v>
      </c>
      <c r="CJ117" s="409">
        <f t="shared" ca="1" si="768"/>
        <v>3.1947984829761142</v>
      </c>
      <c r="CK117" s="409">
        <f t="shared" ca="1" si="768"/>
        <v>3.1866468311036433</v>
      </c>
      <c r="CL117" s="409">
        <f t="shared" ca="1" si="768"/>
        <v>3.2426929958174395</v>
      </c>
      <c r="CM117" s="409">
        <f t="shared" ca="1" si="768"/>
        <v>3.2929242215040255</v>
      </c>
      <c r="CN117" s="409">
        <f t="shared" ca="1" si="768"/>
        <v>3.5749944956998694</v>
      </c>
      <c r="CO117" s="409">
        <f t="shared" ca="1" si="768"/>
        <v>3.6041213872323596</v>
      </c>
      <c r="CP117" s="409">
        <f t="shared" ca="1" si="768"/>
        <v>3.2857937900049592</v>
      </c>
      <c r="CQ117" s="409">
        <f t="shared" ca="1" si="768"/>
        <v>3.3328586086177427</v>
      </c>
      <c r="CR117" s="409">
        <f t="shared" ca="1" si="768"/>
        <v>3.3892146382172537</v>
      </c>
      <c r="CS117" s="409">
        <f t="shared" ca="1" si="768"/>
        <v>3.2893526743872554</v>
      </c>
      <c r="CT117" s="409">
        <f t="shared" ca="1" si="768"/>
        <v>3.3158847283979282</v>
      </c>
      <c r="CU117" s="409">
        <f t="shared" ca="1" si="768"/>
        <v>3.320299442343301</v>
      </c>
      <c r="CV117" s="409">
        <f t="shared" ca="1" si="768"/>
        <v>3.3335039449000665</v>
      </c>
      <c r="CW117" s="409">
        <f t="shared" ref="CW117:ED117" ca="1" si="769">+CW73/SUM(CW$61:CW$81)*100</f>
        <v>3.3179589028795995</v>
      </c>
      <c r="CX117" s="409">
        <f t="shared" ca="1" si="769"/>
        <v>3.3685920978980786</v>
      </c>
      <c r="CY117" s="409">
        <f t="shared" ca="1" si="769"/>
        <v>3.3665749722040172</v>
      </c>
      <c r="CZ117" s="409">
        <f t="shared" ca="1" si="769"/>
        <v>3.3758023644435404</v>
      </c>
      <c r="DA117" s="409">
        <f t="shared" ca="1" si="769"/>
        <v>3.4060104651456728</v>
      </c>
      <c r="DB117" s="409">
        <f t="shared" ca="1" si="769"/>
        <v>3.376729905850258</v>
      </c>
      <c r="DC117" s="409">
        <f t="shared" ca="1" si="769"/>
        <v>3.3086533785327292</v>
      </c>
      <c r="DD117" s="409">
        <f t="shared" ca="1" si="769"/>
        <v>3.3486049764576213</v>
      </c>
      <c r="DE117" s="409">
        <f t="shared" ca="1" si="769"/>
        <v>3.4009009640906784</v>
      </c>
      <c r="DF117" s="409">
        <f t="shared" ca="1" si="769"/>
        <v>3.3060712486307549</v>
      </c>
      <c r="DG117" s="409">
        <f t="shared" ca="1" si="769"/>
        <v>3.3119532873829134</v>
      </c>
      <c r="DH117" s="409">
        <f t="shared" ca="1" si="769"/>
        <v>3.2752150408011627</v>
      </c>
      <c r="DI117" s="409">
        <f t="shared" ca="1" si="769"/>
        <v>3.1833478645947295</v>
      </c>
      <c r="DJ117" s="409">
        <f t="shared" ca="1" si="769"/>
        <v>3.194520850318249</v>
      </c>
      <c r="DK117" s="409">
        <f t="shared" ca="1" si="769"/>
        <v>3.2155888258476617</v>
      </c>
      <c r="DL117" s="409">
        <f t="shared" ca="1" si="769"/>
        <v>3.2105945661150028</v>
      </c>
      <c r="DM117" s="409">
        <f t="shared" ca="1" si="769"/>
        <v>3.0726541319892338</v>
      </c>
      <c r="DN117" s="409">
        <f t="shared" ca="1" si="769"/>
        <v>3.1497657036311013</v>
      </c>
      <c r="DO117" s="409">
        <f t="shared" ca="1" si="769"/>
        <v>3.1593556984321327</v>
      </c>
      <c r="DP117" s="409">
        <f t="shared" ca="1" si="769"/>
        <v>3.0798621813007085</v>
      </c>
      <c r="DQ117" s="409">
        <f t="shared" ca="1" si="769"/>
        <v>3.0942265687943609</v>
      </c>
      <c r="DR117" s="409">
        <f t="shared" ca="1" si="769"/>
        <v>3.159855876095468</v>
      </c>
      <c r="DS117" s="409">
        <f t="shared" ca="1" si="769"/>
        <v>3.1341945082141525</v>
      </c>
      <c r="DT117" s="409">
        <f t="shared" ca="1" si="769"/>
        <v>3.1102778541230216</v>
      </c>
      <c r="DU117" s="409">
        <f t="shared" ca="1" si="769"/>
        <v>3.1415812585553615</v>
      </c>
      <c r="DV117" s="409">
        <f t="shared" ca="1" si="769"/>
        <v>3.0808316163976617</v>
      </c>
      <c r="DW117" s="409">
        <f t="shared" ca="1" si="769"/>
        <v>3.0740773414766243</v>
      </c>
      <c r="DX117" s="409">
        <f t="shared" ca="1" si="769"/>
        <v>3.0185410898013632</v>
      </c>
      <c r="DY117" s="409">
        <f t="shared" ca="1" si="769"/>
        <v>3.0291875410336457</v>
      </c>
      <c r="DZ117" s="409">
        <f t="shared" ca="1" si="769"/>
        <v>3.05730222232246</v>
      </c>
      <c r="EA117" s="409">
        <f t="shared" ca="1" si="769"/>
        <v>3.0084096822082445</v>
      </c>
      <c r="EB117" s="409">
        <f t="shared" ca="1" si="769"/>
        <v>2.9843075915882342</v>
      </c>
      <c r="EC117" s="409">
        <f t="shared" ca="1" si="769"/>
        <v>3.0125210406076524</v>
      </c>
      <c r="ED117" s="409">
        <f t="shared" ca="1" si="769"/>
        <v>2.9383580561414666</v>
      </c>
      <c r="EE117" s="409">
        <f t="shared" ref="EE117:EQ117" ca="1" si="770">+EE73/SUM(EE$61:EE$81)*100</f>
        <v>3.0045286746030522</v>
      </c>
      <c r="EF117" s="409">
        <f t="shared" ca="1" si="770"/>
        <v>2.9578995422240126</v>
      </c>
      <c r="EG117" s="409">
        <f t="shared" ca="1" si="770"/>
        <v>3.017960545124784</v>
      </c>
      <c r="EH117" s="409">
        <f t="shared" ca="1" si="770"/>
        <v>3.0613663817559824</v>
      </c>
      <c r="EI117" s="409">
        <f t="shared" ca="1" si="770"/>
        <v>2.9645078663607127</v>
      </c>
      <c r="EJ117" s="409">
        <f t="shared" ca="1" si="770"/>
        <v>3.004013879314658</v>
      </c>
      <c r="EK117" s="409">
        <f t="shared" ca="1" si="770"/>
        <v>2.9997233170621698</v>
      </c>
      <c r="EL117" s="409">
        <f t="shared" ca="1" si="770"/>
        <v>2.9249100240597645</v>
      </c>
      <c r="EM117" s="409">
        <f t="shared" ca="1" si="770"/>
        <v>2.9300908877151617</v>
      </c>
      <c r="EN117" s="409">
        <f t="shared" ca="1" si="770"/>
        <v>3.0645926450736924</v>
      </c>
      <c r="EO117" s="409">
        <f t="shared" ca="1" si="770"/>
        <v>2.9382345196842756</v>
      </c>
      <c r="EP117" s="409">
        <f t="shared" ca="1" si="770"/>
        <v>2.9577389743124627</v>
      </c>
      <c r="EQ117" s="409">
        <f t="shared" ca="1" si="770"/>
        <v>2.9137483000329829</v>
      </c>
      <c r="ER117" s="409">
        <f t="shared" ref="ER117:FA117" ca="1" si="771">+ER73/SUM(ER$61:ER$81)*100</f>
        <v>2.9388043619603703</v>
      </c>
      <c r="ES117" s="409">
        <f t="shared" ca="1" si="771"/>
        <v>2.9695514785328547</v>
      </c>
      <c r="ET117" s="409">
        <f t="shared" ca="1" si="771"/>
        <v>2.8865235522965658</v>
      </c>
      <c r="EU117" s="409">
        <f t="shared" ca="1" si="771"/>
        <v>2.9104035709084939</v>
      </c>
      <c r="EV117" s="409">
        <f t="shared" ca="1" si="771"/>
        <v>2.9234645701023605</v>
      </c>
      <c r="EW117" s="409">
        <f t="shared" ca="1" si="771"/>
        <v>2.9311994683527303</v>
      </c>
      <c r="EX117" s="409">
        <f t="shared" ca="1" si="771"/>
        <v>2.9411298375896906</v>
      </c>
      <c r="EY117" s="409">
        <f t="shared" ca="1" si="771"/>
        <v>2.9979350530510933</v>
      </c>
      <c r="EZ117" s="409">
        <f t="shared" ca="1" si="771"/>
        <v>2.9920420749891048</v>
      </c>
      <c r="FA117" s="409">
        <f t="shared" ca="1" si="771"/>
        <v>2.9740197151153183</v>
      </c>
      <c r="FB117" s="409">
        <f t="shared" ref="FB117:FD117" ca="1" si="772">+FB73/SUM(FB$61:FB$81)*100</f>
        <v>2.9706469333871746</v>
      </c>
      <c r="FC117" s="409">
        <f t="shared" ca="1" si="772"/>
        <v>2.9726851801306724</v>
      </c>
      <c r="FD117" s="409">
        <f t="shared" ca="1" si="772"/>
        <v>2.9648748652638393</v>
      </c>
      <c r="FE117" s="409" t="e">
        <f t="shared" ref="FE117:FI117" ca="1" si="773">+FE73/SUM(FE$61:FE$81)*100</f>
        <v>#DIV/0!</v>
      </c>
      <c r="FF117" s="409" t="e">
        <f t="shared" ca="1" si="773"/>
        <v>#DIV/0!</v>
      </c>
      <c r="FG117" s="409" t="e">
        <f t="shared" ca="1" si="773"/>
        <v>#DIV/0!</v>
      </c>
      <c r="FH117" s="409" t="e">
        <f t="shared" ca="1" si="773"/>
        <v>#DIV/0!</v>
      </c>
      <c r="FI117" s="409" t="e">
        <f t="shared" ca="1" si="773"/>
        <v>#DIV/0!</v>
      </c>
      <c r="FJ117" s="409" t="e">
        <f t="shared" ref="FJ117:FP117" ca="1" si="774">+FJ73/SUM(FJ$61:FJ$81)*100</f>
        <v>#DIV/0!</v>
      </c>
      <c r="FK117" s="409" t="e">
        <f t="shared" ca="1" si="774"/>
        <v>#DIV/0!</v>
      </c>
      <c r="FL117" s="409" t="e">
        <f t="shared" ca="1" si="774"/>
        <v>#DIV/0!</v>
      </c>
      <c r="FM117" s="409" t="e">
        <f t="shared" ca="1" si="774"/>
        <v>#DIV/0!</v>
      </c>
      <c r="FN117" s="409" t="e">
        <f t="shared" ca="1" si="774"/>
        <v>#DIV/0!</v>
      </c>
      <c r="FO117" s="409" t="e">
        <f t="shared" ca="1" si="774"/>
        <v>#DIV/0!</v>
      </c>
      <c r="FP117" s="409" t="e">
        <f t="shared" ca="1" si="774"/>
        <v>#DIV/0!</v>
      </c>
    </row>
    <row r="118" spans="1:172" x14ac:dyDescent="0.2">
      <c r="B118" s="407" t="s">
        <v>26</v>
      </c>
      <c r="C118" s="408"/>
      <c r="D118" s="407"/>
      <c r="E118" s="409">
        <f t="shared" ref="E118:AJ118" ca="1" si="775">+E74/SUM(E$61:E$81)*100</f>
        <v>5.7334743229277985</v>
      </c>
      <c r="F118" s="409">
        <f t="shared" ca="1" si="775"/>
        <v>5.7961264360380103</v>
      </c>
      <c r="G118" s="409">
        <f t="shared" ca="1" si="775"/>
        <v>5.9734118039141686</v>
      </c>
      <c r="H118" s="409">
        <f t="shared" ca="1" si="775"/>
        <v>6.0194946915763436</v>
      </c>
      <c r="I118" s="409">
        <f t="shared" ca="1" si="775"/>
        <v>5.6145837467945654</v>
      </c>
      <c r="J118" s="409">
        <f t="shared" ca="1" si="775"/>
        <v>5.5628376741985006</v>
      </c>
      <c r="K118" s="409">
        <f t="shared" ca="1" si="775"/>
        <v>5.8168513518648268</v>
      </c>
      <c r="L118" s="409">
        <f t="shared" ca="1" si="775"/>
        <v>5.7819276046289847</v>
      </c>
      <c r="M118" s="409">
        <f t="shared" ca="1" si="775"/>
        <v>5.8118111625432674</v>
      </c>
      <c r="N118" s="409">
        <f t="shared" ca="1" si="775"/>
        <v>5.8722142106859003</v>
      </c>
      <c r="O118" s="409">
        <f t="shared" ca="1" si="775"/>
        <v>5.8231029311913618</v>
      </c>
      <c r="P118" s="409">
        <f t="shared" ca="1" si="775"/>
        <v>5.6706085307490488</v>
      </c>
      <c r="Q118" s="409">
        <f t="shared" ca="1" si="775"/>
        <v>6.3117805147711845</v>
      </c>
      <c r="R118" s="409">
        <f t="shared" ca="1" si="775"/>
        <v>6.2695122052501731</v>
      </c>
      <c r="S118" s="409">
        <f t="shared" ca="1" si="775"/>
        <v>6.2593631030636736</v>
      </c>
      <c r="T118" s="409">
        <f t="shared" ca="1" si="775"/>
        <v>6.0871667999919614</v>
      </c>
      <c r="U118" s="409">
        <f t="shared" ca="1" si="775"/>
        <v>6.2186609352119842</v>
      </c>
      <c r="V118" s="409">
        <f t="shared" ca="1" si="775"/>
        <v>6.1212665484472444</v>
      </c>
      <c r="W118" s="409">
        <f t="shared" ca="1" si="775"/>
        <v>6.033294027872377</v>
      </c>
      <c r="X118" s="409">
        <f t="shared" ca="1" si="775"/>
        <v>5.8344535256733794</v>
      </c>
      <c r="Y118" s="409">
        <f t="shared" ca="1" si="775"/>
        <v>6.102004881553416</v>
      </c>
      <c r="Z118" s="409">
        <f t="shared" ca="1" si="775"/>
        <v>6.245301483531879</v>
      </c>
      <c r="AA118" s="409">
        <f t="shared" ca="1" si="775"/>
        <v>6.140934804440648</v>
      </c>
      <c r="AB118" s="409">
        <f t="shared" ca="1" si="775"/>
        <v>6.4515882815954324</v>
      </c>
      <c r="AC118" s="409">
        <f t="shared" ca="1" si="775"/>
        <v>5.9119056081539902</v>
      </c>
      <c r="AD118" s="409">
        <f t="shared" ca="1" si="775"/>
        <v>5.8431724132956706</v>
      </c>
      <c r="AE118" s="409">
        <f t="shared" ca="1" si="775"/>
        <v>5.6939038410823528</v>
      </c>
      <c r="AF118" s="409">
        <f t="shared" ca="1" si="775"/>
        <v>5.8735056631317937</v>
      </c>
      <c r="AG118" s="409">
        <f t="shared" ca="1" si="775"/>
        <v>5.9049623535574991</v>
      </c>
      <c r="AH118" s="409">
        <f t="shared" ca="1" si="775"/>
        <v>5.8906896639364978</v>
      </c>
      <c r="AI118" s="409">
        <f t="shared" ca="1" si="775"/>
        <v>6.0410068428035668</v>
      </c>
      <c r="AJ118" s="409">
        <f t="shared" ca="1" si="775"/>
        <v>5.8800725158839979</v>
      </c>
      <c r="AK118" s="409">
        <f t="shared" ref="AK118:BP118" ca="1" si="776">+AK74/SUM(AK$61:AK$81)*100</f>
        <v>5.953778672908058</v>
      </c>
      <c r="AL118" s="409">
        <f t="shared" ca="1" si="776"/>
        <v>5.8645314065104461</v>
      </c>
      <c r="AM118" s="409">
        <f t="shared" ca="1" si="776"/>
        <v>5.6444479273174499</v>
      </c>
      <c r="AN118" s="409">
        <f t="shared" ca="1" si="776"/>
        <v>5.6272825185335842</v>
      </c>
      <c r="AO118" s="409">
        <f t="shared" ca="1" si="776"/>
        <v>5.7293730084820051</v>
      </c>
      <c r="AP118" s="409">
        <f t="shared" ca="1" si="776"/>
        <v>5.8296147776058449</v>
      </c>
      <c r="AQ118" s="409">
        <f t="shared" ca="1" si="776"/>
        <v>5.7465114827937214</v>
      </c>
      <c r="AR118" s="409">
        <f t="shared" ca="1" si="776"/>
        <v>5.7179458876495639</v>
      </c>
      <c r="AS118" s="409">
        <f t="shared" ca="1" si="776"/>
        <v>5.6488787791850212</v>
      </c>
      <c r="AT118" s="409">
        <f t="shared" ca="1" si="776"/>
        <v>5.7428825173941238</v>
      </c>
      <c r="AU118" s="409">
        <f t="shared" ca="1" si="776"/>
        <v>5.651757523796916</v>
      </c>
      <c r="AV118" s="409">
        <f t="shared" ca="1" si="776"/>
        <v>5.7137977902294823</v>
      </c>
      <c r="AW118" s="409">
        <f t="shared" ca="1" si="776"/>
        <v>5.7073526195520285</v>
      </c>
      <c r="AX118" s="409">
        <f t="shared" ca="1" si="776"/>
        <v>5.742445780889069</v>
      </c>
      <c r="AY118" s="409">
        <f t="shared" ca="1" si="776"/>
        <v>6.1370884221254558</v>
      </c>
      <c r="AZ118" s="409">
        <f t="shared" ca="1" si="776"/>
        <v>5.6725515680627971</v>
      </c>
      <c r="BA118" s="409">
        <f t="shared" ca="1" si="776"/>
        <v>5.9603578412962159</v>
      </c>
      <c r="BB118" s="409">
        <f t="shared" ca="1" si="776"/>
        <v>5.8418282087690034</v>
      </c>
      <c r="BC118" s="409">
        <f t="shared" ca="1" si="776"/>
        <v>5.6584776385506563</v>
      </c>
      <c r="BD118" s="409">
        <f t="shared" ca="1" si="776"/>
        <v>5.5841550509944851</v>
      </c>
      <c r="BE118" s="409">
        <f t="shared" ca="1" si="776"/>
        <v>5.6517520300374002</v>
      </c>
      <c r="BF118" s="409">
        <f t="shared" ca="1" si="776"/>
        <v>5.8522320618847568</v>
      </c>
      <c r="BG118" s="409">
        <f t="shared" ca="1" si="776"/>
        <v>5.8386865443479845</v>
      </c>
      <c r="BH118" s="409">
        <f t="shared" ca="1" si="776"/>
        <v>5.7749279407305671</v>
      </c>
      <c r="BI118" s="409">
        <f t="shared" ca="1" si="776"/>
        <v>5.6043438904364216</v>
      </c>
      <c r="BJ118" s="409">
        <f t="shared" ca="1" si="776"/>
        <v>5.6245498971874079</v>
      </c>
      <c r="BK118" s="409">
        <f t="shared" ca="1" si="776"/>
        <v>5.6556251498210202</v>
      </c>
      <c r="BL118" s="409">
        <f t="shared" ca="1" si="776"/>
        <v>5.6265750942171966</v>
      </c>
      <c r="BM118" s="409">
        <f t="shared" ca="1" si="776"/>
        <v>5.3749475897210086</v>
      </c>
      <c r="BN118" s="409">
        <f t="shared" ca="1" si="776"/>
        <v>5.3098057009704585</v>
      </c>
      <c r="BO118" s="409">
        <f t="shared" ca="1" si="776"/>
        <v>5.4892920037429231</v>
      </c>
      <c r="BP118" s="409">
        <f t="shared" ca="1" si="776"/>
        <v>5.6014390929835072</v>
      </c>
      <c r="BQ118" s="409">
        <f t="shared" ref="BQ118:CV118" ca="1" si="777">+BQ74/SUM(BQ$61:BQ$81)*100</f>
        <v>5.4065819386571086</v>
      </c>
      <c r="BR118" s="409">
        <f t="shared" ca="1" si="777"/>
        <v>5.2909163017032226</v>
      </c>
      <c r="BS118" s="409">
        <f t="shared" ca="1" si="777"/>
        <v>5.126946300825252</v>
      </c>
      <c r="BT118" s="409">
        <f t="shared" ca="1" si="777"/>
        <v>5.229814838536214</v>
      </c>
      <c r="BU118" s="409">
        <f t="shared" ca="1" si="777"/>
        <v>5.1106819425114951</v>
      </c>
      <c r="BV118" s="409">
        <f t="shared" ca="1" si="777"/>
        <v>5.0435823786082139</v>
      </c>
      <c r="BW118" s="409">
        <f t="shared" ca="1" si="777"/>
        <v>5.0908626369460963</v>
      </c>
      <c r="BX118" s="409">
        <f t="shared" ca="1" si="777"/>
        <v>5.1306288587527096</v>
      </c>
      <c r="BY118" s="409">
        <f t="shared" ca="1" si="777"/>
        <v>5.2165605342115384</v>
      </c>
      <c r="BZ118" s="409">
        <f t="shared" ca="1" si="777"/>
        <v>5.1432610811302855</v>
      </c>
      <c r="CA118" s="409">
        <f t="shared" ca="1" si="777"/>
        <v>5.3540211350685434</v>
      </c>
      <c r="CB118" s="409">
        <f t="shared" ca="1" si="777"/>
        <v>5.2702278050388474</v>
      </c>
      <c r="CC118" s="409">
        <f t="shared" ca="1" si="777"/>
        <v>5.2193277220148016</v>
      </c>
      <c r="CD118" s="409">
        <f t="shared" ca="1" si="777"/>
        <v>4.7181914018585083</v>
      </c>
      <c r="CE118" s="409">
        <f t="shared" ca="1" si="777"/>
        <v>5.2271159161154763</v>
      </c>
      <c r="CF118" s="409">
        <f t="shared" ca="1" si="777"/>
        <v>5.3434268640143712</v>
      </c>
      <c r="CG118" s="409">
        <f t="shared" ca="1" si="777"/>
        <v>5.1877727535413465</v>
      </c>
      <c r="CH118" s="409">
        <f t="shared" ca="1" si="777"/>
        <v>5.1778228893943643</v>
      </c>
      <c r="CI118" s="409">
        <f t="shared" ca="1" si="777"/>
        <v>5.1195273037249143</v>
      </c>
      <c r="CJ118" s="409">
        <f t="shared" ca="1" si="777"/>
        <v>5.2930677487972346</v>
      </c>
      <c r="CK118" s="409">
        <f t="shared" ca="1" si="777"/>
        <v>5.3883896995097933</v>
      </c>
      <c r="CL118" s="409">
        <f t="shared" ca="1" si="777"/>
        <v>5.1823197117693534</v>
      </c>
      <c r="CM118" s="409">
        <f t="shared" ca="1" si="777"/>
        <v>5.3255941409300807</v>
      </c>
      <c r="CN118" s="409">
        <f t="shared" ca="1" si="777"/>
        <v>6.5042509237926733</v>
      </c>
      <c r="CO118" s="409">
        <f t="shared" ca="1" si="777"/>
        <v>6.2226096719106767</v>
      </c>
      <c r="CP118" s="409">
        <f t="shared" ca="1" si="777"/>
        <v>5.0661485880894013</v>
      </c>
      <c r="CQ118" s="409">
        <f t="shared" ca="1" si="777"/>
        <v>4.915721442657933</v>
      </c>
      <c r="CR118" s="409">
        <f t="shared" ca="1" si="777"/>
        <v>4.9759879405404472</v>
      </c>
      <c r="CS118" s="409">
        <f t="shared" ca="1" si="777"/>
        <v>5.3235703570815556</v>
      </c>
      <c r="CT118" s="409">
        <f t="shared" ca="1" si="777"/>
        <v>5.4329061979321791</v>
      </c>
      <c r="CU118" s="409">
        <f t="shared" ca="1" si="777"/>
        <v>5.4155377406637593</v>
      </c>
      <c r="CV118" s="409">
        <f t="shared" ca="1" si="777"/>
        <v>5.4113013627866851</v>
      </c>
      <c r="CW118" s="409">
        <f t="shared" ref="CW118:ED118" ca="1" si="778">+CW74/SUM(CW$61:CW$81)*100</f>
        <v>5.2655223817933008</v>
      </c>
      <c r="CX118" s="409">
        <f t="shared" ca="1" si="778"/>
        <v>5.3911335425134785</v>
      </c>
      <c r="CY118" s="409">
        <f t="shared" ca="1" si="778"/>
        <v>5.2588466912998104</v>
      </c>
      <c r="CZ118" s="409">
        <f t="shared" ca="1" si="778"/>
        <v>5.4105937755080591</v>
      </c>
      <c r="DA118" s="409">
        <f t="shared" ca="1" si="778"/>
        <v>5.392072035648205</v>
      </c>
      <c r="DB118" s="409">
        <f t="shared" ca="1" si="778"/>
        <v>5.5547970317880582</v>
      </c>
      <c r="DC118" s="409">
        <f t="shared" ca="1" si="778"/>
        <v>5.5346024658230073</v>
      </c>
      <c r="DD118" s="409">
        <f t="shared" ca="1" si="778"/>
        <v>5.4445785037841183</v>
      </c>
      <c r="DE118" s="409">
        <f t="shared" ca="1" si="778"/>
        <v>5.6632401434596646</v>
      </c>
      <c r="DF118" s="409">
        <f t="shared" ca="1" si="778"/>
        <v>5.5254147379046694</v>
      </c>
      <c r="DG118" s="409">
        <f t="shared" ca="1" si="778"/>
        <v>5.4283462263491868</v>
      </c>
      <c r="DH118" s="409">
        <f t="shared" ca="1" si="778"/>
        <v>5.3926988657926573</v>
      </c>
      <c r="DI118" s="409">
        <f t="shared" ca="1" si="778"/>
        <v>5.2496647502547384</v>
      </c>
      <c r="DJ118" s="409">
        <f t="shared" ca="1" si="778"/>
        <v>5.2267245616237084</v>
      </c>
      <c r="DK118" s="409">
        <f t="shared" ca="1" si="778"/>
        <v>5.3305290440131206</v>
      </c>
      <c r="DL118" s="409">
        <f t="shared" ca="1" si="778"/>
        <v>5.2972307380880297</v>
      </c>
      <c r="DM118" s="409">
        <f t="shared" ca="1" si="778"/>
        <v>5.3673870314424885</v>
      </c>
      <c r="DN118" s="409">
        <f t="shared" ca="1" si="778"/>
        <v>5.3775072781926978</v>
      </c>
      <c r="DO118" s="409">
        <f t="shared" ca="1" si="778"/>
        <v>5.1917961362383478</v>
      </c>
      <c r="DP118" s="409">
        <f t="shared" ca="1" si="778"/>
        <v>5.005417809904352</v>
      </c>
      <c r="DQ118" s="409">
        <f t="shared" ca="1" si="778"/>
        <v>5.1375882295422972</v>
      </c>
      <c r="DR118" s="409">
        <f t="shared" ca="1" si="778"/>
        <v>5.228750235841007</v>
      </c>
      <c r="DS118" s="409">
        <f t="shared" ca="1" si="778"/>
        <v>5.3349062293705378</v>
      </c>
      <c r="DT118" s="409">
        <f t="shared" ca="1" si="778"/>
        <v>5.2644599809724966</v>
      </c>
      <c r="DU118" s="409">
        <f t="shared" ca="1" si="778"/>
        <v>5.2278023953908299</v>
      </c>
      <c r="DV118" s="409">
        <f t="shared" ca="1" si="778"/>
        <v>5.2656794094253856</v>
      </c>
      <c r="DW118" s="409">
        <f t="shared" ca="1" si="778"/>
        <v>5.3236887131165291</v>
      </c>
      <c r="DX118" s="409">
        <f t="shared" ca="1" si="778"/>
        <v>5.067554806218336</v>
      </c>
      <c r="DY118" s="409">
        <f t="shared" ca="1" si="778"/>
        <v>5.0580355438438067</v>
      </c>
      <c r="DZ118" s="409">
        <f t="shared" ca="1" si="778"/>
        <v>5.103957747204884</v>
      </c>
      <c r="EA118" s="409">
        <f t="shared" ca="1" si="778"/>
        <v>5.0782959532323781</v>
      </c>
      <c r="EB118" s="409">
        <f t="shared" ca="1" si="778"/>
        <v>5.404467293979021</v>
      </c>
      <c r="EC118" s="409">
        <f t="shared" ca="1" si="778"/>
        <v>5.2628121752549264</v>
      </c>
      <c r="ED118" s="409">
        <f t="shared" ca="1" si="778"/>
        <v>4.9580056069818914</v>
      </c>
      <c r="EE118" s="409">
        <f t="shared" ref="EE118:EQ118" ca="1" si="779">+EE74/SUM(EE$61:EE$81)*100</f>
        <v>5.1859691080189574</v>
      </c>
      <c r="EF118" s="409">
        <f t="shared" ca="1" si="779"/>
        <v>5.0447800031685972</v>
      </c>
      <c r="EG118" s="409">
        <f t="shared" ca="1" si="779"/>
        <v>5.1772829779547163</v>
      </c>
      <c r="EH118" s="409">
        <f t="shared" ca="1" si="779"/>
        <v>5.1033029843133066</v>
      </c>
      <c r="EI118" s="409">
        <f t="shared" ca="1" si="779"/>
        <v>4.9204576219974596</v>
      </c>
      <c r="EJ118" s="409">
        <f t="shared" ca="1" si="779"/>
        <v>5.0751629073120297</v>
      </c>
      <c r="EK118" s="409">
        <f t="shared" ca="1" si="779"/>
        <v>4.9693803924636857</v>
      </c>
      <c r="EL118" s="409">
        <f t="shared" ca="1" si="779"/>
        <v>4.5585105831581743</v>
      </c>
      <c r="EM118" s="409">
        <f t="shared" ca="1" si="779"/>
        <v>4.8049612390101304</v>
      </c>
      <c r="EN118" s="409">
        <f t="shared" ca="1" si="779"/>
        <v>4.7784571444516741</v>
      </c>
      <c r="EO118" s="409">
        <f t="shared" ca="1" si="779"/>
        <v>4.7995754570121489</v>
      </c>
      <c r="EP118" s="409">
        <f t="shared" ca="1" si="779"/>
        <v>5.12720335481331</v>
      </c>
      <c r="EQ118" s="409">
        <f t="shared" ca="1" si="779"/>
        <v>4.9043964112813416</v>
      </c>
      <c r="ER118" s="409">
        <f t="shared" ref="ER118:FA118" ca="1" si="780">+ER74/SUM(ER$61:ER$81)*100</f>
        <v>4.8725694416908309</v>
      </c>
      <c r="ES118" s="409">
        <f t="shared" ca="1" si="780"/>
        <v>4.9732589987583387</v>
      </c>
      <c r="ET118" s="409">
        <f t="shared" ca="1" si="780"/>
        <v>4.9465362644848225</v>
      </c>
      <c r="EU118" s="409">
        <f t="shared" ca="1" si="780"/>
        <v>4.8606450626662667</v>
      </c>
      <c r="EV118" s="409">
        <f t="shared" ca="1" si="780"/>
        <v>4.9041228224438971</v>
      </c>
      <c r="EW118" s="409">
        <f t="shared" ca="1" si="780"/>
        <v>4.6788379821987132</v>
      </c>
      <c r="EX118" s="409">
        <f t="shared" ca="1" si="780"/>
        <v>4.8860462717440356</v>
      </c>
      <c r="EY118" s="409">
        <f t="shared" ca="1" si="780"/>
        <v>5.0256657153138304</v>
      </c>
      <c r="EZ118" s="409">
        <f t="shared" ca="1" si="780"/>
        <v>5.0020204240049226</v>
      </c>
      <c r="FA118" s="409">
        <f t="shared" ca="1" si="780"/>
        <v>4.9766947344786487</v>
      </c>
      <c r="FB118" s="409">
        <f t="shared" ref="FB118:FD118" ca="1" si="781">+FB74/SUM(FB$61:FB$81)*100</f>
        <v>4.8703327531657035</v>
      </c>
      <c r="FC118" s="409">
        <f t="shared" ca="1" si="781"/>
        <v>4.5435829407204062</v>
      </c>
      <c r="FD118" s="409">
        <f t="shared" ca="1" si="781"/>
        <v>4.903141129909363</v>
      </c>
      <c r="FE118" s="409" t="e">
        <f t="shared" ref="FE118:FI118" ca="1" si="782">+FE74/SUM(FE$61:FE$81)*100</f>
        <v>#DIV/0!</v>
      </c>
      <c r="FF118" s="409" t="e">
        <f t="shared" ca="1" si="782"/>
        <v>#DIV/0!</v>
      </c>
      <c r="FG118" s="409" t="e">
        <f t="shared" ca="1" si="782"/>
        <v>#DIV/0!</v>
      </c>
      <c r="FH118" s="409" t="e">
        <f t="shared" ca="1" si="782"/>
        <v>#DIV/0!</v>
      </c>
      <c r="FI118" s="409" t="e">
        <f t="shared" ca="1" si="782"/>
        <v>#DIV/0!</v>
      </c>
      <c r="FJ118" s="409" t="e">
        <f t="shared" ref="FJ118:FP118" ca="1" si="783">+FJ74/SUM(FJ$61:FJ$81)*100</f>
        <v>#DIV/0!</v>
      </c>
      <c r="FK118" s="409" t="e">
        <f t="shared" ca="1" si="783"/>
        <v>#DIV/0!</v>
      </c>
      <c r="FL118" s="409" t="e">
        <f t="shared" ca="1" si="783"/>
        <v>#DIV/0!</v>
      </c>
      <c r="FM118" s="409" t="e">
        <f t="shared" ca="1" si="783"/>
        <v>#DIV/0!</v>
      </c>
      <c r="FN118" s="409" t="e">
        <f t="shared" ca="1" si="783"/>
        <v>#DIV/0!</v>
      </c>
      <c r="FO118" s="409" t="e">
        <f t="shared" ca="1" si="783"/>
        <v>#DIV/0!</v>
      </c>
      <c r="FP118" s="409" t="e">
        <f t="shared" ca="1" si="783"/>
        <v>#DIV/0!</v>
      </c>
    </row>
    <row r="119" spans="1:172" x14ac:dyDescent="0.2">
      <c r="B119" s="407" t="s">
        <v>27</v>
      </c>
      <c r="C119" s="408"/>
      <c r="D119" s="407"/>
      <c r="E119" s="409">
        <f t="shared" ref="E119:AJ119" ca="1" si="784">+E75/SUM(E$61:E$81)*100</f>
        <v>3.7379061904831841</v>
      </c>
      <c r="F119" s="409">
        <f t="shared" ca="1" si="784"/>
        <v>3.8186988335263941</v>
      </c>
      <c r="G119" s="409">
        <f t="shared" ca="1" si="784"/>
        <v>3.8083757587784719</v>
      </c>
      <c r="H119" s="409">
        <f t="shared" ca="1" si="784"/>
        <v>3.7912468951492642</v>
      </c>
      <c r="I119" s="409">
        <f t="shared" ca="1" si="784"/>
        <v>3.7781965431153934</v>
      </c>
      <c r="J119" s="409">
        <f t="shared" ca="1" si="784"/>
        <v>3.8097329835550018</v>
      </c>
      <c r="K119" s="409">
        <f t="shared" ca="1" si="784"/>
        <v>3.7391198828461447</v>
      </c>
      <c r="L119" s="409">
        <f t="shared" ca="1" si="784"/>
        <v>3.7612592827616456</v>
      </c>
      <c r="M119" s="409">
        <f t="shared" ca="1" si="784"/>
        <v>3.6457506252344842</v>
      </c>
      <c r="N119" s="409">
        <f t="shared" ca="1" si="784"/>
        <v>3.6816139596688466</v>
      </c>
      <c r="O119" s="409">
        <f t="shared" ca="1" si="784"/>
        <v>3.6960983607668085</v>
      </c>
      <c r="P119" s="409">
        <f t="shared" ca="1" si="784"/>
        <v>3.7494496875744874</v>
      </c>
      <c r="Q119" s="409">
        <f t="shared" ca="1" si="784"/>
        <v>3.7910470096965923</v>
      </c>
      <c r="R119" s="409">
        <f t="shared" ca="1" si="784"/>
        <v>3.847134497846231</v>
      </c>
      <c r="S119" s="409">
        <f t="shared" ca="1" si="784"/>
        <v>3.7513239237057321</v>
      </c>
      <c r="T119" s="409">
        <f t="shared" ca="1" si="784"/>
        <v>3.816586254091634</v>
      </c>
      <c r="U119" s="409">
        <f t="shared" ca="1" si="784"/>
        <v>3.7328068586314092</v>
      </c>
      <c r="V119" s="409">
        <f t="shared" ca="1" si="784"/>
        <v>3.7674581525066824</v>
      </c>
      <c r="W119" s="409">
        <f t="shared" ca="1" si="784"/>
        <v>3.8181319637563882</v>
      </c>
      <c r="X119" s="409">
        <f t="shared" ca="1" si="784"/>
        <v>3.8277123075302426</v>
      </c>
      <c r="Y119" s="409">
        <f t="shared" ca="1" si="784"/>
        <v>3.984131865268596</v>
      </c>
      <c r="Z119" s="409">
        <f t="shared" ca="1" si="784"/>
        <v>3.8344444646556659</v>
      </c>
      <c r="AA119" s="409">
        <f t="shared" ca="1" si="784"/>
        <v>3.9299913221763241</v>
      </c>
      <c r="AB119" s="409">
        <f t="shared" ca="1" si="784"/>
        <v>3.9232596113571092</v>
      </c>
      <c r="AC119" s="409">
        <f t="shared" ca="1" si="784"/>
        <v>3.961738651153047</v>
      </c>
      <c r="AD119" s="409">
        <f t="shared" ca="1" si="784"/>
        <v>3.8879910311585815</v>
      </c>
      <c r="AE119" s="409">
        <f t="shared" ca="1" si="784"/>
        <v>4.032254312983433</v>
      </c>
      <c r="AF119" s="409">
        <f t="shared" ca="1" si="784"/>
        <v>4.1231386422452454</v>
      </c>
      <c r="AG119" s="409">
        <f t="shared" ca="1" si="784"/>
        <v>3.9254026331197003</v>
      </c>
      <c r="AH119" s="409">
        <f t="shared" ca="1" si="784"/>
        <v>3.7807331185202004</v>
      </c>
      <c r="AI119" s="409">
        <f t="shared" ca="1" si="784"/>
        <v>3.9335837318276097</v>
      </c>
      <c r="AJ119" s="409">
        <f t="shared" ca="1" si="784"/>
        <v>3.8411462008188435</v>
      </c>
      <c r="AK119" s="409">
        <f t="shared" ref="AK119:BP119" ca="1" si="785">+AK75/SUM(AK$61:AK$81)*100</f>
        <v>3.8129363892782222</v>
      </c>
      <c r="AL119" s="409">
        <f t="shared" ca="1" si="785"/>
        <v>3.9074081100065174</v>
      </c>
      <c r="AM119" s="409">
        <f t="shared" ca="1" si="785"/>
        <v>3.7816549598251203</v>
      </c>
      <c r="AN119" s="409">
        <f t="shared" ca="1" si="785"/>
        <v>3.8418601786509474</v>
      </c>
      <c r="AO119" s="409">
        <f t="shared" ca="1" si="785"/>
        <v>3.8770252652373398</v>
      </c>
      <c r="AP119" s="409">
        <f t="shared" ca="1" si="785"/>
        <v>3.9043017492916361</v>
      </c>
      <c r="AQ119" s="409">
        <f t="shared" ca="1" si="785"/>
        <v>3.836244983541707</v>
      </c>
      <c r="AR119" s="409">
        <f t="shared" ca="1" si="785"/>
        <v>3.7323130143538843</v>
      </c>
      <c r="AS119" s="409">
        <f t="shared" ca="1" si="785"/>
        <v>3.8527771182530071</v>
      </c>
      <c r="AT119" s="409">
        <f t="shared" ca="1" si="785"/>
        <v>3.878838554783262</v>
      </c>
      <c r="AU119" s="409">
        <f t="shared" ca="1" si="785"/>
        <v>3.8375330299713988</v>
      </c>
      <c r="AV119" s="409">
        <f t="shared" ca="1" si="785"/>
        <v>3.8124065728719319</v>
      </c>
      <c r="AW119" s="409">
        <f t="shared" ca="1" si="785"/>
        <v>3.8294878286630842</v>
      </c>
      <c r="AX119" s="409">
        <f t="shared" ca="1" si="785"/>
        <v>3.7802730108859026</v>
      </c>
      <c r="AY119" s="409">
        <f t="shared" ca="1" si="785"/>
        <v>3.8854166135354604</v>
      </c>
      <c r="AZ119" s="409">
        <f t="shared" ca="1" si="785"/>
        <v>4.026985644745559</v>
      </c>
      <c r="BA119" s="409">
        <f t="shared" ca="1" si="785"/>
        <v>3.7248765791603202</v>
      </c>
      <c r="BB119" s="409">
        <f t="shared" ca="1" si="785"/>
        <v>3.7366984147786657</v>
      </c>
      <c r="BC119" s="409">
        <f t="shared" ca="1" si="785"/>
        <v>3.722252084740191</v>
      </c>
      <c r="BD119" s="409">
        <f t="shared" ca="1" si="785"/>
        <v>3.6777110560927473</v>
      </c>
      <c r="BE119" s="409">
        <f t="shared" ca="1" si="785"/>
        <v>3.6287508099028072</v>
      </c>
      <c r="BF119" s="409">
        <f t="shared" ca="1" si="785"/>
        <v>3.5499108779768473</v>
      </c>
      <c r="BG119" s="409">
        <f t="shared" ca="1" si="785"/>
        <v>3.5366278584724826</v>
      </c>
      <c r="BH119" s="409">
        <f t="shared" ca="1" si="785"/>
        <v>3.5670116288643743</v>
      </c>
      <c r="BI119" s="409">
        <f t="shared" ca="1" si="785"/>
        <v>3.5865669114990681</v>
      </c>
      <c r="BJ119" s="409">
        <f t="shared" ca="1" si="785"/>
        <v>3.5117592512845288</v>
      </c>
      <c r="BK119" s="409">
        <f t="shared" ca="1" si="785"/>
        <v>3.4400219688722187</v>
      </c>
      <c r="BL119" s="409">
        <f t="shared" ca="1" si="785"/>
        <v>3.5179123402571419</v>
      </c>
      <c r="BM119" s="409">
        <f t="shared" ca="1" si="785"/>
        <v>3.526913898944489</v>
      </c>
      <c r="BN119" s="409">
        <f t="shared" ca="1" si="785"/>
        <v>3.5651759994533774</v>
      </c>
      <c r="BO119" s="409">
        <f t="shared" ca="1" si="785"/>
        <v>3.5223424394881526</v>
      </c>
      <c r="BP119" s="409">
        <f t="shared" ca="1" si="785"/>
        <v>3.5542998486961124</v>
      </c>
      <c r="BQ119" s="409">
        <f t="shared" ref="BQ119:CV119" ca="1" si="786">+BQ75/SUM(BQ$61:BQ$81)*100</f>
        <v>3.5262860889285674</v>
      </c>
      <c r="BR119" s="409">
        <f t="shared" ca="1" si="786"/>
        <v>3.5587445990136626</v>
      </c>
      <c r="BS119" s="409">
        <f t="shared" ca="1" si="786"/>
        <v>3.5482162620615454</v>
      </c>
      <c r="BT119" s="409">
        <f t="shared" ca="1" si="786"/>
        <v>3.4426164265378789</v>
      </c>
      <c r="BU119" s="409">
        <f t="shared" ca="1" si="786"/>
        <v>3.4284048288006983</v>
      </c>
      <c r="BV119" s="409">
        <f t="shared" ca="1" si="786"/>
        <v>3.4157232325993716</v>
      </c>
      <c r="BW119" s="409">
        <f t="shared" ca="1" si="786"/>
        <v>3.4629465857912045</v>
      </c>
      <c r="BX119" s="409">
        <f t="shared" ca="1" si="786"/>
        <v>3.3892184379148365</v>
      </c>
      <c r="BY119" s="409">
        <f t="shared" ca="1" si="786"/>
        <v>3.4300233961525333</v>
      </c>
      <c r="BZ119" s="409">
        <f t="shared" ca="1" si="786"/>
        <v>3.3678123402558358</v>
      </c>
      <c r="CA119" s="409">
        <f t="shared" ca="1" si="786"/>
        <v>3.2584144895845033</v>
      </c>
      <c r="CB119" s="409">
        <f t="shared" ca="1" si="786"/>
        <v>3.393943867537172</v>
      </c>
      <c r="CC119" s="409">
        <f t="shared" ca="1" si="786"/>
        <v>3.3155083548193351</v>
      </c>
      <c r="CD119" s="409">
        <f t="shared" ca="1" si="786"/>
        <v>3.26729437623298</v>
      </c>
      <c r="CE119" s="409">
        <f t="shared" ca="1" si="786"/>
        <v>3.265841401095785</v>
      </c>
      <c r="CF119" s="409">
        <f t="shared" ca="1" si="786"/>
        <v>3.2477929726677361</v>
      </c>
      <c r="CG119" s="409">
        <f t="shared" ca="1" si="786"/>
        <v>3.278553398661324</v>
      </c>
      <c r="CH119" s="409">
        <f t="shared" ca="1" si="786"/>
        <v>3.363206774531541</v>
      </c>
      <c r="CI119" s="409">
        <f t="shared" ca="1" si="786"/>
        <v>3.3136373488917541</v>
      </c>
      <c r="CJ119" s="409">
        <f t="shared" ca="1" si="786"/>
        <v>3.4609580252490169</v>
      </c>
      <c r="CK119" s="409">
        <f t="shared" ca="1" si="786"/>
        <v>3.2073013520796021</v>
      </c>
      <c r="CL119" s="409">
        <f t="shared" ca="1" si="786"/>
        <v>3.1630063449534429</v>
      </c>
      <c r="CM119" s="409">
        <f t="shared" ca="1" si="786"/>
        <v>3.3114469347596391</v>
      </c>
      <c r="CN119" s="409">
        <f t="shared" ca="1" si="786"/>
        <v>3.7392814746998702</v>
      </c>
      <c r="CO119" s="409">
        <f t="shared" ca="1" si="786"/>
        <v>3.498194921502356</v>
      </c>
      <c r="CP119" s="409">
        <f t="shared" ca="1" si="786"/>
        <v>3.2151728421400088</v>
      </c>
      <c r="CQ119" s="409">
        <f t="shared" ca="1" si="786"/>
        <v>3.4043755992295623</v>
      </c>
      <c r="CR119" s="409">
        <f t="shared" ca="1" si="786"/>
        <v>3.5572104331063219</v>
      </c>
      <c r="CS119" s="409">
        <f t="shared" ca="1" si="786"/>
        <v>3.330971852016138</v>
      </c>
      <c r="CT119" s="409">
        <f t="shared" ca="1" si="786"/>
        <v>3.3705669313661391</v>
      </c>
      <c r="CU119" s="409">
        <f t="shared" ca="1" si="786"/>
        <v>3.3592726582540573</v>
      </c>
      <c r="CV119" s="409">
        <f t="shared" ca="1" si="786"/>
        <v>3.3986766940019431</v>
      </c>
      <c r="CW119" s="409">
        <f t="shared" ref="CW119:ED119" ca="1" si="787">+CW75/SUM(CW$61:CW$81)*100</f>
        <v>3.4475308417017048</v>
      </c>
      <c r="CX119" s="409">
        <f t="shared" ca="1" si="787"/>
        <v>3.5257497126485999</v>
      </c>
      <c r="CY119" s="409">
        <f t="shared" ca="1" si="787"/>
        <v>3.4266652461873575</v>
      </c>
      <c r="CZ119" s="409">
        <f t="shared" ca="1" si="787"/>
        <v>3.5122587787633677</v>
      </c>
      <c r="DA119" s="409">
        <f t="shared" ca="1" si="787"/>
        <v>3.488581445280476</v>
      </c>
      <c r="DB119" s="409">
        <f t="shared" ca="1" si="787"/>
        <v>3.4672478713356303</v>
      </c>
      <c r="DC119" s="409">
        <f t="shared" ca="1" si="787"/>
        <v>3.511257926766377</v>
      </c>
      <c r="DD119" s="409">
        <f t="shared" ca="1" si="787"/>
        <v>3.4636563046736799</v>
      </c>
      <c r="DE119" s="409">
        <f t="shared" ca="1" si="787"/>
        <v>3.4636516225743028</v>
      </c>
      <c r="DF119" s="409">
        <f t="shared" ca="1" si="787"/>
        <v>3.4146880567822224</v>
      </c>
      <c r="DG119" s="409">
        <f t="shared" ca="1" si="787"/>
        <v>3.4241818268917243</v>
      </c>
      <c r="DH119" s="409">
        <f t="shared" ca="1" si="787"/>
        <v>3.3021629459103239</v>
      </c>
      <c r="DI119" s="409">
        <f t="shared" ca="1" si="787"/>
        <v>3.2282414151990428</v>
      </c>
      <c r="DJ119" s="409">
        <f t="shared" ca="1" si="787"/>
        <v>3.3235472553942573</v>
      </c>
      <c r="DK119" s="409">
        <f t="shared" ca="1" si="787"/>
        <v>3.3263710024911908</v>
      </c>
      <c r="DL119" s="409">
        <f t="shared" ca="1" si="787"/>
        <v>3.2618660671392607</v>
      </c>
      <c r="DM119" s="409">
        <f t="shared" ca="1" si="787"/>
        <v>3.275559415289083</v>
      </c>
      <c r="DN119" s="409">
        <f t="shared" ca="1" si="787"/>
        <v>3.2687959565734768</v>
      </c>
      <c r="DO119" s="409">
        <f t="shared" ca="1" si="787"/>
        <v>3.2005366512508551</v>
      </c>
      <c r="DP119" s="409">
        <f t="shared" ca="1" si="787"/>
        <v>3.1002091400111906</v>
      </c>
      <c r="DQ119" s="409">
        <f t="shared" ca="1" si="787"/>
        <v>3.1843184265835927</v>
      </c>
      <c r="DR119" s="409">
        <f t="shared" ca="1" si="787"/>
        <v>3.1606675354500497</v>
      </c>
      <c r="DS119" s="409">
        <f t="shared" ca="1" si="787"/>
        <v>3.1809590696290893</v>
      </c>
      <c r="DT119" s="409">
        <f t="shared" ca="1" si="787"/>
        <v>3.3560371648498628</v>
      </c>
      <c r="DU119" s="409">
        <f t="shared" ca="1" si="787"/>
        <v>3.2209504099568567</v>
      </c>
      <c r="DV119" s="409">
        <f t="shared" ca="1" si="787"/>
        <v>3.2279423803022151</v>
      </c>
      <c r="DW119" s="409">
        <f t="shared" ca="1" si="787"/>
        <v>3.2162713367322766</v>
      </c>
      <c r="DX119" s="409">
        <f t="shared" ca="1" si="787"/>
        <v>3.21958783790725</v>
      </c>
      <c r="DY119" s="409">
        <f t="shared" ca="1" si="787"/>
        <v>3.1820465562581584</v>
      </c>
      <c r="DZ119" s="409">
        <f t="shared" ca="1" si="787"/>
        <v>3.2411545878302515</v>
      </c>
      <c r="EA119" s="409">
        <f t="shared" ca="1" si="787"/>
        <v>3.2368499621361875</v>
      </c>
      <c r="EB119" s="409">
        <f t="shared" ca="1" si="787"/>
        <v>3.3059079436267123</v>
      </c>
      <c r="EC119" s="409">
        <f t="shared" ca="1" si="787"/>
        <v>3.410855612209017</v>
      </c>
      <c r="ED119" s="409">
        <f t="shared" ca="1" si="787"/>
        <v>3.267322080080298</v>
      </c>
      <c r="EE119" s="409">
        <f t="shared" ref="EE119:EQ119" ca="1" si="788">+EE75/SUM(EE$61:EE$81)*100</f>
        <v>3.126018167234859</v>
      </c>
      <c r="EF119" s="409">
        <f t="shared" ca="1" si="788"/>
        <v>3.2671227627455584</v>
      </c>
      <c r="EG119" s="409">
        <f t="shared" ca="1" si="788"/>
        <v>3.240049686046901</v>
      </c>
      <c r="EH119" s="409">
        <f t="shared" ca="1" si="788"/>
        <v>3.1753995232506571</v>
      </c>
      <c r="EI119" s="409">
        <f t="shared" ca="1" si="788"/>
        <v>3.1955639060711518</v>
      </c>
      <c r="EJ119" s="409">
        <f t="shared" ca="1" si="788"/>
        <v>3.1902896939388361</v>
      </c>
      <c r="EK119" s="409">
        <f t="shared" ca="1" si="788"/>
        <v>3.2358582352897756</v>
      </c>
      <c r="EL119" s="409">
        <f t="shared" ca="1" si="788"/>
        <v>3.2143078348495449</v>
      </c>
      <c r="EM119" s="409">
        <f t="shared" ca="1" si="788"/>
        <v>3.1820074901857405</v>
      </c>
      <c r="EN119" s="409">
        <f t="shared" ca="1" si="788"/>
        <v>3.2141441374605826</v>
      </c>
      <c r="EO119" s="409">
        <f t="shared" ca="1" si="788"/>
        <v>3.1915182873087771</v>
      </c>
      <c r="EP119" s="409">
        <f t="shared" ca="1" si="788"/>
        <v>3.1117130075624231</v>
      </c>
      <c r="EQ119" s="409">
        <f t="shared" ca="1" si="788"/>
        <v>3.1367423414615709</v>
      </c>
      <c r="ER119" s="409">
        <f t="shared" ref="ER119:FA119" ca="1" si="789">+ER75/SUM(ER$61:ER$81)*100</f>
        <v>3.1320279327831</v>
      </c>
      <c r="ES119" s="409">
        <f t="shared" ca="1" si="789"/>
        <v>3.1678624114293652</v>
      </c>
      <c r="ET119" s="409">
        <f t="shared" ca="1" si="789"/>
        <v>3.2763176297629726</v>
      </c>
      <c r="EU119" s="409">
        <f t="shared" ca="1" si="789"/>
        <v>3.1194707948901299</v>
      </c>
      <c r="EV119" s="409">
        <f t="shared" ca="1" si="789"/>
        <v>3.1252139614505818</v>
      </c>
      <c r="EW119" s="409">
        <f t="shared" ca="1" si="789"/>
        <v>3.0753726809147555</v>
      </c>
      <c r="EX119" s="409">
        <f t="shared" ca="1" si="789"/>
        <v>3.0330006977285202</v>
      </c>
      <c r="EY119" s="409">
        <f t="shared" ca="1" si="789"/>
        <v>3.0824367626634821</v>
      </c>
      <c r="EZ119" s="409">
        <f t="shared" ca="1" si="789"/>
        <v>3.0434516369144937</v>
      </c>
      <c r="FA119" s="409">
        <f t="shared" ca="1" si="789"/>
        <v>3.0293176495319858</v>
      </c>
      <c r="FB119" s="409">
        <f t="shared" ref="FB119:FD119" ca="1" si="790">+FB75/SUM(FB$61:FB$81)*100</f>
        <v>3.0738924116455331</v>
      </c>
      <c r="FC119" s="409">
        <f t="shared" ca="1" si="790"/>
        <v>3.0372624142414586</v>
      </c>
      <c r="FD119" s="409">
        <f t="shared" ca="1" si="790"/>
        <v>3.0094756047953397</v>
      </c>
      <c r="FE119" s="409" t="e">
        <f t="shared" ref="FE119:FI119" ca="1" si="791">+FE75/SUM(FE$61:FE$81)*100</f>
        <v>#DIV/0!</v>
      </c>
      <c r="FF119" s="409" t="e">
        <f t="shared" ca="1" si="791"/>
        <v>#DIV/0!</v>
      </c>
      <c r="FG119" s="409" t="e">
        <f t="shared" ca="1" si="791"/>
        <v>#DIV/0!</v>
      </c>
      <c r="FH119" s="409" t="e">
        <f t="shared" ca="1" si="791"/>
        <v>#DIV/0!</v>
      </c>
      <c r="FI119" s="409" t="e">
        <f t="shared" ca="1" si="791"/>
        <v>#DIV/0!</v>
      </c>
      <c r="FJ119" s="409" t="e">
        <f t="shared" ref="FJ119:FP119" ca="1" si="792">+FJ75/SUM(FJ$61:FJ$81)*100</f>
        <v>#DIV/0!</v>
      </c>
      <c r="FK119" s="409" t="e">
        <f t="shared" ca="1" si="792"/>
        <v>#DIV/0!</v>
      </c>
      <c r="FL119" s="409" t="e">
        <f t="shared" ca="1" si="792"/>
        <v>#DIV/0!</v>
      </c>
      <c r="FM119" s="409" t="e">
        <f t="shared" ca="1" si="792"/>
        <v>#DIV/0!</v>
      </c>
      <c r="FN119" s="409" t="e">
        <f t="shared" ca="1" si="792"/>
        <v>#DIV/0!</v>
      </c>
      <c r="FO119" s="409" t="e">
        <f t="shared" ca="1" si="792"/>
        <v>#DIV/0!</v>
      </c>
      <c r="FP119" s="409" t="e">
        <f t="shared" ca="1" si="792"/>
        <v>#DIV/0!</v>
      </c>
    </row>
    <row r="120" spans="1:172" x14ac:dyDescent="0.2">
      <c r="B120" s="407" t="s">
        <v>28</v>
      </c>
      <c r="C120" s="408"/>
      <c r="D120" s="407"/>
      <c r="E120" s="409">
        <f t="shared" ref="E120:AJ120" ca="1" si="793">+E76/SUM(E$61:E$81)*100</f>
        <v>4.5345126404846674</v>
      </c>
      <c r="F120" s="409">
        <f t="shared" ca="1" si="793"/>
        <v>4.4389038458217751</v>
      </c>
      <c r="G120" s="409">
        <f t="shared" ca="1" si="793"/>
        <v>4.3210646354786268</v>
      </c>
      <c r="H120" s="409">
        <f t="shared" ca="1" si="793"/>
        <v>4.5874415492382958</v>
      </c>
      <c r="I120" s="409">
        <f t="shared" ca="1" si="793"/>
        <v>4.3606774107441231</v>
      </c>
      <c r="J120" s="409">
        <f t="shared" ca="1" si="793"/>
        <v>4.2469988113231185</v>
      </c>
      <c r="K120" s="409">
        <f t="shared" ca="1" si="793"/>
        <v>4.2454999004736074</v>
      </c>
      <c r="L120" s="409">
        <f t="shared" ca="1" si="793"/>
        <v>4.3099640335687646</v>
      </c>
      <c r="M120" s="409">
        <f t="shared" ca="1" si="793"/>
        <v>4.2677091694787155</v>
      </c>
      <c r="N120" s="409">
        <f t="shared" ca="1" si="793"/>
        <v>4.2245261458994658</v>
      </c>
      <c r="O120" s="409">
        <f t="shared" ca="1" si="793"/>
        <v>4.1281568830628057</v>
      </c>
      <c r="P120" s="409">
        <f t="shared" ca="1" si="793"/>
        <v>4.1844377257223577</v>
      </c>
      <c r="Q120" s="409">
        <f t="shared" ca="1" si="793"/>
        <v>4.1318944279275049</v>
      </c>
      <c r="R120" s="409">
        <f t="shared" ca="1" si="793"/>
        <v>4.2356683422529056</v>
      </c>
      <c r="S120" s="409">
        <f t="shared" ca="1" si="793"/>
        <v>4.2302436009889792</v>
      </c>
      <c r="T120" s="409">
        <f t="shared" ca="1" si="793"/>
        <v>4.1550084284780544</v>
      </c>
      <c r="U120" s="409">
        <f t="shared" ca="1" si="793"/>
        <v>4.1214942201711695</v>
      </c>
      <c r="V120" s="409">
        <f t="shared" ca="1" si="793"/>
        <v>4.2129218055401187</v>
      </c>
      <c r="W120" s="409">
        <f t="shared" ca="1" si="793"/>
        <v>4.2370249137177431</v>
      </c>
      <c r="X120" s="409">
        <f t="shared" ca="1" si="793"/>
        <v>4.2090196209819304</v>
      </c>
      <c r="Y120" s="409">
        <f t="shared" ca="1" si="793"/>
        <v>4.2061406239803336</v>
      </c>
      <c r="Z120" s="409">
        <f t="shared" ca="1" si="793"/>
        <v>4.1588996246569367</v>
      </c>
      <c r="AA120" s="409">
        <f t="shared" ca="1" si="793"/>
        <v>4.1912097767083694</v>
      </c>
      <c r="AB120" s="409">
        <f t="shared" ca="1" si="793"/>
        <v>4.1610652287248833</v>
      </c>
      <c r="AC120" s="409">
        <f t="shared" ca="1" si="793"/>
        <v>4.1768416825135031</v>
      </c>
      <c r="AD120" s="409">
        <f t="shared" ca="1" si="793"/>
        <v>4.0777882552210434</v>
      </c>
      <c r="AE120" s="409">
        <f t="shared" ca="1" si="793"/>
        <v>4.189166093460142</v>
      </c>
      <c r="AF120" s="409">
        <f t="shared" ca="1" si="793"/>
        <v>4.0066425220855972</v>
      </c>
      <c r="AG120" s="409">
        <f t="shared" ca="1" si="793"/>
        <v>4.0120096742006002</v>
      </c>
      <c r="AH120" s="409">
        <f t="shared" ca="1" si="793"/>
        <v>4.1441762716431292</v>
      </c>
      <c r="AI120" s="409">
        <f t="shared" ca="1" si="793"/>
        <v>4.1332024300122487</v>
      </c>
      <c r="AJ120" s="409">
        <f t="shared" ca="1" si="793"/>
        <v>4.0910741061247897</v>
      </c>
      <c r="AK120" s="409">
        <f t="shared" ref="AK120:BP120" ca="1" si="794">+AK76/SUM(AK$61:AK$81)*100</f>
        <v>3.9933553636571051</v>
      </c>
      <c r="AL120" s="409">
        <f t="shared" ca="1" si="794"/>
        <v>4.1812825091825809</v>
      </c>
      <c r="AM120" s="409">
        <f t="shared" ca="1" si="794"/>
        <v>4.035589384523151</v>
      </c>
      <c r="AN120" s="409">
        <f t="shared" ca="1" si="794"/>
        <v>3.9088357960706164</v>
      </c>
      <c r="AO120" s="409">
        <f t="shared" ca="1" si="794"/>
        <v>3.9631553925952767</v>
      </c>
      <c r="AP120" s="409">
        <f t="shared" ca="1" si="794"/>
        <v>4.0467216903912338</v>
      </c>
      <c r="AQ120" s="409">
        <f t="shared" ca="1" si="794"/>
        <v>4.1003031098285003</v>
      </c>
      <c r="AR120" s="409">
        <f t="shared" ca="1" si="794"/>
        <v>4.3489958292811703</v>
      </c>
      <c r="AS120" s="409">
        <f t="shared" ca="1" si="794"/>
        <v>4.1306921471448943</v>
      </c>
      <c r="AT120" s="409">
        <f t="shared" ca="1" si="794"/>
        <v>4.1359272983703672</v>
      </c>
      <c r="AU120" s="409">
        <f t="shared" ca="1" si="794"/>
        <v>3.6638825315321943</v>
      </c>
      <c r="AV120" s="409">
        <f t="shared" ca="1" si="794"/>
        <v>4.0013816821578363</v>
      </c>
      <c r="AW120" s="409">
        <f t="shared" ca="1" si="794"/>
        <v>3.9736811115542876</v>
      </c>
      <c r="AX120" s="409">
        <f t="shared" ca="1" si="794"/>
        <v>4.075038776803825</v>
      </c>
      <c r="AY120" s="409">
        <f t="shared" ca="1" si="794"/>
        <v>3.9961137355168561</v>
      </c>
      <c r="AZ120" s="409">
        <f t="shared" ca="1" si="794"/>
        <v>4.2707027901544192</v>
      </c>
      <c r="BA120" s="409">
        <f t="shared" ca="1" si="794"/>
        <v>4.0525972202675637</v>
      </c>
      <c r="BB120" s="409">
        <f t="shared" ca="1" si="794"/>
        <v>3.9917923905647736</v>
      </c>
      <c r="BC120" s="409">
        <f t="shared" ca="1" si="794"/>
        <v>4.0810964935174052</v>
      </c>
      <c r="BD120" s="409">
        <f t="shared" ca="1" si="794"/>
        <v>4.1489913078545024</v>
      </c>
      <c r="BE120" s="409">
        <f t="shared" ca="1" si="794"/>
        <v>4.2084630359517341</v>
      </c>
      <c r="BF120" s="409">
        <f t="shared" ca="1" si="794"/>
        <v>4.1287896111121878</v>
      </c>
      <c r="BG120" s="409">
        <f t="shared" ca="1" si="794"/>
        <v>4.2887457153914443</v>
      </c>
      <c r="BH120" s="409">
        <f t="shared" ca="1" si="794"/>
        <v>4.1630650660416393</v>
      </c>
      <c r="BI120" s="409">
        <f t="shared" ca="1" si="794"/>
        <v>4.3970908282328462</v>
      </c>
      <c r="BJ120" s="409">
        <f t="shared" ca="1" si="794"/>
        <v>4.1993514291876597</v>
      </c>
      <c r="BK120" s="409">
        <f t="shared" ca="1" si="794"/>
        <v>4.3689730799075361</v>
      </c>
      <c r="BL120" s="409">
        <f t="shared" ca="1" si="794"/>
        <v>4.360253703777988</v>
      </c>
      <c r="BM120" s="409">
        <f t="shared" ca="1" si="794"/>
        <v>4.2835542351538374</v>
      </c>
      <c r="BN120" s="409">
        <f t="shared" ca="1" si="794"/>
        <v>4.2950835866176886</v>
      </c>
      <c r="BO120" s="409">
        <f t="shared" ca="1" si="794"/>
        <v>4.213950918372789</v>
      </c>
      <c r="BP120" s="409">
        <f t="shared" ca="1" si="794"/>
        <v>4.4016669284354197</v>
      </c>
      <c r="BQ120" s="409">
        <f t="shared" ref="BQ120:CV120" ca="1" si="795">+BQ76/SUM(BQ$61:BQ$81)*100</f>
        <v>4.200516497435709</v>
      </c>
      <c r="BR120" s="409">
        <f t="shared" ca="1" si="795"/>
        <v>4.3317193867780901</v>
      </c>
      <c r="BS120" s="409">
        <f t="shared" ca="1" si="795"/>
        <v>4.0210263591678244</v>
      </c>
      <c r="BT120" s="409">
        <f t="shared" ca="1" si="795"/>
        <v>4.2975133953919196</v>
      </c>
      <c r="BU120" s="409">
        <f t="shared" ca="1" si="795"/>
        <v>4.2898077995895045</v>
      </c>
      <c r="BV120" s="409">
        <f t="shared" ca="1" si="795"/>
        <v>4.294840387538434</v>
      </c>
      <c r="BW120" s="409">
        <f t="shared" ca="1" si="795"/>
        <v>4.3802696051207404</v>
      </c>
      <c r="BX120" s="409">
        <f t="shared" ca="1" si="795"/>
        <v>4.3488566943863365</v>
      </c>
      <c r="BY120" s="409">
        <f t="shared" ca="1" si="795"/>
        <v>4.5049927682254136</v>
      </c>
      <c r="BZ120" s="409">
        <f t="shared" ca="1" si="795"/>
        <v>4.3975694851571658</v>
      </c>
      <c r="CA120" s="409">
        <f t="shared" ca="1" si="795"/>
        <v>4.1100922796326662</v>
      </c>
      <c r="CB120" s="409">
        <f t="shared" ca="1" si="795"/>
        <v>4.174233453485833</v>
      </c>
      <c r="CC120" s="409">
        <f t="shared" ca="1" si="795"/>
        <v>4.1586418815118114</v>
      </c>
      <c r="CD120" s="409">
        <f t="shared" ca="1" si="795"/>
        <v>4.0398053193478765</v>
      </c>
      <c r="CE120" s="409">
        <f t="shared" ca="1" si="795"/>
        <v>3.8971803840384291</v>
      </c>
      <c r="CF120" s="409">
        <f t="shared" ca="1" si="795"/>
        <v>4.1669312136074819</v>
      </c>
      <c r="CG120" s="409">
        <f t="shared" ca="1" si="795"/>
        <v>4.0545093128523995</v>
      </c>
      <c r="CH120" s="409">
        <f t="shared" ca="1" si="795"/>
        <v>4.0287126920377085</v>
      </c>
      <c r="CI120" s="409">
        <f t="shared" ca="1" si="795"/>
        <v>3.902652278554692</v>
      </c>
      <c r="CJ120" s="409">
        <f t="shared" ca="1" si="795"/>
        <v>3.9012320191573164</v>
      </c>
      <c r="CK120" s="409">
        <f t="shared" ca="1" si="795"/>
        <v>3.8214499336761123</v>
      </c>
      <c r="CL120" s="409">
        <f t="shared" ca="1" si="795"/>
        <v>4.042667699739912</v>
      </c>
      <c r="CM120" s="409">
        <f t="shared" ca="1" si="795"/>
        <v>4.024068093581195</v>
      </c>
      <c r="CN120" s="409">
        <f t="shared" ca="1" si="795"/>
        <v>4.5780417042492942</v>
      </c>
      <c r="CO120" s="409">
        <f t="shared" ca="1" si="795"/>
        <v>4.1671679847171763</v>
      </c>
      <c r="CP120" s="409">
        <f t="shared" ca="1" si="795"/>
        <v>3.6361586652136575</v>
      </c>
      <c r="CQ120" s="409">
        <f t="shared" ca="1" si="795"/>
        <v>3.2478649715394452</v>
      </c>
      <c r="CR120" s="409">
        <f t="shared" ca="1" si="795"/>
        <v>3.7333953769035761</v>
      </c>
      <c r="CS120" s="409">
        <f t="shared" ca="1" si="795"/>
        <v>3.6419723943714573</v>
      </c>
      <c r="CT120" s="409">
        <f t="shared" ca="1" si="795"/>
        <v>3.8406921966266805</v>
      </c>
      <c r="CU120" s="409">
        <f t="shared" ca="1" si="795"/>
        <v>3.886990376013419</v>
      </c>
      <c r="CV120" s="409">
        <f t="shared" ca="1" si="795"/>
        <v>3.8819103000200541</v>
      </c>
      <c r="CW120" s="409">
        <f t="shared" ref="CW120:ED120" ca="1" si="796">+CW76/SUM(CW$61:CW$81)*100</f>
        <v>3.8530963461337797</v>
      </c>
      <c r="CX120" s="409">
        <f t="shared" ca="1" si="796"/>
        <v>4.0531822256034014</v>
      </c>
      <c r="CY120" s="409">
        <f t="shared" ca="1" si="796"/>
        <v>4.1541065235653081</v>
      </c>
      <c r="CZ120" s="409">
        <f t="shared" ca="1" si="796"/>
        <v>4.0961090828161133</v>
      </c>
      <c r="DA120" s="409">
        <f t="shared" ca="1" si="796"/>
        <v>4.1212333063386435</v>
      </c>
      <c r="DB120" s="409">
        <f t="shared" ca="1" si="796"/>
        <v>4.0719459389157313</v>
      </c>
      <c r="DC120" s="409">
        <f t="shared" ca="1" si="796"/>
        <v>4.2054146109787611</v>
      </c>
      <c r="DD120" s="409">
        <f t="shared" ca="1" si="796"/>
        <v>4.2274858428351987</v>
      </c>
      <c r="DE120" s="409">
        <f t="shared" ca="1" si="796"/>
        <v>4.388863447789249</v>
      </c>
      <c r="DF120" s="409">
        <f t="shared" ca="1" si="796"/>
        <v>4.1922453163028477</v>
      </c>
      <c r="DG120" s="409">
        <f t="shared" ca="1" si="796"/>
        <v>4.1892742851882785</v>
      </c>
      <c r="DH120" s="409">
        <f t="shared" ca="1" si="796"/>
        <v>4.3038856014754492</v>
      </c>
      <c r="DI120" s="409">
        <f t="shared" ca="1" si="796"/>
        <v>4.306088919632777</v>
      </c>
      <c r="DJ120" s="409">
        <f t="shared" ca="1" si="796"/>
        <v>4.2440108956918827</v>
      </c>
      <c r="DK120" s="409">
        <f t="shared" ca="1" si="796"/>
        <v>4.2845145194026548</v>
      </c>
      <c r="DL120" s="409">
        <f t="shared" ca="1" si="796"/>
        <v>4.2271710315950815</v>
      </c>
      <c r="DM120" s="409">
        <f t="shared" ca="1" si="796"/>
        <v>4.2693907848894135</v>
      </c>
      <c r="DN120" s="409">
        <f t="shared" ca="1" si="796"/>
        <v>4.3301880482337056</v>
      </c>
      <c r="DO120" s="409">
        <f t="shared" ca="1" si="796"/>
        <v>4.2051581487233554</v>
      </c>
      <c r="DP120" s="409">
        <f t="shared" ca="1" si="796"/>
        <v>4.2286343491457092</v>
      </c>
      <c r="DQ120" s="409">
        <f t="shared" ca="1" si="796"/>
        <v>4.2354339692162233</v>
      </c>
      <c r="DR120" s="409">
        <f t="shared" ca="1" si="796"/>
        <v>4.3733957685208908</v>
      </c>
      <c r="DS120" s="409">
        <f t="shared" ca="1" si="796"/>
        <v>4.4065577138637559</v>
      </c>
      <c r="DT120" s="409">
        <f t="shared" ca="1" si="796"/>
        <v>4.2812237660124808</v>
      </c>
      <c r="DU120" s="409">
        <f t="shared" ca="1" si="796"/>
        <v>4.5335705180839385</v>
      </c>
      <c r="DV120" s="409">
        <f t="shared" ca="1" si="796"/>
        <v>4.4069314033533153</v>
      </c>
      <c r="DW120" s="409">
        <f t="shared" ca="1" si="796"/>
        <v>4.2807072932561772</v>
      </c>
      <c r="DX120" s="409">
        <f t="shared" ca="1" si="796"/>
        <v>4.336562826795058</v>
      </c>
      <c r="DY120" s="409">
        <f t="shared" ca="1" si="796"/>
        <v>4.2944574914436888</v>
      </c>
      <c r="DZ120" s="409">
        <f t="shared" ca="1" si="796"/>
        <v>4.2973462111424752</v>
      </c>
      <c r="EA120" s="409">
        <f t="shared" ca="1" si="796"/>
        <v>4.2659966111607082</v>
      </c>
      <c r="EB120" s="409">
        <f t="shared" ca="1" si="796"/>
        <v>4.2577777563121399</v>
      </c>
      <c r="EC120" s="409">
        <f t="shared" ca="1" si="796"/>
        <v>4.1977365547945444</v>
      </c>
      <c r="ED120" s="409">
        <f t="shared" ca="1" si="796"/>
        <v>4.3974607977879083</v>
      </c>
      <c r="EE120" s="409">
        <f t="shared" ref="EE120:EQ120" ca="1" si="797">+EE76/SUM(EE$61:EE$81)*100</f>
        <v>4.2002584798248765</v>
      </c>
      <c r="EF120" s="409">
        <f t="shared" ca="1" si="797"/>
        <v>4.1886615780703265</v>
      </c>
      <c r="EG120" s="409">
        <f t="shared" ca="1" si="797"/>
        <v>4.1888343310610132</v>
      </c>
      <c r="EH120" s="409">
        <f t="shared" ca="1" si="797"/>
        <v>4.1659372372040764</v>
      </c>
      <c r="EI120" s="409">
        <f t="shared" ca="1" si="797"/>
        <v>4.1559311836975903</v>
      </c>
      <c r="EJ120" s="409">
        <f t="shared" ca="1" si="797"/>
        <v>4.1902630113151051</v>
      </c>
      <c r="EK120" s="409">
        <f t="shared" ca="1" si="797"/>
        <v>4.0769163993421342</v>
      </c>
      <c r="EL120" s="409">
        <f t="shared" ca="1" si="797"/>
        <v>4.1665296982491071</v>
      </c>
      <c r="EM120" s="409">
        <f t="shared" ca="1" si="797"/>
        <v>4.068020568884358</v>
      </c>
      <c r="EN120" s="409">
        <f t="shared" ca="1" si="797"/>
        <v>4.098616586716104</v>
      </c>
      <c r="EO120" s="409">
        <f t="shared" ca="1" si="797"/>
        <v>4.0886640939358019</v>
      </c>
      <c r="EP120" s="409">
        <f t="shared" ca="1" si="797"/>
        <v>4.0217971439640152</v>
      </c>
      <c r="EQ120" s="409">
        <f t="shared" ca="1" si="797"/>
        <v>4.1411734716744277</v>
      </c>
      <c r="ER120" s="409">
        <f t="shared" ref="ER120:FA120" ca="1" si="798">+ER76/SUM(ER$61:ER$81)*100</f>
        <v>4.0902433590611746</v>
      </c>
      <c r="ES120" s="409">
        <f t="shared" ca="1" si="798"/>
        <v>3.9465459373211531</v>
      </c>
      <c r="ET120" s="409">
        <f t="shared" ca="1" si="798"/>
        <v>4.0629402212774268</v>
      </c>
      <c r="EU120" s="409">
        <f t="shared" ca="1" si="798"/>
        <v>4.172211823317542</v>
      </c>
      <c r="EV120" s="409">
        <f t="shared" ca="1" si="798"/>
        <v>4.1283116714509269</v>
      </c>
      <c r="EW120" s="409">
        <f t="shared" ca="1" si="798"/>
        <v>4.1305332145039619</v>
      </c>
      <c r="EX120" s="409">
        <f t="shared" ca="1" si="798"/>
        <v>4.0637379977557124</v>
      </c>
      <c r="EY120" s="409">
        <f t="shared" ca="1" si="798"/>
        <v>4.1640751141331869</v>
      </c>
      <c r="EZ120" s="409">
        <f t="shared" ca="1" si="798"/>
        <v>4.123045400717273</v>
      </c>
      <c r="FA120" s="409">
        <f t="shared" ca="1" si="798"/>
        <v>4.2830209056974926</v>
      </c>
      <c r="FB120" s="409">
        <f t="shared" ref="FB120:FD120" ca="1" si="799">+FB76/SUM(FB$61:FB$81)*100</f>
        <v>4.1305745703251766</v>
      </c>
      <c r="FC120" s="409">
        <f t="shared" ca="1" si="799"/>
        <v>3.9534846843854847</v>
      </c>
      <c r="FD120" s="409">
        <f t="shared" ca="1" si="799"/>
        <v>4.1748441666358191</v>
      </c>
      <c r="FE120" s="409" t="e">
        <f t="shared" ref="FE120:FI120" ca="1" si="800">+FE76/SUM(FE$61:FE$81)*100</f>
        <v>#DIV/0!</v>
      </c>
      <c r="FF120" s="409" t="e">
        <f t="shared" ca="1" si="800"/>
        <v>#DIV/0!</v>
      </c>
      <c r="FG120" s="409" t="e">
        <f t="shared" ca="1" si="800"/>
        <v>#DIV/0!</v>
      </c>
      <c r="FH120" s="409" t="e">
        <f t="shared" ca="1" si="800"/>
        <v>#DIV/0!</v>
      </c>
      <c r="FI120" s="409" t="e">
        <f t="shared" ca="1" si="800"/>
        <v>#DIV/0!</v>
      </c>
      <c r="FJ120" s="409" t="e">
        <f t="shared" ref="FJ120:FP120" ca="1" si="801">+FJ76/SUM(FJ$61:FJ$81)*100</f>
        <v>#DIV/0!</v>
      </c>
      <c r="FK120" s="409" t="e">
        <f t="shared" ca="1" si="801"/>
        <v>#DIV/0!</v>
      </c>
      <c r="FL120" s="409" t="e">
        <f t="shared" ca="1" si="801"/>
        <v>#DIV/0!</v>
      </c>
      <c r="FM120" s="409" t="e">
        <f t="shared" ca="1" si="801"/>
        <v>#DIV/0!</v>
      </c>
      <c r="FN120" s="409" t="e">
        <f t="shared" ca="1" si="801"/>
        <v>#DIV/0!</v>
      </c>
      <c r="FO120" s="409" t="e">
        <f t="shared" ca="1" si="801"/>
        <v>#DIV/0!</v>
      </c>
      <c r="FP120" s="409" t="e">
        <f t="shared" ca="1" si="801"/>
        <v>#DIV/0!</v>
      </c>
    </row>
    <row r="121" spans="1:172" x14ac:dyDescent="0.2">
      <c r="B121" s="407" t="s">
        <v>29</v>
      </c>
      <c r="C121" s="408"/>
      <c r="D121" s="407"/>
      <c r="E121" s="409">
        <f t="shared" ref="E121:AJ121" ca="1" si="802">+E77/SUM(E$61:E$81)*100</f>
        <v>6.7507645891061161</v>
      </c>
      <c r="F121" s="409">
        <f t="shared" ca="1" si="802"/>
        <v>6.8510100160928777</v>
      </c>
      <c r="G121" s="409">
        <f t="shared" ca="1" si="802"/>
        <v>6.8775870141721072</v>
      </c>
      <c r="H121" s="409">
        <f t="shared" ca="1" si="802"/>
        <v>7.0077154656079124</v>
      </c>
      <c r="I121" s="409">
        <f t="shared" ca="1" si="802"/>
        <v>7.5319800042127207</v>
      </c>
      <c r="J121" s="409">
        <f t="shared" ca="1" si="802"/>
        <v>7.2071684119336137</v>
      </c>
      <c r="K121" s="409">
        <f t="shared" ca="1" si="802"/>
        <v>7.0654964831482188</v>
      </c>
      <c r="L121" s="409">
        <f t="shared" ca="1" si="802"/>
        <v>6.9199815670825577</v>
      </c>
      <c r="M121" s="409">
        <f t="shared" ca="1" si="802"/>
        <v>7.2488388143553868</v>
      </c>
      <c r="N121" s="409">
        <f t="shared" ca="1" si="802"/>
        <v>7.2309809637452869</v>
      </c>
      <c r="O121" s="409">
        <f t="shared" ca="1" si="802"/>
        <v>7.0680464221390622</v>
      </c>
      <c r="P121" s="409">
        <f t="shared" ca="1" si="802"/>
        <v>7.167292131025631</v>
      </c>
      <c r="Q121" s="409">
        <f t="shared" ca="1" si="802"/>
        <v>7.1654378812757731</v>
      </c>
      <c r="R121" s="409">
        <f t="shared" ca="1" si="802"/>
        <v>7.2354192775314425</v>
      </c>
      <c r="S121" s="409">
        <f t="shared" ca="1" si="802"/>
        <v>7.3619931371565555</v>
      </c>
      <c r="T121" s="409">
        <f t="shared" ca="1" si="802"/>
        <v>7.3309022369098464</v>
      </c>
      <c r="U121" s="409">
        <f t="shared" ca="1" si="802"/>
        <v>7.4770714937078111</v>
      </c>
      <c r="V121" s="409">
        <f t="shared" ca="1" si="802"/>
        <v>7.6332154374763581</v>
      </c>
      <c r="W121" s="409">
        <f t="shared" ca="1" si="802"/>
        <v>7.5744206222384634</v>
      </c>
      <c r="X121" s="409">
        <f t="shared" ca="1" si="802"/>
        <v>7.8374101394449918</v>
      </c>
      <c r="Y121" s="409">
        <f t="shared" ca="1" si="802"/>
        <v>7.7494809801835567</v>
      </c>
      <c r="Z121" s="409">
        <f t="shared" ca="1" si="802"/>
        <v>7.9132197827997199</v>
      </c>
      <c r="AA121" s="409">
        <f t="shared" ca="1" si="802"/>
        <v>7.9130969223239909</v>
      </c>
      <c r="AB121" s="409">
        <f t="shared" ca="1" si="802"/>
        <v>7.7943790372272694</v>
      </c>
      <c r="AC121" s="409">
        <f t="shared" ca="1" si="802"/>
        <v>8.1195223704962523</v>
      </c>
      <c r="AD121" s="409">
        <f t="shared" ca="1" si="802"/>
        <v>8.168761330653302</v>
      </c>
      <c r="AE121" s="409">
        <f t="shared" ca="1" si="802"/>
        <v>8.0703035664641547</v>
      </c>
      <c r="AF121" s="409">
        <f t="shared" ca="1" si="802"/>
        <v>7.7192443078591477</v>
      </c>
      <c r="AG121" s="409">
        <f t="shared" ca="1" si="802"/>
        <v>8.2571368401799816</v>
      </c>
      <c r="AH121" s="409">
        <f t="shared" ca="1" si="802"/>
        <v>8.1211055622529802</v>
      </c>
      <c r="AI121" s="409">
        <f t="shared" ca="1" si="802"/>
        <v>8.2893411248155413</v>
      </c>
      <c r="AJ121" s="409">
        <f t="shared" ca="1" si="802"/>
        <v>8.2966814443047827</v>
      </c>
      <c r="AK121" s="409">
        <f t="shared" ref="AK121:BP121" ca="1" si="803">+AK77/SUM(AK$61:AK$81)*100</f>
        <v>8.2699762408728503</v>
      </c>
      <c r="AL121" s="409">
        <f t="shared" ca="1" si="803"/>
        <v>8.3693467155010772</v>
      </c>
      <c r="AM121" s="409">
        <f t="shared" ca="1" si="803"/>
        <v>8.4641435426881024</v>
      </c>
      <c r="AN121" s="409">
        <f t="shared" ca="1" si="803"/>
        <v>8.4275829580082462</v>
      </c>
      <c r="AO121" s="409">
        <f t="shared" ca="1" si="803"/>
        <v>8.4619645797452083</v>
      </c>
      <c r="AP121" s="409">
        <f t="shared" ca="1" si="803"/>
        <v>8.2669623598641735</v>
      </c>
      <c r="AQ121" s="409">
        <f t="shared" ca="1" si="803"/>
        <v>8.1780418415958227</v>
      </c>
      <c r="AR121" s="409">
        <f t="shared" ca="1" si="803"/>
        <v>8.2404365553155507</v>
      </c>
      <c r="AS121" s="409">
        <f t="shared" ca="1" si="803"/>
        <v>8.0932715873379486</v>
      </c>
      <c r="AT121" s="409">
        <f t="shared" ca="1" si="803"/>
        <v>8.1116912628680282</v>
      </c>
      <c r="AU121" s="409">
        <f t="shared" ca="1" si="803"/>
        <v>8.5158193100495598</v>
      </c>
      <c r="AV121" s="409">
        <f t="shared" ca="1" si="803"/>
        <v>8.4367970804567385</v>
      </c>
      <c r="AW121" s="409">
        <f t="shared" ca="1" si="803"/>
        <v>8.5483385692557867</v>
      </c>
      <c r="AX121" s="409">
        <f t="shared" ca="1" si="803"/>
        <v>8.236180122144118</v>
      </c>
      <c r="AY121" s="409">
        <f t="shared" ca="1" si="803"/>
        <v>8.4746896041827089</v>
      </c>
      <c r="AZ121" s="409">
        <f t="shared" ca="1" si="803"/>
        <v>8.4434391662397257</v>
      </c>
      <c r="BA121" s="409">
        <f t="shared" ca="1" si="803"/>
        <v>8.4066843849345698</v>
      </c>
      <c r="BB121" s="409">
        <f t="shared" ca="1" si="803"/>
        <v>8.4519729611551693</v>
      </c>
      <c r="BC121" s="409">
        <f t="shared" ca="1" si="803"/>
        <v>8.6277426438365161</v>
      </c>
      <c r="BD121" s="409">
        <f t="shared" ca="1" si="803"/>
        <v>8.502779206832038</v>
      </c>
      <c r="BE121" s="409">
        <f t="shared" ca="1" si="803"/>
        <v>8.4949635747010745</v>
      </c>
      <c r="BF121" s="409">
        <f t="shared" ca="1" si="803"/>
        <v>8.5620352063448699</v>
      </c>
      <c r="BG121" s="409">
        <f t="shared" ca="1" si="803"/>
        <v>8.2731581031636576</v>
      </c>
      <c r="BH121" s="409">
        <f t="shared" ca="1" si="803"/>
        <v>8.3718570991685652</v>
      </c>
      <c r="BI121" s="409">
        <f t="shared" ca="1" si="803"/>
        <v>8.4469488788566753</v>
      </c>
      <c r="BJ121" s="409">
        <f t="shared" ca="1" si="803"/>
        <v>8.4555949753962558</v>
      </c>
      <c r="BK121" s="409">
        <f t="shared" ca="1" si="803"/>
        <v>8.4224552322994146</v>
      </c>
      <c r="BL121" s="409">
        <f t="shared" ca="1" si="803"/>
        <v>8.4370382109463939</v>
      </c>
      <c r="BM121" s="409">
        <f t="shared" ca="1" si="803"/>
        <v>8.4892576776159903</v>
      </c>
      <c r="BN121" s="409">
        <f t="shared" ca="1" si="803"/>
        <v>8.4235589918048497</v>
      </c>
      <c r="BO121" s="409">
        <f t="shared" ca="1" si="803"/>
        <v>8.1529219290460357</v>
      </c>
      <c r="BP121" s="409">
        <f t="shared" ca="1" si="803"/>
        <v>8.4772177484881794</v>
      </c>
      <c r="BQ121" s="409">
        <f t="shared" ref="BQ121:CV121" ca="1" si="804">+BQ77/SUM(BQ$61:BQ$81)*100</f>
        <v>8.2727541214359555</v>
      </c>
      <c r="BR121" s="409">
        <f t="shared" ca="1" si="804"/>
        <v>8.3282369248725505</v>
      </c>
      <c r="BS121" s="409">
        <f t="shared" ca="1" si="804"/>
        <v>8.4479866131196673</v>
      </c>
      <c r="BT121" s="409">
        <f t="shared" ca="1" si="804"/>
        <v>8.3506874452760176</v>
      </c>
      <c r="BU121" s="409">
        <f t="shared" ca="1" si="804"/>
        <v>8.3006563785063321</v>
      </c>
      <c r="BV121" s="409">
        <f t="shared" ca="1" si="804"/>
        <v>8.6599321037249695</v>
      </c>
      <c r="BW121" s="409">
        <f t="shared" ca="1" si="804"/>
        <v>8.6295517547815663</v>
      </c>
      <c r="BX121" s="409">
        <f t="shared" ca="1" si="804"/>
        <v>8.127164205079616</v>
      </c>
      <c r="BY121" s="409">
        <f t="shared" ca="1" si="804"/>
        <v>8.5655708512893209</v>
      </c>
      <c r="BZ121" s="409">
        <f t="shared" ca="1" si="804"/>
        <v>8.6443057777179177</v>
      </c>
      <c r="CA121" s="409">
        <f t="shared" ca="1" si="804"/>
        <v>9.5195959912178765</v>
      </c>
      <c r="CB121" s="409">
        <f t="shared" ca="1" si="804"/>
        <v>8.9428213369688656</v>
      </c>
      <c r="CC121" s="409">
        <f t="shared" ca="1" si="804"/>
        <v>8.9508588927832236</v>
      </c>
      <c r="CD121" s="409">
        <f t="shared" ca="1" si="804"/>
        <v>8.9125109865655769</v>
      </c>
      <c r="CE121" s="409">
        <f t="shared" ca="1" si="804"/>
        <v>8.7756862421125099</v>
      </c>
      <c r="CF121" s="409">
        <f t="shared" ca="1" si="804"/>
        <v>8.7254910839995983</v>
      </c>
      <c r="CG121" s="409">
        <f t="shared" ca="1" si="804"/>
        <v>8.6477821935545212</v>
      </c>
      <c r="CH121" s="409">
        <f t="shared" ca="1" si="804"/>
        <v>8.7651485836309249</v>
      </c>
      <c r="CI121" s="409">
        <f t="shared" ca="1" si="804"/>
        <v>8.2266164100058763</v>
      </c>
      <c r="CJ121" s="409">
        <f t="shared" ca="1" si="804"/>
        <v>8.8232702698130598</v>
      </c>
      <c r="CK121" s="409">
        <f t="shared" ca="1" si="804"/>
        <v>9.0452730582791343</v>
      </c>
      <c r="CL121" s="409">
        <f t="shared" ca="1" si="804"/>
        <v>8.6863902632467376</v>
      </c>
      <c r="CM121" s="409">
        <f t="shared" ca="1" si="804"/>
        <v>8.8923817767932078</v>
      </c>
      <c r="CN121" s="409">
        <f t="shared" ca="1" si="804"/>
        <v>9.098919261095249</v>
      </c>
      <c r="CO121" s="409">
        <f t="shared" ca="1" si="804"/>
        <v>8.9716425797415766</v>
      </c>
      <c r="CP121" s="409">
        <f t="shared" ca="1" si="804"/>
        <v>9.0014883781561466</v>
      </c>
      <c r="CQ121" s="409">
        <f t="shared" ca="1" si="804"/>
        <v>8.4762769517828893</v>
      </c>
      <c r="CR121" s="409">
        <f t="shared" ca="1" si="804"/>
        <v>8.2789995580633846</v>
      </c>
      <c r="CS121" s="409">
        <f t="shared" ca="1" si="804"/>
        <v>8.3503801280228576</v>
      </c>
      <c r="CT121" s="409">
        <f t="shared" ca="1" si="804"/>
        <v>8.0893621504046269</v>
      </c>
      <c r="CU121" s="409">
        <f t="shared" ca="1" si="804"/>
        <v>8.4117082172707178</v>
      </c>
      <c r="CV121" s="409">
        <f t="shared" ca="1" si="804"/>
        <v>8.5247089263452551</v>
      </c>
      <c r="CW121" s="409">
        <f t="shared" ref="CW121:ED121" ca="1" si="805">+CW77/SUM(CW$61:CW$81)*100</f>
        <v>8.8949738015881028</v>
      </c>
      <c r="CX121" s="409">
        <f t="shared" ca="1" si="805"/>
        <v>8.8642945056631532</v>
      </c>
      <c r="CY121" s="409">
        <f t="shared" ca="1" si="805"/>
        <v>8.7716986591306441</v>
      </c>
      <c r="CZ121" s="409">
        <f t="shared" ca="1" si="805"/>
        <v>8.8996853127542046</v>
      </c>
      <c r="DA121" s="409">
        <f t="shared" ca="1" si="805"/>
        <v>8.7561381894224812</v>
      </c>
      <c r="DB121" s="409">
        <f t="shared" ca="1" si="805"/>
        <v>8.8702443323694737</v>
      </c>
      <c r="DC121" s="409">
        <f t="shared" ca="1" si="805"/>
        <v>8.8966345318730191</v>
      </c>
      <c r="DD121" s="409">
        <f t="shared" ca="1" si="805"/>
        <v>8.8842620922237199</v>
      </c>
      <c r="DE121" s="409">
        <f t="shared" ca="1" si="805"/>
        <v>7.804273759332589</v>
      </c>
      <c r="DF121" s="409">
        <f t="shared" ca="1" si="805"/>
        <v>9.0607793502012015</v>
      </c>
      <c r="DG121" s="409">
        <f t="shared" ca="1" si="805"/>
        <v>8.6260843051893961</v>
      </c>
      <c r="DH121" s="409">
        <f t="shared" ca="1" si="805"/>
        <v>8.0771278110731171</v>
      </c>
      <c r="DI121" s="409">
        <f t="shared" ca="1" si="805"/>
        <v>8.4834444222389109</v>
      </c>
      <c r="DJ121" s="409">
        <f t="shared" ca="1" si="805"/>
        <v>8.7257148153420676</v>
      </c>
      <c r="DK121" s="409">
        <f t="shared" ca="1" si="805"/>
        <v>8.9170457857210614</v>
      </c>
      <c r="DL121" s="409">
        <f t="shared" ca="1" si="805"/>
        <v>9.1840500782828194</v>
      </c>
      <c r="DM121" s="409">
        <f t="shared" ca="1" si="805"/>
        <v>9.1575774133472549</v>
      </c>
      <c r="DN121" s="409">
        <f t="shared" ca="1" si="805"/>
        <v>9.1568511977469704</v>
      </c>
      <c r="DO121" s="409">
        <f t="shared" ca="1" si="805"/>
        <v>9.3337572386233347</v>
      </c>
      <c r="DP121" s="409">
        <f t="shared" ca="1" si="805"/>
        <v>9.3054809264598735</v>
      </c>
      <c r="DQ121" s="409">
        <f t="shared" ca="1" si="805"/>
        <v>9.0010432476302817</v>
      </c>
      <c r="DR121" s="409">
        <f t="shared" ca="1" si="805"/>
        <v>9.0567017664055989</v>
      </c>
      <c r="DS121" s="409">
        <f t="shared" ca="1" si="805"/>
        <v>9.3100084834835464</v>
      </c>
      <c r="DT121" s="409">
        <f t="shared" ca="1" si="805"/>
        <v>9.3430220765505556</v>
      </c>
      <c r="DU121" s="409">
        <f t="shared" ca="1" si="805"/>
        <v>9.2450993319353394</v>
      </c>
      <c r="DV121" s="409">
        <f t="shared" ca="1" si="805"/>
        <v>9.3498369832633053</v>
      </c>
      <c r="DW121" s="409">
        <f t="shared" ca="1" si="805"/>
        <v>9.2643922452333491</v>
      </c>
      <c r="DX121" s="409">
        <f t="shared" ca="1" si="805"/>
        <v>9.0550682955933564</v>
      </c>
      <c r="DY121" s="409">
        <f t="shared" ca="1" si="805"/>
        <v>9.4246076736880564</v>
      </c>
      <c r="DZ121" s="409">
        <f t="shared" ca="1" si="805"/>
        <v>9.5707416177435061</v>
      </c>
      <c r="EA121" s="409">
        <f t="shared" ca="1" si="805"/>
        <v>9.5255142409719031</v>
      </c>
      <c r="EB121" s="409">
        <f t="shared" ca="1" si="805"/>
        <v>9.72696004143876</v>
      </c>
      <c r="EC121" s="409">
        <f t="shared" ca="1" si="805"/>
        <v>8.9169762896430189</v>
      </c>
      <c r="ED121" s="409">
        <f t="shared" ca="1" si="805"/>
        <v>9.5428940820489085</v>
      </c>
      <c r="EE121" s="409">
        <f t="shared" ref="EE121:EQ121" ca="1" si="806">+EE77/SUM(EE$61:EE$81)*100</f>
        <v>9.7243677468838463</v>
      </c>
      <c r="EF121" s="409">
        <f t="shared" ca="1" si="806"/>
        <v>9.986840649551894</v>
      </c>
      <c r="EG121" s="409">
        <f t="shared" ca="1" si="806"/>
        <v>9.4018960178262425</v>
      </c>
      <c r="EH121" s="409">
        <f t="shared" ca="1" si="806"/>
        <v>8.9181962558492494</v>
      </c>
      <c r="EI121" s="409">
        <f t="shared" ca="1" si="806"/>
        <v>9.4213213191441714</v>
      </c>
      <c r="EJ121" s="409">
        <f t="shared" ca="1" si="806"/>
        <v>9.3220236616795997</v>
      </c>
      <c r="EK121" s="409">
        <f t="shared" ca="1" si="806"/>
        <v>9.2526146041231296</v>
      </c>
      <c r="EL121" s="409">
        <f t="shared" ca="1" si="806"/>
        <v>9.1554999187274788</v>
      </c>
      <c r="EM121" s="409">
        <f t="shared" ca="1" si="806"/>
        <v>9.1892394264782684</v>
      </c>
      <c r="EN121" s="409">
        <f t="shared" ca="1" si="806"/>
        <v>8.9227048017933814</v>
      </c>
      <c r="EO121" s="409">
        <f t="shared" ca="1" si="806"/>
        <v>9.140860283984745</v>
      </c>
      <c r="EP121" s="409">
        <f t="shared" ca="1" si="806"/>
        <v>9.2810673759723716</v>
      </c>
      <c r="EQ121" s="409">
        <f t="shared" ca="1" si="806"/>
        <v>9.2820464777142906</v>
      </c>
      <c r="ER121" s="409">
        <f t="shared" ref="ER121:FA121" ca="1" si="807">+ER77/SUM(ER$61:ER$81)*100</f>
        <v>9.2170278881186665</v>
      </c>
      <c r="ES121" s="409">
        <f t="shared" ca="1" si="807"/>
        <v>9.4613945812342326</v>
      </c>
      <c r="ET121" s="409">
        <f t="shared" ca="1" si="807"/>
        <v>9.2928148184572077</v>
      </c>
      <c r="EU121" s="409">
        <f t="shared" ca="1" si="807"/>
        <v>9.3534742264730788</v>
      </c>
      <c r="EV121" s="409">
        <f t="shared" ca="1" si="807"/>
        <v>9.5999238001301954</v>
      </c>
      <c r="EW121" s="409">
        <f t="shared" ca="1" si="807"/>
        <v>9.4597522489302683</v>
      </c>
      <c r="EX121" s="409">
        <f t="shared" ca="1" si="807"/>
        <v>9.453548807215995</v>
      </c>
      <c r="EY121" s="409">
        <f t="shared" ca="1" si="807"/>
        <v>9.2692219866338892</v>
      </c>
      <c r="EZ121" s="409">
        <f t="shared" ca="1" si="807"/>
        <v>9.4516698132255268</v>
      </c>
      <c r="FA121" s="409">
        <f t="shared" ca="1" si="807"/>
        <v>9.6723990799092139</v>
      </c>
      <c r="FB121" s="409">
        <f t="shared" ref="FB121:FD121" ca="1" si="808">+FB77/SUM(FB$61:FB$81)*100</f>
        <v>9.6357339365562655</v>
      </c>
      <c r="FC121" s="409">
        <f t="shared" ca="1" si="808"/>
        <v>9.5165014384175066</v>
      </c>
      <c r="FD121" s="409">
        <f t="shared" ca="1" si="808"/>
        <v>9.7473893355163828</v>
      </c>
      <c r="FE121" s="409" t="e">
        <f t="shared" ref="FE121:FI121" ca="1" si="809">+FE77/SUM(FE$61:FE$81)*100</f>
        <v>#DIV/0!</v>
      </c>
      <c r="FF121" s="409" t="e">
        <f t="shared" ca="1" si="809"/>
        <v>#DIV/0!</v>
      </c>
      <c r="FG121" s="409" t="e">
        <f t="shared" ca="1" si="809"/>
        <v>#DIV/0!</v>
      </c>
      <c r="FH121" s="409" t="e">
        <f t="shared" ca="1" si="809"/>
        <v>#DIV/0!</v>
      </c>
      <c r="FI121" s="409" t="e">
        <f t="shared" ca="1" si="809"/>
        <v>#DIV/0!</v>
      </c>
      <c r="FJ121" s="409" t="e">
        <f t="shared" ref="FJ121:FP121" ca="1" si="810">+FJ77/SUM(FJ$61:FJ$81)*100</f>
        <v>#DIV/0!</v>
      </c>
      <c r="FK121" s="409" t="e">
        <f t="shared" ca="1" si="810"/>
        <v>#DIV/0!</v>
      </c>
      <c r="FL121" s="409" t="e">
        <f t="shared" ca="1" si="810"/>
        <v>#DIV/0!</v>
      </c>
      <c r="FM121" s="409" t="e">
        <f t="shared" ca="1" si="810"/>
        <v>#DIV/0!</v>
      </c>
      <c r="FN121" s="409" t="e">
        <f t="shared" ca="1" si="810"/>
        <v>#DIV/0!</v>
      </c>
      <c r="FO121" s="409" t="e">
        <f t="shared" ca="1" si="810"/>
        <v>#DIV/0!</v>
      </c>
      <c r="FP121" s="409" t="e">
        <f t="shared" ca="1" si="810"/>
        <v>#DIV/0!</v>
      </c>
    </row>
    <row r="122" spans="1:172" x14ac:dyDescent="0.2">
      <c r="B122" s="407" t="s">
        <v>30</v>
      </c>
      <c r="C122" s="408"/>
      <c r="D122" s="407"/>
      <c r="E122" s="409">
        <f t="shared" ref="E122:AJ122" ca="1" si="811">+E78/SUM(E$61:E$81)*100</f>
        <v>4.2677336520022955</v>
      </c>
      <c r="F122" s="409">
        <f t="shared" ca="1" si="811"/>
        <v>4.288256617921216</v>
      </c>
      <c r="G122" s="409">
        <f t="shared" ca="1" si="811"/>
        <v>4.099048427557193</v>
      </c>
      <c r="H122" s="409">
        <f t="shared" ca="1" si="811"/>
        <v>4.0234757161343948</v>
      </c>
      <c r="I122" s="409">
        <f t="shared" ca="1" si="811"/>
        <v>4.0294818296563628</v>
      </c>
      <c r="J122" s="409">
        <f t="shared" ca="1" si="811"/>
        <v>3.9241105529806033</v>
      </c>
      <c r="K122" s="409">
        <f t="shared" ca="1" si="811"/>
        <v>3.8974933976290136</v>
      </c>
      <c r="L122" s="409">
        <f t="shared" ca="1" si="811"/>
        <v>3.9690455248289682</v>
      </c>
      <c r="M122" s="409">
        <f t="shared" ca="1" si="811"/>
        <v>3.8151462719950846</v>
      </c>
      <c r="N122" s="409">
        <f t="shared" ca="1" si="811"/>
        <v>3.5805653301980147</v>
      </c>
      <c r="O122" s="409">
        <f t="shared" ca="1" si="811"/>
        <v>3.8284402789895919</v>
      </c>
      <c r="P122" s="409">
        <f t="shared" ca="1" si="811"/>
        <v>3.7578942784438234</v>
      </c>
      <c r="Q122" s="409">
        <f t="shared" ca="1" si="811"/>
        <v>3.4207773004063857</v>
      </c>
      <c r="R122" s="409">
        <f t="shared" ca="1" si="811"/>
        <v>3.6136642758523565</v>
      </c>
      <c r="S122" s="409">
        <f t="shared" ca="1" si="811"/>
        <v>4.1126828584539998</v>
      </c>
      <c r="T122" s="409">
        <f t="shared" ca="1" si="811"/>
        <v>3.9823288978019096</v>
      </c>
      <c r="U122" s="409">
        <f t="shared" ca="1" si="811"/>
        <v>3.8865468709238264</v>
      </c>
      <c r="V122" s="409">
        <f t="shared" ca="1" si="811"/>
        <v>3.817258877213058</v>
      </c>
      <c r="W122" s="409">
        <f t="shared" ca="1" si="811"/>
        <v>3.7573564973137992</v>
      </c>
      <c r="X122" s="409">
        <f t="shared" ca="1" si="811"/>
        <v>3.6739166074153138</v>
      </c>
      <c r="Y122" s="409">
        <f t="shared" ca="1" si="811"/>
        <v>3.6352431235310378</v>
      </c>
      <c r="Z122" s="409">
        <f t="shared" ca="1" si="811"/>
        <v>3.6774269717269972</v>
      </c>
      <c r="AA122" s="409">
        <f t="shared" ca="1" si="811"/>
        <v>3.5793747407570105</v>
      </c>
      <c r="AB122" s="409">
        <f t="shared" ca="1" si="811"/>
        <v>3.5745411124606252</v>
      </c>
      <c r="AC122" s="409">
        <f t="shared" ca="1" si="811"/>
        <v>3.6835235420682877</v>
      </c>
      <c r="AD122" s="409">
        <f t="shared" ca="1" si="811"/>
        <v>3.6537105980882778</v>
      </c>
      <c r="AE122" s="409">
        <f t="shared" ca="1" si="811"/>
        <v>3.6268728041533533</v>
      </c>
      <c r="AF122" s="409">
        <f t="shared" ca="1" si="811"/>
        <v>3.5651686022183209</v>
      </c>
      <c r="AG122" s="409">
        <f t="shared" ca="1" si="811"/>
        <v>3.5883357735985557</v>
      </c>
      <c r="AH122" s="409">
        <f t="shared" ca="1" si="811"/>
        <v>3.6349296051861777</v>
      </c>
      <c r="AI122" s="409">
        <f t="shared" ca="1" si="811"/>
        <v>3.6216495155028809</v>
      </c>
      <c r="AJ122" s="409">
        <f t="shared" ca="1" si="811"/>
        <v>3.5980249615315629</v>
      </c>
      <c r="AK122" s="409">
        <f t="shared" ref="AK122:BP122" ca="1" si="812">+AK78/SUM(AK$61:AK$81)*100</f>
        <v>4.1136439128247613</v>
      </c>
      <c r="AL122" s="409">
        <f t="shared" ca="1" si="812"/>
        <v>3.5168604994452082</v>
      </c>
      <c r="AM122" s="409">
        <f t="shared" ca="1" si="812"/>
        <v>3.5122034728860321</v>
      </c>
      <c r="AN122" s="409">
        <f t="shared" ca="1" si="812"/>
        <v>3.516603332298053</v>
      </c>
      <c r="AO122" s="409">
        <f t="shared" ca="1" si="812"/>
        <v>3.4446578201041702</v>
      </c>
      <c r="AP122" s="409">
        <f t="shared" ca="1" si="812"/>
        <v>3.4358437482766178</v>
      </c>
      <c r="AQ122" s="409">
        <f t="shared" ca="1" si="812"/>
        <v>3.5174648539371032</v>
      </c>
      <c r="AR122" s="409">
        <f t="shared" ca="1" si="812"/>
        <v>3.4828790805473409</v>
      </c>
      <c r="AS122" s="409">
        <f t="shared" ca="1" si="812"/>
        <v>3.6592215183267323</v>
      </c>
      <c r="AT122" s="409">
        <f t="shared" ca="1" si="812"/>
        <v>3.5529067573614292</v>
      </c>
      <c r="AU122" s="409">
        <f t="shared" ca="1" si="812"/>
        <v>3.5190809985170444</v>
      </c>
      <c r="AV122" s="409">
        <f t="shared" ca="1" si="812"/>
        <v>3.550059421670102</v>
      </c>
      <c r="AW122" s="409">
        <f t="shared" ca="1" si="812"/>
        <v>3.5697829724794712</v>
      </c>
      <c r="AX122" s="409">
        <f t="shared" ca="1" si="812"/>
        <v>3.6526545865174453</v>
      </c>
      <c r="AY122" s="409">
        <f t="shared" ca="1" si="812"/>
        <v>3.7024281149293374</v>
      </c>
      <c r="AZ122" s="409">
        <f t="shared" ca="1" si="812"/>
        <v>3.7026189842806851</v>
      </c>
      <c r="BA122" s="409">
        <f t="shared" ca="1" si="812"/>
        <v>3.6540858797547116</v>
      </c>
      <c r="BB122" s="409">
        <f t="shared" ca="1" si="812"/>
        <v>3.6205317767887442</v>
      </c>
      <c r="BC122" s="409">
        <f t="shared" ca="1" si="812"/>
        <v>3.5746017539871673</v>
      </c>
      <c r="BD122" s="409">
        <f t="shared" ca="1" si="812"/>
        <v>3.5762694297266266</v>
      </c>
      <c r="BE122" s="409">
        <f t="shared" ca="1" si="812"/>
        <v>3.67452358998831</v>
      </c>
      <c r="BF122" s="409">
        <f t="shared" ca="1" si="812"/>
        <v>3.6917428744410459</v>
      </c>
      <c r="BG122" s="409">
        <f t="shared" ca="1" si="812"/>
        <v>3.6876415022809828</v>
      </c>
      <c r="BH122" s="409">
        <f t="shared" ca="1" si="812"/>
        <v>3.6471563736609882</v>
      </c>
      <c r="BI122" s="409">
        <f t="shared" ca="1" si="812"/>
        <v>3.7462749567898834</v>
      </c>
      <c r="BJ122" s="409">
        <f t="shared" ca="1" si="812"/>
        <v>3.6590494450135269</v>
      </c>
      <c r="BK122" s="409">
        <f t="shared" ca="1" si="812"/>
        <v>3.609366028780101</v>
      </c>
      <c r="BL122" s="409">
        <f t="shared" ca="1" si="812"/>
        <v>3.6679009220712966</v>
      </c>
      <c r="BM122" s="409">
        <f t="shared" ca="1" si="812"/>
        <v>3.6327115362697566</v>
      </c>
      <c r="BN122" s="409">
        <f t="shared" ca="1" si="812"/>
        <v>3.653480224526684</v>
      </c>
      <c r="BO122" s="409">
        <f t="shared" ca="1" si="812"/>
        <v>3.6980591656578548</v>
      </c>
      <c r="BP122" s="409">
        <f t="shared" ca="1" si="812"/>
        <v>3.7352423648409898</v>
      </c>
      <c r="BQ122" s="409">
        <f t="shared" ref="BQ122:CV122" ca="1" si="813">+BQ78/SUM(BQ$61:BQ$81)*100</f>
        <v>3.6512701673522283</v>
      </c>
      <c r="BR122" s="409">
        <f t="shared" ca="1" si="813"/>
        <v>3.6815045368796193</v>
      </c>
      <c r="BS122" s="409">
        <f t="shared" ca="1" si="813"/>
        <v>3.6475709200306747</v>
      </c>
      <c r="BT122" s="409">
        <f t="shared" ca="1" si="813"/>
        <v>3.6969854587078568</v>
      </c>
      <c r="BU122" s="409">
        <f t="shared" ca="1" si="813"/>
        <v>3.6502655333555198</v>
      </c>
      <c r="BV122" s="409">
        <f t="shared" ca="1" si="813"/>
        <v>3.6115455409265556</v>
      </c>
      <c r="BW122" s="409">
        <f t="shared" ca="1" si="813"/>
        <v>3.6569539874154025</v>
      </c>
      <c r="BX122" s="409">
        <f t="shared" ca="1" si="813"/>
        <v>3.5870152927151504</v>
      </c>
      <c r="BY122" s="409">
        <f t="shared" ca="1" si="813"/>
        <v>3.6393837148061818</v>
      </c>
      <c r="BZ122" s="409">
        <f t="shared" ca="1" si="813"/>
        <v>3.6282551827670977</v>
      </c>
      <c r="CA122" s="409">
        <f t="shared" ca="1" si="813"/>
        <v>3.5446329139172947</v>
      </c>
      <c r="CB122" s="409">
        <f t="shared" ca="1" si="813"/>
        <v>3.4480680067901774</v>
      </c>
      <c r="CC122" s="409">
        <f t="shared" ca="1" si="813"/>
        <v>3.4501028341163873</v>
      </c>
      <c r="CD122" s="409">
        <f t="shared" ca="1" si="813"/>
        <v>3.655939664786481</v>
      </c>
      <c r="CE122" s="409">
        <f t="shared" ca="1" si="813"/>
        <v>3.4647805008253951</v>
      </c>
      <c r="CF122" s="409">
        <f t="shared" ca="1" si="813"/>
        <v>3.4719313201445079</v>
      </c>
      <c r="CG122" s="409">
        <f t="shared" ca="1" si="813"/>
        <v>3.3926008953876421</v>
      </c>
      <c r="CH122" s="409">
        <f t="shared" ca="1" si="813"/>
        <v>3.6904386157191404</v>
      </c>
      <c r="CI122" s="409">
        <f t="shared" ca="1" si="813"/>
        <v>3.5730839365659453</v>
      </c>
      <c r="CJ122" s="409">
        <f t="shared" ca="1" si="813"/>
        <v>3.5511940234872355</v>
      </c>
      <c r="CK122" s="409">
        <f t="shared" ca="1" si="813"/>
        <v>3.5668435237180862</v>
      </c>
      <c r="CL122" s="409">
        <f t="shared" ca="1" si="813"/>
        <v>3.5916447143264003</v>
      </c>
      <c r="CM122" s="409">
        <f t="shared" ca="1" si="813"/>
        <v>3.7489284296231529</v>
      </c>
      <c r="CN122" s="409">
        <f t="shared" ca="1" si="813"/>
        <v>4.2737920795500601</v>
      </c>
      <c r="CO122" s="409">
        <f t="shared" ca="1" si="813"/>
        <v>4.2137536252371079</v>
      </c>
      <c r="CP122" s="409">
        <f t="shared" ca="1" si="813"/>
        <v>3.7691933508742186</v>
      </c>
      <c r="CQ122" s="409">
        <f t="shared" ca="1" si="813"/>
        <v>3.8866801602913039</v>
      </c>
      <c r="CR122" s="409">
        <f t="shared" ca="1" si="813"/>
        <v>3.8420790770994722</v>
      </c>
      <c r="CS122" s="409">
        <f t="shared" ca="1" si="813"/>
        <v>3.9892630766046016</v>
      </c>
      <c r="CT122" s="409">
        <f t="shared" ca="1" si="813"/>
        <v>3.9744738143600458</v>
      </c>
      <c r="CU122" s="409">
        <f t="shared" ca="1" si="813"/>
        <v>4.0214748294945188</v>
      </c>
      <c r="CV122" s="409">
        <f t="shared" ca="1" si="813"/>
        <v>4.1054356680522046</v>
      </c>
      <c r="CW122" s="409">
        <f t="shared" ref="CW122:ED122" ca="1" si="814">+CW78/SUM(CW$61:CW$81)*100</f>
        <v>4.0110634481598115</v>
      </c>
      <c r="CX122" s="409">
        <f t="shared" ca="1" si="814"/>
        <v>4.0961152317224192</v>
      </c>
      <c r="CY122" s="409">
        <f t="shared" ca="1" si="814"/>
        <v>4.1160221287166596</v>
      </c>
      <c r="CZ122" s="409">
        <f t="shared" ca="1" si="814"/>
        <v>4.2280295456028991</v>
      </c>
      <c r="DA122" s="409">
        <f t="shared" ca="1" si="814"/>
        <v>4.1835916457255147</v>
      </c>
      <c r="DB122" s="409">
        <f t="shared" ca="1" si="814"/>
        <v>4.1703893182355474</v>
      </c>
      <c r="DC122" s="409">
        <f t="shared" ca="1" si="814"/>
        <v>4.1244040264986745</v>
      </c>
      <c r="DD122" s="409">
        <f t="shared" ca="1" si="814"/>
        <v>4.115228077464228</v>
      </c>
      <c r="DE122" s="409">
        <f t="shared" ca="1" si="814"/>
        <v>4.1505175544955444</v>
      </c>
      <c r="DF122" s="409">
        <f t="shared" ca="1" si="814"/>
        <v>4.0709082948749336</v>
      </c>
      <c r="DG122" s="409">
        <f t="shared" ca="1" si="814"/>
        <v>4.1069589662836217</v>
      </c>
      <c r="DH122" s="409">
        <f t="shared" ca="1" si="814"/>
        <v>4.0667221432957374</v>
      </c>
      <c r="DI122" s="409">
        <f t="shared" ca="1" si="814"/>
        <v>4.2454449863294013</v>
      </c>
      <c r="DJ122" s="409">
        <f t="shared" ca="1" si="814"/>
        <v>4.0929585167988352</v>
      </c>
      <c r="DK122" s="409">
        <f t="shared" ca="1" si="814"/>
        <v>3.97474110554022</v>
      </c>
      <c r="DL122" s="409">
        <f t="shared" ca="1" si="814"/>
        <v>4.0344135270292778</v>
      </c>
      <c r="DM122" s="409">
        <f t="shared" ca="1" si="814"/>
        <v>4.1660492837990493</v>
      </c>
      <c r="DN122" s="409">
        <f t="shared" ca="1" si="814"/>
        <v>4.1216126169137732</v>
      </c>
      <c r="DO122" s="409">
        <f t="shared" ca="1" si="814"/>
        <v>3.8786347911899997</v>
      </c>
      <c r="DP122" s="409">
        <f t="shared" ca="1" si="814"/>
        <v>3.9424384746913184</v>
      </c>
      <c r="DQ122" s="409">
        <f t="shared" ca="1" si="814"/>
        <v>4.0274692223870918</v>
      </c>
      <c r="DR122" s="409">
        <f t="shared" ca="1" si="814"/>
        <v>3.9847787964060704</v>
      </c>
      <c r="DS122" s="409">
        <f t="shared" ca="1" si="814"/>
        <v>3.9898390165808664</v>
      </c>
      <c r="DT122" s="409">
        <f t="shared" ca="1" si="814"/>
        <v>3.9832566790836612</v>
      </c>
      <c r="DU122" s="409">
        <f t="shared" ca="1" si="814"/>
        <v>4.0816657032614172</v>
      </c>
      <c r="DV122" s="409">
        <f t="shared" ca="1" si="814"/>
        <v>4.0969433482268078</v>
      </c>
      <c r="DW122" s="409">
        <f t="shared" ca="1" si="814"/>
        <v>4.1331100694214529</v>
      </c>
      <c r="DX122" s="409">
        <f t="shared" ca="1" si="814"/>
        <v>4.0401571993538266</v>
      </c>
      <c r="DY122" s="409">
        <f t="shared" ca="1" si="814"/>
        <v>4.0907253200029574</v>
      </c>
      <c r="DZ122" s="409">
        <f t="shared" ca="1" si="814"/>
        <v>4.0329296040428053</v>
      </c>
      <c r="EA122" s="409">
        <f t="shared" ca="1" si="814"/>
        <v>4.0021860686519268</v>
      </c>
      <c r="EB122" s="409">
        <f t="shared" ca="1" si="814"/>
        <v>4.0589093518464621</v>
      </c>
      <c r="EC122" s="409">
        <f t="shared" ca="1" si="814"/>
        <v>4.0427337767887384</v>
      </c>
      <c r="ED122" s="409">
        <f t="shared" ca="1" si="814"/>
        <v>4.0388652276051236</v>
      </c>
      <c r="EE122" s="409">
        <f t="shared" ref="EE122:EQ122" ca="1" si="815">+EE78/SUM(EE$61:EE$81)*100</f>
        <v>4.0587886010043217</v>
      </c>
      <c r="EF122" s="409">
        <f t="shared" ca="1" si="815"/>
        <v>4.0581817269004423</v>
      </c>
      <c r="EG122" s="409">
        <f t="shared" ca="1" si="815"/>
        <v>4.0094963729471012</v>
      </c>
      <c r="EH122" s="409">
        <f t="shared" ca="1" si="815"/>
        <v>3.9639984671348549</v>
      </c>
      <c r="EI122" s="409">
        <f t="shared" ca="1" si="815"/>
        <v>3.9358393473460112</v>
      </c>
      <c r="EJ122" s="409">
        <f t="shared" ca="1" si="815"/>
        <v>4.0595978074682311</v>
      </c>
      <c r="EK122" s="409">
        <f t="shared" ca="1" si="815"/>
        <v>4.0971400990573201</v>
      </c>
      <c r="EL122" s="409">
        <f t="shared" ca="1" si="815"/>
        <v>4.0209219185596288</v>
      </c>
      <c r="EM122" s="409">
        <f t="shared" ca="1" si="815"/>
        <v>4.1437397237344467</v>
      </c>
      <c r="EN122" s="409">
        <f t="shared" ca="1" si="815"/>
        <v>4.1657382041980116</v>
      </c>
      <c r="EO122" s="409">
        <f t="shared" ca="1" si="815"/>
        <v>4.1259472739167498</v>
      </c>
      <c r="EP122" s="409">
        <f t="shared" ca="1" si="815"/>
        <v>4.1610428968895379</v>
      </c>
      <c r="EQ122" s="409">
        <f t="shared" ca="1" si="815"/>
        <v>4.0303533703209853</v>
      </c>
      <c r="ER122" s="409">
        <f t="shared" ref="ER122:FA122" ca="1" si="816">+ER78/SUM(ER$61:ER$81)*100</f>
        <v>4.18412503016134</v>
      </c>
      <c r="ES122" s="409">
        <f t="shared" ca="1" si="816"/>
        <v>4.1872264988503254</v>
      </c>
      <c r="ET122" s="409">
        <f t="shared" ca="1" si="816"/>
        <v>4.2060441459824434</v>
      </c>
      <c r="EU122" s="409">
        <f t="shared" ca="1" si="816"/>
        <v>4.1623017780377509</v>
      </c>
      <c r="EV122" s="409">
        <f t="shared" ca="1" si="816"/>
        <v>4.1291439356699655</v>
      </c>
      <c r="EW122" s="409">
        <f t="shared" ca="1" si="816"/>
        <v>4.0644318421891663</v>
      </c>
      <c r="EX122" s="409">
        <f t="shared" ca="1" si="816"/>
        <v>4.1675781996645567</v>
      </c>
      <c r="EY122" s="409">
        <f t="shared" ca="1" si="816"/>
        <v>4.1034247449796704</v>
      </c>
      <c r="EZ122" s="409">
        <f t="shared" ca="1" si="816"/>
        <v>4.0468217958959229</v>
      </c>
      <c r="FA122" s="409">
        <f t="shared" ca="1" si="816"/>
        <v>4.0435709884409965</v>
      </c>
      <c r="FB122" s="409">
        <f t="shared" ref="FB122:FD122" ca="1" si="817">+FB78/SUM(FB$61:FB$81)*100</f>
        <v>4.124058387100753</v>
      </c>
      <c r="FC122" s="409">
        <f t="shared" ca="1" si="817"/>
        <v>4.1360027728270907</v>
      </c>
      <c r="FD122" s="409">
        <f t="shared" ca="1" si="817"/>
        <v>4.0945010079711519</v>
      </c>
      <c r="FE122" s="409" t="e">
        <f t="shared" ref="FE122:FI122" ca="1" si="818">+FE78/SUM(FE$61:FE$81)*100</f>
        <v>#DIV/0!</v>
      </c>
      <c r="FF122" s="409" t="e">
        <f t="shared" ca="1" si="818"/>
        <v>#DIV/0!</v>
      </c>
      <c r="FG122" s="409" t="e">
        <f t="shared" ca="1" si="818"/>
        <v>#DIV/0!</v>
      </c>
      <c r="FH122" s="409" t="e">
        <f t="shared" ca="1" si="818"/>
        <v>#DIV/0!</v>
      </c>
      <c r="FI122" s="409" t="e">
        <f t="shared" ca="1" si="818"/>
        <v>#DIV/0!</v>
      </c>
      <c r="FJ122" s="409" t="e">
        <f t="shared" ref="FJ122:FP122" ca="1" si="819">+FJ78/SUM(FJ$61:FJ$81)*100</f>
        <v>#DIV/0!</v>
      </c>
      <c r="FK122" s="409" t="e">
        <f t="shared" ca="1" si="819"/>
        <v>#DIV/0!</v>
      </c>
      <c r="FL122" s="409" t="e">
        <f t="shared" ca="1" si="819"/>
        <v>#DIV/0!</v>
      </c>
      <c r="FM122" s="409" t="e">
        <f t="shared" ca="1" si="819"/>
        <v>#DIV/0!</v>
      </c>
      <c r="FN122" s="409" t="e">
        <f t="shared" ca="1" si="819"/>
        <v>#DIV/0!</v>
      </c>
      <c r="FO122" s="409" t="e">
        <f t="shared" ca="1" si="819"/>
        <v>#DIV/0!</v>
      </c>
      <c r="FP122" s="409" t="e">
        <f t="shared" ca="1" si="819"/>
        <v>#DIV/0!</v>
      </c>
    </row>
    <row r="123" spans="1:172" x14ac:dyDescent="0.2">
      <c r="B123" s="407" t="s">
        <v>31</v>
      </c>
      <c r="C123" s="408"/>
      <c r="D123" s="407"/>
      <c r="E123" s="409">
        <f t="shared" ref="E123:AJ123" ca="1" si="820">+E79/SUM(E$61:E$81)*100</f>
        <v>18.778490929021448</v>
      </c>
      <c r="F123" s="409">
        <f t="shared" ca="1" si="820"/>
        <v>19.140067568017567</v>
      </c>
      <c r="G123" s="409">
        <f t="shared" ca="1" si="820"/>
        <v>19.238640253107238</v>
      </c>
      <c r="H123" s="409">
        <f t="shared" ca="1" si="820"/>
        <v>19.077950812236612</v>
      </c>
      <c r="I123" s="409">
        <f t="shared" ca="1" si="820"/>
        <v>19.091442014639366</v>
      </c>
      <c r="J123" s="409">
        <f t="shared" ca="1" si="820"/>
        <v>19.498453683380397</v>
      </c>
      <c r="K123" s="409">
        <f t="shared" ca="1" si="820"/>
        <v>19.770142519933454</v>
      </c>
      <c r="L123" s="409">
        <f t="shared" ca="1" si="820"/>
        <v>19.635530715538703</v>
      </c>
      <c r="M123" s="409">
        <f t="shared" ca="1" si="820"/>
        <v>19.932861732604668</v>
      </c>
      <c r="N123" s="409">
        <f t="shared" ca="1" si="820"/>
        <v>19.712133924259536</v>
      </c>
      <c r="O123" s="409">
        <f t="shared" ca="1" si="820"/>
        <v>19.836099230155892</v>
      </c>
      <c r="P123" s="409">
        <f t="shared" ca="1" si="820"/>
        <v>19.216266718124224</v>
      </c>
      <c r="Q123" s="409">
        <f t="shared" ca="1" si="820"/>
        <v>19.975730053936815</v>
      </c>
      <c r="R123" s="409">
        <f t="shared" ca="1" si="820"/>
        <v>20.227943899473168</v>
      </c>
      <c r="S123" s="409">
        <f t="shared" ca="1" si="820"/>
        <v>19.979562112410921</v>
      </c>
      <c r="T123" s="409">
        <f t="shared" ca="1" si="820"/>
        <v>20.360776192775806</v>
      </c>
      <c r="U123" s="409">
        <f t="shared" ca="1" si="820"/>
        <v>20.860823978331258</v>
      </c>
      <c r="V123" s="409">
        <f t="shared" ca="1" si="820"/>
        <v>20.63053353889201</v>
      </c>
      <c r="W123" s="409">
        <f t="shared" ca="1" si="820"/>
        <v>20.753404326643587</v>
      </c>
      <c r="X123" s="409">
        <f t="shared" ca="1" si="820"/>
        <v>20.60524073737902</v>
      </c>
      <c r="Y123" s="409">
        <f t="shared" ca="1" si="820"/>
        <v>20.410439837859197</v>
      </c>
      <c r="Z123" s="409">
        <f t="shared" ca="1" si="820"/>
        <v>21.144456696682212</v>
      </c>
      <c r="AA123" s="409">
        <f t="shared" ca="1" si="820"/>
        <v>20.808480789124037</v>
      </c>
      <c r="AB123" s="409">
        <f t="shared" ca="1" si="820"/>
        <v>20.702181681423664</v>
      </c>
      <c r="AC123" s="409">
        <f t="shared" ca="1" si="820"/>
        <v>20.859968638415811</v>
      </c>
      <c r="AD123" s="409">
        <f t="shared" ca="1" si="820"/>
        <v>21.291112251505307</v>
      </c>
      <c r="AE123" s="409">
        <f t="shared" ca="1" si="820"/>
        <v>21.233336732579303</v>
      </c>
      <c r="AF123" s="409">
        <f t="shared" ca="1" si="820"/>
        <v>21.98276168654332</v>
      </c>
      <c r="AG123" s="409">
        <f t="shared" ca="1" si="820"/>
        <v>21.501675457026074</v>
      </c>
      <c r="AH123" s="409">
        <f t="shared" ca="1" si="820"/>
        <v>21.650331371010225</v>
      </c>
      <c r="AI123" s="409">
        <f t="shared" ca="1" si="820"/>
        <v>20.781797058664395</v>
      </c>
      <c r="AJ123" s="409">
        <f t="shared" ca="1" si="820"/>
        <v>21.334403879489187</v>
      </c>
      <c r="AK123" s="409">
        <f t="shared" ref="AK123:BP123" ca="1" si="821">+AK79/SUM(AK$61:AK$81)*100</f>
        <v>21.221790772820693</v>
      </c>
      <c r="AL123" s="409">
        <f t="shared" ca="1" si="821"/>
        <v>21.124449362898506</v>
      </c>
      <c r="AM123" s="409">
        <f t="shared" ca="1" si="821"/>
        <v>21.598512141221821</v>
      </c>
      <c r="AN123" s="409">
        <f t="shared" ca="1" si="821"/>
        <v>21.871400530021326</v>
      </c>
      <c r="AO123" s="409">
        <f t="shared" ca="1" si="821"/>
        <v>21.680049213461409</v>
      </c>
      <c r="AP123" s="409">
        <f t="shared" ca="1" si="821"/>
        <v>20.796669746561033</v>
      </c>
      <c r="AQ123" s="409">
        <f t="shared" ca="1" si="821"/>
        <v>20.76607801094821</v>
      </c>
      <c r="AR123" s="409">
        <f t="shared" ca="1" si="821"/>
        <v>20.805862537175571</v>
      </c>
      <c r="AS123" s="409">
        <f t="shared" ca="1" si="821"/>
        <v>20.905081332944285</v>
      </c>
      <c r="AT123" s="409">
        <f t="shared" ca="1" si="821"/>
        <v>21.340143137299918</v>
      </c>
      <c r="AU123" s="409">
        <f t="shared" ca="1" si="821"/>
        <v>21.628502335922811</v>
      </c>
      <c r="AV123" s="409">
        <f t="shared" ca="1" si="821"/>
        <v>21.940154198177606</v>
      </c>
      <c r="AW123" s="409">
        <f t="shared" ca="1" si="821"/>
        <v>21.875874713527878</v>
      </c>
      <c r="AX123" s="409">
        <f t="shared" ca="1" si="821"/>
        <v>21.960544596780636</v>
      </c>
      <c r="AY123" s="409">
        <f t="shared" ca="1" si="821"/>
        <v>21.875345061855484</v>
      </c>
      <c r="AZ123" s="409">
        <f t="shared" ca="1" si="821"/>
        <v>22.161796199401657</v>
      </c>
      <c r="BA123" s="409">
        <f t="shared" ca="1" si="821"/>
        <v>22.180750352108568</v>
      </c>
      <c r="BB123" s="409">
        <f t="shared" ca="1" si="821"/>
        <v>22.33573636069994</v>
      </c>
      <c r="BC123" s="409">
        <f t="shared" ca="1" si="821"/>
        <v>22.716371850429734</v>
      </c>
      <c r="BD123" s="409">
        <f t="shared" ca="1" si="821"/>
        <v>22.772415631439973</v>
      </c>
      <c r="BE123" s="409">
        <f t="shared" ca="1" si="821"/>
        <v>22.959198760961598</v>
      </c>
      <c r="BF123" s="409">
        <f t="shared" ca="1" si="821"/>
        <v>22.726964606052285</v>
      </c>
      <c r="BG123" s="409">
        <f t="shared" ca="1" si="821"/>
        <v>23.319635805744827</v>
      </c>
      <c r="BH123" s="409">
        <f t="shared" ca="1" si="821"/>
        <v>23.429300280887936</v>
      </c>
      <c r="BI123" s="409">
        <f t="shared" ca="1" si="821"/>
        <v>23.467339338469035</v>
      </c>
      <c r="BJ123" s="409">
        <f t="shared" ca="1" si="821"/>
        <v>24.078042205604884</v>
      </c>
      <c r="BK123" s="409">
        <f t="shared" ca="1" si="821"/>
        <v>23.573092882151485</v>
      </c>
      <c r="BL123" s="409">
        <f t="shared" ca="1" si="821"/>
        <v>23.412311522220179</v>
      </c>
      <c r="BM123" s="409">
        <f t="shared" ca="1" si="821"/>
        <v>23.082623792380229</v>
      </c>
      <c r="BN123" s="409">
        <f t="shared" ca="1" si="821"/>
        <v>24.079726008936188</v>
      </c>
      <c r="BO123" s="409">
        <f t="shared" ca="1" si="821"/>
        <v>23.702939548504879</v>
      </c>
      <c r="BP123" s="409">
        <f t="shared" ca="1" si="821"/>
        <v>21.741556331020426</v>
      </c>
      <c r="BQ123" s="409">
        <f t="shared" ref="BQ123:CV123" ca="1" si="822">+BQ79/SUM(BQ$61:BQ$81)*100</f>
        <v>23.78205127015303</v>
      </c>
      <c r="BR123" s="409">
        <f t="shared" ca="1" si="822"/>
        <v>23.856127727919752</v>
      </c>
      <c r="BS123" s="409">
        <f t="shared" ca="1" si="822"/>
        <v>24.408522499668468</v>
      </c>
      <c r="BT123" s="409">
        <f t="shared" ca="1" si="822"/>
        <v>24.271855181889435</v>
      </c>
      <c r="BU123" s="409">
        <f t="shared" ca="1" si="822"/>
        <v>24.412055730563811</v>
      </c>
      <c r="BV123" s="409">
        <f t="shared" ca="1" si="822"/>
        <v>24.605089916499399</v>
      </c>
      <c r="BW123" s="409">
        <f t="shared" ca="1" si="822"/>
        <v>24.610658090669951</v>
      </c>
      <c r="BX123" s="409">
        <f t="shared" ca="1" si="822"/>
        <v>24.973856461995769</v>
      </c>
      <c r="BY123" s="409">
        <f t="shared" ca="1" si="822"/>
        <v>24.33351069689569</v>
      </c>
      <c r="BZ123" s="409">
        <f t="shared" ca="1" si="822"/>
        <v>24.170387186858118</v>
      </c>
      <c r="CA123" s="409">
        <f t="shared" ca="1" si="822"/>
        <v>23.8672453412896</v>
      </c>
      <c r="CB123" s="409">
        <f t="shared" ca="1" si="822"/>
        <v>24.352237694743472</v>
      </c>
      <c r="CC123" s="409">
        <f t="shared" ca="1" si="822"/>
        <v>24.51813673461147</v>
      </c>
      <c r="CD123" s="409">
        <f t="shared" ca="1" si="822"/>
        <v>24.607089869669725</v>
      </c>
      <c r="CE123" s="409">
        <f t="shared" ca="1" si="822"/>
        <v>24.647721449279587</v>
      </c>
      <c r="CF123" s="409">
        <f t="shared" ca="1" si="822"/>
        <v>24.135250298310705</v>
      </c>
      <c r="CG123" s="409">
        <f t="shared" ca="1" si="822"/>
        <v>24.666848722379466</v>
      </c>
      <c r="CH123" s="409">
        <f t="shared" ca="1" si="822"/>
        <v>23.141123027499859</v>
      </c>
      <c r="CI123" s="409">
        <f t="shared" ca="1" si="822"/>
        <v>23.953421801391624</v>
      </c>
      <c r="CJ123" s="409">
        <f t="shared" ca="1" si="822"/>
        <v>22.852361615108279</v>
      </c>
      <c r="CK123" s="409">
        <f t="shared" ca="1" si="822"/>
        <v>24.064191811591183</v>
      </c>
      <c r="CL123" s="409">
        <f t="shared" ca="1" si="822"/>
        <v>24.725288422095971</v>
      </c>
      <c r="CM123" s="409">
        <f t="shared" ca="1" si="822"/>
        <v>20.940349524936618</v>
      </c>
      <c r="CN123" s="409">
        <f t="shared" ca="1" si="822"/>
        <v>5.8016621046186803</v>
      </c>
      <c r="CO123" s="409">
        <f t="shared" ca="1" si="822"/>
        <v>8.3903498543348825</v>
      </c>
      <c r="CP123" s="409">
        <f t="shared" ca="1" si="822"/>
        <v>21.158823786736853</v>
      </c>
      <c r="CQ123" s="409">
        <f t="shared" ca="1" si="822"/>
        <v>23.836449355711075</v>
      </c>
      <c r="CR123" s="409">
        <f t="shared" ca="1" si="822"/>
        <v>23.16840861107708</v>
      </c>
      <c r="CS123" s="409">
        <f t="shared" ca="1" si="822"/>
        <v>24.025918149664793</v>
      </c>
      <c r="CT123" s="409">
        <f t="shared" ca="1" si="822"/>
        <v>23.880059296821127</v>
      </c>
      <c r="CU123" s="409">
        <f t="shared" ca="1" si="822"/>
        <v>23.752349815105845</v>
      </c>
      <c r="CV123" s="409">
        <f t="shared" ca="1" si="822"/>
        <v>23.097652276532365</v>
      </c>
      <c r="CW123" s="409">
        <f t="shared" ref="CW123:ED123" ca="1" si="823">+CW79/SUM(CW$61:CW$81)*100</f>
        <v>22.560934655309069</v>
      </c>
      <c r="CX123" s="409">
        <f t="shared" ca="1" si="823"/>
        <v>21.604930275895732</v>
      </c>
      <c r="CY123" s="409">
        <f t="shared" ca="1" si="823"/>
        <v>22.633039284581983</v>
      </c>
      <c r="CZ123" s="409">
        <f t="shared" ca="1" si="823"/>
        <v>22.346377751061773</v>
      </c>
      <c r="DA123" s="409">
        <f t="shared" ca="1" si="823"/>
        <v>21.578500298852614</v>
      </c>
      <c r="DB123" s="409">
        <f t="shared" ca="1" si="823"/>
        <v>21.586010511543002</v>
      </c>
      <c r="DC123" s="409">
        <f t="shared" ca="1" si="823"/>
        <v>21.044348425871711</v>
      </c>
      <c r="DD123" s="409">
        <f t="shared" ca="1" si="823"/>
        <v>20.664189272790956</v>
      </c>
      <c r="DE123" s="409">
        <f t="shared" ca="1" si="823"/>
        <v>19.90763768944694</v>
      </c>
      <c r="DF123" s="409">
        <f t="shared" ca="1" si="823"/>
        <v>20.413756753935218</v>
      </c>
      <c r="DG123" s="409">
        <f t="shared" ca="1" si="823"/>
        <v>20.634132028156305</v>
      </c>
      <c r="DH123" s="409">
        <f t="shared" ca="1" si="823"/>
        <v>22.137111103967761</v>
      </c>
      <c r="DI123" s="409">
        <f t="shared" ca="1" si="823"/>
        <v>22.377072253774749</v>
      </c>
      <c r="DJ123" s="409">
        <f t="shared" ca="1" si="823"/>
        <v>21.944500457889628</v>
      </c>
      <c r="DK123" s="409">
        <f t="shared" ca="1" si="823"/>
        <v>22.13067356989729</v>
      </c>
      <c r="DL123" s="409">
        <f t="shared" ca="1" si="823"/>
        <v>21.577051590189029</v>
      </c>
      <c r="DM123" s="409">
        <f t="shared" ca="1" si="823"/>
        <v>21.700688448324399</v>
      </c>
      <c r="DN123" s="409">
        <f t="shared" ca="1" si="823"/>
        <v>21.935805025407859</v>
      </c>
      <c r="DO123" s="409">
        <f t="shared" ca="1" si="823"/>
        <v>22.32278912119391</v>
      </c>
      <c r="DP123" s="409">
        <f t="shared" ca="1" si="823"/>
        <v>23.457661831976566</v>
      </c>
      <c r="DQ123" s="409">
        <f t="shared" ca="1" si="823"/>
        <v>23.051309140204371</v>
      </c>
      <c r="DR123" s="409">
        <f t="shared" ca="1" si="823"/>
        <v>22.585361599918112</v>
      </c>
      <c r="DS123" s="409">
        <f t="shared" ca="1" si="823"/>
        <v>22.847572796332368</v>
      </c>
      <c r="DT123" s="409">
        <f t="shared" ca="1" si="823"/>
        <v>23.707424989306698</v>
      </c>
      <c r="DU123" s="409">
        <f t="shared" ca="1" si="823"/>
        <v>23.443315336381815</v>
      </c>
      <c r="DV123" s="409">
        <f t="shared" ca="1" si="823"/>
        <v>23.802202351379091</v>
      </c>
      <c r="DW123" s="409">
        <f t="shared" ca="1" si="823"/>
        <v>23.492445772769489</v>
      </c>
      <c r="DX123" s="409">
        <f t="shared" ca="1" si="823"/>
        <v>24.323398326022318</v>
      </c>
      <c r="DY123" s="409">
        <f t="shared" ca="1" si="823"/>
        <v>24.575569512447277</v>
      </c>
      <c r="DZ123" s="409">
        <f t="shared" ca="1" si="823"/>
        <v>23.871720341343412</v>
      </c>
      <c r="EA123" s="409">
        <f t="shared" ca="1" si="823"/>
        <v>24.495780349155986</v>
      </c>
      <c r="EB123" s="409">
        <f t="shared" ca="1" si="823"/>
        <v>23.683236986830135</v>
      </c>
      <c r="EC123" s="409">
        <f t="shared" ca="1" si="823"/>
        <v>24.681558505837657</v>
      </c>
      <c r="ED123" s="409">
        <f t="shared" ca="1" si="823"/>
        <v>25.005666346244283</v>
      </c>
      <c r="EE123" s="409">
        <f t="shared" ref="EE123:EQ123" ca="1" si="824">+EE79/SUM(EE$61:EE$81)*100</f>
        <v>24.020758861102724</v>
      </c>
      <c r="EF123" s="409">
        <f t="shared" ca="1" si="824"/>
        <v>23.363986493228666</v>
      </c>
      <c r="EG123" s="409">
        <f t="shared" ca="1" si="824"/>
        <v>23.483852567389405</v>
      </c>
      <c r="EH123" s="409">
        <f t="shared" ca="1" si="824"/>
        <v>24.032461581161186</v>
      </c>
      <c r="EI123" s="409">
        <f t="shared" ca="1" si="824"/>
        <v>23.531443043898506</v>
      </c>
      <c r="EJ123" s="409">
        <f t="shared" ca="1" si="824"/>
        <v>23.982534640083241</v>
      </c>
      <c r="EK123" s="409">
        <f t="shared" ca="1" si="824"/>
        <v>23.774559906925191</v>
      </c>
      <c r="EL123" s="409">
        <f t="shared" ca="1" si="824"/>
        <v>24.473346997633374</v>
      </c>
      <c r="EM123" s="409">
        <f t="shared" ca="1" si="824"/>
        <v>24.182678816115818</v>
      </c>
      <c r="EN123" s="409">
        <f t="shared" ca="1" si="824"/>
        <v>24.213495513253267</v>
      </c>
      <c r="EO123" s="409">
        <f t="shared" ca="1" si="824"/>
        <v>24.537135471907046</v>
      </c>
      <c r="EP123" s="409">
        <f t="shared" ca="1" si="824"/>
        <v>23.919427035100799</v>
      </c>
      <c r="EQ123" s="409">
        <f t="shared" ca="1" si="824"/>
        <v>24.328508972249306</v>
      </c>
      <c r="ER123" s="409">
        <f t="shared" ref="ER123:FA123" ca="1" si="825">+ER79/SUM(ER$61:ER$81)*100</f>
        <v>23.220341570635508</v>
      </c>
      <c r="ES123" s="409">
        <f t="shared" ca="1" si="825"/>
        <v>23.124398222699163</v>
      </c>
      <c r="ET123" s="409">
        <f t="shared" ca="1" si="825"/>
        <v>23.338471496154138</v>
      </c>
      <c r="EU123" s="409">
        <f t="shared" ca="1" si="825"/>
        <v>23.293787655910279</v>
      </c>
      <c r="EV123" s="409">
        <f t="shared" ca="1" si="825"/>
        <v>23.107926276508287</v>
      </c>
      <c r="EW123" s="409">
        <f t="shared" ca="1" si="825"/>
        <v>23.478031566510861</v>
      </c>
      <c r="EX123" s="409">
        <f t="shared" ca="1" si="825"/>
        <v>23.233111785234083</v>
      </c>
      <c r="EY123" s="409">
        <f t="shared" ca="1" si="825"/>
        <v>22.593724869551128</v>
      </c>
      <c r="EZ123" s="409">
        <f t="shared" ca="1" si="825"/>
        <v>22.451022800952284</v>
      </c>
      <c r="FA123" s="409">
        <f t="shared" ca="1" si="825"/>
        <v>22.111634307250881</v>
      </c>
      <c r="FB123" s="409">
        <f t="shared" ref="FB123:FD123" ca="1" si="826">+FB79/SUM(FB$61:FB$81)*100</f>
        <v>21.811929360816436</v>
      </c>
      <c r="FC123" s="409">
        <f t="shared" ca="1" si="826"/>
        <v>22.313679377817582</v>
      </c>
      <c r="FD123" s="409">
        <f t="shared" ca="1" si="826"/>
        <v>22.406500890648779</v>
      </c>
      <c r="FE123" s="409" t="e">
        <f t="shared" ref="FE123:FI123" ca="1" si="827">+FE79/SUM(FE$61:FE$81)*100</f>
        <v>#DIV/0!</v>
      </c>
      <c r="FF123" s="409" t="e">
        <f t="shared" ca="1" si="827"/>
        <v>#DIV/0!</v>
      </c>
      <c r="FG123" s="409" t="e">
        <f t="shared" ca="1" si="827"/>
        <v>#DIV/0!</v>
      </c>
      <c r="FH123" s="409" t="e">
        <f t="shared" ca="1" si="827"/>
        <v>#DIV/0!</v>
      </c>
      <c r="FI123" s="409" t="e">
        <f t="shared" ca="1" si="827"/>
        <v>#DIV/0!</v>
      </c>
      <c r="FJ123" s="409" t="e">
        <f t="shared" ref="FJ123:FP123" ca="1" si="828">+FJ79/SUM(FJ$61:FJ$81)*100</f>
        <v>#DIV/0!</v>
      </c>
      <c r="FK123" s="409" t="e">
        <f t="shared" ca="1" si="828"/>
        <v>#DIV/0!</v>
      </c>
      <c r="FL123" s="409" t="e">
        <f t="shared" ca="1" si="828"/>
        <v>#DIV/0!</v>
      </c>
      <c r="FM123" s="409" t="e">
        <f t="shared" ca="1" si="828"/>
        <v>#DIV/0!</v>
      </c>
      <c r="FN123" s="409" t="e">
        <f t="shared" ca="1" si="828"/>
        <v>#DIV/0!</v>
      </c>
      <c r="FO123" s="409" t="e">
        <f t="shared" ca="1" si="828"/>
        <v>#DIV/0!</v>
      </c>
      <c r="FP123" s="409" t="e">
        <f t="shared" ca="1" si="828"/>
        <v>#DIV/0!</v>
      </c>
    </row>
    <row r="124" spans="1:172" x14ac:dyDescent="0.2">
      <c r="B124" s="407" t="s">
        <v>32</v>
      </c>
      <c r="C124" s="408"/>
      <c r="D124" s="407"/>
      <c r="E124" s="409">
        <f t="shared" ref="E124:AJ124" ca="1" si="829">+E80/SUM(E$61:E$81)*100</f>
        <v>1.2059719502511124</v>
      </c>
      <c r="F124" s="409">
        <f t="shared" ca="1" si="829"/>
        <v>1.1981565983721023</v>
      </c>
      <c r="G124" s="409">
        <f t="shared" ca="1" si="829"/>
        <v>1.1912407574504815</v>
      </c>
      <c r="H124" s="409">
        <f t="shared" ca="1" si="829"/>
        <v>1.1816532376395055</v>
      </c>
      <c r="I124" s="409">
        <f t="shared" ca="1" si="829"/>
        <v>1.2428984764458317</v>
      </c>
      <c r="J124" s="409">
        <f t="shared" ca="1" si="829"/>
        <v>1.2251574167434232</v>
      </c>
      <c r="K124" s="409">
        <f t="shared" ca="1" si="829"/>
        <v>1.1995498889924447</v>
      </c>
      <c r="L124" s="409">
        <f t="shared" ca="1" si="829"/>
        <v>1.148891851415702</v>
      </c>
      <c r="M124" s="409">
        <f t="shared" ca="1" si="829"/>
        <v>1.2234937058161188</v>
      </c>
      <c r="N124" s="409">
        <f t="shared" ca="1" si="829"/>
        <v>1.2615481542747309</v>
      </c>
      <c r="O124" s="409">
        <f t="shared" ca="1" si="829"/>
        <v>1.2403109303152766</v>
      </c>
      <c r="P124" s="409">
        <f t="shared" ca="1" si="829"/>
        <v>1.2669262929769467</v>
      </c>
      <c r="Q124" s="409">
        <f t="shared" ca="1" si="829"/>
        <v>1.1697178936032999</v>
      </c>
      <c r="R124" s="409">
        <f t="shared" ca="1" si="829"/>
        <v>1.1796837426392603</v>
      </c>
      <c r="S124" s="409">
        <f t="shared" ca="1" si="829"/>
        <v>1.1432660913740083</v>
      </c>
      <c r="T124" s="409">
        <f t="shared" ca="1" si="829"/>
        <v>1.1101790552170006</v>
      </c>
      <c r="U124" s="409">
        <f t="shared" ca="1" si="829"/>
        <v>1.0861933992345318</v>
      </c>
      <c r="V124" s="409">
        <f t="shared" ca="1" si="829"/>
        <v>1.0904707005203491</v>
      </c>
      <c r="W124" s="409">
        <f t="shared" ca="1" si="829"/>
        <v>1.0816220414846736</v>
      </c>
      <c r="X124" s="409">
        <f t="shared" ca="1" si="829"/>
        <v>1.1045666941103343</v>
      </c>
      <c r="Y124" s="409">
        <f t="shared" ca="1" si="829"/>
        <v>1.1461292970446582</v>
      </c>
      <c r="Z124" s="409">
        <f t="shared" ca="1" si="829"/>
        <v>1.1033069337967496</v>
      </c>
      <c r="AA124" s="409">
        <f t="shared" ca="1" si="829"/>
        <v>1.1414023357859615</v>
      </c>
      <c r="AB124" s="409">
        <f t="shared" ca="1" si="829"/>
        <v>1.4495275640012344</v>
      </c>
      <c r="AC124" s="409">
        <f t="shared" ca="1" si="829"/>
        <v>1.2070906497616023</v>
      </c>
      <c r="AD124" s="409">
        <f t="shared" ca="1" si="829"/>
        <v>1.2011697702039741</v>
      </c>
      <c r="AE124" s="409">
        <f t="shared" ca="1" si="829"/>
        <v>1.2261215449732239</v>
      </c>
      <c r="AF124" s="409">
        <f t="shared" ca="1" si="829"/>
        <v>1.2281422484166959</v>
      </c>
      <c r="AG124" s="409">
        <f t="shared" ca="1" si="829"/>
        <v>1.2118769268286125</v>
      </c>
      <c r="AH124" s="409">
        <f t="shared" ca="1" si="829"/>
        <v>1.242088983049366</v>
      </c>
      <c r="AI124" s="409">
        <f t="shared" ca="1" si="829"/>
        <v>1.2006484701718421</v>
      </c>
      <c r="AJ124" s="409">
        <f t="shared" ca="1" si="829"/>
        <v>1.2064789691244879</v>
      </c>
      <c r="AK124" s="409">
        <f t="shared" ref="AK124:BP124" ca="1" si="830">+AK80/SUM(AK$61:AK$81)*100</f>
        <v>1.1430919765796572</v>
      </c>
      <c r="AL124" s="409">
        <f t="shared" ca="1" si="830"/>
        <v>1.1951182725203406</v>
      </c>
      <c r="AM124" s="409">
        <f t="shared" ca="1" si="830"/>
        <v>1.2098153028447303</v>
      </c>
      <c r="AN124" s="409">
        <f t="shared" ca="1" si="830"/>
        <v>1.0722542848821011</v>
      </c>
      <c r="AO124" s="409">
        <f t="shared" ca="1" si="830"/>
        <v>1.160351212515264</v>
      </c>
      <c r="AP124" s="409">
        <f t="shared" ca="1" si="830"/>
        <v>1.1861325319967764</v>
      </c>
      <c r="AQ124" s="409">
        <f t="shared" ca="1" si="830"/>
        <v>1.202359683838842</v>
      </c>
      <c r="AR124" s="409">
        <f t="shared" ca="1" si="830"/>
        <v>1.1714635844213517</v>
      </c>
      <c r="AS124" s="409">
        <f t="shared" ca="1" si="830"/>
        <v>1.2134776540703041</v>
      </c>
      <c r="AT124" s="409">
        <f t="shared" ca="1" si="830"/>
        <v>1.1949646952224904</v>
      </c>
      <c r="AU124" s="409">
        <f t="shared" ca="1" si="830"/>
        <v>1.2026948666232007</v>
      </c>
      <c r="AV124" s="409">
        <f t="shared" ca="1" si="830"/>
        <v>1.2250055850978399</v>
      </c>
      <c r="AW124" s="409">
        <f t="shared" ca="1" si="830"/>
        <v>1.1791812285846925</v>
      </c>
      <c r="AX124" s="409">
        <f t="shared" ca="1" si="830"/>
        <v>1.14381380875316</v>
      </c>
      <c r="AY124" s="409">
        <f t="shared" ca="1" si="830"/>
        <v>1.0683734953422384</v>
      </c>
      <c r="AZ124" s="409">
        <f t="shared" ca="1" si="830"/>
        <v>1.1499253003478667</v>
      </c>
      <c r="BA124" s="409">
        <f t="shared" ca="1" si="830"/>
        <v>1.1969023360307811</v>
      </c>
      <c r="BB124" s="409">
        <f t="shared" ca="1" si="830"/>
        <v>1.1142494737002466</v>
      </c>
      <c r="BC124" s="409">
        <f t="shared" ca="1" si="830"/>
        <v>1.0439305951799174</v>
      </c>
      <c r="BD124" s="409">
        <f t="shared" ca="1" si="830"/>
        <v>1.1233478860798982</v>
      </c>
      <c r="BE124" s="409">
        <f t="shared" ca="1" si="830"/>
        <v>1.1003884295307407</v>
      </c>
      <c r="BF124" s="409">
        <f t="shared" ca="1" si="830"/>
        <v>1.0735907584209028</v>
      </c>
      <c r="BG124" s="409">
        <f t="shared" ca="1" si="830"/>
        <v>1.1025068119108323</v>
      </c>
      <c r="BH124" s="409">
        <f t="shared" ca="1" si="830"/>
        <v>1.0668945813329369</v>
      </c>
      <c r="BI124" s="409">
        <f t="shared" ca="1" si="830"/>
        <v>1.1226197591172875</v>
      </c>
      <c r="BJ124" s="409">
        <f t="shared" ca="1" si="830"/>
        <v>1.1252621487002148</v>
      </c>
      <c r="BK124" s="409">
        <f t="shared" ca="1" si="830"/>
        <v>1.0399176613940395</v>
      </c>
      <c r="BL124" s="409">
        <f t="shared" ca="1" si="830"/>
        <v>1.2079144103075492</v>
      </c>
      <c r="BM124" s="409">
        <f t="shared" ca="1" si="830"/>
        <v>1.1610707664340012</v>
      </c>
      <c r="BN124" s="409">
        <f t="shared" ca="1" si="830"/>
        <v>1.1469673237273124</v>
      </c>
      <c r="BO124" s="409">
        <f t="shared" ca="1" si="830"/>
        <v>1.1424266970435784</v>
      </c>
      <c r="BP124" s="409">
        <f t="shared" ca="1" si="830"/>
        <v>1.1208847854396888</v>
      </c>
      <c r="BQ124" s="409">
        <f t="shared" ref="BQ124:CV124" ca="1" si="831">+BQ80/SUM(BQ$61:BQ$81)*100</f>
        <v>1.1256737440031745</v>
      </c>
      <c r="BR124" s="409">
        <f t="shared" ca="1" si="831"/>
        <v>1.1439515595102794</v>
      </c>
      <c r="BS124" s="409">
        <f t="shared" ca="1" si="831"/>
        <v>1.1385101711532282</v>
      </c>
      <c r="BT124" s="409">
        <f t="shared" ca="1" si="831"/>
        <v>1.1253196397917153</v>
      </c>
      <c r="BU124" s="409">
        <f t="shared" ca="1" si="831"/>
        <v>1.140014161919545</v>
      </c>
      <c r="BV124" s="409">
        <f t="shared" ca="1" si="831"/>
        <v>1.1543656504551549</v>
      </c>
      <c r="BW124" s="409">
        <f t="shared" ca="1" si="831"/>
        <v>1.1316605486341349</v>
      </c>
      <c r="BX124" s="409">
        <f t="shared" ca="1" si="831"/>
        <v>1.1368151432307236</v>
      </c>
      <c r="BY124" s="409">
        <f t="shared" ca="1" si="831"/>
        <v>1.146840806002779</v>
      </c>
      <c r="BZ124" s="409">
        <f t="shared" ca="1" si="831"/>
        <v>1.1409107415574589</v>
      </c>
      <c r="CA124" s="409">
        <f t="shared" ca="1" si="831"/>
        <v>1.1368403409535017</v>
      </c>
      <c r="CB124" s="409">
        <f t="shared" ca="1" si="831"/>
        <v>1.1377871074676986</v>
      </c>
      <c r="CC124" s="409">
        <f t="shared" ca="1" si="831"/>
        <v>1.129116159124002</v>
      </c>
      <c r="CD124" s="409">
        <f t="shared" ca="1" si="831"/>
        <v>1.1509594939987462</v>
      </c>
      <c r="CE124" s="409">
        <f t="shared" ca="1" si="831"/>
        <v>1.143874747781042</v>
      </c>
      <c r="CF124" s="409">
        <f t="shared" ca="1" si="831"/>
        <v>1.1451621287101172</v>
      </c>
      <c r="CG124" s="409">
        <f t="shared" ca="1" si="831"/>
        <v>1.1432563539530605</v>
      </c>
      <c r="CH124" s="409">
        <f t="shared" ca="1" si="831"/>
        <v>1.1687393057988458</v>
      </c>
      <c r="CI124" s="409">
        <f t="shared" ca="1" si="831"/>
        <v>1.1941751115765313</v>
      </c>
      <c r="CJ124" s="409">
        <f t="shared" ca="1" si="831"/>
        <v>1.1841558402345718</v>
      </c>
      <c r="CK124" s="409">
        <f t="shared" ca="1" si="831"/>
        <v>1.1630970024136877</v>
      </c>
      <c r="CL124" s="409">
        <f t="shared" ca="1" si="831"/>
        <v>1.1646226664106434</v>
      </c>
      <c r="CM124" s="409">
        <f t="shared" ca="1" si="831"/>
        <v>1.2151737491358843</v>
      </c>
      <c r="CN124" s="409">
        <f t="shared" ca="1" si="831"/>
        <v>1.3245142113480328</v>
      </c>
      <c r="CO124" s="409">
        <f t="shared" ca="1" si="831"/>
        <v>1.344519328410041</v>
      </c>
      <c r="CP124" s="409">
        <f t="shared" ca="1" si="831"/>
        <v>1.2004267387311574</v>
      </c>
      <c r="CQ124" s="409">
        <f t="shared" ca="1" si="831"/>
        <v>1.1664935443421394</v>
      </c>
      <c r="CR124" s="409">
        <f t="shared" ca="1" si="831"/>
        <v>1.1596873218977091</v>
      </c>
      <c r="CS124" s="409">
        <f t="shared" ca="1" si="831"/>
        <v>1.1283920457861192</v>
      </c>
      <c r="CT124" s="409">
        <f t="shared" ca="1" si="831"/>
        <v>1.0998487436959863</v>
      </c>
      <c r="CU124" s="409">
        <f t="shared" ca="1" si="831"/>
        <v>1.1064312847484357</v>
      </c>
      <c r="CV124" s="409">
        <f t="shared" ca="1" si="831"/>
        <v>1.1147054623472785</v>
      </c>
      <c r="CW124" s="409">
        <f t="shared" ref="CW124:ED124" ca="1" si="832">+CW80/SUM(CW$61:CW$81)*100</f>
        <v>1.1684256003305655</v>
      </c>
      <c r="CX124" s="409">
        <f t="shared" ca="1" si="832"/>
        <v>1.1737069276313326</v>
      </c>
      <c r="CY124" s="409">
        <f t="shared" ca="1" si="832"/>
        <v>1.1296632607148469</v>
      </c>
      <c r="CZ124" s="409">
        <f t="shared" ca="1" si="832"/>
        <v>1.1591800570911859</v>
      </c>
      <c r="DA124" s="409">
        <f t="shared" ca="1" si="832"/>
        <v>1.1371125489509426</v>
      </c>
      <c r="DB124" s="409">
        <f t="shared" ca="1" si="832"/>
        <v>1.1576261759951352</v>
      </c>
      <c r="DC124" s="409">
        <f t="shared" ca="1" si="832"/>
        <v>1.1772064628876244</v>
      </c>
      <c r="DD124" s="409">
        <f t="shared" ca="1" si="832"/>
        <v>1.2070824022707078</v>
      </c>
      <c r="DE124" s="409">
        <f t="shared" ca="1" si="832"/>
        <v>1.1962161451097413</v>
      </c>
      <c r="DF124" s="409">
        <f t="shared" ca="1" si="832"/>
        <v>1.172170997091166</v>
      </c>
      <c r="DG124" s="409">
        <f t="shared" ca="1" si="832"/>
        <v>1.1806069546217841</v>
      </c>
      <c r="DH124" s="409">
        <f t="shared" ca="1" si="832"/>
        <v>1.1407747541741657</v>
      </c>
      <c r="DI124" s="409">
        <f t="shared" ca="1" si="832"/>
        <v>1.1460431871387899</v>
      </c>
      <c r="DJ124" s="409">
        <f t="shared" ca="1" si="832"/>
        <v>1.126158147609988</v>
      </c>
      <c r="DK124" s="409">
        <f t="shared" ca="1" si="832"/>
        <v>1.1258029383884651</v>
      </c>
      <c r="DL124" s="409">
        <f t="shared" ca="1" si="832"/>
        <v>1.1287645622416642</v>
      </c>
      <c r="DM124" s="409">
        <f t="shared" ca="1" si="832"/>
        <v>1.1222644998322979</v>
      </c>
      <c r="DN124" s="409">
        <f t="shared" ca="1" si="832"/>
        <v>1.1117054458786331</v>
      </c>
      <c r="DO124" s="409">
        <f t="shared" ca="1" si="832"/>
        <v>1.0944309173279396</v>
      </c>
      <c r="DP124" s="409">
        <f t="shared" ca="1" si="832"/>
        <v>1.0743357263246731</v>
      </c>
      <c r="DQ124" s="409">
        <f t="shared" ca="1" si="832"/>
        <v>1.0951248287264272</v>
      </c>
      <c r="DR124" s="409">
        <f t="shared" ca="1" si="832"/>
        <v>1.0977161197503731</v>
      </c>
      <c r="DS124" s="409">
        <f t="shared" ca="1" si="832"/>
        <v>1.03167202199192</v>
      </c>
      <c r="DT124" s="409">
        <f t="shared" ca="1" si="832"/>
        <v>1.0276679337390369</v>
      </c>
      <c r="DU124" s="409">
        <f t="shared" ca="1" si="832"/>
        <v>0.99834177872301422</v>
      </c>
      <c r="DV124" s="409">
        <f t="shared" ca="1" si="832"/>
        <v>1.0073080436865252</v>
      </c>
      <c r="DW124" s="409">
        <f t="shared" ca="1" si="832"/>
        <v>1.0078885180180988</v>
      </c>
      <c r="DX124" s="409">
        <f t="shared" ca="1" si="832"/>
        <v>0.98315875318484547</v>
      </c>
      <c r="DY124" s="409">
        <f t="shared" ca="1" si="832"/>
        <v>1.0516761536016701</v>
      </c>
      <c r="DZ124" s="409">
        <f t="shared" ca="1" si="832"/>
        <v>0.99820479049962296</v>
      </c>
      <c r="EA124" s="409">
        <f t="shared" ca="1" si="832"/>
        <v>0.98806545379707933</v>
      </c>
      <c r="EB124" s="409">
        <f t="shared" ca="1" si="832"/>
        <v>0.96747042576263331</v>
      </c>
      <c r="EC124" s="409">
        <f t="shared" ca="1" si="832"/>
        <v>0.93873178795133083</v>
      </c>
      <c r="ED124" s="409">
        <f t="shared" ca="1" si="832"/>
        <v>1.0099359187101629</v>
      </c>
      <c r="EE124" s="409">
        <f t="shared" ref="EE124:EQ124" ca="1" si="833">+EE80/SUM(EE$61:EE$81)*100</f>
        <v>0.95586637524296636</v>
      </c>
      <c r="EF124" s="409">
        <f t="shared" ca="1" si="833"/>
        <v>0.96691217747041303</v>
      </c>
      <c r="EG124" s="409">
        <f t="shared" ca="1" si="833"/>
        <v>0.99880977580779906</v>
      </c>
      <c r="EH124" s="409">
        <f t="shared" ca="1" si="833"/>
        <v>0.97371523022915618</v>
      </c>
      <c r="EI124" s="409">
        <f t="shared" ca="1" si="833"/>
        <v>0.95368916837170437</v>
      </c>
      <c r="EJ124" s="409">
        <f t="shared" ca="1" si="833"/>
        <v>0.92136806630730805</v>
      </c>
      <c r="EK124" s="409">
        <f t="shared" ca="1" si="833"/>
        <v>0.94715527186389414</v>
      </c>
      <c r="EL124" s="409">
        <f t="shared" ca="1" si="833"/>
        <v>0.96944048266565819</v>
      </c>
      <c r="EM124" s="409">
        <f t="shared" ca="1" si="833"/>
        <v>0.91702783974880087</v>
      </c>
      <c r="EN124" s="409">
        <f t="shared" ca="1" si="833"/>
        <v>0.93986579503717682</v>
      </c>
      <c r="EO124" s="409">
        <f t="shared" ca="1" si="833"/>
        <v>0.93645195027421158</v>
      </c>
      <c r="EP124" s="409">
        <f t="shared" ca="1" si="833"/>
        <v>0.94094548144053636</v>
      </c>
      <c r="EQ124" s="409">
        <f t="shared" ca="1" si="833"/>
        <v>0.95396822918620006</v>
      </c>
      <c r="ER124" s="409">
        <f t="shared" ref="ER124:FA124" ca="1" si="834">+ER80/SUM(ER$61:ER$81)*100</f>
        <v>0.94460805724460895</v>
      </c>
      <c r="ES124" s="409">
        <f t="shared" ca="1" si="834"/>
        <v>0.92663783665012012</v>
      </c>
      <c r="ET124" s="409">
        <f t="shared" ca="1" si="834"/>
        <v>0.91920656241825072</v>
      </c>
      <c r="EU124" s="409">
        <f t="shared" ca="1" si="834"/>
        <v>0.93135395856123615</v>
      </c>
      <c r="EV124" s="409">
        <f t="shared" ca="1" si="834"/>
        <v>0.92375675735006957</v>
      </c>
      <c r="EW124" s="409">
        <f t="shared" ca="1" si="834"/>
        <v>0.89517262825377464</v>
      </c>
      <c r="EX124" s="409">
        <f t="shared" ca="1" si="834"/>
        <v>0.91587781461408435</v>
      </c>
      <c r="EY124" s="409">
        <f t="shared" ca="1" si="834"/>
        <v>0.94629039547637539</v>
      </c>
      <c r="EZ124" s="409">
        <f t="shared" ca="1" si="834"/>
        <v>0.92104961920508166</v>
      </c>
      <c r="FA124" s="409">
        <f t="shared" ca="1" si="834"/>
        <v>0.89218927944984472</v>
      </c>
      <c r="FB124" s="409">
        <f t="shared" ref="FB124:FD124" ca="1" si="835">+FB80/SUM(FB$61:FB$81)*100</f>
        <v>0.89115233637743896</v>
      </c>
      <c r="FC124" s="409">
        <f t="shared" ca="1" si="835"/>
        <v>0.90181458643923507</v>
      </c>
      <c r="FD124" s="409">
        <f t="shared" ca="1" si="835"/>
        <v>0.88752370157730143</v>
      </c>
      <c r="FE124" s="409" t="e">
        <f t="shared" ref="FE124:FI124" ca="1" si="836">+FE80/SUM(FE$61:FE$81)*100</f>
        <v>#DIV/0!</v>
      </c>
      <c r="FF124" s="409" t="e">
        <f t="shared" ca="1" si="836"/>
        <v>#DIV/0!</v>
      </c>
      <c r="FG124" s="409" t="e">
        <f t="shared" ca="1" si="836"/>
        <v>#DIV/0!</v>
      </c>
      <c r="FH124" s="409" t="e">
        <f t="shared" ca="1" si="836"/>
        <v>#DIV/0!</v>
      </c>
      <c r="FI124" s="409" t="e">
        <f t="shared" ca="1" si="836"/>
        <v>#DIV/0!</v>
      </c>
      <c r="FJ124" s="409" t="e">
        <f t="shared" ref="FJ124:FP124" ca="1" si="837">+FJ80/SUM(FJ$61:FJ$81)*100</f>
        <v>#DIV/0!</v>
      </c>
      <c r="FK124" s="409" t="e">
        <f t="shared" ca="1" si="837"/>
        <v>#DIV/0!</v>
      </c>
      <c r="FL124" s="409" t="e">
        <f t="shared" ca="1" si="837"/>
        <v>#DIV/0!</v>
      </c>
      <c r="FM124" s="409" t="e">
        <f t="shared" ca="1" si="837"/>
        <v>#DIV/0!</v>
      </c>
      <c r="FN124" s="409" t="e">
        <f t="shared" ca="1" si="837"/>
        <v>#DIV/0!</v>
      </c>
      <c r="FO124" s="409" t="e">
        <f t="shared" ca="1" si="837"/>
        <v>#DIV/0!</v>
      </c>
      <c r="FP124" s="409" t="e">
        <f t="shared" ca="1" si="837"/>
        <v>#DIV/0!</v>
      </c>
    </row>
    <row r="125" spans="1:172" x14ac:dyDescent="0.2">
      <c r="B125" s="407" t="s">
        <v>33</v>
      </c>
      <c r="C125" s="408"/>
      <c r="D125" s="407"/>
      <c r="E125" s="409">
        <f t="shared" ref="E125:AJ125" ca="1" si="838">+E81/SUM(E$61:E$81)*100</f>
        <v>2.3445354495771222</v>
      </c>
      <c r="F125" s="409">
        <f t="shared" ca="1" si="838"/>
        <v>2.3251626260698868</v>
      </c>
      <c r="G125" s="409">
        <f t="shared" ca="1" si="838"/>
        <v>2.2878713336391825</v>
      </c>
      <c r="H125" s="409">
        <f t="shared" ca="1" si="838"/>
        <v>2.2739957682087812</v>
      </c>
      <c r="I125" s="409">
        <f t="shared" ca="1" si="838"/>
        <v>2.291884619085256</v>
      </c>
      <c r="J125" s="409">
        <f t="shared" ca="1" si="838"/>
        <v>2.3179241930535301</v>
      </c>
      <c r="K125" s="409">
        <f t="shared" ca="1" si="838"/>
        <v>2.2733664426963012</v>
      </c>
      <c r="L125" s="409">
        <f t="shared" ca="1" si="838"/>
        <v>2.2369681069158256</v>
      </c>
      <c r="M125" s="409">
        <f t="shared" ca="1" si="838"/>
        <v>2.236651648994703</v>
      </c>
      <c r="N125" s="409">
        <f t="shared" ca="1" si="838"/>
        <v>2.3371983109089434</v>
      </c>
      <c r="O125" s="409">
        <f t="shared" ca="1" si="838"/>
        <v>2.38260528317945</v>
      </c>
      <c r="P125" s="409">
        <f t="shared" ca="1" si="838"/>
        <v>2.3448381444994242</v>
      </c>
      <c r="Q125" s="409">
        <f t="shared" ca="1" si="838"/>
        <v>2.2634622762901855</v>
      </c>
      <c r="R125" s="409">
        <f t="shared" ca="1" si="838"/>
        <v>2.4016375112108901</v>
      </c>
      <c r="S125" s="409">
        <f t="shared" ca="1" si="838"/>
        <v>2.3038461063862008</v>
      </c>
      <c r="T125" s="409">
        <f t="shared" ca="1" si="838"/>
        <v>2.3435488599184229</v>
      </c>
      <c r="U125" s="409">
        <f t="shared" ca="1" si="838"/>
        <v>2.259383288414472</v>
      </c>
      <c r="V125" s="409">
        <f t="shared" ca="1" si="838"/>
        <v>2.278624078740167</v>
      </c>
      <c r="W125" s="409">
        <f t="shared" ca="1" si="838"/>
        <v>2.346466593796328</v>
      </c>
      <c r="X125" s="409">
        <f t="shared" ca="1" si="838"/>
        <v>2.3827294725968677</v>
      </c>
      <c r="Y125" s="409">
        <f t="shared" ca="1" si="838"/>
        <v>2.4193146961531338</v>
      </c>
      <c r="Z125" s="409">
        <f t="shared" ca="1" si="838"/>
        <v>2.3530832132794197</v>
      </c>
      <c r="AA125" s="409">
        <f t="shared" ca="1" si="838"/>
        <v>2.3345620241733052</v>
      </c>
      <c r="AB125" s="409">
        <f t="shared" ca="1" si="838"/>
        <v>2.2790693391813077</v>
      </c>
      <c r="AC125" s="409">
        <f t="shared" ca="1" si="838"/>
        <v>2.3096841647873894</v>
      </c>
      <c r="AD125" s="409">
        <f t="shared" ca="1" si="838"/>
        <v>2.3039032539971087</v>
      </c>
      <c r="AE125" s="409">
        <f t="shared" ca="1" si="838"/>
        <v>2.3198773833648585</v>
      </c>
      <c r="AF125" s="409">
        <f t="shared" ca="1" si="838"/>
        <v>2.3501304066732085</v>
      </c>
      <c r="AG125" s="409">
        <f t="shared" ca="1" si="838"/>
        <v>2.3320792603256963</v>
      </c>
      <c r="AH125" s="409">
        <f t="shared" ca="1" si="838"/>
        <v>2.3891992607011159</v>
      </c>
      <c r="AI125" s="409">
        <f t="shared" ca="1" si="838"/>
        <v>2.4184970761035016</v>
      </c>
      <c r="AJ125" s="409">
        <f t="shared" ca="1" si="838"/>
        <v>2.408733462517056</v>
      </c>
      <c r="AK125" s="409">
        <f t="shared" ref="AK125:BP125" ca="1" si="839">+AK81/SUM(AK$61:AK$81)*100</f>
        <v>2.3664810864412087</v>
      </c>
      <c r="AL125" s="409">
        <f t="shared" ca="1" si="839"/>
        <v>2.3678465926380947</v>
      </c>
      <c r="AM125" s="409">
        <f t="shared" ca="1" si="839"/>
        <v>2.4028363369406587</v>
      </c>
      <c r="AN125" s="409">
        <f t="shared" ca="1" si="839"/>
        <v>2.4749846952433794</v>
      </c>
      <c r="AO125" s="409">
        <f t="shared" ca="1" si="839"/>
        <v>2.4931868186410484</v>
      </c>
      <c r="AP125" s="409">
        <f t="shared" ca="1" si="839"/>
        <v>2.5604690756910609</v>
      </c>
      <c r="AQ125" s="409">
        <f t="shared" ca="1" si="839"/>
        <v>2.6170785797476652</v>
      </c>
      <c r="AR125" s="409">
        <f t="shared" ca="1" si="839"/>
        <v>2.5576940558721653</v>
      </c>
      <c r="AS125" s="409">
        <f t="shared" ca="1" si="839"/>
        <v>2.5948864470830721</v>
      </c>
      <c r="AT125" s="409">
        <f t="shared" ca="1" si="839"/>
        <v>2.5669980990765802</v>
      </c>
      <c r="AU125" s="409">
        <f t="shared" ca="1" si="839"/>
        <v>2.5832391812864186</v>
      </c>
      <c r="AV125" s="409">
        <f t="shared" ca="1" si="839"/>
        <v>2.5799220454863812</v>
      </c>
      <c r="AW125" s="409">
        <f t="shared" ca="1" si="839"/>
        <v>2.5709955991717619</v>
      </c>
      <c r="AX125" s="409">
        <f t="shared" ca="1" si="839"/>
        <v>2.5999966083238943</v>
      </c>
      <c r="AY125" s="409">
        <f t="shared" ca="1" si="839"/>
        <v>2.5984678997503341</v>
      </c>
      <c r="AZ125" s="409">
        <f t="shared" ca="1" si="839"/>
        <v>2.5029416484624569</v>
      </c>
      <c r="BA125" s="409">
        <f t="shared" ca="1" si="839"/>
        <v>2.6184075868089485</v>
      </c>
      <c r="BB125" s="409">
        <f t="shared" ca="1" si="839"/>
        <v>2.5611449211786561</v>
      </c>
      <c r="BC125" s="409">
        <f t="shared" ca="1" si="839"/>
        <v>2.5219931063627481</v>
      </c>
      <c r="BD125" s="409">
        <f t="shared" ca="1" si="839"/>
        <v>2.6148329228398972</v>
      </c>
      <c r="BE125" s="409">
        <f t="shared" ca="1" si="839"/>
        <v>2.6487106059264045</v>
      </c>
      <c r="BF125" s="409">
        <f t="shared" ca="1" si="839"/>
        <v>2.6150551676391478</v>
      </c>
      <c r="BG125" s="409">
        <f t="shared" ca="1" si="839"/>
        <v>2.6037921258318599</v>
      </c>
      <c r="BH125" s="409">
        <f t="shared" ca="1" si="839"/>
        <v>2.5857618904034698</v>
      </c>
      <c r="BI125" s="409">
        <f t="shared" ca="1" si="839"/>
        <v>2.7279747566352204</v>
      </c>
      <c r="BJ125" s="409">
        <f t="shared" ca="1" si="839"/>
        <v>2.6420517304878461</v>
      </c>
      <c r="BK125" s="409">
        <f t="shared" ca="1" si="839"/>
        <v>2.6818437383250684</v>
      </c>
      <c r="BL125" s="409">
        <f t="shared" ca="1" si="839"/>
        <v>2.6915439826888323</v>
      </c>
      <c r="BM125" s="409">
        <f t="shared" ca="1" si="839"/>
        <v>2.6980446934024056</v>
      </c>
      <c r="BN125" s="409">
        <f t="shared" ca="1" si="839"/>
        <v>2.7043865826479783</v>
      </c>
      <c r="BO125" s="409">
        <f t="shared" ca="1" si="839"/>
        <v>2.7389236021416847</v>
      </c>
      <c r="BP125" s="409">
        <f t="shared" ca="1" si="839"/>
        <v>2.7286576508423397</v>
      </c>
      <c r="BQ125" s="409">
        <f t="shared" ref="BQ125:CV125" ca="1" si="840">+BQ81/SUM(BQ$61:BQ$81)*100</f>
        <v>2.6609566997235068</v>
      </c>
      <c r="BR125" s="409">
        <f t="shared" ca="1" si="840"/>
        <v>2.7444003591329755</v>
      </c>
      <c r="BS125" s="409">
        <f t="shared" ca="1" si="840"/>
        <v>2.7730691469435373</v>
      </c>
      <c r="BT125" s="409">
        <f t="shared" ca="1" si="840"/>
        <v>2.7307008636017689</v>
      </c>
      <c r="BU125" s="409">
        <f t="shared" ca="1" si="840"/>
        <v>2.7143483690392474</v>
      </c>
      <c r="BV125" s="409">
        <f t="shared" ca="1" si="840"/>
        <v>2.727057455601928</v>
      </c>
      <c r="BW125" s="409">
        <f t="shared" ca="1" si="840"/>
        <v>2.6421221808601887</v>
      </c>
      <c r="BX125" s="409">
        <f t="shared" ca="1" si="840"/>
        <v>2.7455605018471059</v>
      </c>
      <c r="BY125" s="409">
        <f t="shared" ca="1" si="840"/>
        <v>2.6662571141850786</v>
      </c>
      <c r="BZ125" s="409">
        <f t="shared" ca="1" si="840"/>
        <v>2.6870982267445704</v>
      </c>
      <c r="CA125" s="409">
        <f t="shared" ca="1" si="840"/>
        <v>2.7633163130003027</v>
      </c>
      <c r="CB125" s="409">
        <f t="shared" ca="1" si="840"/>
        <v>2.6991299841979401</v>
      </c>
      <c r="CC125" s="409">
        <f t="shared" ca="1" si="840"/>
        <v>2.4643635340349075</v>
      </c>
      <c r="CD125" s="409">
        <f t="shared" ca="1" si="840"/>
        <v>2.5907265261863004</v>
      </c>
      <c r="CE125" s="409">
        <f t="shared" ca="1" si="840"/>
        <v>2.5832555654429177</v>
      </c>
      <c r="CF125" s="409">
        <f t="shared" ca="1" si="840"/>
        <v>2.6802959306756953</v>
      </c>
      <c r="CG125" s="409">
        <f t="shared" ca="1" si="840"/>
        <v>2.650864817263872</v>
      </c>
      <c r="CH125" s="409">
        <f t="shared" ca="1" si="840"/>
        <v>2.7138865926354878</v>
      </c>
      <c r="CI125" s="409">
        <f t="shared" ca="1" si="840"/>
        <v>2.7051242800884339</v>
      </c>
      <c r="CJ125" s="409">
        <f t="shared" ca="1" si="840"/>
        <v>2.7413546686384596</v>
      </c>
      <c r="CK125" s="409">
        <f t="shared" ca="1" si="840"/>
        <v>2.656589139278061</v>
      </c>
      <c r="CL125" s="409">
        <f t="shared" ca="1" si="840"/>
        <v>2.6680586197423963</v>
      </c>
      <c r="CM125" s="409">
        <f t="shared" ca="1" si="840"/>
        <v>2.7092973009255661</v>
      </c>
      <c r="CN125" s="409">
        <f t="shared" ca="1" si="840"/>
        <v>2.8673343368816475</v>
      </c>
      <c r="CO125" s="409">
        <f t="shared" ca="1" si="840"/>
        <v>2.7996892246044123</v>
      </c>
      <c r="CP125" s="409">
        <f t="shared" ca="1" si="840"/>
        <v>2.5986573400029753</v>
      </c>
      <c r="CQ125" s="409">
        <f t="shared" ca="1" si="840"/>
        <v>2.5867603674775546</v>
      </c>
      <c r="CR125" s="409">
        <f t="shared" ca="1" si="840"/>
        <v>2.7354273203501109</v>
      </c>
      <c r="CS125" s="409">
        <f t="shared" ca="1" si="840"/>
        <v>2.7008641833000433</v>
      </c>
      <c r="CT125" s="409">
        <f t="shared" ca="1" si="840"/>
        <v>2.7536713945560143</v>
      </c>
      <c r="CU125" s="409">
        <f t="shared" ca="1" si="840"/>
        <v>2.7497812267614576</v>
      </c>
      <c r="CV125" s="409">
        <f t="shared" ca="1" si="840"/>
        <v>2.7066925156813864</v>
      </c>
      <c r="CW125" s="409">
        <f t="shared" ref="CW125:ED125" ca="1" si="841">+CW81/SUM(CW$61:CW$81)*100</f>
        <v>2.7216739973835318</v>
      </c>
      <c r="CX125" s="409">
        <f t="shared" ca="1" si="841"/>
        <v>2.7479645136407225</v>
      </c>
      <c r="CY125" s="409">
        <f t="shared" ca="1" si="841"/>
        <v>2.6563133989594068</v>
      </c>
      <c r="CZ125" s="409">
        <f t="shared" ca="1" si="841"/>
        <v>2.6135072809933666</v>
      </c>
      <c r="DA125" s="409">
        <f t="shared" ca="1" si="841"/>
        <v>2.9540622283047964</v>
      </c>
      <c r="DB125" s="409">
        <f t="shared" ca="1" si="841"/>
        <v>2.8410109242065573</v>
      </c>
      <c r="DC125" s="409">
        <f t="shared" ca="1" si="841"/>
        <v>2.8471034110588986</v>
      </c>
      <c r="DD125" s="409">
        <f t="shared" ca="1" si="841"/>
        <v>2.871563623957154</v>
      </c>
      <c r="DE125" s="409">
        <f t="shared" ca="1" si="841"/>
        <v>2.8535903276253287</v>
      </c>
      <c r="DF125" s="409">
        <f t="shared" ca="1" si="841"/>
        <v>2.7940768997414578</v>
      </c>
      <c r="DG125" s="409">
        <f t="shared" ca="1" si="841"/>
        <v>2.9010710373311404</v>
      </c>
      <c r="DH125" s="409">
        <f t="shared" ca="1" si="841"/>
        <v>2.7461802182861024</v>
      </c>
      <c r="DI125" s="409">
        <f t="shared" ca="1" si="841"/>
        <v>2.696751270065135</v>
      </c>
      <c r="DJ125" s="409">
        <f t="shared" ca="1" si="841"/>
        <v>2.7221909391436867</v>
      </c>
      <c r="DK125" s="409">
        <f t="shared" ca="1" si="841"/>
        <v>2.720440692800441</v>
      </c>
      <c r="DL125" s="409">
        <f t="shared" ca="1" si="841"/>
        <v>2.7963035996682652</v>
      </c>
      <c r="DM125" s="409">
        <f t="shared" ca="1" si="841"/>
        <v>2.711545678080451</v>
      </c>
      <c r="DN125" s="409">
        <f t="shared" ca="1" si="841"/>
        <v>2.7226222530618416</v>
      </c>
      <c r="DO125" s="409">
        <f t="shared" ca="1" si="841"/>
        <v>2.7505454613331022</v>
      </c>
      <c r="DP125" s="409">
        <f t="shared" ca="1" si="841"/>
        <v>2.7133239955230257</v>
      </c>
      <c r="DQ125" s="409">
        <f t="shared" ca="1" si="841"/>
        <v>2.7324803297867533</v>
      </c>
      <c r="DR125" s="409">
        <f t="shared" ca="1" si="841"/>
        <v>2.7270652619025149</v>
      </c>
      <c r="DS125" s="409">
        <f t="shared" ca="1" si="841"/>
        <v>2.6787654330647341</v>
      </c>
      <c r="DT125" s="409">
        <f t="shared" ca="1" si="841"/>
        <v>2.6324348809989662</v>
      </c>
      <c r="DU125" s="409">
        <f t="shared" ca="1" si="841"/>
        <v>2.688891031937811</v>
      </c>
      <c r="DV125" s="409">
        <f t="shared" ca="1" si="841"/>
        <v>2.6816739184988476</v>
      </c>
      <c r="DW125" s="409">
        <f t="shared" ca="1" si="841"/>
        <v>2.6245226495198684</v>
      </c>
      <c r="DX125" s="409">
        <f t="shared" ca="1" si="841"/>
        <v>2.617733772464589</v>
      </c>
      <c r="DY125" s="409">
        <f t="shared" ca="1" si="841"/>
        <v>2.6620435302871392</v>
      </c>
      <c r="DZ125" s="409">
        <f t="shared" ca="1" si="841"/>
        <v>2.636560337550518</v>
      </c>
      <c r="EA125" s="409">
        <f t="shared" ca="1" si="841"/>
        <v>2.7111936839023381</v>
      </c>
      <c r="EB125" s="409">
        <f t="shared" ca="1" si="841"/>
        <v>2.6585909209254375</v>
      </c>
      <c r="EC125" s="409">
        <f t="shared" ca="1" si="841"/>
        <v>2.681179509681483</v>
      </c>
      <c r="ED125" s="409">
        <f t="shared" ca="1" si="841"/>
        <v>2.5748220511918416</v>
      </c>
      <c r="EE125" s="409">
        <f t="shared" ref="EE125:EQ125" ca="1" si="842">+EE81/SUM(EE$61:EE$81)*100</f>
        <v>2.6173330236408363</v>
      </c>
      <c r="EF125" s="409">
        <f t="shared" ca="1" si="842"/>
        <v>2.6773509723307374</v>
      </c>
      <c r="EG125" s="409">
        <f t="shared" ca="1" si="842"/>
        <v>2.7082033260610836</v>
      </c>
      <c r="EH125" s="409">
        <f t="shared" ca="1" si="842"/>
        <v>2.6392809254229661</v>
      </c>
      <c r="EI125" s="409">
        <f t="shared" ca="1" si="842"/>
        <v>2.6807661900433639</v>
      </c>
      <c r="EJ125" s="409">
        <f t="shared" ca="1" si="842"/>
        <v>2.6158223796502797</v>
      </c>
      <c r="EK125" s="409">
        <f t="shared" ca="1" si="842"/>
        <v>2.7504571610659014</v>
      </c>
      <c r="EL125" s="409">
        <f t="shared" ca="1" si="842"/>
        <v>2.838604078866378</v>
      </c>
      <c r="EM125" s="409">
        <f t="shared" ca="1" si="842"/>
        <v>2.7924922370137266</v>
      </c>
      <c r="EN125" s="409">
        <f t="shared" ca="1" si="842"/>
        <v>2.8554407295179609</v>
      </c>
      <c r="EO125" s="409">
        <f t="shared" ca="1" si="842"/>
        <v>2.7726226637233182</v>
      </c>
      <c r="EP125" s="409">
        <f t="shared" ca="1" si="842"/>
        <v>3.2655712562983741</v>
      </c>
      <c r="EQ125" s="409">
        <f t="shared" ca="1" si="842"/>
        <v>3.3990978837823613</v>
      </c>
      <c r="ER125" s="409">
        <f t="shared" ref="ER125:FA125" ca="1" si="843">+ER81/SUM(ER$61:ER$81)*100</f>
        <v>3.5638587944762454</v>
      </c>
      <c r="ES125" s="409">
        <f t="shared" ca="1" si="843"/>
        <v>3.2497128414384493</v>
      </c>
      <c r="ET125" s="409">
        <f t="shared" ca="1" si="843"/>
        <v>3.5915393007297887</v>
      </c>
      <c r="EU125" s="409">
        <f t="shared" ca="1" si="843"/>
        <v>3.7257736144347549</v>
      </c>
      <c r="EV125" s="409">
        <f t="shared" ca="1" si="843"/>
        <v>3.7450497108958021</v>
      </c>
      <c r="EW125" s="409">
        <f t="shared" ca="1" si="843"/>
        <v>3.5575490698392858</v>
      </c>
      <c r="EX125" s="409">
        <f t="shared" ca="1" si="843"/>
        <v>3.4767328364600316</v>
      </c>
      <c r="EY125" s="409">
        <f t="shared" ca="1" si="843"/>
        <v>3.495917923270317</v>
      </c>
      <c r="EZ125" s="409">
        <f t="shared" ca="1" si="843"/>
        <v>3.6246731846926616</v>
      </c>
      <c r="FA125" s="409">
        <f t="shared" ca="1" si="843"/>
        <v>3.5164433186556989</v>
      </c>
      <c r="FB125" s="409">
        <f t="shared" ref="FB125:FD125" ca="1" si="844">+FB81/SUM(FB$61:FB$81)*100</f>
        <v>3.5198365636623832</v>
      </c>
      <c r="FC125" s="409">
        <f t="shared" ca="1" si="844"/>
        <v>3.4208754088633353</v>
      </c>
      <c r="FD125" s="409">
        <f t="shared" ca="1" si="844"/>
        <v>3.4161667532335001</v>
      </c>
      <c r="FE125" s="409" t="e">
        <f t="shared" ref="FE125:FI125" ca="1" si="845">+FE81/SUM(FE$61:FE$81)*100</f>
        <v>#DIV/0!</v>
      </c>
      <c r="FF125" s="409" t="e">
        <f t="shared" ca="1" si="845"/>
        <v>#DIV/0!</v>
      </c>
      <c r="FG125" s="409" t="e">
        <f t="shared" ca="1" si="845"/>
        <v>#DIV/0!</v>
      </c>
      <c r="FH125" s="409" t="e">
        <f t="shared" ca="1" si="845"/>
        <v>#DIV/0!</v>
      </c>
      <c r="FI125" s="409" t="e">
        <f t="shared" ca="1" si="845"/>
        <v>#DIV/0!</v>
      </c>
      <c r="FJ125" s="409" t="e">
        <f t="shared" ref="FJ125:FP125" ca="1" si="846">+FJ81/SUM(FJ$61:FJ$81)*100</f>
        <v>#DIV/0!</v>
      </c>
      <c r="FK125" s="409" t="e">
        <f t="shared" ca="1" si="846"/>
        <v>#DIV/0!</v>
      </c>
      <c r="FL125" s="409" t="e">
        <f t="shared" ca="1" si="846"/>
        <v>#DIV/0!</v>
      </c>
      <c r="FM125" s="409" t="e">
        <f t="shared" ca="1" si="846"/>
        <v>#DIV/0!</v>
      </c>
      <c r="FN125" s="409" t="e">
        <f t="shared" ca="1" si="846"/>
        <v>#DIV/0!</v>
      </c>
      <c r="FO125" s="409" t="e">
        <f t="shared" ca="1" si="846"/>
        <v>#DIV/0!</v>
      </c>
      <c r="FP125" s="409" t="e">
        <f t="shared" ca="1" si="846"/>
        <v>#DIV/0!</v>
      </c>
    </row>
    <row r="126" spans="1:172" s="317" customFormat="1" x14ac:dyDescent="0.2">
      <c r="A126" s="487"/>
      <c r="B126" s="334" t="s">
        <v>34</v>
      </c>
      <c r="C126" s="335"/>
      <c r="D126" s="334"/>
      <c r="E126" s="336">
        <f ca="1">+E104-E123</f>
        <v>81.221509070978556</v>
      </c>
      <c r="F126" s="336">
        <f ca="1">+F104-F123</f>
        <v>80.859932431982429</v>
      </c>
      <c r="G126" s="336">
        <f ca="1">+G104-G123</f>
        <v>80.761359746892765</v>
      </c>
      <c r="H126" s="336">
        <f t="shared" ref="H126:AX126" ca="1" si="847">+H104-H123</f>
        <v>80.922049187763392</v>
      </c>
      <c r="I126" s="336">
        <f t="shared" ca="1" si="847"/>
        <v>80.90855798536063</v>
      </c>
      <c r="J126" s="336">
        <f t="shared" ca="1" si="847"/>
        <v>80.501546316619596</v>
      </c>
      <c r="K126" s="336">
        <f t="shared" ca="1" si="847"/>
        <v>80.229857480066542</v>
      </c>
      <c r="L126" s="336">
        <f t="shared" ca="1" si="847"/>
        <v>80.364469284461293</v>
      </c>
      <c r="M126" s="336">
        <f t="shared" ca="1" si="847"/>
        <v>80.067138267395336</v>
      </c>
      <c r="N126" s="336">
        <f t="shared" ca="1" si="847"/>
        <v>80.287866075740467</v>
      </c>
      <c r="O126" s="336">
        <f t="shared" ca="1" si="847"/>
        <v>80.163900769844105</v>
      </c>
      <c r="P126" s="336">
        <f t="shared" ca="1" si="847"/>
        <v>80.783733281875783</v>
      </c>
      <c r="Q126" s="336">
        <f t="shared" ca="1" si="847"/>
        <v>80.024269946063185</v>
      </c>
      <c r="R126" s="336">
        <f t="shared" ca="1" si="847"/>
        <v>79.772056100526839</v>
      </c>
      <c r="S126" s="336">
        <f t="shared" ca="1" si="847"/>
        <v>80.020437887589082</v>
      </c>
      <c r="T126" s="336">
        <f t="shared" ca="1" si="847"/>
        <v>79.639223807224198</v>
      </c>
      <c r="U126" s="336">
        <f t="shared" ca="1" si="847"/>
        <v>79.139176021668746</v>
      </c>
      <c r="V126" s="336">
        <f t="shared" ca="1" si="847"/>
        <v>79.36946646110799</v>
      </c>
      <c r="W126" s="336">
        <f t="shared" ca="1" si="847"/>
        <v>79.24659567335641</v>
      </c>
      <c r="X126" s="336">
        <f t="shared" ca="1" si="847"/>
        <v>79.39475926262098</v>
      </c>
      <c r="Y126" s="336">
        <f t="shared" ca="1" si="847"/>
        <v>79.589560162140799</v>
      </c>
      <c r="Z126" s="336">
        <f t="shared" ca="1" si="847"/>
        <v>78.855543303317788</v>
      </c>
      <c r="AA126" s="336">
        <f t="shared" ca="1" si="847"/>
        <v>79.191519210875967</v>
      </c>
      <c r="AB126" s="336">
        <f t="shared" ca="1" si="847"/>
        <v>79.297818318576333</v>
      </c>
      <c r="AC126" s="336">
        <f t="shared" ca="1" si="847"/>
        <v>79.140031361584192</v>
      </c>
      <c r="AD126" s="336">
        <f t="shared" ca="1" si="847"/>
        <v>78.708887748494689</v>
      </c>
      <c r="AE126" s="336">
        <f t="shared" ca="1" si="847"/>
        <v>78.766663267420697</v>
      </c>
      <c r="AF126" s="336">
        <f t="shared" ca="1" si="847"/>
        <v>78.017238313456687</v>
      </c>
      <c r="AG126" s="336">
        <f t="shared" ca="1" si="847"/>
        <v>78.498324542973933</v>
      </c>
      <c r="AH126" s="336">
        <f t="shared" ca="1" si="847"/>
        <v>78.349668628989775</v>
      </c>
      <c r="AI126" s="336">
        <f t="shared" ca="1" si="847"/>
        <v>79.218202941335605</v>
      </c>
      <c r="AJ126" s="336">
        <f t="shared" ca="1" si="847"/>
        <v>78.665596120510813</v>
      </c>
      <c r="AK126" s="336">
        <f t="shared" ca="1" si="847"/>
        <v>78.778209227179303</v>
      </c>
      <c r="AL126" s="336">
        <f t="shared" ca="1" si="847"/>
        <v>78.875550637101497</v>
      </c>
      <c r="AM126" s="336">
        <f t="shared" ca="1" si="847"/>
        <v>78.401487858778182</v>
      </c>
      <c r="AN126" s="336">
        <f t="shared" ca="1" si="847"/>
        <v>78.128599469978667</v>
      </c>
      <c r="AO126" s="336">
        <f t="shared" ca="1" si="847"/>
        <v>78.319950786538584</v>
      </c>
      <c r="AP126" s="336">
        <f t="shared" ca="1" si="847"/>
        <v>79.203330253438963</v>
      </c>
      <c r="AQ126" s="336">
        <f t="shared" ca="1" si="847"/>
        <v>79.233921989051794</v>
      </c>
      <c r="AR126" s="336">
        <f t="shared" ca="1" si="847"/>
        <v>79.194137462824429</v>
      </c>
      <c r="AS126" s="336">
        <f t="shared" ca="1" si="847"/>
        <v>79.094918667055708</v>
      </c>
      <c r="AT126" s="336">
        <f t="shared" ca="1" si="847"/>
        <v>78.659856862700082</v>
      </c>
      <c r="AU126" s="336">
        <f t="shared" ca="1" si="847"/>
        <v>78.371497664077197</v>
      </c>
      <c r="AV126" s="336">
        <f t="shared" ca="1" si="847"/>
        <v>78.059845801822391</v>
      </c>
      <c r="AW126" s="336">
        <f t="shared" ca="1" si="847"/>
        <v>78.124125286472122</v>
      </c>
      <c r="AX126" s="336">
        <f t="shared" ca="1" si="847"/>
        <v>78.039455403219364</v>
      </c>
      <c r="AY126" s="336">
        <f t="shared" ref="AY126:BX126" ca="1" si="848">+AY104-AY123</f>
        <v>78.124654938144516</v>
      </c>
      <c r="AZ126" s="336">
        <f t="shared" ca="1" si="848"/>
        <v>77.838203800598336</v>
      </c>
      <c r="BA126" s="336">
        <f t="shared" ca="1" si="848"/>
        <v>77.819249647891439</v>
      </c>
      <c r="BB126" s="336">
        <f t="shared" ca="1" si="848"/>
        <v>77.66426363930006</v>
      </c>
      <c r="BC126" s="336">
        <f t="shared" ca="1" si="848"/>
        <v>77.283628149570262</v>
      </c>
      <c r="BD126" s="336">
        <f t="shared" ca="1" si="848"/>
        <v>77.227584368560031</v>
      </c>
      <c r="BE126" s="336">
        <f t="shared" ca="1" si="848"/>
        <v>77.040801239038402</v>
      </c>
      <c r="BF126" s="336">
        <f t="shared" ca="1" si="848"/>
        <v>77.273035393947708</v>
      </c>
      <c r="BG126" s="336">
        <f t="shared" ca="1" si="848"/>
        <v>76.680364194255176</v>
      </c>
      <c r="BH126" s="336">
        <f t="shared" ca="1" si="848"/>
        <v>76.570699719112071</v>
      </c>
      <c r="BI126" s="336">
        <f t="shared" ca="1" si="848"/>
        <v>76.532660661530969</v>
      </c>
      <c r="BJ126" s="336">
        <f t="shared" ca="1" si="848"/>
        <v>75.921957794395112</v>
      </c>
      <c r="BK126" s="336">
        <f t="shared" ca="1" si="848"/>
        <v>76.426907117848515</v>
      </c>
      <c r="BL126" s="336">
        <f t="shared" ca="1" si="848"/>
        <v>76.587688477779821</v>
      </c>
      <c r="BM126" s="336">
        <f t="shared" ca="1" si="848"/>
        <v>76.917376207619768</v>
      </c>
      <c r="BN126" s="336">
        <f t="shared" ca="1" si="848"/>
        <v>75.920273991063809</v>
      </c>
      <c r="BO126" s="336">
        <f t="shared" ca="1" si="848"/>
        <v>76.297060451495128</v>
      </c>
      <c r="BP126" s="336">
        <f t="shared" ca="1" si="848"/>
        <v>78.258443668979567</v>
      </c>
      <c r="BQ126" s="336">
        <f t="shared" ca="1" si="848"/>
        <v>76.217948729846967</v>
      </c>
      <c r="BR126" s="336">
        <f t="shared" ca="1" si="848"/>
        <v>76.143872272080245</v>
      </c>
      <c r="BS126" s="336">
        <f t="shared" ca="1" si="848"/>
        <v>75.591477500331536</v>
      </c>
      <c r="BT126" s="336">
        <f t="shared" ca="1" si="848"/>
        <v>75.728144818110565</v>
      </c>
      <c r="BU126" s="336">
        <f t="shared" ca="1" si="848"/>
        <v>75.587944269436193</v>
      </c>
      <c r="BV126" s="336">
        <f t="shared" ca="1" si="848"/>
        <v>75.394910083500605</v>
      </c>
      <c r="BW126" s="336">
        <f t="shared" ca="1" si="848"/>
        <v>75.389341909330057</v>
      </c>
      <c r="BX126" s="336">
        <f t="shared" ca="1" si="848"/>
        <v>75.026143538004234</v>
      </c>
      <c r="BY126" s="336">
        <f t="shared" ref="BY126:CJ126" ca="1" si="849">+BY104-BY123</f>
        <v>75.666489303104314</v>
      </c>
      <c r="BZ126" s="336">
        <f t="shared" ca="1" si="849"/>
        <v>75.829612813141878</v>
      </c>
      <c r="CA126" s="336">
        <f t="shared" ca="1" si="849"/>
        <v>76.132754658710397</v>
      </c>
      <c r="CB126" s="336">
        <f t="shared" ca="1" si="849"/>
        <v>75.647762305256521</v>
      </c>
      <c r="CC126" s="336">
        <f t="shared" ca="1" si="849"/>
        <v>75.481863265388526</v>
      </c>
      <c r="CD126" s="336">
        <f t="shared" ca="1" si="849"/>
        <v>75.392910130330279</v>
      </c>
      <c r="CE126" s="336">
        <f t="shared" ca="1" si="849"/>
        <v>75.352278550720413</v>
      </c>
      <c r="CF126" s="336">
        <f t="shared" ca="1" si="849"/>
        <v>75.864749701689291</v>
      </c>
      <c r="CG126" s="336">
        <f t="shared" ca="1" si="849"/>
        <v>75.33315127762053</v>
      </c>
      <c r="CH126" s="336">
        <f t="shared" ca="1" si="849"/>
        <v>76.858876972500141</v>
      </c>
      <c r="CI126" s="336">
        <f t="shared" ca="1" si="849"/>
        <v>76.046578198608373</v>
      </c>
      <c r="CJ126" s="336">
        <f t="shared" ca="1" si="849"/>
        <v>77.147638384891721</v>
      </c>
      <c r="CK126" s="336">
        <f t="shared" ref="CK126:DG126" ca="1" si="850">+CK104-CK123</f>
        <v>75.935808188408814</v>
      </c>
      <c r="CL126" s="336">
        <f t="shared" ca="1" si="850"/>
        <v>75.274711577904029</v>
      </c>
      <c r="CM126" s="336">
        <f t="shared" ca="1" si="850"/>
        <v>79.059650475063378</v>
      </c>
      <c r="CN126" s="336">
        <f t="shared" ca="1" si="850"/>
        <v>94.198337895381314</v>
      </c>
      <c r="CO126" s="336">
        <f t="shared" ca="1" si="850"/>
        <v>91.609650145665114</v>
      </c>
      <c r="CP126" s="336">
        <f t="shared" ca="1" si="850"/>
        <v>78.84117621326314</v>
      </c>
      <c r="CQ126" s="336">
        <f t="shared" ca="1" si="850"/>
        <v>76.163550644288932</v>
      </c>
      <c r="CR126" s="336">
        <f t="shared" ca="1" si="850"/>
        <v>76.831591388922917</v>
      </c>
      <c r="CS126" s="336">
        <f t="shared" ca="1" si="850"/>
        <v>75.97408185033521</v>
      </c>
      <c r="CT126" s="336">
        <f t="shared" ca="1" si="850"/>
        <v>76.11994070317887</v>
      </c>
      <c r="CU126" s="336">
        <f t="shared" ca="1" si="850"/>
        <v>76.247650184894155</v>
      </c>
      <c r="CV126" s="336">
        <f t="shared" ca="1" si="850"/>
        <v>76.902347723467642</v>
      </c>
      <c r="CW126" s="336">
        <f t="shared" ca="1" si="850"/>
        <v>77.439065344690931</v>
      </c>
      <c r="CX126" s="336">
        <f t="shared" ca="1" si="850"/>
        <v>78.395069724104275</v>
      </c>
      <c r="CY126" s="336">
        <f t="shared" ca="1" si="850"/>
        <v>77.366960715418017</v>
      </c>
      <c r="CZ126" s="336">
        <f t="shared" ca="1" si="850"/>
        <v>77.653622248938234</v>
      </c>
      <c r="DA126" s="336">
        <f t="shared" ca="1" si="850"/>
        <v>78.421499701147383</v>
      </c>
      <c r="DB126" s="336">
        <f t="shared" ca="1" si="850"/>
        <v>78.413989488456991</v>
      </c>
      <c r="DC126" s="336">
        <f t="shared" ca="1" si="850"/>
        <v>78.955651574128296</v>
      </c>
      <c r="DD126" s="336">
        <f t="shared" ca="1" si="850"/>
        <v>79.335810727209036</v>
      </c>
      <c r="DE126" s="336">
        <f t="shared" ca="1" si="850"/>
        <v>80.092362310553057</v>
      </c>
      <c r="DF126" s="336">
        <f t="shared" ca="1" si="850"/>
        <v>79.586243246064782</v>
      </c>
      <c r="DG126" s="336">
        <f t="shared" ca="1" si="850"/>
        <v>79.365867971843699</v>
      </c>
      <c r="DH126" s="336">
        <f t="shared" ref="DH126:DS126" ca="1" si="851">+DH104-DH123</f>
        <v>77.862888896032246</v>
      </c>
      <c r="DI126" s="336">
        <f t="shared" ca="1" si="851"/>
        <v>77.622927746225258</v>
      </c>
      <c r="DJ126" s="336">
        <f t="shared" ca="1" si="851"/>
        <v>78.055499542110368</v>
      </c>
      <c r="DK126" s="336">
        <f t="shared" ca="1" si="851"/>
        <v>77.869326430102717</v>
      </c>
      <c r="DL126" s="336">
        <f t="shared" ca="1" si="851"/>
        <v>78.422948409810971</v>
      </c>
      <c r="DM126" s="336">
        <f t="shared" ca="1" si="851"/>
        <v>78.299311551675601</v>
      </c>
      <c r="DN126" s="336">
        <f t="shared" ca="1" si="851"/>
        <v>78.064194974592141</v>
      </c>
      <c r="DO126" s="336">
        <f t="shared" ca="1" si="851"/>
        <v>77.677210878806093</v>
      </c>
      <c r="DP126" s="336">
        <f t="shared" ca="1" si="851"/>
        <v>76.542338168023434</v>
      </c>
      <c r="DQ126" s="336">
        <f t="shared" ca="1" si="851"/>
        <v>76.948690859795633</v>
      </c>
      <c r="DR126" s="336">
        <f t="shared" ca="1" si="851"/>
        <v>77.414638400081884</v>
      </c>
      <c r="DS126" s="336">
        <f t="shared" ca="1" si="851"/>
        <v>77.152427203667628</v>
      </c>
      <c r="DT126" s="336">
        <f t="shared" ref="DT126:ED126" ca="1" si="852">+DT104-DT123</f>
        <v>76.292575010693298</v>
      </c>
      <c r="DU126" s="336">
        <f t="shared" ca="1" si="852"/>
        <v>76.556684663618185</v>
      </c>
      <c r="DV126" s="336">
        <f t="shared" ca="1" si="852"/>
        <v>76.197797648620906</v>
      </c>
      <c r="DW126" s="336">
        <f t="shared" ca="1" si="852"/>
        <v>76.507554227230514</v>
      </c>
      <c r="DX126" s="336">
        <f t="shared" ca="1" si="852"/>
        <v>75.676601673977686</v>
      </c>
      <c r="DY126" s="336">
        <f t="shared" ca="1" si="852"/>
        <v>75.424430487552726</v>
      </c>
      <c r="DZ126" s="336">
        <f t="shared" ca="1" si="852"/>
        <v>76.128279658656595</v>
      </c>
      <c r="EA126" s="336">
        <f t="shared" ca="1" si="852"/>
        <v>75.504219650844021</v>
      </c>
      <c r="EB126" s="336">
        <f t="shared" ca="1" si="852"/>
        <v>76.316763013169862</v>
      </c>
      <c r="EC126" s="336">
        <f t="shared" ca="1" si="852"/>
        <v>75.318441494162343</v>
      </c>
      <c r="ED126" s="336">
        <f t="shared" ca="1" si="852"/>
        <v>74.994333653755717</v>
      </c>
      <c r="EE126" s="336">
        <f t="shared" ref="EE126:EQ126" ca="1" si="853">+EE104-EE123</f>
        <v>75.979241138897279</v>
      </c>
      <c r="EF126" s="336">
        <f t="shared" ca="1" si="853"/>
        <v>76.636013506771334</v>
      </c>
      <c r="EG126" s="336">
        <f t="shared" ca="1" si="853"/>
        <v>76.516147432610595</v>
      </c>
      <c r="EH126" s="336">
        <f t="shared" ca="1" si="853"/>
        <v>75.967538418838814</v>
      </c>
      <c r="EI126" s="336">
        <f t="shared" ca="1" si="853"/>
        <v>76.468556956101494</v>
      </c>
      <c r="EJ126" s="336">
        <f t="shared" ca="1" si="853"/>
        <v>76.017465359916756</v>
      </c>
      <c r="EK126" s="336">
        <f t="shared" ca="1" si="853"/>
        <v>76.225440093074809</v>
      </c>
      <c r="EL126" s="336">
        <f t="shared" ca="1" si="853"/>
        <v>75.526653002366629</v>
      </c>
      <c r="EM126" s="336">
        <f t="shared" ca="1" si="853"/>
        <v>75.817321183884189</v>
      </c>
      <c r="EN126" s="336">
        <f t="shared" ca="1" si="853"/>
        <v>75.786504486746736</v>
      </c>
      <c r="EO126" s="336">
        <f t="shared" ca="1" si="853"/>
        <v>75.46286452809295</v>
      </c>
      <c r="EP126" s="336">
        <f t="shared" ca="1" si="853"/>
        <v>76.080572964899204</v>
      </c>
      <c r="EQ126" s="336">
        <f t="shared" ca="1" si="853"/>
        <v>75.67149102775069</v>
      </c>
      <c r="ER126" s="336">
        <f t="shared" ref="ER126:FA126" ca="1" si="854">+ER104-ER123</f>
        <v>76.779658429364488</v>
      </c>
      <c r="ES126" s="336">
        <f t="shared" ca="1" si="854"/>
        <v>76.87560177730083</v>
      </c>
      <c r="ET126" s="336">
        <f t="shared" ca="1" si="854"/>
        <v>76.661528503845858</v>
      </c>
      <c r="EU126" s="336">
        <f t="shared" ca="1" si="854"/>
        <v>76.706212344089721</v>
      </c>
      <c r="EV126" s="336">
        <f t="shared" ca="1" si="854"/>
        <v>76.892073723491706</v>
      </c>
      <c r="EW126" s="336">
        <f t="shared" ca="1" si="854"/>
        <v>76.521968433489135</v>
      </c>
      <c r="EX126" s="336">
        <f t="shared" ca="1" si="854"/>
        <v>76.766888214765913</v>
      </c>
      <c r="EY126" s="336">
        <f t="shared" ca="1" si="854"/>
        <v>77.406275130448876</v>
      </c>
      <c r="EZ126" s="336">
        <f t="shared" ca="1" si="854"/>
        <v>77.548977199047712</v>
      </c>
      <c r="FA126" s="336">
        <f t="shared" ca="1" si="854"/>
        <v>77.888365692749119</v>
      </c>
      <c r="FB126" s="336">
        <f t="shared" ref="FB126:FD126" ca="1" si="855">+FB104-FB123</f>
        <v>78.188070639183564</v>
      </c>
      <c r="FC126" s="336">
        <f t="shared" ca="1" si="855"/>
        <v>77.686320622182421</v>
      </c>
      <c r="FD126" s="336">
        <f t="shared" ca="1" si="855"/>
        <v>77.593499109351228</v>
      </c>
      <c r="FE126" s="336" t="e">
        <f t="shared" ref="FE126:FI126" ca="1" si="856">+FE104-FE123</f>
        <v>#DIV/0!</v>
      </c>
      <c r="FF126" s="336" t="e">
        <f t="shared" ca="1" si="856"/>
        <v>#DIV/0!</v>
      </c>
      <c r="FG126" s="336" t="e">
        <f t="shared" ca="1" si="856"/>
        <v>#DIV/0!</v>
      </c>
      <c r="FH126" s="336" t="e">
        <f t="shared" ca="1" si="856"/>
        <v>#DIV/0!</v>
      </c>
      <c r="FI126" s="336" t="e">
        <f t="shared" ca="1" si="856"/>
        <v>#DIV/0!</v>
      </c>
      <c r="FJ126" s="336" t="e">
        <f t="shared" ref="FJ126:FP126" ca="1" si="857">+FJ104-FJ123</f>
        <v>#DIV/0!</v>
      </c>
      <c r="FK126" s="336" t="e">
        <f t="shared" ca="1" si="857"/>
        <v>#DIV/0!</v>
      </c>
      <c r="FL126" s="336" t="e">
        <f t="shared" ca="1" si="857"/>
        <v>#DIV/0!</v>
      </c>
      <c r="FM126" s="336" t="e">
        <f t="shared" ca="1" si="857"/>
        <v>#DIV/0!</v>
      </c>
      <c r="FN126" s="336" t="e">
        <f t="shared" ca="1" si="857"/>
        <v>#DIV/0!</v>
      </c>
      <c r="FO126" s="336" t="e">
        <f t="shared" ca="1" si="857"/>
        <v>#DIV/0!</v>
      </c>
      <c r="FP126" s="336" t="e">
        <f t="shared" ca="1" si="857"/>
        <v>#DIV/0!</v>
      </c>
    </row>
    <row r="127" spans="1:172" s="317" customFormat="1" x14ac:dyDescent="0.2">
      <c r="A127" s="485"/>
      <c r="B127" s="404" t="s">
        <v>34</v>
      </c>
      <c r="C127" s="405"/>
      <c r="D127" s="404"/>
      <c r="E127" s="406">
        <f t="shared" ref="E127:AJ127" ca="1" si="858">+E83/E$83*100</f>
        <v>100</v>
      </c>
      <c r="F127" s="406">
        <f t="shared" ca="1" si="858"/>
        <v>100</v>
      </c>
      <c r="G127" s="406">
        <f t="shared" ca="1" si="858"/>
        <v>100</v>
      </c>
      <c r="H127" s="406">
        <f t="shared" ca="1" si="858"/>
        <v>100</v>
      </c>
      <c r="I127" s="406">
        <f t="shared" ca="1" si="858"/>
        <v>100</v>
      </c>
      <c r="J127" s="406">
        <f t="shared" ca="1" si="858"/>
        <v>100</v>
      </c>
      <c r="K127" s="406">
        <f t="shared" ca="1" si="858"/>
        <v>100</v>
      </c>
      <c r="L127" s="406">
        <f t="shared" ca="1" si="858"/>
        <v>100</v>
      </c>
      <c r="M127" s="406">
        <f t="shared" ca="1" si="858"/>
        <v>100</v>
      </c>
      <c r="N127" s="406">
        <f t="shared" ca="1" si="858"/>
        <v>100</v>
      </c>
      <c r="O127" s="406">
        <f t="shared" ca="1" si="858"/>
        <v>100</v>
      </c>
      <c r="P127" s="406">
        <f t="shared" ca="1" si="858"/>
        <v>100</v>
      </c>
      <c r="Q127" s="406">
        <f t="shared" ca="1" si="858"/>
        <v>100</v>
      </c>
      <c r="R127" s="406">
        <f t="shared" ca="1" si="858"/>
        <v>100</v>
      </c>
      <c r="S127" s="406">
        <f t="shared" ca="1" si="858"/>
        <v>100</v>
      </c>
      <c r="T127" s="406">
        <f t="shared" ca="1" si="858"/>
        <v>100</v>
      </c>
      <c r="U127" s="406">
        <f t="shared" ca="1" si="858"/>
        <v>100</v>
      </c>
      <c r="V127" s="406">
        <f t="shared" ca="1" si="858"/>
        <v>100</v>
      </c>
      <c r="W127" s="406">
        <f t="shared" ca="1" si="858"/>
        <v>100</v>
      </c>
      <c r="X127" s="406">
        <f t="shared" ca="1" si="858"/>
        <v>100</v>
      </c>
      <c r="Y127" s="406">
        <f t="shared" ca="1" si="858"/>
        <v>100</v>
      </c>
      <c r="Z127" s="406">
        <f t="shared" ca="1" si="858"/>
        <v>100</v>
      </c>
      <c r="AA127" s="406">
        <f t="shared" ca="1" si="858"/>
        <v>100</v>
      </c>
      <c r="AB127" s="406">
        <f t="shared" ca="1" si="858"/>
        <v>100</v>
      </c>
      <c r="AC127" s="406">
        <f t="shared" ca="1" si="858"/>
        <v>100</v>
      </c>
      <c r="AD127" s="406">
        <f t="shared" ca="1" si="858"/>
        <v>100</v>
      </c>
      <c r="AE127" s="406">
        <f t="shared" ca="1" si="858"/>
        <v>100</v>
      </c>
      <c r="AF127" s="406">
        <f t="shared" ca="1" si="858"/>
        <v>100</v>
      </c>
      <c r="AG127" s="406">
        <f t="shared" ca="1" si="858"/>
        <v>100</v>
      </c>
      <c r="AH127" s="406">
        <f t="shared" ca="1" si="858"/>
        <v>100</v>
      </c>
      <c r="AI127" s="406">
        <f t="shared" ca="1" si="858"/>
        <v>100</v>
      </c>
      <c r="AJ127" s="406">
        <f t="shared" ca="1" si="858"/>
        <v>100</v>
      </c>
      <c r="AK127" s="406">
        <f t="shared" ref="AK127:BP127" ca="1" si="859">+AK83/AK$83*100</f>
        <v>100</v>
      </c>
      <c r="AL127" s="406">
        <f t="shared" ca="1" si="859"/>
        <v>100</v>
      </c>
      <c r="AM127" s="406">
        <f t="shared" ca="1" si="859"/>
        <v>100</v>
      </c>
      <c r="AN127" s="406">
        <f t="shared" ca="1" si="859"/>
        <v>100</v>
      </c>
      <c r="AO127" s="406">
        <f t="shared" ca="1" si="859"/>
        <v>100</v>
      </c>
      <c r="AP127" s="406">
        <f t="shared" ca="1" si="859"/>
        <v>100</v>
      </c>
      <c r="AQ127" s="406">
        <f t="shared" ca="1" si="859"/>
        <v>100</v>
      </c>
      <c r="AR127" s="406">
        <f t="shared" ca="1" si="859"/>
        <v>100</v>
      </c>
      <c r="AS127" s="406">
        <f t="shared" ca="1" si="859"/>
        <v>100</v>
      </c>
      <c r="AT127" s="406">
        <f t="shared" ca="1" si="859"/>
        <v>100</v>
      </c>
      <c r="AU127" s="406">
        <f t="shared" ca="1" si="859"/>
        <v>100</v>
      </c>
      <c r="AV127" s="406">
        <f t="shared" ca="1" si="859"/>
        <v>100</v>
      </c>
      <c r="AW127" s="406">
        <f t="shared" ca="1" si="859"/>
        <v>100</v>
      </c>
      <c r="AX127" s="406">
        <f t="shared" ca="1" si="859"/>
        <v>100</v>
      </c>
      <c r="AY127" s="406">
        <f t="shared" ca="1" si="859"/>
        <v>100</v>
      </c>
      <c r="AZ127" s="406">
        <f t="shared" ca="1" si="859"/>
        <v>100</v>
      </c>
      <c r="BA127" s="406">
        <f t="shared" ca="1" si="859"/>
        <v>100</v>
      </c>
      <c r="BB127" s="406">
        <f t="shared" ca="1" si="859"/>
        <v>100</v>
      </c>
      <c r="BC127" s="406">
        <f t="shared" ca="1" si="859"/>
        <v>100</v>
      </c>
      <c r="BD127" s="406">
        <f t="shared" ca="1" si="859"/>
        <v>100</v>
      </c>
      <c r="BE127" s="406">
        <f t="shared" ca="1" si="859"/>
        <v>100</v>
      </c>
      <c r="BF127" s="406">
        <f t="shared" ca="1" si="859"/>
        <v>100</v>
      </c>
      <c r="BG127" s="406">
        <f t="shared" ca="1" si="859"/>
        <v>100</v>
      </c>
      <c r="BH127" s="406">
        <f t="shared" ca="1" si="859"/>
        <v>100</v>
      </c>
      <c r="BI127" s="406">
        <f t="shared" ca="1" si="859"/>
        <v>100</v>
      </c>
      <c r="BJ127" s="406">
        <f t="shared" ca="1" si="859"/>
        <v>100</v>
      </c>
      <c r="BK127" s="406">
        <f t="shared" ca="1" si="859"/>
        <v>100</v>
      </c>
      <c r="BL127" s="406">
        <f t="shared" ca="1" si="859"/>
        <v>100</v>
      </c>
      <c r="BM127" s="406">
        <f t="shared" ca="1" si="859"/>
        <v>100</v>
      </c>
      <c r="BN127" s="406">
        <f t="shared" ca="1" si="859"/>
        <v>100</v>
      </c>
      <c r="BO127" s="406">
        <f t="shared" ca="1" si="859"/>
        <v>100</v>
      </c>
      <c r="BP127" s="406">
        <f t="shared" ca="1" si="859"/>
        <v>100</v>
      </c>
      <c r="BQ127" s="406">
        <f t="shared" ref="BQ127:CV127" ca="1" si="860">+BQ83/BQ$83*100</f>
        <v>100</v>
      </c>
      <c r="BR127" s="406">
        <f t="shared" ca="1" si="860"/>
        <v>100</v>
      </c>
      <c r="BS127" s="406">
        <f t="shared" ca="1" si="860"/>
        <v>100</v>
      </c>
      <c r="BT127" s="406">
        <f t="shared" ca="1" si="860"/>
        <v>100</v>
      </c>
      <c r="BU127" s="406">
        <f t="shared" ca="1" si="860"/>
        <v>100</v>
      </c>
      <c r="BV127" s="406">
        <f t="shared" ca="1" si="860"/>
        <v>100</v>
      </c>
      <c r="BW127" s="406">
        <f t="shared" ca="1" si="860"/>
        <v>100</v>
      </c>
      <c r="BX127" s="406">
        <f t="shared" ca="1" si="860"/>
        <v>100</v>
      </c>
      <c r="BY127" s="406">
        <f t="shared" ca="1" si="860"/>
        <v>100</v>
      </c>
      <c r="BZ127" s="406">
        <f t="shared" ca="1" si="860"/>
        <v>100</v>
      </c>
      <c r="CA127" s="406">
        <f t="shared" ca="1" si="860"/>
        <v>100</v>
      </c>
      <c r="CB127" s="406">
        <f t="shared" ca="1" si="860"/>
        <v>100</v>
      </c>
      <c r="CC127" s="406">
        <f t="shared" ca="1" si="860"/>
        <v>100</v>
      </c>
      <c r="CD127" s="406">
        <f t="shared" ca="1" si="860"/>
        <v>100</v>
      </c>
      <c r="CE127" s="406">
        <f t="shared" ca="1" si="860"/>
        <v>100</v>
      </c>
      <c r="CF127" s="406">
        <f t="shared" ca="1" si="860"/>
        <v>100</v>
      </c>
      <c r="CG127" s="406">
        <f t="shared" ca="1" si="860"/>
        <v>100</v>
      </c>
      <c r="CH127" s="406">
        <f t="shared" ca="1" si="860"/>
        <v>100</v>
      </c>
      <c r="CI127" s="406">
        <f t="shared" ca="1" si="860"/>
        <v>100</v>
      </c>
      <c r="CJ127" s="406">
        <f t="shared" ca="1" si="860"/>
        <v>100</v>
      </c>
      <c r="CK127" s="406">
        <f t="shared" ca="1" si="860"/>
        <v>100</v>
      </c>
      <c r="CL127" s="406">
        <f t="shared" ca="1" si="860"/>
        <v>100</v>
      </c>
      <c r="CM127" s="406">
        <f t="shared" ca="1" si="860"/>
        <v>100</v>
      </c>
      <c r="CN127" s="406">
        <f t="shared" ca="1" si="860"/>
        <v>100</v>
      </c>
      <c r="CO127" s="406">
        <f t="shared" ca="1" si="860"/>
        <v>100</v>
      </c>
      <c r="CP127" s="406">
        <f t="shared" ca="1" si="860"/>
        <v>100</v>
      </c>
      <c r="CQ127" s="406">
        <f t="shared" ca="1" si="860"/>
        <v>100</v>
      </c>
      <c r="CR127" s="406">
        <f t="shared" ca="1" si="860"/>
        <v>100</v>
      </c>
      <c r="CS127" s="406">
        <f t="shared" ca="1" si="860"/>
        <v>100</v>
      </c>
      <c r="CT127" s="406">
        <f t="shared" ca="1" si="860"/>
        <v>100</v>
      </c>
      <c r="CU127" s="406">
        <f t="shared" ca="1" si="860"/>
        <v>100</v>
      </c>
      <c r="CV127" s="406">
        <f t="shared" ca="1" si="860"/>
        <v>100</v>
      </c>
      <c r="CW127" s="406">
        <f t="shared" ref="CW127:ED127" ca="1" si="861">+CW83/CW$83*100</f>
        <v>100</v>
      </c>
      <c r="CX127" s="406">
        <f t="shared" ca="1" si="861"/>
        <v>100</v>
      </c>
      <c r="CY127" s="406">
        <f t="shared" ca="1" si="861"/>
        <v>100</v>
      </c>
      <c r="CZ127" s="406">
        <f t="shared" ca="1" si="861"/>
        <v>100</v>
      </c>
      <c r="DA127" s="406">
        <f t="shared" ca="1" si="861"/>
        <v>100</v>
      </c>
      <c r="DB127" s="406">
        <f t="shared" ca="1" si="861"/>
        <v>100</v>
      </c>
      <c r="DC127" s="406">
        <f t="shared" ca="1" si="861"/>
        <v>100</v>
      </c>
      <c r="DD127" s="406">
        <f t="shared" ca="1" si="861"/>
        <v>100</v>
      </c>
      <c r="DE127" s="406">
        <f t="shared" ca="1" si="861"/>
        <v>100</v>
      </c>
      <c r="DF127" s="406">
        <f t="shared" ca="1" si="861"/>
        <v>100</v>
      </c>
      <c r="DG127" s="406">
        <f t="shared" ca="1" si="861"/>
        <v>100</v>
      </c>
      <c r="DH127" s="406">
        <f t="shared" ca="1" si="861"/>
        <v>100</v>
      </c>
      <c r="DI127" s="406">
        <f t="shared" ca="1" si="861"/>
        <v>100</v>
      </c>
      <c r="DJ127" s="406">
        <f t="shared" ca="1" si="861"/>
        <v>100</v>
      </c>
      <c r="DK127" s="406">
        <f t="shared" ca="1" si="861"/>
        <v>100</v>
      </c>
      <c r="DL127" s="406">
        <f t="shared" ca="1" si="861"/>
        <v>100</v>
      </c>
      <c r="DM127" s="406">
        <f t="shared" ca="1" si="861"/>
        <v>100</v>
      </c>
      <c r="DN127" s="406">
        <f t="shared" ca="1" si="861"/>
        <v>100</v>
      </c>
      <c r="DO127" s="406">
        <f t="shared" ca="1" si="861"/>
        <v>100</v>
      </c>
      <c r="DP127" s="406">
        <f t="shared" ca="1" si="861"/>
        <v>100</v>
      </c>
      <c r="DQ127" s="406">
        <f t="shared" ca="1" si="861"/>
        <v>100</v>
      </c>
      <c r="DR127" s="406">
        <f t="shared" ca="1" si="861"/>
        <v>100</v>
      </c>
      <c r="DS127" s="406">
        <f t="shared" ca="1" si="861"/>
        <v>100</v>
      </c>
      <c r="DT127" s="406">
        <f t="shared" ca="1" si="861"/>
        <v>100</v>
      </c>
      <c r="DU127" s="406">
        <f t="shared" ca="1" si="861"/>
        <v>100</v>
      </c>
      <c r="DV127" s="406">
        <f t="shared" ca="1" si="861"/>
        <v>100</v>
      </c>
      <c r="DW127" s="406">
        <f t="shared" ca="1" si="861"/>
        <v>100</v>
      </c>
      <c r="DX127" s="406">
        <f t="shared" ca="1" si="861"/>
        <v>100</v>
      </c>
      <c r="DY127" s="406">
        <f t="shared" ca="1" si="861"/>
        <v>100</v>
      </c>
      <c r="DZ127" s="406">
        <f t="shared" ca="1" si="861"/>
        <v>100</v>
      </c>
      <c r="EA127" s="406">
        <f t="shared" ca="1" si="861"/>
        <v>100</v>
      </c>
      <c r="EB127" s="406">
        <f t="shared" ca="1" si="861"/>
        <v>100</v>
      </c>
      <c r="EC127" s="406">
        <f t="shared" ca="1" si="861"/>
        <v>100</v>
      </c>
      <c r="ED127" s="406">
        <f t="shared" ca="1" si="861"/>
        <v>100</v>
      </c>
      <c r="EE127" s="406">
        <f t="shared" ref="EE127:EQ127" ca="1" si="862">+EE83/EE$83*100</f>
        <v>100</v>
      </c>
      <c r="EF127" s="406">
        <f t="shared" ca="1" si="862"/>
        <v>100</v>
      </c>
      <c r="EG127" s="406">
        <f t="shared" ca="1" si="862"/>
        <v>100</v>
      </c>
      <c r="EH127" s="406">
        <f t="shared" ca="1" si="862"/>
        <v>100</v>
      </c>
      <c r="EI127" s="406">
        <f t="shared" ca="1" si="862"/>
        <v>100</v>
      </c>
      <c r="EJ127" s="406">
        <f t="shared" ca="1" si="862"/>
        <v>100</v>
      </c>
      <c r="EK127" s="406">
        <f t="shared" ca="1" si="862"/>
        <v>100</v>
      </c>
      <c r="EL127" s="406">
        <f t="shared" ca="1" si="862"/>
        <v>100</v>
      </c>
      <c r="EM127" s="406">
        <f t="shared" ca="1" si="862"/>
        <v>100</v>
      </c>
      <c r="EN127" s="406">
        <f t="shared" ca="1" si="862"/>
        <v>100</v>
      </c>
      <c r="EO127" s="406">
        <f t="shared" ca="1" si="862"/>
        <v>100</v>
      </c>
      <c r="EP127" s="406">
        <f t="shared" ca="1" si="862"/>
        <v>100</v>
      </c>
      <c r="EQ127" s="406">
        <f t="shared" ca="1" si="862"/>
        <v>100</v>
      </c>
      <c r="ER127" s="406">
        <f t="shared" ref="ER127:FA127" ca="1" si="863">+ER83/ER$83*100</f>
        <v>100</v>
      </c>
      <c r="ES127" s="406">
        <f t="shared" ca="1" si="863"/>
        <v>100</v>
      </c>
      <c r="ET127" s="406">
        <f t="shared" ca="1" si="863"/>
        <v>100</v>
      </c>
      <c r="EU127" s="406">
        <f t="shared" ca="1" si="863"/>
        <v>100</v>
      </c>
      <c r="EV127" s="406">
        <f t="shared" ca="1" si="863"/>
        <v>100</v>
      </c>
      <c r="EW127" s="406">
        <f t="shared" ca="1" si="863"/>
        <v>100</v>
      </c>
      <c r="EX127" s="406">
        <f t="shared" ca="1" si="863"/>
        <v>100</v>
      </c>
      <c r="EY127" s="406">
        <f t="shared" ca="1" si="863"/>
        <v>100</v>
      </c>
      <c r="EZ127" s="406">
        <f t="shared" ca="1" si="863"/>
        <v>100</v>
      </c>
      <c r="FA127" s="406">
        <f t="shared" ca="1" si="863"/>
        <v>100</v>
      </c>
      <c r="FB127" s="406">
        <f t="shared" ref="FB127:FD127" ca="1" si="864">+FB83/FB$83*100</f>
        <v>100</v>
      </c>
      <c r="FC127" s="406">
        <f t="shared" ca="1" si="864"/>
        <v>100</v>
      </c>
      <c r="FD127" s="406">
        <f t="shared" ca="1" si="864"/>
        <v>100</v>
      </c>
      <c r="FE127" s="406" t="e">
        <f t="shared" ref="FE127:FI127" ca="1" si="865">+FE83/FE$83*100</f>
        <v>#DIV/0!</v>
      </c>
      <c r="FF127" s="406" t="e">
        <f t="shared" ca="1" si="865"/>
        <v>#DIV/0!</v>
      </c>
      <c r="FG127" s="406" t="e">
        <f t="shared" ca="1" si="865"/>
        <v>#DIV/0!</v>
      </c>
      <c r="FH127" s="406" t="e">
        <f t="shared" ca="1" si="865"/>
        <v>#DIV/0!</v>
      </c>
      <c r="FI127" s="406" t="e">
        <f t="shared" ca="1" si="865"/>
        <v>#DIV/0!</v>
      </c>
      <c r="FJ127" s="406" t="e">
        <f t="shared" ref="FJ127:FP127" ca="1" si="866">+FJ83/FJ$83*100</f>
        <v>#DIV/0!</v>
      </c>
      <c r="FK127" s="406" t="e">
        <f t="shared" ca="1" si="866"/>
        <v>#DIV/0!</v>
      </c>
      <c r="FL127" s="406" t="e">
        <f t="shared" ca="1" si="866"/>
        <v>#DIV/0!</v>
      </c>
      <c r="FM127" s="406" t="e">
        <f t="shared" ca="1" si="866"/>
        <v>#DIV/0!</v>
      </c>
      <c r="FN127" s="406" t="e">
        <f t="shared" ca="1" si="866"/>
        <v>#DIV/0!</v>
      </c>
      <c r="FO127" s="406" t="e">
        <f t="shared" ca="1" si="866"/>
        <v>#DIV/0!</v>
      </c>
      <c r="FP127" s="406" t="e">
        <f t="shared" ca="1" si="866"/>
        <v>#DIV/0!</v>
      </c>
    </row>
    <row r="128" spans="1:172" x14ac:dyDescent="0.2">
      <c r="B128" s="407" t="s">
        <v>13</v>
      </c>
      <c r="C128" s="408"/>
      <c r="D128" s="407"/>
      <c r="E128" s="409">
        <f t="shared" ref="E128:AJ128" ca="1" si="867">+E61/E$83*100</f>
        <v>23.248264141847752</v>
      </c>
      <c r="F128" s="409">
        <f t="shared" ca="1" si="867"/>
        <v>23.403698909155075</v>
      </c>
      <c r="G128" s="409">
        <f t="shared" ca="1" si="867"/>
        <v>23.437020771333668</v>
      </c>
      <c r="H128" s="409">
        <f t="shared" ca="1" si="867"/>
        <v>23.285361401954731</v>
      </c>
      <c r="I128" s="409">
        <f t="shared" ca="1" si="867"/>
        <v>23.178314271614148</v>
      </c>
      <c r="J128" s="409">
        <f t="shared" ca="1" si="867"/>
        <v>23.361122172446123</v>
      </c>
      <c r="K128" s="409">
        <f t="shared" ca="1" si="867"/>
        <v>23.400038175480194</v>
      </c>
      <c r="L128" s="409">
        <f t="shared" ca="1" si="867"/>
        <v>23.466591944193503</v>
      </c>
      <c r="M128" s="409">
        <f t="shared" ca="1" si="867"/>
        <v>23.616287054153375</v>
      </c>
      <c r="N128" s="409">
        <f t="shared" ca="1" si="867"/>
        <v>23.475480864184945</v>
      </c>
      <c r="O128" s="409">
        <f t="shared" ca="1" si="867"/>
        <v>23.728298879077688</v>
      </c>
      <c r="P128" s="409">
        <f t="shared" ca="1" si="867"/>
        <v>23.642326109786531</v>
      </c>
      <c r="Q128" s="409">
        <f t="shared" ca="1" si="867"/>
        <v>23.441394895647839</v>
      </c>
      <c r="R128" s="409">
        <f t="shared" ca="1" si="867"/>
        <v>23.646920786968082</v>
      </c>
      <c r="S128" s="409">
        <f t="shared" ca="1" si="867"/>
        <v>23.079403571545136</v>
      </c>
      <c r="T128" s="409">
        <f t="shared" ca="1" si="867"/>
        <v>23.160086537834033</v>
      </c>
      <c r="U128" s="409">
        <f t="shared" ca="1" si="867"/>
        <v>23.220885099624873</v>
      </c>
      <c r="V128" s="409">
        <f t="shared" ca="1" si="867"/>
        <v>23.213105156142806</v>
      </c>
      <c r="W128" s="409">
        <f t="shared" ca="1" si="867"/>
        <v>23.046150287445979</v>
      </c>
      <c r="X128" s="409">
        <f t="shared" ca="1" si="867"/>
        <v>23.139906574340166</v>
      </c>
      <c r="Y128" s="409">
        <f t="shared" ca="1" si="867"/>
        <v>23.002912839679563</v>
      </c>
      <c r="Z128" s="409">
        <f t="shared" ca="1" si="867"/>
        <v>22.63985901591067</v>
      </c>
      <c r="AA128" s="409">
        <f t="shared" ca="1" si="867"/>
        <v>22.848258222116883</v>
      </c>
      <c r="AB128" s="409">
        <f t="shared" ca="1" si="867"/>
        <v>23.040714514194629</v>
      </c>
      <c r="AC128" s="409">
        <f t="shared" ca="1" si="867"/>
        <v>23.374302273095992</v>
      </c>
      <c r="AD128" s="409">
        <f t="shared" ca="1" si="867"/>
        <v>23.536460097869455</v>
      </c>
      <c r="AE128" s="409">
        <f t="shared" ca="1" si="867"/>
        <v>23.233322918941806</v>
      </c>
      <c r="AF128" s="409">
        <f t="shared" ca="1" si="867"/>
        <v>23.351753455268639</v>
      </c>
      <c r="AG128" s="409">
        <f t="shared" ca="1" si="867"/>
        <v>23.41448304049575</v>
      </c>
      <c r="AH128" s="409">
        <f t="shared" ca="1" si="867"/>
        <v>23.521230153050109</v>
      </c>
      <c r="AI128" s="409">
        <f t="shared" ca="1" si="867"/>
        <v>23.101672192553082</v>
      </c>
      <c r="AJ128" s="409">
        <f t="shared" ca="1" si="867"/>
        <v>22.7933285022328</v>
      </c>
      <c r="AK128" s="409">
        <f t="shared" ref="AK128:BP128" ca="1" si="868">+AK61/AK$83*100</f>
        <v>22.780694189292873</v>
      </c>
      <c r="AL128" s="409">
        <f t="shared" ca="1" si="868"/>
        <v>22.814140467138088</v>
      </c>
      <c r="AM128" s="409">
        <f t="shared" ca="1" si="868"/>
        <v>22.911016752598119</v>
      </c>
      <c r="AN128" s="409">
        <f t="shared" ca="1" si="868"/>
        <v>22.733315492534196</v>
      </c>
      <c r="AO128" s="409">
        <f t="shared" ca="1" si="868"/>
        <v>23.021180852911236</v>
      </c>
      <c r="AP128" s="409">
        <f t="shared" ca="1" si="868"/>
        <v>23.154619817026408</v>
      </c>
      <c r="AQ128" s="409">
        <f t="shared" ca="1" si="868"/>
        <v>23.339250064134305</v>
      </c>
      <c r="AR128" s="409">
        <f t="shared" ca="1" si="868"/>
        <v>23.684968918039235</v>
      </c>
      <c r="AS128" s="409">
        <f t="shared" ca="1" si="868"/>
        <v>23.71052828438857</v>
      </c>
      <c r="AT128" s="409">
        <f t="shared" ca="1" si="868"/>
        <v>23.554032421701535</v>
      </c>
      <c r="AU128" s="409">
        <f t="shared" ca="1" si="868"/>
        <v>23.799783679391957</v>
      </c>
      <c r="AV128" s="409">
        <f t="shared" ca="1" si="868"/>
        <v>23.62501608398258</v>
      </c>
      <c r="AW128" s="409">
        <f t="shared" ca="1" si="868"/>
        <v>23.646524062071254</v>
      </c>
      <c r="AX128" s="409">
        <f t="shared" ca="1" si="868"/>
        <v>23.641615692384395</v>
      </c>
      <c r="AY128" s="409">
        <f t="shared" ca="1" si="868"/>
        <v>23.794125320343294</v>
      </c>
      <c r="AZ128" s="409">
        <f t="shared" ca="1" si="868"/>
        <v>23.71976096199689</v>
      </c>
      <c r="BA128" s="409">
        <f t="shared" ca="1" si="868"/>
        <v>23.638053810754858</v>
      </c>
      <c r="BB128" s="409">
        <f t="shared" ca="1" si="868"/>
        <v>23.470426436485056</v>
      </c>
      <c r="BC128" s="409">
        <f t="shared" ca="1" si="868"/>
        <v>23.589061283197694</v>
      </c>
      <c r="BD128" s="409">
        <f t="shared" ca="1" si="868"/>
        <v>23.578355198758459</v>
      </c>
      <c r="BE128" s="409">
        <f t="shared" ca="1" si="868"/>
        <v>23.603817639167087</v>
      </c>
      <c r="BF128" s="409">
        <f t="shared" ca="1" si="868"/>
        <v>23.709808659095593</v>
      </c>
      <c r="BG128" s="409">
        <f t="shared" ca="1" si="868"/>
        <v>24.078158265156517</v>
      </c>
      <c r="BH128" s="409">
        <f t="shared" ca="1" si="868"/>
        <v>24.096289751489788</v>
      </c>
      <c r="BI128" s="409">
        <f t="shared" ca="1" si="868"/>
        <v>24.492232157613099</v>
      </c>
      <c r="BJ128" s="409">
        <f t="shared" ca="1" si="868"/>
        <v>24.56089603495975</v>
      </c>
      <c r="BK128" s="409">
        <f t="shared" ca="1" si="868"/>
        <v>24.447425773433832</v>
      </c>
      <c r="BL128" s="409">
        <f t="shared" ca="1" si="868"/>
        <v>24.336826843055114</v>
      </c>
      <c r="BM128" s="409">
        <f t="shared" ca="1" si="868"/>
        <v>24.437652887018562</v>
      </c>
      <c r="BN128" s="409">
        <f t="shared" ca="1" si="868"/>
        <v>24.729442471896132</v>
      </c>
      <c r="BO128" s="409">
        <f t="shared" ca="1" si="868"/>
        <v>24.344558788863107</v>
      </c>
      <c r="BP128" s="409">
        <f t="shared" ca="1" si="868"/>
        <v>24.334151857843565</v>
      </c>
      <c r="BQ128" s="409">
        <f t="shared" ref="BQ128:CV128" ca="1" si="869">+BQ61/BQ$83*100</f>
        <v>24.346966534574406</v>
      </c>
      <c r="BR128" s="409">
        <f t="shared" ca="1" si="869"/>
        <v>24.418564234498845</v>
      </c>
      <c r="BS128" s="409">
        <f t="shared" ca="1" si="869"/>
        <v>24.655028610777034</v>
      </c>
      <c r="BT128" s="409">
        <f t="shared" ca="1" si="869"/>
        <v>24.515349389011735</v>
      </c>
      <c r="BU128" s="409">
        <f t="shared" ca="1" si="869"/>
        <v>24.645087169668962</v>
      </c>
      <c r="BV128" s="409">
        <f t="shared" ca="1" si="869"/>
        <v>24.727834417260024</v>
      </c>
      <c r="BW128" s="409">
        <f t="shared" ca="1" si="869"/>
        <v>24.580607321257304</v>
      </c>
      <c r="BX128" s="409">
        <f t="shared" ca="1" si="869"/>
        <v>25.083104295923626</v>
      </c>
      <c r="BY128" s="409">
        <f t="shared" ca="1" si="869"/>
        <v>24.964481678724916</v>
      </c>
      <c r="BZ128" s="409">
        <f t="shared" ca="1" si="869"/>
        <v>25.026163775169131</v>
      </c>
      <c r="CA128" s="409">
        <f t="shared" ca="1" si="869"/>
        <v>24.677320492011571</v>
      </c>
      <c r="CB128" s="409">
        <f t="shared" ca="1" si="869"/>
        <v>24.878335341690473</v>
      </c>
      <c r="CC128" s="409">
        <f t="shared" ca="1" si="869"/>
        <v>25.476311232513531</v>
      </c>
      <c r="CD128" s="409">
        <f t="shared" ca="1" si="869"/>
        <v>25.034060471271687</v>
      </c>
      <c r="CE128" s="409">
        <f t="shared" ca="1" si="869"/>
        <v>24.990025921258898</v>
      </c>
      <c r="CF128" s="409">
        <f t="shared" ca="1" si="869"/>
        <v>24.99809463402163</v>
      </c>
      <c r="CG128" s="409">
        <f t="shared" ca="1" si="869"/>
        <v>25.251048365282436</v>
      </c>
      <c r="CH128" s="409">
        <f t="shared" ca="1" si="869"/>
        <v>25.428075594975468</v>
      </c>
      <c r="CI128" s="409">
        <f t="shared" ca="1" si="869"/>
        <v>25.855586042437405</v>
      </c>
      <c r="CJ128" s="409">
        <f t="shared" ca="1" si="869"/>
        <v>25.445688964235142</v>
      </c>
      <c r="CK128" s="409">
        <f t="shared" ca="1" si="869"/>
        <v>25.5819603280164</v>
      </c>
      <c r="CL128" s="409">
        <f t="shared" ca="1" si="869"/>
        <v>25.994690336022597</v>
      </c>
      <c r="CM128" s="409">
        <f t="shared" ca="1" si="869"/>
        <v>26.275986569810993</v>
      </c>
      <c r="CN128" s="409">
        <f t="shared" ca="1" si="869"/>
        <v>30.039113764010477</v>
      </c>
      <c r="CO128" s="409">
        <f t="shared" ca="1" si="869"/>
        <v>30.4561117268372</v>
      </c>
      <c r="CP128" s="409">
        <f t="shared" ca="1" si="869"/>
        <v>27.739673459129556</v>
      </c>
      <c r="CQ128" s="409">
        <f t="shared" ca="1" si="869"/>
        <v>27.054696084911001</v>
      </c>
      <c r="CR128" s="409">
        <f t="shared" ca="1" si="869"/>
        <v>26.029390342757363</v>
      </c>
      <c r="CS128" s="409">
        <f t="shared" ca="1" si="869"/>
        <v>25.617090914098561</v>
      </c>
      <c r="CT128" s="409">
        <f t="shared" ca="1" si="869"/>
        <v>25.504555517122057</v>
      </c>
      <c r="CU128" s="409">
        <f t="shared" ca="1" si="869"/>
        <v>25.518653942703718</v>
      </c>
      <c r="CV128" s="409">
        <f t="shared" ca="1" si="869"/>
        <v>25.329112752393495</v>
      </c>
      <c r="CW128" s="409">
        <f t="shared" ref="CW128:ED128" ca="1" si="870">+CW61/CW$83*100</f>
        <v>25.260496819418059</v>
      </c>
      <c r="CX128" s="409">
        <f t="shared" ca="1" si="870"/>
        <v>25.553475665142983</v>
      </c>
      <c r="CY128" s="409">
        <f t="shared" ca="1" si="870"/>
        <v>24.97876805206765</v>
      </c>
      <c r="CZ128" s="409">
        <f t="shared" ca="1" si="870"/>
        <v>25.379698721618844</v>
      </c>
      <c r="DA128" s="409">
        <f t="shared" ca="1" si="870"/>
        <v>25.173091945932313</v>
      </c>
      <c r="DB128" s="409">
        <f t="shared" ca="1" si="870"/>
        <v>25.138681138967122</v>
      </c>
      <c r="DC128" s="409">
        <f t="shared" ca="1" si="870"/>
        <v>25.206320503826895</v>
      </c>
      <c r="DD128" s="409">
        <f t="shared" ca="1" si="870"/>
        <v>25.116335517667505</v>
      </c>
      <c r="DE128" s="409">
        <f t="shared" ca="1" si="870"/>
        <v>25.327868316093156</v>
      </c>
      <c r="DF128" s="409">
        <f t="shared" ca="1" si="870"/>
        <v>24.832828570379053</v>
      </c>
      <c r="DG128" s="409">
        <f t="shared" ca="1" si="870"/>
        <v>24.939169757226793</v>
      </c>
      <c r="DH128" s="409">
        <f t="shared" ca="1" si="870"/>
        <v>25.099958176516441</v>
      </c>
      <c r="DI128" s="409">
        <f t="shared" ca="1" si="870"/>
        <v>24.917150105597731</v>
      </c>
      <c r="DJ128" s="409">
        <f t="shared" ca="1" si="870"/>
        <v>24.845520402085306</v>
      </c>
      <c r="DK128" s="409">
        <f t="shared" ca="1" si="870"/>
        <v>25.027080540241919</v>
      </c>
      <c r="DL128" s="409">
        <f t="shared" ca="1" si="870"/>
        <v>24.755372682751304</v>
      </c>
      <c r="DM128" s="409">
        <f t="shared" ca="1" si="870"/>
        <v>24.95871128574764</v>
      </c>
      <c r="DN128" s="409">
        <f t="shared" ca="1" si="870"/>
        <v>25.168089218313423</v>
      </c>
      <c r="DO128" s="409">
        <f t="shared" ca="1" si="870"/>
        <v>24.769340662677873</v>
      </c>
      <c r="DP128" s="409">
        <f t="shared" ca="1" si="870"/>
        <v>24.793744476893075</v>
      </c>
      <c r="DQ128" s="409">
        <f t="shared" ca="1" si="870"/>
        <v>25.117575020434675</v>
      </c>
      <c r="DR128" s="409">
        <f t="shared" ca="1" si="870"/>
        <v>24.764444252488534</v>
      </c>
      <c r="DS128" s="409">
        <f t="shared" ca="1" si="870"/>
        <v>24.673226184269229</v>
      </c>
      <c r="DT128" s="409">
        <f t="shared" ca="1" si="870"/>
        <v>24.60110842431369</v>
      </c>
      <c r="DU128" s="409">
        <f t="shared" ca="1" si="870"/>
        <v>24.783282332746818</v>
      </c>
      <c r="DV128" s="409">
        <f t="shared" ca="1" si="870"/>
        <v>25.080400859034484</v>
      </c>
      <c r="DW128" s="409">
        <f t="shared" ca="1" si="870"/>
        <v>24.93127330219032</v>
      </c>
      <c r="DX128" s="409">
        <f t="shared" ca="1" si="870"/>
        <v>24.976606502578154</v>
      </c>
      <c r="DY128" s="409">
        <f t="shared" ca="1" si="870"/>
        <v>24.737935567874167</v>
      </c>
      <c r="DZ128" s="409">
        <f t="shared" ca="1" si="870"/>
        <v>25.040837551779678</v>
      </c>
      <c r="EA128" s="409">
        <f t="shared" ca="1" si="870"/>
        <v>25.002487120981066</v>
      </c>
      <c r="EB128" s="409">
        <f t="shared" ca="1" si="870"/>
        <v>24.797051977459077</v>
      </c>
      <c r="EC128" s="409">
        <f t="shared" ca="1" si="870"/>
        <v>25.107340708232002</v>
      </c>
      <c r="ED128" s="409">
        <f t="shared" ca="1" si="870"/>
        <v>25.198408487583983</v>
      </c>
      <c r="EE128" s="409">
        <f t="shared" ref="EE128:EQ128" ca="1" si="871">+EE61/EE$83*100</f>
        <v>25.032954174650129</v>
      </c>
      <c r="EF128" s="409">
        <f t="shared" ca="1" si="871"/>
        <v>24.768797112345162</v>
      </c>
      <c r="EG128" s="409">
        <f t="shared" ca="1" si="871"/>
        <v>24.683153429455658</v>
      </c>
      <c r="EH128" s="409">
        <f t="shared" ca="1" si="871"/>
        <v>24.952556786299084</v>
      </c>
      <c r="EI128" s="409">
        <f t="shared" ca="1" si="871"/>
        <v>24.853558603746588</v>
      </c>
      <c r="EJ128" s="409">
        <f t="shared" ca="1" si="871"/>
        <v>25.013001286537257</v>
      </c>
      <c r="EK128" s="409">
        <f t="shared" ca="1" si="871"/>
        <v>25.000403635727412</v>
      </c>
      <c r="EL128" s="409">
        <f t="shared" ca="1" si="871"/>
        <v>24.864817419914299</v>
      </c>
      <c r="EM128" s="409">
        <f t="shared" ca="1" si="871"/>
        <v>24.881990154106425</v>
      </c>
      <c r="EN128" s="409">
        <f t="shared" ca="1" si="871"/>
        <v>24.902473790254483</v>
      </c>
      <c r="EO128" s="409">
        <f t="shared" ca="1" si="871"/>
        <v>24.867850923080557</v>
      </c>
      <c r="EP128" s="409">
        <f t="shared" ca="1" si="871"/>
        <v>24.813112881091179</v>
      </c>
      <c r="EQ128" s="409">
        <f t="shared" ca="1" si="871"/>
        <v>25.110828622523286</v>
      </c>
      <c r="ER128" s="409">
        <f t="shared" ref="ER128:FA128" ca="1" si="872">+ER61/ER$83*100</f>
        <v>24.81672199226524</v>
      </c>
      <c r="ES128" s="409">
        <f t="shared" ca="1" si="872"/>
        <v>24.898578136518317</v>
      </c>
      <c r="ET128" s="409">
        <f t="shared" ca="1" si="872"/>
        <v>24.551916609832826</v>
      </c>
      <c r="EU128" s="409">
        <f t="shared" ca="1" si="872"/>
        <v>24.862296355386405</v>
      </c>
      <c r="EV128" s="409">
        <f t="shared" ca="1" si="872"/>
        <v>24.679796132101568</v>
      </c>
      <c r="EW128" s="409">
        <f t="shared" ca="1" si="872"/>
        <v>24.926051095237298</v>
      </c>
      <c r="EX128" s="409">
        <f t="shared" ca="1" si="872"/>
        <v>24.759287530893719</v>
      </c>
      <c r="EY128" s="409">
        <f t="shared" ca="1" si="872"/>
        <v>24.975698671315484</v>
      </c>
      <c r="EZ128" s="409">
        <f t="shared" ca="1" si="872"/>
        <v>25.043293503194867</v>
      </c>
      <c r="FA128" s="409">
        <f t="shared" ca="1" si="872"/>
        <v>24.871797631967247</v>
      </c>
      <c r="FB128" s="409">
        <f t="shared" ref="FB128:FD128" ca="1" si="873">+FB61/FB$83*100</f>
        <v>24.819663052923406</v>
      </c>
      <c r="FC128" s="409">
        <f t="shared" ca="1" si="873"/>
        <v>24.82370959880857</v>
      </c>
      <c r="FD128" s="409">
        <f t="shared" ca="1" si="873"/>
        <v>24.485790761783534</v>
      </c>
      <c r="FE128" s="409" t="e">
        <f t="shared" ref="FE128:FI128" ca="1" si="874">+FE61/FE$83*100</f>
        <v>#DIV/0!</v>
      </c>
      <c r="FF128" s="409" t="e">
        <f t="shared" ca="1" si="874"/>
        <v>#DIV/0!</v>
      </c>
      <c r="FG128" s="409" t="e">
        <f t="shared" ca="1" si="874"/>
        <v>#DIV/0!</v>
      </c>
      <c r="FH128" s="409" t="e">
        <f t="shared" ca="1" si="874"/>
        <v>#DIV/0!</v>
      </c>
      <c r="FI128" s="409" t="e">
        <f t="shared" ca="1" si="874"/>
        <v>#DIV/0!</v>
      </c>
      <c r="FJ128" s="409" t="e">
        <f t="shared" ref="FJ128:FP128" ca="1" si="875">+FJ61/FJ$83*100</f>
        <v>#DIV/0!</v>
      </c>
      <c r="FK128" s="409" t="e">
        <f t="shared" ca="1" si="875"/>
        <v>#DIV/0!</v>
      </c>
      <c r="FL128" s="409" t="e">
        <f t="shared" ca="1" si="875"/>
        <v>#DIV/0!</v>
      </c>
      <c r="FM128" s="409" t="e">
        <f t="shared" ca="1" si="875"/>
        <v>#DIV/0!</v>
      </c>
      <c r="FN128" s="409" t="e">
        <f t="shared" ca="1" si="875"/>
        <v>#DIV/0!</v>
      </c>
      <c r="FO128" s="409" t="e">
        <f t="shared" ca="1" si="875"/>
        <v>#DIV/0!</v>
      </c>
      <c r="FP128" s="409" t="e">
        <f t="shared" ca="1" si="875"/>
        <v>#DIV/0!</v>
      </c>
    </row>
    <row r="129" spans="2:172" x14ac:dyDescent="0.2">
      <c r="B129" s="407" t="s">
        <v>14</v>
      </c>
      <c r="C129" s="408"/>
      <c r="D129" s="407"/>
      <c r="E129" s="409">
        <f t="shared" ref="E129:AJ129" ca="1" si="876">+E62/E$83*100</f>
        <v>5.7698277533980873</v>
      </c>
      <c r="F129" s="409">
        <f t="shared" ca="1" si="876"/>
        <v>5.8130848988494535</v>
      </c>
      <c r="G129" s="409">
        <f t="shared" ca="1" si="876"/>
        <v>5.6803953914390801</v>
      </c>
      <c r="H129" s="409">
        <f t="shared" ca="1" si="876"/>
        <v>5.6339144083350234</v>
      </c>
      <c r="I129" s="409">
        <f t="shared" ca="1" si="876"/>
        <v>5.508635399200716</v>
      </c>
      <c r="J129" s="409">
        <f t="shared" ca="1" si="876"/>
        <v>5.5390787631308207</v>
      </c>
      <c r="K129" s="409">
        <f t="shared" ca="1" si="876"/>
        <v>5.611511916974762</v>
      </c>
      <c r="L129" s="409">
        <f t="shared" ca="1" si="876"/>
        <v>5.7226313586295392</v>
      </c>
      <c r="M129" s="409">
        <f t="shared" ca="1" si="876"/>
        <v>5.5480259830155401</v>
      </c>
      <c r="N129" s="409">
        <f t="shared" ca="1" si="876"/>
        <v>5.649609333033383</v>
      </c>
      <c r="O129" s="409">
        <f t="shared" ca="1" si="876"/>
        <v>5.6859388453581223</v>
      </c>
      <c r="P129" s="409">
        <f t="shared" ca="1" si="876"/>
        <v>5.5145763375568269</v>
      </c>
      <c r="Q129" s="409">
        <f t="shared" ca="1" si="876"/>
        <v>5.6321231315416913</v>
      </c>
      <c r="R129" s="409">
        <f t="shared" ca="1" si="876"/>
        <v>5.6855705742359106</v>
      </c>
      <c r="S129" s="409">
        <f t="shared" ca="1" si="876"/>
        <v>5.6315856645010927</v>
      </c>
      <c r="T129" s="409">
        <f t="shared" ca="1" si="876"/>
        <v>5.7342592121672</v>
      </c>
      <c r="U129" s="409">
        <f t="shared" ca="1" si="876"/>
        <v>5.7144343980283532</v>
      </c>
      <c r="V129" s="409">
        <f t="shared" ca="1" si="876"/>
        <v>5.6906141877016685</v>
      </c>
      <c r="W129" s="409">
        <f t="shared" ca="1" si="876"/>
        <v>5.6631793738793688</v>
      </c>
      <c r="X129" s="409">
        <f t="shared" ca="1" si="876"/>
        <v>5.7811811900186267</v>
      </c>
      <c r="Y129" s="409">
        <f t="shared" ca="1" si="876"/>
        <v>5.6148140905783519</v>
      </c>
      <c r="Z129" s="409">
        <f t="shared" ca="1" si="876"/>
        <v>5.5794322995775945</v>
      </c>
      <c r="AA129" s="409">
        <f t="shared" ca="1" si="876"/>
        <v>5.4878844286599158</v>
      </c>
      <c r="AB129" s="409">
        <f t="shared" ca="1" si="876"/>
        <v>5.6720215947253205</v>
      </c>
      <c r="AC129" s="409">
        <f t="shared" ca="1" si="876"/>
        <v>5.6133785420159796</v>
      </c>
      <c r="AD129" s="409">
        <f t="shared" ca="1" si="876"/>
        <v>5.5775060564969001</v>
      </c>
      <c r="AE129" s="409">
        <f t="shared" ca="1" si="876"/>
        <v>5.6097915422806643</v>
      </c>
      <c r="AF129" s="409">
        <f t="shared" ca="1" si="876"/>
        <v>5.6719094960156715</v>
      </c>
      <c r="AG129" s="409">
        <f t="shared" ca="1" si="876"/>
        <v>5.793449777379851</v>
      </c>
      <c r="AH129" s="409">
        <f t="shared" ca="1" si="876"/>
        <v>5.5310368937621384</v>
      </c>
      <c r="AI129" s="409">
        <f t="shared" ca="1" si="876"/>
        <v>5.8107835936581074</v>
      </c>
      <c r="AJ129" s="409">
        <f t="shared" ca="1" si="876"/>
        <v>5.7937634463376595</v>
      </c>
      <c r="AK129" s="409">
        <f t="shared" ref="AK129:BP129" ca="1" si="877">+AK62/AK$83*100</f>
        <v>5.8885142496807044</v>
      </c>
      <c r="AL129" s="409">
        <f t="shared" ca="1" si="877"/>
        <v>5.7948744702946176</v>
      </c>
      <c r="AM129" s="409">
        <f t="shared" ca="1" si="877"/>
        <v>6.0003169430699259</v>
      </c>
      <c r="AN129" s="409">
        <f t="shared" ca="1" si="877"/>
        <v>5.9299765471881578</v>
      </c>
      <c r="AO129" s="409">
        <f t="shared" ca="1" si="877"/>
        <v>5.9277069767163137</v>
      </c>
      <c r="AP129" s="409">
        <f t="shared" ca="1" si="877"/>
        <v>5.9250283208623582</v>
      </c>
      <c r="AQ129" s="409">
        <f t="shared" ca="1" si="877"/>
        <v>6.0201045895788958</v>
      </c>
      <c r="AR129" s="409">
        <f t="shared" ca="1" si="877"/>
        <v>5.9551337228322208</v>
      </c>
      <c r="AS129" s="409">
        <f t="shared" ca="1" si="877"/>
        <v>6.0800359630836134</v>
      </c>
      <c r="AT129" s="409">
        <f t="shared" ca="1" si="877"/>
        <v>5.953828782225659</v>
      </c>
      <c r="AU129" s="409">
        <f t="shared" ca="1" si="877"/>
        <v>6.0595009030205755</v>
      </c>
      <c r="AV129" s="409">
        <f t="shared" ca="1" si="877"/>
        <v>6.1814082318811501</v>
      </c>
      <c r="AW129" s="409">
        <f t="shared" ca="1" si="877"/>
        <v>6.2207743334155978</v>
      </c>
      <c r="AX129" s="409">
        <f t="shared" ca="1" si="877"/>
        <v>6.2819797143810376</v>
      </c>
      <c r="AY129" s="409">
        <f t="shared" ca="1" si="877"/>
        <v>6.03235616156294</v>
      </c>
      <c r="AZ129" s="409">
        <f t="shared" ca="1" si="877"/>
        <v>6.1584077940748276</v>
      </c>
      <c r="BA129" s="409">
        <f t="shared" ca="1" si="877"/>
        <v>6.132688681467295</v>
      </c>
      <c r="BB129" s="409">
        <f t="shared" ca="1" si="877"/>
        <v>6.1364597582764517</v>
      </c>
      <c r="BC129" s="409">
        <f t="shared" ca="1" si="877"/>
        <v>5.9878924295547948</v>
      </c>
      <c r="BD129" s="409">
        <f t="shared" ca="1" si="877"/>
        <v>6.244854855982739</v>
      </c>
      <c r="BE129" s="409">
        <f t="shared" ca="1" si="877"/>
        <v>6.06675865052991</v>
      </c>
      <c r="BF129" s="409">
        <f t="shared" ca="1" si="877"/>
        <v>6.2887948438828181</v>
      </c>
      <c r="BG129" s="409">
        <f t="shared" ca="1" si="877"/>
        <v>6.3131699529458007</v>
      </c>
      <c r="BH129" s="409">
        <f t="shared" ca="1" si="877"/>
        <v>6.2473035057723649</v>
      </c>
      <c r="BI129" s="409">
        <f t="shared" ca="1" si="877"/>
        <v>6.3362639072803457</v>
      </c>
      <c r="BJ129" s="409">
        <f t="shared" ca="1" si="877"/>
        <v>6.3985821038861861</v>
      </c>
      <c r="BK129" s="409">
        <f t="shared" ca="1" si="877"/>
        <v>6.4893243228999768</v>
      </c>
      <c r="BL129" s="409">
        <f t="shared" ca="1" si="877"/>
        <v>6.3963236884961781</v>
      </c>
      <c r="BM129" s="409">
        <f t="shared" ca="1" si="877"/>
        <v>6.3842403089728013</v>
      </c>
      <c r="BN129" s="409">
        <f t="shared" ca="1" si="877"/>
        <v>6.4422963968473201</v>
      </c>
      <c r="BO129" s="409">
        <f t="shared" ca="1" si="877"/>
        <v>6.52672759427647</v>
      </c>
      <c r="BP129" s="409">
        <f t="shared" ca="1" si="877"/>
        <v>6.4998025267802229</v>
      </c>
      <c r="BQ129" s="409">
        <f t="shared" ref="BQ129:CV129" ca="1" si="878">+BQ62/BQ$83*100</f>
        <v>6.5126955910915454</v>
      </c>
      <c r="BR129" s="409">
        <f t="shared" ca="1" si="878"/>
        <v>6.4386906366032362</v>
      </c>
      <c r="BS129" s="409">
        <f t="shared" ca="1" si="878"/>
        <v>6.5302027219267629</v>
      </c>
      <c r="BT129" s="409">
        <f t="shared" ca="1" si="878"/>
        <v>6.4730933379138742</v>
      </c>
      <c r="BU129" s="409">
        <f t="shared" ca="1" si="878"/>
        <v>6.3729453901833928</v>
      </c>
      <c r="BV129" s="409">
        <f t="shared" ca="1" si="878"/>
        <v>6.4015095928860983</v>
      </c>
      <c r="BW129" s="409">
        <f t="shared" ca="1" si="878"/>
        <v>6.5007989341336625</v>
      </c>
      <c r="BX129" s="409">
        <f t="shared" ca="1" si="878"/>
        <v>6.5543266463233705</v>
      </c>
      <c r="BY129" s="409">
        <f t="shared" ca="1" si="878"/>
        <v>6.5726520197208744</v>
      </c>
      <c r="BZ129" s="409">
        <f t="shared" ca="1" si="878"/>
        <v>6.7115153211791689</v>
      </c>
      <c r="CA129" s="409">
        <f t="shared" ca="1" si="878"/>
        <v>6.7499950759339598</v>
      </c>
      <c r="CB129" s="409">
        <f t="shared" ca="1" si="878"/>
        <v>6.6734330800098398</v>
      </c>
      <c r="CC129" s="409">
        <f t="shared" ca="1" si="878"/>
        <v>6.6403512830582088</v>
      </c>
      <c r="CD129" s="409">
        <f t="shared" ca="1" si="878"/>
        <v>6.823435704719234</v>
      </c>
      <c r="CE129" s="409">
        <f t="shared" ca="1" si="878"/>
        <v>6.7196147243689701</v>
      </c>
      <c r="CF129" s="409">
        <f t="shared" ca="1" si="878"/>
        <v>6.546745452353095</v>
      </c>
      <c r="CG129" s="409">
        <f t="shared" ca="1" si="878"/>
        <v>6.7631573182873064</v>
      </c>
      <c r="CH129" s="409">
        <f t="shared" ca="1" si="878"/>
        <v>6.7390623297085073</v>
      </c>
      <c r="CI129" s="409">
        <f t="shared" ca="1" si="878"/>
        <v>6.6380044304084826</v>
      </c>
      <c r="CJ129" s="409">
        <f t="shared" ca="1" si="878"/>
        <v>6.8098639243659731</v>
      </c>
      <c r="CK129" s="409">
        <f t="shared" ca="1" si="878"/>
        <v>6.6255712926411015</v>
      </c>
      <c r="CL129" s="409">
        <f t="shared" ca="1" si="878"/>
        <v>6.5373423226601686</v>
      </c>
      <c r="CM129" s="409">
        <f t="shared" ca="1" si="878"/>
        <v>6.5978038194638167</v>
      </c>
      <c r="CN129" s="409">
        <f t="shared" ca="1" si="878"/>
        <v>5.4104559511687791</v>
      </c>
      <c r="CO129" s="409">
        <f t="shared" ca="1" si="878"/>
        <v>5.5676080076318284</v>
      </c>
      <c r="CP129" s="409">
        <f t="shared" ca="1" si="878"/>
        <v>6.4774628122937816</v>
      </c>
      <c r="CQ129" s="409">
        <f t="shared" ca="1" si="878"/>
        <v>7.0836284234578315</v>
      </c>
      <c r="CR129" s="409">
        <f t="shared" ca="1" si="878"/>
        <v>6.9660427765696458</v>
      </c>
      <c r="CS129" s="409">
        <f t="shared" ca="1" si="878"/>
        <v>6.7317362058461301</v>
      </c>
      <c r="CT129" s="409">
        <f t="shared" ca="1" si="878"/>
        <v>6.7408193592412831</v>
      </c>
      <c r="CU129" s="409">
        <f t="shared" ca="1" si="878"/>
        <v>6.7981674504444829</v>
      </c>
      <c r="CV129" s="409">
        <f t="shared" ca="1" si="878"/>
        <v>6.4789241572254781</v>
      </c>
      <c r="CW129" s="409">
        <f t="shared" ref="CW129:ED129" ca="1" si="879">+CW62/CW$83*100</f>
        <v>6.5279716607596292</v>
      </c>
      <c r="CX129" s="409">
        <f t="shared" ca="1" si="879"/>
        <v>6.2685502988028787</v>
      </c>
      <c r="CY129" s="409">
        <f t="shared" ca="1" si="879"/>
        <v>6.4369856163187062</v>
      </c>
      <c r="CZ129" s="409">
        <f t="shared" ca="1" si="879"/>
        <v>6.4930071993453549</v>
      </c>
      <c r="DA129" s="409">
        <f t="shared" ca="1" si="879"/>
        <v>6.4623133735796898</v>
      </c>
      <c r="DB129" s="409">
        <f t="shared" ca="1" si="879"/>
        <v>6.4095511893554304</v>
      </c>
      <c r="DC129" s="409">
        <f t="shared" ca="1" si="879"/>
        <v>6.4674721598348679</v>
      </c>
      <c r="DD129" s="409">
        <f t="shared" ca="1" si="879"/>
        <v>6.5527276591138994</v>
      </c>
      <c r="DE129" s="409">
        <f t="shared" ca="1" si="879"/>
        <v>6.6201395245667527</v>
      </c>
      <c r="DF129" s="409">
        <f t="shared" ca="1" si="879"/>
        <v>6.4958796852288794</v>
      </c>
      <c r="DG129" s="409">
        <f t="shared" ca="1" si="879"/>
        <v>6.5568866527388749</v>
      </c>
      <c r="DH129" s="409">
        <f t="shared" ca="1" si="879"/>
        <v>6.5401614700024755</v>
      </c>
      <c r="DI129" s="409">
        <f t="shared" ca="1" si="879"/>
        <v>6.5524040845439631</v>
      </c>
      <c r="DJ129" s="409">
        <f t="shared" ca="1" si="879"/>
        <v>6.4967524826282057</v>
      </c>
      <c r="DK129" s="409">
        <f t="shared" ca="1" si="879"/>
        <v>6.5358413667174373</v>
      </c>
      <c r="DL129" s="409">
        <f t="shared" ca="1" si="879"/>
        <v>6.4530595248524989</v>
      </c>
      <c r="DM129" s="409">
        <f t="shared" ca="1" si="879"/>
        <v>6.4953869468446515</v>
      </c>
      <c r="DN129" s="409">
        <f t="shared" ca="1" si="879"/>
        <v>6.4172511914364589</v>
      </c>
      <c r="DO129" s="409">
        <f t="shared" ca="1" si="879"/>
        <v>6.6930222606849679</v>
      </c>
      <c r="DP129" s="409">
        <f t="shared" ca="1" si="879"/>
        <v>6.6440555566721651</v>
      </c>
      <c r="DQ129" s="409">
        <f t="shared" ca="1" si="879"/>
        <v>6.5734637874175146</v>
      </c>
      <c r="DR129" s="409">
        <f t="shared" ca="1" si="879"/>
        <v>6.4820578732605512</v>
      </c>
      <c r="DS129" s="409">
        <f t="shared" ca="1" si="879"/>
        <v>6.4165381789950988</v>
      </c>
      <c r="DT129" s="409">
        <f t="shared" ca="1" si="879"/>
        <v>6.4605015283958362</v>
      </c>
      <c r="DU129" s="409">
        <f t="shared" ca="1" si="879"/>
        <v>6.3373997040280541</v>
      </c>
      <c r="DV129" s="409">
        <f t="shared" ca="1" si="879"/>
        <v>6.4321459178932532</v>
      </c>
      <c r="DW129" s="409">
        <f t="shared" ca="1" si="879"/>
        <v>6.3556108706135301</v>
      </c>
      <c r="DX129" s="409">
        <f t="shared" ca="1" si="879"/>
        <v>6.3005670556243762</v>
      </c>
      <c r="DY129" s="409">
        <f t="shared" ca="1" si="879"/>
        <v>6.2289379038991077</v>
      </c>
      <c r="DZ129" s="409">
        <f t="shared" ca="1" si="879"/>
        <v>6.2143785696719958</v>
      </c>
      <c r="EA129" s="409">
        <f t="shared" ca="1" si="879"/>
        <v>6.2232809101950597</v>
      </c>
      <c r="EB129" s="409">
        <f t="shared" ca="1" si="879"/>
        <v>6.1356999007245889</v>
      </c>
      <c r="EC129" s="409">
        <f t="shared" ca="1" si="879"/>
        <v>6.4625645637750129</v>
      </c>
      <c r="ED129" s="409">
        <f t="shared" ca="1" si="879"/>
        <v>6.3899993358069391</v>
      </c>
      <c r="EE129" s="409">
        <f t="shared" ref="EE129:EQ129" ca="1" si="880">+EE62/EE$83*100</f>
        <v>6.3725653026892006</v>
      </c>
      <c r="EF129" s="409">
        <f t="shared" ca="1" si="880"/>
        <v>6.3745854592895332</v>
      </c>
      <c r="EG129" s="409">
        <f t="shared" ca="1" si="880"/>
        <v>6.3821223264702933</v>
      </c>
      <c r="EH129" s="409">
        <f t="shared" ca="1" si="880"/>
        <v>6.481675260547032</v>
      </c>
      <c r="EI129" s="409">
        <f t="shared" ca="1" si="880"/>
        <v>6.5190093005120948</v>
      </c>
      <c r="EJ129" s="409">
        <f t="shared" ca="1" si="880"/>
        <v>6.3103625636855103</v>
      </c>
      <c r="EK129" s="409">
        <f t="shared" ca="1" si="880"/>
        <v>6.5053545957009868</v>
      </c>
      <c r="EL129" s="409">
        <f t="shared" ca="1" si="880"/>
        <v>6.3736624226326546</v>
      </c>
      <c r="EM129" s="409">
        <f t="shared" ca="1" si="880"/>
        <v>6.3005410038424818</v>
      </c>
      <c r="EN129" s="409">
        <f t="shared" ca="1" si="880"/>
        <v>6.3229804796522666</v>
      </c>
      <c r="EO129" s="409">
        <f t="shared" ca="1" si="880"/>
        <v>6.3793539504864407</v>
      </c>
      <c r="EP129" s="409">
        <f t="shared" ca="1" si="880"/>
        <v>6.2928972590528698</v>
      </c>
      <c r="EQ129" s="409">
        <f t="shared" ca="1" si="880"/>
        <v>6.3016582204547023</v>
      </c>
      <c r="ER129" s="409">
        <f t="shared" ref="ER129:FA129" ca="1" si="881">+ER62/ER$83*100</f>
        <v>6.2857525350712038</v>
      </c>
      <c r="ES129" s="409">
        <f t="shared" ca="1" si="881"/>
        <v>6.4094916593941216</v>
      </c>
      <c r="ET129" s="409">
        <f t="shared" ca="1" si="881"/>
        <v>6.3236531300150247</v>
      </c>
      <c r="EU129" s="409">
        <f t="shared" ca="1" si="881"/>
        <v>6.2698921016859854</v>
      </c>
      <c r="EV129" s="409">
        <f t="shared" ca="1" si="881"/>
        <v>6.2499792390001305</v>
      </c>
      <c r="EW129" s="409">
        <f t="shared" ca="1" si="881"/>
        <v>6.235176958846397</v>
      </c>
      <c r="EX129" s="409">
        <f t="shared" ca="1" si="881"/>
        <v>6.2396471891333007</v>
      </c>
      <c r="EY129" s="409">
        <f t="shared" ca="1" si="881"/>
        <v>6.1879071529212286</v>
      </c>
      <c r="EZ129" s="409">
        <f t="shared" ca="1" si="881"/>
        <v>6.1951619446825781</v>
      </c>
      <c r="FA129" s="409">
        <f t="shared" ca="1" si="881"/>
        <v>6.0857825103927548</v>
      </c>
      <c r="FB129" s="409">
        <f t="shared" ref="FB129:FD129" ca="1" si="882">+FB62/FB$83*100</f>
        <v>6.2417730393663167</v>
      </c>
      <c r="FC129" s="409">
        <f t="shared" ca="1" si="882"/>
        <v>6.3046890374572149</v>
      </c>
      <c r="FD129" s="409">
        <f t="shared" ca="1" si="882"/>
        <v>6.1762360188800098</v>
      </c>
      <c r="FE129" s="409" t="e">
        <f t="shared" ref="FE129:FI129" ca="1" si="883">+FE62/FE$83*100</f>
        <v>#DIV/0!</v>
      </c>
      <c r="FF129" s="409" t="e">
        <f t="shared" ca="1" si="883"/>
        <v>#DIV/0!</v>
      </c>
      <c r="FG129" s="409" t="e">
        <f t="shared" ca="1" si="883"/>
        <v>#DIV/0!</v>
      </c>
      <c r="FH129" s="409" t="e">
        <f t="shared" ca="1" si="883"/>
        <v>#DIV/0!</v>
      </c>
      <c r="FI129" s="409" t="e">
        <f t="shared" ca="1" si="883"/>
        <v>#DIV/0!</v>
      </c>
      <c r="FJ129" s="409" t="e">
        <f t="shared" ref="FJ129:FP129" ca="1" si="884">+FJ62/FJ$83*100</f>
        <v>#DIV/0!</v>
      </c>
      <c r="FK129" s="409" t="e">
        <f t="shared" ca="1" si="884"/>
        <v>#DIV/0!</v>
      </c>
      <c r="FL129" s="409" t="e">
        <f t="shared" ca="1" si="884"/>
        <v>#DIV/0!</v>
      </c>
      <c r="FM129" s="409" t="e">
        <f t="shared" ca="1" si="884"/>
        <v>#DIV/0!</v>
      </c>
      <c r="FN129" s="409" t="e">
        <f t="shared" ca="1" si="884"/>
        <v>#DIV/0!</v>
      </c>
      <c r="FO129" s="409" t="e">
        <f t="shared" ca="1" si="884"/>
        <v>#DIV/0!</v>
      </c>
      <c r="FP129" s="409" t="e">
        <f t="shared" ca="1" si="884"/>
        <v>#DIV/0!</v>
      </c>
    </row>
    <row r="130" spans="2:172" x14ac:dyDescent="0.2">
      <c r="B130" s="407" t="s">
        <v>15</v>
      </c>
      <c r="C130" s="408"/>
      <c r="D130" s="407"/>
      <c r="E130" s="409">
        <f t="shared" ref="E130:AJ130" ca="1" si="885">+E63/E$83*100</f>
        <v>0.91357297866266673</v>
      </c>
      <c r="F130" s="409">
        <f t="shared" ca="1" si="885"/>
        <v>0.90400518270321062</v>
      </c>
      <c r="G130" s="409">
        <f t="shared" ca="1" si="885"/>
        <v>0.90600189344698201</v>
      </c>
      <c r="H130" s="409">
        <f t="shared" ca="1" si="885"/>
        <v>0.89970805547648669</v>
      </c>
      <c r="I130" s="409">
        <f t="shared" ca="1" si="885"/>
        <v>0.86464541201212897</v>
      </c>
      <c r="J130" s="409">
        <f t="shared" ca="1" si="885"/>
        <v>0.88554563771946515</v>
      </c>
      <c r="K130" s="409">
        <f t="shared" ca="1" si="885"/>
        <v>0.86283624329966113</v>
      </c>
      <c r="L130" s="409">
        <f t="shared" ca="1" si="885"/>
        <v>0.85061687637496297</v>
      </c>
      <c r="M130" s="409">
        <f t="shared" ca="1" si="885"/>
        <v>0.87401446098087865</v>
      </c>
      <c r="N130" s="409">
        <f t="shared" ca="1" si="885"/>
        <v>0.86255273358510165</v>
      </c>
      <c r="O130" s="409">
        <f t="shared" ca="1" si="885"/>
        <v>0.86105392053830632</v>
      </c>
      <c r="P130" s="409">
        <f t="shared" ca="1" si="885"/>
        <v>0.88978258505480412</v>
      </c>
      <c r="Q130" s="409">
        <f t="shared" ca="1" si="885"/>
        <v>0.86615693209911682</v>
      </c>
      <c r="R130" s="409">
        <f t="shared" ca="1" si="885"/>
        <v>0.8909345619966027</v>
      </c>
      <c r="S130" s="409">
        <f t="shared" ca="1" si="885"/>
        <v>0.86033602414425991</v>
      </c>
      <c r="T130" s="409">
        <f t="shared" ca="1" si="885"/>
        <v>0.85142540231103558</v>
      </c>
      <c r="U130" s="409">
        <f t="shared" ca="1" si="885"/>
        <v>0.85661363541339208</v>
      </c>
      <c r="V130" s="409">
        <f t="shared" ca="1" si="885"/>
        <v>0.82394039588578361</v>
      </c>
      <c r="W130" s="409">
        <f t="shared" ca="1" si="885"/>
        <v>0.85396764223776289</v>
      </c>
      <c r="X130" s="409">
        <f t="shared" ca="1" si="885"/>
        <v>0.87455458272036068</v>
      </c>
      <c r="Y130" s="409">
        <f t="shared" ca="1" si="885"/>
        <v>0.8429109541861004</v>
      </c>
      <c r="Z130" s="409">
        <f t="shared" ca="1" si="885"/>
        <v>0.8678638756234428</v>
      </c>
      <c r="AA130" s="409">
        <f t="shared" ca="1" si="885"/>
        <v>0.84671649663666526</v>
      </c>
      <c r="AB130" s="409">
        <f t="shared" ca="1" si="885"/>
        <v>0.87409038258130445</v>
      </c>
      <c r="AC130" s="409">
        <f t="shared" ca="1" si="885"/>
        <v>0.87580877953915259</v>
      </c>
      <c r="AD130" s="409">
        <f t="shared" ca="1" si="885"/>
        <v>0.86407204609328159</v>
      </c>
      <c r="AE130" s="409">
        <f t="shared" ca="1" si="885"/>
        <v>0.89292252050207732</v>
      </c>
      <c r="AF130" s="409">
        <f t="shared" ca="1" si="885"/>
        <v>0.90639246721878164</v>
      </c>
      <c r="AG130" s="409">
        <f t="shared" ca="1" si="885"/>
        <v>0.90318505209253208</v>
      </c>
      <c r="AH130" s="409">
        <f t="shared" ca="1" si="885"/>
        <v>0.87583932609120707</v>
      </c>
      <c r="AI130" s="409">
        <f t="shared" ca="1" si="885"/>
        <v>0.88975987386976441</v>
      </c>
      <c r="AJ130" s="409">
        <f t="shared" ca="1" si="885"/>
        <v>0.87429318206373174</v>
      </c>
      <c r="AK130" s="409">
        <f t="shared" ref="AK130:BP130" ca="1" si="886">+AK63/AK$83*100</f>
        <v>0.88067639463583891</v>
      </c>
      <c r="AL130" s="409">
        <f t="shared" ca="1" si="886"/>
        <v>0.86581070421264461</v>
      </c>
      <c r="AM130" s="409">
        <f t="shared" ca="1" si="886"/>
        <v>0.85584897168784757</v>
      </c>
      <c r="AN130" s="409">
        <f t="shared" ca="1" si="886"/>
        <v>0.87066757380345838</v>
      </c>
      <c r="AO130" s="409">
        <f t="shared" ca="1" si="886"/>
        <v>0.88022259480245635</v>
      </c>
      <c r="AP130" s="409">
        <f t="shared" ca="1" si="886"/>
        <v>0.88181129092926946</v>
      </c>
      <c r="AQ130" s="409">
        <f t="shared" ca="1" si="886"/>
        <v>0.8866985285019805</v>
      </c>
      <c r="AR130" s="409">
        <f t="shared" ca="1" si="886"/>
        <v>0.88327334637870203</v>
      </c>
      <c r="AS130" s="409">
        <f t="shared" ca="1" si="886"/>
        <v>0.88401595280835543</v>
      </c>
      <c r="AT130" s="409">
        <f t="shared" ca="1" si="886"/>
        <v>0.8724565647639333</v>
      </c>
      <c r="AU130" s="409">
        <f t="shared" ca="1" si="886"/>
        <v>0.90436475363078095</v>
      </c>
      <c r="AV130" s="409">
        <f t="shared" ca="1" si="886"/>
        <v>0.89149971589421517</v>
      </c>
      <c r="AW130" s="409">
        <f t="shared" ca="1" si="886"/>
        <v>0.87449058506742416</v>
      </c>
      <c r="AX130" s="409">
        <f t="shared" ca="1" si="886"/>
        <v>0.85102739577501474</v>
      </c>
      <c r="AY130" s="409">
        <f t="shared" ca="1" si="886"/>
        <v>0.86664755674235039</v>
      </c>
      <c r="AZ130" s="409">
        <f t="shared" ca="1" si="886"/>
        <v>0.84688558740980013</v>
      </c>
      <c r="BA130" s="409">
        <f t="shared" ca="1" si="886"/>
        <v>0.86947632241628647</v>
      </c>
      <c r="BB130" s="409">
        <f t="shared" ca="1" si="886"/>
        <v>0.84764827348066063</v>
      </c>
      <c r="BC130" s="409">
        <f t="shared" ca="1" si="886"/>
        <v>0.8563666582419549</v>
      </c>
      <c r="BD130" s="409">
        <f t="shared" ca="1" si="886"/>
        <v>0.87257467022653779</v>
      </c>
      <c r="BE130" s="409">
        <f t="shared" ca="1" si="886"/>
        <v>0.86697773757002539</v>
      </c>
      <c r="BF130" s="409">
        <f t="shared" ca="1" si="886"/>
        <v>0.85997814551282747</v>
      </c>
      <c r="BG130" s="409">
        <f t="shared" ca="1" si="886"/>
        <v>0.85508059603262854</v>
      </c>
      <c r="BH130" s="409">
        <f t="shared" ca="1" si="886"/>
        <v>0.86648772457305345</v>
      </c>
      <c r="BI130" s="409">
        <f t="shared" ca="1" si="886"/>
        <v>0.87108374373619768</v>
      </c>
      <c r="BJ130" s="409">
        <f t="shared" ca="1" si="886"/>
        <v>0.85354325050391766</v>
      </c>
      <c r="BK130" s="409">
        <f t="shared" ca="1" si="886"/>
        <v>0.85407566691961656</v>
      </c>
      <c r="BL130" s="409">
        <f t="shared" ca="1" si="886"/>
        <v>0.84063570933898568</v>
      </c>
      <c r="BM130" s="409">
        <f t="shared" ca="1" si="886"/>
        <v>0.84020062782350768</v>
      </c>
      <c r="BN130" s="409">
        <f t="shared" ca="1" si="886"/>
        <v>0.89024284305697265</v>
      </c>
      <c r="BO130" s="409">
        <f t="shared" ca="1" si="886"/>
        <v>0.92172338605200854</v>
      </c>
      <c r="BP130" s="409">
        <f t="shared" ca="1" si="886"/>
        <v>0.85329459211498582</v>
      </c>
      <c r="BQ130" s="409">
        <f t="shared" ref="BQ130:CV130" ca="1" si="887">+BQ63/BQ$83*100</f>
        <v>0.87308227389829318</v>
      </c>
      <c r="BR130" s="409">
        <f t="shared" ca="1" si="887"/>
        <v>0.8979780753635378</v>
      </c>
      <c r="BS130" s="409">
        <f t="shared" ca="1" si="887"/>
        <v>0.88035679540489264</v>
      </c>
      <c r="BT130" s="409">
        <f t="shared" ca="1" si="887"/>
        <v>0.86725895404832087</v>
      </c>
      <c r="BU130" s="409">
        <f t="shared" ca="1" si="887"/>
        <v>0.87484947949168879</v>
      </c>
      <c r="BV130" s="409">
        <f t="shared" ca="1" si="887"/>
        <v>0.85668123599979706</v>
      </c>
      <c r="BW130" s="409">
        <f t="shared" ca="1" si="887"/>
        <v>0.85547789620567161</v>
      </c>
      <c r="BX130" s="409">
        <f t="shared" ca="1" si="887"/>
        <v>0.89832074528702965</v>
      </c>
      <c r="BY130" s="409">
        <f t="shared" ca="1" si="887"/>
        <v>0.87094675216465001</v>
      </c>
      <c r="BZ130" s="409">
        <f t="shared" ca="1" si="887"/>
        <v>0.83357565462387351</v>
      </c>
      <c r="CA130" s="409">
        <f t="shared" ca="1" si="887"/>
        <v>0.83454573354025852</v>
      </c>
      <c r="CB130" s="409">
        <f t="shared" ca="1" si="887"/>
        <v>0.8419578324178697</v>
      </c>
      <c r="CC130" s="409">
        <f t="shared" ca="1" si="887"/>
        <v>0.8294613703585928</v>
      </c>
      <c r="CD130" s="409">
        <f t="shared" ca="1" si="887"/>
        <v>0.89684975600252592</v>
      </c>
      <c r="CE130" s="409">
        <f t="shared" ca="1" si="887"/>
        <v>0.8329128043097751</v>
      </c>
      <c r="CF130" s="409">
        <f t="shared" ca="1" si="887"/>
        <v>0.79998271480485195</v>
      </c>
      <c r="CG130" s="409">
        <f t="shared" ca="1" si="887"/>
        <v>0.79927012492215366</v>
      </c>
      <c r="CH130" s="409">
        <f t="shared" ca="1" si="887"/>
        <v>0.82462473702020533</v>
      </c>
      <c r="CI130" s="409">
        <f t="shared" ca="1" si="887"/>
        <v>0.83230773383343015</v>
      </c>
      <c r="CJ130" s="409">
        <f t="shared" ca="1" si="887"/>
        <v>0.79322142009634544</v>
      </c>
      <c r="CK130" s="409">
        <f t="shared" ca="1" si="887"/>
        <v>0.78183079049326032</v>
      </c>
      <c r="CL130" s="409">
        <f t="shared" ca="1" si="887"/>
        <v>0.81838091244147881</v>
      </c>
      <c r="CM130" s="409">
        <f t="shared" ca="1" si="887"/>
        <v>0.7879459392693956</v>
      </c>
      <c r="CN130" s="409">
        <f t="shared" ca="1" si="887"/>
        <v>0.30251714304964711</v>
      </c>
      <c r="CO130" s="409">
        <f t="shared" ca="1" si="887"/>
        <v>0.34749840812987304</v>
      </c>
      <c r="CP130" s="409">
        <f t="shared" ca="1" si="887"/>
        <v>0.50990011034345994</v>
      </c>
      <c r="CQ130" s="409">
        <f t="shared" ca="1" si="887"/>
        <v>0.63730098434692917</v>
      </c>
      <c r="CR130" s="409">
        <f t="shared" ca="1" si="887"/>
        <v>0.66141748926058008</v>
      </c>
      <c r="CS130" s="409">
        <f t="shared" ca="1" si="887"/>
        <v>0.69495031380868266</v>
      </c>
      <c r="CT130" s="409">
        <f t="shared" ca="1" si="887"/>
        <v>0.71678983416447939</v>
      </c>
      <c r="CU130" s="409">
        <f t="shared" ca="1" si="887"/>
        <v>0.71077478405208516</v>
      </c>
      <c r="CV130" s="409">
        <f t="shared" ca="1" si="887"/>
        <v>0.79424702572110784</v>
      </c>
      <c r="CW130" s="409">
        <f t="shared" ref="CW130:ED130" ca="1" si="888">+CW63/CW$83*100</f>
        <v>0.73701509962904377</v>
      </c>
      <c r="CX130" s="409">
        <f t="shared" ca="1" si="888"/>
        <v>0.73204207575096647</v>
      </c>
      <c r="CY130" s="409">
        <f t="shared" ca="1" si="888"/>
        <v>0.76417597828528416</v>
      </c>
      <c r="CZ130" s="409">
        <f t="shared" ca="1" si="888"/>
        <v>0.774674404932301</v>
      </c>
      <c r="DA130" s="409">
        <f t="shared" ca="1" si="888"/>
        <v>0.80270475429375865</v>
      </c>
      <c r="DB130" s="409">
        <f t="shared" ca="1" si="888"/>
        <v>0.79193613775775884</v>
      </c>
      <c r="DC130" s="409">
        <f t="shared" ca="1" si="888"/>
        <v>0.79761838241734584</v>
      </c>
      <c r="DD130" s="409">
        <f t="shared" ca="1" si="888"/>
        <v>0.82350927110062633</v>
      </c>
      <c r="DE130" s="409">
        <f t="shared" ca="1" si="888"/>
        <v>0.82912830619274003</v>
      </c>
      <c r="DF130" s="409">
        <f t="shared" ca="1" si="888"/>
        <v>0.81727045129182196</v>
      </c>
      <c r="DG130" s="409">
        <f t="shared" ca="1" si="888"/>
        <v>0.86665065348547921</v>
      </c>
      <c r="DH130" s="409">
        <f t="shared" ca="1" si="888"/>
        <v>0.85883170751722993</v>
      </c>
      <c r="DI130" s="409">
        <f t="shared" ca="1" si="888"/>
        <v>0.85141011236038755</v>
      </c>
      <c r="DJ130" s="409">
        <f t="shared" ca="1" si="888"/>
        <v>0.80723936742931146</v>
      </c>
      <c r="DK130" s="409">
        <f t="shared" ca="1" si="888"/>
        <v>0.80228400081161988</v>
      </c>
      <c r="DL130" s="409">
        <f t="shared" ca="1" si="888"/>
        <v>0.79421118361953957</v>
      </c>
      <c r="DM130" s="409">
        <f t="shared" ca="1" si="888"/>
        <v>0.79752737436905563</v>
      </c>
      <c r="DN130" s="409">
        <f t="shared" ca="1" si="888"/>
        <v>0.78856463712078229</v>
      </c>
      <c r="DO130" s="409">
        <f t="shared" ca="1" si="888"/>
        <v>0.77630750969883433</v>
      </c>
      <c r="DP130" s="409">
        <f t="shared" ca="1" si="888"/>
        <v>0.7749072012449234</v>
      </c>
      <c r="DQ130" s="409">
        <f t="shared" ca="1" si="888"/>
        <v>0.73788166226403762</v>
      </c>
      <c r="DR130" s="409">
        <f t="shared" ca="1" si="888"/>
        <v>0.72880139447437986</v>
      </c>
      <c r="DS130" s="409">
        <f t="shared" ca="1" si="888"/>
        <v>0.71160519275060463</v>
      </c>
      <c r="DT130" s="409">
        <f t="shared" ca="1" si="888"/>
        <v>0.68063435298703989</v>
      </c>
      <c r="DU130" s="409">
        <f t="shared" ca="1" si="888"/>
        <v>0.74486412041495975</v>
      </c>
      <c r="DV130" s="409">
        <f t="shared" ca="1" si="888"/>
        <v>0.73284639685050346</v>
      </c>
      <c r="DW130" s="409">
        <f t="shared" ca="1" si="888"/>
        <v>0.73577515350691514</v>
      </c>
      <c r="DX130" s="409">
        <f t="shared" ca="1" si="888"/>
        <v>0.73697255436836595</v>
      </c>
      <c r="DY130" s="409">
        <f t="shared" ca="1" si="888"/>
        <v>0.7191557617998352</v>
      </c>
      <c r="DZ130" s="409">
        <f t="shared" ca="1" si="888"/>
        <v>0.71501762956135551</v>
      </c>
      <c r="EA130" s="409">
        <f t="shared" ca="1" si="888"/>
        <v>0.6995740434691653</v>
      </c>
      <c r="EB130" s="409">
        <f t="shared" ca="1" si="888"/>
        <v>0.69393641808080841</v>
      </c>
      <c r="EC130" s="409">
        <f t="shared" ca="1" si="888"/>
        <v>0.71758487601749554</v>
      </c>
      <c r="ED130" s="409">
        <f t="shared" ca="1" si="888"/>
        <v>0.69645679085035239</v>
      </c>
      <c r="EE130" s="409">
        <f t="shared" ref="EE130:EQ130" ca="1" si="889">+EE63/EE$83*100</f>
        <v>0.67474411553852587</v>
      </c>
      <c r="EF130" s="409">
        <f t="shared" ca="1" si="889"/>
        <v>0.63536300881025853</v>
      </c>
      <c r="EG130" s="409">
        <f t="shared" ca="1" si="889"/>
        <v>0.66619229858058082</v>
      </c>
      <c r="EH130" s="409">
        <f t="shared" ca="1" si="889"/>
        <v>0.67536931650285215</v>
      </c>
      <c r="EI130" s="409">
        <f t="shared" ca="1" si="889"/>
        <v>0.69940623284027359</v>
      </c>
      <c r="EJ130" s="409">
        <f t="shared" ca="1" si="889"/>
        <v>0.66038109867020955</v>
      </c>
      <c r="EK130" s="409">
        <f t="shared" ca="1" si="889"/>
        <v>0.66625293736339575</v>
      </c>
      <c r="EL130" s="409">
        <f t="shared" ca="1" si="889"/>
        <v>0.67224123552428428</v>
      </c>
      <c r="EM130" s="409">
        <f t="shared" ca="1" si="889"/>
        <v>0.67931969677215087</v>
      </c>
      <c r="EN130" s="409">
        <f t="shared" ca="1" si="889"/>
        <v>0.6761141163928589</v>
      </c>
      <c r="EO130" s="409">
        <f t="shared" ca="1" si="889"/>
        <v>0.67413956657207286</v>
      </c>
      <c r="EP130" s="409">
        <f t="shared" ca="1" si="889"/>
        <v>0.64552218994507804</v>
      </c>
      <c r="EQ130" s="409">
        <f t="shared" ca="1" si="889"/>
        <v>0.65706988369434827</v>
      </c>
      <c r="ER130" s="409">
        <f t="shared" ref="ER130:FA130" ca="1" si="890">+ER63/ER$83*100</f>
        <v>0.64914465214330463</v>
      </c>
      <c r="ES130" s="409">
        <f t="shared" ca="1" si="890"/>
        <v>0.64324612039639339</v>
      </c>
      <c r="ET130" s="409">
        <f t="shared" ca="1" si="890"/>
        <v>0.6371481488772186</v>
      </c>
      <c r="EU130" s="409">
        <f t="shared" ca="1" si="890"/>
        <v>0.64209375179739747</v>
      </c>
      <c r="EV130" s="409">
        <f t="shared" ca="1" si="890"/>
        <v>0.6369566958568158</v>
      </c>
      <c r="EW130" s="409">
        <f t="shared" ca="1" si="890"/>
        <v>0.61844320241222117</v>
      </c>
      <c r="EX130" s="409">
        <f t="shared" ca="1" si="890"/>
        <v>0.61506876757780049</v>
      </c>
      <c r="EY130" s="409">
        <f t="shared" ca="1" si="890"/>
        <v>0.61192599282877669</v>
      </c>
      <c r="EZ130" s="409">
        <f t="shared" ca="1" si="890"/>
        <v>0.60476654335172397</v>
      </c>
      <c r="FA130" s="409">
        <f t="shared" ca="1" si="890"/>
        <v>0.6121066891455571</v>
      </c>
      <c r="FB130" s="409">
        <f t="shared" ref="FB130:FD130" ca="1" si="891">+FB63/FB$83*100</f>
        <v>0.6316081952257665</v>
      </c>
      <c r="FC130" s="409">
        <f t="shared" ca="1" si="891"/>
        <v>0.62520534304641129</v>
      </c>
      <c r="FD130" s="409">
        <f t="shared" ca="1" si="891"/>
        <v>0.61660746772226382</v>
      </c>
      <c r="FE130" s="409" t="e">
        <f t="shared" ref="FE130:FI130" ca="1" si="892">+FE63/FE$83*100</f>
        <v>#DIV/0!</v>
      </c>
      <c r="FF130" s="409" t="e">
        <f t="shared" ca="1" si="892"/>
        <v>#DIV/0!</v>
      </c>
      <c r="FG130" s="409" t="e">
        <f t="shared" ca="1" si="892"/>
        <v>#DIV/0!</v>
      </c>
      <c r="FH130" s="409" t="e">
        <f t="shared" ca="1" si="892"/>
        <v>#DIV/0!</v>
      </c>
      <c r="FI130" s="409" t="e">
        <f t="shared" ca="1" si="892"/>
        <v>#DIV/0!</v>
      </c>
      <c r="FJ130" s="409" t="e">
        <f t="shared" ref="FJ130:FP130" ca="1" si="893">+FJ63/FJ$83*100</f>
        <v>#DIV/0!</v>
      </c>
      <c r="FK130" s="409" t="e">
        <f t="shared" ca="1" si="893"/>
        <v>#DIV/0!</v>
      </c>
      <c r="FL130" s="409" t="e">
        <f t="shared" ca="1" si="893"/>
        <v>#DIV/0!</v>
      </c>
      <c r="FM130" s="409" t="e">
        <f t="shared" ca="1" si="893"/>
        <v>#DIV/0!</v>
      </c>
      <c r="FN130" s="409" t="e">
        <f t="shared" ca="1" si="893"/>
        <v>#DIV/0!</v>
      </c>
      <c r="FO130" s="409" t="e">
        <f t="shared" ca="1" si="893"/>
        <v>#DIV/0!</v>
      </c>
      <c r="FP130" s="409" t="e">
        <f t="shared" ca="1" si="893"/>
        <v>#DIV/0!</v>
      </c>
    </row>
    <row r="131" spans="2:172" x14ac:dyDescent="0.2">
      <c r="B131" s="407" t="s">
        <v>16</v>
      </c>
      <c r="C131" s="408"/>
      <c r="D131" s="407"/>
      <c r="E131" s="409">
        <f t="shared" ref="E131:AJ131" ca="1" si="894">+E64/E$83*100</f>
        <v>0.43333383489299049</v>
      </c>
      <c r="F131" s="409">
        <f t="shared" ca="1" si="894"/>
        <v>0.46453861752531123</v>
      </c>
      <c r="G131" s="409">
        <f t="shared" ca="1" si="894"/>
        <v>0.44750901032340562</v>
      </c>
      <c r="H131" s="409">
        <f t="shared" ca="1" si="894"/>
        <v>0.4755323814994849</v>
      </c>
      <c r="I131" s="409">
        <f t="shared" ca="1" si="894"/>
        <v>0.46121752459218002</v>
      </c>
      <c r="J131" s="409">
        <f t="shared" ca="1" si="894"/>
        <v>0.44188230301956227</v>
      </c>
      <c r="K131" s="409">
        <f t="shared" ca="1" si="894"/>
        <v>0.45912230997033238</v>
      </c>
      <c r="L131" s="409">
        <f t="shared" ca="1" si="894"/>
        <v>0.44328680670797249</v>
      </c>
      <c r="M131" s="409">
        <f t="shared" ca="1" si="894"/>
        <v>0.44453695139564564</v>
      </c>
      <c r="N131" s="409">
        <f t="shared" ca="1" si="894"/>
        <v>0.42778702763497389</v>
      </c>
      <c r="O131" s="409">
        <f t="shared" ca="1" si="894"/>
        <v>0.42227135951979267</v>
      </c>
      <c r="P131" s="409">
        <f t="shared" ca="1" si="894"/>
        <v>0.42671927033873852</v>
      </c>
      <c r="Q131" s="409">
        <f t="shared" ca="1" si="894"/>
        <v>0.45668568083009314</v>
      </c>
      <c r="R131" s="409">
        <f t="shared" ca="1" si="894"/>
        <v>0.47838197059726456</v>
      </c>
      <c r="S131" s="409">
        <f t="shared" ca="1" si="894"/>
        <v>0.45364403593548897</v>
      </c>
      <c r="T131" s="409">
        <f t="shared" ca="1" si="894"/>
        <v>0.45319076497518329</v>
      </c>
      <c r="U131" s="409">
        <f t="shared" ca="1" si="894"/>
        <v>0.4415302972682747</v>
      </c>
      <c r="V131" s="409">
        <f t="shared" ca="1" si="894"/>
        <v>0.4467236174464489</v>
      </c>
      <c r="W131" s="409">
        <f t="shared" ca="1" si="894"/>
        <v>0.45366220930436557</v>
      </c>
      <c r="X131" s="409">
        <f t="shared" ca="1" si="894"/>
        <v>0.44865326077770351</v>
      </c>
      <c r="Y131" s="409">
        <f t="shared" ca="1" si="894"/>
        <v>0.43597032692696613</v>
      </c>
      <c r="Z131" s="409">
        <f t="shared" ca="1" si="894"/>
        <v>0.4596346106849854</v>
      </c>
      <c r="AA131" s="409">
        <f t="shared" ca="1" si="894"/>
        <v>0.45992817660275948</v>
      </c>
      <c r="AB131" s="409">
        <f t="shared" ca="1" si="894"/>
        <v>0.46712407611463724</v>
      </c>
      <c r="AC131" s="409">
        <f t="shared" ca="1" si="894"/>
        <v>0.4653149487103086</v>
      </c>
      <c r="AD131" s="409">
        <f t="shared" ca="1" si="894"/>
        <v>0.4600379935627264</v>
      </c>
      <c r="AE131" s="409">
        <f t="shared" ca="1" si="894"/>
        <v>0.45916872235371675</v>
      </c>
      <c r="AF131" s="409">
        <f t="shared" ca="1" si="894"/>
        <v>0.50013406083028911</v>
      </c>
      <c r="AG131" s="409">
        <f t="shared" ca="1" si="894"/>
        <v>0.48520383315880644</v>
      </c>
      <c r="AH131" s="409">
        <f t="shared" ca="1" si="894"/>
        <v>0.48044095181701224</v>
      </c>
      <c r="AI131" s="409">
        <f t="shared" ca="1" si="894"/>
        <v>0.46992800612468921</v>
      </c>
      <c r="AJ131" s="409">
        <f t="shared" ca="1" si="894"/>
        <v>0.47092615744318939</v>
      </c>
      <c r="AK131" s="409">
        <f t="shared" ref="AK131:BP131" ca="1" si="895">+AK64/AK$83*100</f>
        <v>0.45567861780808999</v>
      </c>
      <c r="AL131" s="409">
        <f t="shared" ca="1" si="895"/>
        <v>0.45340474193139113</v>
      </c>
      <c r="AM131" s="409">
        <f t="shared" ca="1" si="895"/>
        <v>0.47812809486637531</v>
      </c>
      <c r="AN131" s="409">
        <f t="shared" ca="1" si="895"/>
        <v>0.4734495766988211</v>
      </c>
      <c r="AO131" s="409">
        <f t="shared" ca="1" si="895"/>
        <v>0.50186670070873707</v>
      </c>
      <c r="AP131" s="409">
        <f t="shared" ca="1" si="895"/>
        <v>0.51323366916898494</v>
      </c>
      <c r="AQ131" s="409">
        <f t="shared" ca="1" si="895"/>
        <v>0.5106415168754006</v>
      </c>
      <c r="AR131" s="409">
        <f t="shared" ca="1" si="895"/>
        <v>0.49869900542947815</v>
      </c>
      <c r="AS131" s="409">
        <f t="shared" ca="1" si="895"/>
        <v>0.49472533260831836</v>
      </c>
      <c r="AT131" s="409">
        <f t="shared" ca="1" si="895"/>
        <v>0.4887559782630081</v>
      </c>
      <c r="AU131" s="409">
        <f t="shared" ca="1" si="895"/>
        <v>0.47925461495379867</v>
      </c>
      <c r="AV131" s="409">
        <f t="shared" ca="1" si="895"/>
        <v>0.47263065937650295</v>
      </c>
      <c r="AW131" s="409">
        <f t="shared" ca="1" si="895"/>
        <v>0.46816195443396669</v>
      </c>
      <c r="AX131" s="409">
        <f t="shared" ca="1" si="895"/>
        <v>0.46556545729658533</v>
      </c>
      <c r="AY131" s="409">
        <f t="shared" ca="1" si="895"/>
        <v>0.47628549837523326</v>
      </c>
      <c r="AZ131" s="409">
        <f t="shared" ca="1" si="895"/>
        <v>0.45899262420348774</v>
      </c>
      <c r="BA131" s="409">
        <f t="shared" ca="1" si="895"/>
        <v>0.43841660168338947</v>
      </c>
      <c r="BB131" s="409">
        <f t="shared" ca="1" si="895"/>
        <v>0.42271342428457126</v>
      </c>
      <c r="BC131" s="409">
        <f t="shared" ca="1" si="895"/>
        <v>0.42997870623342987</v>
      </c>
      <c r="BD131" s="409">
        <f t="shared" ca="1" si="895"/>
        <v>0.42000744704118353</v>
      </c>
      <c r="BE131" s="409">
        <f t="shared" ca="1" si="895"/>
        <v>0.43697842972893675</v>
      </c>
      <c r="BF131" s="409">
        <f t="shared" ca="1" si="895"/>
        <v>0.425998371752913</v>
      </c>
      <c r="BG131" s="409">
        <f t="shared" ca="1" si="895"/>
        <v>0.43081470643111336</v>
      </c>
      <c r="BH131" s="409">
        <f t="shared" ca="1" si="895"/>
        <v>0.41468816782693502</v>
      </c>
      <c r="BI131" s="409">
        <f t="shared" ca="1" si="895"/>
        <v>0.4399474950019277</v>
      </c>
      <c r="BJ131" s="409">
        <f t="shared" ca="1" si="895"/>
        <v>0.45461676632212111</v>
      </c>
      <c r="BK131" s="409">
        <f t="shared" ca="1" si="895"/>
        <v>0.4423808652207516</v>
      </c>
      <c r="BL131" s="409">
        <f t="shared" ca="1" si="895"/>
        <v>0.44239312160174182</v>
      </c>
      <c r="BM131" s="409">
        <f t="shared" ca="1" si="895"/>
        <v>0.45289008863014174</v>
      </c>
      <c r="BN131" s="409">
        <f t="shared" ca="1" si="895"/>
        <v>0.45627617856711777</v>
      </c>
      <c r="BO131" s="409">
        <f t="shared" ca="1" si="895"/>
        <v>0.45140749980737072</v>
      </c>
      <c r="BP131" s="409">
        <f t="shared" ca="1" si="895"/>
        <v>0.45393068949861526</v>
      </c>
      <c r="BQ131" s="409">
        <f t="shared" ref="BQ131:CV131" ca="1" si="896">+BQ64/BQ$83*100</f>
        <v>0.42794119557871313</v>
      </c>
      <c r="BR131" s="409">
        <f t="shared" ca="1" si="896"/>
        <v>0.46101623359427008</v>
      </c>
      <c r="BS131" s="409">
        <f t="shared" ca="1" si="896"/>
        <v>0.47435052806094508</v>
      </c>
      <c r="BT131" s="409">
        <f t="shared" ca="1" si="896"/>
        <v>0.48026958046980078</v>
      </c>
      <c r="BU131" s="409">
        <f t="shared" ca="1" si="896"/>
        <v>0.48395036321373974</v>
      </c>
      <c r="BV131" s="409">
        <f t="shared" ca="1" si="896"/>
        <v>0.47304424792835553</v>
      </c>
      <c r="BW131" s="409">
        <f t="shared" ca="1" si="896"/>
        <v>0.4842556169192232</v>
      </c>
      <c r="BX131" s="409">
        <f t="shared" ca="1" si="896"/>
        <v>0.49831596018895929</v>
      </c>
      <c r="BY131" s="409">
        <f t="shared" ca="1" si="896"/>
        <v>0.48722330473921621</v>
      </c>
      <c r="BZ131" s="409">
        <f t="shared" ca="1" si="896"/>
        <v>0.4747463373480974</v>
      </c>
      <c r="CA131" s="409">
        <f t="shared" ca="1" si="896"/>
        <v>0.45563190447387747</v>
      </c>
      <c r="CB131" s="409">
        <f t="shared" ca="1" si="896"/>
        <v>0.49240570893417707</v>
      </c>
      <c r="CC131" s="409">
        <f t="shared" ca="1" si="896"/>
        <v>0.45193970438998515</v>
      </c>
      <c r="CD131" s="409">
        <f t="shared" ca="1" si="896"/>
        <v>0.47392083857269296</v>
      </c>
      <c r="CE131" s="409">
        <f t="shared" ca="1" si="896"/>
        <v>0.44877555301355659</v>
      </c>
      <c r="CF131" s="409">
        <f t="shared" ca="1" si="896"/>
        <v>0.46825810410134328</v>
      </c>
      <c r="CG131" s="409">
        <f t="shared" ca="1" si="896"/>
        <v>0.48214704074961734</v>
      </c>
      <c r="CH131" s="409">
        <f t="shared" ca="1" si="896"/>
        <v>0.48713502623606209</v>
      </c>
      <c r="CI131" s="409">
        <f t="shared" ca="1" si="896"/>
        <v>0.48413902511601836</v>
      </c>
      <c r="CJ131" s="409">
        <f t="shared" ca="1" si="896"/>
        <v>0.47399889793066574</v>
      </c>
      <c r="CK131" s="409">
        <f t="shared" ca="1" si="896"/>
        <v>0.47545078930614493</v>
      </c>
      <c r="CL131" s="409">
        <f t="shared" ca="1" si="896"/>
        <v>0.46781960468202854</v>
      </c>
      <c r="CM131" s="409">
        <f t="shared" ca="1" si="896"/>
        <v>0.46820686017315361</v>
      </c>
      <c r="CN131" s="409">
        <f t="shared" ca="1" si="896"/>
        <v>0.38044401725098898</v>
      </c>
      <c r="CO131" s="409">
        <f t="shared" ca="1" si="896"/>
        <v>0.404082167837368</v>
      </c>
      <c r="CP131" s="409">
        <f t="shared" ca="1" si="896"/>
        <v>0.47697059767443878</v>
      </c>
      <c r="CQ131" s="409">
        <f t="shared" ca="1" si="896"/>
        <v>0.46644199774203887</v>
      </c>
      <c r="CR131" s="409">
        <f t="shared" ca="1" si="896"/>
        <v>0.51391422188939762</v>
      </c>
      <c r="CS131" s="409">
        <f t="shared" ca="1" si="896"/>
        <v>0.49698232572913503</v>
      </c>
      <c r="CT131" s="409">
        <f t="shared" ca="1" si="896"/>
        <v>0.50169585552973506</v>
      </c>
      <c r="CU131" s="409">
        <f t="shared" ca="1" si="896"/>
        <v>0.50196856706918014</v>
      </c>
      <c r="CV131" s="409">
        <f t="shared" ca="1" si="896"/>
        <v>0.47550358921809127</v>
      </c>
      <c r="CW131" s="409">
        <f t="shared" ref="CW131:ED131" ca="1" si="897">+CW64/CW$83*100</f>
        <v>0.47820168050819406</v>
      </c>
      <c r="CX131" s="409">
        <f t="shared" ca="1" si="897"/>
        <v>0.50758664568439893</v>
      </c>
      <c r="CY131" s="409">
        <f t="shared" ca="1" si="897"/>
        <v>0.50195036184176955</v>
      </c>
      <c r="CZ131" s="409">
        <f t="shared" ca="1" si="897"/>
        <v>0.4903612283722279</v>
      </c>
      <c r="DA131" s="409">
        <f t="shared" ca="1" si="897"/>
        <v>0.49599387508516113</v>
      </c>
      <c r="DB131" s="409">
        <f t="shared" ca="1" si="897"/>
        <v>0.48256996070299318</v>
      </c>
      <c r="DC131" s="409">
        <f t="shared" ca="1" si="897"/>
        <v>0.47632922868618688</v>
      </c>
      <c r="DD131" s="409">
        <f t="shared" ca="1" si="897"/>
        <v>0.47865268876966099</v>
      </c>
      <c r="DE131" s="409">
        <f t="shared" ca="1" si="897"/>
        <v>0.482720476116692</v>
      </c>
      <c r="DF131" s="409">
        <f t="shared" ca="1" si="897"/>
        <v>0.46432991575648164</v>
      </c>
      <c r="DG131" s="409">
        <f t="shared" ca="1" si="897"/>
        <v>0.45686746109254828</v>
      </c>
      <c r="DH131" s="409">
        <f t="shared" ca="1" si="897"/>
        <v>0.47808628736194669</v>
      </c>
      <c r="DI131" s="409">
        <f t="shared" ca="1" si="897"/>
        <v>0.44811800449575401</v>
      </c>
      <c r="DJ131" s="409">
        <f t="shared" ca="1" si="897"/>
        <v>0.45256458307899622</v>
      </c>
      <c r="DK131" s="409">
        <f t="shared" ca="1" si="897"/>
        <v>0.44996461551658296</v>
      </c>
      <c r="DL131" s="409">
        <f t="shared" ca="1" si="897"/>
        <v>0.43423916548762947</v>
      </c>
      <c r="DM131" s="409">
        <f t="shared" ca="1" si="897"/>
        <v>0.44286146633834855</v>
      </c>
      <c r="DN131" s="409">
        <f t="shared" ca="1" si="897"/>
        <v>0.43392279645166421</v>
      </c>
      <c r="DO131" s="409">
        <f t="shared" ca="1" si="897"/>
        <v>0.43080943734772764</v>
      </c>
      <c r="DP131" s="409">
        <f t="shared" ca="1" si="897"/>
        <v>0.42376056780751631</v>
      </c>
      <c r="DQ131" s="409">
        <f t="shared" ca="1" si="897"/>
        <v>0.42256641987073479</v>
      </c>
      <c r="DR131" s="409">
        <f t="shared" ca="1" si="897"/>
        <v>0.41836299576776215</v>
      </c>
      <c r="DS131" s="409">
        <f t="shared" ca="1" si="897"/>
        <v>0.42255233096152245</v>
      </c>
      <c r="DT131" s="409">
        <f t="shared" ca="1" si="897"/>
        <v>0.44171570133933619</v>
      </c>
      <c r="DU131" s="409">
        <f t="shared" ca="1" si="897"/>
        <v>0.43303765542874029</v>
      </c>
      <c r="DV131" s="409">
        <f t="shared" ca="1" si="897"/>
        <v>0.43565548189667724</v>
      </c>
      <c r="DW131" s="409">
        <f t="shared" ca="1" si="897"/>
        <v>0.41787561364245102</v>
      </c>
      <c r="DX131" s="409">
        <f t="shared" ca="1" si="897"/>
        <v>0.43575408351296008</v>
      </c>
      <c r="DY131" s="409">
        <f t="shared" ca="1" si="897"/>
        <v>0.42559069370019215</v>
      </c>
      <c r="DZ131" s="409">
        <f t="shared" ca="1" si="897"/>
        <v>0.44284886525410172</v>
      </c>
      <c r="EA131" s="409">
        <f t="shared" ca="1" si="897"/>
        <v>0.43015815924590189</v>
      </c>
      <c r="EB131" s="409">
        <f t="shared" ca="1" si="897"/>
        <v>0.40814851687590131</v>
      </c>
      <c r="EC131" s="409">
        <f t="shared" ca="1" si="897"/>
        <v>0.42955311133728735</v>
      </c>
      <c r="ED131" s="409">
        <f t="shared" ca="1" si="897"/>
        <v>0.43417861421989534</v>
      </c>
      <c r="EE131" s="409">
        <f t="shared" ref="EE131:EQ131" ca="1" si="898">+EE64/EE$83*100</f>
        <v>0.42836411954861769</v>
      </c>
      <c r="EF131" s="409">
        <f t="shared" ca="1" si="898"/>
        <v>0.41866575008948592</v>
      </c>
      <c r="EG131" s="409">
        <f t="shared" ca="1" si="898"/>
        <v>0.41766326826213945</v>
      </c>
      <c r="EH131" s="409">
        <f t="shared" ca="1" si="898"/>
        <v>0.40937577457757068</v>
      </c>
      <c r="EI131" s="409">
        <f t="shared" ca="1" si="898"/>
        <v>0.41272466685074161</v>
      </c>
      <c r="EJ131" s="409">
        <f t="shared" ca="1" si="898"/>
        <v>0.41380126931907207</v>
      </c>
      <c r="EK131" s="409">
        <f t="shared" ca="1" si="898"/>
        <v>0.41544708770240796</v>
      </c>
      <c r="EL131" s="409">
        <f t="shared" ca="1" si="898"/>
        <v>0.40560577011385868</v>
      </c>
      <c r="EM131" s="409">
        <f t="shared" ca="1" si="898"/>
        <v>0.40653481050912565</v>
      </c>
      <c r="EN131" s="409">
        <f t="shared" ca="1" si="898"/>
        <v>0.40356328919505263</v>
      </c>
      <c r="EO131" s="409">
        <f t="shared" ca="1" si="898"/>
        <v>0.40845608516967902</v>
      </c>
      <c r="EP131" s="409">
        <f t="shared" ca="1" si="898"/>
        <v>0.40149274140070829</v>
      </c>
      <c r="EQ131" s="409">
        <f t="shared" ca="1" si="898"/>
        <v>0.4091660931486053</v>
      </c>
      <c r="ER131" s="409">
        <f t="shared" ref="ER131:FA131" ca="1" si="899">+ER64/ER$83*100</f>
        <v>0.4084809368675133</v>
      </c>
      <c r="ES131" s="409">
        <f t="shared" ca="1" si="899"/>
        <v>0.41303465494194491</v>
      </c>
      <c r="ET131" s="409">
        <f t="shared" ca="1" si="899"/>
        <v>0.40388986910739483</v>
      </c>
      <c r="EU131" s="409">
        <f t="shared" ca="1" si="899"/>
        <v>0.4051235277573304</v>
      </c>
      <c r="EV131" s="409">
        <f t="shared" ca="1" si="899"/>
        <v>0.41200235320383088</v>
      </c>
      <c r="EW131" s="409">
        <f t="shared" ca="1" si="899"/>
        <v>0.40485702645661847</v>
      </c>
      <c r="EX131" s="409">
        <f t="shared" ca="1" si="899"/>
        <v>0.40670684666622758</v>
      </c>
      <c r="EY131" s="409">
        <f t="shared" ca="1" si="899"/>
        <v>0.4003867980469954</v>
      </c>
      <c r="EZ131" s="409">
        <f t="shared" ca="1" si="899"/>
        <v>0.40002356831450436</v>
      </c>
      <c r="FA131" s="409">
        <f t="shared" ca="1" si="899"/>
        <v>0.39280374403245749</v>
      </c>
      <c r="FB131" s="409">
        <f t="shared" ref="FB131:FD131" ca="1" si="900">+FB64/FB$83*100</f>
        <v>0.39087990898495323</v>
      </c>
      <c r="FC131" s="409">
        <f t="shared" ca="1" si="900"/>
        <v>0.39121861240098943</v>
      </c>
      <c r="FD131" s="409">
        <f t="shared" ca="1" si="900"/>
        <v>0.38797573310470412</v>
      </c>
      <c r="FE131" s="409" t="e">
        <f t="shared" ref="FE131:FI131" ca="1" si="901">+FE64/FE$83*100</f>
        <v>#DIV/0!</v>
      </c>
      <c r="FF131" s="409" t="e">
        <f t="shared" ca="1" si="901"/>
        <v>#DIV/0!</v>
      </c>
      <c r="FG131" s="409" t="e">
        <f t="shared" ca="1" si="901"/>
        <v>#DIV/0!</v>
      </c>
      <c r="FH131" s="409" t="e">
        <f t="shared" ca="1" si="901"/>
        <v>#DIV/0!</v>
      </c>
      <c r="FI131" s="409" t="e">
        <f t="shared" ca="1" si="901"/>
        <v>#DIV/0!</v>
      </c>
      <c r="FJ131" s="409" t="e">
        <f t="shared" ref="FJ131:FP131" ca="1" si="902">+FJ64/FJ$83*100</f>
        <v>#DIV/0!</v>
      </c>
      <c r="FK131" s="409" t="e">
        <f t="shared" ca="1" si="902"/>
        <v>#DIV/0!</v>
      </c>
      <c r="FL131" s="409" t="e">
        <f t="shared" ca="1" si="902"/>
        <v>#DIV/0!</v>
      </c>
      <c r="FM131" s="409" t="e">
        <f t="shared" ca="1" si="902"/>
        <v>#DIV/0!</v>
      </c>
      <c r="FN131" s="409" t="e">
        <f t="shared" ca="1" si="902"/>
        <v>#DIV/0!</v>
      </c>
      <c r="FO131" s="409" t="e">
        <f t="shared" ca="1" si="902"/>
        <v>#DIV/0!</v>
      </c>
      <c r="FP131" s="409" t="e">
        <f t="shared" ca="1" si="902"/>
        <v>#DIV/0!</v>
      </c>
    </row>
    <row r="132" spans="2:172" x14ac:dyDescent="0.2">
      <c r="B132" s="407" t="s">
        <v>17</v>
      </c>
      <c r="C132" s="408"/>
      <c r="D132" s="407"/>
      <c r="E132" s="409">
        <f t="shared" ref="E132:AJ132" ca="1" si="903">+E65/E$83*100</f>
        <v>1.7901184069177785</v>
      </c>
      <c r="F132" s="409">
        <f t="shared" ca="1" si="903"/>
        <v>1.8543227359510046</v>
      </c>
      <c r="G132" s="409">
        <f t="shared" ca="1" si="903"/>
        <v>1.8703462492544536</v>
      </c>
      <c r="H132" s="409">
        <f t="shared" ca="1" si="903"/>
        <v>1.8840053362517852</v>
      </c>
      <c r="I132" s="409">
        <f t="shared" ca="1" si="903"/>
        <v>1.8689368768403023</v>
      </c>
      <c r="J132" s="409">
        <f t="shared" ca="1" si="903"/>
        <v>1.9043907669881486</v>
      </c>
      <c r="K132" s="409">
        <f t="shared" ca="1" si="903"/>
        <v>1.9742028366633881</v>
      </c>
      <c r="L132" s="409">
        <f t="shared" ca="1" si="903"/>
        <v>1.9396182409542704</v>
      </c>
      <c r="M132" s="409">
        <f t="shared" ca="1" si="903"/>
        <v>1.9318525748017548</v>
      </c>
      <c r="N132" s="409">
        <f t="shared" ca="1" si="903"/>
        <v>1.9540892458314332</v>
      </c>
      <c r="O132" s="409">
        <f t="shared" ca="1" si="903"/>
        <v>1.8931785313674243</v>
      </c>
      <c r="P132" s="409">
        <f t="shared" ca="1" si="903"/>
        <v>2.0015815823536247</v>
      </c>
      <c r="Q132" s="409">
        <f t="shared" ca="1" si="903"/>
        <v>1.975091054046699</v>
      </c>
      <c r="R132" s="409">
        <f t="shared" ca="1" si="903"/>
        <v>1.9508621029093822</v>
      </c>
      <c r="S132" s="409">
        <f t="shared" ca="1" si="903"/>
        <v>1.9287990793369709</v>
      </c>
      <c r="T132" s="409">
        <f t="shared" ca="1" si="903"/>
        <v>1.8484457826071565</v>
      </c>
      <c r="U132" s="409">
        <f t="shared" ca="1" si="903"/>
        <v>1.8741073470560716</v>
      </c>
      <c r="V132" s="409">
        <f t="shared" ca="1" si="903"/>
        <v>1.9152956569026744</v>
      </c>
      <c r="W132" s="409">
        <f t="shared" ca="1" si="903"/>
        <v>1.8825471644708529</v>
      </c>
      <c r="X132" s="409">
        <f t="shared" ca="1" si="903"/>
        <v>1.9215618315289631</v>
      </c>
      <c r="Y132" s="409">
        <f t="shared" ca="1" si="903"/>
        <v>1.8861446032863438</v>
      </c>
      <c r="Z132" s="409">
        <f t="shared" ca="1" si="903"/>
        <v>1.8855917017776551</v>
      </c>
      <c r="AA132" s="409">
        <f t="shared" ca="1" si="903"/>
        <v>1.864244759656013</v>
      </c>
      <c r="AB132" s="409">
        <f t="shared" ca="1" si="903"/>
        <v>1.8420831736330574</v>
      </c>
      <c r="AC132" s="409">
        <f t="shared" ca="1" si="903"/>
        <v>1.8453798030274249</v>
      </c>
      <c r="AD132" s="409">
        <f t="shared" ca="1" si="903"/>
        <v>1.8483180284785041</v>
      </c>
      <c r="AE132" s="409">
        <f t="shared" ca="1" si="903"/>
        <v>1.882285523455161</v>
      </c>
      <c r="AF132" s="409">
        <f t="shared" ca="1" si="903"/>
        <v>1.9635790432921432</v>
      </c>
      <c r="AG132" s="409">
        <f t="shared" ca="1" si="903"/>
        <v>1.9202203426348603</v>
      </c>
      <c r="AH132" s="409">
        <f t="shared" ca="1" si="903"/>
        <v>1.8582831385401744</v>
      </c>
      <c r="AI132" s="409">
        <f t="shared" ca="1" si="903"/>
        <v>2.0000132196986882</v>
      </c>
      <c r="AJ132" s="409">
        <f t="shared" ca="1" si="903"/>
        <v>1.9498378413588191</v>
      </c>
      <c r="AK132" s="409">
        <f t="shared" ref="AK132:BP132" ca="1" si="904">+AK65/AK$83*100</f>
        <v>1.9296569624368864</v>
      </c>
      <c r="AL132" s="409">
        <f t="shared" ca="1" si="904"/>
        <v>1.9462494214190287</v>
      </c>
      <c r="AM132" s="409">
        <f t="shared" ca="1" si="904"/>
        <v>1.9305305706349869</v>
      </c>
      <c r="AN132" s="409">
        <f t="shared" ca="1" si="904"/>
        <v>1.9391068989738112</v>
      </c>
      <c r="AO132" s="409">
        <f t="shared" ca="1" si="904"/>
        <v>1.9185968616621645</v>
      </c>
      <c r="AP132" s="409">
        <f t="shared" ca="1" si="904"/>
        <v>1.940203086898878</v>
      </c>
      <c r="AQ132" s="409">
        <f t="shared" ca="1" si="904"/>
        <v>1.908947030573179</v>
      </c>
      <c r="AR132" s="409">
        <f t="shared" ca="1" si="904"/>
        <v>1.8942728412500487</v>
      </c>
      <c r="AS132" s="409">
        <f t="shared" ca="1" si="904"/>
        <v>1.9021361387080649</v>
      </c>
      <c r="AT132" s="409">
        <f t="shared" ca="1" si="904"/>
        <v>1.8783923904301836</v>
      </c>
      <c r="AU132" s="409">
        <f t="shared" ca="1" si="904"/>
        <v>1.887388297437111</v>
      </c>
      <c r="AV132" s="409">
        <f t="shared" ca="1" si="904"/>
        <v>1.8732055971784827</v>
      </c>
      <c r="AW132" s="409">
        <f t="shared" ca="1" si="904"/>
        <v>1.9316391730331974</v>
      </c>
      <c r="AX132" s="409">
        <f t="shared" ca="1" si="904"/>
        <v>1.9086347063409246</v>
      </c>
      <c r="AY132" s="409">
        <f t="shared" ca="1" si="904"/>
        <v>1.8687616736137482</v>
      </c>
      <c r="AZ132" s="409">
        <f t="shared" ca="1" si="904"/>
        <v>1.8687627941714937</v>
      </c>
      <c r="BA132" s="409">
        <f t="shared" ca="1" si="904"/>
        <v>1.9385288996534404</v>
      </c>
      <c r="BB132" s="409">
        <f t="shared" ca="1" si="904"/>
        <v>1.9289775825892963</v>
      </c>
      <c r="BC132" s="409">
        <f t="shared" ca="1" si="904"/>
        <v>1.8854655720153186</v>
      </c>
      <c r="BD132" s="409">
        <f t="shared" ca="1" si="904"/>
        <v>1.8652447909325069</v>
      </c>
      <c r="BE132" s="409">
        <f t="shared" ca="1" si="904"/>
        <v>1.927216524467144</v>
      </c>
      <c r="BF132" s="409">
        <f t="shared" ca="1" si="904"/>
        <v>1.8577964452994897</v>
      </c>
      <c r="BG132" s="409">
        <f t="shared" ca="1" si="904"/>
        <v>1.9099216547821392</v>
      </c>
      <c r="BH132" s="409">
        <f t="shared" ca="1" si="904"/>
        <v>1.8819799177773437</v>
      </c>
      <c r="BI132" s="409">
        <f t="shared" ca="1" si="904"/>
        <v>1.8578515649888143</v>
      </c>
      <c r="BJ132" s="409">
        <f t="shared" ca="1" si="904"/>
        <v>1.8715133592676538</v>
      </c>
      <c r="BK132" s="409">
        <f t="shared" ca="1" si="904"/>
        <v>1.8863909172705342</v>
      </c>
      <c r="BL132" s="409">
        <f t="shared" ca="1" si="904"/>
        <v>1.9057118651143055</v>
      </c>
      <c r="BM132" s="409">
        <f t="shared" ca="1" si="904"/>
        <v>1.8867467690193853</v>
      </c>
      <c r="BN132" s="409">
        <f t="shared" ca="1" si="904"/>
        <v>1.9161798699241999</v>
      </c>
      <c r="BO132" s="409">
        <f t="shared" ca="1" si="904"/>
        <v>1.9255839735133033</v>
      </c>
      <c r="BP132" s="409">
        <f t="shared" ca="1" si="904"/>
        <v>1.9274248426016243</v>
      </c>
      <c r="BQ132" s="409">
        <f t="shared" ref="BQ132:CV132" ca="1" si="905">+BQ65/BQ$83*100</f>
        <v>1.8799188598811734</v>
      </c>
      <c r="BR132" s="409">
        <f t="shared" ca="1" si="905"/>
        <v>1.9315569767583574</v>
      </c>
      <c r="BS132" s="409">
        <f t="shared" ca="1" si="905"/>
        <v>1.8935847871795124</v>
      </c>
      <c r="BT132" s="409">
        <f t="shared" ca="1" si="905"/>
        <v>1.9263169809786125</v>
      </c>
      <c r="BU132" s="409">
        <f t="shared" ca="1" si="905"/>
        <v>1.9314459083410427</v>
      </c>
      <c r="BV132" s="409">
        <f t="shared" ca="1" si="905"/>
        <v>1.9284542283215977</v>
      </c>
      <c r="BW132" s="409">
        <f t="shared" ca="1" si="905"/>
        <v>1.9299726346550461</v>
      </c>
      <c r="BX132" s="409">
        <f t="shared" ca="1" si="905"/>
        <v>1.9319761774736697</v>
      </c>
      <c r="BY132" s="409">
        <f t="shared" ca="1" si="905"/>
        <v>1.9621957904712846</v>
      </c>
      <c r="BZ132" s="409">
        <f t="shared" ca="1" si="905"/>
        <v>1.9176348325160661</v>
      </c>
      <c r="CA132" s="409">
        <f t="shared" ca="1" si="905"/>
        <v>1.8903920982434292</v>
      </c>
      <c r="CB132" s="409">
        <f t="shared" ca="1" si="905"/>
        <v>1.9271284706894394</v>
      </c>
      <c r="CC132" s="409">
        <f t="shared" ca="1" si="905"/>
        <v>1.8120093004078857</v>
      </c>
      <c r="CD132" s="409">
        <f t="shared" ca="1" si="905"/>
        <v>1.9255966916239189</v>
      </c>
      <c r="CE132" s="409">
        <f t="shared" ca="1" si="905"/>
        <v>1.8559873980571451</v>
      </c>
      <c r="CF132" s="409">
        <f t="shared" ca="1" si="905"/>
        <v>1.8150852117137837</v>
      </c>
      <c r="CG132" s="409">
        <f t="shared" ca="1" si="905"/>
        <v>1.8151226699784258</v>
      </c>
      <c r="CH132" s="409">
        <f t="shared" ca="1" si="905"/>
        <v>1.8212924891637685</v>
      </c>
      <c r="CI132" s="409">
        <f t="shared" ca="1" si="905"/>
        <v>1.9033675243854538</v>
      </c>
      <c r="CJ132" s="409">
        <f t="shared" ca="1" si="905"/>
        <v>1.8697580619732008</v>
      </c>
      <c r="CK132" s="409">
        <f t="shared" ca="1" si="905"/>
        <v>1.8229747185119696</v>
      </c>
      <c r="CL132" s="409">
        <f t="shared" ca="1" si="905"/>
        <v>1.8877785829629032</v>
      </c>
      <c r="CM132" s="409">
        <f t="shared" ca="1" si="905"/>
        <v>1.703368719116698</v>
      </c>
      <c r="CN132" s="409">
        <f t="shared" ca="1" si="905"/>
        <v>1.0975891580522767</v>
      </c>
      <c r="CO132" s="409">
        <f t="shared" ca="1" si="905"/>
        <v>1.2301827569079826</v>
      </c>
      <c r="CP132" s="409">
        <f t="shared" ca="1" si="905"/>
        <v>1.3403091492809598</v>
      </c>
      <c r="CQ132" s="409">
        <f t="shared" ca="1" si="905"/>
        <v>1.5006532229079845</v>
      </c>
      <c r="CR132" s="409">
        <f t="shared" ca="1" si="905"/>
        <v>1.5552828384476127</v>
      </c>
      <c r="CS132" s="409">
        <f t="shared" ca="1" si="905"/>
        <v>1.5189360393788496</v>
      </c>
      <c r="CT132" s="409">
        <f t="shared" ca="1" si="905"/>
        <v>1.5114325624571676</v>
      </c>
      <c r="CU132" s="409">
        <f t="shared" ca="1" si="905"/>
        <v>1.5352016043960117</v>
      </c>
      <c r="CV132" s="409">
        <f t="shared" ca="1" si="905"/>
        <v>1.5407486489112168</v>
      </c>
      <c r="CW132" s="409">
        <f t="shared" ref="CW132:ED132" ca="1" si="906">+CW65/CW$83*100</f>
        <v>1.5102164912907141</v>
      </c>
      <c r="CX132" s="409">
        <f t="shared" ca="1" si="906"/>
        <v>1.5692348237129858</v>
      </c>
      <c r="CY132" s="409">
        <f t="shared" ca="1" si="906"/>
        <v>1.5845069076931753</v>
      </c>
      <c r="CZ132" s="409">
        <f t="shared" ca="1" si="906"/>
        <v>1.6004876425403496</v>
      </c>
      <c r="DA132" s="409">
        <f t="shared" ca="1" si="906"/>
        <v>1.6330356528086423</v>
      </c>
      <c r="DB132" s="409">
        <f t="shared" ca="1" si="906"/>
        <v>1.5295541427218622</v>
      </c>
      <c r="DC132" s="409">
        <f t="shared" ca="1" si="906"/>
        <v>1.5461553082327457</v>
      </c>
      <c r="DD132" s="409">
        <f t="shared" ca="1" si="906"/>
        <v>1.5128113542064343</v>
      </c>
      <c r="DE132" s="409">
        <f t="shared" ca="1" si="906"/>
        <v>1.5700402720786582</v>
      </c>
      <c r="DF132" s="409">
        <f t="shared" ca="1" si="906"/>
        <v>1.5503612816671593</v>
      </c>
      <c r="DG132" s="409">
        <f t="shared" ca="1" si="906"/>
        <v>1.544298192741979</v>
      </c>
      <c r="DH132" s="409">
        <f t="shared" ca="1" si="906"/>
        <v>1.6160179558387346</v>
      </c>
      <c r="DI132" s="409">
        <f t="shared" ca="1" si="906"/>
        <v>1.5492008440220795</v>
      </c>
      <c r="DJ132" s="409">
        <f t="shared" ca="1" si="906"/>
        <v>1.5855867908358721</v>
      </c>
      <c r="DK132" s="409">
        <f t="shared" ca="1" si="906"/>
        <v>1.5879086464054566</v>
      </c>
      <c r="DL132" s="409">
        <f t="shared" ca="1" si="906"/>
        <v>1.5793074254144361</v>
      </c>
      <c r="DM132" s="409">
        <f t="shared" ca="1" si="906"/>
        <v>1.6023181884048081</v>
      </c>
      <c r="DN132" s="409">
        <f t="shared" ca="1" si="906"/>
        <v>1.5873390308945456</v>
      </c>
      <c r="DO132" s="409">
        <f t="shared" ca="1" si="906"/>
        <v>1.5612302132259777</v>
      </c>
      <c r="DP132" s="409">
        <f t="shared" ca="1" si="906"/>
        <v>1.5738855357239481</v>
      </c>
      <c r="DQ132" s="409">
        <f t="shared" ca="1" si="906"/>
        <v>1.5719879733897859</v>
      </c>
      <c r="DR132" s="409">
        <f t="shared" ca="1" si="906"/>
        <v>1.5362091610076598</v>
      </c>
      <c r="DS132" s="409">
        <f t="shared" ca="1" si="906"/>
        <v>1.4829748091659571</v>
      </c>
      <c r="DT132" s="409">
        <f t="shared" ca="1" si="906"/>
        <v>1.4621492067827919</v>
      </c>
      <c r="DU132" s="409">
        <f t="shared" ca="1" si="906"/>
        <v>1.4667818658306004</v>
      </c>
      <c r="DV132" s="409">
        <f t="shared" ca="1" si="906"/>
        <v>1.4608317930272945</v>
      </c>
      <c r="DW132" s="409">
        <f t="shared" ca="1" si="906"/>
        <v>1.4779445388502688</v>
      </c>
      <c r="DX132" s="409">
        <f t="shared" ca="1" si="906"/>
        <v>1.4900681470964152</v>
      </c>
      <c r="DY132" s="409">
        <f t="shared" ca="1" si="906"/>
        <v>1.4617547801799353</v>
      </c>
      <c r="DZ132" s="409">
        <f t="shared" ca="1" si="906"/>
        <v>1.4943870762292226</v>
      </c>
      <c r="EA132" s="409">
        <f t="shared" ca="1" si="906"/>
        <v>1.4416240075814704</v>
      </c>
      <c r="EB132" s="409">
        <f t="shared" ca="1" si="906"/>
        <v>1.4703486662397947</v>
      </c>
      <c r="EC132" s="409">
        <f t="shared" ca="1" si="906"/>
        <v>1.4617323205970336</v>
      </c>
      <c r="ED132" s="409">
        <f t="shared" ca="1" si="906"/>
        <v>1.467804434388023</v>
      </c>
      <c r="EE132" s="409">
        <f t="shared" ref="EE132:EQ132" ca="1" si="907">+EE65/EE$83*100</f>
        <v>1.4950890699899733</v>
      </c>
      <c r="EF132" s="409">
        <f t="shared" ca="1" si="907"/>
        <v>1.3892158037846354</v>
      </c>
      <c r="EG132" s="409">
        <f t="shared" ca="1" si="907"/>
        <v>1.4093131146851743</v>
      </c>
      <c r="EH132" s="409">
        <f t="shared" ca="1" si="907"/>
        <v>1.3567913981881889</v>
      </c>
      <c r="EI132" s="409">
        <f t="shared" ca="1" si="907"/>
        <v>1.3276310602862149</v>
      </c>
      <c r="EJ132" s="409">
        <f t="shared" ca="1" si="907"/>
        <v>1.3225001598463684</v>
      </c>
      <c r="EK132" s="409">
        <f t="shared" ca="1" si="907"/>
        <v>1.3270928543819172</v>
      </c>
      <c r="EL132" s="409">
        <f t="shared" ca="1" si="907"/>
        <v>1.3574278787431564</v>
      </c>
      <c r="EM132" s="409">
        <f t="shared" ca="1" si="907"/>
        <v>1.3549213045816273</v>
      </c>
      <c r="EN132" s="409">
        <f t="shared" ca="1" si="907"/>
        <v>1.3536565586956966</v>
      </c>
      <c r="EO132" s="409">
        <f t="shared" ca="1" si="907"/>
        <v>1.3602129455078864</v>
      </c>
      <c r="EP132" s="409">
        <f t="shared" ca="1" si="907"/>
        <v>1.2945287915178867</v>
      </c>
      <c r="EQ132" s="409">
        <f t="shared" ca="1" si="907"/>
        <v>1.2925066556074165</v>
      </c>
      <c r="ER132" s="409">
        <f t="shared" ref="ER132:FA132" ca="1" si="908">+ER65/ER$83*100</f>
        <v>1.2966023920939798</v>
      </c>
      <c r="ES132" s="409">
        <f t="shared" ca="1" si="908"/>
        <v>1.307531256897897</v>
      </c>
      <c r="ET132" s="409">
        <f t="shared" ca="1" si="908"/>
        <v>1.2772107386961888</v>
      </c>
      <c r="EU132" s="409">
        <f t="shared" ca="1" si="908"/>
        <v>1.2574899350152631</v>
      </c>
      <c r="EV132" s="409">
        <f t="shared" ca="1" si="908"/>
        <v>1.227939456390158</v>
      </c>
      <c r="EW132" s="409">
        <f t="shared" ca="1" si="908"/>
        <v>1.2463092275477163</v>
      </c>
      <c r="EX132" s="409">
        <f t="shared" ca="1" si="908"/>
        <v>1.1957404770769733</v>
      </c>
      <c r="EY132" s="409">
        <f t="shared" ca="1" si="908"/>
        <v>1.2171062119232663</v>
      </c>
      <c r="EZ132" s="409">
        <f t="shared" ca="1" si="908"/>
        <v>1.204226972928345</v>
      </c>
      <c r="FA132" s="409">
        <f t="shared" ca="1" si="908"/>
        <v>1.2068387330181594</v>
      </c>
      <c r="FB132" s="409">
        <f t="shared" ref="FB132:FD132" ca="1" si="909">+FB65/FB$83*100</f>
        <v>1.2609564489734446</v>
      </c>
      <c r="FC132" s="409">
        <f t="shared" ca="1" si="909"/>
        <v>1.2461417973095334</v>
      </c>
      <c r="FD132" s="409">
        <f t="shared" ca="1" si="909"/>
        <v>1.1822314732436823</v>
      </c>
      <c r="FE132" s="409" t="e">
        <f t="shared" ref="FE132:FI132" ca="1" si="910">+FE65/FE$83*100</f>
        <v>#DIV/0!</v>
      </c>
      <c r="FF132" s="409" t="e">
        <f t="shared" ca="1" si="910"/>
        <v>#DIV/0!</v>
      </c>
      <c r="FG132" s="409" t="e">
        <f t="shared" ca="1" si="910"/>
        <v>#DIV/0!</v>
      </c>
      <c r="FH132" s="409" t="e">
        <f t="shared" ca="1" si="910"/>
        <v>#DIV/0!</v>
      </c>
      <c r="FI132" s="409" t="e">
        <f t="shared" ca="1" si="910"/>
        <v>#DIV/0!</v>
      </c>
      <c r="FJ132" s="409" t="e">
        <f t="shared" ref="FJ132:FP132" ca="1" si="911">+FJ65/FJ$83*100</f>
        <v>#DIV/0!</v>
      </c>
      <c r="FK132" s="409" t="e">
        <f t="shared" ca="1" si="911"/>
        <v>#DIV/0!</v>
      </c>
      <c r="FL132" s="409" t="e">
        <f t="shared" ca="1" si="911"/>
        <v>#DIV/0!</v>
      </c>
      <c r="FM132" s="409" t="e">
        <f t="shared" ca="1" si="911"/>
        <v>#DIV/0!</v>
      </c>
      <c r="FN132" s="409" t="e">
        <f t="shared" ca="1" si="911"/>
        <v>#DIV/0!</v>
      </c>
      <c r="FO132" s="409" t="e">
        <f t="shared" ca="1" si="911"/>
        <v>#DIV/0!</v>
      </c>
      <c r="FP132" s="409" t="e">
        <f t="shared" ca="1" si="911"/>
        <v>#DIV/0!</v>
      </c>
    </row>
    <row r="133" spans="2:172" x14ac:dyDescent="0.2">
      <c r="B133" s="407" t="s">
        <v>18</v>
      </c>
      <c r="C133" s="408"/>
      <c r="D133" s="407"/>
      <c r="E133" s="409">
        <f t="shared" ref="E133:AJ133" ca="1" si="912">+E66/E$83*100</f>
        <v>0.94354500358331816</v>
      </c>
      <c r="F133" s="409">
        <f t="shared" ca="1" si="912"/>
        <v>0.9338124958991213</v>
      </c>
      <c r="G133" s="409">
        <f t="shared" ca="1" si="912"/>
        <v>0.91789274322032244</v>
      </c>
      <c r="H133" s="409">
        <f t="shared" ca="1" si="912"/>
        <v>0.92684243664535282</v>
      </c>
      <c r="I133" s="409">
        <f t="shared" ca="1" si="912"/>
        <v>0.91941679605546567</v>
      </c>
      <c r="J133" s="409">
        <f t="shared" ca="1" si="912"/>
        <v>0.93618420334846986</v>
      </c>
      <c r="K133" s="409">
        <f t="shared" ca="1" si="912"/>
        <v>0.92932011957814264</v>
      </c>
      <c r="L133" s="409">
        <f t="shared" ca="1" si="912"/>
        <v>0.91382695407247994</v>
      </c>
      <c r="M133" s="409">
        <f t="shared" ca="1" si="912"/>
        <v>0.93112440898569293</v>
      </c>
      <c r="N133" s="409">
        <f t="shared" ca="1" si="912"/>
        <v>0.93700871774461747</v>
      </c>
      <c r="O133" s="409">
        <f t="shared" ca="1" si="912"/>
        <v>0.93409122241813569</v>
      </c>
      <c r="P133" s="409">
        <f t="shared" ca="1" si="912"/>
        <v>0.90338096930452061</v>
      </c>
      <c r="Q133" s="409">
        <f t="shared" ca="1" si="912"/>
        <v>0.90638554746525735</v>
      </c>
      <c r="R133" s="409">
        <f t="shared" ca="1" si="912"/>
        <v>0.93684143582668056</v>
      </c>
      <c r="S133" s="409">
        <f t="shared" ca="1" si="912"/>
        <v>0.91622828463213246</v>
      </c>
      <c r="T133" s="409">
        <f t="shared" ca="1" si="912"/>
        <v>0.93503290002558836</v>
      </c>
      <c r="U133" s="409">
        <f t="shared" ca="1" si="912"/>
        <v>0.90036123575824667</v>
      </c>
      <c r="V133" s="409">
        <f t="shared" ca="1" si="912"/>
        <v>0.9343443784315002</v>
      </c>
      <c r="W133" s="409">
        <f t="shared" ca="1" si="912"/>
        <v>0.96442596480748943</v>
      </c>
      <c r="X133" s="409">
        <f t="shared" ca="1" si="912"/>
        <v>0.95992413106016383</v>
      </c>
      <c r="Y133" s="409">
        <f t="shared" ca="1" si="912"/>
        <v>0.96566892360926815</v>
      </c>
      <c r="Z133" s="409">
        <f t="shared" ca="1" si="912"/>
        <v>0.94459799851100268</v>
      </c>
      <c r="AA133" s="409">
        <f t="shared" ca="1" si="912"/>
        <v>0.93298000289803829</v>
      </c>
      <c r="AB133" s="409">
        <f t="shared" ca="1" si="912"/>
        <v>0.94775181923935736</v>
      </c>
      <c r="AC133" s="409">
        <f t="shared" ca="1" si="912"/>
        <v>0.93698426995317807</v>
      </c>
      <c r="AD133" s="409">
        <f t="shared" ca="1" si="912"/>
        <v>0.93295126139129447</v>
      </c>
      <c r="AE133" s="409">
        <f t="shared" ca="1" si="912"/>
        <v>0.95374885737332937</v>
      </c>
      <c r="AF133" s="409">
        <f t="shared" ca="1" si="912"/>
        <v>0.93869269126177768</v>
      </c>
      <c r="AG133" s="409">
        <f t="shared" ca="1" si="912"/>
        <v>0.92888494557883372</v>
      </c>
      <c r="AH133" s="409">
        <f t="shared" ca="1" si="912"/>
        <v>0.95212703956949851</v>
      </c>
      <c r="AI133" s="409">
        <f t="shared" ca="1" si="912"/>
        <v>0.91260978489818467</v>
      </c>
      <c r="AJ133" s="409">
        <f t="shared" ca="1" si="912"/>
        <v>0.93527526876566336</v>
      </c>
      <c r="AK133" s="409">
        <f t="shared" ref="AK133:BP133" ca="1" si="913">+AK66/AK$83*100</f>
        <v>0.89778807456340781</v>
      </c>
      <c r="AL133" s="409">
        <f t="shared" ca="1" si="913"/>
        <v>0.903123268179295</v>
      </c>
      <c r="AM133" s="409">
        <f t="shared" ca="1" si="913"/>
        <v>0.92630392320249055</v>
      </c>
      <c r="AN133" s="409">
        <f t="shared" ca="1" si="913"/>
        <v>0.90404703881364346</v>
      </c>
      <c r="AO133" s="409">
        <f t="shared" ca="1" si="913"/>
        <v>0.92142367982566975</v>
      </c>
      <c r="AP133" s="409">
        <f t="shared" ca="1" si="913"/>
        <v>0.90860703603471682</v>
      </c>
      <c r="AQ133" s="409">
        <f t="shared" ca="1" si="913"/>
        <v>0.90870598182121731</v>
      </c>
      <c r="AR133" s="409">
        <f t="shared" ca="1" si="913"/>
        <v>0.90343483146201753</v>
      </c>
      <c r="AS133" s="409">
        <f t="shared" ca="1" si="913"/>
        <v>0.90278983751464981</v>
      </c>
      <c r="AT133" s="409">
        <f t="shared" ca="1" si="913"/>
        <v>0.8825998938202837</v>
      </c>
      <c r="AU133" s="409">
        <f t="shared" ca="1" si="913"/>
        <v>0.86958437109871645</v>
      </c>
      <c r="AV133" s="409">
        <f t="shared" ca="1" si="913"/>
        <v>0.87993344605387069</v>
      </c>
      <c r="AW133" s="409">
        <f t="shared" ca="1" si="913"/>
        <v>0.86354916163488871</v>
      </c>
      <c r="AX133" s="409">
        <f t="shared" ca="1" si="913"/>
        <v>0.8641599137701359</v>
      </c>
      <c r="AY133" s="409">
        <f t="shared" ca="1" si="913"/>
        <v>0.8628228250797485</v>
      </c>
      <c r="AZ133" s="409">
        <f t="shared" ca="1" si="913"/>
        <v>0.85283097793010332</v>
      </c>
      <c r="BA133" s="409">
        <f t="shared" ca="1" si="913"/>
        <v>0.89310295708332454</v>
      </c>
      <c r="BB133" s="409">
        <f t="shared" ca="1" si="913"/>
        <v>0.85466427076016982</v>
      </c>
      <c r="BC133" s="409">
        <f t="shared" ca="1" si="913"/>
        <v>0.83904395497218875</v>
      </c>
      <c r="BD133" s="409">
        <f t="shared" ca="1" si="913"/>
        <v>0.8488635934972667</v>
      </c>
      <c r="BE133" s="409">
        <f t="shared" ca="1" si="913"/>
        <v>0.84144656266131668</v>
      </c>
      <c r="BF133" s="409">
        <f t="shared" ca="1" si="913"/>
        <v>0.84179337462716752</v>
      </c>
      <c r="BG133" s="409">
        <f t="shared" ca="1" si="913"/>
        <v>0.86503236465568412</v>
      </c>
      <c r="BH133" s="409">
        <f t="shared" ca="1" si="913"/>
        <v>0.83285318198134972</v>
      </c>
      <c r="BI133" s="409">
        <f t="shared" ca="1" si="913"/>
        <v>0.85766499708038868</v>
      </c>
      <c r="BJ133" s="409">
        <f t="shared" ca="1" si="913"/>
        <v>0.8546308417802253</v>
      </c>
      <c r="BK133" s="409">
        <f t="shared" ca="1" si="913"/>
        <v>0.8396493326344121</v>
      </c>
      <c r="BL133" s="409">
        <f t="shared" ca="1" si="913"/>
        <v>0.85707549873112554</v>
      </c>
      <c r="BM133" s="409">
        <f t="shared" ca="1" si="913"/>
        <v>0.83885486931044029</v>
      </c>
      <c r="BN133" s="409">
        <f t="shared" ca="1" si="913"/>
        <v>0.84987528206534668</v>
      </c>
      <c r="BO133" s="409">
        <f t="shared" ca="1" si="913"/>
        <v>0.85610642746566323</v>
      </c>
      <c r="BP133" s="409">
        <f t="shared" ca="1" si="913"/>
        <v>0.84032777054039254</v>
      </c>
      <c r="BQ133" s="409">
        <f t="shared" ref="BQ133:CV133" ca="1" si="914">+BQ66/BQ$83*100</f>
        <v>0.85181414315179893</v>
      </c>
      <c r="BR133" s="409">
        <f t="shared" ca="1" si="914"/>
        <v>0.85415298730915812</v>
      </c>
      <c r="BS133" s="409">
        <f t="shared" ca="1" si="914"/>
        <v>0.85647638479460841</v>
      </c>
      <c r="BT133" s="409">
        <f t="shared" ca="1" si="914"/>
        <v>0.8491930117789237</v>
      </c>
      <c r="BU133" s="409">
        <f t="shared" ca="1" si="914"/>
        <v>0.84328826471431217</v>
      </c>
      <c r="BV133" s="409">
        <f t="shared" ca="1" si="914"/>
        <v>0.84057400392892667</v>
      </c>
      <c r="BW133" s="409">
        <f t="shared" ca="1" si="914"/>
        <v>0.83826984604658361</v>
      </c>
      <c r="BX133" s="409">
        <f t="shared" ca="1" si="914"/>
        <v>0.8422130229486553</v>
      </c>
      <c r="BY133" s="409">
        <f t="shared" ca="1" si="914"/>
        <v>0.81777639065491914</v>
      </c>
      <c r="BZ133" s="409">
        <f t="shared" ca="1" si="914"/>
        <v>0.81295041848794025</v>
      </c>
      <c r="CA133" s="409">
        <f t="shared" ca="1" si="914"/>
        <v>0.81157567331991842</v>
      </c>
      <c r="CB133" s="409">
        <f t="shared" ca="1" si="914"/>
        <v>0.84017781606997355</v>
      </c>
      <c r="CC133" s="409">
        <f t="shared" ca="1" si="914"/>
        <v>0.82645230956413518</v>
      </c>
      <c r="CD133" s="409">
        <f t="shared" ca="1" si="914"/>
        <v>0.82951953565823278</v>
      </c>
      <c r="CE133" s="409">
        <f t="shared" ca="1" si="914"/>
        <v>0.81747062154031436</v>
      </c>
      <c r="CF133" s="409">
        <f t="shared" ca="1" si="914"/>
        <v>0.82589058930719417</v>
      </c>
      <c r="CG133" s="409">
        <f t="shared" ca="1" si="914"/>
        <v>0.82380508041779932</v>
      </c>
      <c r="CH133" s="409">
        <f t="shared" ca="1" si="914"/>
        <v>0.80682719498543132</v>
      </c>
      <c r="CI133" s="409">
        <f t="shared" ca="1" si="914"/>
        <v>0.80562502930340907</v>
      </c>
      <c r="CJ133" s="409">
        <f t="shared" ca="1" si="914"/>
        <v>0.8143685753607246</v>
      </c>
      <c r="CK133" s="409">
        <f t="shared" ca="1" si="914"/>
        <v>0.80447189082308646</v>
      </c>
      <c r="CL133" s="409">
        <f t="shared" ca="1" si="914"/>
        <v>0.82049472498828546</v>
      </c>
      <c r="CM133" s="409">
        <f t="shared" ca="1" si="914"/>
        <v>0.79169514834150967</v>
      </c>
      <c r="CN133" s="409">
        <f t="shared" ca="1" si="914"/>
        <v>0.4885557299535056</v>
      </c>
      <c r="CO133" s="409">
        <f t="shared" ca="1" si="914"/>
        <v>0.49178937027139075</v>
      </c>
      <c r="CP133" s="409">
        <f t="shared" ca="1" si="914"/>
        <v>0.61107249959798304</v>
      </c>
      <c r="CQ133" s="409">
        <f t="shared" ca="1" si="914"/>
        <v>0.71289435154057934</v>
      </c>
      <c r="CR133" s="409">
        <f t="shared" ca="1" si="914"/>
        <v>0.73790055723681691</v>
      </c>
      <c r="CS133" s="409">
        <f t="shared" ca="1" si="914"/>
        <v>0.73484578413666979</v>
      </c>
      <c r="CT133" s="409">
        <f t="shared" ca="1" si="914"/>
        <v>0.74861921203707849</v>
      </c>
      <c r="CU133" s="409">
        <f t="shared" ca="1" si="914"/>
        <v>0.75691378355338057</v>
      </c>
      <c r="CV133" s="409">
        <f t="shared" ca="1" si="914"/>
        <v>0.73460412175650713</v>
      </c>
      <c r="CW133" s="409">
        <f t="shared" ref="CW133:ED133" ca="1" si="915">+CW66/CW$83*100</f>
        <v>0.72619981578761361</v>
      </c>
      <c r="CX133" s="409">
        <f t="shared" ca="1" si="915"/>
        <v>0.7400187474209059</v>
      </c>
      <c r="CY133" s="409">
        <f t="shared" ca="1" si="915"/>
        <v>0.73067506122057235</v>
      </c>
      <c r="CZ133" s="409">
        <f t="shared" ca="1" si="915"/>
        <v>0.7138148598399976</v>
      </c>
      <c r="DA133" s="409">
        <f t="shared" ca="1" si="915"/>
        <v>0.71185559789849751</v>
      </c>
      <c r="DB133" s="409">
        <f t="shared" ca="1" si="915"/>
        <v>0.70724724437455122</v>
      </c>
      <c r="DC133" s="409">
        <f t="shared" ca="1" si="915"/>
        <v>0.71916412333853763</v>
      </c>
      <c r="DD133" s="409">
        <f t="shared" ca="1" si="915"/>
        <v>0.71149219247153506</v>
      </c>
      <c r="DE133" s="409">
        <f t="shared" ca="1" si="915"/>
        <v>0.72556262935748439</v>
      </c>
      <c r="DF133" s="409">
        <f t="shared" ca="1" si="915"/>
        <v>0.71301732763916925</v>
      </c>
      <c r="DG133" s="409">
        <f t="shared" ca="1" si="915"/>
        <v>0.73890243360895758</v>
      </c>
      <c r="DH133" s="409">
        <f t="shared" ca="1" si="915"/>
        <v>0.74113381750159946</v>
      </c>
      <c r="DI133" s="409">
        <f t="shared" ca="1" si="915"/>
        <v>0.76535846764532633</v>
      </c>
      <c r="DJ133" s="409">
        <f t="shared" ca="1" si="915"/>
        <v>0.74577041988919979</v>
      </c>
      <c r="DK133" s="409">
        <f t="shared" ca="1" si="915"/>
        <v>0.76476500846947593</v>
      </c>
      <c r="DL133" s="409">
        <f t="shared" ca="1" si="915"/>
        <v>0.75125882368246444</v>
      </c>
      <c r="DM133" s="409">
        <f t="shared" ca="1" si="915"/>
        <v>0.76293519245716368</v>
      </c>
      <c r="DN133" s="409">
        <f t="shared" ca="1" si="915"/>
        <v>0.75345728203247164</v>
      </c>
      <c r="DO133" s="409">
        <f t="shared" ca="1" si="915"/>
        <v>0.75325962488945797</v>
      </c>
      <c r="DP133" s="409">
        <f t="shared" ca="1" si="915"/>
        <v>0.78118078108394495</v>
      </c>
      <c r="DQ133" s="409">
        <f t="shared" ca="1" si="915"/>
        <v>0.77912227722813709</v>
      </c>
      <c r="DR133" s="409">
        <f t="shared" ca="1" si="915"/>
        <v>0.76589892317751518</v>
      </c>
      <c r="DS133" s="409">
        <f t="shared" ca="1" si="915"/>
        <v>0.7520091083595013</v>
      </c>
      <c r="DT133" s="409">
        <f t="shared" ca="1" si="915"/>
        <v>0.76581212350630867</v>
      </c>
      <c r="DU133" s="409">
        <f t="shared" ca="1" si="915"/>
        <v>0.77526930133058947</v>
      </c>
      <c r="DV133" s="409">
        <f t="shared" ca="1" si="915"/>
        <v>0.76814930698281036</v>
      </c>
      <c r="DW133" s="409">
        <f t="shared" ca="1" si="915"/>
        <v>0.76274960210494813</v>
      </c>
      <c r="DX133" s="409">
        <f t="shared" ca="1" si="915"/>
        <v>0.78447078200401255</v>
      </c>
      <c r="DY133" s="409">
        <f t="shared" ca="1" si="915"/>
        <v>0.75718347660983365</v>
      </c>
      <c r="DZ133" s="409">
        <f t="shared" ca="1" si="915"/>
        <v>0.76625374926671708</v>
      </c>
      <c r="EA133" s="409">
        <f t="shared" ca="1" si="915"/>
        <v>0.76422891970682527</v>
      </c>
      <c r="EB133" s="409">
        <f t="shared" ca="1" si="915"/>
        <v>0.74968849069450716</v>
      </c>
      <c r="EC133" s="409">
        <f t="shared" ca="1" si="915"/>
        <v>0.74850348309164938</v>
      </c>
      <c r="ED133" s="409">
        <f t="shared" ca="1" si="915"/>
        <v>0.73805584134499602</v>
      </c>
      <c r="EE133" s="409">
        <f t="shared" ref="EE133:EQ133" ca="1" si="916">+EE66/EE$83*100</f>
        <v>0.70094110544455046</v>
      </c>
      <c r="EF133" s="409">
        <f t="shared" ca="1" si="916"/>
        <v>0.68283655792238085</v>
      </c>
      <c r="EG133" s="409">
        <f t="shared" ca="1" si="916"/>
        <v>0.65588114301448286</v>
      </c>
      <c r="EH133" s="409">
        <f t="shared" ca="1" si="916"/>
        <v>0.67366348739457549</v>
      </c>
      <c r="EI133" s="409">
        <f t="shared" ca="1" si="916"/>
        <v>0.6604170997665948</v>
      </c>
      <c r="EJ133" s="409">
        <f t="shared" ca="1" si="916"/>
        <v>0.62397007907389979</v>
      </c>
      <c r="EK133" s="409">
        <f t="shared" ca="1" si="916"/>
        <v>0.66192365900032035</v>
      </c>
      <c r="EL133" s="409">
        <f t="shared" ca="1" si="916"/>
        <v>0.65350067442065674</v>
      </c>
      <c r="EM133" s="409">
        <f t="shared" ca="1" si="916"/>
        <v>0.62691308602505469</v>
      </c>
      <c r="EN133" s="409">
        <f t="shared" ca="1" si="916"/>
        <v>0.62103913014165857</v>
      </c>
      <c r="EO133" s="409">
        <f t="shared" ca="1" si="916"/>
        <v>0.61885829904333245</v>
      </c>
      <c r="EP133" s="409">
        <f t="shared" ca="1" si="916"/>
        <v>0.61305666181250829</v>
      </c>
      <c r="EQ133" s="409">
        <f t="shared" ca="1" si="916"/>
        <v>0.61917503966419163</v>
      </c>
      <c r="ER133" s="409">
        <f t="shared" ref="ER133:FA133" ca="1" si="917">+ER66/ER$83*100</f>
        <v>0.61958188023934868</v>
      </c>
      <c r="ES133" s="409">
        <f t="shared" ca="1" si="917"/>
        <v>0.6131510759020582</v>
      </c>
      <c r="ET133" s="409">
        <f t="shared" ca="1" si="917"/>
        <v>0.6022557029757416</v>
      </c>
      <c r="EU133" s="409">
        <f t="shared" ca="1" si="917"/>
        <v>0.59261193701354953</v>
      </c>
      <c r="EV133" s="409">
        <f t="shared" ca="1" si="917"/>
        <v>0.59877036313818055</v>
      </c>
      <c r="EW133" s="409">
        <f t="shared" ca="1" si="917"/>
        <v>0.59342493103380622</v>
      </c>
      <c r="EX133" s="409">
        <f t="shared" ca="1" si="917"/>
        <v>0.58844763665616551</v>
      </c>
      <c r="EY133" s="409">
        <f t="shared" ca="1" si="917"/>
        <v>0.59805784770920656</v>
      </c>
      <c r="EZ133" s="409">
        <f t="shared" ca="1" si="917"/>
        <v>0.58701424388716261</v>
      </c>
      <c r="FA133" s="409">
        <f t="shared" ca="1" si="917"/>
        <v>0.5784350422473149</v>
      </c>
      <c r="FB133" s="409">
        <f t="shared" ref="FB133:FD133" ca="1" si="918">+FB66/FB$83*100</f>
        <v>0.57751265805872065</v>
      </c>
      <c r="FC133" s="409">
        <f t="shared" ca="1" si="918"/>
        <v>0.58575393350455973</v>
      </c>
      <c r="FD133" s="409">
        <f t="shared" ca="1" si="918"/>
        <v>0.56097522617428552</v>
      </c>
      <c r="FE133" s="409" t="e">
        <f t="shared" ref="FE133:FI133" ca="1" si="919">+FE66/FE$83*100</f>
        <v>#DIV/0!</v>
      </c>
      <c r="FF133" s="409" t="e">
        <f t="shared" ca="1" si="919"/>
        <v>#DIV/0!</v>
      </c>
      <c r="FG133" s="409" t="e">
        <f t="shared" ca="1" si="919"/>
        <v>#DIV/0!</v>
      </c>
      <c r="FH133" s="409" t="e">
        <f t="shared" ca="1" si="919"/>
        <v>#DIV/0!</v>
      </c>
      <c r="FI133" s="409" t="e">
        <f t="shared" ca="1" si="919"/>
        <v>#DIV/0!</v>
      </c>
      <c r="FJ133" s="409" t="e">
        <f t="shared" ref="FJ133:FP133" ca="1" si="920">+FJ66/FJ$83*100</f>
        <v>#DIV/0!</v>
      </c>
      <c r="FK133" s="409" t="e">
        <f t="shared" ca="1" si="920"/>
        <v>#DIV/0!</v>
      </c>
      <c r="FL133" s="409" t="e">
        <f t="shared" ca="1" si="920"/>
        <v>#DIV/0!</v>
      </c>
      <c r="FM133" s="409" t="e">
        <f t="shared" ca="1" si="920"/>
        <v>#DIV/0!</v>
      </c>
      <c r="FN133" s="409" t="e">
        <f t="shared" ca="1" si="920"/>
        <v>#DIV/0!</v>
      </c>
      <c r="FO133" s="409" t="e">
        <f t="shared" ca="1" si="920"/>
        <v>#DIV/0!</v>
      </c>
      <c r="FP133" s="409" t="e">
        <f t="shared" ca="1" si="920"/>
        <v>#DIV/0!</v>
      </c>
    </row>
    <row r="134" spans="2:172" x14ac:dyDescent="0.2">
      <c r="B134" s="407" t="s">
        <v>19</v>
      </c>
      <c r="C134" s="408"/>
      <c r="D134" s="407"/>
      <c r="E134" s="409">
        <f t="shared" ref="E134:AJ134" ca="1" si="921">+E67/E$83*100</f>
        <v>1.157074917210043</v>
      </c>
      <c r="F134" s="409">
        <f t="shared" ca="1" si="921"/>
        <v>1.1266097291533663</v>
      </c>
      <c r="G134" s="409">
        <f t="shared" ca="1" si="921"/>
        <v>1.0372524520572159</v>
      </c>
      <c r="H134" s="409">
        <f t="shared" ca="1" si="921"/>
        <v>1.0761305604446054</v>
      </c>
      <c r="I134" s="409">
        <f t="shared" ca="1" si="921"/>
        <v>1.022867791442819</v>
      </c>
      <c r="J134" s="409">
        <f t="shared" ca="1" si="921"/>
        <v>1.0463196553094023</v>
      </c>
      <c r="K134" s="409">
        <f t="shared" ca="1" si="921"/>
        <v>1.0917155829221485</v>
      </c>
      <c r="L134" s="409">
        <f t="shared" ca="1" si="921"/>
        <v>1.1104026104902751</v>
      </c>
      <c r="M134" s="409">
        <f t="shared" ca="1" si="921"/>
        <v>1.0847743764521027</v>
      </c>
      <c r="N134" s="409">
        <f t="shared" ca="1" si="921"/>
        <v>1.166015342722271</v>
      </c>
      <c r="O134" s="409">
        <f t="shared" ca="1" si="921"/>
        <v>1.1520276963517806</v>
      </c>
      <c r="P134" s="409">
        <f t="shared" ca="1" si="921"/>
        <v>1.0238321458706154</v>
      </c>
      <c r="Q134" s="409">
        <f t="shared" ca="1" si="921"/>
        <v>1.0019003088131677</v>
      </c>
      <c r="R134" s="409">
        <f t="shared" ca="1" si="921"/>
        <v>1.0255191115666613</v>
      </c>
      <c r="S134" s="409">
        <f t="shared" ca="1" si="921"/>
        <v>1.0510099657544918</v>
      </c>
      <c r="T134" s="409">
        <f t="shared" ca="1" si="921"/>
        <v>1.0400832061315823</v>
      </c>
      <c r="U134" s="409">
        <f t="shared" ca="1" si="921"/>
        <v>1.0714360053667102</v>
      </c>
      <c r="V134" s="409">
        <f t="shared" ca="1" si="921"/>
        <v>1.0348677492563547</v>
      </c>
      <c r="W134" s="409">
        <f t="shared" ca="1" si="921"/>
        <v>1.0548297204791965</v>
      </c>
      <c r="X134" s="409">
        <f t="shared" ca="1" si="921"/>
        <v>1.0542466218287831</v>
      </c>
      <c r="Y134" s="409">
        <f t="shared" ca="1" si="921"/>
        <v>1.0022265267978443</v>
      </c>
      <c r="Z134" s="409">
        <f t="shared" ca="1" si="921"/>
        <v>1.0892854061825719</v>
      </c>
      <c r="AA134" s="409">
        <f t="shared" ca="1" si="921"/>
        <v>1.0143890039887595</v>
      </c>
      <c r="AB134" s="409">
        <f t="shared" ca="1" si="921"/>
        <v>0.99444943460809865</v>
      </c>
      <c r="AC134" s="409">
        <f t="shared" ca="1" si="921"/>
        <v>1.1009796973243864</v>
      </c>
      <c r="AD134" s="409">
        <f t="shared" ca="1" si="921"/>
        <v>1.043788285136082</v>
      </c>
      <c r="AE134" s="409">
        <f t="shared" ca="1" si="921"/>
        <v>1.0883950634324058</v>
      </c>
      <c r="AF134" s="409">
        <f t="shared" ca="1" si="921"/>
        <v>1.0784526657366309</v>
      </c>
      <c r="AG134" s="409">
        <f t="shared" ca="1" si="921"/>
        <v>1.0468643993677407</v>
      </c>
      <c r="AH134" s="409">
        <f t="shared" ca="1" si="921"/>
        <v>1.0461785710288052</v>
      </c>
      <c r="AI134" s="409">
        <f t="shared" ca="1" si="921"/>
        <v>1.0278604402919012</v>
      </c>
      <c r="AJ134" s="409">
        <f t="shared" ca="1" si="921"/>
        <v>1.0462738579581758</v>
      </c>
      <c r="AK134" s="409">
        <f t="shared" ref="AK134:BP134" ca="1" si="922">+AK67/AK$83*100</f>
        <v>1.0230254641852212</v>
      </c>
      <c r="AL134" s="409">
        <f t="shared" ca="1" si="922"/>
        <v>1.0127060489738464</v>
      </c>
      <c r="AM134" s="409">
        <f t="shared" ca="1" si="922"/>
        <v>1.1698680818489839</v>
      </c>
      <c r="AN134" s="409">
        <f t="shared" ca="1" si="922"/>
        <v>1.0365280833662833</v>
      </c>
      <c r="AO134" s="409">
        <f t="shared" ca="1" si="922"/>
        <v>1.0208622690662665</v>
      </c>
      <c r="AP134" s="409">
        <f t="shared" ca="1" si="922"/>
        <v>1.0284826439883727</v>
      </c>
      <c r="AQ134" s="409">
        <f t="shared" ca="1" si="922"/>
        <v>1.0209581785035691</v>
      </c>
      <c r="AR134" s="409">
        <f t="shared" ca="1" si="922"/>
        <v>1.0396011993059104</v>
      </c>
      <c r="AS134" s="409">
        <f t="shared" ca="1" si="922"/>
        <v>1.0431559903069689</v>
      </c>
      <c r="AT134" s="409">
        <f t="shared" ca="1" si="922"/>
        <v>1.0719312727803216</v>
      </c>
      <c r="AU134" s="409">
        <f t="shared" ca="1" si="922"/>
        <v>1.0319463905501496</v>
      </c>
      <c r="AV134" s="409">
        <f t="shared" ca="1" si="922"/>
        <v>1.0219738817567943</v>
      </c>
      <c r="AW134" s="409">
        <f t="shared" ca="1" si="922"/>
        <v>1.0515028752308606</v>
      </c>
      <c r="AX134" s="409">
        <f t="shared" ca="1" si="922"/>
        <v>0.98407194898890737</v>
      </c>
      <c r="AY134" s="409">
        <f t="shared" ca="1" si="922"/>
        <v>1.1021560521797746</v>
      </c>
      <c r="AZ134" s="409">
        <f t="shared" ca="1" si="922"/>
        <v>1.08557141551</v>
      </c>
      <c r="BA134" s="409">
        <f t="shared" ca="1" si="922"/>
        <v>0.96920468329673337</v>
      </c>
      <c r="BB134" s="409">
        <f t="shared" ca="1" si="922"/>
        <v>1.0959598079453485</v>
      </c>
      <c r="BC134" s="409">
        <f t="shared" ca="1" si="922"/>
        <v>1.0898158712061268</v>
      </c>
      <c r="BD134" s="409">
        <f t="shared" ca="1" si="922"/>
        <v>1.0890953730916531</v>
      </c>
      <c r="BE134" s="409">
        <f t="shared" ca="1" si="922"/>
        <v>1.0278797858629296</v>
      </c>
      <c r="BF134" s="409">
        <f t="shared" ca="1" si="922"/>
        <v>1.0836914694726849</v>
      </c>
      <c r="BG134" s="409">
        <f t="shared" ca="1" si="922"/>
        <v>1.0964305226109992</v>
      </c>
      <c r="BH134" s="409">
        <f t="shared" ca="1" si="922"/>
        <v>1.0422888203075549</v>
      </c>
      <c r="BI134" s="409">
        <f t="shared" ca="1" si="922"/>
        <v>1.0794612275960003</v>
      </c>
      <c r="BJ134" s="409">
        <f t="shared" ca="1" si="922"/>
        <v>0.99976296255705821</v>
      </c>
      <c r="BK134" s="409">
        <f t="shared" ca="1" si="922"/>
        <v>1.0614593422095893</v>
      </c>
      <c r="BL134" s="409">
        <f t="shared" ca="1" si="922"/>
        <v>1.0740854890933969</v>
      </c>
      <c r="BM134" s="409">
        <f t="shared" ca="1" si="922"/>
        <v>1.0809280791108267</v>
      </c>
      <c r="BN134" s="409">
        <f t="shared" ca="1" si="922"/>
        <v>1.0532389445571706</v>
      </c>
      <c r="BO134" s="409">
        <f t="shared" ca="1" si="922"/>
        <v>1.0608024865307111</v>
      </c>
      <c r="BP134" s="409">
        <f t="shared" ca="1" si="922"/>
        <v>1.0562473315852288</v>
      </c>
      <c r="BQ134" s="409">
        <f t="shared" ref="BQ134:CV134" ca="1" si="923">+BQ67/BQ$83*100</f>
        <v>1.0305089143060351</v>
      </c>
      <c r="BR134" s="409">
        <f t="shared" ca="1" si="923"/>
        <v>1.0268146152859412</v>
      </c>
      <c r="BS134" s="409">
        <f t="shared" ca="1" si="923"/>
        <v>1.0486560252527821</v>
      </c>
      <c r="BT134" s="409">
        <f t="shared" ca="1" si="923"/>
        <v>1.0475730923723754</v>
      </c>
      <c r="BU134" s="409">
        <f t="shared" ca="1" si="923"/>
        <v>1.0522671959568515</v>
      </c>
      <c r="BV134" s="409">
        <f t="shared" ca="1" si="923"/>
        <v>1.0266401723557856</v>
      </c>
      <c r="BW134" s="409">
        <f t="shared" ca="1" si="923"/>
        <v>1.0234323299948529</v>
      </c>
      <c r="BX134" s="409">
        <f t="shared" ca="1" si="923"/>
        <v>1.0455916359356494</v>
      </c>
      <c r="BY134" s="409">
        <f t="shared" ca="1" si="923"/>
        <v>1.0929910896094468</v>
      </c>
      <c r="BZ134" s="409">
        <f t="shared" ca="1" si="923"/>
        <v>1.0700833423297478</v>
      </c>
      <c r="CA134" s="409">
        <f t="shared" ca="1" si="923"/>
        <v>1.0446623360153755</v>
      </c>
      <c r="CB134" s="409">
        <f t="shared" ca="1" si="923"/>
        <v>1.0204541121988131</v>
      </c>
      <c r="CC134" s="409">
        <f t="shared" ca="1" si="923"/>
        <v>1.0306866754089947</v>
      </c>
      <c r="CD134" s="409">
        <f t="shared" ca="1" si="923"/>
        <v>1.0386982123721527</v>
      </c>
      <c r="CE134" s="409">
        <f t="shared" ca="1" si="923"/>
        <v>1.0224296974292979</v>
      </c>
      <c r="CF134" s="409">
        <f t="shared" ca="1" si="923"/>
        <v>1.0428702247617641</v>
      </c>
      <c r="CG134" s="409">
        <f t="shared" ca="1" si="923"/>
        <v>1.0399928417781699</v>
      </c>
      <c r="CH134" s="409">
        <f t="shared" ca="1" si="923"/>
        <v>1.0316959226921008</v>
      </c>
      <c r="CI134" s="409">
        <f t="shared" ca="1" si="923"/>
        <v>1.0298040784097042</v>
      </c>
      <c r="CJ134" s="409">
        <f t="shared" ca="1" si="923"/>
        <v>1.0362113768480765</v>
      </c>
      <c r="CK134" s="409">
        <f t="shared" ca="1" si="923"/>
        <v>1.0582194986847304</v>
      </c>
      <c r="CL134" s="409">
        <f t="shared" ca="1" si="923"/>
        <v>1.0418530360410521</v>
      </c>
      <c r="CM134" s="409">
        <f t="shared" ca="1" si="923"/>
        <v>0.9881821998020055</v>
      </c>
      <c r="CN134" s="409">
        <f t="shared" ca="1" si="923"/>
        <v>1.1643321404435716</v>
      </c>
      <c r="CO134" s="409">
        <f t="shared" ca="1" si="923"/>
        <v>1.1240173360030281</v>
      </c>
      <c r="CP134" s="409">
        <f t="shared" ca="1" si="923"/>
        <v>1.0874106042089087</v>
      </c>
      <c r="CQ134" s="409">
        <f t="shared" ca="1" si="923"/>
        <v>1.0846945352783153</v>
      </c>
      <c r="CR134" s="409">
        <f t="shared" ca="1" si="923"/>
        <v>1.0738735182076993</v>
      </c>
      <c r="CS134" s="409">
        <f t="shared" ca="1" si="923"/>
        <v>1.0397435794852359</v>
      </c>
      <c r="CT134" s="409">
        <f t="shared" ca="1" si="923"/>
        <v>1.0586066914396652</v>
      </c>
      <c r="CU134" s="409">
        <f t="shared" ca="1" si="923"/>
        <v>1.0695228120151175</v>
      </c>
      <c r="CV134" s="409">
        <f t="shared" ca="1" si="923"/>
        <v>1.0655604273785126</v>
      </c>
      <c r="CW134" s="409">
        <f t="shared" ref="CW134:ED134" ca="1" si="924">+CW67/CW$83*100</f>
        <v>1.0431164539641316</v>
      </c>
      <c r="CX134" s="409">
        <f t="shared" ca="1" si="924"/>
        <v>1.0456996762555011</v>
      </c>
      <c r="CY134" s="409">
        <f t="shared" ca="1" si="924"/>
        <v>1.0627512008209044</v>
      </c>
      <c r="CZ134" s="409">
        <f t="shared" ca="1" si="924"/>
        <v>1.0785762890187951</v>
      </c>
      <c r="DA134" s="409">
        <f t="shared" ca="1" si="924"/>
        <v>1.0946105300148219</v>
      </c>
      <c r="DB134" s="409">
        <f t="shared" ca="1" si="924"/>
        <v>1.0464409515182673</v>
      </c>
      <c r="DC134" s="409">
        <f t="shared" ca="1" si="924"/>
        <v>1.0790963951300949</v>
      </c>
      <c r="DD134" s="409">
        <f t="shared" ca="1" si="924"/>
        <v>1.1229955089619574</v>
      </c>
      <c r="DE134" s="409">
        <f t="shared" ca="1" si="924"/>
        <v>1.1347746554460814</v>
      </c>
      <c r="DF134" s="409">
        <f t="shared" ca="1" si="924"/>
        <v>1.0639707797113207</v>
      </c>
      <c r="DG134" s="409">
        <f t="shared" ca="1" si="924"/>
        <v>1.0286136370642174</v>
      </c>
      <c r="DH134" s="409">
        <f t="shared" ca="1" si="924"/>
        <v>1.0515918700600704</v>
      </c>
      <c r="DI134" s="409">
        <f t="shared" ca="1" si="924"/>
        <v>1.0322497715634789</v>
      </c>
      <c r="DJ134" s="409">
        <f t="shared" ca="1" si="924"/>
        <v>1.0195684619999257</v>
      </c>
      <c r="DK134" s="409">
        <f t="shared" ca="1" si="924"/>
        <v>1.0340140121859542</v>
      </c>
      <c r="DL134" s="409">
        <f t="shared" ca="1" si="924"/>
        <v>1.074208863067271</v>
      </c>
      <c r="DM134" s="409">
        <f t="shared" ca="1" si="924"/>
        <v>1.0365407530156943</v>
      </c>
      <c r="DN134" s="409">
        <f t="shared" ca="1" si="924"/>
        <v>1.0265288222084448</v>
      </c>
      <c r="DO134" s="409">
        <f t="shared" ca="1" si="924"/>
        <v>1.0229751772583457</v>
      </c>
      <c r="DP134" s="409">
        <f t="shared" ca="1" si="924"/>
        <v>0.94184251285515008</v>
      </c>
      <c r="DQ134" s="409">
        <f t="shared" ca="1" si="924"/>
        <v>0.93207262374983058</v>
      </c>
      <c r="DR134" s="409">
        <f t="shared" ca="1" si="924"/>
        <v>0.95905985254070436</v>
      </c>
      <c r="DS134" s="409">
        <f t="shared" ca="1" si="924"/>
        <v>0.96232818786806018</v>
      </c>
      <c r="DT134" s="409">
        <f t="shared" ca="1" si="924"/>
        <v>0.9401682795702776</v>
      </c>
      <c r="DU134" s="409">
        <f t="shared" ca="1" si="924"/>
        <v>0.94750710198925836</v>
      </c>
      <c r="DV134" s="409">
        <f t="shared" ca="1" si="924"/>
        <v>0.92801057816688237</v>
      </c>
      <c r="DW134" s="409">
        <f t="shared" ca="1" si="924"/>
        <v>0.95464575768240878</v>
      </c>
      <c r="DX134" s="409">
        <f t="shared" ca="1" si="924"/>
        <v>0.92812229802053492</v>
      </c>
      <c r="DY134" s="409">
        <f t="shared" ca="1" si="924"/>
        <v>0.88662809975491796</v>
      </c>
      <c r="DZ134" s="409">
        <f t="shared" ca="1" si="924"/>
        <v>0.90911544008761747</v>
      </c>
      <c r="EA134" s="409">
        <f t="shared" ca="1" si="924"/>
        <v>0.89126862551821129</v>
      </c>
      <c r="EB134" s="409">
        <f t="shared" ca="1" si="924"/>
        <v>0.88037974424502363</v>
      </c>
      <c r="EC134" s="409">
        <f t="shared" ca="1" si="924"/>
        <v>0.89696257046746708</v>
      </c>
      <c r="ED134" s="409">
        <f t="shared" ca="1" si="924"/>
        <v>0.8888154246547717</v>
      </c>
      <c r="EE134" s="409">
        <f t="shared" ref="EE134:EQ134" ca="1" si="925">+EE67/EE$83*100</f>
        <v>0.87618214311284537</v>
      </c>
      <c r="EF134" s="409">
        <f t="shared" ca="1" si="925"/>
        <v>0.84127144330651327</v>
      </c>
      <c r="EG134" s="409">
        <f t="shared" ca="1" si="925"/>
        <v>0.83451131400780543</v>
      </c>
      <c r="EH134" s="409">
        <f t="shared" ca="1" si="925"/>
        <v>0.86316718269981185</v>
      </c>
      <c r="EI134" s="409">
        <f t="shared" ca="1" si="925"/>
        <v>0.81601469641777014</v>
      </c>
      <c r="EJ134" s="409">
        <f t="shared" ca="1" si="925"/>
        <v>0.85301916667792144</v>
      </c>
      <c r="EK134" s="409">
        <f t="shared" ca="1" si="925"/>
        <v>0.8737009869503114</v>
      </c>
      <c r="EL134" s="409">
        <f t="shared" ca="1" si="925"/>
        <v>0.8834882160582449</v>
      </c>
      <c r="EM134" s="409">
        <f t="shared" ca="1" si="925"/>
        <v>0.85179759005034228</v>
      </c>
      <c r="EN134" s="409">
        <f t="shared" ca="1" si="925"/>
        <v>0.8635767785347801</v>
      </c>
      <c r="EO134" s="409">
        <f t="shared" ca="1" si="925"/>
        <v>0.86793247689490782</v>
      </c>
      <c r="EP134" s="409">
        <f t="shared" ca="1" si="925"/>
        <v>0.85632788626415768</v>
      </c>
      <c r="EQ134" s="409">
        <f t="shared" ca="1" si="925"/>
        <v>0.85925552096976565</v>
      </c>
      <c r="ER134" s="409">
        <f t="shared" ref="ER134:FA134" ca="1" si="926">+ER67/ER$83*100</f>
        <v>0.83535310286301967</v>
      </c>
      <c r="ES134" s="409">
        <f t="shared" ca="1" si="926"/>
        <v>0.83501117215716325</v>
      </c>
      <c r="ET134" s="409">
        <f t="shared" ca="1" si="926"/>
        <v>0.82573601756038839</v>
      </c>
      <c r="EU134" s="409">
        <f t="shared" ca="1" si="926"/>
        <v>0.81433402336133287</v>
      </c>
      <c r="EV134" s="409">
        <f t="shared" ca="1" si="926"/>
        <v>0.77856610162676887</v>
      </c>
      <c r="EW134" s="409">
        <f t="shared" ca="1" si="926"/>
        <v>0.768668397456436</v>
      </c>
      <c r="EX134" s="409">
        <f t="shared" ca="1" si="926"/>
        <v>0.7618070040191669</v>
      </c>
      <c r="EY134" s="409">
        <f t="shared" ca="1" si="926"/>
        <v>0.78684328823709049</v>
      </c>
      <c r="EZ134" s="409">
        <f t="shared" ca="1" si="926"/>
        <v>0.78226744567541484</v>
      </c>
      <c r="FA134" s="409">
        <f t="shared" ca="1" si="926"/>
        <v>0.76369768933694937</v>
      </c>
      <c r="FB134" s="409">
        <f t="shared" ref="FB134:FD134" ca="1" si="927">+FB67/FB$83*100</f>
        <v>0.77125565293142895</v>
      </c>
      <c r="FC134" s="409">
        <f t="shared" ca="1" si="927"/>
        <v>0.77428756191647274</v>
      </c>
      <c r="FD134" s="409">
        <f t="shared" ca="1" si="927"/>
        <v>0.78545659729079897</v>
      </c>
      <c r="FE134" s="409" t="e">
        <f t="shared" ref="FE134:FI134" ca="1" si="928">+FE67/FE$83*100</f>
        <v>#DIV/0!</v>
      </c>
      <c r="FF134" s="409" t="e">
        <f t="shared" ca="1" si="928"/>
        <v>#DIV/0!</v>
      </c>
      <c r="FG134" s="409" t="e">
        <f t="shared" ca="1" si="928"/>
        <v>#DIV/0!</v>
      </c>
      <c r="FH134" s="409" t="e">
        <f t="shared" ca="1" si="928"/>
        <v>#DIV/0!</v>
      </c>
      <c r="FI134" s="409" t="e">
        <f t="shared" ca="1" si="928"/>
        <v>#DIV/0!</v>
      </c>
      <c r="FJ134" s="409" t="e">
        <f t="shared" ref="FJ134:FP134" ca="1" si="929">+FJ67/FJ$83*100</f>
        <v>#DIV/0!</v>
      </c>
      <c r="FK134" s="409" t="e">
        <f t="shared" ca="1" si="929"/>
        <v>#DIV/0!</v>
      </c>
      <c r="FL134" s="409" t="e">
        <f t="shared" ca="1" si="929"/>
        <v>#DIV/0!</v>
      </c>
      <c r="FM134" s="409" t="e">
        <f t="shared" ca="1" si="929"/>
        <v>#DIV/0!</v>
      </c>
      <c r="FN134" s="409" t="e">
        <f t="shared" ca="1" si="929"/>
        <v>#DIV/0!</v>
      </c>
      <c r="FO134" s="409" t="e">
        <f t="shared" ca="1" si="929"/>
        <v>#DIV/0!</v>
      </c>
      <c r="FP134" s="409" t="e">
        <f t="shared" ca="1" si="929"/>
        <v>#DIV/0!</v>
      </c>
    </row>
    <row r="135" spans="2:172" x14ac:dyDescent="0.2">
      <c r="B135" s="407" t="s">
        <v>20</v>
      </c>
      <c r="C135" s="408"/>
      <c r="D135" s="407"/>
      <c r="E135" s="409">
        <f t="shared" ref="E135:AJ135" ca="1" si="930">+E68/E$83*100</f>
        <v>2.3358807196328888</v>
      </c>
      <c r="F135" s="409">
        <f t="shared" ca="1" si="930"/>
        <v>2.361278787545579</v>
      </c>
      <c r="G135" s="409">
        <f t="shared" ca="1" si="930"/>
        <v>2.3895077799540694</v>
      </c>
      <c r="H135" s="409">
        <f t="shared" ca="1" si="930"/>
        <v>2.3827971934041239</v>
      </c>
      <c r="I135" s="409">
        <f t="shared" ca="1" si="930"/>
        <v>2.2932419854354507</v>
      </c>
      <c r="J135" s="409">
        <f t="shared" ca="1" si="930"/>
        <v>2.3319514191004016</v>
      </c>
      <c r="K135" s="409">
        <f t="shared" ca="1" si="930"/>
        <v>2.3621825204484788</v>
      </c>
      <c r="L135" s="409">
        <f t="shared" ca="1" si="930"/>
        <v>2.3762610388882441</v>
      </c>
      <c r="M135" s="409">
        <f t="shared" ca="1" si="930"/>
        <v>2.3939450693397646</v>
      </c>
      <c r="N135" s="409">
        <f t="shared" ca="1" si="930"/>
        <v>2.3608183344573961</v>
      </c>
      <c r="O135" s="409">
        <f t="shared" ca="1" si="930"/>
        <v>2.4145756466156119</v>
      </c>
      <c r="P135" s="409">
        <f t="shared" ca="1" si="930"/>
        <v>2.3965279272135342</v>
      </c>
      <c r="Q135" s="409">
        <f t="shared" ca="1" si="930"/>
        <v>2.3986433311717121</v>
      </c>
      <c r="R135" s="409">
        <f t="shared" ca="1" si="930"/>
        <v>2.4582593176186456</v>
      </c>
      <c r="S135" s="409">
        <f t="shared" ca="1" si="930"/>
        <v>2.4131319386712762</v>
      </c>
      <c r="T135" s="409">
        <f t="shared" ca="1" si="930"/>
        <v>2.3920064130737684</v>
      </c>
      <c r="U135" s="409">
        <f t="shared" ca="1" si="930"/>
        <v>2.4081820787353361</v>
      </c>
      <c r="V135" s="409">
        <f t="shared" ca="1" si="930"/>
        <v>2.4232457975412576</v>
      </c>
      <c r="W135" s="409">
        <f t="shared" ca="1" si="930"/>
        <v>2.415631939800599</v>
      </c>
      <c r="X135" s="409">
        <f t="shared" ca="1" si="930"/>
        <v>2.4360509065006712</v>
      </c>
      <c r="Y135" s="409">
        <f t="shared" ca="1" si="930"/>
        <v>2.4489402378637415</v>
      </c>
      <c r="Z135" s="409">
        <f t="shared" ca="1" si="930"/>
        <v>2.4730600328057113</v>
      </c>
      <c r="AA135" s="409">
        <f t="shared" ca="1" si="930"/>
        <v>2.484375002047233</v>
      </c>
      <c r="AB135" s="409">
        <f t="shared" ca="1" si="930"/>
        <v>2.4699386229405231</v>
      </c>
      <c r="AC135" s="409">
        <f t="shared" ca="1" si="930"/>
        <v>2.4871340805642439</v>
      </c>
      <c r="AD135" s="409">
        <f t="shared" ca="1" si="930"/>
        <v>2.4664577527521714</v>
      </c>
      <c r="AE135" s="409">
        <f t="shared" ca="1" si="930"/>
        <v>2.4735493081389546</v>
      </c>
      <c r="AF135" s="409">
        <f t="shared" ca="1" si="930"/>
        <v>2.4965681255565992</v>
      </c>
      <c r="AG135" s="409">
        <f t="shared" ca="1" si="930"/>
        <v>2.4721680792456757</v>
      </c>
      <c r="AH135" s="409">
        <f t="shared" ca="1" si="930"/>
        <v>2.5062176317130418</v>
      </c>
      <c r="AI135" s="409">
        <f t="shared" ca="1" si="930"/>
        <v>2.4536786962540535</v>
      </c>
      <c r="AJ135" s="409">
        <f t="shared" ca="1" si="930"/>
        <v>2.5061534990604604</v>
      </c>
      <c r="AK135" s="409">
        <f t="shared" ref="AK135:BP135" ca="1" si="931">+AK68/AK$83*100</f>
        <v>2.4740953468958256</v>
      </c>
      <c r="AL135" s="409">
        <f t="shared" ca="1" si="931"/>
        <v>2.471351438969088</v>
      </c>
      <c r="AM135" s="409">
        <f t="shared" ca="1" si="931"/>
        <v>2.5480600792896433</v>
      </c>
      <c r="AN135" s="409">
        <f t="shared" ca="1" si="931"/>
        <v>2.5457947634615263</v>
      </c>
      <c r="AO135" s="409">
        <f t="shared" ca="1" si="931"/>
        <v>2.5411296087460062</v>
      </c>
      <c r="AP135" s="409">
        <f t="shared" ca="1" si="931"/>
        <v>2.5390197218095798</v>
      </c>
      <c r="AQ135" s="409">
        <f t="shared" ca="1" si="931"/>
        <v>2.5907300889345524</v>
      </c>
      <c r="AR135" s="409">
        <f t="shared" ca="1" si="931"/>
        <v>2.5760683054463871</v>
      </c>
      <c r="AS135" s="409">
        <f t="shared" ca="1" si="931"/>
        <v>2.5798274220542794</v>
      </c>
      <c r="AT135" s="409">
        <f t="shared" ca="1" si="931"/>
        <v>2.5721340949857838</v>
      </c>
      <c r="AU135" s="409">
        <f t="shared" ca="1" si="931"/>
        <v>2.6062346863776598</v>
      </c>
      <c r="AV135" s="409">
        <f t="shared" ca="1" si="931"/>
        <v>2.5796972425451625</v>
      </c>
      <c r="AW135" s="409">
        <f t="shared" ca="1" si="931"/>
        <v>2.5793577585457386</v>
      </c>
      <c r="AX135" s="409">
        <f t="shared" ca="1" si="931"/>
        <v>2.5803848665581244</v>
      </c>
      <c r="AY135" s="409">
        <f t="shared" ca="1" si="931"/>
        <v>2.5741081249348969</v>
      </c>
      <c r="AZ135" s="409">
        <f t="shared" ca="1" si="931"/>
        <v>2.6137433387881015</v>
      </c>
      <c r="BA135" s="409">
        <f t="shared" ca="1" si="931"/>
        <v>2.6261864785521101</v>
      </c>
      <c r="BB135" s="409">
        <f t="shared" ca="1" si="931"/>
        <v>2.6239925104662443</v>
      </c>
      <c r="BC135" s="409">
        <f t="shared" ca="1" si="931"/>
        <v>2.602345622237364</v>
      </c>
      <c r="BD135" s="409">
        <f t="shared" ca="1" si="931"/>
        <v>2.6500187434098743</v>
      </c>
      <c r="BE135" s="409">
        <f t="shared" ca="1" si="931"/>
        <v>2.6130078586965126</v>
      </c>
      <c r="BF135" s="409">
        <f t="shared" ca="1" si="931"/>
        <v>2.6990652741786185</v>
      </c>
      <c r="BG135" s="409">
        <f t="shared" ca="1" si="931"/>
        <v>2.7795385639091985</v>
      </c>
      <c r="BH135" s="409">
        <f t="shared" ca="1" si="931"/>
        <v>2.6952784152975933</v>
      </c>
      <c r="BI135" s="409">
        <f t="shared" ca="1" si="931"/>
        <v>2.7295517498619275</v>
      </c>
      <c r="BJ135" s="409">
        <f t="shared" ca="1" si="931"/>
        <v>2.7431744751760125</v>
      </c>
      <c r="BK135" s="409">
        <f t="shared" ca="1" si="931"/>
        <v>2.6876261311955378</v>
      </c>
      <c r="BL135" s="409">
        <f t="shared" ca="1" si="931"/>
        <v>2.6774380146312149</v>
      </c>
      <c r="BM135" s="409">
        <f t="shared" ca="1" si="931"/>
        <v>2.6767860202341001</v>
      </c>
      <c r="BN135" s="409">
        <f t="shared" ca="1" si="931"/>
        <v>2.7283771711927676</v>
      </c>
      <c r="BO135" s="409">
        <f t="shared" ca="1" si="931"/>
        <v>2.7045185856247591</v>
      </c>
      <c r="BP135" s="409">
        <f t="shared" ca="1" si="931"/>
        <v>2.6972739741859852</v>
      </c>
      <c r="BQ135" s="409">
        <f t="shared" ref="BQ135:CV135" ca="1" si="932">+BQ68/BQ$83*100</f>
        <v>2.7355140158243718</v>
      </c>
      <c r="BR135" s="409">
        <f t="shared" ca="1" si="932"/>
        <v>2.7367880327314427</v>
      </c>
      <c r="BS135" s="409">
        <f t="shared" ca="1" si="932"/>
        <v>2.7864561418853588</v>
      </c>
      <c r="BT135" s="409">
        <f t="shared" ca="1" si="932"/>
        <v>2.7303884563361267</v>
      </c>
      <c r="BU135" s="409">
        <f t="shared" ca="1" si="932"/>
        <v>2.7298771555245791</v>
      </c>
      <c r="BV135" s="409">
        <f t="shared" ca="1" si="932"/>
        <v>2.7771608764374611</v>
      </c>
      <c r="BW135" s="409">
        <f t="shared" ca="1" si="932"/>
        <v>2.7464423563059777</v>
      </c>
      <c r="BX135" s="409">
        <f t="shared" ca="1" si="932"/>
        <v>2.8194577190310008</v>
      </c>
      <c r="BY135" s="409">
        <f t="shared" ca="1" si="932"/>
        <v>2.8317351540480211</v>
      </c>
      <c r="BZ135" s="409">
        <f t="shared" ca="1" si="932"/>
        <v>2.7745049573594223</v>
      </c>
      <c r="CA135" s="409">
        <f t="shared" ca="1" si="932"/>
        <v>2.6868462720746757</v>
      </c>
      <c r="CB135" s="409">
        <f t="shared" ca="1" si="932"/>
        <v>2.7470237137570535</v>
      </c>
      <c r="CC135" s="409">
        <f t="shared" ca="1" si="932"/>
        <v>2.7175193681022969</v>
      </c>
      <c r="CD135" s="409">
        <f t="shared" ca="1" si="932"/>
        <v>2.688122535928557</v>
      </c>
      <c r="CE135" s="409">
        <f t="shared" ca="1" si="932"/>
        <v>2.6758812786264219</v>
      </c>
      <c r="CF135" s="409">
        <f t="shared" ca="1" si="932"/>
        <v>2.7011126896080007</v>
      </c>
      <c r="CG135" s="409">
        <f t="shared" ca="1" si="932"/>
        <v>2.7217765386308139</v>
      </c>
      <c r="CH135" s="409">
        <f t="shared" ca="1" si="932"/>
        <v>2.7121723939419526</v>
      </c>
      <c r="CI135" s="409">
        <f t="shared" ca="1" si="932"/>
        <v>2.7704826013085397</v>
      </c>
      <c r="CJ135" s="409">
        <f t="shared" ca="1" si="932"/>
        <v>2.6950286949561324</v>
      </c>
      <c r="CK135" s="409">
        <f t="shared" ca="1" si="932"/>
        <v>2.8267218203593893</v>
      </c>
      <c r="CL135" s="409">
        <f t="shared" ca="1" si="932"/>
        <v>2.7579898523461908</v>
      </c>
      <c r="CM135" s="409">
        <f t="shared" ca="1" si="932"/>
        <v>2.7641455076269996</v>
      </c>
      <c r="CN135" s="409">
        <f t="shared" ca="1" si="932"/>
        <v>3.1315172432902849</v>
      </c>
      <c r="CO135" s="409">
        <f t="shared" ca="1" si="932"/>
        <v>2.9778131314748317</v>
      </c>
      <c r="CP135" s="409">
        <f t="shared" ca="1" si="932"/>
        <v>2.7578151026388835</v>
      </c>
      <c r="CQ135" s="409">
        <f t="shared" ca="1" si="932"/>
        <v>2.7996800526712207</v>
      </c>
      <c r="CR135" s="409">
        <f t="shared" ca="1" si="932"/>
        <v>2.7156468680334722</v>
      </c>
      <c r="CS135" s="409">
        <f t="shared" ca="1" si="932"/>
        <v>2.7175687587480812</v>
      </c>
      <c r="CT135" s="409">
        <f t="shared" ca="1" si="932"/>
        <v>2.6975537332476187</v>
      </c>
      <c r="CU135" s="409">
        <f t="shared" ca="1" si="932"/>
        <v>2.7073126288905085</v>
      </c>
      <c r="CV135" s="409">
        <f t="shared" ca="1" si="932"/>
        <v>2.6723096729951141</v>
      </c>
      <c r="CW135" s="409">
        <f t="shared" ref="CW135:ED135" ca="1" si="933">+CW68/CW$83*100</f>
        <v>2.6641862575797535</v>
      </c>
      <c r="CX135" s="409">
        <f t="shared" ca="1" si="933"/>
        <v>2.6359493669995433</v>
      </c>
      <c r="CY135" s="409">
        <f t="shared" ca="1" si="933"/>
        <v>2.629247597506299</v>
      </c>
      <c r="CZ135" s="409">
        <f t="shared" ca="1" si="933"/>
        <v>2.7793515066604528</v>
      </c>
      <c r="DA135" s="409">
        <f t="shared" ca="1" si="933"/>
        <v>2.785441560279784</v>
      </c>
      <c r="DB135" s="409">
        <f t="shared" ca="1" si="933"/>
        <v>2.8236516928993476</v>
      </c>
      <c r="DC135" s="409">
        <f t="shared" ca="1" si="933"/>
        <v>2.8272105228530413</v>
      </c>
      <c r="DD135" s="409">
        <f t="shared" ca="1" si="933"/>
        <v>2.7800187748380565</v>
      </c>
      <c r="DE135" s="409">
        <f t="shared" ca="1" si="933"/>
        <v>2.8136180893035845</v>
      </c>
      <c r="DF135" s="409">
        <f t="shared" ca="1" si="933"/>
        <v>2.7743975310220961</v>
      </c>
      <c r="DG135" s="409">
        <f t="shared" ca="1" si="933"/>
        <v>2.7947284841918774</v>
      </c>
      <c r="DH135" s="409">
        <f t="shared" ca="1" si="933"/>
        <v>2.8584586592283094</v>
      </c>
      <c r="DI135" s="409">
        <f t="shared" ca="1" si="933"/>
        <v>2.733278363199426</v>
      </c>
      <c r="DJ135" s="409">
        <f t="shared" ca="1" si="933"/>
        <v>2.7230560815781768</v>
      </c>
      <c r="DK135" s="409">
        <f t="shared" ca="1" si="933"/>
        <v>2.762669870856481</v>
      </c>
      <c r="DL135" s="409">
        <f t="shared" ca="1" si="933"/>
        <v>2.7485998847654844</v>
      </c>
      <c r="DM135" s="409">
        <f t="shared" ca="1" si="933"/>
        <v>2.7415864273777757</v>
      </c>
      <c r="DN135" s="409">
        <f t="shared" ca="1" si="933"/>
        <v>2.7665413783236947</v>
      </c>
      <c r="DO135" s="409">
        <f t="shared" ca="1" si="933"/>
        <v>2.7847200610302445</v>
      </c>
      <c r="DP135" s="409">
        <f t="shared" ca="1" si="933"/>
        <v>2.7784775510748885</v>
      </c>
      <c r="DQ135" s="409">
        <f t="shared" ca="1" si="933"/>
        <v>2.7938850505830679</v>
      </c>
      <c r="DR135" s="409">
        <f t="shared" ca="1" si="933"/>
        <v>2.7657837334106032</v>
      </c>
      <c r="DS135" s="409">
        <f t="shared" ca="1" si="933"/>
        <v>2.711198800683384</v>
      </c>
      <c r="DT135" s="409">
        <f t="shared" ca="1" si="933"/>
        <v>2.6785211100736102</v>
      </c>
      <c r="DU135" s="409">
        <f t="shared" ca="1" si="933"/>
        <v>2.6714847369139134</v>
      </c>
      <c r="DV135" s="409">
        <f t="shared" ca="1" si="933"/>
        <v>2.7322447813262358</v>
      </c>
      <c r="DW135" s="409">
        <f t="shared" ca="1" si="933"/>
        <v>2.7021368836238269</v>
      </c>
      <c r="DX135" s="409">
        <f t="shared" ca="1" si="933"/>
        <v>2.7269092206238543</v>
      </c>
      <c r="DY135" s="409">
        <f t="shared" ca="1" si="933"/>
        <v>2.6762803520685901</v>
      </c>
      <c r="DZ135" s="409">
        <f t="shared" ca="1" si="933"/>
        <v>2.5843923745479263</v>
      </c>
      <c r="EA135" s="409">
        <f t="shared" ca="1" si="933"/>
        <v>2.5933944676830003</v>
      </c>
      <c r="EB135" s="409">
        <f t="shared" ca="1" si="933"/>
        <v>2.6070523370345575</v>
      </c>
      <c r="EC135" s="409">
        <f t="shared" ca="1" si="933"/>
        <v>2.6274017774919551</v>
      </c>
      <c r="ED135" s="409">
        <f t="shared" ca="1" si="933"/>
        <v>2.5774807800818182</v>
      </c>
      <c r="EE135" s="409">
        <f t="shared" ref="EE135:EQ135" ca="1" si="934">+EE68/EE$83*100</f>
        <v>2.5536852855950603</v>
      </c>
      <c r="EF135" s="409">
        <f t="shared" ca="1" si="934"/>
        <v>2.5389929358492012</v>
      </c>
      <c r="EG135" s="409">
        <f t="shared" ca="1" si="934"/>
        <v>2.5205475706838185</v>
      </c>
      <c r="EH135" s="409">
        <f t="shared" ca="1" si="934"/>
        <v>2.5672079771987075</v>
      </c>
      <c r="EI135" s="409">
        <f t="shared" ca="1" si="934"/>
        <v>2.5340632444063678</v>
      </c>
      <c r="EJ135" s="409">
        <f t="shared" ca="1" si="934"/>
        <v>2.6011116750275032</v>
      </c>
      <c r="EK135" s="409">
        <f t="shared" ca="1" si="934"/>
        <v>2.5720048245233378</v>
      </c>
      <c r="EL135" s="409">
        <f t="shared" ca="1" si="934"/>
        <v>2.5769426473834249</v>
      </c>
      <c r="EM135" s="409">
        <f t="shared" ca="1" si="934"/>
        <v>2.5523354777492484</v>
      </c>
      <c r="EN135" s="409">
        <f t="shared" ca="1" si="934"/>
        <v>2.592735321791618</v>
      </c>
      <c r="EO135" s="409">
        <f t="shared" ca="1" si="934"/>
        <v>2.5612739827383626</v>
      </c>
      <c r="EP135" s="409">
        <f t="shared" ca="1" si="934"/>
        <v>2.5529092530848261</v>
      </c>
      <c r="EQ135" s="409">
        <f t="shared" ca="1" si="934"/>
        <v>2.6086755009660298</v>
      </c>
      <c r="ER135" s="409">
        <f t="shared" ref="ER135:FA135" ca="1" si="935">+ER68/ER$83*100</f>
        <v>2.5803041366975492</v>
      </c>
      <c r="ES135" s="409">
        <f t="shared" ca="1" si="935"/>
        <v>2.6313429291576136</v>
      </c>
      <c r="ET135" s="409">
        <f t="shared" ca="1" si="935"/>
        <v>2.6047254701787552</v>
      </c>
      <c r="EU135" s="409">
        <f t="shared" ca="1" si="935"/>
        <v>2.5225000302623295</v>
      </c>
      <c r="EV135" s="409">
        <f t="shared" ca="1" si="935"/>
        <v>2.5347955404095188</v>
      </c>
      <c r="EW135" s="409">
        <f t="shared" ca="1" si="935"/>
        <v>2.5325711153278125</v>
      </c>
      <c r="EX135" s="409">
        <f t="shared" ca="1" si="935"/>
        <v>2.4958212678393732</v>
      </c>
      <c r="EY135" s="409">
        <f t="shared" ca="1" si="935"/>
        <v>2.5094578337378977</v>
      </c>
      <c r="EZ135" s="409">
        <f t="shared" ca="1" si="935"/>
        <v>2.4562213653542124</v>
      </c>
      <c r="FA135" s="409">
        <f t="shared" ca="1" si="935"/>
        <v>2.4473226913474813</v>
      </c>
      <c r="FB135" s="409">
        <f t="shared" ref="FB135:FD135" ca="1" si="936">+FB68/FB$83*100</f>
        <v>2.4721796274925834</v>
      </c>
      <c r="FC135" s="409">
        <f t="shared" ca="1" si="936"/>
        <v>2.4650624083748736</v>
      </c>
      <c r="FD135" s="409">
        <f t="shared" ca="1" si="936"/>
        <v>2.4495082688431644</v>
      </c>
      <c r="FE135" s="409" t="e">
        <f t="shared" ref="FE135:FI135" ca="1" si="937">+FE68/FE$83*100</f>
        <v>#DIV/0!</v>
      </c>
      <c r="FF135" s="409" t="e">
        <f t="shared" ca="1" si="937"/>
        <v>#DIV/0!</v>
      </c>
      <c r="FG135" s="409" t="e">
        <f t="shared" ca="1" si="937"/>
        <v>#DIV/0!</v>
      </c>
      <c r="FH135" s="409" t="e">
        <f t="shared" ca="1" si="937"/>
        <v>#DIV/0!</v>
      </c>
      <c r="FI135" s="409" t="e">
        <f t="shared" ca="1" si="937"/>
        <v>#DIV/0!</v>
      </c>
      <c r="FJ135" s="409" t="e">
        <f t="shared" ref="FJ135:FP135" ca="1" si="938">+FJ68/FJ$83*100</f>
        <v>#DIV/0!</v>
      </c>
      <c r="FK135" s="409" t="e">
        <f t="shared" ca="1" si="938"/>
        <v>#DIV/0!</v>
      </c>
      <c r="FL135" s="409" t="e">
        <f t="shared" ca="1" si="938"/>
        <v>#DIV/0!</v>
      </c>
      <c r="FM135" s="409" t="e">
        <f t="shared" ca="1" si="938"/>
        <v>#DIV/0!</v>
      </c>
      <c r="FN135" s="409" t="e">
        <f t="shared" ca="1" si="938"/>
        <v>#DIV/0!</v>
      </c>
      <c r="FO135" s="409" t="e">
        <f t="shared" ca="1" si="938"/>
        <v>#DIV/0!</v>
      </c>
      <c r="FP135" s="409" t="e">
        <f t="shared" ca="1" si="938"/>
        <v>#DIV/0!</v>
      </c>
    </row>
    <row r="136" spans="2:172" x14ac:dyDescent="0.2">
      <c r="B136" s="407" t="s">
        <v>21</v>
      </c>
      <c r="C136" s="408"/>
      <c r="D136" s="407"/>
      <c r="E136" s="409">
        <f t="shared" ref="E136:AJ136" ca="1" si="939">+E69/E$83*100</f>
        <v>0.62949384221271709</v>
      </c>
      <c r="F136" s="409">
        <f t="shared" ca="1" si="939"/>
        <v>0.6373996507648152</v>
      </c>
      <c r="G136" s="409">
        <f t="shared" ca="1" si="939"/>
        <v>0.65550139018222209</v>
      </c>
      <c r="H136" s="409">
        <f t="shared" ca="1" si="939"/>
        <v>0.63222650446904094</v>
      </c>
      <c r="I136" s="409">
        <f t="shared" ca="1" si="939"/>
        <v>0.63425305388311737</v>
      </c>
      <c r="J136" s="409">
        <f t="shared" ca="1" si="939"/>
        <v>0.65005279892214507</v>
      </c>
      <c r="K136" s="409">
        <f t="shared" ca="1" si="939"/>
        <v>0.61096166656167683</v>
      </c>
      <c r="L136" s="409">
        <f t="shared" ca="1" si="939"/>
        <v>0.57723179808354552</v>
      </c>
      <c r="M136" s="409">
        <f t="shared" ca="1" si="939"/>
        <v>0.63593006702685528</v>
      </c>
      <c r="N136" s="409">
        <f t="shared" ca="1" si="939"/>
        <v>0.59020663460166722</v>
      </c>
      <c r="O136" s="409">
        <f t="shared" ca="1" si="939"/>
        <v>0.60504987472311278</v>
      </c>
      <c r="P136" s="409">
        <f t="shared" ca="1" si="939"/>
        <v>0.61540930100196822</v>
      </c>
      <c r="Q136" s="409">
        <f t="shared" ca="1" si="939"/>
        <v>0.59043781540427165</v>
      </c>
      <c r="R136" s="409">
        <f t="shared" ca="1" si="939"/>
        <v>0.63820150187939906</v>
      </c>
      <c r="S136" s="409">
        <f t="shared" ca="1" si="939"/>
        <v>0.59726028673485321</v>
      </c>
      <c r="T136" s="409">
        <f t="shared" ca="1" si="939"/>
        <v>0.63978731349346141</v>
      </c>
      <c r="U136" s="409">
        <f t="shared" ca="1" si="939"/>
        <v>0.60673665718655245</v>
      </c>
      <c r="V136" s="409">
        <f t="shared" ca="1" si="939"/>
        <v>0.59401068932833279</v>
      </c>
      <c r="W136" s="409">
        <f t="shared" ca="1" si="939"/>
        <v>0.62444964400140834</v>
      </c>
      <c r="X136" s="409">
        <f t="shared" ca="1" si="939"/>
        <v>0.64447177156252422</v>
      </c>
      <c r="Y136" s="409">
        <f t="shared" ca="1" si="939"/>
        <v>0.58259348967659497</v>
      </c>
      <c r="Z136" s="409">
        <f t="shared" ca="1" si="939"/>
        <v>0.6356288739160143</v>
      </c>
      <c r="AA136" s="409">
        <f t="shared" ca="1" si="939"/>
        <v>0.68541129705059745</v>
      </c>
      <c r="AB136" s="409">
        <f t="shared" ca="1" si="939"/>
        <v>0.65511070513992531</v>
      </c>
      <c r="AC136" s="409">
        <f t="shared" ca="1" si="939"/>
        <v>0.67638911908373256</v>
      </c>
      <c r="AD136" s="409">
        <f t="shared" ca="1" si="939"/>
        <v>0.63579485380772038</v>
      </c>
      <c r="AE136" s="409">
        <f t="shared" ca="1" si="939"/>
        <v>0.66920444897897169</v>
      </c>
      <c r="AF136" s="409">
        <f t="shared" ca="1" si="939"/>
        <v>0.63441815055694295</v>
      </c>
      <c r="AG136" s="409">
        <f t="shared" ca="1" si="939"/>
        <v>0.6088048130143856</v>
      </c>
      <c r="AH136" s="409">
        <f t="shared" ca="1" si="939"/>
        <v>0.63442772444333273</v>
      </c>
      <c r="AI136" s="409">
        <f t="shared" ca="1" si="939"/>
        <v>0.60891951664063682</v>
      </c>
      <c r="AJ136" s="409">
        <f t="shared" ca="1" si="939"/>
        <v>0.63460181903282842</v>
      </c>
      <c r="AK136" s="409">
        <f t="shared" ref="AK136:BP136" ca="1" si="940">+AK69/AK$83*100</f>
        <v>0.55623796453273311</v>
      </c>
      <c r="AL136" s="409">
        <f t="shared" ca="1" si="940"/>
        <v>0.63916255017782531</v>
      </c>
      <c r="AM136" s="409">
        <f t="shared" ca="1" si="940"/>
        <v>0.64769306173002006</v>
      </c>
      <c r="AN136" s="409">
        <f t="shared" ca="1" si="940"/>
        <v>0.61574449696592648</v>
      </c>
      <c r="AO136" s="409">
        <f t="shared" ca="1" si="940"/>
        <v>0.64300526578455042</v>
      </c>
      <c r="AP136" s="409">
        <f t="shared" ca="1" si="940"/>
        <v>0.6497216104231337</v>
      </c>
      <c r="AQ136" s="409">
        <f t="shared" ca="1" si="940"/>
        <v>0.64728088521994609</v>
      </c>
      <c r="AR136" s="409">
        <f t="shared" ca="1" si="940"/>
        <v>0.67851172090438627</v>
      </c>
      <c r="AS136" s="409">
        <f t="shared" ca="1" si="940"/>
        <v>0.67385518171032976</v>
      </c>
      <c r="AT136" s="409">
        <f t="shared" ca="1" si="940"/>
        <v>0.64171249288859067</v>
      </c>
      <c r="AU136" s="409">
        <f t="shared" ca="1" si="940"/>
        <v>0.64312726799932973</v>
      </c>
      <c r="AV136" s="409">
        <f t="shared" ca="1" si="940"/>
        <v>0.61123877178004726</v>
      </c>
      <c r="AW136" s="409">
        <f t="shared" ca="1" si="940"/>
        <v>0.64550577284649591</v>
      </c>
      <c r="AX136" s="409">
        <f t="shared" ca="1" si="940"/>
        <v>0.6257645092797034</v>
      </c>
      <c r="AY136" s="409">
        <f t="shared" ca="1" si="940"/>
        <v>0.60212753929837048</v>
      </c>
      <c r="AZ136" s="409">
        <f t="shared" ca="1" si="940"/>
        <v>0.62712680712047797</v>
      </c>
      <c r="BA136" s="409">
        <f t="shared" ca="1" si="940"/>
        <v>0.58927641099086148</v>
      </c>
      <c r="BB136" s="409">
        <f t="shared" ca="1" si="940"/>
        <v>0.70251072708426165</v>
      </c>
      <c r="BC136" s="409">
        <f t="shared" ca="1" si="940"/>
        <v>0.61696011415449814</v>
      </c>
      <c r="BD136" s="409">
        <f t="shared" ca="1" si="940"/>
        <v>0.61073845117412995</v>
      </c>
      <c r="BE136" s="409">
        <f t="shared" ca="1" si="940"/>
        <v>0.65136952577484852</v>
      </c>
      <c r="BF136" s="409">
        <f t="shared" ca="1" si="940"/>
        <v>0.60121773566098424</v>
      </c>
      <c r="BG136" s="409">
        <f t="shared" ca="1" si="940"/>
        <v>0.64215431139476542</v>
      </c>
      <c r="BH136" s="409">
        <f t="shared" ca="1" si="940"/>
        <v>0.63848433468497523</v>
      </c>
      <c r="BI136" s="409">
        <f t="shared" ca="1" si="940"/>
        <v>0.70312175038968849</v>
      </c>
      <c r="BJ136" s="409">
        <f t="shared" ca="1" si="940"/>
        <v>0.65025536852632171</v>
      </c>
      <c r="BK136" s="409">
        <f t="shared" ca="1" si="940"/>
        <v>0.66607617801112895</v>
      </c>
      <c r="BL136" s="409">
        <f t="shared" ca="1" si="940"/>
        <v>0.66429998879312568</v>
      </c>
      <c r="BM136" s="409">
        <f t="shared" ca="1" si="940"/>
        <v>0.68094702812099428</v>
      </c>
      <c r="BN136" s="409">
        <f t="shared" ca="1" si="940"/>
        <v>0.65356683592610465</v>
      </c>
      <c r="BO136" s="409">
        <f t="shared" ca="1" si="940"/>
        <v>0.654187075514296</v>
      </c>
      <c r="BP136" s="409">
        <f t="shared" ca="1" si="940"/>
        <v>0.65722765445478526</v>
      </c>
      <c r="BQ136" s="409">
        <f t="shared" ref="BQ136:CV136" ca="1" si="941">+BQ69/BQ$83*100</f>
        <v>0.67302556689361825</v>
      </c>
      <c r="BR136" s="409">
        <f t="shared" ca="1" si="941"/>
        <v>0.7314325746960616</v>
      </c>
      <c r="BS136" s="409">
        <f t="shared" ca="1" si="941"/>
        <v>0.67583010437203417</v>
      </c>
      <c r="BT136" s="409">
        <f t="shared" ca="1" si="941"/>
        <v>0.65652922210343223</v>
      </c>
      <c r="BU136" s="409">
        <f t="shared" ca="1" si="941"/>
        <v>0.64956477565500403</v>
      </c>
      <c r="BV136" s="409">
        <f t="shared" ca="1" si="941"/>
        <v>0.6826865607045961</v>
      </c>
      <c r="BW136" s="409">
        <f t="shared" ca="1" si="941"/>
        <v>0.64371579857751771</v>
      </c>
      <c r="BX136" s="409">
        <f t="shared" ca="1" si="941"/>
        <v>0.62077297377489493</v>
      </c>
      <c r="BY136" s="409">
        <f t="shared" ca="1" si="941"/>
        <v>0.66070302970583739</v>
      </c>
      <c r="BZ136" s="409">
        <f t="shared" ca="1" si="941"/>
        <v>0.63389836146024547</v>
      </c>
      <c r="CA136" s="409">
        <f t="shared" ca="1" si="941"/>
        <v>0.63386928257400177</v>
      </c>
      <c r="CB136" s="409">
        <f t="shared" ca="1" si="941"/>
        <v>0.61018041746566032</v>
      </c>
      <c r="CC136" s="409">
        <f t="shared" ca="1" si="941"/>
        <v>0.59256978974532992</v>
      </c>
      <c r="CD136" s="409">
        <f t="shared" ca="1" si="941"/>
        <v>0.63889388593483465</v>
      </c>
      <c r="CE136" s="409">
        <f t="shared" ca="1" si="941"/>
        <v>0.61123377474426888</v>
      </c>
      <c r="CF136" s="409">
        <f t="shared" ca="1" si="941"/>
        <v>0.62581088236902793</v>
      </c>
      <c r="CG136" s="409">
        <f t="shared" ca="1" si="941"/>
        <v>0.61109791775458777</v>
      </c>
      <c r="CH136" s="409">
        <f t="shared" ca="1" si="941"/>
        <v>0.61249170366957817</v>
      </c>
      <c r="CI136" s="409">
        <f t="shared" ca="1" si="941"/>
        <v>0.63893399910463189</v>
      </c>
      <c r="CJ136" s="409">
        <f t="shared" ca="1" si="941"/>
        <v>0.5981915604449175</v>
      </c>
      <c r="CK136" s="409">
        <f t="shared" ca="1" si="941"/>
        <v>0.63248471653611338</v>
      </c>
      <c r="CL136" s="409">
        <f t="shared" ca="1" si="941"/>
        <v>0.6574335269467857</v>
      </c>
      <c r="CM136" s="409">
        <f t="shared" ca="1" si="941"/>
        <v>0.63639193790088344</v>
      </c>
      <c r="CN136" s="409">
        <f t="shared" ca="1" si="941"/>
        <v>0.68725178141330823</v>
      </c>
      <c r="CO136" s="409">
        <f t="shared" ca="1" si="941"/>
        <v>0.66244071211452493</v>
      </c>
      <c r="CP136" s="409">
        <f t="shared" ca="1" si="941"/>
        <v>0.60459016225431206</v>
      </c>
      <c r="CQ136" s="409">
        <f t="shared" ca="1" si="941"/>
        <v>0.58748123365627036</v>
      </c>
      <c r="CR136" s="409">
        <f t="shared" ca="1" si="941"/>
        <v>0.59713025426467148</v>
      </c>
      <c r="CS136" s="409">
        <f t="shared" ca="1" si="941"/>
        <v>0.58062735153027156</v>
      </c>
      <c r="CT136" s="409">
        <f t="shared" ca="1" si="941"/>
        <v>0.57313060837153962</v>
      </c>
      <c r="CU136" s="409">
        <f t="shared" ca="1" si="941"/>
        <v>0.58462411053848595</v>
      </c>
      <c r="CV136" s="409">
        <f t="shared" ca="1" si="941"/>
        <v>0.58263064023551137</v>
      </c>
      <c r="CW136" s="409">
        <f t="shared" ref="CW136:ED136" ca="1" si="942">+CW69/CW$83*100</f>
        <v>0.61531444970666649</v>
      </c>
      <c r="CX136" s="409">
        <f t="shared" ca="1" si="942"/>
        <v>0.61248572928047385</v>
      </c>
      <c r="CY136" s="409">
        <f t="shared" ca="1" si="942"/>
        <v>0.60625478841744462</v>
      </c>
      <c r="CZ136" s="409">
        <f t="shared" ca="1" si="942"/>
        <v>0.62552084974292788</v>
      </c>
      <c r="DA136" s="409">
        <f t="shared" ca="1" si="942"/>
        <v>0.63137981921580111</v>
      </c>
      <c r="DB136" s="409">
        <f t="shared" ca="1" si="942"/>
        <v>0.63873304148771215</v>
      </c>
      <c r="DC136" s="409">
        <f t="shared" ca="1" si="942"/>
        <v>0.63180064587697737</v>
      </c>
      <c r="DD136" s="409">
        <f t="shared" ca="1" si="942"/>
        <v>0.61303420275662146</v>
      </c>
      <c r="DE136" s="409">
        <f t="shared" ca="1" si="942"/>
        <v>0.62994985141589044</v>
      </c>
      <c r="DF136" s="409">
        <f t="shared" ca="1" si="942"/>
        <v>0.61136597653793112</v>
      </c>
      <c r="DG136" s="409">
        <f t="shared" ca="1" si="942"/>
        <v>0.61362262753707719</v>
      </c>
      <c r="DH136" s="409">
        <f t="shared" ca="1" si="942"/>
        <v>0.63081027695472713</v>
      </c>
      <c r="DI136" s="409">
        <f t="shared" ca="1" si="942"/>
        <v>0.62121402642180434</v>
      </c>
      <c r="DJ136" s="409">
        <f t="shared" ca="1" si="942"/>
        <v>0.62934423360442437</v>
      </c>
      <c r="DK136" s="409">
        <f t="shared" ca="1" si="942"/>
        <v>0.62917349174670489</v>
      </c>
      <c r="DL136" s="409">
        <f t="shared" ca="1" si="942"/>
        <v>0.61863609824784815</v>
      </c>
      <c r="DM136" s="409">
        <f t="shared" ca="1" si="942"/>
        <v>0.60260256941912838</v>
      </c>
      <c r="DN136" s="409">
        <f t="shared" ca="1" si="942"/>
        <v>0.60942507627287379</v>
      </c>
      <c r="DO136" s="409">
        <f t="shared" ca="1" si="942"/>
        <v>0.63097236556739145</v>
      </c>
      <c r="DP136" s="409">
        <f t="shared" ca="1" si="942"/>
        <v>0.61768250292533444</v>
      </c>
      <c r="DQ136" s="409">
        <f t="shared" ca="1" si="942"/>
        <v>0.63033299009339017</v>
      </c>
      <c r="DR136" s="409">
        <f t="shared" ca="1" si="942"/>
        <v>0.62293380128891351</v>
      </c>
      <c r="DS136" s="409">
        <f t="shared" ca="1" si="942"/>
        <v>0.62261779466640732</v>
      </c>
      <c r="DT136" s="409">
        <f t="shared" ca="1" si="942"/>
        <v>0.60955664656687003</v>
      </c>
      <c r="DU136" s="409">
        <f t="shared" ca="1" si="942"/>
        <v>0.5767263325177151</v>
      </c>
      <c r="DV136" s="409">
        <f t="shared" ca="1" si="942"/>
        <v>0.59607862682892609</v>
      </c>
      <c r="DW136" s="409">
        <f t="shared" ca="1" si="942"/>
        <v>0.61901441088769515</v>
      </c>
      <c r="DX136" s="409">
        <f t="shared" ca="1" si="942"/>
        <v>0.58227345867448599</v>
      </c>
      <c r="DY136" s="409">
        <f t="shared" ca="1" si="942"/>
        <v>0.61871421597459819</v>
      </c>
      <c r="DZ136" s="409">
        <f t="shared" ca="1" si="942"/>
        <v>0.62316799607090834</v>
      </c>
      <c r="EA136" s="409">
        <f t="shared" ca="1" si="942"/>
        <v>0.61495498239180268</v>
      </c>
      <c r="EB136" s="409">
        <f t="shared" ca="1" si="942"/>
        <v>0.62228422050449461</v>
      </c>
      <c r="EC136" s="409">
        <f t="shared" ca="1" si="942"/>
        <v>0.60840393763544232</v>
      </c>
      <c r="ED136" s="409">
        <f t="shared" ca="1" si="942"/>
        <v>0.62807554124205633</v>
      </c>
      <c r="EE136" s="409">
        <f t="shared" ref="EE136:EQ136" ca="1" si="943">+EE69/EE$83*100</f>
        <v>0.57886261378136628</v>
      </c>
      <c r="EF136" s="409">
        <f t="shared" ca="1" si="943"/>
        <v>0.6380843924695635</v>
      </c>
      <c r="EG136" s="409">
        <f t="shared" ca="1" si="943"/>
        <v>0.58569345078987534</v>
      </c>
      <c r="EH136" s="409">
        <f t="shared" ca="1" si="943"/>
        <v>0.58445162169660358</v>
      </c>
      <c r="EI136" s="409">
        <f t="shared" ca="1" si="943"/>
        <v>0.57407904496859963</v>
      </c>
      <c r="EJ136" s="409">
        <f t="shared" ca="1" si="943"/>
        <v>0.60461322106885695</v>
      </c>
      <c r="EK136" s="409">
        <f t="shared" ca="1" si="943"/>
        <v>0.59586011645496395</v>
      </c>
      <c r="EL136" s="409">
        <f t="shared" ca="1" si="943"/>
        <v>0.59957118907349882</v>
      </c>
      <c r="EM136" s="409">
        <f t="shared" ca="1" si="943"/>
        <v>0.60860055918106082</v>
      </c>
      <c r="EN136" s="409">
        <f t="shared" ca="1" si="943"/>
        <v>0.59130973743455362</v>
      </c>
      <c r="EO136" s="409">
        <f t="shared" ca="1" si="943"/>
        <v>0.6062843872046374</v>
      </c>
      <c r="EP136" s="409">
        <f t="shared" ca="1" si="943"/>
        <v>0.59359619174220168</v>
      </c>
      <c r="EQ136" s="409">
        <f t="shared" ca="1" si="943"/>
        <v>0.61035690180874713</v>
      </c>
      <c r="ER136" s="409">
        <f t="shared" ref="ER136:FA136" ca="1" si="944">+ER69/ER$83*100</f>
        <v>0.66860236060904876</v>
      </c>
      <c r="ES136" s="409">
        <f t="shared" ca="1" si="944"/>
        <v>0.62856501978597734</v>
      </c>
      <c r="ET136" s="409">
        <f t="shared" ca="1" si="944"/>
        <v>0.62413915338657266</v>
      </c>
      <c r="EU136" s="409">
        <f t="shared" ca="1" si="944"/>
        <v>0.60795332882618636</v>
      </c>
      <c r="EV136" s="409">
        <f t="shared" ca="1" si="944"/>
        <v>0.60581003360723706</v>
      </c>
      <c r="EW136" s="409">
        <f t="shared" ca="1" si="944"/>
        <v>0.61352520663420174</v>
      </c>
      <c r="EX136" s="409">
        <f t="shared" ca="1" si="944"/>
        <v>0.58156710094963737</v>
      </c>
      <c r="EY136" s="409">
        <f t="shared" ca="1" si="944"/>
        <v>0.57758053729204251</v>
      </c>
      <c r="EZ136" s="409">
        <f t="shared" ca="1" si="944"/>
        <v>0.57974725211002354</v>
      </c>
      <c r="FA136" s="409">
        <f t="shared" ca="1" si="944"/>
        <v>0.57035309513507848</v>
      </c>
      <c r="FB136" s="409">
        <f t="shared" ref="FB136:FD136" ca="1" si="945">+FB69/FB$83*100</f>
        <v>0.57781983973928885</v>
      </c>
      <c r="FC136" s="409">
        <f t="shared" ca="1" si="945"/>
        <v>0.59649382019284891</v>
      </c>
      <c r="FD136" s="409">
        <f t="shared" ca="1" si="945"/>
        <v>0.56800005162557965</v>
      </c>
      <c r="FE136" s="409" t="e">
        <f t="shared" ref="FE136:FI136" ca="1" si="946">+FE69/FE$83*100</f>
        <v>#DIV/0!</v>
      </c>
      <c r="FF136" s="409" t="e">
        <f t="shared" ca="1" si="946"/>
        <v>#DIV/0!</v>
      </c>
      <c r="FG136" s="409" t="e">
        <f t="shared" ca="1" si="946"/>
        <v>#DIV/0!</v>
      </c>
      <c r="FH136" s="409" t="e">
        <f t="shared" ca="1" si="946"/>
        <v>#DIV/0!</v>
      </c>
      <c r="FI136" s="409" t="e">
        <f t="shared" ca="1" si="946"/>
        <v>#DIV/0!</v>
      </c>
      <c r="FJ136" s="409" t="e">
        <f t="shared" ref="FJ136:FP136" ca="1" si="947">+FJ69/FJ$83*100</f>
        <v>#DIV/0!</v>
      </c>
      <c r="FK136" s="409" t="e">
        <f t="shared" ca="1" si="947"/>
        <v>#DIV/0!</v>
      </c>
      <c r="FL136" s="409" t="e">
        <f t="shared" ca="1" si="947"/>
        <v>#DIV/0!</v>
      </c>
      <c r="FM136" s="409" t="e">
        <f t="shared" ca="1" si="947"/>
        <v>#DIV/0!</v>
      </c>
      <c r="FN136" s="409" t="e">
        <f t="shared" ca="1" si="947"/>
        <v>#DIV/0!</v>
      </c>
      <c r="FO136" s="409" t="e">
        <f t="shared" ca="1" si="947"/>
        <v>#DIV/0!</v>
      </c>
      <c r="FP136" s="409" t="e">
        <f t="shared" ca="1" si="947"/>
        <v>#DIV/0!</v>
      </c>
    </row>
    <row r="137" spans="2:172" x14ac:dyDescent="0.2">
      <c r="B137" s="407" t="s">
        <v>22</v>
      </c>
      <c r="C137" s="408"/>
      <c r="D137" s="407"/>
      <c r="E137" s="409">
        <f t="shared" ref="E137:AJ137" ca="1" si="948">+E70/E$83*100</f>
        <v>9.1805717738462747</v>
      </c>
      <c r="F137" s="409">
        <f t="shared" ca="1" si="948"/>
        <v>8.800214231928452</v>
      </c>
      <c r="G137" s="409">
        <f t="shared" ca="1" si="948"/>
        <v>8.9948124632991195</v>
      </c>
      <c r="H137" s="409">
        <f t="shared" ca="1" si="948"/>
        <v>9.0232027071367487</v>
      </c>
      <c r="I137" s="409">
        <f t="shared" ca="1" si="948"/>
        <v>9.5722791262538482</v>
      </c>
      <c r="J137" s="409">
        <f t="shared" ca="1" si="948"/>
        <v>9.5498607216485407</v>
      </c>
      <c r="K137" s="409">
        <f t="shared" ca="1" si="948"/>
        <v>9.103772158272621</v>
      </c>
      <c r="L137" s="409">
        <f t="shared" ca="1" si="948"/>
        <v>9.2984911612388412</v>
      </c>
      <c r="M137" s="409">
        <f t="shared" ca="1" si="948"/>
        <v>9.046332559858401</v>
      </c>
      <c r="N137" s="409">
        <f t="shared" ca="1" si="948"/>
        <v>9.2802584431974111</v>
      </c>
      <c r="O137" s="409">
        <f t="shared" ca="1" si="948"/>
        <v>9.0488237569316112</v>
      </c>
      <c r="P137" s="409">
        <f t="shared" ca="1" si="948"/>
        <v>9.6734878026433364</v>
      </c>
      <c r="Q137" s="409">
        <f t="shared" ca="1" si="948"/>
        <v>9.0673595446367887</v>
      </c>
      <c r="R137" s="409">
        <f t="shared" ca="1" si="948"/>
        <v>7.9629440053395646</v>
      </c>
      <c r="S137" s="409">
        <f t="shared" ca="1" si="948"/>
        <v>8.6303461432223845</v>
      </c>
      <c r="T137" s="409">
        <f t="shared" ca="1" si="948"/>
        <v>8.9809343228937006</v>
      </c>
      <c r="U137" s="409">
        <f t="shared" ca="1" si="948"/>
        <v>8.5122143339268064</v>
      </c>
      <c r="V137" s="409">
        <f t="shared" ca="1" si="948"/>
        <v>8.581235346763</v>
      </c>
      <c r="W137" s="409">
        <f t="shared" ca="1" si="948"/>
        <v>8.8625930525433461</v>
      </c>
      <c r="X137" s="409">
        <f t="shared" ca="1" si="948"/>
        <v>8.4295603692648235</v>
      </c>
      <c r="Y137" s="409">
        <f t="shared" ca="1" si="948"/>
        <v>8.6757766902977203</v>
      </c>
      <c r="Z137" s="409">
        <f t="shared" ca="1" si="948"/>
        <v>8.3868362852795304</v>
      </c>
      <c r="AA137" s="409">
        <f t="shared" ca="1" si="948"/>
        <v>8.3739480883686461</v>
      </c>
      <c r="AB137" s="409">
        <f t="shared" ca="1" si="948"/>
        <v>7.6712808339909984</v>
      </c>
      <c r="AC137" s="409">
        <f t="shared" ca="1" si="948"/>
        <v>7.636438012971972</v>
      </c>
      <c r="AD137" s="409">
        <f t="shared" ca="1" si="948"/>
        <v>7.5985130915237189</v>
      </c>
      <c r="AE137" s="409">
        <f t="shared" ca="1" si="948"/>
        <v>7.7398873623825635</v>
      </c>
      <c r="AF137" s="409">
        <f t="shared" ca="1" si="948"/>
        <v>7.3488109742911396</v>
      </c>
      <c r="AG137" s="409">
        <f t="shared" ca="1" si="948"/>
        <v>7.3479282812848403</v>
      </c>
      <c r="AH137" s="409">
        <f t="shared" ca="1" si="948"/>
        <v>7.2737976203690238</v>
      </c>
      <c r="AI137" s="409">
        <f t="shared" ca="1" si="948"/>
        <v>7.5739271421055481</v>
      </c>
      <c r="AJ137" s="409">
        <f t="shared" ca="1" si="948"/>
        <v>7.6752170941826598</v>
      </c>
      <c r="AK137" s="409">
        <f t="shared" ref="AK137:BP137" ca="1" si="949">+AK70/AK$83*100</f>
        <v>7.7800625252898614</v>
      </c>
      <c r="AL137" s="409">
        <f t="shared" ca="1" si="949"/>
        <v>8.0535712699063815</v>
      </c>
      <c r="AM137" s="409">
        <f t="shared" ca="1" si="949"/>
        <v>7.6946412116516383</v>
      </c>
      <c r="AN137" s="409">
        <f t="shared" ca="1" si="949"/>
        <v>8.1364373319741787</v>
      </c>
      <c r="AO137" s="409">
        <f t="shared" ca="1" si="949"/>
        <v>7.6189105766001433</v>
      </c>
      <c r="AP137" s="409">
        <f t="shared" ca="1" si="949"/>
        <v>7.5918109036600736</v>
      </c>
      <c r="AQ137" s="409">
        <f t="shared" ca="1" si="949"/>
        <v>7.4438980748112904</v>
      </c>
      <c r="AR137" s="409">
        <f t="shared" ca="1" si="949"/>
        <v>7.1158146260512121</v>
      </c>
      <c r="AS137" s="409">
        <f t="shared" ca="1" si="949"/>
        <v>6.6579588716016369</v>
      </c>
      <c r="AT137" s="409">
        <f t="shared" ca="1" si="949"/>
        <v>7.0459435613708887</v>
      </c>
      <c r="AU137" s="409">
        <f t="shared" ca="1" si="949"/>
        <v>6.2868524228508402</v>
      </c>
      <c r="AV137" s="409">
        <f t="shared" ca="1" si="949"/>
        <v>6.1848773136038639</v>
      </c>
      <c r="AW137" s="409">
        <f t="shared" ca="1" si="949"/>
        <v>5.9932525639839076</v>
      </c>
      <c r="AX137" s="409">
        <f t="shared" ca="1" si="949"/>
        <v>6.2722919010002123</v>
      </c>
      <c r="AY137" s="409">
        <f t="shared" ca="1" si="949"/>
        <v>5.928147065590184</v>
      </c>
      <c r="AZ137" s="409">
        <f t="shared" ca="1" si="949"/>
        <v>5.6308660536924151</v>
      </c>
      <c r="BA137" s="409">
        <f t="shared" ca="1" si="949"/>
        <v>6.2012352443286076</v>
      </c>
      <c r="BB137" s="409">
        <f t="shared" ca="1" si="949"/>
        <v>6.0994035003311176</v>
      </c>
      <c r="BC137" s="409">
        <f t="shared" ca="1" si="949"/>
        <v>6.5484107665664011</v>
      </c>
      <c r="BD137" s="409">
        <f t="shared" ca="1" si="949"/>
        <v>6.0407849091661259</v>
      </c>
      <c r="BE137" s="409">
        <f t="shared" ca="1" si="949"/>
        <v>6.0804430997075061</v>
      </c>
      <c r="BF137" s="409">
        <f t="shared" ca="1" si="949"/>
        <v>5.6547664101770634</v>
      </c>
      <c r="BG137" s="409">
        <f t="shared" ca="1" si="949"/>
        <v>4.8537764413935678</v>
      </c>
      <c r="BH137" s="409">
        <f t="shared" ca="1" si="949"/>
        <v>5.0930022730210105</v>
      </c>
      <c r="BI137" s="409">
        <f t="shared" ca="1" si="949"/>
        <v>4.3306002572959033</v>
      </c>
      <c r="BJ137" s="409">
        <f t="shared" ca="1" si="949"/>
        <v>4.2150801887487672</v>
      </c>
      <c r="BK137" s="409">
        <f t="shared" ca="1" si="949"/>
        <v>4.5242130606841204</v>
      </c>
      <c r="BL137" s="409">
        <f t="shared" ca="1" si="949"/>
        <v>4.3159927757807521</v>
      </c>
      <c r="BM137" s="409">
        <f t="shared" ca="1" si="949"/>
        <v>4.5513276829613405</v>
      </c>
      <c r="BN137" s="409">
        <f t="shared" ca="1" si="949"/>
        <v>3.6555487636052519</v>
      </c>
      <c r="BO137" s="409">
        <f t="shared" ca="1" si="949"/>
        <v>4.3925923132534743</v>
      </c>
      <c r="BP137" s="409">
        <f t="shared" ca="1" si="949"/>
        <v>5.0405376622167752</v>
      </c>
      <c r="BQ137" s="409">
        <f t="shared" ref="BQ137:CV137" ca="1" si="950">+BQ70/BQ$83*100</f>
        <v>4.9254475204829786</v>
      </c>
      <c r="BR137" s="409">
        <f t="shared" ca="1" si="950"/>
        <v>4.5008984477777645</v>
      </c>
      <c r="BS137" s="409">
        <f t="shared" ca="1" si="950"/>
        <v>4.4981421435903757</v>
      </c>
      <c r="BT137" s="409">
        <f t="shared" ca="1" si="950"/>
        <v>4.7210545514861737</v>
      </c>
      <c r="BU137" s="409">
        <f t="shared" ca="1" si="950"/>
        <v>4.503214444031058</v>
      </c>
      <c r="BV137" s="409">
        <f t="shared" ca="1" si="950"/>
        <v>4.0118651664072456</v>
      </c>
      <c r="BW137" s="409">
        <f t="shared" ca="1" si="950"/>
        <v>4.0709277573396943</v>
      </c>
      <c r="BX137" s="409">
        <f t="shared" ca="1" si="950"/>
        <v>4.0429024058026313</v>
      </c>
      <c r="BY137" s="409">
        <f t="shared" ca="1" si="950"/>
        <v>3.6872333872009375</v>
      </c>
      <c r="BZ137" s="409">
        <f t="shared" ca="1" si="950"/>
        <v>4.0042573063037157</v>
      </c>
      <c r="CA137" s="409">
        <f t="shared" ca="1" si="950"/>
        <v>3.8604637118684169</v>
      </c>
      <c r="CB137" s="409">
        <f t="shared" ca="1" si="950"/>
        <v>3.9080981845984843</v>
      </c>
      <c r="CC137" s="409">
        <f t="shared" ca="1" si="950"/>
        <v>4.1536522574763826</v>
      </c>
      <c r="CD137" s="409">
        <f t="shared" ca="1" si="950"/>
        <v>4.5287719473770425</v>
      </c>
      <c r="CE137" s="409">
        <f t="shared" ca="1" si="950"/>
        <v>4.6344730504673262</v>
      </c>
      <c r="CF137" s="409">
        <f t="shared" ca="1" si="950"/>
        <v>4.725199389496022</v>
      </c>
      <c r="CG137" s="409">
        <f t="shared" ca="1" si="950"/>
        <v>4.5069187235486829</v>
      </c>
      <c r="CH137" s="409">
        <f t="shared" ca="1" si="950"/>
        <v>4.4784158138910684</v>
      </c>
      <c r="CI137" s="409">
        <f t="shared" ca="1" si="950"/>
        <v>4.3992285872512786</v>
      </c>
      <c r="CJ137" s="409">
        <f t="shared" ca="1" si="950"/>
        <v>4.5120317283702169</v>
      </c>
      <c r="CK137" s="409">
        <f t="shared" ca="1" si="950"/>
        <v>4.1682958946036992</v>
      </c>
      <c r="CL137" s="409">
        <f t="shared" ca="1" si="950"/>
        <v>3.3217754518456504</v>
      </c>
      <c r="CM137" s="409">
        <f t="shared" ca="1" si="950"/>
        <v>3.9528085330938598</v>
      </c>
      <c r="CN137" s="409">
        <f t="shared" ca="1" si="950"/>
        <v>4.9261462158823051</v>
      </c>
      <c r="CO137" s="409">
        <f t="shared" ca="1" si="950"/>
        <v>5.1715581555670029</v>
      </c>
      <c r="CP137" s="409">
        <f t="shared" ca="1" si="950"/>
        <v>4.9048776595515342</v>
      </c>
      <c r="CQ137" s="409">
        <f t="shared" ca="1" si="950"/>
        <v>3.5339467517935956</v>
      </c>
      <c r="CR137" s="409">
        <f t="shared" ca="1" si="950"/>
        <v>4.0172009507175206</v>
      </c>
      <c r="CS137" s="409">
        <f t="shared" ca="1" si="950"/>
        <v>4.5725024699689607</v>
      </c>
      <c r="CT137" s="409">
        <f t="shared" ca="1" si="950"/>
        <v>4.4558472447184601</v>
      </c>
      <c r="CU137" s="409">
        <f t="shared" ca="1" si="950"/>
        <v>3.780787188380788</v>
      </c>
      <c r="CV137" s="409">
        <f t="shared" ca="1" si="950"/>
        <v>4.5854035509744966</v>
      </c>
      <c r="CW137" s="409">
        <f t="shared" ref="CW137:ED137" ca="1" si="951">+CW70/CW$83*100</f>
        <v>4.7131712963187491</v>
      </c>
      <c r="CX137" s="409">
        <f t="shared" ca="1" si="951"/>
        <v>4.6974348920005067</v>
      </c>
      <c r="CY137" s="409">
        <f t="shared" ca="1" si="951"/>
        <v>5.0701407830286715</v>
      </c>
      <c r="CZ137" s="409">
        <f t="shared" ca="1" si="951"/>
        <v>3.9052836018172692</v>
      </c>
      <c r="DA137" s="409">
        <f t="shared" ca="1" si="951"/>
        <v>4.4140199158988382</v>
      </c>
      <c r="DB137" s="409">
        <f t="shared" ca="1" si="951"/>
        <v>4.460320707738088</v>
      </c>
      <c r="DC137" s="409">
        <f t="shared" ca="1" si="951"/>
        <v>4.2715638636273345</v>
      </c>
      <c r="DD137" s="409">
        <f t="shared" ca="1" si="951"/>
        <v>4.6299859571575377</v>
      </c>
      <c r="DE137" s="409">
        <f t="shared" ca="1" si="951"/>
        <v>5.1345793679354754</v>
      </c>
      <c r="DF137" s="409">
        <f t="shared" ca="1" si="951"/>
        <v>5.1650252369797496</v>
      </c>
      <c r="DG137" s="409">
        <f t="shared" ca="1" si="951"/>
        <v>5.0835654630511398</v>
      </c>
      <c r="DH137" s="409">
        <f t="shared" ca="1" si="951"/>
        <v>4.9602635332063789</v>
      </c>
      <c r="DI137" s="409">
        <f t="shared" ca="1" si="951"/>
        <v>5.1391665931322592</v>
      </c>
      <c r="DJ137" s="409">
        <f t="shared" ca="1" si="951"/>
        <v>5.3295346951388991</v>
      </c>
      <c r="DK137" s="409">
        <f t="shared" ca="1" si="951"/>
        <v>4.9155167105650275</v>
      </c>
      <c r="DL137" s="409">
        <f t="shared" ca="1" si="951"/>
        <v>5.2627832398861552</v>
      </c>
      <c r="DM137" s="409">
        <f t="shared" ca="1" si="951"/>
        <v>5.2402965473301446</v>
      </c>
      <c r="DN137" s="409">
        <f t="shared" ca="1" si="951"/>
        <v>4.5548332267348224</v>
      </c>
      <c r="DO137" s="409">
        <f t="shared" ca="1" si="951"/>
        <v>5.1427366071133545</v>
      </c>
      <c r="DP137" s="409">
        <f t="shared" ca="1" si="951"/>
        <v>5.2738598049885406</v>
      </c>
      <c r="DQ137" s="409">
        <f t="shared" ca="1" si="951"/>
        <v>5.1286979917847733</v>
      </c>
      <c r="DR137" s="409">
        <f t="shared" ca="1" si="951"/>
        <v>5.6443700788226883</v>
      </c>
      <c r="DS137" s="409">
        <f t="shared" ca="1" si="951"/>
        <v>5.7966517426952793</v>
      </c>
      <c r="DT137" s="409">
        <f t="shared" ca="1" si="951"/>
        <v>5.2289838470825005</v>
      </c>
      <c r="DU137" s="409">
        <f t="shared" ca="1" si="951"/>
        <v>5.2728227371635175</v>
      </c>
      <c r="DV137" s="409">
        <f t="shared" ca="1" si="951"/>
        <v>4.9057989566510747</v>
      </c>
      <c r="DW137" s="409">
        <f t="shared" ca="1" si="951"/>
        <v>5.1800060817320661</v>
      </c>
      <c r="DX137" s="409">
        <f t="shared" ca="1" si="951"/>
        <v>5.4553950572678298</v>
      </c>
      <c r="DY137" s="409">
        <f t="shared" ca="1" si="951"/>
        <v>5.1436172743563278</v>
      </c>
      <c r="DZ137" s="409">
        <f t="shared" ca="1" si="951"/>
        <v>5.2515267628516717</v>
      </c>
      <c r="EA137" s="409">
        <f t="shared" ca="1" si="951"/>
        <v>5.2133583999810913</v>
      </c>
      <c r="EB137" s="409">
        <f t="shared" ca="1" si="951"/>
        <v>5.2710569970640799</v>
      </c>
      <c r="EC137" s="409">
        <f t="shared" ca="1" si="951"/>
        <v>4.9620801471610365</v>
      </c>
      <c r="ED137" s="409">
        <f t="shared" ca="1" si="951"/>
        <v>4.2527174373228753</v>
      </c>
      <c r="EE137" s="409">
        <f t="shared" ref="EE137:EQ137" ca="1" si="952">+EE70/EE$83*100</f>
        <v>4.9815776215402678</v>
      </c>
      <c r="EF137" s="409">
        <f t="shared" ca="1" si="952"/>
        <v>5.3843478993658787</v>
      </c>
      <c r="EG137" s="409">
        <f t="shared" ca="1" si="952"/>
        <v>5.8844193700653094</v>
      </c>
      <c r="EH137" s="409">
        <f t="shared" ca="1" si="952"/>
        <v>5.9106358868019786</v>
      </c>
      <c r="EI137" s="409">
        <f t="shared" ca="1" si="952"/>
        <v>6.0969472579901502</v>
      </c>
      <c r="EJ137" s="409">
        <f t="shared" ca="1" si="952"/>
        <v>5.4753416112909052</v>
      </c>
      <c r="EK137" s="409">
        <f t="shared" ca="1" si="952"/>
        <v>5.268270945141432</v>
      </c>
      <c r="EL137" s="409">
        <f t="shared" ca="1" si="952"/>
        <v>5.7342684919443281</v>
      </c>
      <c r="EM137" s="409">
        <f t="shared" ca="1" si="952"/>
        <v>5.9540629981944058</v>
      </c>
      <c r="EN137" s="409">
        <f t="shared" ca="1" si="952"/>
        <v>5.8066438083206098</v>
      </c>
      <c r="EO137" s="409">
        <f t="shared" ca="1" si="952"/>
        <v>5.7395342908933911</v>
      </c>
      <c r="EP137" s="409">
        <f t="shared" ca="1" si="952"/>
        <v>5.275641059678347</v>
      </c>
      <c r="EQ137" s="409">
        <f t="shared" ca="1" si="952"/>
        <v>4.66097869362435</v>
      </c>
      <c r="ER137" s="409">
        <f t="shared" ref="ER137:FA137" ca="1" si="953">+ER70/ER$83*100</f>
        <v>5.4810911657807919</v>
      </c>
      <c r="ES137" s="409">
        <f t="shared" ca="1" si="953"/>
        <v>5.3108012238991762</v>
      </c>
      <c r="ET137" s="409">
        <f t="shared" ca="1" si="953"/>
        <v>5.4003611325194978</v>
      </c>
      <c r="EU137" s="409">
        <f t="shared" ca="1" si="953"/>
        <v>5.4032630609786949</v>
      </c>
      <c r="EV137" s="409">
        <f t="shared" ca="1" si="953"/>
        <v>5.6721144656984084</v>
      </c>
      <c r="EW137" s="409">
        <f t="shared" ca="1" si="953"/>
        <v>6.0917115666665582</v>
      </c>
      <c r="EX137" s="409">
        <f t="shared" ca="1" si="953"/>
        <v>6.5047991068911823</v>
      </c>
      <c r="EY137" s="409">
        <f t="shared" ca="1" si="953"/>
        <v>6.2550607720609923</v>
      </c>
      <c r="EZ137" s="409">
        <f t="shared" ca="1" si="953"/>
        <v>6.2274301128842708</v>
      </c>
      <c r="FA137" s="409">
        <f t="shared" ca="1" si="953"/>
        <v>6.6269432393286367</v>
      </c>
      <c r="FB137" s="409">
        <f t="shared" ref="FB137:FC137" ca="1" si="954">+FB70/FB$83*100</f>
        <v>6.9346400114448912</v>
      </c>
      <c r="FC137" s="409">
        <f t="shared" ca="1" si="954"/>
        <v>7.4195043799034117</v>
      </c>
      <c r="FD137" s="409">
        <f ca="1">+FD70/FD$83*100</f>
        <v>7.2673800578516756</v>
      </c>
      <c r="FE137" s="409" t="e">
        <f t="shared" ref="FE137:FI137" ca="1" si="955">+FE70/FE$83*100</f>
        <v>#DIV/0!</v>
      </c>
      <c r="FF137" s="409" t="e">
        <f t="shared" ca="1" si="955"/>
        <v>#DIV/0!</v>
      </c>
      <c r="FG137" s="409" t="e">
        <f t="shared" ca="1" si="955"/>
        <v>#DIV/0!</v>
      </c>
      <c r="FH137" s="409" t="e">
        <f t="shared" ca="1" si="955"/>
        <v>#DIV/0!</v>
      </c>
      <c r="FI137" s="409" t="e">
        <f t="shared" ca="1" si="955"/>
        <v>#DIV/0!</v>
      </c>
      <c r="FJ137" s="409" t="e">
        <f t="shared" ref="FJ137:FN137" ca="1" si="956">+FJ70/FJ$83*100</f>
        <v>#DIV/0!</v>
      </c>
      <c r="FK137" s="409" t="e">
        <f t="shared" ca="1" si="956"/>
        <v>#DIV/0!</v>
      </c>
      <c r="FL137" s="409" t="e">
        <f t="shared" ca="1" si="956"/>
        <v>#DIV/0!</v>
      </c>
      <c r="FM137" s="409" t="e">
        <f t="shared" ca="1" si="956"/>
        <v>#DIV/0!</v>
      </c>
      <c r="FN137" s="409" t="e">
        <f t="shared" ca="1" si="956"/>
        <v>#DIV/0!</v>
      </c>
      <c r="FO137" s="409" t="e">
        <f ca="1">+FO70/FO$83*100</f>
        <v>#DIV/0!</v>
      </c>
      <c r="FP137" s="409" t="e">
        <f t="shared" ref="FP137" ca="1" si="957">+FP70/FP$83*100</f>
        <v>#DIV/0!</v>
      </c>
    </row>
    <row r="138" spans="2:172" x14ac:dyDescent="0.2">
      <c r="B138" s="407" t="s">
        <v>23</v>
      </c>
      <c r="C138" s="408"/>
      <c r="D138" s="407"/>
      <c r="E138" s="409">
        <f t="shared" ref="E138:AJ138" ca="1" si="958">+E71/E$83*100</f>
        <v>10.714757923200773</v>
      </c>
      <c r="F138" s="409">
        <f t="shared" ca="1" si="958"/>
        <v>10.540017952072329</v>
      </c>
      <c r="G138" s="409">
        <f t="shared" ca="1" si="958"/>
        <v>10.660197295440224</v>
      </c>
      <c r="H138" s="409">
        <f t="shared" ca="1" si="958"/>
        <v>10.492551732146881</v>
      </c>
      <c r="I138" s="409">
        <f t="shared" ca="1" si="958"/>
        <v>10.490013446242505</v>
      </c>
      <c r="J138" s="409">
        <f t="shared" ca="1" si="958"/>
        <v>10.599332605905392</v>
      </c>
      <c r="K138" s="409">
        <f t="shared" ca="1" si="958"/>
        <v>10.775898551928675</v>
      </c>
      <c r="L138" s="409">
        <f t="shared" ca="1" si="958"/>
        <v>10.770394016169394</v>
      </c>
      <c r="M138" s="409">
        <f t="shared" ca="1" si="958"/>
        <v>10.707778024208082</v>
      </c>
      <c r="N138" s="409">
        <f t="shared" ca="1" si="958"/>
        <v>10.714199759338893</v>
      </c>
      <c r="O138" s="409">
        <f t="shared" ca="1" si="958"/>
        <v>10.477765336705474</v>
      </c>
      <c r="P138" s="409">
        <f t="shared" ca="1" si="958"/>
        <v>10.500070296467083</v>
      </c>
      <c r="Q138" s="409">
        <f t="shared" ca="1" si="958"/>
        <v>10.679132684398111</v>
      </c>
      <c r="R138" s="409">
        <f t="shared" ca="1" si="958"/>
        <v>10.475882616580934</v>
      </c>
      <c r="S138" s="409">
        <f t="shared" ca="1" si="958"/>
        <v>10.369490147560761</v>
      </c>
      <c r="T138" s="409">
        <f t="shared" ca="1" si="958"/>
        <v>10.175072834604697</v>
      </c>
      <c r="U138" s="409">
        <f t="shared" ca="1" si="958"/>
        <v>10.256527361665873</v>
      </c>
      <c r="V138" s="409">
        <f t="shared" ca="1" si="958"/>
        <v>10.269187478398349</v>
      </c>
      <c r="W138" s="409">
        <f t="shared" ca="1" si="958"/>
        <v>10.163928315971763</v>
      </c>
      <c r="X138" s="409">
        <f t="shared" ca="1" si="958"/>
        <v>10.163265398479874</v>
      </c>
      <c r="Y138" s="409">
        <f t="shared" ca="1" si="958"/>
        <v>10.064775469980859</v>
      </c>
      <c r="Z138" s="409">
        <f t="shared" ca="1" si="958"/>
        <v>10.040387519215731</v>
      </c>
      <c r="AA138" s="409">
        <f t="shared" ca="1" si="958"/>
        <v>10.372562683554342</v>
      </c>
      <c r="AB138" s="409">
        <f t="shared" ca="1" si="958"/>
        <v>10.150904052065886</v>
      </c>
      <c r="AC138" s="409">
        <f t="shared" ca="1" si="958"/>
        <v>9.9550818666264451</v>
      </c>
      <c r="AD138" s="409">
        <f t="shared" ca="1" si="958"/>
        <v>10.07360087826757</v>
      </c>
      <c r="AE138" s="409">
        <f t="shared" ca="1" si="958"/>
        <v>9.9793772556320679</v>
      </c>
      <c r="AF138" s="409">
        <f t="shared" ca="1" si="958"/>
        <v>10.038918909802533</v>
      </c>
      <c r="AG138" s="409">
        <f t="shared" ca="1" si="958"/>
        <v>9.8896742018805295</v>
      </c>
      <c r="AH138" s="409">
        <f t="shared" ca="1" si="958"/>
        <v>9.9760975603866111</v>
      </c>
      <c r="AI138" s="409">
        <f t="shared" ca="1" si="958"/>
        <v>9.7980016073231173</v>
      </c>
      <c r="AJ138" s="409">
        <f t="shared" ca="1" si="958"/>
        <v>9.9946903988876112</v>
      </c>
      <c r="AK138" s="409">
        <f t="shared" ref="AK138:BP138" ca="1" si="959">+AK71/AK$83*100</f>
        <v>9.6570097056344331</v>
      </c>
      <c r="AL138" s="409">
        <f t="shared" ca="1" si="959"/>
        <v>9.8014647022148313</v>
      </c>
      <c r="AM138" s="409">
        <f t="shared" ca="1" si="959"/>
        <v>9.7218950048554102</v>
      </c>
      <c r="AN138" s="409">
        <f t="shared" ca="1" si="959"/>
        <v>9.8279142389216858</v>
      </c>
      <c r="AO138" s="409">
        <f t="shared" ca="1" si="959"/>
        <v>9.7429982904102275</v>
      </c>
      <c r="AP138" s="409">
        <f t="shared" ca="1" si="959"/>
        <v>9.7276995043212544</v>
      </c>
      <c r="AQ138" s="409">
        <f t="shared" ca="1" si="959"/>
        <v>9.6869938080442726</v>
      </c>
      <c r="AR138" s="409">
        <f t="shared" ca="1" si="959"/>
        <v>9.7568233602051944</v>
      </c>
      <c r="AS138" s="409">
        <f t="shared" ca="1" si="959"/>
        <v>9.9116824802920576</v>
      </c>
      <c r="AT138" s="409">
        <f t="shared" ca="1" si="959"/>
        <v>9.7007643331072746</v>
      </c>
      <c r="AU138" s="409">
        <f t="shared" ca="1" si="959"/>
        <v>10.062209223188024</v>
      </c>
      <c r="AV138" s="409">
        <f t="shared" ca="1" si="959"/>
        <v>9.8341001080721604</v>
      </c>
      <c r="AW138" s="409">
        <f t="shared" ca="1" si="959"/>
        <v>9.7930287766403517</v>
      </c>
      <c r="AX138" s="409">
        <f t="shared" ca="1" si="959"/>
        <v>9.8036115012456353</v>
      </c>
      <c r="AY138" s="409">
        <f t="shared" ca="1" si="959"/>
        <v>9.5278154926882515</v>
      </c>
      <c r="AZ138" s="409">
        <f t="shared" ca="1" si="959"/>
        <v>9.5676585317554093</v>
      </c>
      <c r="BA138" s="409">
        <f t="shared" ca="1" si="959"/>
        <v>9.4926555944378066</v>
      </c>
      <c r="BB138" s="409">
        <f t="shared" ca="1" si="959"/>
        <v>9.9117116539628451</v>
      </c>
      <c r="BC138" s="409">
        <f t="shared" ca="1" si="959"/>
        <v>9.6024317465714155</v>
      </c>
      <c r="BD138" s="409">
        <f t="shared" ca="1" si="959"/>
        <v>9.731938097815835</v>
      </c>
      <c r="BE138" s="409">
        <f t="shared" ca="1" si="959"/>
        <v>9.5270175788995388</v>
      </c>
      <c r="BF138" s="409">
        <f t="shared" ca="1" si="959"/>
        <v>9.6845882840102195</v>
      </c>
      <c r="BG138" s="409">
        <f t="shared" ca="1" si="959"/>
        <v>9.5869198523629677</v>
      </c>
      <c r="BH138" s="409">
        <f t="shared" ca="1" si="959"/>
        <v>9.9601953612172025</v>
      </c>
      <c r="BI138" s="409">
        <f t="shared" ca="1" si="959"/>
        <v>9.2977004872955327</v>
      </c>
      <c r="BJ138" s="409">
        <f t="shared" ca="1" si="959"/>
        <v>9.5567974686647936</v>
      </c>
      <c r="BK138" s="409">
        <f t="shared" ca="1" si="959"/>
        <v>9.6076593053497774</v>
      </c>
      <c r="BL138" s="409">
        <f t="shared" ca="1" si="959"/>
        <v>9.6514437122714867</v>
      </c>
      <c r="BM138" s="409">
        <f t="shared" ca="1" si="959"/>
        <v>9.8789256617926231</v>
      </c>
      <c r="BN138" s="409">
        <f t="shared" ca="1" si="959"/>
        <v>9.8843741359907273</v>
      </c>
      <c r="BO138" s="409">
        <f t="shared" ca="1" si="959"/>
        <v>9.7849580581144497</v>
      </c>
      <c r="BP138" s="409">
        <f t="shared" ca="1" si="959"/>
        <v>9.6144562589435711</v>
      </c>
      <c r="BQ138" s="409">
        <f t="shared" ref="BQ138:CV138" ca="1" si="960">+BQ71/BQ$83*100</f>
        <v>9.6159490101138179</v>
      </c>
      <c r="BR138" s="409">
        <f t="shared" ca="1" si="960"/>
        <v>9.5577514231613225</v>
      </c>
      <c r="BS138" s="409">
        <f t="shared" ca="1" si="960"/>
        <v>9.4316338681889071</v>
      </c>
      <c r="BT138" s="409">
        <f t="shared" ca="1" si="960"/>
        <v>9.3457280953758293</v>
      </c>
      <c r="BU138" s="409">
        <f t="shared" ca="1" si="960"/>
        <v>9.5617851720361102</v>
      </c>
      <c r="BV138" s="409">
        <f t="shared" ca="1" si="960"/>
        <v>9.6029480932391085</v>
      </c>
      <c r="BW138" s="409">
        <f t="shared" ca="1" si="960"/>
        <v>9.4818678225162181</v>
      </c>
      <c r="BX138" s="409">
        <f t="shared" ca="1" si="960"/>
        <v>9.4405884143967853</v>
      </c>
      <c r="BY138" s="409">
        <f t="shared" ca="1" si="960"/>
        <v>9.2899664400215922</v>
      </c>
      <c r="BZ138" s="409">
        <f t="shared" ca="1" si="960"/>
        <v>9.2934607215978247</v>
      </c>
      <c r="CA138" s="409">
        <f t="shared" ca="1" si="960"/>
        <v>9.1835208071005141</v>
      </c>
      <c r="CB138" s="409">
        <f t="shared" ca="1" si="960"/>
        <v>9.4160118709825547</v>
      </c>
      <c r="CC138" s="409">
        <f t="shared" ca="1" si="960"/>
        <v>9.3978896712797741</v>
      </c>
      <c r="CD138" s="409">
        <f t="shared" ca="1" si="960"/>
        <v>9.3137471970736332</v>
      </c>
      <c r="CE138" s="409">
        <f t="shared" ca="1" si="960"/>
        <v>9.5872531680933477</v>
      </c>
      <c r="CF138" s="409">
        <f t="shared" ca="1" si="960"/>
        <v>9.3499169736239836</v>
      </c>
      <c r="CG138" s="409">
        <f t="shared" ca="1" si="960"/>
        <v>9.3602618571800225</v>
      </c>
      <c r="CH138" s="409">
        <f t="shared" ca="1" si="960"/>
        <v>9.3633865904248701</v>
      </c>
      <c r="CI138" s="409">
        <f t="shared" ca="1" si="960"/>
        <v>9.6126487510708554</v>
      </c>
      <c r="CJ138" s="409">
        <f t="shared" ca="1" si="960"/>
        <v>9.2938616120723605</v>
      </c>
      <c r="CK138" s="409">
        <f t="shared" ca="1" si="960"/>
        <v>9.1006332728641564</v>
      </c>
      <c r="CL138" s="409">
        <f t="shared" ca="1" si="960"/>
        <v>9.3262684144583439</v>
      </c>
      <c r="CM138" s="409">
        <f t="shared" ca="1" si="960"/>
        <v>9.922624215199745</v>
      </c>
      <c r="CN138" s="409">
        <f t="shared" ca="1" si="960"/>
        <v>10.782975570754809</v>
      </c>
      <c r="CO138" s="409">
        <f t="shared" ca="1" si="960"/>
        <v>10.205980249694985</v>
      </c>
      <c r="CP138" s="409">
        <f t="shared" ca="1" si="960"/>
        <v>9.4246437057079806</v>
      </c>
      <c r="CQ138" s="409">
        <f t="shared" ca="1" si="960"/>
        <v>9.6863449550380132</v>
      </c>
      <c r="CR138" s="409">
        <f t="shared" ca="1" si="960"/>
        <v>9.7412792176048377</v>
      </c>
      <c r="CS138" s="409">
        <f t="shared" ca="1" si="960"/>
        <v>9.3983482704309775</v>
      </c>
      <c r="CT138" s="409">
        <f t="shared" ca="1" si="960"/>
        <v>9.3754716434347287</v>
      </c>
      <c r="CU138" s="409">
        <f t="shared" ca="1" si="960"/>
        <v>9.5498287283202803</v>
      </c>
      <c r="CV138" s="409">
        <f t="shared" ca="1" si="960"/>
        <v>9.2978996197678203</v>
      </c>
      <c r="CW138" s="409">
        <f t="shared" ref="CW138:ED138" ca="1" si="961">+CW71/CW$83*100</f>
        <v>9.2889753123907486</v>
      </c>
      <c r="CX138" s="409">
        <f t="shared" ca="1" si="961"/>
        <v>8.9245525282395768</v>
      </c>
      <c r="CY138" s="409">
        <f t="shared" ca="1" si="961"/>
        <v>8.8971013726233394</v>
      </c>
      <c r="CZ138" s="409">
        <f t="shared" ca="1" si="961"/>
        <v>9.02410304213317</v>
      </c>
      <c r="DA138" s="409">
        <f t="shared" ca="1" si="961"/>
        <v>8.92142560717528</v>
      </c>
      <c r="DB138" s="409">
        <f t="shared" ca="1" si="961"/>
        <v>9.036618344818816</v>
      </c>
      <c r="DC138" s="409">
        <f t="shared" ca="1" si="961"/>
        <v>9.2215952439805005</v>
      </c>
      <c r="DD138" s="409">
        <f t="shared" ca="1" si="961"/>
        <v>9.1259204812906454</v>
      </c>
      <c r="DE138" s="409">
        <f t="shared" ca="1" si="961"/>
        <v>9.482778036699715</v>
      </c>
      <c r="DF138" s="409">
        <f t="shared" ca="1" si="961"/>
        <v>9.1980734692838428</v>
      </c>
      <c r="DG138" s="409">
        <f t="shared" ca="1" si="961"/>
        <v>9.3172581114482309</v>
      </c>
      <c r="DH138" s="409">
        <f t="shared" ca="1" si="961"/>
        <v>9.403311841425289</v>
      </c>
      <c r="DI138" s="409">
        <f t="shared" ca="1" si="961"/>
        <v>9.2105764289838081</v>
      </c>
      <c r="DJ138" s="409">
        <f t="shared" ca="1" si="961"/>
        <v>9.3379948320892812</v>
      </c>
      <c r="DK138" s="409">
        <f t="shared" ca="1" si="961"/>
        <v>9.0130292122817082</v>
      </c>
      <c r="DL138" s="409">
        <f t="shared" ca="1" si="961"/>
        <v>9.0863623109951224</v>
      </c>
      <c r="DM138" s="409">
        <f t="shared" ca="1" si="961"/>
        <v>8.8641825273613257</v>
      </c>
      <c r="DN138" s="409">
        <f t="shared" ca="1" si="961"/>
        <v>9.1117696873012211</v>
      </c>
      <c r="DO138" s="409">
        <f t="shared" ca="1" si="961"/>
        <v>8.9451280273446905</v>
      </c>
      <c r="DP138" s="409">
        <f t="shared" ca="1" si="961"/>
        <v>8.7826008348504008</v>
      </c>
      <c r="DQ138" s="409">
        <f t="shared" ca="1" si="961"/>
        <v>8.7984764327718672</v>
      </c>
      <c r="DR138" s="409">
        <f t="shared" ca="1" si="961"/>
        <v>8.7562924896629379</v>
      </c>
      <c r="DS138" s="409">
        <f t="shared" ca="1" si="961"/>
        <v>8.4384909969226882</v>
      </c>
      <c r="DT138" s="409">
        <f t="shared" ca="1" si="961"/>
        <v>8.6215915617938279</v>
      </c>
      <c r="DU138" s="409">
        <f t="shared" ca="1" si="961"/>
        <v>8.5992405599906654</v>
      </c>
      <c r="DV138" s="409">
        <f t="shared" ca="1" si="961"/>
        <v>8.3743651531547165</v>
      </c>
      <c r="DW138" s="409">
        <f t="shared" ca="1" si="961"/>
        <v>8.700267939039362</v>
      </c>
      <c r="DX138" s="409">
        <f t="shared" ca="1" si="961"/>
        <v>8.6867939575924638</v>
      </c>
      <c r="DY138" s="409">
        <f t="shared" ca="1" si="961"/>
        <v>8.6669778788562795</v>
      </c>
      <c r="DZ138" s="409">
        <f t="shared" ca="1" si="961"/>
        <v>8.5474750509083197</v>
      </c>
      <c r="EA138" s="409">
        <f t="shared" ca="1" si="961"/>
        <v>8.5799631354371737</v>
      </c>
      <c r="EB138" s="409">
        <f t="shared" ca="1" si="961"/>
        <v>8.664051317035204</v>
      </c>
      <c r="EC138" s="409">
        <f t="shared" ca="1" si="961"/>
        <v>8.8305472034603412</v>
      </c>
      <c r="ED138" s="409">
        <f t="shared" ca="1" si="961"/>
        <v>8.9811471930075939</v>
      </c>
      <c r="EE138" s="409">
        <f t="shared" ref="EE138:EQ138" ca="1" si="962">+EE71/EE$83*100</f>
        <v>8.9512569013052641</v>
      </c>
      <c r="EF138" s="409">
        <f t="shared" ca="1" si="962"/>
        <v>8.983616917853352</v>
      </c>
      <c r="EG138" s="409">
        <f t="shared" ca="1" si="962"/>
        <v>9.1544733523648514</v>
      </c>
      <c r="EH138" s="409">
        <f t="shared" ca="1" si="962"/>
        <v>9.3209287421335052</v>
      </c>
      <c r="EI138" s="409">
        <f t="shared" ca="1" si="962"/>
        <v>9.3040772908457754</v>
      </c>
      <c r="EJ138" s="409">
        <f t="shared" ca="1" si="962"/>
        <v>9.4857679840602085</v>
      </c>
      <c r="EK138" s="409">
        <f t="shared" ca="1" si="962"/>
        <v>9.5107105819398701</v>
      </c>
      <c r="EL138" s="409">
        <f t="shared" ca="1" si="962"/>
        <v>9.4826308732540632</v>
      </c>
      <c r="EM138" s="409">
        <f t="shared" ca="1" si="962"/>
        <v>9.422676734854134</v>
      </c>
      <c r="EN138" s="409">
        <f t="shared" ca="1" si="962"/>
        <v>9.45337597993929</v>
      </c>
      <c r="EO138" s="409">
        <f t="shared" ca="1" si="962"/>
        <v>9.4088529102365932</v>
      </c>
      <c r="EP138" s="409">
        <f t="shared" ca="1" si="962"/>
        <v>9.3717897260886946</v>
      </c>
      <c r="EQ138" s="409">
        <f t="shared" ca="1" si="962"/>
        <v>9.4860084202823316</v>
      </c>
      <c r="ER138" s="409">
        <f t="shared" ref="ER138:FA138" ca="1" si="963">+ER71/ER$83*100</f>
        <v>9.385921189598335</v>
      </c>
      <c r="ES138" s="409">
        <f t="shared" ca="1" si="963"/>
        <v>9.3719521624887783</v>
      </c>
      <c r="ET138" s="409">
        <f t="shared" ca="1" si="963"/>
        <v>9.3618603279785599</v>
      </c>
      <c r="EU138" s="409">
        <f t="shared" ca="1" si="963"/>
        <v>9.2178073150114077</v>
      </c>
      <c r="EV138" s="409">
        <f t="shared" ca="1" si="963"/>
        <v>9.022828936827743</v>
      </c>
      <c r="EW138" s="409">
        <f t="shared" ca="1" si="963"/>
        <v>9.1175427892721324</v>
      </c>
      <c r="EX138" s="409">
        <f t="shared" ca="1" si="963"/>
        <v>8.9300841545893253</v>
      </c>
      <c r="EY138" s="409">
        <f t="shared" ca="1" si="963"/>
        <v>9.1048199066220015</v>
      </c>
      <c r="EZ138" s="409">
        <f t="shared" ca="1" si="963"/>
        <v>9.0397752493688621</v>
      </c>
      <c r="FA138" s="409">
        <f t="shared" ca="1" si="963"/>
        <v>8.9429608806371057</v>
      </c>
      <c r="FB138" s="409">
        <f t="shared" ref="FB138:FD138" ca="1" si="964">+FB71/FB$83*100</f>
        <v>8.8684625954534546</v>
      </c>
      <c r="FC138" s="409">
        <f t="shared" ca="1" si="964"/>
        <v>8.9609093300619662</v>
      </c>
      <c r="FD138" s="409">
        <f t="shared" ca="1" si="964"/>
        <v>8.8308304069970553</v>
      </c>
      <c r="FE138" s="409" t="e">
        <f t="shared" ref="FE138:FI138" ca="1" si="965">+FE71/FE$83*100</f>
        <v>#DIV/0!</v>
      </c>
      <c r="FF138" s="409" t="e">
        <f t="shared" ca="1" si="965"/>
        <v>#DIV/0!</v>
      </c>
      <c r="FG138" s="409" t="e">
        <f t="shared" ca="1" si="965"/>
        <v>#DIV/0!</v>
      </c>
      <c r="FH138" s="409" t="e">
        <f t="shared" ca="1" si="965"/>
        <v>#DIV/0!</v>
      </c>
      <c r="FI138" s="409" t="e">
        <f t="shared" ca="1" si="965"/>
        <v>#DIV/0!</v>
      </c>
      <c r="FJ138" s="409" t="e">
        <f t="shared" ref="FJ138:FP138" ca="1" si="966">+FJ71/FJ$83*100</f>
        <v>#DIV/0!</v>
      </c>
      <c r="FK138" s="409" t="e">
        <f t="shared" ca="1" si="966"/>
        <v>#DIV/0!</v>
      </c>
      <c r="FL138" s="409" t="e">
        <f t="shared" ca="1" si="966"/>
        <v>#DIV/0!</v>
      </c>
      <c r="FM138" s="409" t="e">
        <f t="shared" ca="1" si="966"/>
        <v>#DIV/0!</v>
      </c>
      <c r="FN138" s="409" t="e">
        <f t="shared" ca="1" si="966"/>
        <v>#DIV/0!</v>
      </c>
      <c r="FO138" s="409" t="e">
        <f t="shared" ca="1" si="966"/>
        <v>#DIV/0!</v>
      </c>
      <c r="FP138" s="409" t="e">
        <f t="shared" ca="1" si="966"/>
        <v>#DIV/0!</v>
      </c>
    </row>
    <row r="139" spans="2:172" x14ac:dyDescent="0.2">
      <c r="B139" s="407" t="s">
        <v>24</v>
      </c>
      <c r="C139" s="408"/>
      <c r="D139" s="407"/>
      <c r="E139" s="409">
        <f t="shared" ref="E139:AJ139" ca="1" si="967">+E72/E$83*100</f>
        <v>3.6735764811850551</v>
      </c>
      <c r="F139" s="409">
        <f t="shared" ca="1" si="967"/>
        <v>3.6264559540910781</v>
      </c>
      <c r="G139" s="409">
        <f t="shared" ca="1" si="967"/>
        <v>3.6310470861917086</v>
      </c>
      <c r="H139" s="409">
        <f t="shared" ca="1" si="967"/>
        <v>3.6469934328704281</v>
      </c>
      <c r="I139" s="409">
        <f t="shared" ca="1" si="967"/>
        <v>3.5953229098191</v>
      </c>
      <c r="J139" s="409">
        <f t="shared" ca="1" si="967"/>
        <v>3.6387237266597481</v>
      </c>
      <c r="K139" s="409">
        <f t="shared" ca="1" si="967"/>
        <v>3.6434593623269675</v>
      </c>
      <c r="L139" s="409">
        <f t="shared" ca="1" si="967"/>
        <v>3.5884955856697474</v>
      </c>
      <c r="M139" s="409">
        <f t="shared" ca="1" si="967"/>
        <v>3.6128381987768341</v>
      </c>
      <c r="N139" s="409">
        <f t="shared" ca="1" si="967"/>
        <v>3.5404383283998824</v>
      </c>
      <c r="O139" s="409">
        <f t="shared" ca="1" si="967"/>
        <v>3.6195093145612347</v>
      </c>
      <c r="P139" s="409">
        <f t="shared" ca="1" si="967"/>
        <v>3.5837200349665572</v>
      </c>
      <c r="Q139" s="409">
        <f t="shared" ca="1" si="967"/>
        <v>3.6479767798178382</v>
      </c>
      <c r="R139" s="409">
        <f t="shared" ca="1" si="967"/>
        <v>3.6865831843536463</v>
      </c>
      <c r="S139" s="409">
        <f t="shared" ca="1" si="967"/>
        <v>3.6080818016392189</v>
      </c>
      <c r="T139" s="409">
        <f t="shared" ca="1" si="967"/>
        <v>3.6028978524233932</v>
      </c>
      <c r="U139" s="409">
        <f t="shared" ca="1" si="967"/>
        <v>3.7230997703994353</v>
      </c>
      <c r="V139" s="409">
        <f t="shared" ca="1" si="967"/>
        <v>3.6574577331154048</v>
      </c>
      <c r="W139" s="409">
        <f t="shared" ca="1" si="967"/>
        <v>3.6229853512101471</v>
      </c>
      <c r="X139" s="409">
        <f t="shared" ca="1" si="967"/>
        <v>3.6593991156535077</v>
      </c>
      <c r="Y139" s="409">
        <f t="shared" ca="1" si="967"/>
        <v>3.6572139360139144</v>
      </c>
      <c r="Z139" s="409">
        <f t="shared" ca="1" si="967"/>
        <v>3.7258759720978656</v>
      </c>
      <c r="AA139" s="409">
        <f t="shared" ca="1" si="967"/>
        <v>3.6990066781065014</v>
      </c>
      <c r="AB139" s="409">
        <f t="shared" ca="1" si="967"/>
        <v>3.7059640218537226</v>
      </c>
      <c r="AC139" s="409">
        <f t="shared" ca="1" si="967"/>
        <v>3.7364038807550384</v>
      </c>
      <c r="AD139" s="409">
        <f t="shared" ca="1" si="967"/>
        <v>3.7669231105722711</v>
      </c>
      <c r="AE139" s="409">
        <f t="shared" ca="1" si="967"/>
        <v>3.7711777432763602</v>
      </c>
      <c r="AF139" s="409">
        <f t="shared" ca="1" si="967"/>
        <v>3.7871232475465333</v>
      </c>
      <c r="AG139" s="409">
        <f t="shared" ca="1" si="967"/>
        <v>3.7400163679865885</v>
      </c>
      <c r="AH139" s="409">
        <f t="shared" ca="1" si="967"/>
        <v>3.8143090882232134</v>
      </c>
      <c r="AI139" s="409">
        <f t="shared" ca="1" si="967"/>
        <v>3.7451195121835106</v>
      </c>
      <c r="AJ139" s="409">
        <f t="shared" ca="1" si="967"/>
        <v>3.8138048222873699</v>
      </c>
      <c r="AK139" s="409">
        <f t="shared" ref="AK139:BP139" ca="1" si="968">+AK72/AK$83*100</f>
        <v>3.7712344270909282</v>
      </c>
      <c r="AL139" s="409">
        <f t="shared" ca="1" si="968"/>
        <v>3.7986203178047866</v>
      </c>
      <c r="AM139" s="409">
        <f t="shared" ca="1" si="968"/>
        <v>3.8416613830501642</v>
      </c>
      <c r="AN139" s="409">
        <f t="shared" ca="1" si="968"/>
        <v>3.8513782087423225</v>
      </c>
      <c r="AO139" s="409">
        <f t="shared" ca="1" si="968"/>
        <v>3.8970513487153848</v>
      </c>
      <c r="AP139" s="409">
        <f t="shared" ca="1" si="968"/>
        <v>4.0013176626699138</v>
      </c>
      <c r="AQ139" s="409">
        <f t="shared" ca="1" si="968"/>
        <v>3.9447487101586125</v>
      </c>
      <c r="AR139" s="409">
        <f t="shared" ca="1" si="968"/>
        <v>3.8078671224961731</v>
      </c>
      <c r="AS139" s="409">
        <f t="shared" ca="1" si="968"/>
        <v>3.9494070286804517</v>
      </c>
      <c r="AT139" s="409">
        <f t="shared" ca="1" si="968"/>
        <v>3.9145035724228348</v>
      </c>
      <c r="AU139" s="409">
        <f t="shared" ca="1" si="968"/>
        <v>3.9784896856047358</v>
      </c>
      <c r="AV139" s="409">
        <f t="shared" ca="1" si="968"/>
        <v>3.9844020141776468</v>
      </c>
      <c r="AW139" s="409">
        <f t="shared" ca="1" si="968"/>
        <v>3.9404157031441698</v>
      </c>
      <c r="AX139" s="409">
        <f t="shared" ca="1" si="968"/>
        <v>3.954229308538479</v>
      </c>
      <c r="AY139" s="409">
        <f t="shared" ca="1" si="968"/>
        <v>3.9684028688323951</v>
      </c>
      <c r="AZ139" s="409">
        <f t="shared" ca="1" si="968"/>
        <v>3.9350952228349572</v>
      </c>
      <c r="BA139" s="409">
        <f t="shared" ca="1" si="968"/>
        <v>3.9334073198890129</v>
      </c>
      <c r="BB139" s="409">
        <f t="shared" ca="1" si="968"/>
        <v>3.9273145200653321</v>
      </c>
      <c r="BC139" s="409">
        <f t="shared" ca="1" si="968"/>
        <v>3.9114457179529785</v>
      </c>
      <c r="BD139" s="409">
        <f t="shared" ca="1" si="968"/>
        <v>3.976887868082577</v>
      </c>
      <c r="BE139" s="409">
        <f t="shared" ca="1" si="968"/>
        <v>3.965710809352637</v>
      </c>
      <c r="BF139" s="409">
        <f t="shared" ca="1" si="968"/>
        <v>3.9480594813327885</v>
      </c>
      <c r="BG139" s="409">
        <f t="shared" ca="1" si="968"/>
        <v>4.0250001477601733</v>
      </c>
      <c r="BH139" s="409">
        <f t="shared" ca="1" si="968"/>
        <v>3.9734420335122929</v>
      </c>
      <c r="BI139" s="409">
        <f t="shared" ca="1" si="968"/>
        <v>4.0320038349543443</v>
      </c>
      <c r="BJ139" s="409">
        <f t="shared" ca="1" si="968"/>
        <v>4.0902336626939002</v>
      </c>
      <c r="BK139" s="409">
        <f t="shared" ca="1" si="968"/>
        <v>3.983811464680695</v>
      </c>
      <c r="BL139" s="409">
        <f t="shared" ca="1" si="968"/>
        <v>3.9810883909894046</v>
      </c>
      <c r="BM139" s="409">
        <f t="shared" ca="1" si="968"/>
        <v>4.0305075105662658</v>
      </c>
      <c r="BN139" s="409">
        <f t="shared" ca="1" si="968"/>
        <v>4.0715348863871723</v>
      </c>
      <c r="BO139" s="409">
        <f t="shared" ca="1" si="968"/>
        <v>4.0941798562936844</v>
      </c>
      <c r="BP139" s="409">
        <f t="shared" ca="1" si="968"/>
        <v>4.0125029261008844</v>
      </c>
      <c r="BQ139" s="409">
        <f t="shared" ref="BQ139:CV139" ca="1" si="969">+BQ72/BQ$83*100</f>
        <v>4.0379870314511148</v>
      </c>
      <c r="BR139" s="409">
        <f t="shared" ca="1" si="969"/>
        <v>4.054317793522757</v>
      </c>
      <c r="BS139" s="409">
        <f t="shared" ca="1" si="969"/>
        <v>4.0704183156514757</v>
      </c>
      <c r="BT139" s="409">
        <f t="shared" ca="1" si="969"/>
        <v>4.0261586861503158</v>
      </c>
      <c r="BU139" s="409">
        <f t="shared" ca="1" si="969"/>
        <v>4.1320802457687611</v>
      </c>
      <c r="BV139" s="409">
        <f t="shared" ca="1" si="969"/>
        <v>4.126619247497409</v>
      </c>
      <c r="BW139" s="409">
        <f t="shared" ca="1" si="969"/>
        <v>4.1568533072487437</v>
      </c>
      <c r="BX139" s="409">
        <f t="shared" ca="1" si="969"/>
        <v>4.1551349471750463</v>
      </c>
      <c r="BY139" s="409">
        <f t="shared" ca="1" si="969"/>
        <v>4.0891340023023046</v>
      </c>
      <c r="BZ139" s="409">
        <f t="shared" ca="1" si="969"/>
        <v>4.071822047584539</v>
      </c>
      <c r="CA139" s="409">
        <f t="shared" ca="1" si="969"/>
        <v>4.0722912220544849</v>
      </c>
      <c r="CB139" s="409">
        <f t="shared" ca="1" si="969"/>
        <v>4.0634088751010671</v>
      </c>
      <c r="CC139" s="409">
        <f t="shared" ca="1" si="969"/>
        <v>3.9623118368490466</v>
      </c>
      <c r="CD139" s="409">
        <f t="shared" ca="1" si="969"/>
        <v>4.0756677131485359</v>
      </c>
      <c r="CE139" s="409">
        <f t="shared" ca="1" si="969"/>
        <v>4.0535246805552516</v>
      </c>
      <c r="CF139" s="409">
        <f t="shared" ca="1" si="969"/>
        <v>4.0049501344790466</v>
      </c>
      <c r="CG139" s="409">
        <f t="shared" ca="1" si="969"/>
        <v>4.0422803658528874</v>
      </c>
      <c r="CH139" s="409">
        <f t="shared" ca="1" si="969"/>
        <v>3.9207585197729102</v>
      </c>
      <c r="CI139" s="409">
        <f t="shared" ca="1" si="969"/>
        <v>4.0192173200517285</v>
      </c>
      <c r="CJ139" s="409">
        <f t="shared" ca="1" si="969"/>
        <v>3.9843918479347042</v>
      </c>
      <c r="CK139" s="409">
        <f t="shared" ca="1" si="969"/>
        <v>3.9336591904281528</v>
      </c>
      <c r="CL139" s="409">
        <f t="shared" ca="1" si="969"/>
        <v>4.2007542559795521</v>
      </c>
      <c r="CM139" s="409">
        <f t="shared" ca="1" si="969"/>
        <v>3.977576676855056</v>
      </c>
      <c r="CN139" s="409">
        <f t="shared" ca="1" si="969"/>
        <v>3.4131320576977284</v>
      </c>
      <c r="CO139" s="409">
        <f t="shared" ca="1" si="969"/>
        <v>3.3499675285467054</v>
      </c>
      <c r="CP139" s="409">
        <f t="shared" ca="1" si="969"/>
        <v>3.7652161989798136</v>
      </c>
      <c r="CQ139" s="409">
        <f t="shared" ca="1" si="969"/>
        <v>4.1279915127125051</v>
      </c>
      <c r="CR139" s="409">
        <f t="shared" ca="1" si="969"/>
        <v>4.1682922342659809</v>
      </c>
      <c r="CS139" s="409">
        <f t="shared" ca="1" si="969"/>
        <v>4.0998263032164219</v>
      </c>
      <c r="CT139" s="409">
        <f t="shared" ca="1" si="969"/>
        <v>4.2376125391000494</v>
      </c>
      <c r="CU139" s="409">
        <f t="shared" ca="1" si="969"/>
        <v>4.1616669244036242</v>
      </c>
      <c r="CV139" s="409">
        <f t="shared" ca="1" si="969"/>
        <v>4.2116599576045424</v>
      </c>
      <c r="CW139" s="409">
        <f t="shared" ref="CW139:ED139" ca="1" si="970">+CW72/CW$83*100</f>
        <v>4.2338953081858133</v>
      </c>
      <c r="CX139" s="409">
        <f t="shared" ca="1" si="970"/>
        <v>4.3369134106549296</v>
      </c>
      <c r="CY139" s="409">
        <f t="shared" ca="1" si="970"/>
        <v>4.2388219689538529</v>
      </c>
      <c r="CZ139" s="409">
        <f t="shared" ca="1" si="970"/>
        <v>4.2586066759996779</v>
      </c>
      <c r="DA139" s="409">
        <f t="shared" ca="1" si="970"/>
        <v>4.2342875378638931</v>
      </c>
      <c r="DB139" s="409">
        <f t="shared" ca="1" si="970"/>
        <v>4.1999848210175523</v>
      </c>
      <c r="DC139" s="409">
        <f t="shared" ca="1" si="970"/>
        <v>4.1934552826147362</v>
      </c>
      <c r="DD139" s="409">
        <f t="shared" ca="1" si="970"/>
        <v>4.2282133083218065</v>
      </c>
      <c r="DE139" s="409">
        <f t="shared" ca="1" si="970"/>
        <v>4.144728903172247</v>
      </c>
      <c r="DF139" s="409">
        <f t="shared" ca="1" si="970"/>
        <v>4.1750981476156293</v>
      </c>
      <c r="DG139" s="409">
        <f t="shared" ca="1" si="970"/>
        <v>4.2675709079566699</v>
      </c>
      <c r="DH139" s="409">
        <f t="shared" ca="1" si="970"/>
        <v>4.272074638044689</v>
      </c>
      <c r="DI139" s="409">
        <f t="shared" ca="1" si="970"/>
        <v>4.2605231294121868</v>
      </c>
      <c r="DJ139" s="409">
        <f t="shared" ca="1" si="970"/>
        <v>4.1903922411337655</v>
      </c>
      <c r="DK139" s="409">
        <f t="shared" ca="1" si="970"/>
        <v>4.2338608376180202</v>
      </c>
      <c r="DL139" s="409">
        <f t="shared" ca="1" si="970"/>
        <v>4.1834193343675361</v>
      </c>
      <c r="DM139" s="409">
        <f t="shared" ca="1" si="970"/>
        <v>4.1271839982710405</v>
      </c>
      <c r="DN139" s="409">
        <f t="shared" ca="1" si="970"/>
        <v>4.203156058111051</v>
      </c>
      <c r="DO139" s="409">
        <f t="shared" ca="1" si="970"/>
        <v>4.245170956612057</v>
      </c>
      <c r="DP139" s="409">
        <f t="shared" ca="1" si="970"/>
        <v>4.2195535624246379</v>
      </c>
      <c r="DQ139" s="409">
        <f t="shared" ca="1" si="970"/>
        <v>4.2680145981808959</v>
      </c>
      <c r="DR139" s="409">
        <f t="shared" ca="1" si="970"/>
        <v>4.2008354785402258</v>
      </c>
      <c r="DS139" s="409">
        <f t="shared" ca="1" si="970"/>
        <v>4.1506204167220613</v>
      </c>
      <c r="DT139" s="409">
        <f t="shared" ca="1" si="970"/>
        <v>4.2568432943391823</v>
      </c>
      <c r="DU139" s="409">
        <f t="shared" ca="1" si="970"/>
        <v>4.1061375145696157</v>
      </c>
      <c r="DV139" s="409">
        <f t="shared" ca="1" si="970"/>
        <v>4.0913930263328195</v>
      </c>
      <c r="DW139" s="409">
        <f t="shared" ca="1" si="970"/>
        <v>4.1281805763207755</v>
      </c>
      <c r="DX139" s="409">
        <f t="shared" ca="1" si="970"/>
        <v>4.1637508615822583</v>
      </c>
      <c r="DY139" s="409">
        <f t="shared" ca="1" si="970"/>
        <v>4.199560858217585</v>
      </c>
      <c r="DZ139" s="409">
        <f t="shared" ca="1" si="970"/>
        <v>4.1438953302941162</v>
      </c>
      <c r="EA139" s="409">
        <f t="shared" ca="1" si="970"/>
        <v>4.0825580054016068</v>
      </c>
      <c r="EB139" s="409">
        <f t="shared" ca="1" si="970"/>
        <v>3.9820015174363497</v>
      </c>
      <c r="EC139" s="409">
        <f t="shared" ca="1" si="970"/>
        <v>4.0456013365606331</v>
      </c>
      <c r="ED139" s="409">
        <f t="shared" ca="1" si="970"/>
        <v>4.1066779536690108</v>
      </c>
      <c r="EE139" s="409">
        <f t="shared" ref="EE139:EQ139" ca="1" si="971">+EE72/EE$83*100</f>
        <v>4.0878411098259519</v>
      </c>
      <c r="EF139" s="409">
        <f t="shared" ca="1" si="971"/>
        <v>4.09073405782505</v>
      </c>
      <c r="EG139" s="409">
        <f t="shared" ca="1" si="971"/>
        <v>4.0143649463843998</v>
      </c>
      <c r="EH139" s="409">
        <f t="shared" ca="1" si="971"/>
        <v>4.0793457879439448</v>
      </c>
      <c r="EI139" s="409">
        <f t="shared" ca="1" si="971"/>
        <v>4.0565441292053483</v>
      </c>
      <c r="EJ139" s="409">
        <f t="shared" ca="1" si="971"/>
        <v>4.0425742410692145</v>
      </c>
      <c r="EK139" s="409">
        <f t="shared" ca="1" si="971"/>
        <v>4.1903063090092649</v>
      </c>
      <c r="EL139" s="409">
        <f t="shared" ca="1" si="971"/>
        <v>4.226988514310432</v>
      </c>
      <c r="EM139" s="409">
        <f t="shared" ca="1" si="971"/>
        <v>4.1172163342262067</v>
      </c>
      <c r="EN139" s="409">
        <f t="shared" ca="1" si="971"/>
        <v>4.136455260762915</v>
      </c>
      <c r="EO139" s="409">
        <f t="shared" ca="1" si="971"/>
        <v>4.110404091165992</v>
      </c>
      <c r="EP139" s="409">
        <f t="shared" ca="1" si="971"/>
        <v>4.0887678814966808</v>
      </c>
      <c r="EQ139" s="409">
        <f t="shared" ca="1" si="971"/>
        <v>4.0899092489362934</v>
      </c>
      <c r="ER139" s="409">
        <f t="shared" ref="ER139:FA139" ca="1" si="972">+ER72/ER$83*100</f>
        <v>4.0662032017272782</v>
      </c>
      <c r="ES139" s="409">
        <f t="shared" ca="1" si="972"/>
        <v>4.1640481695635607</v>
      </c>
      <c r="ET139" s="409">
        <f t="shared" ca="1" si="972"/>
        <v>4.1034343760708172</v>
      </c>
      <c r="EU139" s="409">
        <f t="shared" ca="1" si="972"/>
        <v>4.0761559952151538</v>
      </c>
      <c r="EV139" s="409">
        <f t="shared" ca="1" si="972"/>
        <v>4.0402087592938969</v>
      </c>
      <c r="EW139" s="409">
        <f t="shared" ca="1" si="972"/>
        <v>3.9975554153025525</v>
      </c>
      <c r="EX139" s="409">
        <f t="shared" ca="1" si="972"/>
        <v>4.0149559547933373</v>
      </c>
      <c r="EY139" s="409">
        <f t="shared" ca="1" si="972"/>
        <v>4.033183952314082</v>
      </c>
      <c r="EZ139" s="409">
        <f t="shared" ca="1" si="972"/>
        <v>4.0622614944227458</v>
      </c>
      <c r="FA139" s="409">
        <f t="shared" ca="1" si="972"/>
        <v>4.0349210344994937</v>
      </c>
      <c r="FB139" s="409">
        <f t="shared" ref="FB139:FD139" ca="1" si="973">+FB72/FB$83*100</f>
        <v>3.9707735474143449</v>
      </c>
      <c r="FC139" s="409">
        <f t="shared" ca="1" si="973"/>
        <v>3.9950176797682451</v>
      </c>
      <c r="FD139" s="409">
        <f t="shared" ca="1" si="973"/>
        <v>3.9046033846052421</v>
      </c>
      <c r="FE139" s="409" t="e">
        <f t="shared" ref="FE139:FI139" ca="1" si="974">+FE72/FE$83*100</f>
        <v>#DIV/0!</v>
      </c>
      <c r="FF139" s="409" t="e">
        <f t="shared" ca="1" si="974"/>
        <v>#DIV/0!</v>
      </c>
      <c r="FG139" s="409" t="e">
        <f t="shared" ca="1" si="974"/>
        <v>#DIV/0!</v>
      </c>
      <c r="FH139" s="409" t="e">
        <f t="shared" ca="1" si="974"/>
        <v>#DIV/0!</v>
      </c>
      <c r="FI139" s="409" t="e">
        <f t="shared" ca="1" si="974"/>
        <v>#DIV/0!</v>
      </c>
      <c r="FJ139" s="409" t="e">
        <f t="shared" ref="FJ139:FP139" ca="1" si="975">+FJ72/FJ$83*100</f>
        <v>#DIV/0!</v>
      </c>
      <c r="FK139" s="409" t="e">
        <f t="shared" ca="1" si="975"/>
        <v>#DIV/0!</v>
      </c>
      <c r="FL139" s="409" t="e">
        <f t="shared" ca="1" si="975"/>
        <v>#DIV/0!</v>
      </c>
      <c r="FM139" s="409" t="e">
        <f t="shared" ca="1" si="975"/>
        <v>#DIV/0!</v>
      </c>
      <c r="FN139" s="409" t="e">
        <f t="shared" ca="1" si="975"/>
        <v>#DIV/0!</v>
      </c>
      <c r="FO139" s="409" t="e">
        <f t="shared" ca="1" si="975"/>
        <v>#DIV/0!</v>
      </c>
      <c r="FP139" s="409" t="e">
        <f t="shared" ca="1" si="975"/>
        <v>#DIV/0!</v>
      </c>
    </row>
    <row r="140" spans="2:172" x14ac:dyDescent="0.2">
      <c r="B140" s="407" t="s">
        <v>25</v>
      </c>
      <c r="C140" s="408"/>
      <c r="D140" s="407"/>
      <c r="E140" s="409">
        <f t="shared" ref="E140:AJ140" ca="1" si="976">+E73/E$83*100</f>
        <v>4.028539374495101</v>
      </c>
      <c r="F140" s="409">
        <f t="shared" ca="1" si="976"/>
        <v>4.0209089007217607</v>
      </c>
      <c r="G140" s="409">
        <f t="shared" ca="1" si="976"/>
        <v>4.0108031147624246</v>
      </c>
      <c r="H140" s="409">
        <f t="shared" ca="1" si="976"/>
        <v>3.9458600622067288</v>
      </c>
      <c r="I140" s="409">
        <f t="shared" ca="1" si="976"/>
        <v>3.9336847087022959</v>
      </c>
      <c r="J140" s="409">
        <f t="shared" ca="1" si="976"/>
        <v>3.9684911774848906</v>
      </c>
      <c r="K140" s="409">
        <f t="shared" ca="1" si="976"/>
        <v>3.9793815115843691</v>
      </c>
      <c r="L140" s="409">
        <f t="shared" ca="1" si="976"/>
        <v>3.9415621420064837</v>
      </c>
      <c r="M140" s="409">
        <f t="shared" ca="1" si="976"/>
        <v>3.8904182965099037</v>
      </c>
      <c r="N140" s="409">
        <f t="shared" ca="1" si="976"/>
        <v>3.9320617205664354</v>
      </c>
      <c r="O140" s="409">
        <f t="shared" ca="1" si="976"/>
        <v>4.0209504249560952</v>
      </c>
      <c r="P140" s="409">
        <f t="shared" ca="1" si="976"/>
        <v>3.993049264297587</v>
      </c>
      <c r="Q140" s="409">
        <f t="shared" ca="1" si="976"/>
        <v>4.0297768818901751</v>
      </c>
      <c r="R140" s="409">
        <f t="shared" ca="1" si="976"/>
        <v>4.0818928796224752</v>
      </c>
      <c r="S140" s="409">
        <f t="shared" ca="1" si="976"/>
        <v>4.016595032089576</v>
      </c>
      <c r="T140" s="409">
        <f t="shared" ca="1" si="976"/>
        <v>3.9913963947497209</v>
      </c>
      <c r="U140" s="409">
        <f t="shared" ca="1" si="976"/>
        <v>4.0448336960619997</v>
      </c>
      <c r="V140" s="409">
        <f t="shared" ca="1" si="976"/>
        <v>3.9772543944481988</v>
      </c>
      <c r="W140" s="409">
        <f t="shared" ca="1" si="976"/>
        <v>3.9884241668152196</v>
      </c>
      <c r="X140" s="409">
        <f t="shared" ca="1" si="976"/>
        <v>4.1248640150829985</v>
      </c>
      <c r="Y140" s="409">
        <f t="shared" ca="1" si="976"/>
        <v>4.0784925807814192</v>
      </c>
      <c r="Z140" s="409">
        <f t="shared" ca="1" si="976"/>
        <v>4.1335522668665003</v>
      </c>
      <c r="AA140" s="409">
        <f t="shared" ca="1" si="976"/>
        <v>4.0190548941322621</v>
      </c>
      <c r="AB140" s="409">
        <f t="shared" ca="1" si="976"/>
        <v>4.1387742539450363</v>
      </c>
      <c r="AC140" s="409">
        <f t="shared" ca="1" si="976"/>
        <v>4.1845838644681876</v>
      </c>
      <c r="AD140" s="409">
        <f t="shared" ca="1" si="976"/>
        <v>4.1775249795028255</v>
      </c>
      <c r="AE140" s="409">
        <f t="shared" ca="1" si="976"/>
        <v>4.2283357182167514</v>
      </c>
      <c r="AF140" s="409">
        <f t="shared" ca="1" si="976"/>
        <v>4.2837668327364682</v>
      </c>
      <c r="AG140" s="409">
        <f t="shared" ca="1" si="976"/>
        <v>4.2103558706590185</v>
      </c>
      <c r="AH140" s="409">
        <f t="shared" ca="1" si="976"/>
        <v>4.2574604072881153</v>
      </c>
      <c r="AI140" s="409">
        <f t="shared" ca="1" si="976"/>
        <v>4.1946974756012612</v>
      </c>
      <c r="AJ140" s="409">
        <f t="shared" ca="1" si="976"/>
        <v>4.23732898188823</v>
      </c>
      <c r="AK140" s="409">
        <f t="shared" ref="AK140:BP140" ca="1" si="977">+AK73/AK$83*100</f>
        <v>4.2638717551616656</v>
      </c>
      <c r="AL140" s="409">
        <f t="shared" ca="1" si="977"/>
        <v>4.1685775304733772</v>
      </c>
      <c r="AM140" s="409">
        <f t="shared" ca="1" si="977"/>
        <v>4.2202864067689463</v>
      </c>
      <c r="AN140" s="409">
        <f t="shared" ca="1" si="977"/>
        <v>4.1845053886214503</v>
      </c>
      <c r="AO140" s="409">
        <f t="shared" ca="1" si="977"/>
        <v>4.1718217853469906</v>
      </c>
      <c r="AP140" s="409">
        <f t="shared" ca="1" si="977"/>
        <v>4.2333728878975965</v>
      </c>
      <c r="AQ140" s="409">
        <f t="shared" ca="1" si="977"/>
        <v>4.240658512480354</v>
      </c>
      <c r="AR140" s="409">
        <f t="shared" ca="1" si="977"/>
        <v>4.2687968623060186</v>
      </c>
      <c r="AS140" s="409">
        <f t="shared" ca="1" si="977"/>
        <v>4.3008034826870416</v>
      </c>
      <c r="AT140" s="409">
        <f t="shared" ca="1" si="977"/>
        <v>4.3211619161363481</v>
      </c>
      <c r="AU140" s="409">
        <f t="shared" ca="1" si="977"/>
        <v>4.4211810777256808</v>
      </c>
      <c r="AV140" s="409">
        <f t="shared" ca="1" si="977"/>
        <v>4.2998989539540702</v>
      </c>
      <c r="AW140" s="409">
        <f t="shared" ca="1" si="977"/>
        <v>4.3864867289125709</v>
      </c>
      <c r="AX140" s="409">
        <f t="shared" ca="1" si="977"/>
        <v>4.3107344861595669</v>
      </c>
      <c r="AY140" s="409">
        <f t="shared" ca="1" si="977"/>
        <v>4.1719752988354966</v>
      </c>
      <c r="AZ140" s="409">
        <f t="shared" ca="1" si="977"/>
        <v>4.3893697591351266</v>
      </c>
      <c r="BA140" s="409">
        <f t="shared" ca="1" si="977"/>
        <v>4.223028659819688</v>
      </c>
      <c r="BB140" s="409">
        <f t="shared" ca="1" si="977"/>
        <v>4.2282708108962455</v>
      </c>
      <c r="BC140" s="409">
        <f t="shared" ca="1" si="977"/>
        <v>4.2189362115274545</v>
      </c>
      <c r="BD140" s="409">
        <f t="shared" ca="1" si="977"/>
        <v>4.2239428802226291</v>
      </c>
      <c r="BE140" s="409">
        <f t="shared" ca="1" si="977"/>
        <v>4.2199762234855758</v>
      </c>
      <c r="BF140" s="409">
        <f t="shared" ca="1" si="977"/>
        <v>4.202602754181811</v>
      </c>
      <c r="BG140" s="409">
        <f t="shared" ca="1" si="977"/>
        <v>4.3128036733420378</v>
      </c>
      <c r="BH140" s="409">
        <f t="shared" ca="1" si="977"/>
        <v>4.1534777576326425</v>
      </c>
      <c r="BI140" s="409">
        <f t="shared" ca="1" si="977"/>
        <v>4.2546417060924977</v>
      </c>
      <c r="BJ140" s="409">
        <f t="shared" ca="1" si="977"/>
        <v>4.2671602970847093</v>
      </c>
      <c r="BK140" s="409">
        <f t="shared" ca="1" si="977"/>
        <v>4.2796508343237516</v>
      </c>
      <c r="BL140" s="409">
        <f t="shared" ca="1" si="977"/>
        <v>4.3268124764223854</v>
      </c>
      <c r="BM140" s="409">
        <f t="shared" ca="1" si="977"/>
        <v>4.3407317797333098</v>
      </c>
      <c r="BN140" s="409">
        <f t="shared" ca="1" si="977"/>
        <v>4.3413942239261401</v>
      </c>
      <c r="BO140" s="409">
        <f t="shared" ca="1" si="977"/>
        <v>4.3284830021903318</v>
      </c>
      <c r="BP140" s="409">
        <f t="shared" ca="1" si="977"/>
        <v>4.1646268416705361</v>
      </c>
      <c r="BQ140" s="409">
        <f t="shared" ref="BQ140:CV140" ca="1" si="978">+BQ73/BQ$83*100</f>
        <v>4.2449935523970597</v>
      </c>
      <c r="BR140" s="409">
        <f t="shared" ca="1" si="978"/>
        <v>4.199868753264612</v>
      </c>
      <c r="BS140" s="409">
        <f t="shared" ca="1" si="978"/>
        <v>4.2272208395452076</v>
      </c>
      <c r="BT140" s="409">
        <f t="shared" ca="1" si="978"/>
        <v>4.23307210102117</v>
      </c>
      <c r="BU140" s="409">
        <f t="shared" ca="1" si="978"/>
        <v>4.3377053372235332</v>
      </c>
      <c r="BV140" s="409">
        <f t="shared" ca="1" si="978"/>
        <v>4.2031356497033556</v>
      </c>
      <c r="BW140" s="409">
        <f t="shared" ca="1" si="978"/>
        <v>4.2278739379455832</v>
      </c>
      <c r="BX140" s="409">
        <f t="shared" ca="1" si="978"/>
        <v>4.1268415130245648</v>
      </c>
      <c r="BY140" s="409">
        <f t="shared" ca="1" si="978"/>
        <v>4.1226998694608374</v>
      </c>
      <c r="BZ140" s="409">
        <f t="shared" ca="1" si="978"/>
        <v>4.1196029906389349</v>
      </c>
      <c r="CA140" s="409">
        <f t="shared" ca="1" si="978"/>
        <v>4.1052700980606112</v>
      </c>
      <c r="CB140" s="409">
        <f t="shared" ca="1" si="978"/>
        <v>4.1582895951682657</v>
      </c>
      <c r="CC140" s="409">
        <f t="shared" ca="1" si="978"/>
        <v>4.1024710371081223</v>
      </c>
      <c r="CD140" s="409">
        <f t="shared" ca="1" si="978"/>
        <v>4.1490385836755062</v>
      </c>
      <c r="CE140" s="409">
        <f t="shared" ca="1" si="978"/>
        <v>4.1168708670608938</v>
      </c>
      <c r="CF140" s="409">
        <f t="shared" ca="1" si="978"/>
        <v>4.1587911385282874</v>
      </c>
      <c r="CG140" s="409">
        <f t="shared" ca="1" si="978"/>
        <v>4.1431986987454881</v>
      </c>
      <c r="CH140" s="409">
        <f t="shared" ca="1" si="978"/>
        <v>4.1623288656014328</v>
      </c>
      <c r="CI140" s="409">
        <f t="shared" ca="1" si="978"/>
        <v>4.1453318956715295</v>
      </c>
      <c r="CJ140" s="409">
        <f t="shared" ca="1" si="978"/>
        <v>4.1411487763723569</v>
      </c>
      <c r="CK140" s="409">
        <f t="shared" ca="1" si="978"/>
        <v>4.1965008434453823</v>
      </c>
      <c r="CL140" s="409">
        <f t="shared" ca="1" si="978"/>
        <v>4.3078119169695928</v>
      </c>
      <c r="CM140" s="409">
        <f t="shared" ca="1" si="978"/>
        <v>4.1651135588344959</v>
      </c>
      <c r="CN140" s="409">
        <f t="shared" ca="1" si="978"/>
        <v>3.7951778933406808</v>
      </c>
      <c r="CO140" s="409">
        <f t="shared" ca="1" si="978"/>
        <v>3.9342158620861225</v>
      </c>
      <c r="CP140" s="409">
        <f t="shared" ca="1" si="978"/>
        <v>4.1676113267475623</v>
      </c>
      <c r="CQ140" s="409">
        <f t="shared" ca="1" si="978"/>
        <v>4.3759233654735805</v>
      </c>
      <c r="CR140" s="409">
        <f t="shared" ca="1" si="978"/>
        <v>4.4112253526820595</v>
      </c>
      <c r="CS140" s="409">
        <f t="shared" ca="1" si="978"/>
        <v>4.3295721307525641</v>
      </c>
      <c r="CT140" s="409">
        <f t="shared" ca="1" si="978"/>
        <v>4.356131517926225</v>
      </c>
      <c r="CU140" s="409">
        <f t="shared" ca="1" si="978"/>
        <v>4.354625269489425</v>
      </c>
      <c r="CV140" s="409">
        <f t="shared" ca="1" si="978"/>
        <v>4.3347232478350071</v>
      </c>
      <c r="CW140" s="409">
        <f t="shared" ref="CW140:ED140" ca="1" si="979">+CW73/CW$83*100</f>
        <v>4.2846060810663857</v>
      </c>
      <c r="CX140" s="409">
        <f t="shared" ca="1" si="979"/>
        <v>4.2969438126060258</v>
      </c>
      <c r="CY140" s="409">
        <f t="shared" ca="1" si="979"/>
        <v>4.3514375400985754</v>
      </c>
      <c r="CZ140" s="409">
        <f t="shared" ca="1" si="979"/>
        <v>4.3472567881270967</v>
      </c>
      <c r="DA140" s="409">
        <f t="shared" ca="1" si="979"/>
        <v>4.3432100611764248</v>
      </c>
      <c r="DB140" s="409">
        <f t="shared" ca="1" si="979"/>
        <v>4.3062850492351652</v>
      </c>
      <c r="DC140" s="409">
        <f t="shared" ca="1" si="979"/>
        <v>4.1905212769048807</v>
      </c>
      <c r="DD140" s="409">
        <f t="shared" ca="1" si="979"/>
        <v>4.2207988369483971</v>
      </c>
      <c r="DE140" s="409">
        <f t="shared" ca="1" si="979"/>
        <v>4.246223817077464</v>
      </c>
      <c r="DF140" s="409">
        <f t="shared" ca="1" si="979"/>
        <v>4.1540737617292001</v>
      </c>
      <c r="DG140" s="409">
        <f t="shared" ca="1" si="979"/>
        <v>4.1730196771210037</v>
      </c>
      <c r="DH140" s="409">
        <f t="shared" ca="1" si="979"/>
        <v>4.2063877763056663</v>
      </c>
      <c r="DI140" s="409">
        <f t="shared" ca="1" si="979"/>
        <v>4.1010407066867343</v>
      </c>
      <c r="DJ140" s="409">
        <f t="shared" ca="1" si="979"/>
        <v>4.0926275138305002</v>
      </c>
      <c r="DK140" s="409">
        <f t="shared" ca="1" si="979"/>
        <v>4.129467883267294</v>
      </c>
      <c r="DL140" s="409">
        <f t="shared" ca="1" si="979"/>
        <v>4.0939477936197397</v>
      </c>
      <c r="DM140" s="409">
        <f t="shared" ca="1" si="979"/>
        <v>3.9242415687925405</v>
      </c>
      <c r="DN140" s="409">
        <f t="shared" ca="1" si="979"/>
        <v>4.0348404344094861</v>
      </c>
      <c r="DO140" s="409">
        <f t="shared" ca="1" si="979"/>
        <v>4.0672877703621948</v>
      </c>
      <c r="DP140" s="409">
        <f t="shared" ca="1" si="979"/>
        <v>4.0237367384046818</v>
      </c>
      <c r="DQ140" s="409">
        <f t="shared" ca="1" si="979"/>
        <v>4.0211555703165844</v>
      </c>
      <c r="DR140" s="409">
        <f t="shared" ca="1" si="979"/>
        <v>4.0817291682810799</v>
      </c>
      <c r="DS140" s="409">
        <f t="shared" ca="1" si="979"/>
        <v>4.0623407737263788</v>
      </c>
      <c r="DT140" s="409">
        <f t="shared" ca="1" si="979"/>
        <v>4.0767766112063715</v>
      </c>
      <c r="DU140" s="409">
        <f t="shared" ca="1" si="979"/>
        <v>4.1036014978432398</v>
      </c>
      <c r="DV140" s="409">
        <f t="shared" ca="1" si="979"/>
        <v>4.0432029684173179</v>
      </c>
      <c r="DW140" s="409">
        <f t="shared" ca="1" si="979"/>
        <v>4.0180049833333991</v>
      </c>
      <c r="DX140" s="409">
        <f t="shared" ca="1" si="979"/>
        <v>3.9887376322810293</v>
      </c>
      <c r="DY140" s="409">
        <f t="shared" ca="1" si="979"/>
        <v>4.0161888150200244</v>
      </c>
      <c r="DZ140" s="409">
        <f t="shared" ca="1" si="979"/>
        <v>4.015987535815559</v>
      </c>
      <c r="EA140" s="409">
        <f t="shared" ca="1" si="979"/>
        <v>3.9844258984730998</v>
      </c>
      <c r="EB140" s="409">
        <f t="shared" ca="1" si="979"/>
        <v>3.9104221323868744</v>
      </c>
      <c r="EC140" s="409">
        <f t="shared" ca="1" si="979"/>
        <v>3.9997123955905836</v>
      </c>
      <c r="ED140" s="409">
        <f t="shared" ca="1" si="979"/>
        <v>3.9181067595155752</v>
      </c>
      <c r="EE140" s="409">
        <f t="shared" ref="EE140:EQ140" ca="1" si="980">+EE73/EE$83*100</f>
        <v>3.9544073217452751</v>
      </c>
      <c r="EF140" s="409">
        <f t="shared" ca="1" si="980"/>
        <v>3.8596730269152912</v>
      </c>
      <c r="EG140" s="409">
        <f t="shared" ca="1" si="980"/>
        <v>3.9442139292007177</v>
      </c>
      <c r="EH140" s="409">
        <f t="shared" ca="1" si="980"/>
        <v>4.0298349077437132</v>
      </c>
      <c r="EI140" s="409">
        <f t="shared" ca="1" si="980"/>
        <v>3.8767671110395807</v>
      </c>
      <c r="EJ140" s="409">
        <f t="shared" ca="1" si="980"/>
        <v>3.9517417018466441</v>
      </c>
      <c r="EK140" s="409">
        <f t="shared" ca="1" si="980"/>
        <v>3.9353309254749695</v>
      </c>
      <c r="EL140" s="409">
        <f t="shared" ca="1" si="980"/>
        <v>3.8726858768229975</v>
      </c>
      <c r="EM140" s="409">
        <f t="shared" ca="1" si="980"/>
        <v>3.8646721381894262</v>
      </c>
      <c r="EN140" s="409">
        <f t="shared" ca="1" si="980"/>
        <v>4.0437181604141896</v>
      </c>
      <c r="EO140" s="409">
        <f t="shared" ca="1" si="980"/>
        <v>3.8936164669318165</v>
      </c>
      <c r="EP140" s="409">
        <f t="shared" ca="1" si="980"/>
        <v>3.8876402464490583</v>
      </c>
      <c r="EQ140" s="409">
        <f t="shared" ca="1" si="980"/>
        <v>3.8505231765083581</v>
      </c>
      <c r="ER140" s="409">
        <f t="shared" ref="ER140:FA140" ca="1" si="981">+ER73/ER$83*100</f>
        <v>3.8275819690758355</v>
      </c>
      <c r="ES140" s="409">
        <f t="shared" ca="1" si="981"/>
        <v>3.8628009535915964</v>
      </c>
      <c r="ET140" s="409">
        <f t="shared" ca="1" si="981"/>
        <v>3.7652830678320717</v>
      </c>
      <c r="EU140" s="409">
        <f t="shared" ca="1" si="981"/>
        <v>3.7942214612982945</v>
      </c>
      <c r="EV140" s="409">
        <f t="shared" ca="1" si="981"/>
        <v>3.8020363199142029</v>
      </c>
      <c r="EW140" s="409">
        <f t="shared" ca="1" si="981"/>
        <v>3.8305332813026767</v>
      </c>
      <c r="EX140" s="409">
        <f t="shared" ca="1" si="981"/>
        <v>3.8312479585748944</v>
      </c>
      <c r="EY140" s="409">
        <f t="shared" ca="1" si="981"/>
        <v>3.8729871034342183</v>
      </c>
      <c r="EZ140" s="409">
        <f t="shared" ca="1" si="981"/>
        <v>3.8582611699820677</v>
      </c>
      <c r="FA140" s="409">
        <f t="shared" ca="1" si="981"/>
        <v>3.8183105893466953</v>
      </c>
      <c r="FB140" s="409">
        <f t="shared" ref="FB140:FD140" ca="1" si="982">+FB73/FB$83*100</f>
        <v>3.7993608348463956</v>
      </c>
      <c r="FC140" s="409">
        <f t="shared" ca="1" si="982"/>
        <v>3.8265233265299696</v>
      </c>
      <c r="FD140" s="409">
        <f t="shared" ca="1" si="982"/>
        <v>3.8210351373450644</v>
      </c>
      <c r="FE140" s="409" t="e">
        <f t="shared" ref="FE140:FI140" ca="1" si="983">+FE73/FE$83*100</f>
        <v>#DIV/0!</v>
      </c>
      <c r="FF140" s="409" t="e">
        <f t="shared" ca="1" si="983"/>
        <v>#DIV/0!</v>
      </c>
      <c r="FG140" s="409" t="e">
        <f t="shared" ca="1" si="983"/>
        <v>#DIV/0!</v>
      </c>
      <c r="FH140" s="409" t="e">
        <f t="shared" ca="1" si="983"/>
        <v>#DIV/0!</v>
      </c>
      <c r="FI140" s="409" t="e">
        <f t="shared" ca="1" si="983"/>
        <v>#DIV/0!</v>
      </c>
      <c r="FJ140" s="409" t="e">
        <f t="shared" ref="FJ140:FP140" ca="1" si="984">+FJ73/FJ$83*100</f>
        <v>#DIV/0!</v>
      </c>
      <c r="FK140" s="409" t="e">
        <f t="shared" ca="1" si="984"/>
        <v>#DIV/0!</v>
      </c>
      <c r="FL140" s="409" t="e">
        <f t="shared" ca="1" si="984"/>
        <v>#DIV/0!</v>
      </c>
      <c r="FM140" s="409" t="e">
        <f t="shared" ca="1" si="984"/>
        <v>#DIV/0!</v>
      </c>
      <c r="FN140" s="409" t="e">
        <f t="shared" ca="1" si="984"/>
        <v>#DIV/0!</v>
      </c>
      <c r="FO140" s="409" t="e">
        <f t="shared" ca="1" si="984"/>
        <v>#DIV/0!</v>
      </c>
      <c r="FP140" s="409" t="e">
        <f t="shared" ca="1" si="984"/>
        <v>#DIV/0!</v>
      </c>
    </row>
    <row r="141" spans="2:172" x14ac:dyDescent="0.2">
      <c r="B141" s="407" t="s">
        <v>26</v>
      </c>
      <c r="C141" s="408"/>
      <c r="D141" s="407"/>
      <c r="E141" s="409">
        <f t="shared" ref="E141:AJ141" ca="1" si="985">+E74/E$83*100</f>
        <v>7.0590590947003724</v>
      </c>
      <c r="F141" s="409">
        <f t="shared" ca="1" si="985"/>
        <v>7.1681069495248249</v>
      </c>
      <c r="G141" s="409">
        <f t="shared" ca="1" si="985"/>
        <v>7.3963734917724597</v>
      </c>
      <c r="H141" s="409">
        <f t="shared" ca="1" si="985"/>
        <v>7.4386335393080731</v>
      </c>
      <c r="I141" s="409">
        <f t="shared" ca="1" si="985"/>
        <v>6.9394188780505184</v>
      </c>
      <c r="J141" s="409">
        <f t="shared" ca="1" si="985"/>
        <v>6.910224621424506</v>
      </c>
      <c r="K141" s="409">
        <f t="shared" ca="1" si="985"/>
        <v>7.2502326871390093</v>
      </c>
      <c r="L141" s="409">
        <f t="shared" ca="1" si="985"/>
        <v>7.194631727316013</v>
      </c>
      <c r="M141" s="409">
        <f t="shared" ca="1" si="985"/>
        <v>7.2586722696818704</v>
      </c>
      <c r="N141" s="409">
        <f t="shared" ca="1" si="985"/>
        <v>7.3139497880617244</v>
      </c>
      <c r="O141" s="409">
        <f t="shared" ca="1" si="985"/>
        <v>7.2639964812963349</v>
      </c>
      <c r="P141" s="409">
        <f t="shared" ca="1" si="985"/>
        <v>7.0194930345231734</v>
      </c>
      <c r="Q141" s="409">
        <f t="shared" ca="1" si="985"/>
        <v>7.8873328291846452</v>
      </c>
      <c r="R141" s="409">
        <f t="shared" ca="1" si="985"/>
        <v>7.8592837037439329</v>
      </c>
      <c r="S141" s="409">
        <f t="shared" ca="1" si="985"/>
        <v>7.8222055118677138</v>
      </c>
      <c r="T141" s="409">
        <f t="shared" ca="1" si="985"/>
        <v>7.6434280860479529</v>
      </c>
      <c r="U141" s="409">
        <f t="shared" ca="1" si="985"/>
        <v>7.8578793055784146</v>
      </c>
      <c r="V141" s="409">
        <f t="shared" ca="1" si="985"/>
        <v>7.7123695312311806</v>
      </c>
      <c r="W141" s="409">
        <f t="shared" ca="1" si="985"/>
        <v>7.6133163533494699</v>
      </c>
      <c r="X141" s="409">
        <f t="shared" ca="1" si="985"/>
        <v>7.3486632869233182</v>
      </c>
      <c r="Y141" s="409">
        <f t="shared" ca="1" si="985"/>
        <v>7.6668408131950212</v>
      </c>
      <c r="Z141" s="409">
        <f t="shared" ca="1" si="985"/>
        <v>7.919927023404469</v>
      </c>
      <c r="AA141" s="409">
        <f t="shared" ca="1" si="985"/>
        <v>7.7545359220703869</v>
      </c>
      <c r="AB141" s="409">
        <f t="shared" ca="1" si="985"/>
        <v>8.1358963189584763</v>
      </c>
      <c r="AC141" s="409">
        <f t="shared" ca="1" si="985"/>
        <v>7.4701835549483011</v>
      </c>
      <c r="AD141" s="409">
        <f t="shared" ca="1" si="985"/>
        <v>7.4237771367915455</v>
      </c>
      <c r="AE141" s="409">
        <f t="shared" ca="1" si="985"/>
        <v>7.2288244860023845</v>
      </c>
      <c r="AF141" s="409">
        <f t="shared" ca="1" si="985"/>
        <v>7.5284716430659797</v>
      </c>
      <c r="AG141" s="409">
        <f t="shared" ca="1" si="985"/>
        <v>7.522405590102534</v>
      </c>
      <c r="AH141" s="409">
        <f t="shared" ca="1" si="985"/>
        <v>7.5184614906678906</v>
      </c>
      <c r="AI141" s="409">
        <f t="shared" ca="1" si="985"/>
        <v>7.6257812201031436</v>
      </c>
      <c r="AJ141" s="409">
        <f t="shared" ca="1" si="985"/>
        <v>7.4747701738331607</v>
      </c>
      <c r="AK141" s="409">
        <f t="shared" ref="AK141:BP141" ca="1" si="986">+AK74/AK$83*100</f>
        <v>7.5576466275574354</v>
      </c>
      <c r="AL141" s="409">
        <f t="shared" ca="1" si="986"/>
        <v>7.4351701625419624</v>
      </c>
      <c r="AM141" s="409">
        <f t="shared" ca="1" si="986"/>
        <v>7.1994142987242711</v>
      </c>
      <c r="AN141" s="409">
        <f t="shared" ca="1" si="986"/>
        <v>7.2025897772503873</v>
      </c>
      <c r="AO141" s="409">
        <f t="shared" ca="1" si="986"/>
        <v>7.3153429629922009</v>
      </c>
      <c r="AP141" s="409">
        <f t="shared" ca="1" si="986"/>
        <v>7.3603152278470345</v>
      </c>
      <c r="AQ141" s="409">
        <f t="shared" ca="1" si="986"/>
        <v>7.2525899747683198</v>
      </c>
      <c r="AR141" s="409">
        <f t="shared" ca="1" si="986"/>
        <v>7.2201630964586245</v>
      </c>
      <c r="AS141" s="409">
        <f t="shared" ca="1" si="986"/>
        <v>7.1418984612191903</v>
      </c>
      <c r="AT141" s="409">
        <f t="shared" ca="1" si="986"/>
        <v>7.3009063917040455</v>
      </c>
      <c r="AU141" s="409">
        <f t="shared" ca="1" si="986"/>
        <v>7.2114961334820693</v>
      </c>
      <c r="AV141" s="409">
        <f t="shared" ca="1" si="986"/>
        <v>7.3197656638159625</v>
      </c>
      <c r="AW141" s="409">
        <f t="shared" ca="1" si="986"/>
        <v>7.3054931477617551</v>
      </c>
      <c r="AX141" s="409">
        <f t="shared" ca="1" si="986"/>
        <v>7.3583878196210168</v>
      </c>
      <c r="AY141" s="409">
        <f t="shared" ca="1" si="986"/>
        <v>7.8555078764629656</v>
      </c>
      <c r="AZ141" s="409">
        <f t="shared" ca="1" si="986"/>
        <v>7.2876187926874945</v>
      </c>
      <c r="BA141" s="409">
        <f t="shared" ca="1" si="986"/>
        <v>7.6592332466131881</v>
      </c>
      <c r="BB141" s="409">
        <f t="shared" ca="1" si="986"/>
        <v>7.5218999511802398</v>
      </c>
      <c r="BC141" s="409">
        <f t="shared" ca="1" si="986"/>
        <v>7.321702893657589</v>
      </c>
      <c r="BD141" s="409">
        <f t="shared" ca="1" si="986"/>
        <v>7.2307778323671608</v>
      </c>
      <c r="BE141" s="409">
        <f t="shared" ca="1" si="986"/>
        <v>7.3360504293061846</v>
      </c>
      <c r="BF141" s="409">
        <f t="shared" ca="1" si="986"/>
        <v>7.5734465872206735</v>
      </c>
      <c r="BG141" s="409">
        <f t="shared" ca="1" si="986"/>
        <v>7.6143177014089014</v>
      </c>
      <c r="BH141" s="409">
        <f t="shared" ca="1" si="986"/>
        <v>7.5419552934934773</v>
      </c>
      <c r="BI141" s="409">
        <f t="shared" ca="1" si="986"/>
        <v>7.3228133479141384</v>
      </c>
      <c r="BJ141" s="409">
        <f t="shared" ca="1" si="986"/>
        <v>7.4083309500781027</v>
      </c>
      <c r="BK141" s="409">
        <f t="shared" ca="1" si="986"/>
        <v>7.4000445171753153</v>
      </c>
      <c r="BL141" s="409">
        <f t="shared" ca="1" si="986"/>
        <v>7.3465790730185292</v>
      </c>
      <c r="BM141" s="409">
        <f t="shared" ca="1" si="986"/>
        <v>6.9879497387074716</v>
      </c>
      <c r="BN141" s="409">
        <f t="shared" ca="1" si="986"/>
        <v>6.9939232590170164</v>
      </c>
      <c r="BO141" s="409">
        <f t="shared" ca="1" si="986"/>
        <v>7.1946310529652324</v>
      </c>
      <c r="BP141" s="409">
        <f t="shared" ca="1" si="986"/>
        <v>7.1576162652514261</v>
      </c>
      <c r="BQ141" s="409">
        <f t="shared" ref="BQ141:CV141" ca="1" si="987">+BQ74/BQ$83*100</f>
        <v>7.0935810117648694</v>
      </c>
      <c r="BR141" s="409">
        <f t="shared" ca="1" si="987"/>
        <v>6.9485779273183192</v>
      </c>
      <c r="BS141" s="409">
        <f t="shared" ca="1" si="987"/>
        <v>6.7824395955255214</v>
      </c>
      <c r="BT141" s="409">
        <f t="shared" ca="1" si="987"/>
        <v>6.9060385027225584</v>
      </c>
      <c r="BU141" s="409">
        <f t="shared" ca="1" si="987"/>
        <v>6.7612394964655582</v>
      </c>
      <c r="BV141" s="409">
        <f t="shared" ca="1" si="987"/>
        <v>6.6895528796604404</v>
      </c>
      <c r="BW141" s="409">
        <f t="shared" ca="1" si="987"/>
        <v>6.7527617406036269</v>
      </c>
      <c r="BX141" s="409">
        <f t="shared" ca="1" si="987"/>
        <v>6.8384547263232411</v>
      </c>
      <c r="BY141" s="409">
        <f t="shared" ca="1" si="987"/>
        <v>6.894149024563669</v>
      </c>
      <c r="BZ141" s="409">
        <f t="shared" ca="1" si="987"/>
        <v>6.782655074085933</v>
      </c>
      <c r="CA141" s="409">
        <f t="shared" ca="1" si="987"/>
        <v>7.0324805125857708</v>
      </c>
      <c r="CB141" s="409">
        <f t="shared" ca="1" si="987"/>
        <v>6.9667993400415966</v>
      </c>
      <c r="CC141" s="409">
        <f t="shared" ca="1" si="987"/>
        <v>6.9146779056897936</v>
      </c>
      <c r="CD141" s="409">
        <f t="shared" ca="1" si="987"/>
        <v>6.2581367315603833</v>
      </c>
      <c r="CE141" s="409">
        <f t="shared" ca="1" si="987"/>
        <v>6.9369049173437407</v>
      </c>
      <c r="CF141" s="409">
        <f t="shared" ca="1" si="987"/>
        <v>7.0433592479056033</v>
      </c>
      <c r="CG141" s="409">
        <f t="shared" ca="1" si="987"/>
        <v>6.8864406513716299</v>
      </c>
      <c r="CH141" s="409">
        <f t="shared" ca="1" si="987"/>
        <v>6.7367922787200909</v>
      </c>
      <c r="CI141" s="409">
        <f t="shared" ca="1" si="987"/>
        <v>6.7320942309256973</v>
      </c>
      <c r="CJ141" s="409">
        <f t="shared" ca="1" si="987"/>
        <v>6.8609588830055594</v>
      </c>
      <c r="CK141" s="409">
        <f t="shared" ca="1" si="987"/>
        <v>7.0959799178542244</v>
      </c>
      <c r="CL141" s="409">
        <f t="shared" ca="1" si="987"/>
        <v>6.8845427676013298</v>
      </c>
      <c r="CM141" s="409">
        <f t="shared" ca="1" si="987"/>
        <v>6.7361721294351709</v>
      </c>
      <c r="CN141" s="409">
        <f t="shared" ca="1" si="987"/>
        <v>6.9048468042147757</v>
      </c>
      <c r="CO141" s="409">
        <f t="shared" ca="1" si="987"/>
        <v>6.7925264008937223</v>
      </c>
      <c r="CP141" s="409">
        <f t="shared" ca="1" si="987"/>
        <v>6.4257648495573099</v>
      </c>
      <c r="CQ141" s="409">
        <f t="shared" ca="1" si="987"/>
        <v>6.4541652812591614</v>
      </c>
      <c r="CR141" s="409">
        <f t="shared" ca="1" si="987"/>
        <v>6.4764868859111671</v>
      </c>
      <c r="CS141" s="409">
        <f t="shared" ca="1" si="987"/>
        <v>7.0070874532826846</v>
      </c>
      <c r="CT141" s="409">
        <f t="shared" ca="1" si="987"/>
        <v>7.1372969392043863</v>
      </c>
      <c r="CU141" s="409">
        <f t="shared" ca="1" si="987"/>
        <v>7.1025634593742035</v>
      </c>
      <c r="CV141" s="409">
        <f t="shared" ca="1" si="987"/>
        <v>7.0365879885034577</v>
      </c>
      <c r="CW141" s="409">
        <f t="shared" ref="CW141:ED141" ca="1" si="988">+CW74/CW$83*100</f>
        <v>6.7995686135360804</v>
      </c>
      <c r="CX141" s="409">
        <f t="shared" ca="1" si="988"/>
        <v>6.8768783055956098</v>
      </c>
      <c r="CY141" s="409">
        <f t="shared" ca="1" si="988"/>
        <v>6.7972770840044205</v>
      </c>
      <c r="CZ141" s="409">
        <f t="shared" ca="1" si="988"/>
        <v>6.9675999892999707</v>
      </c>
      <c r="DA141" s="409">
        <f t="shared" ca="1" si="988"/>
        <v>6.8757573576080349</v>
      </c>
      <c r="DB141" s="409">
        <f t="shared" ca="1" si="988"/>
        <v>7.0839362568151918</v>
      </c>
      <c r="DC141" s="409">
        <f t="shared" ca="1" si="988"/>
        <v>7.0097609930136429</v>
      </c>
      <c r="DD141" s="409">
        <f t="shared" ca="1" si="988"/>
        <v>6.8626997743868063</v>
      </c>
      <c r="DE141" s="409">
        <f t="shared" ca="1" si="988"/>
        <v>7.0708866364820269</v>
      </c>
      <c r="DF141" s="409">
        <f t="shared" ca="1" si="988"/>
        <v>6.9426756591854568</v>
      </c>
      <c r="DG141" s="409">
        <f t="shared" ca="1" si="988"/>
        <v>6.8396482834094119</v>
      </c>
      <c r="DH141" s="409">
        <f t="shared" ca="1" si="988"/>
        <v>6.9258910660165078</v>
      </c>
      <c r="DI141" s="409">
        <f t="shared" ca="1" si="988"/>
        <v>6.7630336843485352</v>
      </c>
      <c r="DJ141" s="409">
        <f t="shared" ca="1" si="988"/>
        <v>6.6961643859622315</v>
      </c>
      <c r="DK141" s="409">
        <f t="shared" ca="1" si="988"/>
        <v>6.8454798421788405</v>
      </c>
      <c r="DL141" s="409">
        <f t="shared" ca="1" si="988"/>
        <v>6.7546946977899243</v>
      </c>
      <c r="DM141" s="409">
        <f t="shared" ca="1" si="988"/>
        <v>6.8549606951526592</v>
      </c>
      <c r="DN141" s="409">
        <f t="shared" ca="1" si="988"/>
        <v>6.8885707204729849</v>
      </c>
      <c r="DO141" s="409">
        <f t="shared" ca="1" si="988"/>
        <v>6.6838086454194618</v>
      </c>
      <c r="DP141" s="409">
        <f t="shared" ca="1" si="988"/>
        <v>6.5394106447553364</v>
      </c>
      <c r="DQ141" s="409">
        <f t="shared" ca="1" si="988"/>
        <v>6.6766415024567998</v>
      </c>
      <c r="DR141" s="409">
        <f t="shared" ca="1" si="988"/>
        <v>6.7542138591652661</v>
      </c>
      <c r="DS141" s="409">
        <f t="shared" ca="1" si="988"/>
        <v>6.9147613662074514</v>
      </c>
      <c r="DT141" s="409">
        <f t="shared" ca="1" si="988"/>
        <v>6.9003569223277896</v>
      </c>
      <c r="DU141" s="409">
        <f t="shared" ca="1" si="988"/>
        <v>6.8286687418103735</v>
      </c>
      <c r="DV141" s="409">
        <f t="shared" ca="1" si="988"/>
        <v>6.9105401624697596</v>
      </c>
      <c r="DW141" s="409">
        <f t="shared" ca="1" si="988"/>
        <v>6.9583830863354486</v>
      </c>
      <c r="DX141" s="409">
        <f t="shared" ca="1" si="988"/>
        <v>6.6963297692064261</v>
      </c>
      <c r="DY141" s="409">
        <f t="shared" ca="1" si="988"/>
        <v>6.7060970976486622</v>
      </c>
      <c r="DZ141" s="409">
        <f t="shared" ca="1" si="988"/>
        <v>6.7044175569052271</v>
      </c>
      <c r="EA141" s="409">
        <f t="shared" ca="1" si="988"/>
        <v>6.7258439021237013</v>
      </c>
      <c r="EB141" s="409">
        <f t="shared" ca="1" si="988"/>
        <v>7.0816254261811133</v>
      </c>
      <c r="EC141" s="409">
        <f t="shared" ca="1" si="988"/>
        <v>6.9874151281566652</v>
      </c>
      <c r="ED141" s="409">
        <f t="shared" ca="1" si="988"/>
        <v>6.6111736252937465</v>
      </c>
      <c r="EE141" s="409">
        <f t="shared" ref="EE141:EQ141" ca="1" si="989">+EE74/EE$83*100</f>
        <v>6.8255079022683489</v>
      </c>
      <c r="EF141" s="409">
        <f t="shared" ca="1" si="989"/>
        <v>6.5827797824098147</v>
      </c>
      <c r="EG141" s="409">
        <f t="shared" ca="1" si="989"/>
        <v>6.7662619612604775</v>
      </c>
      <c r="EH141" s="409">
        <f t="shared" ca="1" si="989"/>
        <v>6.7177416703655677</v>
      </c>
      <c r="EI141" s="409">
        <f t="shared" ca="1" si="989"/>
        <v>6.4346155045428137</v>
      </c>
      <c r="EJ141" s="409">
        <f t="shared" ca="1" si="989"/>
        <v>6.6763116650665273</v>
      </c>
      <c r="EK141" s="409">
        <f t="shared" ca="1" si="989"/>
        <v>6.5193200411776449</v>
      </c>
      <c r="EL141" s="409">
        <f t="shared" ca="1" si="989"/>
        <v>6.035631663719208</v>
      </c>
      <c r="EM141" s="409">
        <f t="shared" ca="1" si="989"/>
        <v>6.3375507917991154</v>
      </c>
      <c r="EN141" s="409">
        <f t="shared" ca="1" si="989"/>
        <v>6.3051557487881142</v>
      </c>
      <c r="EO141" s="409">
        <f t="shared" ca="1" si="989"/>
        <v>6.3601819080501318</v>
      </c>
      <c r="EP141" s="409">
        <f t="shared" ca="1" si="989"/>
        <v>6.7391755280008407</v>
      </c>
      <c r="EQ141" s="409">
        <f t="shared" ca="1" si="989"/>
        <v>6.481167933486037</v>
      </c>
      <c r="ER141" s="409">
        <f t="shared" ref="ER141:FA141" ca="1" si="990">+ER74/ER$83*100</f>
        <v>6.3461723343995882</v>
      </c>
      <c r="ES141" s="409">
        <f t="shared" ca="1" si="990"/>
        <v>6.4692293572741821</v>
      </c>
      <c r="ET141" s="409">
        <f t="shared" ca="1" si="990"/>
        <v>6.4524362623902949</v>
      </c>
      <c r="EU141" s="409">
        <f t="shared" ca="1" si="990"/>
        <v>6.336703265782857</v>
      </c>
      <c r="EV141" s="409">
        <f t="shared" ca="1" si="990"/>
        <v>6.3779302403514357</v>
      </c>
      <c r="EW141" s="409">
        <f t="shared" ca="1" si="990"/>
        <v>6.1143722227499087</v>
      </c>
      <c r="EX141" s="409">
        <f t="shared" ca="1" si="990"/>
        <v>6.3647835484416797</v>
      </c>
      <c r="EY141" s="409">
        <f t="shared" ca="1" si="990"/>
        <v>6.492581779506029</v>
      </c>
      <c r="EZ141" s="409">
        <f t="shared" ca="1" si="990"/>
        <v>6.4501436442753581</v>
      </c>
      <c r="FA141" s="409">
        <f t="shared" ca="1" si="990"/>
        <v>6.3895226074077787</v>
      </c>
      <c r="FB141" s="409">
        <f t="shared" ref="FB141:FD141" ca="1" si="991">+FB74/FB$83*100</f>
        <v>6.2289972285426369</v>
      </c>
      <c r="FC141" s="409">
        <f t="shared" ca="1" si="991"/>
        <v>5.8486267650871859</v>
      </c>
      <c r="FD141" s="409">
        <f t="shared" ca="1" si="991"/>
        <v>6.3190102085735926</v>
      </c>
      <c r="FE141" s="409" t="e">
        <f t="shared" ref="FE141:FI141" ca="1" si="992">+FE74/FE$83*100</f>
        <v>#DIV/0!</v>
      </c>
      <c r="FF141" s="409" t="e">
        <f t="shared" ca="1" si="992"/>
        <v>#DIV/0!</v>
      </c>
      <c r="FG141" s="409" t="e">
        <f t="shared" ca="1" si="992"/>
        <v>#DIV/0!</v>
      </c>
      <c r="FH141" s="409" t="e">
        <f t="shared" ca="1" si="992"/>
        <v>#DIV/0!</v>
      </c>
      <c r="FI141" s="409" t="e">
        <f t="shared" ca="1" si="992"/>
        <v>#DIV/0!</v>
      </c>
      <c r="FJ141" s="409" t="e">
        <f t="shared" ref="FJ141:FP141" ca="1" si="993">+FJ74/FJ$83*100</f>
        <v>#DIV/0!</v>
      </c>
      <c r="FK141" s="409" t="e">
        <f t="shared" ca="1" si="993"/>
        <v>#DIV/0!</v>
      </c>
      <c r="FL141" s="409" t="e">
        <f t="shared" ca="1" si="993"/>
        <v>#DIV/0!</v>
      </c>
      <c r="FM141" s="409" t="e">
        <f t="shared" ca="1" si="993"/>
        <v>#DIV/0!</v>
      </c>
      <c r="FN141" s="409" t="e">
        <f t="shared" ca="1" si="993"/>
        <v>#DIV/0!</v>
      </c>
      <c r="FO141" s="409" t="e">
        <f t="shared" ca="1" si="993"/>
        <v>#DIV/0!</v>
      </c>
      <c r="FP141" s="409" t="e">
        <f t="shared" ca="1" si="993"/>
        <v>#DIV/0!</v>
      </c>
    </row>
    <row r="142" spans="2:172" x14ac:dyDescent="0.2">
      <c r="B142" s="407" t="s">
        <v>27</v>
      </c>
      <c r="C142" s="408"/>
      <c r="D142" s="407"/>
      <c r="E142" s="409">
        <f t="shared" ref="E142:AJ142" ca="1" si="994">+E75/E$83*100</f>
        <v>4.602113692835565</v>
      </c>
      <c r="F142" s="409">
        <f t="shared" ca="1" si="994"/>
        <v>4.7226094787286632</v>
      </c>
      <c r="G142" s="409">
        <f t="shared" ca="1" si="994"/>
        <v>4.7155914297554862</v>
      </c>
      <c r="H142" s="409">
        <f t="shared" ca="1" si="994"/>
        <v>4.6850604170347143</v>
      </c>
      <c r="I142" s="409">
        <f t="shared" ca="1" si="994"/>
        <v>4.6697118786853302</v>
      </c>
      <c r="J142" s="409">
        <f t="shared" ca="1" si="994"/>
        <v>4.73249665114629</v>
      </c>
      <c r="K142" s="409">
        <f t="shared" ca="1" si="994"/>
        <v>4.6605091923230013</v>
      </c>
      <c r="L142" s="409">
        <f t="shared" ca="1" si="994"/>
        <v>4.6802515044903004</v>
      </c>
      <c r="M142" s="409">
        <f t="shared" ca="1" si="994"/>
        <v>4.5533669669309189</v>
      </c>
      <c r="N142" s="409">
        <f t="shared" ca="1" si="994"/>
        <v>4.5855172638362998</v>
      </c>
      <c r="O142" s="409">
        <f t="shared" ca="1" si="994"/>
        <v>4.6106767825315202</v>
      </c>
      <c r="P142" s="409">
        <f t="shared" ca="1" si="994"/>
        <v>4.6413424278024724</v>
      </c>
      <c r="Q142" s="409">
        <f t="shared" ca="1" si="994"/>
        <v>4.7373715652161268</v>
      </c>
      <c r="R142" s="409">
        <f t="shared" ca="1" si="994"/>
        <v>4.8226593194466041</v>
      </c>
      <c r="S142" s="409">
        <f t="shared" ca="1" si="994"/>
        <v>4.687957255339577</v>
      </c>
      <c r="T142" s="409">
        <f t="shared" ca="1" si="994"/>
        <v>4.7923448668084907</v>
      </c>
      <c r="U142" s="409">
        <f t="shared" ca="1" si="994"/>
        <v>4.7167623499255882</v>
      </c>
      <c r="V142" s="409">
        <f t="shared" ca="1" si="994"/>
        <v>4.7467348849482098</v>
      </c>
      <c r="W142" s="409">
        <f t="shared" ca="1" si="994"/>
        <v>4.818039098479642</v>
      </c>
      <c r="X142" s="409">
        <f t="shared" ca="1" si="994"/>
        <v>4.8211145711381072</v>
      </c>
      <c r="Y142" s="409">
        <f t="shared" ca="1" si="994"/>
        <v>5.0058473211211059</v>
      </c>
      <c r="Z142" s="409">
        <f t="shared" ca="1" si="994"/>
        <v>4.862618788772374</v>
      </c>
      <c r="AA142" s="409">
        <f t="shared" ca="1" si="994"/>
        <v>4.9626416582706359</v>
      </c>
      <c r="AB142" s="409">
        <f t="shared" ca="1" si="994"/>
        <v>4.9475000631108728</v>
      </c>
      <c r="AC142" s="409">
        <f t="shared" ca="1" si="994"/>
        <v>5.00598569774656</v>
      </c>
      <c r="AD142" s="409">
        <f t="shared" ca="1" si="994"/>
        <v>4.9397102949570515</v>
      </c>
      <c r="AE142" s="409">
        <f t="shared" ca="1" si="994"/>
        <v>5.1192397211159326</v>
      </c>
      <c r="AF142" s="409">
        <f t="shared" ca="1" si="994"/>
        <v>5.284907196636917</v>
      </c>
      <c r="AG142" s="409">
        <f t="shared" ca="1" si="994"/>
        <v>5.0006196386659667</v>
      </c>
      <c r="AH142" s="409">
        <f t="shared" ca="1" si="994"/>
        <v>4.8254615299308492</v>
      </c>
      <c r="AI142" s="409">
        <f t="shared" ca="1" si="994"/>
        <v>4.9655048786458753</v>
      </c>
      <c r="AJ142" s="409">
        <f t="shared" ca="1" si="994"/>
        <v>4.8828794164788958</v>
      </c>
      <c r="AK142" s="409">
        <f t="shared" ref="AK142:BP142" ca="1" si="995">+AK75/AK$83*100</f>
        <v>4.8400902060143798</v>
      </c>
      <c r="AL142" s="409">
        <f t="shared" ca="1" si="995"/>
        <v>4.9538901198726473</v>
      </c>
      <c r="AM142" s="409">
        <f t="shared" ca="1" si="995"/>
        <v>4.8234479511879691</v>
      </c>
      <c r="AN142" s="409">
        <f t="shared" ca="1" si="995"/>
        <v>4.9173544703398946</v>
      </c>
      <c r="AO142" s="409">
        <f t="shared" ca="1" si="995"/>
        <v>4.9502396596292444</v>
      </c>
      <c r="AP142" s="409">
        <f t="shared" ca="1" si="995"/>
        <v>4.9294666484331486</v>
      </c>
      <c r="AQ142" s="409">
        <f t="shared" ca="1" si="995"/>
        <v>4.8416699403972245</v>
      </c>
      <c r="AR142" s="409">
        <f t="shared" ca="1" si="995"/>
        <v>4.7128652876684454</v>
      </c>
      <c r="AS142" s="409">
        <f t="shared" ca="1" si="995"/>
        <v>4.8710804476214093</v>
      </c>
      <c r="AT142" s="409">
        <f t="shared" ca="1" si="995"/>
        <v>4.9311538432541671</v>
      </c>
      <c r="AU142" s="409">
        <f t="shared" ca="1" si="995"/>
        <v>4.8965926954977572</v>
      </c>
      <c r="AV142" s="409">
        <f t="shared" ca="1" si="995"/>
        <v>4.8839535022280645</v>
      </c>
      <c r="AW142" s="409">
        <f t="shared" ca="1" si="995"/>
        <v>4.9017993028668103</v>
      </c>
      <c r="AX142" s="409">
        <f t="shared" ca="1" si="995"/>
        <v>4.8440535513141914</v>
      </c>
      <c r="AY142" s="409">
        <f t="shared" ca="1" si="995"/>
        <v>4.9733552315997471</v>
      </c>
      <c r="AZ142" s="409">
        <f t="shared" ca="1" si="995"/>
        <v>5.1735336224634247</v>
      </c>
      <c r="BA142" s="409">
        <f t="shared" ca="1" si="995"/>
        <v>4.7865747819649513</v>
      </c>
      <c r="BB142" s="409">
        <f t="shared" ca="1" si="995"/>
        <v>4.8113485400868496</v>
      </c>
      <c r="BC142" s="409">
        <f t="shared" ca="1" si="995"/>
        <v>4.8163526659700286</v>
      </c>
      <c r="BD142" s="409">
        <f t="shared" ca="1" si="995"/>
        <v>4.7621728507540535</v>
      </c>
      <c r="BE142" s="409">
        <f t="shared" ca="1" si="995"/>
        <v>4.7101675366066065</v>
      </c>
      <c r="BF142" s="409">
        <f t="shared" ca="1" si="995"/>
        <v>4.5939839943894434</v>
      </c>
      <c r="BG142" s="409">
        <f t="shared" ca="1" si="995"/>
        <v>4.612168833096705</v>
      </c>
      <c r="BH142" s="409">
        <f t="shared" ca="1" si="995"/>
        <v>4.6584550512786382</v>
      </c>
      <c r="BI142" s="409">
        <f t="shared" ca="1" si="995"/>
        <v>4.6863219970370773</v>
      </c>
      <c r="BJ142" s="409">
        <f t="shared" ca="1" si="995"/>
        <v>4.6254856345969815</v>
      </c>
      <c r="BK142" s="409">
        <f t="shared" ca="1" si="995"/>
        <v>4.5010613389964673</v>
      </c>
      <c r="BL142" s="409">
        <f t="shared" ca="1" si="995"/>
        <v>4.5933131162168248</v>
      </c>
      <c r="BM142" s="409">
        <f t="shared" ca="1" si="995"/>
        <v>4.5853278840719183</v>
      </c>
      <c r="BN142" s="409">
        <f t="shared" ca="1" si="995"/>
        <v>4.6959472246807437</v>
      </c>
      <c r="BO142" s="409">
        <f t="shared" ca="1" si="995"/>
        <v>4.6166161823854761</v>
      </c>
      <c r="BP142" s="409">
        <f t="shared" ca="1" si="995"/>
        <v>4.5417461452852557</v>
      </c>
      <c r="BQ142" s="409">
        <f t="shared" ref="BQ142:CV142" ca="1" si="996">+BQ75/BQ$83*100</f>
        <v>4.6265822522033746</v>
      </c>
      <c r="BR142" s="409">
        <f t="shared" ca="1" si="996"/>
        <v>4.6737110851119024</v>
      </c>
      <c r="BS142" s="409">
        <f t="shared" ca="1" si="996"/>
        <v>4.6939369084907527</v>
      </c>
      <c r="BT142" s="409">
        <f t="shared" ca="1" si="996"/>
        <v>4.5460197589768097</v>
      </c>
      <c r="BU142" s="409">
        <f t="shared" ca="1" si="996"/>
        <v>4.5356503102928887</v>
      </c>
      <c r="BV142" s="409">
        <f t="shared" ca="1" si="996"/>
        <v>4.5304427431724825</v>
      </c>
      <c r="BW142" s="409">
        <f t="shared" ca="1" si="996"/>
        <v>4.5934166529216469</v>
      </c>
      <c r="BX142" s="409">
        <f t="shared" ca="1" si="996"/>
        <v>4.5173832454790102</v>
      </c>
      <c r="BY142" s="409">
        <f t="shared" ca="1" si="996"/>
        <v>4.5330811931984432</v>
      </c>
      <c r="BZ142" s="409">
        <f t="shared" ca="1" si="996"/>
        <v>4.4412891155790879</v>
      </c>
      <c r="CA142" s="409">
        <f t="shared" ca="1" si="996"/>
        <v>4.2799114575472741</v>
      </c>
      <c r="CB142" s="409">
        <f t="shared" ca="1" si="996"/>
        <v>4.4865092688952384</v>
      </c>
      <c r="CC142" s="409">
        <f t="shared" ca="1" si="996"/>
        <v>4.3924569577227555</v>
      </c>
      <c r="CD142" s="409">
        <f t="shared" ca="1" si="996"/>
        <v>4.3336891633243377</v>
      </c>
      <c r="CE142" s="409">
        <f t="shared" ca="1" si="996"/>
        <v>4.3340977391911419</v>
      </c>
      <c r="CF142" s="409">
        <f t="shared" ca="1" si="996"/>
        <v>4.2810303671184684</v>
      </c>
      <c r="CG142" s="409">
        <f t="shared" ca="1" si="996"/>
        <v>4.3520725511389751</v>
      </c>
      <c r="CH142" s="409">
        <f t="shared" ca="1" si="996"/>
        <v>4.3758208641727681</v>
      </c>
      <c r="CI142" s="409">
        <f t="shared" ca="1" si="996"/>
        <v>4.3573786321294241</v>
      </c>
      <c r="CJ142" s="409">
        <f t="shared" ca="1" si="996"/>
        <v>4.4861490224525093</v>
      </c>
      <c r="CK142" s="409">
        <f t="shared" ca="1" si="996"/>
        <v>4.2237008186200873</v>
      </c>
      <c r="CL142" s="409">
        <f t="shared" ca="1" si="996"/>
        <v>4.2019507994792562</v>
      </c>
      <c r="CM142" s="409">
        <f t="shared" ca="1" si="996"/>
        <v>4.1885423409557312</v>
      </c>
      <c r="CN142" s="409">
        <f t="shared" ca="1" si="996"/>
        <v>3.9695832837865952</v>
      </c>
      <c r="CO142" s="409">
        <f t="shared" ca="1" si="996"/>
        <v>3.8185877971807614</v>
      </c>
      <c r="CP142" s="409">
        <f t="shared" ca="1" si="996"/>
        <v>4.0780376404368415</v>
      </c>
      <c r="CQ142" s="409">
        <f t="shared" ca="1" si="996"/>
        <v>4.469822599433706</v>
      </c>
      <c r="CR142" s="409">
        <f t="shared" ca="1" si="996"/>
        <v>4.6298799345436663</v>
      </c>
      <c r="CS142" s="409">
        <f t="shared" ca="1" si="996"/>
        <v>4.3843528883678653</v>
      </c>
      <c r="CT142" s="409">
        <f t="shared" ca="1" si="996"/>
        <v>4.4279684143597589</v>
      </c>
      <c r="CU142" s="409">
        <f t="shared" ca="1" si="996"/>
        <v>4.4057392589910682</v>
      </c>
      <c r="CV142" s="409">
        <f t="shared" ca="1" si="996"/>
        <v>4.4194706593655759</v>
      </c>
      <c r="CW142" s="409">
        <f t="shared" ref="CW142:ED142" ca="1" si="997">+CW75/CW$83*100</f>
        <v>4.4519272364100937</v>
      </c>
      <c r="CX142" s="409">
        <f t="shared" ca="1" si="997"/>
        <v>4.4974125605816404</v>
      </c>
      <c r="CY142" s="409">
        <f t="shared" ca="1" si="997"/>
        <v>4.4291067071793053</v>
      </c>
      <c r="CZ142" s="409">
        <f t="shared" ca="1" si="997"/>
        <v>4.5229812557924705</v>
      </c>
      <c r="DA142" s="409">
        <f t="shared" ca="1" si="997"/>
        <v>4.4485013147860446</v>
      </c>
      <c r="DB142" s="409">
        <f t="shared" ca="1" si="997"/>
        <v>4.421721039771902</v>
      </c>
      <c r="DC142" s="409">
        <f t="shared" ca="1" si="997"/>
        <v>4.4471267816336084</v>
      </c>
      <c r="DD142" s="409">
        <f t="shared" ca="1" si="997"/>
        <v>4.365816990996958</v>
      </c>
      <c r="DE142" s="409">
        <f t="shared" ca="1" si="997"/>
        <v>4.3245716853052887</v>
      </c>
      <c r="DF142" s="409">
        <f t="shared" ca="1" si="997"/>
        <v>4.2905506247162446</v>
      </c>
      <c r="DG142" s="409">
        <f t="shared" ca="1" si="997"/>
        <v>4.3144262318236182</v>
      </c>
      <c r="DH142" s="409">
        <f t="shared" ca="1" si="997"/>
        <v>4.2409972102622513</v>
      </c>
      <c r="DI142" s="409">
        <f t="shared" ca="1" si="997"/>
        <v>4.1588761322598149</v>
      </c>
      <c r="DJ142" s="409">
        <f t="shared" ca="1" si="997"/>
        <v>4.2579283649337585</v>
      </c>
      <c r="DK142" s="409">
        <f t="shared" ca="1" si="997"/>
        <v>4.2717346546936135</v>
      </c>
      <c r="DL142" s="409">
        <f t="shared" ca="1" si="997"/>
        <v>4.1593259795511477</v>
      </c>
      <c r="DM142" s="409">
        <f t="shared" ca="1" si="997"/>
        <v>4.1833821401191953</v>
      </c>
      <c r="DN142" s="409">
        <f t="shared" ca="1" si="997"/>
        <v>4.1873178319937647</v>
      </c>
      <c r="DO142" s="409">
        <f t="shared" ca="1" si="997"/>
        <v>4.1203032588855582</v>
      </c>
      <c r="DP142" s="409">
        <f t="shared" ca="1" si="997"/>
        <v>4.0503193581645034</v>
      </c>
      <c r="DQ142" s="409">
        <f t="shared" ca="1" si="997"/>
        <v>4.1382359998633111</v>
      </c>
      <c r="DR142" s="409">
        <f t="shared" ca="1" si="997"/>
        <v>4.0827776254867931</v>
      </c>
      <c r="DS142" s="409">
        <f t="shared" ca="1" si="997"/>
        <v>4.1229539820334695</v>
      </c>
      <c r="DT142" s="409">
        <f t="shared" ca="1" si="997"/>
        <v>4.3989040406349833</v>
      </c>
      <c r="DU142" s="409">
        <f t="shared" ca="1" si="997"/>
        <v>4.2072752028243716</v>
      </c>
      <c r="DV142" s="409">
        <f t="shared" ca="1" si="997"/>
        <v>4.2362672936920989</v>
      </c>
      <c r="DW142" s="409">
        <f t="shared" ca="1" si="997"/>
        <v>4.203861133999685</v>
      </c>
      <c r="DX142" s="409">
        <f t="shared" ca="1" si="997"/>
        <v>4.2544032986279614</v>
      </c>
      <c r="DY142" s="409">
        <f t="shared" ca="1" si="997"/>
        <v>4.2188539385568058</v>
      </c>
      <c r="DZ142" s="409">
        <f t="shared" ca="1" si="997"/>
        <v>4.2574909118699589</v>
      </c>
      <c r="EA142" s="409">
        <f t="shared" ca="1" si="997"/>
        <v>4.286978896152335</v>
      </c>
      <c r="EB142" s="409">
        <f t="shared" ca="1" si="997"/>
        <v>4.3318241145214946</v>
      </c>
      <c r="EC142" s="409">
        <f t="shared" ca="1" si="997"/>
        <v>4.528579647354201</v>
      </c>
      <c r="ED142" s="409">
        <f t="shared" ca="1" si="997"/>
        <v>4.3567585988100452</v>
      </c>
      <c r="EE142" s="409">
        <f t="shared" ref="EE142:EQ142" ca="1" si="998">+EE75/EE$83*100</f>
        <v>4.1143055923922702</v>
      </c>
      <c r="EF142" s="409">
        <f t="shared" ca="1" si="998"/>
        <v>4.2631689896772684</v>
      </c>
      <c r="EG142" s="409">
        <f t="shared" ca="1" si="998"/>
        <v>4.2344652661720614</v>
      </c>
      <c r="EH142" s="409">
        <f t="shared" ca="1" si="998"/>
        <v>4.1799426298946738</v>
      </c>
      <c r="EI142" s="409">
        <f t="shared" ca="1" si="998"/>
        <v>4.1789253430081565</v>
      </c>
      <c r="EJ142" s="409">
        <f t="shared" ca="1" si="998"/>
        <v>4.1967851451425044</v>
      </c>
      <c r="EK142" s="409">
        <f t="shared" ca="1" si="998"/>
        <v>4.2451158449707105</v>
      </c>
      <c r="EL142" s="409">
        <f t="shared" ca="1" si="998"/>
        <v>4.2558589677591359</v>
      </c>
      <c r="EM142" s="409">
        <f t="shared" ca="1" si="998"/>
        <v>4.1969400138369855</v>
      </c>
      <c r="EN142" s="409">
        <f t="shared" ca="1" si="998"/>
        <v>4.2410507770848049</v>
      </c>
      <c r="EO142" s="409">
        <f t="shared" ca="1" si="998"/>
        <v>4.2292567440514448</v>
      </c>
      <c r="EP142" s="409">
        <f t="shared" ca="1" si="998"/>
        <v>4.0900230982724768</v>
      </c>
      <c r="EQ142" s="409">
        <f t="shared" ca="1" si="998"/>
        <v>4.1452101694563499</v>
      </c>
      <c r="ER142" s="409">
        <f t="shared" ref="ER142:FA142" ca="1" si="999">+ER75/ER$83*100</f>
        <v>4.0792418159355224</v>
      </c>
      <c r="ES142" s="409">
        <f t="shared" ca="1" si="999"/>
        <v>4.1207643754207908</v>
      </c>
      <c r="ET142" s="409">
        <f t="shared" ca="1" si="999"/>
        <v>4.2737442022155996</v>
      </c>
      <c r="EU142" s="409">
        <f t="shared" ca="1" si="999"/>
        <v>4.066777252534342</v>
      </c>
      <c r="EV142" s="409">
        <f t="shared" ca="1" si="999"/>
        <v>4.0644162787038756</v>
      </c>
      <c r="EW142" s="409">
        <f t="shared" ca="1" si="999"/>
        <v>4.0189408922325196</v>
      </c>
      <c r="EX142" s="409">
        <f t="shared" ca="1" si="999"/>
        <v>3.9509230714722787</v>
      </c>
      <c r="EY142" s="409">
        <f t="shared" ca="1" si="999"/>
        <v>3.98215358828313</v>
      </c>
      <c r="EZ142" s="409">
        <f t="shared" ca="1" si="999"/>
        <v>3.9245541938003363</v>
      </c>
      <c r="FA142" s="409">
        <f t="shared" ca="1" si="999"/>
        <v>3.8893069877495128</v>
      </c>
      <c r="FB142" s="409">
        <f t="shared" ref="FB142:FD142" ca="1" si="1000">+FB75/FB$83*100</f>
        <v>3.9314084444297146</v>
      </c>
      <c r="FC142" s="409">
        <f t="shared" ca="1" si="1000"/>
        <v>3.9096489445198466</v>
      </c>
      <c r="FD142" s="409">
        <f t="shared" ca="1" si="1000"/>
        <v>3.8785151325037375</v>
      </c>
      <c r="FE142" s="409" t="e">
        <f t="shared" ref="FE142:FI142" ca="1" si="1001">+FE75/FE$83*100</f>
        <v>#DIV/0!</v>
      </c>
      <c r="FF142" s="409" t="e">
        <f t="shared" ca="1" si="1001"/>
        <v>#DIV/0!</v>
      </c>
      <c r="FG142" s="409" t="e">
        <f t="shared" ca="1" si="1001"/>
        <v>#DIV/0!</v>
      </c>
      <c r="FH142" s="409" t="e">
        <f t="shared" ca="1" si="1001"/>
        <v>#DIV/0!</v>
      </c>
      <c r="FI142" s="409" t="e">
        <f t="shared" ca="1" si="1001"/>
        <v>#DIV/0!</v>
      </c>
      <c r="FJ142" s="409" t="e">
        <f t="shared" ref="FJ142:FP142" ca="1" si="1002">+FJ75/FJ$83*100</f>
        <v>#DIV/0!</v>
      </c>
      <c r="FK142" s="409" t="e">
        <f t="shared" ca="1" si="1002"/>
        <v>#DIV/0!</v>
      </c>
      <c r="FL142" s="409" t="e">
        <f t="shared" ca="1" si="1002"/>
        <v>#DIV/0!</v>
      </c>
      <c r="FM142" s="409" t="e">
        <f t="shared" ca="1" si="1002"/>
        <v>#DIV/0!</v>
      </c>
      <c r="FN142" s="409" t="e">
        <f t="shared" ca="1" si="1002"/>
        <v>#DIV/0!</v>
      </c>
      <c r="FO142" s="409" t="e">
        <f t="shared" ca="1" si="1002"/>
        <v>#DIV/0!</v>
      </c>
      <c r="FP142" s="409" t="e">
        <f t="shared" ca="1" si="1002"/>
        <v>#DIV/0!</v>
      </c>
    </row>
    <row r="143" spans="2:172" x14ac:dyDescent="0.2">
      <c r="B143" s="407" t="s">
        <v>28</v>
      </c>
      <c r="C143" s="408"/>
      <c r="D143" s="407"/>
      <c r="E143" s="409">
        <f t="shared" ref="E143:AJ143" ca="1" si="1003">+E76/E$83*100</f>
        <v>5.582896319399838</v>
      </c>
      <c r="F143" s="409">
        <f t="shared" ca="1" si="1003"/>
        <v>5.4896210178702312</v>
      </c>
      <c r="G143" s="409">
        <f t="shared" ca="1" si="1003"/>
        <v>5.350410950262483</v>
      </c>
      <c r="H143" s="409">
        <f t="shared" ca="1" si="1003"/>
        <v>5.668963644993787</v>
      </c>
      <c r="I143" s="409">
        <f t="shared" ca="1" si="1003"/>
        <v>5.3896367940868899</v>
      </c>
      <c r="J143" s="409">
        <f t="shared" ca="1" si="1003"/>
        <v>5.2756735810009188</v>
      </c>
      <c r="K143" s="409">
        <f t="shared" ca="1" si="1003"/>
        <v>5.2916707492948243</v>
      </c>
      <c r="L143" s="409">
        <f t="shared" ca="1" si="1003"/>
        <v>5.3630218328364032</v>
      </c>
      <c r="M143" s="409">
        <f t="shared" ca="1" si="1003"/>
        <v>5.3301632377894004</v>
      </c>
      <c r="N143" s="409">
        <f t="shared" ca="1" si="1003"/>
        <v>5.2617242833608389</v>
      </c>
      <c r="O143" s="409">
        <f t="shared" ca="1" si="1003"/>
        <v>5.1496457176092507</v>
      </c>
      <c r="P143" s="409">
        <f t="shared" ca="1" si="1003"/>
        <v>5.1798023633319223</v>
      </c>
      <c r="Q143" s="409">
        <f t="shared" ca="1" si="1003"/>
        <v>5.1633016217610308</v>
      </c>
      <c r="R143" s="409">
        <f t="shared" ca="1" si="1003"/>
        <v>5.309714390356465</v>
      </c>
      <c r="S143" s="409">
        <f t="shared" ca="1" si="1003"/>
        <v>5.2864539518410671</v>
      </c>
      <c r="T143" s="409">
        <f t="shared" ca="1" si="1003"/>
        <v>5.2172889561753202</v>
      </c>
      <c r="U143" s="409">
        <f t="shared" ca="1" si="1003"/>
        <v>5.2079064091375953</v>
      </c>
      <c r="V143" s="409">
        <f t="shared" ca="1" si="1003"/>
        <v>5.3079880631483158</v>
      </c>
      <c r="W143" s="409">
        <f t="shared" ca="1" si="1003"/>
        <v>5.3466333508914099</v>
      </c>
      <c r="X143" s="409">
        <f t="shared" ca="1" si="1003"/>
        <v>5.3013821819893536</v>
      </c>
      <c r="Y143" s="409">
        <f t="shared" ca="1" si="1003"/>
        <v>5.2847893811845852</v>
      </c>
      <c r="Z143" s="409">
        <f t="shared" ca="1" si="1003"/>
        <v>5.2740738956800186</v>
      </c>
      <c r="AA143" s="409">
        <f t="shared" ca="1" si="1003"/>
        <v>5.2924982605116631</v>
      </c>
      <c r="AB143" s="409">
        <f t="shared" ca="1" si="1003"/>
        <v>5.2473892938743196</v>
      </c>
      <c r="AC143" s="409">
        <f t="shared" ca="1" si="1003"/>
        <v>5.2777862361841406</v>
      </c>
      <c r="AD143" s="409">
        <f t="shared" ca="1" si="1003"/>
        <v>5.1808485316819013</v>
      </c>
      <c r="AE143" s="409">
        <f t="shared" ca="1" si="1003"/>
        <v>5.3184506232509854</v>
      </c>
      <c r="AF143" s="409">
        <f t="shared" ca="1" si="1003"/>
        <v>5.1355861969732368</v>
      </c>
      <c r="AG143" s="409">
        <f t="shared" ca="1" si="1003"/>
        <v>5.1109494343464936</v>
      </c>
      <c r="AH143" s="409">
        <f t="shared" ca="1" si="1003"/>
        <v>5.2893347785133624</v>
      </c>
      <c r="AI143" s="409">
        <f t="shared" ca="1" si="1003"/>
        <v>5.2174907742770413</v>
      </c>
      <c r="AJ143" s="409">
        <f t="shared" ca="1" si="1003"/>
        <v>5.2005887044414143</v>
      </c>
      <c r="AK143" s="409">
        <f t="shared" ref="AK143:BP143" ca="1" si="1004">+AK76/AK$83*100</f>
        <v>5.0691116272281995</v>
      </c>
      <c r="AL143" s="409">
        <f t="shared" ca="1" si="1004"/>
        <v>5.3011135585223901</v>
      </c>
      <c r="AM143" s="409">
        <f t="shared" ca="1" si="1004"/>
        <v>5.1473377543450649</v>
      </c>
      <c r="AN143" s="409">
        <f t="shared" ca="1" si="1004"/>
        <v>5.0030793110179932</v>
      </c>
      <c r="AO143" s="409">
        <f t="shared" ca="1" si="1004"/>
        <v>5.0602118014564077</v>
      </c>
      <c r="AP143" s="409">
        <f t="shared" ca="1" si="1004"/>
        <v>5.1092822453832705</v>
      </c>
      <c r="AQ143" s="409">
        <f t="shared" ca="1" si="1004"/>
        <v>5.174933925894849</v>
      </c>
      <c r="AR143" s="409">
        <f t="shared" ca="1" si="1004"/>
        <v>5.4915628462052384</v>
      </c>
      <c r="AS143" s="409">
        <f t="shared" ca="1" si="1004"/>
        <v>5.2224494528311505</v>
      </c>
      <c r="AT143" s="409">
        <f t="shared" ca="1" si="1004"/>
        <v>5.2579898608124633</v>
      </c>
      <c r="AU143" s="409">
        <f t="shared" ca="1" si="1004"/>
        <v>4.6750191596907458</v>
      </c>
      <c r="AV143" s="409">
        <f t="shared" ca="1" si="1004"/>
        <v>5.1260435388464716</v>
      </c>
      <c r="AW143" s="409">
        <f t="shared" ca="1" si="1004"/>
        <v>5.0863687714688126</v>
      </c>
      <c r="AX143" s="409">
        <f t="shared" ca="1" si="1004"/>
        <v>5.2217673172482399</v>
      </c>
      <c r="AY143" s="409">
        <f t="shared" ca="1" si="1004"/>
        <v>5.1150481735641504</v>
      </c>
      <c r="AZ143" s="409">
        <f t="shared" ca="1" si="1004"/>
        <v>5.4866409829996501</v>
      </c>
      <c r="BA143" s="409">
        <f t="shared" ca="1" si="1004"/>
        <v>5.2077053410362346</v>
      </c>
      <c r="BB143" s="409">
        <f t="shared" ca="1" si="1004"/>
        <v>5.1398058817682868</v>
      </c>
      <c r="BC143" s="409">
        <f t="shared" ca="1" si="1004"/>
        <v>5.2806740460205708</v>
      </c>
      <c r="BD143" s="409">
        <f t="shared" ca="1" si="1004"/>
        <v>5.3724214498978826</v>
      </c>
      <c r="BE143" s="409">
        <f t="shared" ca="1" si="1004"/>
        <v>5.4626418316885399</v>
      </c>
      <c r="BF143" s="409">
        <f t="shared" ca="1" si="1004"/>
        <v>5.3431181913109738</v>
      </c>
      <c r="BG143" s="409">
        <f t="shared" ca="1" si="1004"/>
        <v>5.5930168830793754</v>
      </c>
      <c r="BH143" s="409">
        <f t="shared" ca="1" si="1004"/>
        <v>5.43689045720257</v>
      </c>
      <c r="BI143" s="409">
        <f t="shared" ca="1" si="1004"/>
        <v>5.7453782348939528</v>
      </c>
      <c r="BJ143" s="409">
        <f t="shared" ca="1" si="1004"/>
        <v>5.531142177023356</v>
      </c>
      <c r="BK143" s="409">
        <f t="shared" ca="1" si="1004"/>
        <v>5.7165378590692955</v>
      </c>
      <c r="BL143" s="409">
        <f t="shared" ca="1" si="1004"/>
        <v>5.6931522421426992</v>
      </c>
      <c r="BM143" s="409">
        <f t="shared" ca="1" si="1004"/>
        <v>5.569033222859062</v>
      </c>
      <c r="BN143" s="409">
        <f t="shared" ca="1" si="1004"/>
        <v>5.6573604925651892</v>
      </c>
      <c r="BO143" s="409">
        <f t="shared" ca="1" si="1004"/>
        <v>5.5230842360588115</v>
      </c>
      <c r="BP143" s="409">
        <f t="shared" ca="1" si="1004"/>
        <v>5.6245265329499157</v>
      </c>
      <c r="BQ143" s="409">
        <f t="shared" ref="BQ143:CV143" ca="1" si="1005">+BQ76/BQ$83*100</f>
        <v>5.511190693840839</v>
      </c>
      <c r="BR143" s="409">
        <f t="shared" ca="1" si="1005"/>
        <v>5.6888614375951638</v>
      </c>
      <c r="BS143" s="409">
        <f t="shared" ca="1" si="1005"/>
        <v>5.3194176012106507</v>
      </c>
      <c r="BT143" s="409">
        <f t="shared" ca="1" si="1005"/>
        <v>5.6749223234162187</v>
      </c>
      <c r="BU143" s="409">
        <f t="shared" ca="1" si="1005"/>
        <v>5.6752539588830686</v>
      </c>
      <c r="BV143" s="409">
        <f t="shared" ca="1" si="1005"/>
        <v>5.6964593270047752</v>
      </c>
      <c r="BW143" s="409">
        <f t="shared" ca="1" si="1005"/>
        <v>5.8101974286880544</v>
      </c>
      <c r="BX143" s="409">
        <f t="shared" ca="1" si="1005"/>
        <v>5.7964550612726597</v>
      </c>
      <c r="BY143" s="409">
        <f t="shared" ca="1" si="1005"/>
        <v>5.9537488916386003</v>
      </c>
      <c r="BZ143" s="409">
        <f t="shared" ca="1" si="1005"/>
        <v>5.7992772506877825</v>
      </c>
      <c r="CA143" s="409">
        <f t="shared" ca="1" si="1005"/>
        <v>5.3985860593872887</v>
      </c>
      <c r="CB143" s="409">
        <f t="shared" ca="1" si="1005"/>
        <v>5.5179866876191506</v>
      </c>
      <c r="CC143" s="409">
        <f t="shared" ca="1" si="1005"/>
        <v>5.5094584335979366</v>
      </c>
      <c r="CD143" s="409">
        <f t="shared" ca="1" si="1005"/>
        <v>5.3583358333885016</v>
      </c>
      <c r="CE143" s="409">
        <f t="shared" ca="1" si="1005"/>
        <v>5.1719476291817719</v>
      </c>
      <c r="CF143" s="409">
        <f t="shared" ca="1" si="1005"/>
        <v>5.4925788722594255</v>
      </c>
      <c r="CG143" s="409">
        <f t="shared" ca="1" si="1005"/>
        <v>5.3821050149761698</v>
      </c>
      <c r="CH143" s="409">
        <f t="shared" ca="1" si="1005"/>
        <v>5.2417012201195305</v>
      </c>
      <c r="CI143" s="409">
        <f t="shared" ca="1" si="1005"/>
        <v>5.1319235802592749</v>
      </c>
      <c r="CJ143" s="409">
        <f t="shared" ca="1" si="1005"/>
        <v>5.0568391992687589</v>
      </c>
      <c r="CK143" s="409">
        <f t="shared" ca="1" si="1005"/>
        <v>5.0324741710715548</v>
      </c>
      <c r="CL143" s="409">
        <f t="shared" ca="1" si="1005"/>
        <v>5.3705522279630848</v>
      </c>
      <c r="CM143" s="409">
        <f t="shared" ca="1" si="1005"/>
        <v>5.0899138427767872</v>
      </c>
      <c r="CN143" s="409">
        <f t="shared" ca="1" si="1005"/>
        <v>4.86000263543266</v>
      </c>
      <c r="CO143" s="409">
        <f t="shared" ca="1" si="1005"/>
        <v>4.5488308034045719</v>
      </c>
      <c r="CP143" s="409">
        <f t="shared" ca="1" si="1005"/>
        <v>4.6120045892998247</v>
      </c>
      <c r="CQ143" s="409">
        <f t="shared" ca="1" si="1005"/>
        <v>4.2643297798813746</v>
      </c>
      <c r="CR143" s="409">
        <f t="shared" ca="1" si="1005"/>
        <v>4.8591930863504578</v>
      </c>
      <c r="CS143" s="409">
        <f t="shared" ca="1" si="1005"/>
        <v>4.7937037285240836</v>
      </c>
      <c r="CT143" s="409">
        <f t="shared" ca="1" si="1005"/>
        <v>5.0455795960259966</v>
      </c>
      <c r="CU143" s="409">
        <f t="shared" ca="1" si="1005"/>
        <v>5.0978493980965887</v>
      </c>
      <c r="CV143" s="409">
        <f t="shared" ca="1" si="1005"/>
        <v>5.0478436808964213</v>
      </c>
      <c r="CW143" s="409">
        <f t="shared" ref="CW143:ED143" ca="1" si="1006">+CW76/CW$83*100</f>
        <v>4.9756493431101827</v>
      </c>
      <c r="CX143" s="409">
        <f t="shared" ca="1" si="1006"/>
        <v>5.1702004218731661</v>
      </c>
      <c r="CY143" s="409">
        <f t="shared" ca="1" si="1006"/>
        <v>5.369354676921489</v>
      </c>
      <c r="CZ143" s="409">
        <f t="shared" ca="1" si="1006"/>
        <v>5.2748461233205637</v>
      </c>
      <c r="DA143" s="409">
        <f t="shared" ca="1" si="1006"/>
        <v>5.2552339881844228</v>
      </c>
      <c r="DB143" s="409">
        <f t="shared" ca="1" si="1006"/>
        <v>5.1928819914399922</v>
      </c>
      <c r="DC143" s="409">
        <f t="shared" ca="1" si="1006"/>
        <v>5.3262996722032829</v>
      </c>
      <c r="DD143" s="409">
        <f t="shared" ca="1" si="1006"/>
        <v>5.3285972678480968</v>
      </c>
      <c r="DE143" s="409">
        <f t="shared" ca="1" si="1006"/>
        <v>5.4797527768898977</v>
      </c>
      <c r="DF143" s="409">
        <f t="shared" ca="1" si="1006"/>
        <v>5.2675502012844877</v>
      </c>
      <c r="DG143" s="409">
        <f t="shared" ca="1" si="1006"/>
        <v>5.2784331504753279</v>
      </c>
      <c r="DH143" s="409">
        <f t="shared" ca="1" si="1006"/>
        <v>5.527518516840912</v>
      </c>
      <c r="DI143" s="409">
        <f t="shared" ca="1" si="1006"/>
        <v>5.5474446077462973</v>
      </c>
      <c r="DJ143" s="409">
        <f t="shared" ca="1" si="1006"/>
        <v>5.4371708855726046</v>
      </c>
      <c r="DK143" s="409">
        <f t="shared" ca="1" si="1006"/>
        <v>5.5021851553429491</v>
      </c>
      <c r="DL143" s="409">
        <f t="shared" ca="1" si="1006"/>
        <v>5.3902220170368498</v>
      </c>
      <c r="DM143" s="409">
        <f t="shared" ca="1" si="1006"/>
        <v>5.4526543085525372</v>
      </c>
      <c r="DN143" s="409">
        <f t="shared" ca="1" si="1006"/>
        <v>5.5469579230824948</v>
      </c>
      <c r="DO143" s="409">
        <f t="shared" ca="1" si="1006"/>
        <v>5.4136317475203217</v>
      </c>
      <c r="DP143" s="409">
        <f t="shared" ca="1" si="1006"/>
        <v>5.5245690820982487</v>
      </c>
      <c r="DQ143" s="409">
        <f t="shared" ca="1" si="1006"/>
        <v>5.5042313545442854</v>
      </c>
      <c r="DR143" s="409">
        <f t="shared" ca="1" si="1006"/>
        <v>5.6493136942899733</v>
      </c>
      <c r="DS143" s="409">
        <f t="shared" ca="1" si="1006"/>
        <v>5.7114958965986746</v>
      </c>
      <c r="DT143" s="409">
        <f t="shared" ca="1" si="1006"/>
        <v>5.6115864032802882</v>
      </c>
      <c r="DU143" s="409">
        <f t="shared" ca="1" si="1006"/>
        <v>5.9218480241195897</v>
      </c>
      <c r="DV143" s="409">
        <f t="shared" ca="1" si="1006"/>
        <v>5.783541702445878</v>
      </c>
      <c r="DW143" s="409">
        <f t="shared" ca="1" si="1006"/>
        <v>5.5951432985850049</v>
      </c>
      <c r="DX143" s="409">
        <f t="shared" ca="1" si="1006"/>
        <v>5.7303879017683714</v>
      </c>
      <c r="DY143" s="409">
        <f t="shared" ca="1" si="1006"/>
        <v>5.6937221317864664</v>
      </c>
      <c r="DZ143" s="409">
        <f t="shared" ca="1" si="1006"/>
        <v>5.644874979982319</v>
      </c>
      <c r="EA143" s="409">
        <f t="shared" ca="1" si="1006"/>
        <v>5.6500108614962956</v>
      </c>
      <c r="EB143" s="409">
        <f t="shared" ca="1" si="1006"/>
        <v>5.5790858891347144</v>
      </c>
      <c r="EC143" s="409">
        <f t="shared" ca="1" si="1006"/>
        <v>5.5733183952297995</v>
      </c>
      <c r="ED143" s="409">
        <f t="shared" ca="1" si="1006"/>
        <v>5.8637240755957869</v>
      </c>
      <c r="EE143" s="409">
        <f t="shared" ref="EE143:EQ143" ca="1" si="1007">+EE76/EE$83*100</f>
        <v>5.5281658738159862</v>
      </c>
      <c r="EF143" s="409">
        <f t="shared" ca="1" si="1007"/>
        <v>5.4656569234257315</v>
      </c>
      <c r="EG143" s="409">
        <f t="shared" ca="1" si="1007"/>
        <v>5.4744449003397735</v>
      </c>
      <c r="EH143" s="409">
        <f t="shared" ca="1" si="1007"/>
        <v>5.4838386551840497</v>
      </c>
      <c r="EI143" s="409">
        <f t="shared" ca="1" si="1007"/>
        <v>5.4348236047966694</v>
      </c>
      <c r="EJ143" s="409">
        <f t="shared" ca="1" si="1007"/>
        <v>5.5122372095355194</v>
      </c>
      <c r="EK143" s="409">
        <f t="shared" ca="1" si="1007"/>
        <v>5.3484983417137766</v>
      </c>
      <c r="EL143" s="409">
        <f t="shared" ca="1" si="1007"/>
        <v>5.5166348998922929</v>
      </c>
      <c r="EM143" s="409">
        <f t="shared" ca="1" si="1007"/>
        <v>5.3655556611106725</v>
      </c>
      <c r="EN143" s="409">
        <f t="shared" ca="1" si="1007"/>
        <v>5.4081087582458105</v>
      </c>
      <c r="EO143" s="409">
        <f t="shared" ca="1" si="1007"/>
        <v>5.4181140876433247</v>
      </c>
      <c r="EP143" s="409">
        <f t="shared" ca="1" si="1007"/>
        <v>5.2862340374585832</v>
      </c>
      <c r="EQ143" s="409">
        <f t="shared" ca="1" si="1007"/>
        <v>5.4725675620105756</v>
      </c>
      <c r="ER143" s="409">
        <f t="shared" ref="ER143:FA143" ca="1" si="1008">+ER76/ER$83*100</f>
        <v>5.327248704582483</v>
      </c>
      <c r="ES143" s="409">
        <f t="shared" ca="1" si="1008"/>
        <v>5.1336781060313665</v>
      </c>
      <c r="ET143" s="409">
        <f t="shared" ca="1" si="1008"/>
        <v>5.2998424380145286</v>
      </c>
      <c r="EU143" s="409">
        <f t="shared" ca="1" si="1008"/>
        <v>5.4392098055914699</v>
      </c>
      <c r="EV143" s="409">
        <f t="shared" ca="1" si="1008"/>
        <v>5.3689690907499417</v>
      </c>
      <c r="EW143" s="409">
        <f t="shared" ca="1" si="1008"/>
        <v>5.3978397302914543</v>
      </c>
      <c r="EX143" s="409">
        <f t="shared" ca="1" si="1008"/>
        <v>5.2936078200627934</v>
      </c>
      <c r="EY143" s="409">
        <f t="shared" ca="1" si="1008"/>
        <v>5.3795058696671321</v>
      </c>
      <c r="EZ143" s="409">
        <f t="shared" ca="1" si="1008"/>
        <v>5.3166986201952167</v>
      </c>
      <c r="FA143" s="409">
        <f t="shared" ca="1" si="1008"/>
        <v>5.4989225510174151</v>
      </c>
      <c r="FB143" s="409">
        <f t="shared" ref="FB143:FD143" ca="1" si="1009">+FB76/FB$83*100</f>
        <v>5.2828705665172917</v>
      </c>
      <c r="FC143" s="409">
        <f t="shared" ca="1" si="1009"/>
        <v>5.089035820878629</v>
      </c>
      <c r="FD143" s="409">
        <f t="shared" ca="1" si="1009"/>
        <v>5.3804045629547925</v>
      </c>
      <c r="FE143" s="409" t="e">
        <f t="shared" ref="FE143:FI143" ca="1" si="1010">+FE76/FE$83*100</f>
        <v>#DIV/0!</v>
      </c>
      <c r="FF143" s="409" t="e">
        <f t="shared" ca="1" si="1010"/>
        <v>#DIV/0!</v>
      </c>
      <c r="FG143" s="409" t="e">
        <f t="shared" ca="1" si="1010"/>
        <v>#DIV/0!</v>
      </c>
      <c r="FH143" s="409" t="e">
        <f t="shared" ca="1" si="1010"/>
        <v>#DIV/0!</v>
      </c>
      <c r="FI143" s="409" t="e">
        <f t="shared" ca="1" si="1010"/>
        <v>#DIV/0!</v>
      </c>
      <c r="FJ143" s="409" t="e">
        <f t="shared" ref="FJ143:FP143" ca="1" si="1011">+FJ76/FJ$83*100</f>
        <v>#DIV/0!</v>
      </c>
      <c r="FK143" s="409" t="e">
        <f t="shared" ca="1" si="1011"/>
        <v>#DIV/0!</v>
      </c>
      <c r="FL143" s="409" t="e">
        <f t="shared" ca="1" si="1011"/>
        <v>#DIV/0!</v>
      </c>
      <c r="FM143" s="409" t="e">
        <f t="shared" ca="1" si="1011"/>
        <v>#DIV/0!</v>
      </c>
      <c r="FN143" s="409" t="e">
        <f t="shared" ca="1" si="1011"/>
        <v>#DIV/0!</v>
      </c>
      <c r="FO143" s="409" t="e">
        <f t="shared" ca="1" si="1011"/>
        <v>#DIV/0!</v>
      </c>
      <c r="FP143" s="409" t="e">
        <f t="shared" ca="1" si="1011"/>
        <v>#DIV/0!</v>
      </c>
    </row>
    <row r="144" spans="2:172" x14ac:dyDescent="0.2">
      <c r="B144" s="407" t="s">
        <v>29</v>
      </c>
      <c r="C144" s="408"/>
      <c r="D144" s="407"/>
      <c r="E144" s="409">
        <f t="shared" ref="E144:AJ144" ca="1" si="1012">+E77/E$83*100</f>
        <v>8.3115478477587761</v>
      </c>
      <c r="F144" s="409">
        <f t="shared" ca="1" si="1012"/>
        <v>8.4726882771708887</v>
      </c>
      <c r="G144" s="409">
        <f t="shared" ca="1" si="1012"/>
        <v>8.5159376163632725</v>
      </c>
      <c r="H144" s="409">
        <f t="shared" ca="1" si="1012"/>
        <v>8.659834415893144</v>
      </c>
      <c r="I144" s="409">
        <f t="shared" ca="1" si="1012"/>
        <v>9.3092500864686496</v>
      </c>
      <c r="J144" s="409">
        <f t="shared" ca="1" si="1012"/>
        <v>8.9528322643483023</v>
      </c>
      <c r="K144" s="409">
        <f t="shared" ca="1" si="1012"/>
        <v>8.8065674115196728</v>
      </c>
      <c r="L144" s="409">
        <f t="shared" ca="1" si="1012"/>
        <v>8.6107475463918188</v>
      </c>
      <c r="M144" s="409">
        <f t="shared" ca="1" si="1012"/>
        <v>9.0534506055991191</v>
      </c>
      <c r="N144" s="409">
        <f t="shared" ca="1" si="1012"/>
        <v>9.0063185350123263</v>
      </c>
      <c r="O144" s="409">
        <f t="shared" ca="1" si="1012"/>
        <v>8.8169941261115703</v>
      </c>
      <c r="P144" s="409">
        <f t="shared" ca="1" si="1012"/>
        <v>8.8721972108135372</v>
      </c>
      <c r="Q144" s="409">
        <f t="shared" ca="1" si="1012"/>
        <v>8.9540809133345647</v>
      </c>
      <c r="R144" s="409">
        <f t="shared" ca="1" si="1012"/>
        <v>9.0701175715134372</v>
      </c>
      <c r="S144" s="409">
        <f t="shared" ca="1" si="1012"/>
        <v>9.2001410283439338</v>
      </c>
      <c r="T144" s="409">
        <f t="shared" ca="1" si="1012"/>
        <v>9.2051402392558845</v>
      </c>
      <c r="U144" s="409">
        <f t="shared" ca="1" si="1012"/>
        <v>9.4480027081158227</v>
      </c>
      <c r="V144" s="409">
        <f t="shared" ca="1" si="1012"/>
        <v>9.6173198306892065</v>
      </c>
      <c r="W144" s="409">
        <f t="shared" ca="1" si="1012"/>
        <v>9.5580391282159134</v>
      </c>
      <c r="X144" s="409">
        <f t="shared" ca="1" si="1012"/>
        <v>9.8714451838319786</v>
      </c>
      <c r="Y144" s="409">
        <f t="shared" ca="1" si="1012"/>
        <v>9.736805888104195</v>
      </c>
      <c r="Z144" s="409">
        <f t="shared" ca="1" si="1012"/>
        <v>10.035083712962988</v>
      </c>
      <c r="AA144" s="409">
        <f t="shared" ca="1" si="1012"/>
        <v>9.9923539808000381</v>
      </c>
      <c r="AB144" s="409">
        <f t="shared" ca="1" si="1012"/>
        <v>9.829247768095728</v>
      </c>
      <c r="AC144" s="409">
        <f t="shared" ca="1" si="1012"/>
        <v>10.259690615232174</v>
      </c>
      <c r="AD144" s="409">
        <f t="shared" ca="1" si="1012"/>
        <v>10.378448437431425</v>
      </c>
      <c r="AE144" s="409">
        <f t="shared" ca="1" si="1012"/>
        <v>10.245836540091418</v>
      </c>
      <c r="AF144" s="409">
        <f t="shared" ca="1" si="1012"/>
        <v>9.8942803856307577</v>
      </c>
      <c r="AG144" s="409">
        <f t="shared" ca="1" si="1012"/>
        <v>10.518870164750602</v>
      </c>
      <c r="AH144" s="409">
        <f t="shared" ca="1" si="1012"/>
        <v>10.365207287230477</v>
      </c>
      <c r="AI144" s="409">
        <f t="shared" ca="1" si="1012"/>
        <v>10.463934824366245</v>
      </c>
      <c r="AJ144" s="409">
        <f t="shared" ca="1" si="1012"/>
        <v>10.546772481829009</v>
      </c>
      <c r="AK144" s="409">
        <f t="shared" ref="AK144:BP144" ca="1" si="1013">+AK77/AK$83*100</f>
        <v>10.497796690229437</v>
      </c>
      <c r="AL144" s="409">
        <f t="shared" ca="1" si="1013"/>
        <v>10.610825088255298</v>
      </c>
      <c r="AM144" s="409">
        <f t="shared" ca="1" si="1013"/>
        <v>10.795896575246458</v>
      </c>
      <c r="AN144" s="409">
        <f t="shared" ca="1" si="1013"/>
        <v>10.786809203263127</v>
      </c>
      <c r="AO144" s="409">
        <f t="shared" ca="1" si="1013"/>
        <v>10.804353800998081</v>
      </c>
      <c r="AP144" s="409">
        <f t="shared" ca="1" si="1013"/>
        <v>10.437644898782809</v>
      </c>
      <c r="AQ144" s="409">
        <f t="shared" ca="1" si="1013"/>
        <v>10.321389672880043</v>
      </c>
      <c r="AR144" s="409">
        <f t="shared" ca="1" si="1013"/>
        <v>10.405361835254286</v>
      </c>
      <c r="AS144" s="409">
        <f t="shared" ca="1" si="1013"/>
        <v>10.23235338467947</v>
      </c>
      <c r="AT144" s="409">
        <f t="shared" ca="1" si="1013"/>
        <v>10.31236463731036</v>
      </c>
      <c r="AU144" s="409">
        <f t="shared" ca="1" si="1013"/>
        <v>10.86596474977525</v>
      </c>
      <c r="AV144" s="409">
        <f t="shared" ca="1" si="1013"/>
        <v>10.808113946158695</v>
      </c>
      <c r="AW144" s="409">
        <f t="shared" ca="1" si="1013"/>
        <v>10.941995878878668</v>
      </c>
      <c r="AX144" s="409">
        <f t="shared" ca="1" si="1013"/>
        <v>10.553866732653225</v>
      </c>
      <c r="AY144" s="409">
        <f t="shared" ca="1" si="1013"/>
        <v>10.847650605167569</v>
      </c>
      <c r="AZ144" s="409">
        <f t="shared" ca="1" si="1013"/>
        <v>10.847422928552755</v>
      </c>
      <c r="BA144" s="409">
        <f t="shared" ca="1" si="1013"/>
        <v>10.802834032674784</v>
      </c>
      <c r="BB144" s="409">
        <f t="shared" ca="1" si="1013"/>
        <v>10.882705333316597</v>
      </c>
      <c r="BC144" s="409">
        <f t="shared" ca="1" si="1013"/>
        <v>11.16373913908245</v>
      </c>
      <c r="BD144" s="409">
        <f t="shared" ca="1" si="1013"/>
        <v>11.010028704579794</v>
      </c>
      <c r="BE144" s="409">
        <f t="shared" ca="1" si="1013"/>
        <v>11.026577395454805</v>
      </c>
      <c r="BF144" s="409">
        <f t="shared" ca="1" si="1013"/>
        <v>11.080236673368054</v>
      </c>
      <c r="BG144" s="409">
        <f t="shared" ca="1" si="1013"/>
        <v>10.789148160805784</v>
      </c>
      <c r="BH144" s="409">
        <f t="shared" ca="1" si="1013"/>
        <v>10.933499536871736</v>
      </c>
      <c r="BI144" s="409">
        <f t="shared" ca="1" si="1013"/>
        <v>11.037051117579297</v>
      </c>
      <c r="BJ144" s="409">
        <f t="shared" ca="1" si="1013"/>
        <v>11.13721935134355</v>
      </c>
      <c r="BK144" s="409">
        <f t="shared" ca="1" si="1013"/>
        <v>11.020274861198013</v>
      </c>
      <c r="BL144" s="409">
        <f t="shared" ca="1" si="1013"/>
        <v>11.016180770874431</v>
      </c>
      <c r="BM144" s="409">
        <f t="shared" ca="1" si="1013"/>
        <v>11.036852914354881</v>
      </c>
      <c r="BN144" s="409">
        <f t="shared" ca="1" si="1013"/>
        <v>11.09526948334821</v>
      </c>
      <c r="BO144" s="409">
        <f t="shared" ca="1" si="1013"/>
        <v>10.68576152318365</v>
      </c>
      <c r="BP144" s="409">
        <f t="shared" ca="1" si="1013"/>
        <v>10.832336232426783</v>
      </c>
      <c r="BQ144" s="409">
        <f t="shared" ref="BQ144:CV144" ca="1" si="1014">+BQ77/BQ$83*100</f>
        <v>10.85407605334351</v>
      </c>
      <c r="BR144" s="409">
        <f t="shared" ca="1" si="1014"/>
        <v>10.937501175555889</v>
      </c>
      <c r="BS144" s="409">
        <f t="shared" ca="1" si="1014"/>
        <v>11.175845336642105</v>
      </c>
      <c r="BT144" s="409">
        <f t="shared" ca="1" si="1014"/>
        <v>11.027191363704093</v>
      </c>
      <c r="BU144" s="409">
        <f t="shared" ca="1" si="1014"/>
        <v>10.981455387804063</v>
      </c>
      <c r="BV144" s="409">
        <f t="shared" ca="1" si="1014"/>
        <v>11.486096467432629</v>
      </c>
      <c r="BW144" s="409">
        <f t="shared" ca="1" si="1014"/>
        <v>11.446646881677568</v>
      </c>
      <c r="BX144" s="409">
        <f t="shared" ca="1" si="1014"/>
        <v>10.832442961649534</v>
      </c>
      <c r="BY144" s="409">
        <f t="shared" ca="1" si="1014"/>
        <v>11.320164223527557</v>
      </c>
      <c r="BZ144" s="409">
        <f t="shared" ca="1" si="1014"/>
        <v>11.399643829145056</v>
      </c>
      <c r="CA144" s="409">
        <f t="shared" ca="1" si="1014"/>
        <v>12.503942664221901</v>
      </c>
      <c r="CB144" s="409">
        <f t="shared" ca="1" si="1014"/>
        <v>11.821660105268517</v>
      </c>
      <c r="CC144" s="409">
        <f t="shared" ca="1" si="1014"/>
        <v>11.858290860299352</v>
      </c>
      <c r="CD144" s="409">
        <f t="shared" ca="1" si="1014"/>
        <v>11.821417917359458</v>
      </c>
      <c r="CE144" s="409">
        <f t="shared" ca="1" si="1014"/>
        <v>11.646212179510277</v>
      </c>
      <c r="CF144" s="409">
        <f t="shared" ca="1" si="1014"/>
        <v>11.501377277733649</v>
      </c>
      <c r="CG144" s="409">
        <f t="shared" ca="1" si="1014"/>
        <v>11.479384635969085</v>
      </c>
      <c r="CH144" s="409">
        <f t="shared" ca="1" si="1014"/>
        <v>11.404211105982027</v>
      </c>
      <c r="CI144" s="409">
        <f t="shared" ca="1" si="1014"/>
        <v>10.8178653200157</v>
      </c>
      <c r="CJ144" s="409">
        <f t="shared" ca="1" si="1014"/>
        <v>11.436863725877803</v>
      </c>
      <c r="CK144" s="409">
        <f t="shared" ca="1" si="1014"/>
        <v>11.911736075602663</v>
      </c>
      <c r="CL144" s="409">
        <f t="shared" ca="1" si="1014"/>
        <v>11.539586245052476</v>
      </c>
      <c r="CM144" s="409">
        <f t="shared" ca="1" si="1014"/>
        <v>11.24768668133437</v>
      </c>
      <c r="CN144" s="409">
        <f t="shared" ca="1" si="1014"/>
        <v>9.659320391831864</v>
      </c>
      <c r="CO144" s="409">
        <f t="shared" ca="1" si="1014"/>
        <v>9.7933378912331825</v>
      </c>
      <c r="CP144" s="409">
        <f t="shared" ca="1" si="1014"/>
        <v>11.417242626882398</v>
      </c>
      <c r="CQ144" s="409">
        <f t="shared" ca="1" si="1014"/>
        <v>11.129046479687037</v>
      </c>
      <c r="CR144" s="409">
        <f t="shared" ca="1" si="1014"/>
        <v>10.77551487402485</v>
      </c>
      <c r="CS144" s="409">
        <f t="shared" ca="1" si="1014"/>
        <v>10.991090546474323</v>
      </c>
      <c r="CT144" s="409">
        <f t="shared" ca="1" si="1014"/>
        <v>10.627126184908873</v>
      </c>
      <c r="CU144" s="409">
        <f t="shared" ca="1" si="1014"/>
        <v>11.032088460264717</v>
      </c>
      <c r="CV144" s="409">
        <f t="shared" ca="1" si="1014"/>
        <v>11.08510881488192</v>
      </c>
      <c r="CW144" s="409">
        <f t="shared" ref="CW144:ED144" ca="1" si="1015">+CW77/CW$83*100</f>
        <v>11.486416787180302</v>
      </c>
      <c r="CX144" s="409">
        <f t="shared" ca="1" si="1015"/>
        <v>11.307209161059824</v>
      </c>
      <c r="CY144" s="409">
        <f t="shared" ca="1" si="1015"/>
        <v>11.337783697353622</v>
      </c>
      <c r="CZ144" s="409">
        <f t="shared" ca="1" si="1015"/>
        <v>11.460747168012361</v>
      </c>
      <c r="DA144" s="409">
        <f t="shared" ca="1" si="1015"/>
        <v>11.165481689065899</v>
      </c>
      <c r="DB144" s="409">
        <f t="shared" ca="1" si="1015"/>
        <v>11.31206866304797</v>
      </c>
      <c r="DC144" s="409">
        <f t="shared" ca="1" si="1015"/>
        <v>11.267888180899028</v>
      </c>
      <c r="DD144" s="409">
        <f t="shared" ca="1" si="1015"/>
        <v>11.198299999443719</v>
      </c>
      <c r="DE144" s="409">
        <f t="shared" ca="1" si="1015"/>
        <v>9.7440923631045013</v>
      </c>
      <c r="DF144" s="409">
        <f t="shared" ca="1" si="1015"/>
        <v>11.384856202078893</v>
      </c>
      <c r="DG144" s="409">
        <f t="shared" ca="1" si="1015"/>
        <v>10.868758227717787</v>
      </c>
      <c r="DH144" s="409">
        <f t="shared" ca="1" si="1015"/>
        <v>10.373527010869378</v>
      </c>
      <c r="DI144" s="409">
        <f t="shared" ca="1" si="1015"/>
        <v>10.929044637396398</v>
      </c>
      <c r="DJ144" s="409">
        <f t="shared" ca="1" si="1015"/>
        <v>11.178859742784182</v>
      </c>
      <c r="DK144" s="409">
        <f t="shared" ca="1" si="1015"/>
        <v>11.451294360077977</v>
      </c>
      <c r="DL144" s="409">
        <f t="shared" ca="1" si="1015"/>
        <v>11.71092169385188</v>
      </c>
      <c r="DM144" s="409">
        <f t="shared" ca="1" si="1015"/>
        <v>11.695603999408707</v>
      </c>
      <c r="DN144" s="409">
        <f t="shared" ca="1" si="1015"/>
        <v>11.729898964214373</v>
      </c>
      <c r="DO144" s="409">
        <f t="shared" ca="1" si="1015"/>
        <v>12.01608185080962</v>
      </c>
      <c r="DP144" s="409">
        <f t="shared" ca="1" si="1015"/>
        <v>12.157299018005908</v>
      </c>
      <c r="DQ144" s="409">
        <f t="shared" ca="1" si="1015"/>
        <v>11.697461187521219</v>
      </c>
      <c r="DR144" s="409">
        <f t="shared" ca="1" si="1015"/>
        <v>11.698952489579826</v>
      </c>
      <c r="DS144" s="409">
        <f t="shared" ca="1" si="1015"/>
        <v>12.067032523690935</v>
      </c>
      <c r="DT144" s="409">
        <f t="shared" ca="1" si="1015"/>
        <v>12.246305849869428</v>
      </c>
      <c r="DU144" s="409">
        <f t="shared" ca="1" si="1015"/>
        <v>12.076149029385624</v>
      </c>
      <c r="DV144" s="409">
        <f t="shared" ca="1" si="1015"/>
        <v>12.27048191914839</v>
      </c>
      <c r="DW144" s="409">
        <f t="shared" ca="1" si="1015"/>
        <v>12.109120908136381</v>
      </c>
      <c r="DX144" s="409">
        <f t="shared" ca="1" si="1015"/>
        <v>11.965479547566748</v>
      </c>
      <c r="DY144" s="409">
        <f t="shared" ca="1" si="1015"/>
        <v>12.495431006593277</v>
      </c>
      <c r="DZ144" s="409">
        <f t="shared" ca="1" si="1015"/>
        <v>12.571861154168628</v>
      </c>
      <c r="EA144" s="409">
        <f t="shared" ca="1" si="1015"/>
        <v>12.615870060005877</v>
      </c>
      <c r="EB144" s="409">
        <f t="shared" ca="1" si="1015"/>
        <v>12.745509187490295</v>
      </c>
      <c r="EC144" s="409">
        <f t="shared" ca="1" si="1015"/>
        <v>11.839034521623953</v>
      </c>
      <c r="ED144" s="409">
        <f t="shared" ca="1" si="1015"/>
        <v>12.724820152556951</v>
      </c>
      <c r="EE144" s="409">
        <f t="shared" ref="EE144:EQ144" ca="1" si="1016">+EE77/EE$83*100</f>
        <v>12.79871659827028</v>
      </c>
      <c r="EF144" s="409">
        <f t="shared" ca="1" si="1016"/>
        <v>13.031524204569287</v>
      </c>
      <c r="EG144" s="409">
        <f t="shared" ca="1" si="1016"/>
        <v>12.287466545681347</v>
      </c>
      <c r="EH144" s="409">
        <f t="shared" ca="1" si="1016"/>
        <v>11.739482996908151</v>
      </c>
      <c r="EI144" s="409">
        <f t="shared" ca="1" si="1016"/>
        <v>12.320516685770196</v>
      </c>
      <c r="EJ144" s="409">
        <f t="shared" ca="1" si="1016"/>
        <v>12.263002479157912</v>
      </c>
      <c r="EK144" s="409">
        <f t="shared" ca="1" si="1016"/>
        <v>12.138486301719292</v>
      </c>
      <c r="EL144" s="409">
        <f t="shared" ca="1" si="1016"/>
        <v>12.122210577027149</v>
      </c>
      <c r="EM144" s="409">
        <f t="shared" ca="1" si="1016"/>
        <v>12.120237543332703</v>
      </c>
      <c r="EN144" s="409">
        <f t="shared" ca="1" si="1016"/>
        <v>11.773474528507579</v>
      </c>
      <c r="EO144" s="409">
        <f t="shared" ca="1" si="1016"/>
        <v>12.113057649145864</v>
      </c>
      <c r="EP144" s="409">
        <f t="shared" ca="1" si="1016"/>
        <v>12.198997739218285</v>
      </c>
      <c r="EQ144" s="409">
        <f t="shared" ca="1" si="1016"/>
        <v>12.26623970487158</v>
      </c>
      <c r="ER144" s="409">
        <f t="shared" ref="ER144:FA144" ca="1" si="1017">+ER77/ER$83*100</f>
        <v>12.004517963046316</v>
      </c>
      <c r="ES144" s="409">
        <f t="shared" ca="1" si="1017"/>
        <v>12.307408803956719</v>
      </c>
      <c r="ET144" s="409">
        <f t="shared" ca="1" si="1017"/>
        <v>12.121875208881358</v>
      </c>
      <c r="EU144" s="409">
        <f t="shared" ca="1" si="1017"/>
        <v>12.193894002372511</v>
      </c>
      <c r="EV144" s="409">
        <f t="shared" ca="1" si="1017"/>
        <v>12.484932887428773</v>
      </c>
      <c r="EW144" s="409">
        <f t="shared" ca="1" si="1017"/>
        <v>12.362139190332556</v>
      </c>
      <c r="EX144" s="409">
        <f t="shared" ca="1" si="1017"/>
        <v>12.314617704404524</v>
      </c>
      <c r="EY144" s="409">
        <f t="shared" ca="1" si="1017"/>
        <v>11.974768158024579</v>
      </c>
      <c r="EZ144" s="409">
        <f t="shared" ca="1" si="1017"/>
        <v>12.188000608912727</v>
      </c>
      <c r="FA144" s="409">
        <f t="shared" ca="1" si="1017"/>
        <v>12.41828480271945</v>
      </c>
      <c r="FB144" s="409">
        <f t="shared" ref="FB144:FD144" ca="1" si="1018">+FB77/FB$83*100</f>
        <v>12.323790391276603</v>
      </c>
      <c r="FC144" s="409">
        <f t="shared" ca="1" si="1018"/>
        <v>12.249906241151267</v>
      </c>
      <c r="FD144" s="409">
        <f t="shared" ca="1" si="1018"/>
        <v>12.562121115042835</v>
      </c>
      <c r="FE144" s="409" t="e">
        <f t="shared" ref="FE144:FI144" ca="1" si="1019">+FE77/FE$83*100</f>
        <v>#DIV/0!</v>
      </c>
      <c r="FF144" s="409" t="e">
        <f t="shared" ca="1" si="1019"/>
        <v>#DIV/0!</v>
      </c>
      <c r="FG144" s="409" t="e">
        <f t="shared" ca="1" si="1019"/>
        <v>#DIV/0!</v>
      </c>
      <c r="FH144" s="409" t="e">
        <f t="shared" ca="1" si="1019"/>
        <v>#DIV/0!</v>
      </c>
      <c r="FI144" s="409" t="e">
        <f t="shared" ca="1" si="1019"/>
        <v>#DIV/0!</v>
      </c>
      <c r="FJ144" s="409" t="e">
        <f t="shared" ref="FJ144:FP144" ca="1" si="1020">+FJ77/FJ$83*100</f>
        <v>#DIV/0!</v>
      </c>
      <c r="FK144" s="409" t="e">
        <f t="shared" ca="1" si="1020"/>
        <v>#DIV/0!</v>
      </c>
      <c r="FL144" s="409" t="e">
        <f t="shared" ca="1" si="1020"/>
        <v>#DIV/0!</v>
      </c>
      <c r="FM144" s="409" t="e">
        <f t="shared" ca="1" si="1020"/>
        <v>#DIV/0!</v>
      </c>
      <c r="FN144" s="409" t="e">
        <f t="shared" ca="1" si="1020"/>
        <v>#DIV/0!</v>
      </c>
      <c r="FO144" s="409" t="e">
        <f t="shared" ca="1" si="1020"/>
        <v>#DIV/0!</v>
      </c>
      <c r="FP144" s="409" t="e">
        <f t="shared" ca="1" si="1020"/>
        <v>#DIV/0!</v>
      </c>
    </row>
    <row r="145" spans="1:172" x14ac:dyDescent="0.2">
      <c r="B145" s="407" t="s">
        <v>30</v>
      </c>
      <c r="C145" s="408"/>
      <c r="D145" s="407"/>
      <c r="E145" s="409">
        <f t="shared" ref="E145:AJ145" ca="1" si="1021">+E78/E$83*100</f>
        <v>5.2544377724781883</v>
      </c>
      <c r="F145" s="409">
        <f t="shared" ca="1" si="1021"/>
        <v>5.3033146194234115</v>
      </c>
      <c r="G145" s="409">
        <f t="shared" ca="1" si="1021"/>
        <v>5.075506950853315</v>
      </c>
      <c r="H145" s="409">
        <f t="shared" ca="1" si="1021"/>
        <v>4.9720388404879943</v>
      </c>
      <c r="I145" s="409">
        <f t="shared" ca="1" si="1021"/>
        <v>4.9802912448216494</v>
      </c>
      <c r="J145" s="409">
        <f t="shared" ca="1" si="1021"/>
        <v>4.8745778590969344</v>
      </c>
      <c r="K145" s="409">
        <f t="shared" ca="1" si="1021"/>
        <v>4.8579089132712996</v>
      </c>
      <c r="L145" s="409">
        <f t="shared" ca="1" si="1021"/>
        <v>4.9388063657584489</v>
      </c>
      <c r="M145" s="409">
        <f t="shared" ca="1" si="1021"/>
        <v>4.7649339723543935</v>
      </c>
      <c r="N145" s="409">
        <f t="shared" ca="1" si="1021"/>
        <v>4.4596593547775303</v>
      </c>
      <c r="O145" s="409">
        <f t="shared" ca="1" si="1021"/>
        <v>4.7757659522848055</v>
      </c>
      <c r="P145" s="409">
        <f t="shared" ca="1" si="1021"/>
        <v>4.6517957585985013</v>
      </c>
      <c r="Q145" s="409">
        <f t="shared" ca="1" si="1021"/>
        <v>4.2746747989228879</v>
      </c>
      <c r="R145" s="409">
        <f t="shared" ca="1" si="1021"/>
        <v>4.5299876328855095</v>
      </c>
      <c r="S145" s="409">
        <f t="shared" ca="1" si="1021"/>
        <v>5.1395405561656693</v>
      </c>
      <c r="T145" s="409">
        <f t="shared" ca="1" si="1021"/>
        <v>5.0004617165049101</v>
      </c>
      <c r="U145" s="409">
        <f t="shared" ca="1" si="1021"/>
        <v>4.9110277188881373</v>
      </c>
      <c r="V145" s="409">
        <f t="shared" ca="1" si="1021"/>
        <v>4.8094803296725708</v>
      </c>
      <c r="W145" s="409">
        <f t="shared" ca="1" si="1021"/>
        <v>4.7413475183225628</v>
      </c>
      <c r="X145" s="409">
        <f t="shared" ca="1" si="1021"/>
        <v>4.6274044301372319</v>
      </c>
      <c r="Y145" s="409">
        <f t="shared" ca="1" si="1021"/>
        <v>4.5674873892069225</v>
      </c>
      <c r="Z145" s="409">
        <f t="shared" ca="1" si="1021"/>
        <v>4.6634983638141678</v>
      </c>
      <c r="AA145" s="409">
        <f t="shared" ca="1" si="1021"/>
        <v>4.5198965450146682</v>
      </c>
      <c r="AB145" s="409">
        <f t="shared" ca="1" si="1021"/>
        <v>4.507742064352926</v>
      </c>
      <c r="AC145" s="409">
        <f t="shared" ca="1" si="1021"/>
        <v>4.6544378094046692</v>
      </c>
      <c r="AD145" s="409">
        <f t="shared" ca="1" si="1021"/>
        <v>4.6420559387947335</v>
      </c>
      <c r="AE145" s="409">
        <f t="shared" ca="1" si="1021"/>
        <v>4.6045784519775292</v>
      </c>
      <c r="AF145" s="409">
        <f t="shared" ca="1" si="1021"/>
        <v>4.5697190509285033</v>
      </c>
      <c r="AG145" s="409">
        <f t="shared" ca="1" si="1021"/>
        <v>4.5712259395219581</v>
      </c>
      <c r="AH145" s="409">
        <f t="shared" ca="1" si="1021"/>
        <v>4.6393681923515313</v>
      </c>
      <c r="AI145" s="409">
        <f t="shared" ca="1" si="1021"/>
        <v>4.5717390461190641</v>
      </c>
      <c r="AJ145" s="409">
        <f t="shared" ca="1" si="1021"/>
        <v>4.5738227878164324</v>
      </c>
      <c r="AK145" s="409">
        <f t="shared" ref="AK145:BP145" ca="1" si="1022">+AK78/AK$83*100</f>
        <v>5.2218042948423751</v>
      </c>
      <c r="AL145" s="409">
        <f t="shared" ca="1" si="1022"/>
        <v>4.4587460512648978</v>
      </c>
      <c r="AM145" s="409">
        <f t="shared" ca="1" si="1022"/>
        <v>4.4797663524095874</v>
      </c>
      <c r="AN145" s="409">
        <f t="shared" ca="1" si="1022"/>
        <v>4.5010448877293987</v>
      </c>
      <c r="AO145" s="409">
        <f t="shared" ca="1" si="1022"/>
        <v>4.3981869057765399</v>
      </c>
      <c r="AP145" s="409">
        <f t="shared" ca="1" si="1022"/>
        <v>4.3380041436167209</v>
      </c>
      <c r="AQ145" s="409">
        <f t="shared" ca="1" si="1022"/>
        <v>4.4393420969659072</v>
      </c>
      <c r="AR145" s="409">
        <f t="shared" ca="1" si="1022"/>
        <v>4.3979001377245703</v>
      </c>
      <c r="AS145" s="409">
        <f t="shared" ca="1" si="1022"/>
        <v>4.6263673823725115</v>
      </c>
      <c r="AT145" s="409">
        <f t="shared" ca="1" si="1022"/>
        <v>4.5167978929366592</v>
      </c>
      <c r="AU145" s="409">
        <f t="shared" ca="1" si="1022"/>
        <v>4.4902561561357919</v>
      </c>
      <c r="AV145" s="409">
        <f t="shared" ca="1" si="1022"/>
        <v>4.5478688629272463</v>
      </c>
      <c r="AW145" s="409">
        <f t="shared" ca="1" si="1022"/>
        <v>4.5693733650002359</v>
      </c>
      <c r="AX145" s="409">
        <f t="shared" ca="1" si="1022"/>
        <v>4.6805229068356136</v>
      </c>
      <c r="AY145" s="409">
        <f t="shared" ca="1" si="1022"/>
        <v>4.739128918855064</v>
      </c>
      <c r="AZ145" s="409">
        <f t="shared" ca="1" si="1022"/>
        <v>4.7568145248647467</v>
      </c>
      <c r="BA145" s="409">
        <f t="shared" ca="1" si="1022"/>
        <v>4.695606673526596</v>
      </c>
      <c r="BB145" s="409">
        <f t="shared" ca="1" si="1022"/>
        <v>4.6617731336561139</v>
      </c>
      <c r="BC145" s="409">
        <f t="shared" ca="1" si="1022"/>
        <v>4.625302718797168</v>
      </c>
      <c r="BD145" s="409">
        <f t="shared" ca="1" si="1022"/>
        <v>4.6308187145402346</v>
      </c>
      <c r="BE145" s="409">
        <f t="shared" ca="1" si="1022"/>
        <v>4.7695812230550141</v>
      </c>
      <c r="BF145" s="409">
        <f t="shared" ca="1" si="1022"/>
        <v>4.7775305520484261</v>
      </c>
      <c r="BG145" s="409">
        <f t="shared" ca="1" si="1022"/>
        <v>4.8091079652921866</v>
      </c>
      <c r="BH145" s="409">
        <f t="shared" ca="1" si="1022"/>
        <v>4.7631226918913177</v>
      </c>
      <c r="BI145" s="409">
        <f t="shared" ca="1" si="1022"/>
        <v>4.895001590703802</v>
      </c>
      <c r="BJ145" s="409">
        <f t="shared" ca="1" si="1022"/>
        <v>4.8194877362391377</v>
      </c>
      <c r="BK145" s="409">
        <f t="shared" ca="1" si="1022"/>
        <v>4.7226378312215909</v>
      </c>
      <c r="BL145" s="409">
        <f t="shared" ca="1" si="1022"/>
        <v>4.789152140471578</v>
      </c>
      <c r="BM145" s="409">
        <f t="shared" ca="1" si="1022"/>
        <v>4.722875006115828</v>
      </c>
      <c r="BN145" s="409">
        <f t="shared" ca="1" si="1022"/>
        <v>4.8122590086499377</v>
      </c>
      <c r="BO145" s="409">
        <f t="shared" ca="1" si="1022"/>
        <v>4.8469222061429855</v>
      </c>
      <c r="BP145" s="409">
        <f t="shared" ca="1" si="1022"/>
        <v>4.7729576384632111</v>
      </c>
      <c r="BQ145" s="409">
        <f t="shared" ref="BQ145:CV145" ca="1" si="1023">+BQ78/BQ$83*100</f>
        <v>4.7905647268126881</v>
      </c>
      <c r="BR145" s="409">
        <f t="shared" ca="1" si="1023"/>
        <v>4.8349321186670462</v>
      </c>
      <c r="BS145" s="409">
        <f t="shared" ca="1" si="1023"/>
        <v>4.8253732307516763</v>
      </c>
      <c r="BT145" s="409">
        <f t="shared" ca="1" si="1023"/>
        <v>4.88191737376843</v>
      </c>
      <c r="BU145" s="409">
        <f t="shared" ca="1" si="1023"/>
        <v>4.8291636565005724</v>
      </c>
      <c r="BV145" s="409">
        <f t="shared" ca="1" si="1023"/>
        <v>4.7901715605559234</v>
      </c>
      <c r="BW145" s="409">
        <f t="shared" ca="1" si="1023"/>
        <v>4.8507572752307375</v>
      </c>
      <c r="BX145" s="409">
        <f t="shared" ca="1" si="1023"/>
        <v>4.7810204864097274</v>
      </c>
      <c r="BY145" s="409">
        <f t="shared" ca="1" si="1023"/>
        <v>4.8097694875568537</v>
      </c>
      <c r="BZ145" s="409">
        <f t="shared" ca="1" si="1023"/>
        <v>4.7847470772503957</v>
      </c>
      <c r="CA145" s="409">
        <f t="shared" ca="1" si="1023"/>
        <v>4.6558579547098411</v>
      </c>
      <c r="CB145" s="409">
        <f t="shared" ca="1" si="1023"/>
        <v>4.5580568436068365</v>
      </c>
      <c r="CC145" s="409">
        <f t="shared" ca="1" si="1023"/>
        <v>4.5707706260324885</v>
      </c>
      <c r="CD145" s="409">
        <f t="shared" ca="1" si="1023"/>
        <v>4.8491823149770026</v>
      </c>
      <c r="CE145" s="409">
        <f t="shared" ca="1" si="1023"/>
        <v>4.5981097950385328</v>
      </c>
      <c r="CF145" s="409">
        <f t="shared" ca="1" si="1023"/>
        <v>4.5764750213987693</v>
      </c>
      <c r="CG145" s="409">
        <f t="shared" ca="1" si="1023"/>
        <v>4.5034633993805766</v>
      </c>
      <c r="CH145" s="409">
        <f t="shared" ca="1" si="1023"/>
        <v>4.8015775940098209</v>
      </c>
      <c r="CI145" s="409">
        <f t="shared" ca="1" si="1023"/>
        <v>4.6985466291911759</v>
      </c>
      <c r="CJ145" s="409">
        <f t="shared" ca="1" si="1023"/>
        <v>4.6031143633590306</v>
      </c>
      <c r="CK145" s="409">
        <f t="shared" ca="1" si="1023"/>
        <v>4.6971825398475779</v>
      </c>
      <c r="CL145" s="409">
        <f t="shared" ca="1" si="1023"/>
        <v>4.7713828974413275</v>
      </c>
      <c r="CM145" s="409">
        <f t="shared" ca="1" si="1023"/>
        <v>4.7418985627891468</v>
      </c>
      <c r="CN145" s="409">
        <f t="shared" ca="1" si="1023"/>
        <v>4.5370143200367554</v>
      </c>
      <c r="CO145" s="409">
        <f t="shared" ca="1" si="1023"/>
        <v>4.5996831322213039</v>
      </c>
      <c r="CP145" s="409">
        <f t="shared" ca="1" si="1023"/>
        <v>4.7807421602623705</v>
      </c>
      <c r="CQ145" s="409">
        <f t="shared" ca="1" si="1023"/>
        <v>5.1030711244588547</v>
      </c>
      <c r="CR145" s="409">
        <f t="shared" ca="1" si="1023"/>
        <v>5.0006501331604571</v>
      </c>
      <c r="CS145" s="409">
        <f t="shared" ca="1" si="1023"/>
        <v>5.2508210424487025</v>
      </c>
      <c r="CT145" s="409">
        <f t="shared" ca="1" si="1023"/>
        <v>5.2213306758317879</v>
      </c>
      <c r="CU145" s="409">
        <f t="shared" ca="1" si="1023"/>
        <v>5.2742278873418122</v>
      </c>
      <c r="CV145" s="409">
        <f t="shared" ca="1" si="1023"/>
        <v>5.3385049866291459</v>
      </c>
      <c r="CW145" s="409">
        <f t="shared" ref="CW145:ED145" ca="1" si="1024">+CW78/CW$83*100</f>
        <v>5.1796382488684074</v>
      </c>
      <c r="CX145" s="409">
        <f t="shared" ca="1" si="1024"/>
        <v>5.2249653532267732</v>
      </c>
      <c r="CY145" s="409">
        <f t="shared" ca="1" si="1024"/>
        <v>5.3201290197462825</v>
      </c>
      <c r="CZ145" s="409">
        <f t="shared" ca="1" si="1024"/>
        <v>5.4447293289795118</v>
      </c>
      <c r="DA145" s="409">
        <f t="shared" ca="1" si="1024"/>
        <v>5.3347508803944796</v>
      </c>
      <c r="DB145" s="409">
        <f t="shared" ca="1" si="1024"/>
        <v>5.3184251247023386</v>
      </c>
      <c r="DC145" s="409">
        <f t="shared" ca="1" si="1024"/>
        <v>5.2236970302581032</v>
      </c>
      <c r="DD145" s="409">
        <f t="shared" ca="1" si="1024"/>
        <v>5.187100301544997</v>
      </c>
      <c r="DE145" s="409">
        <f t="shared" ca="1" si="1024"/>
        <v>5.1821639851277892</v>
      </c>
      <c r="DF145" s="409">
        <f t="shared" ca="1" si="1024"/>
        <v>5.115090408638209</v>
      </c>
      <c r="DG145" s="409">
        <f t="shared" ca="1" si="1024"/>
        <v>5.1747168792265086</v>
      </c>
      <c r="DH145" s="409">
        <f t="shared" ca="1" si="1024"/>
        <v>5.222927380367171</v>
      </c>
      <c r="DI145" s="409">
        <f t="shared" ca="1" si="1024"/>
        <v>5.4693182924111667</v>
      </c>
      <c r="DJ145" s="409">
        <f t="shared" ca="1" si="1024"/>
        <v>5.2436516847742602</v>
      </c>
      <c r="DK145" s="409">
        <f t="shared" ca="1" si="1024"/>
        <v>5.1043732978839085</v>
      </c>
      <c r="DL145" s="409">
        <f t="shared" ca="1" si="1024"/>
        <v>5.144429798720191</v>
      </c>
      <c r="DM145" s="409">
        <f t="shared" ca="1" si="1024"/>
        <v>5.3206716652285762</v>
      </c>
      <c r="DN145" s="409">
        <f t="shared" ca="1" si="1024"/>
        <v>5.2797734201387083</v>
      </c>
      <c r="DO145" s="409">
        <f t="shared" ca="1" si="1024"/>
        <v>4.9932724763271192</v>
      </c>
      <c r="DP145" s="409">
        <f t="shared" ca="1" si="1024"/>
        <v>5.1506637621090121</v>
      </c>
      <c r="DQ145" s="409">
        <f t="shared" ca="1" si="1024"/>
        <v>5.2339671765505944</v>
      </c>
      <c r="DR145" s="409">
        <f t="shared" ca="1" si="1024"/>
        <v>5.1473195234893137</v>
      </c>
      <c r="DS145" s="409">
        <f t="shared" ca="1" si="1024"/>
        <v>5.1713719985094633</v>
      </c>
      <c r="DT145" s="409">
        <f t="shared" ca="1" si="1024"/>
        <v>5.221027968351259</v>
      </c>
      <c r="DU145" s="409">
        <f t="shared" ca="1" si="1024"/>
        <v>5.3315601651192406</v>
      </c>
      <c r="DV145" s="409">
        <f t="shared" ca="1" si="1024"/>
        <v>5.3767214731316546</v>
      </c>
      <c r="DW145" s="409">
        <f t="shared" ca="1" si="1024"/>
        <v>5.4022248014175833</v>
      </c>
      <c r="DX145" s="409">
        <f t="shared" ca="1" si="1024"/>
        <v>5.3387138296183334</v>
      </c>
      <c r="DY145" s="409">
        <f t="shared" ca="1" si="1024"/>
        <v>5.4236078331119097</v>
      </c>
      <c r="DZ145" s="409">
        <f t="shared" ca="1" si="1024"/>
        <v>5.2975446471739867</v>
      </c>
      <c r="EA145" s="409">
        <f t="shared" ca="1" si="1024"/>
        <v>5.3006124520713307</v>
      </c>
      <c r="EB145" s="409">
        <f t="shared" ca="1" si="1024"/>
        <v>5.3185030281565036</v>
      </c>
      <c r="EC145" s="409">
        <f t="shared" ca="1" si="1024"/>
        <v>5.3675218135017779</v>
      </c>
      <c r="ED145" s="409">
        <f t="shared" ca="1" si="1024"/>
        <v>5.3855605228153882</v>
      </c>
      <c r="EE145" s="409">
        <f t="shared" ref="EE145:EQ145" ca="1" si="1025">+EE78/EE$83*100</f>
        <v>5.3419704384576177</v>
      </c>
      <c r="EF145" s="409">
        <f t="shared" ca="1" si="1025"/>
        <v>5.2953977395260416</v>
      </c>
      <c r="EG145" s="409">
        <f t="shared" ca="1" si="1025"/>
        <v>5.2400656691169019</v>
      </c>
      <c r="EH145" s="409">
        <f t="shared" ca="1" si="1025"/>
        <v>5.2180162075013916</v>
      </c>
      <c r="EI145" s="409">
        <f t="shared" ca="1" si="1025"/>
        <v>5.147003558083969</v>
      </c>
      <c r="EJ145" s="409">
        <f t="shared" ca="1" si="1025"/>
        <v>5.3403488109573498</v>
      </c>
      <c r="EK145" s="409">
        <f t="shared" ca="1" si="1025"/>
        <v>5.3750297722840585</v>
      </c>
      <c r="EL145" s="409">
        <f t="shared" ca="1" si="1025"/>
        <v>5.3238449722293844</v>
      </c>
      <c r="EM145" s="409">
        <f t="shared" ca="1" si="1025"/>
        <v>5.4654261836611084</v>
      </c>
      <c r="EN145" s="409">
        <f t="shared" ca="1" si="1025"/>
        <v>5.4966754733047498</v>
      </c>
      <c r="EO145" s="409">
        <f t="shared" ca="1" si="1025"/>
        <v>5.4675200838430422</v>
      </c>
      <c r="EP145" s="409">
        <f t="shared" ca="1" si="1025"/>
        <v>5.4692580966882192</v>
      </c>
      <c r="EQ145" s="409">
        <f t="shared" ca="1" si="1025"/>
        <v>5.3261186155866165</v>
      </c>
      <c r="ER145" s="409">
        <f t="shared" ref="ER145:FA145" ca="1" si="1026">+ER78/ER$83*100</f>
        <v>5.4495228498712827</v>
      </c>
      <c r="ES145" s="409">
        <f t="shared" ca="1" si="1026"/>
        <v>5.4467560604991503</v>
      </c>
      <c r="ET145" s="409">
        <f t="shared" ca="1" si="1026"/>
        <v>5.4865122416277412</v>
      </c>
      <c r="EU145" s="409">
        <f t="shared" ca="1" si="1026"/>
        <v>5.4262903236134825</v>
      </c>
      <c r="EV145" s="409">
        <f t="shared" ca="1" si="1026"/>
        <v>5.3700514704787423</v>
      </c>
      <c r="EW145" s="409">
        <f t="shared" ca="1" si="1026"/>
        <v>5.3114575139580511</v>
      </c>
      <c r="EX145" s="409">
        <f t="shared" ca="1" si="1026"/>
        <v>5.4288747356870637</v>
      </c>
      <c r="EY145" s="409">
        <f t="shared" ca="1" si="1026"/>
        <v>5.3011525720161279</v>
      </c>
      <c r="EZ145" s="409">
        <f t="shared" ca="1" si="1026"/>
        <v>5.2184076980265024</v>
      </c>
      <c r="FA145" s="409">
        <f t="shared" ca="1" si="1026"/>
        <v>5.1914954852075246</v>
      </c>
      <c r="FB145" s="409">
        <f t="shared" ref="FB145:FD145" ca="1" si="1027">+FB78/FB$83*100</f>
        <v>5.2745365800521515</v>
      </c>
      <c r="FC145" s="409">
        <f t="shared" ca="1" si="1027"/>
        <v>5.3239781980948964</v>
      </c>
      <c r="FD145" s="409">
        <f t="shared" ca="1" si="1027"/>
        <v>5.2768608903702612</v>
      </c>
      <c r="FE145" s="409" t="e">
        <f t="shared" ref="FE145:FI145" ca="1" si="1028">+FE78/FE$83*100</f>
        <v>#DIV/0!</v>
      </c>
      <c r="FF145" s="409" t="e">
        <f t="shared" ca="1" si="1028"/>
        <v>#DIV/0!</v>
      </c>
      <c r="FG145" s="409" t="e">
        <f t="shared" ca="1" si="1028"/>
        <v>#DIV/0!</v>
      </c>
      <c r="FH145" s="409" t="e">
        <f t="shared" ca="1" si="1028"/>
        <v>#DIV/0!</v>
      </c>
      <c r="FI145" s="409" t="e">
        <f t="shared" ca="1" si="1028"/>
        <v>#DIV/0!</v>
      </c>
      <c r="FJ145" s="409" t="e">
        <f t="shared" ref="FJ145:FP145" ca="1" si="1029">+FJ78/FJ$83*100</f>
        <v>#DIV/0!</v>
      </c>
      <c r="FK145" s="409" t="e">
        <f t="shared" ca="1" si="1029"/>
        <v>#DIV/0!</v>
      </c>
      <c r="FL145" s="409" t="e">
        <f t="shared" ca="1" si="1029"/>
        <v>#DIV/0!</v>
      </c>
      <c r="FM145" s="409" t="e">
        <f t="shared" ca="1" si="1029"/>
        <v>#DIV/0!</v>
      </c>
      <c r="FN145" s="409" t="e">
        <f t="shared" ca="1" si="1029"/>
        <v>#DIV/0!</v>
      </c>
      <c r="FO145" s="409" t="e">
        <f t="shared" ca="1" si="1029"/>
        <v>#DIV/0!</v>
      </c>
      <c r="FP145" s="409" t="e">
        <f t="shared" ca="1" si="1029"/>
        <v>#DIV/0!</v>
      </c>
    </row>
    <row r="146" spans="1:172" x14ac:dyDescent="0.2">
      <c r="B146" s="407" t="s">
        <v>31</v>
      </c>
      <c r="C146" s="408"/>
      <c r="D146" s="407"/>
      <c r="E146" s="409"/>
      <c r="F146" s="409"/>
      <c r="G146" s="409"/>
      <c r="H146" s="409"/>
      <c r="I146" s="409"/>
      <c r="J146" s="409"/>
      <c r="K146" s="409"/>
      <c r="L146" s="409"/>
      <c r="M146" s="409"/>
      <c r="N146" s="409"/>
      <c r="O146" s="409"/>
      <c r="P146" s="409"/>
      <c r="Q146" s="409"/>
      <c r="R146" s="409"/>
      <c r="S146" s="409"/>
      <c r="T146" s="409"/>
      <c r="U146" s="409"/>
      <c r="V146" s="409"/>
      <c r="W146" s="409"/>
      <c r="X146" s="409"/>
      <c r="Y146" s="409"/>
      <c r="Z146" s="409"/>
      <c r="AA146" s="409"/>
      <c r="AB146" s="409"/>
      <c r="AC146" s="409"/>
      <c r="AD146" s="409"/>
      <c r="AE146" s="409"/>
      <c r="AF146" s="409"/>
      <c r="AG146" s="409"/>
      <c r="AH146" s="409"/>
      <c r="AI146" s="409"/>
      <c r="AJ146" s="409"/>
      <c r="AK146" s="409"/>
      <c r="AL146" s="409"/>
      <c r="AM146" s="409"/>
      <c r="AN146" s="409"/>
      <c r="AO146" s="409"/>
      <c r="AP146" s="409"/>
      <c r="AQ146" s="409"/>
      <c r="AR146" s="409"/>
      <c r="AS146" s="409"/>
      <c r="AT146" s="409"/>
      <c r="AU146" s="409"/>
      <c r="AV146" s="409"/>
      <c r="AW146" s="409"/>
      <c r="AX146" s="409"/>
      <c r="AY146" s="409"/>
      <c r="AZ146" s="409"/>
      <c r="BA146" s="409"/>
      <c r="BB146" s="409"/>
      <c r="BC146" s="409"/>
      <c r="BD146" s="409"/>
      <c r="BE146" s="409"/>
      <c r="BF146" s="409"/>
      <c r="BG146" s="409"/>
      <c r="BH146" s="409"/>
      <c r="BI146" s="409"/>
      <c r="BJ146" s="409"/>
      <c r="BK146" s="409"/>
      <c r="BL146" s="409"/>
      <c r="BM146" s="409"/>
      <c r="BN146" s="409"/>
      <c r="BO146" s="409"/>
      <c r="BP146" s="409"/>
      <c r="BQ146" s="409"/>
      <c r="BR146" s="409"/>
      <c r="BS146" s="409"/>
      <c r="BT146" s="409"/>
      <c r="BU146" s="409"/>
      <c r="BV146" s="409"/>
      <c r="BW146" s="409"/>
      <c r="BX146" s="409"/>
      <c r="BY146" s="409"/>
      <c r="BZ146" s="409"/>
      <c r="CA146" s="409"/>
      <c r="CB146" s="409"/>
      <c r="CC146" s="409"/>
      <c r="CD146" s="409"/>
      <c r="CE146" s="409"/>
      <c r="CF146" s="409"/>
      <c r="CG146" s="409"/>
      <c r="CH146" s="409"/>
      <c r="CI146" s="409"/>
      <c r="CJ146" s="409"/>
      <c r="CK146" s="409"/>
      <c r="CL146" s="409"/>
      <c r="CM146" s="409"/>
      <c r="CN146" s="409"/>
      <c r="CO146" s="409"/>
      <c r="CP146" s="409"/>
      <c r="CQ146" s="409"/>
      <c r="CR146" s="409"/>
      <c r="CS146" s="409"/>
      <c r="CT146" s="409"/>
      <c r="CU146" s="409"/>
      <c r="CV146" s="409"/>
      <c r="CW146" s="409"/>
      <c r="CX146" s="409"/>
      <c r="CY146" s="409"/>
      <c r="CZ146" s="409"/>
      <c r="DA146" s="409"/>
      <c r="DB146" s="409"/>
      <c r="DC146" s="409"/>
      <c r="DD146" s="409"/>
      <c r="DE146" s="409"/>
      <c r="DF146" s="409"/>
      <c r="DG146" s="409"/>
      <c r="DH146" s="409"/>
      <c r="DI146" s="409"/>
      <c r="DJ146" s="409"/>
      <c r="DK146" s="409"/>
      <c r="DL146" s="409"/>
      <c r="DM146" s="409"/>
      <c r="DN146" s="409"/>
      <c r="DO146" s="409"/>
      <c r="DP146" s="409"/>
      <c r="DQ146" s="409"/>
      <c r="DR146" s="409"/>
      <c r="DS146" s="409"/>
      <c r="DT146" s="409"/>
      <c r="DU146" s="409"/>
      <c r="DV146" s="409"/>
      <c r="DW146" s="409"/>
      <c r="DX146" s="409"/>
      <c r="DY146" s="409"/>
      <c r="DZ146" s="409"/>
      <c r="EA146" s="409"/>
      <c r="EB146" s="409"/>
      <c r="EC146" s="409"/>
      <c r="ED146" s="409"/>
      <c r="EE146" s="409"/>
      <c r="EF146" s="409"/>
      <c r="EG146" s="409"/>
      <c r="EH146" s="409"/>
      <c r="EI146" s="409"/>
      <c r="EJ146" s="409"/>
      <c r="EK146" s="409"/>
      <c r="EL146" s="409"/>
      <c r="EM146" s="409"/>
      <c r="EN146" s="409"/>
      <c r="EO146" s="409"/>
      <c r="EP146" s="409"/>
      <c r="EQ146" s="409"/>
      <c r="ER146" s="409"/>
      <c r="ES146" s="409"/>
      <c r="ET146" s="409"/>
      <c r="EU146" s="409"/>
      <c r="EV146" s="409"/>
      <c r="EW146" s="409"/>
      <c r="EX146" s="409"/>
      <c r="EY146" s="409"/>
      <c r="EZ146" s="409"/>
      <c r="FA146" s="409"/>
      <c r="FB146" s="409"/>
      <c r="FC146" s="409"/>
      <c r="FD146" s="409"/>
      <c r="FE146" s="409"/>
      <c r="FF146" s="409"/>
      <c r="FG146" s="409"/>
      <c r="FH146" s="409"/>
      <c r="FI146" s="409"/>
      <c r="FJ146" s="409"/>
      <c r="FK146" s="409"/>
      <c r="FL146" s="409"/>
      <c r="FM146" s="409"/>
      <c r="FN146" s="409"/>
      <c r="FO146" s="409"/>
      <c r="FP146" s="409"/>
    </row>
    <row r="147" spans="1:172" x14ac:dyDescent="0.2">
      <c r="B147" s="407" t="s">
        <v>32</v>
      </c>
      <c r="C147" s="408"/>
      <c r="D147" s="407"/>
      <c r="E147" s="409">
        <f t="shared" ref="E147:AJ147" ca="1" si="1030">+E80/E$83*100</f>
        <v>1.484793823760683</v>
      </c>
      <c r="F147" s="409">
        <f t="shared" ca="1" si="1030"/>
        <v>1.4817679935361867</v>
      </c>
      <c r="G147" s="409">
        <f t="shared" ca="1" si="1030"/>
        <v>1.4750132503759803</v>
      </c>
      <c r="H147" s="409">
        <f t="shared" ca="1" si="1030"/>
        <v>1.4602364244357136</v>
      </c>
      <c r="I147" s="409">
        <f t="shared" ca="1" si="1030"/>
        <v>1.5361767746135317</v>
      </c>
      <c r="J147" s="409">
        <f t="shared" ca="1" si="1030"/>
        <v>1.5219054450516667</v>
      </c>
      <c r="K147" s="409">
        <f t="shared" ca="1" si="1030"/>
        <v>1.495141493041388</v>
      </c>
      <c r="L147" s="409">
        <f t="shared" ca="1" si="1030"/>
        <v>1.4296017402280581</v>
      </c>
      <c r="M147" s="409">
        <f t="shared" ca="1" si="1030"/>
        <v>1.5280847202632513</v>
      </c>
      <c r="N147" s="409">
        <f t="shared" ca="1" si="1030"/>
        <v>1.5712812108926086</v>
      </c>
      <c r="O147" s="409">
        <f t="shared" ca="1" si="1030"/>
        <v>1.5472187835223885</v>
      </c>
      <c r="P147" s="409">
        <f t="shared" ca="1" si="1030"/>
        <v>1.5682938154842465</v>
      </c>
      <c r="Q147" s="409">
        <f t="shared" ca="1" si="1030"/>
        <v>1.4617039235618101</v>
      </c>
      <c r="R147" s="409">
        <f t="shared" ca="1" si="1030"/>
        <v>1.4788182733470616</v>
      </c>
      <c r="S147" s="409">
        <f t="shared" ca="1" si="1030"/>
        <v>1.4287176145924656</v>
      </c>
      <c r="T147" s="409">
        <f t="shared" ca="1" si="1030"/>
        <v>1.3940103910408712</v>
      </c>
      <c r="U147" s="409">
        <f t="shared" ca="1" si="1030"/>
        <v>1.3725103720275356</v>
      </c>
      <c r="V147" s="409">
        <f t="shared" ca="1" si="1030"/>
        <v>1.373917136074857</v>
      </c>
      <c r="W147" s="409">
        <f t="shared" ca="1" si="1030"/>
        <v>1.3648813962217015</v>
      </c>
      <c r="X147" s="409">
        <f t="shared" ca="1" si="1030"/>
        <v>1.3912337594685091</v>
      </c>
      <c r="Y147" s="409">
        <f t="shared" ca="1" si="1030"/>
        <v>1.4400497938545582</v>
      </c>
      <c r="Z147" s="409">
        <f t="shared" ca="1" si="1030"/>
        <v>1.3991494923227912</v>
      </c>
      <c r="AA147" s="409">
        <f t="shared" ca="1" si="1030"/>
        <v>1.4413189027812012</v>
      </c>
      <c r="AB147" s="409">
        <f t="shared" ca="1" si="1030"/>
        <v>1.8279539018057294</v>
      </c>
      <c r="AC147" s="409">
        <f t="shared" ca="1" si="1030"/>
        <v>1.5252592512207961</v>
      </c>
      <c r="AD147" s="409">
        <f t="shared" ca="1" si="1030"/>
        <v>1.5260916582154935</v>
      </c>
      <c r="AE147" s="409">
        <f t="shared" ca="1" si="1030"/>
        <v>1.5566503570303831</v>
      </c>
      <c r="AF147" s="409">
        <f t="shared" ca="1" si="1030"/>
        <v>1.5741934410473255</v>
      </c>
      <c r="AG147" s="409">
        <f t="shared" ca="1" si="1030"/>
        <v>1.5438252139574904</v>
      </c>
      <c r="AH147" s="409">
        <f t="shared" ca="1" si="1030"/>
        <v>1.5853149155372264</v>
      </c>
      <c r="AI147" s="409">
        <f t="shared" ca="1" si="1030"/>
        <v>1.5156219474720634</v>
      </c>
      <c r="AJ147" s="409">
        <f t="shared" ca="1" si="1030"/>
        <v>1.5336805778173179</v>
      </c>
      <c r="AK147" s="409">
        <f t="shared" ref="AK147:BP147" ca="1" si="1031">+AK80/AK$83*100</f>
        <v>1.4510255917130934</v>
      </c>
      <c r="AL147" s="409">
        <f t="shared" ca="1" si="1031"/>
        <v>1.5151948390432926</v>
      </c>
      <c r="AM147" s="409">
        <f t="shared" ca="1" si="1031"/>
        <v>1.5431024791569361</v>
      </c>
      <c r="AN147" s="409">
        <f t="shared" ca="1" si="1031"/>
        <v>1.3724222527425702</v>
      </c>
      <c r="AO147" s="409">
        <f t="shared" ca="1" si="1031"/>
        <v>1.4815525301820056</v>
      </c>
      <c r="AP147" s="409">
        <f t="shared" ca="1" si="1031"/>
        <v>1.497579114667688</v>
      </c>
      <c r="AQ147" s="409">
        <f t="shared" ca="1" si="1031"/>
        <v>1.5174809647880099</v>
      </c>
      <c r="AR147" s="409">
        <f t="shared" ca="1" si="1031"/>
        <v>1.4792301828797161</v>
      </c>
      <c r="AS147" s="409">
        <f t="shared" ca="1" si="1031"/>
        <v>1.5342043136530041</v>
      </c>
      <c r="AT147" s="409">
        <f t="shared" ca="1" si="1031"/>
        <v>1.5191544237212231</v>
      </c>
      <c r="AU147" s="409">
        <f t="shared" ca="1" si="1031"/>
        <v>1.5346074816361137</v>
      </c>
      <c r="AV147" s="409">
        <f t="shared" ca="1" si="1031"/>
        <v>1.5693159171847104</v>
      </c>
      <c r="AW147" s="409">
        <f t="shared" ca="1" si="1031"/>
        <v>1.5093688719851537</v>
      </c>
      <c r="AX147" s="409">
        <f t="shared" ca="1" si="1031"/>
        <v>1.4656865592452277</v>
      </c>
      <c r="AY147" s="409">
        <f t="shared" ca="1" si="1031"/>
        <v>1.3675241141072905</v>
      </c>
      <c r="AZ147" s="409">
        <f t="shared" ca="1" si="1031"/>
        <v>1.4773276414415761</v>
      </c>
      <c r="BA147" s="409">
        <f t="shared" ca="1" si="1031"/>
        <v>1.5380543264634423</v>
      </c>
      <c r="BB147" s="409">
        <f t="shared" ca="1" si="1031"/>
        <v>1.4347003647330128</v>
      </c>
      <c r="BC147" s="409">
        <f t="shared" ca="1" si="1031"/>
        <v>1.3507784509800116</v>
      </c>
      <c r="BD147" s="409">
        <f t="shared" ca="1" si="1031"/>
        <v>1.4545941003655452</v>
      </c>
      <c r="BE147" s="409">
        <f t="shared" ca="1" si="1031"/>
        <v>1.428319035930727</v>
      </c>
      <c r="BF147" s="409">
        <f t="shared" ca="1" si="1031"/>
        <v>1.3893472062377272</v>
      </c>
      <c r="BG147" s="409">
        <f t="shared" ca="1" si="1031"/>
        <v>1.4377954819278638</v>
      </c>
      <c r="BH147" s="409">
        <f t="shared" ca="1" si="1031"/>
        <v>1.3933457383133199</v>
      </c>
      <c r="BI147" s="409">
        <f t="shared" ca="1" si="1031"/>
        <v>1.4668505568911583</v>
      </c>
      <c r="BJ147" s="409">
        <f t="shared" ca="1" si="1031"/>
        <v>1.4821300469457683</v>
      </c>
      <c r="BK147" s="409">
        <f t="shared" ca="1" si="1031"/>
        <v>1.360669560774598</v>
      </c>
      <c r="BL147" s="409">
        <f t="shared" ca="1" si="1031"/>
        <v>1.5771652524256534</v>
      </c>
      <c r="BM147" s="409">
        <f t="shared" ca="1" si="1031"/>
        <v>1.5095038646403804</v>
      </c>
      <c r="BN147" s="409">
        <f t="shared" ca="1" si="1031"/>
        <v>1.5107523503699631</v>
      </c>
      <c r="BO147" s="409">
        <f t="shared" ca="1" si="1031"/>
        <v>1.4973403828183673</v>
      </c>
      <c r="BP147" s="409">
        <f t="shared" ca="1" si="1031"/>
        <v>1.4322860676617188</v>
      </c>
      <c r="BQ147" s="409">
        <f t="shared" ref="BQ147:CV147" ca="1" si="1032">+BQ80/BQ$83*100</f>
        <v>1.4769142475784849</v>
      </c>
      <c r="BR147" s="409">
        <f t="shared" ca="1" si="1032"/>
        <v>1.5023553772293943</v>
      </c>
      <c r="BS147" s="409">
        <f t="shared" ca="1" si="1032"/>
        <v>1.50613562375234</v>
      </c>
      <c r="BT147" s="409">
        <f t="shared" ca="1" si="1032"/>
        <v>1.4859992179850583</v>
      </c>
      <c r="BU147" s="409">
        <f t="shared" ca="1" si="1032"/>
        <v>1.5081957485917592</v>
      </c>
      <c r="BV147" s="409">
        <f t="shared" ca="1" si="1032"/>
        <v>1.5310922835197809</v>
      </c>
      <c r="BW147" s="409">
        <f t="shared" ca="1" si="1032"/>
        <v>1.5010882440055928</v>
      </c>
      <c r="BX147" s="409">
        <f t="shared" ca="1" si="1032"/>
        <v>1.5152253462886225</v>
      </c>
      <c r="BY147" s="409">
        <f t="shared" ca="1" si="1032"/>
        <v>1.5156521950011077</v>
      </c>
      <c r="BZ147" s="409">
        <f t="shared" ca="1" si="1032"/>
        <v>1.504571498167705</v>
      </c>
      <c r="CA147" s="409">
        <f t="shared" ca="1" si="1032"/>
        <v>1.4932342144320865</v>
      </c>
      <c r="CB147" s="409">
        <f t="shared" ca="1" si="1032"/>
        <v>1.5040591721357994</v>
      </c>
      <c r="CC147" s="409">
        <f t="shared" ca="1" si="1032"/>
        <v>1.4958774337010134</v>
      </c>
      <c r="CD147" s="409">
        <f t="shared" ca="1" si="1032"/>
        <v>1.5266150252180273</v>
      </c>
      <c r="CE147" s="409">
        <f t="shared" ca="1" si="1032"/>
        <v>1.5180360432114708</v>
      </c>
      <c r="CF147" s="409">
        <f t="shared" ca="1" si="1032"/>
        <v>1.5094785565273114</v>
      </c>
      <c r="CG147" s="409">
        <f t="shared" ca="1" si="1032"/>
        <v>1.5176005975641313</v>
      </c>
      <c r="CH147" s="409">
        <f t="shared" ca="1" si="1032"/>
        <v>1.5206302145385455</v>
      </c>
      <c r="CI147" s="409">
        <f t="shared" ca="1" si="1032"/>
        <v>1.5703206375147387</v>
      </c>
      <c r="CJ147" s="409">
        <f t="shared" ca="1" si="1032"/>
        <v>1.5349216969245194</v>
      </c>
      <c r="CK147" s="409">
        <f t="shared" ca="1" si="1032"/>
        <v>1.5316844979483977</v>
      </c>
      <c r="CL147" s="409">
        <f t="shared" ca="1" si="1032"/>
        <v>1.547163239815726</v>
      </c>
      <c r="CM147" s="409">
        <f t="shared" ca="1" si="1032"/>
        <v>1.5370340519266128</v>
      </c>
      <c r="CN147" s="409">
        <f t="shared" ca="1" si="1032"/>
        <v>1.406090851432078</v>
      </c>
      <c r="CO147" s="409">
        <f t="shared" ca="1" si="1032"/>
        <v>1.4676612412253189</v>
      </c>
      <c r="CP147" s="409">
        <f t="shared" ca="1" si="1032"/>
        <v>1.5225885715911152</v>
      </c>
      <c r="CQ147" s="409">
        <f t="shared" ca="1" si="1032"/>
        <v>1.5315640282975809</v>
      </c>
      <c r="CR147" s="409">
        <f t="shared" ca="1" si="1032"/>
        <v>1.5093886524194853</v>
      </c>
      <c r="CS147" s="409">
        <f t="shared" ca="1" si="1032"/>
        <v>1.4852328824571912</v>
      </c>
      <c r="CT147" s="409">
        <f t="shared" ca="1" si="1032"/>
        <v>1.4448891230547889</v>
      </c>
      <c r="CU147" s="409">
        <f t="shared" ca="1" si="1032"/>
        <v>1.4511021415944394</v>
      </c>
      <c r="CV147" s="409">
        <f t="shared" ca="1" si="1032"/>
        <v>1.4495077138030124</v>
      </c>
      <c r="CW147" s="409">
        <f t="shared" ref="CW147:ED147" ca="1" si="1033">+CW80/CW$83*100</f>
        <v>1.5088322607326903</v>
      </c>
      <c r="CX147" s="409">
        <f t="shared" ca="1" si="1033"/>
        <v>1.4971693140422719</v>
      </c>
      <c r="CY147" s="409">
        <f t="shared" ca="1" si="1033"/>
        <v>1.4601365366672896</v>
      </c>
      <c r="CZ147" s="409">
        <f t="shared" ca="1" si="1033"/>
        <v>1.4927572256386734</v>
      </c>
      <c r="DA147" s="409">
        <f t="shared" ca="1" si="1033"/>
        <v>1.4500010243164292</v>
      </c>
      <c r="DB147" s="409">
        <f t="shared" ca="1" si="1033"/>
        <v>1.4763005728276899</v>
      </c>
      <c r="DC147" s="409">
        <f t="shared" ca="1" si="1033"/>
        <v>1.4909717536589417</v>
      </c>
      <c r="DD147" s="409">
        <f t="shared" ca="1" si="1033"/>
        <v>1.5214849274323057</v>
      </c>
      <c r="DE147" s="409">
        <f t="shared" ca="1" si="1033"/>
        <v>1.4935458395789212</v>
      </c>
      <c r="DF147" s="409">
        <f t="shared" ca="1" si="1033"/>
        <v>1.4728311694108331</v>
      </c>
      <c r="DG147" s="409">
        <f t="shared" ca="1" si="1033"/>
        <v>1.4875499818645255</v>
      </c>
      <c r="DH147" s="409">
        <f t="shared" ca="1" si="1033"/>
        <v>1.4651071522627483</v>
      </c>
      <c r="DI147" s="409">
        <f t="shared" ca="1" si="1033"/>
        <v>1.4764235521823914</v>
      </c>
      <c r="DJ147" s="409">
        <f t="shared" ca="1" si="1033"/>
        <v>1.4427659219609938</v>
      </c>
      <c r="DK147" s="409">
        <f t="shared" ca="1" si="1033"/>
        <v>1.4457591840081108</v>
      </c>
      <c r="DL147" s="409">
        <f t="shared" ca="1" si="1033"/>
        <v>1.4393294120276308</v>
      </c>
      <c r="DM147" s="409">
        <f t="shared" ca="1" si="1033"/>
        <v>1.4333005968917507</v>
      </c>
      <c r="DN147" s="409">
        <f t="shared" ca="1" si="1033"/>
        <v>1.4240913471796697</v>
      </c>
      <c r="DO147" s="409">
        <f t="shared" ca="1" si="1033"/>
        <v>1.4089472381230292</v>
      </c>
      <c r="DP147" s="409">
        <f t="shared" ca="1" si="1033"/>
        <v>1.4035836270984088</v>
      </c>
      <c r="DQ147" s="409">
        <f t="shared" ca="1" si="1033"/>
        <v>1.4231883824012022</v>
      </c>
      <c r="DR147" s="409">
        <f t="shared" ca="1" si="1033"/>
        <v>1.4179697050024742</v>
      </c>
      <c r="DS147" s="409">
        <f t="shared" ca="1" si="1033"/>
        <v>1.3371867346033111</v>
      </c>
      <c r="DT147" s="409">
        <f t="shared" ca="1" si="1033"/>
        <v>1.3470091074983339</v>
      </c>
      <c r="DU147" s="409">
        <f t="shared" ca="1" si="1033"/>
        <v>1.3040556590317622</v>
      </c>
      <c r="DV147" s="409">
        <f t="shared" ca="1" si="1033"/>
        <v>1.3219647742729164</v>
      </c>
      <c r="DW147" s="409">
        <f t="shared" ca="1" si="1033"/>
        <v>1.3173712428770488</v>
      </c>
      <c r="DX147" s="409">
        <f t="shared" ca="1" si="1033"/>
        <v>1.2991581696815495</v>
      </c>
      <c r="DY147" s="409">
        <f t="shared" ca="1" si="1033"/>
        <v>1.3943441757577844</v>
      </c>
      <c r="DZ147" s="409">
        <f t="shared" ca="1" si="1033"/>
        <v>1.3112141703127487</v>
      </c>
      <c r="EA147" s="409">
        <f t="shared" ca="1" si="1033"/>
        <v>1.3086228271296814</v>
      </c>
      <c r="EB147" s="409">
        <f t="shared" ca="1" si="1033"/>
        <v>1.2677036964941484</v>
      </c>
      <c r="EC147" s="409">
        <f t="shared" ca="1" si="1033"/>
        <v>1.2463505209731254</v>
      </c>
      <c r="ED147" s="409">
        <f t="shared" ca="1" si="1033"/>
        <v>1.3466829685732997</v>
      </c>
      <c r="EE147" s="409">
        <f t="shared" ref="EE147:EQ147" ca="1" si="1034">+EE80/EE$83*100</f>
        <v>1.2580625456571115</v>
      </c>
      <c r="EF147" s="409">
        <f t="shared" ca="1" si="1034"/>
        <v>1.2616942521220516</v>
      </c>
      <c r="EG147" s="409">
        <f t="shared" ca="1" si="1034"/>
        <v>1.3053581620630759</v>
      </c>
      <c r="EH147" s="409">
        <f t="shared" ca="1" si="1034"/>
        <v>1.2817517198736683</v>
      </c>
      <c r="EI147" s="409">
        <f t="shared" ca="1" si="1034"/>
        <v>1.2471651177086958</v>
      </c>
      <c r="EJ147" s="409">
        <f t="shared" ca="1" si="1034"/>
        <v>1.2120478655068867</v>
      </c>
      <c r="EK147" s="409">
        <f t="shared" ca="1" si="1034"/>
        <v>1.2425710769362215</v>
      </c>
      <c r="EL147" s="409">
        <f t="shared" ca="1" si="1034"/>
        <v>1.2835740021940081</v>
      </c>
      <c r="EM147" s="409">
        <f t="shared" ca="1" si="1034"/>
        <v>1.2095228708024115</v>
      </c>
      <c r="EN147" s="409">
        <f t="shared" ca="1" si="1034"/>
        <v>1.2401492870033834</v>
      </c>
      <c r="EO147" s="409">
        <f t="shared" ca="1" si="1034"/>
        <v>1.240944080416658</v>
      </c>
      <c r="EP147" s="409">
        <f t="shared" ca="1" si="1034"/>
        <v>1.2367749673423916</v>
      </c>
      <c r="EQ147" s="409">
        <f t="shared" ca="1" si="1034"/>
        <v>1.2606705857511848</v>
      </c>
      <c r="ER147" s="409">
        <f t="shared" ref="ER147:FA147" ca="1" si="1035">+ER80/ER$83*100</f>
        <v>1.2302842661297153</v>
      </c>
      <c r="ES147" s="409">
        <f t="shared" ca="1" si="1035"/>
        <v>1.2053731160823637</v>
      </c>
      <c r="ET147" s="409">
        <f t="shared" ca="1" si="1035"/>
        <v>1.1990454408590836</v>
      </c>
      <c r="EU147" s="409">
        <f t="shared" ca="1" si="1035"/>
        <v>1.2141832194547117</v>
      </c>
      <c r="EV147" s="409">
        <f t="shared" ca="1" si="1035"/>
        <v>1.2013679858238075</v>
      </c>
      <c r="EW147" s="409">
        <f t="shared" ca="1" si="1035"/>
        <v>1.1698243610027295</v>
      </c>
      <c r="EX147" s="409">
        <f t="shared" ca="1" si="1035"/>
        <v>1.1930636188506043</v>
      </c>
      <c r="EY147" s="409">
        <f t="shared" ca="1" si="1035"/>
        <v>1.2224982973042433</v>
      </c>
      <c r="EZ147" s="409">
        <f t="shared" ca="1" si="1035"/>
        <v>1.1877005377401573</v>
      </c>
      <c r="FA147" s="409">
        <f t="shared" ca="1" si="1035"/>
        <v>1.1454718192050877</v>
      </c>
      <c r="FB147" s="409">
        <f t="shared" ref="FB147:FD147" ca="1" si="1036">+FB80/FB$83*100</f>
        <v>1.1397548616973321</v>
      </c>
      <c r="FC147" s="409">
        <f t="shared" ca="1" si="1036"/>
        <v>1.1608409037996485</v>
      </c>
      <c r="FD147" s="409">
        <f t="shared" ca="1" si="1036"/>
        <v>1.1438119323972349</v>
      </c>
      <c r="FE147" s="409" t="e">
        <f t="shared" ref="FE147:FI147" ca="1" si="1037">+FE80/FE$83*100</f>
        <v>#DIV/0!</v>
      </c>
      <c r="FF147" s="409" t="e">
        <f t="shared" ca="1" si="1037"/>
        <v>#DIV/0!</v>
      </c>
      <c r="FG147" s="409" t="e">
        <f t="shared" ca="1" si="1037"/>
        <v>#DIV/0!</v>
      </c>
      <c r="FH147" s="409" t="e">
        <f t="shared" ca="1" si="1037"/>
        <v>#DIV/0!</v>
      </c>
      <c r="FI147" s="409" t="e">
        <f t="shared" ca="1" si="1037"/>
        <v>#DIV/0!</v>
      </c>
      <c r="FJ147" s="409" t="e">
        <f t="shared" ref="FJ147:FP147" ca="1" si="1038">+FJ80/FJ$83*100</f>
        <v>#DIV/0!</v>
      </c>
      <c r="FK147" s="409" t="e">
        <f t="shared" ca="1" si="1038"/>
        <v>#DIV/0!</v>
      </c>
      <c r="FL147" s="409" t="e">
        <f t="shared" ca="1" si="1038"/>
        <v>#DIV/0!</v>
      </c>
      <c r="FM147" s="409" t="e">
        <f t="shared" ca="1" si="1038"/>
        <v>#DIV/0!</v>
      </c>
      <c r="FN147" s="409" t="e">
        <f t="shared" ca="1" si="1038"/>
        <v>#DIV/0!</v>
      </c>
      <c r="FO147" s="409" t="e">
        <f t="shared" ca="1" si="1038"/>
        <v>#DIV/0!</v>
      </c>
      <c r="FP147" s="409" t="e">
        <f t="shared" ca="1" si="1038"/>
        <v>#DIV/0!</v>
      </c>
    </row>
    <row r="148" spans="1:172" x14ac:dyDescent="0.2">
      <c r="B148" s="407" t="s">
        <v>33</v>
      </c>
      <c r="C148" s="408"/>
      <c r="D148" s="407"/>
      <c r="E148" s="409">
        <f t="shared" ref="E148:AJ148" ca="1" si="1039">+E81/E$83*100</f>
        <v>2.8865942979811661</v>
      </c>
      <c r="F148" s="409">
        <f t="shared" ca="1" si="1039"/>
        <v>2.8755436173852384</v>
      </c>
      <c r="G148" s="409">
        <f t="shared" ca="1" si="1039"/>
        <v>2.8328786697121044</v>
      </c>
      <c r="H148" s="409">
        <f t="shared" ca="1" si="1039"/>
        <v>2.8101065050051193</v>
      </c>
      <c r="I148" s="409">
        <f t="shared" ca="1" si="1039"/>
        <v>2.8326850411793814</v>
      </c>
      <c r="J148" s="409">
        <f t="shared" ca="1" si="1039"/>
        <v>2.8793536262482862</v>
      </c>
      <c r="K148" s="409">
        <f t="shared" ca="1" si="1039"/>
        <v>2.8335665973993893</v>
      </c>
      <c r="L148" s="409">
        <f t="shared" ca="1" si="1039"/>
        <v>2.7835287494996872</v>
      </c>
      <c r="M148" s="409">
        <f t="shared" ca="1" si="1039"/>
        <v>2.7934702018761981</v>
      </c>
      <c r="N148" s="409">
        <f t="shared" ca="1" si="1039"/>
        <v>2.9110230787602713</v>
      </c>
      <c r="O148" s="409">
        <f t="shared" ca="1" si="1039"/>
        <v>2.972167347519763</v>
      </c>
      <c r="P148" s="409">
        <f t="shared" ca="1" si="1039"/>
        <v>2.9026117625904515</v>
      </c>
      <c r="Q148" s="409">
        <f t="shared" ca="1" si="1039"/>
        <v>2.8284697602561972</v>
      </c>
      <c r="R148" s="409">
        <f t="shared" ca="1" si="1039"/>
        <v>3.010625059211717</v>
      </c>
      <c r="S148" s="409">
        <f t="shared" ca="1" si="1039"/>
        <v>2.8790721060819391</v>
      </c>
      <c r="T148" s="409">
        <f t="shared" ca="1" si="1039"/>
        <v>2.9427068068760307</v>
      </c>
      <c r="U148" s="409">
        <f t="shared" ca="1" si="1039"/>
        <v>2.8549492198349911</v>
      </c>
      <c r="V148" s="409">
        <f t="shared" ca="1" si="1039"/>
        <v>2.8709076428738758</v>
      </c>
      <c r="W148" s="409">
        <f t="shared" ca="1" si="1039"/>
        <v>2.9609683215518072</v>
      </c>
      <c r="X148" s="409">
        <f t="shared" ca="1" si="1039"/>
        <v>3.0011168176923433</v>
      </c>
      <c r="Y148" s="409">
        <f t="shared" ca="1" si="1039"/>
        <v>3.0397387436549179</v>
      </c>
      <c r="Z148" s="409">
        <f t="shared" ca="1" si="1039"/>
        <v>2.9840428645939157</v>
      </c>
      <c r="AA148" s="409">
        <f t="shared" ca="1" si="1039"/>
        <v>2.9479949967327843</v>
      </c>
      <c r="AB148" s="409">
        <f t="shared" ca="1" si="1039"/>
        <v>2.8740631047694438</v>
      </c>
      <c r="AC148" s="409">
        <f t="shared" ca="1" si="1039"/>
        <v>2.918477697127305</v>
      </c>
      <c r="AD148" s="409">
        <f t="shared" ca="1" si="1039"/>
        <v>2.9271195666732961</v>
      </c>
      <c r="AE148" s="409">
        <f t="shared" ca="1" si="1039"/>
        <v>2.9452528355665426</v>
      </c>
      <c r="AF148" s="409">
        <f t="shared" ca="1" si="1039"/>
        <v>3.0123219656031455</v>
      </c>
      <c r="AG148" s="409">
        <f t="shared" ca="1" si="1039"/>
        <v>2.9708650138755499</v>
      </c>
      <c r="AH148" s="409">
        <f t="shared" ca="1" si="1039"/>
        <v>3.0494056994863921</v>
      </c>
      <c r="AI148" s="409">
        <f t="shared" ca="1" si="1039"/>
        <v>3.0529562478140284</v>
      </c>
      <c r="AJ148" s="409">
        <f t="shared" ca="1" si="1039"/>
        <v>3.0619909862845578</v>
      </c>
      <c r="AK148" s="409">
        <f t="shared" ref="AK148:BP148" ca="1" si="1040">+AK81/AK$83*100</f>
        <v>3.0039792852066358</v>
      </c>
      <c r="AL148" s="409">
        <f t="shared" ca="1" si="1040"/>
        <v>3.0020032488043347</v>
      </c>
      <c r="AM148" s="409">
        <f t="shared" ca="1" si="1040"/>
        <v>3.0647841036751782</v>
      </c>
      <c r="AN148" s="409">
        <f t="shared" ca="1" si="1040"/>
        <v>3.1678344575911739</v>
      </c>
      <c r="AO148" s="409">
        <f t="shared" ca="1" si="1040"/>
        <v>3.1833355276693691</v>
      </c>
      <c r="AP148" s="409">
        <f t="shared" ca="1" si="1040"/>
        <v>3.2327795655787925</v>
      </c>
      <c r="AQ148" s="409">
        <f t="shared" ca="1" si="1040"/>
        <v>3.3029774546680679</v>
      </c>
      <c r="AR148" s="409">
        <f t="shared" ca="1" si="1040"/>
        <v>3.2296507517021782</v>
      </c>
      <c r="AS148" s="409">
        <f t="shared" ca="1" si="1040"/>
        <v>3.2807245911789318</v>
      </c>
      <c r="AT148" s="409">
        <f t="shared" ca="1" si="1040"/>
        <v>3.263415675364433</v>
      </c>
      <c r="AU148" s="409">
        <f t="shared" ca="1" si="1040"/>
        <v>3.2961462499529177</v>
      </c>
      <c r="AV148" s="409">
        <f t="shared" ca="1" si="1040"/>
        <v>3.3050565485823058</v>
      </c>
      <c r="AW148" s="409">
        <f t="shared" ca="1" si="1040"/>
        <v>3.2909112130781861</v>
      </c>
      <c r="AX148" s="409">
        <f t="shared" ca="1" si="1040"/>
        <v>3.3316437113637729</v>
      </c>
      <c r="AY148" s="409">
        <f t="shared" ca="1" si="1040"/>
        <v>3.3260536021665383</v>
      </c>
      <c r="AZ148" s="409">
        <f t="shared" ca="1" si="1040"/>
        <v>3.2155696383672416</v>
      </c>
      <c r="BA148" s="409">
        <f t="shared" ca="1" si="1040"/>
        <v>3.3647299333474061</v>
      </c>
      <c r="BB148" s="409">
        <f t="shared" ca="1" si="1040"/>
        <v>3.2977135186313067</v>
      </c>
      <c r="BC148" s="409">
        <f t="shared" ca="1" si="1040"/>
        <v>3.2632954310605458</v>
      </c>
      <c r="BD148" s="409">
        <f t="shared" ca="1" si="1040"/>
        <v>3.3858794680938082</v>
      </c>
      <c r="BE148" s="409">
        <f t="shared" ca="1" si="1040"/>
        <v>3.4380621220541516</v>
      </c>
      <c r="BF148" s="409">
        <f t="shared" ca="1" si="1040"/>
        <v>3.3841755462397276</v>
      </c>
      <c r="BG148" s="409">
        <f t="shared" ca="1" si="1040"/>
        <v>3.3956439216115948</v>
      </c>
      <c r="BH148" s="409">
        <f t="shared" ca="1" si="1040"/>
        <v>3.3769599858548287</v>
      </c>
      <c r="BI148" s="409">
        <f t="shared" ca="1" si="1040"/>
        <v>3.5644582757939225</v>
      </c>
      <c r="BJ148" s="409">
        <f t="shared" ca="1" si="1040"/>
        <v>3.4799573236017021</v>
      </c>
      <c r="BK148" s="409">
        <f t="shared" ca="1" si="1040"/>
        <v>3.5090308367310064</v>
      </c>
      <c r="BL148" s="409">
        <f t="shared" ca="1" si="1040"/>
        <v>3.5143298305310822</v>
      </c>
      <c r="BM148" s="409">
        <f t="shared" ca="1" si="1040"/>
        <v>3.5077180559561589</v>
      </c>
      <c r="BN148" s="409">
        <f t="shared" ca="1" si="1040"/>
        <v>3.5621401774265169</v>
      </c>
      <c r="BO148" s="409">
        <f t="shared" ca="1" si="1040"/>
        <v>3.5898153689458598</v>
      </c>
      <c r="BP148" s="409">
        <f t="shared" ca="1" si="1040"/>
        <v>3.4867261894245121</v>
      </c>
      <c r="BQ148" s="409">
        <f t="shared" ref="BQ148:CV148" ca="1" si="1041">+BQ81/BQ$83*100</f>
        <v>3.4912468048113126</v>
      </c>
      <c r="BR148" s="409">
        <f t="shared" ca="1" si="1041"/>
        <v>3.6042300939550036</v>
      </c>
      <c r="BS148" s="409">
        <f t="shared" ca="1" si="1041"/>
        <v>3.6684944369970474</v>
      </c>
      <c r="BT148" s="409">
        <f t="shared" ca="1" si="1041"/>
        <v>3.6059260003801321</v>
      </c>
      <c r="BU148" s="409">
        <f t="shared" ca="1" si="1041"/>
        <v>3.5909805396530512</v>
      </c>
      <c r="BV148" s="409">
        <f t="shared" ca="1" si="1041"/>
        <v>3.6170312459842258</v>
      </c>
      <c r="BW148" s="409">
        <f t="shared" ca="1" si="1041"/>
        <v>3.5046362177266928</v>
      </c>
      <c r="BX148" s="409">
        <f t="shared" ca="1" si="1041"/>
        <v>3.6594717152912861</v>
      </c>
      <c r="BY148" s="409">
        <f t="shared" ca="1" si="1041"/>
        <v>3.5236960756889402</v>
      </c>
      <c r="BZ148" s="409">
        <f t="shared" ca="1" si="1041"/>
        <v>3.5436000884853187</v>
      </c>
      <c r="CA148" s="409">
        <f t="shared" ca="1" si="1041"/>
        <v>3.6296024298447604</v>
      </c>
      <c r="CB148" s="409">
        <f t="shared" ca="1" si="1041"/>
        <v>3.568023563349191</v>
      </c>
      <c r="CC148" s="409">
        <f t="shared" ca="1" si="1041"/>
        <v>3.2648419466943883</v>
      </c>
      <c r="CD148" s="409">
        <f t="shared" ca="1" si="1041"/>
        <v>3.4362999408137465</v>
      </c>
      <c r="CE148" s="409">
        <f t="shared" ca="1" si="1041"/>
        <v>3.4282381569976033</v>
      </c>
      <c r="CF148" s="409">
        <f t="shared" ca="1" si="1041"/>
        <v>3.5329925178887298</v>
      </c>
      <c r="CG148" s="409">
        <f t="shared" ca="1" si="1041"/>
        <v>3.518855606471055</v>
      </c>
      <c r="CH148" s="409">
        <f t="shared" ca="1" si="1041"/>
        <v>3.5309995403738559</v>
      </c>
      <c r="CI148" s="409">
        <f t="shared" ca="1" si="1041"/>
        <v>3.5571939516115356</v>
      </c>
      <c r="CJ148" s="409">
        <f t="shared" ca="1" si="1041"/>
        <v>3.5533876681509868</v>
      </c>
      <c r="CK148" s="409">
        <f t="shared" ca="1" si="1041"/>
        <v>3.4984669323419073</v>
      </c>
      <c r="CL148" s="409">
        <f t="shared" ca="1" si="1041"/>
        <v>3.5444288843021914</v>
      </c>
      <c r="CM148" s="409">
        <f t="shared" ca="1" si="1041"/>
        <v>3.4269027052935419</v>
      </c>
      <c r="CN148" s="409">
        <f t="shared" ca="1" si="1041"/>
        <v>3.0439330469569108</v>
      </c>
      <c r="CO148" s="409">
        <f t="shared" ca="1" si="1041"/>
        <v>3.0561073207382954</v>
      </c>
      <c r="CP148" s="409">
        <f t="shared" ca="1" si="1041"/>
        <v>3.296066173560984</v>
      </c>
      <c r="CQ148" s="409">
        <f t="shared" ca="1" si="1041"/>
        <v>3.3963232354524182</v>
      </c>
      <c r="CR148" s="409">
        <f t="shared" ca="1" si="1041"/>
        <v>3.5602898116522508</v>
      </c>
      <c r="CS148" s="409">
        <f t="shared" ca="1" si="1041"/>
        <v>3.5549810113146196</v>
      </c>
      <c r="CT148" s="409">
        <f t="shared" ca="1" si="1041"/>
        <v>3.617542747824313</v>
      </c>
      <c r="CU148" s="409">
        <f t="shared" ca="1" si="1041"/>
        <v>3.6063816000800926</v>
      </c>
      <c r="CV148" s="409">
        <f t="shared" ca="1" si="1041"/>
        <v>3.5196487439035731</v>
      </c>
      <c r="CW148" s="409">
        <f t="shared" ref="CW148:ED148" ca="1" si="1042">+CW81/CW$83*100</f>
        <v>3.5146007835567512</v>
      </c>
      <c r="CX148" s="409">
        <f t="shared" ca="1" si="1042"/>
        <v>3.5052772110690542</v>
      </c>
      <c r="CY148" s="409">
        <f t="shared" ca="1" si="1042"/>
        <v>3.4333950492513603</v>
      </c>
      <c r="CZ148" s="409">
        <f t="shared" ca="1" si="1042"/>
        <v>3.3655960988080014</v>
      </c>
      <c r="DA148" s="409">
        <f t="shared" ca="1" si="1042"/>
        <v>3.7669035144217919</v>
      </c>
      <c r="DB148" s="409">
        <f t="shared" ca="1" si="1042"/>
        <v>3.6230919288002443</v>
      </c>
      <c r="DC148" s="409">
        <f t="shared" ca="1" si="1042"/>
        <v>3.6059526510092406</v>
      </c>
      <c r="DD148" s="409">
        <f t="shared" ca="1" si="1042"/>
        <v>3.6195049847424348</v>
      </c>
      <c r="DE148" s="409">
        <f t="shared" ca="1" si="1042"/>
        <v>3.5628744680556586</v>
      </c>
      <c r="DF148" s="409">
        <f t="shared" ca="1" si="1042"/>
        <v>3.5107535998435426</v>
      </c>
      <c r="DG148" s="409">
        <f t="shared" ca="1" si="1042"/>
        <v>3.6553131862179615</v>
      </c>
      <c r="DH148" s="409">
        <f t="shared" ca="1" si="1042"/>
        <v>3.5269436534174665</v>
      </c>
      <c r="DI148" s="409">
        <f t="shared" ca="1" si="1042"/>
        <v>3.4741684555904637</v>
      </c>
      <c r="DJ148" s="409">
        <f t="shared" ca="1" si="1042"/>
        <v>3.4875069086901229</v>
      </c>
      <c r="DK148" s="409">
        <f t="shared" ca="1" si="1042"/>
        <v>3.4935973091309207</v>
      </c>
      <c r="DL148" s="409">
        <f t="shared" ca="1" si="1042"/>
        <v>3.565670070265349</v>
      </c>
      <c r="DM148" s="409">
        <f t="shared" ca="1" si="1042"/>
        <v>3.4630517489172279</v>
      </c>
      <c r="DN148" s="409">
        <f t="shared" ca="1" si="1042"/>
        <v>3.4876709533070622</v>
      </c>
      <c r="DO148" s="409">
        <f t="shared" ca="1" si="1042"/>
        <v>3.5409941091017942</v>
      </c>
      <c r="DP148" s="409">
        <f t="shared" ca="1" si="1042"/>
        <v>3.5448668808193693</v>
      </c>
      <c r="DQ148" s="409">
        <f t="shared" ca="1" si="1042"/>
        <v>3.5510419985772979</v>
      </c>
      <c r="DR148" s="409">
        <f t="shared" ca="1" si="1042"/>
        <v>3.5226739002628094</v>
      </c>
      <c r="DS148" s="409">
        <f t="shared" ca="1" si="1042"/>
        <v>3.4720429805705355</v>
      </c>
      <c r="DT148" s="409">
        <f t="shared" ca="1" si="1042"/>
        <v>3.4504470200802628</v>
      </c>
      <c r="DU148" s="409">
        <f t="shared" ca="1" si="1042"/>
        <v>3.5122877169413855</v>
      </c>
      <c r="DV148" s="409">
        <f t="shared" ca="1" si="1042"/>
        <v>3.5193588282762955</v>
      </c>
      <c r="DW148" s="409">
        <f t="shared" ca="1" si="1042"/>
        <v>3.4304098151209104</v>
      </c>
      <c r="DX148" s="409">
        <f t="shared" ca="1" si="1042"/>
        <v>3.4591058723038937</v>
      </c>
      <c r="DY148" s="409">
        <f t="shared" ca="1" si="1042"/>
        <v>3.5294181382336793</v>
      </c>
      <c r="DZ148" s="409">
        <f t="shared" ca="1" si="1042"/>
        <v>3.4633126472479181</v>
      </c>
      <c r="EA148" s="409">
        <f t="shared" ca="1" si="1042"/>
        <v>3.5907843249553157</v>
      </c>
      <c r="EB148" s="409">
        <f t="shared" ca="1" si="1042"/>
        <v>3.4836264222404831</v>
      </c>
      <c r="EC148" s="409">
        <f t="shared" ca="1" si="1042"/>
        <v>3.5597915417425248</v>
      </c>
      <c r="ED148" s="409">
        <f t="shared" ca="1" si="1042"/>
        <v>3.4333554626668707</v>
      </c>
      <c r="EE148" s="409">
        <f t="shared" ref="EE148:EQ148" ca="1" si="1043">+EE81/EE$83*100</f>
        <v>3.4448001643713484</v>
      </c>
      <c r="EF148" s="409">
        <f t="shared" ca="1" si="1043"/>
        <v>3.4935937424435246</v>
      </c>
      <c r="EG148" s="409">
        <f t="shared" ca="1" si="1043"/>
        <v>3.5393879814012541</v>
      </c>
      <c r="EH148" s="409">
        <f t="shared" ca="1" si="1043"/>
        <v>3.4742219905449305</v>
      </c>
      <c r="EI148" s="409">
        <f t="shared" ca="1" si="1043"/>
        <v>3.5057104472133798</v>
      </c>
      <c r="EJ148" s="409">
        <f t="shared" ca="1" si="1043"/>
        <v>3.4410807664597254</v>
      </c>
      <c r="EK148" s="409">
        <f t="shared" ca="1" si="1043"/>
        <v>3.6083191618276853</v>
      </c>
      <c r="EL148" s="409">
        <f t="shared" ca="1" si="1043"/>
        <v>3.7584137069829251</v>
      </c>
      <c r="EM148" s="409">
        <f t="shared" ca="1" si="1043"/>
        <v>3.683185047175344</v>
      </c>
      <c r="EN148" s="409">
        <f t="shared" ca="1" si="1043"/>
        <v>3.7677430155355829</v>
      </c>
      <c r="EO148" s="409">
        <f t="shared" ca="1" si="1043"/>
        <v>3.6741550709238444</v>
      </c>
      <c r="EP148" s="409">
        <f t="shared" ca="1" si="1043"/>
        <v>4.2922537633950117</v>
      </c>
      <c r="EQ148" s="409">
        <f t="shared" ca="1" si="1043"/>
        <v>4.4919134506492338</v>
      </c>
      <c r="ER148" s="409">
        <f t="shared" ref="ER148:FA148" ca="1" si="1044">+ER81/ER$83*100</f>
        <v>4.6416705510026635</v>
      </c>
      <c r="ES148" s="409">
        <f t="shared" ca="1" si="1044"/>
        <v>4.2272356460408176</v>
      </c>
      <c r="ET148" s="409">
        <f t="shared" ca="1" si="1044"/>
        <v>4.6849304609803246</v>
      </c>
      <c r="EU148" s="409">
        <f t="shared" ca="1" si="1044"/>
        <v>4.8571993070413013</v>
      </c>
      <c r="EV148" s="409">
        <f t="shared" ca="1" si="1044"/>
        <v>4.870527649394937</v>
      </c>
      <c r="EW148" s="409">
        <f t="shared" ca="1" si="1044"/>
        <v>4.6490558759363507</v>
      </c>
      <c r="EX148" s="409">
        <f t="shared" ca="1" si="1044"/>
        <v>4.5289485054199323</v>
      </c>
      <c r="EY148" s="409">
        <f t="shared" ca="1" si="1044"/>
        <v>4.5163236667554711</v>
      </c>
      <c r="EZ148" s="409">
        <f t="shared" ca="1" si="1044"/>
        <v>4.6740438308929395</v>
      </c>
      <c r="FA148" s="409">
        <f t="shared" ca="1" si="1044"/>
        <v>4.5147221762582905</v>
      </c>
      <c r="FB148" s="409">
        <f t="shared" ref="FB148:FD148" ca="1" si="1045">+FB81/FB$83*100</f>
        <v>4.501756514629272</v>
      </c>
      <c r="FC148" s="409">
        <f t="shared" ca="1" si="1045"/>
        <v>4.4034462971934651</v>
      </c>
      <c r="FD148" s="409">
        <f t="shared" ca="1" si="1045"/>
        <v>4.402645572690508</v>
      </c>
      <c r="FE148" s="409" t="e">
        <f t="shared" ref="FE148:FI148" ca="1" si="1046">+FE81/FE$83*100</f>
        <v>#DIV/0!</v>
      </c>
      <c r="FF148" s="409" t="e">
        <f t="shared" ca="1" si="1046"/>
        <v>#DIV/0!</v>
      </c>
      <c r="FG148" s="409" t="e">
        <f t="shared" ca="1" si="1046"/>
        <v>#DIV/0!</v>
      </c>
      <c r="FH148" s="409" t="e">
        <f t="shared" ca="1" si="1046"/>
        <v>#DIV/0!</v>
      </c>
      <c r="FI148" s="409" t="e">
        <f t="shared" ca="1" si="1046"/>
        <v>#DIV/0!</v>
      </c>
      <c r="FJ148" s="409" t="e">
        <f t="shared" ref="FJ148:FP148" ca="1" si="1047">+FJ81/FJ$83*100</f>
        <v>#DIV/0!</v>
      </c>
      <c r="FK148" s="409" t="e">
        <f t="shared" ca="1" si="1047"/>
        <v>#DIV/0!</v>
      </c>
      <c r="FL148" s="409" t="e">
        <f t="shared" ca="1" si="1047"/>
        <v>#DIV/0!</v>
      </c>
      <c r="FM148" s="409" t="e">
        <f t="shared" ca="1" si="1047"/>
        <v>#DIV/0!</v>
      </c>
      <c r="FN148" s="409" t="e">
        <f t="shared" ca="1" si="1047"/>
        <v>#DIV/0!</v>
      </c>
      <c r="FO148" s="409" t="e">
        <f t="shared" ca="1" si="1047"/>
        <v>#DIV/0!</v>
      </c>
      <c r="FP148" s="409" t="e">
        <f t="shared" ca="1" si="1047"/>
        <v>#DIV/0!</v>
      </c>
    </row>
    <row r="149" spans="1:172" x14ac:dyDescent="0.2">
      <c r="B149" s="332"/>
      <c r="C149" s="331"/>
      <c r="E149" s="333"/>
      <c r="F149" s="333"/>
      <c r="G149" s="333"/>
      <c r="H149" s="333"/>
      <c r="I149" s="333"/>
      <c r="J149" s="333"/>
      <c r="K149" s="333"/>
      <c r="L149" s="333"/>
      <c r="M149" s="333"/>
      <c r="N149" s="333"/>
      <c r="O149" s="333"/>
      <c r="P149" s="333"/>
      <c r="Q149" s="333"/>
      <c r="R149" s="333"/>
      <c r="S149" s="333"/>
      <c r="T149" s="333"/>
      <c r="U149" s="333"/>
      <c r="V149" s="333"/>
      <c r="W149" s="333"/>
      <c r="X149" s="333"/>
      <c r="Y149" s="333"/>
      <c r="Z149" s="333"/>
      <c r="AA149" s="333"/>
      <c r="AB149" s="333"/>
      <c r="AC149" s="333"/>
      <c r="AD149" s="333"/>
      <c r="AE149" s="333"/>
      <c r="AF149" s="333"/>
      <c r="AG149" s="333"/>
      <c r="AH149" s="333"/>
      <c r="AI149" s="333"/>
      <c r="AJ149" s="333"/>
      <c r="AK149" s="333"/>
      <c r="AL149" s="333"/>
      <c r="AM149" s="333"/>
      <c r="AN149" s="333"/>
      <c r="AO149" s="333"/>
      <c r="AP149" s="333"/>
      <c r="AQ149" s="333"/>
      <c r="AR149" s="333"/>
      <c r="AS149" s="333"/>
      <c r="AT149" s="333"/>
      <c r="AU149" s="333"/>
      <c r="AV149" s="333"/>
      <c r="AW149" s="333"/>
      <c r="AX149" s="333"/>
      <c r="AY149" s="333"/>
      <c r="AZ149" s="333"/>
      <c r="BA149" s="333"/>
      <c r="BB149" s="333"/>
      <c r="BC149" s="333"/>
      <c r="BD149" s="333"/>
      <c r="BE149" s="333"/>
      <c r="BF149" s="333"/>
      <c r="BG149" s="333"/>
      <c r="BH149" s="333"/>
      <c r="BI149" s="333"/>
      <c r="BJ149" s="333"/>
      <c r="BK149" s="333"/>
      <c r="BL149" s="333"/>
      <c r="BM149" s="333"/>
      <c r="BN149" s="333"/>
      <c r="BO149" s="333"/>
      <c r="BP149" s="333"/>
      <c r="BQ149" s="333"/>
      <c r="BR149" s="333"/>
      <c r="BS149" s="333"/>
      <c r="BT149" s="333"/>
      <c r="BU149" s="333"/>
      <c r="BV149" s="333"/>
      <c r="BW149" s="333"/>
      <c r="BX149" s="333"/>
      <c r="BY149" s="333"/>
      <c r="BZ149" s="333"/>
      <c r="CA149" s="333"/>
      <c r="CB149" s="333"/>
      <c r="CC149" s="333"/>
      <c r="CD149" s="333"/>
      <c r="CE149" s="333"/>
      <c r="CF149" s="333"/>
      <c r="CG149" s="333"/>
      <c r="CH149" s="333"/>
      <c r="CI149" s="333"/>
      <c r="CJ149" s="333"/>
      <c r="CK149" s="333"/>
      <c r="CL149" s="333"/>
      <c r="CM149" s="333"/>
      <c r="CN149" s="333"/>
      <c r="CO149" s="333"/>
      <c r="CP149" s="333"/>
      <c r="CQ149" s="333"/>
      <c r="CR149" s="333"/>
      <c r="CS149" s="333"/>
      <c r="CT149" s="333"/>
      <c r="CU149" s="333"/>
      <c r="CV149" s="333"/>
      <c r="CW149" s="333"/>
      <c r="CX149" s="333"/>
      <c r="CY149" s="333"/>
      <c r="CZ149" s="333"/>
      <c r="DA149" s="333"/>
      <c r="DB149" s="333"/>
      <c r="DC149" s="333"/>
      <c r="DD149" s="333"/>
      <c r="DE149" s="333"/>
      <c r="DF149" s="333"/>
      <c r="DG149" s="333"/>
      <c r="DH149" s="333"/>
      <c r="DI149" s="333"/>
      <c r="DJ149" s="333"/>
      <c r="DK149" s="333"/>
      <c r="DL149" s="333"/>
      <c r="DM149" s="333"/>
      <c r="DN149" s="333"/>
      <c r="DO149" s="333"/>
      <c r="DP149" s="333"/>
      <c r="DQ149" s="333"/>
      <c r="DR149" s="333"/>
      <c r="DS149" s="333"/>
      <c r="DT149" s="333"/>
      <c r="DU149" s="333"/>
      <c r="DV149" s="333"/>
      <c r="DW149" s="333"/>
      <c r="DX149" s="333"/>
      <c r="DY149" s="333"/>
      <c r="DZ149" s="333"/>
      <c r="EA149" s="333"/>
      <c r="EB149" s="333"/>
      <c r="EC149" s="333"/>
      <c r="ED149" s="333"/>
      <c r="EE149" s="333"/>
      <c r="EF149" s="333"/>
      <c r="EG149" s="333"/>
      <c r="EH149" s="333"/>
      <c r="EI149" s="333"/>
      <c r="EJ149" s="333"/>
      <c r="EK149" s="333"/>
      <c r="EL149" s="333"/>
      <c r="EM149" s="333"/>
      <c r="EN149" s="333"/>
      <c r="EO149" s="333"/>
      <c r="EP149" s="333"/>
      <c r="EQ149" s="333"/>
      <c r="ER149" s="333"/>
      <c r="ES149" s="333"/>
      <c r="ET149" s="333"/>
      <c r="EU149" s="333"/>
      <c r="EV149" s="333"/>
      <c r="EW149" s="333"/>
      <c r="EX149" s="333"/>
      <c r="EY149" s="333"/>
      <c r="EZ149" s="333"/>
      <c r="FA149" s="333"/>
      <c r="FB149" s="333"/>
      <c r="FC149" s="333"/>
      <c r="FD149" s="333"/>
      <c r="FE149" s="333"/>
      <c r="FF149" s="333"/>
      <c r="FG149" s="333"/>
      <c r="FH149" s="333"/>
      <c r="FI149" s="333"/>
      <c r="FJ149" s="333"/>
      <c r="FK149" s="333"/>
      <c r="FL149" s="333"/>
      <c r="FM149" s="333"/>
      <c r="FN149" s="333"/>
      <c r="FO149" s="333"/>
      <c r="FP149" s="333"/>
    </row>
    <row r="152" spans="1:172" s="474" customFormat="1" ht="15.75" x14ac:dyDescent="0.25">
      <c r="A152" s="486"/>
      <c r="B152" s="508" t="s">
        <v>38</v>
      </c>
      <c r="C152" s="508"/>
      <c r="D152" s="313"/>
      <c r="E152" s="314">
        <f t="shared" ref="E152:AJ152" si="1048">+E42</f>
        <v>41275</v>
      </c>
      <c r="F152" s="314">
        <f t="shared" si="1048"/>
        <v>41306</v>
      </c>
      <c r="G152" s="314">
        <f t="shared" si="1048"/>
        <v>41334</v>
      </c>
      <c r="H152" s="314">
        <f t="shared" si="1048"/>
        <v>41365</v>
      </c>
      <c r="I152" s="314">
        <f t="shared" si="1048"/>
        <v>41395</v>
      </c>
      <c r="J152" s="314">
        <f t="shared" si="1048"/>
        <v>41426</v>
      </c>
      <c r="K152" s="314">
        <f t="shared" si="1048"/>
        <v>41456</v>
      </c>
      <c r="L152" s="314">
        <f t="shared" si="1048"/>
        <v>41487</v>
      </c>
      <c r="M152" s="314">
        <f t="shared" si="1048"/>
        <v>41518</v>
      </c>
      <c r="N152" s="314">
        <f t="shared" si="1048"/>
        <v>41548</v>
      </c>
      <c r="O152" s="314">
        <f t="shared" si="1048"/>
        <v>41579</v>
      </c>
      <c r="P152" s="314">
        <f t="shared" si="1048"/>
        <v>41609</v>
      </c>
      <c r="Q152" s="314">
        <f t="shared" si="1048"/>
        <v>41640</v>
      </c>
      <c r="R152" s="314">
        <f t="shared" si="1048"/>
        <v>41671</v>
      </c>
      <c r="S152" s="314">
        <f t="shared" si="1048"/>
        <v>41699</v>
      </c>
      <c r="T152" s="314">
        <f t="shared" si="1048"/>
        <v>41730</v>
      </c>
      <c r="U152" s="314">
        <f t="shared" si="1048"/>
        <v>41760</v>
      </c>
      <c r="V152" s="314">
        <f t="shared" si="1048"/>
        <v>41791</v>
      </c>
      <c r="W152" s="314">
        <f t="shared" si="1048"/>
        <v>41821</v>
      </c>
      <c r="X152" s="314">
        <f t="shared" si="1048"/>
        <v>41852</v>
      </c>
      <c r="Y152" s="314">
        <f t="shared" si="1048"/>
        <v>41883</v>
      </c>
      <c r="Z152" s="314">
        <f t="shared" si="1048"/>
        <v>41913</v>
      </c>
      <c r="AA152" s="314">
        <f t="shared" si="1048"/>
        <v>41944</v>
      </c>
      <c r="AB152" s="314">
        <f t="shared" si="1048"/>
        <v>41974</v>
      </c>
      <c r="AC152" s="314">
        <f t="shared" si="1048"/>
        <v>42005</v>
      </c>
      <c r="AD152" s="314">
        <f t="shared" si="1048"/>
        <v>42036</v>
      </c>
      <c r="AE152" s="314">
        <f t="shared" si="1048"/>
        <v>42064</v>
      </c>
      <c r="AF152" s="314">
        <f t="shared" si="1048"/>
        <v>42095</v>
      </c>
      <c r="AG152" s="314">
        <f t="shared" si="1048"/>
        <v>42125</v>
      </c>
      <c r="AH152" s="314">
        <f t="shared" si="1048"/>
        <v>42156</v>
      </c>
      <c r="AI152" s="314">
        <f t="shared" si="1048"/>
        <v>42186</v>
      </c>
      <c r="AJ152" s="314">
        <f t="shared" si="1048"/>
        <v>42217</v>
      </c>
      <c r="AK152" s="314">
        <f t="shared" ref="AK152:BP152" si="1049">+AK42</f>
        <v>42248</v>
      </c>
      <c r="AL152" s="314">
        <f t="shared" si="1049"/>
        <v>42278</v>
      </c>
      <c r="AM152" s="314">
        <f t="shared" si="1049"/>
        <v>42309</v>
      </c>
      <c r="AN152" s="314">
        <f t="shared" si="1049"/>
        <v>42339</v>
      </c>
      <c r="AO152" s="314">
        <f t="shared" si="1049"/>
        <v>42370</v>
      </c>
      <c r="AP152" s="314">
        <f t="shared" si="1049"/>
        <v>42401</v>
      </c>
      <c r="AQ152" s="314">
        <f t="shared" si="1049"/>
        <v>42430</v>
      </c>
      <c r="AR152" s="314">
        <f t="shared" si="1049"/>
        <v>42461</v>
      </c>
      <c r="AS152" s="314">
        <f t="shared" si="1049"/>
        <v>42491</v>
      </c>
      <c r="AT152" s="314">
        <f t="shared" si="1049"/>
        <v>42522</v>
      </c>
      <c r="AU152" s="314">
        <f t="shared" si="1049"/>
        <v>42552</v>
      </c>
      <c r="AV152" s="314">
        <f t="shared" si="1049"/>
        <v>42583</v>
      </c>
      <c r="AW152" s="314">
        <f t="shared" si="1049"/>
        <v>42614</v>
      </c>
      <c r="AX152" s="314">
        <f t="shared" si="1049"/>
        <v>42644</v>
      </c>
      <c r="AY152" s="314">
        <f t="shared" si="1049"/>
        <v>42675</v>
      </c>
      <c r="AZ152" s="314">
        <f t="shared" si="1049"/>
        <v>42705</v>
      </c>
      <c r="BA152" s="314">
        <f t="shared" si="1049"/>
        <v>42736</v>
      </c>
      <c r="BB152" s="314">
        <f t="shared" si="1049"/>
        <v>42767</v>
      </c>
      <c r="BC152" s="314">
        <f t="shared" si="1049"/>
        <v>42795</v>
      </c>
      <c r="BD152" s="314">
        <f t="shared" si="1049"/>
        <v>42826</v>
      </c>
      <c r="BE152" s="314">
        <f t="shared" si="1049"/>
        <v>42856</v>
      </c>
      <c r="BF152" s="314">
        <f t="shared" si="1049"/>
        <v>42887</v>
      </c>
      <c r="BG152" s="314">
        <f t="shared" si="1049"/>
        <v>42917</v>
      </c>
      <c r="BH152" s="314">
        <f t="shared" si="1049"/>
        <v>42948</v>
      </c>
      <c r="BI152" s="314">
        <f t="shared" si="1049"/>
        <v>42979</v>
      </c>
      <c r="BJ152" s="314">
        <f t="shared" si="1049"/>
        <v>43009</v>
      </c>
      <c r="BK152" s="314">
        <f t="shared" si="1049"/>
        <v>43040</v>
      </c>
      <c r="BL152" s="314">
        <f t="shared" si="1049"/>
        <v>43070</v>
      </c>
      <c r="BM152" s="314">
        <f t="shared" si="1049"/>
        <v>43101</v>
      </c>
      <c r="BN152" s="314">
        <f t="shared" si="1049"/>
        <v>43132</v>
      </c>
      <c r="BO152" s="314">
        <f t="shared" si="1049"/>
        <v>43160</v>
      </c>
      <c r="BP152" s="314">
        <f t="shared" si="1049"/>
        <v>43191</v>
      </c>
      <c r="BQ152" s="314">
        <f t="shared" ref="BQ152:CV152" si="1050">+BQ42</f>
        <v>43221</v>
      </c>
      <c r="BR152" s="314">
        <f t="shared" si="1050"/>
        <v>43252</v>
      </c>
      <c r="BS152" s="314">
        <f t="shared" si="1050"/>
        <v>43282</v>
      </c>
      <c r="BT152" s="314">
        <f t="shared" si="1050"/>
        <v>43313</v>
      </c>
      <c r="BU152" s="314">
        <f t="shared" si="1050"/>
        <v>43344</v>
      </c>
      <c r="BV152" s="314">
        <f t="shared" si="1050"/>
        <v>43374</v>
      </c>
      <c r="BW152" s="314">
        <f t="shared" si="1050"/>
        <v>43405</v>
      </c>
      <c r="BX152" s="314">
        <f t="shared" si="1050"/>
        <v>43435</v>
      </c>
      <c r="BY152" s="314">
        <f t="shared" si="1050"/>
        <v>43466</v>
      </c>
      <c r="BZ152" s="314">
        <f t="shared" si="1050"/>
        <v>43497</v>
      </c>
      <c r="CA152" s="314">
        <f t="shared" si="1050"/>
        <v>43525</v>
      </c>
      <c r="CB152" s="314">
        <f t="shared" si="1050"/>
        <v>43556</v>
      </c>
      <c r="CC152" s="314">
        <f t="shared" si="1050"/>
        <v>43586</v>
      </c>
      <c r="CD152" s="314">
        <f t="shared" si="1050"/>
        <v>43617</v>
      </c>
      <c r="CE152" s="314">
        <f t="shared" si="1050"/>
        <v>43647</v>
      </c>
      <c r="CF152" s="314">
        <f t="shared" si="1050"/>
        <v>43678</v>
      </c>
      <c r="CG152" s="314">
        <f t="shared" si="1050"/>
        <v>43709</v>
      </c>
      <c r="CH152" s="314">
        <f t="shared" si="1050"/>
        <v>43739</v>
      </c>
      <c r="CI152" s="314">
        <f t="shared" si="1050"/>
        <v>43770</v>
      </c>
      <c r="CJ152" s="314">
        <f t="shared" si="1050"/>
        <v>43800</v>
      </c>
      <c r="CK152" s="314">
        <f t="shared" si="1050"/>
        <v>43831</v>
      </c>
      <c r="CL152" s="314">
        <f t="shared" si="1050"/>
        <v>43862</v>
      </c>
      <c r="CM152" s="314">
        <f t="shared" si="1050"/>
        <v>43891</v>
      </c>
      <c r="CN152" s="314">
        <f t="shared" si="1050"/>
        <v>43922</v>
      </c>
      <c r="CO152" s="314">
        <f t="shared" si="1050"/>
        <v>43952</v>
      </c>
      <c r="CP152" s="314">
        <f t="shared" si="1050"/>
        <v>43983</v>
      </c>
      <c r="CQ152" s="314">
        <f t="shared" si="1050"/>
        <v>44013</v>
      </c>
      <c r="CR152" s="314">
        <f t="shared" si="1050"/>
        <v>44044</v>
      </c>
      <c r="CS152" s="314">
        <f t="shared" si="1050"/>
        <v>44075</v>
      </c>
      <c r="CT152" s="314">
        <f t="shared" si="1050"/>
        <v>44105</v>
      </c>
      <c r="CU152" s="314">
        <f t="shared" si="1050"/>
        <v>44136</v>
      </c>
      <c r="CV152" s="314">
        <f t="shared" si="1050"/>
        <v>44166</v>
      </c>
      <c r="CW152" s="314">
        <f t="shared" ref="CW152:ED152" si="1051">+CW42</f>
        <v>44197</v>
      </c>
      <c r="CX152" s="314">
        <f t="shared" si="1051"/>
        <v>44228</v>
      </c>
      <c r="CY152" s="314">
        <f t="shared" si="1051"/>
        <v>44256</v>
      </c>
      <c r="CZ152" s="314">
        <f t="shared" si="1051"/>
        <v>44287</v>
      </c>
      <c r="DA152" s="314">
        <f t="shared" si="1051"/>
        <v>44317</v>
      </c>
      <c r="DB152" s="314">
        <f t="shared" si="1051"/>
        <v>44348</v>
      </c>
      <c r="DC152" s="314">
        <f t="shared" si="1051"/>
        <v>44378</v>
      </c>
      <c r="DD152" s="314">
        <f t="shared" si="1051"/>
        <v>44409</v>
      </c>
      <c r="DE152" s="314">
        <f t="shared" si="1051"/>
        <v>44440</v>
      </c>
      <c r="DF152" s="314">
        <f t="shared" si="1051"/>
        <v>44470</v>
      </c>
      <c r="DG152" s="314">
        <f t="shared" si="1051"/>
        <v>44501</v>
      </c>
      <c r="DH152" s="314">
        <f t="shared" si="1051"/>
        <v>44531</v>
      </c>
      <c r="DI152" s="314">
        <f t="shared" si="1051"/>
        <v>44562</v>
      </c>
      <c r="DJ152" s="314">
        <f t="shared" si="1051"/>
        <v>44593</v>
      </c>
      <c r="DK152" s="314">
        <f t="shared" si="1051"/>
        <v>44621</v>
      </c>
      <c r="DL152" s="314">
        <f t="shared" si="1051"/>
        <v>44652</v>
      </c>
      <c r="DM152" s="314">
        <f t="shared" si="1051"/>
        <v>44682</v>
      </c>
      <c r="DN152" s="314">
        <f t="shared" si="1051"/>
        <v>44713</v>
      </c>
      <c r="DO152" s="314">
        <f t="shared" si="1051"/>
        <v>44743</v>
      </c>
      <c r="DP152" s="314">
        <f t="shared" si="1051"/>
        <v>44774</v>
      </c>
      <c r="DQ152" s="314">
        <f t="shared" si="1051"/>
        <v>44805</v>
      </c>
      <c r="DR152" s="314">
        <f t="shared" si="1051"/>
        <v>44835</v>
      </c>
      <c r="DS152" s="314">
        <f t="shared" si="1051"/>
        <v>44866</v>
      </c>
      <c r="DT152" s="314">
        <f t="shared" si="1051"/>
        <v>44896</v>
      </c>
      <c r="DU152" s="314">
        <f t="shared" si="1051"/>
        <v>44927</v>
      </c>
      <c r="DV152" s="314">
        <f t="shared" si="1051"/>
        <v>44958</v>
      </c>
      <c r="DW152" s="314">
        <f t="shared" si="1051"/>
        <v>44986</v>
      </c>
      <c r="DX152" s="314">
        <f t="shared" si="1051"/>
        <v>45017</v>
      </c>
      <c r="DY152" s="314">
        <f t="shared" si="1051"/>
        <v>45047</v>
      </c>
      <c r="DZ152" s="314">
        <f t="shared" si="1051"/>
        <v>45078</v>
      </c>
      <c r="EA152" s="314">
        <f t="shared" si="1051"/>
        <v>45108</v>
      </c>
      <c r="EB152" s="314">
        <f t="shared" si="1051"/>
        <v>45139</v>
      </c>
      <c r="EC152" s="314">
        <f t="shared" si="1051"/>
        <v>45170</v>
      </c>
      <c r="ED152" s="314">
        <f t="shared" si="1051"/>
        <v>45200</v>
      </c>
      <c r="EE152" s="314">
        <f t="shared" ref="EE152:EQ152" si="1052">+EE42</f>
        <v>45231</v>
      </c>
      <c r="EF152" s="314">
        <f t="shared" si="1052"/>
        <v>45261</v>
      </c>
      <c r="EG152" s="314">
        <f t="shared" si="1052"/>
        <v>45292</v>
      </c>
      <c r="EH152" s="314">
        <f t="shared" si="1052"/>
        <v>45323</v>
      </c>
      <c r="EI152" s="314">
        <f t="shared" si="1052"/>
        <v>45352</v>
      </c>
      <c r="EJ152" s="314">
        <f t="shared" si="1052"/>
        <v>45383</v>
      </c>
      <c r="EK152" s="314">
        <f t="shared" si="1052"/>
        <v>45413</v>
      </c>
      <c r="EL152" s="314">
        <f t="shared" si="1052"/>
        <v>45444</v>
      </c>
      <c r="EM152" s="314">
        <f t="shared" si="1052"/>
        <v>45474</v>
      </c>
      <c r="EN152" s="314">
        <f t="shared" si="1052"/>
        <v>45505</v>
      </c>
      <c r="EO152" s="314">
        <f t="shared" si="1052"/>
        <v>45536</v>
      </c>
      <c r="EP152" s="314">
        <f t="shared" si="1052"/>
        <v>45566</v>
      </c>
      <c r="EQ152" s="314">
        <f t="shared" si="1052"/>
        <v>45597</v>
      </c>
      <c r="ER152" s="314">
        <f t="shared" ref="ER152:FA152" si="1053">+ER42</f>
        <v>45627</v>
      </c>
      <c r="ES152" s="314">
        <f t="shared" si="1053"/>
        <v>45658</v>
      </c>
      <c r="ET152" s="314">
        <f t="shared" si="1053"/>
        <v>45689</v>
      </c>
      <c r="EU152" s="314">
        <f t="shared" si="1053"/>
        <v>45717</v>
      </c>
      <c r="EV152" s="314">
        <f t="shared" si="1053"/>
        <v>45748</v>
      </c>
      <c r="EW152" s="314">
        <f t="shared" si="1053"/>
        <v>45778</v>
      </c>
      <c r="EX152" s="314">
        <f t="shared" si="1053"/>
        <v>45809</v>
      </c>
      <c r="EY152" s="314">
        <f t="shared" si="1053"/>
        <v>45839</v>
      </c>
      <c r="EZ152" s="314">
        <f t="shared" si="1053"/>
        <v>45870</v>
      </c>
      <c r="FA152" s="314">
        <f t="shared" si="1053"/>
        <v>45901</v>
      </c>
      <c r="FB152" s="314">
        <f t="shared" ref="FB152:FD152" si="1054">+FB42</f>
        <v>45931</v>
      </c>
      <c r="FC152" s="314">
        <f t="shared" si="1054"/>
        <v>45962</v>
      </c>
      <c r="FD152" s="314">
        <f t="shared" si="1054"/>
        <v>45992</v>
      </c>
      <c r="FE152" s="314">
        <f t="shared" ref="FE152:FI152" si="1055">+FE42</f>
        <v>46023</v>
      </c>
      <c r="FF152" s="314">
        <f t="shared" si="1055"/>
        <v>46054</v>
      </c>
      <c r="FG152" s="314">
        <f t="shared" si="1055"/>
        <v>46082</v>
      </c>
      <c r="FH152" s="314">
        <f t="shared" si="1055"/>
        <v>46113</v>
      </c>
      <c r="FI152" s="314">
        <f t="shared" si="1055"/>
        <v>46143</v>
      </c>
      <c r="FJ152" s="314">
        <f t="shared" ref="FJ152:FP152" si="1056">+FJ42</f>
        <v>46174</v>
      </c>
      <c r="FK152" s="314">
        <f t="shared" si="1056"/>
        <v>46204</v>
      </c>
      <c r="FL152" s="314">
        <f t="shared" si="1056"/>
        <v>46235</v>
      </c>
      <c r="FM152" s="314">
        <f t="shared" si="1056"/>
        <v>46266</v>
      </c>
      <c r="FN152" s="314">
        <f t="shared" si="1056"/>
        <v>46296</v>
      </c>
      <c r="FO152" s="314">
        <f t="shared" si="1056"/>
        <v>46327</v>
      </c>
      <c r="FP152" s="314">
        <f t="shared" si="1056"/>
        <v>46357</v>
      </c>
    </row>
    <row r="153" spans="1:172" x14ac:dyDescent="0.2">
      <c r="B153" s="317" t="s">
        <v>80</v>
      </c>
      <c r="C153" s="318" t="str">
        <f>+C6</f>
        <v>PIB 2018</v>
      </c>
    </row>
    <row r="154" spans="1:172" s="317" customFormat="1" x14ac:dyDescent="0.2">
      <c r="A154" s="485"/>
      <c r="B154" s="401" t="s">
        <v>0</v>
      </c>
      <c r="C154" s="402">
        <f t="shared" ref="C154:C192" si="1057">C44</f>
        <v>7747139.726999999</v>
      </c>
      <c r="D154" s="401"/>
      <c r="E154" s="403"/>
      <c r="F154" s="403"/>
      <c r="G154" s="403"/>
      <c r="H154" s="403"/>
      <c r="I154" s="403"/>
      <c r="J154" s="403"/>
      <c r="K154" s="403"/>
      <c r="L154" s="403"/>
      <c r="M154" s="403"/>
      <c r="N154" s="403"/>
      <c r="O154" s="403"/>
      <c r="P154" s="403"/>
      <c r="Q154" s="403">
        <f t="shared" ref="Q154:Z158" ca="1" si="1058">+Q44/E44*100-100</f>
        <v>0.76306564239243357</v>
      </c>
      <c r="R154" s="403">
        <f t="shared" ca="1" si="1058"/>
        <v>0.3374998242581313</v>
      </c>
      <c r="S154" s="403">
        <f t="shared" ca="1" si="1058"/>
        <v>2.9016210449170217</v>
      </c>
      <c r="T154" s="403">
        <f t="shared" ca="1" si="1058"/>
        <v>4.5305132462688675</v>
      </c>
      <c r="U154" s="403">
        <f t="shared" ca="1" si="1058"/>
        <v>2.8897791589704838</v>
      </c>
      <c r="V154" s="403">
        <f t="shared" ca="1" si="1058"/>
        <v>4.2604837654586731</v>
      </c>
      <c r="W154" s="403">
        <f t="shared" ca="1" si="1058"/>
        <v>3.3925942267836859</v>
      </c>
      <c r="X154" s="403">
        <f t="shared" ca="1" si="1058"/>
        <v>1.9533279153229728</v>
      </c>
      <c r="Y154" s="403">
        <f t="shared" ca="1" si="1058"/>
        <v>3.572637572664533</v>
      </c>
      <c r="Z154" s="403">
        <f t="shared" ca="1" si="1058"/>
        <v>3.4481856032905256</v>
      </c>
      <c r="AA154" s="403">
        <f t="shared" ref="AA154:AJ158" ca="1" si="1059">+AA44/O44*100-100</f>
        <v>3.5279716516193815</v>
      </c>
      <c r="AB154" s="403">
        <f t="shared" ca="1" si="1059"/>
        <v>3.0347175542896139</v>
      </c>
      <c r="AC154" s="403">
        <f t="shared" ca="1" si="1059"/>
        <v>2.4694931852591822</v>
      </c>
      <c r="AD154" s="403">
        <f t="shared" ca="1" si="1059"/>
        <v>2.8485613182485139</v>
      </c>
      <c r="AE154" s="403">
        <f t="shared" ca="1" si="1059"/>
        <v>0.73642526643440931</v>
      </c>
      <c r="AF154" s="403">
        <f t="shared" ca="1" si="1059"/>
        <v>1.3534070765412309</v>
      </c>
      <c r="AG154" s="403">
        <f t="shared" ca="1" si="1059"/>
        <v>0.32505009035980947</v>
      </c>
      <c r="AH154" s="403">
        <f t="shared" ca="1" si="1059"/>
        <v>0.50100429899416099</v>
      </c>
      <c r="AI154" s="403">
        <f t="shared" ca="1" si="1059"/>
        <v>2.3101563466963313</v>
      </c>
      <c r="AJ154" s="403">
        <f t="shared" ca="1" si="1059"/>
        <v>3.127854949838877</v>
      </c>
      <c r="AK154" s="403">
        <f t="shared" ref="AK154:AT158" ca="1" si="1060">+AK44/Y44*100-100</f>
        <v>4.5958803254538765</v>
      </c>
      <c r="AL154" s="403">
        <f t="shared" ca="1" si="1060"/>
        <v>1.4670783216965049</v>
      </c>
      <c r="AM154" s="403">
        <f t="shared" ca="1" si="1060"/>
        <v>0.94469992671437808</v>
      </c>
      <c r="AN154" s="403">
        <f t="shared" ca="1" si="1060"/>
        <v>1.5915836100576257</v>
      </c>
      <c r="AO154" s="403">
        <f t="shared" ca="1" si="1060"/>
        <v>1.9348090261767936</v>
      </c>
      <c r="AP154" s="403">
        <f t="shared" ca="1" si="1060"/>
        <v>1.3797685855019495</v>
      </c>
      <c r="AQ154" s="403">
        <f t="shared" ca="1" si="1060"/>
        <v>1.182136357504703</v>
      </c>
      <c r="AR154" s="403">
        <f t="shared" ca="1" si="1060"/>
        <v>-0.12336901224946928</v>
      </c>
      <c r="AS154" s="403">
        <f t="shared" ca="1" si="1060"/>
        <v>1.1072601279559251</v>
      </c>
      <c r="AT154" s="403">
        <f t="shared" ca="1" si="1060"/>
        <v>0.40306155539056476</v>
      </c>
      <c r="AU154" s="403">
        <f t="shared" ref="AU154:BD158" ca="1" si="1061">+AU44/AI44*100-100</f>
        <v>-0.77991487619489419</v>
      </c>
      <c r="AV154" s="403">
        <f t="shared" ca="1" si="1061"/>
        <v>-0.98538281241027903</v>
      </c>
      <c r="AW154" s="403">
        <f t="shared" ca="1" si="1061"/>
        <v>-2.6625434937841135</v>
      </c>
      <c r="AX154" s="403">
        <f t="shared" ca="1" si="1061"/>
        <v>-0.60420734563989242</v>
      </c>
      <c r="AY154" s="403">
        <f t="shared" ca="1" si="1061"/>
        <v>1.2328207925649224</v>
      </c>
      <c r="AZ154" s="403">
        <f t="shared" ca="1" si="1061"/>
        <v>0.46725726049159277</v>
      </c>
      <c r="BA154" s="403">
        <f t="shared" ca="1" si="1061"/>
        <v>1.2447097365724034</v>
      </c>
      <c r="BB154" s="403">
        <f t="shared" ca="1" si="1061"/>
        <v>0.66548357572085592</v>
      </c>
      <c r="BC154" s="403">
        <f t="shared" ca="1" si="1061"/>
        <v>2.1558949881214318</v>
      </c>
      <c r="BD154" s="403">
        <f t="shared" ca="1" si="1061"/>
        <v>1.1612307738654266</v>
      </c>
      <c r="BE154" s="403">
        <f t="shared" ref="BE154:BN158" ca="1" si="1062">+BE44/AS44*100-100</f>
        <v>0.90565122779580065</v>
      </c>
      <c r="BF154" s="403">
        <f t="shared" ca="1" si="1062"/>
        <v>1.1954263508900738</v>
      </c>
      <c r="BG154" s="403">
        <f t="shared" ca="1" si="1062"/>
        <v>0.46509481977716405</v>
      </c>
      <c r="BH154" s="403">
        <f t="shared" ca="1" si="1062"/>
        <v>0.92996979204559693</v>
      </c>
      <c r="BI154" s="403">
        <f t="shared" ca="1" si="1062"/>
        <v>-0.41092150539252259</v>
      </c>
      <c r="BJ154" s="403">
        <f t="shared" ca="1" si="1062"/>
        <v>0.73121633137908759</v>
      </c>
      <c r="BK154" s="403">
        <f t="shared" ca="1" si="1062"/>
        <v>-0.17049485193672353</v>
      </c>
      <c r="BL154" s="403">
        <f t="shared" ca="1" si="1062"/>
        <v>0.80262857353656614</v>
      </c>
      <c r="BM154" s="403">
        <f t="shared" ca="1" si="1062"/>
        <v>-0.76635438821638502</v>
      </c>
      <c r="BN154" s="403">
        <f t="shared" ca="1" si="1062"/>
        <v>7.5235244972077453E-2</v>
      </c>
      <c r="BO154" s="403">
        <f t="shared" ref="BO154:BX158" ca="1" si="1063">+BO44/BC44*100-100</f>
        <v>-0.56483064207075984</v>
      </c>
      <c r="BP154" s="403">
        <f t="shared" ca="1" si="1063"/>
        <v>-0.8165072985142956</v>
      </c>
      <c r="BQ154" s="403">
        <f t="shared" ca="1" si="1063"/>
        <v>0.813357369230161</v>
      </c>
      <c r="BR154" s="403">
        <f t="shared" ca="1" si="1063"/>
        <v>0.58622271711050189</v>
      </c>
      <c r="BS154" s="403">
        <f t="shared" ca="1" si="1063"/>
        <v>1.6631254734544143</v>
      </c>
      <c r="BT154" s="403">
        <f t="shared" ca="1" si="1063"/>
        <v>0.28713379264158334</v>
      </c>
      <c r="BU154" s="403">
        <f t="shared" ca="1" si="1063"/>
        <v>2.3620422717378204</v>
      </c>
      <c r="BV154" s="403">
        <f t="shared" ca="1" si="1063"/>
        <v>0.34704203996528804</v>
      </c>
      <c r="BW154" s="403">
        <f t="shared" ca="1" si="1063"/>
        <v>-0.89400699694944308</v>
      </c>
      <c r="BX154" s="403">
        <f t="shared" ca="1" si="1063"/>
        <v>-1.7731378969096312</v>
      </c>
      <c r="BY154" s="403">
        <f t="shared" ref="BY154:CH158" ca="1" si="1064">+BY44/BM44*100-100</f>
        <v>-0.78685301534764562</v>
      </c>
      <c r="BZ154" s="403">
        <f t="shared" ca="1" si="1064"/>
        <v>-0.70786433033289597</v>
      </c>
      <c r="CA154" s="403">
        <f t="shared" ca="1" si="1064"/>
        <v>-2.0193236511317565</v>
      </c>
      <c r="CB154" s="403">
        <f t="shared" ca="1" si="1064"/>
        <v>0.35256696479618199</v>
      </c>
      <c r="CC154" s="403">
        <f t="shared" ca="1" si="1064"/>
        <v>-2.2025729304729822</v>
      </c>
      <c r="CD154" s="403">
        <f t="shared" ca="1" si="1064"/>
        <v>-1.0725801665490593</v>
      </c>
      <c r="CE154" s="403">
        <f t="shared" ca="1" si="1064"/>
        <v>-1.9460496636636435</v>
      </c>
      <c r="CF154" s="403">
        <f t="shared" ca="1" si="1064"/>
        <v>-1.375690266460623</v>
      </c>
      <c r="CG154" s="403">
        <f t="shared" ca="1" si="1064"/>
        <v>-2.4866812777700602</v>
      </c>
      <c r="CH154" s="403">
        <f t="shared" ca="1" si="1064"/>
        <v>-3.6624323002020702</v>
      </c>
      <c r="CI154" s="403">
        <f t="shared" ref="CI154:CR158" ca="1" si="1065">+CI44/BW44*100-100</f>
        <v>-2.2713751555676254</v>
      </c>
      <c r="CJ154" s="403">
        <f t="shared" ca="1" si="1065"/>
        <v>-2.8360000598095354</v>
      </c>
      <c r="CK154" s="403">
        <f t="shared" ca="1" si="1065"/>
        <v>-1.7479489322607691</v>
      </c>
      <c r="CL154" s="403">
        <f t="shared" ca="1" si="1065"/>
        <v>-2.8234754267418793</v>
      </c>
      <c r="CM154" s="403">
        <f t="shared" ca="1" si="1065"/>
        <v>-4.8681817325130936</v>
      </c>
      <c r="CN154" s="403">
        <f t="shared" ca="1" si="1065"/>
        <v>-29.624643526868724</v>
      </c>
      <c r="CO154" s="403">
        <f t="shared" ca="1" si="1065"/>
        <v>-29.138835696951418</v>
      </c>
      <c r="CP154" s="403">
        <f t="shared" ca="1" si="1065"/>
        <v>-14.626319988245072</v>
      </c>
      <c r="CQ154" s="403">
        <f t="shared" ca="1" si="1065"/>
        <v>-10.29275410612145</v>
      </c>
      <c r="CR154" s="403">
        <f t="shared" ca="1" si="1065"/>
        <v>-6.7139576096246572</v>
      </c>
      <c r="CS154" s="403">
        <f t="shared" ref="CS154:DB158" ca="1" si="1066">+CS44/CG44*100-100</f>
        <v>-4.3674795192133331</v>
      </c>
      <c r="CT154" s="403">
        <f t="shared" ca="1" si="1066"/>
        <v>-1.0674115170479013</v>
      </c>
      <c r="CU154" s="403">
        <f t="shared" ca="1" si="1066"/>
        <v>-1.0580795950986186</v>
      </c>
      <c r="CV154" s="403">
        <f t="shared" ca="1" si="1066"/>
        <v>-0.76158033334485253</v>
      </c>
      <c r="CW154" s="403">
        <f t="shared" ca="1" si="1066"/>
        <v>-2.7709058860012448</v>
      </c>
      <c r="CX154" s="403">
        <f t="shared" ca="1" si="1066"/>
        <v>-3.2074422115676242</v>
      </c>
      <c r="CY154" s="403">
        <f t="shared" ca="1" si="1066"/>
        <v>2.4099758007183993</v>
      </c>
      <c r="CZ154" s="403">
        <f t="shared" ca="1" si="1066"/>
        <v>36.748883638613819</v>
      </c>
      <c r="DA154" s="403">
        <f t="shared" ca="1" si="1066"/>
        <v>36.331675107763914</v>
      </c>
      <c r="DB154" s="403">
        <f t="shared" ca="1" si="1066"/>
        <v>11.846420909590364</v>
      </c>
      <c r="DC154" s="403">
        <f t="shared" ref="DC154:DL158" ca="1" si="1067">+DC44/CQ44*100-100</f>
        <v>7.3020388646438903</v>
      </c>
      <c r="DD154" s="403">
        <f t="shared" ca="1" si="1067"/>
        <v>3.768374171115056</v>
      </c>
      <c r="DE154" s="403">
        <f t="shared" ca="1" si="1067"/>
        <v>0.26188183902300466</v>
      </c>
      <c r="DF154" s="403">
        <f t="shared" ca="1" si="1067"/>
        <v>-1.2036355722841563E-2</v>
      </c>
      <c r="DG154" s="403">
        <f t="shared" ca="1" si="1067"/>
        <v>7.6763743238331017E-2</v>
      </c>
      <c r="DH154" s="403">
        <f t="shared" ca="1" si="1067"/>
        <v>1.9031674025161323</v>
      </c>
      <c r="DI154" s="403">
        <f t="shared" ca="1" si="1067"/>
        <v>3.9993429022852354</v>
      </c>
      <c r="DJ154" s="403">
        <f t="shared" ca="1" si="1067"/>
        <v>5.0235064499981803</v>
      </c>
      <c r="DK154" s="403">
        <f t="shared" ca="1" si="1067"/>
        <v>3.6416447597070487</v>
      </c>
      <c r="DL154" s="403">
        <f t="shared" ca="1" si="1067"/>
        <v>4.478536208293832</v>
      </c>
      <c r="DM154" s="403">
        <f t="shared" ref="DM154:DV158" ca="1" si="1068">+DM44/DA44*100-100</f>
        <v>4.7954994056159279</v>
      </c>
      <c r="DN154" s="403">
        <f t="shared" ca="1" si="1068"/>
        <v>4.5079981399814244</v>
      </c>
      <c r="DO154" s="403">
        <f t="shared" ca="1" si="1068"/>
        <v>4.9464195766730938</v>
      </c>
      <c r="DP154" s="403">
        <f t="shared" ca="1" si="1068"/>
        <v>5.0599240716054936</v>
      </c>
      <c r="DQ154" s="403">
        <f t="shared" ca="1" si="1068"/>
        <v>5.6566750507173822</v>
      </c>
      <c r="DR154" s="403">
        <f t="shared" ca="1" si="1068"/>
        <v>4.6470076866019525</v>
      </c>
      <c r="DS154" s="403">
        <f t="shared" ca="1" si="1068"/>
        <v>5.1975145237016136</v>
      </c>
      <c r="DT154" s="403">
        <f t="shared" ca="1" si="1068"/>
        <v>5.275811238764021</v>
      </c>
      <c r="DU154" s="403">
        <f t="shared" ca="1" si="1068"/>
        <v>3.4566422284136138</v>
      </c>
      <c r="DV154" s="403">
        <f t="shared" ca="1" si="1068"/>
        <v>3.2265126729299283</v>
      </c>
      <c r="DW154" s="403">
        <f t="shared" ref="DW154:ED158" ca="1" si="1069">+DW44/DK44*100-100</f>
        <v>2.2139137294956157</v>
      </c>
      <c r="DX154" s="403">
        <f t="shared" ca="1" si="1069"/>
        <v>2.2050560304729885</v>
      </c>
      <c r="DY154" s="403">
        <f t="shared" ca="1" si="1069"/>
        <v>2.9402682851580551</v>
      </c>
      <c r="DZ154" s="403">
        <f t="shared" ca="1" si="1069"/>
        <v>3.8717702200385986</v>
      </c>
      <c r="EA154" s="403">
        <f t="shared" ca="1" si="1069"/>
        <v>3.204719995371903</v>
      </c>
      <c r="EB154" s="403">
        <f t="shared" ca="1" si="1069"/>
        <v>2.9047450595517574</v>
      </c>
      <c r="EC154" s="403">
        <f t="shared" ca="1" si="1069"/>
        <v>4.0508164730099736</v>
      </c>
      <c r="ED154" s="403">
        <f t="shared" ca="1" si="1069"/>
        <v>5.0113742029914761</v>
      </c>
      <c r="EE154" s="403">
        <f t="shared" ref="EE154:EE158" ca="1" si="1070">+EE44/DS44*100-100</f>
        <v>2.2865812764333526</v>
      </c>
      <c r="EF154" s="403">
        <f t="shared" ref="EF154:EF158" ca="1" si="1071">+EF44/DT44*100-100</f>
        <v>0.81565500413671543</v>
      </c>
      <c r="EG154" s="403">
        <f t="shared" ref="EG154:EG158" ca="1" si="1072">+EG44/DU44*100-100</f>
        <v>1.6869717458877886</v>
      </c>
      <c r="EH154" s="403">
        <f t="shared" ref="EH154:EH158" ca="1" si="1073">+EH44/DV44*100-100</f>
        <v>0.55668054956848323</v>
      </c>
      <c r="EI154" s="403">
        <f t="shared" ref="EI154:EI158" ca="1" si="1074">+EI44/DW44*100-100</f>
        <v>1.0992877184125689</v>
      </c>
      <c r="EJ154" s="403">
        <f t="shared" ref="EJ154:EJ158" ca="1" si="1075">+EJ44/DX44*100-100</f>
        <v>-8.9123762727197686E-2</v>
      </c>
      <c r="EK154" s="403">
        <f t="shared" ref="EK154:EK158" ca="1" si="1076">+EK44/DY44*100-100</f>
        <v>-0.46806258919632171</v>
      </c>
      <c r="EL154" s="403">
        <f t="shared" ref="EL154:EL158" ca="1" si="1077">+EL44/DZ44*100-100</f>
        <v>-0.69283866748493494</v>
      </c>
      <c r="EM154" s="403">
        <f t="shared" ref="EM154:EM158" ca="1" si="1078">+EM44/EA44*100-100</f>
        <v>2.375323526706552E-4</v>
      </c>
      <c r="EN154" s="403">
        <f t="shared" ref="EN154:EN158" ca="1" si="1079">+EN44/EB44*100-100</f>
        <v>-0.6964700370535013</v>
      </c>
      <c r="EO154" s="403">
        <f t="shared" ref="EO154:EO158" ca="1" si="1080">+EO44/EC44*100-100</f>
        <v>-0.68437845428557864</v>
      </c>
      <c r="EP154" s="403">
        <f t="shared" ref="EP154:EP158" ca="1" si="1081">+EP44/ED44*100-100</f>
        <v>-3.3944288506428677</v>
      </c>
      <c r="EQ154" s="403">
        <f t="shared" ref="EQ154:EQ158" ca="1" si="1082">+EQ44/EE44*100-100</f>
        <v>-1.6688421705554788</v>
      </c>
      <c r="ER154" s="403">
        <f t="shared" ref="ER154:ER158" ca="1" si="1083">+ER44/EF44*100-100</f>
        <v>-2.8508915342608958</v>
      </c>
      <c r="ES154" s="403">
        <f t="shared" ref="ES154:ES158" ca="1" si="1084">+ES44/EG44*100-100</f>
        <v>-3.4492748842333327</v>
      </c>
      <c r="ET154" s="403">
        <f t="shared" ref="ET154:ET158" ca="1" si="1085">+ET44/EH44*100-100</f>
        <v>5.6711124124717571E-3</v>
      </c>
      <c r="EU154" s="403">
        <f t="shared" ref="EU154:EU158" ca="1" si="1086">+EU44/EI44*100-100</f>
        <v>-1.1772396273269266</v>
      </c>
      <c r="EV154" s="403">
        <f t="shared" ref="EV154:EV158" ca="1" si="1087">+EV44/EJ44*100-100</f>
        <v>-0.74725227412763218</v>
      </c>
      <c r="EW154" s="403">
        <f t="shared" ref="EW154:EW158" ca="1" si="1088">+EW44/EK44*100-100</f>
        <v>-0.3234980977580193</v>
      </c>
      <c r="EX154" s="403">
        <f t="shared" ref="EX154:EX158" ca="1" si="1089">+EX44/EL44*100-100</f>
        <v>-0.8914698574067188</v>
      </c>
      <c r="EY154" s="403">
        <f t="shared" ref="EY154:EY158" ca="1" si="1090">+EY44/EM44*100-100</f>
        <v>-2.5974256000768037</v>
      </c>
      <c r="EZ154" s="403">
        <f t="shared" ref="EZ154:EZ158" ca="1" si="1091">+EZ44/EN44*100-100</f>
        <v>-2.2894260069926133</v>
      </c>
      <c r="FA154" s="403">
        <f t="shared" ref="FA154:FA158" ca="1" si="1092">+FA44/EO44*100-100</f>
        <v>-3.1101949064970285</v>
      </c>
      <c r="FB154" s="403">
        <f t="shared" ref="FB154:FB158" ca="1" si="1093">+FB44/EP44*100-100</f>
        <v>-0.46945993073872216</v>
      </c>
      <c r="FC154" s="403">
        <f t="shared" ref="FC154:FC158" ca="1" si="1094">+FC44/EQ44*100-100</f>
        <v>-2.8985837565755901E-3</v>
      </c>
      <c r="FD154" s="403">
        <f t="shared" ref="FD154:FD158" ca="1" si="1095">+FD44/ER44*100-100</f>
        <v>1.4996410758111978</v>
      </c>
      <c r="FE154" s="403">
        <f t="shared" ref="FE154:FE158" ca="1" si="1096">+FE44/ES44*100-100</f>
        <v>-100</v>
      </c>
      <c r="FF154" s="403">
        <f t="shared" ref="FF154:FF158" ca="1" si="1097">+FF44/ET44*100-100</f>
        <v>-100</v>
      </c>
      <c r="FG154" s="403">
        <f t="shared" ref="FG154:FG158" ca="1" si="1098">+FG44/EU44*100-100</f>
        <v>-100</v>
      </c>
      <c r="FH154" s="403">
        <f t="shared" ref="FH154:FH158" ca="1" si="1099">+FH44/EV44*100-100</f>
        <v>-100</v>
      </c>
      <c r="FI154" s="403">
        <f t="shared" ref="FI154:FI158" ca="1" si="1100">+FI44/EW44*100-100</f>
        <v>-100</v>
      </c>
      <c r="FJ154" s="403">
        <f t="shared" ref="FJ154:FJ158" ca="1" si="1101">+FJ44/EX44*100-100</f>
        <v>-100</v>
      </c>
      <c r="FK154" s="403">
        <f t="shared" ref="FK154:FK158" ca="1" si="1102">+FK44/EY44*100-100</f>
        <v>-100</v>
      </c>
      <c r="FL154" s="403">
        <f t="shared" ref="FL154:FL158" ca="1" si="1103">+FL44/EZ44*100-100</f>
        <v>-100</v>
      </c>
      <c r="FM154" s="403">
        <f t="shared" ref="FM154:FM158" ca="1" si="1104">+FM44/FA44*100-100</f>
        <v>-100</v>
      </c>
      <c r="FN154" s="403">
        <f t="shared" ref="FN154:FN158" ca="1" si="1105">+FN44/FB44*100-100</f>
        <v>-100</v>
      </c>
      <c r="FO154" s="403">
        <f t="shared" ref="FO154:FO158" ca="1" si="1106">+FO44/FC44*100-100</f>
        <v>-100</v>
      </c>
      <c r="FP154" s="403">
        <f t="shared" ref="FP154:FP158" ca="1" si="1107">+FP44/FD44*100-100</f>
        <v>-100</v>
      </c>
    </row>
    <row r="155" spans="1:172" s="317" customFormat="1" x14ac:dyDescent="0.2">
      <c r="A155" s="485"/>
      <c r="B155" s="404" t="s">
        <v>1</v>
      </c>
      <c r="C155" s="405">
        <f t="shared" si="1057"/>
        <v>948326.58399999992</v>
      </c>
      <c r="D155" s="404"/>
      <c r="E155" s="406"/>
      <c r="F155" s="406"/>
      <c r="G155" s="406"/>
      <c r="H155" s="406"/>
      <c r="I155" s="406"/>
      <c r="J155" s="406"/>
      <c r="K155" s="406"/>
      <c r="L155" s="406"/>
      <c r="M155" s="406"/>
      <c r="N155" s="406"/>
      <c r="O155" s="406"/>
      <c r="P155" s="406"/>
      <c r="Q155" s="406">
        <f t="shared" ca="1" si="1058"/>
        <v>-2.2968409907916509</v>
      </c>
      <c r="R155" s="406">
        <f t="shared" ca="1" si="1058"/>
        <v>-1.4439701540205476</v>
      </c>
      <c r="S155" s="406">
        <f t="shared" ca="1" si="1058"/>
        <v>-0.81255814162861384</v>
      </c>
      <c r="T155" s="406">
        <f t="shared" ca="1" si="1058"/>
        <v>0.15880267868347175</v>
      </c>
      <c r="U155" s="406">
        <f t="shared" ca="1" si="1058"/>
        <v>0.46264026445952311</v>
      </c>
      <c r="V155" s="406">
        <f t="shared" ca="1" si="1058"/>
        <v>-0.33370347567900183</v>
      </c>
      <c r="W155" s="406">
        <f t="shared" ca="1" si="1058"/>
        <v>-0.54038784131114426</v>
      </c>
      <c r="X155" s="406">
        <f t="shared" ca="1" si="1058"/>
        <v>-0.71477286613065871</v>
      </c>
      <c r="Y155" s="406">
        <f t="shared" ca="1" si="1058"/>
        <v>-0.99409880701774966</v>
      </c>
      <c r="Z155" s="406">
        <f t="shared" ca="1" si="1058"/>
        <v>-3.3243503243673587</v>
      </c>
      <c r="AA155" s="406">
        <f t="shared" ca="1" si="1059"/>
        <v>-4.0304635620402678</v>
      </c>
      <c r="AB155" s="406">
        <f t="shared" ca="1" si="1059"/>
        <v>-5.1019750455926385</v>
      </c>
      <c r="AC155" s="406">
        <f t="shared" ca="1" si="1059"/>
        <v>-4.4520904652746651</v>
      </c>
      <c r="AD155" s="406">
        <f t="shared" ca="1" si="1059"/>
        <v>-1.7787286163147513</v>
      </c>
      <c r="AE155" s="406">
        <f t="shared" ca="1" si="1059"/>
        <v>-4.1938675253213944</v>
      </c>
      <c r="AF155" s="406">
        <f t="shared" ca="1" si="1059"/>
        <v>-6.7995698750213762</v>
      </c>
      <c r="AG155" s="406">
        <f t="shared" ca="1" si="1059"/>
        <v>-7.2001142098725666</v>
      </c>
      <c r="AH155" s="406">
        <f t="shared" ca="1" si="1059"/>
        <v>-5.1149203116191018</v>
      </c>
      <c r="AI155" s="406">
        <f t="shared" ca="1" si="1059"/>
        <v>-5.0654949830003488</v>
      </c>
      <c r="AJ155" s="406">
        <f t="shared" ca="1" si="1059"/>
        <v>-4.457247271628404</v>
      </c>
      <c r="AK155" s="406">
        <f t="shared" ca="1" si="1060"/>
        <v>-4.5344050971437042</v>
      </c>
      <c r="AL155" s="406">
        <f t="shared" ca="1" si="1060"/>
        <v>-3.5692717232831939</v>
      </c>
      <c r="AM155" s="406">
        <f t="shared" ca="1" si="1060"/>
        <v>-4.4930588807826695</v>
      </c>
      <c r="AN155" s="406">
        <f t="shared" ca="1" si="1060"/>
        <v>-3.9280717278951158</v>
      </c>
      <c r="AO155" s="406">
        <f t="shared" ca="1" si="1060"/>
        <v>-2.3755347113451677</v>
      </c>
      <c r="AP155" s="406">
        <f t="shared" ca="1" si="1060"/>
        <v>-4.3433094713845151</v>
      </c>
      <c r="AQ155" s="406">
        <f t="shared" ca="1" si="1060"/>
        <v>-2.7857364314057094</v>
      </c>
      <c r="AR155" s="406">
        <f t="shared" ca="1" si="1060"/>
        <v>-2.0005992557488099</v>
      </c>
      <c r="AS155" s="406">
        <f t="shared" ca="1" si="1060"/>
        <v>-1.7360097593835917</v>
      </c>
      <c r="AT155" s="406">
        <f t="shared" ca="1" si="1060"/>
        <v>-3.7163337733650934</v>
      </c>
      <c r="AU155" s="406">
        <f t="shared" ca="1" si="1061"/>
        <v>-3.7744654747171609</v>
      </c>
      <c r="AV155" s="406">
        <f t="shared" ca="1" si="1061"/>
        <v>-5.6777582732608636</v>
      </c>
      <c r="AW155" s="406">
        <f t="shared" ca="1" si="1061"/>
        <v>-5.2743717650020869</v>
      </c>
      <c r="AX155" s="406">
        <f t="shared" ca="1" si="1061"/>
        <v>-4.7101559422304717</v>
      </c>
      <c r="AY155" s="406">
        <f t="shared" ca="1" si="1061"/>
        <v>-5.4660074461014148</v>
      </c>
      <c r="AZ155" s="406">
        <f t="shared" ca="1" si="1061"/>
        <v>-5.8465504504222565</v>
      </c>
      <c r="BA155" s="406">
        <f t="shared" ca="1" si="1061"/>
        <v>-6.9821633285823452</v>
      </c>
      <c r="BB155" s="406">
        <f t="shared" ca="1" si="1061"/>
        <v>-8.8129537809602567</v>
      </c>
      <c r="BC155" s="406">
        <f t="shared" ca="1" si="1061"/>
        <v>-7.4898848122241191</v>
      </c>
      <c r="BD155" s="406">
        <f t="shared" ca="1" si="1061"/>
        <v>-5.999986179701537</v>
      </c>
      <c r="BE155" s="406">
        <f t="shared" ca="1" si="1062"/>
        <v>-5.5785444658133088</v>
      </c>
      <c r="BF155" s="406">
        <f t="shared" ca="1" si="1062"/>
        <v>-5.5700156416478563</v>
      </c>
      <c r="BG155" s="406">
        <f t="shared" ca="1" si="1062"/>
        <v>-7.0577763718907107</v>
      </c>
      <c r="BH155" s="406">
        <f t="shared" ca="1" si="1062"/>
        <v>-7.9179838533242588</v>
      </c>
      <c r="BI155" s="406">
        <f t="shared" ca="1" si="1062"/>
        <v>-14.082479692167084</v>
      </c>
      <c r="BJ155" s="406">
        <f t="shared" ca="1" si="1062"/>
        <v>-9.4062940015628271</v>
      </c>
      <c r="BK155" s="406">
        <f t="shared" ca="1" si="1062"/>
        <v>-7.7517482413348375</v>
      </c>
      <c r="BL155" s="406">
        <f t="shared" ca="1" si="1062"/>
        <v>-7.2747922346647016</v>
      </c>
      <c r="BM155" s="406">
        <f t="shared" ca="1" si="1062"/>
        <v>-5.5125860750586639</v>
      </c>
      <c r="BN155" s="406">
        <f t="shared" ca="1" si="1062"/>
        <v>-6.7047179454700938</v>
      </c>
      <c r="BO155" s="406">
        <f t="shared" ca="1" si="1063"/>
        <v>-7.0625109349145703</v>
      </c>
      <c r="BP155" s="406">
        <f t="shared" ca="1" si="1063"/>
        <v>-6.8606810829135725</v>
      </c>
      <c r="BQ155" s="406">
        <f t="shared" ca="1" si="1063"/>
        <v>-7.0762178315308688</v>
      </c>
      <c r="BR155" s="406">
        <f t="shared" ca="1" si="1063"/>
        <v>-8.2579802865695058</v>
      </c>
      <c r="BS155" s="406">
        <f t="shared" ca="1" si="1063"/>
        <v>-8.1470075428216973</v>
      </c>
      <c r="BT155" s="406">
        <f t="shared" ca="1" si="1063"/>
        <v>-5.9165791217629362</v>
      </c>
      <c r="BU155" s="406">
        <f t="shared" ca="1" si="1063"/>
        <v>0.63591431998702319</v>
      </c>
      <c r="BV155" s="406">
        <f t="shared" ca="1" si="1063"/>
        <v>-6.1692057355260772</v>
      </c>
      <c r="BW155" s="406">
        <f t="shared" ca="1" si="1063"/>
        <v>-7.842841084515257</v>
      </c>
      <c r="BX155" s="406">
        <f t="shared" ca="1" si="1063"/>
        <v>-8.0822636343103511</v>
      </c>
      <c r="BY155" s="406">
        <f t="shared" ca="1" si="1064"/>
        <v>-11.636562413302372</v>
      </c>
      <c r="BZ155" s="406">
        <f t="shared" ca="1" si="1064"/>
        <v>-8.0115658152196119</v>
      </c>
      <c r="CA155" s="406">
        <f t="shared" ca="1" si="1064"/>
        <v>-7.5803057269456247</v>
      </c>
      <c r="CB155" s="406">
        <f t="shared" ca="1" si="1064"/>
        <v>-8.7368706705339889</v>
      </c>
      <c r="CC155" s="406">
        <f t="shared" ca="1" si="1064"/>
        <v>-10.459642269575866</v>
      </c>
      <c r="CD155" s="406">
        <f t="shared" ca="1" si="1064"/>
        <v>-5.841810484783295</v>
      </c>
      <c r="CE155" s="406">
        <f t="shared" ca="1" si="1064"/>
        <v>-4.4840132604263232</v>
      </c>
      <c r="CF155" s="406">
        <f t="shared" ca="1" si="1064"/>
        <v>-2.9319552268826072</v>
      </c>
      <c r="CG155" s="406">
        <f t="shared" ca="1" si="1064"/>
        <v>-2.9367779449868294</v>
      </c>
      <c r="CH155" s="406">
        <f t="shared" ca="1" si="1064"/>
        <v>-2.7356889006244387</v>
      </c>
      <c r="CI155" s="406">
        <f t="shared" ca="1" si="1065"/>
        <v>1.2057726445850108</v>
      </c>
      <c r="CJ155" s="406">
        <f t="shared" ca="1" si="1065"/>
        <v>1.1800658626726488</v>
      </c>
      <c r="CK155" s="406">
        <f t="shared" ca="1" si="1065"/>
        <v>6.1748781511667943</v>
      </c>
      <c r="CL155" s="406">
        <f t="shared" ca="1" si="1065"/>
        <v>3.4130820543036009</v>
      </c>
      <c r="CM155" s="406">
        <f t="shared" ca="1" si="1065"/>
        <v>2.8077403572857946</v>
      </c>
      <c r="CN155" s="406">
        <f t="shared" ca="1" si="1065"/>
        <v>-3.8710918467990894</v>
      </c>
      <c r="CO155" s="406">
        <f t="shared" ca="1" si="1065"/>
        <v>-6.2634750600427367</v>
      </c>
      <c r="CP155" s="406">
        <f t="shared" ca="1" si="1065"/>
        <v>-3.8031645667948197</v>
      </c>
      <c r="CQ155" s="406">
        <f t="shared" ca="1" si="1065"/>
        <v>-1.3113718395074301</v>
      </c>
      <c r="CR155" s="406">
        <f t="shared" ca="1" si="1065"/>
        <v>-1.6397258534633181</v>
      </c>
      <c r="CS155" s="406">
        <f t="shared" ca="1" si="1066"/>
        <v>-1.3266121803988398</v>
      </c>
      <c r="CT155" s="406">
        <f t="shared" ca="1" si="1066"/>
        <v>0.64404482540010122</v>
      </c>
      <c r="CU155" s="406">
        <f t="shared" ca="1" si="1066"/>
        <v>-1.8721984981632573</v>
      </c>
      <c r="CV155" s="406">
        <f t="shared" ca="1" si="1066"/>
        <v>-1.7697974413750472</v>
      </c>
      <c r="CW155" s="406">
        <f t="shared" ca="1" si="1066"/>
        <v>-4.6420008872283063</v>
      </c>
      <c r="CX155" s="406">
        <f t="shared" ca="1" si="1066"/>
        <v>-1.5717105960431041</v>
      </c>
      <c r="CY155" s="406">
        <f t="shared" ca="1" si="1066"/>
        <v>-1.1506263802610732</v>
      </c>
      <c r="CZ155" s="406">
        <f t="shared" ca="1" si="1066"/>
        <v>6.5685980336416918</v>
      </c>
      <c r="DA155" s="406">
        <f t="shared" ca="1" si="1066"/>
        <v>12.326243575073164</v>
      </c>
      <c r="DB155" s="406">
        <f t="shared" ca="1" si="1066"/>
        <v>5.6513711793180477</v>
      </c>
      <c r="DC155" s="406">
        <f t="shared" ca="1" si="1067"/>
        <v>4.0707779334808691</v>
      </c>
      <c r="DD155" s="406">
        <f t="shared" ca="1" si="1067"/>
        <v>1.97961455507793</v>
      </c>
      <c r="DE155" s="406">
        <f t="shared" ca="1" si="1067"/>
        <v>3.7786990685691109</v>
      </c>
      <c r="DF155" s="406">
        <f t="shared" ca="1" si="1067"/>
        <v>2.5556325232333847</v>
      </c>
      <c r="DG155" s="406">
        <f t="shared" ca="1" si="1067"/>
        <v>3.4156391110245181</v>
      </c>
      <c r="DH155" s="406">
        <f t="shared" ca="1" si="1067"/>
        <v>3.1570201153182182</v>
      </c>
      <c r="DI155" s="406">
        <f t="shared" ca="1" si="1067"/>
        <v>7.2584687466224977</v>
      </c>
      <c r="DJ155" s="406">
        <f t="shared" ca="1" si="1067"/>
        <v>0.54623613508380231</v>
      </c>
      <c r="DK155" s="406">
        <f t="shared" ca="1" si="1067"/>
        <v>3.4834644513894943</v>
      </c>
      <c r="DL155" s="406">
        <f t="shared" ca="1" si="1067"/>
        <v>3.9681089202745454</v>
      </c>
      <c r="DM155" s="406">
        <f t="shared" ca="1" si="1068"/>
        <v>3.0370466163292207</v>
      </c>
      <c r="DN155" s="406">
        <f t="shared" ca="1" si="1068"/>
        <v>6.43245692088108</v>
      </c>
      <c r="DO155" s="406">
        <f t="shared" ca="1" si="1068"/>
        <v>4.1856467529605368</v>
      </c>
      <c r="DP155" s="406">
        <f t="shared" ca="1" si="1068"/>
        <v>3.6327893430423615</v>
      </c>
      <c r="DQ155" s="406">
        <f t="shared" ca="1" si="1068"/>
        <v>1.8562845969274093</v>
      </c>
      <c r="DR155" s="406">
        <f t="shared" ca="1" si="1068"/>
        <v>3.9025016934344023</v>
      </c>
      <c r="DS155" s="406">
        <f t="shared" ca="1" si="1068"/>
        <v>4.4319064060672702</v>
      </c>
      <c r="DT155" s="406">
        <f t="shared" ca="1" si="1068"/>
        <v>5.6287266830177458</v>
      </c>
      <c r="DU155" s="406">
        <f t="shared" ca="1" si="1068"/>
        <v>0.40188920878429713</v>
      </c>
      <c r="DV155" s="406">
        <f t="shared" ca="1" si="1068"/>
        <v>7.2715989629862605</v>
      </c>
      <c r="DW155" s="406">
        <f t="shared" ca="1" si="1069"/>
        <v>3.9918918447602749</v>
      </c>
      <c r="DX155" s="406">
        <f t="shared" ca="1" si="1069"/>
        <v>3.7239620415694219</v>
      </c>
      <c r="DY155" s="406">
        <f t="shared" ca="1" si="1069"/>
        <v>3.7635925506198049</v>
      </c>
      <c r="DZ155" s="406">
        <f t="shared" ca="1" si="1069"/>
        <v>1.1249762079197296</v>
      </c>
      <c r="EA155" s="406">
        <f t="shared" ca="1" si="1069"/>
        <v>-1.2649244814949157</v>
      </c>
      <c r="EB155" s="406">
        <f t="shared" ca="1" si="1069"/>
        <v>6.6574782547235145E-2</v>
      </c>
      <c r="EC155" s="406">
        <f t="shared" ca="1" si="1069"/>
        <v>-0.41341507302081482</v>
      </c>
      <c r="ED155" s="406">
        <f t="shared" ca="1" si="1069"/>
        <v>-1.8735575125869275</v>
      </c>
      <c r="EE155" s="406">
        <f t="shared" ca="1" si="1070"/>
        <v>-4.8404911508560815</v>
      </c>
      <c r="EF155" s="406">
        <f t="shared" ca="1" si="1071"/>
        <v>-5.1813788705873236</v>
      </c>
      <c r="EG155" s="406">
        <f t="shared" ca="1" si="1072"/>
        <v>-1.8446946865619793</v>
      </c>
      <c r="EH155" s="406">
        <f t="shared" ca="1" si="1073"/>
        <v>-4.915540887001967</v>
      </c>
      <c r="EI155" s="406">
        <f t="shared" ca="1" si="1074"/>
        <v>-6.9432702640909412</v>
      </c>
      <c r="EJ155" s="406">
        <f t="shared" ca="1" si="1075"/>
        <v>-9.1744198656975868</v>
      </c>
      <c r="EK155" s="406">
        <f t="shared" ca="1" si="1076"/>
        <v>-8.8726832528602699</v>
      </c>
      <c r="EL155" s="406">
        <f t="shared" ca="1" si="1077"/>
        <v>-10.075712659242683</v>
      </c>
      <c r="EM155" s="406">
        <f t="shared" ca="1" si="1078"/>
        <v>-6.5998095083043324</v>
      </c>
      <c r="EN155" s="406">
        <f t="shared" ca="1" si="1079"/>
        <v>-6.0625953282449672</v>
      </c>
      <c r="EO155" s="406">
        <f t="shared" ca="1" si="1080"/>
        <v>-7.9689115388604534</v>
      </c>
      <c r="EP155" s="406">
        <f t="shared" ca="1" si="1081"/>
        <v>-9.8004398200692862</v>
      </c>
      <c r="EQ155" s="406">
        <f t="shared" ca="1" si="1082"/>
        <v>-7.5475646066358593</v>
      </c>
      <c r="ER155" s="406">
        <f t="shared" ca="1" si="1083"/>
        <v>-8.7702066629511677</v>
      </c>
      <c r="ES155" s="406">
        <f t="shared" ca="1" si="1084"/>
        <v>-11.985096505435763</v>
      </c>
      <c r="ET155" s="406">
        <f t="shared" ca="1" si="1085"/>
        <v>-10.293446866601585</v>
      </c>
      <c r="EU155" s="406">
        <f t="shared" ca="1" si="1086"/>
        <v>-10.541515371972579</v>
      </c>
      <c r="EV155" s="406">
        <f t="shared" ca="1" si="1087"/>
        <v>-7.1454481274486028</v>
      </c>
      <c r="EW155" s="406">
        <f t="shared" ca="1" si="1088"/>
        <v>-8.2054554744653245</v>
      </c>
      <c r="EX155" s="406">
        <f t="shared" ca="1" si="1089"/>
        <v>-8.2657264381635116</v>
      </c>
      <c r="EY155" s="406">
        <f t="shared" ca="1" si="1090"/>
        <v>-5.9236452552318184</v>
      </c>
      <c r="EZ155" s="406">
        <f t="shared" ca="1" si="1091"/>
        <v>-6.2540904859544924</v>
      </c>
      <c r="FA155" s="406">
        <f t="shared" ca="1" si="1092"/>
        <v>-3.1799591087936676</v>
      </c>
      <c r="FB155" s="406">
        <f t="shared" ca="1" si="1093"/>
        <v>-0.647851098628351</v>
      </c>
      <c r="FC155" s="406">
        <f t="shared" ca="1" si="1094"/>
        <v>-1.0317923583331776</v>
      </c>
      <c r="FD155" s="406">
        <f t="shared" ca="1" si="1095"/>
        <v>0.48885070159580835</v>
      </c>
      <c r="FE155" s="406">
        <f t="shared" ca="1" si="1096"/>
        <v>-100</v>
      </c>
      <c r="FF155" s="406">
        <f t="shared" ca="1" si="1097"/>
        <v>-100</v>
      </c>
      <c r="FG155" s="406">
        <f t="shared" ca="1" si="1098"/>
        <v>-100</v>
      </c>
      <c r="FH155" s="406">
        <f t="shared" ca="1" si="1099"/>
        <v>-100</v>
      </c>
      <c r="FI155" s="406">
        <f t="shared" ca="1" si="1100"/>
        <v>-100</v>
      </c>
      <c r="FJ155" s="406">
        <f t="shared" ca="1" si="1101"/>
        <v>-100</v>
      </c>
      <c r="FK155" s="406">
        <f t="shared" ca="1" si="1102"/>
        <v>-100</v>
      </c>
      <c r="FL155" s="406">
        <f t="shared" ca="1" si="1103"/>
        <v>-100</v>
      </c>
      <c r="FM155" s="406">
        <f t="shared" ca="1" si="1104"/>
        <v>-100</v>
      </c>
      <c r="FN155" s="406">
        <f t="shared" ca="1" si="1105"/>
        <v>-100</v>
      </c>
      <c r="FO155" s="406">
        <f t="shared" ca="1" si="1106"/>
        <v>-100</v>
      </c>
      <c r="FP155" s="406">
        <f t="shared" ca="1" si="1107"/>
        <v>-100</v>
      </c>
    </row>
    <row r="156" spans="1:172" s="317" customFormat="1" x14ac:dyDescent="0.2">
      <c r="A156" s="485"/>
      <c r="B156" s="404" t="s">
        <v>5</v>
      </c>
      <c r="C156" s="405">
        <f t="shared" si="1057"/>
        <v>456907.22100000002</v>
      </c>
      <c r="D156" s="404"/>
      <c r="E156" s="406"/>
      <c r="F156" s="406"/>
      <c r="G156" s="406"/>
      <c r="H156" s="406"/>
      <c r="I156" s="406"/>
      <c r="J156" s="406"/>
      <c r="K156" s="406"/>
      <c r="L156" s="406"/>
      <c r="M156" s="406"/>
      <c r="N156" s="406"/>
      <c r="O156" s="406"/>
      <c r="P156" s="406"/>
      <c r="Q156" s="406">
        <f t="shared" ca="1" si="1058"/>
        <v>4.9187281611681897</v>
      </c>
      <c r="R156" s="406">
        <f t="shared" ca="1" si="1058"/>
        <v>4.6495782961859078</v>
      </c>
      <c r="S156" s="406">
        <f t="shared" ca="1" si="1058"/>
        <v>8.524731610214431</v>
      </c>
      <c r="T156" s="406">
        <f t="shared" ca="1" si="1058"/>
        <v>8.5000857483672405</v>
      </c>
      <c r="U156" s="406">
        <f t="shared" ca="1" si="1058"/>
        <v>5.4822704827145401</v>
      </c>
      <c r="V156" s="406">
        <f t="shared" ca="1" si="1058"/>
        <v>6.3655558645264705</v>
      </c>
      <c r="W156" s="406">
        <f t="shared" ca="1" si="1058"/>
        <v>4.5796568658297048</v>
      </c>
      <c r="X156" s="406">
        <f t="shared" ca="1" si="1058"/>
        <v>5.5300895422443261</v>
      </c>
      <c r="Y156" s="406">
        <f t="shared" ca="1" si="1058"/>
        <v>6.5366018710256668</v>
      </c>
      <c r="Z156" s="406">
        <f t="shared" ca="1" si="1058"/>
        <v>6.2108008669076895</v>
      </c>
      <c r="AA156" s="406">
        <f t="shared" ca="1" si="1059"/>
        <v>4.5495868298340554</v>
      </c>
      <c r="AB156" s="406">
        <f t="shared" ca="1" si="1059"/>
        <v>6.854725172298572</v>
      </c>
      <c r="AC156" s="406">
        <f t="shared" ca="1" si="1059"/>
        <v>1.8392696195364806</v>
      </c>
      <c r="AD156" s="406">
        <f t="shared" ca="1" si="1059"/>
        <v>1.6066708782906289</v>
      </c>
      <c r="AE156" s="406">
        <f t="shared" ca="1" si="1059"/>
        <v>0.35781650051163183</v>
      </c>
      <c r="AF156" s="406">
        <f t="shared" ca="1" si="1059"/>
        <v>-6.0871181293975951E-2</v>
      </c>
      <c r="AG156" s="406">
        <f t="shared" ca="1" si="1059"/>
        <v>-1.1381525291650689</v>
      </c>
      <c r="AH156" s="406">
        <f t="shared" ca="1" si="1059"/>
        <v>-1.0785250702290483</v>
      </c>
      <c r="AI156" s="406">
        <f t="shared" ca="1" si="1059"/>
        <v>0.9834337269495137</v>
      </c>
      <c r="AJ156" s="406">
        <f t="shared" ca="1" si="1059"/>
        <v>1.6032173410133197</v>
      </c>
      <c r="AK156" s="406">
        <f t="shared" ca="1" si="1060"/>
        <v>1.9579798464660598</v>
      </c>
      <c r="AL156" s="406">
        <f t="shared" ca="1" si="1060"/>
        <v>2.8034012232837995</v>
      </c>
      <c r="AM156" s="406">
        <f t="shared" ca="1" si="1060"/>
        <v>3.3783397643029218</v>
      </c>
      <c r="AN156" s="406">
        <f t="shared" ca="1" si="1060"/>
        <v>1.1885526982702999</v>
      </c>
      <c r="AO156" s="406">
        <f t="shared" ca="1" si="1060"/>
        <v>-2.3166878213899196</v>
      </c>
      <c r="AP156" s="406">
        <f t="shared" ca="1" si="1060"/>
        <v>-4.2495684060497751E-2</v>
      </c>
      <c r="AQ156" s="406">
        <f t="shared" ca="1" si="1060"/>
        <v>-0.83315463549750746</v>
      </c>
      <c r="AR156" s="406">
        <f t="shared" ca="1" si="1060"/>
        <v>-1.4287660071806414</v>
      </c>
      <c r="AS156" s="406">
        <f t="shared" ca="1" si="1060"/>
        <v>1.9933622822002377</v>
      </c>
      <c r="AT156" s="406">
        <f t="shared" ca="1" si="1060"/>
        <v>1.9333562251135419</v>
      </c>
      <c r="AU156" s="406">
        <f t="shared" ca="1" si="1061"/>
        <v>1.399483612622447</v>
      </c>
      <c r="AV156" s="406">
        <f t="shared" ca="1" si="1061"/>
        <v>-1.3869666017818076</v>
      </c>
      <c r="AW156" s="406">
        <f t="shared" ca="1" si="1061"/>
        <v>-2.5937695615772327</v>
      </c>
      <c r="AX156" s="406">
        <f t="shared" ca="1" si="1061"/>
        <v>-2.449310743118474</v>
      </c>
      <c r="AY156" s="406">
        <f t="shared" ca="1" si="1061"/>
        <v>-2.5764424721547101</v>
      </c>
      <c r="AZ156" s="406">
        <f t="shared" ca="1" si="1061"/>
        <v>-1.0189267027414672</v>
      </c>
      <c r="BA156" s="406">
        <f t="shared" ca="1" si="1061"/>
        <v>6.5451883593697886</v>
      </c>
      <c r="BB156" s="406">
        <f t="shared" ca="1" si="1061"/>
        <v>3.7890944865085316</v>
      </c>
      <c r="BC156" s="406">
        <f t="shared" ca="1" si="1061"/>
        <v>7.3146061403448641</v>
      </c>
      <c r="BD156" s="406">
        <f t="shared" ca="1" si="1061"/>
        <v>4.6032587252005754</v>
      </c>
      <c r="BE156" s="406">
        <f t="shared" ca="1" si="1062"/>
        <v>5.0878371641326083</v>
      </c>
      <c r="BF156" s="406">
        <f t="shared" ca="1" si="1062"/>
        <v>5.1098917966437796</v>
      </c>
      <c r="BG156" s="406">
        <f t="shared" ca="1" si="1062"/>
        <v>1.9888675341015869</v>
      </c>
      <c r="BH156" s="406">
        <f t="shared" ca="1" si="1062"/>
        <v>3.3954041114496931</v>
      </c>
      <c r="BI156" s="406">
        <f t="shared" ca="1" si="1062"/>
        <v>5.1233786934009657</v>
      </c>
      <c r="BJ156" s="406">
        <f t="shared" ca="1" si="1062"/>
        <v>0.81552979341275034</v>
      </c>
      <c r="BK156" s="406">
        <f t="shared" ca="1" si="1062"/>
        <v>8.8341414553952973</v>
      </c>
      <c r="BL156" s="406">
        <f t="shared" ca="1" si="1062"/>
        <v>3.5897494168726638</v>
      </c>
      <c r="BM156" s="406">
        <f t="shared" ca="1" si="1062"/>
        <v>2.0365818193987195</v>
      </c>
      <c r="BN156" s="406">
        <f t="shared" ca="1" si="1062"/>
        <v>4.2314362154891114</v>
      </c>
      <c r="BO156" s="406">
        <f t="shared" ca="1" si="1063"/>
        <v>-1.7200423693622326</v>
      </c>
      <c r="BP156" s="406">
        <f t="shared" ca="1" si="1063"/>
        <v>4.5888004810934717</v>
      </c>
      <c r="BQ156" s="406">
        <f t="shared" ca="1" si="1063"/>
        <v>-1.8758877050550637</v>
      </c>
      <c r="BR156" s="406">
        <f t="shared" ca="1" si="1063"/>
        <v>0.91259735996305835</v>
      </c>
      <c r="BS156" s="406">
        <f t="shared" ca="1" si="1063"/>
        <v>5.5777782994434091</v>
      </c>
      <c r="BT156" s="406">
        <f t="shared" ca="1" si="1063"/>
        <v>3.5055742588306629</v>
      </c>
      <c r="BU156" s="406">
        <f t="shared" ca="1" si="1063"/>
        <v>2.6345970566641341</v>
      </c>
      <c r="BV156" s="406">
        <f t="shared" ca="1" si="1063"/>
        <v>4.135266695300956</v>
      </c>
      <c r="BW156" s="406">
        <f t="shared" ca="1" si="1063"/>
        <v>-0.37528783264832555</v>
      </c>
      <c r="BX156" s="406">
        <f t="shared" ca="1" si="1063"/>
        <v>-0.93148781089578847</v>
      </c>
      <c r="BY156" s="406">
        <f t="shared" ca="1" si="1064"/>
        <v>-6.591792123033585</v>
      </c>
      <c r="BZ156" s="406">
        <f t="shared" ca="1" si="1064"/>
        <v>-7.2911878426541676</v>
      </c>
      <c r="CA156" s="406">
        <f t="shared" ca="1" si="1064"/>
        <v>-5.7676813669558982</v>
      </c>
      <c r="CB156" s="406">
        <f t="shared" ca="1" si="1064"/>
        <v>-7.3855848058835534</v>
      </c>
      <c r="CC156" s="406">
        <f t="shared" ca="1" si="1064"/>
        <v>-4.0286229763465116</v>
      </c>
      <c r="CD156" s="406">
        <f t="shared" ca="1" si="1064"/>
        <v>-5.2246541038913108</v>
      </c>
      <c r="CE156" s="406">
        <f t="shared" ca="1" si="1064"/>
        <v>-8.1248575605007574</v>
      </c>
      <c r="CF156" s="406">
        <f t="shared" ca="1" si="1064"/>
        <v>-4.5209195928960497</v>
      </c>
      <c r="CG156" s="406">
        <f t="shared" ca="1" si="1064"/>
        <v>-4.1488446482959631</v>
      </c>
      <c r="CH156" s="406">
        <f t="shared" ca="1" si="1064"/>
        <v>-3.2859327009300898</v>
      </c>
      <c r="CI156" s="406">
        <f t="shared" ca="1" si="1065"/>
        <v>-4.4779697490604917</v>
      </c>
      <c r="CJ156" s="406">
        <f t="shared" ca="1" si="1065"/>
        <v>-2.1931060992807829</v>
      </c>
      <c r="CK156" s="406">
        <f t="shared" ca="1" si="1065"/>
        <v>1.430161428460579</v>
      </c>
      <c r="CL156" s="406">
        <f t="shared" ca="1" si="1065"/>
        <v>3.9306158401568609</v>
      </c>
      <c r="CM156" s="406">
        <f t="shared" ca="1" si="1065"/>
        <v>1.7726064121923883</v>
      </c>
      <c r="CN156" s="406">
        <f t="shared" ca="1" si="1065"/>
        <v>-0.64789814214019259</v>
      </c>
      <c r="CO156" s="406">
        <f t="shared" ca="1" si="1065"/>
        <v>-11.585660797516383</v>
      </c>
      <c r="CP156" s="406">
        <f t="shared" ca="1" si="1065"/>
        <v>-11.38189502426431</v>
      </c>
      <c r="CQ156" s="406">
        <f t="shared" ca="1" si="1065"/>
        <v>-6.1650103292692506</v>
      </c>
      <c r="CR156" s="406">
        <f t="shared" ca="1" si="1065"/>
        <v>-1.2274711147421016</v>
      </c>
      <c r="CS156" s="406">
        <f t="shared" ca="1" si="1066"/>
        <v>-5.3128550577698803</v>
      </c>
      <c r="CT156" s="406">
        <f t="shared" ca="1" si="1066"/>
        <v>-5.0289687915153394</v>
      </c>
      <c r="CU156" s="406">
        <f t="shared" ca="1" si="1066"/>
        <v>-9.1080677879636198</v>
      </c>
      <c r="CV156" s="406">
        <f t="shared" ca="1" si="1066"/>
        <v>-8.0519540526479716</v>
      </c>
      <c r="CW156" s="406">
        <f t="shared" ca="1" si="1066"/>
        <v>-24.171694282513585</v>
      </c>
      <c r="CX156" s="406">
        <f t="shared" ca="1" si="1066"/>
        <v>-28.669090260754274</v>
      </c>
      <c r="CY156" s="406">
        <f t="shared" ca="1" si="1066"/>
        <v>-23.423936084279433</v>
      </c>
      <c r="CZ156" s="406">
        <f t="shared" ca="1" si="1066"/>
        <v>-24.265659452397728</v>
      </c>
      <c r="DA156" s="406">
        <f t="shared" ca="1" si="1066"/>
        <v>-14.794733519259552</v>
      </c>
      <c r="DB156" s="406">
        <f t="shared" ca="1" si="1066"/>
        <v>-16.181702944273781</v>
      </c>
      <c r="DC156" s="406">
        <f t="shared" ca="1" si="1067"/>
        <v>-19.153752420247443</v>
      </c>
      <c r="DD156" s="406">
        <f t="shared" ca="1" si="1067"/>
        <v>-27.506265685012437</v>
      </c>
      <c r="DE156" s="406">
        <f t="shared" ca="1" si="1067"/>
        <v>-25.484963411352098</v>
      </c>
      <c r="DF156" s="406">
        <f t="shared" ca="1" si="1067"/>
        <v>-23.743982718631969</v>
      </c>
      <c r="DG156" s="406">
        <f t="shared" ca="1" si="1067"/>
        <v>-21.828859420066394</v>
      </c>
      <c r="DH156" s="406">
        <f t="shared" ca="1" si="1067"/>
        <v>-16.244051617207063</v>
      </c>
      <c r="DI156" s="406">
        <f t="shared" ca="1" si="1067"/>
        <v>-2.1577506167825788</v>
      </c>
      <c r="DJ156" s="406">
        <f t="shared" ca="1" si="1067"/>
        <v>-9.7617855194059189E-2</v>
      </c>
      <c r="DK156" s="406">
        <f t="shared" ca="1" si="1067"/>
        <v>-1.1607664590516436</v>
      </c>
      <c r="DL156" s="406">
        <f t="shared" ca="1" si="1067"/>
        <v>2.6456381337256403</v>
      </c>
      <c r="DM156" s="406">
        <f t="shared" ca="1" si="1068"/>
        <v>2.8677139773532758</v>
      </c>
      <c r="DN156" s="406">
        <f t="shared" ca="1" si="1068"/>
        <v>0.5754589462528088</v>
      </c>
      <c r="DO156" s="406">
        <f t="shared" ca="1" si="1068"/>
        <v>1.1624028680048895</v>
      </c>
      <c r="DP156" s="406">
        <f t="shared" ca="1" si="1068"/>
        <v>2.4438302585271288</v>
      </c>
      <c r="DQ156" s="406">
        <f t="shared" ca="1" si="1068"/>
        <v>3.0811983318951093</v>
      </c>
      <c r="DR156" s="406">
        <f t="shared" ca="1" si="1068"/>
        <v>-0.71226694692060732</v>
      </c>
      <c r="DS156" s="406">
        <f t="shared" ca="1" si="1068"/>
        <v>-0.71066379801314383</v>
      </c>
      <c r="DT156" s="406">
        <f t="shared" ca="1" si="1068"/>
        <v>-4.719384227002692</v>
      </c>
      <c r="DU156" s="406">
        <f t="shared" ca="1" si="1068"/>
        <v>-1.1924461617431206</v>
      </c>
      <c r="DV156" s="406">
        <f t="shared" ca="1" si="1068"/>
        <v>-1.1419191568296441</v>
      </c>
      <c r="DW156" s="406">
        <f t="shared" ca="1" si="1069"/>
        <v>-2.5864909630287798</v>
      </c>
      <c r="DX156" s="406">
        <f t="shared" ca="1" si="1069"/>
        <v>-6.8281786048410851</v>
      </c>
      <c r="DY156" s="406">
        <f t="shared" ca="1" si="1069"/>
        <v>-5.6423812863217506</v>
      </c>
      <c r="DZ156" s="406">
        <f t="shared" ca="1" si="1069"/>
        <v>-2.7501363809028447</v>
      </c>
      <c r="EA156" s="406">
        <f t="shared" ca="1" si="1069"/>
        <v>-4.8450044291630832</v>
      </c>
      <c r="EB156" s="406">
        <f t="shared" ca="1" si="1069"/>
        <v>-1.1756115633853312</v>
      </c>
      <c r="EC156" s="406">
        <f t="shared" ca="1" si="1069"/>
        <v>-1.0052626137417349</v>
      </c>
      <c r="ED156" s="406">
        <f t="shared" ca="1" si="1069"/>
        <v>0.66712800310553177</v>
      </c>
      <c r="EE156" s="406">
        <f t="shared" ca="1" si="1070"/>
        <v>0.10036979109797528</v>
      </c>
      <c r="EF156" s="406">
        <f t="shared" ca="1" si="1071"/>
        <v>-2.6015463227756754</v>
      </c>
      <c r="EG156" s="406">
        <f t="shared" ca="1" si="1072"/>
        <v>-6.4814374386021001</v>
      </c>
      <c r="EH156" s="406">
        <f t="shared" ca="1" si="1073"/>
        <v>-2.9227555709162232</v>
      </c>
      <c r="EI156" s="406">
        <f t="shared" ca="1" si="1074"/>
        <v>-2.842158321214697</v>
      </c>
      <c r="EJ156" s="406">
        <f t="shared" ca="1" si="1075"/>
        <v>-3.2151092747109544</v>
      </c>
      <c r="EK156" s="406">
        <f t="shared" ca="1" si="1076"/>
        <v>9.5458748604727361E-2</v>
      </c>
      <c r="EL156" s="406">
        <f t="shared" ca="1" si="1077"/>
        <v>-0.94776891034472044</v>
      </c>
      <c r="EM156" s="406">
        <f t="shared" ca="1" si="1078"/>
        <v>-0.76757255950077763</v>
      </c>
      <c r="EN156" s="406">
        <f t="shared" ca="1" si="1079"/>
        <v>-1.997490366518889</v>
      </c>
      <c r="EO156" s="406">
        <f t="shared" ca="1" si="1080"/>
        <v>-2.7547319284219327</v>
      </c>
      <c r="EP156" s="406">
        <f t="shared" ca="1" si="1081"/>
        <v>-2.7156689495756723</v>
      </c>
      <c r="EQ156" s="406">
        <f t="shared" ca="1" si="1082"/>
        <v>-1.4254205366286072</v>
      </c>
      <c r="ER156" s="406">
        <f t="shared" ca="1" si="1083"/>
        <v>-2.5119396884150405</v>
      </c>
      <c r="ES156" s="406">
        <f t="shared" ca="1" si="1084"/>
        <v>2.0592909047997665</v>
      </c>
      <c r="ET156" s="406">
        <f t="shared" ca="1" si="1085"/>
        <v>0.21510266494256314</v>
      </c>
      <c r="EU156" s="406">
        <f t="shared" ca="1" si="1086"/>
        <v>-1.969195852712275</v>
      </c>
      <c r="EV156" s="406">
        <f t="shared" ca="1" si="1087"/>
        <v>1.113863114042374</v>
      </c>
      <c r="EW156" s="406">
        <f t="shared" ca="1" si="1088"/>
        <v>-2.7810499077709352</v>
      </c>
      <c r="EX156" s="406">
        <f t="shared" ca="1" si="1089"/>
        <v>-2.8633585144690841</v>
      </c>
      <c r="EY156" s="406">
        <f t="shared" ca="1" si="1090"/>
        <v>-2.5961248821369622</v>
      </c>
      <c r="EZ156" s="406">
        <f t="shared" ca="1" si="1091"/>
        <v>-1.5404236691519202</v>
      </c>
      <c r="FA156" s="406">
        <f t="shared" ca="1" si="1092"/>
        <v>-0.12166427327684914</v>
      </c>
      <c r="FB156" s="406">
        <f t="shared" ca="1" si="1093"/>
        <v>1.7441467482134101</v>
      </c>
      <c r="FC156" s="406">
        <f t="shared" ca="1" si="1094"/>
        <v>1.1169634679168325</v>
      </c>
      <c r="FD156" s="406">
        <f t="shared" ca="1" si="1095"/>
        <v>3.9476414736618182</v>
      </c>
      <c r="FE156" s="406">
        <f t="shared" ca="1" si="1096"/>
        <v>-100</v>
      </c>
      <c r="FF156" s="406">
        <f t="shared" ca="1" si="1097"/>
        <v>-100</v>
      </c>
      <c r="FG156" s="406">
        <f t="shared" ca="1" si="1098"/>
        <v>-100</v>
      </c>
      <c r="FH156" s="406">
        <f t="shared" ca="1" si="1099"/>
        <v>-100</v>
      </c>
      <c r="FI156" s="406">
        <f t="shared" ca="1" si="1100"/>
        <v>-100</v>
      </c>
      <c r="FJ156" s="406">
        <f t="shared" ca="1" si="1101"/>
        <v>-100</v>
      </c>
      <c r="FK156" s="406">
        <f t="shared" ca="1" si="1102"/>
        <v>-100</v>
      </c>
      <c r="FL156" s="406">
        <f t="shared" ca="1" si="1103"/>
        <v>-100</v>
      </c>
      <c r="FM156" s="406">
        <f t="shared" ca="1" si="1104"/>
        <v>-100</v>
      </c>
      <c r="FN156" s="406">
        <f t="shared" ca="1" si="1105"/>
        <v>-100</v>
      </c>
      <c r="FO156" s="406">
        <f t="shared" ca="1" si="1106"/>
        <v>-100</v>
      </c>
      <c r="FP156" s="406">
        <f t="shared" ca="1" si="1107"/>
        <v>-100</v>
      </c>
    </row>
    <row r="157" spans="1:172" s="317" customFormat="1" x14ac:dyDescent="0.2">
      <c r="A157" s="485"/>
      <c r="B157" s="404" t="s">
        <v>8</v>
      </c>
      <c r="C157" s="405">
        <f t="shared" si="1057"/>
        <v>1460789.5249999999</v>
      </c>
      <c r="D157" s="404"/>
      <c r="E157" s="406"/>
      <c r="F157" s="406"/>
      <c r="G157" s="406"/>
      <c r="H157" s="406"/>
      <c r="I157" s="406"/>
      <c r="J157" s="406"/>
      <c r="K157" s="406"/>
      <c r="L157" s="406"/>
      <c r="M157" s="406"/>
      <c r="N157" s="406"/>
      <c r="O157" s="406"/>
      <c r="P157" s="406"/>
      <c r="Q157" s="406">
        <f t="shared" ca="1" si="1058"/>
        <v>-2.4083684923684388</v>
      </c>
      <c r="R157" s="406">
        <f t="shared" ca="1" si="1058"/>
        <v>7.1595233384158519E-2</v>
      </c>
      <c r="S157" s="406">
        <f t="shared" ca="1" si="1058"/>
        <v>0.85383758916690056</v>
      </c>
      <c r="T157" s="406">
        <f t="shared" ca="1" si="1058"/>
        <v>8.4650066612236543</v>
      </c>
      <c r="U157" s="406">
        <f t="shared" ca="1" si="1058"/>
        <v>0.14617171031991916</v>
      </c>
      <c r="V157" s="406">
        <f t="shared" ca="1" si="1058"/>
        <v>6.7137029979873262</v>
      </c>
      <c r="W157" s="406">
        <f t="shared" ca="1" si="1058"/>
        <v>1.2398857377805541</v>
      </c>
      <c r="X157" s="406">
        <f t="shared" ca="1" si="1058"/>
        <v>1.8854750224209624</v>
      </c>
      <c r="Y157" s="406">
        <f t="shared" ca="1" si="1058"/>
        <v>3.6941037351569008</v>
      </c>
      <c r="Z157" s="406">
        <f t="shared" ca="1" si="1058"/>
        <v>5.4769065225760158</v>
      </c>
      <c r="AA157" s="406">
        <f t="shared" ca="1" si="1059"/>
        <v>3.5411961086418273</v>
      </c>
      <c r="AB157" s="406">
        <f t="shared" ca="1" si="1059"/>
        <v>3.2622697803457186</v>
      </c>
      <c r="AC157" s="406">
        <f t="shared" ca="1" si="1059"/>
        <v>4.7834855513263221</v>
      </c>
      <c r="AD157" s="406">
        <f t="shared" ca="1" si="1059"/>
        <v>-2.028152139636461</v>
      </c>
      <c r="AE157" s="406">
        <f t="shared" ca="1" si="1059"/>
        <v>-1.0490287700104801</v>
      </c>
      <c r="AF157" s="406">
        <f t="shared" ca="1" si="1059"/>
        <v>3.4578500427799383</v>
      </c>
      <c r="AG157" s="406">
        <f t="shared" ca="1" si="1059"/>
        <v>0.99379790235512644</v>
      </c>
      <c r="AH157" s="406">
        <f t="shared" ca="1" si="1059"/>
        <v>-0.27877703746388249</v>
      </c>
      <c r="AI157" s="406">
        <f t="shared" ca="1" si="1059"/>
        <v>10.80950426735447</v>
      </c>
      <c r="AJ157" s="406">
        <f t="shared" ca="1" si="1059"/>
        <v>6.4653099488231049</v>
      </c>
      <c r="AK157" s="406">
        <f t="shared" ca="1" si="1060"/>
        <v>9.7523814450910891</v>
      </c>
      <c r="AL157" s="406">
        <f t="shared" ca="1" si="1060"/>
        <v>-2.6393808809481101</v>
      </c>
      <c r="AM157" s="406">
        <f t="shared" ca="1" si="1060"/>
        <v>0.20074259763653401</v>
      </c>
      <c r="AN157" s="406">
        <f t="shared" ca="1" si="1060"/>
        <v>6.0325258746331656E-2</v>
      </c>
      <c r="AO157" s="406">
        <f t="shared" ca="1" si="1060"/>
        <v>3.0315429353790222</v>
      </c>
      <c r="AP157" s="406">
        <f t="shared" ca="1" si="1060"/>
        <v>5.9266988546346369</v>
      </c>
      <c r="AQ157" s="406">
        <f t="shared" ca="1" si="1060"/>
        <v>6.0091573087775174</v>
      </c>
      <c r="AR157" s="406">
        <f t="shared" ca="1" si="1060"/>
        <v>-0.69952658109772869</v>
      </c>
      <c r="AS157" s="406">
        <f t="shared" ca="1" si="1060"/>
        <v>4.5104724347413168</v>
      </c>
      <c r="AT157" s="406">
        <f t="shared" ca="1" si="1060"/>
        <v>2.9256986863789933</v>
      </c>
      <c r="AU157" s="406">
        <f t="shared" ca="1" si="1061"/>
        <v>-4.2633366719275045</v>
      </c>
      <c r="AV157" s="406">
        <f t="shared" ca="1" si="1061"/>
        <v>-2.0277064180522899</v>
      </c>
      <c r="AW157" s="406">
        <f t="shared" ca="1" si="1061"/>
        <v>-5.2817804388605936</v>
      </c>
      <c r="AX157" s="406">
        <f t="shared" ca="1" si="1061"/>
        <v>3.8750977371905861</v>
      </c>
      <c r="AY157" s="406">
        <f t="shared" ca="1" si="1061"/>
        <v>7.4378336320615404</v>
      </c>
      <c r="AZ157" s="406">
        <f t="shared" ca="1" si="1061"/>
        <v>1.8634397783003891</v>
      </c>
      <c r="BA157" s="406">
        <f t="shared" ca="1" si="1061"/>
        <v>7.5983465059948685E-2</v>
      </c>
      <c r="BB157" s="406">
        <f t="shared" ca="1" si="1061"/>
        <v>-4.8814696990149287E-2</v>
      </c>
      <c r="BC157" s="406">
        <f t="shared" ca="1" si="1061"/>
        <v>0.46665125896510062</v>
      </c>
      <c r="BD157" s="406">
        <f t="shared" ca="1" si="1061"/>
        <v>-3.906323748055442</v>
      </c>
      <c r="BE157" s="406">
        <f t="shared" ca="1" si="1062"/>
        <v>-3.2646599142952795</v>
      </c>
      <c r="BF157" s="406">
        <f t="shared" ca="1" si="1062"/>
        <v>0.12170071179265562</v>
      </c>
      <c r="BG157" s="406">
        <f t="shared" ca="1" si="1062"/>
        <v>-0.82585259231569808</v>
      </c>
      <c r="BH157" s="406">
        <f t="shared" ca="1" si="1062"/>
        <v>1.3315775130278382</v>
      </c>
      <c r="BI157" s="406">
        <f t="shared" ca="1" si="1062"/>
        <v>2.8552008156010658</v>
      </c>
      <c r="BJ157" s="406">
        <f t="shared" ca="1" si="1062"/>
        <v>1.3910323557115021</v>
      </c>
      <c r="BK157" s="406">
        <f t="shared" ca="1" si="1062"/>
        <v>-4.9521284488467359</v>
      </c>
      <c r="BL157" s="406">
        <f t="shared" ca="1" si="1062"/>
        <v>4.0634073421143029</v>
      </c>
      <c r="BM157" s="406">
        <f t="shared" ca="1" si="1062"/>
        <v>1.7134279305583107</v>
      </c>
      <c r="BN157" s="406">
        <f t="shared" ca="1" si="1062"/>
        <v>4.1865916392978448</v>
      </c>
      <c r="BO157" s="406">
        <f t="shared" ca="1" si="1063"/>
        <v>0.64846329648295864</v>
      </c>
      <c r="BP157" s="406">
        <f t="shared" ca="1" si="1063"/>
        <v>2.6818661215919803</v>
      </c>
      <c r="BQ157" s="406">
        <f t="shared" ca="1" si="1063"/>
        <v>4.4917130282895528</v>
      </c>
      <c r="BR157" s="406">
        <f t="shared" ca="1" si="1063"/>
        <v>1.0924903942323141</v>
      </c>
      <c r="BS157" s="406">
        <f t="shared" ca="1" si="1063"/>
        <v>5.4086738393749272</v>
      </c>
      <c r="BT157" s="406">
        <f t="shared" ca="1" si="1063"/>
        <v>-2.5471650177935032</v>
      </c>
      <c r="BU157" s="406">
        <f t="shared" ca="1" si="1063"/>
        <v>-1.314581212044132</v>
      </c>
      <c r="BV157" s="406">
        <f t="shared" ca="1" si="1063"/>
        <v>-0.27843201594330935</v>
      </c>
      <c r="BW157" s="406">
        <f t="shared" ca="1" si="1063"/>
        <v>-6.6065165643855011</v>
      </c>
      <c r="BX157" s="406">
        <f t="shared" ca="1" si="1063"/>
        <v>-4.8510958410450797</v>
      </c>
      <c r="BY157" s="406">
        <f t="shared" ca="1" si="1064"/>
        <v>0.62962145279266224</v>
      </c>
      <c r="BZ157" s="406">
        <f t="shared" ca="1" si="1064"/>
        <v>-3.9219058449907322</v>
      </c>
      <c r="CA157" s="406">
        <f t="shared" ca="1" si="1064"/>
        <v>-3.3321680132287241</v>
      </c>
      <c r="CB157" s="406">
        <f t="shared" ca="1" si="1064"/>
        <v>1.8194973693797607</v>
      </c>
      <c r="CC157" s="406">
        <f t="shared" ca="1" si="1064"/>
        <v>-5.9992881335606825</v>
      </c>
      <c r="CD157" s="406">
        <f t="shared" ca="1" si="1064"/>
        <v>-2.6883058442016932</v>
      </c>
      <c r="CE157" s="406">
        <f t="shared" ca="1" si="1064"/>
        <v>-6.9289341038163741</v>
      </c>
      <c r="CF157" s="406">
        <f t="shared" ca="1" si="1064"/>
        <v>-2.5409930035284845</v>
      </c>
      <c r="CG157" s="406">
        <f t="shared" ca="1" si="1064"/>
        <v>-8.2245470684846964</v>
      </c>
      <c r="CH157" s="406">
        <f t="shared" ca="1" si="1064"/>
        <v>-9.9493063323525917</v>
      </c>
      <c r="CI157" s="406">
        <f t="shared" ca="1" si="1065"/>
        <v>-0.26627607036593304</v>
      </c>
      <c r="CJ157" s="406">
        <f t="shared" ca="1" si="1065"/>
        <v>-5.5505867859868943</v>
      </c>
      <c r="CK157" s="406">
        <f t="shared" ca="1" si="1065"/>
        <v>-9.14482571701339</v>
      </c>
      <c r="CL157" s="406">
        <f t="shared" ca="1" si="1065"/>
        <v>-10.06743797232086</v>
      </c>
      <c r="CM157" s="406">
        <f t="shared" ca="1" si="1065"/>
        <v>-8.3660437842770108</v>
      </c>
      <c r="CN157" s="406">
        <f t="shared" ca="1" si="1065"/>
        <v>-42.027661515520457</v>
      </c>
      <c r="CO157" s="406">
        <f t="shared" ca="1" si="1065"/>
        <v>-38.396838452012204</v>
      </c>
      <c r="CP157" s="406">
        <f t="shared" ca="1" si="1065"/>
        <v>-26.159541594151165</v>
      </c>
      <c r="CQ157" s="406">
        <f t="shared" ca="1" si="1065"/>
        <v>-24.059993773136654</v>
      </c>
      <c r="CR157" s="406">
        <f t="shared" ca="1" si="1065"/>
        <v>-14.984249920497788</v>
      </c>
      <c r="CS157" s="406">
        <f t="shared" ca="1" si="1066"/>
        <v>-14.291832391379415</v>
      </c>
      <c r="CT157" s="406">
        <f t="shared" ca="1" si="1066"/>
        <v>-8.5373940301379179</v>
      </c>
      <c r="CU157" s="406">
        <f t="shared" ca="1" si="1066"/>
        <v>-6.4131286700505541</v>
      </c>
      <c r="CV157" s="406">
        <f t="shared" ca="1" si="1066"/>
        <v>-10.120239453520867</v>
      </c>
      <c r="CW157" s="406">
        <f t="shared" ca="1" si="1066"/>
        <v>-8.7407103052126303</v>
      </c>
      <c r="CX157" s="406">
        <f t="shared" ca="1" si="1066"/>
        <v>-2.1402365381242134</v>
      </c>
      <c r="CY157" s="406">
        <f t="shared" ca="1" si="1066"/>
        <v>-3.5116450293731134</v>
      </c>
      <c r="CZ157" s="406">
        <f t="shared" ca="1" si="1066"/>
        <v>52.433855547462855</v>
      </c>
      <c r="DA157" s="406">
        <f t="shared" ca="1" si="1066"/>
        <v>49.507220317648432</v>
      </c>
      <c r="DB157" s="406">
        <f t="shared" ca="1" si="1066"/>
        <v>17.630854497178944</v>
      </c>
      <c r="DC157" s="406">
        <f t="shared" ca="1" si="1067"/>
        <v>16.870255955887401</v>
      </c>
      <c r="DD157" s="406">
        <f t="shared" ca="1" si="1067"/>
        <v>11.125876459082946</v>
      </c>
      <c r="DE157" s="406">
        <f t="shared" ca="1" si="1067"/>
        <v>12.0504221054466</v>
      </c>
      <c r="DF157" s="406">
        <f t="shared" ca="1" si="1067"/>
        <v>4.811706511692563</v>
      </c>
      <c r="DG157" s="406">
        <f t="shared" ca="1" si="1067"/>
        <v>0.10081084953297648</v>
      </c>
      <c r="DH157" s="406">
        <f t="shared" ca="1" si="1067"/>
        <v>4.071401635370961</v>
      </c>
      <c r="DI157" s="406">
        <f t="shared" ca="1" si="1067"/>
        <v>5.0511410194777682</v>
      </c>
      <c r="DJ157" s="406">
        <f t="shared" ca="1" si="1067"/>
        <v>2.7958454169329343</v>
      </c>
      <c r="DK157" s="406">
        <f t="shared" ca="1" si="1067"/>
        <v>6.254616672017363</v>
      </c>
      <c r="DL157" s="406">
        <f t="shared" ca="1" si="1067"/>
        <v>6.1232849619640604</v>
      </c>
      <c r="DM157" s="406">
        <f t="shared" ca="1" si="1068"/>
        <v>0.73172193740936109</v>
      </c>
      <c r="DN157" s="406">
        <f t="shared" ca="1" si="1068"/>
        <v>4.4159050136697147</v>
      </c>
      <c r="DO157" s="406">
        <f t="shared" ca="1" si="1068"/>
        <v>3.4450506526879821</v>
      </c>
      <c r="DP157" s="406">
        <f t="shared" ca="1" si="1068"/>
        <v>-1.7972595790457575</v>
      </c>
      <c r="DQ157" s="406">
        <f t="shared" ca="1" si="1068"/>
        <v>-1.6405620620747072</v>
      </c>
      <c r="DR157" s="406">
        <f t="shared" ca="1" si="1068"/>
        <v>-0.72469312837093014</v>
      </c>
      <c r="DS157" s="406">
        <f t="shared" ca="1" si="1068"/>
        <v>4.8888475672980434</v>
      </c>
      <c r="DT157" s="406">
        <f t="shared" ca="1" si="1068"/>
        <v>7.4456371744199288</v>
      </c>
      <c r="DU157" s="406">
        <f t="shared" ca="1" si="1068"/>
        <v>5.1722402095458051</v>
      </c>
      <c r="DV157" s="406">
        <f t="shared" ca="1" si="1068"/>
        <v>3.8321743558195749</v>
      </c>
      <c r="DW157" s="406">
        <f t="shared" ca="1" si="1069"/>
        <v>3.4468337670564182</v>
      </c>
      <c r="DX157" s="406">
        <f t="shared" ca="1" si="1069"/>
        <v>0.38077439689263315</v>
      </c>
      <c r="DY157" s="406">
        <f t="shared" ca="1" si="1069"/>
        <v>9.8930005822488027</v>
      </c>
      <c r="DZ157" s="406">
        <f t="shared" ca="1" si="1069"/>
        <v>13.889259430514514</v>
      </c>
      <c r="EA157" s="406">
        <f t="shared" ca="1" si="1069"/>
        <v>15.112662842216949</v>
      </c>
      <c r="EB157" s="406">
        <f t="shared" ca="1" si="1069"/>
        <v>17.852356647073393</v>
      </c>
      <c r="EC157" s="406">
        <f t="shared" ca="1" si="1069"/>
        <v>20.42988970461586</v>
      </c>
      <c r="ED157" s="406">
        <f t="shared" ca="1" si="1069"/>
        <v>27.196329821881065</v>
      </c>
      <c r="EE157" s="406">
        <f t="shared" ca="1" si="1070"/>
        <v>16.912359951037573</v>
      </c>
      <c r="EF157" s="406">
        <f t="shared" ca="1" si="1071"/>
        <v>13.113968618092414</v>
      </c>
      <c r="EG157" s="406">
        <f t="shared" ca="1" si="1072"/>
        <v>16.174284642458005</v>
      </c>
      <c r="EH157" s="406">
        <f t="shared" ca="1" si="1073"/>
        <v>9.9928237000914066</v>
      </c>
      <c r="EI157" s="406">
        <f t="shared" ca="1" si="1074"/>
        <v>7.8147893081230251</v>
      </c>
      <c r="EJ157" s="406">
        <f t="shared" ca="1" si="1075"/>
        <v>11.675133756965295</v>
      </c>
      <c r="EK157" s="406">
        <f t="shared" ca="1" si="1076"/>
        <v>8.1798936007449612</v>
      </c>
      <c r="EL157" s="406">
        <f t="shared" ca="1" si="1077"/>
        <v>1.2509721828363922</v>
      </c>
      <c r="EM157" s="406">
        <f t="shared" ca="1" si="1078"/>
        <v>5.9056510917004914</v>
      </c>
      <c r="EN157" s="406">
        <f t="shared" ca="1" si="1079"/>
        <v>-0.92920297495085435</v>
      </c>
      <c r="EO157" s="406">
        <f t="shared" ca="1" si="1080"/>
        <v>0.19981156392270805</v>
      </c>
      <c r="EP157" s="406">
        <f t="shared" ca="1" si="1081"/>
        <v>-8.4134807669263694</v>
      </c>
      <c r="EQ157" s="406">
        <f t="shared" ca="1" si="1082"/>
        <v>-3.93384062197579</v>
      </c>
      <c r="ER157" s="406">
        <f t="shared" ca="1" si="1083"/>
        <v>-6.2002248808817768</v>
      </c>
      <c r="ES157" s="406">
        <f t="shared" ca="1" si="1084"/>
        <v>-8.0801458170532641</v>
      </c>
      <c r="ET157" s="406">
        <f t="shared" ca="1" si="1085"/>
        <v>0.16396897566227153</v>
      </c>
      <c r="EU157" s="406">
        <f t="shared" ca="1" si="1086"/>
        <v>1.2488544969351523</v>
      </c>
      <c r="EV157" s="406">
        <f t="shared" ca="1" si="1087"/>
        <v>-3.932037435262373</v>
      </c>
      <c r="EW157" s="406">
        <f t="shared" ca="1" si="1088"/>
        <v>-1.3275551986590699</v>
      </c>
      <c r="EX157" s="406">
        <f t="shared" ca="1" si="1089"/>
        <v>0.98127823267178371</v>
      </c>
      <c r="EY157" s="406">
        <f t="shared" ca="1" si="1090"/>
        <v>-4.0050103803915249</v>
      </c>
      <c r="EZ157" s="406">
        <f t="shared" ca="1" si="1091"/>
        <v>-2.0743246888945208</v>
      </c>
      <c r="FA157" s="406">
        <f t="shared" ca="1" si="1092"/>
        <v>-6.5891713086639783</v>
      </c>
      <c r="FB157" s="406">
        <f t="shared" ca="1" si="1093"/>
        <v>2.0786752438788341</v>
      </c>
      <c r="FC157" s="406">
        <f t="shared" ca="1" si="1094"/>
        <v>3.1680616875061247</v>
      </c>
      <c r="FD157" s="406">
        <f t="shared" ca="1" si="1095"/>
        <v>6.7988166201405704</v>
      </c>
      <c r="FE157" s="406">
        <f t="shared" ca="1" si="1096"/>
        <v>-100</v>
      </c>
      <c r="FF157" s="406">
        <f t="shared" ca="1" si="1097"/>
        <v>-100</v>
      </c>
      <c r="FG157" s="406">
        <f t="shared" ca="1" si="1098"/>
        <v>-100</v>
      </c>
      <c r="FH157" s="406">
        <f t="shared" ca="1" si="1099"/>
        <v>-100</v>
      </c>
      <c r="FI157" s="406">
        <f t="shared" ca="1" si="1100"/>
        <v>-100</v>
      </c>
      <c r="FJ157" s="406">
        <f t="shared" ca="1" si="1101"/>
        <v>-100</v>
      </c>
      <c r="FK157" s="406">
        <f t="shared" ca="1" si="1102"/>
        <v>-100</v>
      </c>
      <c r="FL157" s="406">
        <f t="shared" ca="1" si="1103"/>
        <v>-100</v>
      </c>
      <c r="FM157" s="406">
        <f t="shared" ca="1" si="1104"/>
        <v>-100</v>
      </c>
      <c r="FN157" s="406">
        <f t="shared" ca="1" si="1105"/>
        <v>-100</v>
      </c>
      <c r="FO157" s="406">
        <f t="shared" ca="1" si="1106"/>
        <v>-100</v>
      </c>
      <c r="FP157" s="406">
        <f t="shared" ca="1" si="1107"/>
        <v>-100</v>
      </c>
    </row>
    <row r="158" spans="1:172" s="317" customFormat="1" x14ac:dyDescent="0.2">
      <c r="A158" s="485"/>
      <c r="B158" s="404" t="s">
        <v>12</v>
      </c>
      <c r="C158" s="405">
        <f t="shared" si="1057"/>
        <v>4881116.3969999989</v>
      </c>
      <c r="D158" s="404"/>
      <c r="E158" s="406"/>
      <c r="F158" s="406"/>
      <c r="G158" s="406"/>
      <c r="H158" s="406"/>
      <c r="I158" s="406"/>
      <c r="J158" s="406"/>
      <c r="K158" s="406"/>
      <c r="L158" s="406"/>
      <c r="M158" s="406"/>
      <c r="N158" s="406"/>
      <c r="O158" s="406"/>
      <c r="P158" s="406"/>
      <c r="Q158" s="406">
        <f t="shared" ca="1" si="1058"/>
        <v>2.1523498904600729</v>
      </c>
      <c r="R158" s="406">
        <f t="shared" ca="1" si="1058"/>
        <v>0.81443080486327801</v>
      </c>
      <c r="S158" s="406">
        <f t="shared" ca="1" si="1058"/>
        <v>4.0582939288428292</v>
      </c>
      <c r="T158" s="406">
        <f t="shared" ca="1" si="1058"/>
        <v>4.6319263520941547</v>
      </c>
      <c r="U158" s="406">
        <f t="shared" ca="1" si="1058"/>
        <v>4.0474031564604331</v>
      </c>
      <c r="V158" s="406">
        <f t="shared" ca="1" si="1058"/>
        <v>4.5598022077182065</v>
      </c>
      <c r="W158" s="406">
        <f t="shared" ca="1" si="1058"/>
        <v>4.9612578531026372</v>
      </c>
      <c r="X158" s="406">
        <f t="shared" ca="1" si="1058"/>
        <v>2.2629415750605801</v>
      </c>
      <c r="Y158" s="406">
        <f t="shared" ca="1" si="1058"/>
        <v>4.5310056713456106</v>
      </c>
      <c r="Z158" s="406">
        <f t="shared" ca="1" si="1058"/>
        <v>4.4464129626745859</v>
      </c>
      <c r="AA158" s="406">
        <f t="shared" ca="1" si="1059"/>
        <v>5.4557581945274336</v>
      </c>
      <c r="AB158" s="406">
        <f t="shared" ca="1" si="1059"/>
        <v>5.3405566212169902</v>
      </c>
      <c r="AC158" s="406">
        <f t="shared" ca="1" si="1059"/>
        <v>3.709430692898863</v>
      </c>
      <c r="AD158" s="406">
        <f t="shared" ca="1" si="1059"/>
        <v>5.7871505031238826</v>
      </c>
      <c r="AE158" s="406">
        <f t="shared" ca="1" si="1059"/>
        <v>2.5152865417750263</v>
      </c>
      <c r="AF158" s="406">
        <f t="shared" ca="1" si="1059"/>
        <v>3.196680156667469</v>
      </c>
      <c r="AG158" s="406">
        <f t="shared" ca="1" si="1059"/>
        <v>2.1424105040804875</v>
      </c>
      <c r="AH158" s="406">
        <f t="shared" ca="1" si="1059"/>
        <v>2.4726479623023749</v>
      </c>
      <c r="AI158" s="406">
        <f t="shared" ca="1" si="1059"/>
        <v>2.011706841006955</v>
      </c>
      <c r="AJ158" s="406">
        <f t="shared" ca="1" si="1059"/>
        <v>4.4335354059730037</v>
      </c>
      <c r="AK158" s="406">
        <f t="shared" ca="1" si="1060"/>
        <v>5.3864270556864824</v>
      </c>
      <c r="AL158" s="406">
        <f t="shared" ca="1" si="1060"/>
        <v>3.9415704821440301</v>
      </c>
      <c r="AM158" s="406">
        <f t="shared" ca="1" si="1060"/>
        <v>2.4158071444765312</v>
      </c>
      <c r="AN158" s="406">
        <f t="shared" ca="1" si="1060"/>
        <v>3.6508267765916571</v>
      </c>
      <c r="AO158" s="406">
        <f t="shared" ca="1" si="1060"/>
        <v>2.9404323303825493</v>
      </c>
      <c r="AP158" s="406">
        <f t="shared" ca="1" si="1060"/>
        <v>1.4086017911214554</v>
      </c>
      <c r="AQ158" s="406">
        <f t="shared" ca="1" si="1060"/>
        <v>1.2749681752968627</v>
      </c>
      <c r="AR158" s="406">
        <f t="shared" ca="1" si="1060"/>
        <v>0.2232760809724823</v>
      </c>
      <c r="AS158" s="406">
        <f t="shared" ca="1" si="1060"/>
        <v>0.82740230969162099</v>
      </c>
      <c r="AT158" s="406">
        <f t="shared" ca="1" si="1060"/>
        <v>0.74038119457719631</v>
      </c>
      <c r="AU158" s="406">
        <f t="shared" ca="1" si="1061"/>
        <v>0.71094104626389765</v>
      </c>
      <c r="AV158" s="406">
        <f t="shared" ca="1" si="1061"/>
        <v>0.60807848583563384</v>
      </c>
      <c r="AW158" s="406">
        <f t="shared" ca="1" si="1061"/>
        <v>-1.1376011077864518</v>
      </c>
      <c r="AX158" s="406">
        <f t="shared" ca="1" si="1061"/>
        <v>-0.73098131642883857</v>
      </c>
      <c r="AY158" s="406">
        <f t="shared" ca="1" si="1061"/>
        <v>1.1761307660185452</v>
      </c>
      <c r="AZ158" s="406">
        <f t="shared" ca="1" si="1061"/>
        <v>1.586274188226767</v>
      </c>
      <c r="BA158" s="406">
        <f t="shared" ca="1" si="1061"/>
        <v>3.2068131257724417</v>
      </c>
      <c r="BB158" s="406">
        <f t="shared" ca="1" si="1061"/>
        <v>2.8980726597724384</v>
      </c>
      <c r="BC158" s="406">
        <f t="shared" ca="1" si="1061"/>
        <v>4.2848282060417091</v>
      </c>
      <c r="BD158" s="406">
        <f t="shared" ca="1" si="1061"/>
        <v>4.2380877393878365</v>
      </c>
      <c r="BE158" s="406">
        <f t="shared" ca="1" si="1062"/>
        <v>3.5226872224816645</v>
      </c>
      <c r="BF158" s="406">
        <f t="shared" ca="1" si="1062"/>
        <v>2.7251037732347214</v>
      </c>
      <c r="BG158" s="406">
        <f t="shared" ca="1" si="1062"/>
        <v>2.6886153325165623</v>
      </c>
      <c r="BH158" s="406">
        <f t="shared" ca="1" si="1062"/>
        <v>2.6411279258687443</v>
      </c>
      <c r="BI158" s="406">
        <f t="shared" ca="1" si="1062"/>
        <v>1.2199942915823243</v>
      </c>
      <c r="BJ158" s="406">
        <f t="shared" ca="1" si="1062"/>
        <v>2.7388016721465362</v>
      </c>
      <c r="BK158" s="406">
        <f t="shared" ca="1" si="1062"/>
        <v>2.2139557130758476</v>
      </c>
      <c r="BL158" s="406">
        <f t="shared" ca="1" si="1062"/>
        <v>1.0807438969947327</v>
      </c>
      <c r="BM158" s="406">
        <f t="shared" ca="1" si="1062"/>
        <v>-0.65419094107259923</v>
      </c>
      <c r="BN158" s="406">
        <f t="shared" ca="1" si="1062"/>
        <v>-0.22452929424109414</v>
      </c>
      <c r="BO158" s="406">
        <f t="shared" ca="1" si="1063"/>
        <v>0.98839261070192208</v>
      </c>
      <c r="BP158" s="406">
        <f t="shared" ca="1" si="1063"/>
        <v>-1.1054821951999969</v>
      </c>
      <c r="BQ158" s="406">
        <f t="shared" ca="1" si="1063"/>
        <v>1.6159581249614092</v>
      </c>
      <c r="BR158" s="406">
        <f t="shared" ca="1" si="1063"/>
        <v>2.1525949078741178</v>
      </c>
      <c r="BS158" s="406">
        <f t="shared" ca="1" si="1063"/>
        <v>2.2281832350969921</v>
      </c>
      <c r="BT158" s="406">
        <f t="shared" ca="1" si="1063"/>
        <v>2.1885850198082295</v>
      </c>
      <c r="BU158" s="406">
        <f t="shared" ca="1" si="1063"/>
        <v>4.2971205282145348</v>
      </c>
      <c r="BV158" s="406">
        <f t="shared" ca="1" si="1063"/>
        <v>1.5760655943671225</v>
      </c>
      <c r="BW158" s="406">
        <f t="shared" ca="1" si="1063"/>
        <v>1.8042586197644823</v>
      </c>
      <c r="BX158" s="406">
        <f t="shared" ca="1" si="1063"/>
        <v>0.64766304979318079</v>
      </c>
      <c r="BY158" s="406">
        <f t="shared" ca="1" si="1064"/>
        <v>1.485760754127412</v>
      </c>
      <c r="BZ158" s="406">
        <f t="shared" ca="1" si="1064"/>
        <v>2.1759052237372885</v>
      </c>
      <c r="CA158" s="406">
        <f t="shared" ca="1" si="1064"/>
        <v>-0.39709214064541243</v>
      </c>
      <c r="CB158" s="406">
        <f t="shared" ca="1" si="1064"/>
        <v>2.9615267420748381</v>
      </c>
      <c r="CC158" s="406">
        <f t="shared" ca="1" si="1064"/>
        <v>0.58745050479234351</v>
      </c>
      <c r="CD158" s="406">
        <f t="shared" ca="1" si="1064"/>
        <v>0.6931827864810316</v>
      </c>
      <c r="CE158" s="406">
        <f t="shared" ca="1" si="1064"/>
        <v>0.66024613311677172</v>
      </c>
      <c r="CF158" s="406">
        <f t="shared" ca="1" si="1064"/>
        <v>-0.29110574288529278</v>
      </c>
      <c r="CG158" s="406">
        <f t="shared" ca="1" si="1064"/>
        <v>-0.39809484666473338</v>
      </c>
      <c r="CH158" s="406">
        <f t="shared" ca="1" si="1064"/>
        <v>-2.0820555815772508</v>
      </c>
      <c r="CI158" s="406">
        <f t="shared" ca="1" si="1065"/>
        <v>-3.1461574942667596</v>
      </c>
      <c r="CJ158" s="406">
        <f t="shared" ca="1" si="1065"/>
        <v>-2.9728358617300046</v>
      </c>
      <c r="CK158" s="406">
        <f t="shared" ca="1" si="1065"/>
        <v>-1.384881701844904</v>
      </c>
      <c r="CL158" s="406">
        <f t="shared" ca="1" si="1065"/>
        <v>-2.4959250497520316</v>
      </c>
      <c r="CM158" s="406">
        <f t="shared" ca="1" si="1065"/>
        <v>-5.6777414937925244</v>
      </c>
      <c r="CN158" s="406">
        <f t="shared" ca="1" si="1065"/>
        <v>-32.745643170141292</v>
      </c>
      <c r="CO158" s="406">
        <f t="shared" ca="1" si="1065"/>
        <v>-32.090810845398536</v>
      </c>
      <c r="CP158" s="406">
        <f t="shared" ca="1" si="1065"/>
        <v>-13.833070262014886</v>
      </c>
      <c r="CQ158" s="406">
        <f t="shared" ca="1" si="1065"/>
        <v>-8.6914619466550818</v>
      </c>
      <c r="CR158" s="406">
        <f t="shared" ca="1" si="1065"/>
        <v>-5.7753183336470073</v>
      </c>
      <c r="CS158" s="406">
        <f t="shared" ca="1" si="1066"/>
        <v>-2.1188324102843552</v>
      </c>
      <c r="CT158" s="406">
        <f t="shared" ca="1" si="1066"/>
        <v>0.97287435894853047</v>
      </c>
      <c r="CU158" s="406">
        <f t="shared" ca="1" si="1066"/>
        <v>1.5876521000036945</v>
      </c>
      <c r="CV158" s="406">
        <f t="shared" ca="1" si="1066"/>
        <v>3.2651504863235203</v>
      </c>
      <c r="CW158" s="406">
        <f t="shared" ca="1" si="1066"/>
        <v>1.0346362956367585</v>
      </c>
      <c r="CX158" s="406">
        <f t="shared" ca="1" si="1066"/>
        <v>-1.4958487335630508</v>
      </c>
      <c r="CY158" s="406">
        <f t="shared" ca="1" si="1066"/>
        <v>7.1020632364513574</v>
      </c>
      <c r="CZ158" s="406">
        <f t="shared" ca="1" si="1066"/>
        <v>47.378925753272313</v>
      </c>
      <c r="DA158" s="406">
        <f t="shared" ca="1" si="1066"/>
        <v>44.955196404832719</v>
      </c>
      <c r="DB158" s="406">
        <f t="shared" ca="1" si="1066"/>
        <v>14.552180318651693</v>
      </c>
      <c r="DC158" s="406">
        <f t="shared" ca="1" si="1067"/>
        <v>8.0981940667938233</v>
      </c>
      <c r="DD158" s="406">
        <f t="shared" ca="1" si="1067"/>
        <v>5.0184970361249555</v>
      </c>
      <c r="DE158" s="406">
        <f t="shared" ca="1" si="1067"/>
        <v>-1.0094773416122962</v>
      </c>
      <c r="DF158" s="406">
        <f t="shared" ca="1" si="1067"/>
        <v>0.43273423003495282</v>
      </c>
      <c r="DG158" s="406">
        <f t="shared" ca="1" si="1067"/>
        <v>1.4012204592498847</v>
      </c>
      <c r="DH158" s="406">
        <f t="shared" ca="1" si="1067"/>
        <v>2.4478035692983866</v>
      </c>
      <c r="DI158" s="406">
        <f t="shared" ca="1" si="1067"/>
        <v>3.6862173410717674</v>
      </c>
      <c r="DJ158" s="406">
        <f t="shared" ca="1" si="1067"/>
        <v>7.0886584600686717</v>
      </c>
      <c r="DK158" s="406">
        <f t="shared" ca="1" si="1067"/>
        <v>3.037974862745358</v>
      </c>
      <c r="DL158" s="406">
        <f t="shared" ca="1" si="1067"/>
        <v>4.434274258415499</v>
      </c>
      <c r="DM158" s="406">
        <f t="shared" ca="1" si="1068"/>
        <v>6.2997390740200387</v>
      </c>
      <c r="DN158" s="406">
        <f t="shared" ca="1" si="1068"/>
        <v>4.5552607309494562</v>
      </c>
      <c r="DO158" s="406">
        <f t="shared" ca="1" si="1068"/>
        <v>5.8014878221549964</v>
      </c>
      <c r="DP158" s="406">
        <f t="shared" ca="1" si="1068"/>
        <v>7.1933522367695559</v>
      </c>
      <c r="DQ158" s="406">
        <f t="shared" ca="1" si="1068"/>
        <v>8.3005281151242514</v>
      </c>
      <c r="DR158" s="406">
        <f t="shared" ca="1" si="1068"/>
        <v>6.6833784830895127</v>
      </c>
      <c r="DS158" s="406">
        <f t="shared" ca="1" si="1068"/>
        <v>5.8578452588367753</v>
      </c>
      <c r="DT158" s="406">
        <f t="shared" ca="1" si="1068"/>
        <v>5.2106674205730172</v>
      </c>
      <c r="DU158" s="406">
        <f t="shared" ca="1" si="1068"/>
        <v>3.9397319933064665</v>
      </c>
      <c r="DV158" s="406">
        <f t="shared" ca="1" si="1068"/>
        <v>2.7921472452833598</v>
      </c>
      <c r="DW158" s="406">
        <f t="shared" ca="1" si="1069"/>
        <v>1.8611841721917699</v>
      </c>
      <c r="DX158" s="406">
        <f t="shared" ca="1" si="1069"/>
        <v>2.7962567914412375</v>
      </c>
      <c r="DY158" s="406">
        <f t="shared" ca="1" si="1069"/>
        <v>1.6411563098418753</v>
      </c>
      <c r="DZ158" s="406">
        <f t="shared" ca="1" si="1069"/>
        <v>2.3350981896885372</v>
      </c>
      <c r="EA158" s="406">
        <f t="shared" ca="1" si="1069"/>
        <v>1.7911430528684065</v>
      </c>
      <c r="EB158" s="406">
        <f t="shared" ca="1" si="1069"/>
        <v>-9.4565614127489539E-2</v>
      </c>
      <c r="EC158" s="406">
        <f t="shared" ca="1" si="1069"/>
        <v>1.1609399288586246</v>
      </c>
      <c r="ED158" s="406">
        <f t="shared" ca="1" si="1069"/>
        <v>1.0518894784548962</v>
      </c>
      <c r="EE158" s="406">
        <f t="shared" ca="1" si="1070"/>
        <v>-7.6302171486730686E-3</v>
      </c>
      <c r="EF158" s="406">
        <f t="shared" ca="1" si="1071"/>
        <v>-1.3474943428619071</v>
      </c>
      <c r="EG158" s="406">
        <f t="shared" ca="1" si="1072"/>
        <v>-0.78844723904009584</v>
      </c>
      <c r="EH158" s="406">
        <f t="shared" ca="1" si="1073"/>
        <v>-0.57108699450260758</v>
      </c>
      <c r="EI158" s="406">
        <f t="shared" ca="1" si="1074"/>
        <v>1.4165898070642555</v>
      </c>
      <c r="EJ158" s="406">
        <f t="shared" ca="1" si="1075"/>
        <v>-1.8987433578162722</v>
      </c>
      <c r="EK158" s="406">
        <f t="shared" ca="1" si="1076"/>
        <v>-1.5286606624553656</v>
      </c>
      <c r="EL158" s="406">
        <f t="shared" ca="1" si="1077"/>
        <v>0.41663574802581138</v>
      </c>
      <c r="EM158" s="406">
        <f t="shared" ca="1" si="1078"/>
        <v>-0.35531154645633478</v>
      </c>
      <c r="EN158" s="406">
        <f t="shared" ca="1" si="1079"/>
        <v>0.46990163275462749</v>
      </c>
      <c r="EO158" s="406">
        <f t="shared" ca="1" si="1080"/>
        <v>0.71010936289179938</v>
      </c>
      <c r="EP158" s="406">
        <f t="shared" ca="1" si="1081"/>
        <v>-0.7301886219171223</v>
      </c>
      <c r="EQ158" s="406">
        <f t="shared" ca="1" si="1082"/>
        <v>4.4158245980668198E-2</v>
      </c>
      <c r="ER158" s="406">
        <f t="shared" ca="1" si="1083"/>
        <v>-0.56488213188610814</v>
      </c>
      <c r="ES158" s="406">
        <f t="shared" ca="1" si="1084"/>
        <v>-0.72236473718139393</v>
      </c>
      <c r="ET158" s="406">
        <f t="shared" ca="1" si="1085"/>
        <v>1.7789406916964197</v>
      </c>
      <c r="EU158" s="406">
        <f t="shared" ca="1" si="1086"/>
        <v>-0.62570565939816447</v>
      </c>
      <c r="EV158" s="406">
        <f t="shared" ca="1" si="1087"/>
        <v>1.6131195255220803</v>
      </c>
      <c r="EW158" s="406">
        <f t="shared" ca="1" si="1088"/>
        <v>1.3834126790489734</v>
      </c>
      <c r="EX158" s="406">
        <f t="shared" ca="1" si="1089"/>
        <v>-0.16785971851005854</v>
      </c>
      <c r="EY158" s="406">
        <f t="shared" ca="1" si="1090"/>
        <v>-1.6444511035217886</v>
      </c>
      <c r="EZ158" s="406">
        <f t="shared" ca="1" si="1091"/>
        <v>-1.6941660303554471</v>
      </c>
      <c r="FA158" s="406">
        <f t="shared" ca="1" si="1092"/>
        <v>-2.2097563126760633</v>
      </c>
      <c r="FB158" s="406">
        <f t="shared" ca="1" si="1093"/>
        <v>-1.3013342948713529</v>
      </c>
      <c r="FC158" s="406">
        <f t="shared" ca="1" si="1094"/>
        <v>-0.74297332186611698</v>
      </c>
      <c r="FD158" s="406">
        <f t="shared" ca="1" si="1095"/>
        <v>5.8472322852026082E-2</v>
      </c>
      <c r="FE158" s="406">
        <f t="shared" ca="1" si="1096"/>
        <v>-100</v>
      </c>
      <c r="FF158" s="406">
        <f t="shared" ca="1" si="1097"/>
        <v>-100</v>
      </c>
      <c r="FG158" s="406">
        <f t="shared" ca="1" si="1098"/>
        <v>-100</v>
      </c>
      <c r="FH158" s="406">
        <f t="shared" ca="1" si="1099"/>
        <v>-100</v>
      </c>
      <c r="FI158" s="406">
        <f t="shared" ca="1" si="1100"/>
        <v>-100</v>
      </c>
      <c r="FJ158" s="406">
        <f t="shared" ca="1" si="1101"/>
        <v>-100</v>
      </c>
      <c r="FK158" s="406">
        <f t="shared" ca="1" si="1102"/>
        <v>-100</v>
      </c>
      <c r="FL158" s="406">
        <f t="shared" ca="1" si="1103"/>
        <v>-100</v>
      </c>
      <c r="FM158" s="406">
        <f t="shared" ca="1" si="1104"/>
        <v>-100</v>
      </c>
      <c r="FN158" s="406">
        <f t="shared" ca="1" si="1105"/>
        <v>-100</v>
      </c>
      <c r="FO158" s="406">
        <f t="shared" ca="1" si="1106"/>
        <v>-100</v>
      </c>
      <c r="FP158" s="406">
        <f t="shared" ca="1" si="1107"/>
        <v>-100</v>
      </c>
    </row>
    <row r="159" spans="1:172" s="317" customFormat="1" x14ac:dyDescent="0.2">
      <c r="A159" s="485"/>
      <c r="B159" s="401" t="s">
        <v>0</v>
      </c>
      <c r="C159" s="402">
        <f t="shared" si="1057"/>
        <v>7747139.726999999</v>
      </c>
      <c r="D159" s="401"/>
      <c r="E159" s="403"/>
      <c r="F159" s="403"/>
      <c r="G159" s="403"/>
      <c r="H159" s="403"/>
      <c r="I159" s="403"/>
      <c r="J159" s="403"/>
      <c r="K159" s="403"/>
      <c r="L159" s="403"/>
      <c r="M159" s="403"/>
      <c r="N159" s="403"/>
      <c r="O159" s="403"/>
      <c r="P159" s="403"/>
      <c r="Q159" s="403"/>
      <c r="R159" s="403"/>
      <c r="S159" s="403"/>
      <c r="T159" s="403"/>
      <c r="U159" s="403"/>
      <c r="V159" s="403"/>
      <c r="W159" s="403"/>
      <c r="X159" s="403"/>
      <c r="Y159" s="403"/>
      <c r="Z159" s="403"/>
      <c r="AA159" s="403"/>
      <c r="AB159" s="403"/>
      <c r="AC159" s="403"/>
      <c r="AD159" s="403"/>
      <c r="AE159" s="403"/>
      <c r="AF159" s="403"/>
      <c r="AG159" s="403"/>
      <c r="AH159" s="403"/>
      <c r="AI159" s="403"/>
      <c r="AJ159" s="403"/>
      <c r="AK159" s="403"/>
      <c r="AL159" s="403"/>
      <c r="AM159" s="403"/>
      <c r="AN159" s="403"/>
      <c r="AO159" s="403"/>
      <c r="AP159" s="403"/>
      <c r="AQ159" s="403"/>
      <c r="AR159" s="403"/>
      <c r="AS159" s="403"/>
      <c r="AT159" s="403"/>
      <c r="AU159" s="403"/>
      <c r="AV159" s="403"/>
      <c r="AW159" s="403"/>
      <c r="AX159" s="403"/>
      <c r="AY159" s="403"/>
      <c r="AZ159" s="403"/>
      <c r="BA159" s="403"/>
      <c r="BB159" s="403"/>
      <c r="BC159" s="403"/>
      <c r="BD159" s="403"/>
      <c r="BE159" s="403"/>
      <c r="BF159" s="403"/>
      <c r="BG159" s="403"/>
      <c r="BH159" s="403"/>
      <c r="BI159" s="403"/>
      <c r="BJ159" s="403"/>
      <c r="BK159" s="403"/>
      <c r="BL159" s="403"/>
      <c r="BM159" s="403"/>
      <c r="BN159" s="403"/>
      <c r="BO159" s="403"/>
      <c r="BP159" s="403"/>
      <c r="BQ159" s="403"/>
      <c r="BR159" s="403"/>
      <c r="BS159" s="403"/>
      <c r="BT159" s="403"/>
      <c r="BU159" s="403"/>
      <c r="BV159" s="403"/>
      <c r="BW159" s="403"/>
      <c r="BX159" s="403"/>
      <c r="BY159" s="403"/>
      <c r="BZ159" s="403"/>
      <c r="CA159" s="403"/>
      <c r="CB159" s="403"/>
      <c r="CC159" s="403"/>
      <c r="CD159" s="403"/>
      <c r="CE159" s="403"/>
      <c r="CF159" s="403"/>
      <c r="CG159" s="403"/>
      <c r="CH159" s="403"/>
      <c r="CI159" s="403"/>
      <c r="CJ159" s="403"/>
      <c r="CK159" s="403"/>
      <c r="CL159" s="403"/>
      <c r="CM159" s="403"/>
      <c r="CN159" s="403"/>
      <c r="CO159" s="403"/>
      <c r="CP159" s="403"/>
      <c r="CQ159" s="403"/>
      <c r="CR159" s="403"/>
      <c r="CS159" s="403"/>
      <c r="CT159" s="403"/>
      <c r="CU159" s="403"/>
      <c r="CV159" s="403"/>
      <c r="CW159" s="403"/>
      <c r="CX159" s="403"/>
      <c r="CY159" s="403"/>
      <c r="CZ159" s="403"/>
      <c r="DA159" s="403"/>
      <c r="DB159" s="403"/>
      <c r="DC159" s="403"/>
      <c r="DD159" s="403"/>
      <c r="DE159" s="403"/>
      <c r="DF159" s="403"/>
      <c r="DG159" s="403"/>
      <c r="DH159" s="403"/>
      <c r="DI159" s="403"/>
      <c r="DJ159" s="403"/>
      <c r="DK159" s="403"/>
      <c r="DL159" s="403"/>
      <c r="DM159" s="403"/>
      <c r="DN159" s="403"/>
      <c r="DO159" s="403"/>
      <c r="DP159" s="403"/>
      <c r="DQ159" s="403"/>
      <c r="DR159" s="403"/>
      <c r="DS159" s="403"/>
      <c r="DT159" s="403"/>
      <c r="DU159" s="403"/>
      <c r="DV159" s="403"/>
      <c r="DW159" s="403"/>
      <c r="DX159" s="403"/>
      <c r="DY159" s="403"/>
      <c r="DZ159" s="403"/>
      <c r="EA159" s="403"/>
      <c r="EB159" s="403"/>
      <c r="EC159" s="403"/>
      <c r="ED159" s="403"/>
      <c r="EE159" s="403"/>
      <c r="EF159" s="403"/>
      <c r="EG159" s="403"/>
      <c r="EH159" s="403"/>
      <c r="EI159" s="403"/>
      <c r="EJ159" s="403"/>
      <c r="EK159" s="403"/>
      <c r="EL159" s="403"/>
      <c r="EM159" s="403"/>
      <c r="EN159" s="403"/>
      <c r="EO159" s="403"/>
      <c r="EP159" s="403"/>
      <c r="EQ159" s="403"/>
      <c r="ER159" s="403"/>
      <c r="ES159" s="403"/>
      <c r="ET159" s="403"/>
      <c r="EU159" s="403"/>
      <c r="EV159" s="403"/>
      <c r="EW159" s="403"/>
      <c r="EX159" s="403"/>
      <c r="EY159" s="403"/>
      <c r="EZ159" s="403"/>
      <c r="FA159" s="403"/>
      <c r="FB159" s="403"/>
      <c r="FC159" s="403"/>
      <c r="FD159" s="403"/>
      <c r="FE159" s="403"/>
      <c r="FF159" s="403"/>
      <c r="FG159" s="403"/>
      <c r="FH159" s="403"/>
      <c r="FI159" s="403"/>
      <c r="FJ159" s="403"/>
      <c r="FK159" s="403"/>
      <c r="FL159" s="403"/>
      <c r="FM159" s="403"/>
      <c r="FN159" s="403"/>
      <c r="FO159" s="403"/>
      <c r="FP159" s="403"/>
    </row>
    <row r="160" spans="1:172" s="317" customFormat="1" x14ac:dyDescent="0.2">
      <c r="A160" s="485"/>
      <c r="B160" s="404" t="s">
        <v>1</v>
      </c>
      <c r="C160" s="405">
        <f t="shared" si="1057"/>
        <v>948326.58399999992</v>
      </c>
      <c r="D160" s="404"/>
      <c r="E160" s="406"/>
      <c r="F160" s="406"/>
      <c r="G160" s="406"/>
      <c r="H160" s="406"/>
      <c r="I160" s="406"/>
      <c r="J160" s="406"/>
      <c r="K160" s="406"/>
      <c r="L160" s="406"/>
      <c r="M160" s="406"/>
      <c r="N160" s="406"/>
      <c r="O160" s="406"/>
      <c r="P160" s="406"/>
      <c r="Q160" s="406">
        <f t="shared" ref="Q160:Q192" ca="1" si="1108">+Q50/E50*100-100</f>
        <v>-2.2968409907916509</v>
      </c>
      <c r="R160" s="406">
        <f t="shared" ref="R160:R192" ca="1" si="1109">+R50/F50*100-100</f>
        <v>-1.4439701540205476</v>
      </c>
      <c r="S160" s="406">
        <f t="shared" ref="S160:S192" ca="1" si="1110">+S50/G50*100-100</f>
        <v>-0.81255814162861384</v>
      </c>
      <c r="T160" s="406">
        <f t="shared" ref="T160:T192" ca="1" si="1111">+T50/H50*100-100</f>
        <v>0.15880267868347175</v>
      </c>
      <c r="U160" s="406">
        <f t="shared" ref="U160:U192" ca="1" si="1112">+U50/I50*100-100</f>
        <v>0.46264026445952311</v>
      </c>
      <c r="V160" s="406">
        <f t="shared" ref="V160:V192" ca="1" si="1113">+V50/J50*100-100</f>
        <v>-0.33370347567900183</v>
      </c>
      <c r="W160" s="406">
        <f t="shared" ref="W160:W192" ca="1" si="1114">+W50/K50*100-100</f>
        <v>-0.54038784131114426</v>
      </c>
      <c r="X160" s="406">
        <f t="shared" ref="X160:X192" ca="1" si="1115">+X50/L50*100-100</f>
        <v>-0.71477286613065871</v>
      </c>
      <c r="Y160" s="406">
        <f t="shared" ref="Y160:Y192" ca="1" si="1116">+Y50/M50*100-100</f>
        <v>-0.99409880701774966</v>
      </c>
      <c r="Z160" s="406">
        <f t="shared" ref="Z160:Z192" ca="1" si="1117">+Z50/N50*100-100</f>
        <v>-3.3243503243673587</v>
      </c>
      <c r="AA160" s="406">
        <f t="shared" ref="AA160:AA192" ca="1" si="1118">+AA50/O50*100-100</f>
        <v>-4.0304635620402678</v>
      </c>
      <c r="AB160" s="406">
        <f t="shared" ref="AB160:AB192" ca="1" si="1119">+AB50/P50*100-100</f>
        <v>-5.1019750455926385</v>
      </c>
      <c r="AC160" s="406">
        <f t="shared" ref="AC160:AC192" ca="1" si="1120">+AC50/Q50*100-100</f>
        <v>-4.4520904652746651</v>
      </c>
      <c r="AD160" s="406">
        <f t="shared" ref="AD160:AD192" ca="1" si="1121">+AD50/R50*100-100</f>
        <v>-1.7787286163147513</v>
      </c>
      <c r="AE160" s="406">
        <f t="shared" ref="AE160:AE192" ca="1" si="1122">+AE50/S50*100-100</f>
        <v>-4.1938675253213944</v>
      </c>
      <c r="AF160" s="406">
        <f t="shared" ref="AF160:AF192" ca="1" si="1123">+AF50/T50*100-100</f>
        <v>-6.7995698750213762</v>
      </c>
      <c r="AG160" s="406">
        <f t="shared" ref="AG160:AG192" ca="1" si="1124">+AG50/U50*100-100</f>
        <v>-7.2001142098725666</v>
      </c>
      <c r="AH160" s="406">
        <f t="shared" ref="AH160:AH192" ca="1" si="1125">+AH50/V50*100-100</f>
        <v>-5.1149203116191018</v>
      </c>
      <c r="AI160" s="406">
        <f t="shared" ref="AI160:AI192" ca="1" si="1126">+AI50/W50*100-100</f>
        <v>-5.0654949830003488</v>
      </c>
      <c r="AJ160" s="406">
        <f t="shared" ref="AJ160:AJ192" ca="1" si="1127">+AJ50/X50*100-100</f>
        <v>-4.457247271628404</v>
      </c>
      <c r="AK160" s="406">
        <f t="shared" ref="AK160:AK192" ca="1" si="1128">+AK50/Y50*100-100</f>
        <v>-4.5344050971437042</v>
      </c>
      <c r="AL160" s="406">
        <f t="shared" ref="AL160:AL192" ca="1" si="1129">+AL50/Z50*100-100</f>
        <v>-3.5692717232831939</v>
      </c>
      <c r="AM160" s="406">
        <f t="shared" ref="AM160:AM192" ca="1" si="1130">+AM50/AA50*100-100</f>
        <v>-4.4930588807826695</v>
      </c>
      <c r="AN160" s="406">
        <f t="shared" ref="AN160:AN192" ca="1" si="1131">+AN50/AB50*100-100</f>
        <v>-3.9280717278951158</v>
      </c>
      <c r="AO160" s="406">
        <f t="shared" ref="AO160:AO192" ca="1" si="1132">+AO50/AC50*100-100</f>
        <v>-2.3755347113451677</v>
      </c>
      <c r="AP160" s="406">
        <f t="shared" ref="AP160:AP192" ca="1" si="1133">+AP50/AD50*100-100</f>
        <v>-4.3433094713845151</v>
      </c>
      <c r="AQ160" s="406">
        <f t="shared" ref="AQ160:AQ192" ca="1" si="1134">+AQ50/AE50*100-100</f>
        <v>-2.7857364314057094</v>
      </c>
      <c r="AR160" s="406">
        <f t="shared" ref="AR160:AR192" ca="1" si="1135">+AR50/AF50*100-100</f>
        <v>-2.0005992557488099</v>
      </c>
      <c r="AS160" s="406">
        <f t="shared" ref="AS160:AS192" ca="1" si="1136">+AS50/AG50*100-100</f>
        <v>-1.7360097593835917</v>
      </c>
      <c r="AT160" s="406">
        <f t="shared" ref="AT160:AT192" ca="1" si="1137">+AT50/AH50*100-100</f>
        <v>-3.7163337733650934</v>
      </c>
      <c r="AU160" s="406">
        <f t="shared" ref="AU160:AU192" ca="1" si="1138">+AU50/AI50*100-100</f>
        <v>-3.7744654747171609</v>
      </c>
      <c r="AV160" s="406">
        <f t="shared" ref="AV160:AV192" ca="1" si="1139">+AV50/AJ50*100-100</f>
        <v>-5.6777582732608636</v>
      </c>
      <c r="AW160" s="406">
        <f t="shared" ref="AW160:AW192" ca="1" si="1140">+AW50/AK50*100-100</f>
        <v>-5.2743717650020869</v>
      </c>
      <c r="AX160" s="406">
        <f t="shared" ref="AX160:AX192" ca="1" si="1141">+AX50/AL50*100-100</f>
        <v>-4.7101559422304717</v>
      </c>
      <c r="AY160" s="406">
        <f t="shared" ref="AY160:AY192" ca="1" si="1142">+AY50/AM50*100-100</f>
        <v>-5.4660074461014148</v>
      </c>
      <c r="AZ160" s="406">
        <f t="shared" ref="AZ160:AZ192" ca="1" si="1143">+AZ50/AN50*100-100</f>
        <v>-5.8465504504222565</v>
      </c>
      <c r="BA160" s="406">
        <f t="shared" ref="BA160:BA192" ca="1" si="1144">+BA50/AO50*100-100</f>
        <v>-6.9821633285823452</v>
      </c>
      <c r="BB160" s="406">
        <f t="shared" ref="BB160:BB192" ca="1" si="1145">+BB50/AP50*100-100</f>
        <v>-8.8129537809602567</v>
      </c>
      <c r="BC160" s="406">
        <f t="shared" ref="BC160:BC192" ca="1" si="1146">+BC50/AQ50*100-100</f>
        <v>-7.4898848122241191</v>
      </c>
      <c r="BD160" s="406">
        <f t="shared" ref="BD160:BD192" ca="1" si="1147">+BD50/AR50*100-100</f>
        <v>-5.999986179701537</v>
      </c>
      <c r="BE160" s="406">
        <f t="shared" ref="BE160:BE192" ca="1" si="1148">+BE50/AS50*100-100</f>
        <v>-5.5785444658133088</v>
      </c>
      <c r="BF160" s="406">
        <f t="shared" ref="BF160:BF192" ca="1" si="1149">+BF50/AT50*100-100</f>
        <v>-5.5700156416478563</v>
      </c>
      <c r="BG160" s="406">
        <f t="shared" ref="BG160:BG192" ca="1" si="1150">+BG50/AU50*100-100</f>
        <v>-7.0577763718907107</v>
      </c>
      <c r="BH160" s="406">
        <f t="shared" ref="BH160:BH192" ca="1" si="1151">+BH50/AV50*100-100</f>
        <v>-7.9179838533242588</v>
      </c>
      <c r="BI160" s="406">
        <f t="shared" ref="BI160:BI192" ca="1" si="1152">+BI50/AW50*100-100</f>
        <v>-14.082479692167084</v>
      </c>
      <c r="BJ160" s="406">
        <f t="shared" ref="BJ160:BJ192" ca="1" si="1153">+BJ50/AX50*100-100</f>
        <v>-9.4062940015628271</v>
      </c>
      <c r="BK160" s="406">
        <f t="shared" ref="BK160:BK192" ca="1" si="1154">+BK50/AY50*100-100</f>
        <v>-7.7517482413348375</v>
      </c>
      <c r="BL160" s="406">
        <f t="shared" ref="BL160:BL192" ca="1" si="1155">+BL50/AZ50*100-100</f>
        <v>-7.2747922346647016</v>
      </c>
      <c r="BM160" s="406">
        <f t="shared" ref="BM160:BM192" ca="1" si="1156">+BM50/BA50*100-100</f>
        <v>-5.5125860750586639</v>
      </c>
      <c r="BN160" s="406">
        <f t="shared" ref="BN160:BN192" ca="1" si="1157">+BN50/BB50*100-100</f>
        <v>-6.7047179454700938</v>
      </c>
      <c r="BO160" s="406">
        <f t="shared" ref="BO160:BO192" ca="1" si="1158">+BO50/BC50*100-100</f>
        <v>-7.0625109349145703</v>
      </c>
      <c r="BP160" s="406">
        <f t="shared" ref="BP160:BP192" ca="1" si="1159">+BP50/BD50*100-100</f>
        <v>-6.8606810829135725</v>
      </c>
      <c r="BQ160" s="406">
        <f t="shared" ref="BQ160:BQ192" ca="1" si="1160">+BQ50/BE50*100-100</f>
        <v>-7.0762178315308688</v>
      </c>
      <c r="BR160" s="406">
        <f t="shared" ref="BR160:BR192" ca="1" si="1161">+BR50/BF50*100-100</f>
        <v>-8.2579802865695058</v>
      </c>
      <c r="BS160" s="406">
        <f t="shared" ref="BS160:BS192" ca="1" si="1162">+BS50/BG50*100-100</f>
        <v>-8.1470075428216973</v>
      </c>
      <c r="BT160" s="406">
        <f t="shared" ref="BT160:BT192" ca="1" si="1163">+BT50/BH50*100-100</f>
        <v>-5.9165791217629362</v>
      </c>
      <c r="BU160" s="406">
        <f t="shared" ref="BU160:BU192" ca="1" si="1164">+BU50/BI50*100-100</f>
        <v>0.63591431998702319</v>
      </c>
      <c r="BV160" s="406">
        <f t="shared" ref="BV160:BV192" ca="1" si="1165">+BV50/BJ50*100-100</f>
        <v>-6.1692057355260772</v>
      </c>
      <c r="BW160" s="406">
        <f t="shared" ref="BW160:BW192" ca="1" si="1166">+BW50/BK50*100-100</f>
        <v>-7.842841084515257</v>
      </c>
      <c r="BX160" s="406">
        <f t="shared" ref="BX160:BX192" ca="1" si="1167">+BX50/BL50*100-100</f>
        <v>-8.0822636343103511</v>
      </c>
      <c r="BY160" s="406">
        <f t="shared" ref="BY160:BY192" ca="1" si="1168">+BY50/BM50*100-100</f>
        <v>-11.636562413302372</v>
      </c>
      <c r="BZ160" s="406">
        <f t="shared" ref="BZ160:BZ192" ca="1" si="1169">+BZ50/BN50*100-100</f>
        <v>-8.0115658152196119</v>
      </c>
      <c r="CA160" s="406">
        <f t="shared" ref="CA160:CA192" ca="1" si="1170">+CA50/BO50*100-100</f>
        <v>-7.5803057269456247</v>
      </c>
      <c r="CB160" s="406">
        <f t="shared" ref="CB160:CB192" ca="1" si="1171">+CB50/BP50*100-100</f>
        <v>-8.7368706705339889</v>
      </c>
      <c r="CC160" s="406">
        <f t="shared" ref="CC160:CC192" ca="1" si="1172">+CC50/BQ50*100-100</f>
        <v>-10.459642269575866</v>
      </c>
      <c r="CD160" s="406">
        <f t="shared" ref="CD160:CD192" ca="1" si="1173">+CD50/BR50*100-100</f>
        <v>-5.841810484783295</v>
      </c>
      <c r="CE160" s="406">
        <f t="shared" ref="CE160:CE192" ca="1" si="1174">+CE50/BS50*100-100</f>
        <v>-4.4840132604263232</v>
      </c>
      <c r="CF160" s="406">
        <f t="shared" ref="CF160:CF192" ca="1" si="1175">+CF50/BT50*100-100</f>
        <v>-2.9319552268826072</v>
      </c>
      <c r="CG160" s="406">
        <f t="shared" ref="CG160:CG192" ca="1" si="1176">+CG50/BU50*100-100</f>
        <v>-2.9367779449868294</v>
      </c>
      <c r="CH160" s="406">
        <f t="shared" ref="CH160:CH192" ca="1" si="1177">+CH50/BV50*100-100</f>
        <v>-2.7356889006244387</v>
      </c>
      <c r="CI160" s="406">
        <f t="shared" ref="CI160:CI192" ca="1" si="1178">+CI50/BW50*100-100</f>
        <v>1.2057726445850108</v>
      </c>
      <c r="CJ160" s="406">
        <f t="shared" ref="CJ160:CJ192" ca="1" si="1179">+CJ50/BX50*100-100</f>
        <v>1.1800658626726488</v>
      </c>
      <c r="CK160" s="406">
        <f t="shared" ref="CK160:CK192" ca="1" si="1180">+CK50/BY50*100-100</f>
        <v>6.1748781511667943</v>
      </c>
      <c r="CL160" s="406">
        <f t="shared" ref="CL160:CL192" ca="1" si="1181">+CL50/BZ50*100-100</f>
        <v>3.4130820543036009</v>
      </c>
      <c r="CM160" s="406">
        <f t="shared" ref="CM160:CM192" ca="1" si="1182">+CM50/CA50*100-100</f>
        <v>2.8077403572857946</v>
      </c>
      <c r="CN160" s="406">
        <f t="shared" ref="CN160:CN192" ca="1" si="1183">+CN50/CB50*100-100</f>
        <v>-3.8710918467990894</v>
      </c>
      <c r="CO160" s="406">
        <f t="shared" ref="CO160:CO192" ca="1" si="1184">+CO50/CC50*100-100</f>
        <v>-6.2634750600427367</v>
      </c>
      <c r="CP160" s="406">
        <f t="shared" ref="CP160:CP192" ca="1" si="1185">+CP50/CD50*100-100</f>
        <v>-3.8031645667948197</v>
      </c>
      <c r="CQ160" s="406">
        <f t="shared" ref="CQ160:CQ192" ca="1" si="1186">+CQ50/CE50*100-100</f>
        <v>-1.3113718395074301</v>
      </c>
      <c r="CR160" s="406">
        <f t="shared" ref="CR160:CR192" ca="1" si="1187">+CR50/CF50*100-100</f>
        <v>-1.6397258534633181</v>
      </c>
      <c r="CS160" s="406">
        <f t="shared" ref="CS160:CS192" ca="1" si="1188">+CS50/CG50*100-100</f>
        <v>-1.3266121803988398</v>
      </c>
      <c r="CT160" s="406">
        <f t="shared" ref="CT160:CT192" ca="1" si="1189">+CT50/CH50*100-100</f>
        <v>0.64404482540010122</v>
      </c>
      <c r="CU160" s="406">
        <f t="shared" ref="CU160:CU192" ca="1" si="1190">+CU50/CI50*100-100</f>
        <v>-1.8721984981632573</v>
      </c>
      <c r="CV160" s="406">
        <f t="shared" ref="CV160:CV192" ca="1" si="1191">+CV50/CJ50*100-100</f>
        <v>-1.7697974413750472</v>
      </c>
      <c r="CW160" s="406">
        <f t="shared" ref="CW160:CW192" ca="1" si="1192">+CW50/CK50*100-100</f>
        <v>-4.6420008872283063</v>
      </c>
      <c r="CX160" s="406">
        <f t="shared" ref="CX160:CX192" ca="1" si="1193">+CX50/CL50*100-100</f>
        <v>-1.5717105960431041</v>
      </c>
      <c r="CY160" s="406">
        <f t="shared" ref="CY160:CY192" ca="1" si="1194">+CY50/CM50*100-100</f>
        <v>-1.1506263802610732</v>
      </c>
      <c r="CZ160" s="406">
        <f t="shared" ref="CZ160:CZ192" ca="1" si="1195">+CZ50/CN50*100-100</f>
        <v>6.5685980336416918</v>
      </c>
      <c r="DA160" s="406">
        <f t="shared" ref="DA160:DA192" ca="1" si="1196">+DA50/CO50*100-100</f>
        <v>12.326243575073164</v>
      </c>
      <c r="DB160" s="406">
        <f t="shared" ref="DB160:DB192" ca="1" si="1197">+DB50/CP50*100-100</f>
        <v>5.6513711793180477</v>
      </c>
      <c r="DC160" s="406">
        <f t="shared" ref="DC160:DC192" ca="1" si="1198">+DC50/CQ50*100-100</f>
        <v>4.0707779334808691</v>
      </c>
      <c r="DD160" s="406">
        <f t="shared" ref="DD160:DD192" ca="1" si="1199">+DD50/CR50*100-100</f>
        <v>1.97961455507793</v>
      </c>
      <c r="DE160" s="406">
        <f t="shared" ref="DE160:DE192" ca="1" si="1200">+DE50/CS50*100-100</f>
        <v>3.7786990685691109</v>
      </c>
      <c r="DF160" s="406">
        <f t="shared" ref="DF160:DF192" ca="1" si="1201">+DF50/CT50*100-100</f>
        <v>2.5556325232333847</v>
      </c>
      <c r="DG160" s="406">
        <f t="shared" ref="DG160:DG192" ca="1" si="1202">+DG50/CU50*100-100</f>
        <v>3.4156391110245181</v>
      </c>
      <c r="DH160" s="406">
        <f t="shared" ref="DH160:DH192" ca="1" si="1203">+DH50/CV50*100-100</f>
        <v>3.1570201153182182</v>
      </c>
      <c r="DI160" s="406">
        <f t="shared" ref="DI160:DI192" ca="1" si="1204">+DI50/CW50*100-100</f>
        <v>7.2584687466224977</v>
      </c>
      <c r="DJ160" s="406">
        <f t="shared" ref="DJ160:DJ192" ca="1" si="1205">+DJ50/CX50*100-100</f>
        <v>0.54623613508380231</v>
      </c>
      <c r="DK160" s="406">
        <f t="shared" ref="DK160:DK192" ca="1" si="1206">+DK50/CY50*100-100</f>
        <v>3.4834644513894943</v>
      </c>
      <c r="DL160" s="406">
        <f t="shared" ref="DL160:DL192" ca="1" si="1207">+DL50/CZ50*100-100</f>
        <v>3.9681089202745454</v>
      </c>
      <c r="DM160" s="406">
        <f t="shared" ref="DM160:DM192" ca="1" si="1208">+DM50/DA50*100-100</f>
        <v>3.0370466163292207</v>
      </c>
      <c r="DN160" s="406">
        <f t="shared" ref="DN160:DN192" ca="1" si="1209">+DN50/DB50*100-100</f>
        <v>6.43245692088108</v>
      </c>
      <c r="DO160" s="406">
        <f t="shared" ref="DO160:DO192" ca="1" si="1210">+DO50/DC50*100-100</f>
        <v>4.1856467529605368</v>
      </c>
      <c r="DP160" s="406">
        <f t="shared" ref="DP160:DP192" ca="1" si="1211">+DP50/DD50*100-100</f>
        <v>3.6327893430423615</v>
      </c>
      <c r="DQ160" s="406">
        <f t="shared" ref="DQ160:DQ192" ca="1" si="1212">+DQ50/DE50*100-100</f>
        <v>1.8562845969274093</v>
      </c>
      <c r="DR160" s="406">
        <f t="shared" ref="DR160:DR192" ca="1" si="1213">+DR50/DF50*100-100</f>
        <v>3.9025016934344023</v>
      </c>
      <c r="DS160" s="406">
        <f t="shared" ref="DS160:DS192" ca="1" si="1214">+DS50/DG50*100-100</f>
        <v>4.4319064060672702</v>
      </c>
      <c r="DT160" s="406">
        <f t="shared" ref="DT160:DT192" ca="1" si="1215">+DT50/DH50*100-100</f>
        <v>5.6287266830177458</v>
      </c>
      <c r="DU160" s="406">
        <f t="shared" ref="DU160:DU192" ca="1" si="1216">+DU50/DI50*100-100</f>
        <v>0.40188920878429713</v>
      </c>
      <c r="DV160" s="406">
        <f t="shared" ref="DV160:DV192" ca="1" si="1217">+DV50/DJ50*100-100</f>
        <v>7.2715989629862605</v>
      </c>
      <c r="DW160" s="406">
        <f t="shared" ref="DW160:DW192" ca="1" si="1218">+DW50/DK50*100-100</f>
        <v>3.9918918447602749</v>
      </c>
      <c r="DX160" s="406">
        <f t="shared" ref="DX160:DX192" ca="1" si="1219">+DX50/DL50*100-100</f>
        <v>3.7239620415694219</v>
      </c>
      <c r="DY160" s="406">
        <f t="shared" ref="DY160:DY192" ca="1" si="1220">+DY50/DM50*100-100</f>
        <v>3.7635925506198049</v>
      </c>
      <c r="DZ160" s="406">
        <f t="shared" ref="DZ160:DZ192" ca="1" si="1221">+DZ50/DN50*100-100</f>
        <v>1.1249762079197296</v>
      </c>
      <c r="EA160" s="406">
        <f t="shared" ref="EA160:EA192" ca="1" si="1222">+EA50/DO50*100-100</f>
        <v>-1.2649244814949157</v>
      </c>
      <c r="EB160" s="406">
        <f t="shared" ref="EB160:EB192" ca="1" si="1223">+EB50/DP50*100-100</f>
        <v>6.6574782547235145E-2</v>
      </c>
      <c r="EC160" s="406">
        <f t="shared" ref="EC160:EC192" ca="1" si="1224">+EC50/DQ50*100-100</f>
        <v>-0.41341507302081482</v>
      </c>
      <c r="ED160" s="406">
        <f t="shared" ref="ED160:ED192" ca="1" si="1225">+ED50/DR50*100-100</f>
        <v>-1.8735575125869275</v>
      </c>
      <c r="EE160" s="406">
        <f t="shared" ref="EE160:EE192" ca="1" si="1226">+EE50/DS50*100-100</f>
        <v>-4.8404911508560815</v>
      </c>
      <c r="EF160" s="406">
        <f t="shared" ref="EF160:EF192" ca="1" si="1227">+EF50/DT50*100-100</f>
        <v>-5.1813788705873236</v>
      </c>
      <c r="EG160" s="406">
        <f t="shared" ref="EG160:EG192" ca="1" si="1228">+EG50/DU50*100-100</f>
        <v>-1.8446946865619793</v>
      </c>
      <c r="EH160" s="406">
        <f t="shared" ref="EH160:EH192" ca="1" si="1229">+EH50/DV50*100-100</f>
        <v>-4.915540887001967</v>
      </c>
      <c r="EI160" s="406">
        <f t="shared" ref="EI160:EI192" ca="1" si="1230">+EI50/DW50*100-100</f>
        <v>-6.9432702640909412</v>
      </c>
      <c r="EJ160" s="406">
        <f t="shared" ref="EJ160:EJ192" ca="1" si="1231">+EJ50/DX50*100-100</f>
        <v>-9.1744198656975868</v>
      </c>
      <c r="EK160" s="406">
        <f t="shared" ref="EK160:EK192" ca="1" si="1232">+EK50/DY50*100-100</f>
        <v>-8.8726832528602699</v>
      </c>
      <c r="EL160" s="406">
        <f t="shared" ref="EL160:EL192" ca="1" si="1233">+EL50/DZ50*100-100</f>
        <v>-10.075712659242683</v>
      </c>
      <c r="EM160" s="406">
        <f t="shared" ref="EM160:EM192" ca="1" si="1234">+EM50/EA50*100-100</f>
        <v>-6.5998095083043324</v>
      </c>
      <c r="EN160" s="406">
        <f t="shared" ref="EN160:EN192" ca="1" si="1235">+EN50/EB50*100-100</f>
        <v>-6.0625953282449672</v>
      </c>
      <c r="EO160" s="406">
        <f t="shared" ref="EO160:EO192" ca="1" si="1236">+EO50/EC50*100-100</f>
        <v>-7.9689115388604534</v>
      </c>
      <c r="EP160" s="406">
        <f t="shared" ref="EP160:EP192" ca="1" si="1237">+EP50/ED50*100-100</f>
        <v>-9.8004398200692862</v>
      </c>
      <c r="EQ160" s="406">
        <f t="shared" ref="EQ160:EQ192" ca="1" si="1238">+EQ50/EE50*100-100</f>
        <v>-7.5475646066358593</v>
      </c>
      <c r="ER160" s="406">
        <f t="shared" ref="ER160:ER192" ca="1" si="1239">+ER50/EF50*100-100</f>
        <v>-8.7702066629511677</v>
      </c>
      <c r="ES160" s="406">
        <f t="shared" ref="ES160:ES192" ca="1" si="1240">+ES50/EG50*100-100</f>
        <v>-11.985096505435763</v>
      </c>
      <c r="ET160" s="406">
        <f t="shared" ref="ET160:ET192" ca="1" si="1241">+ET50/EH50*100-100</f>
        <v>-10.293446866601585</v>
      </c>
      <c r="EU160" s="406">
        <f t="shared" ref="EU160:EU192" ca="1" si="1242">+EU50/EI50*100-100</f>
        <v>-10.541515371972579</v>
      </c>
      <c r="EV160" s="406">
        <f t="shared" ref="EV160:EV192" ca="1" si="1243">+EV50/EJ50*100-100</f>
        <v>-7.1454481274486028</v>
      </c>
      <c r="EW160" s="406">
        <f t="shared" ref="EW160:EW192" ca="1" si="1244">+EW50/EK50*100-100</f>
        <v>-8.2054554744653245</v>
      </c>
      <c r="EX160" s="406">
        <f t="shared" ref="EX160:EX192" ca="1" si="1245">+EX50/EL50*100-100</f>
        <v>-8.2657264381635116</v>
      </c>
      <c r="EY160" s="406">
        <f t="shared" ref="EY160:EY192" ca="1" si="1246">+EY50/EM50*100-100</f>
        <v>-5.9236452552318184</v>
      </c>
      <c r="EZ160" s="406">
        <f t="shared" ref="EZ160:EZ192" ca="1" si="1247">+EZ50/EN50*100-100</f>
        <v>-6.2540904859544924</v>
      </c>
      <c r="FA160" s="406">
        <f t="shared" ref="FA160:FA192" ca="1" si="1248">+FA50/EO50*100-100</f>
        <v>-3.1799591087936676</v>
      </c>
      <c r="FB160" s="406">
        <f t="shared" ref="FB160:FB192" ca="1" si="1249">+FB50/EP50*100-100</f>
        <v>-0.647851098628351</v>
      </c>
      <c r="FC160" s="406">
        <f t="shared" ref="FC160:FC192" ca="1" si="1250">+FC50/EQ50*100-100</f>
        <v>-1.0317923583331776</v>
      </c>
      <c r="FD160" s="406">
        <f t="shared" ref="FD160:FD192" ca="1" si="1251">+FD50/ER50*100-100</f>
        <v>0.48885070159580835</v>
      </c>
      <c r="FE160" s="406">
        <f t="shared" ref="FE160:FE192" ca="1" si="1252">+FE50/ES50*100-100</f>
        <v>-100</v>
      </c>
      <c r="FF160" s="406">
        <f t="shared" ref="FF160:FF192" ca="1" si="1253">+FF50/ET50*100-100</f>
        <v>-100</v>
      </c>
      <c r="FG160" s="406">
        <f t="shared" ref="FG160:FG192" ca="1" si="1254">+FG50/EU50*100-100</f>
        <v>-100</v>
      </c>
      <c r="FH160" s="406">
        <f t="shared" ref="FH160:FH192" ca="1" si="1255">+FH50/EV50*100-100</f>
        <v>-100</v>
      </c>
      <c r="FI160" s="406">
        <f t="shared" ref="FI160:FI192" ca="1" si="1256">+FI50/EW50*100-100</f>
        <v>-100</v>
      </c>
      <c r="FJ160" s="406">
        <f t="shared" ref="FJ160:FJ192" ca="1" si="1257">+FJ50/EX50*100-100</f>
        <v>-100</v>
      </c>
      <c r="FK160" s="406">
        <f t="shared" ref="FK160:FK192" ca="1" si="1258">+FK50/EY50*100-100</f>
        <v>-100</v>
      </c>
      <c r="FL160" s="406">
        <f t="shared" ref="FL160:FL192" ca="1" si="1259">+FL50/EZ50*100-100</f>
        <v>-100</v>
      </c>
      <c r="FM160" s="406">
        <f t="shared" ref="FM160:FM192" ca="1" si="1260">+FM50/FA50*100-100</f>
        <v>-100</v>
      </c>
      <c r="FN160" s="406">
        <f t="shared" ref="FN160:FN192" ca="1" si="1261">+FN50/FB50*100-100</f>
        <v>-100</v>
      </c>
      <c r="FO160" s="406">
        <f t="shared" ref="FO160:FO167" ca="1" si="1262">+FO50/FC50*100-100</f>
        <v>-100</v>
      </c>
      <c r="FP160" s="406">
        <f t="shared" ref="FP160:FP192" ca="1" si="1263">+FP50/FD50*100-100</f>
        <v>-100</v>
      </c>
    </row>
    <row r="161" spans="1:172" x14ac:dyDescent="0.2">
      <c r="B161" s="407" t="s">
        <v>2</v>
      </c>
      <c r="C161" s="408">
        <f t="shared" si="1057"/>
        <v>621540.6</v>
      </c>
      <c r="D161" s="407"/>
      <c r="E161" s="409"/>
      <c r="F161" s="409"/>
      <c r="G161" s="409"/>
      <c r="H161" s="409"/>
      <c r="I161" s="409"/>
      <c r="J161" s="409"/>
      <c r="K161" s="409"/>
      <c r="L161" s="409"/>
      <c r="M161" s="409"/>
      <c r="N161" s="409"/>
      <c r="O161" s="409"/>
      <c r="P161" s="409"/>
      <c r="Q161" s="409">
        <f t="shared" ca="1" si="1108"/>
        <v>-1.2041611619250432</v>
      </c>
      <c r="R161" s="409">
        <f t="shared" ca="1" si="1109"/>
        <v>-1.1912546274421913</v>
      </c>
      <c r="S161" s="409">
        <f t="shared" ca="1" si="1110"/>
        <v>-0.76654476159102103</v>
      </c>
      <c r="T161" s="409">
        <f t="shared" ca="1" si="1111"/>
        <v>-0.34852647373439538</v>
      </c>
      <c r="U161" s="409">
        <f t="shared" ca="1" si="1112"/>
        <v>0.29325016084649747</v>
      </c>
      <c r="V161" s="409">
        <f t="shared" ca="1" si="1113"/>
        <v>-2.0861201536564522</v>
      </c>
      <c r="W161" s="409">
        <f t="shared" ca="1" si="1114"/>
        <v>-2.6978851502421151</v>
      </c>
      <c r="X161" s="409">
        <f t="shared" ca="1" si="1115"/>
        <v>-2.4260471637378345</v>
      </c>
      <c r="Y161" s="409">
        <f t="shared" ca="1" si="1116"/>
        <v>-4.2344053207292802</v>
      </c>
      <c r="Z161" s="409">
        <f t="shared" ca="1" si="1117"/>
        <v>-5.3797559713323722</v>
      </c>
      <c r="AA161" s="409">
        <f t="shared" ca="1" si="1118"/>
        <v>-4.6558545027723426</v>
      </c>
      <c r="AB161" s="409">
        <f t="shared" ca="1" si="1119"/>
        <v>-4.8599546574426142</v>
      </c>
      <c r="AC161" s="409">
        <f t="shared" ca="1" si="1120"/>
        <v>-7.9025920803364045</v>
      </c>
      <c r="AD161" s="409">
        <f t="shared" ca="1" si="1121"/>
        <v>-5.291768064175244</v>
      </c>
      <c r="AE161" s="409">
        <f t="shared" ca="1" si="1122"/>
        <v>-5.334792293928956</v>
      </c>
      <c r="AF161" s="409">
        <f t="shared" ca="1" si="1123"/>
        <v>-10.36503582982165</v>
      </c>
      <c r="AG161" s="409">
        <f t="shared" ca="1" si="1124"/>
        <v>-9.8423034090400847</v>
      </c>
      <c r="AH161" s="409">
        <f t="shared" ca="1" si="1125"/>
        <v>-7.2157016437473231</v>
      </c>
      <c r="AI161" s="409">
        <f t="shared" ca="1" si="1126"/>
        <v>-5.0444968280143598</v>
      </c>
      <c r="AJ161" s="409">
        <f t="shared" ca="1" si="1127"/>
        <v>-6.0272986094243066</v>
      </c>
      <c r="AK161" s="409">
        <f t="shared" ca="1" si="1128"/>
        <v>-4.1957182436299831</v>
      </c>
      <c r="AL161" s="409">
        <f t="shared" ca="1" si="1129"/>
        <v>-2.8817588933084721</v>
      </c>
      <c r="AM161" s="409">
        <f t="shared" ca="1" si="1130"/>
        <v>-3.0741572832445314</v>
      </c>
      <c r="AN161" s="409">
        <f t="shared" ca="1" si="1131"/>
        <v>-3.169311372242106</v>
      </c>
      <c r="AO161" s="409">
        <f t="shared" ca="1" si="1132"/>
        <v>-0.81696746569387813</v>
      </c>
      <c r="AP161" s="409">
        <f t="shared" ca="1" si="1133"/>
        <v>-4.784747097098375</v>
      </c>
      <c r="AQ161" s="409">
        <f t="shared" ca="1" si="1134"/>
        <v>-4.7041598909517575</v>
      </c>
      <c r="AR161" s="409">
        <f t="shared" ca="1" si="1135"/>
        <v>-1.3963170238850466</v>
      </c>
      <c r="AS161" s="409">
        <f t="shared" ca="1" si="1136"/>
        <v>-2.6048630376861723</v>
      </c>
      <c r="AT161" s="409">
        <f t="shared" ca="1" si="1137"/>
        <v>-3.6215934781539403</v>
      </c>
      <c r="AU161" s="409">
        <f t="shared" ca="1" si="1138"/>
        <v>-6.0325353972992701</v>
      </c>
      <c r="AV161" s="409">
        <f t="shared" ca="1" si="1139"/>
        <v>-5.9280018470590647</v>
      </c>
      <c r="AW161" s="409">
        <f t="shared" ca="1" si="1140"/>
        <v>-8.5755919807700991</v>
      </c>
      <c r="AX161" s="409">
        <f t="shared" ca="1" si="1141"/>
        <v>-8.6994113500937686</v>
      </c>
      <c r="AY161" s="409">
        <f t="shared" ca="1" si="1142"/>
        <v>-9.6613792602330761</v>
      </c>
      <c r="AZ161" s="409">
        <f t="shared" ca="1" si="1143"/>
        <v>-11.135296481970585</v>
      </c>
      <c r="BA161" s="409">
        <f t="shared" ca="1" si="1144"/>
        <v>-11.199427652476814</v>
      </c>
      <c r="BB161" s="409">
        <f t="shared" ca="1" si="1145"/>
        <v>-10.1214529014552</v>
      </c>
      <c r="BC161" s="409">
        <f t="shared" ca="1" si="1146"/>
        <v>-9.5639691144419032</v>
      </c>
      <c r="BD161" s="409">
        <f t="shared" ca="1" si="1147"/>
        <v>-8.630668914060962</v>
      </c>
      <c r="BE161" s="409">
        <f t="shared" ca="1" si="1148"/>
        <v>-8.3870401549915528</v>
      </c>
      <c r="BF161" s="409">
        <f t="shared" ca="1" si="1149"/>
        <v>-9.1756499923414907</v>
      </c>
      <c r="BG161" s="409">
        <f t="shared" ca="1" si="1150"/>
        <v>-9.3621281351461363</v>
      </c>
      <c r="BH161" s="409">
        <f t="shared" ca="1" si="1151"/>
        <v>-11.278312321527252</v>
      </c>
      <c r="BI161" s="409">
        <f t="shared" ca="1" si="1152"/>
        <v>-19.572705925930563</v>
      </c>
      <c r="BJ161" s="409">
        <f t="shared" ca="1" si="1153"/>
        <v>-11.139150997775161</v>
      </c>
      <c r="BK161" s="409">
        <f t="shared" ca="1" si="1154"/>
        <v>-11.315540101014136</v>
      </c>
      <c r="BL161" s="409">
        <f t="shared" ca="1" si="1155"/>
        <v>-9.4769415897972351</v>
      </c>
      <c r="BM161" s="409">
        <f t="shared" ca="1" si="1156"/>
        <v>-6.9453434968620513</v>
      </c>
      <c r="BN161" s="409">
        <f t="shared" ca="1" si="1157"/>
        <v>-8.545610749207782</v>
      </c>
      <c r="BO161" s="409">
        <f t="shared" ca="1" si="1158"/>
        <v>-10.184091182144044</v>
      </c>
      <c r="BP161" s="409">
        <f t="shared" ca="1" si="1159"/>
        <v>-8.6260824913791794</v>
      </c>
      <c r="BQ161" s="409">
        <f t="shared" ca="1" si="1160"/>
        <v>-9.6119322952728368</v>
      </c>
      <c r="BR161" s="409">
        <f t="shared" ca="1" si="1161"/>
        <v>-9.9451446354253221</v>
      </c>
      <c r="BS161" s="409">
        <f t="shared" ca="1" si="1162"/>
        <v>-8.9829586138280746</v>
      </c>
      <c r="BT161" s="409">
        <f t="shared" ca="1" si="1163"/>
        <v>-7.7545614544527268</v>
      </c>
      <c r="BU161" s="409">
        <f t="shared" ca="1" si="1164"/>
        <v>3.3244363316375996</v>
      </c>
      <c r="BV161" s="409">
        <f t="shared" ca="1" si="1165"/>
        <v>-8.6822293839827296</v>
      </c>
      <c r="BW161" s="409">
        <f t="shared" ca="1" si="1166"/>
        <v>-9.543783895211206</v>
      </c>
      <c r="BX161" s="409">
        <f t="shared" ca="1" si="1167"/>
        <v>-9.2945810049129847</v>
      </c>
      <c r="BY161" s="409">
        <f t="shared" ca="1" si="1168"/>
        <v>-16.214097498703751</v>
      </c>
      <c r="BZ161" s="409">
        <f t="shared" ca="1" si="1169"/>
        <v>-10.705249367814901</v>
      </c>
      <c r="CA161" s="409">
        <f t="shared" ca="1" si="1170"/>
        <v>-9.7620033979983418</v>
      </c>
      <c r="CB161" s="409">
        <f t="shared" ca="1" si="1171"/>
        <v>-11.627921404218895</v>
      </c>
      <c r="CC161" s="409">
        <f t="shared" ca="1" si="1172"/>
        <v>-11.649148890401989</v>
      </c>
      <c r="CD161" s="409">
        <f t="shared" ca="1" si="1173"/>
        <v>-9.7457546080566289</v>
      </c>
      <c r="CE161" s="409">
        <f t="shared" ca="1" si="1174"/>
        <v>-8.8635174878447032</v>
      </c>
      <c r="CF161" s="409">
        <f t="shared" ca="1" si="1175"/>
        <v>-7.1537258570668314</v>
      </c>
      <c r="CG161" s="409">
        <f t="shared" ca="1" si="1176"/>
        <v>-6.2355190163645773</v>
      </c>
      <c r="CH161" s="409">
        <f t="shared" ca="1" si="1177"/>
        <v>-5.2155919737399756</v>
      </c>
      <c r="CI161" s="409">
        <f t="shared" ca="1" si="1178"/>
        <v>-3.080434925985287E-2</v>
      </c>
      <c r="CJ161" s="409">
        <f t="shared" ca="1" si="1179"/>
        <v>-0.23178979029316338</v>
      </c>
      <c r="CK161" s="409">
        <f t="shared" ca="1" si="1180"/>
        <v>6.0924742845701587</v>
      </c>
      <c r="CL161" s="409">
        <f t="shared" ca="1" si="1181"/>
        <v>2.3855921538463036</v>
      </c>
      <c r="CM161" s="409">
        <f t="shared" ca="1" si="1182"/>
        <v>2.7877505463762731</v>
      </c>
      <c r="CN161" s="409">
        <f t="shared" ca="1" si="1183"/>
        <v>3.4157815384531602</v>
      </c>
      <c r="CO161" s="409">
        <f t="shared" ca="1" si="1184"/>
        <v>-0.81889538884861679</v>
      </c>
      <c r="CP161" s="409">
        <f t="shared" ca="1" si="1185"/>
        <v>-1.9328914728486524</v>
      </c>
      <c r="CQ161" s="409">
        <f t="shared" ca="1" si="1186"/>
        <v>-2.1341256780434037</v>
      </c>
      <c r="CR161" s="409">
        <f t="shared" ca="1" si="1187"/>
        <v>-0.85989183933129709</v>
      </c>
      <c r="CS161" s="409">
        <f t="shared" ca="1" si="1188"/>
        <v>-1.3881091109372079</v>
      </c>
      <c r="CT161" s="409">
        <f t="shared" ca="1" si="1189"/>
        <v>0.12777355332163154</v>
      </c>
      <c r="CU161" s="409">
        <f t="shared" ca="1" si="1190"/>
        <v>-2.5649391963717108</v>
      </c>
      <c r="CV161" s="409">
        <f t="shared" ca="1" si="1191"/>
        <v>-1.5657492092732639</v>
      </c>
      <c r="CW161" s="409">
        <f t="shared" ca="1" si="1192"/>
        <v>-2.6608666391872617</v>
      </c>
      <c r="CX161" s="409">
        <f t="shared" ca="1" si="1193"/>
        <v>-1.7814706540744538</v>
      </c>
      <c r="CY161" s="409">
        <f t="shared" ca="1" si="1194"/>
        <v>-0.65792019879580721</v>
      </c>
      <c r="CZ161" s="409">
        <f t="shared" ca="1" si="1195"/>
        <v>-0.30525679696550867</v>
      </c>
      <c r="DA161" s="409">
        <f t="shared" ca="1" si="1196"/>
        <v>5.2685030952044087</v>
      </c>
      <c r="DB161" s="409">
        <f t="shared" ca="1" si="1197"/>
        <v>6.3575821128525263</v>
      </c>
      <c r="DC161" s="409">
        <f t="shared" ca="1" si="1198"/>
        <v>6.5136257873869425</v>
      </c>
      <c r="DD161" s="409">
        <f t="shared" ca="1" si="1199"/>
        <v>2.5234926246098013</v>
      </c>
      <c r="DE161" s="409">
        <f t="shared" ca="1" si="1200"/>
        <v>5.4578488227998037</v>
      </c>
      <c r="DF161" s="409">
        <f t="shared" ca="1" si="1201"/>
        <v>5.1810651394478526</v>
      </c>
      <c r="DG161" s="409">
        <f t="shared" ca="1" si="1202"/>
        <v>5.5663162548362806</v>
      </c>
      <c r="DH161" s="409">
        <f t="shared" ca="1" si="1203"/>
        <v>4.7202228363694303</v>
      </c>
      <c r="DI161" s="409">
        <f t="shared" ca="1" si="1204"/>
        <v>5.7380233206708624</v>
      </c>
      <c r="DJ161" s="409">
        <f t="shared" ca="1" si="1205"/>
        <v>4.2211683046898401</v>
      </c>
      <c r="DK161" s="409">
        <f t="shared" ca="1" si="1206"/>
        <v>4.0388464573708092</v>
      </c>
      <c r="DL161" s="409">
        <f t="shared" ca="1" si="1207"/>
        <v>3.7242877524326303</v>
      </c>
      <c r="DM161" s="409">
        <f t="shared" ca="1" si="1208"/>
        <v>4.1297800141420993</v>
      </c>
      <c r="DN161" s="409">
        <f t="shared" ca="1" si="1209"/>
        <v>3.7369749146964892</v>
      </c>
      <c r="DO161" s="409">
        <f t="shared" ca="1" si="1210"/>
        <v>3.9524824595927868</v>
      </c>
      <c r="DP161" s="409">
        <f t="shared" ca="1" si="1211"/>
        <v>4.8162909935521157</v>
      </c>
      <c r="DQ161" s="409">
        <f t="shared" ca="1" si="1212"/>
        <v>2.0643596161521032</v>
      </c>
      <c r="DR161" s="409">
        <f t="shared" ca="1" si="1213"/>
        <v>2.6804286340333761</v>
      </c>
      <c r="DS161" s="409">
        <f t="shared" ca="1" si="1214"/>
        <v>2.526137820198386</v>
      </c>
      <c r="DT161" s="409">
        <f t="shared" ca="1" si="1215"/>
        <v>2.216055091399511</v>
      </c>
      <c r="DU161" s="409">
        <f t="shared" ca="1" si="1216"/>
        <v>3.0880499892657269</v>
      </c>
      <c r="DV161" s="409">
        <f t="shared" ca="1" si="1217"/>
        <v>3.5021149494673125</v>
      </c>
      <c r="DW161" s="409">
        <f t="shared" ca="1" si="1218"/>
        <v>3.1128996518229144</v>
      </c>
      <c r="DX161" s="409">
        <f t="shared" ca="1" si="1219"/>
        <v>4.8367015762337644</v>
      </c>
      <c r="DY161" s="409">
        <f t="shared" ca="1" si="1220"/>
        <v>3.3402882879877325</v>
      </c>
      <c r="DZ161" s="409">
        <f t="shared" ca="1" si="1221"/>
        <v>2.4053416332944266</v>
      </c>
      <c r="EA161" s="409">
        <f t="shared" ca="1" si="1222"/>
        <v>0.14500150503056375</v>
      </c>
      <c r="EB161" s="409">
        <f t="shared" ca="1" si="1223"/>
        <v>1.9797057296709681</v>
      </c>
      <c r="EC161" s="409">
        <f t="shared" ca="1" si="1224"/>
        <v>1.3277866218564185</v>
      </c>
      <c r="ED161" s="409">
        <f t="shared" ca="1" si="1225"/>
        <v>0.40005940239926474</v>
      </c>
      <c r="EE161" s="409">
        <f t="shared" ca="1" si="1226"/>
        <v>-3.5974573157531609E-2</v>
      </c>
      <c r="EF161" s="409">
        <f t="shared" ca="1" si="1227"/>
        <v>-0.64159582410013627</v>
      </c>
      <c r="EG161" s="409">
        <f t="shared" ca="1" si="1228"/>
        <v>-2.9525850515781684</v>
      </c>
      <c r="EH161" s="409">
        <f t="shared" ca="1" si="1229"/>
        <v>-4.0596395119539324</v>
      </c>
      <c r="EI161" s="409">
        <f t="shared" ca="1" si="1230"/>
        <v>-4.6784704385926688</v>
      </c>
      <c r="EJ161" s="409">
        <f t="shared" ca="1" si="1231"/>
        <v>-8.0797475363124818</v>
      </c>
      <c r="EK161" s="409">
        <f t="shared" ca="1" si="1232"/>
        <v>-7.6869939073484659</v>
      </c>
      <c r="EL161" s="409">
        <f t="shared" ca="1" si="1233"/>
        <v>-6.5546736505851015</v>
      </c>
      <c r="EM161" s="409">
        <f t="shared" ca="1" si="1234"/>
        <v>-5.3245556273616899</v>
      </c>
      <c r="EN161" s="409">
        <f t="shared" ca="1" si="1235"/>
        <v>-6.4738882231520307</v>
      </c>
      <c r="EO161" s="409">
        <f t="shared" ca="1" si="1236"/>
        <v>-6.6559472544746541</v>
      </c>
      <c r="EP161" s="409">
        <f t="shared" ca="1" si="1237"/>
        <v>-7.3081715532471492</v>
      </c>
      <c r="EQ161" s="409">
        <f t="shared" ca="1" si="1238"/>
        <v>-9.2724749616557034</v>
      </c>
      <c r="ER161" s="409">
        <f t="shared" ca="1" si="1239"/>
        <v>-10.632170069271623</v>
      </c>
      <c r="ES161" s="409">
        <f t="shared" ca="1" si="1240"/>
        <v>-10.42478442098087</v>
      </c>
      <c r="ET161" s="409">
        <f t="shared" ca="1" si="1241"/>
        <v>-8.2851141696885264</v>
      </c>
      <c r="EU161" s="409">
        <f t="shared" ca="1" si="1242"/>
        <v>-10.250703046798037</v>
      </c>
      <c r="EV161" s="409">
        <f t="shared" ca="1" si="1243"/>
        <v>-7.3130593376207713</v>
      </c>
      <c r="EW161" s="409">
        <f t="shared" ca="1" si="1244"/>
        <v>-6.2424350055980966</v>
      </c>
      <c r="EX161" s="409">
        <f t="shared" ca="1" si="1245"/>
        <v>-7.1196403290981749</v>
      </c>
      <c r="EY161" s="409">
        <f t="shared" ca="1" si="1246"/>
        <v>-5.7724234910800476</v>
      </c>
      <c r="EZ161" s="409">
        <f t="shared" ca="1" si="1247"/>
        <v>-5.3371091275035099</v>
      </c>
      <c r="FA161" s="409">
        <f t="shared" ca="1" si="1248"/>
        <v>-4.0859034702611723</v>
      </c>
      <c r="FB161" s="409">
        <f t="shared" ca="1" si="1249"/>
        <v>-2.6119450749109205</v>
      </c>
      <c r="FC161" s="409">
        <f t="shared" ca="1" si="1250"/>
        <v>-0.14761964941453698</v>
      </c>
      <c r="FD161" s="409">
        <f t="shared" ca="1" si="1251"/>
        <v>3.7451107010610087</v>
      </c>
      <c r="FE161" s="409">
        <f t="shared" ca="1" si="1252"/>
        <v>-100</v>
      </c>
      <c r="FF161" s="409">
        <f t="shared" ca="1" si="1253"/>
        <v>-100</v>
      </c>
      <c r="FG161" s="409">
        <f t="shared" ca="1" si="1254"/>
        <v>-100</v>
      </c>
      <c r="FH161" s="409">
        <f t="shared" ca="1" si="1255"/>
        <v>-100</v>
      </c>
      <c r="FI161" s="409">
        <f t="shared" ca="1" si="1256"/>
        <v>-100</v>
      </c>
      <c r="FJ161" s="409">
        <f t="shared" ca="1" si="1257"/>
        <v>-100</v>
      </c>
      <c r="FK161" s="409">
        <f t="shared" ca="1" si="1258"/>
        <v>-100</v>
      </c>
      <c r="FL161" s="409">
        <f t="shared" ca="1" si="1259"/>
        <v>-100</v>
      </c>
      <c r="FM161" s="409">
        <f t="shared" ca="1" si="1260"/>
        <v>-100</v>
      </c>
      <c r="FN161" s="409">
        <f t="shared" ca="1" si="1261"/>
        <v>-100</v>
      </c>
      <c r="FO161" s="409">
        <f t="shared" ca="1" si="1262"/>
        <v>-100</v>
      </c>
      <c r="FP161" s="409">
        <f t="shared" ca="1" si="1263"/>
        <v>-100</v>
      </c>
    </row>
    <row r="162" spans="1:172" x14ac:dyDescent="0.2">
      <c r="B162" s="407" t="s">
        <v>3</v>
      </c>
      <c r="C162" s="408">
        <f t="shared" si="1057"/>
        <v>265067.55099999998</v>
      </c>
      <c r="D162" s="407"/>
      <c r="E162" s="409"/>
      <c r="F162" s="409"/>
      <c r="G162" s="409"/>
      <c r="H162" s="409"/>
      <c r="I162" s="409"/>
      <c r="J162" s="409"/>
      <c r="K162" s="409"/>
      <c r="L162" s="409"/>
      <c r="M162" s="409"/>
      <c r="N162" s="409"/>
      <c r="O162" s="409"/>
      <c r="P162" s="409"/>
      <c r="Q162" s="409">
        <f t="shared" ca="1" si="1108"/>
        <v>-7.6692917327493433</v>
      </c>
      <c r="R162" s="409">
        <f t="shared" ca="1" si="1109"/>
        <v>-6.8909379909418078</v>
      </c>
      <c r="S162" s="409">
        <f t="shared" ca="1" si="1110"/>
        <v>-3.2428541201221464</v>
      </c>
      <c r="T162" s="409">
        <f t="shared" ca="1" si="1111"/>
        <v>1.9185660993712048</v>
      </c>
      <c r="U162" s="409">
        <f t="shared" ca="1" si="1112"/>
        <v>1.0975180065211418</v>
      </c>
      <c r="V162" s="409">
        <f t="shared" ca="1" si="1113"/>
        <v>2.5176103196001804</v>
      </c>
      <c r="W162" s="409">
        <f t="shared" ca="1" si="1114"/>
        <v>3.8962720962526447</v>
      </c>
      <c r="X162" s="409">
        <f t="shared" ca="1" si="1115"/>
        <v>4.1140462297335318</v>
      </c>
      <c r="Y162" s="409">
        <f t="shared" ca="1" si="1116"/>
        <v>5.8383565684029861</v>
      </c>
      <c r="Z162" s="409">
        <f t="shared" ca="1" si="1117"/>
        <v>4.1034846830560809</v>
      </c>
      <c r="AA162" s="409">
        <f t="shared" ca="1" si="1118"/>
        <v>-0.62144285947246658</v>
      </c>
      <c r="AB162" s="409">
        <f t="shared" ca="1" si="1119"/>
        <v>-1.6887475768572244</v>
      </c>
      <c r="AC162" s="409">
        <f t="shared" ca="1" si="1120"/>
        <v>6.6892509328349234</v>
      </c>
      <c r="AD162" s="409">
        <f t="shared" ca="1" si="1121"/>
        <v>6.6825960102684405</v>
      </c>
      <c r="AE162" s="409">
        <f t="shared" ca="1" si="1122"/>
        <v>-1.6598255321662094</v>
      </c>
      <c r="AF162" s="409">
        <f t="shared" ca="1" si="1123"/>
        <v>-3.448389470412323</v>
      </c>
      <c r="AG162" s="409">
        <f t="shared" ca="1" si="1124"/>
        <v>-4.2096799293036469</v>
      </c>
      <c r="AH162" s="409">
        <f t="shared" ca="1" si="1125"/>
        <v>1.428979252280115</v>
      </c>
      <c r="AI162" s="409">
        <f t="shared" ca="1" si="1126"/>
        <v>-1.9745703682342537</v>
      </c>
      <c r="AJ162" s="409">
        <f t="shared" ca="1" si="1127"/>
        <v>1.5901848044628935</v>
      </c>
      <c r="AK162" s="409">
        <f t="shared" ca="1" si="1128"/>
        <v>2.5339281071247797</v>
      </c>
      <c r="AL162" s="409">
        <f t="shared" ca="1" si="1129"/>
        <v>0.45546364594774502</v>
      </c>
      <c r="AM162" s="409">
        <f t="shared" ca="1" si="1130"/>
        <v>-3.9927418346954937</v>
      </c>
      <c r="AN162" s="409">
        <f t="shared" ca="1" si="1131"/>
        <v>-5.1534730488934031</v>
      </c>
      <c r="AO162" s="409">
        <f t="shared" ca="1" si="1132"/>
        <v>-1.1697676875701006</v>
      </c>
      <c r="AP162" s="409">
        <f t="shared" ca="1" si="1133"/>
        <v>-0.70881288678693011</v>
      </c>
      <c r="AQ162" s="409">
        <f t="shared" ca="1" si="1134"/>
        <v>4.1658067071491018</v>
      </c>
      <c r="AR162" s="409">
        <f t="shared" ca="1" si="1135"/>
        <v>5.1719376197287374</v>
      </c>
      <c r="AS162" s="409">
        <f t="shared" ca="1" si="1136"/>
        <v>8.1658976435820705</v>
      </c>
      <c r="AT162" s="409">
        <f t="shared" ca="1" si="1137"/>
        <v>1.7243767399070151</v>
      </c>
      <c r="AU162" s="409">
        <f t="shared" ca="1" si="1138"/>
        <v>6.7376318406662961</v>
      </c>
      <c r="AV162" s="409">
        <f t="shared" ca="1" si="1139"/>
        <v>2.7353840851262134E-2</v>
      </c>
      <c r="AW162" s="409">
        <f t="shared" ca="1" si="1140"/>
        <v>4.3432318744651894</v>
      </c>
      <c r="AX162" s="409">
        <f t="shared" ca="1" si="1141"/>
        <v>5.3389762284506048</v>
      </c>
      <c r="AY162" s="409">
        <f t="shared" ca="1" si="1142"/>
        <v>6.2840846381459841</v>
      </c>
      <c r="AZ162" s="409">
        <f t="shared" ca="1" si="1143"/>
        <v>6.7953665009085711</v>
      </c>
      <c r="BA162" s="409">
        <f t="shared" ca="1" si="1144"/>
        <v>3.4598562326920757</v>
      </c>
      <c r="BB162" s="409">
        <f t="shared" ca="1" si="1145"/>
        <v>0.58359116335890349</v>
      </c>
      <c r="BC162" s="409">
        <f t="shared" ca="1" si="1146"/>
        <v>1.9391928733843997</v>
      </c>
      <c r="BD162" s="409">
        <f t="shared" ca="1" si="1147"/>
        <v>3.5771226918636074</v>
      </c>
      <c r="BE162" s="409">
        <f t="shared" ca="1" si="1148"/>
        <v>0.41740863940691497</v>
      </c>
      <c r="BF162" s="409">
        <f t="shared" ca="1" si="1149"/>
        <v>2.2224072607683212</v>
      </c>
      <c r="BG162" s="409">
        <f t="shared" ca="1" si="1150"/>
        <v>-2.1274914755534695</v>
      </c>
      <c r="BH162" s="409">
        <f t="shared" ca="1" si="1151"/>
        <v>1.039739033624798</v>
      </c>
      <c r="BI162" s="409">
        <f t="shared" ca="1" si="1152"/>
        <v>-3.4166730891338091</v>
      </c>
      <c r="BJ162" s="409">
        <f t="shared" ca="1" si="1153"/>
        <v>-3.1178987242351752</v>
      </c>
      <c r="BK162" s="409">
        <f t="shared" ca="1" si="1154"/>
        <v>0.19458646662864965</v>
      </c>
      <c r="BL162" s="409">
        <f t="shared" ca="1" si="1155"/>
        <v>-2.9924694394063494</v>
      </c>
      <c r="BM162" s="409">
        <f t="shared" ca="1" si="1156"/>
        <v>-0.74840716617224246</v>
      </c>
      <c r="BN162" s="409">
        <f t="shared" ca="1" si="1157"/>
        <v>-0.53525014836583296</v>
      </c>
      <c r="BO162" s="409">
        <f t="shared" ca="1" si="1158"/>
        <v>1.8231305682656114</v>
      </c>
      <c r="BP162" s="409">
        <f t="shared" ca="1" si="1159"/>
        <v>-3.7411382331657705</v>
      </c>
      <c r="BQ162" s="409">
        <f t="shared" ca="1" si="1160"/>
        <v>-1.3828557465094207</v>
      </c>
      <c r="BR162" s="409">
        <f t="shared" ca="1" si="1161"/>
        <v>-4.6466064428330327</v>
      </c>
      <c r="BS162" s="409">
        <f t="shared" ca="1" si="1162"/>
        <v>-4.3219448442821431</v>
      </c>
      <c r="BT162" s="409">
        <f t="shared" ca="1" si="1163"/>
        <v>-4.6513594197481041</v>
      </c>
      <c r="BU162" s="409">
        <f t="shared" ca="1" si="1164"/>
        <v>-4.2615431404547337</v>
      </c>
      <c r="BV162" s="409">
        <f t="shared" ca="1" si="1165"/>
        <v>-4.2583685603234187</v>
      </c>
      <c r="BW162" s="409">
        <f t="shared" ca="1" si="1166"/>
        <v>-5.037671795752189</v>
      </c>
      <c r="BX162" s="409">
        <f t="shared" ca="1" si="1167"/>
        <v>-3.1571993356089649</v>
      </c>
      <c r="BY162" s="409">
        <f t="shared" ca="1" si="1168"/>
        <v>-5.5796668812155588</v>
      </c>
      <c r="BZ162" s="409">
        <f t="shared" ca="1" si="1169"/>
        <v>-5.9996222076245544</v>
      </c>
      <c r="CA162" s="409">
        <f t="shared" ca="1" si="1170"/>
        <v>-7.9975648110820856</v>
      </c>
      <c r="CB162" s="409">
        <f t="shared" ca="1" si="1171"/>
        <v>-3.3065916785709959</v>
      </c>
      <c r="CC162" s="409">
        <f t="shared" ca="1" si="1172"/>
        <v>-8.3744622830164843</v>
      </c>
      <c r="CD162" s="409">
        <f t="shared" ca="1" si="1173"/>
        <v>-2.5297516351501201</v>
      </c>
      <c r="CE162" s="409">
        <f t="shared" ca="1" si="1174"/>
        <v>-0.53694123829689033</v>
      </c>
      <c r="CF162" s="409">
        <f t="shared" ca="1" si="1175"/>
        <v>-0.73247962460642668</v>
      </c>
      <c r="CG162" s="409">
        <f t="shared" ca="1" si="1176"/>
        <v>-2.9840288126844712</v>
      </c>
      <c r="CH162" s="409">
        <f t="shared" ca="1" si="1177"/>
        <v>-2.9546129201550571</v>
      </c>
      <c r="CI162" s="409">
        <f t="shared" ca="1" si="1178"/>
        <v>-0.69416710267468318</v>
      </c>
      <c r="CJ162" s="409">
        <f t="shared" ca="1" si="1179"/>
        <v>-1.8896504305861868</v>
      </c>
      <c r="CK162" s="409">
        <f t="shared" ca="1" si="1180"/>
        <v>4.0339641288688313</v>
      </c>
      <c r="CL162" s="409">
        <f t="shared" ca="1" si="1181"/>
        <v>1.6993721018420729</v>
      </c>
      <c r="CM162" s="409">
        <f t="shared" ca="1" si="1182"/>
        <v>-1.0517584595773428</v>
      </c>
      <c r="CN162" s="409">
        <f t="shared" ca="1" si="1183"/>
        <v>-24.248180082212386</v>
      </c>
      <c r="CO162" s="409">
        <f t="shared" ca="1" si="1184"/>
        <v>-25.12417485833052</v>
      </c>
      <c r="CP162" s="409">
        <f t="shared" ca="1" si="1185"/>
        <v>-7.632420759824555</v>
      </c>
      <c r="CQ162" s="409">
        <f t="shared" ca="1" si="1186"/>
        <v>-0.10660980573817369</v>
      </c>
      <c r="CR162" s="409">
        <f t="shared" ca="1" si="1187"/>
        <v>1.6389099156318707</v>
      </c>
      <c r="CS162" s="409">
        <f t="shared" ca="1" si="1188"/>
        <v>4.0493586779815303</v>
      </c>
      <c r="CT162" s="409">
        <f t="shared" ca="1" si="1189"/>
        <v>7.3616470290040752</v>
      </c>
      <c r="CU162" s="409">
        <f t="shared" ca="1" si="1190"/>
        <v>3.4766489856377945</v>
      </c>
      <c r="CV162" s="409">
        <f t="shared" ca="1" si="1191"/>
        <v>6.1851414960125481</v>
      </c>
      <c r="CW162" s="409">
        <f t="shared" ca="1" si="1192"/>
        <v>-2.3372317824205169</v>
      </c>
      <c r="CX162" s="409">
        <f t="shared" ca="1" si="1193"/>
        <v>3.2551380524487712</v>
      </c>
      <c r="CY162" s="409">
        <f t="shared" ca="1" si="1194"/>
        <v>2.9575064357707674</v>
      </c>
      <c r="CZ162" s="409">
        <f t="shared" ca="1" si="1195"/>
        <v>33.435101862553097</v>
      </c>
      <c r="DA162" s="409">
        <f t="shared" ca="1" si="1196"/>
        <v>40.271879166840506</v>
      </c>
      <c r="DB162" s="409">
        <f t="shared" ca="1" si="1197"/>
        <v>10.973183875555918</v>
      </c>
      <c r="DC162" s="409">
        <f t="shared" ca="1" si="1198"/>
        <v>0.82866104493876946</v>
      </c>
      <c r="DD162" s="409">
        <f t="shared" ca="1" si="1199"/>
        <v>-1.1448219298464153</v>
      </c>
      <c r="DE162" s="409">
        <f t="shared" ca="1" si="1200"/>
        <v>0.92028194560009524</v>
      </c>
      <c r="DF162" s="409">
        <f t="shared" ca="1" si="1201"/>
        <v>-2.8137015233680529</v>
      </c>
      <c r="DG162" s="409">
        <f t="shared" ca="1" si="1202"/>
        <v>-1.9149610787558373</v>
      </c>
      <c r="DH162" s="409">
        <f t="shared" ca="1" si="1203"/>
        <v>-3.1756689891328165</v>
      </c>
      <c r="DI162" s="409">
        <f t="shared" ca="1" si="1204"/>
        <v>1.5939873412937686</v>
      </c>
      <c r="DJ162" s="409">
        <f t="shared" ca="1" si="1205"/>
        <v>-1.2675461890694351E-3</v>
      </c>
      <c r="DK162" s="409">
        <f t="shared" ca="1" si="1206"/>
        <v>3.2224281087698756</v>
      </c>
      <c r="DL162" s="409">
        <f t="shared" ca="1" si="1207"/>
        <v>0.97778741956130943</v>
      </c>
      <c r="DM162" s="409">
        <f t="shared" ca="1" si="1208"/>
        <v>1.0950232497507244</v>
      </c>
      <c r="DN162" s="409">
        <f t="shared" ca="1" si="1209"/>
        <v>2.9757863089732552</v>
      </c>
      <c r="DO162" s="409">
        <f t="shared" ca="1" si="1210"/>
        <v>3.5780273090641543</v>
      </c>
      <c r="DP162" s="409">
        <f t="shared" ca="1" si="1211"/>
        <v>3.6077917038259955</v>
      </c>
      <c r="DQ162" s="409">
        <f t="shared" ca="1" si="1212"/>
        <v>2.0341006578721732</v>
      </c>
      <c r="DR162" s="409">
        <f t="shared" ca="1" si="1213"/>
        <v>3.8593500070689828</v>
      </c>
      <c r="DS162" s="409">
        <f t="shared" ca="1" si="1214"/>
        <v>6.4662950897471489</v>
      </c>
      <c r="DT162" s="409">
        <f t="shared" ca="1" si="1215"/>
        <v>9.1852204450397608</v>
      </c>
      <c r="DU162" s="409">
        <f t="shared" ca="1" si="1216"/>
        <v>-0.26121013352360478</v>
      </c>
      <c r="DV162" s="409">
        <f t="shared" ca="1" si="1217"/>
        <v>-0.40531642879449237</v>
      </c>
      <c r="DW162" s="409">
        <f t="shared" ca="1" si="1218"/>
        <v>1.4483631184412786</v>
      </c>
      <c r="DX162" s="409">
        <f t="shared" ca="1" si="1219"/>
        <v>2.4019152622590099</v>
      </c>
      <c r="DY162" s="409">
        <f t="shared" ca="1" si="1220"/>
        <v>1.5395179021018919</v>
      </c>
      <c r="DZ162" s="409">
        <f t="shared" ca="1" si="1221"/>
        <v>-1.4516942815169784</v>
      </c>
      <c r="EA162" s="409">
        <f t="shared" ca="1" si="1222"/>
        <v>-2.6502416382210754</v>
      </c>
      <c r="EB162" s="409">
        <f t="shared" ca="1" si="1223"/>
        <v>-3.6299951279360982</v>
      </c>
      <c r="EC162" s="409">
        <f t="shared" ca="1" si="1224"/>
        <v>-4.8211392301516298</v>
      </c>
      <c r="ED162" s="409">
        <f t="shared" ca="1" si="1225"/>
        <v>-7.6993292915187368</v>
      </c>
      <c r="EE162" s="409">
        <f t="shared" ca="1" si="1226"/>
        <v>-9.4287976755413183</v>
      </c>
      <c r="EF162" s="409">
        <f t="shared" ca="1" si="1227"/>
        <v>-13.733393604964832</v>
      </c>
      <c r="EG162" s="409">
        <f t="shared" ca="1" si="1228"/>
        <v>-1.0823715630042159</v>
      </c>
      <c r="EH162" s="409">
        <f t="shared" ca="1" si="1229"/>
        <v>-3.5834567082079332</v>
      </c>
      <c r="EI162" s="409">
        <f t="shared" ca="1" si="1230"/>
        <v>-10.942579965435641</v>
      </c>
      <c r="EJ162" s="409">
        <f t="shared" ca="1" si="1231"/>
        <v>-12.212038175846018</v>
      </c>
      <c r="EK162" s="409">
        <f t="shared" ca="1" si="1232"/>
        <v>-9.972235059374114</v>
      </c>
      <c r="EL162" s="409">
        <f t="shared" ca="1" si="1233"/>
        <v>-14.171742357984115</v>
      </c>
      <c r="EM162" s="409">
        <f t="shared" ca="1" si="1234"/>
        <v>-13.367086816140699</v>
      </c>
      <c r="EN162" s="409">
        <f t="shared" ca="1" si="1235"/>
        <v>-8.41203085553623</v>
      </c>
      <c r="EO162" s="409">
        <f t="shared" ca="1" si="1236"/>
        <v>-9.5493231084708583</v>
      </c>
      <c r="EP162" s="409">
        <f t="shared" ca="1" si="1237"/>
        <v>-7.5335369937628656</v>
      </c>
      <c r="EQ162" s="409">
        <f t="shared" ca="1" si="1238"/>
        <v>-10.079209929580557</v>
      </c>
      <c r="ER162" s="409">
        <f t="shared" ca="1" si="1239"/>
        <v>-6.8617452854844743</v>
      </c>
      <c r="ES162" s="409">
        <f t="shared" ca="1" si="1240"/>
        <v>-11.396669739900432</v>
      </c>
      <c r="ET162" s="409">
        <f t="shared" ca="1" si="1241"/>
        <v>-6.4158414954739555</v>
      </c>
      <c r="EU162" s="409">
        <f t="shared" ca="1" si="1242"/>
        <v>-5.4310052724793962</v>
      </c>
      <c r="EV162" s="409">
        <f t="shared" ca="1" si="1243"/>
        <v>-2.6730827493061895</v>
      </c>
      <c r="EW162" s="409">
        <f t="shared" ca="1" si="1244"/>
        <v>-6.456016503137775</v>
      </c>
      <c r="EX162" s="409">
        <f t="shared" ca="1" si="1245"/>
        <v>-1.3768874494781187</v>
      </c>
      <c r="EY162" s="409">
        <f t="shared" ca="1" si="1246"/>
        <v>2.5346454707764252</v>
      </c>
      <c r="EZ162" s="409">
        <f t="shared" ca="1" si="1247"/>
        <v>-3.9660416602258834</v>
      </c>
      <c r="FA162" s="409">
        <f t="shared" ca="1" si="1248"/>
        <v>-0.66825612707644666</v>
      </c>
      <c r="FB162" s="409">
        <f t="shared" ca="1" si="1249"/>
        <v>-0.56728584776239188</v>
      </c>
      <c r="FC162" s="409">
        <f t="shared" ca="1" si="1250"/>
        <v>3.3185110125875354</v>
      </c>
      <c r="FD162" s="409">
        <f t="shared" ca="1" si="1251"/>
        <v>0.39955947270060221</v>
      </c>
      <c r="FE162" s="409">
        <f t="shared" ca="1" si="1252"/>
        <v>-100</v>
      </c>
      <c r="FF162" s="409">
        <f t="shared" ca="1" si="1253"/>
        <v>-100</v>
      </c>
      <c r="FG162" s="409">
        <f t="shared" ca="1" si="1254"/>
        <v>-100</v>
      </c>
      <c r="FH162" s="409">
        <f t="shared" ca="1" si="1255"/>
        <v>-100</v>
      </c>
      <c r="FI162" s="409">
        <f t="shared" ca="1" si="1256"/>
        <v>-100</v>
      </c>
      <c r="FJ162" s="409">
        <f t="shared" ca="1" si="1257"/>
        <v>-100</v>
      </c>
      <c r="FK162" s="409">
        <f t="shared" ca="1" si="1258"/>
        <v>-100</v>
      </c>
      <c r="FL162" s="409">
        <f t="shared" ca="1" si="1259"/>
        <v>-100</v>
      </c>
      <c r="FM162" s="409">
        <f t="shared" ca="1" si="1260"/>
        <v>-100</v>
      </c>
      <c r="FN162" s="409">
        <f t="shared" ca="1" si="1261"/>
        <v>-100</v>
      </c>
      <c r="FO162" s="409">
        <f t="shared" ca="1" si="1262"/>
        <v>-100</v>
      </c>
      <c r="FP162" s="409">
        <f t="shared" ca="1" si="1263"/>
        <v>-100</v>
      </c>
    </row>
    <row r="163" spans="1:172" x14ac:dyDescent="0.2">
      <c r="B163" s="407" t="s">
        <v>4</v>
      </c>
      <c r="C163" s="408">
        <f t="shared" si="1057"/>
        <v>61718.432999999997</v>
      </c>
      <c r="D163" s="407"/>
      <c r="E163" s="409"/>
      <c r="F163" s="409"/>
      <c r="G163" s="409"/>
      <c r="H163" s="409"/>
      <c r="I163" s="409"/>
      <c r="J163" s="409"/>
      <c r="K163" s="409"/>
      <c r="L163" s="409"/>
      <c r="M163" s="409"/>
      <c r="N163" s="409"/>
      <c r="O163" s="409"/>
      <c r="P163" s="409"/>
      <c r="Q163" s="409">
        <f t="shared" ca="1" si="1108"/>
        <v>4.0152695976324253</v>
      </c>
      <c r="R163" s="409">
        <f t="shared" ca="1" si="1109"/>
        <v>12.08782655007883</v>
      </c>
      <c r="S163" s="409">
        <f t="shared" ca="1" si="1110"/>
        <v>9.4309556040885525</v>
      </c>
      <c r="T163" s="409">
        <f t="shared" ca="1" si="1111"/>
        <v>-3.9351037706307324</v>
      </c>
      <c r="U163" s="409">
        <f t="shared" ca="1" si="1112"/>
        <v>0.76475934199228846</v>
      </c>
      <c r="V163" s="409">
        <f t="shared" ca="1" si="1113"/>
        <v>10.065708849816659</v>
      </c>
      <c r="W163" s="409">
        <f t="shared" ca="1" si="1114"/>
        <v>5.7714409253440522</v>
      </c>
      <c r="X163" s="409">
        <f t="shared" ca="1" si="1115"/>
        <v>3.1834421079449697</v>
      </c>
      <c r="Y163" s="409">
        <f t="shared" ca="1" si="1116"/>
        <v>12.79819123326584</v>
      </c>
      <c r="Z163" s="409">
        <f t="shared" ca="1" si="1117"/>
        <v>-0.81031447430879666</v>
      </c>
      <c r="AA163" s="409">
        <f t="shared" ca="1" si="1118"/>
        <v>-7.9116972908566083</v>
      </c>
      <c r="AB163" s="409">
        <f t="shared" ca="1" si="1119"/>
        <v>-16.771740929145281</v>
      </c>
      <c r="AC163" s="409">
        <f t="shared" ca="1" si="1120"/>
        <v>0.63494401252930288</v>
      </c>
      <c r="AD163" s="409">
        <f t="shared" ca="1" si="1121"/>
        <v>8.1903219241383169</v>
      </c>
      <c r="AE163" s="409">
        <f t="shared" ca="1" si="1122"/>
        <v>1.4426137739892937</v>
      </c>
      <c r="AF163" s="409">
        <f t="shared" ca="1" si="1123"/>
        <v>19.387179481361045</v>
      </c>
      <c r="AG163" s="409">
        <f t="shared" ca="1" si="1124"/>
        <v>16.578988042836258</v>
      </c>
      <c r="AH163" s="409">
        <f t="shared" ca="1" si="1125"/>
        <v>-4.8630174341292189</v>
      </c>
      <c r="AI163" s="409">
        <f t="shared" ca="1" si="1126"/>
        <v>-12.924459157895598</v>
      </c>
      <c r="AJ163" s="409">
        <f t="shared" ca="1" si="1127"/>
        <v>-8.5713961894798558</v>
      </c>
      <c r="AK163" s="409">
        <f t="shared" ca="1" si="1128"/>
        <v>-29.011839781854448</v>
      </c>
      <c r="AL163" s="409">
        <f t="shared" ca="1" si="1129"/>
        <v>-23.992301614862015</v>
      </c>
      <c r="AM163" s="409">
        <f t="shared" ca="1" si="1130"/>
        <v>-21.405855326817303</v>
      </c>
      <c r="AN163" s="409">
        <f t="shared" ca="1" si="1131"/>
        <v>-9.6081671335751224</v>
      </c>
      <c r="AO163" s="409">
        <f t="shared" ca="1" si="1132"/>
        <v>-22.182232941021695</v>
      </c>
      <c r="AP163" s="409">
        <f t="shared" ca="1" si="1133"/>
        <v>-6.2514777229751672</v>
      </c>
      <c r="AQ163" s="409">
        <f t="shared" ca="1" si="1134"/>
        <v>-9.5502911804967283</v>
      </c>
      <c r="AR163" s="409">
        <f t="shared" ca="1" si="1135"/>
        <v>-24.437217883326795</v>
      </c>
      <c r="AS163" s="409">
        <f t="shared" ca="1" si="1136"/>
        <v>-27.547286856679548</v>
      </c>
      <c r="AT163" s="409">
        <f t="shared" ca="1" si="1137"/>
        <v>-21.716592223005065</v>
      </c>
      <c r="AU163" s="409">
        <f t="shared" ca="1" si="1138"/>
        <v>-14.016068041152508</v>
      </c>
      <c r="AV163" s="409">
        <f t="shared" ca="1" si="1139"/>
        <v>-24.335578630421807</v>
      </c>
      <c r="AW163" s="409">
        <f t="shared" ca="1" si="1140"/>
        <v>-4.2648467258246399</v>
      </c>
      <c r="AX163" s="409">
        <f t="shared" ca="1" si="1141"/>
        <v>5.5714533802888155</v>
      </c>
      <c r="AY163" s="409">
        <f t="shared" ca="1" si="1142"/>
        <v>0.62657822216543479</v>
      </c>
      <c r="AZ163" s="409">
        <f t="shared" ca="1" si="1143"/>
        <v>5.1672633437720918</v>
      </c>
      <c r="BA163" s="409">
        <f t="shared" ca="1" si="1144"/>
        <v>2.1134606561965086</v>
      </c>
      <c r="BB163" s="409">
        <f t="shared" ca="1" si="1145"/>
        <v>-23.361744238688487</v>
      </c>
      <c r="BC163" s="409">
        <f t="shared" ca="1" si="1146"/>
        <v>-16.891165476245661</v>
      </c>
      <c r="BD163" s="409">
        <f t="shared" ca="1" si="1147"/>
        <v>-13.813135869265949</v>
      </c>
      <c r="BE163" s="409">
        <f t="shared" ca="1" si="1148"/>
        <v>2.6511006956373819</v>
      </c>
      <c r="BF163" s="409">
        <f t="shared" ca="1" si="1149"/>
        <v>4.553254517785561</v>
      </c>
      <c r="BG163" s="409">
        <f t="shared" ca="1" si="1150"/>
        <v>-3.8412266427172597</v>
      </c>
      <c r="BH163" s="409">
        <f t="shared" ca="1" si="1151"/>
        <v>-3.7783230087455308</v>
      </c>
      <c r="BI163" s="409">
        <f t="shared" ca="1" si="1152"/>
        <v>1.41291065113343</v>
      </c>
      <c r="BJ163" s="409">
        <f t="shared" ca="1" si="1153"/>
        <v>-18.886736301816981</v>
      </c>
      <c r="BK163" s="409">
        <f t="shared" ca="1" si="1154"/>
        <v>4.8419360736545514E-2</v>
      </c>
      <c r="BL163" s="409">
        <f t="shared" ca="1" si="1155"/>
        <v>-2.3754127978961321</v>
      </c>
      <c r="BM163" s="409">
        <f t="shared" ca="1" si="1156"/>
        <v>-10.595283305676446</v>
      </c>
      <c r="BN163" s="409">
        <f t="shared" ca="1" si="1157"/>
        <v>-10.694492220084513</v>
      </c>
      <c r="BO163" s="409">
        <f t="shared" ca="1" si="1158"/>
        <v>-12.370810608922454</v>
      </c>
      <c r="BP163" s="409">
        <f t="shared" ca="1" si="1159"/>
        <v>2.3899852620696578</v>
      </c>
      <c r="BQ163" s="409">
        <f t="shared" ca="1" si="1160"/>
        <v>-3.725382503875494</v>
      </c>
      <c r="BR163" s="409">
        <f t="shared" ca="1" si="1161"/>
        <v>-4.6003711099325812</v>
      </c>
      <c r="BS163" s="409">
        <f t="shared" ca="1" si="1162"/>
        <v>-13.229612092917833</v>
      </c>
      <c r="BT163" s="409">
        <f t="shared" ca="1" si="1163"/>
        <v>11.163892452757722</v>
      </c>
      <c r="BU163" s="409">
        <f t="shared" ca="1" si="1164"/>
        <v>-3.9581171839437133</v>
      </c>
      <c r="BV163" s="409">
        <f t="shared" ca="1" si="1165"/>
        <v>14.000782888563634</v>
      </c>
      <c r="BW163" s="409">
        <f t="shared" ca="1" si="1166"/>
        <v>-2.4354163688665693</v>
      </c>
      <c r="BX163" s="409">
        <f t="shared" ca="1" si="1167"/>
        <v>-14.861635890233444</v>
      </c>
      <c r="BY163" s="409">
        <f t="shared" ca="1" si="1168"/>
        <v>6.1573106327535783</v>
      </c>
      <c r="BZ163" s="409">
        <f t="shared" ca="1" si="1169"/>
        <v>9.6295455793104878</v>
      </c>
      <c r="CA163" s="409">
        <f t="shared" ca="1" si="1170"/>
        <v>18.270751877373215</v>
      </c>
      <c r="CB163" s="409">
        <f t="shared" ca="1" si="1171"/>
        <v>1.0242974664138131</v>
      </c>
      <c r="CC163" s="409">
        <f t="shared" ca="1" si="1172"/>
        <v>-7.7437969760264451</v>
      </c>
      <c r="CD163" s="409">
        <f t="shared" ca="1" si="1173"/>
        <v>16.670409653482238</v>
      </c>
      <c r="CE163" s="409">
        <f t="shared" ca="1" si="1174"/>
        <v>26.431065626118453</v>
      </c>
      <c r="CF163" s="409">
        <f t="shared" ca="1" si="1175"/>
        <v>27.697084237351504</v>
      </c>
      <c r="CG163" s="409">
        <f t="shared" ca="1" si="1176"/>
        <v>30.830839979804495</v>
      </c>
      <c r="CH163" s="409">
        <f t="shared" ca="1" si="1177"/>
        <v>24.593854813706599</v>
      </c>
      <c r="CI163" s="409">
        <f t="shared" ca="1" si="1178"/>
        <v>21.127192459662169</v>
      </c>
      <c r="CJ163" s="409">
        <f t="shared" ca="1" si="1179"/>
        <v>20.19560366957252</v>
      </c>
      <c r="CK163" s="409">
        <f t="shared" ca="1" si="1180"/>
        <v>19.611985288313178</v>
      </c>
      <c r="CL163" s="409">
        <f t="shared" ca="1" si="1181"/>
        <v>17.42896249022931</v>
      </c>
      <c r="CM163" s="409">
        <f t="shared" ca="1" si="1182"/>
        <v>17.05402686073208</v>
      </c>
      <c r="CN163" s="409">
        <f t="shared" ca="1" si="1183"/>
        <v>15.668207737808643</v>
      </c>
      <c r="CO163" s="409">
        <f t="shared" ca="1" si="1184"/>
        <v>26.007134825722829</v>
      </c>
      <c r="CP163" s="409">
        <f t="shared" ca="1" si="1185"/>
        <v>-4.8790795928911166</v>
      </c>
      <c r="CQ163" s="409">
        <f t="shared" ca="1" si="1186"/>
        <v>4.272049132658168</v>
      </c>
      <c r="CR163" s="409">
        <f t="shared" ca="1" si="1187"/>
        <v>-19.639457735404136</v>
      </c>
      <c r="CS163" s="409">
        <f t="shared" ca="1" si="1188"/>
        <v>-16.090254976865751</v>
      </c>
      <c r="CT163" s="409">
        <f t="shared" ca="1" si="1189"/>
        <v>-21.927642080400759</v>
      </c>
      <c r="CU163" s="409">
        <f t="shared" ca="1" si="1190"/>
        <v>-17.570957991637954</v>
      </c>
      <c r="CV163" s="409">
        <f t="shared" ca="1" si="1191"/>
        <v>-27.5554458655606</v>
      </c>
      <c r="CW163" s="409">
        <f t="shared" ca="1" si="1192"/>
        <v>-22.240104532620435</v>
      </c>
      <c r="CX163" s="409">
        <f t="shared" ca="1" si="1193"/>
        <v>-16.069125503733702</v>
      </c>
      <c r="CY163" s="409">
        <f t="shared" ca="1" si="1194"/>
        <v>-18.181586804318627</v>
      </c>
      <c r="CZ163" s="409">
        <f t="shared" ca="1" si="1195"/>
        <v>-13.59745352223203</v>
      </c>
      <c r="DA163" s="409">
        <f t="shared" ca="1" si="1196"/>
        <v>-9.0132990643085122</v>
      </c>
      <c r="DB163" s="409">
        <f t="shared" ca="1" si="1197"/>
        <v>-13.890966830642839</v>
      </c>
      <c r="DC163" s="409">
        <f t="shared" ca="1" si="1198"/>
        <v>-3.7166494393858045</v>
      </c>
      <c r="DD163" s="409">
        <f t="shared" ca="1" si="1199"/>
        <v>8.1899842096047308</v>
      </c>
      <c r="DE163" s="409">
        <f t="shared" ca="1" si="1200"/>
        <v>2.2451847669827885</v>
      </c>
      <c r="DF163" s="409">
        <f t="shared" ca="1" si="1201"/>
        <v>1.1076147104609504</v>
      </c>
      <c r="DG163" s="409">
        <f t="shared" ca="1" si="1202"/>
        <v>6.7303557395710101</v>
      </c>
      <c r="DH163" s="409">
        <f t="shared" ca="1" si="1203"/>
        <v>18.328232598611777</v>
      </c>
      <c r="DI163" s="409">
        <f t="shared" ca="1" si="1204"/>
        <v>49.735216596341957</v>
      </c>
      <c r="DJ163" s="409">
        <f t="shared" ca="1" si="1205"/>
        <v>-25.890424726451783</v>
      </c>
      <c r="DK163" s="409">
        <f t="shared" ca="1" si="1206"/>
        <v>-3.3574913513299691</v>
      </c>
      <c r="DL163" s="409">
        <f t="shared" ca="1" si="1207"/>
        <v>19.877475123653412</v>
      </c>
      <c r="DM163" s="409">
        <f t="shared" ca="1" si="1208"/>
        <v>1.2495101974160576</v>
      </c>
      <c r="DN163" s="409">
        <f t="shared" ca="1" si="1209"/>
        <v>40.246753197417718</v>
      </c>
      <c r="DO163" s="409">
        <f t="shared" ca="1" si="1210"/>
        <v>4.5789653155060819</v>
      </c>
      <c r="DP163" s="409">
        <f t="shared" ca="1" si="1211"/>
        <v>-6.0051618570331868</v>
      </c>
      <c r="DQ163" s="409">
        <f t="shared" ca="1" si="1212"/>
        <v>-0.44489208086825727</v>
      </c>
      <c r="DR163" s="409">
        <f t="shared" ca="1" si="1213"/>
        <v>15.912787771928379</v>
      </c>
      <c r="DS163" s="409">
        <f t="shared" ca="1" si="1214"/>
        <v>14.389241604960134</v>
      </c>
      <c r="DT163" s="409">
        <f t="shared" ca="1" si="1215"/>
        <v>26.746866846347302</v>
      </c>
      <c r="DU163" s="409">
        <f t="shared" ca="1" si="1216"/>
        <v>-17.256835374707578</v>
      </c>
      <c r="DV163" s="409">
        <f t="shared" ca="1" si="1217"/>
        <v>82.723571096824145</v>
      </c>
      <c r="DW163" s="409">
        <f t="shared" ca="1" si="1218"/>
        <v>31.843297968416778</v>
      </c>
      <c r="DX163" s="409">
        <f t="shared" ca="1" si="1219"/>
        <v>-2.2964271175142414</v>
      </c>
      <c r="DY163" s="409">
        <f t="shared" ca="1" si="1220"/>
        <v>20.305105575935471</v>
      </c>
      <c r="DZ163" s="409">
        <f t="shared" ca="1" si="1221"/>
        <v>1.285085558624985</v>
      </c>
      <c r="EA163" s="409">
        <f t="shared" ca="1" si="1222"/>
        <v>-10.400357907928608</v>
      </c>
      <c r="EB163" s="409">
        <f t="shared" ca="1" si="1223"/>
        <v>-1.7942313070194444</v>
      </c>
      <c r="EC163" s="409">
        <f t="shared" ca="1" si="1224"/>
        <v>0.96566497944461105</v>
      </c>
      <c r="ED163" s="409">
        <f t="shared" ca="1" si="1225"/>
        <v>-0.3439633306168588</v>
      </c>
      <c r="EE163" s="409">
        <f t="shared" ca="1" si="1226"/>
        <v>-27.611293733140315</v>
      </c>
      <c r="EF163" s="409">
        <f t="shared" ca="1" si="1227"/>
        <v>-8.9613277583929971</v>
      </c>
      <c r="EG163" s="409">
        <f t="shared" ca="1" si="1228"/>
        <v>1.5922511592823412</v>
      </c>
      <c r="EH163" s="409">
        <f t="shared" ca="1" si="1229"/>
        <v>-12.738150027457479</v>
      </c>
      <c r="EI163" s="409">
        <f t="shared" ca="1" si="1230"/>
        <v>-10.915056924901251</v>
      </c>
      <c r="EJ163" s="409">
        <f t="shared" ca="1" si="1231"/>
        <v>-7.1951665702639787</v>
      </c>
      <c r="EK163" s="409">
        <f t="shared" ca="1" si="1232"/>
        <v>-14.397613337791441</v>
      </c>
      <c r="EL163" s="409">
        <f t="shared" ca="1" si="1233"/>
        <v>-20.862199979920419</v>
      </c>
      <c r="EM163" s="409">
        <f t="shared" ca="1" si="1234"/>
        <v>9.050783664595599</v>
      </c>
      <c r="EN163" s="409">
        <f t="shared" ca="1" si="1235"/>
        <v>6.1842793256111577</v>
      </c>
      <c r="EO163" s="409">
        <f t="shared" ca="1" si="1236"/>
        <v>-16.474933498332874</v>
      </c>
      <c r="EP163" s="409">
        <f t="shared" ca="1" si="1237"/>
        <v>-41.530147017773089</v>
      </c>
      <c r="EQ163" s="409">
        <f t="shared" ca="1" si="1238"/>
        <v>27.174321692691933</v>
      </c>
      <c r="ER163" s="409">
        <f t="shared" ca="1" si="1239"/>
        <v>-2.5858366668230985</v>
      </c>
      <c r="ES163" s="409">
        <f t="shared" ca="1" si="1240"/>
        <v>-27.113401466588854</v>
      </c>
      <c r="ET163" s="409">
        <f t="shared" ca="1" si="1241"/>
        <v>-37.170741343173184</v>
      </c>
      <c r="EU163" s="409">
        <f t="shared" ca="1" si="1242"/>
        <v>-33.55539993888776</v>
      </c>
      <c r="EV163" s="409">
        <f t="shared" ca="1" si="1243"/>
        <v>-21.374775872318821</v>
      </c>
      <c r="EW163" s="409">
        <f t="shared" ca="1" si="1244"/>
        <v>-35.516104015433754</v>
      </c>
      <c r="EX163" s="409">
        <f t="shared" ca="1" si="1245"/>
        <v>-36.593438664019061</v>
      </c>
      <c r="EY163" s="409">
        <f t="shared" ca="1" si="1246"/>
        <v>-31.736841216069394</v>
      </c>
      <c r="EZ163" s="409">
        <f t="shared" ca="1" si="1247"/>
        <v>-20.112607467848463</v>
      </c>
      <c r="FA163" s="409">
        <f t="shared" ca="1" si="1248"/>
        <v>-4.8185213427728399</v>
      </c>
      <c r="FB163" s="409">
        <f t="shared" ca="1" si="1249"/>
        <v>28.514420910432534</v>
      </c>
      <c r="FC163" s="409">
        <f t="shared" ca="1" si="1250"/>
        <v>-24.15807402567907</v>
      </c>
      <c r="FD163" s="409">
        <f t="shared" ca="1" si="1251"/>
        <v>-20.262756746545506</v>
      </c>
      <c r="FE163" s="409">
        <f t="shared" ca="1" si="1252"/>
        <v>-100</v>
      </c>
      <c r="FF163" s="409">
        <f t="shared" ca="1" si="1253"/>
        <v>-100</v>
      </c>
      <c r="FG163" s="409">
        <f t="shared" ca="1" si="1254"/>
        <v>-100</v>
      </c>
      <c r="FH163" s="409">
        <f t="shared" ca="1" si="1255"/>
        <v>-100</v>
      </c>
      <c r="FI163" s="409">
        <f t="shared" ca="1" si="1256"/>
        <v>-100</v>
      </c>
      <c r="FJ163" s="409">
        <f t="shared" ca="1" si="1257"/>
        <v>-100</v>
      </c>
      <c r="FK163" s="409">
        <f t="shared" ca="1" si="1258"/>
        <v>-100</v>
      </c>
      <c r="FL163" s="409">
        <f t="shared" ca="1" si="1259"/>
        <v>-100</v>
      </c>
      <c r="FM163" s="409">
        <f t="shared" ca="1" si="1260"/>
        <v>-100</v>
      </c>
      <c r="FN163" s="409">
        <f t="shared" ca="1" si="1261"/>
        <v>-100</v>
      </c>
      <c r="FO163" s="409">
        <f t="shared" ca="1" si="1262"/>
        <v>-100</v>
      </c>
      <c r="FP163" s="409">
        <f t="shared" ca="1" si="1263"/>
        <v>-100</v>
      </c>
    </row>
    <row r="164" spans="1:172" s="317" customFormat="1" x14ac:dyDescent="0.2">
      <c r="A164" s="485"/>
      <c r="B164" s="404" t="s">
        <v>5</v>
      </c>
      <c r="C164" s="405">
        <f t="shared" si="1057"/>
        <v>456907.22100000002</v>
      </c>
      <c r="D164" s="404"/>
      <c r="E164" s="406"/>
      <c r="F164" s="406"/>
      <c r="G164" s="406"/>
      <c r="H164" s="406"/>
      <c r="I164" s="406"/>
      <c r="J164" s="406"/>
      <c r="K164" s="406"/>
      <c r="L164" s="406"/>
      <c r="M164" s="406"/>
      <c r="N164" s="406"/>
      <c r="O164" s="406"/>
      <c r="P164" s="406"/>
      <c r="Q164" s="406">
        <f t="shared" ca="1" si="1108"/>
        <v>4.9187281611681897</v>
      </c>
      <c r="R164" s="406">
        <f t="shared" ca="1" si="1109"/>
        <v>4.6495782961859078</v>
      </c>
      <c r="S164" s="406">
        <f t="shared" ca="1" si="1110"/>
        <v>8.524731610214431</v>
      </c>
      <c r="T164" s="406">
        <f t="shared" ca="1" si="1111"/>
        <v>8.5000857483672405</v>
      </c>
      <c r="U164" s="406">
        <f t="shared" ca="1" si="1112"/>
        <v>5.4822704827145401</v>
      </c>
      <c r="V164" s="406">
        <f t="shared" ca="1" si="1113"/>
        <v>6.3655558645264705</v>
      </c>
      <c r="W164" s="406">
        <f t="shared" ca="1" si="1114"/>
        <v>4.5796568658297048</v>
      </c>
      <c r="X164" s="406">
        <f t="shared" ca="1" si="1115"/>
        <v>5.5300895422443261</v>
      </c>
      <c r="Y164" s="406">
        <f t="shared" ca="1" si="1116"/>
        <v>6.5366018710256668</v>
      </c>
      <c r="Z164" s="406">
        <f t="shared" ca="1" si="1117"/>
        <v>6.2108008669076895</v>
      </c>
      <c r="AA164" s="406">
        <f t="shared" ca="1" si="1118"/>
        <v>4.5495868298340554</v>
      </c>
      <c r="AB164" s="406">
        <f t="shared" ca="1" si="1119"/>
        <v>6.854725172298572</v>
      </c>
      <c r="AC164" s="406">
        <f t="shared" ca="1" si="1120"/>
        <v>1.8392696195364806</v>
      </c>
      <c r="AD164" s="406">
        <f t="shared" ca="1" si="1121"/>
        <v>1.6066708782906289</v>
      </c>
      <c r="AE164" s="406">
        <f t="shared" ca="1" si="1122"/>
        <v>0.35781650051163183</v>
      </c>
      <c r="AF164" s="406">
        <f t="shared" ca="1" si="1123"/>
        <v>-6.0871181293975951E-2</v>
      </c>
      <c r="AG164" s="406">
        <f t="shared" ca="1" si="1124"/>
        <v>-1.1381525291650689</v>
      </c>
      <c r="AH164" s="406">
        <f t="shared" ca="1" si="1125"/>
        <v>-1.0785250702290483</v>
      </c>
      <c r="AI164" s="406">
        <f t="shared" ca="1" si="1126"/>
        <v>0.9834337269495137</v>
      </c>
      <c r="AJ164" s="406">
        <f t="shared" ca="1" si="1127"/>
        <v>1.6032173410133197</v>
      </c>
      <c r="AK164" s="406">
        <f t="shared" ca="1" si="1128"/>
        <v>1.9579798464660598</v>
      </c>
      <c r="AL164" s="406">
        <f t="shared" ca="1" si="1129"/>
        <v>2.8034012232837995</v>
      </c>
      <c r="AM164" s="406">
        <f t="shared" ca="1" si="1130"/>
        <v>3.3783397643029218</v>
      </c>
      <c r="AN164" s="406">
        <f t="shared" ca="1" si="1131"/>
        <v>1.1885526982702999</v>
      </c>
      <c r="AO164" s="406">
        <f t="shared" ca="1" si="1132"/>
        <v>-2.3166878213899196</v>
      </c>
      <c r="AP164" s="406">
        <f t="shared" ca="1" si="1133"/>
        <v>-4.2495684060497751E-2</v>
      </c>
      <c r="AQ164" s="406">
        <f t="shared" ca="1" si="1134"/>
        <v>-0.83315463549750746</v>
      </c>
      <c r="AR164" s="406">
        <f t="shared" ca="1" si="1135"/>
        <v>-1.4287660071806414</v>
      </c>
      <c r="AS164" s="406">
        <f t="shared" ca="1" si="1136"/>
        <v>1.9933622822002377</v>
      </c>
      <c r="AT164" s="406">
        <f t="shared" ca="1" si="1137"/>
        <v>1.9333562251135419</v>
      </c>
      <c r="AU164" s="406">
        <f t="shared" ca="1" si="1138"/>
        <v>1.399483612622447</v>
      </c>
      <c r="AV164" s="406">
        <f t="shared" ca="1" si="1139"/>
        <v>-1.3869666017818076</v>
      </c>
      <c r="AW164" s="406">
        <f t="shared" ca="1" si="1140"/>
        <v>-2.5937695615772327</v>
      </c>
      <c r="AX164" s="406">
        <f t="shared" ca="1" si="1141"/>
        <v>-2.449310743118474</v>
      </c>
      <c r="AY164" s="406">
        <f t="shared" ca="1" si="1142"/>
        <v>-2.5764424721547101</v>
      </c>
      <c r="AZ164" s="406">
        <f t="shared" ca="1" si="1143"/>
        <v>-1.0189267027414672</v>
      </c>
      <c r="BA164" s="406">
        <f t="shared" ca="1" si="1144"/>
        <v>6.5451883593697886</v>
      </c>
      <c r="BB164" s="406">
        <f t="shared" ca="1" si="1145"/>
        <v>3.7890944865085316</v>
      </c>
      <c r="BC164" s="406">
        <f t="shared" ca="1" si="1146"/>
        <v>7.3146061403448641</v>
      </c>
      <c r="BD164" s="406">
        <f t="shared" ca="1" si="1147"/>
        <v>4.6032587252005754</v>
      </c>
      <c r="BE164" s="406">
        <f t="shared" ca="1" si="1148"/>
        <v>5.0878371641326083</v>
      </c>
      <c r="BF164" s="406">
        <f t="shared" ca="1" si="1149"/>
        <v>5.1098917966437796</v>
      </c>
      <c r="BG164" s="406">
        <f t="shared" ca="1" si="1150"/>
        <v>1.9888675341015869</v>
      </c>
      <c r="BH164" s="406">
        <f t="shared" ca="1" si="1151"/>
        <v>3.3954041114496931</v>
      </c>
      <c r="BI164" s="406">
        <f t="shared" ca="1" si="1152"/>
        <v>5.1233786934009657</v>
      </c>
      <c r="BJ164" s="406">
        <f t="shared" ca="1" si="1153"/>
        <v>0.81552979341275034</v>
      </c>
      <c r="BK164" s="406">
        <f t="shared" ca="1" si="1154"/>
        <v>8.8341414553952973</v>
      </c>
      <c r="BL164" s="406">
        <f t="shared" ca="1" si="1155"/>
        <v>3.5897494168726638</v>
      </c>
      <c r="BM164" s="406">
        <f t="shared" ca="1" si="1156"/>
        <v>2.0365818193987195</v>
      </c>
      <c r="BN164" s="406">
        <f t="shared" ca="1" si="1157"/>
        <v>4.2314362154891114</v>
      </c>
      <c r="BO164" s="406">
        <f t="shared" ca="1" si="1158"/>
        <v>-1.7200423693622326</v>
      </c>
      <c r="BP164" s="406">
        <f t="shared" ca="1" si="1159"/>
        <v>4.5888004810934717</v>
      </c>
      <c r="BQ164" s="406">
        <f t="shared" ca="1" si="1160"/>
        <v>-1.8758877050550637</v>
      </c>
      <c r="BR164" s="406">
        <f t="shared" ca="1" si="1161"/>
        <v>0.91259735996305835</v>
      </c>
      <c r="BS164" s="406">
        <f t="shared" ca="1" si="1162"/>
        <v>5.5777782994434091</v>
      </c>
      <c r="BT164" s="406">
        <f t="shared" ca="1" si="1163"/>
        <v>3.5055742588306629</v>
      </c>
      <c r="BU164" s="406">
        <f t="shared" ca="1" si="1164"/>
        <v>2.6345970566641341</v>
      </c>
      <c r="BV164" s="406">
        <f t="shared" ca="1" si="1165"/>
        <v>4.135266695300956</v>
      </c>
      <c r="BW164" s="406">
        <f t="shared" ca="1" si="1166"/>
        <v>-0.37528783264832555</v>
      </c>
      <c r="BX164" s="406">
        <f t="shared" ca="1" si="1167"/>
        <v>-0.93148781089578847</v>
      </c>
      <c r="BY164" s="406">
        <f t="shared" ca="1" si="1168"/>
        <v>-6.591792123033585</v>
      </c>
      <c r="BZ164" s="406">
        <f t="shared" ca="1" si="1169"/>
        <v>-7.2911878426541676</v>
      </c>
      <c r="CA164" s="406">
        <f t="shared" ca="1" si="1170"/>
        <v>-5.7676813669558982</v>
      </c>
      <c r="CB164" s="406">
        <f t="shared" ca="1" si="1171"/>
        <v>-7.3855848058835534</v>
      </c>
      <c r="CC164" s="406">
        <f t="shared" ca="1" si="1172"/>
        <v>-4.0286229763465116</v>
      </c>
      <c r="CD164" s="406">
        <f t="shared" ca="1" si="1173"/>
        <v>-5.2246541038913108</v>
      </c>
      <c r="CE164" s="406">
        <f t="shared" ca="1" si="1174"/>
        <v>-8.1248575605007574</v>
      </c>
      <c r="CF164" s="406">
        <f t="shared" ca="1" si="1175"/>
        <v>-4.5209195928960497</v>
      </c>
      <c r="CG164" s="406">
        <f t="shared" ca="1" si="1176"/>
        <v>-4.1488446482959631</v>
      </c>
      <c r="CH164" s="406">
        <f t="shared" ca="1" si="1177"/>
        <v>-3.2859327009300898</v>
      </c>
      <c r="CI164" s="406">
        <f t="shared" ca="1" si="1178"/>
        <v>-4.4779697490604917</v>
      </c>
      <c r="CJ164" s="406">
        <f t="shared" ca="1" si="1179"/>
        <v>-2.1931060992807829</v>
      </c>
      <c r="CK164" s="406">
        <f t="shared" ca="1" si="1180"/>
        <v>1.430161428460579</v>
      </c>
      <c r="CL164" s="406">
        <f t="shared" ca="1" si="1181"/>
        <v>3.9306158401568609</v>
      </c>
      <c r="CM164" s="406">
        <f t="shared" ca="1" si="1182"/>
        <v>1.7726064121923883</v>
      </c>
      <c r="CN164" s="406">
        <f t="shared" ca="1" si="1183"/>
        <v>-0.64789814214019259</v>
      </c>
      <c r="CO164" s="406">
        <f t="shared" ca="1" si="1184"/>
        <v>-11.585660797516383</v>
      </c>
      <c r="CP164" s="406">
        <f t="shared" ca="1" si="1185"/>
        <v>-11.38189502426431</v>
      </c>
      <c r="CQ164" s="406">
        <f t="shared" ca="1" si="1186"/>
        <v>-6.1650103292692506</v>
      </c>
      <c r="CR164" s="406">
        <f t="shared" ca="1" si="1187"/>
        <v>-1.2274711147421016</v>
      </c>
      <c r="CS164" s="406">
        <f t="shared" ca="1" si="1188"/>
        <v>-5.3128550577698803</v>
      </c>
      <c r="CT164" s="406">
        <f t="shared" ca="1" si="1189"/>
        <v>-5.0289687915153394</v>
      </c>
      <c r="CU164" s="406">
        <f t="shared" ca="1" si="1190"/>
        <v>-9.1080677879636198</v>
      </c>
      <c r="CV164" s="406">
        <f t="shared" ca="1" si="1191"/>
        <v>-8.0519540526479716</v>
      </c>
      <c r="CW164" s="406">
        <f t="shared" ca="1" si="1192"/>
        <v>-24.171694282513585</v>
      </c>
      <c r="CX164" s="406">
        <f t="shared" ca="1" si="1193"/>
        <v>-28.669090260754274</v>
      </c>
      <c r="CY164" s="406">
        <f t="shared" ca="1" si="1194"/>
        <v>-23.423936084279433</v>
      </c>
      <c r="CZ164" s="406">
        <f t="shared" ca="1" si="1195"/>
        <v>-24.265659452397728</v>
      </c>
      <c r="DA164" s="406">
        <f t="shared" ca="1" si="1196"/>
        <v>-14.794733519259552</v>
      </c>
      <c r="DB164" s="406">
        <f t="shared" ca="1" si="1197"/>
        <v>-16.181702944273781</v>
      </c>
      <c r="DC164" s="406">
        <f t="shared" ca="1" si="1198"/>
        <v>-19.153752420247443</v>
      </c>
      <c r="DD164" s="406">
        <f t="shared" ca="1" si="1199"/>
        <v>-27.506265685012437</v>
      </c>
      <c r="DE164" s="406">
        <f t="shared" ca="1" si="1200"/>
        <v>-25.484963411352098</v>
      </c>
      <c r="DF164" s="406">
        <f t="shared" ca="1" si="1201"/>
        <v>-23.743982718631969</v>
      </c>
      <c r="DG164" s="406">
        <f t="shared" ca="1" si="1202"/>
        <v>-21.828859420066394</v>
      </c>
      <c r="DH164" s="406">
        <f t="shared" ca="1" si="1203"/>
        <v>-16.244051617207063</v>
      </c>
      <c r="DI164" s="406">
        <f t="shared" ca="1" si="1204"/>
        <v>-2.1577506167825788</v>
      </c>
      <c r="DJ164" s="406">
        <f t="shared" ca="1" si="1205"/>
        <v>-9.7617855194059189E-2</v>
      </c>
      <c r="DK164" s="406">
        <f t="shared" ca="1" si="1206"/>
        <v>-1.1607664590516436</v>
      </c>
      <c r="DL164" s="406">
        <f t="shared" ca="1" si="1207"/>
        <v>2.6456381337256403</v>
      </c>
      <c r="DM164" s="406">
        <f t="shared" ca="1" si="1208"/>
        <v>2.8677139773532758</v>
      </c>
      <c r="DN164" s="406">
        <f t="shared" ca="1" si="1209"/>
        <v>0.5754589462528088</v>
      </c>
      <c r="DO164" s="406">
        <f t="shared" ca="1" si="1210"/>
        <v>1.1624028680048895</v>
      </c>
      <c r="DP164" s="406">
        <f t="shared" ca="1" si="1211"/>
        <v>2.4438302585271288</v>
      </c>
      <c r="DQ164" s="406">
        <f t="shared" ca="1" si="1212"/>
        <v>3.0811983318951093</v>
      </c>
      <c r="DR164" s="406">
        <f t="shared" ca="1" si="1213"/>
        <v>-0.71226694692060732</v>
      </c>
      <c r="DS164" s="406">
        <f t="shared" ca="1" si="1214"/>
        <v>-0.71066379801314383</v>
      </c>
      <c r="DT164" s="406">
        <f t="shared" ca="1" si="1215"/>
        <v>-4.719384227002692</v>
      </c>
      <c r="DU164" s="406">
        <f t="shared" ca="1" si="1216"/>
        <v>-1.1924461617431206</v>
      </c>
      <c r="DV164" s="406">
        <f t="shared" ca="1" si="1217"/>
        <v>-1.1419191568296441</v>
      </c>
      <c r="DW164" s="406">
        <f t="shared" ca="1" si="1218"/>
        <v>-2.5864909630287798</v>
      </c>
      <c r="DX164" s="406">
        <f t="shared" ca="1" si="1219"/>
        <v>-6.8281786048410851</v>
      </c>
      <c r="DY164" s="406">
        <f t="shared" ca="1" si="1220"/>
        <v>-5.6423812863217506</v>
      </c>
      <c r="DZ164" s="406">
        <f t="shared" ca="1" si="1221"/>
        <v>-2.7501363809028447</v>
      </c>
      <c r="EA164" s="406">
        <f t="shared" ca="1" si="1222"/>
        <v>-4.8450044291630832</v>
      </c>
      <c r="EB164" s="406">
        <f t="shared" ca="1" si="1223"/>
        <v>-1.1756115633853312</v>
      </c>
      <c r="EC164" s="406">
        <f t="shared" ca="1" si="1224"/>
        <v>-1.0052626137417349</v>
      </c>
      <c r="ED164" s="406">
        <f t="shared" ca="1" si="1225"/>
        <v>0.66712800310553177</v>
      </c>
      <c r="EE164" s="406">
        <f t="shared" ca="1" si="1226"/>
        <v>0.10036979109797528</v>
      </c>
      <c r="EF164" s="406">
        <f t="shared" ca="1" si="1227"/>
        <v>-2.6015463227756754</v>
      </c>
      <c r="EG164" s="406">
        <f t="shared" ca="1" si="1228"/>
        <v>-6.4814374386021001</v>
      </c>
      <c r="EH164" s="406">
        <f t="shared" ca="1" si="1229"/>
        <v>-2.9227555709162232</v>
      </c>
      <c r="EI164" s="406">
        <f t="shared" ca="1" si="1230"/>
        <v>-2.842158321214697</v>
      </c>
      <c r="EJ164" s="406">
        <f t="shared" ca="1" si="1231"/>
        <v>-3.2151092747109544</v>
      </c>
      <c r="EK164" s="406">
        <f t="shared" ca="1" si="1232"/>
        <v>9.5458748604727361E-2</v>
      </c>
      <c r="EL164" s="406">
        <f t="shared" ca="1" si="1233"/>
        <v>-0.94776891034472044</v>
      </c>
      <c r="EM164" s="406">
        <f t="shared" ca="1" si="1234"/>
        <v>-0.76757255950077763</v>
      </c>
      <c r="EN164" s="406">
        <f t="shared" ca="1" si="1235"/>
        <v>-1.997490366518889</v>
      </c>
      <c r="EO164" s="406">
        <f t="shared" ca="1" si="1236"/>
        <v>-2.7547319284219327</v>
      </c>
      <c r="EP164" s="406">
        <f t="shared" ca="1" si="1237"/>
        <v>-2.7156689495756723</v>
      </c>
      <c r="EQ164" s="406">
        <f t="shared" ca="1" si="1238"/>
        <v>-1.4254205366286072</v>
      </c>
      <c r="ER164" s="406">
        <f t="shared" ca="1" si="1239"/>
        <v>-2.5119396884150405</v>
      </c>
      <c r="ES164" s="406">
        <f t="shared" ca="1" si="1240"/>
        <v>2.0592909047997665</v>
      </c>
      <c r="ET164" s="406">
        <f t="shared" ca="1" si="1241"/>
        <v>0.21510266494256314</v>
      </c>
      <c r="EU164" s="406">
        <f t="shared" ca="1" si="1242"/>
        <v>-1.969195852712275</v>
      </c>
      <c r="EV164" s="406">
        <f t="shared" ca="1" si="1243"/>
        <v>1.113863114042374</v>
      </c>
      <c r="EW164" s="406">
        <f t="shared" ca="1" si="1244"/>
        <v>-2.7810499077709352</v>
      </c>
      <c r="EX164" s="406">
        <f t="shared" ca="1" si="1245"/>
        <v>-2.8633585144690841</v>
      </c>
      <c r="EY164" s="406">
        <f t="shared" ca="1" si="1246"/>
        <v>-2.5961248821369622</v>
      </c>
      <c r="EZ164" s="406">
        <f t="shared" ca="1" si="1247"/>
        <v>-1.5404236691519202</v>
      </c>
      <c r="FA164" s="406">
        <f t="shared" ca="1" si="1248"/>
        <v>-0.12166427327684914</v>
      </c>
      <c r="FB164" s="406">
        <f t="shared" ca="1" si="1249"/>
        <v>1.7441467482134101</v>
      </c>
      <c r="FC164" s="406">
        <f t="shared" ca="1" si="1250"/>
        <v>1.1169634679168325</v>
      </c>
      <c r="FD164" s="406">
        <f t="shared" ca="1" si="1251"/>
        <v>3.9476414736618182</v>
      </c>
      <c r="FE164" s="406">
        <f t="shared" ca="1" si="1252"/>
        <v>-100</v>
      </c>
      <c r="FF164" s="406">
        <f t="shared" ca="1" si="1253"/>
        <v>-100</v>
      </c>
      <c r="FG164" s="406">
        <f t="shared" ca="1" si="1254"/>
        <v>-100</v>
      </c>
      <c r="FH164" s="406">
        <f t="shared" ca="1" si="1255"/>
        <v>-100</v>
      </c>
      <c r="FI164" s="406">
        <f t="shared" ca="1" si="1256"/>
        <v>-100</v>
      </c>
      <c r="FJ164" s="406">
        <f t="shared" ca="1" si="1257"/>
        <v>-100</v>
      </c>
      <c r="FK164" s="406">
        <f t="shared" ca="1" si="1258"/>
        <v>-100</v>
      </c>
      <c r="FL164" s="406">
        <f t="shared" ca="1" si="1259"/>
        <v>-100</v>
      </c>
      <c r="FM164" s="406">
        <f t="shared" ca="1" si="1260"/>
        <v>-100</v>
      </c>
      <c r="FN164" s="406">
        <f t="shared" ca="1" si="1261"/>
        <v>-100</v>
      </c>
      <c r="FO164" s="406">
        <f t="shared" ca="1" si="1262"/>
        <v>-100</v>
      </c>
      <c r="FP164" s="406">
        <f t="shared" ca="1" si="1263"/>
        <v>-100</v>
      </c>
    </row>
    <row r="165" spans="1:172" x14ac:dyDescent="0.2">
      <c r="B165" s="407" t="s">
        <v>6</v>
      </c>
      <c r="C165" s="408">
        <f t="shared" si="1057"/>
        <v>456907.22100000002</v>
      </c>
      <c r="D165" s="407"/>
      <c r="E165" s="409"/>
      <c r="F165" s="409"/>
      <c r="G165" s="409"/>
      <c r="H165" s="409"/>
      <c r="I165" s="409"/>
      <c r="J165" s="409"/>
      <c r="K165" s="409"/>
      <c r="L165" s="409"/>
      <c r="M165" s="409"/>
      <c r="N165" s="409"/>
      <c r="O165" s="409"/>
      <c r="P165" s="409"/>
      <c r="Q165" s="409">
        <f t="shared" ca="1" si="1108"/>
        <v>4.9187281611681897</v>
      </c>
      <c r="R165" s="409">
        <f t="shared" ca="1" si="1109"/>
        <v>4.6495782961859078</v>
      </c>
      <c r="S165" s="409">
        <f t="shared" ca="1" si="1110"/>
        <v>8.524731610214431</v>
      </c>
      <c r="T165" s="409">
        <f t="shared" ca="1" si="1111"/>
        <v>8.5000857483672405</v>
      </c>
      <c r="U165" s="409">
        <f t="shared" ca="1" si="1112"/>
        <v>5.4822704827145401</v>
      </c>
      <c r="V165" s="409">
        <f t="shared" ca="1" si="1113"/>
        <v>6.3655558645264705</v>
      </c>
      <c r="W165" s="409">
        <f t="shared" ca="1" si="1114"/>
        <v>4.5796568658297048</v>
      </c>
      <c r="X165" s="409">
        <f t="shared" ca="1" si="1115"/>
        <v>5.5300895422443261</v>
      </c>
      <c r="Y165" s="409">
        <f t="shared" ca="1" si="1116"/>
        <v>6.5366018710256668</v>
      </c>
      <c r="Z165" s="409">
        <f t="shared" ca="1" si="1117"/>
        <v>6.2108008669076895</v>
      </c>
      <c r="AA165" s="409">
        <f t="shared" ca="1" si="1118"/>
        <v>4.5495868298340554</v>
      </c>
      <c r="AB165" s="409">
        <f t="shared" ca="1" si="1119"/>
        <v>6.854725172298572</v>
      </c>
      <c r="AC165" s="409">
        <f t="shared" ca="1" si="1120"/>
        <v>1.8392696195364806</v>
      </c>
      <c r="AD165" s="409">
        <f t="shared" ca="1" si="1121"/>
        <v>1.6066708782906289</v>
      </c>
      <c r="AE165" s="409">
        <f t="shared" ca="1" si="1122"/>
        <v>0.35781650051163183</v>
      </c>
      <c r="AF165" s="409">
        <f t="shared" ca="1" si="1123"/>
        <v>-6.0871181293975951E-2</v>
      </c>
      <c r="AG165" s="409">
        <f t="shared" ca="1" si="1124"/>
        <v>-1.1381525291650689</v>
      </c>
      <c r="AH165" s="409">
        <f t="shared" ca="1" si="1125"/>
        <v>-1.0785250702290483</v>
      </c>
      <c r="AI165" s="409">
        <f t="shared" ca="1" si="1126"/>
        <v>0.9834337269495137</v>
      </c>
      <c r="AJ165" s="409">
        <f t="shared" ca="1" si="1127"/>
        <v>1.6032173410133197</v>
      </c>
      <c r="AK165" s="409">
        <f t="shared" ca="1" si="1128"/>
        <v>1.9579798464660598</v>
      </c>
      <c r="AL165" s="409">
        <f t="shared" ca="1" si="1129"/>
        <v>2.8034012232837995</v>
      </c>
      <c r="AM165" s="409">
        <f t="shared" ca="1" si="1130"/>
        <v>3.3783397643029218</v>
      </c>
      <c r="AN165" s="409">
        <f t="shared" ca="1" si="1131"/>
        <v>1.1885526982702999</v>
      </c>
      <c r="AO165" s="409">
        <f t="shared" ca="1" si="1132"/>
        <v>-2.3166878213899196</v>
      </c>
      <c r="AP165" s="409">
        <f t="shared" ca="1" si="1133"/>
        <v>-4.2495684060497751E-2</v>
      </c>
      <c r="AQ165" s="409">
        <f t="shared" ca="1" si="1134"/>
        <v>-0.83315463549750746</v>
      </c>
      <c r="AR165" s="409">
        <f t="shared" ca="1" si="1135"/>
        <v>-1.4287660071806414</v>
      </c>
      <c r="AS165" s="409">
        <f t="shared" ca="1" si="1136"/>
        <v>1.9933622822002377</v>
      </c>
      <c r="AT165" s="409">
        <f t="shared" ca="1" si="1137"/>
        <v>1.9333562251135419</v>
      </c>
      <c r="AU165" s="409">
        <f t="shared" ca="1" si="1138"/>
        <v>1.399483612622447</v>
      </c>
      <c r="AV165" s="409">
        <f t="shared" ca="1" si="1139"/>
        <v>-1.3869666017818076</v>
      </c>
      <c r="AW165" s="409">
        <f t="shared" ca="1" si="1140"/>
        <v>-2.5937695615772327</v>
      </c>
      <c r="AX165" s="409">
        <f t="shared" ca="1" si="1141"/>
        <v>-2.449310743118474</v>
      </c>
      <c r="AY165" s="409">
        <f t="shared" ca="1" si="1142"/>
        <v>-2.5764424721547101</v>
      </c>
      <c r="AZ165" s="409">
        <f t="shared" ca="1" si="1143"/>
        <v>-1.0189267027414672</v>
      </c>
      <c r="BA165" s="409">
        <f t="shared" ca="1" si="1144"/>
        <v>6.5451883593697886</v>
      </c>
      <c r="BB165" s="409">
        <f t="shared" ca="1" si="1145"/>
        <v>3.7890944865085316</v>
      </c>
      <c r="BC165" s="409">
        <f t="shared" ca="1" si="1146"/>
        <v>7.3146061403448641</v>
      </c>
      <c r="BD165" s="409">
        <f t="shared" ca="1" si="1147"/>
        <v>4.6032587252005754</v>
      </c>
      <c r="BE165" s="409">
        <f t="shared" ca="1" si="1148"/>
        <v>5.0878371641326083</v>
      </c>
      <c r="BF165" s="409">
        <f t="shared" ca="1" si="1149"/>
        <v>5.1098917966437796</v>
      </c>
      <c r="BG165" s="409">
        <f t="shared" ca="1" si="1150"/>
        <v>1.9888675341015869</v>
      </c>
      <c r="BH165" s="409">
        <f t="shared" ca="1" si="1151"/>
        <v>3.3954041114496931</v>
      </c>
      <c r="BI165" s="409">
        <f t="shared" ca="1" si="1152"/>
        <v>5.1233786934009657</v>
      </c>
      <c r="BJ165" s="409">
        <f t="shared" ca="1" si="1153"/>
        <v>0.81552979341275034</v>
      </c>
      <c r="BK165" s="409">
        <f t="shared" ca="1" si="1154"/>
        <v>8.8341414553952973</v>
      </c>
      <c r="BL165" s="409">
        <f t="shared" ca="1" si="1155"/>
        <v>3.5897494168726638</v>
      </c>
      <c r="BM165" s="409">
        <f t="shared" ca="1" si="1156"/>
        <v>2.0365818193987195</v>
      </c>
      <c r="BN165" s="409">
        <f t="shared" ca="1" si="1157"/>
        <v>4.2314362154891114</v>
      </c>
      <c r="BO165" s="409">
        <f t="shared" ca="1" si="1158"/>
        <v>-1.7200423693622326</v>
      </c>
      <c r="BP165" s="409">
        <f t="shared" ca="1" si="1159"/>
        <v>4.5888004810934717</v>
      </c>
      <c r="BQ165" s="409">
        <f t="shared" ca="1" si="1160"/>
        <v>-1.8758877050550637</v>
      </c>
      <c r="BR165" s="409">
        <f t="shared" ca="1" si="1161"/>
        <v>0.91259735996305835</v>
      </c>
      <c r="BS165" s="409">
        <f t="shared" ca="1" si="1162"/>
        <v>5.5777782994434091</v>
      </c>
      <c r="BT165" s="409">
        <f t="shared" ca="1" si="1163"/>
        <v>3.5055742588306629</v>
      </c>
      <c r="BU165" s="409">
        <f t="shared" ca="1" si="1164"/>
        <v>2.6345970566641341</v>
      </c>
      <c r="BV165" s="409">
        <f t="shared" ca="1" si="1165"/>
        <v>4.135266695300956</v>
      </c>
      <c r="BW165" s="409">
        <f t="shared" ca="1" si="1166"/>
        <v>-0.37528783264832555</v>
      </c>
      <c r="BX165" s="409">
        <f t="shared" ca="1" si="1167"/>
        <v>-0.93148781089578847</v>
      </c>
      <c r="BY165" s="409">
        <f t="shared" ca="1" si="1168"/>
        <v>-6.591792123033585</v>
      </c>
      <c r="BZ165" s="409">
        <f t="shared" ca="1" si="1169"/>
        <v>-7.2911878426541676</v>
      </c>
      <c r="CA165" s="409">
        <f t="shared" ca="1" si="1170"/>
        <v>-5.7676813669558982</v>
      </c>
      <c r="CB165" s="409">
        <f t="shared" ca="1" si="1171"/>
        <v>-7.3855848058835534</v>
      </c>
      <c r="CC165" s="409">
        <f t="shared" ca="1" si="1172"/>
        <v>-4.0286229763465116</v>
      </c>
      <c r="CD165" s="409">
        <f t="shared" ca="1" si="1173"/>
        <v>-5.2246541038913108</v>
      </c>
      <c r="CE165" s="409">
        <f t="shared" ca="1" si="1174"/>
        <v>-8.1248575605007574</v>
      </c>
      <c r="CF165" s="409">
        <f t="shared" ca="1" si="1175"/>
        <v>-4.5209195928960497</v>
      </c>
      <c r="CG165" s="409">
        <f t="shared" ca="1" si="1176"/>
        <v>-4.1488446482959631</v>
      </c>
      <c r="CH165" s="409">
        <f t="shared" ca="1" si="1177"/>
        <v>-3.2859327009300898</v>
      </c>
      <c r="CI165" s="409">
        <f t="shared" ca="1" si="1178"/>
        <v>-4.4779697490604917</v>
      </c>
      <c r="CJ165" s="409">
        <f t="shared" ca="1" si="1179"/>
        <v>-2.1931060992807829</v>
      </c>
      <c r="CK165" s="409">
        <f t="shared" ca="1" si="1180"/>
        <v>1.430161428460579</v>
      </c>
      <c r="CL165" s="409">
        <f t="shared" ca="1" si="1181"/>
        <v>3.9306158401568609</v>
      </c>
      <c r="CM165" s="409">
        <f t="shared" ca="1" si="1182"/>
        <v>1.7726064121923883</v>
      </c>
      <c r="CN165" s="409">
        <f t="shared" ca="1" si="1183"/>
        <v>-0.64789814214019259</v>
      </c>
      <c r="CO165" s="409">
        <f t="shared" ca="1" si="1184"/>
        <v>-11.585660797516383</v>
      </c>
      <c r="CP165" s="409">
        <f t="shared" ca="1" si="1185"/>
        <v>-11.38189502426431</v>
      </c>
      <c r="CQ165" s="409">
        <f t="shared" ca="1" si="1186"/>
        <v>-6.1650103292692506</v>
      </c>
      <c r="CR165" s="409">
        <f t="shared" ca="1" si="1187"/>
        <v>-1.2274711147421016</v>
      </c>
      <c r="CS165" s="409">
        <f t="shared" ca="1" si="1188"/>
        <v>-5.3128550577698803</v>
      </c>
      <c r="CT165" s="409">
        <f t="shared" ca="1" si="1189"/>
        <v>-5.0289687915153394</v>
      </c>
      <c r="CU165" s="409">
        <f t="shared" ca="1" si="1190"/>
        <v>-9.1080677879636198</v>
      </c>
      <c r="CV165" s="409">
        <f t="shared" ca="1" si="1191"/>
        <v>-8.0519540526479716</v>
      </c>
      <c r="CW165" s="409">
        <f t="shared" ca="1" si="1192"/>
        <v>-24.171694282513585</v>
      </c>
      <c r="CX165" s="409">
        <f t="shared" ca="1" si="1193"/>
        <v>-28.669090260754274</v>
      </c>
      <c r="CY165" s="409">
        <f t="shared" ca="1" si="1194"/>
        <v>-23.423936084279433</v>
      </c>
      <c r="CZ165" s="409">
        <f t="shared" ca="1" si="1195"/>
        <v>-24.265659452397728</v>
      </c>
      <c r="DA165" s="409">
        <f t="shared" ca="1" si="1196"/>
        <v>-14.794733519259552</v>
      </c>
      <c r="DB165" s="409">
        <f t="shared" ca="1" si="1197"/>
        <v>-16.181702944273781</v>
      </c>
      <c r="DC165" s="409">
        <f t="shared" ca="1" si="1198"/>
        <v>-19.153752420247443</v>
      </c>
      <c r="DD165" s="409">
        <f t="shared" ca="1" si="1199"/>
        <v>-27.506265685012437</v>
      </c>
      <c r="DE165" s="409">
        <f t="shared" ca="1" si="1200"/>
        <v>-25.484963411352098</v>
      </c>
      <c r="DF165" s="409">
        <f t="shared" ca="1" si="1201"/>
        <v>-23.743982718631969</v>
      </c>
      <c r="DG165" s="409">
        <f t="shared" ca="1" si="1202"/>
        <v>-21.828859420066394</v>
      </c>
      <c r="DH165" s="409">
        <f t="shared" ca="1" si="1203"/>
        <v>-16.244051617207063</v>
      </c>
      <c r="DI165" s="409">
        <f t="shared" ca="1" si="1204"/>
        <v>-2.1577506167825788</v>
      </c>
      <c r="DJ165" s="409">
        <f t="shared" ca="1" si="1205"/>
        <v>-9.7617855194059189E-2</v>
      </c>
      <c r="DK165" s="409">
        <f t="shared" ca="1" si="1206"/>
        <v>-1.1607664590516436</v>
      </c>
      <c r="DL165" s="409">
        <f t="shared" ca="1" si="1207"/>
        <v>2.6456381337256403</v>
      </c>
      <c r="DM165" s="409">
        <f t="shared" ca="1" si="1208"/>
        <v>2.8677139773532758</v>
      </c>
      <c r="DN165" s="409">
        <f t="shared" ca="1" si="1209"/>
        <v>0.5754589462528088</v>
      </c>
      <c r="DO165" s="409">
        <f t="shared" ca="1" si="1210"/>
        <v>1.1624028680048895</v>
      </c>
      <c r="DP165" s="409">
        <f t="shared" ca="1" si="1211"/>
        <v>2.4438302585271288</v>
      </c>
      <c r="DQ165" s="409">
        <f t="shared" ca="1" si="1212"/>
        <v>3.0811983318951093</v>
      </c>
      <c r="DR165" s="409">
        <f t="shared" ca="1" si="1213"/>
        <v>-0.71226694692060732</v>
      </c>
      <c r="DS165" s="409">
        <f t="shared" ca="1" si="1214"/>
        <v>-0.71066379801314383</v>
      </c>
      <c r="DT165" s="409">
        <f t="shared" ca="1" si="1215"/>
        <v>-4.719384227002692</v>
      </c>
      <c r="DU165" s="409">
        <f t="shared" ca="1" si="1216"/>
        <v>-1.1924461617431206</v>
      </c>
      <c r="DV165" s="409">
        <f t="shared" ca="1" si="1217"/>
        <v>-1.1419191568296441</v>
      </c>
      <c r="DW165" s="409">
        <f t="shared" ca="1" si="1218"/>
        <v>-2.5864909630287798</v>
      </c>
      <c r="DX165" s="409">
        <f t="shared" ca="1" si="1219"/>
        <v>-6.8281786048410851</v>
      </c>
      <c r="DY165" s="409">
        <f t="shared" ca="1" si="1220"/>
        <v>-5.6423812863217506</v>
      </c>
      <c r="DZ165" s="409">
        <f t="shared" ca="1" si="1221"/>
        <v>-2.7501363809028447</v>
      </c>
      <c r="EA165" s="409">
        <f t="shared" ca="1" si="1222"/>
        <v>-4.8450044291630832</v>
      </c>
      <c r="EB165" s="409">
        <f t="shared" ca="1" si="1223"/>
        <v>-1.1756115633853312</v>
      </c>
      <c r="EC165" s="409">
        <f t="shared" ca="1" si="1224"/>
        <v>-1.0052626137417349</v>
      </c>
      <c r="ED165" s="409">
        <f t="shared" ca="1" si="1225"/>
        <v>0.66712800310553177</v>
      </c>
      <c r="EE165" s="409">
        <f t="shared" ca="1" si="1226"/>
        <v>0.10036979109797528</v>
      </c>
      <c r="EF165" s="409">
        <f t="shared" ca="1" si="1227"/>
        <v>-2.6015463227756754</v>
      </c>
      <c r="EG165" s="409">
        <f t="shared" ca="1" si="1228"/>
        <v>-6.4814374386021001</v>
      </c>
      <c r="EH165" s="409">
        <f t="shared" ca="1" si="1229"/>
        <v>-2.9227555709162232</v>
      </c>
      <c r="EI165" s="409">
        <f t="shared" ca="1" si="1230"/>
        <v>-2.842158321214697</v>
      </c>
      <c r="EJ165" s="409">
        <f t="shared" ca="1" si="1231"/>
        <v>-3.2151092747109544</v>
      </c>
      <c r="EK165" s="409">
        <f t="shared" ca="1" si="1232"/>
        <v>9.5458748604727361E-2</v>
      </c>
      <c r="EL165" s="409">
        <f t="shared" ca="1" si="1233"/>
        <v>-0.94776891034472044</v>
      </c>
      <c r="EM165" s="409">
        <f t="shared" ca="1" si="1234"/>
        <v>-0.76757255950077763</v>
      </c>
      <c r="EN165" s="409">
        <f t="shared" ca="1" si="1235"/>
        <v>-1.997490366518889</v>
      </c>
      <c r="EO165" s="409">
        <f t="shared" ca="1" si="1236"/>
        <v>-2.7547319284219327</v>
      </c>
      <c r="EP165" s="409">
        <f t="shared" ca="1" si="1237"/>
        <v>-2.7156689495756723</v>
      </c>
      <c r="EQ165" s="409">
        <f t="shared" ca="1" si="1238"/>
        <v>-1.4254205366286072</v>
      </c>
      <c r="ER165" s="409">
        <f t="shared" ca="1" si="1239"/>
        <v>-2.5119396884150405</v>
      </c>
      <c r="ES165" s="409">
        <f t="shared" ca="1" si="1240"/>
        <v>2.0592909047997665</v>
      </c>
      <c r="ET165" s="409">
        <f t="shared" ca="1" si="1241"/>
        <v>0.21510266494256314</v>
      </c>
      <c r="EU165" s="409">
        <f t="shared" ca="1" si="1242"/>
        <v>-1.969195852712275</v>
      </c>
      <c r="EV165" s="409">
        <f t="shared" ca="1" si="1243"/>
        <v>1.113863114042374</v>
      </c>
      <c r="EW165" s="409">
        <f t="shared" ca="1" si="1244"/>
        <v>-2.7810499077709352</v>
      </c>
      <c r="EX165" s="409">
        <f t="shared" ca="1" si="1245"/>
        <v>-2.8633585144690841</v>
      </c>
      <c r="EY165" s="409">
        <f t="shared" ca="1" si="1246"/>
        <v>-2.5961248821369622</v>
      </c>
      <c r="EZ165" s="409">
        <f t="shared" ca="1" si="1247"/>
        <v>-1.5404236691519202</v>
      </c>
      <c r="FA165" s="409">
        <f t="shared" ca="1" si="1248"/>
        <v>-0.12166427327684914</v>
      </c>
      <c r="FB165" s="409">
        <f t="shared" ca="1" si="1249"/>
        <v>1.7441467482134101</v>
      </c>
      <c r="FC165" s="409">
        <f t="shared" ca="1" si="1250"/>
        <v>1.1169634679168325</v>
      </c>
      <c r="FD165" s="409">
        <f t="shared" ca="1" si="1251"/>
        <v>3.9476414736618182</v>
      </c>
      <c r="FE165" s="409">
        <f t="shared" ca="1" si="1252"/>
        <v>-100</v>
      </c>
      <c r="FF165" s="409">
        <f t="shared" ca="1" si="1253"/>
        <v>-100</v>
      </c>
      <c r="FG165" s="409">
        <f t="shared" ca="1" si="1254"/>
        <v>-100</v>
      </c>
      <c r="FH165" s="409">
        <f t="shared" ca="1" si="1255"/>
        <v>-100</v>
      </c>
      <c r="FI165" s="409">
        <f t="shared" ca="1" si="1256"/>
        <v>-100</v>
      </c>
      <c r="FJ165" s="409">
        <f t="shared" ca="1" si="1257"/>
        <v>-100</v>
      </c>
      <c r="FK165" s="409">
        <f t="shared" ca="1" si="1258"/>
        <v>-100</v>
      </c>
      <c r="FL165" s="409">
        <f t="shared" ca="1" si="1259"/>
        <v>-100</v>
      </c>
      <c r="FM165" s="409">
        <f t="shared" ca="1" si="1260"/>
        <v>-100</v>
      </c>
      <c r="FN165" s="409">
        <f t="shared" ca="1" si="1261"/>
        <v>-100</v>
      </c>
      <c r="FO165" s="409">
        <f t="shared" ca="1" si="1262"/>
        <v>-100</v>
      </c>
      <c r="FP165" s="409">
        <f t="shared" ca="1" si="1263"/>
        <v>-100</v>
      </c>
    </row>
    <row r="166" spans="1:172" s="317" customFormat="1" x14ac:dyDescent="0.2">
      <c r="A166" s="485"/>
      <c r="B166" s="404" t="s">
        <v>8</v>
      </c>
      <c r="C166" s="405">
        <f t="shared" si="1057"/>
        <v>1460789.5249999999</v>
      </c>
      <c r="D166" s="404"/>
      <c r="E166" s="406"/>
      <c r="F166" s="406"/>
      <c r="G166" s="406"/>
      <c r="H166" s="406"/>
      <c r="I166" s="406"/>
      <c r="J166" s="406"/>
      <c r="K166" s="406"/>
      <c r="L166" s="406"/>
      <c r="M166" s="406"/>
      <c r="N166" s="406"/>
      <c r="O166" s="406"/>
      <c r="P166" s="406"/>
      <c r="Q166" s="406">
        <f t="shared" ca="1" si="1108"/>
        <v>-2.4083684923684388</v>
      </c>
      <c r="R166" s="406">
        <f t="shared" ca="1" si="1109"/>
        <v>7.1595233384158519E-2</v>
      </c>
      <c r="S166" s="406">
        <f t="shared" ca="1" si="1110"/>
        <v>0.85383758916690056</v>
      </c>
      <c r="T166" s="406">
        <f t="shared" ca="1" si="1111"/>
        <v>8.4650066612236543</v>
      </c>
      <c r="U166" s="406">
        <f t="shared" ca="1" si="1112"/>
        <v>0.14617171031991916</v>
      </c>
      <c r="V166" s="406">
        <f t="shared" ca="1" si="1113"/>
        <v>6.7137029979873262</v>
      </c>
      <c r="W166" s="406">
        <f t="shared" ca="1" si="1114"/>
        <v>1.2398857377805541</v>
      </c>
      <c r="X166" s="406">
        <f t="shared" ca="1" si="1115"/>
        <v>1.8854750224209624</v>
      </c>
      <c r="Y166" s="406">
        <f t="shared" ca="1" si="1116"/>
        <v>3.6941037351569008</v>
      </c>
      <c r="Z166" s="406">
        <f t="shared" ca="1" si="1117"/>
        <v>5.4769065225760158</v>
      </c>
      <c r="AA166" s="406">
        <f t="shared" ca="1" si="1118"/>
        <v>3.5411961086418273</v>
      </c>
      <c r="AB166" s="406">
        <f t="shared" ca="1" si="1119"/>
        <v>3.2622697803457186</v>
      </c>
      <c r="AC166" s="406">
        <f t="shared" ca="1" si="1120"/>
        <v>4.7834855513263221</v>
      </c>
      <c r="AD166" s="406">
        <f t="shared" ca="1" si="1121"/>
        <v>-2.028152139636461</v>
      </c>
      <c r="AE166" s="406">
        <f t="shared" ca="1" si="1122"/>
        <v>-1.0490287700104801</v>
      </c>
      <c r="AF166" s="406">
        <f t="shared" ca="1" si="1123"/>
        <v>3.4578500427799383</v>
      </c>
      <c r="AG166" s="406">
        <f t="shared" ca="1" si="1124"/>
        <v>0.99379790235512644</v>
      </c>
      <c r="AH166" s="406">
        <f t="shared" ca="1" si="1125"/>
        <v>-0.27877703746388249</v>
      </c>
      <c r="AI166" s="406">
        <f t="shared" ca="1" si="1126"/>
        <v>10.80950426735447</v>
      </c>
      <c r="AJ166" s="406">
        <f t="shared" ca="1" si="1127"/>
        <v>6.4653099488231049</v>
      </c>
      <c r="AK166" s="406">
        <f t="shared" ca="1" si="1128"/>
        <v>9.7523814450910891</v>
      </c>
      <c r="AL166" s="406">
        <f t="shared" ca="1" si="1129"/>
        <v>-2.6393808809481101</v>
      </c>
      <c r="AM166" s="406">
        <f t="shared" ca="1" si="1130"/>
        <v>0.20074259763653401</v>
      </c>
      <c r="AN166" s="406">
        <f t="shared" ca="1" si="1131"/>
        <v>6.0325258746331656E-2</v>
      </c>
      <c r="AO166" s="406">
        <f t="shared" ca="1" si="1132"/>
        <v>3.0315429353790222</v>
      </c>
      <c r="AP166" s="406">
        <f t="shared" ca="1" si="1133"/>
        <v>5.9266988546346369</v>
      </c>
      <c r="AQ166" s="406">
        <f t="shared" ca="1" si="1134"/>
        <v>6.0091573087775174</v>
      </c>
      <c r="AR166" s="406">
        <f t="shared" ca="1" si="1135"/>
        <v>-0.69952658109772869</v>
      </c>
      <c r="AS166" s="406">
        <f t="shared" ca="1" si="1136"/>
        <v>4.5104724347413168</v>
      </c>
      <c r="AT166" s="406">
        <f t="shared" ca="1" si="1137"/>
        <v>2.9256986863789933</v>
      </c>
      <c r="AU166" s="406">
        <f t="shared" ca="1" si="1138"/>
        <v>-4.2633366719275045</v>
      </c>
      <c r="AV166" s="406">
        <f t="shared" ca="1" si="1139"/>
        <v>-2.0277064180522899</v>
      </c>
      <c r="AW166" s="406">
        <f t="shared" ca="1" si="1140"/>
        <v>-5.2817804388605936</v>
      </c>
      <c r="AX166" s="406">
        <f t="shared" ca="1" si="1141"/>
        <v>3.8750977371905861</v>
      </c>
      <c r="AY166" s="406">
        <f t="shared" ca="1" si="1142"/>
        <v>7.4378336320615404</v>
      </c>
      <c r="AZ166" s="406">
        <f t="shared" ca="1" si="1143"/>
        <v>1.8634397783003891</v>
      </c>
      <c r="BA166" s="406">
        <f t="shared" ca="1" si="1144"/>
        <v>7.5983465059948685E-2</v>
      </c>
      <c r="BB166" s="406">
        <f t="shared" ca="1" si="1145"/>
        <v>-4.8814696990149287E-2</v>
      </c>
      <c r="BC166" s="406">
        <f t="shared" ca="1" si="1146"/>
        <v>0.46665125896510062</v>
      </c>
      <c r="BD166" s="406">
        <f t="shared" ca="1" si="1147"/>
        <v>-3.906323748055442</v>
      </c>
      <c r="BE166" s="406">
        <f t="shared" ca="1" si="1148"/>
        <v>-3.2646599142952795</v>
      </c>
      <c r="BF166" s="406">
        <f t="shared" ca="1" si="1149"/>
        <v>0.12170071179265562</v>
      </c>
      <c r="BG166" s="406">
        <f t="shared" ca="1" si="1150"/>
        <v>-0.82585259231569808</v>
      </c>
      <c r="BH166" s="406">
        <f t="shared" ca="1" si="1151"/>
        <v>1.3315775130278382</v>
      </c>
      <c r="BI166" s="406">
        <f t="shared" ca="1" si="1152"/>
        <v>2.8552008156010658</v>
      </c>
      <c r="BJ166" s="406">
        <f t="shared" ca="1" si="1153"/>
        <v>1.3910323557115021</v>
      </c>
      <c r="BK166" s="406">
        <f t="shared" ca="1" si="1154"/>
        <v>-4.9521284488467359</v>
      </c>
      <c r="BL166" s="406">
        <f t="shared" ca="1" si="1155"/>
        <v>4.0634073421143029</v>
      </c>
      <c r="BM166" s="406">
        <f t="shared" ca="1" si="1156"/>
        <v>1.7134279305583107</v>
      </c>
      <c r="BN166" s="406">
        <f t="shared" ca="1" si="1157"/>
        <v>4.1865916392978448</v>
      </c>
      <c r="BO166" s="406">
        <f t="shared" ca="1" si="1158"/>
        <v>0.64846329648295864</v>
      </c>
      <c r="BP166" s="406">
        <f t="shared" ca="1" si="1159"/>
        <v>2.6818661215919803</v>
      </c>
      <c r="BQ166" s="406">
        <f t="shared" ca="1" si="1160"/>
        <v>4.4917130282895528</v>
      </c>
      <c r="BR166" s="406">
        <f t="shared" ca="1" si="1161"/>
        <v>1.0924903942323141</v>
      </c>
      <c r="BS166" s="406">
        <f t="shared" ca="1" si="1162"/>
        <v>5.4086738393749272</v>
      </c>
      <c r="BT166" s="406">
        <f t="shared" ca="1" si="1163"/>
        <v>-2.5471650177935032</v>
      </c>
      <c r="BU166" s="406">
        <f t="shared" ca="1" si="1164"/>
        <v>-1.314581212044132</v>
      </c>
      <c r="BV166" s="406">
        <f t="shared" ca="1" si="1165"/>
        <v>-0.27843201594330935</v>
      </c>
      <c r="BW166" s="406">
        <f t="shared" ca="1" si="1166"/>
        <v>-6.6065165643855011</v>
      </c>
      <c r="BX166" s="406">
        <f t="shared" ca="1" si="1167"/>
        <v>-4.8510958410450797</v>
      </c>
      <c r="BY166" s="406">
        <f t="shared" ca="1" si="1168"/>
        <v>0.62962145279266224</v>
      </c>
      <c r="BZ166" s="406">
        <f t="shared" ca="1" si="1169"/>
        <v>-3.9219058449907322</v>
      </c>
      <c r="CA166" s="406">
        <f t="shared" ca="1" si="1170"/>
        <v>-3.3321680132287241</v>
      </c>
      <c r="CB166" s="406">
        <f t="shared" ca="1" si="1171"/>
        <v>1.8194973693797607</v>
      </c>
      <c r="CC166" s="406">
        <f t="shared" ca="1" si="1172"/>
        <v>-5.9992881335606825</v>
      </c>
      <c r="CD166" s="406">
        <f t="shared" ca="1" si="1173"/>
        <v>-2.6883058442016932</v>
      </c>
      <c r="CE166" s="406">
        <f t="shared" ca="1" si="1174"/>
        <v>-6.9289341038163741</v>
      </c>
      <c r="CF166" s="406">
        <f t="shared" ca="1" si="1175"/>
        <v>-2.5409930035284845</v>
      </c>
      <c r="CG166" s="406">
        <f t="shared" ca="1" si="1176"/>
        <v>-8.2245470684846964</v>
      </c>
      <c r="CH166" s="406">
        <f t="shared" ca="1" si="1177"/>
        <v>-9.9493063323525917</v>
      </c>
      <c r="CI166" s="406">
        <f t="shared" ca="1" si="1178"/>
        <v>-0.26627607036593304</v>
      </c>
      <c r="CJ166" s="406">
        <f t="shared" ca="1" si="1179"/>
        <v>-5.5505867859868943</v>
      </c>
      <c r="CK166" s="406">
        <f t="shared" ca="1" si="1180"/>
        <v>-9.14482571701339</v>
      </c>
      <c r="CL166" s="406">
        <f t="shared" ca="1" si="1181"/>
        <v>-10.06743797232086</v>
      </c>
      <c r="CM166" s="406">
        <f t="shared" ca="1" si="1182"/>
        <v>-8.3660437842770108</v>
      </c>
      <c r="CN166" s="406">
        <f t="shared" ca="1" si="1183"/>
        <v>-42.027661515520457</v>
      </c>
      <c r="CO166" s="406">
        <f t="shared" ca="1" si="1184"/>
        <v>-38.396838452012204</v>
      </c>
      <c r="CP166" s="406">
        <f t="shared" ca="1" si="1185"/>
        <v>-26.159541594151165</v>
      </c>
      <c r="CQ166" s="406">
        <f t="shared" ca="1" si="1186"/>
        <v>-24.059993773136654</v>
      </c>
      <c r="CR166" s="406">
        <f t="shared" ca="1" si="1187"/>
        <v>-14.984249920497788</v>
      </c>
      <c r="CS166" s="406">
        <f t="shared" ca="1" si="1188"/>
        <v>-14.291832391379415</v>
      </c>
      <c r="CT166" s="406">
        <f t="shared" ca="1" si="1189"/>
        <v>-8.5373940301379179</v>
      </c>
      <c r="CU166" s="406">
        <f t="shared" ca="1" si="1190"/>
        <v>-6.4131286700505541</v>
      </c>
      <c r="CV166" s="406">
        <f t="shared" ca="1" si="1191"/>
        <v>-10.120239453520867</v>
      </c>
      <c r="CW166" s="406">
        <f t="shared" ca="1" si="1192"/>
        <v>-8.7407103052126303</v>
      </c>
      <c r="CX166" s="406">
        <f t="shared" ca="1" si="1193"/>
        <v>-2.1402365381242134</v>
      </c>
      <c r="CY166" s="406">
        <f t="shared" ca="1" si="1194"/>
        <v>-3.5116450293731134</v>
      </c>
      <c r="CZ166" s="406">
        <f t="shared" ca="1" si="1195"/>
        <v>52.433855547462855</v>
      </c>
      <c r="DA166" s="406">
        <f t="shared" ca="1" si="1196"/>
        <v>49.507220317648432</v>
      </c>
      <c r="DB166" s="406">
        <f t="shared" ca="1" si="1197"/>
        <v>17.630854497178944</v>
      </c>
      <c r="DC166" s="406">
        <f t="shared" ca="1" si="1198"/>
        <v>16.870255955887401</v>
      </c>
      <c r="DD166" s="406">
        <f t="shared" ca="1" si="1199"/>
        <v>11.125876459082946</v>
      </c>
      <c r="DE166" s="406">
        <f t="shared" ca="1" si="1200"/>
        <v>12.0504221054466</v>
      </c>
      <c r="DF166" s="406">
        <f t="shared" ca="1" si="1201"/>
        <v>4.811706511692563</v>
      </c>
      <c r="DG166" s="406">
        <f t="shared" ca="1" si="1202"/>
        <v>0.10081084953297648</v>
      </c>
      <c r="DH166" s="406">
        <f t="shared" ca="1" si="1203"/>
        <v>4.071401635370961</v>
      </c>
      <c r="DI166" s="406">
        <f t="shared" ca="1" si="1204"/>
        <v>5.0511410194777682</v>
      </c>
      <c r="DJ166" s="406">
        <f t="shared" ca="1" si="1205"/>
        <v>2.7958454169329343</v>
      </c>
      <c r="DK166" s="406">
        <f t="shared" ca="1" si="1206"/>
        <v>6.254616672017363</v>
      </c>
      <c r="DL166" s="406">
        <f t="shared" ca="1" si="1207"/>
        <v>6.1232849619640604</v>
      </c>
      <c r="DM166" s="406">
        <f t="shared" ca="1" si="1208"/>
        <v>0.73172193740936109</v>
      </c>
      <c r="DN166" s="406">
        <f t="shared" ca="1" si="1209"/>
        <v>4.4159050136697147</v>
      </c>
      <c r="DO166" s="406">
        <f t="shared" ca="1" si="1210"/>
        <v>3.4450506526879821</v>
      </c>
      <c r="DP166" s="406">
        <f t="shared" ca="1" si="1211"/>
        <v>-1.7972595790457575</v>
      </c>
      <c r="DQ166" s="406">
        <f t="shared" ca="1" si="1212"/>
        <v>-1.6405620620747072</v>
      </c>
      <c r="DR166" s="406">
        <f t="shared" ca="1" si="1213"/>
        <v>-0.72469312837093014</v>
      </c>
      <c r="DS166" s="406">
        <f t="shared" ca="1" si="1214"/>
        <v>4.8888475672980434</v>
      </c>
      <c r="DT166" s="406">
        <f t="shared" ca="1" si="1215"/>
        <v>7.4456371744199288</v>
      </c>
      <c r="DU166" s="406">
        <f t="shared" ca="1" si="1216"/>
        <v>5.1722402095458051</v>
      </c>
      <c r="DV166" s="406">
        <f t="shared" ca="1" si="1217"/>
        <v>3.8321743558195749</v>
      </c>
      <c r="DW166" s="406">
        <f t="shared" ca="1" si="1218"/>
        <v>3.4468337670564182</v>
      </c>
      <c r="DX166" s="406">
        <f t="shared" ca="1" si="1219"/>
        <v>0.38077439689263315</v>
      </c>
      <c r="DY166" s="406">
        <f t="shared" ca="1" si="1220"/>
        <v>9.8930005822488027</v>
      </c>
      <c r="DZ166" s="406">
        <f t="shared" ca="1" si="1221"/>
        <v>13.889259430514514</v>
      </c>
      <c r="EA166" s="406">
        <f t="shared" ca="1" si="1222"/>
        <v>15.112662842216949</v>
      </c>
      <c r="EB166" s="406">
        <f t="shared" ca="1" si="1223"/>
        <v>17.852356647073393</v>
      </c>
      <c r="EC166" s="406">
        <f t="shared" ca="1" si="1224"/>
        <v>20.42988970461586</v>
      </c>
      <c r="ED166" s="406">
        <f t="shared" ca="1" si="1225"/>
        <v>27.196329821881065</v>
      </c>
      <c r="EE166" s="406">
        <f t="shared" ca="1" si="1226"/>
        <v>16.912359951037573</v>
      </c>
      <c r="EF166" s="406">
        <f t="shared" ca="1" si="1227"/>
        <v>13.113968618092414</v>
      </c>
      <c r="EG166" s="406">
        <f t="shared" ca="1" si="1228"/>
        <v>16.174284642458005</v>
      </c>
      <c r="EH166" s="406">
        <f t="shared" ca="1" si="1229"/>
        <v>9.9928237000914066</v>
      </c>
      <c r="EI166" s="406">
        <f t="shared" ca="1" si="1230"/>
        <v>7.8147893081230251</v>
      </c>
      <c r="EJ166" s="406">
        <f t="shared" ca="1" si="1231"/>
        <v>11.675133756965295</v>
      </c>
      <c r="EK166" s="406">
        <f t="shared" ca="1" si="1232"/>
        <v>8.1798936007449612</v>
      </c>
      <c r="EL166" s="406">
        <f t="shared" ca="1" si="1233"/>
        <v>1.2509721828363922</v>
      </c>
      <c r="EM166" s="406">
        <f t="shared" ca="1" si="1234"/>
        <v>5.9056510917004914</v>
      </c>
      <c r="EN166" s="406">
        <f t="shared" ca="1" si="1235"/>
        <v>-0.92920297495085435</v>
      </c>
      <c r="EO166" s="406">
        <f t="shared" ca="1" si="1236"/>
        <v>0.19981156392270805</v>
      </c>
      <c r="EP166" s="406">
        <f t="shared" ca="1" si="1237"/>
        <v>-8.4134807669263694</v>
      </c>
      <c r="EQ166" s="406">
        <f t="shared" ca="1" si="1238"/>
        <v>-3.93384062197579</v>
      </c>
      <c r="ER166" s="406">
        <f t="shared" ca="1" si="1239"/>
        <v>-6.2002248808817768</v>
      </c>
      <c r="ES166" s="406">
        <f t="shared" ca="1" si="1240"/>
        <v>-8.0801458170532641</v>
      </c>
      <c r="ET166" s="406">
        <f t="shared" ca="1" si="1241"/>
        <v>0.16396897566227153</v>
      </c>
      <c r="EU166" s="406">
        <f t="shared" ca="1" si="1242"/>
        <v>1.2488544969351523</v>
      </c>
      <c r="EV166" s="406">
        <f t="shared" ca="1" si="1243"/>
        <v>-3.932037435262373</v>
      </c>
      <c r="EW166" s="406">
        <f t="shared" ca="1" si="1244"/>
        <v>-1.3275551986590699</v>
      </c>
      <c r="EX166" s="406">
        <f t="shared" ca="1" si="1245"/>
        <v>0.98127823267178371</v>
      </c>
      <c r="EY166" s="406">
        <f t="shared" ca="1" si="1246"/>
        <v>-4.0050103803915249</v>
      </c>
      <c r="EZ166" s="406">
        <f t="shared" ca="1" si="1247"/>
        <v>-2.0743246888945208</v>
      </c>
      <c r="FA166" s="406">
        <f t="shared" ca="1" si="1248"/>
        <v>-6.5891713086639783</v>
      </c>
      <c r="FB166" s="406">
        <f t="shared" ca="1" si="1249"/>
        <v>2.0786752438788341</v>
      </c>
      <c r="FC166" s="406">
        <f t="shared" ca="1" si="1250"/>
        <v>3.1680616875061247</v>
      </c>
      <c r="FD166" s="406">
        <f t="shared" ca="1" si="1251"/>
        <v>6.7988166201405704</v>
      </c>
      <c r="FE166" s="406">
        <f t="shared" ca="1" si="1252"/>
        <v>-100</v>
      </c>
      <c r="FF166" s="406">
        <f t="shared" ca="1" si="1253"/>
        <v>-100</v>
      </c>
      <c r="FG166" s="406">
        <f t="shared" ca="1" si="1254"/>
        <v>-100</v>
      </c>
      <c r="FH166" s="406">
        <f t="shared" ca="1" si="1255"/>
        <v>-100</v>
      </c>
      <c r="FI166" s="406">
        <f t="shared" ca="1" si="1256"/>
        <v>-100</v>
      </c>
      <c r="FJ166" s="406">
        <f t="shared" ca="1" si="1257"/>
        <v>-100</v>
      </c>
      <c r="FK166" s="406">
        <f t="shared" ca="1" si="1258"/>
        <v>-100</v>
      </c>
      <c r="FL166" s="406">
        <f t="shared" ca="1" si="1259"/>
        <v>-100</v>
      </c>
      <c r="FM166" s="406">
        <f t="shared" ca="1" si="1260"/>
        <v>-100</v>
      </c>
      <c r="FN166" s="406">
        <f t="shared" ca="1" si="1261"/>
        <v>-100</v>
      </c>
      <c r="FO166" s="406">
        <f t="shared" ca="1" si="1262"/>
        <v>-100</v>
      </c>
      <c r="FP166" s="406">
        <f t="shared" ca="1" si="1263"/>
        <v>-100</v>
      </c>
    </row>
    <row r="167" spans="1:172" x14ac:dyDescent="0.2">
      <c r="B167" s="407" t="s">
        <v>9</v>
      </c>
      <c r="C167" s="408">
        <f t="shared" si="1057"/>
        <v>1064926.253</v>
      </c>
      <c r="D167" s="407"/>
      <c r="E167" s="409"/>
      <c r="F167" s="409"/>
      <c r="G167" s="409"/>
      <c r="H167" s="409"/>
      <c r="I167" s="409"/>
      <c r="J167" s="409"/>
      <c r="K167" s="409"/>
      <c r="L167" s="409"/>
      <c r="M167" s="409"/>
      <c r="N167" s="409"/>
      <c r="O167" s="409"/>
      <c r="P167" s="409"/>
      <c r="Q167" s="409">
        <f t="shared" ca="1" si="1108"/>
        <v>-4.6698466097460027</v>
      </c>
      <c r="R167" s="409">
        <f t="shared" ca="1" si="1109"/>
        <v>-1.5026872091934109</v>
      </c>
      <c r="S167" s="409">
        <f t="shared" ca="1" si="1110"/>
        <v>2.2981785320145747</v>
      </c>
      <c r="T167" s="409">
        <f t="shared" ca="1" si="1111"/>
        <v>10.866449453705968</v>
      </c>
      <c r="U167" s="409">
        <f t="shared" ca="1" si="1112"/>
        <v>-0.4291090039467349</v>
      </c>
      <c r="V167" s="409">
        <f t="shared" ca="1" si="1113"/>
        <v>10.43618952847045</v>
      </c>
      <c r="W167" s="409">
        <f t="shared" ca="1" si="1114"/>
        <v>3.9703488553459323</v>
      </c>
      <c r="X167" s="409">
        <f t="shared" ca="1" si="1115"/>
        <v>1.8833386524306945</v>
      </c>
      <c r="Y167" s="409">
        <f t="shared" ca="1" si="1116"/>
        <v>2.2798718081320999</v>
      </c>
      <c r="Z167" s="409">
        <f t="shared" ca="1" si="1117"/>
        <v>7.7780948937183467</v>
      </c>
      <c r="AA167" s="409">
        <f t="shared" ca="1" si="1118"/>
        <v>4.1035964175913762</v>
      </c>
      <c r="AB167" s="409">
        <f t="shared" ca="1" si="1119"/>
        <v>4.107822380598563</v>
      </c>
      <c r="AC167" s="409">
        <f t="shared" ca="1" si="1120"/>
        <v>5.4329366525118132</v>
      </c>
      <c r="AD167" s="409">
        <f t="shared" ca="1" si="1121"/>
        <v>-2.9969019477396728</v>
      </c>
      <c r="AE167" s="409">
        <f t="shared" ca="1" si="1122"/>
        <v>-3.3682673553946074</v>
      </c>
      <c r="AF167" s="409">
        <f t="shared" ca="1" si="1123"/>
        <v>5.5805483290805</v>
      </c>
      <c r="AG167" s="409">
        <f t="shared" ca="1" si="1124"/>
        <v>1.9494323701059244</v>
      </c>
      <c r="AH167" s="409">
        <f t="shared" ca="1" si="1125"/>
        <v>-2.0661454579591094</v>
      </c>
      <c r="AI167" s="409">
        <f t="shared" ca="1" si="1126"/>
        <v>13.907001220238243</v>
      </c>
      <c r="AJ167" s="409">
        <f t="shared" ca="1" si="1127"/>
        <v>9.0671535584234704</v>
      </c>
      <c r="AK167" s="409">
        <f t="shared" ca="1" si="1128"/>
        <v>15.744243954298128</v>
      </c>
      <c r="AL167" s="409">
        <f t="shared" ca="1" si="1129"/>
        <v>-4.992848871189878</v>
      </c>
      <c r="AM167" s="409">
        <f t="shared" ca="1" si="1130"/>
        <v>1.4777399010141039</v>
      </c>
      <c r="AN167" s="409">
        <f t="shared" ca="1" si="1131"/>
        <v>2.0335588414177863</v>
      </c>
      <c r="AO167" s="409">
        <f t="shared" ca="1" si="1132"/>
        <v>5.5854085388449022</v>
      </c>
      <c r="AP167" s="409">
        <f t="shared" ca="1" si="1133"/>
        <v>7.9745251371756893</v>
      </c>
      <c r="AQ167" s="409">
        <f t="shared" ca="1" si="1134"/>
        <v>8.6843283106586853</v>
      </c>
      <c r="AR167" s="409">
        <f t="shared" ca="1" si="1135"/>
        <v>-0.26972525452330842</v>
      </c>
      <c r="AS167" s="409">
        <f t="shared" ca="1" si="1136"/>
        <v>6.0829188168388271</v>
      </c>
      <c r="AT167" s="409">
        <f t="shared" ca="1" si="1137"/>
        <v>5.7465831219224697</v>
      </c>
      <c r="AU167" s="409">
        <f t="shared" ca="1" si="1138"/>
        <v>-2.8867696625095789</v>
      </c>
      <c r="AV167" s="409">
        <f t="shared" ca="1" si="1139"/>
        <v>-0.34166401850743</v>
      </c>
      <c r="AW167" s="409">
        <f t="shared" ca="1" si="1140"/>
        <v>-5.262988678341344</v>
      </c>
      <c r="AX167" s="409">
        <f t="shared" ca="1" si="1141"/>
        <v>8.7081138901994279</v>
      </c>
      <c r="AY167" s="409">
        <f t="shared" ca="1" si="1142"/>
        <v>13.262355121412824</v>
      </c>
      <c r="AZ167" s="409">
        <f t="shared" ca="1" si="1143"/>
        <v>1.9509827962269668</v>
      </c>
      <c r="BA167" s="409">
        <f t="shared" ca="1" si="1144"/>
        <v>1.4229660781891198</v>
      </c>
      <c r="BB167" s="409">
        <f t="shared" ca="1" si="1145"/>
        <v>1.7315438121246984</v>
      </c>
      <c r="BC167" s="409">
        <f t="shared" ca="1" si="1146"/>
        <v>1.8741860521883922</v>
      </c>
      <c r="BD167" s="409">
        <f t="shared" ca="1" si="1147"/>
        <v>-4.7038262888785596</v>
      </c>
      <c r="BE167" s="409">
        <f t="shared" ca="1" si="1148"/>
        <v>-1.4904597221229494</v>
      </c>
      <c r="BF167" s="409">
        <f t="shared" ca="1" si="1149"/>
        <v>2.6556220890798983</v>
      </c>
      <c r="BG167" s="409">
        <f t="shared" ca="1" si="1150"/>
        <v>0.25433867795226206</v>
      </c>
      <c r="BH167" s="409">
        <f t="shared" ca="1" si="1151"/>
        <v>3.6659031402492133</v>
      </c>
      <c r="BI167" s="409">
        <f t="shared" ca="1" si="1152"/>
        <v>5.7570455136269914</v>
      </c>
      <c r="BJ167" s="409">
        <f t="shared" ca="1" si="1153"/>
        <v>2.5714650722539147</v>
      </c>
      <c r="BK167" s="409">
        <f t="shared" ca="1" si="1154"/>
        <v>-6.6820091409379785</v>
      </c>
      <c r="BL167" s="409">
        <f t="shared" ca="1" si="1155"/>
        <v>8.0990712916132424</v>
      </c>
      <c r="BM167" s="409">
        <f t="shared" ca="1" si="1156"/>
        <v>3.2274094107340972</v>
      </c>
      <c r="BN167" s="409">
        <f t="shared" ca="1" si="1157"/>
        <v>6.8677214112668565</v>
      </c>
      <c r="BO167" s="409">
        <f t="shared" ca="1" si="1158"/>
        <v>1.8063070468278966</v>
      </c>
      <c r="BP167" s="409">
        <f t="shared" ca="1" si="1159"/>
        <v>5.823584971907863</v>
      </c>
      <c r="BQ167" s="409">
        <f t="shared" ca="1" si="1160"/>
        <v>4.96987080372962</v>
      </c>
      <c r="BR167" s="409">
        <f t="shared" ca="1" si="1161"/>
        <v>1.2438184283638236</v>
      </c>
      <c r="BS167" s="409">
        <f t="shared" ca="1" si="1162"/>
        <v>6.4557427306207273</v>
      </c>
      <c r="BT167" s="409">
        <f t="shared" ca="1" si="1163"/>
        <v>-3.1362579141294162</v>
      </c>
      <c r="BU167" s="409">
        <f t="shared" ca="1" si="1164"/>
        <v>-1.0568882459379267</v>
      </c>
      <c r="BV167" s="409">
        <f t="shared" ca="1" si="1165"/>
        <v>2.038926632168554</v>
      </c>
      <c r="BW167" s="409">
        <f t="shared" ca="1" si="1166"/>
        <v>-5.5631188114602708</v>
      </c>
      <c r="BX167" s="409">
        <f t="shared" ca="1" si="1167"/>
        <v>-2.6313960819102391</v>
      </c>
      <c r="BY167" s="409">
        <f t="shared" ca="1" si="1168"/>
        <v>4.8984593634752116</v>
      </c>
      <c r="BZ167" s="409">
        <f t="shared" ca="1" si="1169"/>
        <v>-1.6522732129081561</v>
      </c>
      <c r="CA167" s="409">
        <f t="shared" ca="1" si="1170"/>
        <v>-0.1216707193699591</v>
      </c>
      <c r="CB167" s="409">
        <f t="shared" ca="1" si="1171"/>
        <v>4.5986600147216166</v>
      </c>
      <c r="CC167" s="409">
        <f t="shared" ca="1" si="1172"/>
        <v>-4.0681205350073242</v>
      </c>
      <c r="CD167" s="409">
        <f t="shared" ca="1" si="1173"/>
        <v>-0.23002841007505026</v>
      </c>
      <c r="CE167" s="409">
        <f t="shared" ca="1" si="1174"/>
        <v>-5.2183509589827537</v>
      </c>
      <c r="CF167" s="409">
        <f t="shared" ca="1" si="1175"/>
        <v>-0.71736627588838076</v>
      </c>
      <c r="CG167" s="409">
        <f t="shared" ca="1" si="1176"/>
        <v>-8.2597073365817977</v>
      </c>
      <c r="CH167" s="409">
        <f t="shared" ca="1" si="1177"/>
        <v>-8.5524379903150134</v>
      </c>
      <c r="CI167" s="409">
        <f t="shared" ca="1" si="1178"/>
        <v>3.3541482317007194</v>
      </c>
      <c r="CJ167" s="409">
        <f t="shared" ca="1" si="1179"/>
        <v>-5.5365882618314686</v>
      </c>
      <c r="CK167" s="409">
        <f t="shared" ca="1" si="1180"/>
        <v>-10.170871647959075</v>
      </c>
      <c r="CL167" s="409">
        <f t="shared" ca="1" si="1181"/>
        <v>-11.638349640128311</v>
      </c>
      <c r="CM167" s="409">
        <f t="shared" ca="1" si="1182"/>
        <v>-8.4157105567777393</v>
      </c>
      <c r="CN167" s="409">
        <f t="shared" ca="1" si="1183"/>
        <v>-48.941294853688191</v>
      </c>
      <c r="CO167" s="409">
        <f t="shared" ca="1" si="1184"/>
        <v>-42.099469144150895</v>
      </c>
      <c r="CP167" s="409">
        <f t="shared" ca="1" si="1185"/>
        <v>-27.578466008668528</v>
      </c>
      <c r="CQ167" s="409">
        <f t="shared" ca="1" si="1186"/>
        <v>-26.473323764938783</v>
      </c>
      <c r="CR167" s="409">
        <f t="shared" ca="1" si="1187"/>
        <v>-14.685359972937079</v>
      </c>
      <c r="CS167" s="409">
        <f t="shared" ca="1" si="1188"/>
        <v>-15.448899182352619</v>
      </c>
      <c r="CT167" s="409">
        <f t="shared" ca="1" si="1189"/>
        <v>-10.349780927964474</v>
      </c>
      <c r="CU167" s="409">
        <f t="shared" ca="1" si="1190"/>
        <v>-6.1793322787827378</v>
      </c>
      <c r="CV167" s="409">
        <f t="shared" ca="1" si="1191"/>
        <v>-9.318331035643439</v>
      </c>
      <c r="CW167" s="409">
        <f t="shared" ca="1" si="1192"/>
        <v>-8.0701279453428043</v>
      </c>
      <c r="CX167" s="409">
        <f t="shared" ca="1" si="1193"/>
        <v>-0.49095593707703244</v>
      </c>
      <c r="CY167" s="409">
        <f t="shared" ca="1" si="1194"/>
        <v>-5.4449299010509975</v>
      </c>
      <c r="CZ167" s="409">
        <f t="shared" ca="1" si="1195"/>
        <v>68.865021994549636</v>
      </c>
      <c r="DA167" s="409">
        <f t="shared" ca="1" si="1196"/>
        <v>59.765235077967986</v>
      </c>
      <c r="DB167" s="409">
        <f t="shared" ca="1" si="1197"/>
        <v>19.418990099658288</v>
      </c>
      <c r="DC167" s="409">
        <f t="shared" ca="1" si="1198"/>
        <v>21.112585459468065</v>
      </c>
      <c r="DD167" s="409">
        <f t="shared" ca="1" si="1199"/>
        <v>12.717393234123023</v>
      </c>
      <c r="DE167" s="409">
        <f t="shared" ca="1" si="1200"/>
        <v>14.834275900074047</v>
      </c>
      <c r="DF167" s="409">
        <f t="shared" ca="1" si="1201"/>
        <v>4.4570089162909881</v>
      </c>
      <c r="DG167" s="409">
        <f t="shared" ca="1" si="1202"/>
        <v>-1.8750755413668827</v>
      </c>
      <c r="DH167" s="409">
        <f t="shared" ca="1" si="1203"/>
        <v>2.222518947260113</v>
      </c>
      <c r="DI167" s="409">
        <f t="shared" ca="1" si="1204"/>
        <v>1.9667352746065347</v>
      </c>
      <c r="DJ167" s="409">
        <f t="shared" ca="1" si="1205"/>
        <v>1.3494162243705432</v>
      </c>
      <c r="DK167" s="409">
        <f t="shared" ca="1" si="1206"/>
        <v>6.3030732397769214</v>
      </c>
      <c r="DL167" s="409">
        <f t="shared" ca="1" si="1207"/>
        <v>7.2495016962078438</v>
      </c>
      <c r="DM167" s="409">
        <f t="shared" ca="1" si="1208"/>
        <v>-1.6515535731328157</v>
      </c>
      <c r="DN167" s="409">
        <f t="shared" ca="1" si="1209"/>
        <v>1.4095308915101867</v>
      </c>
      <c r="DO167" s="409">
        <f t="shared" ca="1" si="1210"/>
        <v>0.63114269555728697</v>
      </c>
      <c r="DP167" s="409">
        <f t="shared" ca="1" si="1211"/>
        <v>-4.4717059474371865</v>
      </c>
      <c r="DQ167" s="409">
        <f t="shared" ca="1" si="1212"/>
        <v>-5.274379818350809</v>
      </c>
      <c r="DR167" s="409">
        <f t="shared" ca="1" si="1213"/>
        <v>-1.3995966078925051</v>
      </c>
      <c r="DS167" s="409">
        <f t="shared" ca="1" si="1214"/>
        <v>3.1995411229571005</v>
      </c>
      <c r="DT167" s="409">
        <f t="shared" ca="1" si="1215"/>
        <v>3.6727453714405556</v>
      </c>
      <c r="DU167" s="409">
        <f t="shared" ca="1" si="1216"/>
        <v>4.2229565452154247</v>
      </c>
      <c r="DV167" s="409">
        <f t="shared" ca="1" si="1217"/>
        <v>0.92176559452748563</v>
      </c>
      <c r="DW167" s="409">
        <f t="shared" ca="1" si="1218"/>
        <v>1.3171109451138392</v>
      </c>
      <c r="DX167" s="409">
        <f t="shared" ca="1" si="1219"/>
        <v>-2.8114821231014844</v>
      </c>
      <c r="DY167" s="409">
        <f t="shared" ca="1" si="1220"/>
        <v>5.2010810635681821</v>
      </c>
      <c r="DZ167" s="409">
        <f t="shared" ca="1" si="1221"/>
        <v>8.8628491909184675</v>
      </c>
      <c r="EA167" s="409">
        <f t="shared" ca="1" si="1222"/>
        <v>7.748922434017274</v>
      </c>
      <c r="EB167" s="409">
        <f t="shared" ca="1" si="1223"/>
        <v>8.3765659057624333</v>
      </c>
      <c r="EC167" s="409">
        <f t="shared" ca="1" si="1224"/>
        <v>12.266207524543375</v>
      </c>
      <c r="ED167" s="409">
        <f t="shared" ca="1" si="1225"/>
        <v>17.531120810426714</v>
      </c>
      <c r="EE167" s="409">
        <f t="shared" ca="1" si="1226"/>
        <v>7.525592337312645</v>
      </c>
      <c r="EF167" s="409">
        <f t="shared" ca="1" si="1227"/>
        <v>6.2851192374708376</v>
      </c>
      <c r="EG167" s="409">
        <f t="shared" ca="1" si="1228"/>
        <v>9.5994326979737821</v>
      </c>
      <c r="EH167" s="409">
        <f t="shared" ca="1" si="1229"/>
        <v>2.2683021883695034</v>
      </c>
      <c r="EI167" s="409">
        <f t="shared" ca="1" si="1230"/>
        <v>2.0941003620078078</v>
      </c>
      <c r="EJ167" s="409">
        <f t="shared" ca="1" si="1231"/>
        <v>8.0322503834145067</v>
      </c>
      <c r="EK167" s="409">
        <f t="shared" ca="1" si="1232"/>
        <v>8.9781139893391355</v>
      </c>
      <c r="EL167" s="409">
        <f t="shared" ca="1" si="1233"/>
        <v>0.85455342316164717</v>
      </c>
      <c r="EM167" s="409">
        <f t="shared" ca="1" si="1234"/>
        <v>9.2110050153092544</v>
      </c>
      <c r="EN167" s="409">
        <f t="shared" ca="1" si="1235"/>
        <v>1.6358463528448226</v>
      </c>
      <c r="EO167" s="409">
        <f t="shared" ca="1" si="1236"/>
        <v>6.8621019958382732</v>
      </c>
      <c r="EP167" s="409">
        <f t="shared" ca="1" si="1237"/>
        <v>-3.1192901033486038</v>
      </c>
      <c r="EQ167" s="409">
        <f t="shared" ca="1" si="1238"/>
        <v>3.7438397797694449</v>
      </c>
      <c r="ER167" s="409">
        <f t="shared" ca="1" si="1239"/>
        <v>0.4055123734690369</v>
      </c>
      <c r="ES167" s="409">
        <f t="shared" ca="1" si="1240"/>
        <v>-2.8941152207490148</v>
      </c>
      <c r="ET167" s="409">
        <f t="shared" ca="1" si="1241"/>
        <v>9.5740824281026278</v>
      </c>
      <c r="EU167" s="409">
        <f t="shared" ca="1" si="1242"/>
        <v>9.0475580135421296</v>
      </c>
      <c r="EV167" s="409">
        <f t="shared" ca="1" si="1243"/>
        <v>-0.58607722335685253</v>
      </c>
      <c r="EW167" s="409">
        <f t="shared" ca="1" si="1244"/>
        <v>3.99375664962011</v>
      </c>
      <c r="EX167" s="409">
        <f t="shared" ca="1" si="1245"/>
        <v>8.0015484306196214</v>
      </c>
      <c r="EY167" s="409">
        <f t="shared" ca="1" si="1246"/>
        <v>1.1490174605152532</v>
      </c>
      <c r="EZ167" s="409">
        <f t="shared" ca="1" si="1247"/>
        <v>4.9988291998804328</v>
      </c>
      <c r="FA167" s="409">
        <f t="shared" ca="1" si="1248"/>
        <v>-4.316945446755156</v>
      </c>
      <c r="FB167" s="409">
        <f t="shared" ca="1" si="1249"/>
        <v>6.8222225682564215</v>
      </c>
      <c r="FC167" s="409">
        <f t="shared" ca="1" si="1250"/>
        <v>6.773623760537248</v>
      </c>
      <c r="FD167" s="409">
        <f t="shared" ca="1" si="1251"/>
        <v>9.6228873784733224</v>
      </c>
      <c r="FE167" s="409">
        <f t="shared" ca="1" si="1252"/>
        <v>-100</v>
      </c>
      <c r="FF167" s="409">
        <f t="shared" ca="1" si="1253"/>
        <v>-100</v>
      </c>
      <c r="FG167" s="409">
        <f t="shared" ca="1" si="1254"/>
        <v>-100</v>
      </c>
      <c r="FH167" s="409">
        <f t="shared" ca="1" si="1255"/>
        <v>-100</v>
      </c>
      <c r="FI167" s="409">
        <f t="shared" ca="1" si="1256"/>
        <v>-100</v>
      </c>
      <c r="FJ167" s="409">
        <f t="shared" ca="1" si="1257"/>
        <v>-100</v>
      </c>
      <c r="FK167" s="409">
        <f t="shared" ca="1" si="1258"/>
        <v>-100</v>
      </c>
      <c r="FL167" s="409">
        <f t="shared" ca="1" si="1259"/>
        <v>-100</v>
      </c>
      <c r="FM167" s="409">
        <f t="shared" ca="1" si="1260"/>
        <v>-100</v>
      </c>
      <c r="FN167" s="409">
        <f t="shared" ca="1" si="1261"/>
        <v>-100</v>
      </c>
      <c r="FO167" s="409">
        <f t="shared" ca="1" si="1262"/>
        <v>-100</v>
      </c>
      <c r="FP167" s="409">
        <f t="shared" ca="1" si="1263"/>
        <v>-100</v>
      </c>
    </row>
    <row r="168" spans="1:172" x14ac:dyDescent="0.2">
      <c r="B168" s="407" t="s">
        <v>10</v>
      </c>
      <c r="C168" s="408">
        <f t="shared" si="1057"/>
        <v>214062.02100000001</v>
      </c>
      <c r="D168" s="407"/>
      <c r="E168" s="409"/>
      <c r="F168" s="409"/>
      <c r="G168" s="409"/>
      <c r="H168" s="409"/>
      <c r="I168" s="409"/>
      <c r="J168" s="409"/>
      <c r="K168" s="409"/>
      <c r="L168" s="409"/>
      <c r="M168" s="409"/>
      <c r="N168" s="409"/>
      <c r="O168" s="409"/>
      <c r="P168" s="409"/>
      <c r="Q168" s="409">
        <f t="shared" ca="1" si="1108"/>
        <v>-0.46898248154349176</v>
      </c>
      <c r="R168" s="409">
        <f t="shared" ca="1" si="1109"/>
        <v>-0.53275764888722676</v>
      </c>
      <c r="S168" s="409">
        <f t="shared" ca="1" si="1110"/>
        <v>-4.054125975926965</v>
      </c>
      <c r="T168" s="409">
        <f t="shared" ca="1" si="1111"/>
        <v>0.20375885573824348</v>
      </c>
      <c r="U168" s="409">
        <f t="shared" ca="1" si="1112"/>
        <v>-3.217633658593229</v>
      </c>
      <c r="V168" s="409">
        <f t="shared" ca="1" si="1113"/>
        <v>-5.6008777424402894</v>
      </c>
      <c r="W168" s="409">
        <f t="shared" ca="1" si="1114"/>
        <v>-8.7596496900545446</v>
      </c>
      <c r="X168" s="409">
        <f t="shared" ca="1" si="1115"/>
        <v>-8.1354457894718735E-2</v>
      </c>
      <c r="Y168" s="409">
        <f t="shared" ca="1" si="1116"/>
        <v>3.5297221036169901</v>
      </c>
      <c r="Z168" s="409">
        <f t="shared" ca="1" si="1117"/>
        <v>-1.1968442945830731</v>
      </c>
      <c r="AA168" s="409">
        <f t="shared" ca="1" si="1118"/>
        <v>1.5787084779594522</v>
      </c>
      <c r="AB168" s="409">
        <f t="shared" ca="1" si="1119"/>
        <v>-2.3332007724498709</v>
      </c>
      <c r="AC168" s="409">
        <f t="shared" ca="1" si="1120"/>
        <v>3.9183087016611466</v>
      </c>
      <c r="AD168" s="409">
        <f t="shared" ca="1" si="1121"/>
        <v>0.74292044120500123</v>
      </c>
      <c r="AE168" s="409">
        <f t="shared" ca="1" si="1122"/>
        <v>0.81765748974706298</v>
      </c>
      <c r="AF168" s="409">
        <f t="shared" ca="1" si="1123"/>
        <v>-5.1179602410655178</v>
      </c>
      <c r="AG168" s="409">
        <f t="shared" ca="1" si="1124"/>
        <v>-3.6217962986872578</v>
      </c>
      <c r="AH168" s="409">
        <f t="shared" ca="1" si="1125"/>
        <v>5.3584017533170112</v>
      </c>
      <c r="AI168" s="409">
        <f t="shared" ca="1" si="1126"/>
        <v>4.6839203921104513</v>
      </c>
      <c r="AJ168" s="409">
        <f t="shared" ca="1" si="1127"/>
        <v>1.2411510595884465</v>
      </c>
      <c r="AK168" s="409">
        <f t="shared" ca="1" si="1128"/>
        <v>-1.8361429564467642</v>
      </c>
      <c r="AL168" s="409">
        <f t="shared" ca="1" si="1129"/>
        <v>-1.154987162714491</v>
      </c>
      <c r="AM168" s="409">
        <f t="shared" ca="1" si="1130"/>
        <v>-5.9300506733145539</v>
      </c>
      <c r="AN168" s="409">
        <f t="shared" ca="1" si="1131"/>
        <v>-4.911117736950203</v>
      </c>
      <c r="AO168" s="409">
        <f t="shared" ca="1" si="1132"/>
        <v>-6.8811772941416791</v>
      </c>
      <c r="AP168" s="409">
        <f t="shared" ca="1" si="1133"/>
        <v>-2.8604241224406479</v>
      </c>
      <c r="AQ168" s="409">
        <f t="shared" ca="1" si="1134"/>
        <v>7.0601666140319708E-2</v>
      </c>
      <c r="AR168" s="409">
        <f t="shared" ca="1" si="1135"/>
        <v>-4.7714131470647061</v>
      </c>
      <c r="AS168" s="409">
        <f t="shared" ca="1" si="1136"/>
        <v>-1.6774737590482545</v>
      </c>
      <c r="AT168" s="409">
        <f t="shared" ca="1" si="1137"/>
        <v>-9.3600655340475782</v>
      </c>
      <c r="AU168" s="409">
        <f t="shared" ca="1" si="1138"/>
        <v>-15.352257583834543</v>
      </c>
      <c r="AV168" s="409">
        <f t="shared" ca="1" si="1139"/>
        <v>-16.191700900038796</v>
      </c>
      <c r="AW168" s="409">
        <f t="shared" ca="1" si="1140"/>
        <v>-13.846667912158111</v>
      </c>
      <c r="AX168" s="409">
        <f t="shared" ca="1" si="1141"/>
        <v>-14.092083216014501</v>
      </c>
      <c r="AY168" s="409">
        <f t="shared" ca="1" si="1142"/>
        <v>-14.343846220544947</v>
      </c>
      <c r="AZ168" s="409">
        <f t="shared" ca="1" si="1143"/>
        <v>-9.5281161646759926</v>
      </c>
      <c r="BA168" s="409">
        <f t="shared" ca="1" si="1144"/>
        <v>-8.631027833460692</v>
      </c>
      <c r="BB168" s="409">
        <f t="shared" ca="1" si="1145"/>
        <v>-12.156354300550703</v>
      </c>
      <c r="BC168" s="409">
        <f t="shared" ca="1" si="1146"/>
        <v>-13.43252706924936</v>
      </c>
      <c r="BD168" s="409">
        <f t="shared" ca="1" si="1147"/>
        <v>-11.183688716646571</v>
      </c>
      <c r="BE168" s="409">
        <f t="shared" ca="1" si="1148"/>
        <v>-16.742871254939544</v>
      </c>
      <c r="BF168" s="409">
        <f t="shared" ca="1" si="1149"/>
        <v>-17.538304534529189</v>
      </c>
      <c r="BG168" s="409">
        <f t="shared" ca="1" si="1150"/>
        <v>-8.7788243213796306</v>
      </c>
      <c r="BH168" s="409">
        <f t="shared" ca="1" si="1151"/>
        <v>-9.8862440071842315</v>
      </c>
      <c r="BI168" s="409">
        <f t="shared" ca="1" si="1152"/>
        <v>-13.549017517494917</v>
      </c>
      <c r="BJ168" s="409">
        <f t="shared" ca="1" si="1153"/>
        <v>-4.5014192029323823</v>
      </c>
      <c r="BK168" s="409">
        <f t="shared" ca="1" si="1154"/>
        <v>-3.756907540411845</v>
      </c>
      <c r="BL168" s="409">
        <f t="shared" ca="1" si="1155"/>
        <v>-6.2987755256791047</v>
      </c>
      <c r="BM168" s="409">
        <f t="shared" ca="1" si="1156"/>
        <v>-10.58031798560198</v>
      </c>
      <c r="BN168" s="409">
        <f t="shared" ca="1" si="1157"/>
        <v>-9.656308972573612</v>
      </c>
      <c r="BO168" s="409">
        <f t="shared" ca="1" si="1158"/>
        <v>-7.3467552116819377</v>
      </c>
      <c r="BP168" s="409">
        <f t="shared" ca="1" si="1159"/>
        <v>-7.8852285683199739</v>
      </c>
      <c r="BQ168" s="409">
        <f t="shared" ca="1" si="1160"/>
        <v>-1.743947459646904</v>
      </c>
      <c r="BR168" s="409">
        <f t="shared" ca="1" si="1161"/>
        <v>-3.6667882395519769E-2</v>
      </c>
      <c r="BS168" s="409">
        <f t="shared" ca="1" si="1162"/>
        <v>-5.1875384915020959</v>
      </c>
      <c r="BT168" s="409">
        <f t="shared" ca="1" si="1163"/>
        <v>-8.4744982462994045</v>
      </c>
      <c r="BU168" s="409">
        <f t="shared" ca="1" si="1164"/>
        <v>-7.2865960997696533</v>
      </c>
      <c r="BV168" s="409">
        <f t="shared" ca="1" si="1165"/>
        <v>-13.204005682325516</v>
      </c>
      <c r="BW168" s="409">
        <f t="shared" ca="1" si="1166"/>
        <v>-14.488780470722261</v>
      </c>
      <c r="BX168" s="409">
        <f t="shared" ca="1" si="1167"/>
        <v>-17.836140192233856</v>
      </c>
      <c r="BY168" s="409">
        <f t="shared" ca="1" si="1168"/>
        <v>-12.605621540091974</v>
      </c>
      <c r="BZ168" s="409">
        <f t="shared" ca="1" si="1169"/>
        <v>-10.930376643919573</v>
      </c>
      <c r="CA168" s="409">
        <f t="shared" ca="1" si="1170"/>
        <v>-13.907479381974582</v>
      </c>
      <c r="CB168" s="409">
        <f t="shared" ca="1" si="1171"/>
        <v>-11.974787391253614</v>
      </c>
      <c r="CC168" s="409">
        <f t="shared" ca="1" si="1172"/>
        <v>-11.500848560132113</v>
      </c>
      <c r="CD168" s="409">
        <f t="shared" ca="1" si="1173"/>
        <v>-9.7734830491068863</v>
      </c>
      <c r="CE168" s="409">
        <f t="shared" ca="1" si="1174"/>
        <v>-12.636773559388061</v>
      </c>
      <c r="CF168" s="409">
        <f t="shared" ca="1" si="1175"/>
        <v>-6.037044065086377</v>
      </c>
      <c r="CG168" s="409">
        <f t="shared" ca="1" si="1176"/>
        <v>-9.3580563944453559</v>
      </c>
      <c r="CH168" s="409">
        <f t="shared" ca="1" si="1177"/>
        <v>-16.85813745276981</v>
      </c>
      <c r="CI168" s="409">
        <f t="shared" ca="1" si="1178"/>
        <v>-13.566915538089617</v>
      </c>
      <c r="CJ168" s="409">
        <f t="shared" ca="1" si="1179"/>
        <v>-8.2945318190367203</v>
      </c>
      <c r="CK168" s="409">
        <f t="shared" ca="1" si="1180"/>
        <v>-10.748968557067911</v>
      </c>
      <c r="CL168" s="409">
        <f t="shared" ca="1" si="1181"/>
        <v>-10.224714295693587</v>
      </c>
      <c r="CM168" s="409">
        <f t="shared" ca="1" si="1182"/>
        <v>-11.829596105306962</v>
      </c>
      <c r="CN168" s="409">
        <f t="shared" ca="1" si="1183"/>
        <v>-9.245068264948813</v>
      </c>
      <c r="CO168" s="409">
        <f t="shared" ca="1" si="1184"/>
        <v>-19.468128343029278</v>
      </c>
      <c r="CP168" s="409">
        <f t="shared" ca="1" si="1185"/>
        <v>-20.276786970003087</v>
      </c>
      <c r="CQ168" s="409">
        <f t="shared" ca="1" si="1186"/>
        <v>-18.528014339878567</v>
      </c>
      <c r="CR168" s="409">
        <f t="shared" ca="1" si="1187"/>
        <v>-19.500184269543155</v>
      </c>
      <c r="CS168" s="409">
        <f t="shared" ca="1" si="1188"/>
        <v>-14.804611509348504</v>
      </c>
      <c r="CT168" s="409">
        <f t="shared" ca="1" si="1189"/>
        <v>-6.1754421448126209</v>
      </c>
      <c r="CU168" s="409">
        <f t="shared" ca="1" si="1190"/>
        <v>-11.216269276091197</v>
      </c>
      <c r="CV168" s="409">
        <f t="shared" ca="1" si="1191"/>
        <v>-17.589588798384298</v>
      </c>
      <c r="CW168" s="409">
        <f t="shared" ca="1" si="1192"/>
        <v>-14.464832972012545</v>
      </c>
      <c r="CX168" s="409">
        <f t="shared" ca="1" si="1193"/>
        <v>-11.119667351940606</v>
      </c>
      <c r="CY168" s="409">
        <f t="shared" ca="1" si="1194"/>
        <v>-0.99917167763827308</v>
      </c>
      <c r="CZ168" s="409">
        <f t="shared" ca="1" si="1195"/>
        <v>-2.422141767737827</v>
      </c>
      <c r="DA168" s="409">
        <f t="shared" ca="1" si="1196"/>
        <v>8.1484318411317389</v>
      </c>
      <c r="DB168" s="409">
        <f t="shared" ca="1" si="1197"/>
        <v>4.1795975077758811</v>
      </c>
      <c r="DC168" s="409">
        <f t="shared" ca="1" si="1198"/>
        <v>9.4508412168257507</v>
      </c>
      <c r="DD168" s="409">
        <f t="shared" ca="1" si="1199"/>
        <v>9.9885865330682009</v>
      </c>
      <c r="DE168" s="409">
        <f t="shared" ca="1" si="1200"/>
        <v>12.323661811307531</v>
      </c>
      <c r="DF168" s="409">
        <f t="shared" ca="1" si="1201"/>
        <v>13.538846062093995</v>
      </c>
      <c r="DG168" s="409">
        <f t="shared" ca="1" si="1202"/>
        <v>17.197699747193312</v>
      </c>
      <c r="DH168" s="409">
        <f t="shared" ca="1" si="1203"/>
        <v>20.106019144233628</v>
      </c>
      <c r="DI168" s="409">
        <f t="shared" ca="1" si="1204"/>
        <v>25.803002574886762</v>
      </c>
      <c r="DJ168" s="409">
        <f t="shared" ca="1" si="1205"/>
        <v>15.520817859787911</v>
      </c>
      <c r="DK168" s="409">
        <f t="shared" ca="1" si="1206"/>
        <v>12.101108817561524</v>
      </c>
      <c r="DL168" s="409">
        <f t="shared" ca="1" si="1207"/>
        <v>6.7730703075917944</v>
      </c>
      <c r="DM168" s="409">
        <f t="shared" ca="1" si="1208"/>
        <v>2.4958376335262358</v>
      </c>
      <c r="DN168" s="409">
        <f t="shared" ca="1" si="1209"/>
        <v>6.9619791695572246</v>
      </c>
      <c r="DO168" s="409">
        <f t="shared" ca="1" si="1210"/>
        <v>7.0749449506105435</v>
      </c>
      <c r="DP168" s="409">
        <f t="shared" ca="1" si="1211"/>
        <v>6.3601426642151466</v>
      </c>
      <c r="DQ168" s="409">
        <f t="shared" ca="1" si="1212"/>
        <v>5.3481311737175474</v>
      </c>
      <c r="DR168" s="409">
        <f t="shared" ca="1" si="1213"/>
        <v>-3.9575183037231767</v>
      </c>
      <c r="DS168" s="409">
        <f t="shared" ca="1" si="1214"/>
        <v>8.7080300396596044</v>
      </c>
      <c r="DT168" s="409">
        <f t="shared" ca="1" si="1215"/>
        <v>16.831018309028465</v>
      </c>
      <c r="DU168" s="409">
        <f t="shared" ca="1" si="1216"/>
        <v>7.4121981990954851</v>
      </c>
      <c r="DV168" s="409">
        <f t="shared" ca="1" si="1217"/>
        <v>15.76613954641897</v>
      </c>
      <c r="DW168" s="409">
        <f t="shared" ca="1" si="1218"/>
        <v>10.520758476905385</v>
      </c>
      <c r="DX168" s="409">
        <f t="shared" ca="1" si="1219"/>
        <v>24.661237655247476</v>
      </c>
      <c r="DY168" s="409">
        <f t="shared" ca="1" si="1220"/>
        <v>45.761681928900998</v>
      </c>
      <c r="DZ168" s="409">
        <f t="shared" ca="1" si="1221"/>
        <v>52.968279741204725</v>
      </c>
      <c r="EA168" s="409">
        <f t="shared" ca="1" si="1222"/>
        <v>56.817201854023779</v>
      </c>
      <c r="EB168" s="409">
        <f t="shared" ca="1" si="1223"/>
        <v>62.791769484303501</v>
      </c>
      <c r="EC168" s="409">
        <f t="shared" ca="1" si="1224"/>
        <v>65.443643140523136</v>
      </c>
      <c r="ED168" s="409">
        <f t="shared" ca="1" si="1225"/>
        <v>84.268564944947144</v>
      </c>
      <c r="EE168" s="409">
        <f t="shared" ca="1" si="1226"/>
        <v>59.353175784116729</v>
      </c>
      <c r="EF168" s="409">
        <f t="shared" ca="1" si="1227"/>
        <v>48.126746064431529</v>
      </c>
      <c r="EG168" s="409">
        <f t="shared" ca="1" si="1228"/>
        <v>52.033857544933682</v>
      </c>
      <c r="EH168" s="409">
        <f t="shared" ca="1" si="1229"/>
        <v>46.618680545591786</v>
      </c>
      <c r="EI168" s="409">
        <f t="shared" ca="1" si="1230"/>
        <v>44.670283644506327</v>
      </c>
      <c r="EJ168" s="409">
        <f t="shared" ca="1" si="1231"/>
        <v>26.798142279874355</v>
      </c>
      <c r="EK168" s="409">
        <f t="shared" ca="1" si="1232"/>
        <v>9.792291174278887</v>
      </c>
      <c r="EL168" s="409">
        <f t="shared" ca="1" si="1233"/>
        <v>4.9671200952002152</v>
      </c>
      <c r="EM168" s="409">
        <f t="shared" ca="1" si="1234"/>
        <v>-3.2681579653007304</v>
      </c>
      <c r="EN168" s="409">
        <f t="shared" ca="1" si="1235"/>
        <v>-7.6730283131230692</v>
      </c>
      <c r="EO168" s="409">
        <f t="shared" ca="1" si="1236"/>
        <v>-15.825394801190555</v>
      </c>
      <c r="EP168" s="409">
        <f t="shared" ca="1" si="1237"/>
        <v>-23.230618036739344</v>
      </c>
      <c r="EQ168" s="409">
        <f t="shared" ca="1" si="1238"/>
        <v>-26.372269284304593</v>
      </c>
      <c r="ER168" s="409">
        <f t="shared" ca="1" si="1239"/>
        <v>-27.213633687534895</v>
      </c>
      <c r="ES168" s="409">
        <f t="shared" ca="1" si="1240"/>
        <v>-30.264371925108563</v>
      </c>
      <c r="ET168" s="409">
        <f t="shared" ca="1" si="1241"/>
        <v>-30.275013421507595</v>
      </c>
      <c r="EU168" s="409">
        <f t="shared" ca="1" si="1242"/>
        <v>-28.185900280217467</v>
      </c>
      <c r="EV168" s="409">
        <f t="shared" ca="1" si="1243"/>
        <v>-22.804452713456399</v>
      </c>
      <c r="EW168" s="409">
        <f t="shared" ca="1" si="1244"/>
        <v>-25.373976292932085</v>
      </c>
      <c r="EX168" s="409">
        <f t="shared" ca="1" si="1245"/>
        <v>-25.500316161011483</v>
      </c>
      <c r="EY168" s="409">
        <f t="shared" ca="1" si="1246"/>
        <v>-24.540471588846103</v>
      </c>
      <c r="EZ168" s="409">
        <f t="shared" ca="1" si="1247"/>
        <v>-28.165778485723038</v>
      </c>
      <c r="FA168" s="409">
        <f t="shared" ca="1" si="1248"/>
        <v>-25.031263955610157</v>
      </c>
      <c r="FB168" s="409">
        <f t="shared" ca="1" si="1249"/>
        <v>-18.839029440220841</v>
      </c>
      <c r="FC168" s="409">
        <f t="shared" ca="1" si="1250"/>
        <v>-7.5884699519149166</v>
      </c>
      <c r="FD168" s="409">
        <f ca="1">+FD58/ER58*100-100</f>
        <v>1.4216570262141488</v>
      </c>
      <c r="FE168" s="409">
        <f t="shared" ca="1" si="1252"/>
        <v>-100</v>
      </c>
      <c r="FF168" s="409">
        <f t="shared" ca="1" si="1253"/>
        <v>-100</v>
      </c>
      <c r="FG168" s="409">
        <f t="shared" ca="1" si="1254"/>
        <v>-100</v>
      </c>
      <c r="FH168" s="409">
        <f t="shared" ca="1" si="1255"/>
        <v>-100</v>
      </c>
      <c r="FI168" s="409">
        <f t="shared" ca="1" si="1256"/>
        <v>-100</v>
      </c>
      <c r="FJ168" s="409">
        <f t="shared" ca="1" si="1257"/>
        <v>-100</v>
      </c>
      <c r="FK168" s="409">
        <f t="shared" ca="1" si="1258"/>
        <v>-100</v>
      </c>
      <c r="FL168" s="409">
        <f t="shared" ca="1" si="1259"/>
        <v>-100</v>
      </c>
      <c r="FM168" s="409">
        <f t="shared" ca="1" si="1260"/>
        <v>-100</v>
      </c>
      <c r="FN168" s="409">
        <f t="shared" ca="1" si="1261"/>
        <v>-100</v>
      </c>
      <c r="FO168" s="409">
        <f ca="1">+FO58/FC58*100-100</f>
        <v>-100</v>
      </c>
      <c r="FP168" s="409">
        <f t="shared" ca="1" si="1263"/>
        <v>-100</v>
      </c>
    </row>
    <row r="169" spans="1:172" x14ac:dyDescent="0.2">
      <c r="B169" s="407" t="s">
        <v>11</v>
      </c>
      <c r="C169" s="408">
        <f t="shared" si="1057"/>
        <v>181801.25099999999</v>
      </c>
      <c r="D169" s="407"/>
      <c r="E169" s="409"/>
      <c r="F169" s="409"/>
      <c r="G169" s="409"/>
      <c r="H169" s="409"/>
      <c r="I169" s="409"/>
      <c r="J169" s="409"/>
      <c r="K169" s="409"/>
      <c r="L169" s="409"/>
      <c r="M169" s="409"/>
      <c r="N169" s="409"/>
      <c r="O169" s="409"/>
      <c r="P169" s="409"/>
      <c r="Q169" s="409">
        <f t="shared" ca="1" si="1108"/>
        <v>8.51588624012156</v>
      </c>
      <c r="R169" s="409">
        <f t="shared" ca="1" si="1109"/>
        <v>14.004346366926384</v>
      </c>
      <c r="S169" s="409">
        <f t="shared" ca="1" si="1110"/>
        <v>-9.5007605860402577E-2</v>
      </c>
      <c r="T169" s="409">
        <f t="shared" ca="1" si="1111"/>
        <v>8.2621384426545035</v>
      </c>
      <c r="U169" s="409">
        <f t="shared" ca="1" si="1112"/>
        <v>11.627755486688528</v>
      </c>
      <c r="V169" s="409">
        <f t="shared" ca="1" si="1113"/>
        <v>9.8980915228289064</v>
      </c>
      <c r="W169" s="409">
        <f t="shared" ca="1" si="1114"/>
        <v>8.5839331636313148</v>
      </c>
      <c r="X169" s="409">
        <f t="shared" ca="1" si="1115"/>
        <v>6.2684251233357884</v>
      </c>
      <c r="Y169" s="409">
        <f t="shared" ca="1" si="1116"/>
        <v>15.670844027012549</v>
      </c>
      <c r="Z169" s="409">
        <f t="shared" ca="1" si="1117"/>
        <v>5.0421697632077667</v>
      </c>
      <c r="AA169" s="409">
        <f t="shared" ca="1" si="1118"/>
        <v>3.8143405665609862</v>
      </c>
      <c r="AB169" s="409">
        <f t="shared" ca="1" si="1119"/>
        <v>10.315334298212917</v>
      </c>
      <c r="AC169" s="409">
        <f t="shared" ca="1" si="1120"/>
        <v>2.3462581882488962</v>
      </c>
      <c r="AD169" s="409">
        <f t="shared" ca="1" si="1121"/>
        <v>-0.27141574368907584</v>
      </c>
      <c r="AE169" s="409">
        <f t="shared" ca="1" si="1122"/>
        <v>12.34062323258685</v>
      </c>
      <c r="AF169" s="409">
        <f t="shared" ca="1" si="1123"/>
        <v>5.4156605378180842</v>
      </c>
      <c r="AG169" s="409">
        <f t="shared" ca="1" si="1124"/>
        <v>3.6230608758773428</v>
      </c>
      <c r="AH169" s="409">
        <f t="shared" ca="1" si="1125"/>
        <v>0.94239891594772018</v>
      </c>
      <c r="AI169" s="409">
        <f t="shared" ca="1" si="1126"/>
        <v>3.5831260943768939</v>
      </c>
      <c r="AJ169" s="409">
        <f t="shared" ca="1" si="1127"/>
        <v>-0.37336968731459308</v>
      </c>
      <c r="AK169" s="409">
        <f t="shared" ca="1" si="1128"/>
        <v>-3.8961207902112704</v>
      </c>
      <c r="AL169" s="409">
        <f t="shared" ca="1" si="1129"/>
        <v>8.536845395247866</v>
      </c>
      <c r="AM169" s="409">
        <f t="shared" ca="1" si="1130"/>
        <v>4.8531940509955973</v>
      </c>
      <c r="AN169" s="409">
        <f t="shared" ca="1" si="1131"/>
        <v>-3.7729807194424438</v>
      </c>
      <c r="AO169" s="409">
        <f t="shared" ca="1" si="1132"/>
        <v>7.044532377825135</v>
      </c>
      <c r="AP169" s="409">
        <f t="shared" ca="1" si="1133"/>
        <v>9.4156528624243379</v>
      </c>
      <c r="AQ169" s="409">
        <f t="shared" ca="1" si="1134"/>
        <v>0.49177546292702345</v>
      </c>
      <c r="AR169" s="409">
        <f t="shared" ca="1" si="1135"/>
        <v>3.8327703849853947</v>
      </c>
      <c r="AS169" s="409">
        <f t="shared" ca="1" si="1136"/>
        <v>5.8415423204955346</v>
      </c>
      <c r="AT169" s="409">
        <f t="shared" ca="1" si="1137"/>
        <v>9.5569930075566418</v>
      </c>
      <c r="AU169" s="409">
        <f t="shared" ca="1" si="1138"/>
        <v>9.3973686180139424</v>
      </c>
      <c r="AV169" s="409">
        <f t="shared" ca="1" si="1139"/>
        <v>16.215838730155369</v>
      </c>
      <c r="AW169" s="409">
        <f t="shared" ca="1" si="1140"/>
        <v>12.069218073703539</v>
      </c>
      <c r="AX169" s="409">
        <f t="shared" ca="1" si="1141"/>
        <v>10.484465843105184</v>
      </c>
      <c r="AY169" s="409">
        <f t="shared" ca="1" si="1142"/>
        <v>14.064161107198657</v>
      </c>
      <c r="AZ169" s="409">
        <f t="shared" ca="1" si="1143"/>
        <v>25.509193801018085</v>
      </c>
      <c r="BA169" s="409">
        <f t="shared" ca="1" si="1144"/>
        <v>7.3820318453248461</v>
      </c>
      <c r="BB169" s="409">
        <f t="shared" ca="1" si="1145"/>
        <v>9.9045086806014808</v>
      </c>
      <c r="BC169" s="409">
        <f t="shared" ca="1" si="1146"/>
        <v>15.414139930162435</v>
      </c>
      <c r="BD169" s="409">
        <f t="shared" ca="1" si="1147"/>
        <v>14.229799060070803</v>
      </c>
      <c r="BE169" s="409">
        <f t="shared" ca="1" si="1148"/>
        <v>8.236439636994433</v>
      </c>
      <c r="BF169" s="409">
        <f t="shared" ca="1" si="1149"/>
        <v>13.51988983884327</v>
      </c>
      <c r="BG169" s="409">
        <f t="shared" ca="1" si="1150"/>
        <v>3.6235644418646444</v>
      </c>
      <c r="BH169" s="409">
        <f t="shared" ca="1" si="1151"/>
        <v>4.1628544724128034</v>
      </c>
      <c r="BI169" s="409">
        <f t="shared" ca="1" si="1152"/>
        <v>8.58027822601899</v>
      </c>
      <c r="BJ169" s="409">
        <f t="shared" ca="1" si="1153"/>
        <v>3.1607837672659684</v>
      </c>
      <c r="BK169" s="409">
        <f t="shared" ca="1" si="1154"/>
        <v>3.6619727055529694</v>
      </c>
      <c r="BL169" s="409">
        <f t="shared" ca="1" si="1155"/>
        <v>-3.5579299360268379</v>
      </c>
      <c r="BM169" s="409">
        <f t="shared" ca="1" si="1156"/>
        <v>11.523353372408423</v>
      </c>
      <c r="BN169" s="409">
        <f t="shared" ca="1" si="1157"/>
        <v>7.5728515249793986</v>
      </c>
      <c r="BO169" s="409">
        <f t="shared" ca="1" si="1158"/>
        <v>5.7587091061505475</v>
      </c>
      <c r="BP169" s="409">
        <f t="shared" ca="1" si="1159"/>
        <v>-3.6413199822717104</v>
      </c>
      <c r="BQ169" s="409">
        <f t="shared" ca="1" si="1160"/>
        <v>10.802914873918311</v>
      </c>
      <c r="BR169" s="409">
        <f t="shared" ca="1" si="1161"/>
        <v>2.0486548800475077</v>
      </c>
      <c r="BS169" s="409">
        <f t="shared" ca="1" si="1162"/>
        <v>13.113204604436561</v>
      </c>
      <c r="BT169" s="409">
        <f t="shared" ca="1" si="1163"/>
        <v>9.6498334927002816</v>
      </c>
      <c r="BU169" s="409">
        <f t="shared" ca="1" si="1164"/>
        <v>4.0768367855775267</v>
      </c>
      <c r="BV169" s="409">
        <f t="shared" ca="1" si="1165"/>
        <v>4.7965746386577308</v>
      </c>
      <c r="BW169" s="409">
        <f t="shared" ca="1" si="1166"/>
        <v>-1.1788344019584116</v>
      </c>
      <c r="BX169" s="409">
        <f t="shared" ca="1" si="1167"/>
        <v>-5.3322367645307622E-3</v>
      </c>
      <c r="BY169" s="409">
        <f t="shared" ca="1" si="1168"/>
        <v>-7.3235629594735201</v>
      </c>
      <c r="BZ169" s="409">
        <f t="shared" ca="1" si="1169"/>
        <v>-8.9107020890577928</v>
      </c>
      <c r="CA169" s="409">
        <f t="shared" ca="1" si="1170"/>
        <v>-9.8843585879734803</v>
      </c>
      <c r="CB169" s="409">
        <f t="shared" ca="1" si="1171"/>
        <v>1.4779056437666043</v>
      </c>
      <c r="CC169" s="409">
        <f t="shared" ca="1" si="1172"/>
        <v>-10.671556496122619</v>
      </c>
      <c r="CD169" s="409">
        <f t="shared" ca="1" si="1173"/>
        <v>-8.1647111817787845</v>
      </c>
      <c r="CE169" s="409">
        <f t="shared" ca="1" si="1174"/>
        <v>-9.5272987344844751</v>
      </c>
      <c r="CF169" s="409">
        <f t="shared" ca="1" si="1175"/>
        <v>-7.9524285496694347</v>
      </c>
      <c r="CG169" s="409">
        <f t="shared" ca="1" si="1176"/>
        <v>-6.1843498567487671</v>
      </c>
      <c r="CH169" s="409">
        <f t="shared" ca="1" si="1177"/>
        <v>-9.8763465813202203</v>
      </c>
      <c r="CI169" s="409">
        <f t="shared" ca="1" si="1178"/>
        <v>-4.7564767046878842</v>
      </c>
      <c r="CJ169" s="409">
        <f t="shared" ca="1" si="1179"/>
        <v>-3.0327665546323885</v>
      </c>
      <c r="CK169" s="409">
        <f t="shared" ca="1" si="1180"/>
        <v>-1.0802556950280717</v>
      </c>
      <c r="CL169" s="409">
        <f t="shared" ca="1" si="1181"/>
        <v>7.1167372698326403E-2</v>
      </c>
      <c r="CM169" s="409">
        <f t="shared" ca="1" si="1182"/>
        <v>-4.3631464193734075</v>
      </c>
      <c r="CN169" s="409">
        <f t="shared" ca="1" si="1183"/>
        <v>-32.84567526438164</v>
      </c>
      <c r="CO169" s="409">
        <f t="shared" ca="1" si="1184"/>
        <v>-36.306339335088623</v>
      </c>
      <c r="CP169" s="409">
        <f t="shared" ca="1" si="1185"/>
        <v>-23.358513293463844</v>
      </c>
      <c r="CQ169" s="409">
        <f t="shared" ca="1" si="1186"/>
        <v>-14.221730645439635</v>
      </c>
      <c r="CR169" s="409">
        <f t="shared" ca="1" si="1187"/>
        <v>-11.168186267018726</v>
      </c>
      <c r="CS169" s="409">
        <f t="shared" ca="1" si="1188"/>
        <v>-6.6421851051933061</v>
      </c>
      <c r="CT169" s="409">
        <f t="shared" ca="1" si="1189"/>
        <v>-1.1681124839960546</v>
      </c>
      <c r="CU169" s="409">
        <f t="shared" ca="1" si="1190"/>
        <v>-2.635119337519626</v>
      </c>
      <c r="CV169" s="409">
        <f t="shared" ca="1" si="1191"/>
        <v>-6.9096916490641718</v>
      </c>
      <c r="CW169" s="409">
        <f t="shared" ca="1" si="1192"/>
        <v>-7.0906938198151579</v>
      </c>
      <c r="CX169" s="409">
        <f t="shared" ca="1" si="1193"/>
        <v>-2.1661886380541517</v>
      </c>
      <c r="CY169" s="409">
        <f t="shared" ca="1" si="1194"/>
        <v>4.310242973719113</v>
      </c>
      <c r="CZ169" s="409">
        <f t="shared" ca="1" si="1195"/>
        <v>53.402655253937525</v>
      </c>
      <c r="DA169" s="409">
        <f t="shared" ca="1" si="1196"/>
        <v>48.003078979630772</v>
      </c>
      <c r="DB169" s="409">
        <f t="shared" ca="1" si="1197"/>
        <v>22.194465235836816</v>
      </c>
      <c r="DC169" s="409">
        <f t="shared" ca="1" si="1198"/>
        <v>2.9371291518922078</v>
      </c>
      <c r="DD169" s="409">
        <f t="shared" ca="1" si="1199"/>
        <v>2.1966907903306634</v>
      </c>
      <c r="DE169" s="409">
        <f t="shared" ca="1" si="1200"/>
        <v>-2.4367628840145557</v>
      </c>
      <c r="DF169" s="409">
        <f t="shared" ca="1" si="1201"/>
        <v>-2.8513927740436458</v>
      </c>
      <c r="DG169" s="409">
        <f t="shared" ca="1" si="1202"/>
        <v>-6.8966405010787497</v>
      </c>
      <c r="DH169" s="409">
        <f t="shared" ca="1" si="1203"/>
        <v>-0.44767453160520176</v>
      </c>
      <c r="DI169" s="409">
        <f t="shared" ca="1" si="1204"/>
        <v>2.7691244103092743</v>
      </c>
      <c r="DJ169" s="409">
        <f t="shared" ca="1" si="1205"/>
        <v>-0.17898613792216622</v>
      </c>
      <c r="DK169" s="409">
        <f t="shared" ca="1" si="1206"/>
        <v>1.3160252979656661</v>
      </c>
      <c r="DL169" s="409">
        <f t="shared" ca="1" si="1207"/>
        <v>1.1206104682224094</v>
      </c>
      <c r="DM169" s="409">
        <f t="shared" ca="1" si="1208"/>
        <v>12.504837310819454</v>
      </c>
      <c r="DN169" s="409">
        <f t="shared" ca="1" si="1209"/>
        <v>17.244479410225594</v>
      </c>
      <c r="DO169" s="409">
        <f t="shared" ca="1" si="1210"/>
        <v>15.372019558219648</v>
      </c>
      <c r="DP169" s="409">
        <f t="shared" ca="1" si="1211"/>
        <v>6.3296020062889795</v>
      </c>
      <c r="DQ169" s="409">
        <f t="shared" ca="1" si="1212"/>
        <v>12.176575682753239</v>
      </c>
      <c r="DR169" s="409">
        <f t="shared" ca="1" si="1213"/>
        <v>6.9773372016050104</v>
      </c>
      <c r="DS169" s="409">
        <f t="shared" ca="1" si="1214"/>
        <v>11.230780991692257</v>
      </c>
      <c r="DT169" s="409">
        <f t="shared" ca="1" si="1215"/>
        <v>18.331807755141512</v>
      </c>
      <c r="DU169" s="409">
        <f t="shared" ca="1" si="1216"/>
        <v>7.6931351706133171</v>
      </c>
      <c r="DV169" s="409">
        <f t="shared" ca="1" si="1217"/>
        <v>8.2511690483428595</v>
      </c>
      <c r="DW169" s="409">
        <f t="shared" ca="1" si="1218"/>
        <v>8.7506694293642937</v>
      </c>
      <c r="DX169" s="409">
        <f t="shared" ca="1" si="1219"/>
        <v>-2.5578392031620751</v>
      </c>
      <c r="DY169" s="409">
        <f t="shared" ca="1" si="1220"/>
        <v>2.6749547753215808</v>
      </c>
      <c r="DZ169" s="409">
        <f t="shared" ca="1" si="1221"/>
        <v>2.6523984319638032</v>
      </c>
      <c r="EA169" s="409">
        <f t="shared" ca="1" si="1222"/>
        <v>9.1651653140406779</v>
      </c>
      <c r="EB169" s="409">
        <f t="shared" ca="1" si="1223"/>
        <v>19.179521098711078</v>
      </c>
      <c r="EC169" s="409">
        <f t="shared" ca="1" si="1224"/>
        <v>11.146433183356748</v>
      </c>
      <c r="ED169" s="409">
        <f t="shared" ca="1" si="1225"/>
        <v>19.674423181478758</v>
      </c>
      <c r="EE169" s="409">
        <f t="shared" ca="1" si="1226"/>
        <v>18.657099147223704</v>
      </c>
      <c r="EF169" s="409">
        <f t="shared" ca="1" si="1227"/>
        <v>6.6220536024650585</v>
      </c>
      <c r="EG169" s="409">
        <f t="shared" ca="1" si="1228"/>
        <v>12.018879742417468</v>
      </c>
      <c r="EH169" s="409">
        <f t="shared" ca="1" si="1229"/>
        <v>6.4910778203984876</v>
      </c>
      <c r="EI169" s="409">
        <f t="shared" ca="1" si="1230"/>
        <v>0.2833714808620158</v>
      </c>
      <c r="EJ169" s="409">
        <f t="shared" ca="1" si="1231"/>
        <v>11.522734857408892</v>
      </c>
      <c r="EK169" s="409">
        <f t="shared" ca="1" si="1232"/>
        <v>3.6061530328406661</v>
      </c>
      <c r="EL169" s="409">
        <f t="shared" ca="1" si="1233"/>
        <v>-2.6332554038801277</v>
      </c>
      <c r="EM169" s="409">
        <f t="shared" ca="1" si="1234"/>
        <v>1.0532815839399774</v>
      </c>
      <c r="EN169" s="409">
        <f t="shared" ca="1" si="1235"/>
        <v>-4.9011964512237824</v>
      </c>
      <c r="EO169" s="409">
        <f t="shared" ca="1" si="1236"/>
        <v>-7.3920099690965202</v>
      </c>
      <c r="EP169" s="409">
        <f t="shared" ca="1" si="1237"/>
        <v>-10.459303985326954</v>
      </c>
      <c r="EQ169" s="409">
        <f t="shared" ca="1" si="1238"/>
        <v>-4.8510375146939282</v>
      </c>
      <c r="ER169" s="409">
        <f t="shared" ca="1" si="1239"/>
        <v>-4.9636970604717021</v>
      </c>
      <c r="ES169" s="409">
        <f t="shared" ca="1" si="1240"/>
        <v>-2.0875515086387253</v>
      </c>
      <c r="ET169" s="409">
        <f t="shared" ca="1" si="1241"/>
        <v>-0.15065652511580652</v>
      </c>
      <c r="EU169" s="409">
        <f t="shared" ca="1" si="1242"/>
        <v>3.5489424899142819</v>
      </c>
      <c r="EV169" s="409">
        <f t="shared" ca="1" si="1243"/>
        <v>0.4298997312755688</v>
      </c>
      <c r="EW169" s="409">
        <f t="shared" ca="1" si="1244"/>
        <v>0.5697300018212843</v>
      </c>
      <c r="EX169" s="409">
        <f t="shared" ca="1" si="1245"/>
        <v>3.8860811455646171</v>
      </c>
      <c r="EY169" s="409">
        <f t="shared" ca="1" si="1246"/>
        <v>-2.4849237905645509</v>
      </c>
      <c r="EZ169" s="409">
        <f t="shared" ca="1" si="1247"/>
        <v>-0.68120719196430457</v>
      </c>
      <c r="FA169" s="409">
        <f t="shared" ca="1" si="1248"/>
        <v>7.9728152593983452</v>
      </c>
      <c r="FB169" s="409">
        <f t="shared" ca="1" si="1249"/>
        <v>5.5105878497731595</v>
      </c>
      <c r="FC169" s="409">
        <f t="shared" ca="1" si="1250"/>
        <v>-3.4317835554597593</v>
      </c>
      <c r="FD169" s="409">
        <f t="shared" ca="1" si="1251"/>
        <v>-1.4605141725749036</v>
      </c>
      <c r="FE169" s="409">
        <f t="shared" ca="1" si="1252"/>
        <v>-100</v>
      </c>
      <c r="FF169" s="409">
        <f t="shared" ca="1" si="1253"/>
        <v>-100</v>
      </c>
      <c r="FG169" s="409">
        <f t="shared" ca="1" si="1254"/>
        <v>-100</v>
      </c>
      <c r="FH169" s="409">
        <f t="shared" ca="1" si="1255"/>
        <v>-100</v>
      </c>
      <c r="FI169" s="409">
        <f t="shared" ca="1" si="1256"/>
        <v>-100</v>
      </c>
      <c r="FJ169" s="409">
        <f t="shared" ca="1" si="1257"/>
        <v>-100</v>
      </c>
      <c r="FK169" s="409">
        <f t="shared" ca="1" si="1258"/>
        <v>-100</v>
      </c>
      <c r="FL169" s="409">
        <f t="shared" ca="1" si="1259"/>
        <v>-100</v>
      </c>
      <c r="FM169" s="409">
        <f t="shared" ca="1" si="1260"/>
        <v>-100</v>
      </c>
      <c r="FN169" s="409">
        <f t="shared" ca="1" si="1261"/>
        <v>-100</v>
      </c>
      <c r="FO169" s="409">
        <f t="shared" ref="FO169:FO192" ca="1" si="1264">+FO59/FC59*100-100</f>
        <v>-100</v>
      </c>
      <c r="FP169" s="409">
        <f t="shared" ca="1" si="1263"/>
        <v>-100</v>
      </c>
    </row>
    <row r="170" spans="1:172" s="317" customFormat="1" x14ac:dyDescent="0.2">
      <c r="A170" s="485"/>
      <c r="B170" s="404" t="s">
        <v>12</v>
      </c>
      <c r="C170" s="405">
        <f t="shared" si="1057"/>
        <v>4881116.3969999989</v>
      </c>
      <c r="D170" s="404"/>
      <c r="E170" s="406"/>
      <c r="F170" s="406"/>
      <c r="G170" s="406"/>
      <c r="H170" s="406"/>
      <c r="I170" s="406"/>
      <c r="J170" s="406"/>
      <c r="K170" s="406"/>
      <c r="L170" s="406"/>
      <c r="M170" s="406"/>
      <c r="N170" s="406"/>
      <c r="O170" s="406"/>
      <c r="P170" s="406"/>
      <c r="Q170" s="406">
        <f t="shared" ca="1" si="1108"/>
        <v>2.1523498904600729</v>
      </c>
      <c r="R170" s="406">
        <f t="shared" ca="1" si="1109"/>
        <v>0.81443080486327801</v>
      </c>
      <c r="S170" s="406">
        <f t="shared" ca="1" si="1110"/>
        <v>4.0582939288428292</v>
      </c>
      <c r="T170" s="406">
        <f t="shared" ca="1" si="1111"/>
        <v>4.6319263520941547</v>
      </c>
      <c r="U170" s="406">
        <f t="shared" ca="1" si="1112"/>
        <v>4.0474031564604331</v>
      </c>
      <c r="V170" s="406">
        <f t="shared" ca="1" si="1113"/>
        <v>4.5598022077182065</v>
      </c>
      <c r="W170" s="406">
        <f t="shared" ca="1" si="1114"/>
        <v>4.9612578531026372</v>
      </c>
      <c r="X170" s="406">
        <f t="shared" ca="1" si="1115"/>
        <v>2.2629415750605801</v>
      </c>
      <c r="Y170" s="406">
        <f t="shared" ca="1" si="1116"/>
        <v>4.5310056713456106</v>
      </c>
      <c r="Z170" s="406">
        <f t="shared" ca="1" si="1117"/>
        <v>4.4464129626745859</v>
      </c>
      <c r="AA170" s="406">
        <f t="shared" ca="1" si="1118"/>
        <v>5.4557581945274336</v>
      </c>
      <c r="AB170" s="406">
        <f t="shared" ca="1" si="1119"/>
        <v>5.3405566212169902</v>
      </c>
      <c r="AC170" s="406">
        <f t="shared" ca="1" si="1120"/>
        <v>3.709430692898863</v>
      </c>
      <c r="AD170" s="406">
        <f t="shared" ca="1" si="1121"/>
        <v>5.7871505031238826</v>
      </c>
      <c r="AE170" s="406">
        <f t="shared" ca="1" si="1122"/>
        <v>2.5152865417750263</v>
      </c>
      <c r="AF170" s="406">
        <f t="shared" ca="1" si="1123"/>
        <v>3.196680156667469</v>
      </c>
      <c r="AG170" s="406">
        <f t="shared" ca="1" si="1124"/>
        <v>2.1424105040804875</v>
      </c>
      <c r="AH170" s="406">
        <f t="shared" ca="1" si="1125"/>
        <v>2.4726479623023749</v>
      </c>
      <c r="AI170" s="406">
        <f t="shared" ca="1" si="1126"/>
        <v>2.011706841006955</v>
      </c>
      <c r="AJ170" s="406">
        <f t="shared" ca="1" si="1127"/>
        <v>4.4335354059730037</v>
      </c>
      <c r="AK170" s="406">
        <f t="shared" ca="1" si="1128"/>
        <v>5.3864270556864824</v>
      </c>
      <c r="AL170" s="406">
        <f t="shared" ca="1" si="1129"/>
        <v>3.9415704821440301</v>
      </c>
      <c r="AM170" s="406">
        <f t="shared" ca="1" si="1130"/>
        <v>2.4158071444765312</v>
      </c>
      <c r="AN170" s="406">
        <f t="shared" ca="1" si="1131"/>
        <v>3.6508267765916571</v>
      </c>
      <c r="AO170" s="406">
        <f t="shared" ca="1" si="1132"/>
        <v>2.9404323303825493</v>
      </c>
      <c r="AP170" s="406">
        <f t="shared" ca="1" si="1133"/>
        <v>1.4086017911214554</v>
      </c>
      <c r="AQ170" s="406">
        <f t="shared" ca="1" si="1134"/>
        <v>1.2749681752968627</v>
      </c>
      <c r="AR170" s="406">
        <f t="shared" ca="1" si="1135"/>
        <v>0.2232760809724823</v>
      </c>
      <c r="AS170" s="406">
        <f t="shared" ca="1" si="1136"/>
        <v>0.82740230969162099</v>
      </c>
      <c r="AT170" s="406">
        <f t="shared" ca="1" si="1137"/>
        <v>0.74038119457719631</v>
      </c>
      <c r="AU170" s="406">
        <f t="shared" ca="1" si="1138"/>
        <v>0.71094104626389765</v>
      </c>
      <c r="AV170" s="406">
        <f t="shared" ca="1" si="1139"/>
        <v>0.60807848583563384</v>
      </c>
      <c r="AW170" s="406">
        <f t="shared" ca="1" si="1140"/>
        <v>-1.1376011077864518</v>
      </c>
      <c r="AX170" s="406">
        <f t="shared" ca="1" si="1141"/>
        <v>-0.73098131642883857</v>
      </c>
      <c r="AY170" s="406">
        <f t="shared" ca="1" si="1142"/>
        <v>1.1761307660185452</v>
      </c>
      <c r="AZ170" s="406">
        <f t="shared" ca="1" si="1143"/>
        <v>1.586274188226767</v>
      </c>
      <c r="BA170" s="406">
        <f t="shared" ca="1" si="1144"/>
        <v>3.2068131257724417</v>
      </c>
      <c r="BB170" s="406">
        <f t="shared" ca="1" si="1145"/>
        <v>2.8980726597724384</v>
      </c>
      <c r="BC170" s="406">
        <f t="shared" ca="1" si="1146"/>
        <v>4.2848282060417091</v>
      </c>
      <c r="BD170" s="406">
        <f t="shared" ca="1" si="1147"/>
        <v>4.2380877393878365</v>
      </c>
      <c r="BE170" s="406">
        <f t="shared" ca="1" si="1148"/>
        <v>3.5226872224816645</v>
      </c>
      <c r="BF170" s="406">
        <f t="shared" ca="1" si="1149"/>
        <v>2.7251037732347214</v>
      </c>
      <c r="BG170" s="406">
        <f t="shared" ca="1" si="1150"/>
        <v>2.6886153325165623</v>
      </c>
      <c r="BH170" s="406">
        <f t="shared" ca="1" si="1151"/>
        <v>2.6411279258687443</v>
      </c>
      <c r="BI170" s="406">
        <f t="shared" ca="1" si="1152"/>
        <v>1.2199942915823243</v>
      </c>
      <c r="BJ170" s="406">
        <f t="shared" ca="1" si="1153"/>
        <v>2.7388016721465362</v>
      </c>
      <c r="BK170" s="406">
        <f t="shared" ca="1" si="1154"/>
        <v>2.2139557130758476</v>
      </c>
      <c r="BL170" s="406">
        <f t="shared" ca="1" si="1155"/>
        <v>1.0807438969947327</v>
      </c>
      <c r="BM170" s="406">
        <f t="shared" ca="1" si="1156"/>
        <v>-0.65419094107259923</v>
      </c>
      <c r="BN170" s="406">
        <f t="shared" ca="1" si="1157"/>
        <v>-0.22452929424109414</v>
      </c>
      <c r="BO170" s="406">
        <f t="shared" ca="1" si="1158"/>
        <v>0.98839261070192208</v>
      </c>
      <c r="BP170" s="406">
        <f t="shared" ca="1" si="1159"/>
        <v>-1.1054821951999969</v>
      </c>
      <c r="BQ170" s="406">
        <f t="shared" ca="1" si="1160"/>
        <v>1.6159581249614092</v>
      </c>
      <c r="BR170" s="406">
        <f t="shared" ca="1" si="1161"/>
        <v>2.1525949078741178</v>
      </c>
      <c r="BS170" s="406">
        <f t="shared" ca="1" si="1162"/>
        <v>2.2281832350969921</v>
      </c>
      <c r="BT170" s="406">
        <f t="shared" ca="1" si="1163"/>
        <v>2.1885850198082295</v>
      </c>
      <c r="BU170" s="406">
        <f t="shared" ca="1" si="1164"/>
        <v>4.2971205282145348</v>
      </c>
      <c r="BV170" s="406">
        <f t="shared" ca="1" si="1165"/>
        <v>1.5760655943671225</v>
      </c>
      <c r="BW170" s="406">
        <f t="shared" ca="1" si="1166"/>
        <v>1.8042586197644823</v>
      </c>
      <c r="BX170" s="406">
        <f t="shared" ca="1" si="1167"/>
        <v>0.64766304979318079</v>
      </c>
      <c r="BY170" s="406">
        <f t="shared" ca="1" si="1168"/>
        <v>1.485760754127412</v>
      </c>
      <c r="BZ170" s="406">
        <f t="shared" ca="1" si="1169"/>
        <v>2.1759052237372885</v>
      </c>
      <c r="CA170" s="406">
        <f t="shared" ca="1" si="1170"/>
        <v>-0.39709214064541243</v>
      </c>
      <c r="CB170" s="406">
        <f t="shared" ca="1" si="1171"/>
        <v>2.9615267420748381</v>
      </c>
      <c r="CC170" s="406">
        <f t="shared" ca="1" si="1172"/>
        <v>0.58745050479234351</v>
      </c>
      <c r="CD170" s="406">
        <f t="shared" ca="1" si="1173"/>
        <v>0.6931827864810316</v>
      </c>
      <c r="CE170" s="406">
        <f t="shared" ca="1" si="1174"/>
        <v>0.66024613311677172</v>
      </c>
      <c r="CF170" s="406">
        <f t="shared" ca="1" si="1175"/>
        <v>-0.29110574288529278</v>
      </c>
      <c r="CG170" s="406">
        <f t="shared" ca="1" si="1176"/>
        <v>-0.39809484666473338</v>
      </c>
      <c r="CH170" s="406">
        <f t="shared" ca="1" si="1177"/>
        <v>-2.0820555815772508</v>
      </c>
      <c r="CI170" s="406">
        <f t="shared" ca="1" si="1178"/>
        <v>-3.1461574942667596</v>
      </c>
      <c r="CJ170" s="406">
        <f t="shared" ca="1" si="1179"/>
        <v>-2.9728358617300046</v>
      </c>
      <c r="CK170" s="406">
        <f t="shared" ca="1" si="1180"/>
        <v>-1.384881701844904</v>
      </c>
      <c r="CL170" s="406">
        <f t="shared" ca="1" si="1181"/>
        <v>-2.4959250497520316</v>
      </c>
      <c r="CM170" s="406">
        <f t="shared" ca="1" si="1182"/>
        <v>-5.6777414937925244</v>
      </c>
      <c r="CN170" s="406">
        <f t="shared" ca="1" si="1183"/>
        <v>-32.745643170141292</v>
      </c>
      <c r="CO170" s="406">
        <f t="shared" ca="1" si="1184"/>
        <v>-32.090810845398536</v>
      </c>
      <c r="CP170" s="406">
        <f t="shared" ca="1" si="1185"/>
        <v>-13.833070262014886</v>
      </c>
      <c r="CQ170" s="406">
        <f t="shared" ca="1" si="1186"/>
        <v>-8.6914619466550818</v>
      </c>
      <c r="CR170" s="406">
        <f t="shared" ca="1" si="1187"/>
        <v>-5.7753183336470073</v>
      </c>
      <c r="CS170" s="406">
        <f t="shared" ca="1" si="1188"/>
        <v>-2.1188324102843552</v>
      </c>
      <c r="CT170" s="406">
        <f t="shared" ca="1" si="1189"/>
        <v>0.97287435894853047</v>
      </c>
      <c r="CU170" s="406">
        <f t="shared" ca="1" si="1190"/>
        <v>1.5876521000036945</v>
      </c>
      <c r="CV170" s="406">
        <f t="shared" ca="1" si="1191"/>
        <v>3.2651504863235203</v>
      </c>
      <c r="CW170" s="406">
        <f t="shared" ca="1" si="1192"/>
        <v>1.0346362956367585</v>
      </c>
      <c r="CX170" s="406">
        <f t="shared" ca="1" si="1193"/>
        <v>-1.4958487335630508</v>
      </c>
      <c r="CY170" s="406">
        <f t="shared" ca="1" si="1194"/>
        <v>7.1020632364513574</v>
      </c>
      <c r="CZ170" s="406">
        <f t="shared" ca="1" si="1195"/>
        <v>47.378925753272313</v>
      </c>
      <c r="DA170" s="406">
        <f t="shared" ca="1" si="1196"/>
        <v>44.955196404832719</v>
      </c>
      <c r="DB170" s="406">
        <f t="shared" ca="1" si="1197"/>
        <v>14.552180318651693</v>
      </c>
      <c r="DC170" s="406">
        <f t="shared" ca="1" si="1198"/>
        <v>8.0981940667938233</v>
      </c>
      <c r="DD170" s="406">
        <f t="shared" ca="1" si="1199"/>
        <v>5.0184970361249555</v>
      </c>
      <c r="DE170" s="406">
        <f t="shared" ca="1" si="1200"/>
        <v>-1.0094773416122962</v>
      </c>
      <c r="DF170" s="406">
        <f t="shared" ca="1" si="1201"/>
        <v>0.43273423003495282</v>
      </c>
      <c r="DG170" s="406">
        <f t="shared" ca="1" si="1202"/>
        <v>1.4012204592498847</v>
      </c>
      <c r="DH170" s="406">
        <f t="shared" ca="1" si="1203"/>
        <v>2.4478035692983866</v>
      </c>
      <c r="DI170" s="406">
        <f t="shared" ca="1" si="1204"/>
        <v>3.6862173410717674</v>
      </c>
      <c r="DJ170" s="406">
        <f t="shared" ca="1" si="1205"/>
        <v>7.0886584600686717</v>
      </c>
      <c r="DK170" s="406">
        <f t="shared" ca="1" si="1206"/>
        <v>3.037974862745358</v>
      </c>
      <c r="DL170" s="406">
        <f t="shared" ca="1" si="1207"/>
        <v>4.434274258415499</v>
      </c>
      <c r="DM170" s="406">
        <f t="shared" ca="1" si="1208"/>
        <v>6.2997390740200387</v>
      </c>
      <c r="DN170" s="406">
        <f t="shared" ca="1" si="1209"/>
        <v>4.5552607309494562</v>
      </c>
      <c r="DO170" s="406">
        <f t="shared" ca="1" si="1210"/>
        <v>5.8014878221549964</v>
      </c>
      <c r="DP170" s="406">
        <f t="shared" ca="1" si="1211"/>
        <v>7.1933522367695559</v>
      </c>
      <c r="DQ170" s="406">
        <f t="shared" ca="1" si="1212"/>
        <v>8.3005281151242514</v>
      </c>
      <c r="DR170" s="406">
        <f t="shared" ca="1" si="1213"/>
        <v>6.6833784830895127</v>
      </c>
      <c r="DS170" s="406">
        <f t="shared" ca="1" si="1214"/>
        <v>5.8578452588367753</v>
      </c>
      <c r="DT170" s="406">
        <f t="shared" ca="1" si="1215"/>
        <v>5.2106674205730172</v>
      </c>
      <c r="DU170" s="406">
        <f t="shared" ca="1" si="1216"/>
        <v>3.9397319933064665</v>
      </c>
      <c r="DV170" s="406">
        <f t="shared" ca="1" si="1217"/>
        <v>2.7921472452833598</v>
      </c>
      <c r="DW170" s="406">
        <f t="shared" ca="1" si="1218"/>
        <v>1.8611841721917699</v>
      </c>
      <c r="DX170" s="406">
        <f t="shared" ca="1" si="1219"/>
        <v>2.7962567914412375</v>
      </c>
      <c r="DY170" s="406">
        <f t="shared" ca="1" si="1220"/>
        <v>1.6411563098418753</v>
      </c>
      <c r="DZ170" s="406">
        <f t="shared" ca="1" si="1221"/>
        <v>2.3350981896885372</v>
      </c>
      <c r="EA170" s="406">
        <f t="shared" ca="1" si="1222"/>
        <v>1.7911430528684065</v>
      </c>
      <c r="EB170" s="406">
        <f t="shared" ca="1" si="1223"/>
        <v>-9.4565614127489539E-2</v>
      </c>
      <c r="EC170" s="406">
        <f t="shared" ca="1" si="1224"/>
        <v>1.1609399288586246</v>
      </c>
      <c r="ED170" s="406">
        <f t="shared" ca="1" si="1225"/>
        <v>1.0518894784548962</v>
      </c>
      <c r="EE170" s="406">
        <f t="shared" ca="1" si="1226"/>
        <v>-7.6302171486730686E-3</v>
      </c>
      <c r="EF170" s="406">
        <f t="shared" ca="1" si="1227"/>
        <v>-1.3474943428619071</v>
      </c>
      <c r="EG170" s="406">
        <f t="shared" ca="1" si="1228"/>
        <v>-0.78844723904009584</v>
      </c>
      <c r="EH170" s="406">
        <f t="shared" ca="1" si="1229"/>
        <v>-0.57108699450260758</v>
      </c>
      <c r="EI170" s="406">
        <f t="shared" ca="1" si="1230"/>
        <v>1.4165898070642555</v>
      </c>
      <c r="EJ170" s="406">
        <f t="shared" ca="1" si="1231"/>
        <v>-1.8987433578162722</v>
      </c>
      <c r="EK170" s="406">
        <f t="shared" ca="1" si="1232"/>
        <v>-1.5286606624553656</v>
      </c>
      <c r="EL170" s="406">
        <f t="shared" ca="1" si="1233"/>
        <v>0.41663574802581138</v>
      </c>
      <c r="EM170" s="406">
        <f t="shared" ca="1" si="1234"/>
        <v>-0.35531154645633478</v>
      </c>
      <c r="EN170" s="406">
        <f t="shared" ca="1" si="1235"/>
        <v>0.46990163275462749</v>
      </c>
      <c r="EO170" s="406">
        <f t="shared" ca="1" si="1236"/>
        <v>0.71010936289179938</v>
      </c>
      <c r="EP170" s="406">
        <f t="shared" ca="1" si="1237"/>
        <v>-0.7301886219171223</v>
      </c>
      <c r="EQ170" s="406">
        <f t="shared" ca="1" si="1238"/>
        <v>4.4158245980668198E-2</v>
      </c>
      <c r="ER170" s="406">
        <f t="shared" ca="1" si="1239"/>
        <v>-0.56488213188610814</v>
      </c>
      <c r="ES170" s="406">
        <f t="shared" ca="1" si="1240"/>
        <v>-0.72236473718139393</v>
      </c>
      <c r="ET170" s="406">
        <f t="shared" ca="1" si="1241"/>
        <v>1.7789406916964197</v>
      </c>
      <c r="EU170" s="406">
        <f t="shared" ca="1" si="1242"/>
        <v>-0.62570565939816447</v>
      </c>
      <c r="EV170" s="406">
        <f t="shared" ca="1" si="1243"/>
        <v>1.6131195255220803</v>
      </c>
      <c r="EW170" s="406">
        <f t="shared" ca="1" si="1244"/>
        <v>1.3834126790489734</v>
      </c>
      <c r="EX170" s="406">
        <f t="shared" ca="1" si="1245"/>
        <v>-0.16785971851005854</v>
      </c>
      <c r="EY170" s="406">
        <f t="shared" ca="1" si="1246"/>
        <v>-1.6444511035217886</v>
      </c>
      <c r="EZ170" s="406">
        <f t="shared" ca="1" si="1247"/>
        <v>-1.6941660303554471</v>
      </c>
      <c r="FA170" s="406">
        <f t="shared" ca="1" si="1248"/>
        <v>-2.2097563126760633</v>
      </c>
      <c r="FB170" s="406">
        <f t="shared" ca="1" si="1249"/>
        <v>-1.3013342948713529</v>
      </c>
      <c r="FC170" s="406">
        <f t="shared" ca="1" si="1250"/>
        <v>-0.74297332186611698</v>
      </c>
      <c r="FD170" s="406">
        <f t="shared" ca="1" si="1251"/>
        <v>5.8472322852026082E-2</v>
      </c>
      <c r="FE170" s="406">
        <f t="shared" ca="1" si="1252"/>
        <v>-100</v>
      </c>
      <c r="FF170" s="406">
        <f t="shared" ca="1" si="1253"/>
        <v>-100</v>
      </c>
      <c r="FG170" s="406">
        <f t="shared" ca="1" si="1254"/>
        <v>-100</v>
      </c>
      <c r="FH170" s="406">
        <f t="shared" ca="1" si="1255"/>
        <v>-100</v>
      </c>
      <c r="FI170" s="406">
        <f t="shared" ca="1" si="1256"/>
        <v>-100</v>
      </c>
      <c r="FJ170" s="406">
        <f t="shared" ca="1" si="1257"/>
        <v>-100</v>
      </c>
      <c r="FK170" s="406">
        <f t="shared" ca="1" si="1258"/>
        <v>-100</v>
      </c>
      <c r="FL170" s="406">
        <f t="shared" ca="1" si="1259"/>
        <v>-100</v>
      </c>
      <c r="FM170" s="406">
        <f t="shared" ca="1" si="1260"/>
        <v>-100</v>
      </c>
      <c r="FN170" s="406">
        <f t="shared" ca="1" si="1261"/>
        <v>-100</v>
      </c>
      <c r="FO170" s="406">
        <f t="shared" ca="1" si="1264"/>
        <v>-100</v>
      </c>
      <c r="FP170" s="406">
        <f t="shared" ca="1" si="1263"/>
        <v>-100</v>
      </c>
    </row>
    <row r="171" spans="1:172" x14ac:dyDescent="0.2">
      <c r="B171" s="407" t="s">
        <v>13</v>
      </c>
      <c r="C171" s="408">
        <f t="shared" si="1057"/>
        <v>911713.76699999999</v>
      </c>
      <c r="D171" s="407"/>
      <c r="E171" s="409"/>
      <c r="F171" s="409"/>
      <c r="G171" s="409"/>
      <c r="H171" s="409"/>
      <c r="I171" s="409"/>
      <c r="J171" s="409"/>
      <c r="K171" s="409"/>
      <c r="L171" s="409"/>
      <c r="M171" s="409"/>
      <c r="N171" s="409"/>
      <c r="O171" s="409"/>
      <c r="P171" s="409"/>
      <c r="Q171" s="409">
        <f t="shared" ca="1" si="1108"/>
        <v>1.4061079437321666</v>
      </c>
      <c r="R171" s="409">
        <f t="shared" ca="1" si="1109"/>
        <v>0.39796584364411558</v>
      </c>
      <c r="S171" s="409">
        <f t="shared" ca="1" si="1110"/>
        <v>1.0873756226654478</v>
      </c>
      <c r="T171" s="409">
        <f t="shared" ca="1" si="1111"/>
        <v>2.7417375071017176</v>
      </c>
      <c r="U171" s="409">
        <f t="shared" ca="1" si="1112"/>
        <v>1.7886813995545054</v>
      </c>
      <c r="V171" s="409">
        <f t="shared" ca="1" si="1113"/>
        <v>2.3118337731902159</v>
      </c>
      <c r="W171" s="409">
        <f t="shared" ca="1" si="1114"/>
        <v>1.980738760490226</v>
      </c>
      <c r="X171" s="409">
        <f t="shared" ca="1" si="1115"/>
        <v>-0.33964979748874669</v>
      </c>
      <c r="Y171" s="409">
        <f t="shared" ca="1" si="1116"/>
        <v>0.95832208082372006</v>
      </c>
      <c r="Z171" s="409">
        <f t="shared" ca="1" si="1117"/>
        <v>-1.0363194405630765</v>
      </c>
      <c r="AA171" s="409">
        <f t="shared" ca="1" si="1118"/>
        <v>0.39003161287993748</v>
      </c>
      <c r="AB171" s="409">
        <f t="shared" ca="1" si="1119"/>
        <v>0.98836669418396639</v>
      </c>
      <c r="AC171" s="409">
        <f t="shared" ca="1" si="1120"/>
        <v>2.0333243395812559</v>
      </c>
      <c r="AD171" s="409">
        <f t="shared" ca="1" si="1121"/>
        <v>4.2050511556740702</v>
      </c>
      <c r="AE171" s="409">
        <f t="shared" ca="1" si="1122"/>
        <v>1.8794491939481617</v>
      </c>
      <c r="AF171" s="409">
        <f t="shared" ca="1" si="1123"/>
        <v>1.634742474186595</v>
      </c>
      <c r="AG171" s="409">
        <f t="shared" ca="1" si="1124"/>
        <v>2.3684184018843126</v>
      </c>
      <c r="AH171" s="409">
        <f t="shared" ca="1" si="1125"/>
        <v>2.3699058940382258</v>
      </c>
      <c r="AI171" s="409">
        <f t="shared" ca="1" si="1126"/>
        <v>2.1995404879729961</v>
      </c>
      <c r="AJ171" s="409">
        <f t="shared" ca="1" si="1127"/>
        <v>1.8288674396802662</v>
      </c>
      <c r="AK171" s="409">
        <f t="shared" ca="1" si="1128"/>
        <v>3.3279214150764744</v>
      </c>
      <c r="AL171" s="409">
        <f t="shared" ca="1" si="1129"/>
        <v>4.823846004861835</v>
      </c>
      <c r="AM171" s="409">
        <f t="shared" ca="1" si="1130"/>
        <v>1.5542610317960737</v>
      </c>
      <c r="AN171" s="409">
        <f t="shared" ca="1" si="1131"/>
        <v>0.74258881617299721</v>
      </c>
      <c r="AO171" s="409">
        <f t="shared" ca="1" si="1132"/>
        <v>0.79733287952412013</v>
      </c>
      <c r="AP171" s="409">
        <f t="shared" ca="1" si="1133"/>
        <v>0.79826501285947415</v>
      </c>
      <c r="AQ171" s="409">
        <f t="shared" ca="1" si="1134"/>
        <v>2.4176034004817097</v>
      </c>
      <c r="AR171" s="409">
        <f t="shared" ca="1" si="1135"/>
        <v>2.7730766211224704</v>
      </c>
      <c r="AS171" s="409">
        <f t="shared" ca="1" si="1136"/>
        <v>2.751054856845613</v>
      </c>
      <c r="AT171" s="409">
        <f t="shared" ca="1" si="1137"/>
        <v>1.5814971993552689</v>
      </c>
      <c r="AU171" s="409">
        <f t="shared" ca="1" si="1138"/>
        <v>2.7099441766422103</v>
      </c>
      <c r="AV171" s="409">
        <f t="shared" ca="1" si="1139"/>
        <v>3.614062008058454</v>
      </c>
      <c r="AW171" s="409">
        <f t="shared" ca="1" si="1140"/>
        <v>1.437962356834646</v>
      </c>
      <c r="AX171" s="409">
        <f t="shared" ca="1" si="1141"/>
        <v>1.8255209908248275</v>
      </c>
      <c r="AY171" s="409">
        <f t="shared" ca="1" si="1142"/>
        <v>4.8056731010836131</v>
      </c>
      <c r="AZ171" s="409">
        <f t="shared" ca="1" si="1143"/>
        <v>5.2593504588589042</v>
      </c>
      <c r="BA171" s="409">
        <f t="shared" ca="1" si="1144"/>
        <v>5.1690983284717618</v>
      </c>
      <c r="BB171" s="409">
        <f t="shared" ca="1" si="1145"/>
        <v>2.0126272793450823</v>
      </c>
      <c r="BC171" s="409">
        <f t="shared" ca="1" si="1146"/>
        <v>2.558811363968033</v>
      </c>
      <c r="BD171" s="409">
        <f t="shared" ca="1" si="1147"/>
        <v>1.4343475603993454</v>
      </c>
      <c r="BE171" s="409">
        <f t="shared" ca="1" si="1148"/>
        <v>0.49895607392460306</v>
      </c>
      <c r="BF171" s="409">
        <f t="shared" ca="1" si="1149"/>
        <v>1.6045380385465222</v>
      </c>
      <c r="BG171" s="409">
        <f t="shared" ca="1" si="1150"/>
        <v>1.5933331794658159</v>
      </c>
      <c r="BH171" s="409">
        <f t="shared" ca="1" si="1151"/>
        <v>2.9233279100266714</v>
      </c>
      <c r="BI171" s="409">
        <f t="shared" ca="1" si="1152"/>
        <v>2.6498993384314247</v>
      </c>
      <c r="BJ171" s="409">
        <f t="shared" ca="1" si="1153"/>
        <v>3.5158609223503419</v>
      </c>
      <c r="BK171" s="409">
        <f t="shared" ca="1" si="1154"/>
        <v>2.5054828389902752</v>
      </c>
      <c r="BL171" s="409">
        <f t="shared" ca="1" si="1155"/>
        <v>2.1668004092668411</v>
      </c>
      <c r="BM171" s="409">
        <f t="shared" ca="1" si="1156"/>
        <v>1.5322708940916243</v>
      </c>
      <c r="BN171" s="409">
        <f t="shared" ca="1" si="1157"/>
        <v>2.5698082802775133</v>
      </c>
      <c r="BO171" s="409">
        <f t="shared" ca="1" si="1158"/>
        <v>3.2140772401357793</v>
      </c>
      <c r="BP171" s="409">
        <f t="shared" ca="1" si="1159"/>
        <v>2.8951991863738868</v>
      </c>
      <c r="BQ171" s="409">
        <f t="shared" ca="1" si="1160"/>
        <v>3.8169890257383656</v>
      </c>
      <c r="BR171" s="409">
        <f t="shared" ca="1" si="1161"/>
        <v>3.9889562653421677</v>
      </c>
      <c r="BS171" s="409">
        <f t="shared" ca="1" si="1162"/>
        <v>3.3886308132399705</v>
      </c>
      <c r="BT171" s="409">
        <f t="shared" ca="1" si="1163"/>
        <v>3.0549624490149938</v>
      </c>
      <c r="BU171" s="409">
        <f t="shared" ca="1" si="1164"/>
        <v>3.7393353832646312</v>
      </c>
      <c r="BV171" s="409">
        <f t="shared" ca="1" si="1165"/>
        <v>1.3464210361718187</v>
      </c>
      <c r="BW171" s="409">
        <f t="shared" ca="1" si="1166"/>
        <v>0.66931073103104666</v>
      </c>
      <c r="BX171" s="409">
        <f t="shared" ca="1" si="1167"/>
        <v>1.4294892267680837</v>
      </c>
      <c r="BY171" s="409">
        <f t="shared" ca="1" si="1168"/>
        <v>1.8534857214479672</v>
      </c>
      <c r="BZ171" s="409">
        <f t="shared" ca="1" si="1169"/>
        <v>3.4966185350863981</v>
      </c>
      <c r="CA171" s="409">
        <f t="shared" ca="1" si="1170"/>
        <v>0.65788004924935706</v>
      </c>
      <c r="CB171" s="409">
        <f t="shared" ca="1" si="1171"/>
        <v>2.1921784927616272</v>
      </c>
      <c r="CC171" s="409">
        <f t="shared" ca="1" si="1172"/>
        <v>4.2656214446008107</v>
      </c>
      <c r="CD171" s="409">
        <f t="shared" ca="1" si="1173"/>
        <v>2.3038173254928012</v>
      </c>
      <c r="CE171" s="409">
        <f t="shared" ca="1" si="1174"/>
        <v>1.8762538947156457</v>
      </c>
      <c r="CF171" s="409">
        <f t="shared" ca="1" si="1175"/>
        <v>1.7485111178218204</v>
      </c>
      <c r="CG171" s="409">
        <f t="shared" ca="1" si="1176"/>
        <v>1.5728702866468325</v>
      </c>
      <c r="CH171" s="409">
        <f t="shared" ca="1" si="1177"/>
        <v>2.688338585357215</v>
      </c>
      <c r="CI171" s="409">
        <f t="shared" ca="1" si="1178"/>
        <v>2.7960777985890957</v>
      </c>
      <c r="CJ171" s="409">
        <f t="shared" ca="1" si="1179"/>
        <v>0.7498956973514197</v>
      </c>
      <c r="CK171" s="409">
        <f t="shared" ca="1" si="1180"/>
        <v>1.5876861985413484</v>
      </c>
      <c r="CL171" s="409">
        <f t="shared" ca="1" si="1181"/>
        <v>1.0043418685690852</v>
      </c>
      <c r="CM171" s="409">
        <f t="shared" ca="1" si="1182"/>
        <v>4.1504652377286106</v>
      </c>
      <c r="CN171" s="409">
        <f t="shared" ca="1" si="1183"/>
        <v>1.1372952069552298</v>
      </c>
      <c r="CO171" s="409">
        <f t="shared" ca="1" si="1184"/>
        <v>-1.4482394142330719</v>
      </c>
      <c r="CP171" s="409">
        <f t="shared" ca="1" si="1185"/>
        <v>-0.38529118753251623</v>
      </c>
      <c r="CQ171" s="409">
        <f t="shared" ca="1" si="1186"/>
        <v>1.4550824643677629E-2</v>
      </c>
      <c r="CR171" s="409">
        <f t="shared" ca="1" si="1187"/>
        <v>-0.60210874242724799</v>
      </c>
      <c r="CS171" s="409">
        <f t="shared" ca="1" si="1188"/>
        <v>-4.7585475108277819E-2</v>
      </c>
      <c r="CT171" s="409">
        <f t="shared" ca="1" si="1189"/>
        <v>0.32277275403913563</v>
      </c>
      <c r="CU171" s="409">
        <f t="shared" ca="1" si="1190"/>
        <v>0.57195294820542131</v>
      </c>
      <c r="CV171" s="409">
        <f t="shared" ca="1" si="1191"/>
        <v>2.5702981639714721</v>
      </c>
      <c r="CW171" s="409">
        <f t="shared" ca="1" si="1192"/>
        <v>1.9703174281902989</v>
      </c>
      <c r="CX171" s="409">
        <f t="shared" ca="1" si="1193"/>
        <v>0.80942305038563234</v>
      </c>
      <c r="CY171" s="409">
        <f t="shared" ca="1" si="1194"/>
        <v>-9.2195706080772766E-2</v>
      </c>
      <c r="CZ171" s="409">
        <f t="shared" ca="1" si="1195"/>
        <v>2.4842359262926266</v>
      </c>
      <c r="DA171" s="409">
        <f t="shared" ca="1" si="1196"/>
        <v>2.4557320187760752</v>
      </c>
      <c r="DB171" s="409">
        <f t="shared" ca="1" si="1197"/>
        <v>3.1621553547016816</v>
      </c>
      <c r="DC171" s="409">
        <f t="shared" ca="1" si="1198"/>
        <v>4.0144452001041202</v>
      </c>
      <c r="DD171" s="409">
        <f t="shared" ca="1" si="1199"/>
        <v>4.5148327118936322</v>
      </c>
      <c r="DE171" s="409">
        <f t="shared" ca="1" si="1200"/>
        <v>3.1287216511659039</v>
      </c>
      <c r="DF171" s="409">
        <f t="shared" ca="1" si="1201"/>
        <v>2.750928314010963</v>
      </c>
      <c r="DG171" s="409">
        <f t="shared" ca="1" si="1202"/>
        <v>3.171485206112834</v>
      </c>
      <c r="DH171" s="409">
        <f t="shared" ca="1" si="1203"/>
        <v>3.0373617216603748</v>
      </c>
      <c r="DI171" s="409">
        <f t="shared" ca="1" si="1204"/>
        <v>2.5141560370314266</v>
      </c>
      <c r="DJ171" s="409">
        <f t="shared" ca="1" si="1205"/>
        <v>3.4719720489913186</v>
      </c>
      <c r="DK171" s="409">
        <f t="shared" ca="1" si="1206"/>
        <v>3.4401178446563847</v>
      </c>
      <c r="DL171" s="409">
        <f t="shared" ca="1" si="1207"/>
        <v>3.3828876754161712</v>
      </c>
      <c r="DM171" s="409">
        <f t="shared" ca="1" si="1208"/>
        <v>5.1675329620105828</v>
      </c>
      <c r="DN171" s="409">
        <f t="shared" ca="1" si="1209"/>
        <v>4.0139764423581283</v>
      </c>
      <c r="DO171" s="409">
        <f t="shared" ca="1" si="1210"/>
        <v>2.5069315259981693</v>
      </c>
      <c r="DP171" s="409">
        <f t="shared" ca="1" si="1211"/>
        <v>1.9190380149245527</v>
      </c>
      <c r="DQ171" s="409">
        <f t="shared" ca="1" si="1212"/>
        <v>3.063570126035259</v>
      </c>
      <c r="DR171" s="409">
        <f t="shared" ca="1" si="1213"/>
        <v>3.3652986756301146</v>
      </c>
      <c r="DS171" s="409">
        <f t="shared" ca="1" si="1214"/>
        <v>2.1590526975474518</v>
      </c>
      <c r="DT171" s="409">
        <f t="shared" ca="1" si="1215"/>
        <v>1.2407061363582272</v>
      </c>
      <c r="DU171" s="409">
        <f t="shared" ca="1" si="1216"/>
        <v>1.7853058550497281</v>
      </c>
      <c r="DV171" s="409">
        <f t="shared" ca="1" si="1217"/>
        <v>1.1088716693415535</v>
      </c>
      <c r="DW171" s="409">
        <f t="shared" ca="1" si="1218"/>
        <v>-0.21831415321675252</v>
      </c>
      <c r="DX171" s="409">
        <f t="shared" ca="1" si="1219"/>
        <v>0.22040957893938184</v>
      </c>
      <c r="DY171" s="409">
        <f t="shared" ca="1" si="1220"/>
        <v>-3.1533776084714589</v>
      </c>
      <c r="DZ171" s="409">
        <f t="shared" ca="1" si="1221"/>
        <v>-0.81852538506866779</v>
      </c>
      <c r="EA171" s="409">
        <f t="shared" ca="1" si="1222"/>
        <v>-0.18024961236638148</v>
      </c>
      <c r="EB171" s="409">
        <f t="shared" ca="1" si="1223"/>
        <v>-0.36891233196620021</v>
      </c>
      <c r="EC171" s="409">
        <f t="shared" ca="1" si="1224"/>
        <v>-0.66835368228782954</v>
      </c>
      <c r="ED171" s="409">
        <f t="shared" ca="1" si="1225"/>
        <v>-0.52084567975768437</v>
      </c>
      <c r="EE171" s="409">
        <f t="shared" ca="1" si="1226"/>
        <v>-0.32185453529378094</v>
      </c>
      <c r="EF171" s="409">
        <f t="shared" ca="1" si="1227"/>
        <v>9.9745200623502228E-2</v>
      </c>
      <c r="EG171" s="409">
        <f t="shared" ca="1" si="1228"/>
        <v>-1.4846381591565176</v>
      </c>
      <c r="EH171" s="409">
        <f t="shared" ca="1" si="1229"/>
        <v>-1.4108458624951368</v>
      </c>
      <c r="EI171" s="409">
        <f t="shared" ca="1" si="1230"/>
        <v>1.5913778254735007</v>
      </c>
      <c r="EJ171" s="409">
        <f t="shared" ca="1" si="1231"/>
        <v>-1.954965025073875</v>
      </c>
      <c r="EK171" s="409">
        <f t="shared" ca="1" si="1232"/>
        <v>0.54450071677779022</v>
      </c>
      <c r="EL171" s="409">
        <f t="shared" ca="1" si="1233"/>
        <v>-0.73266252039216795</v>
      </c>
      <c r="EM171" s="409">
        <f t="shared" ca="1" si="1234"/>
        <v>-0.43494715253598315</v>
      </c>
      <c r="EN171" s="409">
        <f t="shared" ca="1" si="1235"/>
        <v>0.16584687046037061</v>
      </c>
      <c r="EO171" s="409">
        <f t="shared" ca="1" si="1236"/>
        <v>0.20383549800327216</v>
      </c>
      <c r="EP171" s="409">
        <f t="shared" ca="1" si="1237"/>
        <v>-0.95888308784853393</v>
      </c>
      <c r="EQ171" s="409">
        <f t="shared" ca="1" si="1238"/>
        <v>-4.6592863218990033E-2</v>
      </c>
      <c r="ER171" s="409">
        <f t="shared" ca="1" si="1239"/>
        <v>-0.4371619316783466</v>
      </c>
      <c r="ES171" s="409">
        <f t="shared" ca="1" si="1240"/>
        <v>0.31984122161912865</v>
      </c>
      <c r="ET171" s="409">
        <f t="shared" ca="1" si="1241"/>
        <v>1.0425549374890153</v>
      </c>
      <c r="EU171" s="409">
        <f t="shared" ca="1" si="1242"/>
        <v>-0.77104997690148025</v>
      </c>
      <c r="EV171" s="409">
        <f t="shared" ca="1" si="1243"/>
        <v>1.9920685022842122</v>
      </c>
      <c r="EW171" s="409">
        <f t="shared" ca="1" si="1244"/>
        <v>1.3796600807596207</v>
      </c>
      <c r="EX171" s="409">
        <f t="shared" ca="1" si="1245"/>
        <v>1.0531695265313346</v>
      </c>
      <c r="EY171" s="409">
        <f t="shared" ca="1" si="1246"/>
        <v>0.81179074715625177</v>
      </c>
      <c r="EZ171" s="409">
        <f t="shared" ca="1" si="1247"/>
        <v>1.5486719221708256</v>
      </c>
      <c r="FA171" s="409">
        <f t="shared" ca="1" si="1248"/>
        <v>1.0068318532095333</v>
      </c>
      <c r="FB171" s="409">
        <f t="shared" ca="1" si="1249"/>
        <v>1.6927471400518073</v>
      </c>
      <c r="FC171" s="409">
        <f t="shared" ca="1" si="1250"/>
        <v>0.99956871251187351</v>
      </c>
      <c r="FD171" s="409">
        <f t="shared" ca="1" si="1251"/>
        <v>-0.48557167681248359</v>
      </c>
      <c r="FE171" s="409">
        <f t="shared" ca="1" si="1252"/>
        <v>-100</v>
      </c>
      <c r="FF171" s="409">
        <f t="shared" ca="1" si="1253"/>
        <v>-100</v>
      </c>
      <c r="FG171" s="409">
        <f t="shared" ca="1" si="1254"/>
        <v>-100</v>
      </c>
      <c r="FH171" s="409">
        <f t="shared" ca="1" si="1255"/>
        <v>-100</v>
      </c>
      <c r="FI171" s="409">
        <f t="shared" ca="1" si="1256"/>
        <v>-100</v>
      </c>
      <c r="FJ171" s="409">
        <f t="shared" ca="1" si="1257"/>
        <v>-100</v>
      </c>
      <c r="FK171" s="409">
        <f t="shared" ca="1" si="1258"/>
        <v>-100</v>
      </c>
      <c r="FL171" s="409">
        <f t="shared" ca="1" si="1259"/>
        <v>-100</v>
      </c>
      <c r="FM171" s="409">
        <f t="shared" ca="1" si="1260"/>
        <v>-100</v>
      </c>
      <c r="FN171" s="409">
        <f t="shared" ca="1" si="1261"/>
        <v>-100</v>
      </c>
      <c r="FO171" s="409">
        <f t="shared" ca="1" si="1264"/>
        <v>-100</v>
      </c>
      <c r="FP171" s="409">
        <f t="shared" ca="1" si="1263"/>
        <v>-100</v>
      </c>
    </row>
    <row r="172" spans="1:172" x14ac:dyDescent="0.2">
      <c r="B172" s="407" t="s">
        <v>14</v>
      </c>
      <c r="C172" s="408">
        <f t="shared" si="1057"/>
        <v>240174.372</v>
      </c>
      <c r="D172" s="407"/>
      <c r="E172" s="409"/>
      <c r="F172" s="409"/>
      <c r="G172" s="409"/>
      <c r="H172" s="409"/>
      <c r="I172" s="409"/>
      <c r="J172" s="409"/>
      <c r="K172" s="409"/>
      <c r="L172" s="409"/>
      <c r="M172" s="409"/>
      <c r="N172" s="409"/>
      <c r="O172" s="409"/>
      <c r="P172" s="409"/>
      <c r="Q172" s="409">
        <f t="shared" ca="1" si="1108"/>
        <v>-1.8296165671872444</v>
      </c>
      <c r="R172" s="409">
        <f t="shared" ca="1" si="1109"/>
        <v>-2.8143355330015538</v>
      </c>
      <c r="S172" s="409">
        <f t="shared" ca="1" si="1110"/>
        <v>1.7716635781030305</v>
      </c>
      <c r="T172" s="409">
        <f t="shared" ca="1" si="1111"/>
        <v>5.1372920861598033</v>
      </c>
      <c r="U172" s="409">
        <f t="shared" ca="1" si="1112"/>
        <v>5.3978589595505895</v>
      </c>
      <c r="V172" s="409">
        <f t="shared" ca="1" si="1113"/>
        <v>5.7810643015687901</v>
      </c>
      <c r="W172" s="409">
        <f t="shared" ca="1" si="1114"/>
        <v>4.5001125039045178</v>
      </c>
      <c r="X172" s="409">
        <f t="shared" ca="1" si="1115"/>
        <v>2.1013865470982154</v>
      </c>
      <c r="Y172" s="409">
        <f t="shared" ca="1" si="1116"/>
        <v>4.8981439550662884</v>
      </c>
      <c r="Z172" s="409">
        <f t="shared" ca="1" si="1117"/>
        <v>1.3417063000126461</v>
      </c>
      <c r="AA172" s="409">
        <f t="shared" ca="1" si="1118"/>
        <v>0.62522608595291729</v>
      </c>
      <c r="AB172" s="409">
        <f t="shared" ca="1" si="1119"/>
        <v>6.583832311195053</v>
      </c>
      <c r="AC172" s="409">
        <f t="shared" ca="1" si="1120"/>
        <v>1.9856389008221669</v>
      </c>
      <c r="AD172" s="409">
        <f t="shared" ca="1" si="1121"/>
        <v>2.7042033704346409</v>
      </c>
      <c r="AE172" s="409">
        <f t="shared" ca="1" si="1122"/>
        <v>0.81284467980071895</v>
      </c>
      <c r="AF172" s="409">
        <f t="shared" ca="1" si="1123"/>
        <v>-0.29548080455431602</v>
      </c>
      <c r="AG172" s="409">
        <f t="shared" ca="1" si="1124"/>
        <v>2.9257841743310706</v>
      </c>
      <c r="AH172" s="409">
        <f t="shared" ca="1" si="1125"/>
        <v>-1.8041973458941953</v>
      </c>
      <c r="AI172" s="409">
        <f t="shared" ca="1" si="1126"/>
        <v>4.6112279214940486</v>
      </c>
      <c r="AJ172" s="409">
        <f t="shared" ca="1" si="1127"/>
        <v>3.6021918062967302</v>
      </c>
      <c r="AK172" s="409">
        <f t="shared" ca="1" si="1128"/>
        <v>9.4218169699212524</v>
      </c>
      <c r="AL172" s="409">
        <f t="shared" ca="1" si="1129"/>
        <v>8.0397864906577325</v>
      </c>
      <c r="AM172" s="409">
        <f t="shared" ca="1" si="1130"/>
        <v>10.732758741983204</v>
      </c>
      <c r="AN172" s="409">
        <f t="shared" ca="1" si="1131"/>
        <v>6.7483991157029806</v>
      </c>
      <c r="AO172" s="409">
        <f t="shared" ca="1" si="1132"/>
        <v>8.0743163552089499</v>
      </c>
      <c r="AP172" s="409">
        <f t="shared" ca="1" si="1133"/>
        <v>8.8446099829986338</v>
      </c>
      <c r="AQ172" s="409">
        <f t="shared" ca="1" si="1134"/>
        <v>9.4098326280724649</v>
      </c>
      <c r="AR172" s="409">
        <f t="shared" ca="1" si="1135"/>
        <v>6.3869261787931464</v>
      </c>
      <c r="AS172" s="409">
        <f t="shared" ca="1" si="1136"/>
        <v>6.4874761321554502</v>
      </c>
      <c r="AT172" s="409">
        <f t="shared" ca="1" si="1137"/>
        <v>9.1940962966002786</v>
      </c>
      <c r="AU172" s="409">
        <f t="shared" ca="1" si="1138"/>
        <v>3.9644962031897961</v>
      </c>
      <c r="AV172" s="409">
        <f t="shared" ca="1" si="1139"/>
        <v>6.6549467930557427</v>
      </c>
      <c r="AW172" s="409">
        <f t="shared" ca="1" si="1140"/>
        <v>3.2378323255934873</v>
      </c>
      <c r="AX172" s="409">
        <f t="shared" ca="1" si="1141"/>
        <v>6.5212111354198186</v>
      </c>
      <c r="AY172" s="409">
        <f t="shared" ca="1" si="1142"/>
        <v>1.4547053884196117</v>
      </c>
      <c r="AZ172" s="409">
        <f t="shared" ca="1" si="1143"/>
        <v>4.7679930040257545</v>
      </c>
      <c r="BA172" s="409">
        <f t="shared" ca="1" si="1144"/>
        <v>5.9664101524677449</v>
      </c>
      <c r="BB172" s="409">
        <f t="shared" ca="1" si="1145"/>
        <v>4.2312789851352619</v>
      </c>
      <c r="BC172" s="409">
        <f t="shared" ca="1" si="1146"/>
        <v>0.92974375707952106</v>
      </c>
      <c r="BD172" s="409">
        <f t="shared" ca="1" si="1147"/>
        <v>6.8501618145339762</v>
      </c>
      <c r="BE172" s="409">
        <f t="shared" ca="1" si="1148"/>
        <v>0.7328450872779797</v>
      </c>
      <c r="BF172" s="409">
        <f t="shared" ca="1" si="1149"/>
        <v>6.6157609356254738</v>
      </c>
      <c r="BG172" s="409">
        <f t="shared" ca="1" si="1150"/>
        <v>4.6226173571878775</v>
      </c>
      <c r="BH172" s="409">
        <f t="shared" ca="1" si="1151"/>
        <v>1.9860884663178524</v>
      </c>
      <c r="BI172" s="409">
        <f t="shared" ca="1" si="1152"/>
        <v>0.94534140413540513</v>
      </c>
      <c r="BJ172" s="409">
        <f t="shared" ca="1" si="1153"/>
        <v>1.4908903269675591</v>
      </c>
      <c r="BK172" s="409">
        <f t="shared" ca="1" si="1154"/>
        <v>7.3238413823219446</v>
      </c>
      <c r="BL172" s="409">
        <f t="shared" ca="1" si="1155"/>
        <v>3.4232398711994847</v>
      </c>
      <c r="BM172" s="409">
        <f t="shared" ca="1" si="1156"/>
        <v>2.2385383783982036</v>
      </c>
      <c r="BN172" s="409">
        <f t="shared" ca="1" si="1157"/>
        <v>2.1995562985300126</v>
      </c>
      <c r="BO172" s="409">
        <f t="shared" ca="1" si="1158"/>
        <v>9.0107134637238886</v>
      </c>
      <c r="BP172" s="409">
        <f t="shared" ca="1" si="1159"/>
        <v>3.7696179151236038</v>
      </c>
      <c r="BQ172" s="409">
        <f t="shared" ca="1" si="1160"/>
        <v>8.0462957504544192</v>
      </c>
      <c r="BR172" s="409">
        <f t="shared" ca="1" si="1161"/>
        <v>3.3773214809435785</v>
      </c>
      <c r="BS172" s="409">
        <f t="shared" ca="1" si="1162"/>
        <v>4.4406871673116513</v>
      </c>
      <c r="BT172" s="409">
        <f t="shared" ca="1" si="1163"/>
        <v>4.9543064474295306</v>
      </c>
      <c r="BU172" s="409">
        <f t="shared" ca="1" si="1164"/>
        <v>3.6927541236354529</v>
      </c>
      <c r="BV172" s="409">
        <f t="shared" ca="1" si="1165"/>
        <v>0.70828331860749927</v>
      </c>
      <c r="BW172" s="409">
        <f t="shared" ca="1" si="1166"/>
        <v>0.30091069648388213</v>
      </c>
      <c r="BX172" s="409">
        <f t="shared" ca="1" si="1167"/>
        <v>0.84272081686036415</v>
      </c>
      <c r="BY172" s="409">
        <f t="shared" ca="1" si="1168"/>
        <v>2.6465243340966396</v>
      </c>
      <c r="BZ172" s="409">
        <f t="shared" ca="1" si="1169"/>
        <v>6.5432861093081272</v>
      </c>
      <c r="CA172" s="409">
        <f t="shared" ca="1" si="1170"/>
        <v>2.6974488171955358</v>
      </c>
      <c r="CB172" s="409">
        <f t="shared" ca="1" si="1171"/>
        <v>2.6270159511417148</v>
      </c>
      <c r="CC172" s="409">
        <f t="shared" ca="1" si="1172"/>
        <v>1.596728701120071</v>
      </c>
      <c r="CD172" s="409">
        <f t="shared" ca="1" si="1173"/>
        <v>5.7514209780100316</v>
      </c>
      <c r="CE172" s="409">
        <f t="shared" ca="1" si="1174"/>
        <v>3.4259409661922433</v>
      </c>
      <c r="CF172" s="409">
        <f t="shared" ca="1" si="1175"/>
        <v>0.91897435984573406</v>
      </c>
      <c r="CG172" s="409">
        <f t="shared" ca="1" si="1176"/>
        <v>5.2053832118456995</v>
      </c>
      <c r="CH172" s="409">
        <f t="shared" ca="1" si="1177"/>
        <v>5.1261573389077597</v>
      </c>
      <c r="CI172" s="409">
        <f t="shared" ca="1" si="1178"/>
        <v>-0.21033341724346144</v>
      </c>
      <c r="CJ172" s="409">
        <f t="shared" ca="1" si="1179"/>
        <v>3.1862969874264735</v>
      </c>
      <c r="CK172" s="409">
        <f t="shared" ca="1" si="1180"/>
        <v>-6.6179053463770288E-2</v>
      </c>
      <c r="CL172" s="409">
        <f t="shared" ca="1" si="1181"/>
        <v>-5.2824799920975209</v>
      </c>
      <c r="CM172" s="409">
        <f t="shared" ca="1" si="1182"/>
        <v>-4.3915832453294286</v>
      </c>
      <c r="CN172" s="409">
        <f t="shared" ca="1" si="1183"/>
        <v>-32.090568870824882</v>
      </c>
      <c r="CO172" s="409">
        <f t="shared" ca="1" si="1184"/>
        <v>-30.879945471748599</v>
      </c>
      <c r="CP172" s="409">
        <f t="shared" ca="1" si="1185"/>
        <v>-14.659487424961426</v>
      </c>
      <c r="CQ172" s="409">
        <f t="shared" ca="1" si="1186"/>
        <v>-2.6135276554577018</v>
      </c>
      <c r="CR172" s="409">
        <f t="shared" ca="1" si="1187"/>
        <v>1.573581088947364</v>
      </c>
      <c r="CS172" s="409">
        <f t="shared" ca="1" si="1188"/>
        <v>-1.933541164446865</v>
      </c>
      <c r="CT172" s="409">
        <f t="shared" ca="1" si="1189"/>
        <v>4.8015204335968065E-2</v>
      </c>
      <c r="CU172" s="409">
        <f t="shared" ca="1" si="1190"/>
        <v>4.3584996841405257</v>
      </c>
      <c r="CV172" s="409">
        <f t="shared" ca="1" si="1191"/>
        <v>-1.9651887037748423</v>
      </c>
      <c r="CW172" s="409">
        <f t="shared" ca="1" si="1192"/>
        <v>1.7467704972677751</v>
      </c>
      <c r="CX172" s="409">
        <f t="shared" ca="1" si="1193"/>
        <v>-1.6664572454729267</v>
      </c>
      <c r="CY172" s="409">
        <f t="shared" ca="1" si="1194"/>
        <v>2.5346305938553257</v>
      </c>
      <c r="CZ172" s="409">
        <f t="shared" ca="1" si="1195"/>
        <v>45.569281918106356</v>
      </c>
      <c r="DA172" s="409">
        <f t="shared" ca="1" si="1196"/>
        <v>43.877710682801023</v>
      </c>
      <c r="DB172" s="409">
        <f t="shared" ca="1" si="1197"/>
        <v>12.642415338000504</v>
      </c>
      <c r="DC172" s="409">
        <f t="shared" ca="1" si="1198"/>
        <v>1.9308529929586484</v>
      </c>
      <c r="DD172" s="409">
        <f t="shared" ca="1" si="1199"/>
        <v>1.8876701555687276</v>
      </c>
      <c r="DE172" s="409">
        <f t="shared" ca="1" si="1200"/>
        <v>2.577204205384632</v>
      </c>
      <c r="DF172" s="409">
        <f t="shared" ca="1" si="1201"/>
        <v>1.6957038309115546</v>
      </c>
      <c r="DG172" s="409">
        <f t="shared" ca="1" si="1202"/>
        <v>1.8219176402725026</v>
      </c>
      <c r="DH172" s="409">
        <f t="shared" ca="1" si="1203"/>
        <v>4.9608367157567557</v>
      </c>
      <c r="DI172" s="409">
        <f t="shared" ca="1" si="1204"/>
        <v>4.3157229152370462</v>
      </c>
      <c r="DJ172" s="409">
        <f t="shared" ca="1" si="1205"/>
        <v>10.294489239044083</v>
      </c>
      <c r="DK172" s="409">
        <f t="shared" ca="1" si="1206"/>
        <v>4.8259470546118735</v>
      </c>
      <c r="DL172" s="409">
        <f t="shared" ca="1" si="1207"/>
        <v>5.3380898755092829</v>
      </c>
      <c r="DM172" s="409">
        <f t="shared" ca="1" si="1208"/>
        <v>6.613721948112655</v>
      </c>
      <c r="DN172" s="409">
        <f t="shared" ca="1" si="1209"/>
        <v>4.017248916046583</v>
      </c>
      <c r="DO172" s="409">
        <f t="shared" ca="1" si="1210"/>
        <v>7.9533050000503209</v>
      </c>
      <c r="DP172" s="409">
        <f t="shared" ca="1" si="1211"/>
        <v>4.6840720301545247</v>
      </c>
      <c r="DQ172" s="409">
        <f t="shared" ca="1" si="1212"/>
        <v>3.1937146574750841</v>
      </c>
      <c r="DR172" s="409">
        <f t="shared" ca="1" si="1213"/>
        <v>3.4301846026811234</v>
      </c>
      <c r="DS172" s="409">
        <f t="shared" ca="1" si="1214"/>
        <v>1.049929542759287</v>
      </c>
      <c r="DT172" s="409">
        <f t="shared" ca="1" si="1215"/>
        <v>2.0354892462483463</v>
      </c>
      <c r="DU172" s="409">
        <f t="shared" ca="1" si="1216"/>
        <v>-1.0228243485482693</v>
      </c>
      <c r="DV172" s="409">
        <f t="shared" ca="1" si="1217"/>
        <v>-0.83407776647329968</v>
      </c>
      <c r="DW172" s="409">
        <f t="shared" ca="1" si="1218"/>
        <v>-2.5969928228327319</v>
      </c>
      <c r="DX172" s="409">
        <f t="shared" ca="1" si="1219"/>
        <v>-3.0146411061753895</v>
      </c>
      <c r="DY172" s="409">
        <f t="shared" ca="1" si="1220"/>
        <v>-6.297289137714543</v>
      </c>
      <c r="DZ172" s="409">
        <f t="shared" ca="1" si="1221"/>
        <v>-3.4659288927423546</v>
      </c>
      <c r="EA172" s="409">
        <f t="shared" ca="1" si="1222"/>
        <v>-8.0514576260107589</v>
      </c>
      <c r="EB172" s="409">
        <f t="shared" ca="1" si="1223"/>
        <v>-8.0042435339029936</v>
      </c>
      <c r="EC172" s="409">
        <f t="shared" ca="1" si="1224"/>
        <v>-2.3043457395558704</v>
      </c>
      <c r="ED172" s="409">
        <f t="shared" ca="1" si="1225"/>
        <v>-3.6225419095636369</v>
      </c>
      <c r="EE172" s="409">
        <f t="shared" ca="1" si="1226"/>
        <v>-2.4275305133312344</v>
      </c>
      <c r="EF172" s="409">
        <f t="shared" ca="1" si="1227"/>
        <v>-1.9001269159709011</v>
      </c>
      <c r="EG172" s="409">
        <f t="shared" ca="1" si="1228"/>
        <v>-0.38696707195012436</v>
      </c>
      <c r="EH172" s="409">
        <f t="shared" ca="1" si="1229"/>
        <v>-0.14267178492525545</v>
      </c>
      <c r="EI172" s="409">
        <f t="shared" ca="1" si="1230"/>
        <v>4.5290565096125732</v>
      </c>
      <c r="EJ172" s="409">
        <f t="shared" ca="1" si="1231"/>
        <v>-1.9454148699307012</v>
      </c>
      <c r="EK172" s="409">
        <f t="shared" ca="1" si="1232"/>
        <v>3.9038710925129294</v>
      </c>
      <c r="EL172" s="409">
        <f t="shared" ca="1" si="1233"/>
        <v>2.5324420171052537</v>
      </c>
      <c r="EM172" s="409">
        <f t="shared" ca="1" si="1234"/>
        <v>1.2892754139458162</v>
      </c>
      <c r="EN172" s="409">
        <f t="shared" ca="1" si="1235"/>
        <v>2.7862351369258676</v>
      </c>
      <c r="EO172" s="409">
        <f t="shared" ca="1" si="1236"/>
        <v>-0.13378035340917904</v>
      </c>
      <c r="EP172" s="409">
        <f t="shared" ca="1" si="1237"/>
        <v>-0.94937544035917654</v>
      </c>
      <c r="EQ172" s="409">
        <f t="shared" ca="1" si="1238"/>
        <v>-1.4652967043054019</v>
      </c>
      <c r="ER172" s="409">
        <f t="shared" ca="1" si="1239"/>
        <v>-2.0142097756169477</v>
      </c>
      <c r="ES172" s="409">
        <f t="shared" ca="1" si="1240"/>
        <v>-0.12164183429241859</v>
      </c>
      <c r="ET172" s="409">
        <f t="shared" ca="1" si="1241"/>
        <v>0.18777747104236653</v>
      </c>
      <c r="EU172" s="409">
        <f t="shared" ca="1" si="1242"/>
        <v>-4.5965226319889467</v>
      </c>
      <c r="EV172" s="409">
        <f t="shared" ca="1" si="1243"/>
        <v>2.3799468176382277</v>
      </c>
      <c r="EW172" s="409">
        <f t="shared" ca="1" si="1244"/>
        <v>-2.5409486595788167</v>
      </c>
      <c r="EX172" s="409">
        <f t="shared" ca="1" si="1245"/>
        <v>-0.64995978536587984</v>
      </c>
      <c r="EY172" s="409">
        <f t="shared" ca="1" si="1246"/>
        <v>-1.3618896932470506</v>
      </c>
      <c r="EZ172" s="409">
        <f t="shared" ca="1" si="1247"/>
        <v>-1.0635965610607343</v>
      </c>
      <c r="FA172" s="409">
        <f t="shared" ca="1" si="1248"/>
        <v>-3.6566911445411847</v>
      </c>
      <c r="FB172" s="409">
        <f t="shared" ca="1" si="1249"/>
        <v>0.83996382986953222</v>
      </c>
      <c r="FC172" s="409">
        <f t="shared" ca="1" si="1250"/>
        <v>2.2169004118084246</v>
      </c>
      <c r="FD172" s="409">
        <f t="shared" ca="1" si="1251"/>
        <v>-0.89788146319006046</v>
      </c>
      <c r="FE172" s="409">
        <f t="shared" ca="1" si="1252"/>
        <v>-100</v>
      </c>
      <c r="FF172" s="409">
        <f t="shared" ca="1" si="1253"/>
        <v>-100</v>
      </c>
      <c r="FG172" s="409">
        <f t="shared" ca="1" si="1254"/>
        <v>-100</v>
      </c>
      <c r="FH172" s="409">
        <f t="shared" ca="1" si="1255"/>
        <v>-100</v>
      </c>
      <c r="FI172" s="409">
        <f t="shared" ca="1" si="1256"/>
        <v>-100</v>
      </c>
      <c r="FJ172" s="409">
        <f t="shared" ca="1" si="1257"/>
        <v>-100</v>
      </c>
      <c r="FK172" s="409">
        <f t="shared" ca="1" si="1258"/>
        <v>-100</v>
      </c>
      <c r="FL172" s="409">
        <f t="shared" ca="1" si="1259"/>
        <v>-100</v>
      </c>
      <c r="FM172" s="409">
        <f t="shared" ca="1" si="1260"/>
        <v>-100</v>
      </c>
      <c r="FN172" s="409">
        <f t="shared" ca="1" si="1261"/>
        <v>-100</v>
      </c>
      <c r="FO172" s="409">
        <f t="shared" ca="1" si="1264"/>
        <v>-100</v>
      </c>
      <c r="FP172" s="409">
        <f t="shared" ca="1" si="1263"/>
        <v>-100</v>
      </c>
    </row>
    <row r="173" spans="1:172" x14ac:dyDescent="0.2">
      <c r="B173" s="407" t="s">
        <v>15</v>
      </c>
      <c r="C173" s="408">
        <f t="shared" si="1057"/>
        <v>32513.579000000002</v>
      </c>
      <c r="D173" s="407"/>
      <c r="E173" s="409"/>
      <c r="F173" s="409"/>
      <c r="G173" s="409"/>
      <c r="H173" s="409"/>
      <c r="I173" s="409"/>
      <c r="J173" s="409"/>
      <c r="K173" s="409"/>
      <c r="L173" s="409"/>
      <c r="M173" s="409"/>
      <c r="N173" s="409"/>
      <c r="O173" s="409"/>
      <c r="P173" s="409"/>
      <c r="Q173" s="409">
        <f t="shared" ca="1" si="1108"/>
        <v>-4.6491575488745127</v>
      </c>
      <c r="R173" s="409">
        <f t="shared" ca="1" si="1109"/>
        <v>-2.071363908130607</v>
      </c>
      <c r="S173" s="409">
        <f t="shared" ca="1" si="1110"/>
        <v>-2.5203978219119989</v>
      </c>
      <c r="T173" s="409">
        <f t="shared" ca="1" si="1111"/>
        <v>-2.2459621960804128</v>
      </c>
      <c r="U173" s="409">
        <f t="shared" ca="1" si="1112"/>
        <v>0.65828061964590745</v>
      </c>
      <c r="V173" s="409">
        <f t="shared" ca="1" si="1113"/>
        <v>-4.1987493965132785</v>
      </c>
      <c r="W173" s="409">
        <f t="shared" ca="1" si="1114"/>
        <v>2.4824184941706307</v>
      </c>
      <c r="X173" s="409">
        <f t="shared" ca="1" si="1115"/>
        <v>3.9115335311509511</v>
      </c>
      <c r="Y173" s="409">
        <f t="shared" ca="1" si="1116"/>
        <v>-3.8218213821167524E-2</v>
      </c>
      <c r="Z173" s="409">
        <f t="shared" ca="1" si="1117"/>
        <v>3.2482200311620062</v>
      </c>
      <c r="AA173" s="409">
        <f t="shared" ca="1" si="1118"/>
        <v>2.5207487682165493</v>
      </c>
      <c r="AB173" s="409">
        <f t="shared" ca="1" si="1119"/>
        <v>1.7977195975381903</v>
      </c>
      <c r="AC173" s="409">
        <f t="shared" ca="1" si="1120"/>
        <v>3.4664481510934735</v>
      </c>
      <c r="AD173" s="409">
        <f t="shared" ca="1" si="1121"/>
        <v>1.5374777365164221</v>
      </c>
      <c r="AE173" s="409">
        <f t="shared" ca="1" si="1122"/>
        <v>5.0377739768535861</v>
      </c>
      <c r="AF173" s="409">
        <f t="shared" ca="1" si="1123"/>
        <v>7.3081126332327386</v>
      </c>
      <c r="AG173" s="409">
        <f t="shared" ca="1" si="1124"/>
        <v>7.0414411450179699</v>
      </c>
      <c r="AH173" s="409">
        <f t="shared" ca="1" si="1125"/>
        <v>7.3925505981064816</v>
      </c>
      <c r="AI173" s="409">
        <f t="shared" ca="1" si="1126"/>
        <v>6.2270978992703192</v>
      </c>
      <c r="AJ173" s="409">
        <f t="shared" ca="1" si="1127"/>
        <v>3.3463009881579637</v>
      </c>
      <c r="AK173" s="409">
        <f t="shared" ca="1" si="1128"/>
        <v>9.0104746928078185</v>
      </c>
      <c r="AL173" s="409">
        <f t="shared" ca="1" si="1129"/>
        <v>3.7769819141880276</v>
      </c>
      <c r="AM173" s="409">
        <f t="shared" ca="1" si="1130"/>
        <v>2.3684194123233482</v>
      </c>
      <c r="AN173" s="409">
        <f t="shared" ca="1" si="1131"/>
        <v>1.7049988328291334</v>
      </c>
      <c r="AO173" s="409">
        <f t="shared" ca="1" si="1132"/>
        <v>2.859241644128204</v>
      </c>
      <c r="AP173" s="409">
        <f t="shared" ca="1" si="1133"/>
        <v>4.5640142235284742</v>
      </c>
      <c r="AQ173" s="409">
        <f t="shared" ca="1" si="1134"/>
        <v>1.2421249182800693</v>
      </c>
      <c r="AR173" s="409">
        <f t="shared" ca="1" si="1135"/>
        <v>-1.2573284334970651</v>
      </c>
      <c r="AS173" s="409">
        <f t="shared" ca="1" si="1136"/>
        <v>-0.68542389970392037</v>
      </c>
      <c r="AT173" s="409">
        <f t="shared" ca="1" si="1137"/>
        <v>1.0482381721346172</v>
      </c>
      <c r="AU173" s="409">
        <f t="shared" ca="1" si="1138"/>
        <v>1.3336561267454954</v>
      </c>
      <c r="AV173" s="409">
        <f t="shared" ca="1" si="1139"/>
        <v>1.9338562010141231</v>
      </c>
      <c r="AW173" s="409">
        <f t="shared" ca="1" si="1140"/>
        <v>-2.9626466645314053</v>
      </c>
      <c r="AX173" s="409">
        <f t="shared" ca="1" si="1141"/>
        <v>-3.4162221467860974</v>
      </c>
      <c r="AY173" s="409">
        <f t="shared" ca="1" si="1142"/>
        <v>2.1891516062638772</v>
      </c>
      <c r="AZ173" s="409">
        <f t="shared" ca="1" si="1143"/>
        <v>-1.8736762951170505</v>
      </c>
      <c r="BA173" s="409">
        <f t="shared" ca="1" si="1144"/>
        <v>1.1740831629049211</v>
      </c>
      <c r="BB173" s="409">
        <f t="shared" ca="1" si="1145"/>
        <v>-3.258986413942381</v>
      </c>
      <c r="BC173" s="409">
        <f t="shared" ca="1" si="1146"/>
        <v>-1.9984420631249691</v>
      </c>
      <c r="BD173" s="409">
        <f t="shared" ca="1" si="1147"/>
        <v>0.65881879738955718</v>
      </c>
      <c r="BE173" s="409">
        <f t="shared" ca="1" si="1148"/>
        <v>-0.99243632455196007</v>
      </c>
      <c r="BF173" s="409">
        <f t="shared" ca="1" si="1149"/>
        <v>-0.50667960651252031</v>
      </c>
      <c r="BG173" s="409">
        <f t="shared" ca="1" si="1150"/>
        <v>-5.0536273280765869</v>
      </c>
      <c r="BH173" s="409">
        <f t="shared" ca="1" si="1151"/>
        <v>-1.9207894291450884</v>
      </c>
      <c r="BI173" s="409">
        <f t="shared" ca="1" si="1152"/>
        <v>-1.2806603588035159</v>
      </c>
      <c r="BJ173" s="409">
        <f t="shared" ca="1" si="1153"/>
        <v>-6.4028980926607915E-2</v>
      </c>
      <c r="BK173" s="409">
        <f t="shared" ca="1" si="1154"/>
        <v>-1.6809811774341199</v>
      </c>
      <c r="BL173" s="409">
        <f t="shared" ca="1" si="1155"/>
        <v>-1.1585196733118579</v>
      </c>
      <c r="BM173" s="409">
        <f t="shared" ca="1" si="1156"/>
        <v>-5.0966447464838183</v>
      </c>
      <c r="BN173" s="409">
        <f t="shared" ca="1" si="1157"/>
        <v>2.2395685424739611</v>
      </c>
      <c r="BO173" s="409">
        <f t="shared" ca="1" si="1158"/>
        <v>7.6436812006738677</v>
      </c>
      <c r="BP173" s="409">
        <f t="shared" ca="1" si="1159"/>
        <v>-2.5035515804207904</v>
      </c>
      <c r="BQ173" s="409">
        <f t="shared" ca="1" si="1160"/>
        <v>1.3568362488294952</v>
      </c>
      <c r="BR173" s="409">
        <f t="shared" ca="1" si="1161"/>
        <v>5.4322469654805872</v>
      </c>
      <c r="BS173" s="409">
        <f t="shared" ca="1" si="1162"/>
        <v>3.9542399396412122</v>
      </c>
      <c r="BT173" s="409">
        <f t="shared" ca="1" si="1163"/>
        <v>1.3835226421204538</v>
      </c>
      <c r="BU173" s="409">
        <f t="shared" ca="1" si="1164"/>
        <v>3.5416064797701807</v>
      </c>
      <c r="BV173" s="409">
        <f t="shared" ca="1" si="1165"/>
        <v>1.0323050501520328</v>
      </c>
      <c r="BW173" s="409">
        <f t="shared" ca="1" si="1166"/>
        <v>0.28825306031900766</v>
      </c>
      <c r="BX173" s="409">
        <f t="shared" ca="1" si="1167"/>
        <v>5.1648244798766711</v>
      </c>
      <c r="BY173" s="409">
        <f t="shared" ca="1" si="1168"/>
        <v>3.3526072495309478</v>
      </c>
      <c r="BZ173" s="409">
        <f t="shared" ca="1" si="1169"/>
        <v>-4.2403092653654539</v>
      </c>
      <c r="CA173" s="409">
        <f t="shared" ca="1" si="1170"/>
        <v>-10.091402998820584</v>
      </c>
      <c r="CB173" s="409">
        <f t="shared" ca="1" si="1171"/>
        <v>-1.3711652994923327</v>
      </c>
      <c r="CC173" s="409">
        <f t="shared" ca="1" si="1172"/>
        <v>-5.3347811933683289</v>
      </c>
      <c r="CD173" s="409">
        <f t="shared" ca="1" si="1173"/>
        <v>-0.33684579677219517</v>
      </c>
      <c r="CE173" s="409">
        <f t="shared" ca="1" si="1174"/>
        <v>-4.906115353681912</v>
      </c>
      <c r="CF173" s="409">
        <f t="shared" ca="1" si="1175"/>
        <v>-7.9569390184327773</v>
      </c>
      <c r="CG173" s="409">
        <f t="shared" ca="1" si="1176"/>
        <v>-9.4290522244589852</v>
      </c>
      <c r="CH173" s="409">
        <f t="shared" ca="1" si="1177"/>
        <v>-3.8762242838726593</v>
      </c>
      <c r="CI173" s="409">
        <f t="shared" ca="1" si="1178"/>
        <v>-4.9198398007848283</v>
      </c>
      <c r="CJ173" s="409">
        <f t="shared" ca="1" si="1179"/>
        <v>-12.305030959355122</v>
      </c>
      <c r="CK173" s="409">
        <f t="shared" ca="1" si="1180"/>
        <v>-11.007999984081479</v>
      </c>
      <c r="CL173" s="409">
        <f t="shared" ca="1" si="1181"/>
        <v>-4.5314895221850975</v>
      </c>
      <c r="CM173" s="409">
        <f t="shared" ca="1" si="1182"/>
        <v>-7.6479660003764849</v>
      </c>
      <c r="CN173" s="409">
        <f t="shared" ca="1" si="1183"/>
        <v>-69.904248965044914</v>
      </c>
      <c r="CO173" s="409">
        <f t="shared" ca="1" si="1184"/>
        <v>-65.463117697851033</v>
      </c>
      <c r="CP173" s="409">
        <f t="shared" ca="1" si="1185"/>
        <v>-48.888475600690519</v>
      </c>
      <c r="CQ173" s="409">
        <f t="shared" ca="1" si="1186"/>
        <v>-29.31418227369565</v>
      </c>
      <c r="CR173" s="409">
        <f t="shared" ca="1" si="1187"/>
        <v>-21.074897693356803</v>
      </c>
      <c r="CS173" s="409">
        <f t="shared" ca="1" si="1188"/>
        <v>-14.335069078847468</v>
      </c>
      <c r="CT173" s="409">
        <f t="shared" ca="1" si="1189"/>
        <v>-13.057777024611482</v>
      </c>
      <c r="CU173" s="409">
        <f t="shared" ca="1" si="1190"/>
        <v>-12.979497080056532</v>
      </c>
      <c r="CV173" s="409">
        <f t="shared" ca="1" si="1191"/>
        <v>3.1756037267849422</v>
      </c>
      <c r="CW173" s="409">
        <f t="shared" ca="1" si="1192"/>
        <v>-2.6514874764843626</v>
      </c>
      <c r="CX173" s="409">
        <f t="shared" ca="1" si="1193"/>
        <v>-8.2689529925637544</v>
      </c>
      <c r="CY173" s="409">
        <f t="shared" ca="1" si="1194"/>
        <v>1.9258613671571823</v>
      </c>
      <c r="CZ173" s="409">
        <f t="shared" ca="1" si="1195"/>
        <v>210.61822796607987</v>
      </c>
      <c r="DA173" s="409">
        <f t="shared" ca="1" si="1196"/>
        <v>186.33680273639277</v>
      </c>
      <c r="DB173" s="409">
        <f t="shared" ca="1" si="1197"/>
        <v>76.800837340538123</v>
      </c>
      <c r="DC173" s="409">
        <f t="shared" ca="1" si="1198"/>
        <v>39.726064743509085</v>
      </c>
      <c r="DD173" s="409">
        <f t="shared" ca="1" si="1199"/>
        <v>34.858544612700172</v>
      </c>
      <c r="DE173" s="409">
        <f t="shared" ca="1" si="1200"/>
        <v>24.445383716083981</v>
      </c>
      <c r="DF173" s="409">
        <f t="shared" ca="1" si="1201"/>
        <v>20.323728988300061</v>
      </c>
      <c r="DG173" s="409">
        <f t="shared" ca="1" si="1202"/>
        <v>28.720438429121401</v>
      </c>
      <c r="DH173" s="409">
        <f t="shared" ca="1" si="1203"/>
        <v>12.433099234403585</v>
      </c>
      <c r="DI173" s="409">
        <f t="shared" ca="1" si="1204"/>
        <v>20.057633511052302</v>
      </c>
      <c r="DJ173" s="409">
        <f t="shared" ca="1" si="1205"/>
        <v>17.352108576851194</v>
      </c>
      <c r="DK173" s="409">
        <f t="shared" ca="1" si="1206"/>
        <v>8.3888430491353887</v>
      </c>
      <c r="DL173" s="409">
        <f t="shared" ca="1" si="1207"/>
        <v>8.6631882026974409</v>
      </c>
      <c r="DM173" s="409">
        <f t="shared" ca="1" si="1208"/>
        <v>5.38671189517963</v>
      </c>
      <c r="DN173" s="409">
        <f t="shared" ca="1" si="1209"/>
        <v>3.4501394616714265</v>
      </c>
      <c r="DO173" s="409">
        <f t="shared" ca="1" si="1210"/>
        <v>1.5282438606609077</v>
      </c>
      <c r="DP173" s="409">
        <f t="shared" ca="1" si="1211"/>
        <v>-2.8482395457494363</v>
      </c>
      <c r="DQ173" s="409">
        <f t="shared" ca="1" si="1212"/>
        <v>-7.5107858910570542</v>
      </c>
      <c r="DR173" s="409">
        <f t="shared" ca="1" si="1213"/>
        <v>-7.5694013497070216</v>
      </c>
      <c r="DS173" s="409">
        <f t="shared" ca="1" si="1214"/>
        <v>-15.213257842153553</v>
      </c>
      <c r="DT173" s="409">
        <f t="shared" ca="1" si="1215"/>
        <v>-18.13857817668719</v>
      </c>
      <c r="DU173" s="409">
        <f t="shared" ca="1" si="1216"/>
        <v>-10.471175750924388</v>
      </c>
      <c r="DV173" s="409">
        <f t="shared" ca="1" si="1217"/>
        <v>-9.0686766470773392</v>
      </c>
      <c r="DW173" s="409">
        <f t="shared" ca="1" si="1218"/>
        <v>-8.1384952186235324</v>
      </c>
      <c r="DX173" s="409">
        <f t="shared" ca="1" si="1219"/>
        <v>-7.8261926930551482</v>
      </c>
      <c r="DY173" s="409">
        <f t="shared" ca="1" si="1220"/>
        <v>-11.890944091037298</v>
      </c>
      <c r="DZ173" s="409">
        <f t="shared" ca="1" si="1221"/>
        <v>-9.6118687497070852</v>
      </c>
      <c r="EA173" s="409">
        <f t="shared" ca="1" si="1222"/>
        <v>-10.885656207622162</v>
      </c>
      <c r="EB173" s="409">
        <f t="shared" ca="1" si="1223"/>
        <v>-10.791358988769773</v>
      </c>
      <c r="EC173" s="409">
        <f t="shared" ca="1" si="1224"/>
        <v>-3.3612764500874732</v>
      </c>
      <c r="ED173" s="409">
        <f t="shared" ca="1" si="1225"/>
        <v>-6.5729703550172189</v>
      </c>
      <c r="EE173" s="409">
        <f t="shared" ca="1" si="1226"/>
        <v>-6.843367248760913</v>
      </c>
      <c r="EF173" s="409">
        <f t="shared" ca="1" si="1227"/>
        <v>-7.1908505387578145</v>
      </c>
      <c r="EG173" s="409">
        <f t="shared" ca="1" si="1228"/>
        <v>-11.532309252415018</v>
      </c>
      <c r="EH173" s="409">
        <f t="shared" ca="1" si="1229"/>
        <v>-8.6776811946186854</v>
      </c>
      <c r="EI173" s="409">
        <f t="shared" ca="1" si="1230"/>
        <v>-3.1282580646280564</v>
      </c>
      <c r="EJ173" s="409">
        <f t="shared" ca="1" si="1231"/>
        <v>-12.272338670864883</v>
      </c>
      <c r="EK173" s="409">
        <f t="shared" ca="1" si="1232"/>
        <v>-7.8297155456534568</v>
      </c>
      <c r="EL173" s="409">
        <f t="shared" ca="1" si="1233"/>
        <v>-6.010714417707959</v>
      </c>
      <c r="EM173" s="409">
        <f t="shared" ca="1" si="1234"/>
        <v>-2.8493866793216966</v>
      </c>
      <c r="EN173" s="409">
        <f t="shared" ca="1" si="1235"/>
        <v>-2.8198530659384318</v>
      </c>
      <c r="EO173" s="409">
        <f t="shared" ca="1" si="1236"/>
        <v>-4.9562973838077369</v>
      </c>
      <c r="EP173" s="409">
        <f t="shared" ca="1" si="1237"/>
        <v>-6.7767180153038566</v>
      </c>
      <c r="EQ173" s="409">
        <f t="shared" ca="1" si="1238"/>
        <v>-2.966629018134725</v>
      </c>
      <c r="ER173" s="409">
        <f t="shared" ca="1" si="1239"/>
        <v>1.5260115390423721</v>
      </c>
      <c r="ES173" s="409">
        <f t="shared" ca="1" si="1240"/>
        <v>-3.9736326897646563</v>
      </c>
      <c r="ET173" s="409">
        <f t="shared" ca="1" si="1241"/>
        <v>-3.1202362014285825</v>
      </c>
      <c r="EU173" s="409">
        <f t="shared" ca="1" si="1242"/>
        <v>-8.9343307332981254</v>
      </c>
      <c r="EV173" s="409">
        <f t="shared" ca="1" si="1243"/>
        <v>-0.2975316587811534</v>
      </c>
      <c r="EW173" s="409">
        <f t="shared" ca="1" si="1244"/>
        <v>-5.6145493158667392</v>
      </c>
      <c r="EX173" s="409">
        <f t="shared" ca="1" si="1245"/>
        <v>-7.1470733604674308</v>
      </c>
      <c r="EY173" s="409">
        <f t="shared" ca="1" si="1246"/>
        <v>-9.5302289559514151</v>
      </c>
      <c r="EZ173" s="409">
        <f t="shared" ca="1" si="1247"/>
        <v>-9.678103071728458</v>
      </c>
      <c r="FA173" s="409">
        <f t="shared" ca="1" si="1248"/>
        <v>-8.3021533506472167</v>
      </c>
      <c r="FB173" s="409">
        <f t="shared" ca="1" si="1249"/>
        <v>-0.52546214649353828</v>
      </c>
      <c r="FC173" s="409">
        <f t="shared" ca="1" si="1250"/>
        <v>-2.7868535115316888</v>
      </c>
      <c r="FD173" s="409">
        <f t="shared" ca="1" si="1251"/>
        <v>-4.1960025309261511</v>
      </c>
      <c r="FE173" s="409">
        <f t="shared" ca="1" si="1252"/>
        <v>-100</v>
      </c>
      <c r="FF173" s="409">
        <f t="shared" ca="1" si="1253"/>
        <v>-100</v>
      </c>
      <c r="FG173" s="409">
        <f t="shared" ca="1" si="1254"/>
        <v>-100</v>
      </c>
      <c r="FH173" s="409">
        <f t="shared" ca="1" si="1255"/>
        <v>-100</v>
      </c>
      <c r="FI173" s="409">
        <f t="shared" ca="1" si="1256"/>
        <v>-100</v>
      </c>
      <c r="FJ173" s="409">
        <f t="shared" ca="1" si="1257"/>
        <v>-100</v>
      </c>
      <c r="FK173" s="409">
        <f t="shared" ca="1" si="1258"/>
        <v>-100</v>
      </c>
      <c r="FL173" s="409">
        <f t="shared" ca="1" si="1259"/>
        <v>-100</v>
      </c>
      <c r="FM173" s="409">
        <f t="shared" ca="1" si="1260"/>
        <v>-100</v>
      </c>
      <c r="FN173" s="409">
        <f t="shared" ca="1" si="1261"/>
        <v>-100</v>
      </c>
      <c r="FO173" s="409">
        <f t="shared" ca="1" si="1264"/>
        <v>-100</v>
      </c>
      <c r="FP173" s="409">
        <f t="shared" ca="1" si="1263"/>
        <v>-100</v>
      </c>
    </row>
    <row r="174" spans="1:172" x14ac:dyDescent="0.2">
      <c r="B174" s="407" t="s">
        <v>16</v>
      </c>
      <c r="C174" s="408">
        <f t="shared" si="1057"/>
        <v>17328.629000000001</v>
      </c>
      <c r="D174" s="407"/>
      <c r="E174" s="409"/>
      <c r="F174" s="409"/>
      <c r="G174" s="409"/>
      <c r="H174" s="409"/>
      <c r="I174" s="409"/>
      <c r="J174" s="409"/>
      <c r="K174" s="409"/>
      <c r="L174" s="409"/>
      <c r="M174" s="409"/>
      <c r="N174" s="409"/>
      <c r="O174" s="409"/>
      <c r="P174" s="409"/>
      <c r="Q174" s="409">
        <f t="shared" ca="1" si="1108"/>
        <v>5.9902677197150922</v>
      </c>
      <c r="R174" s="409">
        <f t="shared" ca="1" si="1109"/>
        <v>2.326424609098467</v>
      </c>
      <c r="S174" s="409">
        <f t="shared" ca="1" si="1110"/>
        <v>4.0610411727940203</v>
      </c>
      <c r="T174" s="409">
        <f t="shared" ca="1" si="1111"/>
        <v>-1.5556792772818113</v>
      </c>
      <c r="U174" s="409">
        <f t="shared" ca="1" si="1112"/>
        <v>-2.7348468045559144</v>
      </c>
      <c r="V174" s="409">
        <f t="shared" ca="1" si="1113"/>
        <v>4.0923073195527024</v>
      </c>
      <c r="W174" s="409">
        <f t="shared" ca="1" si="1114"/>
        <v>2.3152893144812197</v>
      </c>
      <c r="X174" s="409">
        <f t="shared" ca="1" si="1115"/>
        <v>2.2908651956751811</v>
      </c>
      <c r="Y174" s="409">
        <f t="shared" ca="1" si="1116"/>
        <v>1.6529469795777203</v>
      </c>
      <c r="Z174" s="409">
        <f t="shared" ca="1" si="1117"/>
        <v>10.255872603614876</v>
      </c>
      <c r="AA174" s="409">
        <f t="shared" ca="1" si="1118"/>
        <v>13.554013000880616</v>
      </c>
      <c r="AB174" s="409">
        <f t="shared" ca="1" si="1119"/>
        <v>13.437227936433516</v>
      </c>
      <c r="AC174" s="409">
        <f t="shared" ca="1" si="1120"/>
        <v>4.2596930294396316</v>
      </c>
      <c r="AD174" s="409">
        <f t="shared" ca="1" si="1121"/>
        <v>0.67951613416907719</v>
      </c>
      <c r="AE174" s="409">
        <f t="shared" ca="1" si="1122"/>
        <v>2.4370192108736006</v>
      </c>
      <c r="AF174" s="409">
        <f t="shared" ca="1" si="1123"/>
        <v>11.24186293647665</v>
      </c>
      <c r="AG174" s="409">
        <f t="shared" ca="1" si="1124"/>
        <v>11.563955266023513</v>
      </c>
      <c r="AH174" s="409">
        <f t="shared" ca="1" si="1125"/>
        <v>8.6542245464665797</v>
      </c>
      <c r="AI174" s="409">
        <f t="shared" ca="1" si="1126"/>
        <v>5.6094158871549809</v>
      </c>
      <c r="AJ174" s="409">
        <f t="shared" ca="1" si="1127"/>
        <v>8.5092471554813613</v>
      </c>
      <c r="AK174" s="409">
        <f t="shared" ca="1" si="1128"/>
        <v>9.0524160644219478</v>
      </c>
      <c r="AL174" s="409">
        <f t="shared" ca="1" si="1129"/>
        <v>2.613152656856883</v>
      </c>
      <c r="AM174" s="409">
        <f t="shared" ca="1" si="1130"/>
        <v>5.2836985064058695</v>
      </c>
      <c r="AN174" s="409">
        <f t="shared" ca="1" si="1131"/>
        <v>3.4874656143023799</v>
      </c>
      <c r="AO174" s="409">
        <f t="shared" ca="1" si="1132"/>
        <v>10.382817708051093</v>
      </c>
      <c r="AP174" s="409">
        <f t="shared" ca="1" si="1133"/>
        <v>14.308357951400794</v>
      </c>
      <c r="AQ174" s="409">
        <f t="shared" ca="1" si="1134"/>
        <v>13.381674035355104</v>
      </c>
      <c r="AR174" s="409">
        <f t="shared" ca="1" si="1135"/>
        <v>1.0364561704097213</v>
      </c>
      <c r="AS174" s="409">
        <f t="shared" ca="1" si="1136"/>
        <v>3.4593053809632863</v>
      </c>
      <c r="AT174" s="409">
        <f t="shared" ca="1" si="1137"/>
        <v>3.1956608060574183</v>
      </c>
      <c r="AU174" s="409">
        <f t="shared" ca="1" si="1138"/>
        <v>1.6758649976566886</v>
      </c>
      <c r="AV174" s="409">
        <f t="shared" ca="1" si="1139"/>
        <v>0.32829076938566004</v>
      </c>
      <c r="AW174" s="409">
        <f t="shared" ca="1" si="1140"/>
        <v>0.40090503281433598</v>
      </c>
      <c r="AX174" s="409">
        <f t="shared" ca="1" si="1141"/>
        <v>0.89700874491343541</v>
      </c>
      <c r="AY174" s="409">
        <f t="shared" ca="1" si="1142"/>
        <v>0.52694965924852966</v>
      </c>
      <c r="AZ174" s="409">
        <f t="shared" ca="1" si="1143"/>
        <v>-2.1985866672712575</v>
      </c>
      <c r="BA174" s="409">
        <f t="shared" ca="1" si="1144"/>
        <v>-10.524807640472574</v>
      </c>
      <c r="BB174" s="409">
        <f t="shared" ca="1" si="1145"/>
        <v>-17.110120598948527</v>
      </c>
      <c r="BC174" s="409">
        <f t="shared" ca="1" si="1146"/>
        <v>-14.556300401690152</v>
      </c>
      <c r="BD174" s="409">
        <f t="shared" ca="1" si="1147"/>
        <v>-14.185072070001198</v>
      </c>
      <c r="BE174" s="409">
        <f t="shared" ca="1" si="1148"/>
        <v>-10.830489844502011</v>
      </c>
      <c r="BF174" s="409">
        <f t="shared" ca="1" si="1149"/>
        <v>-12.023601036627241</v>
      </c>
      <c r="BG174" s="409">
        <f t="shared" ca="1" si="1150"/>
        <v>-9.7308878758789348</v>
      </c>
      <c r="BH174" s="409">
        <f t="shared" ca="1" si="1151"/>
        <v>-11.460817155133284</v>
      </c>
      <c r="BI174" s="409">
        <f t="shared" ca="1" si="1152"/>
        <v>-6.8672981155538793</v>
      </c>
      <c r="BJ174" s="409">
        <f t="shared" ca="1" si="1153"/>
        <v>-2.7018588605220373</v>
      </c>
      <c r="BK174" s="409">
        <f t="shared" ca="1" si="1154"/>
        <v>-7.3356509668386849</v>
      </c>
      <c r="BL174" s="409">
        <f t="shared" ca="1" si="1155"/>
        <v>-4.0248481751545739</v>
      </c>
      <c r="BM174" s="409">
        <f t="shared" ca="1" si="1156"/>
        <v>1.4523590397603812</v>
      </c>
      <c r="BN174" s="409">
        <f t="shared" ca="1" si="1157"/>
        <v>5.0770700149225974</v>
      </c>
      <c r="BO174" s="409">
        <f t="shared" ca="1" si="1158"/>
        <v>4.9952148504584244</v>
      </c>
      <c r="BP174" s="409">
        <f t="shared" ca="1" si="1159"/>
        <v>7.751905492692913</v>
      </c>
      <c r="BQ174" s="409">
        <f t="shared" ca="1" si="1160"/>
        <v>-1.4333680533878805</v>
      </c>
      <c r="BR174" s="409">
        <f t="shared" ca="1" si="1161"/>
        <v>9.2706239357848546</v>
      </c>
      <c r="BS174" s="409">
        <f t="shared" ca="1" si="1162"/>
        <v>11.173020707959225</v>
      </c>
      <c r="BT174" s="409">
        <f t="shared" ca="1" si="1163"/>
        <v>17.312539207169948</v>
      </c>
      <c r="BU174" s="409">
        <f t="shared" ca="1" si="1164"/>
        <v>13.407412319538253</v>
      </c>
      <c r="BV174" s="409">
        <f t="shared" ca="1" si="1165"/>
        <v>4.7424810371764039</v>
      </c>
      <c r="BW174" s="409">
        <f t="shared" ca="1" si="1166"/>
        <v>9.6013631062738369</v>
      </c>
      <c r="BX174" s="409">
        <f t="shared" ca="1" si="1167"/>
        <v>10.851950165821563</v>
      </c>
      <c r="BY174" s="409">
        <f t="shared" ca="1" si="1168"/>
        <v>7.2625386541157297</v>
      </c>
      <c r="BZ174" s="409">
        <f t="shared" ca="1" si="1169"/>
        <v>6.4094089403329519</v>
      </c>
      <c r="CA174" s="409">
        <f t="shared" ca="1" si="1170"/>
        <v>0.22984127141614863</v>
      </c>
      <c r="CB174" s="409">
        <f t="shared" ca="1" si="1171"/>
        <v>8.4291585860750473</v>
      </c>
      <c r="CC174" s="409">
        <f t="shared" ca="1" si="1172"/>
        <v>5.2315217027998955</v>
      </c>
      <c r="CD174" s="409">
        <f t="shared" ca="1" si="1173"/>
        <v>2.58178546244514</v>
      </c>
      <c r="CE174" s="409">
        <f t="shared" ca="1" si="1174"/>
        <v>-4.9085272467517314</v>
      </c>
      <c r="CF174" s="409">
        <f t="shared" ca="1" si="1175"/>
        <v>-2.7119576142643353</v>
      </c>
      <c r="CG174" s="409">
        <f t="shared" ca="1" si="1176"/>
        <v>-1.2340250003324371</v>
      </c>
      <c r="CH174" s="409">
        <f t="shared" ca="1" si="1177"/>
        <v>2.8350844480912656</v>
      </c>
      <c r="CI174" s="409">
        <f t="shared" ca="1" si="1178"/>
        <v>-2.2964841799146427</v>
      </c>
      <c r="CJ174" s="409">
        <f t="shared" ca="1" si="1179"/>
        <v>-5.532111195512698</v>
      </c>
      <c r="CK174" s="409">
        <f t="shared" ca="1" si="1180"/>
        <v>-3.2597243081240777</v>
      </c>
      <c r="CL174" s="409">
        <f t="shared" ca="1" si="1181"/>
        <v>-4.1777262283356009</v>
      </c>
      <c r="CM174" s="409">
        <f t="shared" ca="1" si="1182"/>
        <v>0.51336910660728563</v>
      </c>
      <c r="CN174" s="409">
        <f t="shared" ca="1" si="1183"/>
        <v>-35.283769070769779</v>
      </c>
      <c r="CO174" s="409">
        <f t="shared" ca="1" si="1184"/>
        <v>-26.291823992150668</v>
      </c>
      <c r="CP174" s="409">
        <f t="shared" ca="1" si="1185"/>
        <v>-9.5227847300629662</v>
      </c>
      <c r="CQ174" s="409">
        <f t="shared" ca="1" si="1186"/>
        <v>-3.9813287513381255</v>
      </c>
      <c r="CR174" s="409">
        <f t="shared" ca="1" si="1187"/>
        <v>4.7672191208515784</v>
      </c>
      <c r="CS174" s="409">
        <f t="shared" ca="1" si="1188"/>
        <v>1.5557066505759849</v>
      </c>
      <c r="CT174" s="409">
        <f t="shared" ca="1" si="1189"/>
        <v>3.0116674796931306</v>
      </c>
      <c r="CU174" s="409">
        <f t="shared" ca="1" si="1190"/>
        <v>5.6525390204910479</v>
      </c>
      <c r="CV174" s="409">
        <f t="shared" ca="1" si="1191"/>
        <v>3.3694778479570289</v>
      </c>
      <c r="CW174" s="409">
        <f t="shared" ca="1" si="1192"/>
        <v>3.8654793308793103</v>
      </c>
      <c r="CX174" s="409">
        <f t="shared" ca="1" si="1193"/>
        <v>11.267304742927948</v>
      </c>
      <c r="CY174" s="409">
        <f t="shared" ca="1" si="1194"/>
        <v>12.670553900526784</v>
      </c>
      <c r="CZ174" s="409">
        <f t="shared" ca="1" si="1195"/>
        <v>56.344672199986945</v>
      </c>
      <c r="DA174" s="409">
        <f t="shared" ca="1" si="1196"/>
        <v>52.15309242635729</v>
      </c>
      <c r="DB174" s="409">
        <f t="shared" ca="1" si="1197"/>
        <v>15.172273051575559</v>
      </c>
      <c r="DC174" s="409">
        <f t="shared" ca="1" si="1198"/>
        <v>14.008294120354719</v>
      </c>
      <c r="DD174" s="409">
        <f t="shared" ca="1" si="1199"/>
        <v>0.8824257647239051</v>
      </c>
      <c r="DE174" s="409">
        <f t="shared" ca="1" si="1200"/>
        <v>1.3130947068337804</v>
      </c>
      <c r="DF174" s="409">
        <f t="shared" ca="1" si="1201"/>
        <v>-2.3294856373766777</v>
      </c>
      <c r="DG174" s="409">
        <f t="shared" ca="1" si="1202"/>
        <v>-3.9164238585515108</v>
      </c>
      <c r="DH174" s="409">
        <f t="shared" ca="1" si="1203"/>
        <v>4.5428167391557679</v>
      </c>
      <c r="DI174" s="409">
        <f t="shared" ca="1" si="1204"/>
        <v>-2.6112805312359768</v>
      </c>
      <c r="DJ174" s="409">
        <f t="shared" ca="1" si="1205"/>
        <v>-5.115563209210265</v>
      </c>
      <c r="DK174" s="409">
        <f t="shared" ca="1" si="1206"/>
        <v>-7.4519181648577018</v>
      </c>
      <c r="DL174" s="409">
        <f t="shared" ca="1" si="1207"/>
        <v>-6.1404388683588706</v>
      </c>
      <c r="DM174" s="409">
        <f t="shared" ca="1" si="1208"/>
        <v>-5.2917806676202872</v>
      </c>
      <c r="DN174" s="409">
        <f t="shared" ca="1" si="1209"/>
        <v>-6.5808036716778986</v>
      </c>
      <c r="DO174" s="409">
        <f t="shared" ca="1" si="1210"/>
        <v>-5.6534078015263987</v>
      </c>
      <c r="DP174" s="409">
        <f t="shared" ca="1" si="1211"/>
        <v>-8.5950932932755961</v>
      </c>
      <c r="DQ174" s="409">
        <f t="shared" ca="1" si="1212"/>
        <v>-9.0243065497139838</v>
      </c>
      <c r="DR174" s="409">
        <f t="shared" ca="1" si="1213"/>
        <v>-6.6103028526152059</v>
      </c>
      <c r="DS174" s="409">
        <f t="shared" ca="1" si="1214"/>
        <v>-4.4956435696229704</v>
      </c>
      <c r="DT174" s="409">
        <f t="shared" ca="1" si="1215"/>
        <v>-4.5644813206093602</v>
      </c>
      <c r="DU174" s="409">
        <f t="shared" ca="1" si="1216"/>
        <v>-1.1087425017547616</v>
      </c>
      <c r="DV174" s="409">
        <f t="shared" ca="1" si="1217"/>
        <v>-3.5803596051865156</v>
      </c>
      <c r="DW174" s="409">
        <f t="shared" ca="1" si="1218"/>
        <v>-6.9780941164663659</v>
      </c>
      <c r="DX174" s="409">
        <f t="shared" ca="1" si="1219"/>
        <v>-0.32076766722154559</v>
      </c>
      <c r="DY174" s="409">
        <f t="shared" ca="1" si="1220"/>
        <v>-6.0996067058344039</v>
      </c>
      <c r="DZ174" s="409">
        <f t="shared" ca="1" si="1221"/>
        <v>1.7360857898547977</v>
      </c>
      <c r="EA174" s="409">
        <f t="shared" ca="1" si="1222"/>
        <v>-1.2605576578983602</v>
      </c>
      <c r="EB174" s="409">
        <f t="shared" ca="1" si="1223"/>
        <v>-4.0522883933505653</v>
      </c>
      <c r="EC174" s="409">
        <f t="shared" ca="1" si="1224"/>
        <v>1.0151499036189335</v>
      </c>
      <c r="ED174" s="409">
        <f t="shared" ca="1" si="1225"/>
        <v>1.4618374338097624</v>
      </c>
      <c r="EE174" s="409">
        <f t="shared" ca="1" si="1226"/>
        <v>-0.40297418637888427</v>
      </c>
      <c r="EF174" s="409">
        <f t="shared" ca="1" si="1227"/>
        <v>-5.7660646825869435</v>
      </c>
      <c r="EG174" s="409">
        <f t="shared" ca="1" si="1228"/>
        <v>-4.5968403507146718</v>
      </c>
      <c r="EH174" s="409">
        <f t="shared" ca="1" si="1229"/>
        <v>-6.8833126758941319</v>
      </c>
      <c r="EI174" s="409">
        <f t="shared" ca="1" si="1230"/>
        <v>0.65286176181969324</v>
      </c>
      <c r="EJ174" s="409">
        <f t="shared" ca="1" si="1231"/>
        <v>-7.0298385907234291</v>
      </c>
      <c r="EK174" s="409">
        <f t="shared" ca="1" si="1232"/>
        <v>-2.8823083005490133</v>
      </c>
      <c r="EL174" s="409">
        <f t="shared" ca="1" si="1233"/>
        <v>-8.4373110708693133</v>
      </c>
      <c r="EM174" s="409">
        <f t="shared" ca="1" si="1234"/>
        <v>-5.4471549827621573</v>
      </c>
      <c r="EN174" s="409">
        <f t="shared" ca="1" si="1235"/>
        <v>-1.378714708770616</v>
      </c>
      <c r="EO174" s="409">
        <f t="shared" ca="1" si="1236"/>
        <v>-3.7999478157721285</v>
      </c>
      <c r="EP174" s="409">
        <f t="shared" ca="1" si="1237"/>
        <v>-6.9927807514938252</v>
      </c>
      <c r="EQ174" s="409">
        <f t="shared" ca="1" si="1238"/>
        <v>-4.8222982449551779</v>
      </c>
      <c r="ER174" s="409">
        <f t="shared" ca="1" si="1239"/>
        <v>-3.0468045063059606</v>
      </c>
      <c r="ES174" s="409">
        <f t="shared" ca="1" si="1240"/>
        <v>-1.6502769391218095</v>
      </c>
      <c r="ET174" s="409">
        <f t="shared" ca="1" si="1241"/>
        <v>1.3152434001688675</v>
      </c>
      <c r="EU174" s="409">
        <f t="shared" ca="1" si="1242"/>
        <v>-2.632778221212746</v>
      </c>
      <c r="EV174" s="409">
        <f t="shared" ca="1" si="1243"/>
        <v>2.9197009024062055</v>
      </c>
      <c r="EW174" s="409">
        <f t="shared" ca="1" si="1244"/>
        <v>-0.90988500444736076</v>
      </c>
      <c r="EX174" s="409">
        <f t="shared" ca="1" si="1245"/>
        <v>1.7593747617339801</v>
      </c>
      <c r="EY174" s="409">
        <f t="shared" ca="1" si="1246"/>
        <v>-1.0853070525369048</v>
      </c>
      <c r="EZ174" s="409">
        <f t="shared" ca="1" si="1247"/>
        <v>9.1966700116927314E-2</v>
      </c>
      <c r="FA174" s="409">
        <f t="shared" ca="1" si="1248"/>
        <v>-2.8792388793345509</v>
      </c>
      <c r="FB174" s="409">
        <f t="shared" ca="1" si="1249"/>
        <v>-1.0214698926088772</v>
      </c>
      <c r="FC174" s="409">
        <f t="shared" ca="1" si="1250"/>
        <v>-2.3136793207088147</v>
      </c>
      <c r="FD174" s="409">
        <f t="shared" ca="1" si="1251"/>
        <v>-4.2036189232057382</v>
      </c>
      <c r="FE174" s="409">
        <f t="shared" ca="1" si="1252"/>
        <v>-100</v>
      </c>
      <c r="FF174" s="409">
        <f t="shared" ca="1" si="1253"/>
        <v>-100</v>
      </c>
      <c r="FG174" s="409">
        <f t="shared" ca="1" si="1254"/>
        <v>-100</v>
      </c>
      <c r="FH174" s="409">
        <f t="shared" ca="1" si="1255"/>
        <v>-100</v>
      </c>
      <c r="FI174" s="409">
        <f t="shared" ca="1" si="1256"/>
        <v>-100</v>
      </c>
      <c r="FJ174" s="409">
        <f t="shared" ca="1" si="1257"/>
        <v>-100</v>
      </c>
      <c r="FK174" s="409">
        <f t="shared" ca="1" si="1258"/>
        <v>-100</v>
      </c>
      <c r="FL174" s="409">
        <f t="shared" ca="1" si="1259"/>
        <v>-100</v>
      </c>
      <c r="FM174" s="409">
        <f t="shared" ca="1" si="1260"/>
        <v>-100</v>
      </c>
      <c r="FN174" s="409">
        <f t="shared" ca="1" si="1261"/>
        <v>-100</v>
      </c>
      <c r="FO174" s="409">
        <f t="shared" ca="1" si="1264"/>
        <v>-100</v>
      </c>
      <c r="FP174" s="409">
        <f t="shared" ca="1" si="1263"/>
        <v>-100</v>
      </c>
    </row>
    <row r="175" spans="1:172" x14ac:dyDescent="0.2">
      <c r="B175" s="407" t="s">
        <v>17</v>
      </c>
      <c r="C175" s="408">
        <f t="shared" si="1057"/>
        <v>71182.811000000002</v>
      </c>
      <c r="D175" s="407"/>
      <c r="E175" s="409"/>
      <c r="F175" s="409"/>
      <c r="G175" s="409"/>
      <c r="H175" s="409"/>
      <c r="I175" s="409"/>
      <c r="J175" s="409"/>
      <c r="K175" s="409"/>
      <c r="L175" s="409"/>
      <c r="M175" s="409"/>
      <c r="N175" s="409"/>
      <c r="O175" s="409"/>
      <c r="P175" s="409"/>
      <c r="Q175" s="409">
        <f t="shared" ca="1" si="1108"/>
        <v>10.962583160477138</v>
      </c>
      <c r="R175" s="409">
        <f t="shared" ca="1" si="1109"/>
        <v>4.5384528646007283</v>
      </c>
      <c r="S175" s="409">
        <f t="shared" ca="1" si="1110"/>
        <v>5.8619092358382261</v>
      </c>
      <c r="T175" s="409">
        <f t="shared" ca="1" si="1111"/>
        <v>1.3477937883144051</v>
      </c>
      <c r="U175" s="409">
        <f t="shared" ca="1" si="1112"/>
        <v>1.8831574966187645</v>
      </c>
      <c r="V175" s="409">
        <f t="shared" ca="1" si="1113"/>
        <v>3.5538111920087516</v>
      </c>
      <c r="W175" s="409">
        <f t="shared" ca="1" si="1114"/>
        <v>-1.26061360336017</v>
      </c>
      <c r="X175" s="409">
        <f t="shared" ca="1" si="1115"/>
        <v>0.12647645083492876</v>
      </c>
      <c r="Y175" s="409">
        <f t="shared" ca="1" si="1116"/>
        <v>1.1979962431638285</v>
      </c>
      <c r="Z175" s="409">
        <f t="shared" ca="1" si="1117"/>
        <v>-0.98069328188078941</v>
      </c>
      <c r="AA175" s="409">
        <f t="shared" ca="1" si="1118"/>
        <v>2.6633559443016424</v>
      </c>
      <c r="AB175" s="409">
        <f t="shared" ca="1" si="1119"/>
        <v>-4.6322474068517465</v>
      </c>
      <c r="AC175" s="409">
        <f t="shared" ca="1" si="1120"/>
        <v>-4.3939285599631717</v>
      </c>
      <c r="AD175" s="409">
        <f t="shared" ca="1" si="1121"/>
        <v>-0.80898145166437985</v>
      </c>
      <c r="AE175" s="409">
        <f t="shared" ca="1" si="1122"/>
        <v>-1.2360722614419331</v>
      </c>
      <c r="AF175" s="409">
        <f t="shared" ca="1" si="1123"/>
        <v>7.0790584572734616</v>
      </c>
      <c r="AG175" s="409">
        <f t="shared" ca="1" si="1124"/>
        <v>4.0199863393133768</v>
      </c>
      <c r="AH175" s="409">
        <f t="shared" ca="1" si="1125"/>
        <v>-1.9784481726401566</v>
      </c>
      <c r="AI175" s="409">
        <f t="shared" ca="1" si="1126"/>
        <v>8.315576713404127</v>
      </c>
      <c r="AJ175" s="409">
        <f t="shared" ca="1" si="1127"/>
        <v>4.8984077308687404</v>
      </c>
      <c r="AK175" s="409">
        <f t="shared" ca="1" si="1128"/>
        <v>6.7428264371957454</v>
      </c>
      <c r="AL175" s="409">
        <f t="shared" ca="1" si="1129"/>
        <v>7.3694022004238207</v>
      </c>
      <c r="AM175" s="409">
        <f t="shared" ca="1" si="1130"/>
        <v>4.8770922857145109</v>
      </c>
      <c r="AN175" s="409">
        <f t="shared" ca="1" si="1131"/>
        <v>7.4827542121243908</v>
      </c>
      <c r="AO175" s="409">
        <f t="shared" ca="1" si="1132"/>
        <v>6.404027480935909</v>
      </c>
      <c r="AP175" s="409">
        <f t="shared" ca="1" si="1133"/>
        <v>7.5541169874839795</v>
      </c>
      <c r="AQ175" s="409">
        <f t="shared" ca="1" si="1134"/>
        <v>3.3968757237637988</v>
      </c>
      <c r="AR175" s="409">
        <f t="shared" ca="1" si="1135"/>
        <v>-2.2492316467163533</v>
      </c>
      <c r="AS175" s="409">
        <f t="shared" ca="1" si="1136"/>
        <v>0.51252030062526899</v>
      </c>
      <c r="AT175" s="409">
        <f t="shared" ca="1" si="1137"/>
        <v>2.5377554342598927</v>
      </c>
      <c r="AU175" s="409">
        <f t="shared" ca="1" si="1138"/>
        <v>-5.9169707615018154</v>
      </c>
      <c r="AV175" s="409">
        <f t="shared" ca="1" si="1139"/>
        <v>-3.9624021368121021</v>
      </c>
      <c r="AW175" s="409">
        <f t="shared" ca="1" si="1140"/>
        <v>-2.1758565675183235</v>
      </c>
      <c r="AX175" s="409">
        <f t="shared" ca="1" si="1141"/>
        <v>-3.6375310146069921</v>
      </c>
      <c r="AY175" s="409">
        <f t="shared" ca="1" si="1142"/>
        <v>-2.3130286424695754</v>
      </c>
      <c r="AZ175" s="409">
        <f t="shared" ca="1" si="1143"/>
        <v>-2.7777686726060438</v>
      </c>
      <c r="BA175" s="409">
        <f t="shared" ca="1" si="1144"/>
        <v>3.4886163199095108</v>
      </c>
      <c r="BB175" s="409">
        <f t="shared" ca="1" si="1145"/>
        <v>5.7718565631986962E-2</v>
      </c>
      <c r="BC175" s="409">
        <f t="shared" ca="1" si="1146"/>
        <v>0.2245110793784022</v>
      </c>
      <c r="BD175" s="409">
        <f t="shared" ca="1" si="1147"/>
        <v>0.33158115196951599</v>
      </c>
      <c r="BE175" s="409">
        <f t="shared" ca="1" si="1148"/>
        <v>2.2844099727053191</v>
      </c>
      <c r="BF175" s="409">
        <f t="shared" ca="1" si="1149"/>
        <v>-0.1697560685460644</v>
      </c>
      <c r="BG175" s="409">
        <f t="shared" ca="1" si="1150"/>
        <v>1.6176738526046677</v>
      </c>
      <c r="BH175" s="409">
        <f t="shared" ca="1" si="1151"/>
        <v>1.3830364370346189</v>
      </c>
      <c r="BI175" s="409">
        <f t="shared" ca="1" si="1152"/>
        <v>-4.6803411730152078</v>
      </c>
      <c r="BJ175" s="409">
        <f t="shared" ca="1" si="1153"/>
        <v>-2.2965363851283485</v>
      </c>
      <c r="BK175" s="409">
        <f t="shared" ca="1" si="1154"/>
        <v>0.70742281825640418</v>
      </c>
      <c r="BL175" s="409">
        <f t="shared" ca="1" si="1155"/>
        <v>1.5451551656684472</v>
      </c>
      <c r="BM175" s="409">
        <f t="shared" ca="1" si="1156"/>
        <v>-4.4132578205419009</v>
      </c>
      <c r="BN175" s="409">
        <f t="shared" ca="1" si="1157"/>
        <v>-3.2980366288190623</v>
      </c>
      <c r="BO175" s="409">
        <f t="shared" ca="1" si="1158"/>
        <v>2.1389857257338321</v>
      </c>
      <c r="BP175" s="409">
        <f t="shared" ca="1" si="1159"/>
        <v>3.0229592939902403</v>
      </c>
      <c r="BQ175" s="409">
        <f t="shared" ca="1" si="1160"/>
        <v>-1.8219470553348316</v>
      </c>
      <c r="BR175" s="409">
        <f t="shared" ca="1" si="1161"/>
        <v>4.9795095808208742</v>
      </c>
      <c r="BS175" s="409">
        <f t="shared" ca="1" si="1162"/>
        <v>0.10591530852130404</v>
      </c>
      <c r="BT175" s="409">
        <f t="shared" ca="1" si="1163"/>
        <v>3.6797084566501042</v>
      </c>
      <c r="BU175" s="409">
        <f t="shared" ca="1" si="1164"/>
        <v>7.1798160579363639</v>
      </c>
      <c r="BV175" s="409">
        <f t="shared" ca="1" si="1165"/>
        <v>3.7248805148666833</v>
      </c>
      <c r="BW175" s="409">
        <f t="shared" ca="1" si="1166"/>
        <v>2.4370532299668639</v>
      </c>
      <c r="BX175" s="409">
        <f t="shared" ca="1" si="1167"/>
        <v>-0.2319610698982757</v>
      </c>
      <c r="BY175" s="409">
        <f t="shared" ca="1" si="1168"/>
        <v>3.6911185567388429</v>
      </c>
      <c r="BZ175" s="409">
        <f t="shared" ca="1" si="1169"/>
        <v>2.3471703274979205</v>
      </c>
      <c r="CA175" s="409">
        <f t="shared" ca="1" si="1170"/>
        <v>-2.5142546252799036</v>
      </c>
      <c r="CB175" s="409">
        <f t="shared" ca="1" si="1171"/>
        <v>-5.8521702470386572E-2</v>
      </c>
      <c r="CC175" s="409">
        <f t="shared" ca="1" si="1172"/>
        <v>-3.9558833391551786</v>
      </c>
      <c r="CD175" s="409">
        <f t="shared" ca="1" si="1173"/>
        <v>-0.51938201339658008</v>
      </c>
      <c r="CE175" s="409">
        <f t="shared" ca="1" si="1174"/>
        <v>-1.4850733010472794</v>
      </c>
      <c r="CF175" s="409">
        <f t="shared" ca="1" si="1175"/>
        <v>-5.9782116253582132</v>
      </c>
      <c r="CG175" s="409">
        <f t="shared" ca="1" si="1176"/>
        <v>-6.8351474406449881</v>
      </c>
      <c r="CH175" s="409">
        <f t="shared" ca="1" si="1177"/>
        <v>-5.6886245592445022</v>
      </c>
      <c r="CI175" s="409">
        <f t="shared" ca="1" si="1178"/>
        <v>-3.6201443978165315</v>
      </c>
      <c r="CJ175" s="409">
        <f t="shared" ca="1" si="1179"/>
        <v>-3.8840810787986726</v>
      </c>
      <c r="CK175" s="409">
        <f t="shared" ca="1" si="1180"/>
        <v>-7.8982022619702263</v>
      </c>
      <c r="CL175" s="409">
        <f t="shared" ca="1" si="1181"/>
        <v>-4.2729176798921316</v>
      </c>
      <c r="CM175" s="409">
        <f t="shared" ca="1" si="1182"/>
        <v>-11.863264881467302</v>
      </c>
      <c r="CN175" s="409">
        <f t="shared" ca="1" si="1183"/>
        <v>-52.293816152969939</v>
      </c>
      <c r="CO175" s="409">
        <f t="shared" ca="1" si="1184"/>
        <v>-44.032528223148901</v>
      </c>
      <c r="CP175" s="409">
        <f t="shared" ca="1" si="1185"/>
        <v>-37.426121663743437</v>
      </c>
      <c r="CQ175" s="409">
        <f t="shared" ca="1" si="1186"/>
        <v>-25.304823479234074</v>
      </c>
      <c r="CR175" s="409">
        <f t="shared" ca="1" si="1187"/>
        <v>-18.203928874957299</v>
      </c>
      <c r="CS175" s="409">
        <f t="shared" ca="1" si="1188"/>
        <v>-17.552707270407979</v>
      </c>
      <c r="CT175" s="409">
        <f t="shared" ca="1" si="1189"/>
        <v>-16.994983673114291</v>
      </c>
      <c r="CU175" s="409">
        <f t="shared" ca="1" si="1190"/>
        <v>-17.810513416870819</v>
      </c>
      <c r="CV175" s="409">
        <f t="shared" ca="1" si="1191"/>
        <v>-15.089336193086609</v>
      </c>
      <c r="CW175" s="409">
        <f t="shared" ca="1" si="1192"/>
        <v>-14.449162190557146</v>
      </c>
      <c r="CX175" s="409">
        <f t="shared" ca="1" si="1193"/>
        <v>-14.754260853871472</v>
      </c>
      <c r="CY175" s="409">
        <f t="shared" ca="1" si="1194"/>
        <v>-2.237364750166094</v>
      </c>
      <c r="CZ175" s="409">
        <f t="shared" ca="1" si="1195"/>
        <v>76.876541458099325</v>
      </c>
      <c r="DA175" s="409">
        <f t="shared" ca="1" si="1196"/>
        <v>64.55087143340856</v>
      </c>
      <c r="DB175" s="409">
        <f t="shared" ca="1" si="1197"/>
        <v>29.908968583131468</v>
      </c>
      <c r="DC175" s="409">
        <f t="shared" ca="1" si="1198"/>
        <v>15.026957589235764</v>
      </c>
      <c r="DD175" s="409">
        <f t="shared" ca="1" si="1199"/>
        <v>5.356429855860199</v>
      </c>
      <c r="DE175" s="409">
        <f t="shared" ca="1" si="1200"/>
        <v>7.8157256327735354</v>
      </c>
      <c r="DF175" s="409">
        <f t="shared" ca="1" si="1201"/>
        <v>8.2483941633818176</v>
      </c>
      <c r="DG175" s="409">
        <f t="shared" ca="1" si="1202"/>
        <v>6.1942986897992824</v>
      </c>
      <c r="DH175" s="409">
        <f t="shared" ca="1" si="1203"/>
        <v>9.0576401291145459</v>
      </c>
      <c r="DI175" s="409">
        <f t="shared" ca="1" si="1204"/>
        <v>6.6094926733009487</v>
      </c>
      <c r="DJ175" s="409">
        <f t="shared" ca="1" si="1205"/>
        <v>7.5292680863364723</v>
      </c>
      <c r="DK175" s="409">
        <f t="shared" ca="1" si="1206"/>
        <v>3.4620805057376458</v>
      </c>
      <c r="DL175" s="409">
        <f t="shared" ca="1" si="1207"/>
        <v>4.5875535019167586</v>
      </c>
      <c r="DM175" s="409">
        <f t="shared" ca="1" si="1208"/>
        <v>4.0756632329814551</v>
      </c>
      <c r="DN175" s="409">
        <f t="shared" ca="1" si="1209"/>
        <v>7.817382668136716</v>
      </c>
      <c r="DO175" s="409">
        <f t="shared" ca="1" si="1210"/>
        <v>5.3324225664671161</v>
      </c>
      <c r="DP175" s="409">
        <f t="shared" ca="1" si="1211"/>
        <v>7.4132456135579901</v>
      </c>
      <c r="DQ175" s="409">
        <f t="shared" ca="1" si="1212"/>
        <v>4.0553802500255358</v>
      </c>
      <c r="DR175" s="409">
        <f t="shared" ca="1" si="1213"/>
        <v>2.7045785576603123</v>
      </c>
      <c r="DS175" s="409">
        <f t="shared" ca="1" si="1214"/>
        <v>-0.84022807374616093</v>
      </c>
      <c r="DT175" s="409">
        <f t="shared" ca="1" si="1215"/>
        <v>-6.5414584585558089</v>
      </c>
      <c r="DU175" s="409">
        <f t="shared" ca="1" si="1216"/>
        <v>-3.1092233378154361</v>
      </c>
      <c r="DV175" s="409">
        <f t="shared" ca="1" si="1217"/>
        <v>-7.7188323629677171</v>
      </c>
      <c r="DW175" s="409">
        <f t="shared" ca="1" si="1218"/>
        <v>-6.7713935773491158</v>
      </c>
      <c r="DX175" s="409">
        <f t="shared" ca="1" si="1219"/>
        <v>-6.2801328987255545</v>
      </c>
      <c r="DY175" s="409">
        <f t="shared" ca="1" si="1220"/>
        <v>-10.860756835279915</v>
      </c>
      <c r="DZ175" s="409">
        <f t="shared" ca="1" si="1221"/>
        <v>-6.1519262965875328</v>
      </c>
      <c r="EA175" s="409">
        <f t="shared" ca="1" si="1222"/>
        <v>-8.6869661521001547</v>
      </c>
      <c r="EB175" s="409">
        <f t="shared" ca="1" si="1223"/>
        <v>-6.9354829365568946</v>
      </c>
      <c r="EC175" s="409">
        <f t="shared" ca="1" si="1224"/>
        <v>-7.5975989755210804</v>
      </c>
      <c r="ED175" s="409">
        <f t="shared" ca="1" si="1225"/>
        <v>-6.5874121393602536</v>
      </c>
      <c r="EE175" s="409">
        <f t="shared" ca="1" si="1226"/>
        <v>-0.9516882316269033</v>
      </c>
      <c r="EF175" s="409">
        <f t="shared" ca="1" si="1227"/>
        <v>-5.5372132531069695</v>
      </c>
      <c r="EG175" s="409">
        <f t="shared" ca="1" si="1228"/>
        <v>-4.9605094183601608</v>
      </c>
      <c r="EH175" s="409">
        <f t="shared" ca="1" si="1229"/>
        <v>-7.9632168522119571</v>
      </c>
      <c r="EI175" s="409">
        <f t="shared" ca="1" si="1230"/>
        <v>-8.4555549744638228</v>
      </c>
      <c r="EJ175" s="409">
        <f t="shared" ca="1" si="1231"/>
        <v>-13.107391612853419</v>
      </c>
      <c r="EK175" s="409">
        <f t="shared" ca="1" si="1232"/>
        <v>-9.6763366482525441</v>
      </c>
      <c r="EL175" s="409">
        <f t="shared" ca="1" si="1233"/>
        <v>-9.1921044447360032</v>
      </c>
      <c r="EM175" s="409">
        <f t="shared" ca="1" si="1234"/>
        <v>-5.9698578867149195</v>
      </c>
      <c r="EN175" s="409">
        <f t="shared" ca="1" si="1235"/>
        <v>-8.1740589494549596</v>
      </c>
      <c r="EO175" s="409">
        <f t="shared" ca="1" si="1236"/>
        <v>-5.8574711456835615</v>
      </c>
      <c r="EP175" s="409">
        <f t="shared" ca="1" si="1237"/>
        <v>-11.294426385587158</v>
      </c>
      <c r="EQ175" s="409">
        <f t="shared" ca="1" si="1238"/>
        <v>-13.858112324945864</v>
      </c>
      <c r="ER175" s="409">
        <f t="shared" ca="1" si="1239"/>
        <v>-7.2540676863943787</v>
      </c>
      <c r="ES175" s="409">
        <f t="shared" ca="1" si="1240"/>
        <v>-7.7306378823277555</v>
      </c>
      <c r="ET175" s="409">
        <f t="shared" ca="1" si="1241"/>
        <v>-3.3318402197184582</v>
      </c>
      <c r="EU175" s="409">
        <f t="shared" ca="1" si="1242"/>
        <v>-6.0465241894252273</v>
      </c>
      <c r="EV175" s="409">
        <f t="shared" ca="1" si="1243"/>
        <v>-4.0219640259255414</v>
      </c>
      <c r="EW175" s="409">
        <f t="shared" ca="1" si="1244"/>
        <v>-4.5075864828775991</v>
      </c>
      <c r="EX175" s="409">
        <f t="shared" ca="1" si="1245"/>
        <v>-10.604174869743503</v>
      </c>
      <c r="EY175" s="409">
        <f t="shared" ca="1" si="1246"/>
        <v>-9.781998058141042</v>
      </c>
      <c r="EZ175" s="409">
        <f t="shared" ca="1" si="1247"/>
        <v>-10.169223250252841</v>
      </c>
      <c r="FA175" s="409">
        <f t="shared" ca="1" si="1248"/>
        <v>-10.396666785979932</v>
      </c>
      <c r="FB175" s="409">
        <f t="shared" ca="1" si="1249"/>
        <v>-0.97069692657602502</v>
      </c>
      <c r="FC175" s="409">
        <f t="shared" ca="1" si="1250"/>
        <v>-1.4972044075940829</v>
      </c>
      <c r="FD175" s="409">
        <f t="shared" ca="1" si="1251"/>
        <v>-8.0372324709235272</v>
      </c>
      <c r="FE175" s="409">
        <f t="shared" ca="1" si="1252"/>
        <v>-100</v>
      </c>
      <c r="FF175" s="409">
        <f t="shared" ca="1" si="1253"/>
        <v>-100</v>
      </c>
      <c r="FG175" s="409">
        <f t="shared" ca="1" si="1254"/>
        <v>-100</v>
      </c>
      <c r="FH175" s="409">
        <f t="shared" ca="1" si="1255"/>
        <v>-100</v>
      </c>
      <c r="FI175" s="409">
        <f t="shared" ca="1" si="1256"/>
        <v>-100</v>
      </c>
      <c r="FJ175" s="409">
        <f t="shared" ca="1" si="1257"/>
        <v>-100</v>
      </c>
      <c r="FK175" s="409">
        <f t="shared" ca="1" si="1258"/>
        <v>-100</v>
      </c>
      <c r="FL175" s="409">
        <f t="shared" ca="1" si="1259"/>
        <v>-100</v>
      </c>
      <c r="FM175" s="409">
        <f t="shared" ca="1" si="1260"/>
        <v>-100</v>
      </c>
      <c r="FN175" s="409">
        <f t="shared" ca="1" si="1261"/>
        <v>-100</v>
      </c>
      <c r="FO175" s="409">
        <f t="shared" ca="1" si="1264"/>
        <v>-100</v>
      </c>
      <c r="FP175" s="409">
        <f t="shared" ca="1" si="1263"/>
        <v>-100</v>
      </c>
    </row>
    <row r="176" spans="1:172" x14ac:dyDescent="0.2">
      <c r="B176" s="407" t="s">
        <v>18</v>
      </c>
      <c r="C176" s="408">
        <f t="shared" si="1057"/>
        <v>31436.956999999999</v>
      </c>
      <c r="D176" s="407"/>
      <c r="E176" s="409"/>
      <c r="F176" s="409"/>
      <c r="G176" s="409"/>
      <c r="H176" s="409"/>
      <c r="I176" s="409"/>
      <c r="J176" s="409"/>
      <c r="K176" s="409"/>
      <c r="L176" s="409"/>
      <c r="M176" s="409"/>
      <c r="N176" s="409"/>
      <c r="O176" s="409"/>
      <c r="P176" s="409"/>
      <c r="Q176" s="409">
        <f t="shared" ca="1" si="1108"/>
        <v>-3.3901189397809048</v>
      </c>
      <c r="R176" s="409">
        <f t="shared" ca="1" si="1109"/>
        <v>-0.3123796161122101</v>
      </c>
      <c r="S176" s="409">
        <f t="shared" ca="1" si="1110"/>
        <v>2.4675856755060863</v>
      </c>
      <c r="T176" s="409">
        <f t="shared" ca="1" si="1111"/>
        <v>4.2103112218269843</v>
      </c>
      <c r="U176" s="409">
        <f t="shared" ca="1" si="1112"/>
        <v>-0.50370216806888379</v>
      </c>
      <c r="V176" s="409">
        <f t="shared" ca="1" si="1113"/>
        <v>2.7618700244437662</v>
      </c>
      <c r="W176" s="409">
        <f t="shared" ca="1" si="1114"/>
        <v>7.458279916534579</v>
      </c>
      <c r="X176" s="409">
        <f t="shared" ca="1" si="1115"/>
        <v>6.1655893176996841</v>
      </c>
      <c r="Y176" s="409">
        <f t="shared" ca="1" si="1116"/>
        <v>7.4957893359368626</v>
      </c>
      <c r="Z176" s="409">
        <f t="shared" ca="1" si="1117"/>
        <v>3.4475018135645001</v>
      </c>
      <c r="AA176" s="409">
        <f t="shared" ca="1" si="1118"/>
        <v>4.1327028429509483</v>
      </c>
      <c r="AB176" s="409">
        <f t="shared" ca="1" si="1119"/>
        <v>8.7149569586835156</v>
      </c>
      <c r="AC176" s="409">
        <f t="shared" ca="1" si="1120"/>
        <v>5.7806325678384098</v>
      </c>
      <c r="AD176" s="409">
        <f t="shared" ca="1" si="1121"/>
        <v>4.259367931241016</v>
      </c>
      <c r="AE176" s="409">
        <f t="shared" ca="1" si="1122"/>
        <v>5.3489416598692543</v>
      </c>
      <c r="AF176" s="409">
        <f t="shared" ca="1" si="1123"/>
        <v>1.1950842517229887</v>
      </c>
      <c r="AG176" s="409">
        <f t="shared" ca="1" si="1124"/>
        <v>4.7382528565143502</v>
      </c>
      <c r="AH176" s="409">
        <f t="shared" ca="1" si="1125"/>
        <v>2.9516788939623524</v>
      </c>
      <c r="AI176" s="409">
        <f t="shared" ca="1" si="1126"/>
        <v>-3.5238103674103485</v>
      </c>
      <c r="AJ176" s="409">
        <f t="shared" ca="1" si="1127"/>
        <v>0.72268774272966141</v>
      </c>
      <c r="AK176" s="409">
        <f t="shared" ca="1" si="1128"/>
        <v>-2.9983437609859038</v>
      </c>
      <c r="AL176" s="409">
        <f t="shared" ca="1" si="1129"/>
        <v>-0.54429334525553941</v>
      </c>
      <c r="AM176" s="409">
        <f t="shared" ca="1" si="1130"/>
        <v>0.55138428365620484</v>
      </c>
      <c r="AN176" s="409">
        <f t="shared" ca="1" si="1131"/>
        <v>-2.6036521994616493</v>
      </c>
      <c r="AO176" s="409">
        <f t="shared" ca="1" si="1132"/>
        <v>0.64383315169631317</v>
      </c>
      <c r="AP176" s="409">
        <f t="shared" ca="1" si="1133"/>
        <v>-0.2130641799277555</v>
      </c>
      <c r="AQ176" s="409">
        <f t="shared" ca="1" si="1134"/>
        <v>-2.8621701314654757</v>
      </c>
      <c r="AR176" s="409">
        <f t="shared" ca="1" si="1135"/>
        <v>-2.4787117719656067</v>
      </c>
      <c r="AS176" s="409">
        <f t="shared" ca="1" si="1136"/>
        <v>-1.3824135144002838</v>
      </c>
      <c r="AT176" s="409">
        <f t="shared" ca="1" si="1137"/>
        <v>-5.9674216625392233</v>
      </c>
      <c r="AU176" s="409">
        <f t="shared" ca="1" si="1138"/>
        <v>-5.0030842746257207</v>
      </c>
      <c r="AV176" s="409">
        <f t="shared" ca="1" si="1139"/>
        <v>-5.9487197813260622</v>
      </c>
      <c r="AW176" s="409">
        <f t="shared" ca="1" si="1140"/>
        <v>-6.0031294092727023</v>
      </c>
      <c r="AX176" s="409">
        <f t="shared" ca="1" si="1141"/>
        <v>-5.9777405268566071</v>
      </c>
      <c r="AY176" s="409">
        <f t="shared" ca="1" si="1142"/>
        <v>-6.0000696662288533</v>
      </c>
      <c r="AZ176" s="409">
        <f t="shared" ca="1" si="1143"/>
        <v>-4.8332811773253042</v>
      </c>
      <c r="BA176" s="409">
        <f t="shared" ca="1" si="1144"/>
        <v>-0.72356154563777864</v>
      </c>
      <c r="BB176" s="409">
        <f t="shared" ca="1" si="1145"/>
        <v>-5.3348646921981953</v>
      </c>
      <c r="BC176" s="409">
        <f t="shared" ca="1" si="1146"/>
        <v>-6.3062668889590583</v>
      </c>
      <c r="BD176" s="409">
        <f t="shared" ca="1" si="1147"/>
        <v>-4.2617619496699177</v>
      </c>
      <c r="BE176" s="409">
        <f t="shared" ca="1" si="1148"/>
        <v>-5.9063297059446853</v>
      </c>
      <c r="BF176" s="409">
        <f t="shared" ca="1" si="1149"/>
        <v>-3.7297815352818304</v>
      </c>
      <c r="BG176" s="409">
        <f t="shared" ca="1" si="1150"/>
        <v>-0.1068782837939608</v>
      </c>
      <c r="BH176" s="409">
        <f t="shared" ca="1" si="1151"/>
        <v>-4.4887827263852813</v>
      </c>
      <c r="BI176" s="409">
        <f t="shared" ca="1" si="1152"/>
        <v>-1.5698629143857232</v>
      </c>
      <c r="BJ176" s="409">
        <f t="shared" ca="1" si="1153"/>
        <v>-1.4573380145541535</v>
      </c>
      <c r="BK176" s="409">
        <f t="shared" ca="1" si="1154"/>
        <v>-2.9132360070741754</v>
      </c>
      <c r="BL176" s="409">
        <f t="shared" ca="1" si="1155"/>
        <v>7.1926739078762125E-2</v>
      </c>
      <c r="BM176" s="409">
        <f t="shared" ca="1" si="1156"/>
        <v>-7.7552565166394061</v>
      </c>
      <c r="BN176" s="409">
        <f t="shared" ca="1" si="1157"/>
        <v>-3.1976615722778945</v>
      </c>
      <c r="BO176" s="409">
        <f t="shared" ca="1" si="1158"/>
        <v>2.0447649737129296</v>
      </c>
      <c r="BP176" s="409">
        <f t="shared" ca="1" si="1159"/>
        <v>-1.3031680740981528</v>
      </c>
      <c r="BQ176" s="409">
        <f t="shared" ca="1" si="1160"/>
        <v>1.8882555938498626</v>
      </c>
      <c r="BR176" s="409">
        <f t="shared" ca="1" si="1161"/>
        <v>2.4531473869362657</v>
      </c>
      <c r="BS176" s="409">
        <f t="shared" ca="1" si="1162"/>
        <v>-2.910640387663932E-2</v>
      </c>
      <c r="BT176" s="409">
        <f t="shared" ca="1" si="1163"/>
        <v>3.2806497215916721</v>
      </c>
      <c r="BU176" s="409">
        <f t="shared" ca="1" si="1164"/>
        <v>1.3677579124359482</v>
      </c>
      <c r="BV176" s="409">
        <f t="shared" ca="1" si="1165"/>
        <v>-0.99344880645809042</v>
      </c>
      <c r="BW176" s="409">
        <f t="shared" ca="1" si="1166"/>
        <v>-4.0627916159309052E-2</v>
      </c>
      <c r="BX176" s="409">
        <f t="shared" ca="1" si="1167"/>
        <v>-3.2948107676382961</v>
      </c>
      <c r="BY176" s="409">
        <f t="shared" ca="1" si="1168"/>
        <v>-2.8012738877075378</v>
      </c>
      <c r="BZ176" s="409">
        <f t="shared" ca="1" si="1169"/>
        <v>-2.1738269685850611</v>
      </c>
      <c r="CA176" s="409">
        <f t="shared" ca="1" si="1170"/>
        <v>-5.8646050354311257</v>
      </c>
      <c r="CB176" s="409">
        <f t="shared" ca="1" si="1171"/>
        <v>-6.0988822736916859E-2</v>
      </c>
      <c r="CC176" s="409">
        <f t="shared" ca="1" si="1172"/>
        <v>-3.3231703424030172</v>
      </c>
      <c r="CD176" s="409">
        <f t="shared" ca="1" si="1173"/>
        <v>-3.0893244342042721</v>
      </c>
      <c r="CE176" s="409">
        <f t="shared" ca="1" si="1174"/>
        <v>-4.0668881363977789</v>
      </c>
      <c r="CF176" s="409">
        <f t="shared" ca="1" si="1175"/>
        <v>-2.9545120167519912</v>
      </c>
      <c r="CG176" s="409">
        <f t="shared" ca="1" si="1176"/>
        <v>-3.1550277168391148</v>
      </c>
      <c r="CH176" s="409">
        <f t="shared" ca="1" si="1177"/>
        <v>-4.148637427074263</v>
      </c>
      <c r="CI176" s="409">
        <f t="shared" ca="1" si="1178"/>
        <v>-6.0787478862753801</v>
      </c>
      <c r="CJ176" s="409">
        <f t="shared" ca="1" si="1179"/>
        <v>-3.9691596686299704</v>
      </c>
      <c r="CK176" s="409">
        <f t="shared" ca="1" si="1180"/>
        <v>-2.4772123581444561</v>
      </c>
      <c r="CL176" s="409">
        <f t="shared" ca="1" si="1181"/>
        <v>-1.8565294113939217</v>
      </c>
      <c r="CM176" s="409">
        <f t="shared" ca="1" si="1182"/>
        <v>-4.5822553149673411</v>
      </c>
      <c r="CN176" s="409">
        <f t="shared" ca="1" si="1183"/>
        <v>-51.293330113756703</v>
      </c>
      <c r="CO176" s="409">
        <f t="shared" ca="1" si="1184"/>
        <v>-50.944487666197098</v>
      </c>
      <c r="CP176" s="409">
        <f t="shared" ca="1" si="1185"/>
        <v>-33.775369571902047</v>
      </c>
      <c r="CQ176" s="409">
        <f t="shared" ca="1" si="1186"/>
        <v>-19.436141949089048</v>
      </c>
      <c r="CR176" s="409">
        <f t="shared" ca="1" si="1187"/>
        <v>-14.710532441182451</v>
      </c>
      <c r="CS176" s="409">
        <f t="shared" ca="1" si="1188"/>
        <v>-12.115024722666575</v>
      </c>
      <c r="CT176" s="409">
        <f t="shared" ca="1" si="1189"/>
        <v>-7.194075440003914</v>
      </c>
      <c r="CU176" s="409">
        <f t="shared" ca="1" si="1190"/>
        <v>-4.2614225024174175</v>
      </c>
      <c r="CV176" s="409">
        <f t="shared" ca="1" si="1191"/>
        <v>-7.0502536648419039</v>
      </c>
      <c r="CW176" s="409">
        <f t="shared" ca="1" si="1192"/>
        <v>-6.7795994093063854</v>
      </c>
      <c r="CX176" s="409">
        <f t="shared" ca="1" si="1193"/>
        <v>-7.508307403811969</v>
      </c>
      <c r="CY176" s="409">
        <f t="shared" ca="1" si="1194"/>
        <v>-3.0040208397418695</v>
      </c>
      <c r="CZ176" s="409">
        <f t="shared" ca="1" si="1195"/>
        <v>77.226717710389323</v>
      </c>
      <c r="DA176" s="409">
        <f t="shared" ca="1" si="1196"/>
        <v>79.426639223492231</v>
      </c>
      <c r="DB176" s="409">
        <f t="shared" ca="1" si="1197"/>
        <v>31.752173024975207</v>
      </c>
      <c r="DC176" s="409">
        <f t="shared" ca="1" si="1198"/>
        <v>12.623677083135249</v>
      </c>
      <c r="DD176" s="409">
        <f t="shared" ca="1" si="1199"/>
        <v>4.437856678062829</v>
      </c>
      <c r="DE176" s="409">
        <f t="shared" ca="1" si="1200"/>
        <v>2.9886827531936433</v>
      </c>
      <c r="DF176" s="409">
        <f t="shared" ca="1" si="1201"/>
        <v>0.51165841863792139</v>
      </c>
      <c r="DG176" s="409">
        <f t="shared" ca="1" si="1202"/>
        <v>3.0566774289991514</v>
      </c>
      <c r="DH176" s="409">
        <f t="shared" ca="1" si="1203"/>
        <v>4.9022924436330442</v>
      </c>
      <c r="DI176" s="409">
        <f t="shared" ca="1" si="1204"/>
        <v>9.5307640416138213</v>
      </c>
      <c r="DJ176" s="409">
        <f t="shared" ca="1" si="1205"/>
        <v>7.2474658960888263</v>
      </c>
      <c r="DK176" s="409">
        <f t="shared" ca="1" si="1206"/>
        <v>8.0571614234427926</v>
      </c>
      <c r="DL176" s="409">
        <f t="shared" ca="1" si="1207"/>
        <v>11.55002023978011</v>
      </c>
      <c r="DM176" s="409">
        <f t="shared" ca="1" si="1208"/>
        <v>13.682033860515233</v>
      </c>
      <c r="DN176" s="409">
        <f t="shared" ca="1" si="1209"/>
        <v>10.680551606279238</v>
      </c>
      <c r="DO176" s="409">
        <f t="shared" ca="1" si="1210"/>
        <v>9.2609361295374697</v>
      </c>
      <c r="DP176" s="409">
        <f t="shared" ca="1" si="1211"/>
        <v>13.3576625310655</v>
      </c>
      <c r="DQ176" s="409">
        <f t="shared" ca="1" si="1212"/>
        <v>11.598107562282053</v>
      </c>
      <c r="DR176" s="409">
        <f t="shared" ca="1" si="1213"/>
        <v>11.338083875429717</v>
      </c>
      <c r="DS176" s="409">
        <f t="shared" ca="1" si="1214"/>
        <v>5.09181978570399</v>
      </c>
      <c r="DT176" s="409">
        <f t="shared" ca="1" si="1215"/>
        <v>6.7330931136001908</v>
      </c>
      <c r="DU176" s="409">
        <f t="shared" ca="1" si="1216"/>
        <v>3.6602676798874967</v>
      </c>
      <c r="DV176" s="409">
        <f t="shared" ca="1" si="1217"/>
        <v>3.1676118595821805</v>
      </c>
      <c r="DW176" s="409">
        <f t="shared" ca="1" si="1218"/>
        <v>-9.8835665376810766E-2</v>
      </c>
      <c r="DX176" s="409">
        <f t="shared" ca="1" si="1219"/>
        <v>3.7240336009768384</v>
      </c>
      <c r="DY176" s="409">
        <f t="shared" ca="1" si="1220"/>
        <v>-3.0256980791662329</v>
      </c>
      <c r="DZ176" s="409">
        <f t="shared" ca="1" si="1221"/>
        <v>1.3785167685511794</v>
      </c>
      <c r="EA176" s="409">
        <f t="shared" ca="1" si="1222"/>
        <v>0.32900193690063873</v>
      </c>
      <c r="EB176" s="409">
        <f t="shared" ca="1" si="1223"/>
        <v>-4.3981638027058523</v>
      </c>
      <c r="EC176" s="409">
        <f t="shared" ca="1" si="1224"/>
        <v>-4.5330981071471115</v>
      </c>
      <c r="ED176" s="409">
        <f t="shared" ca="1" si="1225"/>
        <v>-5.7881955719136897</v>
      </c>
      <c r="EE176" s="409">
        <f t="shared" ca="1" si="1226"/>
        <v>-8.4259940007778766</v>
      </c>
      <c r="EF176" s="409">
        <f t="shared" ca="1" si="1227"/>
        <v>-11.350302409506867</v>
      </c>
      <c r="EG176" s="409">
        <f t="shared" ca="1" si="1228"/>
        <v>-16.317490413586739</v>
      </c>
      <c r="EH176" s="409">
        <f t="shared" ca="1" si="1229"/>
        <v>-13.094767144633551</v>
      </c>
      <c r="EI176" s="409">
        <f t="shared" ca="1" si="1230"/>
        <v>-11.76334236539644</v>
      </c>
      <c r="EJ176" s="409">
        <f t="shared" ca="1" si="1231"/>
        <v>-22.128198108859834</v>
      </c>
      <c r="EK176" s="409">
        <f t="shared" ca="1" si="1232"/>
        <v>-13.027584596062169</v>
      </c>
      <c r="EL176" s="409">
        <f t="shared" ca="1" si="1233"/>
        <v>-14.740383014326596</v>
      </c>
      <c r="EM176" s="409">
        <f t="shared" ca="1" si="1234"/>
        <v>-17.92915704174554</v>
      </c>
      <c r="EN176" s="409">
        <f t="shared" ca="1" si="1235"/>
        <v>-17.374262452454104</v>
      </c>
      <c r="EO176" s="409">
        <f t="shared" ca="1" si="1236"/>
        <v>-16.354188320083068</v>
      </c>
      <c r="EP176" s="409">
        <f t="shared" ca="1" si="1237"/>
        <v>-16.455322999995232</v>
      </c>
      <c r="EQ176" s="409">
        <f t="shared" ca="1" si="1238"/>
        <v>-11.980160082022479</v>
      </c>
      <c r="ER176" s="409">
        <f t="shared" ca="1" si="1239"/>
        <v>-9.8346419172565334</v>
      </c>
      <c r="ES176" s="409">
        <f t="shared" ca="1" si="1240"/>
        <v>-7.0273345889888503</v>
      </c>
      <c r="ET176" s="409">
        <f t="shared" ca="1" si="1241"/>
        <v>-8.1938271114451169</v>
      </c>
      <c r="EU176" s="409">
        <f t="shared" ca="1" si="1242"/>
        <v>-10.99020030411269</v>
      </c>
      <c r="EV176" s="409">
        <f t="shared" ca="1" si="1243"/>
        <v>-0.80559677251676476</v>
      </c>
      <c r="EW176" s="409">
        <f t="shared" ca="1" si="1244"/>
        <v>-8.8404329251124381</v>
      </c>
      <c r="EX176" s="409">
        <f t="shared" ca="1" si="1245"/>
        <v>-8.6183798134354248</v>
      </c>
      <c r="EY176" s="409">
        <f t="shared" ca="1" si="1246"/>
        <v>-4.1891583076651813</v>
      </c>
      <c r="EZ176" s="409">
        <f t="shared" ca="1" si="1247"/>
        <v>-4.5546069137411536</v>
      </c>
      <c r="FA176" s="409">
        <f t="shared" ca="1" si="1248"/>
        <v>-5.6058228548472471</v>
      </c>
      <c r="FB176" s="409">
        <f t="shared" ca="1" si="1249"/>
        <v>-4.2285106768867706</v>
      </c>
      <c r="FC176" s="409">
        <f t="shared" ca="1" si="1250"/>
        <v>-3.3469297179573374</v>
      </c>
      <c r="FD176" s="409">
        <f t="shared" ca="1" si="1251"/>
        <v>-8.6809661329277787</v>
      </c>
      <c r="FE176" s="409">
        <f t="shared" ca="1" si="1252"/>
        <v>-100</v>
      </c>
      <c r="FF176" s="409">
        <f t="shared" ca="1" si="1253"/>
        <v>-100</v>
      </c>
      <c r="FG176" s="409">
        <f t="shared" ca="1" si="1254"/>
        <v>-100</v>
      </c>
      <c r="FH176" s="409">
        <f t="shared" ca="1" si="1255"/>
        <v>-100</v>
      </c>
      <c r="FI176" s="409">
        <f t="shared" ca="1" si="1256"/>
        <v>-100</v>
      </c>
      <c r="FJ176" s="409">
        <f t="shared" ca="1" si="1257"/>
        <v>-100</v>
      </c>
      <c r="FK176" s="409">
        <f t="shared" ca="1" si="1258"/>
        <v>-100</v>
      </c>
      <c r="FL176" s="409">
        <f t="shared" ca="1" si="1259"/>
        <v>-100</v>
      </c>
      <c r="FM176" s="409">
        <f t="shared" ca="1" si="1260"/>
        <v>-100</v>
      </c>
      <c r="FN176" s="409">
        <f t="shared" ca="1" si="1261"/>
        <v>-100</v>
      </c>
      <c r="FO176" s="409">
        <f t="shared" ca="1" si="1264"/>
        <v>-100</v>
      </c>
      <c r="FP176" s="409">
        <f t="shared" ca="1" si="1263"/>
        <v>-100</v>
      </c>
    </row>
    <row r="177" spans="1:172" x14ac:dyDescent="0.2">
      <c r="B177" s="407" t="s">
        <v>19</v>
      </c>
      <c r="C177" s="408">
        <f t="shared" si="1057"/>
        <v>38837.811999999998</v>
      </c>
      <c r="D177" s="407"/>
      <c r="E177" s="409"/>
      <c r="F177" s="409"/>
      <c r="G177" s="409"/>
      <c r="H177" s="409"/>
      <c r="I177" s="409"/>
      <c r="J177" s="409"/>
      <c r="K177" s="409"/>
      <c r="L177" s="409"/>
      <c r="M177" s="409"/>
      <c r="N177" s="409"/>
      <c r="O177" s="409"/>
      <c r="P177" s="409"/>
      <c r="Q177" s="409">
        <f t="shared" ca="1" si="1108"/>
        <v>-12.916830771644811</v>
      </c>
      <c r="R177" s="409">
        <f t="shared" ca="1" si="1109"/>
        <v>-9.550727050067394</v>
      </c>
      <c r="S177" s="409">
        <f t="shared" ca="1" si="1110"/>
        <v>4.0152720223566689</v>
      </c>
      <c r="T177" s="409">
        <f t="shared" ca="1" si="1111"/>
        <v>-0.16269937424837622</v>
      </c>
      <c r="U177" s="409">
        <f t="shared" ca="1" si="1112"/>
        <v>6.4263821710517561</v>
      </c>
      <c r="V177" s="409">
        <f t="shared" ca="1" si="1113"/>
        <v>1.8372820148831579</v>
      </c>
      <c r="W177" s="409">
        <f t="shared" ca="1" si="1114"/>
        <v>4.8176713669235482E-2</v>
      </c>
      <c r="X177" s="409">
        <f t="shared" ca="1" si="1115"/>
        <v>-4.0439033445515093</v>
      </c>
      <c r="Y177" s="409">
        <f t="shared" ca="1" si="1116"/>
        <v>-4.2370790431844085</v>
      </c>
      <c r="Z177" s="409">
        <f t="shared" ca="1" si="1117"/>
        <v>-4.136332972473113</v>
      </c>
      <c r="AA177" s="409">
        <f t="shared" ca="1" si="1118"/>
        <v>-8.1993599423457937</v>
      </c>
      <c r="AB177" s="409">
        <f t="shared" ca="1" si="1119"/>
        <v>0.65133808737965637</v>
      </c>
      <c r="AC177" s="409">
        <f t="shared" ca="1" si="1120"/>
        <v>12.445383939811322</v>
      </c>
      <c r="AD177" s="409">
        <f t="shared" ca="1" si="1121"/>
        <v>6.5591831080940892</v>
      </c>
      <c r="AE177" s="409">
        <f t="shared" ca="1" si="1122"/>
        <v>4.8044130895030293</v>
      </c>
      <c r="AF177" s="409">
        <f t="shared" ca="1" si="1123"/>
        <v>4.5191517255566822</v>
      </c>
      <c r="AG177" s="409">
        <f t="shared" ca="1" si="1124"/>
        <v>-0.80623292013409298</v>
      </c>
      <c r="AH177" s="409">
        <f t="shared" ca="1" si="1125"/>
        <v>2.1330916858409097</v>
      </c>
      <c r="AI177" s="409">
        <f t="shared" ca="1" si="1126"/>
        <v>-0.6527821622963188</v>
      </c>
      <c r="AJ177" s="409">
        <f t="shared" ca="1" si="1127"/>
        <v>2.5954075868573909</v>
      </c>
      <c r="AK177" s="409">
        <f t="shared" ca="1" si="1128"/>
        <v>6.5011073280826395</v>
      </c>
      <c r="AL177" s="409">
        <f t="shared" ca="1" si="1129"/>
        <v>-3.289992764989961</v>
      </c>
      <c r="AM177" s="409">
        <f t="shared" ca="1" si="1130"/>
        <v>16.799032422988461</v>
      </c>
      <c r="AN177" s="409">
        <f t="shared" ca="1" si="1131"/>
        <v>6.4252401045607996</v>
      </c>
      <c r="AO177" s="409">
        <f t="shared" ca="1" si="1132"/>
        <v>-5.1039922221883103</v>
      </c>
      <c r="AP177" s="409">
        <f t="shared" ca="1" si="1133"/>
        <v>0.95808320565407712</v>
      </c>
      <c r="AQ177" s="409">
        <f t="shared" ca="1" si="1134"/>
        <v>-4.3642144159511531</v>
      </c>
      <c r="AR177" s="409">
        <f t="shared" ca="1" si="1135"/>
        <v>-2.3231334737441358</v>
      </c>
      <c r="AS177" s="409">
        <f t="shared" ca="1" si="1136"/>
        <v>1.1086839515300255</v>
      </c>
      <c r="AT177" s="409">
        <f t="shared" ca="1" si="1137"/>
        <v>3.9370757197834365</v>
      </c>
      <c r="AU177" s="409">
        <f t="shared" ca="1" si="1138"/>
        <v>9.3502242958336979E-2</v>
      </c>
      <c r="AV177" s="409">
        <f t="shared" ca="1" si="1139"/>
        <v>-2.3552811651597807</v>
      </c>
      <c r="AW177" s="409">
        <f t="shared" ca="1" si="1140"/>
        <v>0.44404202989515795</v>
      </c>
      <c r="AX177" s="409">
        <f t="shared" ca="1" si="1141"/>
        <v>-4.5167820636809068</v>
      </c>
      <c r="AY177" s="409">
        <f t="shared" ca="1" si="1142"/>
        <v>-4.9251590548917648</v>
      </c>
      <c r="AZ177" s="409">
        <f t="shared" ca="1" si="1143"/>
        <v>5.6551042307660992</v>
      </c>
      <c r="BA177" s="409">
        <f t="shared" ca="1" si="1144"/>
        <v>-2.7583360721984462</v>
      </c>
      <c r="BB177" s="409">
        <f t="shared" ca="1" si="1145"/>
        <v>7.2428303274531203</v>
      </c>
      <c r="BC177" s="409">
        <f t="shared" ca="1" si="1146"/>
        <v>8.3164438583445133</v>
      </c>
      <c r="BD177" s="409">
        <f t="shared" ca="1" si="1147"/>
        <v>6.7440052813725089</v>
      </c>
      <c r="BE177" s="409">
        <f t="shared" ca="1" si="1148"/>
        <v>-0.52507981133696546</v>
      </c>
      <c r="BF177" s="409">
        <f t="shared" ca="1" si="1149"/>
        <v>2.0443675464388633</v>
      </c>
      <c r="BG177" s="409">
        <f t="shared" ca="1" si="1150"/>
        <v>6.6937390088717308</v>
      </c>
      <c r="BH177" s="409">
        <f t="shared" ca="1" si="1151"/>
        <v>2.916270291527681</v>
      </c>
      <c r="BI177" s="409">
        <f t="shared" ca="1" si="1152"/>
        <v>1.7405436725646837</v>
      </c>
      <c r="BJ177" s="409">
        <f t="shared" ca="1" si="1153"/>
        <v>1.2301863579051968</v>
      </c>
      <c r="BK177" s="409">
        <f t="shared" ca="1" si="1154"/>
        <v>-3.9175700341824324</v>
      </c>
      <c r="BL177" s="409">
        <f t="shared" ca="1" si="1155"/>
        <v>-1.4772334069414796</v>
      </c>
      <c r="BM177" s="409">
        <f t="shared" ca="1" si="1156"/>
        <v>9.5311429603078182</v>
      </c>
      <c r="BN177" s="409">
        <f t="shared" ca="1" si="1157"/>
        <v>-6.446835904204633</v>
      </c>
      <c r="BO177" s="409">
        <f t="shared" ca="1" si="1158"/>
        <v>-2.6515399950596787</v>
      </c>
      <c r="BP177" s="409">
        <f t="shared" ca="1" si="1159"/>
        <v>-3.3076498756234969</v>
      </c>
      <c r="BQ177" s="409">
        <f t="shared" ca="1" si="1160"/>
        <v>0.90559519540013866</v>
      </c>
      <c r="BR177" s="409">
        <f t="shared" ca="1" si="1161"/>
        <v>-4.328731862945304</v>
      </c>
      <c r="BS177" s="409">
        <f t="shared" ca="1" si="1162"/>
        <v>-3.429945308138528</v>
      </c>
      <c r="BT177" s="409">
        <f t="shared" ca="1" si="1163"/>
        <v>1.8069095788179084</v>
      </c>
      <c r="BU177" s="409">
        <f t="shared" ca="1" si="1164"/>
        <v>0.49870229788476195</v>
      </c>
      <c r="BV177" s="409">
        <f t="shared" ca="1" si="1165"/>
        <v>3.3683894703583519</v>
      </c>
      <c r="BW177" s="409">
        <f t="shared" ca="1" si="1166"/>
        <v>-3.4630906430164998</v>
      </c>
      <c r="BX177" s="409">
        <f t="shared" ca="1" si="1167"/>
        <v>-4.1989745338433693</v>
      </c>
      <c r="BY177" s="409">
        <f t="shared" ca="1" si="1168"/>
        <v>0.816741747027109</v>
      </c>
      <c r="BZ177" s="409">
        <f t="shared" ca="1" si="1169"/>
        <v>3.9051079648249925</v>
      </c>
      <c r="CA177" s="409">
        <f t="shared" ca="1" si="1170"/>
        <v>-2.2103044519197539</v>
      </c>
      <c r="CB177" s="409">
        <f t="shared" ca="1" si="1171"/>
        <v>-3.4304051946724314</v>
      </c>
      <c r="CC177" s="409">
        <f t="shared" ca="1" si="1172"/>
        <v>-0.3392026088117035</v>
      </c>
      <c r="CD177" s="409">
        <f t="shared" ca="1" si="1173"/>
        <v>0.943418762574467</v>
      </c>
      <c r="CE177" s="409">
        <f t="shared" ca="1" si="1174"/>
        <v>-2.0031377487890865</v>
      </c>
      <c r="CF177" s="409">
        <f t="shared" ca="1" si="1175"/>
        <v>-0.66434140817928267</v>
      </c>
      <c r="CG177" s="409">
        <f t="shared" ca="1" si="1176"/>
        <v>-2.0210032089913597</v>
      </c>
      <c r="CH177" s="409">
        <f t="shared" ca="1" si="1177"/>
        <v>0.35226460644950919</v>
      </c>
      <c r="CI177" s="409">
        <f t="shared" ca="1" si="1178"/>
        <v>-1.6645198353349713</v>
      </c>
      <c r="CJ177" s="409">
        <f t="shared" ca="1" si="1179"/>
        <v>-1.5766981072612651</v>
      </c>
      <c r="CK177" s="409">
        <f t="shared" ca="1" si="1180"/>
        <v>-4.0181891645565031</v>
      </c>
      <c r="CL177" s="409">
        <f t="shared" ca="1" si="1181"/>
        <v>-5.3242977099388895</v>
      </c>
      <c r="CM177" s="409">
        <f t="shared" ca="1" si="1182"/>
        <v>-7.474535487539427</v>
      </c>
      <c r="CN177" s="409">
        <f t="shared" ca="1" si="1183"/>
        <v>-4.4283811379629725</v>
      </c>
      <c r="CO177" s="409">
        <f t="shared" ca="1" si="1184"/>
        <v>-10.097281560468076</v>
      </c>
      <c r="CP177" s="409">
        <f t="shared" ca="1" si="1185"/>
        <v>-5.8852697113330237</v>
      </c>
      <c r="CQ177" s="409">
        <f t="shared" ca="1" si="1186"/>
        <v>-1.9920664477294707</v>
      </c>
      <c r="CR177" s="409">
        <f t="shared" ca="1" si="1187"/>
        <v>-1.7023925631677486</v>
      </c>
      <c r="CS177" s="409">
        <f t="shared" ca="1" si="1188"/>
        <v>-1.4994192560987614</v>
      </c>
      <c r="CT177" s="409">
        <f t="shared" ca="1" si="1189"/>
        <v>2.6309105718186174</v>
      </c>
      <c r="CU177" s="409">
        <f t="shared" ca="1" si="1190"/>
        <v>5.8300378941305837</v>
      </c>
      <c r="CV177" s="409">
        <f t="shared" ca="1" si="1191"/>
        <v>5.9608862718459932</v>
      </c>
      <c r="CW177" s="409">
        <f t="shared" ca="1" si="1192"/>
        <v>1.7941313723248413</v>
      </c>
      <c r="CX177" s="409">
        <f t="shared" ca="1" si="1193"/>
        <v>2.9286579399374233</v>
      </c>
      <c r="CY177" s="409">
        <f t="shared" ca="1" si="1194"/>
        <v>13.026949917178783</v>
      </c>
      <c r="CZ177" s="409">
        <f t="shared" ca="1" si="1195"/>
        <v>12.365167521039197</v>
      </c>
      <c r="DA177" s="409">
        <f t="shared" ca="1" si="1196"/>
        <v>20.714869064960808</v>
      </c>
      <c r="DB177" s="409">
        <f t="shared" ca="1" si="1197"/>
        <v>9.546984052098864</v>
      </c>
      <c r="DC177" s="409">
        <f t="shared" ca="1" si="1198"/>
        <v>11.065621736441628</v>
      </c>
      <c r="DD177" s="409">
        <f t="shared" ca="1" si="1199"/>
        <v>13.26886186288796</v>
      </c>
      <c r="DE177" s="409">
        <f t="shared" ca="1" si="1200"/>
        <v>13.839815891292389</v>
      </c>
      <c r="DF177" s="409">
        <f t="shared" ca="1" si="1201"/>
        <v>6.0650715054909199</v>
      </c>
      <c r="DG177" s="409">
        <f t="shared" ca="1" si="1202"/>
        <v>1.5307698494161741</v>
      </c>
      <c r="DH177" s="409">
        <f t="shared" ca="1" si="1203"/>
        <v>2.6149991702729949</v>
      </c>
      <c r="DI177" s="409">
        <f t="shared" ca="1" si="1204"/>
        <v>2.844094701577518</v>
      </c>
      <c r="DJ177" s="409">
        <f t="shared" ca="1" si="1205"/>
        <v>3.7609710235588807</v>
      </c>
      <c r="DK177" s="409">
        <f t="shared" ca="1" si="1206"/>
        <v>0.44877628622283794</v>
      </c>
      <c r="DL177" s="409">
        <f t="shared" ca="1" si="1207"/>
        <v>5.5610046277495258</v>
      </c>
      <c r="DM177" s="409">
        <f t="shared" ca="1" si="1208"/>
        <v>0.44373441399667968</v>
      </c>
      <c r="DN177" s="409">
        <f t="shared" ca="1" si="1209"/>
        <v>1.9155294487123768</v>
      </c>
      <c r="DO177" s="409">
        <f t="shared" ca="1" si="1210"/>
        <v>-1.1098364489849644</v>
      </c>
      <c r="DP177" s="409">
        <f t="shared" ca="1" si="1211"/>
        <v>-13.409600969505121</v>
      </c>
      <c r="DQ177" s="409">
        <f t="shared" ca="1" si="1212"/>
        <v>-14.637674353976422</v>
      </c>
      <c r="DR177" s="409">
        <f t="shared" ca="1" si="1213"/>
        <v>-6.5695633789972874</v>
      </c>
      <c r="DS177" s="409">
        <f t="shared" ca="1" si="1214"/>
        <v>-3.3940584127289242</v>
      </c>
      <c r="DT177" s="409">
        <f t="shared" ca="1" si="1215"/>
        <v>-7.6510710527353325</v>
      </c>
      <c r="DU177" s="409">
        <f t="shared" ca="1" si="1216"/>
        <v>-6.0661098409879486</v>
      </c>
      <c r="DV177" s="409">
        <f t="shared" ca="1" si="1217"/>
        <v>-8.8326310132769095</v>
      </c>
      <c r="DW177" s="409">
        <f t="shared" ca="1" si="1218"/>
        <v>-7.5232854987682884</v>
      </c>
      <c r="DX177" s="409">
        <f t="shared" ca="1" si="1219"/>
        <v>-14.176013063393739</v>
      </c>
      <c r="DY177" s="409">
        <f t="shared" ca="1" si="1220"/>
        <v>-16.420784240909001</v>
      </c>
      <c r="DZ177" s="409">
        <f t="shared" ca="1" si="1221"/>
        <v>-11.716439301707126</v>
      </c>
      <c r="EA177" s="409">
        <f t="shared" ca="1" si="1222"/>
        <v>-13.842867419472455</v>
      </c>
      <c r="EB177" s="409">
        <f t="shared" ca="1" si="1223"/>
        <v>-6.8830607551471132</v>
      </c>
      <c r="EC177" s="409">
        <f t="shared" ca="1" si="1224"/>
        <v>-4.3710925850695759</v>
      </c>
      <c r="ED177" s="409">
        <f t="shared" ca="1" si="1225"/>
        <v>-9.3947359122895762</v>
      </c>
      <c r="EE177" s="409">
        <f t="shared" ca="1" si="1226"/>
        <v>-10.549046198946556</v>
      </c>
      <c r="EF177" s="409">
        <f t="shared" ca="1" si="1227"/>
        <v>-11.036208396489386</v>
      </c>
      <c r="EG177" s="409">
        <f t="shared" ca="1" si="1228"/>
        <v>-12.881198204578254</v>
      </c>
      <c r="EH177" s="409">
        <f t="shared" ca="1" si="1229"/>
        <v>-7.8297946567788586</v>
      </c>
      <c r="EI177" s="409">
        <f t="shared" ca="1" si="1230"/>
        <v>-12.889909991531781</v>
      </c>
      <c r="EJ177" s="409">
        <f t="shared" ca="1" si="1231"/>
        <v>-10.019828839049495</v>
      </c>
      <c r="EK177" s="409">
        <f t="shared" ca="1" si="1232"/>
        <v>-1.9616280859059145</v>
      </c>
      <c r="EL177" s="409">
        <f t="shared" ca="1" si="1233"/>
        <v>-2.848015270490194</v>
      </c>
      <c r="EM177" s="409">
        <f t="shared" ca="1" si="1234"/>
        <v>-4.3835060055048842</v>
      </c>
      <c r="EN177" s="409">
        <f t="shared" ca="1" si="1235"/>
        <v>-2.1618703451769221</v>
      </c>
      <c r="EO177" s="409">
        <f t="shared" ca="1" si="1236"/>
        <v>-2.1054701730042495</v>
      </c>
      <c r="EP177" s="409">
        <f t="shared" ca="1" si="1237"/>
        <v>-3.0972963706826846</v>
      </c>
      <c r="EQ177" s="409">
        <f t="shared" ca="1" si="1238"/>
        <v>-2.2815439941121269</v>
      </c>
      <c r="ER177" s="409">
        <f t="shared" ca="1" si="1239"/>
        <v>-1.328504423810287</v>
      </c>
      <c r="ES177" s="409">
        <f t="shared" ca="1" si="1240"/>
        <v>-0.48856496158931861</v>
      </c>
      <c r="ET177" s="409">
        <f t="shared" ca="1" si="1241"/>
        <v>-1.7618264307954234</v>
      </c>
      <c r="EU177" s="409">
        <f t="shared" ca="1" si="1242"/>
        <v>-1.0102248192750523</v>
      </c>
      <c r="EV177" s="409">
        <f t="shared" ca="1" si="1243"/>
        <v>-5.6531643586337168</v>
      </c>
      <c r="EW177" s="409">
        <f t="shared" ca="1" si="1244"/>
        <v>-10.541714581897992</v>
      </c>
      <c r="EX177" s="409">
        <f t="shared" ca="1" si="1245"/>
        <v>-12.493307134194637</v>
      </c>
      <c r="EY177" s="409">
        <f t="shared" ca="1" si="1246"/>
        <v>-7.2250701173937131</v>
      </c>
      <c r="EZ177" s="409">
        <f t="shared" ca="1" si="1247"/>
        <v>-8.5298064888544474</v>
      </c>
      <c r="FA177" s="409">
        <f t="shared" ca="1" si="1248"/>
        <v>-11.137737532669945</v>
      </c>
      <c r="FB177" s="409">
        <f t="shared" ca="1" si="1249"/>
        <v>-8.4341307197638287</v>
      </c>
      <c r="FC177" s="409">
        <f t="shared" ca="1" si="1250"/>
        <v>-7.9351536044985238</v>
      </c>
      <c r="FD177" s="409">
        <f t="shared" ca="1" si="1251"/>
        <v>-5.1650464626569033</v>
      </c>
      <c r="FE177" s="409">
        <f t="shared" ca="1" si="1252"/>
        <v>-100</v>
      </c>
      <c r="FF177" s="409">
        <f t="shared" ca="1" si="1253"/>
        <v>-100</v>
      </c>
      <c r="FG177" s="409">
        <f t="shared" ca="1" si="1254"/>
        <v>-100</v>
      </c>
      <c r="FH177" s="409">
        <f t="shared" ca="1" si="1255"/>
        <v>-100</v>
      </c>
      <c r="FI177" s="409">
        <f t="shared" ca="1" si="1256"/>
        <v>-100</v>
      </c>
      <c r="FJ177" s="409">
        <f t="shared" ca="1" si="1257"/>
        <v>-100</v>
      </c>
      <c r="FK177" s="409">
        <f t="shared" ca="1" si="1258"/>
        <v>-100</v>
      </c>
      <c r="FL177" s="409">
        <f t="shared" ca="1" si="1259"/>
        <v>-100</v>
      </c>
      <c r="FM177" s="409">
        <f t="shared" ca="1" si="1260"/>
        <v>-100</v>
      </c>
      <c r="FN177" s="409">
        <f t="shared" ca="1" si="1261"/>
        <v>-100</v>
      </c>
      <c r="FO177" s="409">
        <f t="shared" ca="1" si="1264"/>
        <v>-100</v>
      </c>
      <c r="FP177" s="409">
        <f t="shared" ca="1" si="1263"/>
        <v>-100</v>
      </c>
    </row>
    <row r="178" spans="1:172" x14ac:dyDescent="0.2">
      <c r="B178" s="407" t="s">
        <v>20</v>
      </c>
      <c r="C178" s="408">
        <f t="shared" si="1057"/>
        <v>101611.97199999999</v>
      </c>
      <c r="D178" s="407"/>
      <c r="E178" s="409"/>
      <c r="F178" s="409"/>
      <c r="G178" s="409"/>
      <c r="H178" s="409"/>
      <c r="I178" s="409"/>
      <c r="J178" s="409"/>
      <c r="K178" s="409"/>
      <c r="L178" s="409"/>
      <c r="M178" s="409"/>
      <c r="N178" s="409"/>
      <c r="O178" s="409"/>
      <c r="P178" s="409"/>
      <c r="Q178" s="409">
        <f t="shared" ca="1" si="1108"/>
        <v>3.2728607546597175</v>
      </c>
      <c r="R178" s="409">
        <f t="shared" ca="1" si="1109"/>
        <v>3.4463681076050108</v>
      </c>
      <c r="S178" s="409">
        <f t="shared" ca="1" si="1110"/>
        <v>3.6686311611686904</v>
      </c>
      <c r="T178" s="409">
        <f t="shared" ca="1" si="1111"/>
        <v>3.6967083520654995</v>
      </c>
      <c r="U178" s="409">
        <f t="shared" ca="1" si="1112"/>
        <v>6.6944924391870728</v>
      </c>
      <c r="V178" s="409">
        <f t="shared" ca="1" si="1113"/>
        <v>6.9952013231862935</v>
      </c>
      <c r="W178" s="409">
        <f t="shared" ca="1" si="1114"/>
        <v>5.8896814356796767</v>
      </c>
      <c r="X178" s="409">
        <f t="shared" ca="1" si="1115"/>
        <v>3.6103263090990794</v>
      </c>
      <c r="Y178" s="409">
        <f t="shared" ca="1" si="1116"/>
        <v>6.0315024179871983</v>
      </c>
      <c r="Z178" s="409">
        <f t="shared" ca="1" si="1117"/>
        <v>7.4951097015941457</v>
      </c>
      <c r="AA178" s="409">
        <f t="shared" ca="1" si="1118"/>
        <v>7.2705312277242768</v>
      </c>
      <c r="AB178" s="409">
        <f t="shared" ca="1" si="1119"/>
        <v>6.7995139030848009</v>
      </c>
      <c r="AC178" s="409">
        <f t="shared" ca="1" si="1120"/>
        <v>6.1012145655064671</v>
      </c>
      <c r="AD178" s="409">
        <f t="shared" ca="1" si="1121"/>
        <v>5.0432643435973432</v>
      </c>
      <c r="AE178" s="409">
        <f t="shared" ca="1" si="1122"/>
        <v>3.7383522125653315</v>
      </c>
      <c r="AF178" s="409">
        <f t="shared" ca="1" si="1123"/>
        <v>5.2068345642684051</v>
      </c>
      <c r="AG178" s="409">
        <f t="shared" ca="1" si="1124"/>
        <v>4.2194708354882806</v>
      </c>
      <c r="AH178" s="409">
        <f t="shared" ca="1" si="1125"/>
        <v>4.4880980830500334</v>
      </c>
      <c r="AI178" s="409">
        <f t="shared" ca="1" si="1126"/>
        <v>3.5597145545293074</v>
      </c>
      <c r="AJ178" s="409">
        <f t="shared" ca="1" si="1127"/>
        <v>6.3521007705398063</v>
      </c>
      <c r="AK178" s="409">
        <f t="shared" ca="1" si="1128"/>
        <v>5.4075740687487723</v>
      </c>
      <c r="AL178" s="409">
        <f t="shared" ca="1" si="1129"/>
        <v>3.9512094785521867</v>
      </c>
      <c r="AM178" s="409">
        <f t="shared" ca="1" si="1130"/>
        <v>3.8722164688035292</v>
      </c>
      <c r="AN178" s="409">
        <f t="shared" ca="1" si="1131"/>
        <v>5.2406442670226028</v>
      </c>
      <c r="AO178" s="409">
        <f t="shared" ca="1" si="1132"/>
        <v>4.5653313545702048</v>
      </c>
      <c r="AP178" s="409">
        <f t="shared" ca="1" si="1133"/>
        <v>5.4748559236186338</v>
      </c>
      <c r="AQ178" s="409">
        <f t="shared" ca="1" si="1134"/>
        <v>6.7826359991418883</v>
      </c>
      <c r="AR178" s="409">
        <f t="shared" ca="1" si="1135"/>
        <v>4.5538400780051518</v>
      </c>
      <c r="AS178" s="409">
        <f t="shared" ca="1" si="1136"/>
        <v>5.8869143034952884</v>
      </c>
      <c r="AT178" s="409">
        <f t="shared" ca="1" si="1137"/>
        <v>4.1080226156633017</v>
      </c>
      <c r="AU178" s="409">
        <f t="shared" ca="1" si="1138"/>
        <v>5.8957983366054236</v>
      </c>
      <c r="AV178" s="409">
        <f t="shared" ca="1" si="1139"/>
        <v>2.9000080088743516</v>
      </c>
      <c r="AW178" s="409">
        <f t="shared" ca="1" si="1140"/>
        <v>1.8814954788848297</v>
      </c>
      <c r="AX178" s="409">
        <f t="shared" ca="1" si="1141"/>
        <v>2.5967434922796286</v>
      </c>
      <c r="AY178" s="409">
        <f t="shared" ca="1" si="1142"/>
        <v>1.9474885266991748</v>
      </c>
      <c r="AZ178" s="409">
        <f t="shared" ca="1" si="1143"/>
        <v>3.5744669663046977</v>
      </c>
      <c r="BA178" s="409">
        <f t="shared" ca="1" si="1144"/>
        <v>5.852903393751177</v>
      </c>
      <c r="BB178" s="409">
        <f t="shared" ca="1" si="1145"/>
        <v>4.0080906365665072</v>
      </c>
      <c r="BC178" s="409">
        <f t="shared" ca="1" si="1146"/>
        <v>1.927652900980064</v>
      </c>
      <c r="BD178" s="409">
        <f t="shared" ca="1" si="1147"/>
        <v>4.8180134927690261</v>
      </c>
      <c r="BE178" s="409">
        <f t="shared" ca="1" si="1148"/>
        <v>2.2517127875403276</v>
      </c>
      <c r="BF178" s="409">
        <f t="shared" ca="1" si="1149"/>
        <v>5.9180816411697776</v>
      </c>
      <c r="BG178" s="409">
        <f t="shared" ca="1" si="1150"/>
        <v>7.0962188105210089</v>
      </c>
      <c r="BH178" s="409">
        <f t="shared" ca="1" si="1151"/>
        <v>5.4315642656931971</v>
      </c>
      <c r="BI178" s="409">
        <f t="shared" ca="1" si="1152"/>
        <v>4.876266892894904</v>
      </c>
      <c r="BJ178" s="409">
        <f t="shared" ca="1" si="1153"/>
        <v>5.9275164190360101</v>
      </c>
      <c r="BK178" s="409">
        <f t="shared" ca="1" si="1154"/>
        <v>4.1659487172775584</v>
      </c>
      <c r="BL178" s="409">
        <f t="shared" ca="1" si="1155"/>
        <v>2.0029271753649596</v>
      </c>
      <c r="BM178" s="409">
        <f t="shared" ca="1" si="1156"/>
        <v>0.10238375503703878</v>
      </c>
      <c r="BN178" s="409">
        <f t="shared" ca="1" si="1157"/>
        <v>1.2203919903185323</v>
      </c>
      <c r="BO178" s="409">
        <f t="shared" ca="1" si="1158"/>
        <v>3.9375988744708224</v>
      </c>
      <c r="BP178" s="409">
        <f t="shared" ca="1" si="1159"/>
        <v>1.4772104955077054</v>
      </c>
      <c r="BQ178" s="409">
        <f t="shared" ca="1" si="1160"/>
        <v>5.3668627392384991</v>
      </c>
      <c r="BR178" s="409">
        <f t="shared" ca="1" si="1161"/>
        <v>2.3818371272193559</v>
      </c>
      <c r="BS178" s="409">
        <f t="shared" ca="1" si="1162"/>
        <v>1.2208653199767383</v>
      </c>
      <c r="BT178" s="409">
        <f t="shared" ca="1" si="1163"/>
        <v>2.6128629692328929</v>
      </c>
      <c r="BU178" s="409">
        <f t="shared" ca="1" si="1164"/>
        <v>3.1082086666340132</v>
      </c>
      <c r="BV178" s="409">
        <f t="shared" ca="1" si="1165"/>
        <v>1.9093770283234051</v>
      </c>
      <c r="BW178" s="409">
        <f t="shared" ca="1" si="1166"/>
        <v>2.3149875199357979</v>
      </c>
      <c r="BX178" s="409">
        <f t="shared" ca="1" si="1167"/>
        <v>3.6318062142028964</v>
      </c>
      <c r="BY178" s="409">
        <f t="shared" ca="1" si="1168"/>
        <v>5.4755531161533497</v>
      </c>
      <c r="BZ178" s="409">
        <f t="shared" ca="1" si="1169"/>
        <v>3.9985541816257779</v>
      </c>
      <c r="CA178" s="409">
        <f t="shared" ca="1" si="1170"/>
        <v>-1.3483088221677662</v>
      </c>
      <c r="CB178" s="409">
        <f t="shared" ca="1" si="1171"/>
        <v>1.8004974971126444</v>
      </c>
      <c r="CC178" s="409">
        <f t="shared" ca="1" si="1172"/>
        <v>-1.0118625295333317</v>
      </c>
      <c r="CD178" s="409">
        <f t="shared" ca="1" si="1173"/>
        <v>-1.9858977275907819</v>
      </c>
      <c r="CE178" s="409">
        <f t="shared" ca="1" si="1174"/>
        <v>-3.4779803415736552</v>
      </c>
      <c r="CF178" s="409">
        <f t="shared" ca="1" si="1175"/>
        <v>-1.286282770867416</v>
      </c>
      <c r="CG178" s="409">
        <f t="shared" ca="1" si="1176"/>
        <v>-1.1587948745500825</v>
      </c>
      <c r="CH178" s="409">
        <f t="shared" ca="1" si="1177"/>
        <v>-2.4763448424472472</v>
      </c>
      <c r="CI178" s="409">
        <f t="shared" ca="1" si="1178"/>
        <v>-1.4175275051221803</v>
      </c>
      <c r="CJ178" s="409">
        <f t="shared" ca="1" si="1179"/>
        <v>-5.0686881730962625</v>
      </c>
      <c r="CK178" s="409">
        <f t="shared" ca="1" si="1180"/>
        <v>-1.0398738496883908</v>
      </c>
      <c r="CL178" s="409">
        <f t="shared" ca="1" si="1181"/>
        <v>-3.3377642214428533</v>
      </c>
      <c r="CM178" s="409">
        <f t="shared" ca="1" si="1182"/>
        <v>0.62786687599538027</v>
      </c>
      <c r="CN178" s="409">
        <f t="shared" ca="1" si="1183"/>
        <v>-4.5143880934232783</v>
      </c>
      <c r="CO178" s="409">
        <f t="shared" ca="1" si="1184"/>
        <v>-9.6659942977451578</v>
      </c>
      <c r="CP178" s="409">
        <f t="shared" ca="1" si="1185"/>
        <v>-7.7705739221919998</v>
      </c>
      <c r="CQ178" s="409">
        <f t="shared" ca="1" si="1186"/>
        <v>-3.3440046135133201</v>
      </c>
      <c r="CR178" s="409">
        <f t="shared" ca="1" si="1187"/>
        <v>-4.0266455260744181</v>
      </c>
      <c r="CS178" s="409">
        <f t="shared" ca="1" si="1188"/>
        <v>-1.628120548029429</v>
      </c>
      <c r="CT178" s="409">
        <f t="shared" ca="1" si="1189"/>
        <v>-0.5171829700864663</v>
      </c>
      <c r="CU178" s="409">
        <f t="shared" ca="1" si="1190"/>
        <v>-0.42358444185201449</v>
      </c>
      <c r="CV178" s="409">
        <f t="shared" ca="1" si="1191"/>
        <v>2.1737292548386336</v>
      </c>
      <c r="CW178" s="409">
        <f t="shared" ca="1" si="1192"/>
        <v>-2.6698894125909476</v>
      </c>
      <c r="CX178" s="409">
        <f t="shared" ca="1" si="1193"/>
        <v>-1.9877863343385656</v>
      </c>
      <c r="CY178" s="409">
        <f t="shared" ca="1" si="1194"/>
        <v>-3.2687880584248319E-2</v>
      </c>
      <c r="CZ178" s="409">
        <f t="shared" ca="1" si="1195"/>
        <v>7.6580202580295094</v>
      </c>
      <c r="DA178" s="409">
        <f t="shared" ca="1" si="1196"/>
        <v>15.950003471332039</v>
      </c>
      <c r="DB178" s="409">
        <f t="shared" ca="1" si="1197"/>
        <v>16.553478826201101</v>
      </c>
      <c r="DC178" s="409">
        <f t="shared" ca="1" si="1198"/>
        <v>12.739630767745666</v>
      </c>
      <c r="DD178" s="409">
        <f t="shared" ca="1" si="1199"/>
        <v>10.88175306466934</v>
      </c>
      <c r="DE178" s="409">
        <f t="shared" ca="1" si="1200"/>
        <v>7.9929514689028878</v>
      </c>
      <c r="DF178" s="409">
        <f t="shared" ca="1" si="1201"/>
        <v>8.5365238375477759</v>
      </c>
      <c r="DG178" s="409">
        <f t="shared" ca="1" si="1202"/>
        <v>8.9774560913825638</v>
      </c>
      <c r="DH178" s="409">
        <f t="shared" ca="1" si="1203"/>
        <v>11.221011720955133</v>
      </c>
      <c r="DI178" s="409">
        <f t="shared" ca="1" si="1204"/>
        <v>6.6219546044097513</v>
      </c>
      <c r="DJ178" s="409">
        <f t="shared" ca="1" si="1205"/>
        <v>9.9370628186219676</v>
      </c>
      <c r="DK178" s="409">
        <f t="shared" ca="1" si="1206"/>
        <v>8.4794154489833033</v>
      </c>
      <c r="DL178" s="409">
        <f t="shared" ca="1" si="1207"/>
        <v>4.8174766263111763</v>
      </c>
      <c r="DM178" s="409">
        <f t="shared" ca="1" si="1208"/>
        <v>4.4008371839725697</v>
      </c>
      <c r="DN178" s="409">
        <f t="shared" ca="1" si="1209"/>
        <v>1.7911428811877101</v>
      </c>
      <c r="DO178" s="409">
        <f t="shared" ca="1" si="1210"/>
        <v>2.7475881330889536</v>
      </c>
      <c r="DP178" s="409">
        <f t="shared" ca="1" si="1211"/>
        <v>3.1878667094786834</v>
      </c>
      <c r="DQ178" s="409">
        <f t="shared" ca="1" si="1212"/>
        <v>3.197576935103271</v>
      </c>
      <c r="DR178" s="409">
        <f t="shared" ca="1" si="1213"/>
        <v>3.3289215836498585</v>
      </c>
      <c r="DS178" s="409">
        <f t="shared" ca="1" si="1214"/>
        <v>0.1739158531060383</v>
      </c>
      <c r="DT178" s="409">
        <f t="shared" ca="1" si="1215"/>
        <v>-3.2086279144043885</v>
      </c>
      <c r="DU178" s="409">
        <f t="shared" ca="1" si="1216"/>
        <v>2.152315884870859E-2</v>
      </c>
      <c r="DV178" s="409">
        <f t="shared" ca="1" si="1217"/>
        <v>0.49996428129573189</v>
      </c>
      <c r="DW178" s="409">
        <f t="shared" ca="1" si="1218"/>
        <v>-2.0295905667759229</v>
      </c>
      <c r="DX178" s="409">
        <f t="shared" ca="1" si="1219"/>
        <v>-1.4511939878573799</v>
      </c>
      <c r="DY178" s="409">
        <f t="shared" ca="1" si="1220"/>
        <v>-4.6165895756872999</v>
      </c>
      <c r="DZ178" s="409">
        <f t="shared" ca="1" si="1221"/>
        <v>-6.8777982455030013</v>
      </c>
      <c r="EA178" s="409">
        <f t="shared" ca="1" si="1222"/>
        <v>-7.9052761272912022</v>
      </c>
      <c r="EB178" s="409">
        <f t="shared" ca="1" si="1223"/>
        <v>-6.5283739534896199</v>
      </c>
      <c r="EC178" s="409">
        <f t="shared" ca="1" si="1224"/>
        <v>-6.5492952183528672</v>
      </c>
      <c r="ED178" s="409">
        <f t="shared" ca="1" si="1225"/>
        <v>-8.8902664760991854</v>
      </c>
      <c r="EE178" s="409">
        <f t="shared" ca="1" si="1226"/>
        <v>-7.4620668412116231</v>
      </c>
      <c r="EF178" s="409">
        <f t="shared" ca="1" si="1227"/>
        <v>-5.7569895875240604</v>
      </c>
      <c r="EG178" s="409">
        <f t="shared" ca="1" si="1228"/>
        <v>-6.6736373888321481</v>
      </c>
      <c r="EH178" s="409">
        <f t="shared" ca="1" si="1229"/>
        <v>-6.891354259258776</v>
      </c>
      <c r="EI178" s="409">
        <f t="shared" ca="1" si="1230"/>
        <v>-4.4297255645117275</v>
      </c>
      <c r="EJ178" s="409">
        <f t="shared" ca="1" si="1231"/>
        <v>-6.6140480837097186</v>
      </c>
      <c r="EK178" s="409">
        <f t="shared" ca="1" si="1232"/>
        <v>-4.3874439437931301</v>
      </c>
      <c r="EL178" s="409">
        <f t="shared" ca="1" si="1233"/>
        <v>-0.31811275400855266</v>
      </c>
      <c r="EM178" s="409">
        <f t="shared" ca="1" si="1234"/>
        <v>-1.5367414739656908</v>
      </c>
      <c r="EN178" s="409">
        <f t="shared" ca="1" si="1235"/>
        <v>-0.80594088633702654</v>
      </c>
      <c r="EO178" s="409">
        <f t="shared" ca="1" si="1236"/>
        <v>-1.377421112604253</v>
      </c>
      <c r="EP178" s="409">
        <f t="shared" ca="1" si="1237"/>
        <v>-0.37981773650953699</v>
      </c>
      <c r="EQ178" s="409">
        <f t="shared" ca="1" si="1238"/>
        <v>1.789117337694762</v>
      </c>
      <c r="ER178" s="409">
        <f t="shared" ca="1" si="1239"/>
        <v>0.98739604084289567</v>
      </c>
      <c r="ES178" s="409">
        <f t="shared" ca="1" si="1240"/>
        <v>3.8234568343206377</v>
      </c>
      <c r="ET178" s="409">
        <f t="shared" ca="1" si="1241"/>
        <v>4.1921199721634395</v>
      </c>
      <c r="EU178" s="409">
        <f t="shared" ca="1" si="1242"/>
        <v>-1.2585572530737323</v>
      </c>
      <c r="EV178" s="409">
        <f t="shared" ca="1" si="1243"/>
        <v>0.73365064986899142</v>
      </c>
      <c r="EW178" s="409">
        <f t="shared" ca="1" si="1244"/>
        <v>0.12308916054325891</v>
      </c>
      <c r="EX178" s="409">
        <f t="shared" ca="1" si="1245"/>
        <v>-1.7108002494905463</v>
      </c>
      <c r="EY178" s="409">
        <f t="shared" ca="1" si="1246"/>
        <v>-1.2536747936696173</v>
      </c>
      <c r="EZ178" s="409">
        <f t="shared" ca="1" si="1247"/>
        <v>-4.3390660309575679</v>
      </c>
      <c r="FA178" s="409">
        <f t="shared" ca="1" si="1248"/>
        <v>-3.5022853418782205</v>
      </c>
      <c r="FB178" s="409">
        <f t="shared" ca="1" si="1249"/>
        <v>-1.5490309356945602</v>
      </c>
      <c r="FC178" s="409">
        <f t="shared" ca="1" si="1250"/>
        <v>-3.4567886959710847</v>
      </c>
      <c r="FD178" s="409">
        <f t="shared" ca="1" si="1251"/>
        <v>-4.2531829939795074</v>
      </c>
      <c r="FE178" s="409">
        <f t="shared" ca="1" si="1252"/>
        <v>-100</v>
      </c>
      <c r="FF178" s="409">
        <f t="shared" ca="1" si="1253"/>
        <v>-100</v>
      </c>
      <c r="FG178" s="409">
        <f t="shared" ca="1" si="1254"/>
        <v>-100</v>
      </c>
      <c r="FH178" s="409">
        <f t="shared" ca="1" si="1255"/>
        <v>-100</v>
      </c>
      <c r="FI178" s="409">
        <f t="shared" ca="1" si="1256"/>
        <v>-100</v>
      </c>
      <c r="FJ178" s="409">
        <f t="shared" ca="1" si="1257"/>
        <v>-100</v>
      </c>
      <c r="FK178" s="409">
        <f t="shared" ca="1" si="1258"/>
        <v>-100</v>
      </c>
      <c r="FL178" s="409">
        <f t="shared" ca="1" si="1259"/>
        <v>-100</v>
      </c>
      <c r="FM178" s="409">
        <f t="shared" ca="1" si="1260"/>
        <v>-100</v>
      </c>
      <c r="FN178" s="409">
        <f t="shared" ca="1" si="1261"/>
        <v>-100</v>
      </c>
      <c r="FO178" s="409">
        <f t="shared" ca="1" si="1264"/>
        <v>-100</v>
      </c>
      <c r="FP178" s="409">
        <f t="shared" ca="1" si="1263"/>
        <v>-100</v>
      </c>
    </row>
    <row r="179" spans="1:172" x14ac:dyDescent="0.2">
      <c r="B179" s="407" t="s">
        <v>21</v>
      </c>
      <c r="C179" s="408">
        <f t="shared" si="1057"/>
        <v>24643.809000000001</v>
      </c>
      <c r="D179" s="407"/>
      <c r="E179" s="409"/>
      <c r="F179" s="409"/>
      <c r="G179" s="409"/>
      <c r="H179" s="409"/>
      <c r="I179" s="409"/>
      <c r="J179" s="409"/>
      <c r="K179" s="409"/>
      <c r="L179" s="409"/>
      <c r="M179" s="409"/>
      <c r="N179" s="409"/>
      <c r="O179" s="409"/>
      <c r="P179" s="409"/>
      <c r="Q179" s="409">
        <f t="shared" ca="1" si="1108"/>
        <v>-5.6691227586150177</v>
      </c>
      <c r="R179" s="409">
        <f t="shared" ca="1" si="1109"/>
        <v>-0.50968175759432199</v>
      </c>
      <c r="S179" s="409">
        <f t="shared" ca="1" si="1110"/>
        <v>-6.4670210170335736</v>
      </c>
      <c r="T179" s="409">
        <f t="shared" ca="1" si="1111"/>
        <v>4.5328127636583986</v>
      </c>
      <c r="U179" s="409">
        <f t="shared" ca="1" si="1112"/>
        <v>-2.8058259501104033</v>
      </c>
      <c r="V179" s="409">
        <f t="shared" ca="1" si="1113"/>
        <v>-5.9124936522389078</v>
      </c>
      <c r="W179" s="409">
        <f t="shared" ca="1" si="1114"/>
        <v>5.8326790728712012</v>
      </c>
      <c r="X179" s="409">
        <f t="shared" ca="1" si="1115"/>
        <v>12.840364864621051</v>
      </c>
      <c r="Y179" s="409">
        <f t="shared" ca="1" si="1116"/>
        <v>-5.0429580450555989</v>
      </c>
      <c r="Z179" s="409">
        <f t="shared" ca="1" si="1117"/>
        <v>10.513707206768984</v>
      </c>
      <c r="AA179" s="409">
        <f t="shared" ca="1" si="1118"/>
        <v>18.103883837652333</v>
      </c>
      <c r="AB179" s="409">
        <f t="shared" ca="1" si="1119"/>
        <v>10.310346698203432</v>
      </c>
      <c r="AC179" s="409">
        <f t="shared" ca="1" si="1120"/>
        <v>17.222041221806265</v>
      </c>
      <c r="AD179" s="409">
        <f t="shared" ca="1" si="1121"/>
        <v>4.299303674621342</v>
      </c>
      <c r="AE179" s="409">
        <f t="shared" ca="1" si="1122"/>
        <v>13.395291593067711</v>
      </c>
      <c r="AF179" s="409">
        <f t="shared" ca="1" si="1123"/>
        <v>-4.5385726298277973E-2</v>
      </c>
      <c r="AG179" s="409">
        <f t="shared" ca="1" si="1124"/>
        <v>1.8680592095654731</v>
      </c>
      <c r="AH179" s="409">
        <f t="shared" ca="1" si="1125"/>
        <v>7.9029714355210388</v>
      </c>
      <c r="AI179" s="409">
        <f t="shared" ca="1" si="1126"/>
        <v>-0.58168747695279421</v>
      </c>
      <c r="AJ179" s="409">
        <f t="shared" ca="1" si="1127"/>
        <v>1.7939994551455527</v>
      </c>
      <c r="AK179" s="409">
        <f t="shared" ca="1" si="1128"/>
        <v>-0.38412070486074867</v>
      </c>
      <c r="AL179" s="409">
        <f t="shared" ca="1" si="1129"/>
        <v>4.6013767288764598</v>
      </c>
      <c r="AM179" s="409">
        <f t="shared" ca="1" si="1130"/>
        <v>-4.2971497319979903</v>
      </c>
      <c r="AN179" s="409">
        <f t="shared" ca="1" si="1131"/>
        <v>-4.03074719944631</v>
      </c>
      <c r="AO179" s="409">
        <f t="shared" ca="1" si="1132"/>
        <v>-2.7078015481411342</v>
      </c>
      <c r="AP179" s="409">
        <f t="shared" ca="1" si="1133"/>
        <v>4.7048626036637842</v>
      </c>
      <c r="AQ179" s="409">
        <f t="shared" ca="1" si="1134"/>
        <v>-1.3872652179316702</v>
      </c>
      <c r="AR179" s="409">
        <f t="shared" ca="1" si="1135"/>
        <v>8.3696797929644191</v>
      </c>
      <c r="AS179" s="409">
        <f t="shared" ca="1" si="1136"/>
        <v>12.309922459342616</v>
      </c>
      <c r="AT179" s="409">
        <f t="shared" ca="1" si="1137"/>
        <v>2.6048083203072565</v>
      </c>
      <c r="AU179" s="409">
        <f t="shared" ca="1" si="1138"/>
        <v>5.2979533998866941</v>
      </c>
      <c r="AV179" s="409">
        <f t="shared" ca="1" si="1139"/>
        <v>-3.7138285863093614</v>
      </c>
      <c r="AW179" s="409">
        <f t="shared" ca="1" si="1140"/>
        <v>13.406948253278756</v>
      </c>
      <c r="AX179" s="409">
        <f t="shared" ca="1" si="1141"/>
        <v>-3.7981982498503868</v>
      </c>
      <c r="AY179" s="409">
        <f t="shared" ca="1" si="1142"/>
        <v>-6.1836233318052365</v>
      </c>
      <c r="AZ179" s="409">
        <f t="shared" ca="1" si="1143"/>
        <v>2.7467238753620791</v>
      </c>
      <c r="BA179" s="409">
        <f t="shared" ca="1" si="1144"/>
        <v>-6.1339468671866086</v>
      </c>
      <c r="BB179" s="409">
        <f t="shared" ca="1" si="1145"/>
        <v>8.8168763145087752</v>
      </c>
      <c r="BC179" s="409">
        <f t="shared" ca="1" si="1146"/>
        <v>-3.2806156374630575</v>
      </c>
      <c r="BD179" s="409">
        <f t="shared" ca="1" si="1147"/>
        <v>-8.2846004247488025</v>
      </c>
      <c r="BE179" s="409">
        <f t="shared" ca="1" si="1148"/>
        <v>-2.415375719262471</v>
      </c>
      <c r="BF179" s="409">
        <f t="shared" ca="1" si="1149"/>
        <v>-5.4325639804687853</v>
      </c>
      <c r="BG179" s="409">
        <f t="shared" ca="1" si="1150"/>
        <v>0.26686433460642434</v>
      </c>
      <c r="BH179" s="409">
        <f t="shared" ca="1" si="1151"/>
        <v>5.4083725425194729</v>
      </c>
      <c r="BI179" s="409">
        <f t="shared" ca="1" si="1152"/>
        <v>7.9512990408566111</v>
      </c>
      <c r="BJ179" s="409">
        <f t="shared" ca="1" si="1153"/>
        <v>3.5411211603928052</v>
      </c>
      <c r="BK179" s="409">
        <f t="shared" ca="1" si="1154"/>
        <v>10.361886292541328</v>
      </c>
      <c r="BL179" s="409">
        <f t="shared" ca="1" si="1155"/>
        <v>5.4787630658554178</v>
      </c>
      <c r="BM179" s="409">
        <f t="shared" ca="1" si="1156"/>
        <v>13.488171130111823</v>
      </c>
      <c r="BN179" s="409">
        <f t="shared" ca="1" si="1157"/>
        <v>-9.4344048650875578</v>
      </c>
      <c r="BO179" s="409">
        <f t="shared" ca="1" si="1158"/>
        <v>6.0455762447328283</v>
      </c>
      <c r="BP179" s="409">
        <f t="shared" ca="1" si="1159"/>
        <v>7.2884497168763858</v>
      </c>
      <c r="BQ179" s="409">
        <f t="shared" ca="1" si="1160"/>
        <v>3.9943984436570759</v>
      </c>
      <c r="BR179" s="409">
        <f t="shared" ca="1" si="1161"/>
        <v>22.839391964703111</v>
      </c>
      <c r="BS179" s="409">
        <f t="shared" ca="1" si="1162"/>
        <v>6.2646138319898341</v>
      </c>
      <c r="BT179" s="409">
        <f t="shared" ca="1" si="1163"/>
        <v>4.1561250003251189</v>
      </c>
      <c r="BU179" s="409">
        <f t="shared" ca="1" si="1164"/>
        <v>-4.7569260756112328</v>
      </c>
      <c r="BV179" s="409">
        <f t="shared" ca="1" si="1165"/>
        <v>5.6827112507180146</v>
      </c>
      <c r="BW179" s="409">
        <f t="shared" ca="1" si="1166"/>
        <v>-3.2373198882068408</v>
      </c>
      <c r="BX179" s="409">
        <f t="shared" ca="1" si="1167"/>
        <v>-8.0365061364072687</v>
      </c>
      <c r="BY179" s="409">
        <f t="shared" ca="1" si="1168"/>
        <v>-3.2600621218273034</v>
      </c>
      <c r="BZ179" s="409">
        <f t="shared" ca="1" si="1169"/>
        <v>-0.80818747400893187</v>
      </c>
      <c r="CA179" s="409">
        <f t="shared" ca="1" si="1170"/>
        <v>-3.7835270768307083</v>
      </c>
      <c r="CB179" s="409">
        <f t="shared" ca="1" si="1171"/>
        <v>-7.1985012010627258</v>
      </c>
      <c r="CC179" s="409">
        <f t="shared" ca="1" si="1172"/>
        <v>-12.268128645080083</v>
      </c>
      <c r="CD179" s="409">
        <f t="shared" ca="1" si="1173"/>
        <v>-12.836411659511512</v>
      </c>
      <c r="CE179" s="409">
        <f t="shared" ca="1" si="1174"/>
        <v>-9.0962954796439988</v>
      </c>
      <c r="CF179" s="409">
        <f t="shared" ca="1" si="1175"/>
        <v>-4.8851577695177326</v>
      </c>
      <c r="CG179" s="409">
        <f t="shared" ca="1" si="1176"/>
        <v>-6.7353622448740111</v>
      </c>
      <c r="CH179" s="409">
        <f t="shared" ca="1" si="1177"/>
        <v>-10.407310397798895</v>
      </c>
      <c r="CI179" s="409">
        <f t="shared" ca="1" si="1178"/>
        <v>-2.9989137030335087</v>
      </c>
      <c r="CJ179" s="409">
        <f t="shared" ca="1" si="1179"/>
        <v>-4.2984095367980046</v>
      </c>
      <c r="CK179" s="409">
        <f t="shared" ca="1" si="1180"/>
        <v>-5.098399130170975</v>
      </c>
      <c r="CL179" s="409">
        <f t="shared" ca="1" si="1181"/>
        <v>0.85139178245430003</v>
      </c>
      <c r="CM179" s="409">
        <f t="shared" ca="1" si="1182"/>
        <v>-1.7969113285935379</v>
      </c>
      <c r="CN179" s="409">
        <f t="shared" ca="1" si="1183"/>
        <v>-5.6584200481083968</v>
      </c>
      <c r="CO179" s="409">
        <f t="shared" ca="1" si="1184"/>
        <v>-7.8417997737552412</v>
      </c>
      <c r="CP179" s="409">
        <f t="shared" ca="1" si="1185"/>
        <v>-14.928171698313463</v>
      </c>
      <c r="CQ179" s="409">
        <f t="shared" ca="1" si="1186"/>
        <v>-11.207989446562848</v>
      </c>
      <c r="CR179" s="409">
        <f t="shared" ca="1" si="1187"/>
        <v>-8.9151710126227357</v>
      </c>
      <c r="CS179" s="409">
        <f t="shared" ca="1" si="1188"/>
        <v>-6.3884189747446101</v>
      </c>
      <c r="CT179" s="409">
        <f t="shared" ca="1" si="1189"/>
        <v>-6.4058609163177778</v>
      </c>
      <c r="CU179" s="409">
        <f t="shared" ca="1" si="1190"/>
        <v>-6.7617248809925883</v>
      </c>
      <c r="CV179" s="409">
        <f t="shared" ca="1" si="1191"/>
        <v>0.36190441922651928</v>
      </c>
      <c r="CW179" s="409">
        <f t="shared" ca="1" si="1192"/>
        <v>0.46453599108274091</v>
      </c>
      <c r="CX179" s="409">
        <f t="shared" ca="1" si="1193"/>
        <v>-4.4611686587364545</v>
      </c>
      <c r="CY179" s="409">
        <f t="shared" ca="1" si="1194"/>
        <v>0.11933194617554932</v>
      </c>
      <c r="CZ179" s="409">
        <f t="shared" ca="1" si="1195"/>
        <v>10.403702137391036</v>
      </c>
      <c r="DA179" s="409">
        <f t="shared" ca="1" si="1196"/>
        <v>18.145677358627154</v>
      </c>
      <c r="DB179" s="409">
        <f t="shared" ca="1" si="1197"/>
        <v>20.264532881001983</v>
      </c>
      <c r="DC179" s="409">
        <f t="shared" ca="1" si="1198"/>
        <v>20.064033695610249</v>
      </c>
      <c r="DD179" s="409">
        <f t="shared" ca="1" si="1199"/>
        <v>11.199101950667483</v>
      </c>
      <c r="DE179" s="409">
        <f t="shared" ca="1" si="1200"/>
        <v>13.166866827484498</v>
      </c>
      <c r="DF179" s="409">
        <f t="shared" ca="1" si="1201"/>
        <v>12.570601351105324</v>
      </c>
      <c r="DG179" s="409">
        <f t="shared" ca="1" si="1202"/>
        <v>10.80518862564999</v>
      </c>
      <c r="DH179" s="409">
        <f t="shared" ca="1" si="1203"/>
        <v>12.576346286474831</v>
      </c>
      <c r="DI179" s="409">
        <f t="shared" ca="1" si="1204"/>
        <v>4.9231931983048582</v>
      </c>
      <c r="DJ179" s="409">
        <f t="shared" ca="1" si="1205"/>
        <v>9.3495224855170136</v>
      </c>
      <c r="DK179" s="409">
        <f t="shared" ca="1" si="1206"/>
        <v>7.1433116118946032</v>
      </c>
      <c r="DL179" s="409">
        <f t="shared" ca="1" si="1207"/>
        <v>4.8236119106235549</v>
      </c>
      <c r="DM179" s="409">
        <f t="shared" ca="1" si="1208"/>
        <v>1.2363255617121212</v>
      </c>
      <c r="DN179" s="409">
        <f t="shared" ca="1" si="1209"/>
        <v>-0.87461617556436977</v>
      </c>
      <c r="DO179" s="409">
        <f t="shared" ca="1" si="1210"/>
        <v>4.1785995007199688</v>
      </c>
      <c r="DP179" s="409">
        <f t="shared" ca="1" si="1211"/>
        <v>4.027955778354638</v>
      </c>
      <c r="DQ179" s="409">
        <f t="shared" ca="1" si="1212"/>
        <v>3.9896636845654996</v>
      </c>
      <c r="DR179" s="409">
        <f t="shared" ca="1" si="1213"/>
        <v>5.6119348457382756</v>
      </c>
      <c r="DS179" s="409">
        <f t="shared" ca="1" si="1214"/>
        <v>4.7738906910468728</v>
      </c>
      <c r="DT179" s="409">
        <f t="shared" ca="1" si="1215"/>
        <v>-0.18661149463206073</v>
      </c>
      <c r="DU179" s="409">
        <f t="shared" ca="1" si="1216"/>
        <v>-4.9935352407785416</v>
      </c>
      <c r="DV179" s="409">
        <f t="shared" ca="1" si="1217"/>
        <v>-5.1323416975029374</v>
      </c>
      <c r="DW179" s="409">
        <f t="shared" ca="1" si="1218"/>
        <v>-1.4522048992872527</v>
      </c>
      <c r="DX179" s="409">
        <f t="shared" ca="1" si="1219"/>
        <v>-6.5059556639404974</v>
      </c>
      <c r="DY179" s="409">
        <f t="shared" ca="1" si="1220"/>
        <v>0.32341286531527658</v>
      </c>
      <c r="DZ179" s="409">
        <f t="shared" ca="1" si="1221"/>
        <v>1.9334623211900777</v>
      </c>
      <c r="EA179" s="409">
        <f t="shared" ca="1" si="1222"/>
        <v>-3.6213810140371265</v>
      </c>
      <c r="EB179" s="409">
        <f t="shared" ca="1" si="1223"/>
        <v>0.35994844012927274</v>
      </c>
      <c r="EC179" s="409">
        <f t="shared" ca="1" si="1224"/>
        <v>-4.0849838855743599</v>
      </c>
      <c r="ED179" s="409">
        <f t="shared" ca="1" si="1225"/>
        <v>-1.4270978049067935</v>
      </c>
      <c r="EE179" s="409">
        <f t="shared" ca="1" si="1226"/>
        <v>-8.658580322262253</v>
      </c>
      <c r="EF179" s="409">
        <f t="shared" ca="1" si="1227"/>
        <v>4.0750868772627626</v>
      </c>
      <c r="EG179" s="409">
        <f t="shared" ca="1" si="1228"/>
        <v>0.45295691819646322</v>
      </c>
      <c r="EH179" s="409">
        <f t="shared" ca="1" si="1229"/>
        <v>-2.8386412530873883</v>
      </c>
      <c r="EI179" s="409">
        <f t="shared" ca="1" si="1230"/>
        <v>-5.4887159032720092</v>
      </c>
      <c r="EJ179" s="409">
        <f t="shared" ca="1" si="1231"/>
        <v>1.6585421372165428</v>
      </c>
      <c r="EK179" s="409">
        <f t="shared" ca="1" si="1232"/>
        <v>-4.1859985673116569</v>
      </c>
      <c r="EL179" s="409">
        <f t="shared" ca="1" si="1233"/>
        <v>-3.8153953574244213</v>
      </c>
      <c r="EM179" s="409">
        <f t="shared" ca="1" si="1234"/>
        <v>-0.98658277651824733</v>
      </c>
      <c r="EN179" s="409">
        <f t="shared" ca="1" si="1235"/>
        <v>-5.2228881763407458</v>
      </c>
      <c r="EO179" s="409">
        <f t="shared" ca="1" si="1236"/>
        <v>0.81639748620749231</v>
      </c>
      <c r="EP179" s="409">
        <f t="shared" ca="1" si="1237"/>
        <v>-4.9424504091503962</v>
      </c>
      <c r="EQ179" s="409">
        <f t="shared" ca="1" si="1238"/>
        <v>5.0647475841522009</v>
      </c>
      <c r="ER179" s="409">
        <f t="shared" ca="1" si="1239"/>
        <v>4.1232107715987212</v>
      </c>
      <c r="ES179" s="409">
        <f t="shared" ca="1" si="1240"/>
        <v>6.7315392406723191</v>
      </c>
      <c r="ET179" s="409">
        <f t="shared" ca="1" si="1241"/>
        <v>9.6646939427231331</v>
      </c>
      <c r="EU179" s="409">
        <f t="shared" ca="1" si="1242"/>
        <v>5.0471524545428537</v>
      </c>
      <c r="EV179" s="409">
        <f t="shared" ca="1" si="1243"/>
        <v>3.5736925366562957</v>
      </c>
      <c r="EW179" s="409">
        <f t="shared" ca="1" si="1244"/>
        <v>4.6965723309251501</v>
      </c>
      <c r="EX179" s="409">
        <f t="shared" ca="1" si="1245"/>
        <v>-1.5635040099154622</v>
      </c>
      <c r="EY179" s="409">
        <f t="shared" ca="1" si="1246"/>
        <v>-4.6854941810610455</v>
      </c>
      <c r="EZ179" s="409">
        <f t="shared" ca="1" si="1247"/>
        <v>-0.99686107358616027</v>
      </c>
      <c r="FA179" s="409">
        <f t="shared" ca="1" si="1248"/>
        <v>-4.9943907718673728</v>
      </c>
      <c r="FB179" s="409">
        <f t="shared" ca="1" si="1249"/>
        <v>-1.0361247876019775</v>
      </c>
      <c r="FC179" s="409">
        <f t="shared" ca="1" si="1250"/>
        <v>-0.15278170050937945</v>
      </c>
      <c r="FD179" s="409">
        <f t="shared" ca="1" si="1251"/>
        <v>-14.316577857233256</v>
      </c>
      <c r="FE179" s="409">
        <f t="shared" ca="1" si="1252"/>
        <v>-100</v>
      </c>
      <c r="FF179" s="409">
        <f t="shared" ca="1" si="1253"/>
        <v>-100</v>
      </c>
      <c r="FG179" s="409">
        <f t="shared" ca="1" si="1254"/>
        <v>-100</v>
      </c>
      <c r="FH179" s="409">
        <f t="shared" ca="1" si="1255"/>
        <v>-100</v>
      </c>
      <c r="FI179" s="409">
        <f t="shared" ca="1" si="1256"/>
        <v>-100</v>
      </c>
      <c r="FJ179" s="409">
        <f t="shared" ca="1" si="1257"/>
        <v>-100</v>
      </c>
      <c r="FK179" s="409">
        <f t="shared" ca="1" si="1258"/>
        <v>-100</v>
      </c>
      <c r="FL179" s="409">
        <f t="shared" ca="1" si="1259"/>
        <v>-100</v>
      </c>
      <c r="FM179" s="409">
        <f t="shared" ca="1" si="1260"/>
        <v>-100</v>
      </c>
      <c r="FN179" s="409">
        <f t="shared" ca="1" si="1261"/>
        <v>-100</v>
      </c>
      <c r="FO179" s="409">
        <f t="shared" ca="1" si="1264"/>
        <v>-100</v>
      </c>
      <c r="FP179" s="409">
        <f t="shared" ca="1" si="1263"/>
        <v>-100</v>
      </c>
    </row>
    <row r="180" spans="1:172" x14ac:dyDescent="0.2">
      <c r="B180" s="407" t="s">
        <v>22</v>
      </c>
      <c r="C180" s="408">
        <f t="shared" si="1057"/>
        <v>164436.94699999999</v>
      </c>
      <c r="D180" s="407"/>
      <c r="E180" s="409"/>
      <c r="F180" s="409"/>
      <c r="G180" s="409"/>
      <c r="H180" s="409"/>
      <c r="I180" s="409"/>
      <c r="J180" s="409"/>
      <c r="K180" s="409"/>
      <c r="L180" s="409"/>
      <c r="M180" s="409"/>
      <c r="N180" s="409"/>
      <c r="O180" s="409"/>
      <c r="P180" s="409"/>
      <c r="Q180" s="409">
        <f t="shared" ca="1" si="1108"/>
        <v>-0.66957323347722308</v>
      </c>
      <c r="R180" s="409">
        <f t="shared" ca="1" si="1109"/>
        <v>-10.088501373181131</v>
      </c>
      <c r="S180" s="409">
        <f t="shared" ca="1" si="1110"/>
        <v>-1.5057569440782004</v>
      </c>
      <c r="T180" s="409">
        <f t="shared" ca="1" si="1111"/>
        <v>2.813588474675683</v>
      </c>
      <c r="U180" s="409">
        <f t="shared" ca="1" si="1112"/>
        <v>-9.6496660006131947</v>
      </c>
      <c r="V180" s="409">
        <f t="shared" ca="1" si="1113"/>
        <v>-7.4792582510449108</v>
      </c>
      <c r="W180" s="409">
        <f t="shared" ca="1" si="1114"/>
        <v>0.80353401195529273</v>
      </c>
      <c r="X180" s="409">
        <f t="shared" ca="1" si="1115"/>
        <v>-8.3772607086525426</v>
      </c>
      <c r="Y180" s="409">
        <f t="shared" ca="1" si="1116"/>
        <v>-0.59534440015056589</v>
      </c>
      <c r="Z180" s="409">
        <f t="shared" ca="1" si="1117"/>
        <v>-7.2626434636315622</v>
      </c>
      <c r="AA180" s="409">
        <f t="shared" ca="1" si="1118"/>
        <v>-3.5189033115179598</v>
      </c>
      <c r="AB180" s="409">
        <f t="shared" ca="1" si="1119"/>
        <v>-17.8229773226372</v>
      </c>
      <c r="AC180" s="409">
        <f t="shared" ca="1" si="1120"/>
        <v>-13.821917711889242</v>
      </c>
      <c r="AD180" s="409">
        <f t="shared" ca="1" si="1121"/>
        <v>-9.7311275162908828E-2</v>
      </c>
      <c r="AE180" s="409">
        <f t="shared" ca="1" si="1122"/>
        <v>-9.2375382211602073</v>
      </c>
      <c r="AF180" s="409">
        <f t="shared" ca="1" si="1123"/>
        <v>-17.518143344894952</v>
      </c>
      <c r="AG180" s="409">
        <f t="shared" ca="1" si="1124"/>
        <v>-12.363999794223361</v>
      </c>
      <c r="AH180" s="409">
        <f t="shared" ca="1" si="1125"/>
        <v>-14.363893845799993</v>
      </c>
      <c r="AI180" s="409">
        <f t="shared" ca="1" si="1126"/>
        <v>-12.870698827165796</v>
      </c>
      <c r="AJ180" s="409">
        <f t="shared" ca="1" si="1127"/>
        <v>-5.8738038768094185</v>
      </c>
      <c r="AK180" s="409">
        <f t="shared" ca="1" si="1128"/>
        <v>-6.436104526808947</v>
      </c>
      <c r="AL180" s="409">
        <f t="shared" ca="1" si="1129"/>
        <v>-0.11045435424014727</v>
      </c>
      <c r="AM180" s="409">
        <f t="shared" ca="1" si="1130"/>
        <v>-6.9395826876264692</v>
      </c>
      <c r="AN180" s="409">
        <f t="shared" ca="1" si="1131"/>
        <v>8.2960639834958982</v>
      </c>
      <c r="AO180" s="409">
        <f t="shared" ca="1" si="1132"/>
        <v>2.1085585819178476</v>
      </c>
      <c r="AP180" s="409">
        <f t="shared" ca="1" si="1133"/>
        <v>2.3701438674825539</v>
      </c>
      <c r="AQ180" s="409">
        <f t="shared" ca="1" si="1134"/>
        <v>-1.9461121990363495</v>
      </c>
      <c r="AR180" s="409">
        <f t="shared" ca="1" si="1135"/>
        <v>-1.8854119874687285</v>
      </c>
      <c r="AS180" s="409">
        <f t="shared" ca="1" si="1136"/>
        <v>-8.0597179842553714</v>
      </c>
      <c r="AT180" s="409">
        <f t="shared" ca="1" si="1137"/>
        <v>-1.7376108929319827</v>
      </c>
      <c r="AU180" s="409">
        <f t="shared" ca="1" si="1138"/>
        <v>-17.244847505092693</v>
      </c>
      <c r="AV180" s="409">
        <f t="shared" ca="1" si="1139"/>
        <v>-19.444581651339035</v>
      </c>
      <c r="AW180" s="409">
        <f t="shared" ca="1" si="1140"/>
        <v>-24.719992613023493</v>
      </c>
      <c r="AX180" s="409">
        <f t="shared" ca="1" si="1141"/>
        <v>-23.471825508815982</v>
      </c>
      <c r="AY180" s="409">
        <f t="shared" ca="1" si="1142"/>
        <v>-22.251860602213142</v>
      </c>
      <c r="AZ180" s="409">
        <f t="shared" ca="1" si="1143"/>
        <v>-30.184143631837458</v>
      </c>
      <c r="BA180" s="409">
        <f t="shared" ca="1" si="1144"/>
        <v>-16.633923882978678</v>
      </c>
      <c r="BB180" s="409">
        <f t="shared" ca="1" si="1145"/>
        <v>-19.143937318928749</v>
      </c>
      <c r="BC180" s="409">
        <f t="shared" ca="1" si="1146"/>
        <v>-10.734279790829916</v>
      </c>
      <c r="BD180" s="409">
        <f t="shared" ca="1" si="1147"/>
        <v>-13.500599022209258</v>
      </c>
      <c r="BE180" s="409">
        <f t="shared" ca="1" si="1148"/>
        <v>-7.8034540361949354</v>
      </c>
      <c r="BF180" s="409">
        <f t="shared" ca="1" si="1149"/>
        <v>-18.992387165748141</v>
      </c>
      <c r="BG180" s="409">
        <f t="shared" ca="1" si="1150"/>
        <v>-22.471486359956373</v>
      </c>
      <c r="BH180" s="409">
        <f t="shared" ca="1" si="1151"/>
        <v>-16.904302608393976</v>
      </c>
      <c r="BI180" s="409">
        <f t="shared" ca="1" si="1152"/>
        <v>-28.388464124373598</v>
      </c>
      <c r="BJ180" s="409">
        <f t="shared" ca="1" si="1153"/>
        <v>-33.039386390739267</v>
      </c>
      <c r="BK180" s="409">
        <f t="shared" ca="1" si="1154"/>
        <v>-23.860892076740697</v>
      </c>
      <c r="BL180" s="409">
        <f t="shared" ca="1" si="1155"/>
        <v>-23.675905395472824</v>
      </c>
      <c r="BM180" s="409">
        <f t="shared" ca="1" si="1156"/>
        <v>-27.919760171617583</v>
      </c>
      <c r="BN180" s="409">
        <f t="shared" ca="1" si="1157"/>
        <v>-41.65664278309967</v>
      </c>
      <c r="BO180" s="409">
        <f t="shared" ca="1" si="1158"/>
        <v>-32.913880991350325</v>
      </c>
      <c r="BP180" s="409">
        <f t="shared" ca="1" si="1159"/>
        <v>-16.80908598165945</v>
      </c>
      <c r="BQ180" s="409">
        <f t="shared" ca="1" si="1160"/>
        <v>-18.470216652998346</v>
      </c>
      <c r="BR180" s="409">
        <f t="shared" ca="1" si="1161"/>
        <v>-19.632642587311096</v>
      </c>
      <c r="BS180" s="409">
        <f t="shared" ca="1" si="1162"/>
        <v>-6.4284241221858025</v>
      </c>
      <c r="BT180" s="409">
        <f t="shared" ca="1" si="1163"/>
        <v>-6.1042040494946406</v>
      </c>
      <c r="BU180" s="409">
        <f t="shared" ca="1" si="1164"/>
        <v>7.2052370340575038</v>
      </c>
      <c r="BV180" s="409">
        <f t="shared" ca="1" si="1165"/>
        <v>-4.1908412801317354</v>
      </c>
      <c r="BW180" s="409">
        <f t="shared" ca="1" si="1166"/>
        <v>-9.9076389446430113</v>
      </c>
      <c r="BX180" s="409">
        <f t="shared" ca="1" si="1167"/>
        <v>-7.8151708112042684</v>
      </c>
      <c r="BY180" s="409">
        <f t="shared" ca="1" si="1168"/>
        <v>-19.225299268900002</v>
      </c>
      <c r="BZ180" s="409">
        <f t="shared" ca="1" si="1169"/>
        <v>12.02516665308066</v>
      </c>
      <c r="CA180" s="409">
        <f t="shared" ca="1" si="1170"/>
        <v>-12.728937532367112</v>
      </c>
      <c r="CB180" s="409">
        <f t="shared" ca="1" si="1171"/>
        <v>-22.500097547223291</v>
      </c>
      <c r="CC180" s="409">
        <f t="shared" ca="1" si="1172"/>
        <v>-15.970092082851465</v>
      </c>
      <c r="CD180" s="409">
        <f t="shared" ca="1" si="1173"/>
        <v>0.40651751504299227</v>
      </c>
      <c r="CE180" s="409">
        <f t="shared" ca="1" si="1174"/>
        <v>3.5568799465509642</v>
      </c>
      <c r="CF180" s="409">
        <f t="shared" ca="1" si="1175"/>
        <v>-0.1287782566333675</v>
      </c>
      <c r="CG180" s="409">
        <f t="shared" ca="1" si="1176"/>
        <v>-0.78307396052356637</v>
      </c>
      <c r="CH180" s="409">
        <f t="shared" ca="1" si="1177"/>
        <v>11.473542726322862</v>
      </c>
      <c r="CI180" s="409">
        <f t="shared" ca="1" si="1178"/>
        <v>5.6082632891856008</v>
      </c>
      <c r="CJ180" s="409">
        <f t="shared" ca="1" si="1179"/>
        <v>10.838480172813391</v>
      </c>
      <c r="CK180" s="409">
        <f t="shared" ca="1" si="1180"/>
        <v>12.069572225738227</v>
      </c>
      <c r="CL180" s="409">
        <f t="shared" ca="1" si="1181"/>
        <v>-19.332616246587904</v>
      </c>
      <c r="CM180" s="409">
        <f t="shared" ca="1" si="1182"/>
        <v>0.15358245193002062</v>
      </c>
      <c r="CN180" s="409">
        <f t="shared" ca="1" si="1183"/>
        <v>5.5813884130403011</v>
      </c>
      <c r="CO180" s="409">
        <f t="shared" ca="1" si="1184"/>
        <v>2.640262505236052</v>
      </c>
      <c r="CP180" s="409">
        <f t="shared" ca="1" si="1185"/>
        <v>-2.6353851969962392</v>
      </c>
      <c r="CQ180" s="409">
        <f t="shared" ca="1" si="1186"/>
        <v>-29.555534851595283</v>
      </c>
      <c r="CR180" s="409">
        <f t="shared" ca="1" si="1187"/>
        <v>-18.843464321913501</v>
      </c>
      <c r="CS180" s="409">
        <f t="shared" ca="1" si="1188"/>
        <v>-4.2101634191354265E-2</v>
      </c>
      <c r="CT180" s="409">
        <f t="shared" ca="1" si="1189"/>
        <v>-0.48211428496823316</v>
      </c>
      <c r="CU180" s="409">
        <f t="shared" ca="1" si="1190"/>
        <v>-12.425188588161859</v>
      </c>
      <c r="CV180" s="409">
        <f t="shared" ca="1" si="1191"/>
        <v>4.7179840769605761</v>
      </c>
      <c r="CW180" s="409">
        <f t="shared" ca="1" si="1192"/>
        <v>16.767071391477145</v>
      </c>
      <c r="CX180" s="409">
        <f t="shared" ca="1" si="1193"/>
        <v>45.019464218935582</v>
      </c>
      <c r="CY180" s="409">
        <f t="shared" ca="1" si="1194"/>
        <v>34.803655928676079</v>
      </c>
      <c r="CZ180" s="409">
        <f t="shared" ca="1" si="1195"/>
        <v>-3.83810779977442</v>
      </c>
      <c r="DA180" s="409">
        <f t="shared" ca="1" si="1196"/>
        <v>5.8003321270386152</v>
      </c>
      <c r="DB180" s="409">
        <f t="shared" ca="1" si="1197"/>
        <v>3.5183091042010091</v>
      </c>
      <c r="DC180" s="409">
        <f t="shared" ca="1" si="1198"/>
        <v>34.944057674081108</v>
      </c>
      <c r="DD180" s="409">
        <f t="shared" ca="1" si="1199"/>
        <v>24.836552610528102</v>
      </c>
      <c r="DE180" s="409">
        <f t="shared" ca="1" si="1200"/>
        <v>17.128269544615861</v>
      </c>
      <c r="DF180" s="409">
        <f t="shared" ca="1" si="1201"/>
        <v>22.326197785749315</v>
      </c>
      <c r="DG180" s="409">
        <f t="shared" ca="1" si="1202"/>
        <v>41.945504084448118</v>
      </c>
      <c r="DH180" s="409">
        <f t="shared" ca="1" si="1203"/>
        <v>12.478339724110256</v>
      </c>
      <c r="DI180" s="409">
        <f t="shared" ca="1" si="1204"/>
        <v>13.320069487763902</v>
      </c>
      <c r="DJ180" s="409">
        <f t="shared" ca="1" si="1205"/>
        <v>20.740545112461774</v>
      </c>
      <c r="DK180" s="409">
        <f t="shared" ca="1" si="1206"/>
        <v>9.1912807539955566E-2</v>
      </c>
      <c r="DL180" s="409">
        <f t="shared" ca="1" si="1207"/>
        <v>42.832999748367257</v>
      </c>
      <c r="DM180" s="409">
        <f t="shared" ca="1" si="1208"/>
        <v>25.926654923733537</v>
      </c>
      <c r="DN180" s="409">
        <f t="shared" ca="1" si="1209"/>
        <v>6.0938812901958528</v>
      </c>
      <c r="DO180" s="409">
        <f t="shared" ca="1" si="1210"/>
        <v>25.590161618792877</v>
      </c>
      <c r="DP180" s="409">
        <f t="shared" ca="1" si="1211"/>
        <v>17.602993811303151</v>
      </c>
      <c r="DQ180" s="409">
        <f t="shared" ca="1" si="1212"/>
        <v>3.8074130947336897</v>
      </c>
      <c r="DR180" s="409">
        <f t="shared" ca="1" si="1213"/>
        <v>13.270130573569077</v>
      </c>
      <c r="DS180" s="409">
        <f t="shared" ca="1" si="1214"/>
        <v>17.74478938121176</v>
      </c>
      <c r="DT180" s="409">
        <f t="shared" ca="1" si="1215"/>
        <v>8.8895086119081554</v>
      </c>
      <c r="DU180" s="409">
        <f t="shared" ca="1" si="1216"/>
        <v>4.9965683977108739</v>
      </c>
      <c r="DV180" s="409">
        <f t="shared" ca="1" si="1217"/>
        <v>-7.8016092678503242</v>
      </c>
      <c r="DW180" s="409">
        <f t="shared" ca="1" si="1218"/>
        <v>5.5547208807456059</v>
      </c>
      <c r="DX180" s="409">
        <f t="shared" ca="1" si="1219"/>
        <v>2.9681555390376388</v>
      </c>
      <c r="DY180" s="409">
        <f t="shared" ca="1" si="1220"/>
        <v>-4.0917505734673369</v>
      </c>
      <c r="DZ180" s="409">
        <f t="shared" ca="1" si="1221"/>
        <v>14.933083396986959</v>
      </c>
      <c r="EA180" s="409">
        <f t="shared" ca="1" si="1222"/>
        <v>0.24691437557751783</v>
      </c>
      <c r="EB180" s="409">
        <f t="shared" ca="1" si="1223"/>
        <v>-0.43514357165183526</v>
      </c>
      <c r="EC180" s="409">
        <f t="shared" ca="1" si="1224"/>
        <v>-3.8562019880947815</v>
      </c>
      <c r="ED180" s="409">
        <f t="shared" ca="1" si="1225"/>
        <v>-26.338831151521362</v>
      </c>
      <c r="EE180" s="409">
        <f t="shared" ca="1" si="1226"/>
        <v>-15.568699745990685</v>
      </c>
      <c r="EF180" s="409">
        <f t="shared" ca="1" si="1227"/>
        <v>2.3760913129664942</v>
      </c>
      <c r="EG180" s="409">
        <f t="shared" ca="1" si="1228"/>
        <v>10.388182647043891</v>
      </c>
      <c r="EH180" s="409">
        <f t="shared" ca="1" si="1229"/>
        <v>19.391393512109502</v>
      </c>
      <c r="EI180" s="409">
        <f t="shared" ca="1" si="1230"/>
        <v>19.948521032400393</v>
      </c>
      <c r="EJ180" s="409">
        <f t="shared" ca="1" si="1231"/>
        <v>-1.7396636164585431</v>
      </c>
      <c r="EK180" s="409">
        <f t="shared" ca="1" si="1232"/>
        <v>1.9000064870841271</v>
      </c>
      <c r="EL180" s="409">
        <f t="shared" ca="1" si="1233"/>
        <v>9.1597143241298369</v>
      </c>
      <c r="EM180" s="409">
        <f t="shared" ca="1" si="1234"/>
        <v>14.26174972321239</v>
      </c>
      <c r="EN180" s="409">
        <f t="shared" ca="1" si="1235"/>
        <v>9.876470869925754</v>
      </c>
      <c r="EO180" s="409">
        <f t="shared" ca="1" si="1236"/>
        <v>17.019890225660973</v>
      </c>
      <c r="EP180" s="409">
        <f t="shared" ca="1" si="1237"/>
        <v>24.771702712356387</v>
      </c>
      <c r="EQ180" s="409">
        <f t="shared" ca="1" si="1238"/>
        <v>-6.7693142152010353</v>
      </c>
      <c r="ER180" s="409">
        <f t="shared" ca="1" si="1239"/>
        <v>1.1560076043660104</v>
      </c>
      <c r="ES180" s="409">
        <f t="shared" ca="1" si="1240"/>
        <v>-10.242786341934973</v>
      </c>
      <c r="ET180" s="409">
        <f t="shared" ca="1" si="1241"/>
        <v>-6.1741369330192128</v>
      </c>
      <c r="EU180" s="409">
        <f t="shared" ca="1" si="1242"/>
        <v>-12.091795074750777</v>
      </c>
      <c r="EV180" s="409">
        <f t="shared" ca="1" si="1243"/>
        <v>7.0839551555878444</v>
      </c>
      <c r="EW180" s="409">
        <f t="shared" ca="1" si="1244"/>
        <v>17.575165783346634</v>
      </c>
      <c r="EX180" s="409">
        <f t="shared" ca="1" si="1245"/>
        <v>15.120571145068553</v>
      </c>
      <c r="EY180" s="409">
        <f t="shared" ca="1" si="1246"/>
        <v>5.5107973875702072</v>
      </c>
      <c r="EZ180" s="409">
        <f t="shared" ca="1" si="1247"/>
        <v>8.2951413072499776</v>
      </c>
      <c r="FA180" s="409">
        <f t="shared" ca="1" si="1248"/>
        <v>16.60533609045865</v>
      </c>
      <c r="FB180" s="409">
        <f t="shared" ca="1" si="1249"/>
        <v>33.63617326994347</v>
      </c>
      <c r="FC180" s="409">
        <f t="shared" ca="1" si="1250"/>
        <v>62.63411816612259</v>
      </c>
      <c r="FD180" s="409">
        <f t="shared" ca="1" si="1251"/>
        <v>33.729487801835063</v>
      </c>
      <c r="FE180" s="409">
        <f t="shared" ca="1" si="1252"/>
        <v>-100</v>
      </c>
      <c r="FF180" s="409">
        <f t="shared" ca="1" si="1253"/>
        <v>-100</v>
      </c>
      <c r="FG180" s="409">
        <f t="shared" ca="1" si="1254"/>
        <v>-100</v>
      </c>
      <c r="FH180" s="409">
        <f t="shared" ca="1" si="1255"/>
        <v>-100</v>
      </c>
      <c r="FI180" s="409">
        <f t="shared" ca="1" si="1256"/>
        <v>-100</v>
      </c>
      <c r="FJ180" s="409">
        <f t="shared" ca="1" si="1257"/>
        <v>-100</v>
      </c>
      <c r="FK180" s="409">
        <f t="shared" ca="1" si="1258"/>
        <v>-100</v>
      </c>
      <c r="FL180" s="409">
        <f t="shared" ca="1" si="1259"/>
        <v>-100</v>
      </c>
      <c r="FM180" s="409">
        <f t="shared" ca="1" si="1260"/>
        <v>-100</v>
      </c>
      <c r="FN180" s="409">
        <f t="shared" ca="1" si="1261"/>
        <v>-100</v>
      </c>
      <c r="FO180" s="409">
        <f t="shared" ca="1" si="1264"/>
        <v>-100</v>
      </c>
      <c r="FP180" s="409">
        <f t="shared" ca="1" si="1263"/>
        <v>-100</v>
      </c>
    </row>
    <row r="181" spans="1:172" x14ac:dyDescent="0.2">
      <c r="B181" s="407" t="s">
        <v>23</v>
      </c>
      <c r="C181" s="408">
        <f t="shared" si="1057"/>
        <v>356405.603</v>
      </c>
      <c r="D181" s="407"/>
      <c r="E181" s="409"/>
      <c r="F181" s="409"/>
      <c r="G181" s="409"/>
      <c r="H181" s="409"/>
      <c r="I181" s="409"/>
      <c r="J181" s="409"/>
      <c r="K181" s="409"/>
      <c r="L181" s="409"/>
      <c r="M181" s="409"/>
      <c r="N181" s="409"/>
      <c r="O181" s="409"/>
      <c r="P181" s="409"/>
      <c r="Q181" s="409">
        <f t="shared" ca="1" si="1108"/>
        <v>0.23625069269350263</v>
      </c>
      <c r="R181" s="409">
        <f t="shared" ca="1" si="1109"/>
        <v>-1.2393152904928542</v>
      </c>
      <c r="S181" s="409">
        <f t="shared" ca="1" si="1110"/>
        <v>-0.14566906880847341</v>
      </c>
      <c r="T181" s="409">
        <f t="shared" ca="1" si="1111"/>
        <v>0.17194779976338737</v>
      </c>
      <c r="U181" s="409">
        <f t="shared" ca="1" si="1112"/>
        <v>-0.65938047728687366</v>
      </c>
      <c r="V181" s="409">
        <f t="shared" ca="1" si="1113"/>
        <v>-0.2428822433737281</v>
      </c>
      <c r="W181" s="409">
        <f t="shared" ca="1" si="1114"/>
        <v>-2.3337687946090853</v>
      </c>
      <c r="X181" s="409">
        <f t="shared" ca="1" si="1115"/>
        <v>-4.6298414877319658</v>
      </c>
      <c r="Y181" s="409">
        <f t="shared" ca="1" si="1116"/>
        <v>-2.5738276399260087</v>
      </c>
      <c r="Z181" s="409">
        <f t="shared" ca="1" si="1117"/>
        <v>-3.8371439149316302</v>
      </c>
      <c r="AA181" s="409">
        <f t="shared" ca="1" si="1118"/>
        <v>3.2099332321004397</v>
      </c>
      <c r="AB181" s="409">
        <f t="shared" ca="1" si="1119"/>
        <v>0.17933053221716477</v>
      </c>
      <c r="AC181" s="409">
        <f t="shared" ca="1" si="1120"/>
        <v>-4.6115734534388508</v>
      </c>
      <c r="AD181" s="409">
        <f t="shared" ca="1" si="1121"/>
        <v>0.67377154717478049</v>
      </c>
      <c r="AE181" s="409">
        <f t="shared" ca="1" si="1122"/>
        <v>-2.6029330684493033</v>
      </c>
      <c r="AF181" s="409">
        <f t="shared" ca="1" si="1123"/>
        <v>-0.54828158646127179</v>
      </c>
      <c r="AG181" s="409">
        <f t="shared" ca="1" si="1124"/>
        <v>-2.1092104914463192</v>
      </c>
      <c r="AH181" s="409">
        <f t="shared" ca="1" si="1125"/>
        <v>-1.8545622482284472</v>
      </c>
      <c r="AI181" s="409">
        <f t="shared" ca="1" si="1126"/>
        <v>-1.7166776828750301</v>
      </c>
      <c r="AJ181" s="409">
        <f t="shared" ca="1" si="1127"/>
        <v>1.6625137436222985</v>
      </c>
      <c r="AK181" s="409">
        <f t="shared" ca="1" si="1128"/>
        <v>0.10877563336654816</v>
      </c>
      <c r="AL181" s="409">
        <f t="shared" ca="1" si="1129"/>
        <v>1.5477258657920174</v>
      </c>
      <c r="AM181" s="409">
        <f t="shared" ca="1" si="1130"/>
        <v>-5.0769368880608567</v>
      </c>
      <c r="AN181" s="409">
        <f t="shared" ca="1" si="1131"/>
        <v>-1.1440290867427763</v>
      </c>
      <c r="AO181" s="409">
        <f t="shared" ca="1" si="1132"/>
        <v>0.1631307377193707</v>
      </c>
      <c r="AP181" s="409">
        <f t="shared" ca="1" si="1133"/>
        <v>-1.0577108435497706</v>
      </c>
      <c r="AQ181" s="409">
        <f t="shared" ca="1" si="1134"/>
        <v>-1.0343180003004875</v>
      </c>
      <c r="AR181" s="409">
        <f t="shared" ca="1" si="1135"/>
        <v>-1.5201152374080493</v>
      </c>
      <c r="AS181" s="409">
        <f t="shared" ca="1" si="1136"/>
        <v>1.6939293923260692</v>
      </c>
      <c r="AT181" s="409">
        <f t="shared" ca="1" si="1137"/>
        <v>-1.3596421824478568</v>
      </c>
      <c r="AU181" s="409">
        <f t="shared" ca="1" si="1138"/>
        <v>2.3855664797048206</v>
      </c>
      <c r="AV181" s="409">
        <f t="shared" ca="1" si="1139"/>
        <v>-1.6397518178672783</v>
      </c>
      <c r="AW181" s="409">
        <f t="shared" ca="1" si="1140"/>
        <v>-0.89980176533541112</v>
      </c>
      <c r="AX181" s="409">
        <f t="shared" ca="1" si="1141"/>
        <v>-1.7169306138140996</v>
      </c>
      <c r="AY181" s="409">
        <f t="shared" ca="1" si="1142"/>
        <v>-1.09874064029718</v>
      </c>
      <c r="AZ181" s="409">
        <f t="shared" ca="1" si="1143"/>
        <v>-1.7896032020140069</v>
      </c>
      <c r="BA181" s="409">
        <f t="shared" ca="1" si="1144"/>
        <v>-0.20721839346865067</v>
      </c>
      <c r="BB181" s="409">
        <f t="shared" ca="1" si="1145"/>
        <v>2.5437321215132584</v>
      </c>
      <c r="BC181" s="409">
        <f t="shared" ca="1" si="1146"/>
        <v>0.58690008198524879</v>
      </c>
      <c r="BD181" s="409">
        <f t="shared" ca="1" si="1147"/>
        <v>1.6331178143979912</v>
      </c>
      <c r="BE181" s="409">
        <f t="shared" ca="1" si="1148"/>
        <v>-2.9646188953501991</v>
      </c>
      <c r="BF181" s="409">
        <f t="shared" ca="1" si="1149"/>
        <v>0.76867157133789021</v>
      </c>
      <c r="BG181" s="409">
        <f t="shared" ca="1" si="1150"/>
        <v>-4.3245072566016916</v>
      </c>
      <c r="BH181" s="409">
        <f t="shared" ca="1" si="1151"/>
        <v>2.2042576440963586</v>
      </c>
      <c r="BI181" s="409">
        <f t="shared" ca="1" si="1152"/>
        <v>-5.9072867556429998</v>
      </c>
      <c r="BJ181" s="409">
        <f t="shared" ca="1" si="1153"/>
        <v>-2.8671493133360855</v>
      </c>
      <c r="BK181" s="409">
        <f t="shared" ca="1" si="1154"/>
        <v>0.60231161734014904</v>
      </c>
      <c r="BL181" s="409">
        <f t="shared" ca="1" si="1155"/>
        <v>0.4483399450775778</v>
      </c>
      <c r="BM181" s="409">
        <f t="shared" ca="1" si="1156"/>
        <v>2.2064533120719148</v>
      </c>
      <c r="BN181" s="409">
        <f t="shared" ca="1" si="1157"/>
        <v>-2.9206823195374199</v>
      </c>
      <c r="BO181" s="409">
        <f t="shared" ca="1" si="1158"/>
        <v>1.9120234296623266</v>
      </c>
      <c r="BP181" s="409">
        <f t="shared" ca="1" si="1159"/>
        <v>-1.5041813331282867</v>
      </c>
      <c r="BQ181" s="409">
        <f t="shared" ca="1" si="1160"/>
        <v>1.5876715303122495</v>
      </c>
      <c r="BR181" s="409">
        <f t="shared" ca="1" si="1161"/>
        <v>-0.35174165458154505</v>
      </c>
      <c r="BS181" s="409">
        <f t="shared" ca="1" si="1162"/>
        <v>-0.66589697539043868</v>
      </c>
      <c r="BT181" s="409">
        <f t="shared" ca="1" si="1163"/>
        <v>-4.9556546346673684</v>
      </c>
      <c r="BU181" s="409">
        <f t="shared" ca="1" si="1164"/>
        <v>6.0241746257299553</v>
      </c>
      <c r="BV181" s="409">
        <f t="shared" ca="1" si="1165"/>
        <v>1.148335031877636</v>
      </c>
      <c r="BW181" s="409">
        <f t="shared" ca="1" si="1166"/>
        <v>-1.1870363635211163</v>
      </c>
      <c r="BX181" s="409">
        <f t="shared" ca="1" si="1167"/>
        <v>-3.7382642639452826</v>
      </c>
      <c r="BY181" s="409">
        <f t="shared" ca="1" si="1168"/>
        <v>-6.2400726027195219</v>
      </c>
      <c r="BZ181" s="409">
        <f t="shared" ca="1" si="1169"/>
        <v>-3.8444191431615877</v>
      </c>
      <c r="CA181" s="409">
        <f t="shared" ca="1" si="1170"/>
        <v>-6.8030001725336717</v>
      </c>
      <c r="CB181" s="409">
        <f t="shared" ca="1" si="1171"/>
        <v>-2.1062820161466504</v>
      </c>
      <c r="CC181" s="409">
        <f t="shared" ca="1" si="1172"/>
        <v>-2.6159931649403347</v>
      </c>
      <c r="CD181" s="409">
        <f t="shared" ca="1" si="1173"/>
        <v>-2.7590078573791033</v>
      </c>
      <c r="CE181" s="409">
        <f t="shared" ca="1" si="1174"/>
        <v>2.1689744029834515</v>
      </c>
      <c r="CF181" s="409">
        <f t="shared" ca="1" si="1175"/>
        <v>-0.17165870354823198</v>
      </c>
      <c r="CG181" s="409">
        <f t="shared" ca="1" si="1176"/>
        <v>-2.9539895264287424</v>
      </c>
      <c r="CH181" s="409">
        <f t="shared" ca="1" si="1177"/>
        <v>-2.6306903784295912</v>
      </c>
      <c r="CI181" s="409">
        <f t="shared" ca="1" si="1178"/>
        <v>-0.92503129747110791</v>
      </c>
      <c r="CJ181" s="409">
        <f t="shared" ca="1" si="1179"/>
        <v>-2.2292802242905765</v>
      </c>
      <c r="CK181" s="409">
        <f t="shared" ca="1" si="1180"/>
        <v>-2.8847863182522957</v>
      </c>
      <c r="CL181" s="409">
        <f t="shared" ca="1" si="1181"/>
        <v>-2.4156620542380836</v>
      </c>
      <c r="CM181" s="409">
        <f t="shared" ca="1" si="1182"/>
        <v>5.6860129977942506</v>
      </c>
      <c r="CN181" s="409">
        <f t="shared" ca="1" si="1183"/>
        <v>-4.0782351761352089</v>
      </c>
      <c r="CO181" s="409">
        <f t="shared" ca="1" si="1184"/>
        <v>-10.473654384406075</v>
      </c>
      <c r="CP181" s="409">
        <f t="shared" ca="1" si="1185"/>
        <v>-9.030895923114528</v>
      </c>
      <c r="CQ181" s="409">
        <f t="shared" ca="1" si="1186"/>
        <v>-6.6631862577218044</v>
      </c>
      <c r="CR181" s="409">
        <f t="shared" ca="1" si="1187"/>
        <v>-0.54461111063426415</v>
      </c>
      <c r="CS181" s="409">
        <f t="shared" ca="1" si="1188"/>
        <v>-1.0749155124067613</v>
      </c>
      <c r="CT181" s="409">
        <f t="shared" ca="1" si="1189"/>
        <v>0.1510325996261912</v>
      </c>
      <c r="CU181" s="409">
        <f t="shared" ca="1" si="1190"/>
        <v>1.2339112293749963</v>
      </c>
      <c r="CV181" s="409">
        <f t="shared" ca="1" si="1191"/>
        <v>3.0871437611210979</v>
      </c>
      <c r="CW181" s="409">
        <f t="shared" ca="1" si="1192"/>
        <v>5.4051666042092847</v>
      </c>
      <c r="CX181" s="409">
        <f t="shared" ca="1" si="1193"/>
        <v>-1.8671667503680283</v>
      </c>
      <c r="CY181" s="409">
        <f t="shared" ca="1" si="1194"/>
        <v>-5.7656096909104519</v>
      </c>
      <c r="CZ181" s="409">
        <f t="shared" ca="1" si="1195"/>
        <v>1.5133465553831797</v>
      </c>
      <c r="DA181" s="409">
        <f t="shared" ca="1" si="1196"/>
        <v>8.3561810859332581</v>
      </c>
      <c r="DB181" s="409">
        <f t="shared" ca="1" si="1197"/>
        <v>9.1491258579603709</v>
      </c>
      <c r="DC181" s="409">
        <f t="shared" ca="1" si="1198"/>
        <v>6.2852473091528935</v>
      </c>
      <c r="DD181" s="409">
        <f t="shared" ca="1" si="1199"/>
        <v>1.4720275823613633</v>
      </c>
      <c r="DE181" s="409">
        <f t="shared" ca="1" si="1200"/>
        <v>5.243396403342615</v>
      </c>
      <c r="DF181" s="409">
        <f t="shared" ca="1" si="1201"/>
        <v>3.5335421414775254</v>
      </c>
      <c r="DG181" s="409">
        <f t="shared" ca="1" si="1202"/>
        <v>2.9978116375166053</v>
      </c>
      <c r="DH181" s="409">
        <f t="shared" ca="1" si="1203"/>
        <v>5.156880708307753</v>
      </c>
      <c r="DI181" s="409">
        <f t="shared" ca="1" si="1204"/>
        <v>3.0496122876088094</v>
      </c>
      <c r="DJ181" s="409">
        <f t="shared" ca="1" si="1205"/>
        <v>11.350401411784716</v>
      </c>
      <c r="DK181" s="409">
        <f t="shared" ca="1" si="1206"/>
        <v>4.5856429050383838</v>
      </c>
      <c r="DL181" s="409">
        <f t="shared" ca="1" si="1207"/>
        <v>6.7214350443758377</v>
      </c>
      <c r="DM181" s="409">
        <f t="shared" ca="1" si="1208"/>
        <v>5.3902714151451931</v>
      </c>
      <c r="DN181" s="409">
        <f t="shared" ca="1" si="1209"/>
        <v>4.7564415512147349</v>
      </c>
      <c r="DO181" s="409">
        <f t="shared" ca="1" si="1210"/>
        <v>1.1879379884655634</v>
      </c>
      <c r="DP181" s="409">
        <f t="shared" ca="1" si="1211"/>
        <v>-0.63900423707553955</v>
      </c>
      <c r="DQ181" s="409">
        <f t="shared" ca="1" si="1212"/>
        <v>-3.5731446718711197</v>
      </c>
      <c r="DR181" s="409">
        <f t="shared" ca="1" si="1213"/>
        <v>-1.3275858468498569</v>
      </c>
      <c r="DS181" s="409">
        <f t="shared" ca="1" si="1214"/>
        <v>-6.4789071443162385</v>
      </c>
      <c r="DT181" s="409">
        <f t="shared" ca="1" si="1215"/>
        <v>-5.2934329744360298</v>
      </c>
      <c r="DU181" s="409">
        <f t="shared" ca="1" si="1216"/>
        <v>-4.4572103333831024</v>
      </c>
      <c r="DV181" s="409">
        <f t="shared" ca="1" si="1217"/>
        <v>-10.174187830589304</v>
      </c>
      <c r="DW181" s="409">
        <f t="shared" ca="1" si="1218"/>
        <v>-3.3106996075248247</v>
      </c>
      <c r="DX181" s="409">
        <f t="shared" ca="1" si="1219"/>
        <v>-5.035413614709654</v>
      </c>
      <c r="DY181" s="409">
        <f t="shared" ca="1" si="1220"/>
        <v>-4.4628723386349805</v>
      </c>
      <c r="DZ181" s="409">
        <f t="shared" ca="1" si="1221"/>
        <v>-6.4880608492057803</v>
      </c>
      <c r="EA181" s="409">
        <f t="shared" ca="1" si="1222"/>
        <v>-5.1479821041172045</v>
      </c>
      <c r="EB181" s="409">
        <f t="shared" ca="1" si="1223"/>
        <v>-1.7268648169810774</v>
      </c>
      <c r="EC181" s="409">
        <f t="shared" ca="1" si="1224"/>
        <v>-0.2656487907241285</v>
      </c>
      <c r="ED181" s="409">
        <f t="shared" ca="1" si="1225"/>
        <v>0.27648751664332849</v>
      </c>
      <c r="EE181" s="409">
        <f t="shared" ca="1" si="1226"/>
        <v>4.2156676409392588</v>
      </c>
      <c r="EF181" s="409">
        <f t="shared" ca="1" si="1227"/>
        <v>3.5968405891008359</v>
      </c>
      <c r="EG181" s="409">
        <f t="shared" ca="1" si="1228"/>
        <v>5.3017054413501796</v>
      </c>
      <c r="EH181" s="409">
        <f t="shared" ca="1" si="1229"/>
        <v>10.295007729844841</v>
      </c>
      <c r="EI181" s="409">
        <f t="shared" ca="1" si="1230"/>
        <v>8.9816580136459692</v>
      </c>
      <c r="EJ181" s="409">
        <f t="shared" ca="1" si="1231"/>
        <v>6.9070164245469243</v>
      </c>
      <c r="EK181" s="409">
        <f t="shared" ca="1" si="1232"/>
        <v>9.1742037822136098</v>
      </c>
      <c r="EL181" s="409">
        <f t="shared" ca="1" si="1233"/>
        <v>10.907509539434713</v>
      </c>
      <c r="EM181" s="409">
        <f t="shared" ca="1" si="1234"/>
        <v>9.8737372913111869</v>
      </c>
      <c r="EN181" s="409">
        <f t="shared" ca="1" si="1235"/>
        <v>8.8286252129771299</v>
      </c>
      <c r="EO181" s="409">
        <f t="shared" ca="1" si="1236"/>
        <v>7.7943179537588207</v>
      </c>
      <c r="EP181" s="409">
        <f t="shared" ca="1" si="1237"/>
        <v>4.9537865261068106</v>
      </c>
      <c r="EQ181" s="409">
        <f t="shared" ca="1" si="1238"/>
        <v>5.5961652895645955</v>
      </c>
      <c r="ER181" s="409">
        <f t="shared" ca="1" si="1239"/>
        <v>3.8205790807474926</v>
      </c>
      <c r="ES181" s="409">
        <f t="shared" ca="1" si="1240"/>
        <v>1.8144994134499086</v>
      </c>
      <c r="ET181" s="409">
        <f t="shared" ca="1" si="1241"/>
        <v>3.1423307388282353</v>
      </c>
      <c r="EU181" s="409">
        <f t="shared" ca="1" si="1242"/>
        <v>-1.7256784715886937</v>
      </c>
      <c r="EV181" s="409">
        <f t="shared" ca="1" si="1243"/>
        <v>-1.6757000086026181</v>
      </c>
      <c r="EW181" s="409">
        <f t="shared" ca="1" si="1244"/>
        <v>-2.5214154171874696</v>
      </c>
      <c r="EX181" s="409">
        <f t="shared" ca="1" si="1245"/>
        <v>-4.4295178005240103</v>
      </c>
      <c r="EY181" s="409">
        <f t="shared" ca="1" si="1246"/>
        <v>-2.9543965176290214</v>
      </c>
      <c r="EZ181" s="409">
        <f t="shared" ca="1" si="1247"/>
        <v>-3.4402798884740804</v>
      </c>
      <c r="FA181" s="409">
        <f t="shared" ca="1" si="1248"/>
        <v>-4.0098918540189032</v>
      </c>
      <c r="FB181" s="409">
        <f t="shared" ca="1" si="1249"/>
        <v>-3.7942228076979205</v>
      </c>
      <c r="FC181" s="409">
        <f t="shared" ca="1" si="1250"/>
        <v>-3.4877459968364519</v>
      </c>
      <c r="FD181" s="409">
        <f t="shared" ca="1" si="1251"/>
        <v>-5.1055145717834165</v>
      </c>
      <c r="FE181" s="409">
        <f t="shared" ca="1" si="1252"/>
        <v>-100</v>
      </c>
      <c r="FF181" s="409">
        <f t="shared" ca="1" si="1253"/>
        <v>-100</v>
      </c>
      <c r="FG181" s="409">
        <f t="shared" ca="1" si="1254"/>
        <v>-100</v>
      </c>
      <c r="FH181" s="409">
        <f t="shared" ca="1" si="1255"/>
        <v>-100</v>
      </c>
      <c r="FI181" s="409">
        <f t="shared" ca="1" si="1256"/>
        <v>-100</v>
      </c>
      <c r="FJ181" s="409">
        <f t="shared" ca="1" si="1257"/>
        <v>-100</v>
      </c>
      <c r="FK181" s="409">
        <f t="shared" ca="1" si="1258"/>
        <v>-100</v>
      </c>
      <c r="FL181" s="409">
        <f t="shared" ca="1" si="1259"/>
        <v>-100</v>
      </c>
      <c r="FM181" s="409">
        <f t="shared" ca="1" si="1260"/>
        <v>-100</v>
      </c>
      <c r="FN181" s="409">
        <f t="shared" ca="1" si="1261"/>
        <v>-100</v>
      </c>
      <c r="FO181" s="409">
        <f t="shared" ca="1" si="1264"/>
        <v>-100</v>
      </c>
      <c r="FP181" s="409">
        <f t="shared" ca="1" si="1263"/>
        <v>-100</v>
      </c>
    </row>
    <row r="182" spans="1:172" x14ac:dyDescent="0.2">
      <c r="B182" s="407" t="s">
        <v>24</v>
      </c>
      <c r="C182" s="408">
        <f t="shared" si="1057"/>
        <v>151603.43299999999</v>
      </c>
      <c r="D182" s="407"/>
      <c r="E182" s="409"/>
      <c r="F182" s="409"/>
      <c r="G182" s="409"/>
      <c r="H182" s="409"/>
      <c r="I182" s="409"/>
      <c r="J182" s="409"/>
      <c r="K182" s="409"/>
      <c r="L182" s="409"/>
      <c r="M182" s="409"/>
      <c r="N182" s="409"/>
      <c r="O182" s="409"/>
      <c r="P182" s="409"/>
      <c r="Q182" s="409">
        <f t="shared" ca="1" si="1108"/>
        <v>-0.13020141703140098</v>
      </c>
      <c r="R182" s="409">
        <f t="shared" ca="1" si="1109"/>
        <v>1.0128094328801751</v>
      </c>
      <c r="S182" s="409">
        <f t="shared" ca="1" si="1110"/>
        <v>2.0044784814539014</v>
      </c>
      <c r="T182" s="409">
        <f t="shared" ca="1" si="1111"/>
        <v>2.0485126078679201</v>
      </c>
      <c r="U182" s="409">
        <f t="shared" ca="1" si="1112"/>
        <v>5.2129840745996461</v>
      </c>
      <c r="V182" s="409">
        <f t="shared" ca="1" si="1113"/>
        <v>3.4943315763319731</v>
      </c>
      <c r="W182" s="409">
        <f t="shared" ca="1" si="1114"/>
        <v>2.9648469092654466</v>
      </c>
      <c r="X182" s="409">
        <f t="shared" ca="1" si="1115"/>
        <v>3.0642842927948095</v>
      </c>
      <c r="Y182" s="409">
        <f t="shared" ca="1" si="1116"/>
        <v>4.9234985201666746</v>
      </c>
      <c r="Z182" s="409">
        <f t="shared" ca="1" si="1117"/>
        <v>7.9911032141983611</v>
      </c>
      <c r="AA182" s="409">
        <f t="shared" ca="1" si="1118"/>
        <v>6.5465798678798706</v>
      </c>
      <c r="AB182" s="409">
        <f t="shared" ca="1" si="1119"/>
        <v>7.1600069495059842</v>
      </c>
      <c r="AC182" s="409">
        <f t="shared" ca="1" si="1120"/>
        <v>4.8065875766013022</v>
      </c>
      <c r="AD182" s="409">
        <f t="shared" ca="1" si="1121"/>
        <v>6.9756515496095233</v>
      </c>
      <c r="AE182" s="409">
        <f t="shared" ca="1" si="1122"/>
        <v>5.7792462031899419</v>
      </c>
      <c r="AF182" s="409">
        <f t="shared" ca="1" si="1123"/>
        <v>5.9547330588746661</v>
      </c>
      <c r="AG182" s="409">
        <f t="shared" ca="1" si="1124"/>
        <v>1.9832898870664906</v>
      </c>
      <c r="AH182" s="409">
        <f t="shared" ca="1" si="1125"/>
        <v>5.3615323092618468</v>
      </c>
      <c r="AI182" s="409">
        <f t="shared" ca="1" si="1126"/>
        <v>5.3908771094024672</v>
      </c>
      <c r="AJ182" s="409">
        <f t="shared" ca="1" si="1127"/>
        <v>7.7391263960986834</v>
      </c>
      <c r="AK182" s="409">
        <f t="shared" ca="1" si="1128"/>
        <v>7.5887189977005249</v>
      </c>
      <c r="AL182" s="409">
        <f t="shared" ca="1" si="1129"/>
        <v>6.0540333414495535</v>
      </c>
      <c r="AM182" s="409">
        <f t="shared" ca="1" si="1130"/>
        <v>5.1818614517843855</v>
      </c>
      <c r="AN182" s="409">
        <f t="shared" ca="1" si="1131"/>
        <v>6.1112035864012881</v>
      </c>
      <c r="AO182" s="409">
        <f t="shared" ca="1" si="1132"/>
        <v>6.7437396578272626</v>
      </c>
      <c r="AP182" s="409">
        <f t="shared" ca="1" si="1133"/>
        <v>8.836062931889316</v>
      </c>
      <c r="AQ182" s="409">
        <f t="shared" ca="1" si="1134"/>
        <v>6.6452167576921113</v>
      </c>
      <c r="AR182" s="409">
        <f t="shared" ca="1" si="1135"/>
        <v>1.8822157541971336</v>
      </c>
      <c r="AS182" s="409">
        <f t="shared" ca="1" si="1136"/>
        <v>7.1489758050898615</v>
      </c>
      <c r="AT182" s="409">
        <f t="shared" ca="1" si="1137"/>
        <v>4.1046632215323768</v>
      </c>
      <c r="AU182" s="409">
        <f t="shared" ca="1" si="1138"/>
        <v>5.9096312062501255</v>
      </c>
      <c r="AV182" s="409">
        <f t="shared" ca="1" si="1139"/>
        <v>4.4381148557512233</v>
      </c>
      <c r="AW182" s="409">
        <f t="shared" ca="1" si="1140"/>
        <v>2.1077418583790575</v>
      </c>
      <c r="AX182" s="409">
        <f t="shared" ca="1" si="1141"/>
        <v>2.2867930455723524</v>
      </c>
      <c r="AY182" s="409">
        <f t="shared" ca="1" si="1142"/>
        <v>4.2452037845703785</v>
      </c>
      <c r="AZ182" s="409">
        <f t="shared" ca="1" si="1143"/>
        <v>3.0747366716918663</v>
      </c>
      <c r="BA182" s="409">
        <f t="shared" ca="1" si="1144"/>
        <v>3.3800704069431475</v>
      </c>
      <c r="BB182" s="409">
        <f t="shared" ca="1" si="1145"/>
        <v>-1.2213107495936555</v>
      </c>
      <c r="BC182" s="409">
        <f t="shared" ca="1" si="1146"/>
        <v>0.61603109194999206</v>
      </c>
      <c r="BD182" s="409">
        <f t="shared" ca="1" si="1147"/>
        <v>6.4157509632797769</v>
      </c>
      <c r="BE182" s="409">
        <f t="shared" ca="1" si="1148"/>
        <v>1.3700537231351291</v>
      </c>
      <c r="BF182" s="409">
        <f t="shared" ca="1" si="1149"/>
        <v>1.802236300363063</v>
      </c>
      <c r="BG182" s="409">
        <f t="shared" ca="1" si="1150"/>
        <v>1.5927271066597655</v>
      </c>
      <c r="BH182" s="409">
        <f t="shared" ca="1" si="1151"/>
        <v>0.63278385098597312</v>
      </c>
      <c r="BI182" s="409">
        <f t="shared" ca="1" si="1152"/>
        <v>1.4089687145202276</v>
      </c>
      <c r="BJ182" s="409">
        <f t="shared" ca="1" si="1153"/>
        <v>3.0685373293130738</v>
      </c>
      <c r="BK182" s="409">
        <f t="shared" ca="1" si="1154"/>
        <v>0.15363729441222063</v>
      </c>
      <c r="BL182" s="409">
        <f t="shared" ca="1" si="1155"/>
        <v>0.74018006709684414</v>
      </c>
      <c r="BM182" s="409">
        <f t="shared" ca="1" si="1156"/>
        <v>0.63455676229047242</v>
      </c>
      <c r="BN182" s="409">
        <f t="shared" ca="1" si="1157"/>
        <v>0.92265706520097979</v>
      </c>
      <c r="BO182" s="409">
        <f t="shared" ca="1" si="1158"/>
        <v>4.6832734306936601</v>
      </c>
      <c r="BP182" s="409">
        <f t="shared" ca="1" si="1159"/>
        <v>0.59222639619602546</v>
      </c>
      <c r="BQ182" s="409">
        <f t="shared" ca="1" si="1160"/>
        <v>2.4824972617212921</v>
      </c>
      <c r="BR182" s="409">
        <f t="shared" ca="1" si="1161"/>
        <v>3.6881782130252247</v>
      </c>
      <c r="BS182" s="409">
        <f t="shared" ca="1" si="1162"/>
        <v>2.1089196054621056</v>
      </c>
      <c r="BT182" s="409">
        <f t="shared" ca="1" si="1163"/>
        <v>2.637249565930162</v>
      </c>
      <c r="BU182" s="409">
        <f t="shared" ca="1" si="1164"/>
        <v>5.6548117630653252</v>
      </c>
      <c r="BV182" s="409">
        <f t="shared" ca="1" si="1165"/>
        <v>1.5576914603111049</v>
      </c>
      <c r="BW182" s="409">
        <f t="shared" ca="1" si="1166"/>
        <v>4.472874463976396</v>
      </c>
      <c r="BX182" s="409">
        <f t="shared" ca="1" si="1167"/>
        <v>2.7141364965338681</v>
      </c>
      <c r="BY182" s="409">
        <f t="shared" ca="1" si="1168"/>
        <v>1.1543218049829989</v>
      </c>
      <c r="BZ182" s="409">
        <f t="shared" ca="1" si="1169"/>
        <v>2.2767296628729952</v>
      </c>
      <c r="CA182" s="409">
        <f t="shared" ca="1" si="1170"/>
        <v>-1.2303313046241868</v>
      </c>
      <c r="CB182" s="409">
        <f t="shared" ca="1" si="1171"/>
        <v>1.2249839394164752</v>
      </c>
      <c r="CC182" s="409">
        <f t="shared" ca="1" si="1172"/>
        <v>-2.2237940694604248</v>
      </c>
      <c r="CD182" s="409">
        <f t="shared" ca="1" si="1173"/>
        <v>0.31402315273454917</v>
      </c>
      <c r="CE182" s="409">
        <f t="shared" ca="1" si="1174"/>
        <v>9.3424751100613435E-2</v>
      </c>
      <c r="CF182" s="409">
        <f t="shared" ca="1" si="1175"/>
        <v>-0.74201209074486485</v>
      </c>
      <c r="CG182" s="409">
        <f t="shared" ca="1" si="1176"/>
        <v>-3.0190676247083985</v>
      </c>
      <c r="CH182" s="409">
        <f t="shared" ca="1" si="1177"/>
        <v>-5.1211498452266255</v>
      </c>
      <c r="CI182" s="409">
        <f t="shared" ca="1" si="1178"/>
        <v>-5.5087579092677998</v>
      </c>
      <c r="CJ182" s="409">
        <f t="shared" ca="1" si="1179"/>
        <v>-4.7667545836438023</v>
      </c>
      <c r="CK182" s="409">
        <f t="shared" ca="1" si="1180"/>
        <v>-4.6336439289423055</v>
      </c>
      <c r="CL182" s="409">
        <f t="shared" ca="1" si="1181"/>
        <v>0.32014789573140945</v>
      </c>
      <c r="CM182" s="409">
        <f t="shared" ca="1" si="1182"/>
        <v>-4.46117038012504</v>
      </c>
      <c r="CN182" s="409">
        <f t="shared" ca="1" si="1183"/>
        <v>-29.642871902163918</v>
      </c>
      <c r="CO182" s="409">
        <f t="shared" ca="1" si="1184"/>
        <v>-30.302304043771628</v>
      </c>
      <c r="CP182" s="409">
        <f t="shared" ca="1" si="1185"/>
        <v>-16.949056271465352</v>
      </c>
      <c r="CQ182" s="409">
        <f t="shared" ca="1" si="1186"/>
        <v>-5.9208879388918234</v>
      </c>
      <c r="CR182" s="409">
        <f t="shared" ca="1" si="1187"/>
        <v>-0.64696721499186083</v>
      </c>
      <c r="CS182" s="409">
        <f t="shared" ca="1" si="1188"/>
        <v>-7.321401287305207E-2</v>
      </c>
      <c r="CT182" s="409">
        <f t="shared" ca="1" si="1189"/>
        <v>8.1051569485671706</v>
      </c>
      <c r="CU182" s="409">
        <f t="shared" ca="1" si="1190"/>
        <v>5.5113880917022158</v>
      </c>
      <c r="CV182" s="409">
        <f t="shared" ca="1" si="1191"/>
        <v>8.9198693800186959</v>
      </c>
      <c r="CW182" s="409">
        <f t="shared" ca="1" si="1192"/>
        <v>11.149903290131775</v>
      </c>
      <c r="CX182" s="409">
        <f t="shared" ca="1" si="1193"/>
        <v>5.8739883129680379</v>
      </c>
      <c r="CY182" s="409">
        <f t="shared" ca="1" si="1194"/>
        <v>11.99897460021036</v>
      </c>
      <c r="CZ182" s="409">
        <f t="shared" ca="1" si="1195"/>
        <v>51.346422462854633</v>
      </c>
      <c r="DA182" s="409">
        <f t="shared" ca="1" si="1196"/>
        <v>56.680123213503009</v>
      </c>
      <c r="DB182" s="409">
        <f t="shared" ca="1" si="1197"/>
        <v>26.98050929895129</v>
      </c>
      <c r="DC182" s="409">
        <f t="shared" ca="1" si="1198"/>
        <v>13.412280431336399</v>
      </c>
      <c r="DD182" s="409">
        <f t="shared" ca="1" si="1199"/>
        <v>9.871329464796446</v>
      </c>
      <c r="DE182" s="409">
        <f t="shared" ca="1" si="1200"/>
        <v>5.4487598907252419</v>
      </c>
      <c r="DF182" s="409">
        <f t="shared" ca="1" si="1201"/>
        <v>3.973524816265666</v>
      </c>
      <c r="DG182" s="409">
        <f t="shared" ca="1" si="1202"/>
        <v>8.2552283853547692</v>
      </c>
      <c r="DH182" s="409">
        <f t="shared" ca="1" si="1203"/>
        <v>5.4695860400665737</v>
      </c>
      <c r="DI182" s="409">
        <f t="shared" ca="1" si="1204"/>
        <v>4.5803696275217476</v>
      </c>
      <c r="DJ182" s="409">
        <f t="shared" ca="1" si="1205"/>
        <v>2.8249562715549956</v>
      </c>
      <c r="DK182" s="409">
        <f t="shared" ca="1" si="1206"/>
        <v>3.1196032153733029</v>
      </c>
      <c r="DL182" s="409">
        <f t="shared" ca="1" si="1207"/>
        <v>4.1188879152673366</v>
      </c>
      <c r="DM182" s="409">
        <f t="shared" ca="1" si="1208"/>
        <v>3.3878670779700286</v>
      </c>
      <c r="DN182" s="409">
        <f t="shared" ca="1" si="1209"/>
        <v>3.9708844932737577</v>
      </c>
      <c r="DO182" s="409">
        <f t="shared" ca="1" si="1210"/>
        <v>5.6018215251660166</v>
      </c>
      <c r="DP182" s="409">
        <f t="shared" ca="1" si="1211"/>
        <v>3.033650214390903</v>
      </c>
      <c r="DQ182" s="409">
        <f t="shared" ca="1" si="1212"/>
        <v>7.0177658961338381</v>
      </c>
      <c r="DR182" s="409">
        <f t="shared" ca="1" si="1213"/>
        <v>4.2896840994804535</v>
      </c>
      <c r="DS182" s="409">
        <f t="shared" ca="1" si="1214"/>
        <v>0.43039727975937581</v>
      </c>
      <c r="DT182" s="409">
        <f t="shared" ca="1" si="1215"/>
        <v>2.9253422089691412</v>
      </c>
      <c r="DU182" s="409">
        <f t="shared" ca="1" si="1216"/>
        <v>-1.3731432071847394</v>
      </c>
      <c r="DV182" s="409">
        <f t="shared" ca="1" si="1217"/>
        <v>-2.2043783485614199</v>
      </c>
      <c r="DW182" s="409">
        <f t="shared" ca="1" si="1218"/>
        <v>-2.3350626422712111</v>
      </c>
      <c r="DX182" s="409">
        <f t="shared" ca="1" si="1219"/>
        <v>-1.1343225214247639</v>
      </c>
      <c r="DY182" s="409">
        <f t="shared" ca="1" si="1220"/>
        <v>-0.57554240273080381</v>
      </c>
      <c r="DZ182" s="409">
        <f t="shared" ca="1" si="1221"/>
        <v>-1.7199843382338855</v>
      </c>
      <c r="EA182" s="409">
        <f t="shared" ca="1" si="1222"/>
        <v>-4.8990417184280233</v>
      </c>
      <c r="EB182" s="409">
        <f t="shared" ca="1" si="1223"/>
        <v>-5.9904752260242731</v>
      </c>
      <c r="EC182" s="409">
        <f t="shared" ca="1" si="1224"/>
        <v>-5.8063093678021573</v>
      </c>
      <c r="ED182" s="409">
        <f t="shared" ca="1" si="1225"/>
        <v>-4.4253904314280845</v>
      </c>
      <c r="EE182" s="409">
        <f t="shared" ca="1" si="1226"/>
        <v>-3.2402419397104154</v>
      </c>
      <c r="EF182" s="409">
        <f t="shared" ca="1" si="1227"/>
        <v>-4.4575629345937102</v>
      </c>
      <c r="EG182" s="409">
        <f t="shared" ca="1" si="1228"/>
        <v>-3.2957635162019727</v>
      </c>
      <c r="EH182" s="409">
        <f t="shared" ca="1" si="1229"/>
        <v>-1.1975120004257178</v>
      </c>
      <c r="EI182" s="409">
        <f t="shared" ca="1" si="1230"/>
        <v>0.14061349316483529</v>
      </c>
      <c r="EJ182" s="409">
        <f t="shared" ca="1" si="1231"/>
        <v>-4.9468527975615757</v>
      </c>
      <c r="EK182" s="409">
        <f t="shared" ca="1" si="1232"/>
        <v>-0.73031428051429259</v>
      </c>
      <c r="EL182" s="409">
        <f t="shared" ca="1" si="1233"/>
        <v>1.9746539829440479</v>
      </c>
      <c r="EM182" s="409">
        <f t="shared" ca="1" si="1234"/>
        <v>0.89655780636532256</v>
      </c>
      <c r="EN182" s="409">
        <f t="shared" ca="1" si="1235"/>
        <v>3.6105879392949021</v>
      </c>
      <c r="EO182" s="409">
        <f t="shared" ca="1" si="1236"/>
        <v>2.7893787460956787</v>
      </c>
      <c r="EP182" s="409">
        <f t="shared" ca="1" si="1237"/>
        <v>0.14037184991980212</v>
      </c>
      <c r="EQ182" s="409">
        <f t="shared" ca="1" si="1238"/>
        <v>-0.30615928421552496</v>
      </c>
      <c r="ER182" s="409">
        <f t="shared" ca="1" si="1239"/>
        <v>-1.2253272693845361</v>
      </c>
      <c r="ES182" s="409">
        <f t="shared" ca="1" si="1240"/>
        <v>3.1601167737667737</v>
      </c>
      <c r="ET182" s="409">
        <f t="shared" ca="1" si="1241"/>
        <v>3.2977694478856705</v>
      </c>
      <c r="EU182" s="409">
        <f t="shared" ca="1" si="1242"/>
        <v>-0.32635751021165049</v>
      </c>
      <c r="EV182" s="409">
        <f t="shared" ca="1" si="1243"/>
        <v>3.3085911201797984</v>
      </c>
      <c r="EW182" s="409">
        <f t="shared" ca="1" si="1244"/>
        <v>-2.9952295601531631</v>
      </c>
      <c r="EX182" s="409">
        <f t="shared" ca="1" si="1245"/>
        <v>-3.6067133162118097</v>
      </c>
      <c r="EY182" s="409">
        <f t="shared" ca="1" si="1246"/>
        <v>-1.6163024558399712</v>
      </c>
      <c r="EZ182" s="409">
        <f t="shared" ca="1" si="1247"/>
        <v>-0.8335329720368776</v>
      </c>
      <c r="FA182" s="409">
        <f t="shared" ca="1" si="1248"/>
        <v>-0.86378131694901583</v>
      </c>
      <c r="FB182" s="409">
        <f t="shared" ca="1" si="1249"/>
        <v>-1.2679821376494118</v>
      </c>
      <c r="FC182" s="409">
        <f t="shared" ca="1" si="1250"/>
        <v>-0.20267157096560595</v>
      </c>
      <c r="FD182" s="409">
        <f t="shared" ca="1" si="1251"/>
        <v>-3.148983669111459</v>
      </c>
      <c r="FE182" s="409">
        <f t="shared" ca="1" si="1252"/>
        <v>-100</v>
      </c>
      <c r="FF182" s="409">
        <f t="shared" ca="1" si="1253"/>
        <v>-100</v>
      </c>
      <c r="FG182" s="409">
        <f t="shared" ca="1" si="1254"/>
        <v>-100</v>
      </c>
      <c r="FH182" s="409">
        <f t="shared" ca="1" si="1255"/>
        <v>-100</v>
      </c>
      <c r="FI182" s="409">
        <f t="shared" ca="1" si="1256"/>
        <v>-100</v>
      </c>
      <c r="FJ182" s="409">
        <f t="shared" ca="1" si="1257"/>
        <v>-100</v>
      </c>
      <c r="FK182" s="409">
        <f t="shared" ca="1" si="1258"/>
        <v>-100</v>
      </c>
      <c r="FL182" s="409">
        <f t="shared" ca="1" si="1259"/>
        <v>-100</v>
      </c>
      <c r="FM182" s="409">
        <f t="shared" ca="1" si="1260"/>
        <v>-100</v>
      </c>
      <c r="FN182" s="409">
        <f t="shared" ca="1" si="1261"/>
        <v>-100</v>
      </c>
      <c r="FO182" s="409">
        <f t="shared" ca="1" si="1264"/>
        <v>-100</v>
      </c>
      <c r="FP182" s="409">
        <f t="shared" ca="1" si="1263"/>
        <v>-100</v>
      </c>
    </row>
    <row r="183" spans="1:172" x14ac:dyDescent="0.2">
      <c r="B183" s="407" t="s">
        <v>25</v>
      </c>
      <c r="C183" s="408">
        <f t="shared" si="1057"/>
        <v>157596.10200000001</v>
      </c>
      <c r="D183" s="407"/>
      <c r="E183" s="409"/>
      <c r="F183" s="409"/>
      <c r="G183" s="409"/>
      <c r="H183" s="409"/>
      <c r="I183" s="409"/>
      <c r="J183" s="409"/>
      <c r="K183" s="409"/>
      <c r="L183" s="409"/>
      <c r="M183" s="409"/>
      <c r="N183" s="409"/>
      <c r="O183" s="409"/>
      <c r="P183" s="409"/>
      <c r="Q183" s="409">
        <f t="shared" ca="1" si="1108"/>
        <v>0.60152936403518709</v>
      </c>
      <c r="R183" s="409">
        <f t="shared" ca="1" si="1109"/>
        <v>0.87236173004367856</v>
      </c>
      <c r="S183" s="409">
        <f t="shared" ca="1" si="1110"/>
        <v>2.801972692787416</v>
      </c>
      <c r="T183" s="409">
        <f t="shared" ca="1" si="1111"/>
        <v>4.4895581093500994</v>
      </c>
      <c r="U183" s="409">
        <f t="shared" ca="1" si="1112"/>
        <v>4.4729092602046308</v>
      </c>
      <c r="V183" s="409">
        <f t="shared" ca="1" si="1113"/>
        <v>3.1915846893162154</v>
      </c>
      <c r="W183" s="409">
        <f t="shared" ca="1" si="1114"/>
        <v>3.7820132444527701</v>
      </c>
      <c r="X183" s="409">
        <f t="shared" ca="1" si="1115"/>
        <v>5.7674629418567065</v>
      </c>
      <c r="Y183" s="409">
        <f t="shared" ca="1" si="1116"/>
        <v>8.6611474291298407</v>
      </c>
      <c r="Z183" s="409">
        <f t="shared" ca="1" si="1117"/>
        <v>7.8747307919356615</v>
      </c>
      <c r="AA183" s="409">
        <f t="shared" ca="1" si="1118"/>
        <v>4.2075813511879119</v>
      </c>
      <c r="AB183" s="409">
        <f t="shared" ca="1" si="1119"/>
        <v>7.4070230015158529</v>
      </c>
      <c r="AC183" s="409">
        <f t="shared" ca="1" si="1120"/>
        <v>6.2571361888499837</v>
      </c>
      <c r="AD183" s="409">
        <f t="shared" ca="1" si="1121"/>
        <v>7.1469158090846037</v>
      </c>
      <c r="AE183" s="409">
        <f t="shared" ca="1" si="1122"/>
        <v>6.5396476187680008</v>
      </c>
      <c r="AF183" s="409">
        <f t="shared" ca="1" si="1123"/>
        <v>8.1841993646844173</v>
      </c>
      <c r="AG183" s="409">
        <f t="shared" ca="1" si="1124"/>
        <v>5.6764764562270642</v>
      </c>
      <c r="AH183" s="409">
        <f t="shared" ca="1" si="1125"/>
        <v>8.1465722586171694</v>
      </c>
      <c r="AI183" s="409">
        <f t="shared" ca="1" si="1126"/>
        <v>7.2267693708136562</v>
      </c>
      <c r="AJ183" s="409">
        <f t="shared" ca="1" si="1127"/>
        <v>6.195793122670139</v>
      </c>
      <c r="AK183" s="409">
        <f t="shared" ca="1" si="1128"/>
        <v>9.0782169455730042</v>
      </c>
      <c r="AL183" s="409">
        <f t="shared" ca="1" si="1129"/>
        <v>4.9045068912759717</v>
      </c>
      <c r="AM183" s="409">
        <f t="shared" ca="1" si="1130"/>
        <v>6.346909313154228</v>
      </c>
      <c r="AN183" s="409">
        <f t="shared" ca="1" si="1131"/>
        <v>3.2330273192679755</v>
      </c>
      <c r="AO183" s="409">
        <f t="shared" ca="1" si="1132"/>
        <v>2.0313355938285724</v>
      </c>
      <c r="AP183" s="409">
        <f t="shared" ca="1" si="1133"/>
        <v>3.830277843980781</v>
      </c>
      <c r="AQ183" s="409">
        <f t="shared" ca="1" si="1134"/>
        <v>2.2498972257539691</v>
      </c>
      <c r="AR183" s="409">
        <f t="shared" ca="1" si="1135"/>
        <v>0.97310239446829883</v>
      </c>
      <c r="AS183" s="409">
        <f t="shared" ca="1" si="1136"/>
        <v>3.6478805607031148</v>
      </c>
      <c r="AT183" s="409">
        <f t="shared" ca="1" si="1137"/>
        <v>2.9578095955049832</v>
      </c>
      <c r="AU183" s="409">
        <f t="shared" ca="1" si="1138"/>
        <v>5.0801196040326744</v>
      </c>
      <c r="AV183" s="409">
        <f t="shared" ca="1" si="1139"/>
        <v>1.4426073162963036</v>
      </c>
      <c r="AW183" s="409">
        <f t="shared" ca="1" si="1140"/>
        <v>0.53397312212497638</v>
      </c>
      <c r="AX183" s="409">
        <f t="shared" ca="1" si="1141"/>
        <v>1.6124655447452625</v>
      </c>
      <c r="AY183" s="409">
        <f t="shared" ca="1" si="1142"/>
        <v>-0.23936309870990158</v>
      </c>
      <c r="AZ183" s="409">
        <f t="shared" ca="1" si="1143"/>
        <v>5.8208370503628544</v>
      </c>
      <c r="BA183" s="409">
        <f t="shared" ca="1" si="1144"/>
        <v>3.681748197664291</v>
      </c>
      <c r="BB183" s="409">
        <f t="shared" ca="1" si="1145"/>
        <v>0.51870338171704589</v>
      </c>
      <c r="BC183" s="409">
        <f t="shared" ca="1" si="1146"/>
        <v>0.95291764113605382</v>
      </c>
      <c r="BD183" s="409">
        <f t="shared" ca="1" si="1147"/>
        <v>0.82236983478409797</v>
      </c>
      <c r="BE183" s="409">
        <f t="shared" ca="1" si="1148"/>
        <v>-0.94396602022588638</v>
      </c>
      <c r="BF183" s="409">
        <f t="shared" ca="1" si="1149"/>
        <v>-1.832410765170394</v>
      </c>
      <c r="BG183" s="409">
        <f t="shared" ca="1" si="1150"/>
        <v>-2.0428050488628031</v>
      </c>
      <c r="BH183" s="409">
        <f t="shared" ca="1" si="1151"/>
        <v>-2.5258637659330958</v>
      </c>
      <c r="BI183" s="409">
        <f t="shared" ca="1" si="1152"/>
        <v>-3.8733861925985877</v>
      </c>
      <c r="BJ183" s="409">
        <f t="shared" ca="1" si="1153"/>
        <v>-1.3657994972217153</v>
      </c>
      <c r="BK183" s="409">
        <f t="shared" ca="1" si="1154"/>
        <v>2.3411547961716792</v>
      </c>
      <c r="BL183" s="409">
        <f t="shared" ca="1" si="1155"/>
        <v>-1.8428240970699505</v>
      </c>
      <c r="BM183" s="409">
        <f t="shared" ca="1" si="1156"/>
        <v>0.94742543536713697</v>
      </c>
      <c r="BN183" s="409">
        <f t="shared" ca="1" si="1157"/>
        <v>-4.7737785079220885E-2</v>
      </c>
      <c r="BO183" s="409">
        <f t="shared" ca="1" si="1158"/>
        <v>2.6078156300725794</v>
      </c>
      <c r="BP183" s="409">
        <f t="shared" ca="1" si="1159"/>
        <v>-1.7006918056001865</v>
      </c>
      <c r="BQ183" s="409">
        <f t="shared" ca="1" si="1160"/>
        <v>1.2448291339617299</v>
      </c>
      <c r="BR183" s="409">
        <f t="shared" ca="1" si="1161"/>
        <v>0.90496167084124579</v>
      </c>
      <c r="BS183" s="409">
        <f t="shared" ca="1" si="1162"/>
        <v>-1.0340527010938274</v>
      </c>
      <c r="BT183" s="409">
        <f t="shared" ca="1" si="1163"/>
        <v>3.2344802887108557</v>
      </c>
      <c r="BU183" s="409">
        <f t="shared" ca="1" si="1164"/>
        <v>5.1086659396456042</v>
      </c>
      <c r="BV183" s="409">
        <f t="shared" ca="1" si="1165"/>
        <v>-0.84811199989171371</v>
      </c>
      <c r="BW183" s="409">
        <f t="shared" ca="1" si="1166"/>
        <v>-1.0874691106449177</v>
      </c>
      <c r="BX183" s="409">
        <f t="shared" ca="1" si="1167"/>
        <v>-6.1365260108388782</v>
      </c>
      <c r="BY183" s="409">
        <f t="shared" ca="1" si="1168"/>
        <v>-5.3040068389844492</v>
      </c>
      <c r="BZ183" s="409">
        <f t="shared" ca="1" si="1169"/>
        <v>-2.9551832635627449</v>
      </c>
      <c r="CA183" s="409">
        <f t="shared" ca="1" si="1170"/>
        <v>-5.8202126364239035</v>
      </c>
      <c r="CB183" s="409">
        <f t="shared" ca="1" si="1171"/>
        <v>-0.19525451144009764</v>
      </c>
      <c r="CC183" s="409">
        <f t="shared" ca="1" si="1172"/>
        <v>-3.7018513599465592</v>
      </c>
      <c r="CD183" s="409">
        <f t="shared" ca="1" si="1173"/>
        <v>-1.4191810861830589</v>
      </c>
      <c r="CE183" s="409">
        <f t="shared" ca="1" si="1174"/>
        <v>-2.113211747883966</v>
      </c>
      <c r="CF183" s="409">
        <f t="shared" ca="1" si="1175"/>
        <v>-1.9673626838519453</v>
      </c>
      <c r="CG183" s="409">
        <f t="shared" ca="1" si="1176"/>
        <v>-5.3099415240000809</v>
      </c>
      <c r="CH183" s="409">
        <f t="shared" ca="1" si="1177"/>
        <v>-1.1090151861608035</v>
      </c>
      <c r="CI183" s="409">
        <f t="shared" ca="1" si="1178"/>
        <v>-4.180909139502873</v>
      </c>
      <c r="CJ183" s="409">
        <f t="shared" ca="1" si="1179"/>
        <v>-0.34141473493407659</v>
      </c>
      <c r="CK183" s="409">
        <f t="shared" ca="1" si="1180"/>
        <v>0.91027655193116175</v>
      </c>
      <c r="CL183" s="409">
        <f t="shared" ca="1" si="1181"/>
        <v>1.6836309803193785</v>
      </c>
      <c r="CM183" s="409">
        <f t="shared" ca="1" si="1182"/>
        <v>-0.76033371517837622</v>
      </c>
      <c r="CN183" s="409">
        <f t="shared" ca="1" si="1183"/>
        <v>-23.552560714590427</v>
      </c>
      <c r="CO183" s="409">
        <f t="shared" ca="1" si="1184"/>
        <v>-20.943217101889232</v>
      </c>
      <c r="CP183" s="409">
        <f t="shared" ca="1" si="1185"/>
        <v>-9.6988755070328523</v>
      </c>
      <c r="CQ183" s="409">
        <f t="shared" ca="1" si="1186"/>
        <v>-1.8049267082438263</v>
      </c>
      <c r="CR183" s="409">
        <f t="shared" ca="1" si="1187"/>
        <v>1.2540066362129494</v>
      </c>
      <c r="CS183" s="409">
        <f t="shared" ca="1" si="1188"/>
        <v>2.9561067867955018</v>
      </c>
      <c r="CT183" s="409">
        <f t="shared" ca="1" si="1189"/>
        <v>4.6790695929673944</v>
      </c>
      <c r="CU183" s="409">
        <f t="shared" ca="1" si="1190"/>
        <v>7.0446551349465665</v>
      </c>
      <c r="CV183" s="409">
        <f t="shared" ca="1" si="1191"/>
        <v>7.859001766925573</v>
      </c>
      <c r="CW183" s="409">
        <f t="shared" ca="1" si="1192"/>
        <v>5.4360893632701561</v>
      </c>
      <c r="CX183" s="409">
        <f t="shared" ca="1" si="1193"/>
        <v>2.2913098241947267</v>
      </c>
      <c r="CY183" s="409">
        <f t="shared" ca="1" si="1194"/>
        <v>9.7977240464270068</v>
      </c>
      <c r="CZ183" s="409">
        <f t="shared" ca="1" si="1195"/>
        <v>38.944345557758538</v>
      </c>
      <c r="DA183" s="409">
        <f t="shared" ca="1" si="1196"/>
        <v>36.84432922848427</v>
      </c>
      <c r="DB183" s="409">
        <f t="shared" ca="1" si="1197"/>
        <v>17.623697305470245</v>
      </c>
      <c r="DC183" s="409">
        <f t="shared" ca="1" si="1198"/>
        <v>6.9116925232277424</v>
      </c>
      <c r="DD183" s="409">
        <f t="shared" ca="1" si="1199"/>
        <v>3.6384858675125713</v>
      </c>
      <c r="DE183" s="409">
        <f t="shared" ca="1" si="1200"/>
        <v>2.298368394266987</v>
      </c>
      <c r="DF183" s="409">
        <f t="shared" ca="1" si="1201"/>
        <v>0.63534587379552931</v>
      </c>
      <c r="DG183" s="409">
        <f t="shared" ca="1" si="1202"/>
        <v>1.1661208815772</v>
      </c>
      <c r="DH183" s="409">
        <f t="shared" ca="1" si="1203"/>
        <v>0.89964568077903095</v>
      </c>
      <c r="DI183" s="409">
        <f t="shared" ca="1" si="1204"/>
        <v>-0.5257804744569512</v>
      </c>
      <c r="DJ183" s="409">
        <f t="shared" ca="1" si="1205"/>
        <v>1.3601285240688554</v>
      </c>
      <c r="DK183" s="409">
        <f t="shared" ca="1" si="1206"/>
        <v>-2.0259255772952827</v>
      </c>
      <c r="DL183" s="409">
        <f t="shared" ca="1" si="1207"/>
        <v>-0.18572467124099035</v>
      </c>
      <c r="DM183" s="409">
        <f t="shared" ca="1" si="1208"/>
        <v>-4.1612831997245934</v>
      </c>
      <c r="DN183" s="409">
        <f t="shared" ca="1" si="1209"/>
        <v>-2.6563705965737654</v>
      </c>
      <c r="DO183" s="409">
        <f t="shared" ca="1" si="1210"/>
        <v>1.2476826939461318</v>
      </c>
      <c r="DP183" s="409">
        <f t="shared" ca="1" si="1211"/>
        <v>-1.5752376474583372</v>
      </c>
      <c r="DQ183" s="409">
        <f t="shared" ca="1" si="1212"/>
        <v>-1.5820969895836754</v>
      </c>
      <c r="DR183" s="409">
        <f t="shared" ca="1" si="1213"/>
        <v>1.8456183199222522</v>
      </c>
      <c r="DS183" s="409">
        <f t="shared" ca="1" si="1214"/>
        <v>0.52146926926701553</v>
      </c>
      <c r="DT183" s="409">
        <f t="shared" ca="1" si="1215"/>
        <v>0.11083792564494388</v>
      </c>
      <c r="DU183" s="409">
        <f t="shared" ca="1" si="1216"/>
        <v>2.3990033383414442</v>
      </c>
      <c r="DV183" s="409">
        <f t="shared" ca="1" si="1217"/>
        <v>-1.0476273875124349</v>
      </c>
      <c r="DW183" s="409">
        <f t="shared" ca="1" si="1218"/>
        <v>-2.5385323196464924</v>
      </c>
      <c r="DX183" s="409">
        <f t="shared" ca="1" si="1219"/>
        <v>-3.2200528096477115</v>
      </c>
      <c r="DY183" s="409">
        <f t="shared" ca="1" si="1220"/>
        <v>3.6165419680855848E-4</v>
      </c>
      <c r="DZ183" s="409">
        <f t="shared" ca="1" si="1221"/>
        <v>-0.78029147538408949</v>
      </c>
      <c r="EA183" s="409">
        <f t="shared" ca="1" si="1222"/>
        <v>-3.1257023261068042</v>
      </c>
      <c r="EB183" s="409">
        <f t="shared" ca="1" si="1223"/>
        <v>-3.1875916034611436</v>
      </c>
      <c r="EC183" s="409">
        <f t="shared" ca="1" si="1224"/>
        <v>-1.1577747649001537</v>
      </c>
      <c r="ED183" s="409">
        <f t="shared" ca="1" si="1225"/>
        <v>-6.1531630880835593</v>
      </c>
      <c r="EE183" s="409">
        <f t="shared" ca="1" si="1226"/>
        <v>-4.3645656537152888</v>
      </c>
      <c r="EF183" s="409">
        <f t="shared" ca="1" si="1227"/>
        <v>-5.8725417549262175</v>
      </c>
      <c r="EG183" s="409">
        <f t="shared" ca="1" si="1228"/>
        <v>-4.9269511540388891</v>
      </c>
      <c r="EH183" s="409">
        <f t="shared" ca="1" si="1229"/>
        <v>-1.2333615792249333</v>
      </c>
      <c r="EI183" s="409">
        <f t="shared" ca="1" si="1230"/>
        <v>-1.6731853128987382</v>
      </c>
      <c r="EJ183" s="409">
        <f t="shared" ca="1" si="1231"/>
        <v>-3.0056780329160944</v>
      </c>
      <c r="EK183" s="409">
        <f t="shared" ca="1" si="1232"/>
        <v>-2.514080692482807</v>
      </c>
      <c r="EL183" s="409">
        <f t="shared" ca="1" si="1233"/>
        <v>-3.5971518051870106</v>
      </c>
      <c r="EM183" s="409">
        <f t="shared" ca="1" si="1234"/>
        <v>-2.9597450637007512</v>
      </c>
      <c r="EN183" s="409">
        <f t="shared" ca="1" si="1235"/>
        <v>3.1417424678309942</v>
      </c>
      <c r="EO183" s="409">
        <f t="shared" ca="1" si="1236"/>
        <v>-1.5147453602993011</v>
      </c>
      <c r="EP183" s="409">
        <f t="shared" ca="1" si="1237"/>
        <v>-0.20306710065445088</v>
      </c>
      <c r="EQ183" s="409">
        <f t="shared" ca="1" si="1238"/>
        <v>-2.9742512021270073</v>
      </c>
      <c r="ER183" s="409">
        <f t="shared" ca="1" si="1239"/>
        <v>-1.455644572789268</v>
      </c>
      <c r="ES183" s="409">
        <f t="shared" ca="1" si="1240"/>
        <v>-2.6009323869579362</v>
      </c>
      <c r="ET183" s="409">
        <f t="shared" ca="1" si="1241"/>
        <v>-4.050139384284563</v>
      </c>
      <c r="EU183" s="409">
        <f t="shared" ca="1" si="1242"/>
        <v>-2.9180028625716261</v>
      </c>
      <c r="EV183" s="409">
        <f t="shared" ca="1" si="1243"/>
        <v>-0.54689455211767779</v>
      </c>
      <c r="EW183" s="409">
        <f t="shared" ca="1" si="1244"/>
        <v>-1.025719827116049</v>
      </c>
      <c r="EX183" s="409">
        <f t="shared" ca="1" si="1245"/>
        <v>0.39799959414908415</v>
      </c>
      <c r="EY183" s="409">
        <f t="shared" ca="1" si="1246"/>
        <v>0.64963211077862582</v>
      </c>
      <c r="EZ183" s="409">
        <f t="shared" ca="1" si="1247"/>
        <v>-3.6534783921541418</v>
      </c>
      <c r="FA183" s="409">
        <f t="shared" ca="1" si="1248"/>
        <v>-0.96244477384391303</v>
      </c>
      <c r="FB183" s="409">
        <f t="shared" ca="1" si="1249"/>
        <v>-0.64269075133611864</v>
      </c>
      <c r="FC183" s="409">
        <f t="shared" ca="1" si="1250"/>
        <v>1.5309628367138544</v>
      </c>
      <c r="FD183" s="409">
        <f t="shared" ca="1" si="1251"/>
        <v>0.68687579474702432</v>
      </c>
      <c r="FE183" s="409">
        <f t="shared" ca="1" si="1252"/>
        <v>-100</v>
      </c>
      <c r="FF183" s="409">
        <f t="shared" ca="1" si="1253"/>
        <v>-100</v>
      </c>
      <c r="FG183" s="409">
        <f t="shared" ca="1" si="1254"/>
        <v>-100</v>
      </c>
      <c r="FH183" s="409">
        <f t="shared" ca="1" si="1255"/>
        <v>-100</v>
      </c>
      <c r="FI183" s="409">
        <f t="shared" ca="1" si="1256"/>
        <v>-100</v>
      </c>
      <c r="FJ183" s="409">
        <f t="shared" ca="1" si="1257"/>
        <v>-100</v>
      </c>
      <c r="FK183" s="409">
        <f t="shared" ca="1" si="1258"/>
        <v>-100</v>
      </c>
      <c r="FL183" s="409">
        <f t="shared" ca="1" si="1259"/>
        <v>-100</v>
      </c>
      <c r="FM183" s="409">
        <f t="shared" ca="1" si="1260"/>
        <v>-100</v>
      </c>
      <c r="FN183" s="409">
        <f t="shared" ca="1" si="1261"/>
        <v>-100</v>
      </c>
      <c r="FO183" s="409">
        <f t="shared" ca="1" si="1264"/>
        <v>-100</v>
      </c>
      <c r="FP183" s="409">
        <f t="shared" ca="1" si="1263"/>
        <v>-100</v>
      </c>
    </row>
    <row r="184" spans="1:172" x14ac:dyDescent="0.2">
      <c r="B184" s="407" t="s">
        <v>26</v>
      </c>
      <c r="C184" s="408">
        <f t="shared" si="1057"/>
        <v>257274.88099999999</v>
      </c>
      <c r="D184" s="407"/>
      <c r="E184" s="409"/>
      <c r="F184" s="409"/>
      <c r="G184" s="409"/>
      <c r="H184" s="409"/>
      <c r="I184" s="409"/>
      <c r="J184" s="409"/>
      <c r="K184" s="409"/>
      <c r="L184" s="409"/>
      <c r="M184" s="409"/>
      <c r="N184" s="409"/>
      <c r="O184" s="409"/>
      <c r="P184" s="409"/>
      <c r="Q184" s="409">
        <f t="shared" ca="1" si="1108"/>
        <v>12.371077343912233</v>
      </c>
      <c r="R184" s="409">
        <f t="shared" ca="1" si="1109"/>
        <v>8.9465066121720156</v>
      </c>
      <c r="S184" s="409">
        <f t="shared" ca="1" si="1110"/>
        <v>8.5638243719051985</v>
      </c>
      <c r="T184" s="409">
        <f t="shared" ca="1" si="1111"/>
        <v>6.1413802626611158</v>
      </c>
      <c r="U184" s="409">
        <f t="shared" ca="1" si="1112"/>
        <v>15.04952148928686</v>
      </c>
      <c r="V184" s="409">
        <f t="shared" ca="1" si="1113"/>
        <v>14.916395740072446</v>
      </c>
      <c r="W184" s="409">
        <f t="shared" ca="1" si="1114"/>
        <v>8.7322215377160859</v>
      </c>
      <c r="X184" s="409">
        <f t="shared" ca="1" si="1115"/>
        <v>3.231112902698257</v>
      </c>
      <c r="Y184" s="409">
        <f t="shared" ca="1" si="1116"/>
        <v>9.4788348938059386</v>
      </c>
      <c r="Z184" s="409">
        <f t="shared" ca="1" si="1117"/>
        <v>11.118360021553528</v>
      </c>
      <c r="AA184" s="409">
        <f t="shared" ca="1" si="1118"/>
        <v>11.297211567492866</v>
      </c>
      <c r="AB184" s="409">
        <f t="shared" ca="1" si="1119"/>
        <v>20.106155831984267</v>
      </c>
      <c r="AC184" s="409">
        <f t="shared" ca="1" si="1120"/>
        <v>-3.085683439405102</v>
      </c>
      <c r="AD184" s="409">
        <f t="shared" ca="1" si="1121"/>
        <v>-1.1073118797227153</v>
      </c>
      <c r="AE184" s="409">
        <f t="shared" ca="1" si="1122"/>
        <v>-6.4727210367041437</v>
      </c>
      <c r="AF184" s="409">
        <f t="shared" ca="1" si="1123"/>
        <v>-0.71548761951967776</v>
      </c>
      <c r="AG184" s="409">
        <f t="shared" ca="1" si="1124"/>
        <v>-2.8122380393338346</v>
      </c>
      <c r="AH184" s="409">
        <f t="shared" ca="1" si="1125"/>
        <v>-1.5112420035866592</v>
      </c>
      <c r="AI184" s="409">
        <f t="shared" ca="1" si="1126"/>
        <v>2.1208405808329047</v>
      </c>
      <c r="AJ184" s="409">
        <f t="shared" ca="1" si="1127"/>
        <v>5.1512065536313116</v>
      </c>
      <c r="AK184" s="409">
        <f t="shared" ca="1" si="1128"/>
        <v>2.849860862366981</v>
      </c>
      <c r="AL184" s="409">
        <f t="shared" ca="1" si="1129"/>
        <v>-2.3438880781769171</v>
      </c>
      <c r="AM184" s="409">
        <f t="shared" ca="1" si="1130"/>
        <v>-5.9739396107337654</v>
      </c>
      <c r="AN184" s="409">
        <f t="shared" ca="1" si="1131"/>
        <v>-9.6080937013269789</v>
      </c>
      <c r="AO184" s="409">
        <f t="shared" ca="1" si="1132"/>
        <v>0.22210464359122284</v>
      </c>
      <c r="AP184" s="409">
        <f t="shared" ca="1" si="1133"/>
        <v>1.5846377908593752</v>
      </c>
      <c r="AQ184" s="409">
        <f t="shared" ca="1" si="1134"/>
        <v>2.2879525227891691</v>
      </c>
      <c r="AR184" s="409">
        <f t="shared" ca="1" si="1135"/>
        <v>-2.8223875993697902</v>
      </c>
      <c r="AS184" s="409">
        <f t="shared" ca="1" si="1136"/>
        <v>-3.6644551840524002</v>
      </c>
      <c r="AT184" s="409">
        <f t="shared" ca="1" si="1137"/>
        <v>-1.4952500127421047</v>
      </c>
      <c r="AU184" s="409">
        <f t="shared" ca="1" si="1138"/>
        <v>-5.7190534423070289</v>
      </c>
      <c r="AV184" s="409">
        <f t="shared" ca="1" si="1139"/>
        <v>-2.1065418856396718</v>
      </c>
      <c r="AW184" s="409">
        <f t="shared" ca="1" si="1140"/>
        <v>-5.5366993110138907</v>
      </c>
      <c r="AX184" s="409">
        <f t="shared" ca="1" si="1141"/>
        <v>-2.7531909676553568</v>
      </c>
      <c r="AY184" s="409">
        <f t="shared" ca="1" si="1142"/>
        <v>10.112471837428288</v>
      </c>
      <c r="AZ184" s="409">
        <f t="shared" ca="1" si="1143"/>
        <v>2.0728224034154863</v>
      </c>
      <c r="BA184" s="409">
        <f t="shared" ca="1" si="1144"/>
        <v>7.2394637528364996</v>
      </c>
      <c r="BB184" s="409">
        <f t="shared" ca="1" si="1145"/>
        <v>2.8493958038255442</v>
      </c>
      <c r="BC184" s="409">
        <f t="shared" ca="1" si="1146"/>
        <v>2.4396754279912898</v>
      </c>
      <c r="BD184" s="409">
        <f t="shared" ca="1" si="1147"/>
        <v>2.0427991528918881</v>
      </c>
      <c r="BE184" s="409">
        <f t="shared" ca="1" si="1148"/>
        <v>3.6977102973239511</v>
      </c>
      <c r="BF184" s="409">
        <f t="shared" ca="1" si="1149"/>
        <v>4.7049253703365252</v>
      </c>
      <c r="BG184" s="409">
        <f t="shared" ca="1" si="1150"/>
        <v>6.0280008155368705</v>
      </c>
      <c r="BH184" s="409">
        <f t="shared" ca="1" si="1151"/>
        <v>3.9734685391928508</v>
      </c>
      <c r="BI184" s="409">
        <f t="shared" ca="1" si="1152"/>
        <v>-0.6596015669422286</v>
      </c>
      <c r="BJ184" s="409">
        <f t="shared" ca="1" si="1153"/>
        <v>0.31769547763073547</v>
      </c>
      <c r="BK184" s="409">
        <f t="shared" ca="1" si="1154"/>
        <v>-6.0181979698603527</v>
      </c>
      <c r="BL184" s="409">
        <f t="shared" ca="1" si="1155"/>
        <v>0.38195715553032983</v>
      </c>
      <c r="BM184" s="409">
        <f t="shared" ca="1" si="1156"/>
        <v>-10.39736068374458</v>
      </c>
      <c r="BN184" s="409">
        <f t="shared" ca="1" si="1157"/>
        <v>-9.4852181564071429</v>
      </c>
      <c r="BO184" s="409">
        <f t="shared" ca="1" si="1158"/>
        <v>-1.7247604695547949</v>
      </c>
      <c r="BP184" s="409">
        <f t="shared" ca="1" si="1159"/>
        <v>-1.3093981450743399</v>
      </c>
      <c r="BQ184" s="409">
        <f t="shared" ca="1" si="1160"/>
        <v>-2.6784435980846837</v>
      </c>
      <c r="BR184" s="409">
        <f t="shared" ca="1" si="1161"/>
        <v>-7.3602212136677139</v>
      </c>
      <c r="BS184" s="409">
        <f t="shared" ca="1" si="1162"/>
        <v>-10.061533359288006</v>
      </c>
      <c r="BT184" s="409">
        <f t="shared" ca="1" si="1163"/>
        <v>-7.2474110456406891</v>
      </c>
      <c r="BU184" s="409">
        <f t="shared" ca="1" si="1164"/>
        <v>-4.8103290872575712</v>
      </c>
      <c r="BV184" s="409">
        <f t="shared" ca="1" si="1165"/>
        <v>-9.1043174295098623</v>
      </c>
      <c r="BW184" s="409">
        <f t="shared" ca="1" si="1166"/>
        <v>-8.6339779723226968</v>
      </c>
      <c r="BX184" s="409">
        <f t="shared" ca="1" si="1167"/>
        <v>-8.3948847800069188</v>
      </c>
      <c r="BY184" s="409">
        <f t="shared" ca="1" si="1168"/>
        <v>-1.6342904640658844</v>
      </c>
      <c r="BZ184" s="409">
        <f t="shared" ca="1" si="1169"/>
        <v>-0.81977873237728716</v>
      </c>
      <c r="CA184" s="409">
        <f t="shared" ca="1" si="1170"/>
        <v>-2.9374502716073323</v>
      </c>
      <c r="CB184" s="409">
        <f t="shared" ca="1" si="1171"/>
        <v>-2.7079297743835724</v>
      </c>
      <c r="CC184" s="409">
        <f t="shared" ca="1" si="1172"/>
        <v>-2.8694448303581197</v>
      </c>
      <c r="CD184" s="409">
        <f t="shared" ca="1" si="1173"/>
        <v>-10.126887599257245</v>
      </c>
      <c r="CE184" s="409">
        <f t="shared" ca="1" si="1174"/>
        <v>2.7996363738979966</v>
      </c>
      <c r="CF184" s="409">
        <f t="shared" ca="1" si="1175"/>
        <v>1.7677299477365978</v>
      </c>
      <c r="CG184" s="409">
        <f t="shared" ca="1" si="1176"/>
        <v>0.97111664689788313</v>
      </c>
      <c r="CH184" s="409">
        <f t="shared" ca="1" si="1177"/>
        <v>0.56567731108142993</v>
      </c>
      <c r="CI184" s="409">
        <f t="shared" ca="1" si="1178"/>
        <v>-2.5720584248113028</v>
      </c>
      <c r="CJ184" s="409">
        <f t="shared" ca="1" si="1179"/>
        <v>-0.35889950238905044</v>
      </c>
      <c r="CK184" s="409">
        <f t="shared" ca="1" si="1180"/>
        <v>2.037900000622443</v>
      </c>
      <c r="CL184" s="409">
        <f t="shared" ca="1" si="1181"/>
        <v>-1.2982057682272057</v>
      </c>
      <c r="CM184" s="409">
        <f t="shared" ca="1" si="1182"/>
        <v>-6.3075008897763212</v>
      </c>
      <c r="CN184" s="409">
        <f t="shared" ca="1" si="1183"/>
        <v>-16.983143956429032</v>
      </c>
      <c r="CO184" s="409">
        <f t="shared" ca="1" si="1184"/>
        <v>-19.018492668914632</v>
      </c>
      <c r="CP184" s="409">
        <f t="shared" ca="1" si="1185"/>
        <v>-7.6933046393156701</v>
      </c>
      <c r="CQ184" s="409">
        <f t="shared" ca="1" si="1186"/>
        <v>-14.046893638613099</v>
      </c>
      <c r="CR184" s="409">
        <f t="shared" ca="1" si="1187"/>
        <v>-12.223202310195475</v>
      </c>
      <c r="CS184" s="409">
        <f t="shared" ca="1" si="1188"/>
        <v>0.25028655894575991</v>
      </c>
      <c r="CT184" s="409">
        <f t="shared" ca="1" si="1189"/>
        <v>5.9682763669438117</v>
      </c>
      <c r="CU184" s="409">
        <f t="shared" ca="1" si="1190"/>
        <v>7.5074209275670256</v>
      </c>
      <c r="CV184" s="409">
        <f t="shared" ca="1" si="1191"/>
        <v>5.6800867189178632</v>
      </c>
      <c r="CW184" s="409">
        <f t="shared" ca="1" si="1192"/>
        <v>-1.0456962969935404</v>
      </c>
      <c r="CX184" s="409">
        <f t="shared" ca="1" si="1193"/>
        <v>2.4358640608525235</v>
      </c>
      <c r="CY184" s="409">
        <f t="shared" ca="1" si="1194"/>
        <v>6.0496472091585503</v>
      </c>
      <c r="CZ184" s="409">
        <f t="shared" ca="1" si="1195"/>
        <v>22.401540364024925</v>
      </c>
      <c r="DA184" s="409">
        <f t="shared" ca="1" si="1196"/>
        <v>25.476779241244358</v>
      </c>
      <c r="DB184" s="409">
        <f t="shared" ca="1" si="1197"/>
        <v>25.495767334621917</v>
      </c>
      <c r="DC184" s="409">
        <f t="shared" ca="1" si="1198"/>
        <v>21.252301324539829</v>
      </c>
      <c r="DD184" s="409">
        <f t="shared" ca="1" si="1199"/>
        <v>14.773376847433312</v>
      </c>
      <c r="DE184" s="409">
        <f t="shared" ca="1" si="1200"/>
        <v>5.2560677239638949</v>
      </c>
      <c r="DF184" s="409">
        <f t="shared" ca="1" si="1201"/>
        <v>2.652713605800642</v>
      </c>
      <c r="DG184" s="409">
        <f t="shared" ca="1" si="1202"/>
        <v>1.6609351509137724</v>
      </c>
      <c r="DH184" s="409">
        <f t="shared" ca="1" si="1203"/>
        <v>2.342316580931822</v>
      </c>
      <c r="DI184" s="409">
        <f t="shared" ca="1" si="1204"/>
        <v>3.3683419304542781</v>
      </c>
      <c r="DJ184" s="409">
        <f t="shared" ca="1" si="1205"/>
        <v>3.6237668728530394</v>
      </c>
      <c r="DK184" s="409">
        <f t="shared" ca="1" si="1206"/>
        <v>3.9725637094944091</v>
      </c>
      <c r="DL184" s="409">
        <f t="shared" ca="1" si="1207"/>
        <v>2.7514990745946477</v>
      </c>
      <c r="DM184" s="409">
        <f t="shared" ca="1" si="1208"/>
        <v>5.7500345262512695</v>
      </c>
      <c r="DN184" s="409">
        <f t="shared" ca="1" si="1209"/>
        <v>1.0272243056148369</v>
      </c>
      <c r="DO184" s="409">
        <f t="shared" ca="1" si="1210"/>
        <v>-0.53528589697155837</v>
      </c>
      <c r="DP184" s="409">
        <f t="shared" ca="1" si="1211"/>
        <v>-1.6185813852514883</v>
      </c>
      <c r="DQ184" s="409">
        <f t="shared" ca="1" si="1212"/>
        <v>-1.8680797851978355</v>
      </c>
      <c r="DR184" s="409">
        <f t="shared" ca="1" si="1213"/>
        <v>0.83708877816670224</v>
      </c>
      <c r="DS184" s="409">
        <f t="shared" ca="1" si="1214"/>
        <v>4.3941916790488875</v>
      </c>
      <c r="DT184" s="409">
        <f t="shared" ca="1" si="1215"/>
        <v>2.9127982916392341</v>
      </c>
      <c r="DU184" s="409">
        <f t="shared" ca="1" si="1216"/>
        <v>3.3282621528708489</v>
      </c>
      <c r="DV184" s="409">
        <f t="shared" ca="1" si="1217"/>
        <v>3.3686338755547922</v>
      </c>
      <c r="DW184" s="409">
        <f t="shared" ca="1" si="1218"/>
        <v>1.8171667056695213</v>
      </c>
      <c r="DX184" s="409">
        <f t="shared" ca="1" si="1219"/>
        <v>-1.5256055339594212</v>
      </c>
      <c r="DY184" s="409">
        <f t="shared" ca="1" si="1220"/>
        <v>-4.410970896642624</v>
      </c>
      <c r="DZ184" s="409">
        <f t="shared" ca="1" si="1221"/>
        <v>-2.979415135274337</v>
      </c>
      <c r="EA184" s="409">
        <f t="shared" ca="1" si="1222"/>
        <v>-0.48913772808592171</v>
      </c>
      <c r="EB184" s="409">
        <f t="shared" ca="1" si="1223"/>
        <v>7.8776014752534422</v>
      </c>
      <c r="EC184" s="409">
        <f t="shared" ca="1" si="1224"/>
        <v>3.997551304228935</v>
      </c>
      <c r="ED184" s="409">
        <f t="shared" ca="1" si="1225"/>
        <v>-4.3045444292973798</v>
      </c>
      <c r="EE184" s="409">
        <f t="shared" ca="1" si="1226"/>
        <v>-3.0223710038946194</v>
      </c>
      <c r="EF184" s="409">
        <f t="shared" ca="1" si="1227"/>
        <v>-5.1536761641285977</v>
      </c>
      <c r="EG184" s="409">
        <f t="shared" ca="1" si="1228"/>
        <v>-1.9889818645528834</v>
      </c>
      <c r="EH184" s="409">
        <f t="shared" ca="1" si="1229"/>
        <v>-3.6703759818947645</v>
      </c>
      <c r="EI184" s="409">
        <f t="shared" ca="1" si="1230"/>
        <v>-5.7617971566003234</v>
      </c>
      <c r="EJ184" s="409">
        <f t="shared" ca="1" si="1231"/>
        <v>-2.3902947151973422</v>
      </c>
      <c r="EK184" s="409">
        <f t="shared" ca="1" si="1232"/>
        <v>-3.2820195147689901</v>
      </c>
      <c r="EL184" s="409">
        <f t="shared" ca="1" si="1233"/>
        <v>-10.002255940786426</v>
      </c>
      <c r="EM184" s="409">
        <f t="shared" ca="1" si="1234"/>
        <v>-5.7286565480003162</v>
      </c>
      <c r="EN184" s="409">
        <f t="shared" ca="1" si="1235"/>
        <v>-11.194452681508665</v>
      </c>
      <c r="EO184" s="409">
        <f t="shared" ca="1" si="1236"/>
        <v>-7.9126877462733205</v>
      </c>
      <c r="EP184" s="409">
        <f t="shared" ca="1" si="1237"/>
        <v>2.5263733038544842</v>
      </c>
      <c r="EQ184" s="409">
        <f t="shared" ca="1" si="1238"/>
        <v>-5.3834815131331908</v>
      </c>
      <c r="ER184" s="409">
        <f t="shared" ca="1" si="1239"/>
        <v>-4.2011484289368894</v>
      </c>
      <c r="ES184" s="409">
        <f t="shared" ca="1" si="1240"/>
        <v>-4.9139792794893395</v>
      </c>
      <c r="ET184" s="409">
        <f t="shared" ca="1" si="1241"/>
        <v>-1.3642399227682347</v>
      </c>
      <c r="EU184" s="409">
        <f t="shared" ca="1" si="1242"/>
        <v>-2.3153088888599456</v>
      </c>
      <c r="EV184" s="409">
        <f t="shared" ca="1" si="1243"/>
        <v>-1.2507513693094694</v>
      </c>
      <c r="EW184" s="409">
        <f t="shared" ca="1" si="1244"/>
        <v>-4.6339176152628454</v>
      </c>
      <c r="EX184" s="409">
        <f t="shared" ca="1" si="1245"/>
        <v>7.0182836680468483</v>
      </c>
      <c r="EY184" s="409">
        <f t="shared" ca="1" si="1246"/>
        <v>2.8903803877439458</v>
      </c>
      <c r="EZ184" s="409">
        <f t="shared" ca="1" si="1247"/>
        <v>3.299653272028479</v>
      </c>
      <c r="FA184" s="409">
        <f t="shared" ca="1" si="1248"/>
        <v>1.4566931962644247</v>
      </c>
      <c r="FB184" s="409">
        <f t="shared" ca="1" si="1249"/>
        <v>-6.0305426187949109</v>
      </c>
      <c r="FC184" s="409">
        <f t="shared" ca="1" si="1250"/>
        <v>-7.8034830976224043</v>
      </c>
      <c r="FD184" s="409">
        <f t="shared" ca="1" si="1251"/>
        <v>0.42770300207205025</v>
      </c>
      <c r="FE184" s="409">
        <f t="shared" ca="1" si="1252"/>
        <v>-100</v>
      </c>
      <c r="FF184" s="409">
        <f t="shared" ca="1" si="1253"/>
        <v>-100</v>
      </c>
      <c r="FG184" s="409">
        <f t="shared" ca="1" si="1254"/>
        <v>-100</v>
      </c>
      <c r="FH184" s="409">
        <f t="shared" ca="1" si="1255"/>
        <v>-100</v>
      </c>
      <c r="FI184" s="409">
        <f t="shared" ca="1" si="1256"/>
        <v>-100</v>
      </c>
      <c r="FJ184" s="409">
        <f t="shared" ca="1" si="1257"/>
        <v>-100</v>
      </c>
      <c r="FK184" s="409">
        <f t="shared" ca="1" si="1258"/>
        <v>-100</v>
      </c>
      <c r="FL184" s="409">
        <f t="shared" ca="1" si="1259"/>
        <v>-100</v>
      </c>
      <c r="FM184" s="409">
        <f t="shared" ca="1" si="1260"/>
        <v>-100</v>
      </c>
      <c r="FN184" s="409">
        <f t="shared" ca="1" si="1261"/>
        <v>-100</v>
      </c>
      <c r="FO184" s="409">
        <f t="shared" ca="1" si="1264"/>
        <v>-100</v>
      </c>
      <c r="FP184" s="409">
        <f t="shared" ca="1" si="1263"/>
        <v>-100</v>
      </c>
    </row>
    <row r="185" spans="1:172" x14ac:dyDescent="0.2">
      <c r="B185" s="407" t="s">
        <v>27</v>
      </c>
      <c r="C185" s="408">
        <f t="shared" si="1057"/>
        <v>170712.27799999999</v>
      </c>
      <c r="D185" s="407"/>
      <c r="E185" s="409"/>
      <c r="F185" s="409"/>
      <c r="G185" s="409"/>
      <c r="H185" s="409"/>
      <c r="I185" s="409"/>
      <c r="J185" s="409"/>
      <c r="K185" s="409"/>
      <c r="L185" s="409"/>
      <c r="M185" s="409"/>
      <c r="N185" s="409"/>
      <c r="O185" s="409"/>
      <c r="P185" s="409"/>
      <c r="Q185" s="409">
        <f t="shared" ca="1" si="1108"/>
        <v>3.5264448030150106</v>
      </c>
      <c r="R185" s="409">
        <f t="shared" ca="1" si="1109"/>
        <v>1.4703991254621371</v>
      </c>
      <c r="S185" s="409">
        <f t="shared" ca="1" si="1110"/>
        <v>2.0521640973306461</v>
      </c>
      <c r="T185" s="409">
        <f t="shared" ca="1" si="1111"/>
        <v>5.6629127396916346</v>
      </c>
      <c r="U185" s="409">
        <f t="shared" ca="1" si="1112"/>
        <v>2.6257811511933795</v>
      </c>
      <c r="V185" s="409">
        <f t="shared" ca="1" si="1113"/>
        <v>3.273998352241577</v>
      </c>
      <c r="W185" s="409">
        <f t="shared" ca="1" si="1114"/>
        <v>7.046699389081553</v>
      </c>
      <c r="X185" s="409">
        <f t="shared" ca="1" si="1115"/>
        <v>4.1091954071741412</v>
      </c>
      <c r="Y185" s="409">
        <f t="shared" ca="1" si="1116"/>
        <v>13.950400529664606</v>
      </c>
      <c r="Z185" s="409">
        <f t="shared" ca="1" si="1117"/>
        <v>8.817441012151761</v>
      </c>
      <c r="AA185" s="409">
        <f t="shared" ca="1" si="1118"/>
        <v>12.215367255105832</v>
      </c>
      <c r="AB185" s="409">
        <f t="shared" ca="1" si="1119"/>
        <v>10.460703925935434</v>
      </c>
      <c r="AC185" s="409">
        <f t="shared" ca="1" si="1120"/>
        <v>8.1282034409913848</v>
      </c>
      <c r="AD185" s="409">
        <f t="shared" ca="1" si="1121"/>
        <v>7.2351387037726198</v>
      </c>
      <c r="AE185" s="409">
        <f t="shared" ca="1" si="1122"/>
        <v>10.515111145967253</v>
      </c>
      <c r="AF185" s="409">
        <f t="shared" ca="1" si="1123"/>
        <v>11.160930720383647</v>
      </c>
      <c r="AG185" s="409">
        <f t="shared" ca="1" si="1124"/>
        <v>7.631654507193673</v>
      </c>
      <c r="AH185" s="409">
        <f t="shared" ca="1" si="1125"/>
        <v>2.7044811340743706</v>
      </c>
      <c r="AI185" s="409">
        <f t="shared" ca="1" si="1126"/>
        <v>5.074421758966551</v>
      </c>
      <c r="AJ185" s="409">
        <f t="shared" ca="1" si="1127"/>
        <v>4.7015984665183197</v>
      </c>
      <c r="AK185" s="409">
        <f t="shared" ca="1" si="1128"/>
        <v>0.88101174096625812</v>
      </c>
      <c r="AL185" s="409">
        <f t="shared" ca="1" si="1129"/>
        <v>5.9755898545240171</v>
      </c>
      <c r="AM185" s="409">
        <f t="shared" ca="1" si="1130"/>
        <v>-1.5645421963368449</v>
      </c>
      <c r="AN185" s="409">
        <f t="shared" ca="1" si="1131"/>
        <v>1.4826917379852773</v>
      </c>
      <c r="AO185" s="409">
        <f t="shared" ca="1" si="1132"/>
        <v>1.2037769621783241</v>
      </c>
      <c r="AP185" s="409">
        <f t="shared" ca="1" si="1133"/>
        <v>2.2480421928102032</v>
      </c>
      <c r="AQ185" s="409">
        <f t="shared" ca="1" si="1134"/>
        <v>-3.5751984860132922</v>
      </c>
      <c r="AR185" s="409">
        <f t="shared" ca="1" si="1135"/>
        <v>-9.640525603660052</v>
      </c>
      <c r="AS185" s="409">
        <f t="shared" ca="1" si="1136"/>
        <v>-1.1603696978633877</v>
      </c>
      <c r="AT185" s="409">
        <f t="shared" ca="1" si="1137"/>
        <v>3.6618766435701389</v>
      </c>
      <c r="AU185" s="409">
        <f t="shared" ca="1" si="1138"/>
        <v>-1.6864297037195684</v>
      </c>
      <c r="AV185" s="409">
        <f t="shared" ca="1" si="1139"/>
        <v>-1.1545007563640297E-2</v>
      </c>
      <c r="AW185" s="409">
        <f t="shared" ca="1" si="1140"/>
        <v>-1.0303053428155522</v>
      </c>
      <c r="AX185" s="409">
        <f t="shared" ca="1" si="1141"/>
        <v>-3.9170862243132518</v>
      </c>
      <c r="AY185" s="409">
        <f t="shared" ca="1" si="1142"/>
        <v>4.0522064465107661</v>
      </c>
      <c r="AZ185" s="409">
        <f t="shared" ca="1" si="1143"/>
        <v>6.1375153870369132</v>
      </c>
      <c r="BA185" s="409">
        <f t="shared" ca="1" si="1144"/>
        <v>-0.96181943124786073</v>
      </c>
      <c r="BB185" s="409">
        <f t="shared" ca="1" si="1145"/>
        <v>-1.7715043115114355</v>
      </c>
      <c r="BC185" s="409">
        <f t="shared" ca="1" si="1146"/>
        <v>0.94209567679529016</v>
      </c>
      <c r="BD185" s="409">
        <f t="shared" ca="1" si="1147"/>
        <v>2.9590394152038755</v>
      </c>
      <c r="BE185" s="409">
        <f t="shared" ca="1" si="1148"/>
        <v>-2.3816229448991493</v>
      </c>
      <c r="BF185" s="409">
        <f t="shared" ca="1" si="1149"/>
        <v>-5.9646271809783826</v>
      </c>
      <c r="BG185" s="409">
        <f t="shared" ca="1" si="1150"/>
        <v>-5.4141500835363701</v>
      </c>
      <c r="BH185" s="409">
        <f t="shared" ca="1" si="1151"/>
        <v>-3.7488017055538307</v>
      </c>
      <c r="BI185" s="409">
        <f t="shared" ca="1" si="1152"/>
        <v>-5.2511231184127212</v>
      </c>
      <c r="BJ185" s="409">
        <f t="shared" ca="1" si="1153"/>
        <v>-4.8545015024255065</v>
      </c>
      <c r="BK185" s="409">
        <f t="shared" ca="1" si="1154"/>
        <v>-9.7080245528470073</v>
      </c>
      <c r="BL185" s="409">
        <f t="shared" ca="1" si="1155"/>
        <v>-11.591316383312929</v>
      </c>
      <c r="BM185" s="409">
        <f t="shared" ca="1" si="1156"/>
        <v>-5.9190112704834803</v>
      </c>
      <c r="BN185" s="409">
        <f t="shared" ca="1" si="1157"/>
        <v>-4.987097028588579</v>
      </c>
      <c r="BO185" s="409">
        <f t="shared" ca="1" si="1158"/>
        <v>-4.1365234602423158</v>
      </c>
      <c r="BP185" s="409">
        <f t="shared" ca="1" si="1159"/>
        <v>-4.9154171212067297</v>
      </c>
      <c r="BQ185" s="409">
        <f t="shared" ca="1" si="1160"/>
        <v>-1.137917723587293</v>
      </c>
      <c r="BR185" s="409">
        <f t="shared" ca="1" si="1161"/>
        <v>2.7229606665399899</v>
      </c>
      <c r="BS185" s="409">
        <f t="shared" ca="1" si="1162"/>
        <v>2.7596435359333924</v>
      </c>
      <c r="BT185" s="409">
        <f t="shared" ca="1" si="1163"/>
        <v>-1.1514259563587927</v>
      </c>
      <c r="BU185" s="409">
        <f t="shared" ca="1" si="1164"/>
        <v>-0.21875731386576547</v>
      </c>
      <c r="BV185" s="409">
        <f t="shared" ca="1" si="1165"/>
        <v>-1.4061447358639185</v>
      </c>
      <c r="BW185" s="409">
        <f t="shared" ca="1" si="1166"/>
        <v>2.1782667536178764</v>
      </c>
      <c r="BX185" s="409">
        <f t="shared" ca="1" si="1167"/>
        <v>-3.2150584610071178</v>
      </c>
      <c r="BY185" s="409">
        <f t="shared" ca="1" si="1168"/>
        <v>-1.432001884951859</v>
      </c>
      <c r="BZ185" s="409">
        <f t="shared" ca="1" si="1169"/>
        <v>-3.2764914859963312</v>
      </c>
      <c r="CA185" s="409">
        <f t="shared" ca="1" si="1170"/>
        <v>-7.9417529432743237</v>
      </c>
      <c r="CB185" s="409">
        <f t="shared" ca="1" si="1171"/>
        <v>-1.2588304680434845</v>
      </c>
      <c r="CC185" s="409">
        <f t="shared" ca="1" si="1172"/>
        <v>-5.3987933371911936</v>
      </c>
      <c r="CD185" s="409">
        <f t="shared" ca="1" si="1173"/>
        <v>-7.4712782128915904</v>
      </c>
      <c r="CE185" s="409">
        <f t="shared" ca="1" si="1174"/>
        <v>-7.194604821914524</v>
      </c>
      <c r="CF185" s="409">
        <f t="shared" ca="1" si="1175"/>
        <v>-6.0328117727672748</v>
      </c>
      <c r="CG185" s="409">
        <f t="shared" ca="1" si="1176"/>
        <v>-4.8770670190303065</v>
      </c>
      <c r="CH185" s="409">
        <f t="shared" ca="1" si="1177"/>
        <v>-3.5476960469125061</v>
      </c>
      <c r="CI185" s="409">
        <f t="shared" ca="1" si="1178"/>
        <v>-7.2947720283381727</v>
      </c>
      <c r="CJ185" s="409">
        <f t="shared" ca="1" si="1179"/>
        <v>-1.3724070392389507</v>
      </c>
      <c r="CK185" s="409">
        <f t="shared" ca="1" si="1180"/>
        <v>-7.6303174407226351</v>
      </c>
      <c r="CL185" s="409">
        <f t="shared" ca="1" si="1181"/>
        <v>-7.9992019114786785</v>
      </c>
      <c r="CM185" s="409">
        <f t="shared" ca="1" si="1182"/>
        <v>-4.2743530809330963</v>
      </c>
      <c r="CN185" s="409">
        <f t="shared" ca="1" si="1183"/>
        <v>-25.889134464130933</v>
      </c>
      <c r="CO185" s="409">
        <f t="shared" ca="1" si="1184"/>
        <v>-28.332584689390472</v>
      </c>
      <c r="CP185" s="409">
        <f t="shared" ca="1" si="1185"/>
        <v>-15.404571555345072</v>
      </c>
      <c r="CQ185" s="409">
        <f t="shared" ca="1" si="1186"/>
        <v>-4.7250297712232765</v>
      </c>
      <c r="CR185" s="409">
        <f t="shared" ca="1" si="1187"/>
        <v>3.2384564593822063</v>
      </c>
      <c r="CS185" s="409">
        <f t="shared" ca="1" si="1188"/>
        <v>-0.74502834652123795</v>
      </c>
      <c r="CT185" s="409">
        <f t="shared" ca="1" si="1189"/>
        <v>1.2139190063515741</v>
      </c>
      <c r="CU185" s="409">
        <f t="shared" ca="1" si="1190"/>
        <v>3.030782611376253</v>
      </c>
      <c r="CV185" s="409">
        <f t="shared" ca="1" si="1191"/>
        <v>1.5108382190389733</v>
      </c>
      <c r="CW185" s="409">
        <f t="shared" ca="1" si="1192"/>
        <v>8.8480402143843833</v>
      </c>
      <c r="CX185" s="409">
        <f t="shared" ca="1" si="1193"/>
        <v>9.7608758164954992</v>
      </c>
      <c r="CY185" s="409">
        <f t="shared" ca="1" si="1194"/>
        <v>11.132392469634382</v>
      </c>
      <c r="CZ185" s="409">
        <f t="shared" ca="1" si="1195"/>
        <v>38.20940290304668</v>
      </c>
      <c r="DA185" s="409">
        <f t="shared" ca="1" si="1196"/>
        <v>44.405953462063053</v>
      </c>
      <c r="DB185" s="409">
        <f t="shared" ca="1" si="1197"/>
        <v>23.429614424390934</v>
      </c>
      <c r="DC185" s="409">
        <f t="shared" ca="1" si="1198"/>
        <v>11.074939753202599</v>
      </c>
      <c r="DD185" s="409">
        <f t="shared" ca="1" si="1199"/>
        <v>2.1366120876212307</v>
      </c>
      <c r="DE185" s="409">
        <f t="shared" ca="1" si="1200"/>
        <v>2.8841330811172838</v>
      </c>
      <c r="DF185" s="409">
        <f t="shared" ca="1" si="1201"/>
        <v>2.2553028579089869</v>
      </c>
      <c r="DG185" s="409">
        <f t="shared" ca="1" si="1202"/>
        <v>3.3807575546626936</v>
      </c>
      <c r="DH185" s="409">
        <f t="shared" ca="1" si="1203"/>
        <v>-0.22093241176446554</v>
      </c>
      <c r="DI185" s="409">
        <f t="shared" ca="1" si="1204"/>
        <v>-2.9142951033885822</v>
      </c>
      <c r="DJ185" s="409">
        <f t="shared" ca="1" si="1205"/>
        <v>0.75352047195306682</v>
      </c>
      <c r="DK185" s="409">
        <f t="shared" ca="1" si="1206"/>
        <v>-0.42783385227519943</v>
      </c>
      <c r="DL185" s="409">
        <f t="shared" ca="1" si="1207"/>
        <v>-2.5316031404490218</v>
      </c>
      <c r="DM185" s="409">
        <f t="shared" ca="1" si="1208"/>
        <v>-0.25068871839040696</v>
      </c>
      <c r="DN185" s="409">
        <f t="shared" ca="1" si="1209"/>
        <v>-1.6150813592614099</v>
      </c>
      <c r="DO185" s="409">
        <f t="shared" ca="1" si="1210"/>
        <v>-3.350878176193433</v>
      </c>
      <c r="DP185" s="409">
        <f t="shared" ca="1" si="1211"/>
        <v>-4.215946591920499</v>
      </c>
      <c r="DQ185" s="409">
        <f t="shared" ca="1" si="1212"/>
        <v>-0.55149293645457931</v>
      </c>
      <c r="DR185" s="409">
        <f t="shared" ca="1" si="1213"/>
        <v>-1.3686304672509806</v>
      </c>
      <c r="DS185" s="409">
        <f t="shared" ca="1" si="1214"/>
        <v>-1.3224522563247376</v>
      </c>
      <c r="DT185" s="409">
        <f t="shared" ca="1" si="1215"/>
        <v>7.1395924025922284</v>
      </c>
      <c r="DU185" s="409">
        <f t="shared" ca="1" si="1216"/>
        <v>3.5260312104261118</v>
      </c>
      <c r="DV185" s="409">
        <f t="shared" ca="1" si="1217"/>
        <v>-0.34757026115643441</v>
      </c>
      <c r="DW185" s="409">
        <f t="shared" ca="1" si="1218"/>
        <v>-1.4263898401823809</v>
      </c>
      <c r="DX185" s="409">
        <f t="shared" ca="1" si="1219"/>
        <v>1.6033221389403423</v>
      </c>
      <c r="DY185" s="409">
        <f t="shared" ca="1" si="1220"/>
        <v>-1.4605499567484088</v>
      </c>
      <c r="DZ185" s="409">
        <f t="shared" ca="1" si="1221"/>
        <v>1.35606888314679</v>
      </c>
      <c r="EA185" s="409">
        <f t="shared" ca="1" si="1222"/>
        <v>2.8892205806301234</v>
      </c>
      <c r="EB185" s="409">
        <f t="shared" ca="1" si="1223"/>
        <v>6.5414215577357879</v>
      </c>
      <c r="EC185" s="409">
        <f t="shared" ca="1" si="1224"/>
        <v>8.7455217946292834</v>
      </c>
      <c r="ED185" s="409">
        <f t="shared" ca="1" si="1225"/>
        <v>4.3266662903804161</v>
      </c>
      <c r="EE185" s="409">
        <f t="shared" ca="1" si="1226"/>
        <v>-1.9603293908234463</v>
      </c>
      <c r="EF185" s="409">
        <f t="shared" ca="1" si="1227"/>
        <v>-3.6457686406056808</v>
      </c>
      <c r="EG185" s="409">
        <f t="shared" ca="1" si="1228"/>
        <v>-0.44575281201437633</v>
      </c>
      <c r="EH185" s="409">
        <f t="shared" ca="1" si="1229"/>
        <v>-2.2232657390779025</v>
      </c>
      <c r="EI185" s="409">
        <f t="shared" ca="1" si="1230"/>
        <v>1.3045565712453708</v>
      </c>
      <c r="EJ185" s="409">
        <f t="shared" ca="1" si="1231"/>
        <v>-3.4235335389104193</v>
      </c>
      <c r="EK185" s="409">
        <f t="shared" ca="1" si="1232"/>
        <v>0.10823667607779441</v>
      </c>
      <c r="EL185" s="409">
        <f t="shared" ca="1" si="1233"/>
        <v>-6.8260344264515993E-2</v>
      </c>
      <c r="EM185" s="409">
        <f t="shared" ca="1" si="1234"/>
        <v>-2.05405893010699</v>
      </c>
      <c r="EN185" s="409">
        <f t="shared" ca="1" si="1235"/>
        <v>-2.3482826362994871</v>
      </c>
      <c r="EO185" s="409">
        <f t="shared" ca="1" si="1236"/>
        <v>-5.5180503887561798</v>
      </c>
      <c r="EP185" s="409">
        <f t="shared" ca="1" si="1237"/>
        <v>-5.5787699756836844</v>
      </c>
      <c r="EQ185" s="409">
        <f t="shared" ca="1" si="1238"/>
        <v>0.39189956304667817</v>
      </c>
      <c r="ER185" s="409">
        <f t="shared" ca="1" si="1239"/>
        <v>-4.9166070455451916</v>
      </c>
      <c r="ES185" s="409">
        <f t="shared" ca="1" si="1240"/>
        <v>-3.218546657757031</v>
      </c>
      <c r="ET185" s="409">
        <f t="shared" ca="1" si="1241"/>
        <v>4.9958599634501581</v>
      </c>
      <c r="EU185" s="409">
        <f t="shared" ca="1" si="1242"/>
        <v>-3.4679539716541541</v>
      </c>
      <c r="EV185" s="409">
        <f t="shared" ca="1" si="1243"/>
        <v>0.1087603357046163</v>
      </c>
      <c r="EW185" s="409">
        <f t="shared" ca="1" si="1244"/>
        <v>-3.7354371420363464</v>
      </c>
      <c r="EX185" s="409">
        <f t="shared" ca="1" si="1245"/>
        <v>-5.7875241773031121</v>
      </c>
      <c r="EY185" s="409">
        <f t="shared" ca="1" si="1246"/>
        <v>-4.7063325156992306</v>
      </c>
      <c r="EZ185" s="409">
        <f t="shared" ca="1" si="1247"/>
        <v>-6.5579936970575545</v>
      </c>
      <c r="FA185" s="409">
        <f t="shared" ca="1" si="1248"/>
        <v>-7.1268870652460947</v>
      </c>
      <c r="FB185" s="409">
        <f t="shared" ca="1" si="1249"/>
        <v>-2.2767830606473183</v>
      </c>
      <c r="FC185" s="409">
        <f t="shared" ca="1" si="1250"/>
        <v>-3.6381588426210385</v>
      </c>
      <c r="FD185" s="409">
        <f t="shared" ca="1" si="1251"/>
        <v>-4.1035846433327947</v>
      </c>
      <c r="FE185" s="409">
        <f t="shared" ca="1" si="1252"/>
        <v>-100</v>
      </c>
      <c r="FF185" s="409">
        <f t="shared" ca="1" si="1253"/>
        <v>-100</v>
      </c>
      <c r="FG185" s="409">
        <f t="shared" ca="1" si="1254"/>
        <v>-100</v>
      </c>
      <c r="FH185" s="409">
        <f t="shared" ca="1" si="1255"/>
        <v>-100</v>
      </c>
      <c r="FI185" s="409">
        <f t="shared" ca="1" si="1256"/>
        <v>-100</v>
      </c>
      <c r="FJ185" s="409">
        <f t="shared" ca="1" si="1257"/>
        <v>-100</v>
      </c>
      <c r="FK185" s="409">
        <f t="shared" ca="1" si="1258"/>
        <v>-100</v>
      </c>
      <c r="FL185" s="409">
        <f t="shared" ca="1" si="1259"/>
        <v>-100</v>
      </c>
      <c r="FM185" s="409">
        <f t="shared" ca="1" si="1260"/>
        <v>-100</v>
      </c>
      <c r="FN185" s="409">
        <f t="shared" ca="1" si="1261"/>
        <v>-100</v>
      </c>
      <c r="FO185" s="409">
        <f t="shared" ca="1" si="1264"/>
        <v>-100</v>
      </c>
      <c r="FP185" s="409">
        <f t="shared" ca="1" si="1263"/>
        <v>-100</v>
      </c>
    </row>
    <row r="186" spans="1:172" x14ac:dyDescent="0.2">
      <c r="B186" s="407" t="s">
        <v>28</v>
      </c>
      <c r="C186" s="408">
        <f t="shared" si="1057"/>
        <v>208837.09299999999</v>
      </c>
      <c r="D186" s="407"/>
      <c r="E186" s="409"/>
      <c r="F186" s="409"/>
      <c r="G186" s="409"/>
      <c r="H186" s="409"/>
      <c r="I186" s="409"/>
      <c r="J186" s="409"/>
      <c r="K186" s="409"/>
      <c r="L186" s="409"/>
      <c r="M186" s="409"/>
      <c r="N186" s="409"/>
      <c r="O186" s="409"/>
      <c r="P186" s="409"/>
      <c r="Q186" s="409">
        <f t="shared" ca="1" si="1108"/>
        <v>-6.987968971404797</v>
      </c>
      <c r="R186" s="409">
        <f t="shared" ca="1" si="1109"/>
        <v>-3.8910977309824233</v>
      </c>
      <c r="S186" s="409">
        <f t="shared" ca="1" si="1110"/>
        <v>1.4266446594171782</v>
      </c>
      <c r="T186" s="409">
        <f t="shared" ca="1" si="1111"/>
        <v>-4.9327503666323196</v>
      </c>
      <c r="U186" s="409">
        <f t="shared" ca="1" si="1112"/>
        <v>-1.8237956042602121</v>
      </c>
      <c r="V186" s="409">
        <f t="shared" ca="1" si="1113"/>
        <v>3.5948942345844159</v>
      </c>
      <c r="W186" s="409">
        <f t="shared" ca="1" si="1114"/>
        <v>4.6222170098995718</v>
      </c>
      <c r="X186" s="409">
        <f t="shared" ca="1" si="1115"/>
        <v>-9.4274395021543E-2</v>
      </c>
      <c r="Y186" s="409">
        <f t="shared" ca="1" si="1116"/>
        <v>2.7680422583629536</v>
      </c>
      <c r="Z186" s="409">
        <f t="shared" ca="1" si="1117"/>
        <v>2.8572102598900244</v>
      </c>
      <c r="AA186" s="409">
        <f t="shared" ca="1" si="1118"/>
        <v>7.1488388178363067</v>
      </c>
      <c r="AB186" s="409">
        <f t="shared" ca="1" si="1119"/>
        <v>4.9773739164142228</v>
      </c>
      <c r="AC186" s="409">
        <f t="shared" ca="1" si="1120"/>
        <v>4.5950500777918819</v>
      </c>
      <c r="AD186" s="409">
        <f t="shared" ca="1" si="1121"/>
        <v>2.1531955745842168</v>
      </c>
      <c r="AE186" s="409">
        <f t="shared" ca="1" si="1122"/>
        <v>1.8170521445954222</v>
      </c>
      <c r="AF186" s="409">
        <f t="shared" ca="1" si="1123"/>
        <v>-0.77799366463115405</v>
      </c>
      <c r="AG186" s="409">
        <f t="shared" ca="1" si="1124"/>
        <v>-0.36805636920563245</v>
      </c>
      <c r="AH186" s="409">
        <f t="shared" ca="1" si="1125"/>
        <v>0.67383892445363358</v>
      </c>
      <c r="AI186" s="409">
        <f t="shared" ca="1" si="1126"/>
        <v>-0.5086778045596958</v>
      </c>
      <c r="AJ186" s="409">
        <f t="shared" ca="1" si="1127"/>
        <v>1.4117224781145126</v>
      </c>
      <c r="AK186" s="409">
        <f t="shared" ca="1" si="1128"/>
        <v>7.7798690918953639E-2</v>
      </c>
      <c r="AL186" s="409">
        <f t="shared" ca="1" si="1129"/>
        <v>4.5563933781241843</v>
      </c>
      <c r="AM186" s="409">
        <f t="shared" ca="1" si="1130"/>
        <v>-1.5016788476074083</v>
      </c>
      <c r="AN186" s="409">
        <f t="shared" ca="1" si="1131"/>
        <v>-2.6490097967405859</v>
      </c>
      <c r="AO186" s="409">
        <f t="shared" ca="1" si="1132"/>
        <v>-1.8756034302805631</v>
      </c>
      <c r="AP186" s="409">
        <f t="shared" ca="1" si="1133"/>
        <v>1.0451671536408043</v>
      </c>
      <c r="AQ186" s="409">
        <f t="shared" ca="1" si="1134"/>
        <v>-0.79839060563230646</v>
      </c>
      <c r="AR186" s="409">
        <f t="shared" ca="1" si="1135"/>
        <v>8.3507621656060422</v>
      </c>
      <c r="AS186" s="409">
        <f t="shared" ca="1" si="1136"/>
        <v>3.6817438858618061</v>
      </c>
      <c r="AT186" s="409">
        <f t="shared" ca="1" si="1137"/>
        <v>0.83889106936555891</v>
      </c>
      <c r="AU186" s="409">
        <f t="shared" ca="1" si="1138"/>
        <v>-10.668504251232719</v>
      </c>
      <c r="AV186" s="409">
        <f t="shared" ca="1" si="1139"/>
        <v>-1.4664525194241094</v>
      </c>
      <c r="AW186" s="409">
        <f t="shared" ca="1" si="1140"/>
        <v>-1.9435537278877888</v>
      </c>
      <c r="AX186" s="409">
        <f t="shared" ca="1" si="1141"/>
        <v>-3.2092162030866689</v>
      </c>
      <c r="AY186" s="409">
        <f t="shared" ca="1" si="1142"/>
        <v>0.28280466707251151</v>
      </c>
      <c r="AZ186" s="409">
        <f t="shared" ca="1" si="1143"/>
        <v>10.632394527005928</v>
      </c>
      <c r="BA186" s="409">
        <f t="shared" ca="1" si="1144"/>
        <v>5.4099817925693543</v>
      </c>
      <c r="BB186" s="409">
        <f t="shared" ca="1" si="1145"/>
        <v>1.241233862489949</v>
      </c>
      <c r="BC186" s="409">
        <f t="shared" ca="1" si="1146"/>
        <v>3.5461055635879148</v>
      </c>
      <c r="BD186" s="409">
        <f t="shared" ca="1" si="1147"/>
        <v>-0.31760368622389024</v>
      </c>
      <c r="BE186" s="409">
        <f t="shared" ca="1" si="1148"/>
        <v>5.5963753908825424</v>
      </c>
      <c r="BF186" s="409">
        <f t="shared" ca="1" si="1149"/>
        <v>2.5711823319318086</v>
      </c>
      <c r="BG186" s="409">
        <f t="shared" ca="1" si="1150"/>
        <v>20.137250827406277</v>
      </c>
      <c r="BH186" s="409">
        <f t="shared" ca="1" si="1151"/>
        <v>7.0296360180149833</v>
      </c>
      <c r="BI186" s="409">
        <f t="shared" ca="1" si="1152"/>
        <v>11.945915258976214</v>
      </c>
      <c r="BJ186" s="409">
        <f t="shared" ca="1" si="1153"/>
        <v>5.5448753686926295</v>
      </c>
      <c r="BK186" s="409">
        <f t="shared" ca="1" si="1154"/>
        <v>11.497995531644278</v>
      </c>
      <c r="BL186" s="409">
        <f t="shared" ca="1" si="1155"/>
        <v>3.3242836535634979</v>
      </c>
      <c r="BM186" s="409">
        <f t="shared" ca="1" si="1156"/>
        <v>5.0242842473731173</v>
      </c>
      <c r="BN186" s="409">
        <f t="shared" ca="1" si="1157"/>
        <v>7.1502861448126112</v>
      </c>
      <c r="BO186" s="409">
        <f t="shared" ca="1" si="1158"/>
        <v>4.6020005760332623</v>
      </c>
      <c r="BP186" s="409">
        <f t="shared" ca="1" si="1159"/>
        <v>4.3778386318538338</v>
      </c>
      <c r="BQ186" s="409">
        <f t="shared" ca="1" si="1160"/>
        <v>1.5426593456319324</v>
      </c>
      <c r="BR186" s="409">
        <f t="shared" ca="1" si="1161"/>
        <v>7.5042710213291599</v>
      </c>
      <c r="BS186" s="409">
        <f t="shared" ca="1" si="1162"/>
        <v>-3.9696540244972311</v>
      </c>
      <c r="BT186" s="409">
        <f t="shared" ca="1" si="1163"/>
        <v>5.7280780584692224</v>
      </c>
      <c r="BU186" s="409">
        <f t="shared" ca="1" si="1164"/>
        <v>1.8375976105574665</v>
      </c>
      <c r="BV186" s="409">
        <f t="shared" ca="1" si="1165"/>
        <v>3.6708640383236144</v>
      </c>
      <c r="BW186" s="409">
        <f t="shared" ca="1" si="1166"/>
        <v>1.7642949681650606</v>
      </c>
      <c r="BX186" s="409">
        <f t="shared" ca="1" si="1167"/>
        <v>0.19743000059541771</v>
      </c>
      <c r="BY186" s="409">
        <f t="shared" ca="1" si="1168"/>
        <v>6.5917370380362854</v>
      </c>
      <c r="BZ186" s="409">
        <f t="shared" ca="1" si="1169"/>
        <v>4.8349813321509174</v>
      </c>
      <c r="CA186" s="409">
        <f t="shared" ca="1" si="1170"/>
        <v>-2.9378185064133646</v>
      </c>
      <c r="CB186" s="409">
        <f t="shared" ca="1" si="1171"/>
        <v>-1.9365355155982229</v>
      </c>
      <c r="CC186" s="409">
        <f t="shared" ca="1" si="1172"/>
        <v>-0.38771063638608894</v>
      </c>
      <c r="CD186" s="409">
        <f t="shared" ca="1" si="1173"/>
        <v>-6.0092228665859864</v>
      </c>
      <c r="CE186" s="409">
        <f t="shared" ca="1" si="1174"/>
        <v>-2.2758719861724899</v>
      </c>
      <c r="CF186" s="409">
        <f t="shared" ca="1" si="1175"/>
        <v>-3.4225747744777664</v>
      </c>
      <c r="CG186" s="409">
        <f t="shared" ca="1" si="1176"/>
        <v>-5.9853492489577178</v>
      </c>
      <c r="CH186" s="409">
        <f t="shared" ca="1" si="1177"/>
        <v>-8.1115387640553394</v>
      </c>
      <c r="CI186" s="409">
        <f t="shared" ca="1" si="1178"/>
        <v>-13.681465528554583</v>
      </c>
      <c r="CJ186" s="409">
        <f t="shared" ca="1" si="1179"/>
        <v>-13.358024583145962</v>
      </c>
      <c r="CK186" s="409">
        <f t="shared" ca="1" si="1180"/>
        <v>-16.204471949696142</v>
      </c>
      <c r="CL186" s="409">
        <f t="shared" ca="1" si="1181"/>
        <v>-9.947712382351142</v>
      </c>
      <c r="CM186" s="409">
        <f t="shared" ca="1" si="1182"/>
        <v>-7.7788387253325055</v>
      </c>
      <c r="CN186" s="409">
        <f t="shared" ca="1" si="1183"/>
        <v>-26.226329274792846</v>
      </c>
      <c r="CO186" s="409">
        <f t="shared" ca="1" si="1184"/>
        <v>-31.936018775847032</v>
      </c>
      <c r="CP186" s="409">
        <f t="shared" ca="1" si="1185"/>
        <v>-22.622761964643047</v>
      </c>
      <c r="CQ186" s="409">
        <f t="shared" ca="1" si="1186"/>
        <v>-23.830009679422474</v>
      </c>
      <c r="CR186" s="409">
        <f t="shared" ca="1" si="1187"/>
        <v>-15.548389291682497</v>
      </c>
      <c r="CS186" s="409">
        <f t="shared" ca="1" si="1188"/>
        <v>-12.247011482021946</v>
      </c>
      <c r="CT186" s="409">
        <f t="shared" ca="1" si="1189"/>
        <v>-3.720447971392403</v>
      </c>
      <c r="CU186" s="409">
        <f t="shared" ca="1" si="1190"/>
        <v>1.2232617469067435</v>
      </c>
      <c r="CV186" s="409">
        <f t="shared" ca="1" si="1191"/>
        <v>2.859073605745138</v>
      </c>
      <c r="CW186" s="409">
        <f t="shared" ca="1" si="1192"/>
        <v>2.1019216246072006</v>
      </c>
      <c r="CX186" s="409">
        <f t="shared" ca="1" si="1193"/>
        <v>-1.2756614643615052</v>
      </c>
      <c r="CY186" s="409">
        <f t="shared" ca="1" si="1194"/>
        <v>10.866182082896628</v>
      </c>
      <c r="CZ186" s="409">
        <f t="shared" ca="1" si="1195"/>
        <v>31.653076152571089</v>
      </c>
      <c r="DA186" s="409">
        <f t="shared" ca="1" si="1196"/>
        <v>43.207719819686815</v>
      </c>
      <c r="DB186" s="409">
        <f t="shared" ca="1" si="1197"/>
        <v>28.173423614952554</v>
      </c>
      <c r="DC186" s="409">
        <f t="shared" ca="1" si="1198"/>
        <v>39.444592234779094</v>
      </c>
      <c r="DD186" s="409">
        <f t="shared" ca="1" si="1199"/>
        <v>18.777557712565198</v>
      </c>
      <c r="DE186" s="409">
        <f t="shared" ca="1" si="1200"/>
        <v>19.234128185276859</v>
      </c>
      <c r="DF186" s="409">
        <f t="shared" ca="1" si="1201"/>
        <v>10.172941436199693</v>
      </c>
      <c r="DG186" s="409">
        <f t="shared" ca="1" si="1202"/>
        <v>9.3083850603789244</v>
      </c>
      <c r="DH186" s="409">
        <f t="shared" ca="1" si="1203"/>
        <v>13.858646846632311</v>
      </c>
      <c r="DI186" s="409">
        <f t="shared" ca="1" si="1204"/>
        <v>15.869883016696491</v>
      </c>
      <c r="DJ186" s="409">
        <f t="shared" ca="1" si="1205"/>
        <v>11.915492892654981</v>
      </c>
      <c r="DK186" s="409">
        <f t="shared" ca="1" si="1206"/>
        <v>5.7944631115102112</v>
      </c>
      <c r="DL186" s="409">
        <f t="shared" ca="1" si="1207"/>
        <v>8.3084924159008153</v>
      </c>
      <c r="DM186" s="409">
        <f t="shared" ca="1" si="1208"/>
        <v>10.055562605073504</v>
      </c>
      <c r="DN186" s="409">
        <f t="shared" ca="1" si="1209"/>
        <v>10.976331000272424</v>
      </c>
      <c r="DO186" s="409">
        <f t="shared" ca="1" si="1210"/>
        <v>6.0257502493354451</v>
      </c>
      <c r="DP186" s="409">
        <f t="shared" ca="1" si="1211"/>
        <v>7.0421889402654188</v>
      </c>
      <c r="DQ186" s="409">
        <f t="shared" ca="1" si="1212"/>
        <v>4.3907044652075058</v>
      </c>
      <c r="DR186" s="409">
        <f t="shared" ca="1" si="1213"/>
        <v>11.162773962964835</v>
      </c>
      <c r="DS186" s="409">
        <f t="shared" ca="1" si="1214"/>
        <v>11.732046105484301</v>
      </c>
      <c r="DT186" s="409">
        <f t="shared" ca="1" si="1215"/>
        <v>4.8646077150337135</v>
      </c>
      <c r="DU186" s="409">
        <f t="shared" ca="1" si="1216"/>
        <v>9.2418165471565459</v>
      </c>
      <c r="DV186" s="409">
        <f t="shared" ca="1" si="1217"/>
        <v>6.5427192095031614</v>
      </c>
      <c r="DW186" s="409">
        <f t="shared" ca="1" si="1218"/>
        <v>1.8573989759270546</v>
      </c>
      <c r="DX186" s="409">
        <f t="shared" ca="1" si="1219"/>
        <v>5.6013762056169867</v>
      </c>
      <c r="DY186" s="409">
        <f t="shared" ca="1" si="1220"/>
        <v>2.0308456099556622</v>
      </c>
      <c r="DZ186" s="409">
        <f t="shared" ca="1" si="1221"/>
        <v>1.4451786570047602</v>
      </c>
      <c r="EA186" s="409">
        <f t="shared" ca="1" si="1222"/>
        <v>3.2067936316781953</v>
      </c>
      <c r="EB186" s="409">
        <f t="shared" ca="1" si="1223"/>
        <v>0.6008335091757715</v>
      </c>
      <c r="EC186" s="409">
        <f t="shared" ca="1" si="1224"/>
        <v>0.61941777091240624</v>
      </c>
      <c r="ED186" s="409">
        <f t="shared" ca="1" si="1225"/>
        <v>1.4764799855177415</v>
      </c>
      <c r="EE186" s="409">
        <f t="shared" ca="1" si="1226"/>
        <v>-4.907781091676128</v>
      </c>
      <c r="EF186" s="409">
        <f t="shared" ca="1" si="1227"/>
        <v>-3.1634195868319779</v>
      </c>
      <c r="EG186" s="409">
        <f t="shared" ca="1" si="1228"/>
        <v>-8.5581571711007598</v>
      </c>
      <c r="EH186" s="409">
        <f t="shared" ca="1" si="1229"/>
        <v>-6.0407895798651197</v>
      </c>
      <c r="EI186" s="409">
        <f t="shared" ca="1" si="1230"/>
        <v>-1.0109928995099722</v>
      </c>
      <c r="EJ186" s="409">
        <f t="shared" ca="1" si="1231"/>
        <v>-5.8246789890693265</v>
      </c>
      <c r="EK186" s="409">
        <f t="shared" ca="1" si="1232"/>
        <v>-6.5433192798727191</v>
      </c>
      <c r="EL186" s="409">
        <f t="shared" ca="1" si="1233"/>
        <v>-2.3010571446892243</v>
      </c>
      <c r="EM186" s="409">
        <f t="shared" ca="1" si="1234"/>
        <v>-4.9897526485045915</v>
      </c>
      <c r="EN186" s="409">
        <f t="shared" ca="1" si="1235"/>
        <v>-3.3148896364387497</v>
      </c>
      <c r="EO186" s="409">
        <f t="shared" ca="1" si="1236"/>
        <v>-1.6484752080940552</v>
      </c>
      <c r="EP186" s="409">
        <f t="shared" ca="1" si="1237"/>
        <v>-9.3265269212865576</v>
      </c>
      <c r="EQ186" s="409">
        <f t="shared" ca="1" si="1238"/>
        <v>-1.3587131967304913</v>
      </c>
      <c r="ER186" s="409">
        <f t="shared" ca="1" si="1239"/>
        <v>-3.1458190904165235</v>
      </c>
      <c r="ES186" s="409">
        <f t="shared" ca="1" si="1240"/>
        <v>-6.7386974331171956</v>
      </c>
      <c r="ET186" s="409">
        <f t="shared" ca="1" si="1241"/>
        <v>-0.75417156399156227</v>
      </c>
      <c r="EU186" s="409">
        <f t="shared" ca="1" si="1242"/>
        <v>-0.72586852134000424</v>
      </c>
      <c r="EV186" s="409">
        <f t="shared" ca="1" si="1243"/>
        <v>0.68241930411217311</v>
      </c>
      <c r="EW186" s="409">
        <f t="shared" ca="1" si="1244"/>
        <v>2.6201134317239649</v>
      </c>
      <c r="EX186" s="409">
        <f t="shared" ca="1" si="1245"/>
        <v>-2.618918921706836</v>
      </c>
      <c r="EY186" s="409">
        <f t="shared" ca="1" si="1246"/>
        <v>0.69466893558580978</v>
      </c>
      <c r="EZ186" s="409">
        <f t="shared" ca="1" si="1247"/>
        <v>-0.7291084519197284</v>
      </c>
      <c r="FA186" s="409">
        <f t="shared" ca="1" si="1248"/>
        <v>2.4970312374044852</v>
      </c>
      <c r="FB186" s="409">
        <f t="shared" ca="1" si="1249"/>
        <v>1.6012224022550043</v>
      </c>
      <c r="FC186" s="409">
        <f t="shared" ca="1" si="1250"/>
        <v>-4.9924197322611263</v>
      </c>
      <c r="FD186" s="409">
        <f t="shared" ca="1" si="1251"/>
        <v>1.8657750583352737</v>
      </c>
      <c r="FE186" s="409">
        <f t="shared" ca="1" si="1252"/>
        <v>-100</v>
      </c>
      <c r="FF186" s="409">
        <f t="shared" ca="1" si="1253"/>
        <v>-100</v>
      </c>
      <c r="FG186" s="409">
        <f t="shared" ca="1" si="1254"/>
        <v>-100</v>
      </c>
      <c r="FH186" s="409">
        <f t="shared" ca="1" si="1255"/>
        <v>-100</v>
      </c>
      <c r="FI186" s="409">
        <f t="shared" ca="1" si="1256"/>
        <v>-100</v>
      </c>
      <c r="FJ186" s="409">
        <f t="shared" ca="1" si="1257"/>
        <v>-100</v>
      </c>
      <c r="FK186" s="409">
        <f t="shared" ca="1" si="1258"/>
        <v>-100</v>
      </c>
      <c r="FL186" s="409">
        <f t="shared" ca="1" si="1259"/>
        <v>-100</v>
      </c>
      <c r="FM186" s="409">
        <f t="shared" ca="1" si="1260"/>
        <v>-100</v>
      </c>
      <c r="FN186" s="409">
        <f t="shared" ca="1" si="1261"/>
        <v>-100</v>
      </c>
      <c r="FO186" s="409">
        <f t="shared" ca="1" si="1264"/>
        <v>-100</v>
      </c>
      <c r="FP186" s="409">
        <f t="shared" ca="1" si="1263"/>
        <v>-100</v>
      </c>
    </row>
    <row r="187" spans="1:172" x14ac:dyDescent="0.2">
      <c r="B187" s="407" t="s">
        <v>29</v>
      </c>
      <c r="C187" s="408">
        <f t="shared" si="1057"/>
        <v>409294.658</v>
      </c>
      <c r="D187" s="407"/>
      <c r="E187" s="409"/>
      <c r="F187" s="409"/>
      <c r="G187" s="409"/>
      <c r="H187" s="409"/>
      <c r="I187" s="409"/>
      <c r="J187" s="409"/>
      <c r="K187" s="409"/>
      <c r="L187" s="409"/>
      <c r="M187" s="409"/>
      <c r="N187" s="409"/>
      <c r="O187" s="409"/>
      <c r="P187" s="409"/>
      <c r="Q187" s="409">
        <f t="shared" ca="1" si="1108"/>
        <v>8.3453557395109357</v>
      </c>
      <c r="R187" s="409">
        <f t="shared" ca="1" si="1109"/>
        <v>6.3717998298518808</v>
      </c>
      <c r="S187" s="409">
        <f t="shared" ca="1" si="1110"/>
        <v>10.901331046260125</v>
      </c>
      <c r="T187" s="409">
        <f t="shared" ca="1" si="1111"/>
        <v>9.8020712069161391</v>
      </c>
      <c r="U187" s="409">
        <f t="shared" ca="1" si="1112"/>
        <v>3.1164320786647721</v>
      </c>
      <c r="V187" s="409">
        <f t="shared" ca="1" si="1113"/>
        <v>10.606319685022598</v>
      </c>
      <c r="W187" s="409">
        <f t="shared" ca="1" si="1114"/>
        <v>12.382443406236149</v>
      </c>
      <c r="X187" s="409">
        <f t="shared" ca="1" si="1115"/>
        <v>15.864585131990935</v>
      </c>
      <c r="Y187" s="409">
        <f t="shared" ca="1" si="1116"/>
        <v>11.47392289756543</v>
      </c>
      <c r="Z187" s="409">
        <f t="shared" ca="1" si="1117"/>
        <v>14.337927113443442</v>
      </c>
      <c r="AA187" s="409">
        <f t="shared" ca="1" si="1118"/>
        <v>18.154796304267904</v>
      </c>
      <c r="AB187" s="409">
        <f t="shared" ca="1" si="1119"/>
        <v>14.803387982144471</v>
      </c>
      <c r="AC187" s="409">
        <f t="shared" ca="1" si="1120"/>
        <v>17.246552547967212</v>
      </c>
      <c r="AD187" s="409">
        <f t="shared" ca="1" si="1121"/>
        <v>19.795840202784049</v>
      </c>
      <c r="AE187" s="409">
        <f t="shared" ca="1" si="1122"/>
        <v>12.707490296984673</v>
      </c>
      <c r="AF187" s="409">
        <f t="shared" ca="1" si="1123"/>
        <v>8.3469464527430546</v>
      </c>
      <c r="AG187" s="409">
        <f t="shared" ca="1" si="1124"/>
        <v>13.028841141603138</v>
      </c>
      <c r="AH187" s="409">
        <f t="shared" ca="1" si="1125"/>
        <v>8.8853481329171302</v>
      </c>
      <c r="AI187" s="409">
        <f t="shared" ca="1" si="1126"/>
        <v>11.616946563720035</v>
      </c>
      <c r="AJ187" s="409">
        <f t="shared" ca="1" si="1127"/>
        <v>10.449461841780902</v>
      </c>
      <c r="AK187" s="409">
        <f t="shared" ca="1" si="1128"/>
        <v>12.490337130209966</v>
      </c>
      <c r="AL187" s="409">
        <f t="shared" ca="1" si="1129"/>
        <v>9.991177839524056</v>
      </c>
      <c r="AM187" s="409">
        <f t="shared" ca="1" si="1130"/>
        <v>9.4202721368898352</v>
      </c>
      <c r="AN187" s="409">
        <f t="shared" ca="1" si="1131"/>
        <v>12.051838087789136</v>
      </c>
      <c r="AO187" s="409">
        <f t="shared" ca="1" si="1132"/>
        <v>7.7766381452898798</v>
      </c>
      <c r="AP187" s="409">
        <f t="shared" ca="1" si="1133"/>
        <v>3.0449310720185281</v>
      </c>
      <c r="AQ187" s="409">
        <f t="shared" ca="1" si="1134"/>
        <v>2.7045755813543906</v>
      </c>
      <c r="AR187" s="409">
        <f t="shared" ca="1" si="1135"/>
        <v>6.5611770723319864</v>
      </c>
      <c r="AS187" s="409">
        <f t="shared" ca="1" si="1136"/>
        <v>-1.2957010662277355</v>
      </c>
      <c r="AT187" s="409">
        <f t="shared" ca="1" si="1137"/>
        <v>0.92288149212447479</v>
      </c>
      <c r="AU187" s="409">
        <f t="shared" ca="1" si="1138"/>
        <v>3.5276048050373561</v>
      </c>
      <c r="AV187" s="409">
        <f t="shared" ca="1" si="1139"/>
        <v>2.4435627712990708</v>
      </c>
      <c r="AW187" s="409">
        <f t="shared" ca="1" si="1140"/>
        <v>1.8587986613282084</v>
      </c>
      <c r="AX187" s="409">
        <f t="shared" ca="1" si="1141"/>
        <v>-2.2659155428731594</v>
      </c>
      <c r="AY187" s="409">
        <f t="shared" ca="1" si="1142"/>
        <v>1.3996329341943436</v>
      </c>
      <c r="AZ187" s="409">
        <f t="shared" ca="1" si="1143"/>
        <v>1.4487576204571724</v>
      </c>
      <c r="BA187" s="409">
        <f t="shared" ca="1" si="1144"/>
        <v>2.4101345901101752</v>
      </c>
      <c r="BB187" s="409">
        <f t="shared" ca="1" si="1145"/>
        <v>4.9312773012864</v>
      </c>
      <c r="BC187" s="409">
        <f t="shared" ca="1" si="1146"/>
        <v>9.7540923462253772</v>
      </c>
      <c r="BD187" s="409">
        <f t="shared" ca="1" si="1147"/>
        <v>7.8141138445217138</v>
      </c>
      <c r="BE187" s="409">
        <f t="shared" ca="1" si="1148"/>
        <v>8.7891866789095587</v>
      </c>
      <c r="BF187" s="409">
        <f t="shared" ca="1" si="1149"/>
        <v>8.4528829130142924</v>
      </c>
      <c r="BG187" s="409">
        <f t="shared" ca="1" si="1150"/>
        <v>-0.29112423603100979</v>
      </c>
      <c r="BH187" s="409">
        <f t="shared" ca="1" si="1151"/>
        <v>2.0810274158732227</v>
      </c>
      <c r="BI187" s="409">
        <f t="shared" ca="1" si="1152"/>
        <v>-3.3617185871776201E-2</v>
      </c>
      <c r="BJ187" s="409">
        <f t="shared" ca="1" si="1153"/>
        <v>5.1489674800540399</v>
      </c>
      <c r="BK187" s="409">
        <f t="shared" ca="1" si="1154"/>
        <v>1.3538947775214609</v>
      </c>
      <c r="BL187" s="409">
        <f t="shared" ca="1" si="1155"/>
        <v>1.1254877659653459</v>
      </c>
      <c r="BM187" s="409">
        <f t="shared" ca="1" si="1156"/>
        <v>0.33763860308036442</v>
      </c>
      <c r="BN187" s="409">
        <f t="shared" ca="1" si="1157"/>
        <v>-0.75076140588443252</v>
      </c>
      <c r="BO187" s="409">
        <f t="shared" ca="1" si="1158"/>
        <v>-4.2710087036096951</v>
      </c>
      <c r="BP187" s="409">
        <f t="shared" ca="1" si="1159"/>
        <v>-1.9096950176618321</v>
      </c>
      <c r="BQ187" s="409">
        <f t="shared" ca="1" si="1160"/>
        <v>-0.92639840792968187</v>
      </c>
      <c r="BR187" s="409">
        <f t="shared" ca="1" si="1161"/>
        <v>-0.33005480623322114</v>
      </c>
      <c r="BS187" s="409">
        <f t="shared" ca="1" si="1162"/>
        <v>4.5884588905874608</v>
      </c>
      <c r="BT187" s="409">
        <f t="shared" ca="1" si="1163"/>
        <v>2.1613726458603395</v>
      </c>
      <c r="BU187" s="409">
        <f t="shared" ca="1" si="1164"/>
        <v>2.5766042198755059</v>
      </c>
      <c r="BV187" s="409">
        <f t="shared" ca="1" si="1165"/>
        <v>3.8155061028377872</v>
      </c>
      <c r="BW187" s="409">
        <f t="shared" ca="1" si="1166"/>
        <v>3.9976393230595022</v>
      </c>
      <c r="BX187" s="409">
        <f t="shared" ca="1" si="1167"/>
        <v>-3.2296607271761957</v>
      </c>
      <c r="BY187" s="409">
        <f t="shared" ca="1" si="1168"/>
        <v>2.2634186703564438</v>
      </c>
      <c r="BZ187" s="409">
        <f t="shared" ca="1" si="1169"/>
        <v>5.0750562380821975</v>
      </c>
      <c r="CA187" s="409">
        <f t="shared" ca="1" si="1170"/>
        <v>16.196536181676862</v>
      </c>
      <c r="CB187" s="409">
        <f t="shared" ca="1" si="1171"/>
        <v>9.0859681320446128</v>
      </c>
      <c r="CC187" s="409">
        <f t="shared" ca="1" si="1172"/>
        <v>8.8625961766610573</v>
      </c>
      <c r="CD187" s="409">
        <f t="shared" ca="1" si="1173"/>
        <v>7.8529740104819012</v>
      </c>
      <c r="CE187" s="409">
        <f t="shared" ca="1" si="1174"/>
        <v>4.7408482061958921</v>
      </c>
      <c r="CF187" s="409">
        <f t="shared" ca="1" si="1175"/>
        <v>4.0744634804653117</v>
      </c>
      <c r="CG187" s="409">
        <f t="shared" ca="1" si="1176"/>
        <v>3.6304481466414416</v>
      </c>
      <c r="CH187" s="409">
        <f t="shared" ca="1" si="1177"/>
        <v>-0.85141831078348673</v>
      </c>
      <c r="CI187" s="409">
        <f t="shared" ca="1" si="1178"/>
        <v>-7.641248774402726</v>
      </c>
      <c r="CJ187" s="409">
        <f t="shared" ca="1" si="1179"/>
        <v>4.8557401904254505</v>
      </c>
      <c r="CK187" s="409">
        <f t="shared" ca="1" si="1180"/>
        <v>4.3162907719608938</v>
      </c>
      <c r="CL187" s="409">
        <f t="shared" ca="1" si="1181"/>
        <v>-1.5652070336925874</v>
      </c>
      <c r="CM187" s="409">
        <f t="shared" ca="1" si="1182"/>
        <v>-12.013423296974281</v>
      </c>
      <c r="CN187" s="409">
        <f t="shared" ca="1" si="1183"/>
        <v>-31.559426556570315</v>
      </c>
      <c r="CO187" s="409">
        <f t="shared" ca="1" si="1184"/>
        <v>-31.917559318936682</v>
      </c>
      <c r="CP187" s="409">
        <f t="shared" ca="1" si="1185"/>
        <v>-13.174942095044585</v>
      </c>
      <c r="CQ187" s="409">
        <f t="shared" ca="1" si="1186"/>
        <v>-11.720372128994143</v>
      </c>
      <c r="CR187" s="409">
        <f t="shared" ca="1" si="1187"/>
        <v>-10.564845124911244</v>
      </c>
      <c r="CS187" s="409">
        <f t="shared" ca="1" si="1188"/>
        <v>-5.6666903730186533</v>
      </c>
      <c r="CT187" s="409">
        <f t="shared" ca="1" si="1189"/>
        <v>-6.7935749620513093</v>
      </c>
      <c r="CU187" s="409">
        <f t="shared" ca="1" si="1190"/>
        <v>3.9177349971969448</v>
      </c>
      <c r="CV187" s="409">
        <f t="shared" ca="1" si="1191"/>
        <v>-0.12682205503290334</v>
      </c>
      <c r="CW187" s="409">
        <f t="shared" ca="1" si="1192"/>
        <v>-0.41929129449295033</v>
      </c>
      <c r="CX187" s="409">
        <f t="shared" ca="1" si="1193"/>
        <v>0.48494212468936837</v>
      </c>
      <c r="CY187" s="409">
        <f t="shared" ca="1" si="1194"/>
        <v>5.9381507502685764</v>
      </c>
      <c r="CZ187" s="409">
        <f t="shared" ca="1" si="1195"/>
        <v>43.920971244532609</v>
      </c>
      <c r="DA187" s="409">
        <f t="shared" ca="1" si="1196"/>
        <v>41.325613784855648</v>
      </c>
      <c r="DB187" s="409">
        <f t="shared" ca="1" si="1197"/>
        <v>12.787264751807555</v>
      </c>
      <c r="DC187" s="409">
        <f t="shared" ca="1" si="1198"/>
        <v>13.034608606458704</v>
      </c>
      <c r="DD187" s="409">
        <f t="shared" ca="1" si="1199"/>
        <v>12.564051772041836</v>
      </c>
      <c r="DE187" s="409">
        <f t="shared" ca="1" si="1200"/>
        <v>-7.5277530129650501</v>
      </c>
      <c r="DF187" s="409">
        <f t="shared" ca="1" si="1201"/>
        <v>13.054807599088718</v>
      </c>
      <c r="DG187" s="409">
        <f t="shared" ca="1" si="1202"/>
        <v>4.0058208908984909</v>
      </c>
      <c r="DH187" s="409">
        <f t="shared" ca="1" si="1203"/>
        <v>-2.6965607561377425</v>
      </c>
      <c r="DI187" s="409">
        <f t="shared" ca="1" si="1204"/>
        <v>-1.1162360618345559</v>
      </c>
      <c r="DJ187" s="409">
        <f t="shared" ca="1" si="1205"/>
        <v>5.2123422948767768</v>
      </c>
      <c r="DK187" s="409">
        <f t="shared" ca="1" si="1206"/>
        <v>4.2740500216411164</v>
      </c>
      <c r="DL187" s="409">
        <f t="shared" ca="1" si="1207"/>
        <v>8.303825590969538</v>
      </c>
      <c r="DM187" s="409">
        <f t="shared" ca="1" si="1208"/>
        <v>11.106964480953323</v>
      </c>
      <c r="DN187" s="409">
        <f t="shared" ca="1" si="1209"/>
        <v>7.7298817221970637</v>
      </c>
      <c r="DO187" s="409">
        <f t="shared" ca="1" si="1210"/>
        <v>11.241949383271759</v>
      </c>
      <c r="DP187" s="409">
        <f t="shared" ca="1" si="1211"/>
        <v>12.086800223998623</v>
      </c>
      <c r="DQ187" s="409">
        <f t="shared" ca="1" si="1212"/>
        <v>24.760278276778365</v>
      </c>
      <c r="DR187" s="409">
        <f t="shared" ca="1" si="1213"/>
        <v>6.5103460632631709</v>
      </c>
      <c r="DS187" s="409">
        <f t="shared" ca="1" si="1214"/>
        <v>14.64456312580775</v>
      </c>
      <c r="DT187" s="409">
        <f t="shared" ca="1" si="1215"/>
        <v>21.941672679767848</v>
      </c>
      <c r="DU187" s="409">
        <f t="shared" ca="1" si="1216"/>
        <v>13.076119002787252</v>
      </c>
      <c r="DV187" s="409">
        <f t="shared" ca="1" si="1217"/>
        <v>9.9428524907112319</v>
      </c>
      <c r="DW187" s="409">
        <f t="shared" ca="1" si="1218"/>
        <v>5.9191790354081064</v>
      </c>
      <c r="DX187" s="409">
        <f t="shared" ca="1" si="1219"/>
        <v>1.4918671059923554</v>
      </c>
      <c r="DY187" s="409">
        <f t="shared" ca="1" si="1220"/>
        <v>4.3930936613932232</v>
      </c>
      <c r="DZ187" s="409">
        <f t="shared" ca="1" si="1221"/>
        <v>6.8408315833241318</v>
      </c>
      <c r="EA187" s="409">
        <f t="shared" ca="1" si="1222"/>
        <v>3.8250246142363551</v>
      </c>
      <c r="EB187" s="409">
        <f t="shared" ca="1" si="1223"/>
        <v>4.4376358043812161</v>
      </c>
      <c r="EC187" s="409">
        <f t="shared" ca="1" si="1224"/>
        <v>0.57482825262886195</v>
      </c>
      <c r="ED187" s="409">
        <f t="shared" ca="1" si="1225"/>
        <v>6.3389174055698874</v>
      </c>
      <c r="EE187" s="409">
        <f t="shared" ca="1" si="1226"/>
        <v>4.2028804600241756</v>
      </c>
      <c r="EF187" s="409">
        <f t="shared" ca="1" si="1227"/>
        <v>5.7968761788337986</v>
      </c>
      <c r="EG187" s="409">
        <f t="shared" ca="1" si="1228"/>
        <v>0.64588497428650271</v>
      </c>
      <c r="EH187" s="409">
        <f t="shared" ca="1" si="1229"/>
        <v>-5.1939805099666927</v>
      </c>
      <c r="EI187" s="409">
        <f t="shared" ca="1" si="1230"/>
        <v>3.6881282072988313</v>
      </c>
      <c r="EJ187" s="409">
        <f t="shared" ca="1" si="1231"/>
        <v>0.33672912540725974</v>
      </c>
      <c r="EK187" s="409">
        <f t="shared" ca="1" si="1232"/>
        <v>-3.3530735911768801</v>
      </c>
      <c r="EL187" s="409">
        <f t="shared" ca="1" si="1233"/>
        <v>-3.6055127075769775</v>
      </c>
      <c r="EM187" s="409">
        <f t="shared" ca="1" si="1234"/>
        <v>-3.8832779396981607</v>
      </c>
      <c r="EN187" s="409">
        <f t="shared" ca="1" si="1235"/>
        <v>-7.864990263971734</v>
      </c>
      <c r="EO187" s="409">
        <f t="shared" ca="1" si="1236"/>
        <v>3.5104754343183231</v>
      </c>
      <c r="EP187" s="409">
        <f t="shared" ca="1" si="1237"/>
        <v>-3.5771668680937267</v>
      </c>
      <c r="EQ187" s="409">
        <f t="shared" ca="1" si="1238"/>
        <v>-4.5021294455013532</v>
      </c>
      <c r="ER187" s="409">
        <f t="shared" ca="1" si="1239"/>
        <v>-8.4607649796561049</v>
      </c>
      <c r="ES187" s="409">
        <f t="shared" ca="1" si="1240"/>
        <v>-0.38672699566672009</v>
      </c>
      <c r="ET187" s="409">
        <f t="shared" ca="1" si="1241"/>
        <v>6.0363595395846517</v>
      </c>
      <c r="EU187" s="409">
        <f t="shared" ca="1" si="1242"/>
        <v>-1.8253792153403197</v>
      </c>
      <c r="EV187" s="409">
        <f t="shared" ca="1" si="1243"/>
        <v>5.2398046977995278</v>
      </c>
      <c r="EW187" s="409">
        <f t="shared" ca="1" si="1244"/>
        <v>3.5555708141218361</v>
      </c>
      <c r="EX187" s="409">
        <f t="shared" ca="1" si="1245"/>
        <v>3.0946624755150367</v>
      </c>
      <c r="EY187" s="409">
        <f t="shared" ca="1" si="1246"/>
        <v>-0.77187629623203691</v>
      </c>
      <c r="EZ187" s="409">
        <f t="shared" ca="1" si="1247"/>
        <v>4.5329279158335254</v>
      </c>
      <c r="FA187" s="409">
        <f t="shared" ca="1" si="1248"/>
        <v>3.5355895543442557</v>
      </c>
      <c r="FB187" s="409">
        <f t="shared" ca="1" si="1249"/>
        <v>2.7059258080971489</v>
      </c>
      <c r="FC187" s="409">
        <f t="shared" ca="1" si="1250"/>
        <v>2.03171784977512</v>
      </c>
      <c r="FD187" s="409">
        <f t="shared" ca="1" si="1251"/>
        <v>5.5442515428294996</v>
      </c>
      <c r="FE187" s="409">
        <f t="shared" ca="1" si="1252"/>
        <v>-100</v>
      </c>
      <c r="FF187" s="409">
        <f t="shared" ca="1" si="1253"/>
        <v>-100</v>
      </c>
      <c r="FG187" s="409">
        <f t="shared" ca="1" si="1254"/>
        <v>-100</v>
      </c>
      <c r="FH187" s="409">
        <f t="shared" ca="1" si="1255"/>
        <v>-100</v>
      </c>
      <c r="FI187" s="409">
        <f t="shared" ca="1" si="1256"/>
        <v>-100</v>
      </c>
      <c r="FJ187" s="409">
        <f t="shared" ca="1" si="1257"/>
        <v>-100</v>
      </c>
      <c r="FK187" s="409">
        <f t="shared" ca="1" si="1258"/>
        <v>-100</v>
      </c>
      <c r="FL187" s="409">
        <f t="shared" ca="1" si="1259"/>
        <v>-100</v>
      </c>
      <c r="FM187" s="409">
        <f t="shared" ca="1" si="1260"/>
        <v>-100</v>
      </c>
      <c r="FN187" s="409">
        <f t="shared" ca="1" si="1261"/>
        <v>-100</v>
      </c>
      <c r="FO187" s="409">
        <f t="shared" ca="1" si="1264"/>
        <v>-100</v>
      </c>
      <c r="FP187" s="409">
        <f t="shared" ca="1" si="1263"/>
        <v>-100</v>
      </c>
    </row>
    <row r="188" spans="1:172" x14ac:dyDescent="0.2">
      <c r="B188" s="407" t="s">
        <v>30</v>
      </c>
      <c r="C188" s="408">
        <f t="shared" si="1057"/>
        <v>178614.035</v>
      </c>
      <c r="D188" s="407"/>
      <c r="E188" s="409"/>
      <c r="F188" s="409"/>
      <c r="G188" s="409"/>
      <c r="H188" s="409"/>
      <c r="I188" s="409"/>
      <c r="J188" s="409"/>
      <c r="K188" s="409"/>
      <c r="L188" s="409"/>
      <c r="M188" s="409"/>
      <c r="N188" s="409"/>
      <c r="O188" s="409"/>
      <c r="P188" s="409"/>
      <c r="Q188" s="409">
        <f t="shared" ca="1" si="1108"/>
        <v>-18.18215764347579</v>
      </c>
      <c r="R188" s="409">
        <f t="shared" ca="1" si="1109"/>
        <v>-15.12409006203292</v>
      </c>
      <c r="S188" s="409">
        <f t="shared" ca="1" si="1110"/>
        <v>3.9488324834836988</v>
      </c>
      <c r="T188" s="409">
        <f t="shared" ca="1" si="1111"/>
        <v>3.8879807527446104</v>
      </c>
      <c r="U188" s="409">
        <f t="shared" ca="1" si="1112"/>
        <v>0.18903892070683526</v>
      </c>
      <c r="V188" s="409">
        <f t="shared" ca="1" si="1113"/>
        <v>1.589184005959865</v>
      </c>
      <c r="W188" s="409">
        <f t="shared" ca="1" si="1114"/>
        <v>1.0622006300854707</v>
      </c>
      <c r="X188" s="409">
        <f t="shared" ca="1" si="1115"/>
        <v>-5.3051657822282436</v>
      </c>
      <c r="Y188" s="409">
        <f t="shared" ca="1" si="1116"/>
        <v>-0.64462219930113918</v>
      </c>
      <c r="Z188" s="409">
        <f t="shared" ca="1" si="1117"/>
        <v>7.3066802877798978</v>
      </c>
      <c r="AA188" s="409">
        <f t="shared" ca="1" si="1118"/>
        <v>-1.3289939894104776</v>
      </c>
      <c r="AB188" s="409">
        <f t="shared" ca="1" si="1119"/>
        <v>0.41625676738581774</v>
      </c>
      <c r="AC188" s="409">
        <f t="shared" ca="1" si="1120"/>
        <v>11.416877415776156</v>
      </c>
      <c r="AD188" s="409">
        <f t="shared" ca="1" si="1121"/>
        <v>7.2841527276542593</v>
      </c>
      <c r="AE188" s="409">
        <f t="shared" ca="1" si="1122"/>
        <v>-9.3296232360380316</v>
      </c>
      <c r="AF188" s="409">
        <f t="shared" ca="1" si="1123"/>
        <v>-7.8824739941369018</v>
      </c>
      <c r="AG188" s="409">
        <f t="shared" ca="1" si="1124"/>
        <v>-5.5024624952965695</v>
      </c>
      <c r="AH188" s="409">
        <f t="shared" ca="1" si="1125"/>
        <v>-2.5445347495006558</v>
      </c>
      <c r="AI188" s="409">
        <f t="shared" ca="1" si="1126"/>
        <v>-1.6931997760534614</v>
      </c>
      <c r="AJ188" s="409">
        <f t="shared" ca="1" si="1127"/>
        <v>2.1801746996571438</v>
      </c>
      <c r="AK188" s="409">
        <f t="shared" ca="1" si="1128"/>
        <v>19.282520383354921</v>
      </c>
      <c r="AL188" s="409">
        <f t="shared" ca="1" si="1129"/>
        <v>-0.54408760962992631</v>
      </c>
      <c r="AM188" s="409">
        <f t="shared" ca="1" si="1130"/>
        <v>0.37689441011559666</v>
      </c>
      <c r="AN188" s="409">
        <f t="shared" ca="1" si="1131"/>
        <v>1.9531285554618165</v>
      </c>
      <c r="AO188" s="409">
        <f t="shared" ca="1" si="1132"/>
        <v>-3.2910764038648068</v>
      </c>
      <c r="AP188" s="409">
        <f t="shared" ca="1" si="1133"/>
        <v>-4.2505825326725386</v>
      </c>
      <c r="AQ188" s="409">
        <f t="shared" ca="1" si="1134"/>
        <v>-1.7058261391601661</v>
      </c>
      <c r="AR188" s="409">
        <f t="shared" ca="1" si="1135"/>
        <v>-2.4826482142033797</v>
      </c>
      <c r="AS188" s="409">
        <f t="shared" ca="1" si="1136"/>
        <v>2.692106418236321</v>
      </c>
      <c r="AT188" s="409">
        <f t="shared" ca="1" si="1137"/>
        <v>-1.2399752521270955</v>
      </c>
      <c r="AU188" s="409">
        <f t="shared" ca="1" si="1138"/>
        <v>-2.0797340210892372</v>
      </c>
      <c r="AV188" s="409">
        <f t="shared" ca="1" si="1139"/>
        <v>-0.60078923151695562</v>
      </c>
      <c r="AW188" s="409">
        <f t="shared" ca="1" si="1140"/>
        <v>-14.486198137852227</v>
      </c>
      <c r="AX188" s="409">
        <f t="shared" ca="1" si="1141"/>
        <v>3.1490508303675568</v>
      </c>
      <c r="AY188" s="409">
        <f t="shared" ca="1" si="1142"/>
        <v>6.7585261047133542</v>
      </c>
      <c r="AZ188" s="409">
        <f t="shared" ca="1" si="1143"/>
        <v>6.614440140773155</v>
      </c>
      <c r="BA188" s="409">
        <f t="shared" ca="1" si="1144"/>
        <v>9.350824041564934</v>
      </c>
      <c r="BB188" s="409">
        <f t="shared" ca="1" si="1145"/>
        <v>8.1513086944913056</v>
      </c>
      <c r="BC188" s="409">
        <f t="shared" ca="1" si="1146"/>
        <v>5.7233135193814633</v>
      </c>
      <c r="BD188" s="409">
        <f t="shared" ca="1" si="1147"/>
        <v>7.2893883458653619</v>
      </c>
      <c r="BE188" s="409">
        <f t="shared" ca="1" si="1148"/>
        <v>4.0784131179389789</v>
      </c>
      <c r="BF188" s="409">
        <f t="shared" ca="1" si="1149"/>
        <v>6.7635828540630598</v>
      </c>
      <c r="BG188" s="409">
        <f t="shared" ca="1" si="1150"/>
        <v>7.5494922809177467</v>
      </c>
      <c r="BH188" s="409">
        <f t="shared" ca="1" si="1151"/>
        <v>5.6865184115134184</v>
      </c>
      <c r="BI188" s="409">
        <f t="shared" ca="1" si="1152"/>
        <v>6.1680063625632329</v>
      </c>
      <c r="BJ188" s="409">
        <f t="shared" ca="1" si="1153"/>
        <v>2.5997610802726854</v>
      </c>
      <c r="BK188" s="409">
        <f t="shared" ca="1" si="1154"/>
        <v>-0.58090102962947299</v>
      </c>
      <c r="BL188" s="409">
        <f t="shared" ca="1" si="1155"/>
        <v>0.253274012520734</v>
      </c>
      <c r="BM188" s="409">
        <f t="shared" ca="1" si="1156"/>
        <v>-1.2195351278324154</v>
      </c>
      <c r="BN188" s="409">
        <f t="shared" ca="1" si="1157"/>
        <v>0.49028049161543663</v>
      </c>
      <c r="BO188" s="409">
        <f t="shared" ca="1" si="1158"/>
        <v>4.8029656681558777</v>
      </c>
      <c r="BP188" s="409">
        <f t="shared" ca="1" si="1159"/>
        <v>2.7595524955612518</v>
      </c>
      <c r="BQ188" s="409">
        <f t="shared" ca="1" si="1160"/>
        <v>1.09095151447967</v>
      </c>
      <c r="BR188" s="409">
        <f t="shared" ca="1" si="1161"/>
        <v>2.1838006226325462</v>
      </c>
      <c r="BS188" s="409">
        <f t="shared" ca="1" si="1162"/>
        <v>1.3110744497340221</v>
      </c>
      <c r="BT188" s="409">
        <f t="shared" ca="1" si="1163"/>
        <v>3.8196726757939246</v>
      </c>
      <c r="BU188" s="409">
        <f t="shared" ca="1" si="1164"/>
        <v>1.709274479377612</v>
      </c>
      <c r="BV188" s="409">
        <f t="shared" ca="1" si="1165"/>
        <v>4.9915894433553376E-2</v>
      </c>
      <c r="BW188" s="409">
        <f t="shared" ca="1" si="1166"/>
        <v>2.8401080551257394</v>
      </c>
      <c r="BX188" s="409">
        <f t="shared" ca="1" si="1167"/>
        <v>-1.7553573163985305</v>
      </c>
      <c r="BY188" s="409">
        <f t="shared" ca="1" si="1168"/>
        <v>1.5384771698321913</v>
      </c>
      <c r="BZ188" s="409">
        <f t="shared" ca="1" si="1169"/>
        <v>1.6848366296290891</v>
      </c>
      <c r="CA188" s="409">
        <f t="shared" ca="1" si="1170"/>
        <v>-4.6138415023441723</v>
      </c>
      <c r="CB188" s="409">
        <f t="shared" ca="1" si="1171"/>
        <v>-4.5436748697907632</v>
      </c>
      <c r="CC188" s="409">
        <f t="shared" ca="1" si="1172"/>
        <v>-4.9281019659173353</v>
      </c>
      <c r="CD188" s="409">
        <f t="shared" ca="1" si="1173"/>
        <v>8.2650513105718915E-2</v>
      </c>
      <c r="CE188" s="409">
        <f t="shared" ca="1" si="1174"/>
        <v>-4.2232275064863813</v>
      </c>
      <c r="CF188" s="409">
        <f t="shared" ca="1" si="1175"/>
        <v>-6.4594511476471723</v>
      </c>
      <c r="CG188" s="409">
        <f t="shared" ca="1" si="1176"/>
        <v>-7.5507517823674135</v>
      </c>
      <c r="CH188" s="409">
        <f t="shared" ca="1" si="1177"/>
        <v>9.827675813660619E-2</v>
      </c>
      <c r="CI188" s="409">
        <f t="shared" ca="1" si="1178"/>
        <v>-5.339506359433571</v>
      </c>
      <c r="CJ188" s="409">
        <f t="shared" ca="1" si="1179"/>
        <v>-4.3812999191991366</v>
      </c>
      <c r="CK188" s="409">
        <f t="shared" ca="1" si="1180"/>
        <v>-3.1849272523956245</v>
      </c>
      <c r="CL188" s="409">
        <f t="shared" ca="1" si="1181"/>
        <v>-3.0305436026100807</v>
      </c>
      <c r="CM188" s="409">
        <f t="shared" ca="1" si="1182"/>
        <v>-0.3785813516799692</v>
      </c>
      <c r="CN188" s="409">
        <f t="shared" ca="1" si="1183"/>
        <v>-16.624980274887577</v>
      </c>
      <c r="CO188" s="409">
        <f t="shared" ca="1" si="1184"/>
        <v>-17.040722163902529</v>
      </c>
      <c r="CP188" s="409">
        <f t="shared" ca="1" si="1185"/>
        <v>-11.370105724231763</v>
      </c>
      <c r="CQ188" s="409">
        <f t="shared" ca="1" si="1186"/>
        <v>2.5272998170411398</v>
      </c>
      <c r="CR188" s="409">
        <f t="shared" ca="1" si="1187"/>
        <v>4.3074808145792076</v>
      </c>
      <c r="CS188" s="409">
        <f t="shared" ca="1" si="1188"/>
        <v>14.87445748979728</v>
      </c>
      <c r="CT188" s="409">
        <f t="shared" ca="1" si="1189"/>
        <v>8.7658375977031682</v>
      </c>
      <c r="CU188" s="409">
        <f t="shared" ca="1" si="1190"/>
        <v>14.384942042621333</v>
      </c>
      <c r="CV188" s="409">
        <f t="shared" ca="1" si="1191"/>
        <v>19.504357897537972</v>
      </c>
      <c r="CW188" s="409">
        <f t="shared" ca="1" si="1192"/>
        <v>13.874817975064801</v>
      </c>
      <c r="CX188" s="409">
        <f t="shared" ca="1" si="1193"/>
        <v>12.298755566465289</v>
      </c>
      <c r="CY188" s="409">
        <f t="shared" ca="1" si="1194"/>
        <v>17.91181801896964</v>
      </c>
      <c r="CZ188" s="409">
        <f t="shared" ca="1" si="1195"/>
        <v>45.567313034864725</v>
      </c>
      <c r="DA188" s="409">
        <f t="shared" ca="1" si="1196"/>
        <v>43.767388736226962</v>
      </c>
      <c r="DB188" s="409">
        <f t="shared" ca="1" si="1197"/>
        <v>26.638859356795663</v>
      </c>
      <c r="DC188" s="409">
        <f t="shared" ca="1" si="1198"/>
        <v>14.280786725663773</v>
      </c>
      <c r="DD188" s="409">
        <f t="shared" ca="1" si="1199"/>
        <v>12.352780664829453</v>
      </c>
      <c r="DE188" s="409">
        <f t="shared" ca="1" si="1200"/>
        <v>2.9425066675122764</v>
      </c>
      <c r="DF188" s="409">
        <f t="shared" ca="1" si="1201"/>
        <v>3.3830733265872084</v>
      </c>
      <c r="DG188" s="409">
        <f t="shared" ca="1" si="1202"/>
        <v>3.5769590681627079</v>
      </c>
      <c r="DH188" s="409">
        <f t="shared" ca="1" si="1203"/>
        <v>1.7269548218950632</v>
      </c>
      <c r="DI188" s="409">
        <f t="shared" ca="1" si="1204"/>
        <v>9.7390330571148525</v>
      </c>
      <c r="DJ188" s="409">
        <f t="shared" ca="1" si="1205"/>
        <v>6.800928489343832</v>
      </c>
      <c r="DK188" s="409">
        <f t="shared" ca="1" si="1206"/>
        <v>-0.94643876710101438</v>
      </c>
      <c r="DL188" s="409">
        <f t="shared" ca="1" si="1207"/>
        <v>0.14438470478717136</v>
      </c>
      <c r="DM188" s="409">
        <f t="shared" ca="1" si="1208"/>
        <v>5.7909231991867216</v>
      </c>
      <c r="DN188" s="409">
        <f t="shared" ca="1" si="1209"/>
        <v>3.1374002725079038</v>
      </c>
      <c r="DO188" s="409">
        <f t="shared" ca="1" si="1210"/>
        <v>-0.28614043186514948</v>
      </c>
      <c r="DP188" s="409">
        <f t="shared" ca="1" si="1211"/>
        <v>2.519864771502526</v>
      </c>
      <c r="DQ188" s="409">
        <f t="shared" ca="1" si="1212"/>
        <v>4.9653496645416766</v>
      </c>
      <c r="DR188" s="409">
        <f t="shared" ca="1" si="1213"/>
        <v>4.3038122752574708</v>
      </c>
      <c r="DS188" s="409">
        <f t="shared" ca="1" si="1214"/>
        <v>3.1934410531957411</v>
      </c>
      <c r="DT188" s="409">
        <f t="shared" ca="1" si="1215"/>
        <v>3.2560531565297737</v>
      </c>
      <c r="DU188" s="409">
        <f t="shared" ca="1" si="1216"/>
        <v>-0.24245650752079939</v>
      </c>
      <c r="DV188" s="409">
        <f t="shared" ca="1" si="1217"/>
        <v>2.7038188042353539</v>
      </c>
      <c r="DW188" s="409">
        <f t="shared" ca="1" si="1218"/>
        <v>6.0099899128090044</v>
      </c>
      <c r="DX188" s="409">
        <f t="shared" ca="1" si="1219"/>
        <v>3.0840818865446096</v>
      </c>
      <c r="DY188" s="409">
        <f t="shared" ca="1" si="1220"/>
        <v>-0.39870118154173895</v>
      </c>
      <c r="DZ188" s="409">
        <f t="shared" ca="1" si="1221"/>
        <v>2.1023727144068971E-2</v>
      </c>
      <c r="EA188" s="409">
        <f t="shared" ca="1" si="1222"/>
        <v>4.9756325844421951</v>
      </c>
      <c r="EB188" s="409">
        <f t="shared" ca="1" si="1223"/>
        <v>2.8639390856668712</v>
      </c>
      <c r="EC188" s="409">
        <f t="shared" ca="1" si="1224"/>
        <v>1.9078053506528931</v>
      </c>
      <c r="ED188" s="409">
        <f t="shared" ca="1" si="1225"/>
        <v>2.2909805209491338</v>
      </c>
      <c r="EE188" s="409">
        <f t="shared" ca="1" si="1226"/>
        <v>1.4867829122731138</v>
      </c>
      <c r="EF188" s="409">
        <f t="shared" ca="1" si="1227"/>
        <v>0.83824936318721655</v>
      </c>
      <c r="EG188" s="409">
        <f t="shared" ca="1" si="1228"/>
        <v>-2.7824765228143065</v>
      </c>
      <c r="EH188" s="409">
        <f t="shared" ca="1" si="1229"/>
        <v>-3.8307020667330534</v>
      </c>
      <c r="EI188" s="409">
        <f t="shared" ca="1" si="1230"/>
        <v>-2.9055189128072101</v>
      </c>
      <c r="EJ188" s="409">
        <f t="shared" ca="1" si="1231"/>
        <v>-2.067641342879341</v>
      </c>
      <c r="EK188" s="409">
        <f t="shared" ca="1" si="1232"/>
        <v>-1.4021714982710876</v>
      </c>
      <c r="EL188" s="409">
        <f t="shared" ca="1" si="1233"/>
        <v>0.46637320501361046</v>
      </c>
      <c r="EM188" s="409">
        <f t="shared" ca="1" si="1234"/>
        <v>3.1580223245884582</v>
      </c>
      <c r="EN188" s="409">
        <f t="shared" ca="1" si="1235"/>
        <v>3.0832052051365366</v>
      </c>
      <c r="EO188" s="409">
        <f t="shared" ca="1" si="1236"/>
        <v>3.053649202864122</v>
      </c>
      <c r="EP188" s="409">
        <f t="shared" ca="1" si="1237"/>
        <v>2.1421270603009646</v>
      </c>
      <c r="EQ188" s="409">
        <f t="shared" ca="1" si="1238"/>
        <v>-0.65225436497240707</v>
      </c>
      <c r="ER188" s="409">
        <f t="shared" ca="1" si="1239"/>
        <v>2.262795400400023</v>
      </c>
      <c r="ES188" s="409">
        <f t="shared" ca="1" si="1240"/>
        <v>3.3746679756781788</v>
      </c>
      <c r="ET188" s="409">
        <f t="shared" ca="1" si="1241"/>
        <v>7.9754195562659902</v>
      </c>
      <c r="EU188" s="409">
        <f t="shared" ca="1" si="1242"/>
        <v>4.5765465185891827</v>
      </c>
      <c r="EV188" s="409">
        <f t="shared" ca="1" si="1243"/>
        <v>3.9440085802068694</v>
      </c>
      <c r="EW188" s="409">
        <f t="shared" ca="1" si="1244"/>
        <v>0.47944048712331266</v>
      </c>
      <c r="EX188" s="409">
        <f t="shared" ca="1" si="1245"/>
        <v>3.4859739568578192</v>
      </c>
      <c r="EY188" s="409">
        <f t="shared" ca="1" si="1246"/>
        <v>-2.5851720387159389</v>
      </c>
      <c r="EZ188" s="409">
        <f t="shared" ca="1" si="1247"/>
        <v>-4.1343092930705154</v>
      </c>
      <c r="FA188" s="409">
        <f t="shared" ca="1" si="1248"/>
        <v>-4.1076586205153376</v>
      </c>
      <c r="FB188" s="409">
        <f t="shared" ca="1" si="1249"/>
        <v>-1.9536931119708214</v>
      </c>
      <c r="FC188" s="409">
        <f t="shared" ca="1" si="1250"/>
        <v>2.1267039131513314</v>
      </c>
      <c r="FD188" s="409">
        <f t="shared" ca="1" si="1251"/>
        <v>-2.336226252506151</v>
      </c>
      <c r="FE188" s="409">
        <f t="shared" ca="1" si="1252"/>
        <v>-100</v>
      </c>
      <c r="FF188" s="409">
        <f t="shared" ca="1" si="1253"/>
        <v>-100</v>
      </c>
      <c r="FG188" s="409">
        <f t="shared" ca="1" si="1254"/>
        <v>-100</v>
      </c>
      <c r="FH188" s="409">
        <f t="shared" ca="1" si="1255"/>
        <v>-100</v>
      </c>
      <c r="FI188" s="409">
        <f t="shared" ca="1" si="1256"/>
        <v>-100</v>
      </c>
      <c r="FJ188" s="409">
        <f t="shared" ca="1" si="1257"/>
        <v>-100</v>
      </c>
      <c r="FK188" s="409">
        <f t="shared" ca="1" si="1258"/>
        <v>-100</v>
      </c>
      <c r="FL188" s="409">
        <f t="shared" ca="1" si="1259"/>
        <v>-100</v>
      </c>
      <c r="FM188" s="409">
        <f t="shared" ca="1" si="1260"/>
        <v>-100</v>
      </c>
      <c r="FN188" s="409">
        <f t="shared" ca="1" si="1261"/>
        <v>-100</v>
      </c>
      <c r="FO188" s="409">
        <f t="shared" ca="1" si="1264"/>
        <v>-100</v>
      </c>
      <c r="FP188" s="409">
        <f t="shared" ca="1" si="1263"/>
        <v>-100</v>
      </c>
    </row>
    <row r="189" spans="1:172" x14ac:dyDescent="0.2">
      <c r="B189" s="407" t="s">
        <v>31</v>
      </c>
      <c r="C189" s="408">
        <f t="shared" si="1057"/>
        <v>1168500.7560000001</v>
      </c>
      <c r="D189" s="407"/>
      <c r="E189" s="409"/>
      <c r="F189" s="409"/>
      <c r="G189" s="409"/>
      <c r="H189" s="409"/>
      <c r="I189" s="409"/>
      <c r="J189" s="409"/>
      <c r="K189" s="409"/>
      <c r="L189" s="409"/>
      <c r="M189" s="409"/>
      <c r="N189" s="409"/>
      <c r="O189" s="409"/>
      <c r="P189" s="409"/>
      <c r="Q189" s="409">
        <f t="shared" ca="1" si="1108"/>
        <v>8.5831658815100695</v>
      </c>
      <c r="R189" s="409">
        <f t="shared" ca="1" si="1109"/>
        <v>6.4451017259613366</v>
      </c>
      <c r="S189" s="409">
        <f t="shared" ca="1" si="1110"/>
        <v>7.594243405667612</v>
      </c>
      <c r="T189" s="409">
        <f t="shared" ca="1" si="1111"/>
        <v>12.019123371595029</v>
      </c>
      <c r="U189" s="409">
        <f t="shared" ca="1" si="1112"/>
        <v>13.500618604181795</v>
      </c>
      <c r="V189" s="409">
        <f t="shared" ca="1" si="1113"/>
        <v>10.496209693744134</v>
      </c>
      <c r="W189" s="409">
        <f t="shared" ca="1" si="1114"/>
        <v>10.045245421717524</v>
      </c>
      <c r="X189" s="409">
        <f t="shared" ca="1" si="1115"/>
        <v>7.3539733381857531</v>
      </c>
      <c r="Y189" s="409">
        <f t="shared" ca="1" si="1116"/>
        <v>6.7706337109542716</v>
      </c>
      <c r="Z189" s="409">
        <f t="shared" ca="1" si="1117"/>
        <v>12.072018506763584</v>
      </c>
      <c r="AA189" s="409">
        <f t="shared" ca="1" si="1118"/>
        <v>10.710386158675817</v>
      </c>
      <c r="AB189" s="409">
        <f t="shared" ca="1" si="1119"/>
        <v>13.730091109088178</v>
      </c>
      <c r="AC189" s="409">
        <f t="shared" ca="1" si="1120"/>
        <v>8.0496402373656792</v>
      </c>
      <c r="AD189" s="409">
        <f t="shared" ca="1" si="1121"/>
        <v>11.685255570586278</v>
      </c>
      <c r="AE189" s="409">
        <f t="shared" ca="1" si="1122"/>
        <v>9.2673971490351903</v>
      </c>
      <c r="AF189" s="409">
        <f t="shared" ca="1" si="1123"/>
        <v>11.093139313702267</v>
      </c>
      <c r="AG189" s="409">
        <f t="shared" ca="1" si="1124"/>
        <v>5.4950713213595606</v>
      </c>
      <c r="AH189" s="409">
        <f t="shared" ca="1" si="1125"/>
        <v>7.4028724199228151</v>
      </c>
      <c r="AI189" s="409">
        <f t="shared" ca="1" si="1126"/>
        <v>2.1299916272897121</v>
      </c>
      <c r="AJ189" s="409">
        <f t="shared" ca="1" si="1127"/>
        <v>8.0275639288303466</v>
      </c>
      <c r="AK189" s="409">
        <f t="shared" ca="1" si="1128"/>
        <v>9.6006772982647988</v>
      </c>
      <c r="AL189" s="409">
        <f t="shared" ca="1" si="1129"/>
        <v>3.8982871435338211</v>
      </c>
      <c r="AM189" s="409">
        <f t="shared" ca="1" si="1130"/>
        <v>6.1804879561470898</v>
      </c>
      <c r="AN189" s="409">
        <f t="shared" ca="1" si="1131"/>
        <v>9.4858384525116151</v>
      </c>
      <c r="AO189" s="409">
        <f t="shared" ca="1" si="1132"/>
        <v>7.4807095272334294</v>
      </c>
      <c r="AP189" s="409">
        <f t="shared" ca="1" si="1133"/>
        <v>-0.54369375766513883</v>
      </c>
      <c r="AQ189" s="409">
        <f t="shared" ca="1" si="1134"/>
        <v>-0.87879588344394222</v>
      </c>
      <c r="AR189" s="409">
        <f t="shared" ca="1" si="1135"/>
        <v>-5.5227924755372442</v>
      </c>
      <c r="AS189" s="409">
        <f t="shared" ca="1" si="1136"/>
        <v>-2.091365205932064</v>
      </c>
      <c r="AT189" s="409">
        <f t="shared" ca="1" si="1137"/>
        <v>-0.40760762968548647</v>
      </c>
      <c r="AU189" s="409">
        <f t="shared" ca="1" si="1138"/>
        <v>4.8800990752886548</v>
      </c>
      <c r="AV189" s="409">
        <f t="shared" ca="1" si="1139"/>
        <v>3.6025986144828437</v>
      </c>
      <c r="AW189" s="409">
        <f t="shared" ca="1" si="1140"/>
        <v>1.579131630622598</v>
      </c>
      <c r="AX189" s="409">
        <f t="shared" ca="1" si="1141"/>
        <v>3.245107636147921</v>
      </c>
      <c r="AY189" s="409">
        <f t="shared" ca="1" si="1142"/>
        <v>2.5714936060229405</v>
      </c>
      <c r="AZ189" s="409">
        <f t="shared" ca="1" si="1143"/>
        <v>2.6026914690525871</v>
      </c>
      <c r="BA189" s="409">
        <f t="shared" ca="1" si="1144"/>
        <v>5.4642739688982545</v>
      </c>
      <c r="BB189" s="409">
        <f t="shared" ca="1" si="1145"/>
        <v>10.229871272774531</v>
      </c>
      <c r="BC189" s="409">
        <f t="shared" ca="1" si="1146"/>
        <v>13.803955366096062</v>
      </c>
      <c r="BD189" s="409">
        <f t="shared" ca="1" si="1147"/>
        <v>14.363730331111128</v>
      </c>
      <c r="BE189" s="409">
        <f t="shared" ca="1" si="1148"/>
        <v>13.829070498247702</v>
      </c>
      <c r="BF189" s="409">
        <f t="shared" ca="1" si="1149"/>
        <v>9.4257701589532275</v>
      </c>
      <c r="BG189" s="409">
        <f t="shared" ca="1" si="1150"/>
        <v>10.658365039648203</v>
      </c>
      <c r="BH189" s="409">
        <f t="shared" ca="1" si="1151"/>
        <v>9.855162914250613</v>
      </c>
      <c r="BI189" s="409">
        <f t="shared" ca="1" si="1152"/>
        <v>8.5261140252096794</v>
      </c>
      <c r="BJ189" s="409">
        <f t="shared" ca="1" si="1153"/>
        <v>12.296117622545339</v>
      </c>
      <c r="BK189" s="409">
        <f t="shared" ca="1" si="1154"/>
        <v>9.8973414983819055</v>
      </c>
      <c r="BL189" s="409">
        <f t="shared" ca="1" si="1155"/>
        <v>6.9127078786070939</v>
      </c>
      <c r="BM189" s="409">
        <f t="shared" ca="1" si="1156"/>
        <v>3.4017388810626557</v>
      </c>
      <c r="BN189" s="409">
        <f t="shared" ca="1" si="1157"/>
        <v>7.3596105130918659</v>
      </c>
      <c r="BO189" s="409">
        <f t="shared" ca="1" si="1158"/>
        <v>5.7038050396056548</v>
      </c>
      <c r="BP189" s="409">
        <f t="shared" ca="1" si="1159"/>
        <v>-6.0676526810784992</v>
      </c>
      <c r="BQ189" s="409">
        <f t="shared" ca="1" si="1160"/>
        <v>5.3809085731551676</v>
      </c>
      <c r="BR189" s="409">
        <f t="shared" ca="1" si="1161"/>
        <v>7.5589794472649174</v>
      </c>
      <c r="BS189" s="409">
        <f t="shared" ca="1" si="1162"/>
        <v>7.2066186952836944</v>
      </c>
      <c r="BT189" s="409">
        <f t="shared" ca="1" si="1163"/>
        <v>6.1035588471902429</v>
      </c>
      <c r="BU189" s="409">
        <f t="shared" ca="1" si="1164"/>
        <v>8.586603064138302</v>
      </c>
      <c r="BV189" s="409">
        <f t="shared" ca="1" si="1165"/>
        <v>3.5847197848559063</v>
      </c>
      <c r="BW189" s="409">
        <f t="shared" ca="1" si="1166"/>
        <v>5.969433896141112</v>
      </c>
      <c r="BX189" s="409">
        <f t="shared" ca="1" si="1167"/>
        <v>7.1604582841200255</v>
      </c>
      <c r="BY189" s="409">
        <f t="shared" ca="1" si="1168"/>
        <v>6.8447799595934953</v>
      </c>
      <c r="BZ189" s="409">
        <f t="shared" ca="1" si="1169"/>
        <v>2.7772985575903419</v>
      </c>
      <c r="CA189" s="409">
        <f t="shared" ca="1" si="1170"/>
        <v>0.20468718774759509</v>
      </c>
      <c r="CB189" s="409">
        <f t="shared" ca="1" si="1171"/>
        <v>15.823296057140993</v>
      </c>
      <c r="CC189" s="409">
        <f t="shared" ca="1" si="1172"/>
        <v>3.7294905377654146</v>
      </c>
      <c r="CD189" s="409">
        <f t="shared" ca="1" si="1173"/>
        <v>3.955009533593639</v>
      </c>
      <c r="CE189" s="409">
        <f t="shared" ca="1" si="1174"/>
        <v>1.8177514689405143</v>
      </c>
      <c r="CF189" s="409">
        <f t="shared" ca="1" si="1175"/>
        <v>-0.95663993649687029</v>
      </c>
      <c r="CG189" s="409">
        <f t="shared" ca="1" si="1176"/>
        <v>0.5088692035328819</v>
      </c>
      <c r="CH189" s="409">
        <f t="shared" ca="1" si="1177"/>
        <v>-7.8699757730430093</v>
      </c>
      <c r="CI189" s="409">
        <f t="shared" ca="1" si="1178"/>
        <v>-5.7048452357353625</v>
      </c>
      <c r="CJ189" s="409">
        <f t="shared" ca="1" si="1179"/>
        <v>-11.621395696721606</v>
      </c>
      <c r="CK189" s="409">
        <f t="shared" ca="1" si="1180"/>
        <v>-2.3092877888060883</v>
      </c>
      <c r="CL189" s="409">
        <f t="shared" ca="1" si="1181"/>
        <v>0.20679559780114687</v>
      </c>
      <c r="CM189" s="409">
        <f t="shared" ca="1" si="1182"/>
        <v>-17.358447475689886</v>
      </c>
      <c r="CN189" s="409">
        <f t="shared" ca="1" si="1183"/>
        <v>-83.974487030987177</v>
      </c>
      <c r="CO189" s="409">
        <f t="shared" ca="1" si="1184"/>
        <v>-76.755485967055336</v>
      </c>
      <c r="CP189" s="409">
        <f t="shared" ca="1" si="1185"/>
        <v>-26.079975683267989</v>
      </c>
      <c r="CQ189" s="409">
        <f t="shared" ca="1" si="1186"/>
        <v>-11.610387552808859</v>
      </c>
      <c r="CR189" s="409">
        <f t="shared" ca="1" si="1187"/>
        <v>-9.5174815563618722</v>
      </c>
      <c r="CS189" s="409">
        <f t="shared" ca="1" si="1188"/>
        <v>-4.8453773621488381</v>
      </c>
      <c r="CT189" s="409">
        <f t="shared" ca="1" si="1189"/>
        <v>4.2177815533373462</v>
      </c>
      <c r="CU189" s="409">
        <f t="shared" ca="1" si="1190"/>
        <v>0.77800081133266019</v>
      </c>
      <c r="CV189" s="409">
        <f t="shared" ca="1" si="1191"/>
        <v>4.4805966377990529</v>
      </c>
      <c r="CW189" s="409">
        <f t="shared" ca="1" si="1192"/>
        <v>-5.0624481530312124</v>
      </c>
      <c r="CX189" s="409">
        <f t="shared" ca="1" si="1193"/>
        <v>-13.95856392325318</v>
      </c>
      <c r="CY189" s="409">
        <f t="shared" ca="1" si="1194"/>
        <v>16.07688228925312</v>
      </c>
      <c r="CZ189" s="409">
        <f t="shared" ca="1" si="1195"/>
        <v>466.75315513578289</v>
      </c>
      <c r="DA189" s="409">
        <f t="shared" ca="1" si="1196"/>
        <v>272.41007760734658</v>
      </c>
      <c r="DB189" s="409">
        <f t="shared" ca="1" si="1197"/>
        <v>16.766878215445985</v>
      </c>
      <c r="DC189" s="409">
        <f t="shared" ca="1" si="1198"/>
        <v>-4.9209699818985371</v>
      </c>
      <c r="DD189" s="409">
        <f t="shared" ca="1" si="1199"/>
        <v>-6.442548825303021</v>
      </c>
      <c r="DE189" s="409">
        <f t="shared" ca="1" si="1200"/>
        <v>-18.016794230906399</v>
      </c>
      <c r="DF189" s="409">
        <f t="shared" ca="1" si="1201"/>
        <v>-13.716988633876966</v>
      </c>
      <c r="DG189" s="409">
        <f t="shared" ca="1" si="1202"/>
        <v>-11.893536042872128</v>
      </c>
      <c r="DH189" s="409">
        <f t="shared" ca="1" si="1203"/>
        <v>-1.5753451244398633</v>
      </c>
      <c r="DI189" s="409">
        <f t="shared" ca="1" si="1204"/>
        <v>2.8356316509246824</v>
      </c>
      <c r="DJ189" s="409">
        <f t="shared" ca="1" si="1205"/>
        <v>8.5632112330252141</v>
      </c>
      <c r="DK189" s="409">
        <f t="shared" ca="1" si="1206"/>
        <v>0.29763765526278974</v>
      </c>
      <c r="DL189" s="409">
        <f t="shared" ca="1" si="1207"/>
        <v>1.3372626331781277</v>
      </c>
      <c r="DM189" s="409">
        <f t="shared" ca="1" si="1208"/>
        <v>6.8379496488788334</v>
      </c>
      <c r="DN189" s="409">
        <f t="shared" ca="1" si="1209"/>
        <v>6.0490547856290249</v>
      </c>
      <c r="DO189" s="409">
        <f t="shared" ca="1" si="1210"/>
        <v>12.473656160012169</v>
      </c>
      <c r="DP189" s="409">
        <f t="shared" ca="1" si="1211"/>
        <v>21.47960196788425</v>
      </c>
      <c r="DQ189" s="409">
        <f t="shared" ca="1" si="1212"/>
        <v>25.254070524238784</v>
      </c>
      <c r="DR189" s="409">
        <f t="shared" ca="1" si="1213"/>
        <v>17.893916679517716</v>
      </c>
      <c r="DS189" s="409">
        <f t="shared" ca="1" si="1214"/>
        <v>17.617230765532568</v>
      </c>
      <c r="DT189" s="409">
        <f t="shared" ca="1" si="1215"/>
        <v>12.897719248730382</v>
      </c>
      <c r="DU189" s="409">
        <f t="shared" ca="1" si="1216"/>
        <v>8.7044433914526422</v>
      </c>
      <c r="DV189" s="409">
        <f t="shared" ca="1" si="1217"/>
        <v>11.289814973958599</v>
      </c>
      <c r="DW189" s="409">
        <f t="shared" ca="1" si="1218"/>
        <v>8.2211809717766613</v>
      </c>
      <c r="DX189" s="409">
        <f t="shared" ca="1" si="1219"/>
        <v>16.03951556972973</v>
      </c>
      <c r="DY189" s="409">
        <f t="shared" ca="1" si="1220"/>
        <v>14.873317922873568</v>
      </c>
      <c r="DZ189" s="409">
        <f t="shared" ca="1" si="1221"/>
        <v>11.241789230024906</v>
      </c>
      <c r="EA189" s="409">
        <f t="shared" ca="1" si="1222"/>
        <v>11.638228337618443</v>
      </c>
      <c r="EB189" s="409">
        <f t="shared" ca="1" si="1223"/>
        <v>0.87302926227519606</v>
      </c>
      <c r="EC189" s="409">
        <f t="shared" ca="1" si="1224"/>
        <v>8.7029976622128942</v>
      </c>
      <c r="ED189" s="409">
        <f t="shared" ca="1" si="1225"/>
        <v>11.736118768014308</v>
      </c>
      <c r="EE189" s="409">
        <f t="shared" ca="1" si="1226"/>
        <v>4.8854100640213858</v>
      </c>
      <c r="EF189" s="409">
        <f t="shared" ca="1" si="1227"/>
        <v>-2.4573251572853394</v>
      </c>
      <c r="EG189" s="409">
        <f t="shared" ca="1" si="1228"/>
        <v>-0.86146958365345938</v>
      </c>
      <c r="EH189" s="409">
        <f t="shared" ca="1" si="1229"/>
        <v>0.35616112021014601</v>
      </c>
      <c r="EI189" s="409">
        <f t="shared" ca="1" si="1230"/>
        <v>2.1302701611387107</v>
      </c>
      <c r="EJ189" s="409">
        <f t="shared" ca="1" si="1231"/>
        <v>-3.9024540740837068</v>
      </c>
      <c r="EK189" s="409">
        <f t="shared" ca="1" si="1232"/>
        <v>-4.7651833527852006</v>
      </c>
      <c r="EL189" s="409">
        <f t="shared" ca="1" si="1233"/>
        <v>3.3059596062118004</v>
      </c>
      <c r="EM189" s="409">
        <f t="shared" ca="1" si="1234"/>
        <v>-1.6394511555575093</v>
      </c>
      <c r="EN189" s="409">
        <f t="shared" ca="1" si="1235"/>
        <v>2.6884791110970241</v>
      </c>
      <c r="EO189" s="409">
        <f t="shared" ca="1" si="1236"/>
        <v>0.38437639940720203</v>
      </c>
      <c r="EP189" s="409">
        <f t="shared" ca="1" si="1237"/>
        <v>-5.1637426756042828</v>
      </c>
      <c r="EQ189" s="409">
        <f t="shared" ca="1" si="1238"/>
        <v>1.3304783198861259</v>
      </c>
      <c r="ER189" s="409">
        <f t="shared" ca="1" si="1239"/>
        <v>-1.4251431764927105</v>
      </c>
      <c r="ES189" s="409">
        <f t="shared" ca="1" si="1240"/>
        <v>-2.5282881619485522</v>
      </c>
      <c r="ET189" s="409">
        <f t="shared" ca="1" si="1241"/>
        <v>-1.1768474460637037</v>
      </c>
      <c r="EU189" s="409">
        <f t="shared" ca="1" si="1242"/>
        <v>-2.1119570437402615</v>
      </c>
      <c r="EV189" s="409">
        <f t="shared" ca="1" si="1243"/>
        <v>-1.5335362096705865</v>
      </c>
      <c r="EW189" s="409">
        <f t="shared" ca="1" si="1244"/>
        <v>2.4726683159826734E-2</v>
      </c>
      <c r="EX189" s="409">
        <f t="shared" ca="1" si="1245"/>
        <v>-5.2154860073877245</v>
      </c>
      <c r="EY189" s="409">
        <f t="shared" ca="1" si="1246"/>
        <v>-8.091751108284555</v>
      </c>
      <c r="EZ189" s="409">
        <f t="shared" ca="1" si="1247"/>
        <v>-8.5002853300636474</v>
      </c>
      <c r="FA189" s="409">
        <f t="shared" ca="1" si="1248"/>
        <v>-11.826210299073708</v>
      </c>
      <c r="FB189" s="409">
        <f t="shared" ca="1" si="1249"/>
        <v>-9.7905702110780766</v>
      </c>
      <c r="FC189" s="409">
        <f t="shared" ca="1" si="1250"/>
        <v>-8.7238496060040518</v>
      </c>
      <c r="FD189" s="409">
        <f t="shared" ca="1" si="1251"/>
        <v>-3.6963807039118564</v>
      </c>
      <c r="FE189" s="409">
        <f t="shared" ca="1" si="1252"/>
        <v>-100</v>
      </c>
      <c r="FF189" s="409">
        <f t="shared" ca="1" si="1253"/>
        <v>-100</v>
      </c>
      <c r="FG189" s="409">
        <f t="shared" ca="1" si="1254"/>
        <v>-100</v>
      </c>
      <c r="FH189" s="409">
        <f t="shared" ca="1" si="1255"/>
        <v>-100</v>
      </c>
      <c r="FI189" s="409">
        <f t="shared" ca="1" si="1256"/>
        <v>-100</v>
      </c>
      <c r="FJ189" s="409">
        <f t="shared" ca="1" si="1257"/>
        <v>-100</v>
      </c>
      <c r="FK189" s="409">
        <f t="shared" ca="1" si="1258"/>
        <v>-100</v>
      </c>
      <c r="FL189" s="409">
        <f t="shared" ca="1" si="1259"/>
        <v>-100</v>
      </c>
      <c r="FM189" s="409">
        <f t="shared" ca="1" si="1260"/>
        <v>-100</v>
      </c>
      <c r="FN189" s="409">
        <f t="shared" ca="1" si="1261"/>
        <v>-100</v>
      </c>
      <c r="FO189" s="409">
        <f t="shared" ca="1" si="1264"/>
        <v>-100</v>
      </c>
      <c r="FP189" s="409">
        <f t="shared" ca="1" si="1263"/>
        <v>-100</v>
      </c>
    </row>
    <row r="190" spans="1:172" x14ac:dyDescent="0.2">
      <c r="B190" s="407" t="s">
        <v>32</v>
      </c>
      <c r="C190" s="408">
        <f t="shared" si="1057"/>
        <v>55539.633000000002</v>
      </c>
      <c r="D190" s="407"/>
      <c r="E190" s="409"/>
      <c r="F190" s="409"/>
      <c r="G190" s="409"/>
      <c r="H190" s="409"/>
      <c r="I190" s="409"/>
      <c r="J190" s="409"/>
      <c r="K190" s="409"/>
      <c r="L190" s="409"/>
      <c r="M190" s="409"/>
      <c r="N190" s="409"/>
      <c r="O190" s="409"/>
      <c r="P190" s="409"/>
      <c r="Q190" s="409">
        <f t="shared" ca="1" si="1108"/>
        <v>-0.99332968593809312</v>
      </c>
      <c r="R190" s="409">
        <f t="shared" ca="1" si="1109"/>
        <v>-0.83248785674125259</v>
      </c>
      <c r="S190" s="409">
        <f t="shared" ca="1" si="1110"/>
        <v>-0.56821801840652597</v>
      </c>
      <c r="T190" s="409">
        <f t="shared" ca="1" si="1111"/>
        <v>-1.3873693048869598</v>
      </c>
      <c r="U190" s="409">
        <f t="shared" ca="1" si="1112"/>
        <v>-9.2227532948379576</v>
      </c>
      <c r="V190" s="409">
        <f t="shared" ca="1" si="1113"/>
        <v>-7.047901253078436</v>
      </c>
      <c r="W190" s="409">
        <f t="shared" ca="1" si="1114"/>
        <v>-5.4745072275828619</v>
      </c>
      <c r="X190" s="409">
        <f t="shared" ca="1" si="1115"/>
        <v>-1.6451299820688945</v>
      </c>
      <c r="Y190" s="409">
        <f t="shared" ca="1" si="1116"/>
        <v>-2.3210493549363775</v>
      </c>
      <c r="Z190" s="409">
        <f t="shared" ca="1" si="1117"/>
        <v>-8.6251200055853019</v>
      </c>
      <c r="AA190" s="409">
        <f t="shared" ca="1" si="1118"/>
        <v>-2.8791555413976937</v>
      </c>
      <c r="AB190" s="409">
        <f t="shared" ca="1" si="1119"/>
        <v>20.782334206633692</v>
      </c>
      <c r="AC190" s="409">
        <f t="shared" ca="1" si="1120"/>
        <v>6.7753704410264532</v>
      </c>
      <c r="AD190" s="409">
        <f t="shared" ca="1" si="1121"/>
        <v>8.0408600199540103</v>
      </c>
      <c r="AE190" s="409">
        <f t="shared" ca="1" si="1122"/>
        <v>10.266735542016974</v>
      </c>
      <c r="AF190" s="409">
        <f t="shared" ca="1" si="1123"/>
        <v>13.829534445152362</v>
      </c>
      <c r="AG190" s="409">
        <f t="shared" ca="1" si="1124"/>
        <v>14.193841752245831</v>
      </c>
      <c r="AH190" s="409">
        <f t="shared" ca="1" si="1125"/>
        <v>16.573682769668579</v>
      </c>
      <c r="AI190" s="409">
        <f t="shared" ca="1" si="1126"/>
        <v>13.213935416742757</v>
      </c>
      <c r="AJ190" s="409">
        <f t="shared" ca="1" si="1127"/>
        <v>13.961872145701989</v>
      </c>
      <c r="AK190" s="409">
        <f t="shared" ca="1" si="1128"/>
        <v>5.1310823570579061</v>
      </c>
      <c r="AL190" s="409">
        <f t="shared" ca="1" si="1129"/>
        <v>12.650742882785423</v>
      </c>
      <c r="AM190" s="409">
        <f t="shared" ca="1" si="1130"/>
        <v>8.4280312808954676</v>
      </c>
      <c r="AN190" s="409">
        <f t="shared" ca="1" si="1131"/>
        <v>-23.340005723117443</v>
      </c>
      <c r="AO190" s="409">
        <f t="shared" ca="1" si="1132"/>
        <v>-0.5892187732465004</v>
      </c>
      <c r="AP190" s="409">
        <f t="shared" ca="1" si="1133"/>
        <v>0.54620974392824451</v>
      </c>
      <c r="AQ190" s="409">
        <f t="shared" ca="1" si="1134"/>
        <v>-0.6126257605185117</v>
      </c>
      <c r="AR190" s="409">
        <f t="shared" ca="1" si="1135"/>
        <v>-4.7853672464913615</v>
      </c>
      <c r="AS190" s="409">
        <f t="shared" ca="1" si="1136"/>
        <v>0.83578931232317188</v>
      </c>
      <c r="AT190" s="409">
        <f t="shared" ca="1" si="1137"/>
        <v>-2.7934008187607731</v>
      </c>
      <c r="AU190" s="409">
        <f t="shared" ca="1" si="1138"/>
        <v>0.94604914894421199</v>
      </c>
      <c r="AV190" s="409">
        <f t="shared" ca="1" si="1139"/>
        <v>2.2892038910162569</v>
      </c>
      <c r="AW190" s="409">
        <f t="shared" ca="1" si="1140"/>
        <v>1.6530649204289176</v>
      </c>
      <c r="AX190" s="409">
        <f t="shared" ca="1" si="1141"/>
        <v>-4.9491025951928691</v>
      </c>
      <c r="AY190" s="409">
        <f t="shared" ca="1" si="1142"/>
        <v>-10.566622189317783</v>
      </c>
      <c r="AZ190" s="409">
        <f t="shared" ca="1" si="1143"/>
        <v>8.593099557569218</v>
      </c>
      <c r="BA190" s="409">
        <f t="shared" ca="1" si="1144"/>
        <v>6.3306947151406519</v>
      </c>
      <c r="BB190" s="409">
        <f t="shared" ca="1" si="1145"/>
        <v>-3.5855693768097865</v>
      </c>
      <c r="BC190" s="409">
        <f t="shared" ca="1" si="1146"/>
        <v>-9.6745593274092982</v>
      </c>
      <c r="BD190" s="409">
        <f t="shared" ca="1" si="1147"/>
        <v>0.19600721920558328</v>
      </c>
      <c r="BE190" s="409">
        <f t="shared" ca="1" si="1148"/>
        <v>-6.0141323340175035</v>
      </c>
      <c r="BF190" s="409">
        <f t="shared" ca="1" si="1149"/>
        <v>-7.6877802008828837</v>
      </c>
      <c r="BG190" s="409">
        <f t="shared" ca="1" si="1150"/>
        <v>-5.916220004636159</v>
      </c>
      <c r="BH190" s="409">
        <f t="shared" ca="1" si="1151"/>
        <v>-10.404897613046487</v>
      </c>
      <c r="BI190" s="409">
        <f t="shared" ca="1" si="1152"/>
        <v>-3.6863256065714296</v>
      </c>
      <c r="BJ190" s="409">
        <f t="shared" ca="1" si="1153"/>
        <v>0.75927907228994229</v>
      </c>
      <c r="BK190" s="409">
        <f t="shared" ca="1" si="1154"/>
        <v>-0.73380381756675206</v>
      </c>
      <c r="BL190" s="409">
        <f t="shared" ca="1" si="1155"/>
        <v>6.3056935370421598</v>
      </c>
      <c r="BM190" s="409">
        <f t="shared" ca="1" si="1156"/>
        <v>-3.6129078323545798</v>
      </c>
      <c r="BN190" s="409">
        <f t="shared" ca="1" si="1157"/>
        <v>2.5081200343521459</v>
      </c>
      <c r="BO190" s="409">
        <f t="shared" ca="1" si="1158"/>
        <v>10.862354709076243</v>
      </c>
      <c r="BP190" s="409">
        <f t="shared" ca="1" si="1159"/>
        <v>-1.8296476455601294</v>
      </c>
      <c r="BQ190" s="409">
        <f t="shared" ca="1" si="1160"/>
        <v>4.0724735148332911</v>
      </c>
      <c r="BR190" s="409">
        <f t="shared" ca="1" si="1161"/>
        <v>9.1835038715368142</v>
      </c>
      <c r="BS190" s="409">
        <f t="shared" ca="1" si="1162"/>
        <v>5.7687822084771625</v>
      </c>
      <c r="BT190" s="409">
        <f t="shared" ca="1" si="1163"/>
        <v>8.0290821892878341</v>
      </c>
      <c r="BU190" s="409">
        <f t="shared" ca="1" si="1164"/>
        <v>6.0018176375460541</v>
      </c>
      <c r="BV190" s="409">
        <f t="shared" ca="1" si="1165"/>
        <v>3.987609677495584</v>
      </c>
      <c r="BW190" s="409">
        <f t="shared" ca="1" si="1166"/>
        <v>10.45647429037642</v>
      </c>
      <c r="BX190" s="409">
        <f t="shared" ca="1" si="1167"/>
        <v>-5.4531785774381518</v>
      </c>
      <c r="BY190" s="409">
        <f t="shared" ca="1" si="1168"/>
        <v>0.11016063467926074</v>
      </c>
      <c r="BZ190" s="409">
        <f t="shared" ca="1" si="1169"/>
        <v>1.8511074419153175</v>
      </c>
      <c r="CA190" s="409">
        <f t="shared" ca="1" si="1170"/>
        <v>-0.97175536832749287</v>
      </c>
      <c r="CB190" s="409">
        <f t="shared" ca="1" si="1171"/>
        <v>4.9657731107935348</v>
      </c>
      <c r="CC190" s="409">
        <f t="shared" ca="1" si="1172"/>
        <v>0.92300646918894813</v>
      </c>
      <c r="CD190" s="409">
        <f t="shared" ca="1" si="1173"/>
        <v>1.3998992605953617</v>
      </c>
      <c r="CE190" s="409">
        <f t="shared" ca="1" si="1174"/>
        <v>1.3047417660290392</v>
      </c>
      <c r="CF190" s="409">
        <f t="shared" ca="1" si="1175"/>
        <v>1.3602351073931089</v>
      </c>
      <c r="CG190" s="409">
        <f t="shared" ca="1" si="1176"/>
        <v>-0.24643014889690562</v>
      </c>
      <c r="CH190" s="409">
        <f t="shared" ca="1" si="1177"/>
        <v>-0.82185861332681043</v>
      </c>
      <c r="CI190" s="409">
        <f t="shared" ca="1" si="1178"/>
        <v>2.234359860418607</v>
      </c>
      <c r="CJ190" s="409">
        <f t="shared" ca="1" si="1179"/>
        <v>0.605256700175687</v>
      </c>
      <c r="CK190" s="409">
        <f t="shared" ca="1" si="1180"/>
        <v>0.18427629495043618</v>
      </c>
      <c r="CL190" s="409">
        <f t="shared" ca="1" si="1181"/>
        <v>-6.2202605455325966E-3</v>
      </c>
      <c r="CM190" s="409">
        <f t="shared" ca="1" si="1182"/>
        <v>0.68290581399905648</v>
      </c>
      <c r="CN190" s="409">
        <f t="shared" ca="1" si="1183"/>
        <v>-21.694188115014853</v>
      </c>
      <c r="CO190" s="409">
        <f t="shared" ca="1" si="1184"/>
        <v>-19.117178871197538</v>
      </c>
      <c r="CP190" s="409">
        <f t="shared" ca="1" si="1185"/>
        <v>-10.338405980506906</v>
      </c>
      <c r="CQ190" s="409">
        <f t="shared" ca="1" si="1186"/>
        <v>-6.7947640925577986</v>
      </c>
      <c r="CR190" s="409">
        <f t="shared" ca="1" si="1187"/>
        <v>-4.5459817576427497</v>
      </c>
      <c r="CS190" s="409">
        <f t="shared" ca="1" si="1188"/>
        <v>-3.5771506999559506</v>
      </c>
      <c r="CT190" s="409">
        <f t="shared" ca="1" si="1189"/>
        <v>-4.9600568880342166</v>
      </c>
      <c r="CU190" s="409">
        <f t="shared" ca="1" si="1190"/>
        <v>-5.8363787775906815</v>
      </c>
      <c r="CV190" s="409">
        <f t="shared" ca="1" si="1191"/>
        <v>-2.6916383036343632</v>
      </c>
      <c r="CW190" s="409">
        <f t="shared" ca="1" si="1192"/>
        <v>1.7272603998218443</v>
      </c>
      <c r="CX190" s="409">
        <f t="shared" ca="1" si="1193"/>
        <v>-0.76369680404785356</v>
      </c>
      <c r="CY190" s="409">
        <f t="shared" ca="1" si="1194"/>
        <v>-0.16164661310646977</v>
      </c>
      <c r="CZ190" s="409">
        <f t="shared" ca="1" si="1195"/>
        <v>28.775581705023058</v>
      </c>
      <c r="DA190" s="409">
        <f t="shared" ca="1" si="1196"/>
        <v>22.466311913850163</v>
      </c>
      <c r="DB190" s="409">
        <f t="shared" ca="1" si="1197"/>
        <v>10.375195249606108</v>
      </c>
      <c r="DC190" s="409">
        <f t="shared" ca="1" si="1198"/>
        <v>8.6828756273828134</v>
      </c>
      <c r="DD190" s="409">
        <f t="shared" ca="1" si="1199"/>
        <v>9.1822962260343672</v>
      </c>
      <c r="DE190" s="409">
        <f t="shared" ca="1" si="1200"/>
        <v>4.8901738145184339</v>
      </c>
      <c r="DF190" s="409">
        <f t="shared" ca="1" si="1201"/>
        <v>7.5711391662131007</v>
      </c>
      <c r="DG190" s="409">
        <f t="shared" ca="1" si="1202"/>
        <v>8.2203757495327636</v>
      </c>
      <c r="DH190" s="409">
        <f t="shared" ca="1" si="1203"/>
        <v>5.0970599673366195</v>
      </c>
      <c r="DI190" s="409">
        <f t="shared" ca="1" si="1204"/>
        <v>1.6944761191399778</v>
      </c>
      <c r="DJ190" s="409">
        <f t="shared" ca="1" si="1205"/>
        <v>2.5532826416981607</v>
      </c>
      <c r="DK190" s="409">
        <f t="shared" ca="1" si="1206"/>
        <v>2.2238708496108046</v>
      </c>
      <c r="DL190" s="409">
        <f t="shared" ca="1" si="1207"/>
        <v>2.1966524239342533</v>
      </c>
      <c r="DM190" s="409">
        <f t="shared" ca="1" si="1208"/>
        <v>4.8491861517953652</v>
      </c>
      <c r="DN190" s="409">
        <f t="shared" ca="1" si="1209"/>
        <v>0.21829356982524928</v>
      </c>
      <c r="DO190" s="409">
        <f t="shared" ca="1" si="1210"/>
        <v>-1.4234634043615699</v>
      </c>
      <c r="DP190" s="409">
        <f t="shared" ca="1" si="1211"/>
        <v>-4.7554553526991157</v>
      </c>
      <c r="DQ190" s="409">
        <f t="shared" ca="1" si="1212"/>
        <v>-0.96927754800832133</v>
      </c>
      <c r="DR190" s="409">
        <f t="shared" ca="1" si="1213"/>
        <v>-0.21015369189845501</v>
      </c>
      <c r="DS190" s="409">
        <f t="shared" ca="1" si="1214"/>
        <v>-7.1774700856318248</v>
      </c>
      <c r="DT190" s="409">
        <f t="shared" ca="1" si="1215"/>
        <v>-5.0325816514429533</v>
      </c>
      <c r="DU190" s="409">
        <f t="shared" ca="1" si="1216"/>
        <v>-9.6122046485988477</v>
      </c>
      <c r="DV190" s="409">
        <f t="shared" ca="1" si="1217"/>
        <v>-8.2244712778894495</v>
      </c>
      <c r="DW190" s="409">
        <f t="shared" ca="1" si="1218"/>
        <v>-8.729845012050319</v>
      </c>
      <c r="DX190" s="409">
        <f t="shared" ca="1" si="1219"/>
        <v>-10.340969385823811</v>
      </c>
      <c r="DY190" s="409">
        <f t="shared" ca="1" si="1220"/>
        <v>-4.9447983674201623</v>
      </c>
      <c r="DZ190" s="409">
        <f t="shared" ca="1" si="1221"/>
        <v>-8.2158392122068591</v>
      </c>
      <c r="EA190" s="409">
        <f t="shared" ca="1" si="1222"/>
        <v>-8.1524713650588723</v>
      </c>
      <c r="EB190" s="409">
        <f t="shared" ca="1" si="1223"/>
        <v>-10.0261294909062</v>
      </c>
      <c r="EC190" s="409">
        <f t="shared" ca="1" si="1224"/>
        <v>-12.975319960514213</v>
      </c>
      <c r="ED190" s="409">
        <f t="shared" ca="1" si="1225"/>
        <v>-7.1491306325002171</v>
      </c>
      <c r="EE190" s="409">
        <f t="shared" ca="1" si="1226"/>
        <v>-7.5676577410670234</v>
      </c>
      <c r="EF190" s="409">
        <f t="shared" ca="1" si="1227"/>
        <v>-6.8749918512482253</v>
      </c>
      <c r="EG190" s="409">
        <f t="shared" ca="1" si="1228"/>
        <v>-0.98620661660054054</v>
      </c>
      <c r="EH190" s="409">
        <f t="shared" ca="1" si="1229"/>
        <v>-3.9200900375995218</v>
      </c>
      <c r="EI190" s="409">
        <f t="shared" ca="1" si="1230"/>
        <v>-3.521952551397078</v>
      </c>
      <c r="EJ190" s="409">
        <f t="shared" ca="1" si="1231"/>
        <v>-8.6621100578858261</v>
      </c>
      <c r="EK190" s="409">
        <f t="shared" ca="1" si="1232"/>
        <v>-11.340350748334586</v>
      </c>
      <c r="EL190" s="409">
        <f t="shared" ca="1" si="1233"/>
        <v>-2.137292271341181</v>
      </c>
      <c r="EM190" s="409">
        <f t="shared" ca="1" si="1234"/>
        <v>-7.529198898047909</v>
      </c>
      <c r="EN190" s="409">
        <f t="shared" ca="1" si="1235"/>
        <v>-2.4261505173671054</v>
      </c>
      <c r="EO190" s="409">
        <f t="shared" ca="1" si="1236"/>
        <v>0.7299963650455652</v>
      </c>
      <c r="EP190" s="409">
        <f t="shared" ca="1" si="1237"/>
        <v>-7.6296245650163002</v>
      </c>
      <c r="EQ190" s="409">
        <f t="shared" ca="1" si="1238"/>
        <v>-0.15000445775625337</v>
      </c>
      <c r="ER190" s="409">
        <f t="shared" ca="1" si="1239"/>
        <v>-3.1032717156664091</v>
      </c>
      <c r="ES190" s="409">
        <f t="shared" ca="1" si="1240"/>
        <v>-8.1657372165473845</v>
      </c>
      <c r="ET190" s="409">
        <f t="shared" ca="1" si="1241"/>
        <v>-3.9348855152660178</v>
      </c>
      <c r="EU190" s="409">
        <f t="shared" ca="1" si="1242"/>
        <v>-3.4291599844105178</v>
      </c>
      <c r="EV190" s="409">
        <f t="shared" ca="1" si="1243"/>
        <v>2.4582469645838785</v>
      </c>
      <c r="EW190" s="409">
        <f t="shared" ca="1" si="1244"/>
        <v>-4.2709407670706554</v>
      </c>
      <c r="EX190" s="409">
        <f t="shared" ca="1" si="1245"/>
        <v>-5.6721878877402645</v>
      </c>
      <c r="EY190" s="409">
        <f t="shared" ca="1" si="1246"/>
        <v>1.5109694141114431</v>
      </c>
      <c r="EZ190" s="409">
        <f t="shared" ca="1" si="1247"/>
        <v>-3.2929175164776439</v>
      </c>
      <c r="FA190" s="409">
        <f t="shared" ca="1" si="1248"/>
        <v>-6.7789422049993533</v>
      </c>
      <c r="FB190" s="409">
        <f t="shared" ca="1" si="1249"/>
        <v>-6.3093792262767465</v>
      </c>
      <c r="FC190" s="409">
        <f t="shared" ca="1" si="1250"/>
        <v>-5.9226741463723442</v>
      </c>
      <c r="FD190" s="409">
        <f t="shared" ca="1" si="1251"/>
        <v>-6.2296608091491663</v>
      </c>
      <c r="FE190" s="409">
        <f t="shared" ca="1" si="1252"/>
        <v>-100</v>
      </c>
      <c r="FF190" s="409">
        <f t="shared" ca="1" si="1253"/>
        <v>-100</v>
      </c>
      <c r="FG190" s="409">
        <f t="shared" ca="1" si="1254"/>
        <v>-100</v>
      </c>
      <c r="FH190" s="409">
        <f t="shared" ca="1" si="1255"/>
        <v>-100</v>
      </c>
      <c r="FI190" s="409">
        <f t="shared" ca="1" si="1256"/>
        <v>-100</v>
      </c>
      <c r="FJ190" s="409">
        <f t="shared" ca="1" si="1257"/>
        <v>-100</v>
      </c>
      <c r="FK190" s="409">
        <f t="shared" ca="1" si="1258"/>
        <v>-100</v>
      </c>
      <c r="FL190" s="409">
        <f t="shared" ca="1" si="1259"/>
        <v>-100</v>
      </c>
      <c r="FM190" s="409">
        <f t="shared" ca="1" si="1260"/>
        <v>-100</v>
      </c>
      <c r="FN190" s="409">
        <f t="shared" ca="1" si="1261"/>
        <v>-100</v>
      </c>
      <c r="FO190" s="409">
        <f t="shared" ca="1" si="1264"/>
        <v>-100</v>
      </c>
      <c r="FP190" s="409">
        <f t="shared" ca="1" si="1263"/>
        <v>-100</v>
      </c>
    </row>
    <row r="191" spans="1:172" x14ac:dyDescent="0.2">
      <c r="B191" s="407" t="s">
        <v>33</v>
      </c>
      <c r="C191" s="408">
        <f t="shared" si="1057"/>
        <v>132857.26999999999</v>
      </c>
      <c r="D191" s="407"/>
      <c r="E191" s="409"/>
      <c r="F191" s="409"/>
      <c r="G191" s="409"/>
      <c r="H191" s="409"/>
      <c r="I191" s="409"/>
      <c r="J191" s="409"/>
      <c r="K191" s="409"/>
      <c r="L191" s="409"/>
      <c r="M191" s="409"/>
      <c r="N191" s="409"/>
      <c r="O191" s="409"/>
      <c r="P191" s="409"/>
      <c r="Q191" s="409">
        <f t="shared" ca="1" si="1108"/>
        <v>-1.4544573684356266</v>
      </c>
      <c r="R191" s="409">
        <f t="shared" ca="1" si="1109"/>
        <v>4.033098118672271</v>
      </c>
      <c r="S191" s="409">
        <f t="shared" ca="1" si="1110"/>
        <v>4.3276230631640829</v>
      </c>
      <c r="T191" s="409">
        <f t="shared" ca="1" si="1111"/>
        <v>8.1717671307812481</v>
      </c>
      <c r="U191" s="409">
        <f t="shared" ca="1" si="1112"/>
        <v>2.4006385570361601</v>
      </c>
      <c r="V191" s="409">
        <f t="shared" ca="1" si="1113"/>
        <v>2.6621951727569382</v>
      </c>
      <c r="W191" s="409">
        <f t="shared" ca="1" si="1114"/>
        <v>8.202343415758321</v>
      </c>
      <c r="X191" s="409">
        <f t="shared" ca="1" si="1115"/>
        <v>8.9677587937457162</v>
      </c>
      <c r="Y191" s="409">
        <f t="shared" ca="1" si="1116"/>
        <v>12.788059564946749</v>
      </c>
      <c r="Z191" s="409">
        <f t="shared" ca="1" si="1117"/>
        <v>5.1903805897815403</v>
      </c>
      <c r="AA191" s="409">
        <f t="shared" ca="1" si="1118"/>
        <v>3.4088194549680964</v>
      </c>
      <c r="AB191" s="409">
        <f t="shared" ca="1" si="1119"/>
        <v>2.606047312773228</v>
      </c>
      <c r="AC191" s="409">
        <f t="shared" ca="1" si="1120"/>
        <v>5.5824342290351439</v>
      </c>
      <c r="AD191" s="409">
        <f t="shared" ca="1" si="1121"/>
        <v>1.790210650208607</v>
      </c>
      <c r="AE191" s="409">
        <f t="shared" ca="1" si="1122"/>
        <v>3.5308743794814035</v>
      </c>
      <c r="AF191" s="409">
        <f t="shared" ca="1" si="1123"/>
        <v>3.1851659353832673</v>
      </c>
      <c r="AG191" s="409">
        <f t="shared" ca="1" si="1124"/>
        <v>5.643971838037757</v>
      </c>
      <c r="AH191" s="409">
        <f t="shared" ca="1" si="1125"/>
        <v>7.3103218874382918</v>
      </c>
      <c r="AI191" s="409">
        <f t="shared" ca="1" si="1126"/>
        <v>5.1213029344622214</v>
      </c>
      <c r="AJ191" s="409">
        <f t="shared" ca="1" si="1127"/>
        <v>5.4740864153224038</v>
      </c>
      <c r="AK191" s="409">
        <f t="shared" ca="1" si="1128"/>
        <v>3.1084474266357205</v>
      </c>
      <c r="AL191" s="409">
        <f t="shared" ca="1" si="1129"/>
        <v>4.6491722384547387</v>
      </c>
      <c r="AM191" s="409">
        <f t="shared" ca="1" si="1130"/>
        <v>5.2882797615932731</v>
      </c>
      <c r="AN191" s="409">
        <f t="shared" ca="1" si="1131"/>
        <v>12.541435269115865</v>
      </c>
      <c r="AO191" s="409">
        <f t="shared" ca="1" si="1132"/>
        <v>11.63133987911165</v>
      </c>
      <c r="AP191" s="409">
        <f t="shared" ca="1" si="1133"/>
        <v>13.159801499232884</v>
      </c>
      <c r="AQ191" s="409">
        <f t="shared" ca="1" si="1134"/>
        <v>14.335755824168047</v>
      </c>
      <c r="AR191" s="409">
        <f t="shared" ca="1" si="1135"/>
        <v>8.6376113011583868</v>
      </c>
      <c r="AS191" s="409">
        <f t="shared" ca="1" si="1136"/>
        <v>12.051193534249876</v>
      </c>
      <c r="AT191" s="409">
        <f t="shared" ca="1" si="1137"/>
        <v>8.5591814695180233</v>
      </c>
      <c r="AU191" s="409">
        <f t="shared" ca="1" si="1138"/>
        <v>7.6387865512660795</v>
      </c>
      <c r="AV191" s="409">
        <f t="shared" ca="1" si="1139"/>
        <v>7.9019574421167249</v>
      </c>
      <c r="AW191" s="409">
        <f t="shared" ca="1" si="1140"/>
        <v>7.0580656856238164</v>
      </c>
      <c r="AX191" s="409">
        <f t="shared" ca="1" si="1141"/>
        <v>9.0513364102088332</v>
      </c>
      <c r="AY191" s="409">
        <f t="shared" ca="1" si="1142"/>
        <v>9.5188228887352864</v>
      </c>
      <c r="AZ191" s="409">
        <f t="shared" ca="1" si="1143"/>
        <v>2.4020374410137464</v>
      </c>
      <c r="BA191" s="409">
        <f t="shared" ca="1" si="1144"/>
        <v>8.2609479943156003</v>
      </c>
      <c r="BB191" s="409">
        <f t="shared" ca="1" si="1145"/>
        <v>2.6614606939208869</v>
      </c>
      <c r="BC191" s="409">
        <f t="shared" ca="1" si="1146"/>
        <v>0.25360561461002362</v>
      </c>
      <c r="BD191" s="409">
        <f t="shared" ca="1" si="1147"/>
        <v>6.8218969968680767</v>
      </c>
      <c r="BE191" s="409">
        <f t="shared" ca="1" si="1148"/>
        <v>5.7948375494238888</v>
      </c>
      <c r="BF191" s="409">
        <f t="shared" ca="1" si="1149"/>
        <v>4.6720699366422593</v>
      </c>
      <c r="BG191" s="409">
        <f t="shared" ca="1" si="1150"/>
        <v>3.4500306373187186</v>
      </c>
      <c r="BH191" s="409">
        <f t="shared" ca="1" si="1151"/>
        <v>3.1057240329282791</v>
      </c>
      <c r="BI191" s="409">
        <f t="shared" ca="1" si="1152"/>
        <v>7.3432748587503056</v>
      </c>
      <c r="BJ191" s="409">
        <f t="shared" ca="1" si="1153"/>
        <v>4.0771069620618761</v>
      </c>
      <c r="BK191" s="409">
        <f t="shared" ca="1" si="1154"/>
        <v>5.2547356515529628</v>
      </c>
      <c r="BL191" s="409">
        <f t="shared" ca="1" si="1155"/>
        <v>8.8280251176168036</v>
      </c>
      <c r="BM191" s="409">
        <f t="shared" ca="1" si="1156"/>
        <v>2.3836932253475993</v>
      </c>
      <c r="BN191" s="409">
        <f t="shared" ca="1" si="1157"/>
        <v>5.1536325688789049</v>
      </c>
      <c r="BO191" s="409">
        <f t="shared" ca="1" si="1158"/>
        <v>10.017913577917341</v>
      </c>
      <c r="BP191" s="409">
        <f t="shared" ca="1" si="1159"/>
        <v>2.6688633887670647</v>
      </c>
      <c r="BQ191" s="409">
        <f t="shared" ca="1" si="1160"/>
        <v>2.2051199970965172</v>
      </c>
      <c r="BR191" s="409">
        <f t="shared" ca="1" si="1161"/>
        <v>7.5362206864455317</v>
      </c>
      <c r="BS191" s="409">
        <f t="shared" ca="1" si="1162"/>
        <v>9.0827957648633486</v>
      </c>
      <c r="BT191" s="409">
        <f t="shared" ca="1" si="1163"/>
        <v>8.1612990100266529</v>
      </c>
      <c r="BU191" s="409">
        <f t="shared" ca="1" si="1164"/>
        <v>3.8630295631883627</v>
      </c>
      <c r="BV191" s="409">
        <f t="shared" ca="1" si="1165"/>
        <v>4.6272671677215271</v>
      </c>
      <c r="BW191" s="409">
        <f t="shared" ca="1" si="1166"/>
        <v>-1.5237589834669052E-3</v>
      </c>
      <c r="BX191" s="409">
        <f t="shared" ca="1" si="1167"/>
        <v>2.4761456948498335</v>
      </c>
      <c r="BY191" s="409">
        <f t="shared" ca="1" si="1168"/>
        <v>0.15822033661534363</v>
      </c>
      <c r="BZ191" s="409">
        <f t="shared" ca="1" si="1169"/>
        <v>1.7372282870930178</v>
      </c>
      <c r="CA191" s="409">
        <f t="shared" ca="1" si="1170"/>
        <v>0.401136869142519</v>
      </c>
      <c r="CB191" s="409">
        <f t="shared" ca="1" si="1171"/>
        <v>2.2874669389807423</v>
      </c>
      <c r="CC191" s="409">
        <f t="shared" ca="1" si="1172"/>
        <v>-6.8182077423324046</v>
      </c>
      <c r="CD191" s="409">
        <f t="shared" ca="1" si="1173"/>
        <v>-4.8608596571899767</v>
      </c>
      <c r="CE191" s="409">
        <f t="shared" ca="1" si="1174"/>
        <v>-6.0720398303450622</v>
      </c>
      <c r="CF191" s="409">
        <f t="shared" ca="1" si="1175"/>
        <v>-2.2346071120158797</v>
      </c>
      <c r="CG191" s="409">
        <f t="shared" ca="1" si="1176"/>
        <v>-2.8557578384652089</v>
      </c>
      <c r="CH191" s="409">
        <f t="shared" ca="1" si="1177"/>
        <v>-2.5147032551155775</v>
      </c>
      <c r="CI191" s="409">
        <f t="shared" ca="1" si="1178"/>
        <v>-0.80737855738985331</v>
      </c>
      <c r="CJ191" s="409">
        <f t="shared" ca="1" si="1179"/>
        <v>-3.5647366213490415</v>
      </c>
      <c r="CK191" s="409">
        <f t="shared" ca="1" si="1180"/>
        <v>-1.574159590889181</v>
      </c>
      <c r="CL191" s="409">
        <f t="shared" ca="1" si="1181"/>
        <v>-2.7361983288821534</v>
      </c>
      <c r="CM191" s="409">
        <f t="shared" ca="1" si="1182"/>
        <v>-7.6487236864439296</v>
      </c>
      <c r="CN191" s="409">
        <f t="shared" ca="1" si="1183"/>
        <v>-28.541660776543395</v>
      </c>
      <c r="CO191" s="409">
        <f t="shared" ca="1" si="1184"/>
        <v>-22.832769196258596</v>
      </c>
      <c r="CP191" s="409">
        <f t="shared" ca="1" si="1185"/>
        <v>-13.770021078324703</v>
      </c>
      <c r="CQ191" s="409">
        <f t="shared" ca="1" si="1186"/>
        <v>-8.47804940256826</v>
      </c>
      <c r="CR191" s="409">
        <f t="shared" ca="1" si="1187"/>
        <v>-3.8027368800976262</v>
      </c>
      <c r="CS191" s="409">
        <f t="shared" ca="1" si="1188"/>
        <v>-0.46433256808398937</v>
      </c>
      <c r="CT191" s="409">
        <f t="shared" ca="1" si="1189"/>
        <v>2.4734297742378999</v>
      </c>
      <c r="CU191" s="409">
        <f t="shared" ca="1" si="1190"/>
        <v>3.3088769246243572</v>
      </c>
      <c r="CV191" s="409">
        <f t="shared" ca="1" si="1191"/>
        <v>2.0640007101212774</v>
      </c>
      <c r="CW191" s="409">
        <f t="shared" ca="1" si="1192"/>
        <v>3.7442254539410129</v>
      </c>
      <c r="CX191" s="409">
        <f t="shared" ca="1" si="1193"/>
        <v>1.417266433721224</v>
      </c>
      <c r="CY191" s="409">
        <f t="shared" ca="1" si="1194"/>
        <v>5.295408218281608</v>
      </c>
      <c r="CZ191" s="409">
        <f t="shared" ca="1" si="1195"/>
        <v>34.117244114266072</v>
      </c>
      <c r="DA191" s="409">
        <f t="shared" ca="1" si="1196"/>
        <v>52.788283061012521</v>
      </c>
      <c r="DB191" s="409">
        <f t="shared" ca="1" si="1197"/>
        <v>25.130359865924376</v>
      </c>
      <c r="DC191" s="409">
        <f t="shared" ca="1" si="1198"/>
        <v>18.532615106464775</v>
      </c>
      <c r="DD191" s="409">
        <f t="shared" ca="1" si="1199"/>
        <v>10.115759252997634</v>
      </c>
      <c r="DE191" s="409">
        <f t="shared" ca="1" si="1200"/>
        <v>4.5379646375815526</v>
      </c>
      <c r="DF191" s="409">
        <f t="shared" ca="1" si="1201"/>
        <v>2.4151018066595782</v>
      </c>
      <c r="DG191" s="409">
        <f t="shared" ca="1" si="1202"/>
        <v>7.0011309776132293</v>
      </c>
      <c r="DH191" s="409">
        <f t="shared" ca="1" si="1203"/>
        <v>4.1935672734349225</v>
      </c>
      <c r="DI191" s="409">
        <f t="shared" ca="1" si="1204"/>
        <v>2.7311692905327902</v>
      </c>
      <c r="DJ191" s="409">
        <f t="shared" ca="1" si="1205"/>
        <v>5.8808246269232995</v>
      </c>
      <c r="DK191" s="409">
        <f t="shared" ca="1" si="1206"/>
        <v>5.0506873828736616</v>
      </c>
      <c r="DL191" s="409">
        <f t="shared" ca="1" si="1207"/>
        <v>12.290964512229891</v>
      </c>
      <c r="DM191" s="409">
        <f t="shared" ca="1" si="1208"/>
        <v>-2.4851906307083595</v>
      </c>
      <c r="DN191" s="409">
        <f t="shared" ca="1" si="1209"/>
        <v>9.2326714764965345E-3</v>
      </c>
      <c r="DO191" s="409">
        <f t="shared" ca="1" si="1210"/>
        <v>2.4361920659276421</v>
      </c>
      <c r="DP191" s="409">
        <f t="shared" ca="1" si="1211"/>
        <v>1.1160794722278098</v>
      </c>
      <c r="DQ191" s="409">
        <f t="shared" ca="1" si="1212"/>
        <v>3.5813105675708954</v>
      </c>
      <c r="DR191" s="409">
        <f t="shared" ca="1" si="1213"/>
        <v>4.0026630734319326</v>
      </c>
      <c r="DS191" s="409">
        <f t="shared" ca="1" si="1214"/>
        <v>-1.9170751517438589</v>
      </c>
      <c r="DT191" s="409">
        <f t="shared" ca="1" si="1215"/>
        <v>1.0532604370120424</v>
      </c>
      <c r="DU191" s="409">
        <f t="shared" ca="1" si="1216"/>
        <v>3.4579436980295384</v>
      </c>
      <c r="DV191" s="409">
        <f t="shared" ca="1" si="1217"/>
        <v>1.0767712373624789</v>
      </c>
      <c r="DW191" s="409">
        <f t="shared" ca="1" si="1218"/>
        <v>-1.6465200510711497</v>
      </c>
      <c r="DX191" s="409">
        <f t="shared" ca="1" si="1219"/>
        <v>-3.63597994165643</v>
      </c>
      <c r="DY191" s="409">
        <f t="shared" ca="1" si="1220"/>
        <v>-0.41651649865416118</v>
      </c>
      <c r="DZ191" s="409">
        <f t="shared" ca="1" si="1221"/>
        <v>-1.0107236333524412</v>
      </c>
      <c r="EA191" s="409">
        <f t="shared" ca="1" si="1222"/>
        <v>0.27942381106960568</v>
      </c>
      <c r="EB191" s="409">
        <f t="shared" ca="1" si="1223"/>
        <v>-2.1031799014795496</v>
      </c>
      <c r="EC191" s="409">
        <f t="shared" ca="1" si="1224"/>
        <v>-0.38301722117253689</v>
      </c>
      <c r="ED191" s="409">
        <f t="shared" ca="1" si="1225"/>
        <v>-4.7129489700028557</v>
      </c>
      <c r="EE191" s="409">
        <f t="shared" ca="1" si="1226"/>
        <v>-2.5251163584803322</v>
      </c>
      <c r="EF191" s="409">
        <f t="shared" ca="1" si="1227"/>
        <v>0.66529461892352515</v>
      </c>
      <c r="EG191" s="409">
        <f t="shared" ca="1" si="1228"/>
        <v>-0.32179115357419619</v>
      </c>
      <c r="EH191" s="409">
        <f t="shared" ca="1" si="1229"/>
        <v>-2.1766396571910747</v>
      </c>
      <c r="EI191" s="409">
        <f t="shared" ca="1" si="1230"/>
        <v>4.1460410436721986</v>
      </c>
      <c r="EJ191" s="409">
        <f t="shared" ca="1" si="1231"/>
        <v>-2.6077848860750805</v>
      </c>
      <c r="EK191" s="409">
        <f t="shared" ca="1" si="1232"/>
        <v>1.7130287693791075</v>
      </c>
      <c r="EL191" s="409">
        <f t="shared" ca="1" si="1233"/>
        <v>8.4882825899285308</v>
      </c>
      <c r="EM191" s="409">
        <f t="shared" ca="1" si="1234"/>
        <v>2.6217095294702517</v>
      </c>
      <c r="EN191" s="409">
        <f t="shared" ca="1" si="1235"/>
        <v>7.8765193483264682</v>
      </c>
      <c r="EO191" s="409">
        <f t="shared" ca="1" si="1236"/>
        <v>4.4190460934090225</v>
      </c>
      <c r="EP191" s="409">
        <f t="shared" ca="1" si="1237"/>
        <v>25.740160659406826</v>
      </c>
      <c r="EQ191" s="409">
        <f t="shared" ca="1" si="1238"/>
        <v>29.931965894086233</v>
      </c>
      <c r="ER191" s="409">
        <f t="shared" ca="1" si="1239"/>
        <v>32.026065019289916</v>
      </c>
      <c r="ES191" s="409">
        <f t="shared" ca="1" si="1240"/>
        <v>18.779424927262724</v>
      </c>
      <c r="ET191" s="409">
        <f t="shared" ca="1" si="1241"/>
        <v>38.477608761664129</v>
      </c>
      <c r="EU191" s="409">
        <f t="shared" ca="1" si="1242"/>
        <v>37.434453441525449</v>
      </c>
      <c r="EV191" s="409">
        <f t="shared" ca="1" si="1243"/>
        <v>46.309250085727598</v>
      </c>
      <c r="EW191" s="409">
        <f t="shared" ca="1" si="1244"/>
        <v>31.009923046756739</v>
      </c>
      <c r="EX191" s="409">
        <f t="shared" ca="1" si="1245"/>
        <v>22.289697401956715</v>
      </c>
      <c r="EY191" s="409">
        <f t="shared" ca="1" si="1246"/>
        <v>23.151673223372683</v>
      </c>
      <c r="EZ191" s="409">
        <f t="shared" ca="1" si="1247"/>
        <v>25.267036572752843</v>
      </c>
      <c r="FA191" s="409">
        <f t="shared" ca="1" si="1248"/>
        <v>24.095312545041978</v>
      </c>
      <c r="FB191" s="409">
        <f t="shared" ca="1" si="1249"/>
        <v>6.6281713406615665</v>
      </c>
      <c r="FC191" s="409">
        <f t="shared" ca="1" si="1250"/>
        <v>0.15559279851258623</v>
      </c>
      <c r="FD191" s="409">
        <f t="shared" ca="1" si="1251"/>
        <v>-4.3344117737952388</v>
      </c>
      <c r="FE191" s="409">
        <f t="shared" ca="1" si="1252"/>
        <v>-100</v>
      </c>
      <c r="FF191" s="409">
        <f t="shared" ca="1" si="1253"/>
        <v>-100</v>
      </c>
      <c r="FG191" s="409">
        <f t="shared" ca="1" si="1254"/>
        <v>-100</v>
      </c>
      <c r="FH191" s="409">
        <f t="shared" ca="1" si="1255"/>
        <v>-100</v>
      </c>
      <c r="FI191" s="409">
        <f t="shared" ca="1" si="1256"/>
        <v>-100</v>
      </c>
      <c r="FJ191" s="409">
        <f t="shared" ca="1" si="1257"/>
        <v>-100</v>
      </c>
      <c r="FK191" s="409">
        <f t="shared" ca="1" si="1258"/>
        <v>-100</v>
      </c>
      <c r="FL191" s="409">
        <f t="shared" ca="1" si="1259"/>
        <v>-100</v>
      </c>
      <c r="FM191" s="409">
        <f t="shared" ca="1" si="1260"/>
        <v>-100</v>
      </c>
      <c r="FN191" s="409">
        <f t="shared" ca="1" si="1261"/>
        <v>-100</v>
      </c>
      <c r="FO191" s="409">
        <f t="shared" ca="1" si="1264"/>
        <v>-100</v>
      </c>
      <c r="FP191" s="409">
        <f t="shared" ca="1" si="1263"/>
        <v>-100</v>
      </c>
    </row>
    <row r="192" spans="1:172" s="317" customFormat="1" x14ac:dyDescent="0.2">
      <c r="A192" s="487"/>
      <c r="B192" s="334" t="s">
        <v>34</v>
      </c>
      <c r="C192" s="335">
        <f t="shared" si="1057"/>
        <v>3712615.6409999994</v>
      </c>
      <c r="D192" s="334"/>
      <c r="E192" s="336"/>
      <c r="F192" s="336"/>
      <c r="G192" s="336"/>
      <c r="H192" s="336"/>
      <c r="I192" s="336"/>
      <c r="J192" s="336"/>
      <c r="K192" s="336"/>
      <c r="L192" s="336"/>
      <c r="M192" s="336"/>
      <c r="N192" s="336"/>
      <c r="O192" s="336"/>
      <c r="P192" s="336"/>
      <c r="Q192" s="336">
        <f t="shared" ca="1" si="1108"/>
        <v>0.82456167260735924</v>
      </c>
      <c r="R192" s="336">
        <f t="shared" ca="1" si="1109"/>
        <v>-0.46034237102794862</v>
      </c>
      <c r="S192" s="336">
        <f t="shared" ca="1" si="1110"/>
        <v>3.2203361239677974</v>
      </c>
      <c r="T192" s="336">
        <f t="shared" ca="1" si="1111"/>
        <v>2.7638221893406296</v>
      </c>
      <c r="U192" s="336">
        <f t="shared" ca="1" si="1112"/>
        <v>1.7202850060851915</v>
      </c>
      <c r="V192" s="336">
        <f t="shared" ca="1" si="1113"/>
        <v>3.1728691020766746</v>
      </c>
      <c r="W192" s="336">
        <f t="shared" ca="1" si="1114"/>
        <v>3.6831056040555836</v>
      </c>
      <c r="X192" s="336">
        <f t="shared" ca="1" si="1115"/>
        <v>0.77261849326701793</v>
      </c>
      <c r="Y192" s="336">
        <f t="shared" ca="1" si="1116"/>
        <v>3.8199843393293236</v>
      </c>
      <c r="Z192" s="336">
        <f t="shared" ca="1" si="1117"/>
        <v>3.0634249983223043</v>
      </c>
      <c r="AA192" s="336">
        <f t="shared" ca="1" si="1118"/>
        <v>4.103099612430654</v>
      </c>
      <c r="AB192" s="336">
        <f t="shared" ca="1" si="1119"/>
        <v>3.428738467022427</v>
      </c>
      <c r="AC192" s="336">
        <f t="shared" ca="1" si="1120"/>
        <v>2.4777957013205167</v>
      </c>
      <c r="AD192" s="336">
        <f t="shared" ca="1" si="1121"/>
        <v>4.8038968052629372</v>
      </c>
      <c r="AE192" s="336">
        <f t="shared" ca="1" si="1122"/>
        <v>1.8446584165009057</v>
      </c>
      <c r="AF192" s="336">
        <f t="shared" ca="1" si="1123"/>
        <v>4.6078378992220337E-2</v>
      </c>
      <c r="AG192" s="336">
        <f t="shared" ca="1" si="1124"/>
        <v>1.1516626676926904</v>
      </c>
      <c r="AH192" s="336">
        <f t="shared" ca="1" si="1125"/>
        <v>0.78582082009161525</v>
      </c>
      <c r="AI192" s="336">
        <f t="shared" ca="1" si="1126"/>
        <v>2.0760579970763899</v>
      </c>
      <c r="AJ192" s="336">
        <f t="shared" ca="1" si="1127"/>
        <v>3.6118970421486409</v>
      </c>
      <c r="AK192" s="336">
        <f t="shared" ca="1" si="1128"/>
        <v>4.1971376523260062</v>
      </c>
      <c r="AL192" s="336">
        <f t="shared" ca="1" si="1129"/>
        <v>4.2847645006085031</v>
      </c>
      <c r="AM192" s="336">
        <f t="shared" ca="1" si="1130"/>
        <v>1.4803399749390138</v>
      </c>
      <c r="AN192" s="336">
        <f t="shared" ca="1" si="1131"/>
        <v>1.986898611899008</v>
      </c>
      <c r="AO192" s="336">
        <f t="shared" ca="1" si="1132"/>
        <v>2.0601845284324583</v>
      </c>
      <c r="AP192" s="336">
        <f t="shared" ca="1" si="1133"/>
        <v>0.16005853866354869</v>
      </c>
      <c r="AQ192" s="336">
        <f t="shared" ca="1" si="1134"/>
        <v>0.58702721085457199</v>
      </c>
      <c r="AR192" s="336">
        <f t="shared" ca="1" si="1135"/>
        <v>2.7414537643285541</v>
      </c>
      <c r="AS192" s="336">
        <f t="shared" ca="1" si="1136"/>
        <v>1.5156099047014351</v>
      </c>
      <c r="AT192" s="336">
        <f t="shared" ca="1" si="1137"/>
        <v>1.3455917311529788</v>
      </c>
      <c r="AU192" s="336">
        <f t="shared" ca="1" si="1138"/>
        <v>-0.43833834069560851</v>
      </c>
      <c r="AV192" s="336">
        <f t="shared" ca="1" si="1139"/>
        <v>-0.27343293802512392</v>
      </c>
      <c r="AW192" s="336">
        <f t="shared" ca="1" si="1140"/>
        <v>-1.7726308961404271</v>
      </c>
      <c r="AX192" s="336">
        <f t="shared" ca="1" si="1141"/>
        <v>-1.8651699343362367</v>
      </c>
      <c r="AY192" s="336">
        <f t="shared" ca="1" si="1142"/>
        <v>0.72054783906447994</v>
      </c>
      <c r="AZ192" s="336">
        <f t="shared" ca="1" si="1143"/>
        <v>1.3499119019268875</v>
      </c>
      <c r="BA192" s="336">
        <f t="shared" ca="1" si="1144"/>
        <v>2.3303942935578306</v>
      </c>
      <c r="BB192" s="336">
        <f t="shared" ca="1" si="1145"/>
        <v>2.82510876467326</v>
      </c>
      <c r="BC192" s="336">
        <f t="shared" ca="1" si="1146"/>
        <v>2.0362702334172411</v>
      </c>
      <c r="BD192" s="336">
        <f t="shared" ca="1" si="1147"/>
        <v>1.2665884306876762</v>
      </c>
      <c r="BE192" s="336">
        <f t="shared" ca="1" si="1148"/>
        <v>0.9876018163634086</v>
      </c>
      <c r="BF192" s="336">
        <f t="shared" ca="1" si="1149"/>
        <v>1.1300670942176509</v>
      </c>
      <c r="BG192" s="336">
        <f t="shared" ca="1" si="1150"/>
        <v>0.54868729212664391</v>
      </c>
      <c r="BH192" s="336">
        <f t="shared" ca="1" si="1151"/>
        <v>0.81213311176307457</v>
      </c>
      <c r="BI192" s="336">
        <f t="shared" ca="1" si="1152"/>
        <v>-0.88409813161516126</v>
      </c>
      <c r="BJ192" s="336">
        <f t="shared" ca="1" si="1153"/>
        <v>-0.50145095326455191</v>
      </c>
      <c r="BK192" s="336">
        <f t="shared" ca="1" si="1154"/>
        <v>0.23300648403493085</v>
      </c>
      <c r="BL192" s="336">
        <f t="shared" ca="1" si="1155"/>
        <v>-0.63945193427285574</v>
      </c>
      <c r="BM192" s="336">
        <f t="shared" ca="1" si="1156"/>
        <v>-1.9701671456460446</v>
      </c>
      <c r="BN192" s="336">
        <f t="shared" ca="1" si="1157"/>
        <v>-2.6723327756387931</v>
      </c>
      <c r="BO192" s="336">
        <f t="shared" ca="1" si="1158"/>
        <v>-0.22615526013494502</v>
      </c>
      <c r="BP192" s="336">
        <f t="shared" ca="1" si="1159"/>
        <v>0.22003679557063549</v>
      </c>
      <c r="BQ192" s="336">
        <f t="shared" ca="1" si="1160"/>
        <v>0.60368617051163653</v>
      </c>
      <c r="BR192" s="336">
        <f t="shared" ca="1" si="1161"/>
        <v>0.96621766966345035</v>
      </c>
      <c r="BS192" s="336">
        <f t="shared" ca="1" si="1162"/>
        <v>0.72092051958088632</v>
      </c>
      <c r="BT192" s="336">
        <f t="shared" ca="1" si="1163"/>
        <v>1.2428507376781539</v>
      </c>
      <c r="BU192" s="336">
        <f t="shared" ca="1" si="1164"/>
        <v>3.1309264707536215</v>
      </c>
      <c r="BV192" s="336">
        <f t="shared" ca="1" si="1165"/>
        <v>0.59574761184910585</v>
      </c>
      <c r="BW192" s="336">
        <f t="shared" ca="1" si="1166"/>
        <v>0.36379511713890622</v>
      </c>
      <c r="BX192" s="336">
        <f t="shared" ca="1" si="1167"/>
        <v>-1.3957084655784655</v>
      </c>
      <c r="BY192" s="336">
        <f t="shared" ca="1" si="1168"/>
        <v>-0.45032836965552292</v>
      </c>
      <c r="BZ192" s="336">
        <f t="shared" ca="1" si="1169"/>
        <v>2.3054770405209268</v>
      </c>
      <c r="CA192" s="336">
        <f t="shared" ca="1" si="1170"/>
        <v>-0.60966814856749352</v>
      </c>
      <c r="CB192" s="336">
        <f t="shared" ca="1" si="1171"/>
        <v>-0.43735190344898456</v>
      </c>
      <c r="CC192" s="336">
        <f t="shared" ca="1" si="1172"/>
        <v>-0.29552985066295889</v>
      </c>
      <c r="CD192" s="336">
        <f t="shared" ca="1" si="1173"/>
        <v>-0.27684765642277398</v>
      </c>
      <c r="CE192" s="336">
        <f t="shared" ca="1" si="1174"/>
        <v>0.43520058998065281</v>
      </c>
      <c r="CF192" s="336">
        <f t="shared" ca="1" si="1175"/>
        <v>-0.14503892064936963</v>
      </c>
      <c r="CG192" s="336">
        <f t="shared" ca="1" si="1176"/>
        <v>-0.48516381840791212</v>
      </c>
      <c r="CH192" s="336">
        <f t="shared" ca="1" si="1177"/>
        <v>-0.39493545377743544</v>
      </c>
      <c r="CI192" s="336">
        <f t="shared" ca="1" si="1178"/>
        <v>-2.557881330355201</v>
      </c>
      <c r="CJ192" s="336">
        <f t="shared" ca="1" si="1179"/>
        <v>-0.73772421280926892</v>
      </c>
      <c r="CK192" s="336">
        <f t="shared" ca="1" si="1180"/>
        <v>-0.71060291271311371</v>
      </c>
      <c r="CL192" s="336">
        <f t="shared" ca="1" si="1181"/>
        <v>-4.9449976065437937</v>
      </c>
      <c r="CM192" s="336">
        <f t="shared" ca="1" si="1182"/>
        <v>-2.1371888035534141</v>
      </c>
      <c r="CN192" s="336">
        <f t="shared" ca="1" si="1183"/>
        <v>-15.95365574612569</v>
      </c>
      <c r="CO192" s="336">
        <f t="shared" ca="1" si="1184"/>
        <v>-17.632141733198878</v>
      </c>
      <c r="CP192" s="336">
        <f t="shared" ca="1" si="1185"/>
        <v>-10.03806432140621</v>
      </c>
      <c r="CQ192" s="336">
        <f t="shared" ca="1" si="1186"/>
        <v>-7.6451042318607705</v>
      </c>
      <c r="CR192" s="336">
        <f t="shared" ca="1" si="1187"/>
        <v>-4.7317903143775766</v>
      </c>
      <c r="CS192" s="336">
        <f t="shared" ca="1" si="1188"/>
        <v>-1.6303338973449684</v>
      </c>
      <c r="CT192" s="336">
        <f t="shared" ca="1" si="1189"/>
        <v>0.22137897221261937</v>
      </c>
      <c r="CU192" s="336">
        <f t="shared" ca="1" si="1190"/>
        <v>1.8857491206660342</v>
      </c>
      <c r="CV192" s="336">
        <f t="shared" ca="1" si="1191"/>
        <v>3.0174360154373119</v>
      </c>
      <c r="CW192" s="336">
        <f t="shared" ca="1" si="1192"/>
        <v>3.1477288780396719</v>
      </c>
      <c r="CX192" s="336">
        <f t="shared" ca="1" si="1193"/>
        <v>4.8405500616352697</v>
      </c>
      <c r="CY192" s="336">
        <f t="shared" ca="1" si="1194"/>
        <v>6.4039363259261108</v>
      </c>
      <c r="CZ192" s="336">
        <f t="shared" ca="1" si="1195"/>
        <v>19.927213071676249</v>
      </c>
      <c r="DA192" s="336">
        <f t="shared" ca="1" si="1196"/>
        <v>24.125873948550677</v>
      </c>
      <c r="DB192" s="336">
        <f t="shared" ca="1" si="1197"/>
        <v>13.4865159868353</v>
      </c>
      <c r="DC192" s="336">
        <f t="shared" ca="1" si="1198"/>
        <v>11.941957477047424</v>
      </c>
      <c r="DD192" s="336">
        <f t="shared" ca="1" si="1199"/>
        <v>8.2306702903033369</v>
      </c>
      <c r="DE192" s="336">
        <f t="shared" ca="1" si="1200"/>
        <v>4.4562243207837469</v>
      </c>
      <c r="DF192" s="336">
        <f t="shared" ca="1" si="1201"/>
        <v>5.1776221535279063</v>
      </c>
      <c r="DG192" s="336">
        <f t="shared" ca="1" si="1202"/>
        <v>5.5480015097455038</v>
      </c>
      <c r="DH192" s="336">
        <f t="shared" ca="1" si="1203"/>
        <v>4.1442185766074715</v>
      </c>
      <c r="DI192" s="336">
        <f t="shared" ca="1" si="1204"/>
        <v>4.1715236868313355</v>
      </c>
      <c r="DJ192" s="336">
        <f t="shared" ca="1" si="1205"/>
        <v>6.3154953746125386</v>
      </c>
      <c r="DK192" s="336">
        <f t="shared" ca="1" si="1206"/>
        <v>2.0289596358605593</v>
      </c>
      <c r="DL192" s="336">
        <f t="shared" ca="1" si="1207"/>
        <v>7.1793049865124487</v>
      </c>
      <c r="DM192" s="336">
        <f t="shared" ca="1" si="1208"/>
        <v>5.9781583908817169</v>
      </c>
      <c r="DN192" s="336">
        <f t="shared" ca="1" si="1209"/>
        <v>4.012294801506485</v>
      </c>
      <c r="DO192" s="336">
        <f t="shared" ca="1" si="1210"/>
        <v>3.9802711730712019</v>
      </c>
      <c r="DP192" s="336">
        <f t="shared" ca="1" si="1211"/>
        <v>3.3295208974498962</v>
      </c>
      <c r="DQ192" s="336">
        <f t="shared" ca="1" si="1212"/>
        <v>4.1571849284575819</v>
      </c>
      <c r="DR192" s="336">
        <f t="shared" ca="1" si="1213"/>
        <v>3.8672690439261572</v>
      </c>
      <c r="DS192" s="336">
        <f t="shared" ca="1" si="1214"/>
        <v>2.8991616273655865</v>
      </c>
      <c r="DT192" s="336">
        <f t="shared" ca="1" si="1215"/>
        <v>3.4188198940758667</v>
      </c>
      <c r="DU192" s="336">
        <f t="shared" ca="1" si="1216"/>
        <v>2.23861094966</v>
      </c>
      <c r="DV192" s="336">
        <f t="shared" ca="1" si="1217"/>
        <v>0.20389824603287821</v>
      </c>
      <c r="DW192" s="336">
        <f t="shared" ca="1" si="1218"/>
        <v>0.32105198426096138</v>
      </c>
      <c r="DX192" s="336">
        <f t="shared" ca="1" si="1219"/>
        <v>-0.82601039200100956</v>
      </c>
      <c r="DY192" s="336">
        <f t="shared" ca="1" si="1220"/>
        <v>-2.2917161155125143</v>
      </c>
      <c r="DZ192" s="336">
        <f t="shared" ca="1" si="1221"/>
        <v>-0.21350152281999613</v>
      </c>
      <c r="EA192" s="336">
        <f t="shared" ca="1" si="1222"/>
        <v>-1.0377296810259793</v>
      </c>
      <c r="EB192" s="336">
        <f t="shared" ca="1" si="1223"/>
        <v>-0.36446125078698799</v>
      </c>
      <c r="EC192" s="336">
        <f t="shared" ca="1" si="1224"/>
        <v>-0.80048940617780318</v>
      </c>
      <c r="ED192" s="336">
        <f t="shared" ca="1" si="1225"/>
        <v>-2.2506079216509534</v>
      </c>
      <c r="EE192" s="336">
        <f t="shared" ca="1" si="1226"/>
        <v>-1.4036881456878803</v>
      </c>
      <c r="EF192" s="336">
        <f t="shared" ca="1" si="1227"/>
        <v>-0.95519387779144438</v>
      </c>
      <c r="EG192" s="336">
        <f t="shared" ca="1" si="1228"/>
        <v>-1.025436235345893</v>
      </c>
      <c r="EH192" s="336">
        <f t="shared" ca="1" si="1229"/>
        <v>-3.0240213088487593</v>
      </c>
      <c r="EI192" s="336">
        <f t="shared" ca="1" si="1230"/>
        <v>1.5873935020901797</v>
      </c>
      <c r="EJ192" s="336">
        <f t="shared" ca="1" si="1231"/>
        <v>-1.7047860175507026</v>
      </c>
      <c r="EK192" s="336">
        <f t="shared" ca="1" si="1232"/>
        <v>-0.36833766821506231</v>
      </c>
      <c r="EL192" s="336">
        <f t="shared" ca="1" si="1233"/>
        <v>-0.29309211661684742</v>
      </c>
      <c r="EM192" s="336">
        <f t="shared" ca="1" si="1234"/>
        <v>-0.24840720911618064</v>
      </c>
      <c r="EN192" s="336">
        <f t="shared" ca="1" si="1235"/>
        <v>5.0728523073445331E-2</v>
      </c>
      <c r="EO192" s="336">
        <f t="shared" ca="1" si="1236"/>
        <v>1.1599681587667732</v>
      </c>
      <c r="EP192" s="336">
        <f t="shared" ca="1" si="1237"/>
        <v>0.60626495888809018</v>
      </c>
      <c r="EQ192" s="336">
        <f t="shared" ca="1" si="1238"/>
        <v>-0.35727050444641861</v>
      </c>
      <c r="ER192" s="336">
        <f t="shared" ca="1" si="1239"/>
        <v>-0.65812360384637714</v>
      </c>
      <c r="ES192" s="336">
        <f t="shared" ca="1" si="1240"/>
        <v>-0.47743958370793393</v>
      </c>
      <c r="ET192" s="336">
        <f t="shared" ca="1" si="1241"/>
        <v>5.0504218485937713</v>
      </c>
      <c r="EU192" s="336">
        <f t="shared" ca="1" si="1242"/>
        <v>-0.26640282910383917</v>
      </c>
      <c r="EV192" s="336">
        <f t="shared" ca="1" si="1243"/>
        <v>2.7887063338808247</v>
      </c>
      <c r="EW192" s="336">
        <f t="shared" ca="1" si="1244"/>
        <v>1.8705264261158732</v>
      </c>
      <c r="EX192" s="336">
        <f t="shared" ca="1" si="1245"/>
        <v>1.7117082697854187</v>
      </c>
      <c r="EY192" s="336">
        <f t="shared" ca="1" si="1246"/>
        <v>0.20080915608183147</v>
      </c>
      <c r="EZ192" s="336">
        <f t="shared" ca="1" si="1247"/>
        <v>0.62416065580094937</v>
      </c>
      <c r="FA192" s="336">
        <f t="shared" ca="1" si="1248"/>
        <v>0.82048711295210808</v>
      </c>
      <c r="FB192" s="336">
        <f t="shared" ca="1" si="1249"/>
        <v>1.6765528296146073</v>
      </c>
      <c r="FC192" s="336">
        <f t="shared" ca="1" si="1250"/>
        <v>1.9055970810353529</v>
      </c>
      <c r="FD192" s="336">
        <f t="shared" ca="1" si="1251"/>
        <v>0.86328486139062477</v>
      </c>
      <c r="FE192" s="336">
        <f t="shared" ca="1" si="1252"/>
        <v>-100</v>
      </c>
      <c r="FF192" s="336">
        <f t="shared" ca="1" si="1253"/>
        <v>-100</v>
      </c>
      <c r="FG192" s="336">
        <f t="shared" ca="1" si="1254"/>
        <v>-100</v>
      </c>
      <c r="FH192" s="336">
        <f t="shared" ca="1" si="1255"/>
        <v>-100</v>
      </c>
      <c r="FI192" s="336">
        <f t="shared" ca="1" si="1256"/>
        <v>-100</v>
      </c>
      <c r="FJ192" s="336">
        <f t="shared" ca="1" si="1257"/>
        <v>-100</v>
      </c>
      <c r="FK192" s="336">
        <f t="shared" ca="1" si="1258"/>
        <v>-100</v>
      </c>
      <c r="FL192" s="336">
        <f t="shared" ca="1" si="1259"/>
        <v>-100</v>
      </c>
      <c r="FM192" s="336">
        <f t="shared" ca="1" si="1260"/>
        <v>-100</v>
      </c>
      <c r="FN192" s="336">
        <f t="shared" ca="1" si="1261"/>
        <v>-100</v>
      </c>
      <c r="FO192" s="336">
        <f t="shared" ca="1" si="1264"/>
        <v>-100</v>
      </c>
      <c r="FP192" s="336">
        <f t="shared" ca="1" si="1263"/>
        <v>-100</v>
      </c>
    </row>
    <row r="195" spans="1:172" s="474" customFormat="1" ht="15.75" x14ac:dyDescent="0.25">
      <c r="A195" s="485"/>
      <c r="B195" s="508" t="s">
        <v>40</v>
      </c>
      <c r="C195" s="508"/>
      <c r="D195" s="313"/>
      <c r="E195" s="314">
        <f t="shared" ref="E195:AJ195" si="1265">+E152</f>
        <v>41275</v>
      </c>
      <c r="F195" s="314">
        <f t="shared" si="1265"/>
        <v>41306</v>
      </c>
      <c r="G195" s="314">
        <f t="shared" si="1265"/>
        <v>41334</v>
      </c>
      <c r="H195" s="314">
        <f t="shared" si="1265"/>
        <v>41365</v>
      </c>
      <c r="I195" s="314">
        <f t="shared" si="1265"/>
        <v>41395</v>
      </c>
      <c r="J195" s="314">
        <f t="shared" si="1265"/>
        <v>41426</v>
      </c>
      <c r="K195" s="314">
        <f t="shared" si="1265"/>
        <v>41456</v>
      </c>
      <c r="L195" s="314">
        <f t="shared" si="1265"/>
        <v>41487</v>
      </c>
      <c r="M195" s="314">
        <f t="shared" si="1265"/>
        <v>41518</v>
      </c>
      <c r="N195" s="314">
        <f t="shared" si="1265"/>
        <v>41548</v>
      </c>
      <c r="O195" s="314">
        <f t="shared" si="1265"/>
        <v>41579</v>
      </c>
      <c r="P195" s="314">
        <f t="shared" si="1265"/>
        <v>41609</v>
      </c>
      <c r="Q195" s="314">
        <f t="shared" si="1265"/>
        <v>41640</v>
      </c>
      <c r="R195" s="314">
        <f t="shared" si="1265"/>
        <v>41671</v>
      </c>
      <c r="S195" s="314">
        <f t="shared" si="1265"/>
        <v>41699</v>
      </c>
      <c r="T195" s="314">
        <f t="shared" si="1265"/>
        <v>41730</v>
      </c>
      <c r="U195" s="314">
        <f t="shared" si="1265"/>
        <v>41760</v>
      </c>
      <c r="V195" s="314">
        <f t="shared" si="1265"/>
        <v>41791</v>
      </c>
      <c r="W195" s="314">
        <f t="shared" si="1265"/>
        <v>41821</v>
      </c>
      <c r="X195" s="314">
        <f t="shared" si="1265"/>
        <v>41852</v>
      </c>
      <c r="Y195" s="314">
        <f t="shared" si="1265"/>
        <v>41883</v>
      </c>
      <c r="Z195" s="314">
        <f t="shared" si="1265"/>
        <v>41913</v>
      </c>
      <c r="AA195" s="314">
        <f t="shared" si="1265"/>
        <v>41944</v>
      </c>
      <c r="AB195" s="314">
        <f t="shared" si="1265"/>
        <v>41974</v>
      </c>
      <c r="AC195" s="314">
        <f t="shared" si="1265"/>
        <v>42005</v>
      </c>
      <c r="AD195" s="314">
        <f t="shared" si="1265"/>
        <v>42036</v>
      </c>
      <c r="AE195" s="314">
        <f t="shared" si="1265"/>
        <v>42064</v>
      </c>
      <c r="AF195" s="314">
        <f t="shared" si="1265"/>
        <v>42095</v>
      </c>
      <c r="AG195" s="314">
        <f t="shared" si="1265"/>
        <v>42125</v>
      </c>
      <c r="AH195" s="314">
        <f t="shared" si="1265"/>
        <v>42156</v>
      </c>
      <c r="AI195" s="314">
        <f t="shared" si="1265"/>
        <v>42186</v>
      </c>
      <c r="AJ195" s="314">
        <f t="shared" si="1265"/>
        <v>42217</v>
      </c>
      <c r="AK195" s="314">
        <f t="shared" ref="AK195:BP195" si="1266">+AK152</f>
        <v>42248</v>
      </c>
      <c r="AL195" s="314">
        <f t="shared" si="1266"/>
        <v>42278</v>
      </c>
      <c r="AM195" s="314">
        <f t="shared" si="1266"/>
        <v>42309</v>
      </c>
      <c r="AN195" s="314">
        <f t="shared" si="1266"/>
        <v>42339</v>
      </c>
      <c r="AO195" s="314">
        <f t="shared" si="1266"/>
        <v>42370</v>
      </c>
      <c r="AP195" s="314">
        <f t="shared" si="1266"/>
        <v>42401</v>
      </c>
      <c r="AQ195" s="314">
        <f t="shared" si="1266"/>
        <v>42430</v>
      </c>
      <c r="AR195" s="314">
        <f t="shared" si="1266"/>
        <v>42461</v>
      </c>
      <c r="AS195" s="314">
        <f t="shared" si="1266"/>
        <v>42491</v>
      </c>
      <c r="AT195" s="314">
        <f t="shared" si="1266"/>
        <v>42522</v>
      </c>
      <c r="AU195" s="314">
        <f t="shared" si="1266"/>
        <v>42552</v>
      </c>
      <c r="AV195" s="314">
        <f t="shared" si="1266"/>
        <v>42583</v>
      </c>
      <c r="AW195" s="314">
        <f t="shared" si="1266"/>
        <v>42614</v>
      </c>
      <c r="AX195" s="314">
        <f t="shared" si="1266"/>
        <v>42644</v>
      </c>
      <c r="AY195" s="314">
        <f t="shared" si="1266"/>
        <v>42675</v>
      </c>
      <c r="AZ195" s="314">
        <f t="shared" si="1266"/>
        <v>42705</v>
      </c>
      <c r="BA195" s="314">
        <f t="shared" si="1266"/>
        <v>42736</v>
      </c>
      <c r="BB195" s="314">
        <f t="shared" si="1266"/>
        <v>42767</v>
      </c>
      <c r="BC195" s="314">
        <f t="shared" si="1266"/>
        <v>42795</v>
      </c>
      <c r="BD195" s="314">
        <f t="shared" si="1266"/>
        <v>42826</v>
      </c>
      <c r="BE195" s="314">
        <f t="shared" si="1266"/>
        <v>42856</v>
      </c>
      <c r="BF195" s="314">
        <f t="shared" si="1266"/>
        <v>42887</v>
      </c>
      <c r="BG195" s="314">
        <f t="shared" si="1266"/>
        <v>42917</v>
      </c>
      <c r="BH195" s="314">
        <f t="shared" si="1266"/>
        <v>42948</v>
      </c>
      <c r="BI195" s="314">
        <f t="shared" si="1266"/>
        <v>42979</v>
      </c>
      <c r="BJ195" s="314">
        <f t="shared" si="1266"/>
        <v>43009</v>
      </c>
      <c r="BK195" s="314">
        <f t="shared" si="1266"/>
        <v>43040</v>
      </c>
      <c r="BL195" s="314">
        <f t="shared" si="1266"/>
        <v>43070</v>
      </c>
      <c r="BM195" s="314">
        <f t="shared" si="1266"/>
        <v>43101</v>
      </c>
      <c r="BN195" s="314">
        <f t="shared" si="1266"/>
        <v>43132</v>
      </c>
      <c r="BO195" s="314">
        <f t="shared" si="1266"/>
        <v>43160</v>
      </c>
      <c r="BP195" s="314">
        <f t="shared" si="1266"/>
        <v>43191</v>
      </c>
      <c r="BQ195" s="314">
        <f t="shared" ref="BQ195:CV195" si="1267">+BQ152</f>
        <v>43221</v>
      </c>
      <c r="BR195" s="314">
        <f t="shared" si="1267"/>
        <v>43252</v>
      </c>
      <c r="BS195" s="314">
        <f t="shared" si="1267"/>
        <v>43282</v>
      </c>
      <c r="BT195" s="314">
        <f t="shared" si="1267"/>
        <v>43313</v>
      </c>
      <c r="BU195" s="314">
        <f t="shared" si="1267"/>
        <v>43344</v>
      </c>
      <c r="BV195" s="314">
        <f t="shared" si="1267"/>
        <v>43374</v>
      </c>
      <c r="BW195" s="314">
        <f t="shared" si="1267"/>
        <v>43405</v>
      </c>
      <c r="BX195" s="314">
        <f t="shared" si="1267"/>
        <v>43435</v>
      </c>
      <c r="BY195" s="314">
        <f t="shared" si="1267"/>
        <v>43466</v>
      </c>
      <c r="BZ195" s="314">
        <f t="shared" si="1267"/>
        <v>43497</v>
      </c>
      <c r="CA195" s="314">
        <f t="shared" si="1267"/>
        <v>43525</v>
      </c>
      <c r="CB195" s="314">
        <f t="shared" si="1267"/>
        <v>43556</v>
      </c>
      <c r="CC195" s="314">
        <f t="shared" si="1267"/>
        <v>43586</v>
      </c>
      <c r="CD195" s="314">
        <f t="shared" si="1267"/>
        <v>43617</v>
      </c>
      <c r="CE195" s="314">
        <f t="shared" si="1267"/>
        <v>43647</v>
      </c>
      <c r="CF195" s="314">
        <f t="shared" si="1267"/>
        <v>43678</v>
      </c>
      <c r="CG195" s="314">
        <f t="shared" si="1267"/>
        <v>43709</v>
      </c>
      <c r="CH195" s="314">
        <f t="shared" si="1267"/>
        <v>43739</v>
      </c>
      <c r="CI195" s="314">
        <f t="shared" si="1267"/>
        <v>43770</v>
      </c>
      <c r="CJ195" s="314">
        <f t="shared" si="1267"/>
        <v>43800</v>
      </c>
      <c r="CK195" s="314">
        <f t="shared" si="1267"/>
        <v>43831</v>
      </c>
      <c r="CL195" s="314">
        <f t="shared" si="1267"/>
        <v>43862</v>
      </c>
      <c r="CM195" s="314">
        <f t="shared" si="1267"/>
        <v>43891</v>
      </c>
      <c r="CN195" s="314">
        <f t="shared" si="1267"/>
        <v>43922</v>
      </c>
      <c r="CO195" s="314">
        <f t="shared" si="1267"/>
        <v>43952</v>
      </c>
      <c r="CP195" s="314">
        <f t="shared" si="1267"/>
        <v>43983</v>
      </c>
      <c r="CQ195" s="314">
        <f t="shared" si="1267"/>
        <v>44013</v>
      </c>
      <c r="CR195" s="314">
        <f t="shared" si="1267"/>
        <v>44044</v>
      </c>
      <c r="CS195" s="314">
        <f t="shared" si="1267"/>
        <v>44075</v>
      </c>
      <c r="CT195" s="314">
        <f t="shared" si="1267"/>
        <v>44105</v>
      </c>
      <c r="CU195" s="314">
        <f t="shared" si="1267"/>
        <v>44136</v>
      </c>
      <c r="CV195" s="314">
        <f t="shared" si="1267"/>
        <v>44166</v>
      </c>
      <c r="CW195" s="314">
        <f t="shared" ref="CW195:ED195" si="1268">+CW152</f>
        <v>44197</v>
      </c>
      <c r="CX195" s="314">
        <f t="shared" si="1268"/>
        <v>44228</v>
      </c>
      <c r="CY195" s="314">
        <f t="shared" si="1268"/>
        <v>44256</v>
      </c>
      <c r="CZ195" s="314">
        <f t="shared" si="1268"/>
        <v>44287</v>
      </c>
      <c r="DA195" s="314">
        <f t="shared" si="1268"/>
        <v>44317</v>
      </c>
      <c r="DB195" s="314">
        <f t="shared" si="1268"/>
        <v>44348</v>
      </c>
      <c r="DC195" s="314">
        <f t="shared" si="1268"/>
        <v>44378</v>
      </c>
      <c r="DD195" s="314">
        <f t="shared" si="1268"/>
        <v>44409</v>
      </c>
      <c r="DE195" s="314">
        <f t="shared" si="1268"/>
        <v>44440</v>
      </c>
      <c r="DF195" s="314">
        <f t="shared" si="1268"/>
        <v>44470</v>
      </c>
      <c r="DG195" s="314">
        <f t="shared" si="1268"/>
        <v>44501</v>
      </c>
      <c r="DH195" s="314">
        <f t="shared" si="1268"/>
        <v>44531</v>
      </c>
      <c r="DI195" s="314">
        <f t="shared" si="1268"/>
        <v>44562</v>
      </c>
      <c r="DJ195" s="314">
        <f t="shared" si="1268"/>
        <v>44593</v>
      </c>
      <c r="DK195" s="314">
        <f t="shared" si="1268"/>
        <v>44621</v>
      </c>
      <c r="DL195" s="314">
        <f t="shared" si="1268"/>
        <v>44652</v>
      </c>
      <c r="DM195" s="314">
        <f t="shared" si="1268"/>
        <v>44682</v>
      </c>
      <c r="DN195" s="314">
        <f t="shared" si="1268"/>
        <v>44713</v>
      </c>
      <c r="DO195" s="314">
        <f t="shared" si="1268"/>
        <v>44743</v>
      </c>
      <c r="DP195" s="314">
        <f t="shared" si="1268"/>
        <v>44774</v>
      </c>
      <c r="DQ195" s="314">
        <f t="shared" si="1268"/>
        <v>44805</v>
      </c>
      <c r="DR195" s="314">
        <f t="shared" si="1268"/>
        <v>44835</v>
      </c>
      <c r="DS195" s="314">
        <f t="shared" si="1268"/>
        <v>44866</v>
      </c>
      <c r="DT195" s="314">
        <f t="shared" si="1268"/>
        <v>44896</v>
      </c>
      <c r="DU195" s="314">
        <f t="shared" si="1268"/>
        <v>44927</v>
      </c>
      <c r="DV195" s="314">
        <f t="shared" si="1268"/>
        <v>44958</v>
      </c>
      <c r="DW195" s="314">
        <f t="shared" si="1268"/>
        <v>44986</v>
      </c>
      <c r="DX195" s="314">
        <f t="shared" si="1268"/>
        <v>45017</v>
      </c>
      <c r="DY195" s="314">
        <f t="shared" si="1268"/>
        <v>45047</v>
      </c>
      <c r="DZ195" s="314">
        <f t="shared" si="1268"/>
        <v>45078</v>
      </c>
      <c r="EA195" s="314">
        <f t="shared" si="1268"/>
        <v>45108</v>
      </c>
      <c r="EB195" s="314">
        <f t="shared" si="1268"/>
        <v>45139</v>
      </c>
      <c r="EC195" s="314">
        <f t="shared" si="1268"/>
        <v>45170</v>
      </c>
      <c r="ED195" s="314">
        <f t="shared" si="1268"/>
        <v>45200</v>
      </c>
      <c r="EE195" s="314">
        <f t="shared" ref="EE195:EQ195" si="1269">+EE152</f>
        <v>45231</v>
      </c>
      <c r="EF195" s="314">
        <f t="shared" si="1269"/>
        <v>45261</v>
      </c>
      <c r="EG195" s="314">
        <f t="shared" si="1269"/>
        <v>45292</v>
      </c>
      <c r="EH195" s="314">
        <f t="shared" si="1269"/>
        <v>45323</v>
      </c>
      <c r="EI195" s="314">
        <f t="shared" si="1269"/>
        <v>45352</v>
      </c>
      <c r="EJ195" s="314">
        <f t="shared" si="1269"/>
        <v>45383</v>
      </c>
      <c r="EK195" s="314">
        <f t="shared" si="1269"/>
        <v>45413</v>
      </c>
      <c r="EL195" s="314">
        <f t="shared" si="1269"/>
        <v>45444</v>
      </c>
      <c r="EM195" s="314">
        <f t="shared" si="1269"/>
        <v>45474</v>
      </c>
      <c r="EN195" s="314">
        <f t="shared" si="1269"/>
        <v>45505</v>
      </c>
      <c r="EO195" s="314">
        <f t="shared" si="1269"/>
        <v>45536</v>
      </c>
      <c r="EP195" s="314">
        <f t="shared" si="1269"/>
        <v>45566</v>
      </c>
      <c r="EQ195" s="314">
        <f t="shared" si="1269"/>
        <v>45597</v>
      </c>
      <c r="ER195" s="314">
        <f t="shared" ref="ER195:FA195" si="1270">+ER152</f>
        <v>45627</v>
      </c>
      <c r="ES195" s="314">
        <f t="shared" si="1270"/>
        <v>45658</v>
      </c>
      <c r="ET195" s="314">
        <f t="shared" si="1270"/>
        <v>45689</v>
      </c>
      <c r="EU195" s="314">
        <f t="shared" si="1270"/>
        <v>45717</v>
      </c>
      <c r="EV195" s="314">
        <f t="shared" si="1270"/>
        <v>45748</v>
      </c>
      <c r="EW195" s="314">
        <f t="shared" si="1270"/>
        <v>45778</v>
      </c>
      <c r="EX195" s="314">
        <f t="shared" si="1270"/>
        <v>45809</v>
      </c>
      <c r="EY195" s="314">
        <f t="shared" si="1270"/>
        <v>45839</v>
      </c>
      <c r="EZ195" s="314">
        <f t="shared" si="1270"/>
        <v>45870</v>
      </c>
      <c r="FA195" s="314">
        <f t="shared" si="1270"/>
        <v>45901</v>
      </c>
      <c r="FB195" s="314">
        <f t="shared" ref="FB195:FD195" si="1271">+FB152</f>
        <v>45931</v>
      </c>
      <c r="FC195" s="314">
        <f t="shared" si="1271"/>
        <v>45962</v>
      </c>
      <c r="FD195" s="314">
        <f t="shared" si="1271"/>
        <v>45992</v>
      </c>
      <c r="FE195" s="314">
        <f t="shared" ref="FE195:FI195" si="1272">+FE152</f>
        <v>46023</v>
      </c>
      <c r="FF195" s="314">
        <f t="shared" si="1272"/>
        <v>46054</v>
      </c>
      <c r="FG195" s="314">
        <f t="shared" si="1272"/>
        <v>46082</v>
      </c>
      <c r="FH195" s="314">
        <f t="shared" si="1272"/>
        <v>46113</v>
      </c>
      <c r="FI195" s="314">
        <f t="shared" si="1272"/>
        <v>46143</v>
      </c>
      <c r="FJ195" s="314">
        <f t="shared" ref="FJ195:FP195" si="1273">+FJ152</f>
        <v>46174</v>
      </c>
      <c r="FK195" s="314">
        <f t="shared" si="1273"/>
        <v>46204</v>
      </c>
      <c r="FL195" s="314">
        <f t="shared" si="1273"/>
        <v>46235</v>
      </c>
      <c r="FM195" s="314">
        <f t="shared" si="1273"/>
        <v>46266</v>
      </c>
      <c r="FN195" s="314">
        <f t="shared" si="1273"/>
        <v>46296</v>
      </c>
      <c r="FO195" s="314">
        <f t="shared" si="1273"/>
        <v>46327</v>
      </c>
      <c r="FP195" s="314">
        <f t="shared" si="1273"/>
        <v>46357</v>
      </c>
    </row>
    <row r="196" spans="1:172" x14ac:dyDescent="0.2">
      <c r="B196" s="317" t="s">
        <v>80</v>
      </c>
      <c r="C196" s="318" t="str">
        <f>+C6</f>
        <v>PIB 2018</v>
      </c>
    </row>
    <row r="197" spans="1:172" s="317" customFormat="1" x14ac:dyDescent="0.2">
      <c r="A197" s="485"/>
      <c r="B197" s="401" t="s">
        <v>0</v>
      </c>
      <c r="C197" s="402">
        <f t="shared" ref="C197:C235" si="1274">C154</f>
        <v>7747139.726999999</v>
      </c>
      <c r="D197" s="401"/>
      <c r="E197" s="403"/>
      <c r="F197" s="403">
        <f t="shared" ref="F197:AK197" ca="1" si="1275">+F44/E44*100-100</f>
        <v>0.74155949977601665</v>
      </c>
      <c r="G197" s="403">
        <f t="shared" ca="1" si="1275"/>
        <v>-1.0090639142788831</v>
      </c>
      <c r="H197" s="403">
        <f t="shared" ca="1" si="1275"/>
        <v>-0.98540947104588383</v>
      </c>
      <c r="I197" s="403">
        <f t="shared" ca="1" si="1275"/>
        <v>1.6770425990812328</v>
      </c>
      <c r="J197" s="403">
        <f t="shared" ca="1" si="1275"/>
        <v>-1.0318594737048699</v>
      </c>
      <c r="K197" s="403">
        <f t="shared" ca="1" si="1275"/>
        <v>0.19979188341548593</v>
      </c>
      <c r="L197" s="403">
        <f t="shared" ca="1" si="1275"/>
        <v>0.93759313492523688</v>
      </c>
      <c r="M197" s="403">
        <f t="shared" ca="1" si="1275"/>
        <v>-0.91935718483799178</v>
      </c>
      <c r="N197" s="403">
        <f t="shared" ca="1" si="1275"/>
        <v>1.0345139896364373</v>
      </c>
      <c r="O197" s="403">
        <f t="shared" ca="1" si="1275"/>
        <v>-0.27237888934442367</v>
      </c>
      <c r="P197" s="403">
        <f t="shared" ca="1" si="1275"/>
        <v>0.29516925726763077</v>
      </c>
      <c r="Q197" s="403">
        <f t="shared" ca="1" si="1275"/>
        <v>0.13962200645050871</v>
      </c>
      <c r="R197" s="403">
        <f t="shared" ca="1" si="1275"/>
        <v>0.31608451134323445</v>
      </c>
      <c r="S197" s="403">
        <f t="shared" ca="1" si="1275"/>
        <v>1.520645918185167</v>
      </c>
      <c r="T197" s="403">
        <f t="shared" ca="1" si="1275"/>
        <v>0.58195256557607422</v>
      </c>
      <c r="U197" s="403">
        <f t="shared" ca="1" si="1275"/>
        <v>8.1097219046881719E-2</v>
      </c>
      <c r="V197" s="403">
        <f t="shared" ca="1" si="1275"/>
        <v>0.28660079731356802</v>
      </c>
      <c r="W197" s="403">
        <f t="shared" ca="1" si="1275"/>
        <v>-0.63429547175788059</v>
      </c>
      <c r="X197" s="403">
        <f t="shared" ca="1" si="1275"/>
        <v>-0.46749857832045905</v>
      </c>
      <c r="Y197" s="403">
        <f t="shared" ca="1" si="1275"/>
        <v>0.65432603911186504</v>
      </c>
      <c r="Z197" s="403">
        <f t="shared" ca="1" si="1275"/>
        <v>0.91311180721220353</v>
      </c>
      <c r="AA197" s="403">
        <f t="shared" ca="1" si="1275"/>
        <v>-0.19546238519066605</v>
      </c>
      <c r="AB197" s="403">
        <f t="shared" ca="1" si="1275"/>
        <v>-0.18268230680052966</v>
      </c>
      <c r="AC197" s="403">
        <f t="shared" ca="1" si="1275"/>
        <v>-0.40972054533276037</v>
      </c>
      <c r="AD197" s="403">
        <f t="shared" ca="1" si="1275"/>
        <v>0.6871864821099507</v>
      </c>
      <c r="AE197" s="403">
        <f t="shared" ca="1" si="1275"/>
        <v>-0.56421957238545417</v>
      </c>
      <c r="AF197" s="403">
        <f t="shared" ca="1" si="1275"/>
        <v>1.1979882745448265</v>
      </c>
      <c r="AG197" s="403">
        <f t="shared" ca="1" si="1275"/>
        <v>-0.93435059349863536</v>
      </c>
      <c r="AH197" s="403">
        <f t="shared" ca="1" si="1275"/>
        <v>0.46248757199272461</v>
      </c>
      <c r="AI197" s="403">
        <f t="shared" ca="1" si="1275"/>
        <v>1.1544196666881419</v>
      </c>
      <c r="AJ197" s="403">
        <f t="shared" ca="1" si="1275"/>
        <v>0.32800003380162934</v>
      </c>
      <c r="AK197" s="403">
        <f t="shared" ca="1" si="1275"/>
        <v>2.087140722038356</v>
      </c>
      <c r="AL197" s="403">
        <f t="shared" ref="AL197:BQ197" ca="1" si="1276">+AL44/AK44*100-100</f>
        <v>-2.1055266462849147</v>
      </c>
      <c r="AM197" s="403">
        <f t="shared" ca="1" si="1276"/>
        <v>-0.70928159663837675</v>
      </c>
      <c r="AN197" s="403">
        <f t="shared" ca="1" si="1276"/>
        <v>0.45697677562479555</v>
      </c>
      <c r="AO197" s="403">
        <f t="shared" ca="1" si="1276"/>
        <v>-7.3256500846014205E-2</v>
      </c>
      <c r="AP197" s="403">
        <f t="shared" ca="1" si="1276"/>
        <v>0.13893941234803719</v>
      </c>
      <c r="AQ197" s="403">
        <f t="shared" ca="1" si="1276"/>
        <v>-0.75806214179299047</v>
      </c>
      <c r="AR197" s="403">
        <f t="shared" ca="1" si="1276"/>
        <v>-0.10772162501628202</v>
      </c>
      <c r="AS197" s="403">
        <f t="shared" ca="1" si="1276"/>
        <v>0.28628604339355945</v>
      </c>
      <c r="AT197" s="403">
        <f t="shared" ca="1" si="1276"/>
        <v>-0.2372202457745658</v>
      </c>
      <c r="AU197" s="403">
        <f t="shared" ca="1" si="1276"/>
        <v>-3.7409472410175226E-2</v>
      </c>
      <c r="AV197" s="403">
        <f t="shared" ca="1" si="1276"/>
        <v>0.1202377940712438</v>
      </c>
      <c r="AW197" s="403">
        <f t="shared" ca="1" si="1276"/>
        <v>0.3579360514945904</v>
      </c>
      <c r="AX197" s="403">
        <f t="shared" ca="1" si="1276"/>
        <v>-3.5411600751288574E-2</v>
      </c>
      <c r="AY197" s="403">
        <f t="shared" ca="1" si="1276"/>
        <v>1.1258045644411538</v>
      </c>
      <c r="AZ197" s="403">
        <f t="shared" ca="1" si="1276"/>
        <v>-0.30271951022051269</v>
      </c>
      <c r="BA197" s="403">
        <f t="shared" ca="1" si="1276"/>
        <v>0.7000132815536233</v>
      </c>
      <c r="BB197" s="403">
        <f t="shared" ca="1" si="1276"/>
        <v>-0.43396057994272041</v>
      </c>
      <c r="BC197" s="403">
        <f t="shared" ca="1" si="1276"/>
        <v>0.71127284293753235</v>
      </c>
      <c r="BD197" s="403">
        <f t="shared" ca="1" si="1276"/>
        <v>-1.0803456188802443</v>
      </c>
      <c r="BE197" s="403">
        <f t="shared" ca="1" si="1276"/>
        <v>3.2917007964599065E-2</v>
      </c>
      <c r="BF197" s="403">
        <f t="shared" ca="1" si="1276"/>
        <v>4.9272843876522643E-2</v>
      </c>
      <c r="BG197" s="403">
        <f t="shared" ca="1" si="1276"/>
        <v>-0.75884357696034499</v>
      </c>
      <c r="BH197" s="403">
        <f t="shared" ca="1" si="1276"/>
        <v>0.58351703400549582</v>
      </c>
      <c r="BI197" s="403">
        <f t="shared" ca="1" si="1276"/>
        <v>-0.97535556998874995</v>
      </c>
      <c r="BJ197" s="403">
        <f t="shared" ca="1" si="1276"/>
        <v>1.1110327732095158</v>
      </c>
      <c r="BK197" s="403">
        <f t="shared" ca="1" si="1276"/>
        <v>0.22056116305515161</v>
      </c>
      <c r="BL197" s="403">
        <f t="shared" ca="1" si="1276"/>
        <v>0.66911500860928186</v>
      </c>
      <c r="BM197" s="403">
        <f t="shared" ca="1" si="1276"/>
        <v>-0.86737248331057515</v>
      </c>
      <c r="BN197" s="403">
        <f t="shared" ca="1" si="1276"/>
        <v>0.4104480485719364</v>
      </c>
      <c r="BO197" s="403">
        <f t="shared" ca="1" si="1276"/>
        <v>6.7138956770435243E-2</v>
      </c>
      <c r="BP197" s="403">
        <f t="shared" ca="1" si="1276"/>
        <v>-1.3307174745521024</v>
      </c>
      <c r="BQ197" s="403">
        <f t="shared" ca="1" si="1276"/>
        <v>1.6767401140272113</v>
      </c>
      <c r="BR197" s="403">
        <f t="shared" ref="BR197:CW197" ca="1" si="1277">+BR44/BQ44*100-100</f>
        <v>-0.17614030945183856</v>
      </c>
      <c r="BS197" s="403">
        <f t="shared" ca="1" si="1277"/>
        <v>0.30365854318885965</v>
      </c>
      <c r="BT197" s="403">
        <f t="shared" ca="1" si="1277"/>
        <v>-0.77786234540209875</v>
      </c>
      <c r="BU197" s="403">
        <f t="shared" ca="1" si="1277"/>
        <v>1.0734324110512858</v>
      </c>
      <c r="BV197" s="403">
        <f t="shared" ca="1" si="1277"/>
        <v>-0.87934129466925981</v>
      </c>
      <c r="BW197" s="403">
        <f t="shared" ca="1" si="1277"/>
        <v>-1.0189236127982895</v>
      </c>
      <c r="BX197" s="403">
        <f t="shared" ca="1" si="1277"/>
        <v>-0.22388174157705976</v>
      </c>
      <c r="BY197" s="403">
        <f t="shared" ca="1" si="1277"/>
        <v>0.12800708696025254</v>
      </c>
      <c r="BZ197" s="403">
        <f t="shared" ca="1" si="1277"/>
        <v>0.49038996649461808</v>
      </c>
      <c r="CA197" s="403">
        <f t="shared" ca="1" si="1277"/>
        <v>-1.254556676075353</v>
      </c>
      <c r="CB197" s="403">
        <f t="shared" ca="1" si="1277"/>
        <v>1.057842739802382</v>
      </c>
      <c r="CC197" s="403">
        <f t="shared" ca="1" si="1277"/>
        <v>-0.91211538757049482</v>
      </c>
      <c r="CD197" s="403">
        <f t="shared" ca="1" si="1277"/>
        <v>0.97726671256606323</v>
      </c>
      <c r="CE197" s="403">
        <f t="shared" ca="1" si="1277"/>
        <v>-0.58196231232292917</v>
      </c>
      <c r="CF197" s="403">
        <f t="shared" ca="1" si="1277"/>
        <v>-0.20070784598871683</v>
      </c>
      <c r="CG197" s="403">
        <f t="shared" ca="1" si="1277"/>
        <v>-6.5147673253022731E-2</v>
      </c>
      <c r="CH197" s="403">
        <f t="shared" ca="1" si="1277"/>
        <v>-2.0744725582138557</v>
      </c>
      <c r="CI197" s="403">
        <f t="shared" ca="1" si="1277"/>
        <v>0.41030422406262801</v>
      </c>
      <c r="CJ197" s="403">
        <f t="shared" ca="1" si="1277"/>
        <v>-0.80033599238605291</v>
      </c>
      <c r="CK197" s="403">
        <f t="shared" ca="1" si="1277"/>
        <v>1.249249430598212</v>
      </c>
      <c r="CL197" s="403">
        <f t="shared" ca="1" si="1277"/>
        <v>-0.60963874206831292</v>
      </c>
      <c r="CM197" s="403">
        <f t="shared" ca="1" si="1277"/>
        <v>-3.3322748442981123</v>
      </c>
      <c r="CN197" s="403">
        <f t="shared" ca="1" si="1277"/>
        <v>-25.240767634419441</v>
      </c>
      <c r="CO197" s="403">
        <f t="shared" ca="1" si="1277"/>
        <v>-0.22810222433997751</v>
      </c>
      <c r="CP197" s="403">
        <f t="shared" ca="1" si="1277"/>
        <v>21.657623630231029</v>
      </c>
      <c r="CQ197" s="403">
        <f t="shared" ca="1" si="1277"/>
        <v>4.4644948174585011</v>
      </c>
      <c r="CR197" s="403">
        <f t="shared" ca="1" si="1277"/>
        <v>3.7807025022472232</v>
      </c>
      <c r="CS197" s="403">
        <f t="shared" ca="1" si="1277"/>
        <v>2.448571801219984</v>
      </c>
      <c r="CT197" s="403">
        <f t="shared" ca="1" si="1277"/>
        <v>1.3047220722438766</v>
      </c>
      <c r="CU197" s="403">
        <f t="shared" ca="1" si="1277"/>
        <v>0.41977553312561611</v>
      </c>
      <c r="CV197" s="403">
        <f t="shared" ca="1" si="1277"/>
        <v>-0.50306435035491859</v>
      </c>
      <c r="CW197" s="403">
        <f t="shared" ca="1" si="1277"/>
        <v>-0.80079030957047337</v>
      </c>
      <c r="CX197" s="403">
        <f t="shared" ref="CX197:ED197" ca="1" si="1278">+CX44/CW44*100-100</f>
        <v>-1.0558786612573385</v>
      </c>
      <c r="CY197" s="403">
        <f t="shared" ca="1" si="1278"/>
        <v>2.2778984262883171</v>
      </c>
      <c r="CZ197" s="403">
        <f t="shared" ca="1" si="1278"/>
        <v>-0.17338166775395791</v>
      </c>
      <c r="DA197" s="403">
        <f t="shared" ca="1" si="1278"/>
        <v>-0.53249730080067081</v>
      </c>
      <c r="DB197" s="403">
        <f t="shared" ca="1" si="1278"/>
        <v>-0.19216173606270104</v>
      </c>
      <c r="DC197" s="403">
        <f t="shared" ca="1" si="1278"/>
        <v>0.22004451925359092</v>
      </c>
      <c r="DD197" s="403">
        <f t="shared" ca="1" si="1278"/>
        <v>0.3630022592498392</v>
      </c>
      <c r="DE197" s="403">
        <f t="shared" ca="1" si="1278"/>
        <v>-1.0133223869107724</v>
      </c>
      <c r="DF197" s="403">
        <f t="shared" ca="1" si="1278"/>
        <v>1.0279548095486319</v>
      </c>
      <c r="DG197" s="403">
        <f t="shared" ca="1" si="1278"/>
        <v>0.50895912763029116</v>
      </c>
      <c r="DH197" s="403">
        <f t="shared" ca="1" si="1278"/>
        <v>1.3127574304500058</v>
      </c>
      <c r="DI197" s="403">
        <f t="shared" ca="1" si="1278"/>
        <v>1.2397640544384387</v>
      </c>
      <c r="DJ197" s="403">
        <f t="shared" ca="1" si="1278"/>
        <v>-8.1497867035977833E-2</v>
      </c>
      <c r="DK197" s="403">
        <f t="shared" ca="1" si="1278"/>
        <v>0.93216246320592688</v>
      </c>
      <c r="DL197" s="403">
        <f t="shared" ca="1" si="1278"/>
        <v>0.63270398842499276</v>
      </c>
      <c r="DM197" s="403">
        <f t="shared" ca="1" si="1278"/>
        <v>-0.23073639536143276</v>
      </c>
      <c r="DN197" s="403">
        <f t="shared" ca="1" si="1278"/>
        <v>-0.46597960022555185</v>
      </c>
      <c r="DO197" s="403">
        <f t="shared" ca="1" si="1278"/>
        <v>0.64047756443146397</v>
      </c>
      <c r="DP197" s="403">
        <f t="shared" ca="1" si="1278"/>
        <v>0.47154957251009932</v>
      </c>
      <c r="DQ197" s="403">
        <f t="shared" ca="1" si="1278"/>
        <v>-0.45106806104257657</v>
      </c>
      <c r="DR197" s="403">
        <f t="shared" ca="1" si="1278"/>
        <v>6.2520029535306776E-2</v>
      </c>
      <c r="DS197" s="403">
        <f t="shared" ca="1" si="1278"/>
        <v>1.0376973153024522</v>
      </c>
      <c r="DT197" s="403">
        <f t="shared" ca="1" si="1278"/>
        <v>1.3881627870939752</v>
      </c>
      <c r="DU197" s="403">
        <f t="shared" ca="1" si="1278"/>
        <v>-0.5096619458544609</v>
      </c>
      <c r="DV197" s="403">
        <f t="shared" ca="1" si="1278"/>
        <v>-0.3037571631543301</v>
      </c>
      <c r="DW197" s="403">
        <f t="shared" ca="1" si="1278"/>
        <v>-5.7930085910911089E-2</v>
      </c>
      <c r="DX197" s="403">
        <f t="shared" ca="1" si="1278"/>
        <v>0.62398331458285838</v>
      </c>
      <c r="DY197" s="403">
        <f t="shared" ca="1" si="1278"/>
        <v>0.48695398212012719</v>
      </c>
      <c r="DZ197" s="403">
        <f t="shared" ca="1" si="1278"/>
        <v>0.43469934819135858</v>
      </c>
      <c r="EA197" s="403">
        <f t="shared" ca="1" si="1278"/>
        <v>-5.8217431446649925E-3</v>
      </c>
      <c r="EB197" s="403">
        <f t="shared" ca="1" si="1278"/>
        <v>0.17951887240145936</v>
      </c>
      <c r="EC197" s="403">
        <f t="shared" ca="1" si="1278"/>
        <v>0.65762896813241412</v>
      </c>
      <c r="ED197" s="403">
        <f t="shared" ca="1" si="1278"/>
        <v>0.98625931725852922</v>
      </c>
      <c r="EE197" s="403">
        <f t="shared" ref="EE197:EE235" ca="1" si="1279">+EE44/ED44*100-100</f>
        <v>-1.5839882406666987</v>
      </c>
      <c r="EF197" s="403">
        <f t="shared" ref="EF197:EF235" ca="1" si="1280">+EF44/EE44*100-100</f>
        <v>-6.9843830024083786E-2</v>
      </c>
      <c r="EG197" s="403">
        <f t="shared" ref="EG197:EG235" ca="1" si="1281">+EG44/EF44*100-100</f>
        <v>0.35020051484664805</v>
      </c>
      <c r="EH197" s="403">
        <f t="shared" ref="EH197:EH235" ca="1" si="1282">+EH44/EG44*100-100</f>
        <v>-1.4119206146749264</v>
      </c>
      <c r="EI197" s="403">
        <f t="shared" ref="EI197:EI235" ca="1" si="1283">+EI44/EH44*100-100</f>
        <v>0.48136062364835652</v>
      </c>
      <c r="EJ197" s="403">
        <f t="shared" ref="EJ197:EJ235" ca="1" si="1284">+EJ44/EI44*100-100</f>
        <v>-0.55884101334054037</v>
      </c>
      <c r="EK197" s="403">
        <f t="shared" ref="EK197:EK235" ca="1" si="1285">+EK44/EJ44*100-100</f>
        <v>0.10583022611369586</v>
      </c>
      <c r="EL197" s="403">
        <f t="shared" ref="EL197:EL235" ca="1" si="1286">+EL44/EK44*100-100</f>
        <v>0.20788453446573385</v>
      </c>
      <c r="EM197" s="403">
        <f t="shared" ref="EM197:EM235" ca="1" si="1287">+EM44/EL44*100-100</f>
        <v>0.69204922751065112</v>
      </c>
      <c r="EN197" s="403">
        <f t="shared" ref="EN197:EN235" ca="1" si="1288">+EN44/EM44*100-100</f>
        <v>-0.51843776070442971</v>
      </c>
      <c r="EO197" s="403">
        <f t="shared" ref="EO197:EO235" ca="1" si="1289">+EO44/EN44*100-100</f>
        <v>0.66988543124450928</v>
      </c>
      <c r="EP197" s="403">
        <f t="shared" ref="EP197:EP235" ca="1" si="1290">+EP44/EO44*100-100</f>
        <v>-1.769378193033873</v>
      </c>
      <c r="EQ197" s="403">
        <f t="shared" ref="EQ197:EQ235" ca="1" si="1291">+EQ44/EP44*100-100</f>
        <v>0.17393686633020877</v>
      </c>
      <c r="ER197" s="403">
        <f t="shared" ref="ER197:ER235" ca="1" si="1292">+ER44/EQ44*100-100</f>
        <v>-1.2711149237763522</v>
      </c>
      <c r="ES197" s="403">
        <f t="shared" ref="ES197:ES235" ca="1" si="1293">+ES44/ER44*100-100</f>
        <v>-0.26789974466996114</v>
      </c>
      <c r="ET197" s="403">
        <f t="shared" ref="ET197:ET235" ca="1" si="1294">+ET44/ES44*100-100</f>
        <v>2.1159295364339528</v>
      </c>
      <c r="EU197" s="403">
        <f t="shared" ref="EU197:EU235" ca="1" si="1295">+EU44/ET44*100-100</f>
        <v>-0.70717677931287426</v>
      </c>
      <c r="EV197" s="403">
        <f t="shared" ref="EV197:EV235" ca="1" si="1296">+EV44/EU44*100-100</f>
        <v>-0.12616294818127471</v>
      </c>
      <c r="EW197" s="403">
        <f t="shared" ref="EW197:EW235" ca="1" si="1297">+EW44/EV44*100-100</f>
        <v>0.5332265915465797</v>
      </c>
      <c r="EX197" s="403">
        <f t="shared" ref="EX197:EX235" ca="1" si="1298">+EX44/EW44*100-100</f>
        <v>-0.36311512366367538</v>
      </c>
      <c r="EY197" s="403">
        <f t="shared" ref="EY197:EY235" ca="1" si="1299">+EY44/EX44*100-100</f>
        <v>-1.0411636389676175</v>
      </c>
      <c r="EZ197" s="403">
        <f t="shared" ref="EZ197:EZ235" ca="1" si="1300">+EZ44/EY44*100-100</f>
        <v>-0.20386413800655134</v>
      </c>
      <c r="FA197" s="403">
        <f t="shared" ref="FA197:FA235" ca="1" si="1301">+FA44/EZ44*100-100</f>
        <v>-0.17574168670235224</v>
      </c>
      <c r="FB197" s="403">
        <f t="shared" ref="FB197:FB235" ca="1" si="1302">+FB44/FA44*100-100</f>
        <v>0.9079007884421344</v>
      </c>
      <c r="FC197" s="403">
        <f t="shared" ref="FC197:FC235" ca="1" si="1303">+FC44/FB44*100-100</f>
        <v>0.64351421298516698</v>
      </c>
      <c r="FD197" s="403">
        <f t="shared" ref="FD197:FD235" ca="1" si="1304">+FD44/FC44*100-100</f>
        <v>0.2123687299592234</v>
      </c>
      <c r="FE197" s="403">
        <f t="shared" ref="FE197:FE235" ca="1" si="1305">+FE44/FD44*100-100</f>
        <v>-100</v>
      </c>
      <c r="FF197" s="403" t="e">
        <f t="shared" ref="FF197:FF235" ca="1" si="1306">+FF44/FE44*100-100</f>
        <v>#DIV/0!</v>
      </c>
      <c r="FG197" s="403" t="e">
        <f t="shared" ref="FG197:FG235" ca="1" si="1307">+FG44/FF44*100-100</f>
        <v>#DIV/0!</v>
      </c>
      <c r="FH197" s="403" t="e">
        <f t="shared" ref="FH197:FH235" ca="1" si="1308">+FH44/FG44*100-100</f>
        <v>#DIV/0!</v>
      </c>
      <c r="FI197" s="403" t="e">
        <f t="shared" ref="FI197:FI235" ca="1" si="1309">+FI44/FH44*100-100</f>
        <v>#DIV/0!</v>
      </c>
      <c r="FJ197" s="403" t="e">
        <f t="shared" ref="FJ197:FJ235" ca="1" si="1310">+FJ44/FI44*100-100</f>
        <v>#DIV/0!</v>
      </c>
      <c r="FK197" s="403" t="e">
        <f t="shared" ref="FK197:FK235" ca="1" si="1311">+FK44/FJ44*100-100</f>
        <v>#DIV/0!</v>
      </c>
      <c r="FL197" s="403" t="e">
        <f t="shared" ref="FL197:FL235" ca="1" si="1312">+FL44/FK44*100-100</f>
        <v>#DIV/0!</v>
      </c>
      <c r="FM197" s="403" t="e">
        <f t="shared" ref="FM197:FM235" ca="1" si="1313">+FM44/FL44*100-100</f>
        <v>#DIV/0!</v>
      </c>
      <c r="FN197" s="403" t="e">
        <f t="shared" ref="FN197:FN235" ca="1" si="1314">+FN44/FM44*100-100</f>
        <v>#DIV/0!</v>
      </c>
      <c r="FO197" s="403" t="e">
        <f t="shared" ref="FO197:FO221" ca="1" si="1315">+FO44/FN44*100-100</f>
        <v>#DIV/0!</v>
      </c>
      <c r="FP197" s="403" t="e">
        <f t="shared" ref="FP197:FP235" ca="1" si="1316">+FP44/FO44*100-100</f>
        <v>#DIV/0!</v>
      </c>
    </row>
    <row r="198" spans="1:172" s="317" customFormat="1" x14ac:dyDescent="0.2">
      <c r="A198" s="485"/>
      <c r="B198" s="404" t="s">
        <v>1</v>
      </c>
      <c r="C198" s="405">
        <f t="shared" si="1274"/>
        <v>948326.58399999992</v>
      </c>
      <c r="D198" s="404"/>
      <c r="E198" s="406"/>
      <c r="F198" s="406">
        <f t="shared" ref="F198:AK198" ca="1" si="1317">+F45/E45*100-100</f>
        <v>-0.75955114504854748</v>
      </c>
      <c r="G198" s="406">
        <f t="shared" ca="1" si="1317"/>
        <v>-0.95756519376710969</v>
      </c>
      <c r="H198" s="406">
        <f t="shared" ca="1" si="1317"/>
        <v>-0.36617127202340782</v>
      </c>
      <c r="I198" s="406">
        <f t="shared" ca="1" si="1317"/>
        <v>-0.34734523062257949</v>
      </c>
      <c r="J198" s="406">
        <f t="shared" ca="1" si="1317"/>
        <v>-0.36826427986788701</v>
      </c>
      <c r="K198" s="406">
        <f t="shared" ca="1" si="1317"/>
        <v>0.23452439920123425</v>
      </c>
      <c r="L198" s="406">
        <f t="shared" ca="1" si="1317"/>
        <v>0.11683794365060862</v>
      </c>
      <c r="M198" s="406">
        <f t="shared" ca="1" si="1317"/>
        <v>-0.15630139164952084</v>
      </c>
      <c r="N198" s="406">
        <f t="shared" ca="1" si="1317"/>
        <v>1.1146651801922758</v>
      </c>
      <c r="O198" s="406">
        <f t="shared" ca="1" si="1317"/>
        <v>0.65686208694117454</v>
      </c>
      <c r="P198" s="406">
        <f t="shared" ca="1" si="1317"/>
        <v>0.35792512133593846</v>
      </c>
      <c r="Q198" s="406">
        <f t="shared" ca="1" si="1317"/>
        <v>-1.8137077831456168</v>
      </c>
      <c r="R198" s="406">
        <f t="shared" ca="1" si="1317"/>
        <v>0.10673900887047694</v>
      </c>
      <c r="S198" s="406">
        <f t="shared" ca="1" si="1317"/>
        <v>-0.32303696478983568</v>
      </c>
      <c r="T198" s="406">
        <f t="shared" ca="1" si="1317"/>
        <v>0.60956109682055626</v>
      </c>
      <c r="U198" s="406">
        <f t="shared" ca="1" si="1317"/>
        <v>-4.504307413176889E-2</v>
      </c>
      <c r="V198" s="406">
        <f t="shared" ca="1" si="1317"/>
        <v>-1.1580216349504013</v>
      </c>
      <c r="W198" s="406">
        <f t="shared" ca="1" si="1317"/>
        <v>2.6661663127455881E-2</v>
      </c>
      <c r="X198" s="406">
        <f t="shared" ca="1" si="1317"/>
        <v>-5.8699411570515281E-2</v>
      </c>
      <c r="Y198" s="406">
        <f t="shared" ca="1" si="1317"/>
        <v>-0.43719851864931059</v>
      </c>
      <c r="Z198" s="406">
        <f t="shared" ca="1" si="1317"/>
        <v>-1.2652192420823667</v>
      </c>
      <c r="AA198" s="406">
        <f t="shared" ca="1" si="1317"/>
        <v>-7.8329691140240243E-2</v>
      </c>
      <c r="AB198" s="406">
        <f t="shared" ca="1" si="1317"/>
        <v>-0.76258325271999183</v>
      </c>
      <c r="AC198" s="406">
        <f t="shared" ca="1" si="1317"/>
        <v>-1.141304354928991</v>
      </c>
      <c r="AD198" s="406">
        <f t="shared" ca="1" si="1317"/>
        <v>2.9076536305853438</v>
      </c>
      <c r="AE198" s="406">
        <f t="shared" ca="1" si="1317"/>
        <v>-2.7739695211152906</v>
      </c>
      <c r="AF198" s="406">
        <f t="shared" ca="1" si="1317"/>
        <v>-2.1267832579790422</v>
      </c>
      <c r="AG198" s="406">
        <f t="shared" ca="1" si="1317"/>
        <v>-0.47461611025684647</v>
      </c>
      <c r="AH198" s="406">
        <f t="shared" ca="1" si="1317"/>
        <v>1.0629368115310882</v>
      </c>
      <c r="AI198" s="406">
        <f t="shared" ca="1" si="1317"/>
        <v>7.876522503174499E-2</v>
      </c>
      <c r="AJ198" s="406">
        <f t="shared" ca="1" si="1317"/>
        <v>0.5816269623181114</v>
      </c>
      <c r="AK198" s="406">
        <f t="shared" ca="1" si="1317"/>
        <v>-0.51760283028089304</v>
      </c>
      <c r="AL198" s="406">
        <f t="shared" ref="AL198:BQ198" ca="1" si="1318">+AL45/AK45*100-100</f>
        <v>-0.26703521392821017</v>
      </c>
      <c r="AM198" s="406">
        <f t="shared" ca="1" si="1318"/>
        <v>-1.0355593775358614</v>
      </c>
      <c r="AN198" s="406">
        <f t="shared" ca="1" si="1318"/>
        <v>-0.17552785244312474</v>
      </c>
      <c r="AO198" s="406">
        <f t="shared" ca="1" si="1318"/>
        <v>0.45626724748655079</v>
      </c>
      <c r="AP198" s="406">
        <f t="shared" ca="1" si="1318"/>
        <v>0.83338789370893096</v>
      </c>
      <c r="AQ198" s="406">
        <f t="shared" ca="1" si="1318"/>
        <v>-1.1908429983263176</v>
      </c>
      <c r="AR198" s="406">
        <f t="shared" ca="1" si="1318"/>
        <v>-1.3363241407213735</v>
      </c>
      <c r="AS198" s="406">
        <f t="shared" ca="1" si="1318"/>
        <v>-0.20590659776030407</v>
      </c>
      <c r="AT198" s="406">
        <f t="shared" ca="1" si="1318"/>
        <v>-0.9737946523683263</v>
      </c>
      <c r="AU198" s="406">
        <f t="shared" ca="1" si="1318"/>
        <v>1.8342215400465989E-2</v>
      </c>
      <c r="AV198" s="406">
        <f t="shared" ca="1" si="1318"/>
        <v>-1.4078271592683933</v>
      </c>
      <c r="AW198" s="406">
        <f t="shared" ca="1" si="1318"/>
        <v>-9.2147963084613593E-2</v>
      </c>
      <c r="AX198" s="406">
        <f t="shared" ca="1" si="1318"/>
        <v>0.32700589018173787</v>
      </c>
      <c r="AY198" s="406">
        <f t="shared" ca="1" si="1318"/>
        <v>-1.8205582618753766</v>
      </c>
      <c r="AZ198" s="406">
        <f t="shared" ca="1" si="1318"/>
        <v>-0.5773674818665171</v>
      </c>
      <c r="BA198" s="406">
        <f t="shared" ca="1" si="1318"/>
        <v>-0.75536579754668765</v>
      </c>
      <c r="BB198" s="406">
        <f t="shared" ca="1" si="1318"/>
        <v>-1.1512293629666033</v>
      </c>
      <c r="BC198" s="406">
        <f t="shared" ca="1" si="1318"/>
        <v>0.24281819453504738</v>
      </c>
      <c r="BD198" s="406">
        <f t="shared" ca="1" si="1318"/>
        <v>0.25267913145069087</v>
      </c>
      <c r="BE198" s="406">
        <f t="shared" ca="1" si="1318"/>
        <v>0.24151241900456455</v>
      </c>
      <c r="BF198" s="406">
        <f t="shared" ca="1" si="1318"/>
        <v>-0.96484989412029165</v>
      </c>
      <c r="BG198" s="406">
        <f t="shared" ca="1" si="1318"/>
        <v>-1.5574640590914299</v>
      </c>
      <c r="BH198" s="406">
        <f t="shared" ca="1" si="1318"/>
        <v>-2.320326574256967</v>
      </c>
      <c r="BI198" s="406">
        <f t="shared" ca="1" si="1318"/>
        <v>-6.7805499325664869</v>
      </c>
      <c r="BJ198" s="406">
        <f t="shared" ca="1" si="1318"/>
        <v>5.7874487386709603</v>
      </c>
      <c r="BK198" s="406">
        <f t="shared" ca="1" si="1318"/>
        <v>-2.7471454363947601E-2</v>
      </c>
      <c r="BL198" s="406">
        <f t="shared" ca="1" si="1318"/>
        <v>-6.3317395556595102E-2</v>
      </c>
      <c r="BM198" s="406">
        <f t="shared" ca="1" si="1318"/>
        <v>1.1307395012628376</v>
      </c>
      <c r="BN198" s="406">
        <f t="shared" ca="1" si="1318"/>
        <v>-2.3983877402824305</v>
      </c>
      <c r="BO198" s="406">
        <f t="shared" ca="1" si="1318"/>
        <v>-0.14161901174509239</v>
      </c>
      <c r="BP198" s="406">
        <f t="shared" ca="1" si="1318"/>
        <v>0.4703951854925208</v>
      </c>
      <c r="BQ198" s="406">
        <f t="shared" ca="1" si="1318"/>
        <v>9.5402517772242845E-3</v>
      </c>
      <c r="BR198" s="406">
        <f t="shared" ref="BR198:CW198" ca="1" si="1319">+BR45/BQ45*100-100</f>
        <v>-2.2243339507642617</v>
      </c>
      <c r="BS198" s="406">
        <f t="shared" ca="1" si="1319"/>
        <v>-1.4383862542972992</v>
      </c>
      <c r="BT198" s="406">
        <f t="shared" ca="1" si="1319"/>
        <v>5.1588743255237546E-2</v>
      </c>
      <c r="BU198" s="406">
        <f t="shared" ca="1" si="1319"/>
        <v>-0.28822823009652154</v>
      </c>
      <c r="BV198" s="406">
        <f t="shared" ca="1" si="1319"/>
        <v>-1.3660241929116381</v>
      </c>
      <c r="BW198" s="406">
        <f t="shared" ca="1" si="1319"/>
        <v>-1.8106553122155589</v>
      </c>
      <c r="BX198" s="406">
        <f t="shared" ca="1" si="1319"/>
        <v>-0.32295100024661849</v>
      </c>
      <c r="BY198" s="406">
        <f t="shared" ca="1" si="1319"/>
        <v>-2.7798100633810492</v>
      </c>
      <c r="BZ198" s="406">
        <f t="shared" ca="1" si="1319"/>
        <v>1.6055931150541767</v>
      </c>
      <c r="CA198" s="406">
        <f t="shared" ca="1" si="1319"/>
        <v>0.32653695352971113</v>
      </c>
      <c r="CB198" s="406">
        <f t="shared" ca="1" si="1319"/>
        <v>-0.78691839744031711</v>
      </c>
      <c r="CC198" s="406">
        <f t="shared" ca="1" si="1319"/>
        <v>-1.8783371072929924</v>
      </c>
      <c r="CD198" s="406">
        <f t="shared" ca="1" si="1319"/>
        <v>2.8182143470745018</v>
      </c>
      <c r="CE198" s="406">
        <f t="shared" ca="1" si="1319"/>
        <v>-1.7089962800199032E-2</v>
      </c>
      <c r="CF198" s="406">
        <f t="shared" ca="1" si="1319"/>
        <v>1.6773466648183728</v>
      </c>
      <c r="CG198" s="406">
        <f t="shared" ca="1" si="1319"/>
        <v>-0.29318229884327707</v>
      </c>
      <c r="CH198" s="406">
        <f t="shared" ca="1" si="1319"/>
        <v>-1.161680966746431</v>
      </c>
      <c r="CI198" s="406">
        <f t="shared" ca="1" si="1319"/>
        <v>2.168291558037879</v>
      </c>
      <c r="CJ198" s="406">
        <f t="shared" ca="1" si="1319"/>
        <v>-0.34826947856409163</v>
      </c>
      <c r="CK198" s="406">
        <f t="shared" ca="1" si="1319"/>
        <v>2.01952066688591</v>
      </c>
      <c r="CL198" s="406">
        <f t="shared" ca="1" si="1319"/>
        <v>-1.0373478081753547</v>
      </c>
      <c r="CM198" s="406">
        <f t="shared" ca="1" si="1319"/>
        <v>-0.2607372571304154</v>
      </c>
      <c r="CN198" s="406">
        <f t="shared" ca="1" si="1319"/>
        <v>-7.232226135659829</v>
      </c>
      <c r="CO198" s="406">
        <f t="shared" ca="1" si="1319"/>
        <v>-4.3203144861055023</v>
      </c>
      <c r="CP198" s="406">
        <f t="shared" ca="1" si="1319"/>
        <v>5.5168927098275162</v>
      </c>
      <c r="CQ198" s="406">
        <f t="shared" ca="1" si="1319"/>
        <v>2.5727736949987587</v>
      </c>
      <c r="CR198" s="406">
        <f t="shared" ca="1" si="1319"/>
        <v>1.3390486711378315</v>
      </c>
      <c r="CS198" s="406">
        <f t="shared" ca="1" si="1319"/>
        <v>2.421787303374856E-2</v>
      </c>
      <c r="CT198" s="406">
        <f t="shared" ca="1" si="1319"/>
        <v>0.81226996519450267</v>
      </c>
      <c r="CU198" s="406">
        <f t="shared" ca="1" si="1319"/>
        <v>-0.38606008749442822</v>
      </c>
      <c r="CV198" s="406">
        <f t="shared" ca="1" si="1319"/>
        <v>-0.24427812891605072</v>
      </c>
      <c r="CW198" s="406">
        <f t="shared" ca="1" si="1319"/>
        <v>-0.96348060127139945</v>
      </c>
      <c r="CX198" s="406">
        <f t="shared" ref="CX198:ED198" ca="1" si="1320">+CX45/CW45*100-100</f>
        <v>2.1490033426616861</v>
      </c>
      <c r="CY198" s="406">
        <f t="shared" ca="1" si="1320"/>
        <v>0.16595540906429562</v>
      </c>
      <c r="CZ198" s="406">
        <f t="shared" ca="1" si="1320"/>
        <v>1.2081426588906652E-2</v>
      </c>
      <c r="DA198" s="406">
        <f t="shared" ca="1" si="1320"/>
        <v>0.84902924994266016</v>
      </c>
      <c r="DB198" s="406">
        <f t="shared" ca="1" si="1320"/>
        <v>-0.753340959688515</v>
      </c>
      <c r="DC198" s="406">
        <f t="shared" ca="1" si="1320"/>
        <v>1.0382376875679711</v>
      </c>
      <c r="DD198" s="406">
        <f t="shared" ca="1" si="1320"/>
        <v>-0.69722425380108177</v>
      </c>
      <c r="DE198" s="406">
        <f t="shared" ca="1" si="1320"/>
        <v>1.7888060422923502</v>
      </c>
      <c r="DF198" s="406">
        <f t="shared" ca="1" si="1320"/>
        <v>-0.37583622480809709</v>
      </c>
      <c r="DG198" s="406">
        <f t="shared" ca="1" si="1320"/>
        <v>0.44927818162673816</v>
      </c>
      <c r="DH198" s="406">
        <f t="shared" ca="1" si="1320"/>
        <v>-0.4937445039056314</v>
      </c>
      <c r="DI198" s="406">
        <f t="shared" ca="1" si="1320"/>
        <v>2.9741398969068058</v>
      </c>
      <c r="DJ198" s="406">
        <f t="shared" ca="1" si="1320"/>
        <v>-4.2434790364453789</v>
      </c>
      <c r="DK198" s="406">
        <f t="shared" ca="1" si="1320"/>
        <v>3.0920746937488843</v>
      </c>
      <c r="DL198" s="406">
        <f t="shared" ca="1" si="1320"/>
        <v>0.48046835528363374</v>
      </c>
      <c r="DM198" s="406">
        <f t="shared" ca="1" si="1320"/>
        <v>-5.4100858888133985E-2</v>
      </c>
      <c r="DN198" s="406">
        <f t="shared" ca="1" si="1320"/>
        <v>2.5171635808056863</v>
      </c>
      <c r="DO198" s="406">
        <f t="shared" ca="1" si="1320"/>
        <v>-1.0946994478958487</v>
      </c>
      <c r="DP198" s="406">
        <f t="shared" ca="1" si="1320"/>
        <v>-1.2241708832816585</v>
      </c>
      <c r="DQ198" s="406">
        <f t="shared" ca="1" si="1320"/>
        <v>4.3911417899522576E-2</v>
      </c>
      <c r="DR198" s="406">
        <f t="shared" ca="1" si="1320"/>
        <v>1.6255392224577463</v>
      </c>
      <c r="DS198" s="406">
        <f t="shared" ca="1" si="1320"/>
        <v>0.96108800702275232</v>
      </c>
      <c r="DT198" s="406">
        <f t="shared" ca="1" si="1320"/>
        <v>0.64662636893922354</v>
      </c>
      <c r="DU198" s="406">
        <f t="shared" ca="1" si="1320"/>
        <v>-2.1213403781256517</v>
      </c>
      <c r="DV198" s="406">
        <f t="shared" ca="1" si="1320"/>
        <v>2.3083847907765005</v>
      </c>
      <c r="DW198" s="406">
        <f t="shared" ca="1" si="1320"/>
        <v>-5.9848224100406355E-2</v>
      </c>
      <c r="DX198" s="406">
        <f t="shared" ca="1" si="1320"/>
        <v>0.22158555554435111</v>
      </c>
      <c r="DY198" s="406">
        <f t="shared" ca="1" si="1320"/>
        <v>-1.5913859640335204E-2</v>
      </c>
      <c r="DZ198" s="406">
        <f t="shared" ca="1" si="1320"/>
        <v>-8.9757176102452263E-2</v>
      </c>
      <c r="EA198" s="406">
        <f t="shared" ca="1" si="1320"/>
        <v>-3.4321422324581619</v>
      </c>
      <c r="EB198" s="406">
        <f t="shared" ca="1" si="1320"/>
        <v>0.10787796646486925</v>
      </c>
      <c r="EC198" s="406">
        <f t="shared" ca="1" si="1320"/>
        <v>-0.43596972819037205</v>
      </c>
      <c r="ED198" s="406">
        <f t="shared" ca="1" si="1320"/>
        <v>0.1355015545197773</v>
      </c>
      <c r="EE198" s="406">
        <f t="shared" ca="1" si="1279"/>
        <v>-2.0915534683136343</v>
      </c>
      <c r="EF198" s="406">
        <f t="shared" ca="1" si="1280"/>
        <v>0.28608227432917488</v>
      </c>
      <c r="EG198" s="406">
        <f t="shared" ca="1" si="1281"/>
        <v>1.3230271060646714</v>
      </c>
      <c r="EH198" s="406">
        <f t="shared" ca="1" si="1282"/>
        <v>-0.89239293289989519</v>
      </c>
      <c r="EI198" s="406">
        <f t="shared" ca="1" si="1283"/>
        <v>-2.1911279684158558</v>
      </c>
      <c r="EJ198" s="406">
        <f t="shared" ca="1" si="1284"/>
        <v>-2.1813502806840859</v>
      </c>
      <c r="EK198" s="406">
        <f t="shared" ca="1" si="1285"/>
        <v>0.31624872544875871</v>
      </c>
      <c r="EL198" s="406">
        <f t="shared" ca="1" si="1286"/>
        <v>-1.4087355506053854</v>
      </c>
      <c r="EM198" s="406">
        <f t="shared" ca="1" si="1287"/>
        <v>0.30055925475653567</v>
      </c>
      <c r="EN198" s="406">
        <f t="shared" ca="1" si="1288"/>
        <v>0.68367306170100051</v>
      </c>
      <c r="EO198" s="406">
        <f t="shared" ca="1" si="1289"/>
        <v>-2.4564697150122612</v>
      </c>
      <c r="EP198" s="406">
        <f t="shared" ca="1" si="1290"/>
        <v>-1.8573142006429606</v>
      </c>
      <c r="EQ198" s="406">
        <f t="shared" ca="1" si="1291"/>
        <v>0.35386324920696666</v>
      </c>
      <c r="ER198" s="406">
        <f t="shared" ca="1" si="1292"/>
        <v>-1.0401562539475151</v>
      </c>
      <c r="ES198" s="406">
        <f t="shared" ca="1" si="1293"/>
        <v>-2.2475429756807017</v>
      </c>
      <c r="ET198" s="406">
        <f t="shared" ca="1" si="1294"/>
        <v>1.0124588711032203</v>
      </c>
      <c r="EU198" s="406">
        <f t="shared" ca="1" si="1295"/>
        <v>-2.461602084847641</v>
      </c>
      <c r="EV198" s="406">
        <f t="shared" ca="1" si="1296"/>
        <v>1.5320896864317461</v>
      </c>
      <c r="EW198" s="406">
        <f t="shared" ca="1" si="1297"/>
        <v>-0.82893972821031525</v>
      </c>
      <c r="EX198" s="406">
        <f t="shared" ca="1" si="1298"/>
        <v>-1.4734691418150021</v>
      </c>
      <c r="EY198" s="406">
        <f t="shared" ca="1" si="1299"/>
        <v>2.8613475331936087</v>
      </c>
      <c r="EZ198" s="406">
        <f t="shared" ca="1" si="1300"/>
        <v>0.33001948248715962</v>
      </c>
      <c r="FA198" s="406">
        <f t="shared" ca="1" si="1301"/>
        <v>0.74219387087133271</v>
      </c>
      <c r="FB198" s="406">
        <f t="shared" ca="1" si="1302"/>
        <v>0.70938457952934186</v>
      </c>
      <c r="FC198" s="406">
        <f t="shared" ca="1" si="1303"/>
        <v>-3.3949083975642225E-2</v>
      </c>
      <c r="FD198" s="406">
        <f t="shared" ca="1" si="1304"/>
        <v>0.48035829501695559</v>
      </c>
      <c r="FE198" s="406">
        <f t="shared" ca="1" si="1305"/>
        <v>-100</v>
      </c>
      <c r="FF198" s="406" t="e">
        <f t="shared" ca="1" si="1306"/>
        <v>#DIV/0!</v>
      </c>
      <c r="FG198" s="406" t="e">
        <f t="shared" ca="1" si="1307"/>
        <v>#DIV/0!</v>
      </c>
      <c r="FH198" s="406" t="e">
        <f t="shared" ca="1" si="1308"/>
        <v>#DIV/0!</v>
      </c>
      <c r="FI198" s="406" t="e">
        <f t="shared" ca="1" si="1309"/>
        <v>#DIV/0!</v>
      </c>
      <c r="FJ198" s="406" t="e">
        <f t="shared" ca="1" si="1310"/>
        <v>#DIV/0!</v>
      </c>
      <c r="FK198" s="406" t="e">
        <f t="shared" ca="1" si="1311"/>
        <v>#DIV/0!</v>
      </c>
      <c r="FL198" s="406" t="e">
        <f t="shared" ca="1" si="1312"/>
        <v>#DIV/0!</v>
      </c>
      <c r="FM198" s="406" t="e">
        <f t="shared" ca="1" si="1313"/>
        <v>#DIV/0!</v>
      </c>
      <c r="FN198" s="406" t="e">
        <f t="shared" ca="1" si="1314"/>
        <v>#DIV/0!</v>
      </c>
      <c r="FO198" s="406" t="e">
        <f t="shared" ca="1" si="1315"/>
        <v>#DIV/0!</v>
      </c>
      <c r="FP198" s="406" t="e">
        <f t="shared" ca="1" si="1316"/>
        <v>#DIV/0!</v>
      </c>
    </row>
    <row r="199" spans="1:172" s="317" customFormat="1" x14ac:dyDescent="0.2">
      <c r="A199" s="485"/>
      <c r="B199" s="404" t="s">
        <v>5</v>
      </c>
      <c r="C199" s="405">
        <f t="shared" si="1274"/>
        <v>456907.22100000002</v>
      </c>
      <c r="D199" s="404"/>
      <c r="E199" s="406"/>
      <c r="F199" s="406">
        <f t="shared" ref="F199:AK199" ca="1" si="1321">+F46/E46*100-100</f>
        <v>-0.51554575385144119</v>
      </c>
      <c r="G199" s="406">
        <f t="shared" ca="1" si="1321"/>
        <v>-2.0886707294682623</v>
      </c>
      <c r="H199" s="406">
        <f t="shared" ca="1" si="1321"/>
        <v>0.84731727157945613</v>
      </c>
      <c r="I199" s="406">
        <f t="shared" ca="1" si="1321"/>
        <v>2.0898996543395612</v>
      </c>
      <c r="J199" s="406">
        <f t="shared" ca="1" si="1321"/>
        <v>-0.86975840415860262</v>
      </c>
      <c r="K199" s="406">
        <f t="shared" ca="1" si="1321"/>
        <v>0.8004817018062198</v>
      </c>
      <c r="L199" s="406">
        <f t="shared" ca="1" si="1321"/>
        <v>6.8195699208260407E-2</v>
      </c>
      <c r="M199" s="406">
        <f t="shared" ca="1" si="1321"/>
        <v>-0.79476192413471836</v>
      </c>
      <c r="N199" s="406">
        <f t="shared" ca="1" si="1321"/>
        <v>0.33270603995336501</v>
      </c>
      <c r="O199" s="406">
        <f t="shared" ca="1" si="1321"/>
        <v>0.96520588468766277</v>
      </c>
      <c r="P199" s="406">
        <f t="shared" ca="1" si="1321"/>
        <v>-0.62054118081206866</v>
      </c>
      <c r="Q199" s="406">
        <f t="shared" ca="1" si="1321"/>
        <v>4.7628703555335505</v>
      </c>
      <c r="R199" s="406">
        <f t="shared" ca="1" si="1321"/>
        <v>-0.77075498005419263</v>
      </c>
      <c r="S199" s="406">
        <f t="shared" ca="1" si="1321"/>
        <v>1.5369665476335967</v>
      </c>
      <c r="T199" s="406">
        <f t="shared" ca="1" si="1321"/>
        <v>0.82441494312159591</v>
      </c>
      <c r="U199" s="406">
        <f t="shared" ca="1" si="1321"/>
        <v>-0.74962305682522867</v>
      </c>
      <c r="V199" s="406">
        <f t="shared" ca="1" si="1321"/>
        <v>-3.9663518104376294E-2</v>
      </c>
      <c r="W199" s="406">
        <f t="shared" ca="1" si="1321"/>
        <v>-0.89197858645373174</v>
      </c>
      <c r="X199" s="406">
        <f t="shared" ca="1" si="1321"/>
        <v>0.97762766631062448</v>
      </c>
      <c r="Y199" s="406">
        <f t="shared" ca="1" si="1321"/>
        <v>0.15142598905826787</v>
      </c>
      <c r="Z199" s="406">
        <f t="shared" ca="1" si="1321"/>
        <v>2.5877252479361346E-2</v>
      </c>
      <c r="AA199" s="406">
        <f t="shared" ca="1" si="1321"/>
        <v>-0.61396323843990785</v>
      </c>
      <c r="AB199" s="406">
        <f t="shared" ca="1" si="1321"/>
        <v>1.5706047426083956</v>
      </c>
      <c r="AC199" s="406">
        <f t="shared" ca="1" si="1321"/>
        <v>-0.15439950783203926</v>
      </c>
      <c r="AD199" s="406">
        <f t="shared" ca="1" si="1321"/>
        <v>-0.99739248023111315</v>
      </c>
      <c r="AE199" s="406">
        <f t="shared" ca="1" si="1321"/>
        <v>0.28896891043805795</v>
      </c>
      <c r="AF199" s="406">
        <f t="shared" ca="1" si="1321"/>
        <v>0.40378063645822238</v>
      </c>
      <c r="AG199" s="406">
        <f t="shared" ca="1" si="1321"/>
        <v>-1.819480089940015</v>
      </c>
      <c r="AH199" s="406">
        <f t="shared" ca="1" si="1321"/>
        <v>2.0626482652133404E-2</v>
      </c>
      <c r="AI199" s="406">
        <f t="shared" ca="1" si="1321"/>
        <v>1.1738686602609505</v>
      </c>
      <c r="AJ199" s="406">
        <f t="shared" ca="1" si="1321"/>
        <v>1.5973756458043624</v>
      </c>
      <c r="AK199" s="406">
        <f t="shared" ca="1" si="1321"/>
        <v>0.50111935250060924</v>
      </c>
      <c r="AL199" s="406">
        <f t="shared" ref="AL199:BQ199" ca="1" si="1322">+AL46/AK46*100-100</f>
        <v>0.85527790352730904</v>
      </c>
      <c r="AM199" s="406">
        <f t="shared" ca="1" si="1322"/>
        <v>-5.8136657865432539E-2</v>
      </c>
      <c r="AN199" s="406">
        <f t="shared" ca="1" si="1322"/>
        <v>-0.58089040677762682</v>
      </c>
      <c r="AO199" s="406">
        <f t="shared" ca="1" si="1322"/>
        <v>-3.6131192466008173</v>
      </c>
      <c r="AP199" s="406">
        <f t="shared" ca="1" si="1322"/>
        <v>1.3075145358709932</v>
      </c>
      <c r="AQ199" s="406">
        <f t="shared" ca="1" si="1322"/>
        <v>-0.50431190966723705</v>
      </c>
      <c r="AR199" s="406">
        <f t="shared" ca="1" si="1322"/>
        <v>-0.19925995928970508</v>
      </c>
      <c r="AS199" s="406">
        <f t="shared" ca="1" si="1322"/>
        <v>1.5890836567085813</v>
      </c>
      <c r="AT199" s="406">
        <f t="shared" ca="1" si="1322"/>
        <v>-3.8218948935480057E-2</v>
      </c>
      <c r="AU199" s="406">
        <f t="shared" ca="1" si="1322"/>
        <v>0.64397383899952843</v>
      </c>
      <c r="AV199" s="406">
        <f t="shared" ca="1" si="1322"/>
        <v>-1.1945126268487627</v>
      </c>
      <c r="AW199" s="406">
        <f t="shared" ca="1" si="1322"/>
        <v>-0.72878955626987363</v>
      </c>
      <c r="AX199" s="406">
        <f t="shared" ca="1" si="1322"/>
        <v>1.0048518498313257</v>
      </c>
      <c r="AY199" s="406">
        <f t="shared" ca="1" si="1322"/>
        <v>-0.18838465494856393</v>
      </c>
      <c r="AZ199" s="406">
        <f t="shared" ca="1" si="1322"/>
        <v>1.0085283631970725</v>
      </c>
      <c r="BA199" s="406">
        <f t="shared" ca="1" si="1322"/>
        <v>3.7527481077280527</v>
      </c>
      <c r="BB199" s="406">
        <f t="shared" ca="1" si="1322"/>
        <v>-1.3130920291608561</v>
      </c>
      <c r="BC199" s="406">
        <f t="shared" ca="1" si="1322"/>
        <v>2.8753611629649782</v>
      </c>
      <c r="BD199" s="406">
        <f t="shared" ca="1" si="1322"/>
        <v>-2.7207664743020814</v>
      </c>
      <c r="BE199" s="406">
        <f t="shared" ca="1" si="1322"/>
        <v>2.0596988189018219</v>
      </c>
      <c r="BF199" s="406">
        <f t="shared" ca="1" si="1322"/>
        <v>-1.7240114412501839E-2</v>
      </c>
      <c r="BG199" s="406">
        <f t="shared" ca="1" si="1322"/>
        <v>-2.3444440811510674</v>
      </c>
      <c r="BH199" s="406">
        <f t="shared" ca="1" si="1322"/>
        <v>0.16812170171237995</v>
      </c>
      <c r="BI199" s="406">
        <f t="shared" ca="1" si="1322"/>
        <v>0.93026028100722158</v>
      </c>
      <c r="BJ199" s="406">
        <f t="shared" ca="1" si="1322"/>
        <v>-3.134224018380678</v>
      </c>
      <c r="BK199" s="406">
        <f t="shared" ca="1" si="1322"/>
        <v>7.7503781968381702</v>
      </c>
      <c r="BL199" s="406">
        <f t="shared" ca="1" si="1322"/>
        <v>-3.8587707663499202</v>
      </c>
      <c r="BM199" s="406">
        <f t="shared" ca="1" si="1322"/>
        <v>2.1971365977387052</v>
      </c>
      <c r="BN199" s="406">
        <f t="shared" ca="1" si="1322"/>
        <v>0.80970932241464766</v>
      </c>
      <c r="BO199" s="406">
        <f t="shared" ca="1" si="1322"/>
        <v>-2.9986873112826373</v>
      </c>
      <c r="BP199" s="406">
        <f t="shared" ca="1" si="1322"/>
        <v>3.5238373261282163</v>
      </c>
      <c r="BQ199" s="406">
        <f t="shared" ca="1" si="1322"/>
        <v>-4.2486642773524466</v>
      </c>
      <c r="BR199" s="406">
        <f t="shared" ref="BR199:CW199" ca="1" si="1323">+BR46/BQ46*100-100</f>
        <v>2.8240638849778179</v>
      </c>
      <c r="BS199" s="406">
        <f t="shared" ca="1" si="1323"/>
        <v>2.1701641048009748</v>
      </c>
      <c r="BT199" s="406">
        <f t="shared" ca="1" si="1323"/>
        <v>-1.7979055236584998</v>
      </c>
      <c r="BU199" s="406">
        <f t="shared" ca="1" si="1323"/>
        <v>8.095379347771825E-2</v>
      </c>
      <c r="BV199" s="406">
        <f t="shared" ca="1" si="1323"/>
        <v>-1.7179030778078186</v>
      </c>
      <c r="BW199" s="406">
        <f t="shared" ca="1" si="1323"/>
        <v>3.0832373550514234</v>
      </c>
      <c r="BX199" s="406">
        <f t="shared" ca="1" si="1323"/>
        <v>-4.3955226268583374</v>
      </c>
      <c r="BY199" s="406">
        <f t="shared" ca="1" si="1323"/>
        <v>-3.6419224553348357</v>
      </c>
      <c r="BZ199" s="406">
        <f t="shared" ca="1" si="1323"/>
        <v>5.4894721013027947E-2</v>
      </c>
      <c r="CA199" s="406">
        <f t="shared" ca="1" si="1323"/>
        <v>-1.4046411295488355</v>
      </c>
      <c r="CB199" s="406">
        <f t="shared" ca="1" si="1323"/>
        <v>1.7464049669270167</v>
      </c>
      <c r="CC199" s="406">
        <f t="shared" ca="1" si="1323"/>
        <v>-0.7779996030206604</v>
      </c>
      <c r="CD199" s="406">
        <f t="shared" ca="1" si="1323"/>
        <v>1.5426320155905699</v>
      </c>
      <c r="CE199" s="406">
        <f t="shared" ca="1" si="1323"/>
        <v>-0.9563268649488208</v>
      </c>
      <c r="CF199" s="406">
        <f t="shared" ca="1" si="1323"/>
        <v>2.0542164691280504</v>
      </c>
      <c r="CG199" s="406">
        <f t="shared" ca="1" si="1323"/>
        <v>0.47096189975039238</v>
      </c>
      <c r="CH199" s="406">
        <f t="shared" ca="1" si="1323"/>
        <v>-0.83310627660971193</v>
      </c>
      <c r="CI199" s="406">
        <f t="shared" ca="1" si="1323"/>
        <v>1.8126979040689548</v>
      </c>
      <c r="CJ199" s="406">
        <f t="shared" ca="1" si="1323"/>
        <v>-2.1086868620381978</v>
      </c>
      <c r="CK199" s="406">
        <f t="shared" ca="1" si="1323"/>
        <v>-7.2326494567874988E-2</v>
      </c>
      <c r="CL199" s="406">
        <f t="shared" ca="1" si="1323"/>
        <v>2.5214460839764001</v>
      </c>
      <c r="CM199" s="406">
        <f t="shared" ca="1" si="1323"/>
        <v>-3.4518695836090814</v>
      </c>
      <c r="CN199" s="406">
        <f t="shared" ca="1" si="1323"/>
        <v>-0.67347642642118899</v>
      </c>
      <c r="CO199" s="406">
        <f t="shared" ca="1" si="1323"/>
        <v>-11.701439271025492</v>
      </c>
      <c r="CP199" s="406">
        <f t="shared" ca="1" si="1323"/>
        <v>1.7766541563128015</v>
      </c>
      <c r="CQ199" s="406">
        <f t="shared" ca="1" si="1323"/>
        <v>4.8743035988352972</v>
      </c>
      <c r="CR199" s="406">
        <f t="shared" ca="1" si="1323"/>
        <v>7.4242463225158559</v>
      </c>
      <c r="CS199" s="406">
        <f t="shared" ca="1" si="1323"/>
        <v>-3.6846718490080406</v>
      </c>
      <c r="CT199" s="406">
        <f t="shared" ca="1" si="1323"/>
        <v>-0.5357890514217587</v>
      </c>
      <c r="CU199" s="406">
        <f t="shared" ca="1" si="1323"/>
        <v>-2.5602573914725326</v>
      </c>
      <c r="CV199" s="406">
        <f t="shared" ca="1" si="1323"/>
        <v>-0.97124421056163612</v>
      </c>
      <c r="CW199" s="406">
        <f t="shared" ca="1" si="1323"/>
        <v>-17.591003722409269</v>
      </c>
      <c r="CX199" s="406">
        <f t="shared" ref="CX199:ED199" ca="1" si="1324">+CX46/CW46*100-100</f>
        <v>-3.5591267962794149</v>
      </c>
      <c r="CY199" s="406">
        <f t="shared" ca="1" si="1324"/>
        <v>3.6475748414736699</v>
      </c>
      <c r="CZ199" s="406">
        <f t="shared" ca="1" si="1324"/>
        <v>-1.7652726312750673</v>
      </c>
      <c r="DA199" s="406">
        <f t="shared" ca="1" si="1324"/>
        <v>-0.65930009584920413</v>
      </c>
      <c r="DB199" s="406">
        <f t="shared" ca="1" si="1324"/>
        <v>0.11993605277915265</v>
      </c>
      <c r="DC199" s="406">
        <f t="shared" ca="1" si="1324"/>
        <v>1.1556451435484263</v>
      </c>
      <c r="DD199" s="406">
        <f t="shared" ca="1" si="1324"/>
        <v>-3.6741344833597793</v>
      </c>
      <c r="DE199" s="406">
        <f t="shared" ca="1" si="1324"/>
        <v>-0.99916538945608124</v>
      </c>
      <c r="DF199" s="406">
        <f t="shared" ca="1" si="1324"/>
        <v>1.7881079605874532</v>
      </c>
      <c r="DG199" s="406">
        <f t="shared" ca="1" si="1324"/>
        <v>-0.11311776985714062</v>
      </c>
      <c r="DH199" s="406">
        <f t="shared" ca="1" si="1324"/>
        <v>6.1037014015569326</v>
      </c>
      <c r="DI199" s="406">
        <f t="shared" ca="1" si="1324"/>
        <v>-3.7312367551297285</v>
      </c>
      <c r="DJ199" s="406">
        <f t="shared" ca="1" si="1324"/>
        <v>-1.5285009296865582</v>
      </c>
      <c r="DK199" s="406">
        <f t="shared" ca="1" si="1324"/>
        <v>2.5445703673039048</v>
      </c>
      <c r="DL199" s="406">
        <f t="shared" ca="1" si="1324"/>
        <v>2.0178517822871527</v>
      </c>
      <c r="DM199" s="406">
        <f t="shared" ca="1" si="1324"/>
        <v>-0.444374550654274</v>
      </c>
      <c r="DN199" s="406">
        <f t="shared" ca="1" si="1324"/>
        <v>-2.1110888067891693</v>
      </c>
      <c r="DO199" s="406">
        <f t="shared" ca="1" si="1324"/>
        <v>1.7459749485522877</v>
      </c>
      <c r="DP199" s="406">
        <f t="shared" ca="1" si="1324"/>
        <v>-2.4539716660546276</v>
      </c>
      <c r="DQ199" s="406">
        <f t="shared" ca="1" si="1324"/>
        <v>-0.38321837675354686</v>
      </c>
      <c r="DR199" s="406">
        <f t="shared" ca="1" si="1324"/>
        <v>-1.9577706243858728</v>
      </c>
      <c r="DS199" s="406">
        <f t="shared" ca="1" si="1324"/>
        <v>-0.11150494679036171</v>
      </c>
      <c r="DT199" s="406">
        <f t="shared" ca="1" si="1324"/>
        <v>1.8198569156340199</v>
      </c>
      <c r="DU199" s="406">
        <f t="shared" ca="1" si="1324"/>
        <v>-0.16772110371199744</v>
      </c>
      <c r="DV199" s="406">
        <f t="shared" ca="1" si="1324"/>
        <v>-1.4781457723723008</v>
      </c>
      <c r="DW199" s="406">
        <f t="shared" ca="1" si="1324"/>
        <v>1.0461294308830418</v>
      </c>
      <c r="DX199" s="406">
        <f t="shared" ca="1" si="1324"/>
        <v>-2.4243232859052313</v>
      </c>
      <c r="DY199" s="406">
        <f t="shared" ca="1" si="1324"/>
        <v>0.8226694110674373</v>
      </c>
      <c r="DZ199" s="406">
        <f t="shared" ca="1" si="1324"/>
        <v>0.88939709519901555</v>
      </c>
      <c r="EA199" s="406">
        <f t="shared" ca="1" si="1324"/>
        <v>-0.4457442377453873</v>
      </c>
      <c r="EB199" s="406">
        <f t="shared" ca="1" si="1324"/>
        <v>1.3076248566111133</v>
      </c>
      <c r="EC199" s="406">
        <f t="shared" ca="1" si="1324"/>
        <v>-0.2115035360664308</v>
      </c>
      <c r="ED199" s="406">
        <f t="shared" ca="1" si="1324"/>
        <v>-0.30147142311817277</v>
      </c>
      <c r="EE199" s="406">
        <f t="shared" ca="1" si="1279"/>
        <v>-0.67387943764438774</v>
      </c>
      <c r="EF199" s="406">
        <f t="shared" ca="1" si="1280"/>
        <v>-0.92847171378855364</v>
      </c>
      <c r="EG199" s="406">
        <f t="shared" ca="1" si="1281"/>
        <v>-4.1445642397030724</v>
      </c>
      <c r="EH199" s="406">
        <f t="shared" ca="1" si="1282"/>
        <v>2.2709274234487395</v>
      </c>
      <c r="EI199" s="406">
        <f t="shared" ca="1" si="1283"/>
        <v>1.130021801057012</v>
      </c>
      <c r="EJ199" s="406">
        <f t="shared" ca="1" si="1284"/>
        <v>-2.7988781446769622</v>
      </c>
      <c r="EK199" s="406">
        <f t="shared" ca="1" si="1285"/>
        <v>4.271351357973785</v>
      </c>
      <c r="EL199" s="406">
        <f t="shared" ca="1" si="1286"/>
        <v>-0.16210524926587766</v>
      </c>
      <c r="EM199" s="406">
        <f t="shared" ca="1" si="1287"/>
        <v>-0.26463460092051605</v>
      </c>
      <c r="EN199" s="406">
        <f t="shared" ca="1" si="1288"/>
        <v>5.1986402411557719E-2</v>
      </c>
      <c r="EO199" s="406">
        <f t="shared" ca="1" si="1289"/>
        <v>-0.98254498393247047</v>
      </c>
      <c r="EP199" s="406">
        <f t="shared" ca="1" si="1290"/>
        <v>-0.2614229807617221</v>
      </c>
      <c r="EQ199" s="406">
        <f t="shared" ca="1" si="1291"/>
        <v>0.64344852294304644</v>
      </c>
      <c r="ER199" s="406">
        <f t="shared" ca="1" si="1292"/>
        <v>-2.0204683874311655</v>
      </c>
      <c r="ES199" s="406">
        <f t="shared" ca="1" si="1293"/>
        <v>0.35011232964228611</v>
      </c>
      <c r="ET199" s="406">
        <f t="shared" ca="1" si="1294"/>
        <v>0.42291495969817561</v>
      </c>
      <c r="EU199" s="406">
        <f t="shared" ca="1" si="1295"/>
        <v>-1.0742183866619541</v>
      </c>
      <c r="EV199" s="406">
        <f t="shared" ca="1" si="1296"/>
        <v>0.25808739713795603</v>
      </c>
      <c r="EW199" s="406">
        <f t="shared" ca="1" si="1297"/>
        <v>0.25481166995702154</v>
      </c>
      <c r="EX199" s="406">
        <f t="shared" ca="1" si="1298"/>
        <v>-0.2466311365009517</v>
      </c>
      <c r="EY199" s="406">
        <f t="shared" ca="1" si="1299"/>
        <v>9.7484080034320186E-3</v>
      </c>
      <c r="EZ199" s="406">
        <f t="shared" ca="1" si="1300"/>
        <v>1.1363888789945236</v>
      </c>
      <c r="FA199" s="406">
        <f t="shared" ca="1" si="1301"/>
        <v>0.44425319959444209</v>
      </c>
      <c r="FB199" s="406">
        <f t="shared" ca="1" si="1302"/>
        <v>1.6017772309380121</v>
      </c>
      <c r="FC199" s="406">
        <f t="shared" ca="1" si="1303"/>
        <v>2.3050296584273156E-2</v>
      </c>
      <c r="FD199" s="406">
        <f t="shared" ca="1" si="1304"/>
        <v>0.72238004904205866</v>
      </c>
      <c r="FE199" s="406">
        <f t="shared" ca="1" si="1305"/>
        <v>-100</v>
      </c>
      <c r="FF199" s="406" t="e">
        <f t="shared" ca="1" si="1306"/>
        <v>#DIV/0!</v>
      </c>
      <c r="FG199" s="406" t="e">
        <f t="shared" ca="1" si="1307"/>
        <v>#DIV/0!</v>
      </c>
      <c r="FH199" s="406" t="e">
        <f t="shared" ca="1" si="1308"/>
        <v>#DIV/0!</v>
      </c>
      <c r="FI199" s="406" t="e">
        <f t="shared" ca="1" si="1309"/>
        <v>#DIV/0!</v>
      </c>
      <c r="FJ199" s="406" t="e">
        <f t="shared" ca="1" si="1310"/>
        <v>#DIV/0!</v>
      </c>
      <c r="FK199" s="406" t="e">
        <f t="shared" ca="1" si="1311"/>
        <v>#DIV/0!</v>
      </c>
      <c r="FL199" s="406" t="e">
        <f t="shared" ca="1" si="1312"/>
        <v>#DIV/0!</v>
      </c>
      <c r="FM199" s="406" t="e">
        <f t="shared" ca="1" si="1313"/>
        <v>#DIV/0!</v>
      </c>
      <c r="FN199" s="406" t="e">
        <f t="shared" ca="1" si="1314"/>
        <v>#DIV/0!</v>
      </c>
      <c r="FO199" s="406" t="e">
        <f t="shared" ca="1" si="1315"/>
        <v>#DIV/0!</v>
      </c>
      <c r="FP199" s="406" t="e">
        <f t="shared" ca="1" si="1316"/>
        <v>#DIV/0!</v>
      </c>
    </row>
    <row r="200" spans="1:172" s="317" customFormat="1" x14ac:dyDescent="0.2">
      <c r="A200" s="485"/>
      <c r="B200" s="404" t="s">
        <v>8</v>
      </c>
      <c r="C200" s="405">
        <f t="shared" si="1274"/>
        <v>1460789.5249999999</v>
      </c>
      <c r="D200" s="404"/>
      <c r="E200" s="406"/>
      <c r="F200" s="406">
        <f t="shared" ref="F200:AK200" ca="1" si="1325">+F47/E47*100-100</f>
        <v>1.6404612713089222</v>
      </c>
      <c r="G200" s="406">
        <f t="shared" ca="1" si="1325"/>
        <v>-1.1388538201040035</v>
      </c>
      <c r="H200" s="406">
        <f t="shared" ca="1" si="1325"/>
        <v>-5.6738312585320614</v>
      </c>
      <c r="I200" s="406">
        <f t="shared" ca="1" si="1325"/>
        <v>6.6315329590077567</v>
      </c>
      <c r="J200" s="406">
        <f t="shared" ca="1" si="1325"/>
        <v>-4.4714151106595779</v>
      </c>
      <c r="K200" s="406">
        <f t="shared" ca="1" si="1325"/>
        <v>0.78157809093750075</v>
      </c>
      <c r="L200" s="406">
        <f t="shared" ca="1" si="1325"/>
        <v>1.5605009331078463</v>
      </c>
      <c r="M200" s="406">
        <f t="shared" ca="1" si="1325"/>
        <v>-0.57696746487717121</v>
      </c>
      <c r="N200" s="406">
        <f t="shared" ca="1" si="1325"/>
        <v>1.4000002746047784</v>
      </c>
      <c r="O200" s="406">
        <f t="shared" ca="1" si="1325"/>
        <v>-0.52137909521938752</v>
      </c>
      <c r="P200" s="406">
        <f t="shared" ca="1" si="1325"/>
        <v>1.4503701524241137</v>
      </c>
      <c r="Q200" s="406">
        <f t="shared" ca="1" si="1325"/>
        <v>-2.9367619637199169</v>
      </c>
      <c r="R200" s="406">
        <f t="shared" ca="1" si="1325"/>
        <v>4.2233124146664238</v>
      </c>
      <c r="S200" s="406">
        <f t="shared" ca="1" si="1325"/>
        <v>-0.36607333526423247</v>
      </c>
      <c r="T200" s="406">
        <f t="shared" ca="1" si="1325"/>
        <v>1.444712124370227</v>
      </c>
      <c r="U200" s="406">
        <f t="shared" ca="1" si="1325"/>
        <v>-1.5466818454998759</v>
      </c>
      <c r="V200" s="406">
        <f t="shared" ca="1" si="1325"/>
        <v>1.7932973532586374</v>
      </c>
      <c r="W200" s="406">
        <f t="shared" ca="1" si="1325"/>
        <v>-4.3879542761986414</v>
      </c>
      <c r="X200" s="406">
        <f t="shared" ca="1" si="1325"/>
        <v>2.2081347255337676</v>
      </c>
      <c r="Y200" s="406">
        <f t="shared" ca="1" si="1325"/>
        <v>1.1879489897080617</v>
      </c>
      <c r="Z200" s="406">
        <f t="shared" ca="1" si="1325"/>
        <v>3.1433607610947405</v>
      </c>
      <c r="AA200" s="406">
        <f t="shared" ca="1" si="1325"/>
        <v>-2.347009072412348</v>
      </c>
      <c r="AB200" s="406">
        <f t="shared" ca="1" si="1325"/>
        <v>1.1770762335359279</v>
      </c>
      <c r="AC200" s="406">
        <f t="shared" ca="1" si="1325"/>
        <v>-1.506867687743636</v>
      </c>
      <c r="AD200" s="406">
        <f t="shared" ca="1" si="1325"/>
        <v>-2.5519102207075832</v>
      </c>
      <c r="AE200" s="406">
        <f t="shared" ca="1" si="1325"/>
        <v>0.62966072646423754</v>
      </c>
      <c r="AF200" s="406">
        <f t="shared" ca="1" si="1325"/>
        <v>6.0651723185434605</v>
      </c>
      <c r="AG200" s="406">
        <f t="shared" ca="1" si="1325"/>
        <v>-3.8915412179903086</v>
      </c>
      <c r="AH200" s="406">
        <f t="shared" ca="1" si="1325"/>
        <v>0.51064830011038964</v>
      </c>
      <c r="AI200" s="406">
        <f t="shared" ca="1" si="1325"/>
        <v>6.2434161344205421</v>
      </c>
      <c r="AJ200" s="406">
        <f t="shared" ca="1" si="1325"/>
        <v>-1.7988500644267305</v>
      </c>
      <c r="AK200" s="406">
        <f t="shared" ca="1" si="1325"/>
        <v>4.312084194403127</v>
      </c>
      <c r="AL200" s="406">
        <f t="shared" ref="AL200:BQ200" ca="1" si="1326">+AL47/AK47*100-100</f>
        <v>-8.5021998657591809</v>
      </c>
      <c r="AM200" s="406">
        <f t="shared" ca="1" si="1326"/>
        <v>0.50164323482412954</v>
      </c>
      <c r="AN200" s="406">
        <f t="shared" ca="1" si="1326"/>
        <v>1.0352906994859978</v>
      </c>
      <c r="AO200" s="406">
        <f t="shared" ca="1" si="1326"/>
        <v>1.4178133483848256</v>
      </c>
      <c r="AP200" s="406">
        <f t="shared" ca="1" si="1326"/>
        <v>0.18635231430677379</v>
      </c>
      <c r="AQ200" s="406">
        <f t="shared" ca="1" si="1326"/>
        <v>0.70799571050650911</v>
      </c>
      <c r="AR200" s="406">
        <f t="shared" ca="1" si="1326"/>
        <v>-0.64705642540992869</v>
      </c>
      <c r="AS200" s="406">
        <f t="shared" ca="1" si="1326"/>
        <v>1.1509823312757277</v>
      </c>
      <c r="AT200" s="406">
        <f t="shared" ca="1" si="1326"/>
        <v>-1.0134729974596297</v>
      </c>
      <c r="AU200" s="406">
        <f t="shared" ca="1" si="1326"/>
        <v>-1.1773513213820195</v>
      </c>
      <c r="AV200" s="406">
        <f t="shared" ca="1" si="1326"/>
        <v>0.49433056386583019</v>
      </c>
      <c r="AW200" s="406">
        <f t="shared" ca="1" si="1326"/>
        <v>0.84743892763232509</v>
      </c>
      <c r="AX200" s="406">
        <f t="shared" ca="1" si="1326"/>
        <v>0.34334445599732533</v>
      </c>
      <c r="AY200" s="406">
        <f t="shared" ca="1" si="1326"/>
        <v>3.9486754845759862</v>
      </c>
      <c r="AZ200" s="406">
        <f t="shared" ca="1" si="1326"/>
        <v>-4.2069082954881054</v>
      </c>
      <c r="BA200" s="406">
        <f t="shared" ca="1" si="1326"/>
        <v>-0.36182330181232203</v>
      </c>
      <c r="BB200" s="406">
        <f t="shared" ca="1" si="1326"/>
        <v>6.1416518540212905E-2</v>
      </c>
      <c r="BC200" s="406">
        <f t="shared" ca="1" si="1326"/>
        <v>1.2273646717036968</v>
      </c>
      <c r="BD200" s="406">
        <f t="shared" ca="1" si="1326"/>
        <v>-4.9715554873495051</v>
      </c>
      <c r="BE200" s="406">
        <f t="shared" ca="1" si="1326"/>
        <v>1.8264162374686919</v>
      </c>
      <c r="BF200" s="406">
        <f t="shared" ca="1" si="1326"/>
        <v>2.4516936857567657</v>
      </c>
      <c r="BG200" s="406">
        <f t="shared" ca="1" si="1326"/>
        <v>-2.1126103772155886</v>
      </c>
      <c r="BH200" s="406">
        <f t="shared" ca="1" si="1326"/>
        <v>2.6804798763834725</v>
      </c>
      <c r="BI200" s="406">
        <f t="shared" ca="1" si="1326"/>
        <v>2.3637827142985799</v>
      </c>
      <c r="BJ200" s="406">
        <f t="shared" ca="1" si="1326"/>
        <v>-1.0850671259867823</v>
      </c>
      <c r="BK200" s="406">
        <f t="shared" ca="1" si="1326"/>
        <v>-2.5544949507170855</v>
      </c>
      <c r="BL200" s="406">
        <f t="shared" ca="1" si="1326"/>
        <v>4.8793135493014432</v>
      </c>
      <c r="BM200" s="406">
        <f t="shared" ca="1" si="1326"/>
        <v>-2.6118713237452056</v>
      </c>
      <c r="BN200" s="406">
        <f t="shared" ca="1" si="1326"/>
        <v>2.4944115420456399</v>
      </c>
      <c r="BO200" s="406">
        <f t="shared" ca="1" si="1326"/>
        <v>-2.2102696954265184</v>
      </c>
      <c r="BP200" s="406">
        <f t="shared" ca="1" si="1326"/>
        <v>-3.0516940090025173</v>
      </c>
      <c r="BQ200" s="406">
        <f t="shared" ca="1" si="1326"/>
        <v>3.6211851816681673</v>
      </c>
      <c r="BR200" s="406">
        <f t="shared" ref="BR200:CW200" ca="1" si="1327">+BR47/BQ47*100-100</f>
        <v>-0.88116502601339164</v>
      </c>
      <c r="BS200" s="406">
        <f t="shared" ca="1" si="1327"/>
        <v>2.0667300360085505</v>
      </c>
      <c r="BT200" s="406">
        <f t="shared" ca="1" si="1327"/>
        <v>-5.0694454563084861</v>
      </c>
      <c r="BU200" s="406">
        <f t="shared" ca="1" si="1327"/>
        <v>3.6584802045453131</v>
      </c>
      <c r="BV200" s="406">
        <f t="shared" ca="1" si="1327"/>
        <v>-4.6508142921638296E-2</v>
      </c>
      <c r="BW200" s="406">
        <f t="shared" ca="1" si="1327"/>
        <v>-8.7381461636232132</v>
      </c>
      <c r="BX200" s="406">
        <f t="shared" ca="1" si="1327"/>
        <v>6.8506215429805337</v>
      </c>
      <c r="BY200" s="406">
        <f t="shared" ca="1" si="1327"/>
        <v>2.9978286067842532</v>
      </c>
      <c r="BZ200" s="406">
        <f t="shared" ca="1" si="1327"/>
        <v>-2.1414611291311587</v>
      </c>
      <c r="CA200" s="406">
        <f t="shared" ca="1" si="1327"/>
        <v>-1.6100256541014772</v>
      </c>
      <c r="CB200" s="406">
        <f t="shared" ca="1" si="1327"/>
        <v>2.1149185198137417</v>
      </c>
      <c r="CC200" s="406">
        <f t="shared" ca="1" si="1327"/>
        <v>-4.3359531015500892</v>
      </c>
      <c r="CD200" s="406">
        <f t="shared" ca="1" si="1327"/>
        <v>2.6100926530461095</v>
      </c>
      <c r="CE200" s="406">
        <f t="shared" ca="1" si="1327"/>
        <v>-2.3811121633492576</v>
      </c>
      <c r="CF200" s="406">
        <f t="shared" ca="1" si="1327"/>
        <v>-0.59383665195646529</v>
      </c>
      <c r="CG200" s="406">
        <f t="shared" ca="1" si="1327"/>
        <v>-2.3866109028887763</v>
      </c>
      <c r="CH200" s="406">
        <f t="shared" ca="1" si="1327"/>
        <v>-1.9249593575954265</v>
      </c>
      <c r="CI200" s="406">
        <f t="shared" ca="1" si="1327"/>
        <v>1.0751185261981107</v>
      </c>
      <c r="CJ200" s="406">
        <f t="shared" ca="1" si="1327"/>
        <v>1.1892277621897733</v>
      </c>
      <c r="CK200" s="406">
        <f t="shared" ca="1" si="1327"/>
        <v>-0.92171724101113739</v>
      </c>
      <c r="CL200" s="406">
        <f t="shared" ca="1" si="1327"/>
        <v>-3.1351908529610171</v>
      </c>
      <c r="CM200" s="406">
        <f t="shared" ca="1" si="1327"/>
        <v>0.2513705603461176</v>
      </c>
      <c r="CN200" s="406">
        <f t="shared" ca="1" si="1327"/>
        <v>-35.396867436244818</v>
      </c>
      <c r="CO200" s="406">
        <f t="shared" ca="1" si="1327"/>
        <v>1.6555117402626394</v>
      </c>
      <c r="CP200" s="406">
        <f t="shared" ca="1" si="1327"/>
        <v>22.993302424346666</v>
      </c>
      <c r="CQ200" s="406">
        <f t="shared" ca="1" si="1327"/>
        <v>0.39454128832356616</v>
      </c>
      <c r="CR200" s="406">
        <f t="shared" ca="1" si="1327"/>
        <v>11.286395135557896</v>
      </c>
      <c r="CS200" s="406">
        <f t="shared" ca="1" si="1327"/>
        <v>-1.5915909021914132</v>
      </c>
      <c r="CT200" s="406">
        <f t="shared" ca="1" si="1327"/>
        <v>4.6597897030787578</v>
      </c>
      <c r="CU200" s="406">
        <f t="shared" ca="1" si="1327"/>
        <v>3.422639360260888</v>
      </c>
      <c r="CV200" s="406">
        <f t="shared" ca="1" si="1327"/>
        <v>-2.8190233106100351</v>
      </c>
      <c r="CW200" s="406">
        <f t="shared" ca="1" si="1327"/>
        <v>0.59899641242222401</v>
      </c>
      <c r="CX200" s="406">
        <f t="shared" ref="CX200:ED200" ca="1" si="1328">+CX47/CW47*100-100</f>
        <v>3.8707110543115988</v>
      </c>
      <c r="CY200" s="406">
        <f t="shared" ca="1" si="1328"/>
        <v>-1.1535539559425558</v>
      </c>
      <c r="CZ200" s="406">
        <f t="shared" ca="1" si="1328"/>
        <v>2.0610681997314799</v>
      </c>
      <c r="DA200" s="406">
        <f t="shared" ca="1" si="1328"/>
        <v>-0.29621086686665876</v>
      </c>
      <c r="DB200" s="406">
        <f t="shared" ca="1" si="1328"/>
        <v>-3.2300431319168013</v>
      </c>
      <c r="DC200" s="406">
        <f t="shared" ca="1" si="1328"/>
        <v>-0.25460762744293675</v>
      </c>
      <c r="DD200" s="406">
        <f t="shared" ca="1" si="1328"/>
        <v>5.8164722603032146</v>
      </c>
      <c r="DE200" s="406">
        <f t="shared" ca="1" si="1328"/>
        <v>-0.7728521070877008</v>
      </c>
      <c r="DF200" s="406">
        <f t="shared" ca="1" si="1328"/>
        <v>-2.1014739988084301</v>
      </c>
      <c r="DG200" s="406">
        <f t="shared" ca="1" si="1328"/>
        <v>-1.225822909332976</v>
      </c>
      <c r="DH200" s="406">
        <f t="shared" ca="1" si="1328"/>
        <v>1.035749566121666</v>
      </c>
      <c r="DI200" s="406">
        <f t="shared" ca="1" si="1328"/>
        <v>1.5460461997613919</v>
      </c>
      <c r="DJ200" s="406">
        <f t="shared" ca="1" si="1328"/>
        <v>1.6407575706977724</v>
      </c>
      <c r="DK200" s="406">
        <f t="shared" ca="1" si="1328"/>
        <v>2.1723318797910736</v>
      </c>
      <c r="DL200" s="406">
        <f t="shared" ca="1" si="1328"/>
        <v>1.9349197552086963</v>
      </c>
      <c r="DM200" s="406">
        <f t="shared" ca="1" si="1328"/>
        <v>-5.3616332488714136</v>
      </c>
      <c r="DN200" s="406">
        <f t="shared" ca="1" si="1328"/>
        <v>0.30924151969833247</v>
      </c>
      <c r="DO200" s="406">
        <f t="shared" ca="1" si="1328"/>
        <v>-1.1820357731842677</v>
      </c>
      <c r="DP200" s="406">
        <f t="shared" ca="1" si="1328"/>
        <v>0.45398491348356629</v>
      </c>
      <c r="DQ200" s="406">
        <f t="shared" ca="1" si="1328"/>
        <v>-0.61451999105625532</v>
      </c>
      <c r="DR200" s="406">
        <f t="shared" ca="1" si="1328"/>
        <v>-1.1898968233016944</v>
      </c>
      <c r="DS200" s="406">
        <f t="shared" ca="1" si="1328"/>
        <v>4.3593813096441778</v>
      </c>
      <c r="DT200" s="406">
        <f t="shared" ca="1" si="1328"/>
        <v>3.498615356239938</v>
      </c>
      <c r="DU200" s="406">
        <f t="shared" ca="1" si="1328"/>
        <v>-0.60252380546602069</v>
      </c>
      <c r="DV200" s="406">
        <f t="shared" ca="1" si="1328"/>
        <v>0.3456885648842416</v>
      </c>
      <c r="DW200" s="406">
        <f t="shared" ca="1" si="1328"/>
        <v>1.7931512764171771</v>
      </c>
      <c r="DX200" s="406">
        <f t="shared" ca="1" si="1328"/>
        <v>-1.086328015081989</v>
      </c>
      <c r="DY200" s="406">
        <f t="shared" ca="1" si="1328"/>
        <v>3.6064341500716068</v>
      </c>
      <c r="DZ200" s="406">
        <f t="shared" ca="1" si="1328"/>
        <v>3.9569869799371133</v>
      </c>
      <c r="EA200" s="406">
        <f t="shared" ca="1" si="1328"/>
        <v>-0.12052887449083016</v>
      </c>
      <c r="EB200" s="406">
        <f t="shared" ca="1" si="1328"/>
        <v>2.8448006008753453</v>
      </c>
      <c r="EC200" s="406">
        <f t="shared" ca="1" si="1328"/>
        <v>1.5591264887499676</v>
      </c>
      <c r="ED200" s="406">
        <f t="shared" ca="1" si="1328"/>
        <v>4.3618200118280157</v>
      </c>
      <c r="EE200" s="406">
        <f t="shared" ca="1" si="1279"/>
        <v>-4.0781949524315024</v>
      </c>
      <c r="EF200" s="406">
        <f t="shared" ca="1" si="1280"/>
        <v>0.13602611669669784</v>
      </c>
      <c r="EG200" s="406">
        <f t="shared" ca="1" si="1281"/>
        <v>2.0866903817460098</v>
      </c>
      <c r="EH200" s="406">
        <f t="shared" ca="1" si="1282"/>
        <v>-4.9935563162675436</v>
      </c>
      <c r="EI200" s="406">
        <f t="shared" ca="1" si="1283"/>
        <v>-0.22251644524612857</v>
      </c>
      <c r="EJ200" s="406">
        <f t="shared" ca="1" si="1284"/>
        <v>2.4553089626643754</v>
      </c>
      <c r="EK200" s="406">
        <f t="shared" ca="1" si="1285"/>
        <v>0.36373045318403285</v>
      </c>
      <c r="EL200" s="406">
        <f t="shared" ca="1" si="1286"/>
        <v>-2.7014572988578749</v>
      </c>
      <c r="EM200" s="406">
        <f t="shared" ca="1" si="1287"/>
        <v>4.4710998047567472</v>
      </c>
      <c r="EN200" s="406">
        <f t="shared" ca="1" si="1288"/>
        <v>-3.792514748918336</v>
      </c>
      <c r="EO200" s="406">
        <f t="shared" ca="1" si="1289"/>
        <v>2.7164981240271402</v>
      </c>
      <c r="EP200" s="406">
        <f t="shared" ca="1" si="1290"/>
        <v>-4.6092434054706644</v>
      </c>
      <c r="EQ200" s="406">
        <f t="shared" ca="1" si="1291"/>
        <v>0.6134908138295998</v>
      </c>
      <c r="ER200" s="406">
        <f t="shared" ca="1" si="1292"/>
        <v>-2.2263740751048147</v>
      </c>
      <c r="ES200" s="406">
        <f t="shared" ca="1" si="1293"/>
        <v>4.068434058670789E-2</v>
      </c>
      <c r="ET200" s="406">
        <f t="shared" ca="1" si="1294"/>
        <v>3.5273887476516563</v>
      </c>
      <c r="EU200" s="406">
        <f t="shared" ca="1" si="1295"/>
        <v>0.85818301549407749</v>
      </c>
      <c r="EV200" s="406">
        <f t="shared" ca="1" si="1296"/>
        <v>-2.7873171021227421</v>
      </c>
      <c r="EW200" s="406">
        <f t="shared" ca="1" si="1297"/>
        <v>3.0846745242983928</v>
      </c>
      <c r="EX200" s="406">
        <f t="shared" ca="1" si="1298"/>
        <v>-0.4247717595418834</v>
      </c>
      <c r="EY200" s="406">
        <f t="shared" ca="1" si="1299"/>
        <v>-0.68751042941354967</v>
      </c>
      <c r="EZ200" s="406">
        <f t="shared" ca="1" si="1300"/>
        <v>-1.857555268999505</v>
      </c>
      <c r="FA200" s="406">
        <f t="shared" ca="1" si="1301"/>
        <v>-2.0192285674305168</v>
      </c>
      <c r="FB200" s="406">
        <f t="shared" ca="1" si="1302"/>
        <v>4.24232607823987</v>
      </c>
      <c r="FC200" s="406">
        <f t="shared" ca="1" si="1303"/>
        <v>1.687240768722134</v>
      </c>
      <c r="FD200" s="406">
        <f t="shared" ca="1" si="1304"/>
        <v>1.2145365013062559</v>
      </c>
      <c r="FE200" s="406">
        <f t="shared" ca="1" si="1305"/>
        <v>-100</v>
      </c>
      <c r="FF200" s="406" t="e">
        <f t="shared" ca="1" si="1306"/>
        <v>#DIV/0!</v>
      </c>
      <c r="FG200" s="406" t="e">
        <f t="shared" ca="1" si="1307"/>
        <v>#DIV/0!</v>
      </c>
      <c r="FH200" s="406" t="e">
        <f t="shared" ca="1" si="1308"/>
        <v>#DIV/0!</v>
      </c>
      <c r="FI200" s="406" t="e">
        <f t="shared" ca="1" si="1309"/>
        <v>#DIV/0!</v>
      </c>
      <c r="FJ200" s="406" t="e">
        <f t="shared" ca="1" si="1310"/>
        <v>#DIV/0!</v>
      </c>
      <c r="FK200" s="406" t="e">
        <f t="shared" ca="1" si="1311"/>
        <v>#DIV/0!</v>
      </c>
      <c r="FL200" s="406" t="e">
        <f t="shared" ca="1" si="1312"/>
        <v>#DIV/0!</v>
      </c>
      <c r="FM200" s="406" t="e">
        <f t="shared" ca="1" si="1313"/>
        <v>#DIV/0!</v>
      </c>
      <c r="FN200" s="406" t="e">
        <f t="shared" ca="1" si="1314"/>
        <v>#DIV/0!</v>
      </c>
      <c r="FO200" s="406" t="e">
        <f t="shared" ca="1" si="1315"/>
        <v>#DIV/0!</v>
      </c>
      <c r="FP200" s="406" t="e">
        <f t="shared" ca="1" si="1316"/>
        <v>#DIV/0!</v>
      </c>
    </row>
    <row r="201" spans="1:172" s="317" customFormat="1" x14ac:dyDescent="0.2">
      <c r="A201" s="485"/>
      <c r="B201" s="404" t="s">
        <v>12</v>
      </c>
      <c r="C201" s="405">
        <f t="shared" si="1274"/>
        <v>4881116.3969999989</v>
      </c>
      <c r="D201" s="404"/>
      <c r="E201" s="406"/>
      <c r="F201" s="406">
        <f t="shared" ref="F201:AK201" ca="1" si="1329">+F48/E48*100-100</f>
        <v>0.79620180877786595</v>
      </c>
      <c r="G201" s="406">
        <f t="shared" ca="1" si="1329"/>
        <v>-0.86730051818581444</v>
      </c>
      <c r="H201" s="406">
        <f t="shared" ca="1" si="1329"/>
        <v>-7.4811166554255237E-2</v>
      </c>
      <c r="I201" s="406">
        <f t="shared" ca="1" si="1329"/>
        <v>1.1039896829999662</v>
      </c>
      <c r="J201" s="406">
        <f t="shared" ca="1" si="1329"/>
        <v>-0.35536793661697175</v>
      </c>
      <c r="K201" s="406">
        <f t="shared" ca="1" si="1329"/>
        <v>0.13641170145295689</v>
      </c>
      <c r="L201" s="406">
        <f t="shared" ca="1" si="1329"/>
        <v>1.0048940841503651</v>
      </c>
      <c r="M201" s="406">
        <f t="shared" ca="1" si="1329"/>
        <v>-1.5427292705339966</v>
      </c>
      <c r="N201" s="406">
        <f t="shared" ca="1" si="1329"/>
        <v>1.2837028578404244</v>
      </c>
      <c r="O201" s="406">
        <f t="shared" ca="1" si="1329"/>
        <v>-0.52736041318549098</v>
      </c>
      <c r="P201" s="406">
        <f t="shared" ca="1" si="1329"/>
        <v>-0.41541859578735796</v>
      </c>
      <c r="Q201" s="406">
        <f t="shared" ca="1" si="1329"/>
        <v>1.6418431965279865</v>
      </c>
      <c r="R201" s="406">
        <f t="shared" ca="1" si="1329"/>
        <v>-0.52395541031930293</v>
      </c>
      <c r="S201" s="406">
        <f t="shared" ca="1" si="1329"/>
        <v>2.3224502512456269</v>
      </c>
      <c r="T201" s="406">
        <f t="shared" ca="1" si="1329"/>
        <v>0.47603707485137647</v>
      </c>
      <c r="U201" s="406">
        <f t="shared" ca="1" si="1329"/>
        <v>0.53917520236086602</v>
      </c>
      <c r="V201" s="406">
        <f t="shared" ca="1" si="1329"/>
        <v>0.13534892303815127</v>
      </c>
      <c r="W201" s="406">
        <f t="shared" ca="1" si="1329"/>
        <v>0.52088381154958086</v>
      </c>
      <c r="X201" s="406">
        <f t="shared" ca="1" si="1329"/>
        <v>-1.5917130396953922</v>
      </c>
      <c r="Y201" s="406">
        <f t="shared" ca="1" si="1329"/>
        <v>0.64092980791927801</v>
      </c>
      <c r="Z201" s="406">
        <f t="shared" ca="1" si="1329"/>
        <v>1.2017380597984584</v>
      </c>
      <c r="AA201" s="406">
        <f t="shared" ca="1" si="1329"/>
        <v>0.43391945865319315</v>
      </c>
      <c r="AB201" s="406">
        <f t="shared" ca="1" si="1329"/>
        <v>-0.52420640075541769</v>
      </c>
      <c r="AC201" s="406">
        <f t="shared" ca="1" si="1329"/>
        <v>6.7989296780197606E-2</v>
      </c>
      <c r="AD201" s="406">
        <f t="shared" ca="1" si="1329"/>
        <v>1.4689525355244371</v>
      </c>
      <c r="AE201" s="406">
        <f t="shared" ca="1" si="1329"/>
        <v>-0.84225487429868906</v>
      </c>
      <c r="AF201" s="406">
        <f t="shared" ca="1" si="1329"/>
        <v>1.1438763056826247</v>
      </c>
      <c r="AG201" s="406">
        <f t="shared" ca="1" si="1329"/>
        <v>-0.48794506111137537</v>
      </c>
      <c r="AH201" s="406">
        <f t="shared" ca="1" si="1329"/>
        <v>0.45909733413705567</v>
      </c>
      <c r="AI201" s="406">
        <f t="shared" ca="1" si="1329"/>
        <v>6.8722090162737004E-2</v>
      </c>
      <c r="AJ201" s="406">
        <f t="shared" ca="1" si="1329"/>
        <v>0.7445678418831676</v>
      </c>
      <c r="AK201" s="406">
        <f t="shared" ca="1" si="1329"/>
        <v>1.5592162688780746</v>
      </c>
      <c r="AL201" s="406">
        <f t="shared" ref="AL201:BQ201" ca="1" si="1330">+AL48/AK48*100-100</f>
        <v>-0.18574608379392998</v>
      </c>
      <c r="AM201" s="406">
        <f t="shared" ca="1" si="1330"/>
        <v>-1.0403549000798051</v>
      </c>
      <c r="AN201" s="406">
        <f t="shared" ca="1" si="1330"/>
        <v>0.67535996932636522</v>
      </c>
      <c r="AO201" s="406">
        <f t="shared" ca="1" si="1330"/>
        <v>-0.61784936028102777</v>
      </c>
      <c r="AP201" s="406">
        <f t="shared" ca="1" si="1330"/>
        <v>-4.0981285055380567E-2</v>
      </c>
      <c r="AQ201" s="406">
        <f t="shared" ca="1" si="1330"/>
        <v>-0.97292236979825475</v>
      </c>
      <c r="AR201" s="406">
        <f t="shared" ca="1" si="1330"/>
        <v>9.354553770953089E-2</v>
      </c>
      <c r="AS201" s="406">
        <f t="shared" ca="1" si="1330"/>
        <v>0.11189406621623732</v>
      </c>
      <c r="AT201" s="406">
        <f t="shared" ca="1" si="1330"/>
        <v>0.37239409203075979</v>
      </c>
      <c r="AU201" s="406">
        <f t="shared" ca="1" si="1330"/>
        <v>3.9478226034745489E-2</v>
      </c>
      <c r="AV201" s="406">
        <f t="shared" ca="1" si="1330"/>
        <v>0.64167093624611482</v>
      </c>
      <c r="AW201" s="406">
        <f t="shared" ca="1" si="1330"/>
        <v>-0.20296678891476461</v>
      </c>
      <c r="AX201" s="406">
        <f t="shared" ca="1" si="1330"/>
        <v>0.22478867519136259</v>
      </c>
      <c r="AY201" s="406">
        <f t="shared" ca="1" si="1330"/>
        <v>0.86081363515421572</v>
      </c>
      <c r="AZ201" s="406">
        <f t="shared" ca="1" si="1330"/>
        <v>1.0834733885413783</v>
      </c>
      <c r="BA201" s="406">
        <f t="shared" ca="1" si="1330"/>
        <v>0.9675286457110559</v>
      </c>
      <c r="BB201" s="406">
        <f t="shared" ca="1" si="1330"/>
        <v>-0.34000605952783758</v>
      </c>
      <c r="BC201" s="406">
        <f t="shared" ca="1" si="1330"/>
        <v>0.36166384338164903</v>
      </c>
      <c r="BD201" s="406">
        <f t="shared" ca="1" si="1330"/>
        <v>4.8683604214943443E-2</v>
      </c>
      <c r="BE201" s="406">
        <f t="shared" ca="1" si="1330"/>
        <v>-0.57518780871696151</v>
      </c>
      <c r="BF201" s="406">
        <f t="shared" ca="1" si="1330"/>
        <v>-0.4009181396836965</v>
      </c>
      <c r="BG201" s="406">
        <f t="shared" ca="1" si="1330"/>
        <v>3.9437321608346565E-3</v>
      </c>
      <c r="BH201" s="406">
        <f t="shared" ca="1" si="1330"/>
        <v>0.5951301202268553</v>
      </c>
      <c r="BI201" s="406">
        <f t="shared" ca="1" si="1330"/>
        <v>-1.5847220693195396</v>
      </c>
      <c r="BJ201" s="406">
        <f t="shared" ca="1" si="1330"/>
        <v>1.7286629820487889</v>
      </c>
      <c r="BK201" s="406">
        <f t="shared" ca="1" si="1330"/>
        <v>0.34556146554143652</v>
      </c>
      <c r="BL201" s="406">
        <f t="shared" ca="1" si="1330"/>
        <v>-3.7205149484947242E-2</v>
      </c>
      <c r="BM201" s="406">
        <f t="shared" ca="1" si="1330"/>
        <v>-0.76546298264015888</v>
      </c>
      <c r="BN201" s="406">
        <f t="shared" ca="1" si="1330"/>
        <v>9.1014408525154522E-2</v>
      </c>
      <c r="BO201" s="406">
        <f t="shared" ca="1" si="1330"/>
        <v>1.5817118133997923</v>
      </c>
      <c r="BP201" s="406">
        <f t="shared" ca="1" si="1330"/>
        <v>-2.0257074475376555</v>
      </c>
      <c r="BQ201" s="406">
        <f t="shared" ca="1" si="1330"/>
        <v>2.160845479355757</v>
      </c>
      <c r="BR201" s="406">
        <f t="shared" ref="BR201:CW201" ca="1" si="1331">+BR48/BQ48*100-100</f>
        <v>0.12506746195626306</v>
      </c>
      <c r="BS201" s="406">
        <f t="shared" ca="1" si="1331"/>
        <v>7.7942154121842577E-2</v>
      </c>
      <c r="BT201" s="406">
        <f t="shared" ca="1" si="1331"/>
        <v>0.5561644701150783</v>
      </c>
      <c r="BU201" s="406">
        <f t="shared" ca="1" si="1331"/>
        <v>0.44595589775759947</v>
      </c>
      <c r="BV201" s="406">
        <f t="shared" ca="1" si="1331"/>
        <v>-0.92538229666168093</v>
      </c>
      <c r="BW201" s="406">
        <f t="shared" ca="1" si="1331"/>
        <v>0.57099013441171564</v>
      </c>
      <c r="BX201" s="406">
        <f t="shared" ca="1" si="1331"/>
        <v>-1.1728798968241563</v>
      </c>
      <c r="BY201" s="406">
        <f t="shared" ca="1" si="1331"/>
        <v>6.0867556438282122E-2</v>
      </c>
      <c r="BZ201" s="406">
        <f t="shared" ca="1" si="1331"/>
        <v>0.77167403543619173</v>
      </c>
      <c r="CA201" s="406">
        <f t="shared" ca="1" si="1331"/>
        <v>-0.97632255089609998</v>
      </c>
      <c r="CB201" s="406">
        <f t="shared" ca="1" si="1331"/>
        <v>1.2779943826589886</v>
      </c>
      <c r="CC201" s="406">
        <f t="shared" ca="1" si="1331"/>
        <v>-0.19476873216230217</v>
      </c>
      <c r="CD201" s="406">
        <f t="shared" ca="1" si="1331"/>
        <v>0.23031371070656803</v>
      </c>
      <c r="CE201" s="406">
        <f t="shared" ca="1" si="1331"/>
        <v>4.5206745438548523E-2</v>
      </c>
      <c r="CF201" s="406">
        <f t="shared" ca="1" si="1331"/>
        <v>-0.39420371779601737</v>
      </c>
      <c r="CG201" s="406">
        <f t="shared" ca="1" si="1331"/>
        <v>0.33817591604343988</v>
      </c>
      <c r="CH201" s="406">
        <f t="shared" ca="1" si="1331"/>
        <v>-2.6004282285848319</v>
      </c>
      <c r="CI201" s="406">
        <f t="shared" ca="1" si="1331"/>
        <v>-0.5219431741736571</v>
      </c>
      <c r="CJ201" s="406">
        <f t="shared" ca="1" si="1331"/>
        <v>-0.99602704977088763</v>
      </c>
      <c r="CK201" s="406">
        <f t="shared" ca="1" si="1331"/>
        <v>1.6984715438281199</v>
      </c>
      <c r="CL201" s="406">
        <f t="shared" ca="1" si="1331"/>
        <v>-0.36366606278313895</v>
      </c>
      <c r="CM201" s="406">
        <f t="shared" ca="1" si="1331"/>
        <v>-4.2077276528642784</v>
      </c>
      <c r="CN201" s="406">
        <f t="shared" ca="1" si="1331"/>
        <v>-27.786012749307659</v>
      </c>
      <c r="CO201" s="406">
        <f t="shared" ca="1" si="1331"/>
        <v>0.77700015677292811</v>
      </c>
      <c r="CP201" s="406">
        <f t="shared" ca="1" si="1331"/>
        <v>27.177757629601402</v>
      </c>
      <c r="CQ201" s="406">
        <f t="shared" ca="1" si="1331"/>
        <v>6.0149362980452565</v>
      </c>
      <c r="CR201" s="406">
        <f t="shared" ca="1" si="1331"/>
        <v>2.7869315061327455</v>
      </c>
      <c r="CS201" s="406">
        <f t="shared" ca="1" si="1331"/>
        <v>4.2319022871446919</v>
      </c>
      <c r="CT201" s="406">
        <f t="shared" ca="1" si="1331"/>
        <v>0.47606669665252355</v>
      </c>
      <c r="CU201" s="406">
        <f t="shared" ca="1" si="1331"/>
        <v>8.3733305259144686E-2</v>
      </c>
      <c r="CV201" s="406">
        <f t="shared" ca="1" si="1331"/>
        <v>0.63880751358504995</v>
      </c>
      <c r="CW201" s="406">
        <f t="shared" ca="1" si="1331"/>
        <v>-0.4982025798367431</v>
      </c>
      <c r="CX201" s="406">
        <f t="shared" ref="CX201:ED201" ca="1" si="1332">+CX48/CW48*100-100</f>
        <v>-2.8591296051541804</v>
      </c>
      <c r="CY201" s="406">
        <f t="shared" ca="1" si="1332"/>
        <v>4.1534785953940769</v>
      </c>
      <c r="CZ201" s="406">
        <f t="shared" ca="1" si="1332"/>
        <v>-0.6291798331543248</v>
      </c>
      <c r="DA201" s="406">
        <f t="shared" ca="1" si="1332"/>
        <v>-0.88033430729137763</v>
      </c>
      <c r="DB201" s="406">
        <f t="shared" ca="1" si="1332"/>
        <v>0.50339543413689114</v>
      </c>
      <c r="DC201" s="406">
        <f t="shared" ca="1" si="1332"/>
        <v>4.1947050211916803E-2</v>
      </c>
      <c r="DD201" s="406">
        <f t="shared" ca="1" si="1332"/>
        <v>-0.14144866232227571</v>
      </c>
      <c r="DE201" s="406">
        <f t="shared" ca="1" si="1332"/>
        <v>-1.7509222062737706</v>
      </c>
      <c r="DF201" s="406">
        <f t="shared" ca="1" si="1332"/>
        <v>1.9399214392280726</v>
      </c>
      <c r="DG201" s="406">
        <f t="shared" ca="1" si="1332"/>
        <v>1.0488540720855468</v>
      </c>
      <c r="DH201" s="406">
        <f t="shared" ca="1" si="1332"/>
        <v>1.677521600872268</v>
      </c>
      <c r="DI201" s="406">
        <f t="shared" ca="1" si="1332"/>
        <v>0.70459915868939049</v>
      </c>
      <c r="DJ201" s="406">
        <f t="shared" ca="1" si="1332"/>
        <v>0.32852734909027959</v>
      </c>
      <c r="DK201" s="406">
        <f t="shared" ca="1" si="1332"/>
        <v>0.21381968643645166</v>
      </c>
      <c r="DL201" s="406">
        <f t="shared" ca="1" si="1332"/>
        <v>0.71742481751975617</v>
      </c>
      <c r="DM201" s="406">
        <f t="shared" ca="1" si="1332"/>
        <v>0.89019792647222573</v>
      </c>
      <c r="DN201" s="406">
        <f t="shared" ca="1" si="1332"/>
        <v>-1.1459594774290451</v>
      </c>
      <c r="DO201" s="406">
        <f t="shared" ca="1" si="1332"/>
        <v>1.2343785338055682</v>
      </c>
      <c r="DP201" s="406">
        <f t="shared" ca="1" si="1332"/>
        <v>1.1722338478471954</v>
      </c>
      <c r="DQ201" s="406">
        <f t="shared" ca="1" si="1332"/>
        <v>-0.73612971463180088</v>
      </c>
      <c r="DR201" s="406">
        <f t="shared" ca="1" si="1332"/>
        <v>0.4177487470519452</v>
      </c>
      <c r="DS201" s="406">
        <f t="shared" ca="1" si="1332"/>
        <v>0.26692170834439821</v>
      </c>
      <c r="DT201" s="406">
        <f t="shared" ca="1" si="1332"/>
        <v>1.0559007992323899</v>
      </c>
      <c r="DU201" s="406">
        <f t="shared" ca="1" si="1332"/>
        <v>-0.51190336807273695</v>
      </c>
      <c r="DV201" s="406">
        <f t="shared" ca="1" si="1332"/>
        <v>-0.77918656905650607</v>
      </c>
      <c r="DW201" s="406">
        <f t="shared" ca="1" si="1332"/>
        <v>-0.69379211117399109</v>
      </c>
      <c r="DX201" s="406">
        <f t="shared" ca="1" si="1332"/>
        <v>1.6419978724429711</v>
      </c>
      <c r="DY201" s="406">
        <f t="shared" ca="1" si="1332"/>
        <v>-0.24348456208339542</v>
      </c>
      <c r="DZ201" s="406">
        <f t="shared" ca="1" si="1332"/>
        <v>-0.47104627099568575</v>
      </c>
      <c r="EA201" s="406">
        <f t="shared" ca="1" si="1332"/>
        <v>0.69627419618929309</v>
      </c>
      <c r="EB201" s="406">
        <f t="shared" ca="1" si="1332"/>
        <v>-0.70200935744946946</v>
      </c>
      <c r="EC201" s="406">
        <f t="shared" ca="1" si="1332"/>
        <v>0.51131333116067879</v>
      </c>
      <c r="ED201" s="406">
        <f t="shared" ca="1" si="1332"/>
        <v>0.30949944908084603</v>
      </c>
      <c r="EE201" s="406">
        <f t="shared" ca="1" si="1279"/>
        <v>-0.78436767294108733</v>
      </c>
      <c r="EF201" s="406">
        <f t="shared" ca="1" si="1280"/>
        <v>-0.2982142844142146</v>
      </c>
      <c r="EG201" s="406">
        <f t="shared" ca="1" si="1281"/>
        <v>5.1878888813078561E-2</v>
      </c>
      <c r="EH201" s="406">
        <f t="shared" ca="1" si="1282"/>
        <v>-0.56180603553616493</v>
      </c>
      <c r="EI201" s="406">
        <f t="shared" ca="1" si="1283"/>
        <v>1.2914317005484577</v>
      </c>
      <c r="EJ201" s="406">
        <f t="shared" ca="1" si="1284"/>
        <v>-1.6807039373131403</v>
      </c>
      <c r="EK201" s="406">
        <f t="shared" ca="1" si="1285"/>
        <v>0.13284252460962875</v>
      </c>
      <c r="EL201" s="406">
        <f t="shared" ca="1" si="1286"/>
        <v>1.4951432591812477</v>
      </c>
      <c r="EM201" s="406">
        <f t="shared" ca="1" si="1287"/>
        <v>-7.7822803288299269E-2</v>
      </c>
      <c r="EN201" s="406">
        <f t="shared" ca="1" si="1288"/>
        <v>0.12033262403608092</v>
      </c>
      <c r="EO201" s="406">
        <f t="shared" ca="1" si="1289"/>
        <v>0.75162007015438803</v>
      </c>
      <c r="EP201" s="406">
        <f t="shared" ca="1" si="1290"/>
        <v>-1.1250692434533818</v>
      </c>
      <c r="EQ201" s="406">
        <f t="shared" ca="1" si="1291"/>
        <v>-1.0443424748942221E-2</v>
      </c>
      <c r="ER201" s="406">
        <f t="shared" ca="1" si="1292"/>
        <v>-0.9051703957037347</v>
      </c>
      <c r="ES201" s="406">
        <f t="shared" ca="1" si="1293"/>
        <v>-0.10658052562635589</v>
      </c>
      <c r="ET201" s="406">
        <f t="shared" ca="1" si="1294"/>
        <v>1.9435446785764867</v>
      </c>
      <c r="EU201" s="406">
        <f t="shared" ca="1" si="1295"/>
        <v>-1.1016966812223927</v>
      </c>
      <c r="EV201" s="406">
        <f t="shared" ca="1" si="1296"/>
        <v>0.53435296094588125</v>
      </c>
      <c r="EW201" s="406">
        <f t="shared" ca="1" si="1297"/>
        <v>-9.3518004346876182E-2</v>
      </c>
      <c r="EX201" s="406">
        <f t="shared" ca="1" si="1298"/>
        <v>-5.7838733274437004E-2</v>
      </c>
      <c r="EY201" s="406">
        <f t="shared" ca="1" si="1299"/>
        <v>-1.5557459010427976</v>
      </c>
      <c r="EZ201" s="406">
        <f t="shared" ca="1" si="1300"/>
        <v>6.97256672673916E-2</v>
      </c>
      <c r="FA201" s="406">
        <f t="shared" ca="1" si="1301"/>
        <v>0.22320223228453528</v>
      </c>
      <c r="FB201" s="406">
        <f t="shared" ca="1" si="1302"/>
        <v>-0.20657103012081279</v>
      </c>
      <c r="FC201" s="406">
        <f t="shared" ca="1" si="1303"/>
        <v>0.55522041377264486</v>
      </c>
      <c r="FD201" s="406">
        <f t="shared" ca="1" si="1304"/>
        <v>-0.10503440273281228</v>
      </c>
      <c r="FE201" s="406">
        <f t="shared" ca="1" si="1305"/>
        <v>-100</v>
      </c>
      <c r="FF201" s="406" t="e">
        <f t="shared" ca="1" si="1306"/>
        <v>#DIV/0!</v>
      </c>
      <c r="FG201" s="406" t="e">
        <f t="shared" ca="1" si="1307"/>
        <v>#DIV/0!</v>
      </c>
      <c r="FH201" s="406" t="e">
        <f t="shared" ca="1" si="1308"/>
        <v>#DIV/0!</v>
      </c>
      <c r="FI201" s="406" t="e">
        <f t="shared" ca="1" si="1309"/>
        <v>#DIV/0!</v>
      </c>
      <c r="FJ201" s="406" t="e">
        <f t="shared" ca="1" si="1310"/>
        <v>#DIV/0!</v>
      </c>
      <c r="FK201" s="406" t="e">
        <f t="shared" ca="1" si="1311"/>
        <v>#DIV/0!</v>
      </c>
      <c r="FL201" s="406" t="e">
        <f t="shared" ca="1" si="1312"/>
        <v>#DIV/0!</v>
      </c>
      <c r="FM201" s="406" t="e">
        <f t="shared" ca="1" si="1313"/>
        <v>#DIV/0!</v>
      </c>
      <c r="FN201" s="406" t="e">
        <f t="shared" ca="1" si="1314"/>
        <v>#DIV/0!</v>
      </c>
      <c r="FO201" s="406" t="e">
        <f t="shared" ca="1" si="1315"/>
        <v>#DIV/0!</v>
      </c>
      <c r="FP201" s="406" t="e">
        <f t="shared" ca="1" si="1316"/>
        <v>#DIV/0!</v>
      </c>
    </row>
    <row r="202" spans="1:172" s="317" customFormat="1" x14ac:dyDescent="0.2">
      <c r="A202" s="485"/>
      <c r="B202" s="401" t="s">
        <v>0</v>
      </c>
      <c r="C202" s="402">
        <f t="shared" si="1274"/>
        <v>7747139.726999999</v>
      </c>
      <c r="D202" s="401"/>
      <c r="E202" s="403"/>
      <c r="F202" s="403">
        <f t="shared" ref="F202:AK202" ca="1" si="1333">+F49/E49*100-100</f>
        <v>0.74155949977601665</v>
      </c>
      <c r="G202" s="403">
        <f t="shared" ca="1" si="1333"/>
        <v>-1.0090639142788831</v>
      </c>
      <c r="H202" s="403">
        <f t="shared" ca="1" si="1333"/>
        <v>-0.98540947104588383</v>
      </c>
      <c r="I202" s="403">
        <f t="shared" ca="1" si="1333"/>
        <v>1.6770425990812328</v>
      </c>
      <c r="J202" s="403">
        <f t="shared" ca="1" si="1333"/>
        <v>-1.0318594737048699</v>
      </c>
      <c r="K202" s="403">
        <f t="shared" ca="1" si="1333"/>
        <v>0.19979188341548593</v>
      </c>
      <c r="L202" s="403">
        <f t="shared" ca="1" si="1333"/>
        <v>0.93759313492523688</v>
      </c>
      <c r="M202" s="403">
        <f t="shared" ca="1" si="1333"/>
        <v>-0.91935718483799178</v>
      </c>
      <c r="N202" s="403">
        <f t="shared" ca="1" si="1333"/>
        <v>1.0345139896364373</v>
      </c>
      <c r="O202" s="403">
        <f t="shared" ca="1" si="1333"/>
        <v>-0.27237888934442367</v>
      </c>
      <c r="P202" s="403">
        <f t="shared" ca="1" si="1333"/>
        <v>0.29516925726763077</v>
      </c>
      <c r="Q202" s="403">
        <f t="shared" ca="1" si="1333"/>
        <v>0.13962200645050871</v>
      </c>
      <c r="R202" s="403">
        <f t="shared" ca="1" si="1333"/>
        <v>0.31608451134323445</v>
      </c>
      <c r="S202" s="403">
        <f t="shared" ca="1" si="1333"/>
        <v>1.520645918185167</v>
      </c>
      <c r="T202" s="403">
        <f t="shared" ca="1" si="1333"/>
        <v>0.58195256557607422</v>
      </c>
      <c r="U202" s="403">
        <f t="shared" ca="1" si="1333"/>
        <v>8.1097219046881719E-2</v>
      </c>
      <c r="V202" s="403">
        <f t="shared" ca="1" si="1333"/>
        <v>0.28660079731356802</v>
      </c>
      <c r="W202" s="403">
        <f t="shared" ca="1" si="1333"/>
        <v>-0.63429547175788059</v>
      </c>
      <c r="X202" s="403">
        <f t="shared" ca="1" si="1333"/>
        <v>-0.46749857832045905</v>
      </c>
      <c r="Y202" s="403">
        <f t="shared" ca="1" si="1333"/>
        <v>0.65432603911186504</v>
      </c>
      <c r="Z202" s="403">
        <f t="shared" ca="1" si="1333"/>
        <v>0.91311180721220353</v>
      </c>
      <c r="AA202" s="403">
        <f t="shared" ca="1" si="1333"/>
        <v>-0.19546238519066605</v>
      </c>
      <c r="AB202" s="403">
        <f t="shared" ca="1" si="1333"/>
        <v>-0.18268230680052966</v>
      </c>
      <c r="AC202" s="403">
        <f t="shared" ca="1" si="1333"/>
        <v>-0.40972054533276037</v>
      </c>
      <c r="AD202" s="403">
        <f t="shared" ca="1" si="1333"/>
        <v>0.6871864821099507</v>
      </c>
      <c r="AE202" s="403">
        <f t="shared" ca="1" si="1333"/>
        <v>-0.56421957238545417</v>
      </c>
      <c r="AF202" s="403">
        <f t="shared" ca="1" si="1333"/>
        <v>1.1979882745448265</v>
      </c>
      <c r="AG202" s="403">
        <f t="shared" ca="1" si="1333"/>
        <v>-0.93435059349863536</v>
      </c>
      <c r="AH202" s="403">
        <f t="shared" ca="1" si="1333"/>
        <v>0.46248757199272461</v>
      </c>
      <c r="AI202" s="403">
        <f t="shared" ca="1" si="1333"/>
        <v>1.1544196666881419</v>
      </c>
      <c r="AJ202" s="403">
        <f t="shared" ca="1" si="1333"/>
        <v>0.32800003380162934</v>
      </c>
      <c r="AK202" s="403">
        <f t="shared" ca="1" si="1333"/>
        <v>2.087140722038356</v>
      </c>
      <c r="AL202" s="403">
        <f t="shared" ref="AL202:BQ202" ca="1" si="1334">+AL49/AK49*100-100</f>
        <v>-2.1055266462849147</v>
      </c>
      <c r="AM202" s="403">
        <f t="shared" ca="1" si="1334"/>
        <v>-0.70928159663837675</v>
      </c>
      <c r="AN202" s="403">
        <f t="shared" ca="1" si="1334"/>
        <v>0.45697677562479555</v>
      </c>
      <c r="AO202" s="403">
        <f t="shared" ca="1" si="1334"/>
        <v>-7.3256500846014205E-2</v>
      </c>
      <c r="AP202" s="403">
        <f t="shared" ca="1" si="1334"/>
        <v>0.13893941234803719</v>
      </c>
      <c r="AQ202" s="403">
        <f t="shared" ca="1" si="1334"/>
        <v>-0.75806214179299047</v>
      </c>
      <c r="AR202" s="403">
        <f t="shared" ca="1" si="1334"/>
        <v>-0.10772162501628202</v>
      </c>
      <c r="AS202" s="403">
        <f t="shared" ca="1" si="1334"/>
        <v>0.28628604339355945</v>
      </c>
      <c r="AT202" s="403">
        <f t="shared" ca="1" si="1334"/>
        <v>-0.2372202457745658</v>
      </c>
      <c r="AU202" s="403">
        <f t="shared" ca="1" si="1334"/>
        <v>-3.7409472410175226E-2</v>
      </c>
      <c r="AV202" s="403">
        <f t="shared" ca="1" si="1334"/>
        <v>0.1202377940712438</v>
      </c>
      <c r="AW202" s="403">
        <f t="shared" ca="1" si="1334"/>
        <v>0.3579360514945904</v>
      </c>
      <c r="AX202" s="403">
        <f t="shared" ca="1" si="1334"/>
        <v>-3.5411600751288574E-2</v>
      </c>
      <c r="AY202" s="403">
        <f t="shared" ca="1" si="1334"/>
        <v>1.1258045644411538</v>
      </c>
      <c r="AZ202" s="403">
        <f t="shared" ca="1" si="1334"/>
        <v>-0.30271951022051269</v>
      </c>
      <c r="BA202" s="403">
        <f t="shared" ca="1" si="1334"/>
        <v>0.7000132815536233</v>
      </c>
      <c r="BB202" s="403">
        <f t="shared" ca="1" si="1334"/>
        <v>-0.43396057994272041</v>
      </c>
      <c r="BC202" s="403">
        <f t="shared" ca="1" si="1334"/>
        <v>0.71127284293753235</v>
      </c>
      <c r="BD202" s="403">
        <f t="shared" ca="1" si="1334"/>
        <v>-1.0803456188802443</v>
      </c>
      <c r="BE202" s="403">
        <f t="shared" ca="1" si="1334"/>
        <v>3.2917007964599065E-2</v>
      </c>
      <c r="BF202" s="403">
        <f t="shared" ca="1" si="1334"/>
        <v>4.9272843876522643E-2</v>
      </c>
      <c r="BG202" s="403">
        <f t="shared" ca="1" si="1334"/>
        <v>-0.75884357696034499</v>
      </c>
      <c r="BH202" s="403">
        <f t="shared" ca="1" si="1334"/>
        <v>0.58351703400549582</v>
      </c>
      <c r="BI202" s="403">
        <f t="shared" ca="1" si="1334"/>
        <v>-0.97535556998874995</v>
      </c>
      <c r="BJ202" s="403">
        <f t="shared" ca="1" si="1334"/>
        <v>1.1110327732095158</v>
      </c>
      <c r="BK202" s="403">
        <f t="shared" ca="1" si="1334"/>
        <v>0.22056116305515161</v>
      </c>
      <c r="BL202" s="403">
        <f t="shared" ca="1" si="1334"/>
        <v>0.66911500860928186</v>
      </c>
      <c r="BM202" s="403">
        <f t="shared" ca="1" si="1334"/>
        <v>-0.86737248331057515</v>
      </c>
      <c r="BN202" s="403">
        <f t="shared" ca="1" si="1334"/>
        <v>0.4104480485719364</v>
      </c>
      <c r="BO202" s="403">
        <f t="shared" ca="1" si="1334"/>
        <v>6.7138956770435243E-2</v>
      </c>
      <c r="BP202" s="403">
        <f t="shared" ca="1" si="1334"/>
        <v>-1.3307174745521024</v>
      </c>
      <c r="BQ202" s="403">
        <f t="shared" ca="1" si="1334"/>
        <v>1.6767401140272113</v>
      </c>
      <c r="BR202" s="403">
        <f t="shared" ref="BR202:CW202" ca="1" si="1335">+BR49/BQ49*100-100</f>
        <v>-0.17614030945183856</v>
      </c>
      <c r="BS202" s="403">
        <f t="shared" ca="1" si="1335"/>
        <v>0.30365854318885965</v>
      </c>
      <c r="BT202" s="403">
        <f t="shared" ca="1" si="1335"/>
        <v>-0.77786234540209875</v>
      </c>
      <c r="BU202" s="403">
        <f t="shared" ca="1" si="1335"/>
        <v>1.0734324110512858</v>
      </c>
      <c r="BV202" s="403">
        <f t="shared" ca="1" si="1335"/>
        <v>-0.87934129466925981</v>
      </c>
      <c r="BW202" s="403">
        <f t="shared" ca="1" si="1335"/>
        <v>-1.0189236127982895</v>
      </c>
      <c r="BX202" s="403">
        <f t="shared" ca="1" si="1335"/>
        <v>-0.22388174157705976</v>
      </c>
      <c r="BY202" s="403">
        <f t="shared" ca="1" si="1335"/>
        <v>0.12800708696025254</v>
      </c>
      <c r="BZ202" s="403">
        <f t="shared" ca="1" si="1335"/>
        <v>0.49038996649461808</v>
      </c>
      <c r="CA202" s="403">
        <f t="shared" ca="1" si="1335"/>
        <v>-1.254556676075353</v>
      </c>
      <c r="CB202" s="403">
        <f t="shared" ca="1" si="1335"/>
        <v>1.057842739802382</v>
      </c>
      <c r="CC202" s="403">
        <f t="shared" ca="1" si="1335"/>
        <v>-0.91211538757049482</v>
      </c>
      <c r="CD202" s="403">
        <f t="shared" ca="1" si="1335"/>
        <v>0.97726671256606323</v>
      </c>
      <c r="CE202" s="403">
        <f t="shared" ca="1" si="1335"/>
        <v>-0.58196231232292917</v>
      </c>
      <c r="CF202" s="403">
        <f t="shared" ca="1" si="1335"/>
        <v>-0.20070784598871683</v>
      </c>
      <c r="CG202" s="403">
        <f t="shared" ca="1" si="1335"/>
        <v>-6.5147673253022731E-2</v>
      </c>
      <c r="CH202" s="403">
        <f t="shared" ca="1" si="1335"/>
        <v>-2.0744725582138557</v>
      </c>
      <c r="CI202" s="403">
        <f t="shared" ca="1" si="1335"/>
        <v>0.41030422406262801</v>
      </c>
      <c r="CJ202" s="403">
        <f t="shared" ca="1" si="1335"/>
        <v>-0.80033599238605291</v>
      </c>
      <c r="CK202" s="403">
        <f t="shared" ca="1" si="1335"/>
        <v>1.249249430598212</v>
      </c>
      <c r="CL202" s="403">
        <f t="shared" ca="1" si="1335"/>
        <v>-0.60963874206831292</v>
      </c>
      <c r="CM202" s="403">
        <f t="shared" ca="1" si="1335"/>
        <v>-3.3322748442981123</v>
      </c>
      <c r="CN202" s="403">
        <f t="shared" ca="1" si="1335"/>
        <v>-25.240767634419441</v>
      </c>
      <c r="CO202" s="403">
        <f t="shared" ca="1" si="1335"/>
        <v>-0.22810222433997751</v>
      </c>
      <c r="CP202" s="403">
        <f t="shared" ca="1" si="1335"/>
        <v>21.657623630231029</v>
      </c>
      <c r="CQ202" s="403">
        <f t="shared" ca="1" si="1335"/>
        <v>4.4644948174585011</v>
      </c>
      <c r="CR202" s="403">
        <f t="shared" ca="1" si="1335"/>
        <v>3.7807025022472232</v>
      </c>
      <c r="CS202" s="403">
        <f t="shared" ca="1" si="1335"/>
        <v>2.448571801219984</v>
      </c>
      <c r="CT202" s="403">
        <f t="shared" ca="1" si="1335"/>
        <v>1.3047220722438766</v>
      </c>
      <c r="CU202" s="403">
        <f t="shared" ca="1" si="1335"/>
        <v>0.41977553312561611</v>
      </c>
      <c r="CV202" s="403">
        <f t="shared" ca="1" si="1335"/>
        <v>-0.50306435035491859</v>
      </c>
      <c r="CW202" s="403">
        <f t="shared" ca="1" si="1335"/>
        <v>-0.80079030957047337</v>
      </c>
      <c r="CX202" s="403">
        <f t="shared" ref="CX202:ED202" ca="1" si="1336">+CX49/CW49*100-100</f>
        <v>-1.0558786612573385</v>
      </c>
      <c r="CY202" s="403">
        <f t="shared" ca="1" si="1336"/>
        <v>2.2778984262883171</v>
      </c>
      <c r="CZ202" s="403">
        <f t="shared" ca="1" si="1336"/>
        <v>-0.17338166775395791</v>
      </c>
      <c r="DA202" s="403">
        <f t="shared" ca="1" si="1336"/>
        <v>-0.53249730080067081</v>
      </c>
      <c r="DB202" s="403">
        <f t="shared" ca="1" si="1336"/>
        <v>-0.19216173606270104</v>
      </c>
      <c r="DC202" s="403">
        <f t="shared" ca="1" si="1336"/>
        <v>0.22004451925359092</v>
      </c>
      <c r="DD202" s="403">
        <f t="shared" ca="1" si="1336"/>
        <v>0.3630022592498392</v>
      </c>
      <c r="DE202" s="403">
        <f t="shared" ca="1" si="1336"/>
        <v>-1.0133223869107724</v>
      </c>
      <c r="DF202" s="403">
        <f t="shared" ca="1" si="1336"/>
        <v>1.0279548095486319</v>
      </c>
      <c r="DG202" s="403">
        <f t="shared" ca="1" si="1336"/>
        <v>0.50895912763029116</v>
      </c>
      <c r="DH202" s="403">
        <f t="shared" ca="1" si="1336"/>
        <v>1.3127574304500058</v>
      </c>
      <c r="DI202" s="403">
        <f t="shared" ca="1" si="1336"/>
        <v>1.2397640544384387</v>
      </c>
      <c r="DJ202" s="403">
        <f t="shared" ca="1" si="1336"/>
        <v>-8.1497867035977833E-2</v>
      </c>
      <c r="DK202" s="403">
        <f t="shared" ca="1" si="1336"/>
        <v>0.93216246320592688</v>
      </c>
      <c r="DL202" s="403">
        <f t="shared" ca="1" si="1336"/>
        <v>0.63270398842499276</v>
      </c>
      <c r="DM202" s="403">
        <f t="shared" ca="1" si="1336"/>
        <v>-0.23073639536143276</v>
      </c>
      <c r="DN202" s="403">
        <f t="shared" ca="1" si="1336"/>
        <v>-0.46597960022555185</v>
      </c>
      <c r="DO202" s="403">
        <f t="shared" ca="1" si="1336"/>
        <v>0.64047756443146397</v>
      </c>
      <c r="DP202" s="403">
        <f t="shared" ca="1" si="1336"/>
        <v>0.47154957251009932</v>
      </c>
      <c r="DQ202" s="403">
        <f t="shared" ca="1" si="1336"/>
        <v>-0.45106806104257657</v>
      </c>
      <c r="DR202" s="403">
        <f t="shared" ca="1" si="1336"/>
        <v>6.2520029535306776E-2</v>
      </c>
      <c r="DS202" s="403">
        <f t="shared" ca="1" si="1336"/>
        <v>1.0376973153024522</v>
      </c>
      <c r="DT202" s="403">
        <f t="shared" ca="1" si="1336"/>
        <v>1.3881627870939752</v>
      </c>
      <c r="DU202" s="403">
        <f t="shared" ca="1" si="1336"/>
        <v>-0.5096619458544609</v>
      </c>
      <c r="DV202" s="403">
        <f t="shared" ca="1" si="1336"/>
        <v>-0.3037571631543301</v>
      </c>
      <c r="DW202" s="403">
        <f t="shared" ca="1" si="1336"/>
        <v>-5.7930085910911089E-2</v>
      </c>
      <c r="DX202" s="403">
        <f t="shared" ca="1" si="1336"/>
        <v>0.62398331458285838</v>
      </c>
      <c r="DY202" s="403">
        <f t="shared" ca="1" si="1336"/>
        <v>0.48695398212012719</v>
      </c>
      <c r="DZ202" s="403">
        <f t="shared" ca="1" si="1336"/>
        <v>0.43469934819135858</v>
      </c>
      <c r="EA202" s="403">
        <f t="shared" ca="1" si="1336"/>
        <v>-5.8217431446649925E-3</v>
      </c>
      <c r="EB202" s="403">
        <f t="shared" ca="1" si="1336"/>
        <v>0.17951887240145936</v>
      </c>
      <c r="EC202" s="403">
        <f t="shared" ca="1" si="1336"/>
        <v>0.65762896813241412</v>
      </c>
      <c r="ED202" s="403">
        <f t="shared" ca="1" si="1336"/>
        <v>0.98625931725852922</v>
      </c>
      <c r="EE202" s="403">
        <f t="shared" ca="1" si="1279"/>
        <v>-1.5839882406666987</v>
      </c>
      <c r="EF202" s="403">
        <f t="shared" ca="1" si="1280"/>
        <v>-6.9843830024083786E-2</v>
      </c>
      <c r="EG202" s="403">
        <f t="shared" ca="1" si="1281"/>
        <v>0.35020051484664805</v>
      </c>
      <c r="EH202" s="403">
        <f t="shared" ca="1" si="1282"/>
        <v>-1.4119206146749264</v>
      </c>
      <c r="EI202" s="403">
        <f t="shared" ca="1" si="1283"/>
        <v>0.48136062364835652</v>
      </c>
      <c r="EJ202" s="403">
        <f t="shared" ca="1" si="1284"/>
        <v>-0.55884101334054037</v>
      </c>
      <c r="EK202" s="403">
        <f t="shared" ca="1" si="1285"/>
        <v>0.10583022611369586</v>
      </c>
      <c r="EL202" s="403">
        <f t="shared" ca="1" si="1286"/>
        <v>0.20788453446573385</v>
      </c>
      <c r="EM202" s="403">
        <f t="shared" ca="1" si="1287"/>
        <v>0.69204922751065112</v>
      </c>
      <c r="EN202" s="403">
        <f t="shared" ca="1" si="1288"/>
        <v>-0.51843776070442971</v>
      </c>
      <c r="EO202" s="403">
        <f t="shared" ca="1" si="1289"/>
        <v>0.66988543124450928</v>
      </c>
      <c r="EP202" s="403">
        <f t="shared" ca="1" si="1290"/>
        <v>-1.769378193033873</v>
      </c>
      <c r="EQ202" s="403">
        <f t="shared" ca="1" si="1291"/>
        <v>0.17393686633020877</v>
      </c>
      <c r="ER202" s="403">
        <f t="shared" ca="1" si="1292"/>
        <v>-1.2711149237763522</v>
      </c>
      <c r="ES202" s="403">
        <f t="shared" ca="1" si="1293"/>
        <v>-0.26789974466996114</v>
      </c>
      <c r="ET202" s="403">
        <f t="shared" ca="1" si="1294"/>
        <v>2.1159295364339528</v>
      </c>
      <c r="EU202" s="403">
        <f t="shared" ca="1" si="1295"/>
        <v>-0.70717677931287426</v>
      </c>
      <c r="EV202" s="403">
        <f t="shared" ca="1" si="1296"/>
        <v>-0.12616294818127471</v>
      </c>
      <c r="EW202" s="403">
        <f t="shared" ca="1" si="1297"/>
        <v>0.5332265915465797</v>
      </c>
      <c r="EX202" s="403">
        <f t="shared" ca="1" si="1298"/>
        <v>-0.36311512366367538</v>
      </c>
      <c r="EY202" s="403">
        <f t="shared" ca="1" si="1299"/>
        <v>-1.0411636389676175</v>
      </c>
      <c r="EZ202" s="403">
        <f t="shared" ca="1" si="1300"/>
        <v>-0.20386413800655134</v>
      </c>
      <c r="FA202" s="403">
        <f t="shared" ca="1" si="1301"/>
        <v>-0.17574168670235224</v>
      </c>
      <c r="FB202" s="403">
        <f t="shared" ca="1" si="1302"/>
        <v>0.9079007884421344</v>
      </c>
      <c r="FC202" s="403">
        <f t="shared" ca="1" si="1303"/>
        <v>0.64351421298516698</v>
      </c>
      <c r="FD202" s="403">
        <f t="shared" ca="1" si="1304"/>
        <v>0.2123687299592234</v>
      </c>
      <c r="FE202" s="403">
        <f t="shared" ca="1" si="1305"/>
        <v>-100</v>
      </c>
      <c r="FF202" s="403" t="e">
        <f t="shared" ca="1" si="1306"/>
        <v>#DIV/0!</v>
      </c>
      <c r="FG202" s="403" t="e">
        <f t="shared" ca="1" si="1307"/>
        <v>#DIV/0!</v>
      </c>
      <c r="FH202" s="403" t="e">
        <f t="shared" ca="1" si="1308"/>
        <v>#DIV/0!</v>
      </c>
      <c r="FI202" s="403" t="e">
        <f t="shared" ca="1" si="1309"/>
        <v>#DIV/0!</v>
      </c>
      <c r="FJ202" s="403" t="e">
        <f t="shared" ca="1" si="1310"/>
        <v>#DIV/0!</v>
      </c>
      <c r="FK202" s="403" t="e">
        <f t="shared" ca="1" si="1311"/>
        <v>#DIV/0!</v>
      </c>
      <c r="FL202" s="403" t="e">
        <f t="shared" ca="1" si="1312"/>
        <v>#DIV/0!</v>
      </c>
      <c r="FM202" s="403" t="e">
        <f t="shared" ca="1" si="1313"/>
        <v>#DIV/0!</v>
      </c>
      <c r="FN202" s="403" t="e">
        <f t="shared" ca="1" si="1314"/>
        <v>#DIV/0!</v>
      </c>
      <c r="FO202" s="403" t="e">
        <f t="shared" ca="1" si="1315"/>
        <v>#DIV/0!</v>
      </c>
      <c r="FP202" s="403" t="e">
        <f t="shared" ca="1" si="1316"/>
        <v>#DIV/0!</v>
      </c>
    </row>
    <row r="203" spans="1:172" s="317" customFormat="1" x14ac:dyDescent="0.2">
      <c r="A203" s="485"/>
      <c r="B203" s="404" t="s">
        <v>1</v>
      </c>
      <c r="C203" s="405">
        <f t="shared" si="1274"/>
        <v>948326.58399999992</v>
      </c>
      <c r="D203" s="404"/>
      <c r="E203" s="406"/>
      <c r="F203" s="406">
        <f t="shared" ref="F203:AK203" ca="1" si="1337">+F50/E50*100-100</f>
        <v>-0.75955114504854748</v>
      </c>
      <c r="G203" s="406">
        <f t="shared" ca="1" si="1337"/>
        <v>-0.95756519376710969</v>
      </c>
      <c r="H203" s="406">
        <f t="shared" ca="1" si="1337"/>
        <v>-0.36617127202340782</v>
      </c>
      <c r="I203" s="406">
        <f t="shared" ca="1" si="1337"/>
        <v>-0.34734523062257949</v>
      </c>
      <c r="J203" s="406">
        <f t="shared" ca="1" si="1337"/>
        <v>-0.36826427986788701</v>
      </c>
      <c r="K203" s="406">
        <f t="shared" ca="1" si="1337"/>
        <v>0.23452439920123425</v>
      </c>
      <c r="L203" s="406">
        <f t="shared" ca="1" si="1337"/>
        <v>0.11683794365060862</v>
      </c>
      <c r="M203" s="406">
        <f t="shared" ca="1" si="1337"/>
        <v>-0.15630139164952084</v>
      </c>
      <c r="N203" s="406">
        <f t="shared" ca="1" si="1337"/>
        <v>1.1146651801922758</v>
      </c>
      <c r="O203" s="406">
        <f t="shared" ca="1" si="1337"/>
        <v>0.65686208694117454</v>
      </c>
      <c r="P203" s="406">
        <f t="shared" ca="1" si="1337"/>
        <v>0.35792512133593846</v>
      </c>
      <c r="Q203" s="406">
        <f t="shared" ca="1" si="1337"/>
        <v>-1.8137077831456168</v>
      </c>
      <c r="R203" s="406">
        <f t="shared" ca="1" si="1337"/>
        <v>0.10673900887047694</v>
      </c>
      <c r="S203" s="406">
        <f t="shared" ca="1" si="1337"/>
        <v>-0.32303696478983568</v>
      </c>
      <c r="T203" s="406">
        <f t="shared" ca="1" si="1337"/>
        <v>0.60956109682055626</v>
      </c>
      <c r="U203" s="406">
        <f t="shared" ca="1" si="1337"/>
        <v>-4.504307413176889E-2</v>
      </c>
      <c r="V203" s="406">
        <f t="shared" ca="1" si="1337"/>
        <v>-1.1580216349504013</v>
      </c>
      <c r="W203" s="406">
        <f t="shared" ca="1" si="1337"/>
        <v>2.6661663127455881E-2</v>
      </c>
      <c r="X203" s="406">
        <f t="shared" ca="1" si="1337"/>
        <v>-5.8699411570515281E-2</v>
      </c>
      <c r="Y203" s="406">
        <f t="shared" ca="1" si="1337"/>
        <v>-0.43719851864931059</v>
      </c>
      <c r="Z203" s="406">
        <f t="shared" ca="1" si="1337"/>
        <v>-1.2652192420823667</v>
      </c>
      <c r="AA203" s="406">
        <f t="shared" ca="1" si="1337"/>
        <v>-7.8329691140240243E-2</v>
      </c>
      <c r="AB203" s="406">
        <f t="shared" ca="1" si="1337"/>
        <v>-0.76258325271999183</v>
      </c>
      <c r="AC203" s="406">
        <f t="shared" ca="1" si="1337"/>
        <v>-1.141304354928991</v>
      </c>
      <c r="AD203" s="406">
        <f t="shared" ca="1" si="1337"/>
        <v>2.9076536305853438</v>
      </c>
      <c r="AE203" s="406">
        <f t="shared" ca="1" si="1337"/>
        <v>-2.7739695211152906</v>
      </c>
      <c r="AF203" s="406">
        <f t="shared" ca="1" si="1337"/>
        <v>-2.1267832579790422</v>
      </c>
      <c r="AG203" s="406">
        <f t="shared" ca="1" si="1337"/>
        <v>-0.47461611025684647</v>
      </c>
      <c r="AH203" s="406">
        <f t="shared" ca="1" si="1337"/>
        <v>1.0629368115310882</v>
      </c>
      <c r="AI203" s="406">
        <f t="shared" ca="1" si="1337"/>
        <v>7.876522503174499E-2</v>
      </c>
      <c r="AJ203" s="406">
        <f t="shared" ca="1" si="1337"/>
        <v>0.5816269623181114</v>
      </c>
      <c r="AK203" s="406">
        <f t="shared" ca="1" si="1337"/>
        <v>-0.51760283028089304</v>
      </c>
      <c r="AL203" s="406">
        <f t="shared" ref="AL203:BQ203" ca="1" si="1338">+AL50/AK50*100-100</f>
        <v>-0.26703521392821017</v>
      </c>
      <c r="AM203" s="406">
        <f t="shared" ca="1" si="1338"/>
        <v>-1.0355593775358614</v>
      </c>
      <c r="AN203" s="406">
        <f t="shared" ca="1" si="1338"/>
        <v>-0.17552785244312474</v>
      </c>
      <c r="AO203" s="406">
        <f t="shared" ca="1" si="1338"/>
        <v>0.45626724748655079</v>
      </c>
      <c r="AP203" s="406">
        <f t="shared" ca="1" si="1338"/>
        <v>0.83338789370893096</v>
      </c>
      <c r="AQ203" s="406">
        <f t="shared" ca="1" si="1338"/>
        <v>-1.1908429983263176</v>
      </c>
      <c r="AR203" s="406">
        <f t="shared" ca="1" si="1338"/>
        <v>-1.3363241407213735</v>
      </c>
      <c r="AS203" s="406">
        <f t="shared" ca="1" si="1338"/>
        <v>-0.20590659776030407</v>
      </c>
      <c r="AT203" s="406">
        <f t="shared" ca="1" si="1338"/>
        <v>-0.9737946523683263</v>
      </c>
      <c r="AU203" s="406">
        <f t="shared" ca="1" si="1338"/>
        <v>1.8342215400465989E-2</v>
      </c>
      <c r="AV203" s="406">
        <f t="shared" ca="1" si="1338"/>
        <v>-1.4078271592683933</v>
      </c>
      <c r="AW203" s="406">
        <f t="shared" ca="1" si="1338"/>
        <v>-9.2147963084613593E-2</v>
      </c>
      <c r="AX203" s="406">
        <f t="shared" ca="1" si="1338"/>
        <v>0.32700589018173787</v>
      </c>
      <c r="AY203" s="406">
        <f t="shared" ca="1" si="1338"/>
        <v>-1.8205582618753766</v>
      </c>
      <c r="AZ203" s="406">
        <f t="shared" ca="1" si="1338"/>
        <v>-0.5773674818665171</v>
      </c>
      <c r="BA203" s="406">
        <f t="shared" ca="1" si="1338"/>
        <v>-0.75536579754668765</v>
      </c>
      <c r="BB203" s="406">
        <f t="shared" ca="1" si="1338"/>
        <v>-1.1512293629666033</v>
      </c>
      <c r="BC203" s="406">
        <f t="shared" ca="1" si="1338"/>
        <v>0.24281819453504738</v>
      </c>
      <c r="BD203" s="406">
        <f t="shared" ca="1" si="1338"/>
        <v>0.25267913145069087</v>
      </c>
      <c r="BE203" s="406">
        <f t="shared" ca="1" si="1338"/>
        <v>0.24151241900456455</v>
      </c>
      <c r="BF203" s="406">
        <f t="shared" ca="1" si="1338"/>
        <v>-0.96484989412029165</v>
      </c>
      <c r="BG203" s="406">
        <f t="shared" ca="1" si="1338"/>
        <v>-1.5574640590914299</v>
      </c>
      <c r="BH203" s="406">
        <f t="shared" ca="1" si="1338"/>
        <v>-2.320326574256967</v>
      </c>
      <c r="BI203" s="406">
        <f t="shared" ca="1" si="1338"/>
        <v>-6.7805499325664869</v>
      </c>
      <c r="BJ203" s="406">
        <f t="shared" ca="1" si="1338"/>
        <v>5.7874487386709603</v>
      </c>
      <c r="BK203" s="406">
        <f t="shared" ca="1" si="1338"/>
        <v>-2.7471454363947601E-2</v>
      </c>
      <c r="BL203" s="406">
        <f t="shared" ca="1" si="1338"/>
        <v>-6.3317395556595102E-2</v>
      </c>
      <c r="BM203" s="406">
        <f t="shared" ca="1" si="1338"/>
        <v>1.1307395012628376</v>
      </c>
      <c r="BN203" s="406">
        <f t="shared" ca="1" si="1338"/>
        <v>-2.3983877402824305</v>
      </c>
      <c r="BO203" s="406">
        <f t="shared" ca="1" si="1338"/>
        <v>-0.14161901174509239</v>
      </c>
      <c r="BP203" s="406">
        <f t="shared" ca="1" si="1338"/>
        <v>0.4703951854925208</v>
      </c>
      <c r="BQ203" s="406">
        <f t="shared" ca="1" si="1338"/>
        <v>9.5402517772242845E-3</v>
      </c>
      <c r="BR203" s="406">
        <f t="shared" ref="BR203:CW203" ca="1" si="1339">+BR50/BQ50*100-100</f>
        <v>-2.2243339507642617</v>
      </c>
      <c r="BS203" s="406">
        <f t="shared" ca="1" si="1339"/>
        <v>-1.4383862542972992</v>
      </c>
      <c r="BT203" s="406">
        <f t="shared" ca="1" si="1339"/>
        <v>5.1588743255237546E-2</v>
      </c>
      <c r="BU203" s="406">
        <f t="shared" ca="1" si="1339"/>
        <v>-0.28822823009652154</v>
      </c>
      <c r="BV203" s="406">
        <f t="shared" ca="1" si="1339"/>
        <v>-1.3660241929116381</v>
      </c>
      <c r="BW203" s="406">
        <f t="shared" ca="1" si="1339"/>
        <v>-1.8106553122155589</v>
      </c>
      <c r="BX203" s="406">
        <f t="shared" ca="1" si="1339"/>
        <v>-0.32295100024661849</v>
      </c>
      <c r="BY203" s="406">
        <f t="shared" ca="1" si="1339"/>
        <v>-2.7798100633810492</v>
      </c>
      <c r="BZ203" s="406">
        <f t="shared" ca="1" si="1339"/>
        <v>1.6055931150541767</v>
      </c>
      <c r="CA203" s="406">
        <f t="shared" ca="1" si="1339"/>
        <v>0.32653695352971113</v>
      </c>
      <c r="CB203" s="406">
        <f t="shared" ca="1" si="1339"/>
        <v>-0.78691839744031711</v>
      </c>
      <c r="CC203" s="406">
        <f t="shared" ca="1" si="1339"/>
        <v>-1.8783371072929924</v>
      </c>
      <c r="CD203" s="406">
        <f t="shared" ca="1" si="1339"/>
        <v>2.8182143470745018</v>
      </c>
      <c r="CE203" s="406">
        <f t="shared" ca="1" si="1339"/>
        <v>-1.7089962800199032E-2</v>
      </c>
      <c r="CF203" s="406">
        <f t="shared" ca="1" si="1339"/>
        <v>1.6773466648183728</v>
      </c>
      <c r="CG203" s="406">
        <f t="shared" ca="1" si="1339"/>
        <v>-0.29318229884327707</v>
      </c>
      <c r="CH203" s="406">
        <f t="shared" ca="1" si="1339"/>
        <v>-1.161680966746431</v>
      </c>
      <c r="CI203" s="406">
        <f t="shared" ca="1" si="1339"/>
        <v>2.168291558037879</v>
      </c>
      <c r="CJ203" s="406">
        <f t="shared" ca="1" si="1339"/>
        <v>-0.34826947856409163</v>
      </c>
      <c r="CK203" s="406">
        <f t="shared" ca="1" si="1339"/>
        <v>2.01952066688591</v>
      </c>
      <c r="CL203" s="406">
        <f t="shared" ca="1" si="1339"/>
        <v>-1.0373478081753547</v>
      </c>
      <c r="CM203" s="406">
        <f t="shared" ca="1" si="1339"/>
        <v>-0.2607372571304154</v>
      </c>
      <c r="CN203" s="406">
        <f t="shared" ca="1" si="1339"/>
        <v>-7.232226135659829</v>
      </c>
      <c r="CO203" s="406">
        <f t="shared" ca="1" si="1339"/>
        <v>-4.3203144861055023</v>
      </c>
      <c r="CP203" s="406">
        <f t="shared" ca="1" si="1339"/>
        <v>5.5168927098275162</v>
      </c>
      <c r="CQ203" s="406">
        <f t="shared" ca="1" si="1339"/>
        <v>2.5727736949987587</v>
      </c>
      <c r="CR203" s="406">
        <f t="shared" ca="1" si="1339"/>
        <v>1.3390486711378315</v>
      </c>
      <c r="CS203" s="406">
        <f t="shared" ca="1" si="1339"/>
        <v>2.421787303374856E-2</v>
      </c>
      <c r="CT203" s="406">
        <f t="shared" ca="1" si="1339"/>
        <v>0.81226996519450267</v>
      </c>
      <c r="CU203" s="406">
        <f t="shared" ca="1" si="1339"/>
        <v>-0.38606008749442822</v>
      </c>
      <c r="CV203" s="406">
        <f t="shared" ca="1" si="1339"/>
        <v>-0.24427812891605072</v>
      </c>
      <c r="CW203" s="406">
        <f t="shared" ca="1" si="1339"/>
        <v>-0.96348060127139945</v>
      </c>
      <c r="CX203" s="406">
        <f t="shared" ref="CX203:ED203" ca="1" si="1340">+CX50/CW50*100-100</f>
        <v>2.1490033426616861</v>
      </c>
      <c r="CY203" s="406">
        <f t="shared" ca="1" si="1340"/>
        <v>0.16595540906429562</v>
      </c>
      <c r="CZ203" s="406">
        <f t="shared" ca="1" si="1340"/>
        <v>1.2081426588906652E-2</v>
      </c>
      <c r="DA203" s="406">
        <f t="shared" ca="1" si="1340"/>
        <v>0.84902924994266016</v>
      </c>
      <c r="DB203" s="406">
        <f t="shared" ca="1" si="1340"/>
        <v>-0.753340959688515</v>
      </c>
      <c r="DC203" s="406">
        <f t="shared" ca="1" si="1340"/>
        <v>1.0382376875679711</v>
      </c>
      <c r="DD203" s="406">
        <f t="shared" ca="1" si="1340"/>
        <v>-0.69722425380108177</v>
      </c>
      <c r="DE203" s="406">
        <f t="shared" ca="1" si="1340"/>
        <v>1.7888060422923502</v>
      </c>
      <c r="DF203" s="406">
        <f t="shared" ca="1" si="1340"/>
        <v>-0.37583622480809709</v>
      </c>
      <c r="DG203" s="406">
        <f t="shared" ca="1" si="1340"/>
        <v>0.44927818162673816</v>
      </c>
      <c r="DH203" s="406">
        <f t="shared" ca="1" si="1340"/>
        <v>-0.4937445039056314</v>
      </c>
      <c r="DI203" s="406">
        <f t="shared" ca="1" si="1340"/>
        <v>2.9741398969068058</v>
      </c>
      <c r="DJ203" s="406">
        <f t="shared" ca="1" si="1340"/>
        <v>-4.2434790364453789</v>
      </c>
      <c r="DK203" s="406">
        <f t="shared" ca="1" si="1340"/>
        <v>3.0920746937488843</v>
      </c>
      <c r="DL203" s="406">
        <f t="shared" ca="1" si="1340"/>
        <v>0.48046835528363374</v>
      </c>
      <c r="DM203" s="406">
        <f t="shared" ca="1" si="1340"/>
        <v>-5.4100858888133985E-2</v>
      </c>
      <c r="DN203" s="406">
        <f t="shared" ca="1" si="1340"/>
        <v>2.5171635808056863</v>
      </c>
      <c r="DO203" s="406">
        <f t="shared" ca="1" si="1340"/>
        <v>-1.0946994478958487</v>
      </c>
      <c r="DP203" s="406">
        <f t="shared" ca="1" si="1340"/>
        <v>-1.2241708832816585</v>
      </c>
      <c r="DQ203" s="406">
        <f t="shared" ca="1" si="1340"/>
        <v>4.3911417899522576E-2</v>
      </c>
      <c r="DR203" s="406">
        <f t="shared" ca="1" si="1340"/>
        <v>1.6255392224577463</v>
      </c>
      <c r="DS203" s="406">
        <f t="shared" ca="1" si="1340"/>
        <v>0.96108800702275232</v>
      </c>
      <c r="DT203" s="406">
        <f t="shared" ca="1" si="1340"/>
        <v>0.64662636893922354</v>
      </c>
      <c r="DU203" s="406">
        <f t="shared" ca="1" si="1340"/>
        <v>-2.1213403781256517</v>
      </c>
      <c r="DV203" s="406">
        <f t="shared" ca="1" si="1340"/>
        <v>2.3083847907765005</v>
      </c>
      <c r="DW203" s="406">
        <f t="shared" ca="1" si="1340"/>
        <v>-5.9848224100406355E-2</v>
      </c>
      <c r="DX203" s="406">
        <f t="shared" ca="1" si="1340"/>
        <v>0.22158555554435111</v>
      </c>
      <c r="DY203" s="406">
        <f t="shared" ca="1" si="1340"/>
        <v>-1.5913859640335204E-2</v>
      </c>
      <c r="DZ203" s="406">
        <f t="shared" ca="1" si="1340"/>
        <v>-8.9757176102452263E-2</v>
      </c>
      <c r="EA203" s="406">
        <f t="shared" ca="1" si="1340"/>
        <v>-3.4321422324581619</v>
      </c>
      <c r="EB203" s="406">
        <f t="shared" ca="1" si="1340"/>
        <v>0.10787796646486925</v>
      </c>
      <c r="EC203" s="406">
        <f t="shared" ca="1" si="1340"/>
        <v>-0.43596972819037205</v>
      </c>
      <c r="ED203" s="406">
        <f t="shared" ca="1" si="1340"/>
        <v>0.1355015545197773</v>
      </c>
      <c r="EE203" s="406">
        <f t="shared" ca="1" si="1279"/>
        <v>-2.0915534683136343</v>
      </c>
      <c r="EF203" s="406">
        <f t="shared" ca="1" si="1280"/>
        <v>0.28608227432917488</v>
      </c>
      <c r="EG203" s="406">
        <f t="shared" ca="1" si="1281"/>
        <v>1.3230271060646714</v>
      </c>
      <c r="EH203" s="406">
        <f t="shared" ca="1" si="1282"/>
        <v>-0.89239293289989519</v>
      </c>
      <c r="EI203" s="406">
        <f t="shared" ca="1" si="1283"/>
        <v>-2.1911279684158558</v>
      </c>
      <c r="EJ203" s="406">
        <f t="shared" ca="1" si="1284"/>
        <v>-2.1813502806840859</v>
      </c>
      <c r="EK203" s="406">
        <f t="shared" ca="1" si="1285"/>
        <v>0.31624872544875871</v>
      </c>
      <c r="EL203" s="406">
        <f t="shared" ca="1" si="1286"/>
        <v>-1.4087355506053854</v>
      </c>
      <c r="EM203" s="406">
        <f t="shared" ca="1" si="1287"/>
        <v>0.30055925475653567</v>
      </c>
      <c r="EN203" s="406">
        <f t="shared" ca="1" si="1288"/>
        <v>0.68367306170100051</v>
      </c>
      <c r="EO203" s="406">
        <f t="shared" ca="1" si="1289"/>
        <v>-2.4564697150122612</v>
      </c>
      <c r="EP203" s="406">
        <f t="shared" ca="1" si="1290"/>
        <v>-1.8573142006429606</v>
      </c>
      <c r="EQ203" s="406">
        <f t="shared" ca="1" si="1291"/>
        <v>0.35386324920696666</v>
      </c>
      <c r="ER203" s="406">
        <f t="shared" ca="1" si="1292"/>
        <v>-1.0401562539475151</v>
      </c>
      <c r="ES203" s="406">
        <f t="shared" ca="1" si="1293"/>
        <v>-2.2475429756807017</v>
      </c>
      <c r="ET203" s="406">
        <f t="shared" ca="1" si="1294"/>
        <v>1.0124588711032203</v>
      </c>
      <c r="EU203" s="406">
        <f t="shared" ca="1" si="1295"/>
        <v>-2.461602084847641</v>
      </c>
      <c r="EV203" s="406">
        <f t="shared" ca="1" si="1296"/>
        <v>1.5320896864317461</v>
      </c>
      <c r="EW203" s="406">
        <f t="shared" ca="1" si="1297"/>
        <v>-0.82893972821031525</v>
      </c>
      <c r="EX203" s="406">
        <f t="shared" ca="1" si="1298"/>
        <v>-1.4734691418150021</v>
      </c>
      <c r="EY203" s="406">
        <f t="shared" ca="1" si="1299"/>
        <v>2.8613475331936087</v>
      </c>
      <c r="EZ203" s="406">
        <f t="shared" ca="1" si="1300"/>
        <v>0.33001948248715962</v>
      </c>
      <c r="FA203" s="406">
        <f t="shared" ca="1" si="1301"/>
        <v>0.74219387087133271</v>
      </c>
      <c r="FB203" s="406">
        <f t="shared" ca="1" si="1302"/>
        <v>0.70938457952934186</v>
      </c>
      <c r="FC203" s="406">
        <f t="shared" ca="1" si="1303"/>
        <v>-3.3949083975642225E-2</v>
      </c>
      <c r="FD203" s="406">
        <f t="shared" ca="1" si="1304"/>
        <v>0.48035829501695559</v>
      </c>
      <c r="FE203" s="406">
        <f t="shared" ca="1" si="1305"/>
        <v>-100</v>
      </c>
      <c r="FF203" s="406" t="e">
        <f t="shared" ca="1" si="1306"/>
        <v>#DIV/0!</v>
      </c>
      <c r="FG203" s="406" t="e">
        <f t="shared" ca="1" si="1307"/>
        <v>#DIV/0!</v>
      </c>
      <c r="FH203" s="406" t="e">
        <f t="shared" ca="1" si="1308"/>
        <v>#DIV/0!</v>
      </c>
      <c r="FI203" s="406" t="e">
        <f t="shared" ca="1" si="1309"/>
        <v>#DIV/0!</v>
      </c>
      <c r="FJ203" s="406" t="e">
        <f t="shared" ca="1" si="1310"/>
        <v>#DIV/0!</v>
      </c>
      <c r="FK203" s="406" t="e">
        <f t="shared" ca="1" si="1311"/>
        <v>#DIV/0!</v>
      </c>
      <c r="FL203" s="406" t="e">
        <f t="shared" ca="1" si="1312"/>
        <v>#DIV/0!</v>
      </c>
      <c r="FM203" s="406" t="e">
        <f t="shared" ca="1" si="1313"/>
        <v>#DIV/0!</v>
      </c>
      <c r="FN203" s="406" t="e">
        <f t="shared" ca="1" si="1314"/>
        <v>#DIV/0!</v>
      </c>
      <c r="FO203" s="406" t="e">
        <f t="shared" ca="1" si="1315"/>
        <v>#DIV/0!</v>
      </c>
      <c r="FP203" s="406" t="e">
        <f t="shared" ca="1" si="1316"/>
        <v>#DIV/0!</v>
      </c>
    </row>
    <row r="204" spans="1:172" x14ac:dyDescent="0.2">
      <c r="B204" s="407" t="s">
        <v>2</v>
      </c>
      <c r="C204" s="408">
        <f t="shared" si="1274"/>
        <v>621540.6</v>
      </c>
      <c r="D204" s="407"/>
      <c r="E204" s="409"/>
      <c r="F204" s="409">
        <f t="shared" ref="F204:AK204" ca="1" si="1341">+F51/E51*100-100</f>
        <v>-0.89583068198413685</v>
      </c>
      <c r="G204" s="409">
        <f t="shared" ca="1" si="1341"/>
        <v>-0.87244371913385521</v>
      </c>
      <c r="H204" s="409">
        <f t="shared" ca="1" si="1341"/>
        <v>0.14797295136395405</v>
      </c>
      <c r="I204" s="409">
        <f t="shared" ca="1" si="1341"/>
        <v>-0.22262764799891954</v>
      </c>
      <c r="J204" s="409">
        <f t="shared" ca="1" si="1341"/>
        <v>0.37336615000799611</v>
      </c>
      <c r="K204" s="409">
        <f t="shared" ca="1" si="1341"/>
        <v>-0.53719968844291088</v>
      </c>
      <c r="L204" s="409">
        <f t="shared" ca="1" si="1341"/>
        <v>0.13900125218970061</v>
      </c>
      <c r="M204" s="409">
        <f t="shared" ca="1" si="1341"/>
        <v>0.70538472392614437</v>
      </c>
      <c r="N204" s="409">
        <f t="shared" ca="1" si="1341"/>
        <v>0.21272987957250677</v>
      </c>
      <c r="O204" s="409">
        <f t="shared" ca="1" si="1341"/>
        <v>-0.7346220821269327</v>
      </c>
      <c r="P204" s="409">
        <f t="shared" ca="1" si="1341"/>
        <v>-0.15314744086425947</v>
      </c>
      <c r="Q204" s="409">
        <f t="shared" ca="1" si="1341"/>
        <v>0.64400463660572882</v>
      </c>
      <c r="R204" s="409">
        <f t="shared" ca="1" si="1341"/>
        <v>-0.88288386768768135</v>
      </c>
      <c r="S204" s="409">
        <f t="shared" ca="1" si="1341"/>
        <v>-0.44636350759529364</v>
      </c>
      <c r="T204" s="409">
        <f t="shared" ca="1" si="1341"/>
        <v>0.56984362073512784</v>
      </c>
      <c r="U204" s="409">
        <f t="shared" ca="1" si="1341"/>
        <v>0.41995980173419412</v>
      </c>
      <c r="V204" s="409">
        <f t="shared" ca="1" si="1341"/>
        <v>-2.0079048468042942</v>
      </c>
      <c r="W204" s="409">
        <f t="shared" ca="1" si="1341"/>
        <v>-1.158642325467298</v>
      </c>
      <c r="X204" s="409">
        <f t="shared" ca="1" si="1341"/>
        <v>0.41876479600351502</v>
      </c>
      <c r="Y204" s="409">
        <f t="shared" ca="1" si="1341"/>
        <v>-1.1610089049562902</v>
      </c>
      <c r="Z204" s="409">
        <f t="shared" ca="1" si="1341"/>
        <v>-0.98580823581940535</v>
      </c>
      <c r="AA204" s="409">
        <f t="shared" ca="1" si="1341"/>
        <v>2.4817439400209196E-2</v>
      </c>
      <c r="AB204" s="409">
        <f t="shared" ca="1" si="1341"/>
        <v>-0.3668863961444373</v>
      </c>
      <c r="AC204" s="409">
        <f t="shared" ca="1" si="1341"/>
        <v>-2.574652804586961</v>
      </c>
      <c r="AD204" s="409">
        <f t="shared" ca="1" si="1341"/>
        <v>1.9269383961115949</v>
      </c>
      <c r="AE204" s="409">
        <f t="shared" ca="1" si="1341"/>
        <v>-0.49158891664072257</v>
      </c>
      <c r="AF204" s="409">
        <f t="shared" ca="1" si="1341"/>
        <v>-4.7741557010610904</v>
      </c>
      <c r="AG204" s="409">
        <f t="shared" ca="1" si="1341"/>
        <v>1.0055880682027265</v>
      </c>
      <c r="AH204" s="409">
        <f t="shared" ca="1" si="1341"/>
        <v>0.84693971828997405</v>
      </c>
      <c r="AI204" s="409">
        <f t="shared" ca="1" si="1341"/>
        <v>1.1543010882182614</v>
      </c>
      <c r="AJ204" s="409">
        <f t="shared" ca="1" si="1341"/>
        <v>-0.62058245225178155</v>
      </c>
      <c r="AK204" s="409">
        <f t="shared" ca="1" si="1341"/>
        <v>0.76541816147638997</v>
      </c>
      <c r="AL204" s="409">
        <f t="shared" ref="AL204:BQ204" ca="1" si="1342">+AL51/AK51*100-100</f>
        <v>0.37217515174899063</v>
      </c>
      <c r="AM204" s="409">
        <f t="shared" ca="1" si="1342"/>
        <v>-0.17333909236651834</v>
      </c>
      <c r="AN204" s="409">
        <f t="shared" ca="1" si="1342"/>
        <v>-0.4646982685330272</v>
      </c>
      <c r="AO204" s="409">
        <f t="shared" ca="1" si="1342"/>
        <v>-0.20786263644619396</v>
      </c>
      <c r="AP204" s="409">
        <f t="shared" ca="1" si="1342"/>
        <v>-2.1506101494990446</v>
      </c>
      <c r="AQ204" s="409">
        <f t="shared" ca="1" si="1342"/>
        <v>-0.40736811595164113</v>
      </c>
      <c r="AR204" s="409">
        <f t="shared" ca="1" si="1342"/>
        <v>-1.4687424798312918</v>
      </c>
      <c r="AS204" s="409">
        <f t="shared" ca="1" si="1342"/>
        <v>-0.23239713830355413</v>
      </c>
      <c r="AT204" s="409">
        <f t="shared" ca="1" si="1342"/>
        <v>-0.20582489232172918</v>
      </c>
      <c r="AU204" s="409">
        <f t="shared" ca="1" si="1342"/>
        <v>-1.3761116213979108</v>
      </c>
      <c r="AV204" s="409">
        <f t="shared" ca="1" si="1342"/>
        <v>-0.51002840696608587</v>
      </c>
      <c r="AW204" s="409">
        <f t="shared" ca="1" si="1342"/>
        <v>-2.0705535642421893</v>
      </c>
      <c r="AX204" s="409">
        <f t="shared" ca="1" si="1342"/>
        <v>0.23623749905648594</v>
      </c>
      <c r="AY204" s="409">
        <f t="shared" ca="1" si="1342"/>
        <v>-1.2251400258493419</v>
      </c>
      <c r="AZ204" s="409">
        <f t="shared" ca="1" si="1342"/>
        <v>-2.0886636799096152</v>
      </c>
      <c r="BA204" s="409">
        <f t="shared" ca="1" si="1342"/>
        <v>-0.27987983025975893</v>
      </c>
      <c r="BB204" s="409">
        <f t="shared" ca="1" si="1342"/>
        <v>-0.96278929572214622</v>
      </c>
      <c r="BC204" s="409">
        <f t="shared" ca="1" si="1342"/>
        <v>0.21036858956568949</v>
      </c>
      <c r="BD204" s="409">
        <f t="shared" ca="1" si="1342"/>
        <v>-0.45189950820937952</v>
      </c>
      <c r="BE204" s="409">
        <f t="shared" ca="1" si="1342"/>
        <v>3.3624917364804219E-2</v>
      </c>
      <c r="BF204" s="409">
        <f t="shared" ca="1" si="1342"/>
        <v>-1.0648591199384327</v>
      </c>
      <c r="BG204" s="409">
        <f t="shared" ca="1" si="1342"/>
        <v>-1.5786035692011495</v>
      </c>
      <c r="BH204" s="409">
        <f t="shared" ca="1" si="1342"/>
        <v>-2.6133557065559643</v>
      </c>
      <c r="BI204" s="409">
        <f t="shared" ca="1" si="1342"/>
        <v>-11.225760092133697</v>
      </c>
      <c r="BJ204" s="409">
        <f t="shared" ca="1" si="1342"/>
        <v>10.746945642008555</v>
      </c>
      <c r="BK204" s="409">
        <f t="shared" ca="1" si="1342"/>
        <v>-1.4212084763427555</v>
      </c>
      <c r="BL204" s="409">
        <f t="shared" ca="1" si="1342"/>
        <v>-5.8774369037990937E-2</v>
      </c>
      <c r="BM204" s="409">
        <f t="shared" ca="1" si="1342"/>
        <v>2.5089263643454558</v>
      </c>
      <c r="BN204" s="409">
        <f t="shared" ca="1" si="1342"/>
        <v>-2.6659389392692958</v>
      </c>
      <c r="BO204" s="409">
        <f t="shared" ca="1" si="1342"/>
        <v>-1.5849823985763152</v>
      </c>
      <c r="BP204" s="409">
        <f t="shared" ca="1" si="1342"/>
        <v>1.2749304905815393</v>
      </c>
      <c r="BQ204" s="409">
        <f t="shared" ca="1" si="1342"/>
        <v>-1.0456560437283997</v>
      </c>
      <c r="BR204" s="409">
        <f t="shared" ref="BR204:CW204" ca="1" si="1343">+BR51/BQ51*100-100</f>
        <v>-1.4295799360051262</v>
      </c>
      <c r="BS204" s="409">
        <f t="shared" ca="1" si="1343"/>
        <v>-0.52702571158962996</v>
      </c>
      <c r="BT204" s="409">
        <f t="shared" ca="1" si="1343"/>
        <v>-1.2989922050706326</v>
      </c>
      <c r="BU204" s="409">
        <f t="shared" ca="1" si="1343"/>
        <v>-0.56366532724760532</v>
      </c>
      <c r="BV204" s="409">
        <f t="shared" ca="1" si="1343"/>
        <v>-2.122241963154508</v>
      </c>
      <c r="BW204" s="409">
        <f t="shared" ca="1" si="1343"/>
        <v>-2.351268441404585</v>
      </c>
      <c r="BX204" s="409">
        <f t="shared" ca="1" si="1343"/>
        <v>0.21655930464044104</v>
      </c>
      <c r="BY204" s="409">
        <f t="shared" ca="1" si="1343"/>
        <v>-5.3110276648321246</v>
      </c>
      <c r="BZ204" s="409">
        <f t="shared" ca="1" si="1343"/>
        <v>3.7336884961209478</v>
      </c>
      <c r="CA204" s="409">
        <f t="shared" ca="1" si="1343"/>
        <v>-0.54539644234979789</v>
      </c>
      <c r="CB204" s="409">
        <f t="shared" ca="1" si="1343"/>
        <v>-0.8192063863105119</v>
      </c>
      <c r="CC204" s="409">
        <f t="shared" ca="1" si="1343"/>
        <v>-1.0694254514696979</v>
      </c>
      <c r="CD204" s="409">
        <f t="shared" ca="1" si="1343"/>
        <v>0.69398052325348658</v>
      </c>
      <c r="CE204" s="409">
        <f t="shared" ca="1" si="1343"/>
        <v>0.44532467474421367</v>
      </c>
      <c r="CF204" s="409">
        <f t="shared" ca="1" si="1343"/>
        <v>0.55271583133074387</v>
      </c>
      <c r="CG204" s="409">
        <f t="shared" ca="1" si="1343"/>
        <v>0.41971417347768636</v>
      </c>
      <c r="CH204" s="409">
        <f t="shared" ca="1" si="1343"/>
        <v>-1.0575725782659191</v>
      </c>
      <c r="CI204" s="409">
        <f t="shared" ca="1" si="1343"/>
        <v>2.9902001131167424</v>
      </c>
      <c r="CJ204" s="409">
        <f t="shared" ca="1" si="1343"/>
        <v>1.5076545480766868E-2</v>
      </c>
      <c r="CK204" s="409">
        <f t="shared" ca="1" si="1343"/>
        <v>0.69126569861808207</v>
      </c>
      <c r="CL204" s="409">
        <f t="shared" ca="1" si="1343"/>
        <v>0.10922258717316424</v>
      </c>
      <c r="CM204" s="409">
        <f t="shared" ca="1" si="1343"/>
        <v>-0.15475062339169199</v>
      </c>
      <c r="CN204" s="409">
        <f t="shared" ca="1" si="1343"/>
        <v>-0.21321382516310905</v>
      </c>
      <c r="CO204" s="409">
        <f t="shared" ca="1" si="1343"/>
        <v>-5.120441797457417</v>
      </c>
      <c r="CP204" s="409">
        <f t="shared" ca="1" si="1343"/>
        <v>-0.43700809020333509</v>
      </c>
      <c r="CQ204" s="409">
        <f t="shared" ca="1" si="1343"/>
        <v>0.23921035792557177</v>
      </c>
      <c r="CR204" s="409">
        <f t="shared" ca="1" si="1343"/>
        <v>1.8619328998379387</v>
      </c>
      <c r="CS204" s="409">
        <f t="shared" ca="1" si="1343"/>
        <v>-0.11532082315757464</v>
      </c>
      <c r="CT204" s="409">
        <f t="shared" ca="1" si="1343"/>
        <v>0.4633911628819618</v>
      </c>
      <c r="CU204" s="409">
        <f t="shared" ca="1" si="1343"/>
        <v>0.22050879674712576</v>
      </c>
      <c r="CV204" s="409">
        <f t="shared" ca="1" si="1343"/>
        <v>1.0407244202692567</v>
      </c>
      <c r="CW204" s="409">
        <f t="shared" ca="1" si="1343"/>
        <v>-0.42896185653538055</v>
      </c>
      <c r="CX204" s="409">
        <f t="shared" ref="CX204:ED204" ca="1" si="1344">+CX51/CW51*100-100</f>
        <v>1.0136445331709467</v>
      </c>
      <c r="CY204" s="409">
        <f t="shared" ca="1" si="1344"/>
        <v>0.98740835762293955</v>
      </c>
      <c r="CZ204" s="409">
        <f t="shared" ca="1" si="1344"/>
        <v>0.14102827990005551</v>
      </c>
      <c r="DA204" s="409">
        <f t="shared" ca="1" si="1344"/>
        <v>0.18410946678655193</v>
      </c>
      <c r="DB204" s="409">
        <f t="shared" ca="1" si="1344"/>
        <v>0.59304327592242601</v>
      </c>
      <c r="DC204" s="409">
        <f t="shared" ca="1" si="1344"/>
        <v>0.38627739730301869</v>
      </c>
      <c r="DD204" s="409">
        <f t="shared" ca="1" si="1344"/>
        <v>-1.9539420502790392</v>
      </c>
      <c r="DE204" s="409">
        <f t="shared" ca="1" si="1344"/>
        <v>2.7435090893188203</v>
      </c>
      <c r="DF204" s="409">
        <f t="shared" ca="1" si="1344"/>
        <v>0.19971588637585569</v>
      </c>
      <c r="DG204" s="409">
        <f t="shared" ca="1" si="1344"/>
        <v>0.58759067358072059</v>
      </c>
      <c r="DH204" s="409">
        <f t="shared" ca="1" si="1344"/>
        <v>0.23090273697074792</v>
      </c>
      <c r="DI204" s="409">
        <f t="shared" ca="1" si="1344"/>
        <v>0.53879249023647446</v>
      </c>
      <c r="DJ204" s="409">
        <f t="shared" ca="1" si="1344"/>
        <v>-0.43543734466959449</v>
      </c>
      <c r="DK204" s="409">
        <f t="shared" ca="1" si="1344"/>
        <v>0.81074356728115049</v>
      </c>
      <c r="DL204" s="409">
        <f t="shared" ca="1" si="1344"/>
        <v>-0.16174547470714629</v>
      </c>
      <c r="DM204" s="409">
        <f t="shared" ca="1" si="1344"/>
        <v>0.57576201042219566</v>
      </c>
      <c r="DN204" s="409">
        <f t="shared" ca="1" si="1344"/>
        <v>0.21357968383406956</v>
      </c>
      <c r="DO204" s="409">
        <f t="shared" ca="1" si="1344"/>
        <v>0.59482406256834963</v>
      </c>
      <c r="DP204" s="409">
        <f t="shared" ca="1" si="1344"/>
        <v>-1.1392138247077241</v>
      </c>
      <c r="DQ204" s="409">
        <f t="shared" ca="1" si="1344"/>
        <v>4.599819853112308E-2</v>
      </c>
      <c r="DR204" s="409">
        <f t="shared" ca="1" si="1344"/>
        <v>0.80452975862527865</v>
      </c>
      <c r="DS204" s="409">
        <f t="shared" ca="1" si="1344"/>
        <v>0.43644462332375156</v>
      </c>
      <c r="DT204" s="409">
        <f t="shared" ca="1" si="1344"/>
        <v>-7.2238222899997595E-2</v>
      </c>
      <c r="DU204" s="409">
        <f t="shared" ca="1" si="1344"/>
        <v>1.3964788293416603</v>
      </c>
      <c r="DV204" s="409">
        <f t="shared" ca="1" si="1344"/>
        <v>-3.552487491525369E-2</v>
      </c>
      <c r="DW204" s="409">
        <f t="shared" ca="1" si="1344"/>
        <v>0.43164905715981661</v>
      </c>
      <c r="DX204" s="409">
        <f t="shared" ca="1" si="1344"/>
        <v>1.5073121879291165</v>
      </c>
      <c r="DY204" s="409">
        <f t="shared" ca="1" si="1344"/>
        <v>-0.85983167466170585</v>
      </c>
      <c r="DZ204" s="409">
        <f t="shared" ca="1" si="1344"/>
        <v>-0.69307881918014402</v>
      </c>
      <c r="EA204" s="409">
        <f t="shared" ca="1" si="1344"/>
        <v>-1.6255534479964098</v>
      </c>
      <c r="EB204" s="409">
        <f t="shared" ca="1" si="1344"/>
        <v>0.67196296216336293</v>
      </c>
      <c r="EC204" s="409">
        <f t="shared" ca="1" si="1344"/>
        <v>-0.5935594214809754</v>
      </c>
      <c r="ED204" s="409">
        <f t="shared" ca="1" si="1344"/>
        <v>-0.11840667588559484</v>
      </c>
      <c r="EE204" s="409">
        <f t="shared" ca="1" si="1279"/>
        <v>2.5262801450764982E-4</v>
      </c>
      <c r="EF204" s="409">
        <f t="shared" ca="1" si="1280"/>
        <v>-0.67763977443748047</v>
      </c>
      <c r="EG204" s="409">
        <f t="shared" ca="1" si="1281"/>
        <v>-0.96191422479769528</v>
      </c>
      <c r="EH204" s="409">
        <f t="shared" ca="1" si="1282"/>
        <v>-1.1758552806778653</v>
      </c>
      <c r="EI204" s="409">
        <f t="shared" ca="1" si="1283"/>
        <v>-0.21615141110757463</v>
      </c>
      <c r="EJ204" s="409">
        <f t="shared" ca="1" si="1284"/>
        <v>-2.1146869321487856</v>
      </c>
      <c r="EK204" s="409">
        <f t="shared" ca="1" si="1285"/>
        <v>-0.43622904257296113</v>
      </c>
      <c r="EL204" s="409">
        <f t="shared" ca="1" si="1286"/>
        <v>0.52502947616652307</v>
      </c>
      <c r="EM204" s="409">
        <f t="shared" ca="1" si="1287"/>
        <v>-0.33054828876829845</v>
      </c>
      <c r="EN204" s="409">
        <f t="shared" ca="1" si="1288"/>
        <v>-0.55016564025650894</v>
      </c>
      <c r="EO204" s="409">
        <f t="shared" ca="1" si="1289"/>
        <v>-0.78706517014435917</v>
      </c>
      <c r="EP204" s="409">
        <f t="shared" ca="1" si="1290"/>
        <v>-0.81631082992635129</v>
      </c>
      <c r="EQ204" s="409">
        <f t="shared" ca="1" si="1291"/>
        <v>-2.1189291852104333</v>
      </c>
      <c r="ER204" s="409">
        <f t="shared" ca="1" si="1292"/>
        <v>-2.1661420477937554</v>
      </c>
      <c r="ES204" s="409">
        <f t="shared" ca="1" si="1293"/>
        <v>-0.73208792555905688</v>
      </c>
      <c r="ET204" s="409">
        <f t="shared" ca="1" si="1294"/>
        <v>1.1847428066224239</v>
      </c>
      <c r="EU204" s="409">
        <f t="shared" ca="1" si="1295"/>
        <v>-2.3546703780764489</v>
      </c>
      <c r="EV204" s="409">
        <f t="shared" ca="1" si="1296"/>
        <v>1.0892621116477272</v>
      </c>
      <c r="EW204" s="409">
        <f t="shared" ca="1" si="1297"/>
        <v>0.71382936925053286</v>
      </c>
      <c r="EX204" s="409">
        <f t="shared" ca="1" si="1298"/>
        <v>-0.41549293401722309</v>
      </c>
      <c r="EY204" s="409">
        <f t="shared" ca="1" si="1299"/>
        <v>1.1151433952128968</v>
      </c>
      <c r="EZ204" s="409">
        <f t="shared" ca="1" si="1300"/>
        <v>-9.0725389790051736E-2</v>
      </c>
      <c r="FA204" s="409">
        <f t="shared" ca="1" si="1301"/>
        <v>0.52428064009433228</v>
      </c>
      <c r="FB204" s="409">
        <f t="shared" ca="1" si="1302"/>
        <v>0.70789297976820365</v>
      </c>
      <c r="FC204" s="409">
        <f t="shared" ca="1" si="1303"/>
        <v>0.35787160590545852</v>
      </c>
      <c r="FD204" s="409">
        <f t="shared" ca="1" si="1304"/>
        <v>1.647896504091733</v>
      </c>
      <c r="FE204" s="409">
        <f t="shared" ca="1" si="1305"/>
        <v>-100</v>
      </c>
      <c r="FF204" s="409" t="e">
        <f t="shared" ca="1" si="1306"/>
        <v>#DIV/0!</v>
      </c>
      <c r="FG204" s="409" t="e">
        <f t="shared" ca="1" si="1307"/>
        <v>#DIV/0!</v>
      </c>
      <c r="FH204" s="409" t="e">
        <f t="shared" ca="1" si="1308"/>
        <v>#DIV/0!</v>
      </c>
      <c r="FI204" s="409" t="e">
        <f t="shared" ca="1" si="1309"/>
        <v>#DIV/0!</v>
      </c>
      <c r="FJ204" s="409" t="e">
        <f t="shared" ca="1" si="1310"/>
        <v>#DIV/0!</v>
      </c>
      <c r="FK204" s="409" t="e">
        <f t="shared" ca="1" si="1311"/>
        <v>#DIV/0!</v>
      </c>
      <c r="FL204" s="409" t="e">
        <f t="shared" ca="1" si="1312"/>
        <v>#DIV/0!</v>
      </c>
      <c r="FM204" s="409" t="e">
        <f t="shared" ca="1" si="1313"/>
        <v>#DIV/0!</v>
      </c>
      <c r="FN204" s="409" t="e">
        <f t="shared" ca="1" si="1314"/>
        <v>#DIV/0!</v>
      </c>
      <c r="FO204" s="409" t="e">
        <f t="shared" ca="1" si="1315"/>
        <v>#DIV/0!</v>
      </c>
      <c r="FP204" s="409" t="e">
        <f t="shared" ca="1" si="1316"/>
        <v>#DIV/0!</v>
      </c>
    </row>
    <row r="205" spans="1:172" x14ac:dyDescent="0.2">
      <c r="B205" s="407" t="s">
        <v>3</v>
      </c>
      <c r="C205" s="408">
        <f t="shared" si="1274"/>
        <v>265067.55099999998</v>
      </c>
      <c r="D205" s="407"/>
      <c r="E205" s="409"/>
      <c r="F205" s="409">
        <f t="shared" ref="F205:AK205" ca="1" si="1345">+F52/E52*100-100</f>
        <v>0.40154122593867214</v>
      </c>
      <c r="G205" s="409">
        <f t="shared" ca="1" si="1345"/>
        <v>-0.76683611349814385</v>
      </c>
      <c r="H205" s="409">
        <f t="shared" ca="1" si="1345"/>
        <v>-3.4981952953796451</v>
      </c>
      <c r="I205" s="409">
        <f t="shared" ca="1" si="1345"/>
        <v>1.0934828917529273</v>
      </c>
      <c r="J205" s="409">
        <f t="shared" ca="1" si="1345"/>
        <v>-2.4558483871873733</v>
      </c>
      <c r="K205" s="409">
        <f t="shared" ca="1" si="1345"/>
        <v>0.1193220721602728</v>
      </c>
      <c r="L205" s="409">
        <f t="shared" ca="1" si="1345"/>
        <v>-0.23275676238343124</v>
      </c>
      <c r="M205" s="409">
        <f t="shared" ca="1" si="1345"/>
        <v>-2.829182329206418</v>
      </c>
      <c r="N205" s="409">
        <f t="shared" ca="1" si="1345"/>
        <v>2.1028746032155254</v>
      </c>
      <c r="O205" s="409">
        <f t="shared" ca="1" si="1345"/>
        <v>5.7381659914995709</v>
      </c>
      <c r="P205" s="409">
        <f t="shared" ca="1" si="1345"/>
        <v>3.0765258574850378</v>
      </c>
      <c r="Q205" s="409">
        <f t="shared" ca="1" si="1345"/>
        <v>-9.8391755831660532</v>
      </c>
      <c r="R205" s="409">
        <f t="shared" ca="1" si="1345"/>
        <v>1.2479326027951601</v>
      </c>
      <c r="S205" s="409">
        <f t="shared" ca="1" si="1345"/>
        <v>3.1211947270395086</v>
      </c>
      <c r="T205" s="409">
        <f t="shared" ca="1" si="1345"/>
        <v>1.649603985909522</v>
      </c>
      <c r="U205" s="409">
        <f t="shared" ca="1" si="1345"/>
        <v>0.27908160546603256</v>
      </c>
      <c r="V205" s="409">
        <f t="shared" ca="1" si="1345"/>
        <v>-1.0856693499311234</v>
      </c>
      <c r="W205" s="409">
        <f t="shared" ca="1" si="1345"/>
        <v>1.465731552589375</v>
      </c>
      <c r="X205" s="409">
        <f t="shared" ca="1" si="1345"/>
        <v>-2.3637373328540434E-2</v>
      </c>
      <c r="Y205" s="409">
        <f t="shared" ca="1" si="1345"/>
        <v>-1.2198639750143201</v>
      </c>
      <c r="Z205" s="409">
        <f t="shared" ca="1" si="1345"/>
        <v>0.42923366333813817</v>
      </c>
      <c r="AA205" s="409">
        <f t="shared" ca="1" si="1345"/>
        <v>0.93904544034084836</v>
      </c>
      <c r="AB205" s="409">
        <f t="shared" ca="1" si="1345"/>
        <v>1.9695057370001052</v>
      </c>
      <c r="AC205" s="409">
        <f t="shared" ca="1" si="1345"/>
        <v>-2.1557493834298924</v>
      </c>
      <c r="AD205" s="409">
        <f t="shared" ca="1" si="1345"/>
        <v>1.2416170916673224</v>
      </c>
      <c r="AE205" s="409">
        <f t="shared" ca="1" si="1345"/>
        <v>-4.942730491743589</v>
      </c>
      <c r="AF205" s="409">
        <f t="shared" ca="1" si="1345"/>
        <v>-0.19915026951092329</v>
      </c>
      <c r="AG205" s="409">
        <f t="shared" ca="1" si="1345"/>
        <v>-0.51159922972554739</v>
      </c>
      <c r="AH205" s="409">
        <f t="shared" ca="1" si="1345"/>
        <v>4.7368834748072004</v>
      </c>
      <c r="AI205" s="409">
        <f t="shared" ca="1" si="1345"/>
        <v>-1.9390513276767223</v>
      </c>
      <c r="AJ205" s="409">
        <f t="shared" ca="1" si="1345"/>
        <v>3.6120646803085918</v>
      </c>
      <c r="AK205" s="409">
        <f t="shared" ca="1" si="1345"/>
        <v>-0.30222520913312678</v>
      </c>
      <c r="AL205" s="409">
        <f t="shared" ref="AL205:BQ205" ca="1" si="1346">+AL52/AK52*100-100</f>
        <v>-1.6065665530976219</v>
      </c>
      <c r="AM205" s="409">
        <f t="shared" ca="1" si="1346"/>
        <v>-3.5305732229217028</v>
      </c>
      <c r="AN205" s="409">
        <f t="shared" ca="1" si="1346"/>
        <v>0.73669073460227708</v>
      </c>
      <c r="AO205" s="409">
        <f t="shared" ca="1" si="1346"/>
        <v>1.9538651516054557</v>
      </c>
      <c r="AP205" s="409">
        <f t="shared" ca="1" si="1346"/>
        <v>1.7138188496266196</v>
      </c>
      <c r="AQ205" s="409">
        <f t="shared" ca="1" si="1346"/>
        <v>-0.27597161854502872</v>
      </c>
      <c r="AR205" s="409">
        <f t="shared" ca="1" si="1346"/>
        <v>0.76481980080072276</v>
      </c>
      <c r="AS205" s="409">
        <f t="shared" ca="1" si="1346"/>
        <v>2.320565903718034</v>
      </c>
      <c r="AT205" s="409">
        <f t="shared" ca="1" si="1346"/>
        <v>-1.5004319729121676</v>
      </c>
      <c r="AU205" s="409">
        <f t="shared" ca="1" si="1346"/>
        <v>2.893660032883119</v>
      </c>
      <c r="AV205" s="409">
        <f t="shared" ca="1" si="1346"/>
        <v>-2.9017181922358475</v>
      </c>
      <c r="AW205" s="409">
        <f t="shared" ca="1" si="1346"/>
        <v>3.9994324844683007</v>
      </c>
      <c r="AX205" s="409">
        <f t="shared" ca="1" si="1346"/>
        <v>-0.66760094829569994</v>
      </c>
      <c r="AY205" s="409">
        <f t="shared" ca="1" si="1346"/>
        <v>-2.6650430099853679</v>
      </c>
      <c r="AZ205" s="409">
        <f t="shared" ca="1" si="1346"/>
        <v>1.221286740322995</v>
      </c>
      <c r="BA205" s="409">
        <f t="shared" ca="1" si="1346"/>
        <v>-1.2304318384203157</v>
      </c>
      <c r="BB205" s="409">
        <f t="shared" ca="1" si="1346"/>
        <v>-1.1139050123481411</v>
      </c>
      <c r="BC205" s="409">
        <f t="shared" ca="1" si="1346"/>
        <v>1.0680454506504304</v>
      </c>
      <c r="BD205" s="409">
        <f t="shared" ca="1" si="1346"/>
        <v>2.3838801283669397</v>
      </c>
      <c r="BE205" s="409">
        <f t="shared" ca="1" si="1346"/>
        <v>-0.80081574445837589</v>
      </c>
      <c r="BF205" s="409">
        <f t="shared" ca="1" si="1346"/>
        <v>0.27009354554677145</v>
      </c>
      <c r="BG205" s="409">
        <f t="shared" ca="1" si="1346"/>
        <v>-1.4848027107186539</v>
      </c>
      <c r="BH205" s="409">
        <f t="shared" ca="1" si="1346"/>
        <v>0.24045773813303128</v>
      </c>
      <c r="BI205" s="409">
        <f t="shared" ca="1" si="1346"/>
        <v>-0.58751851240198505</v>
      </c>
      <c r="BJ205" s="409">
        <f t="shared" ca="1" si="1346"/>
        <v>-0.36032250397455812</v>
      </c>
      <c r="BK205" s="409">
        <f t="shared" ca="1" si="1346"/>
        <v>0.66292572043113296</v>
      </c>
      <c r="BL205" s="409">
        <f t="shared" ca="1" si="1346"/>
        <v>-1.9984271294443516</v>
      </c>
      <c r="BM205" s="409">
        <f t="shared" ca="1" si="1346"/>
        <v>1.0543914157556316</v>
      </c>
      <c r="BN205" s="409">
        <f t="shared" ca="1" si="1346"/>
        <v>-0.90153295354019747</v>
      </c>
      <c r="BO205" s="409">
        <f t="shared" ca="1" si="1346"/>
        <v>3.4644414584219021</v>
      </c>
      <c r="BP205" s="409">
        <f t="shared" ca="1" si="1346"/>
        <v>-3.2110316248699462</v>
      </c>
      <c r="BQ205" s="409">
        <f t="shared" ca="1" si="1346"/>
        <v>1.6295028218166863</v>
      </c>
      <c r="BR205" s="409">
        <f t="shared" ref="BR205:CW205" ca="1" si="1347">+BR52/BQ52*100-100</f>
        <v>-3.0483617809278769</v>
      </c>
      <c r="BS205" s="409">
        <f t="shared" ca="1" si="1347"/>
        <v>-1.1493757244277276</v>
      </c>
      <c r="BT205" s="409">
        <f t="shared" ca="1" si="1347"/>
        <v>-0.10466495250463481</v>
      </c>
      <c r="BU205" s="409">
        <f t="shared" ca="1" si="1347"/>
        <v>-0.18108792867278112</v>
      </c>
      <c r="BV205" s="409">
        <f t="shared" ca="1" si="1347"/>
        <v>-0.35701856373107432</v>
      </c>
      <c r="BW205" s="409">
        <f t="shared" ca="1" si="1347"/>
        <v>-0.15643512105488355</v>
      </c>
      <c r="BX205" s="409">
        <f t="shared" ca="1" si="1347"/>
        <v>-5.7770636298741351E-2</v>
      </c>
      <c r="BY205" s="409">
        <f t="shared" ca="1" si="1347"/>
        <v>-1.4734266756898364</v>
      </c>
      <c r="BZ205" s="409">
        <f t="shared" ca="1" si="1347"/>
        <v>-1.3422953158459023</v>
      </c>
      <c r="CA205" s="409">
        <f t="shared" ca="1" si="1347"/>
        <v>1.2653437485243586</v>
      </c>
      <c r="CB205" s="409">
        <f t="shared" ca="1" si="1347"/>
        <v>1.7239948147985871</v>
      </c>
      <c r="CC205" s="409">
        <f t="shared" ca="1" si="1347"/>
        <v>-3.6970771264562927</v>
      </c>
      <c r="CD205" s="409">
        <f t="shared" ca="1" si="1347"/>
        <v>3.136096027957251</v>
      </c>
      <c r="CE205" s="409">
        <f t="shared" ca="1" si="1347"/>
        <v>0.87165689933681278</v>
      </c>
      <c r="CF205" s="409">
        <f t="shared" ca="1" si="1347"/>
        <v>-0.30105316797100556</v>
      </c>
      <c r="CG205" s="409">
        <f t="shared" ca="1" si="1347"/>
        <v>-2.4451435792936422</v>
      </c>
      <c r="CH205" s="409">
        <f t="shared" ca="1" si="1347"/>
        <v>-0.3268061440916199</v>
      </c>
      <c r="CI205" s="409">
        <f t="shared" ca="1" si="1347"/>
        <v>2.1691877181559249</v>
      </c>
      <c r="CJ205" s="409">
        <f t="shared" ca="1" si="1347"/>
        <v>-1.2609151593616019</v>
      </c>
      <c r="CK205" s="409">
        <f t="shared" ca="1" si="1347"/>
        <v>4.4753182507990061</v>
      </c>
      <c r="CL205" s="409">
        <f t="shared" ca="1" si="1347"/>
        <v>-3.5562404700945507</v>
      </c>
      <c r="CM205" s="409">
        <f t="shared" ca="1" si="1347"/>
        <v>-1.4740456522304868</v>
      </c>
      <c r="CN205" s="409">
        <f t="shared" ca="1" si="1347"/>
        <v>-22.123146237211373</v>
      </c>
      <c r="CO205" s="409">
        <f t="shared" ca="1" si="1347"/>
        <v>-4.8107250553600096</v>
      </c>
      <c r="CP205" s="409">
        <f t="shared" ca="1" si="1347"/>
        <v>27.229736758962119</v>
      </c>
      <c r="CQ205" s="409">
        <f t="shared" ca="1" si="1347"/>
        <v>9.0903525357780808</v>
      </c>
      <c r="CR205" s="409">
        <f t="shared" ca="1" si="1347"/>
        <v>1.4410688839155341</v>
      </c>
      <c r="CS205" s="409">
        <f t="shared" ca="1" si="1347"/>
        <v>-0.13155144104969452</v>
      </c>
      <c r="CT205" s="409">
        <f t="shared" ca="1" si="1347"/>
        <v>2.8461721722850655</v>
      </c>
      <c r="CU205" s="409">
        <f t="shared" ca="1" si="1347"/>
        <v>-1.5279155339032258</v>
      </c>
      <c r="CV205" s="409">
        <f t="shared" ca="1" si="1347"/>
        <v>1.3235720113550258</v>
      </c>
      <c r="CW205" s="409">
        <f t="shared" ca="1" si="1347"/>
        <v>-3.9098253575450883</v>
      </c>
      <c r="CX205" s="409">
        <f t="shared" ref="CX205:ED205" ca="1" si="1348">+CX52/CW52*100-100</f>
        <v>1.9663264343662519</v>
      </c>
      <c r="CY205" s="409">
        <f t="shared" ca="1" si="1348"/>
        <v>-1.7580454572801045</v>
      </c>
      <c r="CZ205" s="409">
        <f t="shared" ca="1" si="1348"/>
        <v>0.93004652415034172</v>
      </c>
      <c r="DA205" s="409">
        <f t="shared" ca="1" si="1348"/>
        <v>6.6461423078351345E-2</v>
      </c>
      <c r="DB205" s="409">
        <f t="shared" ca="1" si="1348"/>
        <v>0.65516378373686734</v>
      </c>
      <c r="DC205" s="409">
        <f t="shared" ca="1" si="1348"/>
        <v>-0.8820528080235448</v>
      </c>
      <c r="DD205" s="409">
        <f t="shared" ca="1" si="1348"/>
        <v>-0.54440052836987718</v>
      </c>
      <c r="DE205" s="409">
        <f t="shared" ca="1" si="1348"/>
        <v>1.9547198517657449</v>
      </c>
      <c r="DF205" s="409">
        <f t="shared" ca="1" si="1348"/>
        <v>-0.95906795719622551</v>
      </c>
      <c r="DG205" s="409">
        <f t="shared" ca="1" si="1348"/>
        <v>-0.61728464907506009</v>
      </c>
      <c r="DH205" s="409">
        <f t="shared" ca="1" si="1348"/>
        <v>2.1238544933794401E-2</v>
      </c>
      <c r="DI205" s="409">
        <f t="shared" ca="1" si="1348"/>
        <v>0.82366574939311477</v>
      </c>
      <c r="DJ205" s="409">
        <f t="shared" ca="1" si="1348"/>
        <v>0.36522498279462923</v>
      </c>
      <c r="DK205" s="409">
        <f t="shared" ca="1" si="1348"/>
        <v>1.4090163066309742</v>
      </c>
      <c r="DL205" s="409">
        <f t="shared" ca="1" si="1348"/>
        <v>-1.2647447953591353</v>
      </c>
      <c r="DM205" s="409">
        <f t="shared" ca="1" si="1348"/>
        <v>0.18263919819941066</v>
      </c>
      <c r="DN205" s="409">
        <f t="shared" ca="1" si="1348"/>
        <v>2.5277437355389196</v>
      </c>
      <c r="DO205" s="409">
        <f t="shared" ca="1" si="1348"/>
        <v>-0.30237389724788954</v>
      </c>
      <c r="DP205" s="409">
        <f t="shared" ca="1" si="1348"/>
        <v>-0.51582076294226908</v>
      </c>
      <c r="DQ205" s="409">
        <f t="shared" ca="1" si="1348"/>
        <v>0.40613719128299408</v>
      </c>
      <c r="DR205" s="409">
        <f t="shared" ca="1" si="1348"/>
        <v>0.81263773324860722</v>
      </c>
      <c r="DS205" s="409">
        <f t="shared" ca="1" si="1348"/>
        <v>1.877293653886241</v>
      </c>
      <c r="DT205" s="409">
        <f t="shared" ca="1" si="1348"/>
        <v>2.5755707053451715</v>
      </c>
      <c r="DU205" s="409">
        <f t="shared" ca="1" si="1348"/>
        <v>-7.8993441533742299</v>
      </c>
      <c r="DV205" s="409">
        <f t="shared" ca="1" si="1348"/>
        <v>0.22021359088120107</v>
      </c>
      <c r="DW205" s="409">
        <f t="shared" ca="1" si="1348"/>
        <v>3.2964646391366443</v>
      </c>
      <c r="DX205" s="409">
        <f t="shared" ca="1" si="1348"/>
        <v>-0.33669419526363242</v>
      </c>
      <c r="DY205" s="409">
        <f t="shared" ca="1" si="1348"/>
        <v>-0.66106810314185793</v>
      </c>
      <c r="DZ205" s="409">
        <f t="shared" ca="1" si="1348"/>
        <v>-0.49258019899444605</v>
      </c>
      <c r="EA205" s="409">
        <f t="shared" ca="1" si="1348"/>
        <v>-1.5148993218500379</v>
      </c>
      <c r="EB205" s="409">
        <f t="shared" ca="1" si="1348"/>
        <v>-1.5170556239135351</v>
      </c>
      <c r="EC205" s="409">
        <f t="shared" ca="1" si="1348"/>
        <v>-0.83489396047851017</v>
      </c>
      <c r="ED205" s="409">
        <f t="shared" ca="1" si="1348"/>
        <v>-2.2359166373029495</v>
      </c>
      <c r="EE205" s="409">
        <f t="shared" ca="1" si="1279"/>
        <v>-3.1615101291322389E-2</v>
      </c>
      <c r="EF205" s="409">
        <f t="shared" ca="1" si="1280"/>
        <v>-2.2995592784077417</v>
      </c>
      <c r="EG205" s="409">
        <f t="shared" ca="1" si="1281"/>
        <v>5.6072428782184289</v>
      </c>
      <c r="EH205" s="409">
        <f t="shared" ca="1" si="1282"/>
        <v>-2.3138067998416716</v>
      </c>
      <c r="EI205" s="409">
        <f t="shared" ca="1" si="1283"/>
        <v>-4.5877779333720241</v>
      </c>
      <c r="EJ205" s="409">
        <f t="shared" ca="1" si="1284"/>
        <v>-1.7573327201766489</v>
      </c>
      <c r="EK205" s="409">
        <f t="shared" ca="1" si="1285"/>
        <v>1.8734439714778546</v>
      </c>
      <c r="EL205" s="409">
        <f t="shared" ca="1" si="1286"/>
        <v>-5.1342830780536985</v>
      </c>
      <c r="EM205" s="409">
        <f t="shared" ca="1" si="1287"/>
        <v>-0.59158357215591195</v>
      </c>
      <c r="EN205" s="409">
        <f t="shared" ca="1" si="1288"/>
        <v>4.1157747013573953</v>
      </c>
      <c r="EO205" s="409">
        <f t="shared" ca="1" si="1289"/>
        <v>-2.066275198797058</v>
      </c>
      <c r="EP205" s="409">
        <f t="shared" ca="1" si="1290"/>
        <v>-5.7143757626064939E-2</v>
      </c>
      <c r="EQ205" s="409">
        <f t="shared" ca="1" si="1291"/>
        <v>-2.7838217241063745</v>
      </c>
      <c r="ER205" s="409">
        <f t="shared" ca="1" si="1292"/>
        <v>1.1962698117075945</v>
      </c>
      <c r="ES205" s="409">
        <f t="shared" ca="1" si="1293"/>
        <v>0.4652003334032031</v>
      </c>
      <c r="ET205" s="409">
        <f t="shared" ca="1" si="1294"/>
        <v>3.1776137681384995</v>
      </c>
      <c r="EU205" s="409">
        <f t="shared" ca="1" si="1295"/>
        <v>-3.5837040184148066</v>
      </c>
      <c r="EV205" s="409">
        <f t="shared" ca="1" si="1296"/>
        <v>1.1077253848429223</v>
      </c>
      <c r="EW205" s="409">
        <f t="shared" ca="1" si="1297"/>
        <v>-2.0862056373360645</v>
      </c>
      <c r="EX205" s="409">
        <f t="shared" ca="1" si="1298"/>
        <v>1.6611731024767096E-2</v>
      </c>
      <c r="EY205" s="409">
        <f t="shared" ca="1" si="1299"/>
        <v>3.3510956168495483</v>
      </c>
      <c r="EZ205" s="409">
        <f t="shared" ca="1" si="1300"/>
        <v>-2.4851558780373608</v>
      </c>
      <c r="FA205" s="409">
        <f t="shared" ca="1" si="1301"/>
        <v>1.2967479071981813</v>
      </c>
      <c r="FB205" s="409">
        <f t="shared" ca="1" si="1302"/>
        <v>4.4447714714806352E-2</v>
      </c>
      <c r="FC205" s="409">
        <f t="shared" ca="1" si="1303"/>
        <v>1.0153536633954445</v>
      </c>
      <c r="FD205" s="409">
        <f t="shared" ca="1" si="1304"/>
        <v>-1.6627242320771387</v>
      </c>
      <c r="FE205" s="409">
        <f t="shared" ca="1" si="1305"/>
        <v>-100</v>
      </c>
      <c r="FF205" s="409" t="e">
        <f t="shared" ca="1" si="1306"/>
        <v>#DIV/0!</v>
      </c>
      <c r="FG205" s="409" t="e">
        <f t="shared" ca="1" si="1307"/>
        <v>#DIV/0!</v>
      </c>
      <c r="FH205" s="409" t="e">
        <f t="shared" ca="1" si="1308"/>
        <v>#DIV/0!</v>
      </c>
      <c r="FI205" s="409" t="e">
        <f t="shared" ca="1" si="1309"/>
        <v>#DIV/0!</v>
      </c>
      <c r="FJ205" s="409" t="e">
        <f t="shared" ca="1" si="1310"/>
        <v>#DIV/0!</v>
      </c>
      <c r="FK205" s="409" t="e">
        <f t="shared" ca="1" si="1311"/>
        <v>#DIV/0!</v>
      </c>
      <c r="FL205" s="409" t="e">
        <f t="shared" ca="1" si="1312"/>
        <v>#DIV/0!</v>
      </c>
      <c r="FM205" s="409" t="e">
        <f t="shared" ca="1" si="1313"/>
        <v>#DIV/0!</v>
      </c>
      <c r="FN205" s="409" t="e">
        <f t="shared" ca="1" si="1314"/>
        <v>#DIV/0!</v>
      </c>
      <c r="FO205" s="409" t="e">
        <f t="shared" ca="1" si="1315"/>
        <v>#DIV/0!</v>
      </c>
      <c r="FP205" s="409" t="e">
        <f t="shared" ca="1" si="1316"/>
        <v>#DIV/0!</v>
      </c>
    </row>
    <row r="206" spans="1:172" x14ac:dyDescent="0.2">
      <c r="B206" s="407" t="s">
        <v>4</v>
      </c>
      <c r="C206" s="408">
        <f t="shared" si="1274"/>
        <v>61718.432999999997</v>
      </c>
      <c r="D206" s="407"/>
      <c r="E206" s="409"/>
      <c r="F206" s="409">
        <f t="shared" ref="F206:AK206" ca="1" si="1349">+F53/E53*100-100</f>
        <v>-9.1525642528952602</v>
      </c>
      <c r="G206" s="409">
        <f t="shared" ca="1" si="1349"/>
        <v>2.7096507113341346</v>
      </c>
      <c r="H206" s="409">
        <f t="shared" ca="1" si="1349"/>
        <v>5.5210353443005005</v>
      </c>
      <c r="I206" s="409">
        <f t="shared" ca="1" si="1349"/>
        <v>-6.0843566691976463</v>
      </c>
      <c r="J206" s="409">
        <f t="shared" ca="1" si="1349"/>
        <v>-1.2478692822767812E-2</v>
      </c>
      <c r="K206" s="409">
        <f t="shared" ca="1" si="1349"/>
        <v>10.346965787244926</v>
      </c>
      <c r="L206" s="409">
        <f t="shared" ca="1" si="1349"/>
        <v>0.55157920024610974</v>
      </c>
      <c r="M206" s="409">
        <f t="shared" ca="1" si="1349"/>
        <v>-1.5741533794987816</v>
      </c>
      <c r="N206" s="409">
        <f t="shared" ca="1" si="1349"/>
        <v>5.2659218212145191</v>
      </c>
      <c r="O206" s="409">
        <f t="shared" ca="1" si="1349"/>
        <v>1.6027839087436604</v>
      </c>
      <c r="P206" s="409">
        <f t="shared" ca="1" si="1349"/>
        <v>0.12143386973440329</v>
      </c>
      <c r="Q206" s="409">
        <f t="shared" ca="1" si="1349"/>
        <v>-3.8007973593086604</v>
      </c>
      <c r="R206" s="409">
        <f t="shared" ca="1" si="1349"/>
        <v>-2.1019542617934235</v>
      </c>
      <c r="S206" s="409">
        <f t="shared" ca="1" si="1349"/>
        <v>0.27507511782994243</v>
      </c>
      <c r="T206" s="409">
        <f t="shared" ca="1" si="1349"/>
        <v>-7.3674605653621654</v>
      </c>
      <c r="U206" s="409">
        <f t="shared" ca="1" si="1349"/>
        <v>-1.4896432503145149</v>
      </c>
      <c r="V206" s="409">
        <f t="shared" ca="1" si="1349"/>
        <v>9.2167289504391903</v>
      </c>
      <c r="W206" s="409">
        <f t="shared" ca="1" si="1349"/>
        <v>6.0417244846189107</v>
      </c>
      <c r="X206" s="409">
        <f t="shared" ca="1" si="1349"/>
        <v>-1.9087008695084791</v>
      </c>
      <c r="Y206" s="409">
        <f t="shared" ca="1" si="1349"/>
        <v>7.5972776502339059</v>
      </c>
      <c r="Z206" s="409">
        <f t="shared" ca="1" si="1349"/>
        <v>-7.4338553849170808</v>
      </c>
      <c r="AA206" s="409">
        <f t="shared" ca="1" si="1349"/>
        <v>-5.6713621875870075</v>
      </c>
      <c r="AB206" s="409">
        <f t="shared" ca="1" si="1349"/>
        <v>-9.5114972096414618</v>
      </c>
      <c r="AC206" s="409">
        <f t="shared" ca="1" si="1349"/>
        <v>16.318681657803353</v>
      </c>
      <c r="AD206" s="409">
        <f t="shared" ca="1" si="1349"/>
        <v>5.2479453145211892</v>
      </c>
      <c r="AE206" s="409">
        <f t="shared" ca="1" si="1349"/>
        <v>-5.9789680312775317</v>
      </c>
      <c r="AF206" s="409">
        <f t="shared" ca="1" si="1349"/>
        <v>9.0186579373511222</v>
      </c>
      <c r="AG206" s="409">
        <f t="shared" ca="1" si="1349"/>
        <v>-3.8067759745504191</v>
      </c>
      <c r="AH206" s="409">
        <f t="shared" ca="1" si="1349"/>
        <v>-10.871159438771059</v>
      </c>
      <c r="AI206" s="409">
        <f t="shared" ca="1" si="1349"/>
        <v>-2.943731635229824</v>
      </c>
      <c r="AJ206" s="409">
        <f t="shared" ca="1" si="1349"/>
        <v>2.9950596772450098</v>
      </c>
      <c r="AK206" s="409">
        <f t="shared" ca="1" si="1349"/>
        <v>-16.457952254191369</v>
      </c>
      <c r="AL206" s="409">
        <f t="shared" ref="AL206:BQ206" ca="1" si="1350">+AL53/AK53*100-100</f>
        <v>-0.88854847121598368</v>
      </c>
      <c r="AM206" s="409">
        <f t="shared" ca="1" si="1350"/>
        <v>-2.461477395523147</v>
      </c>
      <c r="AN206" s="409">
        <f t="shared" ca="1" si="1350"/>
        <v>4.0716411454253034</v>
      </c>
      <c r="AO206" s="409">
        <f t="shared" ca="1" si="1350"/>
        <v>0.13803002789359198</v>
      </c>
      <c r="AP206" s="409">
        <f t="shared" ca="1" si="1350"/>
        <v>26.794172061649846</v>
      </c>
      <c r="AQ206" s="409">
        <f t="shared" ca="1" si="1350"/>
        <v>-9.2873705320868538</v>
      </c>
      <c r="AR206" s="409">
        <f t="shared" ca="1" si="1350"/>
        <v>-8.9244929156044037</v>
      </c>
      <c r="AS206" s="409">
        <f t="shared" ca="1" si="1350"/>
        <v>-7.7659679617696185</v>
      </c>
      <c r="AT206" s="409">
        <f t="shared" ca="1" si="1350"/>
        <v>-3.698439055781563</v>
      </c>
      <c r="AU206" s="409">
        <f t="shared" ca="1" si="1350"/>
        <v>6.6034273703202189</v>
      </c>
      <c r="AV206" s="409">
        <f t="shared" ca="1" si="1350"/>
        <v>-9.3660708824791641</v>
      </c>
      <c r="AW206" s="409">
        <f t="shared" ca="1" si="1350"/>
        <v>5.7023975207338964</v>
      </c>
      <c r="AX206" s="409">
        <f t="shared" ca="1" si="1350"/>
        <v>9.2946491092762358</v>
      </c>
      <c r="AY206" s="409">
        <f t="shared" ca="1" si="1350"/>
        <v>-7.0300970549450739</v>
      </c>
      <c r="AZ206" s="409">
        <f t="shared" ca="1" si="1350"/>
        <v>8.767781676875174</v>
      </c>
      <c r="BA206" s="409">
        <f t="shared" ca="1" si="1350"/>
        <v>-2.7697359013965581</v>
      </c>
      <c r="BB206" s="409">
        <f t="shared" ca="1" si="1350"/>
        <v>-4.8383619058670178</v>
      </c>
      <c r="BC206" s="409">
        <f t="shared" ca="1" si="1350"/>
        <v>-1.6284904089729935</v>
      </c>
      <c r="BD206" s="409">
        <f t="shared" ca="1" si="1350"/>
        <v>-5.5514085872910925</v>
      </c>
      <c r="BE206" s="409">
        <f t="shared" ca="1" si="1350"/>
        <v>9.8534562756506148</v>
      </c>
      <c r="BF206" s="409">
        <f t="shared" ca="1" si="1350"/>
        <v>-1.9139439944766252</v>
      </c>
      <c r="BG206" s="409">
        <f t="shared" ca="1" si="1350"/>
        <v>-1.955660214590452</v>
      </c>
      <c r="BH206" s="409">
        <f t="shared" ca="1" si="1350"/>
        <v>-9.306781404217574</v>
      </c>
      <c r="BI206" s="409">
        <f t="shared" ca="1" si="1350"/>
        <v>11.405123362743623</v>
      </c>
      <c r="BJ206" s="409">
        <f t="shared" ca="1" si="1350"/>
        <v>-12.582671801048178</v>
      </c>
      <c r="BK206" s="409">
        <f t="shared" ca="1" si="1350"/>
        <v>14.672883492693046</v>
      </c>
      <c r="BL206" s="409">
        <f t="shared" ca="1" si="1350"/>
        <v>6.1327090916603879</v>
      </c>
      <c r="BM206" s="409">
        <f t="shared" ca="1" si="1350"/>
        <v>-10.956404887491672</v>
      </c>
      <c r="BN206" s="409">
        <f t="shared" ca="1" si="1350"/>
        <v>-4.9439590506003412</v>
      </c>
      <c r="BO206" s="409">
        <f t="shared" ca="1" si="1350"/>
        <v>-3.4749831345008602</v>
      </c>
      <c r="BP206" s="409">
        <f t="shared" ca="1" si="1350"/>
        <v>10.358089010865257</v>
      </c>
      <c r="BQ206" s="409">
        <f t="shared" ca="1" si="1350"/>
        <v>3.2923235265218267</v>
      </c>
      <c r="BR206" s="409">
        <f t="shared" ref="BR206:CW206" ca="1" si="1351">+BR53/BQ53*100-100</f>
        <v>-2.8053957981814222</v>
      </c>
      <c r="BS206" s="409">
        <f t="shared" ca="1" si="1351"/>
        <v>-10.824124849824202</v>
      </c>
      <c r="BT206" s="409">
        <f t="shared" ca="1" si="1351"/>
        <v>16.189537022377792</v>
      </c>
      <c r="BU206" s="409">
        <f t="shared" ca="1" si="1351"/>
        <v>-3.7497017508630393</v>
      </c>
      <c r="BV206" s="409">
        <f t="shared" ca="1" si="1351"/>
        <v>3.7635202528636995</v>
      </c>
      <c r="BW206" s="409">
        <f t="shared" ca="1" si="1351"/>
        <v>-1.8602166734029169</v>
      </c>
      <c r="BX206" s="409">
        <f t="shared" ca="1" si="1351"/>
        <v>-7.3847815026365282</v>
      </c>
      <c r="BY206" s="409">
        <f t="shared" ca="1" si="1351"/>
        <v>11.026664477939363</v>
      </c>
      <c r="BZ206" s="409">
        <f t="shared" ca="1" si="1351"/>
        <v>-1.8348287862922348</v>
      </c>
      <c r="CA206" s="409">
        <f t="shared" ca="1" si="1351"/>
        <v>4.1332996441169314</v>
      </c>
      <c r="CB206" s="409">
        <f t="shared" ca="1" si="1351"/>
        <v>-5.7345266256690763</v>
      </c>
      <c r="CC206" s="409">
        <f t="shared" ca="1" si="1351"/>
        <v>-5.6726172904211012</v>
      </c>
      <c r="CD206" s="409">
        <f t="shared" ca="1" si="1351"/>
        <v>22.915683895938272</v>
      </c>
      <c r="CE206" s="409">
        <f t="shared" ca="1" si="1351"/>
        <v>-3.3636638727452066</v>
      </c>
      <c r="CF206" s="409">
        <f t="shared" ca="1" si="1351"/>
        <v>17.353001994949338</v>
      </c>
      <c r="CG206" s="409">
        <f t="shared" ca="1" si="1351"/>
        <v>-1.3876672012689966</v>
      </c>
      <c r="CH206" s="409">
        <f t="shared" ca="1" si="1351"/>
        <v>-1.1831080551033608</v>
      </c>
      <c r="CI206" s="409">
        <f t="shared" ca="1" si="1351"/>
        <v>-4.5908288115463591</v>
      </c>
      <c r="CJ206" s="409">
        <f t="shared" ca="1" si="1351"/>
        <v>-8.0970848062285796</v>
      </c>
      <c r="CK206" s="409">
        <f t="shared" ca="1" si="1351"/>
        <v>10.487566539071523</v>
      </c>
      <c r="CL206" s="409">
        <f t="shared" ca="1" si="1351"/>
        <v>-3.6264285680430959</v>
      </c>
      <c r="CM206" s="409">
        <f t="shared" ca="1" si="1351"/>
        <v>3.8008153623372749</v>
      </c>
      <c r="CN206" s="409">
        <f t="shared" ca="1" si="1351"/>
        <v>-6.8505488517903927</v>
      </c>
      <c r="CO206" s="409">
        <f t="shared" ca="1" si="1351"/>
        <v>2.7587741117760771</v>
      </c>
      <c r="CP206" s="409">
        <f t="shared" ca="1" si="1351"/>
        <v>-7.2127701274884686</v>
      </c>
      <c r="CQ206" s="409">
        <f t="shared" ca="1" si="1351"/>
        <v>5.9332557499949985</v>
      </c>
      <c r="CR206" s="409">
        <f t="shared" ca="1" si="1351"/>
        <v>-9.5582089818290257</v>
      </c>
      <c r="CS206" s="409">
        <f t="shared" ca="1" si="1351"/>
        <v>2.9676439219780804</v>
      </c>
      <c r="CT206" s="409">
        <f t="shared" ca="1" si="1351"/>
        <v>-8.0575473766805743</v>
      </c>
      <c r="CU206" s="409">
        <f t="shared" ca="1" si="1351"/>
        <v>0.73330419935673774</v>
      </c>
      <c r="CV206" s="409">
        <f t="shared" ca="1" si="1351"/>
        <v>-19.229126620292917</v>
      </c>
      <c r="CW206" s="409">
        <f t="shared" ca="1" si="1351"/>
        <v>18.594168011298919</v>
      </c>
      <c r="CX206" s="409">
        <f t="shared" ref="CX206:ED206" ca="1" si="1352">+CX53/CW53*100-100</f>
        <v>4.0217207082764617</v>
      </c>
      <c r="CY206" s="409">
        <f t="shared" ca="1" si="1352"/>
        <v>1.1882463078845831</v>
      </c>
      <c r="CZ206" s="409">
        <f t="shared" ca="1" si="1352"/>
        <v>-1.6315586203940882</v>
      </c>
      <c r="DA206" s="409">
        <f t="shared" ca="1" si="1352"/>
        <v>8.2107209772131995</v>
      </c>
      <c r="DB206" s="409">
        <f t="shared" ca="1" si="1352"/>
        <v>-12.18696169199508</v>
      </c>
      <c r="DC206" s="409">
        <f t="shared" ca="1" si="1352"/>
        <v>18.4499282362586</v>
      </c>
      <c r="DD206" s="409">
        <f t="shared" ca="1" si="1352"/>
        <v>1.6260431857770357</v>
      </c>
      <c r="DE206" s="409">
        <f t="shared" ca="1" si="1352"/>
        <v>-2.690199515817028</v>
      </c>
      <c r="DF206" s="409">
        <f t="shared" ca="1" si="1352"/>
        <v>-9.0804902298411463</v>
      </c>
      <c r="DG206" s="409">
        <f t="shared" ca="1" si="1352"/>
        <v>6.3352292783087591</v>
      </c>
      <c r="DH206" s="409">
        <f t="shared" ca="1" si="1352"/>
        <v>-10.452142445886167</v>
      </c>
      <c r="DI206" s="409">
        <f t="shared" ca="1" si="1352"/>
        <v>50.071737270612658</v>
      </c>
      <c r="DJ206" s="409">
        <f t="shared" ca="1" si="1352"/>
        <v>-48.51574855836315</v>
      </c>
      <c r="DK206" s="409">
        <f t="shared" ca="1" si="1352"/>
        <v>31.95441928870315</v>
      </c>
      <c r="DL206" s="409">
        <f t="shared" ca="1" si="1352"/>
        <v>22.018359718961491</v>
      </c>
      <c r="DM206" s="409">
        <f t="shared" ca="1" si="1352"/>
        <v>-8.6043271619567747</v>
      </c>
      <c r="DN206" s="409">
        <f t="shared" ca="1" si="1352"/>
        <v>21.635092229932098</v>
      </c>
      <c r="DO206" s="409">
        <f t="shared" ca="1" si="1352"/>
        <v>-11.674454814602043</v>
      </c>
      <c r="DP206" s="409">
        <f t="shared" ca="1" si="1352"/>
        <v>-8.6592274886378817</v>
      </c>
      <c r="DQ206" s="409">
        <f t="shared" ca="1" si="1352"/>
        <v>3.0661670384172908</v>
      </c>
      <c r="DR206" s="409">
        <f t="shared" ca="1" si="1352"/>
        <v>5.8582935681890831</v>
      </c>
      <c r="DS206" s="409">
        <f t="shared" ca="1" si="1352"/>
        <v>4.9375695886857045</v>
      </c>
      <c r="DT206" s="409">
        <f t="shared" ca="1" si="1352"/>
        <v>-0.77816568638925787</v>
      </c>
      <c r="DU206" s="409">
        <f t="shared" ca="1" si="1352"/>
        <v>-2.0298428548982486</v>
      </c>
      <c r="DV206" s="409">
        <f t="shared" ca="1" si="1352"/>
        <v>13.693817746331518</v>
      </c>
      <c r="DW206" s="409">
        <f t="shared" ca="1" si="1352"/>
        <v>-4.7889349135412544</v>
      </c>
      <c r="DX206" s="409">
        <f t="shared" ca="1" si="1352"/>
        <v>-9.5772793497720556</v>
      </c>
      <c r="DY206" s="409">
        <f t="shared" ca="1" si="1352"/>
        <v>12.538014174663473</v>
      </c>
      <c r="DZ206" s="409">
        <f t="shared" ca="1" si="1352"/>
        <v>2.4048037235107671</v>
      </c>
      <c r="EA206" s="409">
        <f t="shared" ca="1" si="1352"/>
        <v>-21.864732674604312</v>
      </c>
      <c r="EB206" s="409">
        <f t="shared" ca="1" si="1352"/>
        <v>0.11413626263522758</v>
      </c>
      <c r="EC206" s="409">
        <f t="shared" ca="1" si="1352"/>
        <v>5.9626560680861047</v>
      </c>
      <c r="ED206" s="409">
        <f t="shared" ca="1" si="1352"/>
        <v>4.4852028433379729</v>
      </c>
      <c r="EE206" s="409">
        <f t="shared" ca="1" si="1279"/>
        <v>-23.774864471935302</v>
      </c>
      <c r="EF206" s="409">
        <f t="shared" ca="1" si="1280"/>
        <v>24.784990907114164</v>
      </c>
      <c r="EG206" s="409">
        <f t="shared" ca="1" si="1281"/>
        <v>9.3272624229987002</v>
      </c>
      <c r="EH206" s="409">
        <f t="shared" ca="1" si="1282"/>
        <v>-2.3436063895164949</v>
      </c>
      <c r="EI206" s="409">
        <f t="shared" ca="1" si="1283"/>
        <v>-2.7997651205472778</v>
      </c>
      <c r="EJ206" s="409">
        <f t="shared" ca="1" si="1284"/>
        <v>-5.8015278616301202</v>
      </c>
      <c r="EK206" s="409">
        <f t="shared" ca="1" si="1285"/>
        <v>3.8041042428069289</v>
      </c>
      <c r="EL206" s="409">
        <f t="shared" ca="1" si="1286"/>
        <v>-5.3286807277248158</v>
      </c>
      <c r="EM206" s="409">
        <f t="shared" ca="1" si="1287"/>
        <v>7.6693076066697898</v>
      </c>
      <c r="EN206" s="409">
        <f t="shared" ca="1" si="1288"/>
        <v>-2.5174597364652556</v>
      </c>
      <c r="EO206" s="409">
        <f t="shared" ca="1" si="1289"/>
        <v>-16.649263422128215</v>
      </c>
      <c r="EP206" s="409">
        <f t="shared" ca="1" si="1290"/>
        <v>-26.857472792958603</v>
      </c>
      <c r="EQ206" s="409">
        <f t="shared" ca="1" si="1291"/>
        <v>65.792787432897967</v>
      </c>
      <c r="ER206" s="409">
        <f t="shared" ca="1" si="1292"/>
        <v>-4.4160383640312659</v>
      </c>
      <c r="ES206" s="409">
        <f t="shared" ca="1" si="1293"/>
        <v>-18.199859113627284</v>
      </c>
      <c r="ET206" s="409">
        <f t="shared" ca="1" si="1294"/>
        <v>-15.818834503116932</v>
      </c>
      <c r="EU206" s="409">
        <f t="shared" ca="1" si="1295"/>
        <v>2.7933620494765563</v>
      </c>
      <c r="EV206" s="409">
        <f t="shared" ca="1" si="1296"/>
        <v>11.466936027193626</v>
      </c>
      <c r="EW206" s="409">
        <f t="shared" ca="1" si="1297"/>
        <v>-14.865831734937856</v>
      </c>
      <c r="EX206" s="409">
        <f t="shared" ca="1" si="1298"/>
        <v>-6.910357686321035</v>
      </c>
      <c r="EY206" s="409">
        <f t="shared" ca="1" si="1299"/>
        <v>15.916190476949808</v>
      </c>
      <c r="EZ206" s="409">
        <f t="shared" ca="1" si="1300"/>
        <v>14.082414259703185</v>
      </c>
      <c r="FA206" s="409">
        <f t="shared" ca="1" si="1301"/>
        <v>-0.69213547734747749</v>
      </c>
      <c r="FB206" s="409">
        <f t="shared" ca="1" si="1302"/>
        <v>-1.2426612766774241</v>
      </c>
      <c r="FC206" s="409">
        <f t="shared" ca="1" si="1303"/>
        <v>-2.1584953464048482</v>
      </c>
      <c r="FD206" s="409">
        <f t="shared" ca="1" si="1304"/>
        <v>0.4932496397398296</v>
      </c>
      <c r="FE206" s="409">
        <f t="shared" ca="1" si="1305"/>
        <v>-100</v>
      </c>
      <c r="FF206" s="409" t="e">
        <f t="shared" ca="1" si="1306"/>
        <v>#DIV/0!</v>
      </c>
      <c r="FG206" s="409" t="e">
        <f t="shared" ca="1" si="1307"/>
        <v>#DIV/0!</v>
      </c>
      <c r="FH206" s="409" t="e">
        <f t="shared" ca="1" si="1308"/>
        <v>#DIV/0!</v>
      </c>
      <c r="FI206" s="409" t="e">
        <f t="shared" ca="1" si="1309"/>
        <v>#DIV/0!</v>
      </c>
      <c r="FJ206" s="409" t="e">
        <f t="shared" ca="1" si="1310"/>
        <v>#DIV/0!</v>
      </c>
      <c r="FK206" s="409" t="e">
        <f t="shared" ca="1" si="1311"/>
        <v>#DIV/0!</v>
      </c>
      <c r="FL206" s="409" t="e">
        <f t="shared" ca="1" si="1312"/>
        <v>#DIV/0!</v>
      </c>
      <c r="FM206" s="409" t="e">
        <f t="shared" ca="1" si="1313"/>
        <v>#DIV/0!</v>
      </c>
      <c r="FN206" s="409" t="e">
        <f t="shared" ca="1" si="1314"/>
        <v>#DIV/0!</v>
      </c>
      <c r="FO206" s="409" t="e">
        <f t="shared" ca="1" si="1315"/>
        <v>#DIV/0!</v>
      </c>
      <c r="FP206" s="409" t="e">
        <f t="shared" ca="1" si="1316"/>
        <v>#DIV/0!</v>
      </c>
    </row>
    <row r="207" spans="1:172" s="317" customFormat="1" x14ac:dyDescent="0.2">
      <c r="A207" s="485"/>
      <c r="B207" s="404" t="s">
        <v>5</v>
      </c>
      <c r="C207" s="405">
        <f t="shared" si="1274"/>
        <v>456907.22100000002</v>
      </c>
      <c r="D207" s="404"/>
      <c r="E207" s="406"/>
      <c r="F207" s="406">
        <f t="shared" ref="F207:AK207" ca="1" si="1353">+F54/E54*100-100</f>
        <v>-0.51554575385144119</v>
      </c>
      <c r="G207" s="406">
        <f t="shared" ca="1" si="1353"/>
        <v>-2.0886707294682623</v>
      </c>
      <c r="H207" s="406">
        <f t="shared" ca="1" si="1353"/>
        <v>0.84731727157945613</v>
      </c>
      <c r="I207" s="406">
        <f t="shared" ca="1" si="1353"/>
        <v>2.0898996543395612</v>
      </c>
      <c r="J207" s="406">
        <f t="shared" ca="1" si="1353"/>
        <v>-0.86975840415860262</v>
      </c>
      <c r="K207" s="406">
        <f t="shared" ca="1" si="1353"/>
        <v>0.8004817018062198</v>
      </c>
      <c r="L207" s="406">
        <f t="shared" ca="1" si="1353"/>
        <v>6.8195699208260407E-2</v>
      </c>
      <c r="M207" s="406">
        <f t="shared" ca="1" si="1353"/>
        <v>-0.79476192413471836</v>
      </c>
      <c r="N207" s="406">
        <f t="shared" ca="1" si="1353"/>
        <v>0.33270603995336501</v>
      </c>
      <c r="O207" s="406">
        <f t="shared" ca="1" si="1353"/>
        <v>0.96520588468766277</v>
      </c>
      <c r="P207" s="406">
        <f t="shared" ca="1" si="1353"/>
        <v>-0.62054118081206866</v>
      </c>
      <c r="Q207" s="406">
        <f t="shared" ca="1" si="1353"/>
        <v>4.7628703555335505</v>
      </c>
      <c r="R207" s="406">
        <f t="shared" ca="1" si="1353"/>
        <v>-0.77075498005419263</v>
      </c>
      <c r="S207" s="406">
        <f t="shared" ca="1" si="1353"/>
        <v>1.5369665476335967</v>
      </c>
      <c r="T207" s="406">
        <f t="shared" ca="1" si="1353"/>
        <v>0.82441494312159591</v>
      </c>
      <c r="U207" s="406">
        <f t="shared" ca="1" si="1353"/>
        <v>-0.74962305682522867</v>
      </c>
      <c r="V207" s="406">
        <f t="shared" ca="1" si="1353"/>
        <v>-3.9663518104376294E-2</v>
      </c>
      <c r="W207" s="406">
        <f t="shared" ca="1" si="1353"/>
        <v>-0.89197858645373174</v>
      </c>
      <c r="X207" s="406">
        <f t="shared" ca="1" si="1353"/>
        <v>0.97762766631062448</v>
      </c>
      <c r="Y207" s="406">
        <f t="shared" ca="1" si="1353"/>
        <v>0.15142598905826787</v>
      </c>
      <c r="Z207" s="406">
        <f t="shared" ca="1" si="1353"/>
        <v>2.5877252479361346E-2</v>
      </c>
      <c r="AA207" s="406">
        <f t="shared" ca="1" si="1353"/>
        <v>-0.61396323843990785</v>
      </c>
      <c r="AB207" s="406">
        <f t="shared" ca="1" si="1353"/>
        <v>1.5706047426083956</v>
      </c>
      <c r="AC207" s="406">
        <f t="shared" ca="1" si="1353"/>
        <v>-0.15439950783203926</v>
      </c>
      <c r="AD207" s="406">
        <f t="shared" ca="1" si="1353"/>
        <v>-0.99739248023111315</v>
      </c>
      <c r="AE207" s="406">
        <f t="shared" ca="1" si="1353"/>
        <v>0.28896891043805795</v>
      </c>
      <c r="AF207" s="406">
        <f t="shared" ca="1" si="1353"/>
        <v>0.40378063645822238</v>
      </c>
      <c r="AG207" s="406">
        <f t="shared" ca="1" si="1353"/>
        <v>-1.819480089940015</v>
      </c>
      <c r="AH207" s="406">
        <f t="shared" ca="1" si="1353"/>
        <v>2.0626482652133404E-2</v>
      </c>
      <c r="AI207" s="406">
        <f t="shared" ca="1" si="1353"/>
        <v>1.1738686602609505</v>
      </c>
      <c r="AJ207" s="406">
        <f t="shared" ca="1" si="1353"/>
        <v>1.5973756458043624</v>
      </c>
      <c r="AK207" s="406">
        <f t="shared" ca="1" si="1353"/>
        <v>0.50111935250060924</v>
      </c>
      <c r="AL207" s="406">
        <f t="shared" ref="AL207:BQ207" ca="1" si="1354">+AL54/AK54*100-100</f>
        <v>0.85527790352730904</v>
      </c>
      <c r="AM207" s="406">
        <f t="shared" ca="1" si="1354"/>
        <v>-5.8136657865432539E-2</v>
      </c>
      <c r="AN207" s="406">
        <f t="shared" ca="1" si="1354"/>
        <v>-0.58089040677762682</v>
      </c>
      <c r="AO207" s="406">
        <f t="shared" ca="1" si="1354"/>
        <v>-3.6131192466008173</v>
      </c>
      <c r="AP207" s="406">
        <f t="shared" ca="1" si="1354"/>
        <v>1.3075145358709932</v>
      </c>
      <c r="AQ207" s="406">
        <f t="shared" ca="1" si="1354"/>
        <v>-0.50431190966723705</v>
      </c>
      <c r="AR207" s="406">
        <f t="shared" ca="1" si="1354"/>
        <v>-0.19925995928970508</v>
      </c>
      <c r="AS207" s="406">
        <f t="shared" ca="1" si="1354"/>
        <v>1.5890836567085813</v>
      </c>
      <c r="AT207" s="406">
        <f t="shared" ca="1" si="1354"/>
        <v>-3.8218948935480057E-2</v>
      </c>
      <c r="AU207" s="406">
        <f t="shared" ca="1" si="1354"/>
        <v>0.64397383899952843</v>
      </c>
      <c r="AV207" s="406">
        <f t="shared" ca="1" si="1354"/>
        <v>-1.1945126268487627</v>
      </c>
      <c r="AW207" s="406">
        <f t="shared" ca="1" si="1354"/>
        <v>-0.72878955626987363</v>
      </c>
      <c r="AX207" s="406">
        <f t="shared" ca="1" si="1354"/>
        <v>1.0048518498313257</v>
      </c>
      <c r="AY207" s="406">
        <f t="shared" ca="1" si="1354"/>
        <v>-0.18838465494856393</v>
      </c>
      <c r="AZ207" s="406">
        <f t="shared" ca="1" si="1354"/>
        <v>1.0085283631970725</v>
      </c>
      <c r="BA207" s="406">
        <f t="shared" ca="1" si="1354"/>
        <v>3.7527481077280527</v>
      </c>
      <c r="BB207" s="406">
        <f t="shared" ca="1" si="1354"/>
        <v>-1.3130920291608561</v>
      </c>
      <c r="BC207" s="406">
        <f t="shared" ca="1" si="1354"/>
        <v>2.8753611629649782</v>
      </c>
      <c r="BD207" s="406">
        <f t="shared" ca="1" si="1354"/>
        <v>-2.7207664743020814</v>
      </c>
      <c r="BE207" s="406">
        <f t="shared" ca="1" si="1354"/>
        <v>2.0596988189018219</v>
      </c>
      <c r="BF207" s="406">
        <f t="shared" ca="1" si="1354"/>
        <v>-1.7240114412501839E-2</v>
      </c>
      <c r="BG207" s="406">
        <f t="shared" ca="1" si="1354"/>
        <v>-2.3444440811510674</v>
      </c>
      <c r="BH207" s="406">
        <f t="shared" ca="1" si="1354"/>
        <v>0.16812170171237995</v>
      </c>
      <c r="BI207" s="406">
        <f t="shared" ca="1" si="1354"/>
        <v>0.93026028100722158</v>
      </c>
      <c r="BJ207" s="406">
        <f t="shared" ca="1" si="1354"/>
        <v>-3.134224018380678</v>
      </c>
      <c r="BK207" s="406">
        <f t="shared" ca="1" si="1354"/>
        <v>7.7503781968381702</v>
      </c>
      <c r="BL207" s="406">
        <f t="shared" ca="1" si="1354"/>
        <v>-3.8587707663499202</v>
      </c>
      <c r="BM207" s="406">
        <f t="shared" ca="1" si="1354"/>
        <v>2.1971365977387052</v>
      </c>
      <c r="BN207" s="406">
        <f t="shared" ca="1" si="1354"/>
        <v>0.80970932241464766</v>
      </c>
      <c r="BO207" s="406">
        <f t="shared" ca="1" si="1354"/>
        <v>-2.9986873112826373</v>
      </c>
      <c r="BP207" s="406">
        <f t="shared" ca="1" si="1354"/>
        <v>3.5238373261282163</v>
      </c>
      <c r="BQ207" s="406">
        <f t="shared" ca="1" si="1354"/>
        <v>-4.2486642773524466</v>
      </c>
      <c r="BR207" s="406">
        <f t="shared" ref="BR207:CW207" ca="1" si="1355">+BR54/BQ54*100-100</f>
        <v>2.8240638849778179</v>
      </c>
      <c r="BS207" s="406">
        <f t="shared" ca="1" si="1355"/>
        <v>2.1701641048009748</v>
      </c>
      <c r="BT207" s="406">
        <f t="shared" ca="1" si="1355"/>
        <v>-1.7979055236584998</v>
      </c>
      <c r="BU207" s="406">
        <f t="shared" ca="1" si="1355"/>
        <v>8.095379347771825E-2</v>
      </c>
      <c r="BV207" s="406">
        <f t="shared" ca="1" si="1355"/>
        <v>-1.7179030778078186</v>
      </c>
      <c r="BW207" s="406">
        <f t="shared" ca="1" si="1355"/>
        <v>3.0832373550514234</v>
      </c>
      <c r="BX207" s="406">
        <f t="shared" ca="1" si="1355"/>
        <v>-4.3955226268583374</v>
      </c>
      <c r="BY207" s="406">
        <f t="shared" ca="1" si="1355"/>
        <v>-3.6419224553348357</v>
      </c>
      <c r="BZ207" s="406">
        <f t="shared" ca="1" si="1355"/>
        <v>5.4894721013027947E-2</v>
      </c>
      <c r="CA207" s="406">
        <f t="shared" ca="1" si="1355"/>
        <v>-1.4046411295488355</v>
      </c>
      <c r="CB207" s="406">
        <f t="shared" ca="1" si="1355"/>
        <v>1.7464049669270167</v>
      </c>
      <c r="CC207" s="406">
        <f t="shared" ca="1" si="1355"/>
        <v>-0.7779996030206604</v>
      </c>
      <c r="CD207" s="406">
        <f t="shared" ca="1" si="1355"/>
        <v>1.5426320155905699</v>
      </c>
      <c r="CE207" s="406">
        <f t="shared" ca="1" si="1355"/>
        <v>-0.9563268649488208</v>
      </c>
      <c r="CF207" s="406">
        <f t="shared" ca="1" si="1355"/>
        <v>2.0542164691280504</v>
      </c>
      <c r="CG207" s="406">
        <f t="shared" ca="1" si="1355"/>
        <v>0.47096189975039238</v>
      </c>
      <c r="CH207" s="406">
        <f t="shared" ca="1" si="1355"/>
        <v>-0.83310627660971193</v>
      </c>
      <c r="CI207" s="406">
        <f t="shared" ca="1" si="1355"/>
        <v>1.8126979040689548</v>
      </c>
      <c r="CJ207" s="406">
        <f t="shared" ca="1" si="1355"/>
        <v>-2.1086868620381978</v>
      </c>
      <c r="CK207" s="406">
        <f t="shared" ca="1" si="1355"/>
        <v>-7.2326494567874988E-2</v>
      </c>
      <c r="CL207" s="406">
        <f t="shared" ca="1" si="1355"/>
        <v>2.5214460839764001</v>
      </c>
      <c r="CM207" s="406">
        <f t="shared" ca="1" si="1355"/>
        <v>-3.4518695836090814</v>
      </c>
      <c r="CN207" s="406">
        <f t="shared" ca="1" si="1355"/>
        <v>-0.67347642642118899</v>
      </c>
      <c r="CO207" s="406">
        <f t="shared" ca="1" si="1355"/>
        <v>-11.701439271025492</v>
      </c>
      <c r="CP207" s="406">
        <f t="shared" ca="1" si="1355"/>
        <v>1.7766541563128015</v>
      </c>
      <c r="CQ207" s="406">
        <f t="shared" ca="1" si="1355"/>
        <v>4.8743035988352972</v>
      </c>
      <c r="CR207" s="406">
        <f t="shared" ca="1" si="1355"/>
        <v>7.4242463225158559</v>
      </c>
      <c r="CS207" s="406">
        <f t="shared" ca="1" si="1355"/>
        <v>-3.6846718490080406</v>
      </c>
      <c r="CT207" s="406">
        <f t="shared" ca="1" si="1355"/>
        <v>-0.5357890514217587</v>
      </c>
      <c r="CU207" s="406">
        <f t="shared" ca="1" si="1355"/>
        <v>-2.5602573914725326</v>
      </c>
      <c r="CV207" s="406">
        <f t="shared" ca="1" si="1355"/>
        <v>-0.97124421056163612</v>
      </c>
      <c r="CW207" s="406">
        <f t="shared" ca="1" si="1355"/>
        <v>-17.591003722409269</v>
      </c>
      <c r="CX207" s="406">
        <f t="shared" ref="CX207:ED207" ca="1" si="1356">+CX54/CW54*100-100</f>
        <v>-3.5591267962794149</v>
      </c>
      <c r="CY207" s="406">
        <f t="shared" ca="1" si="1356"/>
        <v>3.6475748414736699</v>
      </c>
      <c r="CZ207" s="406">
        <f t="shared" ca="1" si="1356"/>
        <v>-1.7652726312750673</v>
      </c>
      <c r="DA207" s="406">
        <f t="shared" ca="1" si="1356"/>
        <v>-0.65930009584920413</v>
      </c>
      <c r="DB207" s="406">
        <f t="shared" ca="1" si="1356"/>
        <v>0.11993605277915265</v>
      </c>
      <c r="DC207" s="406">
        <f t="shared" ca="1" si="1356"/>
        <v>1.1556451435484263</v>
      </c>
      <c r="DD207" s="406">
        <f t="shared" ca="1" si="1356"/>
        <v>-3.6741344833597793</v>
      </c>
      <c r="DE207" s="406">
        <f t="shared" ca="1" si="1356"/>
        <v>-0.99916538945608124</v>
      </c>
      <c r="DF207" s="406">
        <f t="shared" ca="1" si="1356"/>
        <v>1.7881079605874532</v>
      </c>
      <c r="DG207" s="406">
        <f t="shared" ca="1" si="1356"/>
        <v>-0.11311776985714062</v>
      </c>
      <c r="DH207" s="406">
        <f t="shared" ca="1" si="1356"/>
        <v>6.1037014015569326</v>
      </c>
      <c r="DI207" s="406">
        <f t="shared" ca="1" si="1356"/>
        <v>-3.7312367551297285</v>
      </c>
      <c r="DJ207" s="406">
        <f t="shared" ca="1" si="1356"/>
        <v>-1.5285009296865582</v>
      </c>
      <c r="DK207" s="406">
        <f t="shared" ca="1" si="1356"/>
        <v>2.5445703673039048</v>
      </c>
      <c r="DL207" s="406">
        <f t="shared" ca="1" si="1356"/>
        <v>2.0178517822871527</v>
      </c>
      <c r="DM207" s="406">
        <f t="shared" ca="1" si="1356"/>
        <v>-0.444374550654274</v>
      </c>
      <c r="DN207" s="406">
        <f t="shared" ca="1" si="1356"/>
        <v>-2.1110888067891693</v>
      </c>
      <c r="DO207" s="406">
        <f t="shared" ca="1" si="1356"/>
        <v>1.7459749485522877</v>
      </c>
      <c r="DP207" s="406">
        <f t="shared" ca="1" si="1356"/>
        <v>-2.4539716660546276</v>
      </c>
      <c r="DQ207" s="406">
        <f t="shared" ca="1" si="1356"/>
        <v>-0.38321837675354686</v>
      </c>
      <c r="DR207" s="406">
        <f t="shared" ca="1" si="1356"/>
        <v>-1.9577706243858728</v>
      </c>
      <c r="DS207" s="406">
        <f t="shared" ca="1" si="1356"/>
        <v>-0.11150494679036171</v>
      </c>
      <c r="DT207" s="406">
        <f t="shared" ca="1" si="1356"/>
        <v>1.8198569156340199</v>
      </c>
      <c r="DU207" s="406">
        <f t="shared" ca="1" si="1356"/>
        <v>-0.16772110371199744</v>
      </c>
      <c r="DV207" s="406">
        <f t="shared" ca="1" si="1356"/>
        <v>-1.4781457723723008</v>
      </c>
      <c r="DW207" s="406">
        <f t="shared" ca="1" si="1356"/>
        <v>1.0461294308830418</v>
      </c>
      <c r="DX207" s="406">
        <f t="shared" ca="1" si="1356"/>
        <v>-2.4243232859052313</v>
      </c>
      <c r="DY207" s="406">
        <f t="shared" ca="1" si="1356"/>
        <v>0.8226694110674373</v>
      </c>
      <c r="DZ207" s="406">
        <f t="shared" ca="1" si="1356"/>
        <v>0.88939709519901555</v>
      </c>
      <c r="EA207" s="406">
        <f t="shared" ca="1" si="1356"/>
        <v>-0.4457442377453873</v>
      </c>
      <c r="EB207" s="406">
        <f t="shared" ca="1" si="1356"/>
        <v>1.3076248566111133</v>
      </c>
      <c r="EC207" s="406">
        <f t="shared" ca="1" si="1356"/>
        <v>-0.2115035360664308</v>
      </c>
      <c r="ED207" s="406">
        <f t="shared" ca="1" si="1356"/>
        <v>-0.30147142311817277</v>
      </c>
      <c r="EE207" s="406">
        <f t="shared" ca="1" si="1279"/>
        <v>-0.67387943764438774</v>
      </c>
      <c r="EF207" s="406">
        <f t="shared" ca="1" si="1280"/>
        <v>-0.92847171378855364</v>
      </c>
      <c r="EG207" s="406">
        <f t="shared" ca="1" si="1281"/>
        <v>-4.1445642397030724</v>
      </c>
      <c r="EH207" s="406">
        <f t="shared" ca="1" si="1282"/>
        <v>2.2709274234487395</v>
      </c>
      <c r="EI207" s="406">
        <f t="shared" ca="1" si="1283"/>
        <v>1.130021801057012</v>
      </c>
      <c r="EJ207" s="406">
        <f t="shared" ca="1" si="1284"/>
        <v>-2.7988781446769622</v>
      </c>
      <c r="EK207" s="406">
        <f t="shared" ca="1" si="1285"/>
        <v>4.271351357973785</v>
      </c>
      <c r="EL207" s="406">
        <f t="shared" ca="1" si="1286"/>
        <v>-0.16210524926587766</v>
      </c>
      <c r="EM207" s="406">
        <f t="shared" ca="1" si="1287"/>
        <v>-0.26463460092051605</v>
      </c>
      <c r="EN207" s="406">
        <f t="shared" ca="1" si="1288"/>
        <v>5.1986402411557719E-2</v>
      </c>
      <c r="EO207" s="406">
        <f t="shared" ca="1" si="1289"/>
        <v>-0.98254498393247047</v>
      </c>
      <c r="EP207" s="406">
        <f t="shared" ca="1" si="1290"/>
        <v>-0.2614229807617221</v>
      </c>
      <c r="EQ207" s="406">
        <f t="shared" ca="1" si="1291"/>
        <v>0.64344852294304644</v>
      </c>
      <c r="ER207" s="406">
        <f t="shared" ca="1" si="1292"/>
        <v>-2.0204683874311655</v>
      </c>
      <c r="ES207" s="406">
        <f t="shared" ca="1" si="1293"/>
        <v>0.35011232964228611</v>
      </c>
      <c r="ET207" s="406">
        <f t="shared" ca="1" si="1294"/>
        <v>0.42291495969817561</v>
      </c>
      <c r="EU207" s="406">
        <f t="shared" ca="1" si="1295"/>
        <v>-1.0742183866619541</v>
      </c>
      <c r="EV207" s="406">
        <f t="shared" ca="1" si="1296"/>
        <v>0.25808739713795603</v>
      </c>
      <c r="EW207" s="406">
        <f t="shared" ca="1" si="1297"/>
        <v>0.25481166995702154</v>
      </c>
      <c r="EX207" s="406">
        <f t="shared" ca="1" si="1298"/>
        <v>-0.2466311365009517</v>
      </c>
      <c r="EY207" s="406">
        <f t="shared" ca="1" si="1299"/>
        <v>9.7484080034320186E-3</v>
      </c>
      <c r="EZ207" s="406">
        <f t="shared" ca="1" si="1300"/>
        <v>1.1363888789945236</v>
      </c>
      <c r="FA207" s="406">
        <f t="shared" ca="1" si="1301"/>
        <v>0.44425319959444209</v>
      </c>
      <c r="FB207" s="406">
        <f t="shared" ca="1" si="1302"/>
        <v>1.6017772309380121</v>
      </c>
      <c r="FC207" s="406">
        <f t="shared" ca="1" si="1303"/>
        <v>2.3050296584273156E-2</v>
      </c>
      <c r="FD207" s="406">
        <f t="shared" ca="1" si="1304"/>
        <v>0.72238004904205866</v>
      </c>
      <c r="FE207" s="406">
        <f t="shared" ca="1" si="1305"/>
        <v>-100</v>
      </c>
      <c r="FF207" s="406" t="e">
        <f t="shared" ca="1" si="1306"/>
        <v>#DIV/0!</v>
      </c>
      <c r="FG207" s="406" t="e">
        <f t="shared" ca="1" si="1307"/>
        <v>#DIV/0!</v>
      </c>
      <c r="FH207" s="406" t="e">
        <f t="shared" ca="1" si="1308"/>
        <v>#DIV/0!</v>
      </c>
      <c r="FI207" s="406" t="e">
        <f t="shared" ca="1" si="1309"/>
        <v>#DIV/0!</v>
      </c>
      <c r="FJ207" s="406" t="e">
        <f t="shared" ca="1" si="1310"/>
        <v>#DIV/0!</v>
      </c>
      <c r="FK207" s="406" t="e">
        <f t="shared" ca="1" si="1311"/>
        <v>#DIV/0!</v>
      </c>
      <c r="FL207" s="406" t="e">
        <f t="shared" ca="1" si="1312"/>
        <v>#DIV/0!</v>
      </c>
      <c r="FM207" s="406" t="e">
        <f t="shared" ca="1" si="1313"/>
        <v>#DIV/0!</v>
      </c>
      <c r="FN207" s="406" t="e">
        <f t="shared" ca="1" si="1314"/>
        <v>#DIV/0!</v>
      </c>
      <c r="FO207" s="406" t="e">
        <f t="shared" ca="1" si="1315"/>
        <v>#DIV/0!</v>
      </c>
      <c r="FP207" s="406" t="e">
        <f t="shared" ca="1" si="1316"/>
        <v>#DIV/0!</v>
      </c>
    </row>
    <row r="208" spans="1:172" x14ac:dyDescent="0.2">
      <c r="B208" s="407" t="s">
        <v>6</v>
      </c>
      <c r="C208" s="408">
        <f t="shared" si="1274"/>
        <v>456907.22100000002</v>
      </c>
      <c r="D208" s="407"/>
      <c r="E208" s="409"/>
      <c r="F208" s="409">
        <f t="shared" ref="F208:AK208" ca="1" si="1357">+F55/E55*100-100</f>
        <v>-0.51554575385144119</v>
      </c>
      <c r="G208" s="409">
        <f t="shared" ca="1" si="1357"/>
        <v>-2.0886707294682623</v>
      </c>
      <c r="H208" s="409">
        <f t="shared" ca="1" si="1357"/>
        <v>0.84731727157945613</v>
      </c>
      <c r="I208" s="409">
        <f t="shared" ca="1" si="1357"/>
        <v>2.0898996543395612</v>
      </c>
      <c r="J208" s="409">
        <f t="shared" ca="1" si="1357"/>
        <v>-0.86975840415860262</v>
      </c>
      <c r="K208" s="409">
        <f t="shared" ca="1" si="1357"/>
        <v>0.8004817018062198</v>
      </c>
      <c r="L208" s="409">
        <f t="shared" ca="1" si="1357"/>
        <v>6.8195699208260407E-2</v>
      </c>
      <c r="M208" s="409">
        <f t="shared" ca="1" si="1357"/>
        <v>-0.79476192413471836</v>
      </c>
      <c r="N208" s="409">
        <f t="shared" ca="1" si="1357"/>
        <v>0.33270603995336501</v>
      </c>
      <c r="O208" s="409">
        <f t="shared" ca="1" si="1357"/>
        <v>0.96520588468766277</v>
      </c>
      <c r="P208" s="409">
        <f t="shared" ca="1" si="1357"/>
        <v>-0.62054118081206866</v>
      </c>
      <c r="Q208" s="409">
        <f t="shared" ca="1" si="1357"/>
        <v>4.7628703555335505</v>
      </c>
      <c r="R208" s="409">
        <f t="shared" ca="1" si="1357"/>
        <v>-0.77075498005419263</v>
      </c>
      <c r="S208" s="409">
        <f t="shared" ca="1" si="1357"/>
        <v>1.5369665476335967</v>
      </c>
      <c r="T208" s="409">
        <f t="shared" ca="1" si="1357"/>
        <v>0.82441494312159591</v>
      </c>
      <c r="U208" s="409">
        <f t="shared" ca="1" si="1357"/>
        <v>-0.74962305682522867</v>
      </c>
      <c r="V208" s="409">
        <f t="shared" ca="1" si="1357"/>
        <v>-3.9663518104376294E-2</v>
      </c>
      <c r="W208" s="409">
        <f t="shared" ca="1" si="1357"/>
        <v>-0.89197858645373174</v>
      </c>
      <c r="X208" s="409">
        <f t="shared" ca="1" si="1357"/>
        <v>0.97762766631062448</v>
      </c>
      <c r="Y208" s="409">
        <f t="shared" ca="1" si="1357"/>
        <v>0.15142598905826787</v>
      </c>
      <c r="Z208" s="409">
        <f t="shared" ca="1" si="1357"/>
        <v>2.5877252479361346E-2</v>
      </c>
      <c r="AA208" s="409">
        <f t="shared" ca="1" si="1357"/>
        <v>-0.61396323843990785</v>
      </c>
      <c r="AB208" s="409">
        <f t="shared" ca="1" si="1357"/>
        <v>1.5706047426083956</v>
      </c>
      <c r="AC208" s="409">
        <f t="shared" ca="1" si="1357"/>
        <v>-0.15439950783203926</v>
      </c>
      <c r="AD208" s="409">
        <f t="shared" ca="1" si="1357"/>
        <v>-0.99739248023111315</v>
      </c>
      <c r="AE208" s="409">
        <f t="shared" ca="1" si="1357"/>
        <v>0.28896891043805795</v>
      </c>
      <c r="AF208" s="409">
        <f t="shared" ca="1" si="1357"/>
        <v>0.40378063645822238</v>
      </c>
      <c r="AG208" s="409">
        <f t="shared" ca="1" si="1357"/>
        <v>-1.819480089940015</v>
      </c>
      <c r="AH208" s="409">
        <f t="shared" ca="1" si="1357"/>
        <v>2.0626482652133404E-2</v>
      </c>
      <c r="AI208" s="409">
        <f t="shared" ca="1" si="1357"/>
        <v>1.1738686602609505</v>
      </c>
      <c r="AJ208" s="409">
        <f t="shared" ca="1" si="1357"/>
        <v>1.5973756458043624</v>
      </c>
      <c r="AK208" s="409">
        <f t="shared" ca="1" si="1357"/>
        <v>0.50111935250060924</v>
      </c>
      <c r="AL208" s="409">
        <f t="shared" ref="AL208:BQ208" ca="1" si="1358">+AL55/AK55*100-100</f>
        <v>0.85527790352730904</v>
      </c>
      <c r="AM208" s="409">
        <f t="shared" ca="1" si="1358"/>
        <v>-5.8136657865432539E-2</v>
      </c>
      <c r="AN208" s="409">
        <f t="shared" ca="1" si="1358"/>
        <v>-0.58089040677762682</v>
      </c>
      <c r="AO208" s="409">
        <f t="shared" ca="1" si="1358"/>
        <v>-3.6131192466008173</v>
      </c>
      <c r="AP208" s="409">
        <f t="shared" ca="1" si="1358"/>
        <v>1.3075145358709932</v>
      </c>
      <c r="AQ208" s="409">
        <f t="shared" ca="1" si="1358"/>
        <v>-0.50431190966723705</v>
      </c>
      <c r="AR208" s="409">
        <f t="shared" ca="1" si="1358"/>
        <v>-0.19925995928970508</v>
      </c>
      <c r="AS208" s="409">
        <f t="shared" ca="1" si="1358"/>
        <v>1.5890836567085813</v>
      </c>
      <c r="AT208" s="409">
        <f t="shared" ca="1" si="1358"/>
        <v>-3.8218948935480057E-2</v>
      </c>
      <c r="AU208" s="409">
        <f t="shared" ca="1" si="1358"/>
        <v>0.64397383899952843</v>
      </c>
      <c r="AV208" s="409">
        <f t="shared" ca="1" si="1358"/>
        <v>-1.1945126268487627</v>
      </c>
      <c r="AW208" s="409">
        <f t="shared" ca="1" si="1358"/>
        <v>-0.72878955626987363</v>
      </c>
      <c r="AX208" s="409">
        <f t="shared" ca="1" si="1358"/>
        <v>1.0048518498313257</v>
      </c>
      <c r="AY208" s="409">
        <f t="shared" ca="1" si="1358"/>
        <v>-0.18838465494856393</v>
      </c>
      <c r="AZ208" s="409">
        <f t="shared" ca="1" si="1358"/>
        <v>1.0085283631970725</v>
      </c>
      <c r="BA208" s="409">
        <f t="shared" ca="1" si="1358"/>
        <v>3.7527481077280527</v>
      </c>
      <c r="BB208" s="409">
        <f t="shared" ca="1" si="1358"/>
        <v>-1.3130920291608561</v>
      </c>
      <c r="BC208" s="409">
        <f t="shared" ca="1" si="1358"/>
        <v>2.8753611629649782</v>
      </c>
      <c r="BD208" s="409">
        <f t="shared" ca="1" si="1358"/>
        <v>-2.7207664743020814</v>
      </c>
      <c r="BE208" s="409">
        <f t="shared" ca="1" si="1358"/>
        <v>2.0596988189018219</v>
      </c>
      <c r="BF208" s="409">
        <f t="shared" ca="1" si="1358"/>
        <v>-1.7240114412501839E-2</v>
      </c>
      <c r="BG208" s="409">
        <f t="shared" ca="1" si="1358"/>
        <v>-2.3444440811510674</v>
      </c>
      <c r="BH208" s="409">
        <f t="shared" ca="1" si="1358"/>
        <v>0.16812170171237995</v>
      </c>
      <c r="BI208" s="409">
        <f t="shared" ca="1" si="1358"/>
        <v>0.93026028100722158</v>
      </c>
      <c r="BJ208" s="409">
        <f t="shared" ca="1" si="1358"/>
        <v>-3.134224018380678</v>
      </c>
      <c r="BK208" s="409">
        <f t="shared" ca="1" si="1358"/>
        <v>7.7503781968381702</v>
      </c>
      <c r="BL208" s="409">
        <f t="shared" ca="1" si="1358"/>
        <v>-3.8587707663499202</v>
      </c>
      <c r="BM208" s="409">
        <f t="shared" ca="1" si="1358"/>
        <v>2.1971365977387052</v>
      </c>
      <c r="BN208" s="409">
        <f t="shared" ca="1" si="1358"/>
        <v>0.80970932241464766</v>
      </c>
      <c r="BO208" s="409">
        <f t="shared" ca="1" si="1358"/>
        <v>-2.9986873112826373</v>
      </c>
      <c r="BP208" s="409">
        <f t="shared" ca="1" si="1358"/>
        <v>3.5238373261282163</v>
      </c>
      <c r="BQ208" s="409">
        <f t="shared" ca="1" si="1358"/>
        <v>-4.2486642773524466</v>
      </c>
      <c r="BR208" s="409">
        <f t="shared" ref="BR208:CW208" ca="1" si="1359">+BR55/BQ55*100-100</f>
        <v>2.8240638849778179</v>
      </c>
      <c r="BS208" s="409">
        <f t="shared" ca="1" si="1359"/>
        <v>2.1701641048009748</v>
      </c>
      <c r="BT208" s="409">
        <f t="shared" ca="1" si="1359"/>
        <v>-1.7979055236584998</v>
      </c>
      <c r="BU208" s="409">
        <f t="shared" ca="1" si="1359"/>
        <v>8.095379347771825E-2</v>
      </c>
      <c r="BV208" s="409">
        <f t="shared" ca="1" si="1359"/>
        <v>-1.7179030778078186</v>
      </c>
      <c r="BW208" s="409">
        <f t="shared" ca="1" si="1359"/>
        <v>3.0832373550514234</v>
      </c>
      <c r="BX208" s="409">
        <f t="shared" ca="1" si="1359"/>
        <v>-4.3955226268583374</v>
      </c>
      <c r="BY208" s="409">
        <f t="shared" ca="1" si="1359"/>
        <v>-3.6419224553348357</v>
      </c>
      <c r="BZ208" s="409">
        <f t="shared" ca="1" si="1359"/>
        <v>5.4894721013027947E-2</v>
      </c>
      <c r="CA208" s="409">
        <f t="shared" ca="1" si="1359"/>
        <v>-1.4046411295488355</v>
      </c>
      <c r="CB208" s="409">
        <f t="shared" ca="1" si="1359"/>
        <v>1.7464049669270167</v>
      </c>
      <c r="CC208" s="409">
        <f t="shared" ca="1" si="1359"/>
        <v>-0.7779996030206604</v>
      </c>
      <c r="CD208" s="409">
        <f t="shared" ca="1" si="1359"/>
        <v>1.5426320155905699</v>
      </c>
      <c r="CE208" s="409">
        <f t="shared" ca="1" si="1359"/>
        <v>-0.9563268649488208</v>
      </c>
      <c r="CF208" s="409">
        <f t="shared" ca="1" si="1359"/>
        <v>2.0542164691280504</v>
      </c>
      <c r="CG208" s="409">
        <f t="shared" ca="1" si="1359"/>
        <v>0.47096189975039238</v>
      </c>
      <c r="CH208" s="409">
        <f t="shared" ca="1" si="1359"/>
        <v>-0.83310627660971193</v>
      </c>
      <c r="CI208" s="409">
        <f t="shared" ca="1" si="1359"/>
        <v>1.8126979040689548</v>
      </c>
      <c r="CJ208" s="409">
        <f t="shared" ca="1" si="1359"/>
        <v>-2.1086868620381978</v>
      </c>
      <c r="CK208" s="409">
        <f t="shared" ca="1" si="1359"/>
        <v>-7.2326494567874988E-2</v>
      </c>
      <c r="CL208" s="409">
        <f t="shared" ca="1" si="1359"/>
        <v>2.5214460839764001</v>
      </c>
      <c r="CM208" s="409">
        <f t="shared" ca="1" si="1359"/>
        <v>-3.4518695836090814</v>
      </c>
      <c r="CN208" s="409">
        <f t="shared" ca="1" si="1359"/>
        <v>-0.67347642642118899</v>
      </c>
      <c r="CO208" s="409">
        <f t="shared" ca="1" si="1359"/>
        <v>-11.701439271025492</v>
      </c>
      <c r="CP208" s="409">
        <f t="shared" ca="1" si="1359"/>
        <v>1.7766541563128015</v>
      </c>
      <c r="CQ208" s="409">
        <f t="shared" ca="1" si="1359"/>
        <v>4.8743035988352972</v>
      </c>
      <c r="CR208" s="409">
        <f t="shared" ca="1" si="1359"/>
        <v>7.4242463225158559</v>
      </c>
      <c r="CS208" s="409">
        <f t="shared" ca="1" si="1359"/>
        <v>-3.6846718490080406</v>
      </c>
      <c r="CT208" s="409">
        <f t="shared" ca="1" si="1359"/>
        <v>-0.5357890514217587</v>
      </c>
      <c r="CU208" s="409">
        <f t="shared" ca="1" si="1359"/>
        <v>-2.5602573914725326</v>
      </c>
      <c r="CV208" s="409">
        <f t="shared" ca="1" si="1359"/>
        <v>-0.97124421056163612</v>
      </c>
      <c r="CW208" s="409">
        <f t="shared" ca="1" si="1359"/>
        <v>-17.591003722409269</v>
      </c>
      <c r="CX208" s="409">
        <f t="shared" ref="CX208:ED208" ca="1" si="1360">+CX55/CW55*100-100</f>
        <v>-3.5591267962794149</v>
      </c>
      <c r="CY208" s="409">
        <f t="shared" ca="1" si="1360"/>
        <v>3.6475748414736699</v>
      </c>
      <c r="CZ208" s="409">
        <f t="shared" ca="1" si="1360"/>
        <v>-1.7652726312750673</v>
      </c>
      <c r="DA208" s="409">
        <f t="shared" ca="1" si="1360"/>
        <v>-0.65930009584920413</v>
      </c>
      <c r="DB208" s="409">
        <f t="shared" ca="1" si="1360"/>
        <v>0.11993605277915265</v>
      </c>
      <c r="DC208" s="409">
        <f t="shared" ca="1" si="1360"/>
        <v>1.1556451435484263</v>
      </c>
      <c r="DD208" s="409">
        <f t="shared" ca="1" si="1360"/>
        <v>-3.6741344833597793</v>
      </c>
      <c r="DE208" s="409">
        <f t="shared" ca="1" si="1360"/>
        <v>-0.99916538945608124</v>
      </c>
      <c r="DF208" s="409">
        <f t="shared" ca="1" si="1360"/>
        <v>1.7881079605874532</v>
      </c>
      <c r="DG208" s="409">
        <f t="shared" ca="1" si="1360"/>
        <v>-0.11311776985714062</v>
      </c>
      <c r="DH208" s="409">
        <f t="shared" ca="1" si="1360"/>
        <v>6.1037014015569326</v>
      </c>
      <c r="DI208" s="409">
        <f t="shared" ca="1" si="1360"/>
        <v>-3.7312367551297285</v>
      </c>
      <c r="DJ208" s="409">
        <f t="shared" ca="1" si="1360"/>
        <v>-1.5285009296865582</v>
      </c>
      <c r="DK208" s="409">
        <f t="shared" ca="1" si="1360"/>
        <v>2.5445703673039048</v>
      </c>
      <c r="DL208" s="409">
        <f t="shared" ca="1" si="1360"/>
        <v>2.0178517822871527</v>
      </c>
      <c r="DM208" s="409">
        <f t="shared" ca="1" si="1360"/>
        <v>-0.444374550654274</v>
      </c>
      <c r="DN208" s="409">
        <f t="shared" ca="1" si="1360"/>
        <v>-2.1110888067891693</v>
      </c>
      <c r="DO208" s="409">
        <f t="shared" ca="1" si="1360"/>
        <v>1.7459749485522877</v>
      </c>
      <c r="DP208" s="409">
        <f t="shared" ca="1" si="1360"/>
        <v>-2.4539716660546276</v>
      </c>
      <c r="DQ208" s="409">
        <f t="shared" ca="1" si="1360"/>
        <v>-0.38321837675354686</v>
      </c>
      <c r="DR208" s="409">
        <f t="shared" ca="1" si="1360"/>
        <v>-1.9577706243858728</v>
      </c>
      <c r="DS208" s="409">
        <f t="shared" ca="1" si="1360"/>
        <v>-0.11150494679036171</v>
      </c>
      <c r="DT208" s="409">
        <f t="shared" ca="1" si="1360"/>
        <v>1.8198569156340199</v>
      </c>
      <c r="DU208" s="409">
        <f t="shared" ca="1" si="1360"/>
        <v>-0.16772110371199744</v>
      </c>
      <c r="DV208" s="409">
        <f t="shared" ca="1" si="1360"/>
        <v>-1.4781457723723008</v>
      </c>
      <c r="DW208" s="409">
        <f t="shared" ca="1" si="1360"/>
        <v>1.0461294308830418</v>
      </c>
      <c r="DX208" s="409">
        <f t="shared" ca="1" si="1360"/>
        <v>-2.4243232859052313</v>
      </c>
      <c r="DY208" s="409">
        <f t="shared" ca="1" si="1360"/>
        <v>0.8226694110674373</v>
      </c>
      <c r="DZ208" s="409">
        <f t="shared" ca="1" si="1360"/>
        <v>0.88939709519901555</v>
      </c>
      <c r="EA208" s="409">
        <f t="shared" ca="1" si="1360"/>
        <v>-0.4457442377453873</v>
      </c>
      <c r="EB208" s="409">
        <f t="shared" ca="1" si="1360"/>
        <v>1.3076248566111133</v>
      </c>
      <c r="EC208" s="409">
        <f t="shared" ca="1" si="1360"/>
        <v>-0.2115035360664308</v>
      </c>
      <c r="ED208" s="409">
        <f t="shared" ca="1" si="1360"/>
        <v>-0.30147142311817277</v>
      </c>
      <c r="EE208" s="409">
        <f t="shared" ca="1" si="1279"/>
        <v>-0.67387943764438774</v>
      </c>
      <c r="EF208" s="409">
        <f t="shared" ca="1" si="1280"/>
        <v>-0.92847171378855364</v>
      </c>
      <c r="EG208" s="409">
        <f t="shared" ca="1" si="1281"/>
        <v>-4.1445642397030724</v>
      </c>
      <c r="EH208" s="409">
        <f t="shared" ca="1" si="1282"/>
        <v>2.2709274234487395</v>
      </c>
      <c r="EI208" s="409">
        <f t="shared" ca="1" si="1283"/>
        <v>1.130021801057012</v>
      </c>
      <c r="EJ208" s="409">
        <f t="shared" ca="1" si="1284"/>
        <v>-2.7988781446769622</v>
      </c>
      <c r="EK208" s="409">
        <f t="shared" ca="1" si="1285"/>
        <v>4.271351357973785</v>
      </c>
      <c r="EL208" s="409">
        <f t="shared" ca="1" si="1286"/>
        <v>-0.16210524926587766</v>
      </c>
      <c r="EM208" s="409">
        <f t="shared" ca="1" si="1287"/>
        <v>-0.26463460092051605</v>
      </c>
      <c r="EN208" s="409">
        <f t="shared" ca="1" si="1288"/>
        <v>5.1986402411557719E-2</v>
      </c>
      <c r="EO208" s="409">
        <f t="shared" ca="1" si="1289"/>
        <v>-0.98254498393247047</v>
      </c>
      <c r="EP208" s="409">
        <f t="shared" ca="1" si="1290"/>
        <v>-0.2614229807617221</v>
      </c>
      <c r="EQ208" s="409">
        <f t="shared" ca="1" si="1291"/>
        <v>0.64344852294304644</v>
      </c>
      <c r="ER208" s="409">
        <f t="shared" ca="1" si="1292"/>
        <v>-2.0204683874311655</v>
      </c>
      <c r="ES208" s="409">
        <f t="shared" ca="1" si="1293"/>
        <v>0.35011232964228611</v>
      </c>
      <c r="ET208" s="409">
        <f t="shared" ca="1" si="1294"/>
        <v>0.42291495969817561</v>
      </c>
      <c r="EU208" s="409">
        <f t="shared" ca="1" si="1295"/>
        <v>-1.0742183866619541</v>
      </c>
      <c r="EV208" s="409">
        <f t="shared" ca="1" si="1296"/>
        <v>0.25808739713795603</v>
      </c>
      <c r="EW208" s="409">
        <f t="shared" ca="1" si="1297"/>
        <v>0.25481166995702154</v>
      </c>
      <c r="EX208" s="409">
        <f t="shared" ca="1" si="1298"/>
        <v>-0.2466311365009517</v>
      </c>
      <c r="EY208" s="409">
        <f t="shared" ca="1" si="1299"/>
        <v>9.7484080034320186E-3</v>
      </c>
      <c r="EZ208" s="409">
        <f t="shared" ca="1" si="1300"/>
        <v>1.1363888789945236</v>
      </c>
      <c r="FA208" s="409">
        <f t="shared" ca="1" si="1301"/>
        <v>0.44425319959444209</v>
      </c>
      <c r="FB208" s="409">
        <f t="shared" ca="1" si="1302"/>
        <v>1.6017772309380121</v>
      </c>
      <c r="FC208" s="409">
        <f t="shared" ca="1" si="1303"/>
        <v>2.3050296584273156E-2</v>
      </c>
      <c r="FD208" s="409">
        <f t="shared" ca="1" si="1304"/>
        <v>0.72238004904205866</v>
      </c>
      <c r="FE208" s="409">
        <f t="shared" ca="1" si="1305"/>
        <v>-100</v>
      </c>
      <c r="FF208" s="409" t="e">
        <f t="shared" ca="1" si="1306"/>
        <v>#DIV/0!</v>
      </c>
      <c r="FG208" s="409" t="e">
        <f t="shared" ca="1" si="1307"/>
        <v>#DIV/0!</v>
      </c>
      <c r="FH208" s="409" t="e">
        <f t="shared" ca="1" si="1308"/>
        <v>#DIV/0!</v>
      </c>
      <c r="FI208" s="409" t="e">
        <f t="shared" ca="1" si="1309"/>
        <v>#DIV/0!</v>
      </c>
      <c r="FJ208" s="409" t="e">
        <f t="shared" ca="1" si="1310"/>
        <v>#DIV/0!</v>
      </c>
      <c r="FK208" s="409" t="e">
        <f t="shared" ca="1" si="1311"/>
        <v>#DIV/0!</v>
      </c>
      <c r="FL208" s="409" t="e">
        <f t="shared" ca="1" si="1312"/>
        <v>#DIV/0!</v>
      </c>
      <c r="FM208" s="409" t="e">
        <f t="shared" ca="1" si="1313"/>
        <v>#DIV/0!</v>
      </c>
      <c r="FN208" s="409" t="e">
        <f t="shared" ca="1" si="1314"/>
        <v>#DIV/0!</v>
      </c>
      <c r="FO208" s="409" t="e">
        <f t="shared" ca="1" si="1315"/>
        <v>#DIV/0!</v>
      </c>
      <c r="FP208" s="409" t="e">
        <f t="shared" ca="1" si="1316"/>
        <v>#DIV/0!</v>
      </c>
    </row>
    <row r="209" spans="1:172" s="317" customFormat="1" x14ac:dyDescent="0.2">
      <c r="A209" s="485"/>
      <c r="B209" s="404" t="s">
        <v>8</v>
      </c>
      <c r="C209" s="405">
        <f t="shared" si="1274"/>
        <v>1460789.5249999999</v>
      </c>
      <c r="D209" s="404"/>
      <c r="E209" s="406"/>
      <c r="F209" s="406">
        <f t="shared" ref="F209:AK209" ca="1" si="1361">+F56/E56*100-100</f>
        <v>1.6404612713089222</v>
      </c>
      <c r="G209" s="406">
        <f t="shared" ca="1" si="1361"/>
        <v>-1.1388538201040035</v>
      </c>
      <c r="H209" s="406">
        <f t="shared" ca="1" si="1361"/>
        <v>-5.6738312585320614</v>
      </c>
      <c r="I209" s="406">
        <f t="shared" ca="1" si="1361"/>
        <v>6.6315329590077567</v>
      </c>
      <c r="J209" s="406">
        <f t="shared" ca="1" si="1361"/>
        <v>-4.4714151106595779</v>
      </c>
      <c r="K209" s="406">
        <f t="shared" ca="1" si="1361"/>
        <v>0.78157809093750075</v>
      </c>
      <c r="L209" s="406">
        <f t="shared" ca="1" si="1361"/>
        <v>1.5605009331078463</v>
      </c>
      <c r="M209" s="406">
        <f t="shared" ca="1" si="1361"/>
        <v>-0.57696746487717121</v>
      </c>
      <c r="N209" s="406">
        <f t="shared" ca="1" si="1361"/>
        <v>1.4000002746047784</v>
      </c>
      <c r="O209" s="406">
        <f t="shared" ca="1" si="1361"/>
        <v>-0.52137909521938752</v>
      </c>
      <c r="P209" s="406">
        <f t="shared" ca="1" si="1361"/>
        <v>1.4503701524241137</v>
      </c>
      <c r="Q209" s="406">
        <f t="shared" ca="1" si="1361"/>
        <v>-2.9367619637199169</v>
      </c>
      <c r="R209" s="406">
        <f t="shared" ca="1" si="1361"/>
        <v>4.2233124146664238</v>
      </c>
      <c r="S209" s="406">
        <f t="shared" ca="1" si="1361"/>
        <v>-0.36607333526423247</v>
      </c>
      <c r="T209" s="406">
        <f t="shared" ca="1" si="1361"/>
        <v>1.444712124370227</v>
      </c>
      <c r="U209" s="406">
        <f t="shared" ca="1" si="1361"/>
        <v>-1.5466818454998759</v>
      </c>
      <c r="V209" s="406">
        <f t="shared" ca="1" si="1361"/>
        <v>1.7932973532586374</v>
      </c>
      <c r="W209" s="406">
        <f t="shared" ca="1" si="1361"/>
        <v>-4.3879542761986414</v>
      </c>
      <c r="X209" s="406">
        <f t="shared" ca="1" si="1361"/>
        <v>2.2081347255337676</v>
      </c>
      <c r="Y209" s="406">
        <f t="shared" ca="1" si="1361"/>
        <v>1.1879489897080617</v>
      </c>
      <c r="Z209" s="406">
        <f t="shared" ca="1" si="1361"/>
        <v>3.1433607610947405</v>
      </c>
      <c r="AA209" s="406">
        <f t="shared" ca="1" si="1361"/>
        <v>-2.347009072412348</v>
      </c>
      <c r="AB209" s="406">
        <f t="shared" ca="1" si="1361"/>
        <v>1.1770762335359279</v>
      </c>
      <c r="AC209" s="406">
        <f t="shared" ca="1" si="1361"/>
        <v>-1.506867687743636</v>
      </c>
      <c r="AD209" s="406">
        <f t="shared" ca="1" si="1361"/>
        <v>-2.5519102207075832</v>
      </c>
      <c r="AE209" s="406">
        <f t="shared" ca="1" si="1361"/>
        <v>0.62966072646423754</v>
      </c>
      <c r="AF209" s="406">
        <f t="shared" ca="1" si="1361"/>
        <v>6.0651723185434605</v>
      </c>
      <c r="AG209" s="406">
        <f t="shared" ca="1" si="1361"/>
        <v>-3.8915412179903086</v>
      </c>
      <c r="AH209" s="406">
        <f t="shared" ca="1" si="1361"/>
        <v>0.51064830011038964</v>
      </c>
      <c r="AI209" s="406">
        <f t="shared" ca="1" si="1361"/>
        <v>6.2434161344205421</v>
      </c>
      <c r="AJ209" s="406">
        <f t="shared" ca="1" si="1361"/>
        <v>-1.7988500644267305</v>
      </c>
      <c r="AK209" s="406">
        <f t="shared" ca="1" si="1361"/>
        <v>4.312084194403127</v>
      </c>
      <c r="AL209" s="406">
        <f t="shared" ref="AL209:BQ209" ca="1" si="1362">+AL56/AK56*100-100</f>
        <v>-8.5021998657591809</v>
      </c>
      <c r="AM209" s="406">
        <f t="shared" ca="1" si="1362"/>
        <v>0.50164323482412954</v>
      </c>
      <c r="AN209" s="406">
        <f t="shared" ca="1" si="1362"/>
        <v>1.0352906994859978</v>
      </c>
      <c r="AO209" s="406">
        <f t="shared" ca="1" si="1362"/>
        <v>1.4178133483848256</v>
      </c>
      <c r="AP209" s="406">
        <f t="shared" ca="1" si="1362"/>
        <v>0.18635231430677379</v>
      </c>
      <c r="AQ209" s="406">
        <f t="shared" ca="1" si="1362"/>
        <v>0.70799571050650911</v>
      </c>
      <c r="AR209" s="406">
        <f t="shared" ca="1" si="1362"/>
        <v>-0.64705642540992869</v>
      </c>
      <c r="AS209" s="406">
        <f t="shared" ca="1" si="1362"/>
        <v>1.1509823312757277</v>
      </c>
      <c r="AT209" s="406">
        <f t="shared" ca="1" si="1362"/>
        <v>-1.0134729974596297</v>
      </c>
      <c r="AU209" s="406">
        <f t="shared" ca="1" si="1362"/>
        <v>-1.1773513213820195</v>
      </c>
      <c r="AV209" s="406">
        <f t="shared" ca="1" si="1362"/>
        <v>0.49433056386583019</v>
      </c>
      <c r="AW209" s="406">
        <f t="shared" ca="1" si="1362"/>
        <v>0.84743892763232509</v>
      </c>
      <c r="AX209" s="406">
        <f t="shared" ca="1" si="1362"/>
        <v>0.34334445599732533</v>
      </c>
      <c r="AY209" s="406">
        <f t="shared" ca="1" si="1362"/>
        <v>3.9486754845759862</v>
      </c>
      <c r="AZ209" s="406">
        <f t="shared" ca="1" si="1362"/>
        <v>-4.2069082954881054</v>
      </c>
      <c r="BA209" s="406">
        <f t="shared" ca="1" si="1362"/>
        <v>-0.36182330181232203</v>
      </c>
      <c r="BB209" s="406">
        <f t="shared" ca="1" si="1362"/>
        <v>6.1416518540212905E-2</v>
      </c>
      <c r="BC209" s="406">
        <f t="shared" ca="1" si="1362"/>
        <v>1.2273646717036968</v>
      </c>
      <c r="BD209" s="406">
        <f t="shared" ca="1" si="1362"/>
        <v>-4.9715554873495051</v>
      </c>
      <c r="BE209" s="406">
        <f t="shared" ca="1" si="1362"/>
        <v>1.8264162374686919</v>
      </c>
      <c r="BF209" s="406">
        <f t="shared" ca="1" si="1362"/>
        <v>2.4516936857567657</v>
      </c>
      <c r="BG209" s="406">
        <f t="shared" ca="1" si="1362"/>
        <v>-2.1126103772155886</v>
      </c>
      <c r="BH209" s="406">
        <f t="shared" ca="1" si="1362"/>
        <v>2.6804798763834725</v>
      </c>
      <c r="BI209" s="406">
        <f t="shared" ca="1" si="1362"/>
        <v>2.3637827142985799</v>
      </c>
      <c r="BJ209" s="406">
        <f t="shared" ca="1" si="1362"/>
        <v>-1.0850671259867823</v>
      </c>
      <c r="BK209" s="406">
        <f t="shared" ca="1" si="1362"/>
        <v>-2.5544949507170855</v>
      </c>
      <c r="BL209" s="406">
        <f t="shared" ca="1" si="1362"/>
        <v>4.8793135493014432</v>
      </c>
      <c r="BM209" s="406">
        <f t="shared" ca="1" si="1362"/>
        <v>-2.6118713237452056</v>
      </c>
      <c r="BN209" s="406">
        <f t="shared" ca="1" si="1362"/>
        <v>2.4944115420456399</v>
      </c>
      <c r="BO209" s="406">
        <f t="shared" ca="1" si="1362"/>
        <v>-2.2102696954265184</v>
      </c>
      <c r="BP209" s="406">
        <f t="shared" ca="1" si="1362"/>
        <v>-3.0516940090025173</v>
      </c>
      <c r="BQ209" s="406">
        <f t="shared" ca="1" si="1362"/>
        <v>3.6211851816681673</v>
      </c>
      <c r="BR209" s="406">
        <f t="shared" ref="BR209:CW209" ca="1" si="1363">+BR56/BQ56*100-100</f>
        <v>-0.88116502601339164</v>
      </c>
      <c r="BS209" s="406">
        <f t="shared" ca="1" si="1363"/>
        <v>2.0667300360085505</v>
      </c>
      <c r="BT209" s="406">
        <f t="shared" ca="1" si="1363"/>
        <v>-5.0694454563084861</v>
      </c>
      <c r="BU209" s="406">
        <f t="shared" ca="1" si="1363"/>
        <v>3.6584802045453131</v>
      </c>
      <c r="BV209" s="406">
        <f t="shared" ca="1" si="1363"/>
        <v>-4.6508142921638296E-2</v>
      </c>
      <c r="BW209" s="406">
        <f t="shared" ca="1" si="1363"/>
        <v>-8.7381461636232132</v>
      </c>
      <c r="BX209" s="406">
        <f t="shared" ca="1" si="1363"/>
        <v>6.8506215429805337</v>
      </c>
      <c r="BY209" s="406">
        <f t="shared" ca="1" si="1363"/>
        <v>2.9978286067842532</v>
      </c>
      <c r="BZ209" s="406">
        <f t="shared" ca="1" si="1363"/>
        <v>-2.1414611291311587</v>
      </c>
      <c r="CA209" s="406">
        <f t="shared" ca="1" si="1363"/>
        <v>-1.6100256541014772</v>
      </c>
      <c r="CB209" s="406">
        <f t="shared" ca="1" si="1363"/>
        <v>2.1149185198137417</v>
      </c>
      <c r="CC209" s="406">
        <f t="shared" ca="1" si="1363"/>
        <v>-4.3359531015500892</v>
      </c>
      <c r="CD209" s="406">
        <f t="shared" ca="1" si="1363"/>
        <v>2.6100926530461095</v>
      </c>
      <c r="CE209" s="406">
        <f t="shared" ca="1" si="1363"/>
        <v>-2.3811121633492576</v>
      </c>
      <c r="CF209" s="406">
        <f t="shared" ca="1" si="1363"/>
        <v>-0.59383665195646529</v>
      </c>
      <c r="CG209" s="406">
        <f t="shared" ca="1" si="1363"/>
        <v>-2.3866109028887763</v>
      </c>
      <c r="CH209" s="406">
        <f t="shared" ca="1" si="1363"/>
        <v>-1.9249593575954265</v>
      </c>
      <c r="CI209" s="406">
        <f t="shared" ca="1" si="1363"/>
        <v>1.0751185261981107</v>
      </c>
      <c r="CJ209" s="406">
        <f t="shared" ca="1" si="1363"/>
        <v>1.1892277621897733</v>
      </c>
      <c r="CK209" s="406">
        <f t="shared" ca="1" si="1363"/>
        <v>-0.92171724101113739</v>
      </c>
      <c r="CL209" s="406">
        <f t="shared" ca="1" si="1363"/>
        <v>-3.1351908529610171</v>
      </c>
      <c r="CM209" s="406">
        <f t="shared" ca="1" si="1363"/>
        <v>0.2513705603461176</v>
      </c>
      <c r="CN209" s="406">
        <f t="shared" ca="1" si="1363"/>
        <v>-35.396867436244818</v>
      </c>
      <c r="CO209" s="406">
        <f t="shared" ca="1" si="1363"/>
        <v>1.6555117402626394</v>
      </c>
      <c r="CP209" s="406">
        <f t="shared" ca="1" si="1363"/>
        <v>22.993302424346666</v>
      </c>
      <c r="CQ209" s="406">
        <f t="shared" ca="1" si="1363"/>
        <v>0.39454128832356616</v>
      </c>
      <c r="CR209" s="406">
        <f t="shared" ca="1" si="1363"/>
        <v>11.286395135557896</v>
      </c>
      <c r="CS209" s="406">
        <f t="shared" ca="1" si="1363"/>
        <v>-1.5915909021914132</v>
      </c>
      <c r="CT209" s="406">
        <f t="shared" ca="1" si="1363"/>
        <v>4.6597897030787578</v>
      </c>
      <c r="CU209" s="406">
        <f t="shared" ca="1" si="1363"/>
        <v>3.422639360260888</v>
      </c>
      <c r="CV209" s="406">
        <f t="shared" ca="1" si="1363"/>
        <v>-2.8190233106100351</v>
      </c>
      <c r="CW209" s="406">
        <f t="shared" ca="1" si="1363"/>
        <v>0.59899641242222401</v>
      </c>
      <c r="CX209" s="406">
        <f t="shared" ref="CX209:ED209" ca="1" si="1364">+CX56/CW56*100-100</f>
        <v>3.8707110543115988</v>
      </c>
      <c r="CY209" s="406">
        <f t="shared" ca="1" si="1364"/>
        <v>-1.1535539559425558</v>
      </c>
      <c r="CZ209" s="406">
        <f t="shared" ca="1" si="1364"/>
        <v>2.0610681997314799</v>
      </c>
      <c r="DA209" s="406">
        <f t="shared" ca="1" si="1364"/>
        <v>-0.29621086686665876</v>
      </c>
      <c r="DB209" s="406">
        <f t="shared" ca="1" si="1364"/>
        <v>-3.2300431319168013</v>
      </c>
      <c r="DC209" s="406">
        <f t="shared" ca="1" si="1364"/>
        <v>-0.25460762744293675</v>
      </c>
      <c r="DD209" s="406">
        <f t="shared" ca="1" si="1364"/>
        <v>5.8164722603032146</v>
      </c>
      <c r="DE209" s="406">
        <f t="shared" ca="1" si="1364"/>
        <v>-0.7728521070877008</v>
      </c>
      <c r="DF209" s="406">
        <f t="shared" ca="1" si="1364"/>
        <v>-2.1014739988084301</v>
      </c>
      <c r="DG209" s="406">
        <f t="shared" ca="1" si="1364"/>
        <v>-1.225822909332976</v>
      </c>
      <c r="DH209" s="406">
        <f t="shared" ca="1" si="1364"/>
        <v>1.035749566121666</v>
      </c>
      <c r="DI209" s="406">
        <f t="shared" ca="1" si="1364"/>
        <v>1.5460461997613919</v>
      </c>
      <c r="DJ209" s="406">
        <f t="shared" ca="1" si="1364"/>
        <v>1.6407575706977724</v>
      </c>
      <c r="DK209" s="406">
        <f t="shared" ca="1" si="1364"/>
        <v>2.1723318797910736</v>
      </c>
      <c r="DL209" s="406">
        <f t="shared" ca="1" si="1364"/>
        <v>1.9349197552086963</v>
      </c>
      <c r="DM209" s="406">
        <f t="shared" ca="1" si="1364"/>
        <v>-5.3616332488714136</v>
      </c>
      <c r="DN209" s="406">
        <f t="shared" ca="1" si="1364"/>
        <v>0.30924151969833247</v>
      </c>
      <c r="DO209" s="406">
        <f t="shared" ca="1" si="1364"/>
        <v>-1.1820357731842677</v>
      </c>
      <c r="DP209" s="406">
        <f t="shared" ca="1" si="1364"/>
        <v>0.45398491348356629</v>
      </c>
      <c r="DQ209" s="406">
        <f t="shared" ca="1" si="1364"/>
        <v>-0.61451999105625532</v>
      </c>
      <c r="DR209" s="406">
        <f t="shared" ca="1" si="1364"/>
        <v>-1.1898968233016944</v>
      </c>
      <c r="DS209" s="406">
        <f t="shared" ca="1" si="1364"/>
        <v>4.3593813096441778</v>
      </c>
      <c r="DT209" s="406">
        <f t="shared" ca="1" si="1364"/>
        <v>3.498615356239938</v>
      </c>
      <c r="DU209" s="406">
        <f t="shared" ca="1" si="1364"/>
        <v>-0.60252380546602069</v>
      </c>
      <c r="DV209" s="406">
        <f t="shared" ca="1" si="1364"/>
        <v>0.3456885648842416</v>
      </c>
      <c r="DW209" s="406">
        <f t="shared" ca="1" si="1364"/>
        <v>1.7931512764171771</v>
      </c>
      <c r="DX209" s="406">
        <f t="shared" ca="1" si="1364"/>
        <v>-1.086328015081989</v>
      </c>
      <c r="DY209" s="406">
        <f t="shared" ca="1" si="1364"/>
        <v>3.6064341500716068</v>
      </c>
      <c r="DZ209" s="406">
        <f t="shared" ca="1" si="1364"/>
        <v>3.9569869799371133</v>
      </c>
      <c r="EA209" s="406">
        <f t="shared" ca="1" si="1364"/>
        <v>-0.12052887449083016</v>
      </c>
      <c r="EB209" s="406">
        <f t="shared" ca="1" si="1364"/>
        <v>2.8448006008753453</v>
      </c>
      <c r="EC209" s="406">
        <f t="shared" ca="1" si="1364"/>
        <v>1.5591264887499676</v>
      </c>
      <c r="ED209" s="406">
        <f t="shared" ca="1" si="1364"/>
        <v>4.3618200118280157</v>
      </c>
      <c r="EE209" s="406">
        <f t="shared" ca="1" si="1279"/>
        <v>-4.0781949524315024</v>
      </c>
      <c r="EF209" s="406">
        <f t="shared" ca="1" si="1280"/>
        <v>0.13602611669669784</v>
      </c>
      <c r="EG209" s="406">
        <f t="shared" ca="1" si="1281"/>
        <v>2.0866903817460098</v>
      </c>
      <c r="EH209" s="406">
        <f t="shared" ca="1" si="1282"/>
        <v>-4.9935563162675436</v>
      </c>
      <c r="EI209" s="406">
        <f t="shared" ca="1" si="1283"/>
        <v>-0.22251644524612857</v>
      </c>
      <c r="EJ209" s="406">
        <f t="shared" ca="1" si="1284"/>
        <v>2.4553089626643754</v>
      </c>
      <c r="EK209" s="406">
        <f t="shared" ca="1" si="1285"/>
        <v>0.36373045318403285</v>
      </c>
      <c r="EL209" s="406">
        <f t="shared" ca="1" si="1286"/>
        <v>-2.7014572988578749</v>
      </c>
      <c r="EM209" s="406">
        <f t="shared" ca="1" si="1287"/>
        <v>4.4710998047567472</v>
      </c>
      <c r="EN209" s="406">
        <f t="shared" ca="1" si="1288"/>
        <v>-3.792514748918336</v>
      </c>
      <c r="EO209" s="406">
        <f t="shared" ca="1" si="1289"/>
        <v>2.7164981240271402</v>
      </c>
      <c r="EP209" s="406">
        <f t="shared" ca="1" si="1290"/>
        <v>-4.6092434054706644</v>
      </c>
      <c r="EQ209" s="406">
        <f t="shared" ca="1" si="1291"/>
        <v>0.6134908138295998</v>
      </c>
      <c r="ER209" s="406">
        <f t="shared" ca="1" si="1292"/>
        <v>-2.2263740751048147</v>
      </c>
      <c r="ES209" s="406">
        <f t="shared" ca="1" si="1293"/>
        <v>4.068434058670789E-2</v>
      </c>
      <c r="ET209" s="406">
        <f t="shared" ca="1" si="1294"/>
        <v>3.5273887476516563</v>
      </c>
      <c r="EU209" s="406">
        <f t="shared" ca="1" si="1295"/>
        <v>0.85818301549407749</v>
      </c>
      <c r="EV209" s="406">
        <f t="shared" ca="1" si="1296"/>
        <v>-2.7873171021227421</v>
      </c>
      <c r="EW209" s="406">
        <f t="shared" ca="1" si="1297"/>
        <v>3.0846745242983928</v>
      </c>
      <c r="EX209" s="406">
        <f t="shared" ca="1" si="1298"/>
        <v>-0.4247717595418834</v>
      </c>
      <c r="EY209" s="406">
        <f t="shared" ca="1" si="1299"/>
        <v>-0.68751042941354967</v>
      </c>
      <c r="EZ209" s="406">
        <f t="shared" ca="1" si="1300"/>
        <v>-1.857555268999505</v>
      </c>
      <c r="FA209" s="406">
        <f t="shared" ca="1" si="1301"/>
        <v>-2.0192285674305168</v>
      </c>
      <c r="FB209" s="406">
        <f t="shared" ca="1" si="1302"/>
        <v>4.24232607823987</v>
      </c>
      <c r="FC209" s="406">
        <f t="shared" ca="1" si="1303"/>
        <v>1.687240768722134</v>
      </c>
      <c r="FD209" s="406">
        <f t="shared" ca="1" si="1304"/>
        <v>1.2145365013062559</v>
      </c>
      <c r="FE209" s="406">
        <f t="shared" ca="1" si="1305"/>
        <v>-100</v>
      </c>
      <c r="FF209" s="406" t="e">
        <f t="shared" ca="1" si="1306"/>
        <v>#DIV/0!</v>
      </c>
      <c r="FG209" s="406" t="e">
        <f t="shared" ca="1" si="1307"/>
        <v>#DIV/0!</v>
      </c>
      <c r="FH209" s="406" t="e">
        <f t="shared" ca="1" si="1308"/>
        <v>#DIV/0!</v>
      </c>
      <c r="FI209" s="406" t="e">
        <f t="shared" ca="1" si="1309"/>
        <v>#DIV/0!</v>
      </c>
      <c r="FJ209" s="406" t="e">
        <f t="shared" ca="1" si="1310"/>
        <v>#DIV/0!</v>
      </c>
      <c r="FK209" s="406" t="e">
        <f t="shared" ca="1" si="1311"/>
        <v>#DIV/0!</v>
      </c>
      <c r="FL209" s="406" t="e">
        <f t="shared" ca="1" si="1312"/>
        <v>#DIV/0!</v>
      </c>
      <c r="FM209" s="406" t="e">
        <f t="shared" ca="1" si="1313"/>
        <v>#DIV/0!</v>
      </c>
      <c r="FN209" s="406" t="e">
        <f t="shared" ca="1" si="1314"/>
        <v>#DIV/0!</v>
      </c>
      <c r="FO209" s="406" t="e">
        <f t="shared" ca="1" si="1315"/>
        <v>#DIV/0!</v>
      </c>
      <c r="FP209" s="406" t="e">
        <f t="shared" ca="1" si="1316"/>
        <v>#DIV/0!</v>
      </c>
    </row>
    <row r="210" spans="1:172" x14ac:dyDescent="0.2">
      <c r="B210" s="407" t="s">
        <v>9</v>
      </c>
      <c r="C210" s="408">
        <f t="shared" si="1274"/>
        <v>1064926.253</v>
      </c>
      <c r="D210" s="407"/>
      <c r="E210" s="409"/>
      <c r="F210" s="409">
        <f t="shared" ref="F210:AK210" ca="1" si="1365">+F57/E57*100-100</f>
        <v>2.7331101423226301</v>
      </c>
      <c r="G210" s="409">
        <f t="shared" ca="1" si="1365"/>
        <v>-2.5769156860132796</v>
      </c>
      <c r="H210" s="409">
        <f t="shared" ca="1" si="1365"/>
        <v>-7.6987591677064415</v>
      </c>
      <c r="I210" s="409">
        <f t="shared" ca="1" si="1365"/>
        <v>9.2130045950400188</v>
      </c>
      <c r="J210" s="409">
        <f t="shared" ca="1" si="1365"/>
        <v>-6.5393655708116398</v>
      </c>
      <c r="K210" s="409">
        <f t="shared" ca="1" si="1365"/>
        <v>-0.97808521747818133</v>
      </c>
      <c r="L210" s="409">
        <f t="shared" ca="1" si="1365"/>
        <v>4.1823433299058337</v>
      </c>
      <c r="M210" s="409">
        <f t="shared" ca="1" si="1365"/>
        <v>0.18758700049204435</v>
      </c>
      <c r="N210" s="409">
        <f t="shared" ca="1" si="1365"/>
        <v>0.60399650813882033</v>
      </c>
      <c r="O210" s="409">
        <f t="shared" ca="1" si="1365"/>
        <v>-1.60344445526718</v>
      </c>
      <c r="P210" s="409">
        <f t="shared" ca="1" si="1365"/>
        <v>2.0756827553991712</v>
      </c>
      <c r="Q210" s="409">
        <f t="shared" ca="1" si="1365"/>
        <v>-3.1966069101368504</v>
      </c>
      <c r="R210" s="409">
        <f t="shared" ca="1" si="1365"/>
        <v>6.1462184188118698</v>
      </c>
      <c r="S210" s="409">
        <f t="shared" ca="1" si="1365"/>
        <v>1.1824971657697176</v>
      </c>
      <c r="T210" s="409">
        <f t="shared" ca="1" si="1365"/>
        <v>3.2190192373064974E-2</v>
      </c>
      <c r="U210" s="409">
        <f t="shared" ca="1" si="1365"/>
        <v>-1.9140936733525962</v>
      </c>
      <c r="V210" s="409">
        <f t="shared" ca="1" si="1365"/>
        <v>3.6591742227359845</v>
      </c>
      <c r="W210" s="409">
        <f t="shared" ca="1" si="1365"/>
        <v>-6.7756405919004408</v>
      </c>
      <c r="X210" s="409">
        <f t="shared" ca="1" si="1365"/>
        <v>2.091077734600006</v>
      </c>
      <c r="Y210" s="409">
        <f t="shared" ca="1" si="1365"/>
        <v>0.57752023747541159</v>
      </c>
      <c r="Z210" s="409">
        <f t="shared" ca="1" si="1365"/>
        <v>6.0121301548150257</v>
      </c>
      <c r="AA210" s="409">
        <f t="shared" ca="1" si="1365"/>
        <v>-4.9580963793135311</v>
      </c>
      <c r="AB210" s="409">
        <f t="shared" ca="1" si="1365"/>
        <v>2.0798263976373335</v>
      </c>
      <c r="AC210" s="409">
        <f t="shared" ca="1" si="1365"/>
        <v>-1.9644655126916746</v>
      </c>
      <c r="AD210" s="409">
        <f t="shared" ca="1" si="1365"/>
        <v>-2.3406502742864888</v>
      </c>
      <c r="AE210" s="409">
        <f t="shared" ca="1" si="1365"/>
        <v>0.79513140053131792</v>
      </c>
      <c r="AF210" s="409">
        <f t="shared" ca="1" si="1365"/>
        <v>9.2959134854053929</v>
      </c>
      <c r="AG210" s="409">
        <f t="shared" ca="1" si="1365"/>
        <v>-5.2874546328265524</v>
      </c>
      <c r="AH210" s="409">
        <f t="shared" ca="1" si="1365"/>
        <v>-0.42374680985237489</v>
      </c>
      <c r="AI210" s="409">
        <f t="shared" ca="1" si="1365"/>
        <v>8.4293809378845452</v>
      </c>
      <c r="AJ210" s="409">
        <f t="shared" ca="1" si="1365"/>
        <v>-2.2467176473590627</v>
      </c>
      <c r="AK210" s="409">
        <f t="shared" ca="1" si="1365"/>
        <v>6.7348753394291805</v>
      </c>
      <c r="AL210" s="409">
        <f t="shared" ref="AL210:BQ210" ca="1" si="1366">+AL57/AK57*100-100</f>
        <v>-12.981327390392593</v>
      </c>
      <c r="AM210" s="409">
        <f t="shared" ca="1" si="1366"/>
        <v>1.5148592577113362</v>
      </c>
      <c r="AN210" s="409">
        <f t="shared" ca="1" si="1366"/>
        <v>2.6389431162425296</v>
      </c>
      <c r="AO210" s="409">
        <f t="shared" ca="1" si="1366"/>
        <v>1.44821054663349</v>
      </c>
      <c r="AP210" s="409">
        <f t="shared" ca="1" si="1366"/>
        <v>-0.13087927807866606</v>
      </c>
      <c r="AQ210" s="409">
        <f t="shared" ca="1" si="1366"/>
        <v>1.4577386595013166</v>
      </c>
      <c r="AR210" s="409">
        <f t="shared" ca="1" si="1366"/>
        <v>0.2914739400229962</v>
      </c>
      <c r="AS210" s="409">
        <f t="shared" ca="1" si="1366"/>
        <v>0.74556885323057998</v>
      </c>
      <c r="AT210" s="409">
        <f t="shared" ca="1" si="1366"/>
        <v>-0.73945313361690523</v>
      </c>
      <c r="AU210" s="409">
        <f t="shared" ca="1" si="1366"/>
        <v>-0.42300057835814187</v>
      </c>
      <c r="AV210" s="409">
        <f t="shared" ca="1" si="1366"/>
        <v>0.31516223008740951</v>
      </c>
      <c r="AW210" s="409">
        <f t="shared" ca="1" si="1366"/>
        <v>1.4640972464678583</v>
      </c>
      <c r="AX210" s="409">
        <f t="shared" ca="1" si="1366"/>
        <v>-0.14846741891540205</v>
      </c>
      <c r="AY210" s="409">
        <f t="shared" ca="1" si="1366"/>
        <v>5.7677447238253308</v>
      </c>
      <c r="AZ210" s="409">
        <f t="shared" ca="1" si="1366"/>
        <v>-7.6114820970320807</v>
      </c>
      <c r="BA210" s="409">
        <f t="shared" ca="1" si="1366"/>
        <v>0.92279774810550919</v>
      </c>
      <c r="BB210" s="409">
        <f t="shared" ca="1" si="1366"/>
        <v>0.17297090649148572</v>
      </c>
      <c r="BC210" s="409">
        <f t="shared" ca="1" si="1366"/>
        <v>1.5999969854038056</v>
      </c>
      <c r="BD210" s="409">
        <f t="shared" ca="1" si="1366"/>
        <v>-6.1843427398109014</v>
      </c>
      <c r="BE210" s="409">
        <f t="shared" ca="1" si="1366"/>
        <v>4.1426878570124188</v>
      </c>
      <c r="BF210" s="409">
        <f t="shared" ca="1" si="1366"/>
        <v>3.43823713650184</v>
      </c>
      <c r="BG210" s="409">
        <f t="shared" ca="1" si="1366"/>
        <v>-2.7522699546964873</v>
      </c>
      <c r="BH210" s="409">
        <f t="shared" ca="1" si="1366"/>
        <v>3.7287964628469012</v>
      </c>
      <c r="BI210" s="409">
        <f t="shared" ca="1" si="1366"/>
        <v>3.5108249235668438</v>
      </c>
      <c r="BJ210" s="409">
        <f t="shared" ca="1" si="1366"/>
        <v>-3.1561638583024347</v>
      </c>
      <c r="BK210" s="409">
        <f t="shared" ca="1" si="1366"/>
        <v>-3.7740815306787567</v>
      </c>
      <c r="BL210" s="409">
        <f t="shared" ca="1" si="1366"/>
        <v>7.0223746930314235</v>
      </c>
      <c r="BM210" s="409">
        <f t="shared" ca="1" si="1366"/>
        <v>-3.6254535997233006</v>
      </c>
      <c r="BN210" s="409">
        <f t="shared" ca="1" si="1366"/>
        <v>3.7055682098778675</v>
      </c>
      <c r="BO210" s="409">
        <f t="shared" ca="1" si="1366"/>
        <v>-3.211930108932691</v>
      </c>
      <c r="BP210" s="409">
        <f t="shared" ca="1" si="1366"/>
        <v>-2.4823759376473475</v>
      </c>
      <c r="BQ210" s="409">
        <f t="shared" ca="1" si="1366"/>
        <v>3.3025340466940492</v>
      </c>
      <c r="BR210" s="409">
        <f t="shared" ref="BR210:CW210" ca="1" si="1367">+BR57/BQ57*100-100</f>
        <v>-0.2334477596980804</v>
      </c>
      <c r="BS210" s="409">
        <f t="shared" ca="1" si="1367"/>
        <v>2.2539399594531062</v>
      </c>
      <c r="BT210" s="409">
        <f t="shared" ca="1" si="1367"/>
        <v>-5.6174976592887447</v>
      </c>
      <c r="BU210" s="409">
        <f t="shared" ca="1" si="1367"/>
        <v>5.7328872251113836</v>
      </c>
      <c r="BV210" s="409">
        <f t="shared" ca="1" si="1367"/>
        <v>-0.12603287227081239</v>
      </c>
      <c r="BW210" s="409">
        <f t="shared" ca="1" si="1367"/>
        <v>-10.943049582407454</v>
      </c>
      <c r="BX210" s="409">
        <f t="shared" ca="1" si="1367"/>
        <v>10.344804706699179</v>
      </c>
      <c r="BY210" s="409">
        <f t="shared" ca="1" si="1367"/>
        <v>3.827527893357896</v>
      </c>
      <c r="BZ210" s="409">
        <f t="shared" ca="1" si="1367"/>
        <v>-2.7706703178095893</v>
      </c>
      <c r="CA210" s="409">
        <f t="shared" ca="1" si="1367"/>
        <v>-1.7056008224335102</v>
      </c>
      <c r="CB210" s="409">
        <f t="shared" ca="1" si="1367"/>
        <v>2.1263859558736868</v>
      </c>
      <c r="CC210" s="409">
        <f t="shared" ca="1" si="1367"/>
        <v>-5.2568527818522455</v>
      </c>
      <c r="CD210" s="409">
        <f t="shared" ca="1" si="1367"/>
        <v>3.758063931938068</v>
      </c>
      <c r="CE210" s="409">
        <f t="shared" ca="1" si="1367"/>
        <v>-2.858576625305588</v>
      </c>
      <c r="CF210" s="409">
        <f t="shared" ca="1" si="1367"/>
        <v>-1.1354676283086036</v>
      </c>
      <c r="CG210" s="409">
        <f t="shared" ca="1" si="1367"/>
        <v>-2.2994691585806351</v>
      </c>
      <c r="CH210" s="409">
        <f t="shared" ca="1" si="1367"/>
        <v>-0.44471696231937585</v>
      </c>
      <c r="CI210" s="409">
        <f t="shared" ca="1" si="1367"/>
        <v>0.65227603933570322</v>
      </c>
      <c r="CJ210" s="409">
        <f t="shared" ca="1" si="1367"/>
        <v>0.85271755913535685</v>
      </c>
      <c r="CK210" s="409">
        <f t="shared" ca="1" si="1367"/>
        <v>-1.266149951695752</v>
      </c>
      <c r="CL210" s="409">
        <f t="shared" ca="1" si="1367"/>
        <v>-4.3590404169027295</v>
      </c>
      <c r="CM210" s="409">
        <f t="shared" ca="1" si="1367"/>
        <v>1.8792956928984808</v>
      </c>
      <c r="CN210" s="409">
        <f t="shared" ca="1" si="1367"/>
        <v>-43.064022662837928</v>
      </c>
      <c r="CO210" s="409">
        <f t="shared" ca="1" si="1367"/>
        <v>7.4386532749915091</v>
      </c>
      <c r="CP210" s="409">
        <f t="shared" ca="1" si="1367"/>
        <v>29.779779957967378</v>
      </c>
      <c r="CQ210" s="409">
        <f t="shared" ca="1" si="1367"/>
        <v>-1.3762124074990396</v>
      </c>
      <c r="CR210" s="409">
        <f t="shared" ca="1" si="1367"/>
        <v>14.714718828983635</v>
      </c>
      <c r="CS210" s="409">
        <f t="shared" ca="1" si="1367"/>
        <v>-3.1738581972552709</v>
      </c>
      <c r="CT210" s="409">
        <f t="shared" ca="1" si="1367"/>
        <v>5.5592753707084341</v>
      </c>
      <c r="CU210" s="409">
        <f t="shared" ca="1" si="1367"/>
        <v>5.3345306170744067</v>
      </c>
      <c r="CV210" s="409">
        <f t="shared" ca="1" si="1367"/>
        <v>-2.5215555379698458</v>
      </c>
      <c r="CW210" s="409">
        <f t="shared" ca="1" si="1367"/>
        <v>9.2888739972082135E-2</v>
      </c>
      <c r="CX210" s="409">
        <f t="shared" ref="CX210:ED210" ca="1" si="1368">+CX57/CW57*100-100</f>
        <v>3.5260927559674542</v>
      </c>
      <c r="CY210" s="409">
        <f t="shared" ca="1" si="1368"/>
        <v>-3.1926792525294019</v>
      </c>
      <c r="CZ210" s="409">
        <f t="shared" ca="1" si="1368"/>
        <v>1.681433425619332</v>
      </c>
      <c r="DA210" s="409">
        <f t="shared" ca="1" si="1368"/>
        <v>1.6490063732282891</v>
      </c>
      <c r="DB210" s="409">
        <f t="shared" ca="1" si="1368"/>
        <v>-2.9941009984244715</v>
      </c>
      <c r="DC210" s="409">
        <f t="shared" ca="1" si="1368"/>
        <v>2.2466218857886133E-2</v>
      </c>
      <c r="DD210" s="409">
        <f t="shared" ca="1" si="1368"/>
        <v>6.7630091698085266</v>
      </c>
      <c r="DE210" s="409">
        <f t="shared" ca="1" si="1368"/>
        <v>-1.3554202853049162</v>
      </c>
      <c r="DF210" s="409">
        <f t="shared" ca="1" si="1368"/>
        <v>-3.9798345731703506</v>
      </c>
      <c r="DG210" s="409">
        <f t="shared" ca="1" si="1368"/>
        <v>-1.0507483708542082</v>
      </c>
      <c r="DH210" s="409">
        <f t="shared" ca="1" si="1368"/>
        <v>1.5490426203597707</v>
      </c>
      <c r="DI210" s="409">
        <f t="shared" ca="1" si="1368"/>
        <v>-0.15756612019063709</v>
      </c>
      <c r="DJ210" s="409">
        <f t="shared" ca="1" si="1368"/>
        <v>2.8993331653750687</v>
      </c>
      <c r="DK210" s="409">
        <f t="shared" ca="1" si="1368"/>
        <v>1.5389736906090263</v>
      </c>
      <c r="DL210" s="409">
        <f t="shared" ca="1" si="1368"/>
        <v>2.5867148925777173</v>
      </c>
      <c r="DM210" s="409">
        <f t="shared" ca="1" si="1368"/>
        <v>-6.7872419029131805</v>
      </c>
      <c r="DN210" s="409">
        <f t="shared" ca="1" si="1368"/>
        <v>2.5196826816340945E-2</v>
      </c>
      <c r="DO210" s="409">
        <f t="shared" ca="1" si="1368"/>
        <v>-0.74527529764857547</v>
      </c>
      <c r="DP210" s="409">
        <f t="shared" ca="1" si="1368"/>
        <v>1.3492231203710077</v>
      </c>
      <c r="DQ210" s="409">
        <f t="shared" ca="1" si="1368"/>
        <v>-2.1842786610304756</v>
      </c>
      <c r="DR210" s="409">
        <f t="shared" ca="1" si="1368"/>
        <v>-5.2097556006060586E-2</v>
      </c>
      <c r="DS210" s="409">
        <f t="shared" ca="1" si="1368"/>
        <v>3.5646611097459839</v>
      </c>
      <c r="DT210" s="409">
        <f t="shared" ca="1" si="1368"/>
        <v>2.0146787838009459</v>
      </c>
      <c r="DU210" s="409">
        <f t="shared" ca="1" si="1368"/>
        <v>0.37231685474871767</v>
      </c>
      <c r="DV210" s="409">
        <f t="shared" ca="1" si="1368"/>
        <v>-0.35993291896396329</v>
      </c>
      <c r="DW210" s="409">
        <f t="shared" ca="1" si="1368"/>
        <v>1.936736858102293</v>
      </c>
      <c r="DX210" s="409">
        <f t="shared" ca="1" si="1368"/>
        <v>-1.5936135440070842</v>
      </c>
      <c r="DY210" s="409">
        <f t="shared" ca="1" si="1368"/>
        <v>0.89754566636194966</v>
      </c>
      <c r="DZ210" s="409">
        <f t="shared" ca="1" si="1368"/>
        <v>3.5068062738814092</v>
      </c>
      <c r="EA210" s="409">
        <f t="shared" ca="1" si="1368"/>
        <v>-1.7608880104934599</v>
      </c>
      <c r="EB210" s="409">
        <f t="shared" ca="1" si="1368"/>
        <v>1.9395879873319615</v>
      </c>
      <c r="EC210" s="409">
        <f t="shared" ca="1" si="1368"/>
        <v>1.3263335964382321</v>
      </c>
      <c r="ED210" s="409">
        <f t="shared" ca="1" si="1368"/>
        <v>4.6351280221672795</v>
      </c>
      <c r="EE210" s="409">
        <f t="shared" ca="1" si="1279"/>
        <v>-5.2518902716821998</v>
      </c>
      <c r="EF210" s="409">
        <f t="shared" ca="1" si="1280"/>
        <v>0.83778254849980272</v>
      </c>
      <c r="EG210" s="409">
        <f t="shared" ca="1" si="1281"/>
        <v>3.5022500307213136</v>
      </c>
      <c r="EH210" s="409">
        <f t="shared" ca="1" si="1282"/>
        <v>-7.0248792400803239</v>
      </c>
      <c r="EI210" s="409">
        <f t="shared" ca="1" si="1283"/>
        <v>1.7630998136412614</v>
      </c>
      <c r="EJ210" s="409">
        <f t="shared" ca="1" si="1284"/>
        <v>4.1300461363094314</v>
      </c>
      <c r="EK210" s="409">
        <f t="shared" ca="1" si="1285"/>
        <v>1.7809422079893267</v>
      </c>
      <c r="EL210" s="409">
        <f t="shared" ca="1" si="1286"/>
        <v>-4.2089063494782977</v>
      </c>
      <c r="EM210" s="409">
        <f t="shared" ca="1" si="1287"/>
        <v>6.3788573548094689</v>
      </c>
      <c r="EN210" s="409">
        <f t="shared" ca="1" si="1288"/>
        <v>-5.1312063239377323</v>
      </c>
      <c r="EO210" s="409">
        <f t="shared" ca="1" si="1289"/>
        <v>6.5366736658639439</v>
      </c>
      <c r="EP210" s="409">
        <f t="shared" ca="1" si="1290"/>
        <v>-5.1382548762763918</v>
      </c>
      <c r="EQ210" s="409">
        <f t="shared" ca="1" si="1291"/>
        <v>1.4601640055732759</v>
      </c>
      <c r="ER210" s="409">
        <f t="shared" ca="1" si="1292"/>
        <v>-2.4070321198874893</v>
      </c>
      <c r="ES210" s="409">
        <f t="shared" ca="1" si="1293"/>
        <v>0.10085430859491851</v>
      </c>
      <c r="ET210" s="409">
        <f t="shared" ca="1" si="1294"/>
        <v>4.9129367295263506</v>
      </c>
      <c r="EU210" s="409">
        <f t="shared" ca="1" si="1295"/>
        <v>1.2741086638555146</v>
      </c>
      <c r="EV210" s="409">
        <f t="shared" ca="1" si="1296"/>
        <v>-5.0691592374972174</v>
      </c>
      <c r="EW210" s="409">
        <f t="shared" ca="1" si="1297"/>
        <v>6.4698207244819486</v>
      </c>
      <c r="EX210" s="409">
        <f t="shared" ca="1" si="1298"/>
        <v>-0.51723513580147085</v>
      </c>
      <c r="EY210" s="409">
        <f t="shared" ca="1" si="1299"/>
        <v>-0.3707163798341071</v>
      </c>
      <c r="EZ210" s="409">
        <f t="shared" ca="1" si="1300"/>
        <v>-1.5204248772856204</v>
      </c>
      <c r="FA210" s="409">
        <f t="shared" ca="1" si="1301"/>
        <v>-2.9155426210817978</v>
      </c>
      <c r="FB210" s="409">
        <f t="shared" ca="1" si="1302"/>
        <v>5.9052984682957117</v>
      </c>
      <c r="FC210" s="409">
        <f t="shared" ca="1" si="1303"/>
        <v>1.4140046682826579</v>
      </c>
      <c r="FD210" s="409">
        <f t="shared" ca="1" si="1304"/>
        <v>0.19724488180756339</v>
      </c>
      <c r="FE210" s="409">
        <f t="shared" ca="1" si="1305"/>
        <v>-100</v>
      </c>
      <c r="FF210" s="409" t="e">
        <f t="shared" ca="1" si="1306"/>
        <v>#DIV/0!</v>
      </c>
      <c r="FG210" s="409" t="e">
        <f t="shared" ca="1" si="1307"/>
        <v>#DIV/0!</v>
      </c>
      <c r="FH210" s="409" t="e">
        <f t="shared" ca="1" si="1308"/>
        <v>#DIV/0!</v>
      </c>
      <c r="FI210" s="409" t="e">
        <f t="shared" ca="1" si="1309"/>
        <v>#DIV/0!</v>
      </c>
      <c r="FJ210" s="409" t="e">
        <f t="shared" ca="1" si="1310"/>
        <v>#DIV/0!</v>
      </c>
      <c r="FK210" s="409" t="e">
        <f t="shared" ca="1" si="1311"/>
        <v>#DIV/0!</v>
      </c>
      <c r="FL210" s="409" t="e">
        <f t="shared" ca="1" si="1312"/>
        <v>#DIV/0!</v>
      </c>
      <c r="FM210" s="409" t="e">
        <f t="shared" ca="1" si="1313"/>
        <v>#DIV/0!</v>
      </c>
      <c r="FN210" s="409" t="e">
        <f t="shared" ca="1" si="1314"/>
        <v>#DIV/0!</v>
      </c>
      <c r="FO210" s="409" t="e">
        <f t="shared" ca="1" si="1315"/>
        <v>#DIV/0!</v>
      </c>
      <c r="FP210" s="409" t="e">
        <f t="shared" ca="1" si="1316"/>
        <v>#DIV/0!</v>
      </c>
    </row>
    <row r="211" spans="1:172" x14ac:dyDescent="0.2">
      <c r="B211" s="407" t="s">
        <v>10</v>
      </c>
      <c r="C211" s="408">
        <f t="shared" si="1274"/>
        <v>214062.02100000001</v>
      </c>
      <c r="D211" s="407"/>
      <c r="E211" s="409"/>
      <c r="F211" s="409">
        <f t="shared" ref="F211:AK211" ca="1" si="1369">+F58/E58*100-100</f>
        <v>3.5457640927745615E-2</v>
      </c>
      <c r="G211" s="409">
        <f t="shared" ca="1" si="1369"/>
        <v>0.5213312997649524</v>
      </c>
      <c r="H211" s="409">
        <f t="shared" ca="1" si="1369"/>
        <v>1.8479578399805519</v>
      </c>
      <c r="I211" s="409">
        <f t="shared" ca="1" si="1369"/>
        <v>0.87855572332611587</v>
      </c>
      <c r="J211" s="409">
        <f t="shared" ca="1" si="1369"/>
        <v>-0.62156736823084202</v>
      </c>
      <c r="K211" s="409">
        <f t="shared" ca="1" si="1369"/>
        <v>4.7046267012293583</v>
      </c>
      <c r="L211" s="409">
        <f t="shared" ca="1" si="1369"/>
        <v>-5.0499085528337559</v>
      </c>
      <c r="M211" s="409">
        <f t="shared" ca="1" si="1369"/>
        <v>-1.2933520219254149</v>
      </c>
      <c r="N211" s="409">
        <f t="shared" ca="1" si="1369"/>
        <v>2.1157321361372965</v>
      </c>
      <c r="O211" s="409">
        <f t="shared" ca="1" si="1369"/>
        <v>0.93186782750261443</v>
      </c>
      <c r="P211" s="409">
        <f t="shared" ca="1" si="1369"/>
        <v>1.1353999340485643</v>
      </c>
      <c r="Q211" s="409">
        <f t="shared" ca="1" si="1369"/>
        <v>-5.2299523394177925</v>
      </c>
      <c r="R211" s="409">
        <f t="shared" ca="1" si="1369"/>
        <v>-2.8640749809326849E-2</v>
      </c>
      <c r="S211" s="409">
        <f t="shared" ca="1" si="1369"/>
        <v>-3.037354191699265</v>
      </c>
      <c r="T211" s="409">
        <f t="shared" ca="1" si="1369"/>
        <v>6.3677652755157652</v>
      </c>
      <c r="U211" s="409">
        <f t="shared" ca="1" si="1369"/>
        <v>-2.5658772934557845</v>
      </c>
      <c r="V211" s="409">
        <f t="shared" ca="1" si="1369"/>
        <v>-3.0687390027430439</v>
      </c>
      <c r="W211" s="409">
        <f t="shared" ca="1" si="1369"/>
        <v>1.2010132173361825</v>
      </c>
      <c r="X211" s="409">
        <f t="shared" ca="1" si="1369"/>
        <v>3.9812374598669749</v>
      </c>
      <c r="Y211" s="409">
        <f t="shared" ca="1" si="1369"/>
        <v>2.2739227449128663</v>
      </c>
      <c r="Z211" s="409">
        <f t="shared" ca="1" si="1369"/>
        <v>-2.5462796845763762</v>
      </c>
      <c r="AA211" s="409">
        <f t="shared" ca="1" si="1369"/>
        <v>3.7672198320657628</v>
      </c>
      <c r="AB211" s="409">
        <f t="shared" ca="1" si="1369"/>
        <v>-2.7594370103657724</v>
      </c>
      <c r="AC211" s="409">
        <f t="shared" ca="1" si="1369"/>
        <v>0.83614028876122859</v>
      </c>
      <c r="AD211" s="409">
        <f t="shared" ca="1" si="1369"/>
        <v>-3.0834237280067356</v>
      </c>
      <c r="AE211" s="409">
        <f t="shared" ca="1" si="1369"/>
        <v>-2.9654215741534955</v>
      </c>
      <c r="AF211" s="409">
        <f t="shared" ca="1" si="1369"/>
        <v>0.10538615189379641</v>
      </c>
      <c r="AG211" s="409">
        <f t="shared" ca="1" si="1369"/>
        <v>-1.0294703873525464</v>
      </c>
      <c r="AH211" s="409">
        <f t="shared" ca="1" si="1369"/>
        <v>5.9629910747706276</v>
      </c>
      <c r="AI211" s="409">
        <f t="shared" ca="1" si="1369"/>
        <v>0.5531465449645907</v>
      </c>
      <c r="AJ211" s="409">
        <f t="shared" ca="1" si="1369"/>
        <v>0.56157745722633479</v>
      </c>
      <c r="AK211" s="409">
        <f t="shared" ca="1" si="1369"/>
        <v>-0.83476307271604355</v>
      </c>
      <c r="AL211" s="409">
        <f t="shared" ref="AL211:BQ211" ca="1" si="1370">+AL58/AK58*100-100</f>
        <v>-1.8700515063766971</v>
      </c>
      <c r="AM211" s="409">
        <f t="shared" ca="1" si="1370"/>
        <v>-1.2456285736719792</v>
      </c>
      <c r="AN211" s="409">
        <f t="shared" ca="1" si="1370"/>
        <v>-1.7061610907980764</v>
      </c>
      <c r="AO211" s="409">
        <f t="shared" ca="1" si="1370"/>
        <v>-1.2529914494437691</v>
      </c>
      <c r="AP211" s="409">
        <f t="shared" ca="1" si="1370"/>
        <v>1.1013116467834863</v>
      </c>
      <c r="AQ211" s="409">
        <f t="shared" ca="1" si="1370"/>
        <v>-3.7563909747731827E-2</v>
      </c>
      <c r="AR211" s="409">
        <f t="shared" ca="1" si="1370"/>
        <v>-4.7383117429804145</v>
      </c>
      <c r="AS211" s="409">
        <f t="shared" ca="1" si="1370"/>
        <v>2.1860432513650636</v>
      </c>
      <c r="AT211" s="409">
        <f t="shared" ca="1" si="1370"/>
        <v>-2.3166009455806034</v>
      </c>
      <c r="AU211" s="409">
        <f t="shared" ca="1" si="1370"/>
        <v>-6.0944064222557728</v>
      </c>
      <c r="AV211" s="409">
        <f t="shared" ca="1" si="1370"/>
        <v>-0.43568179215091618</v>
      </c>
      <c r="AW211" s="409">
        <f t="shared" ca="1" si="1370"/>
        <v>1.9399711044818559</v>
      </c>
      <c r="AX211" s="409">
        <f t="shared" ca="1" si="1370"/>
        <v>-2.1495832498781624</v>
      </c>
      <c r="AY211" s="409">
        <f t="shared" ca="1" si="1370"/>
        <v>-1.5350395871333404</v>
      </c>
      <c r="AZ211" s="409">
        <f t="shared" ca="1" si="1370"/>
        <v>3.8200804395019077</v>
      </c>
      <c r="BA211" s="409">
        <f t="shared" ca="1" si="1370"/>
        <v>-0.27384980501462053</v>
      </c>
      <c r="BB211" s="409">
        <f t="shared" ca="1" si="1370"/>
        <v>-2.7995216596947756</v>
      </c>
      <c r="BC211" s="409">
        <f t="shared" ca="1" si="1370"/>
        <v>-1.4897957452481592</v>
      </c>
      <c r="BD211" s="409">
        <f t="shared" ca="1" si="1370"/>
        <v>-2.2636162155107797</v>
      </c>
      <c r="BE211" s="409">
        <f t="shared" ca="1" si="1370"/>
        <v>-4.2099763433679982</v>
      </c>
      <c r="BF211" s="409">
        <f t="shared" ca="1" si="1370"/>
        <v>-3.2498618884272616</v>
      </c>
      <c r="BG211" s="409">
        <f t="shared" ca="1" si="1370"/>
        <v>3.8807000099512692</v>
      </c>
      <c r="BH211" s="409">
        <f t="shared" ca="1" si="1370"/>
        <v>-1.6443867355682187</v>
      </c>
      <c r="BI211" s="409">
        <f t="shared" ca="1" si="1370"/>
        <v>-2.2034920293054086</v>
      </c>
      <c r="BJ211" s="409">
        <f t="shared" ca="1" si="1370"/>
        <v>8.0910321861211116</v>
      </c>
      <c r="BK211" s="409">
        <f t="shared" ca="1" si="1370"/>
        <v>-0.76740188230942863</v>
      </c>
      <c r="BL211" s="409">
        <f t="shared" ca="1" si="1370"/>
        <v>1.0780972804731022</v>
      </c>
      <c r="BM211" s="409">
        <f t="shared" ca="1" si="1370"/>
        <v>-4.830692565820712</v>
      </c>
      <c r="BN211" s="409">
        <f t="shared" ca="1" si="1370"/>
        <v>-1.7951105945486319</v>
      </c>
      <c r="BO211" s="409">
        <f t="shared" ca="1" si="1370"/>
        <v>1.0285274507091628</v>
      </c>
      <c r="BP211" s="409">
        <f t="shared" ca="1" si="1370"/>
        <v>-2.8316312781492883</v>
      </c>
      <c r="BQ211" s="409">
        <f t="shared" ca="1" si="1370"/>
        <v>2.1763334041205979</v>
      </c>
      <c r="BR211" s="409">
        <f t="shared" ref="BR211:CW211" ca="1" si="1371">+BR58/BQ58*100-100</f>
        <v>-1.568748810672588</v>
      </c>
      <c r="BS211" s="409">
        <f t="shared" ca="1" si="1371"/>
        <v>-1.4720231656344822</v>
      </c>
      <c r="BT211" s="409">
        <f t="shared" ca="1" si="1371"/>
        <v>-5.0541805254870553</v>
      </c>
      <c r="BU211" s="409">
        <f t="shared" ca="1" si="1371"/>
        <v>-0.93419899604647583</v>
      </c>
      <c r="BV211" s="409">
        <f t="shared" ca="1" si="1371"/>
        <v>1.1921493629340176</v>
      </c>
      <c r="BW211" s="409">
        <f t="shared" ca="1" si="1371"/>
        <v>-2.2362662147127566</v>
      </c>
      <c r="BX211" s="409">
        <f t="shared" ca="1" si="1371"/>
        <v>-2.8786320636551466</v>
      </c>
      <c r="BY211" s="409">
        <f t="shared" ca="1" si="1371"/>
        <v>1.2277477120646836</v>
      </c>
      <c r="BZ211" s="409">
        <f t="shared" ca="1" si="1371"/>
        <v>8.7358766236732777E-2</v>
      </c>
      <c r="CA211" s="409">
        <f t="shared" ca="1" si="1371"/>
        <v>-2.3482950209965026</v>
      </c>
      <c r="CB211" s="409">
        <f t="shared" ca="1" si="1371"/>
        <v>-0.65029744529107347</v>
      </c>
      <c r="CC211" s="409">
        <f t="shared" ca="1" si="1371"/>
        <v>2.7264636518834777</v>
      </c>
      <c r="CD211" s="409">
        <f t="shared" ca="1" si="1371"/>
        <v>0.35247580837965131</v>
      </c>
      <c r="CE211" s="409">
        <f t="shared" ca="1" si="1371"/>
        <v>-4.5987560885132979</v>
      </c>
      <c r="CF211" s="409">
        <f t="shared" ca="1" si="1371"/>
        <v>2.1183650715159104</v>
      </c>
      <c r="CG211" s="409">
        <f t="shared" ca="1" si="1371"/>
        <v>-4.4355655003084564</v>
      </c>
      <c r="CH211" s="409">
        <f t="shared" ca="1" si="1371"/>
        <v>-7.1808983950751326</v>
      </c>
      <c r="CI211" s="409">
        <f t="shared" ca="1" si="1371"/>
        <v>1.6337714923726878</v>
      </c>
      <c r="CJ211" s="409">
        <f t="shared" ca="1" si="1371"/>
        <v>3.0457326893508423</v>
      </c>
      <c r="CK211" s="409">
        <f t="shared" ca="1" si="1371"/>
        <v>-1.4815465952536186</v>
      </c>
      <c r="CL211" s="409">
        <f t="shared" ca="1" si="1371"/>
        <v>0.67526484972498224</v>
      </c>
      <c r="CM211" s="409">
        <f t="shared" ca="1" si="1371"/>
        <v>-4.0939808605796202</v>
      </c>
      <c r="CN211" s="409">
        <f t="shared" ca="1" si="1371"/>
        <v>2.2619277554761084</v>
      </c>
      <c r="CO211" s="409">
        <f t="shared" ca="1" si="1371"/>
        <v>-8.8451257862292039</v>
      </c>
      <c r="CP211" s="409">
        <f t="shared" ca="1" si="1371"/>
        <v>-0.65521088300003782</v>
      </c>
      <c r="CQ211" s="409">
        <f t="shared" ca="1" si="1371"/>
        <v>-2.5060772075270705</v>
      </c>
      <c r="CR211" s="409">
        <f t="shared" ca="1" si="1371"/>
        <v>0.89983083567204858</v>
      </c>
      <c r="CS211" s="409">
        <f t="shared" ca="1" si="1371"/>
        <v>1.1387299363751424</v>
      </c>
      <c r="CT211" s="409">
        <f t="shared" ca="1" si="1371"/>
        <v>2.2204525724229569</v>
      </c>
      <c r="CU211" s="409">
        <f t="shared" ca="1" si="1371"/>
        <v>-3.8266141945351251</v>
      </c>
      <c r="CV211" s="409">
        <f t="shared" ca="1" si="1371"/>
        <v>-4.3513813368699488</v>
      </c>
      <c r="CW211" s="409">
        <f t="shared" ca="1" si="1371"/>
        <v>2.2539779191002083</v>
      </c>
      <c r="CX211" s="409">
        <f t="shared" ref="CX211:ED211" ca="1" si="1372">+CX58/CW58*100-100</f>
        <v>4.6125393821607759</v>
      </c>
      <c r="CY211" s="409">
        <f t="shared" ca="1" si="1372"/>
        <v>6.8265054036136519</v>
      </c>
      <c r="CZ211" s="409">
        <f t="shared" ca="1" si="1372"/>
        <v>0.79208485599913558</v>
      </c>
      <c r="DA211" s="409">
        <f t="shared" ca="1" si="1372"/>
        <v>1.029648318674532</v>
      </c>
      <c r="DB211" s="409">
        <f t="shared" ca="1" si="1372"/>
        <v>-4.3009688766688043</v>
      </c>
      <c r="DC211" s="409">
        <f t="shared" ca="1" si="1372"/>
        <v>2.4268870146860024</v>
      </c>
      <c r="DD211" s="409">
        <f t="shared" ca="1" si="1372"/>
        <v>1.3955639962244675</v>
      </c>
      <c r="DE211" s="409">
        <f t="shared" ca="1" si="1372"/>
        <v>3.285921344057698</v>
      </c>
      <c r="DF211" s="409">
        <f t="shared" ca="1" si="1372"/>
        <v>3.326334290230065</v>
      </c>
      <c r="DG211" s="409">
        <f t="shared" ca="1" si="1372"/>
        <v>-0.72737231153800508</v>
      </c>
      <c r="DH211" s="409">
        <f t="shared" ca="1" si="1372"/>
        <v>-1.9778131392163516</v>
      </c>
      <c r="DI211" s="409">
        <f t="shared" ca="1" si="1372"/>
        <v>7.1041862773001583</v>
      </c>
      <c r="DJ211" s="409">
        <f t="shared" ca="1" si="1372"/>
        <v>-3.9376973484977782</v>
      </c>
      <c r="DK211" s="409">
        <f t="shared" ca="1" si="1372"/>
        <v>3.6641700492917835</v>
      </c>
      <c r="DL211" s="409">
        <f t="shared" ca="1" si="1372"/>
        <v>-3.9984485765191664</v>
      </c>
      <c r="DM211" s="409">
        <f t="shared" ca="1" si="1372"/>
        <v>-3.0175080625470088</v>
      </c>
      <c r="DN211" s="409">
        <f t="shared" ca="1" si="1372"/>
        <v>-0.13099058558910315</v>
      </c>
      <c r="DO211" s="409">
        <f t="shared" ca="1" si="1372"/>
        <v>2.535063147759729</v>
      </c>
      <c r="DP211" s="409">
        <f t="shared" ca="1" si="1372"/>
        <v>0.71867566340036149</v>
      </c>
      <c r="DQ211" s="409">
        <f t="shared" ca="1" si="1372"/>
        <v>2.3031609171860055</v>
      </c>
      <c r="DR211" s="409">
        <f t="shared" ca="1" si="1372"/>
        <v>-5.8007250888130812</v>
      </c>
      <c r="DS211" s="409">
        <f t="shared" ca="1" si="1372"/>
        <v>12.364149720754483</v>
      </c>
      <c r="DT211" s="409">
        <f t="shared" ca="1" si="1372"/>
        <v>5.3466970530623712</v>
      </c>
      <c r="DU211" s="409">
        <f t="shared" ca="1" si="1372"/>
        <v>-1.5304646755682683</v>
      </c>
      <c r="DV211" s="409">
        <f t="shared" ca="1" si="1372"/>
        <v>3.5335103494584814</v>
      </c>
      <c r="DW211" s="409">
        <f t="shared" ca="1" si="1372"/>
        <v>-1.0328689751922298</v>
      </c>
      <c r="DX211" s="409">
        <f t="shared" ca="1" si="1372"/>
        <v>8.2843836958990096</v>
      </c>
      <c r="DY211" s="409">
        <f t="shared" ca="1" si="1372"/>
        <v>13.397968834173327</v>
      </c>
      <c r="DZ211" s="409">
        <f t="shared" ca="1" si="1372"/>
        <v>4.8066293378273457</v>
      </c>
      <c r="EA211" s="409">
        <f t="shared" ca="1" si="1372"/>
        <v>5.1150063396187591</v>
      </c>
      <c r="EB211" s="409">
        <f t="shared" ca="1" si="1372"/>
        <v>4.5559494590604999</v>
      </c>
      <c r="EC211" s="409">
        <f t="shared" ca="1" si="1372"/>
        <v>3.9696767259624863</v>
      </c>
      <c r="ED211" s="409">
        <f t="shared" ca="1" si="1372"/>
        <v>4.9176920747303399</v>
      </c>
      <c r="EE211" s="409">
        <f t="shared" ca="1" si="1279"/>
        <v>-2.8288731307277146</v>
      </c>
      <c r="EF211" s="409">
        <f t="shared" ca="1" si="1280"/>
        <v>-2.0749767532343384</v>
      </c>
      <c r="EG211" s="409">
        <f t="shared" ca="1" si="1281"/>
        <v>1.0668478433906898</v>
      </c>
      <c r="EH211" s="409">
        <f t="shared" ca="1" si="1282"/>
        <v>-0.15417009856155062</v>
      </c>
      <c r="EI211" s="409">
        <f t="shared" ca="1" si="1283"/>
        <v>-2.3480305267797519</v>
      </c>
      <c r="EJ211" s="409">
        <f t="shared" ca="1" si="1284"/>
        <v>-5.0927506003925487</v>
      </c>
      <c r="EK211" s="409">
        <f t="shared" ca="1" si="1285"/>
        <v>-1.8106843763318778</v>
      </c>
      <c r="EL211" s="409">
        <f t="shared" ca="1" si="1286"/>
        <v>0.20056900911204423</v>
      </c>
      <c r="EM211" s="409">
        <f t="shared" ca="1" si="1287"/>
        <v>-3.1318742526369334</v>
      </c>
      <c r="EN211" s="409">
        <f t="shared" ca="1" si="1288"/>
        <v>-0.20520665844027519</v>
      </c>
      <c r="EO211" s="409">
        <f t="shared" ca="1" si="1289"/>
        <v>-5.2107273621358985</v>
      </c>
      <c r="EP211" s="409">
        <f t="shared" ca="1" si="1290"/>
        <v>-4.3123949489856273</v>
      </c>
      <c r="EQ211" s="409">
        <f t="shared" ca="1" si="1291"/>
        <v>-6.8054297233321392</v>
      </c>
      <c r="ER211" s="409">
        <f t="shared" ca="1" si="1292"/>
        <v>-3.1939930252890747</v>
      </c>
      <c r="ES211" s="409">
        <f t="shared" ca="1" si="1293"/>
        <v>-3.1692270273240979</v>
      </c>
      <c r="ET211" s="409">
        <f t="shared" ca="1" si="1294"/>
        <v>-0.16940634248285846</v>
      </c>
      <c r="EU211" s="409">
        <f t="shared" ca="1" si="1295"/>
        <v>0.57783612031828113</v>
      </c>
      <c r="EV211" s="409">
        <f t="shared" ca="1" si="1296"/>
        <v>2.0192007899666748</v>
      </c>
      <c r="EW211" s="409">
        <f t="shared" ca="1" si="1297"/>
        <v>-5.0790045141641826</v>
      </c>
      <c r="EX211" s="409">
        <f t="shared" ca="1" si="1298"/>
        <v>3.0932117834254313E-2</v>
      </c>
      <c r="EY211" s="409">
        <f t="shared" ca="1" si="1299"/>
        <v>-1.8838374835764427</v>
      </c>
      <c r="EZ211" s="409">
        <f t="shared" ca="1" si="1300"/>
        <v>-4.9996542277692129</v>
      </c>
      <c r="FA211" s="409">
        <f t="shared" ca="1" si="1301"/>
        <v>-1.0745601410132366</v>
      </c>
      <c r="FB211" s="409">
        <f t="shared" ca="1" si="1302"/>
        <v>3.5911675485999552</v>
      </c>
      <c r="FC211" s="409">
        <f t="shared" ca="1" si="1303"/>
        <v>6.1132311755353896</v>
      </c>
      <c r="FD211" s="409">
        <f t="shared" ca="1" si="1304"/>
        <v>6.2445955862612266</v>
      </c>
      <c r="FE211" s="409">
        <f t="shared" ca="1" si="1305"/>
        <v>-100</v>
      </c>
      <c r="FF211" s="409" t="e">
        <f t="shared" ca="1" si="1306"/>
        <v>#DIV/0!</v>
      </c>
      <c r="FG211" s="409" t="e">
        <f t="shared" ca="1" si="1307"/>
        <v>#DIV/0!</v>
      </c>
      <c r="FH211" s="409" t="e">
        <f t="shared" ca="1" si="1308"/>
        <v>#DIV/0!</v>
      </c>
      <c r="FI211" s="409" t="e">
        <f t="shared" ca="1" si="1309"/>
        <v>#DIV/0!</v>
      </c>
      <c r="FJ211" s="409" t="e">
        <f t="shared" ca="1" si="1310"/>
        <v>#DIV/0!</v>
      </c>
      <c r="FK211" s="409" t="e">
        <f t="shared" ca="1" si="1311"/>
        <v>#DIV/0!</v>
      </c>
      <c r="FL211" s="409" t="e">
        <f t="shared" ca="1" si="1312"/>
        <v>#DIV/0!</v>
      </c>
      <c r="FM211" s="409" t="e">
        <f t="shared" ca="1" si="1313"/>
        <v>#DIV/0!</v>
      </c>
      <c r="FN211" s="409" t="e">
        <f t="shared" ca="1" si="1314"/>
        <v>#DIV/0!</v>
      </c>
      <c r="FO211" s="409" t="e">
        <f t="shared" ca="1" si="1315"/>
        <v>#DIV/0!</v>
      </c>
      <c r="FP211" s="409" t="e">
        <f t="shared" ca="1" si="1316"/>
        <v>#DIV/0!</v>
      </c>
    </row>
    <row r="212" spans="1:172" x14ac:dyDescent="0.2">
      <c r="B212" s="407" t="s">
        <v>11</v>
      </c>
      <c r="C212" s="408">
        <f t="shared" si="1274"/>
        <v>181801.25099999999</v>
      </c>
      <c r="D212" s="407"/>
      <c r="E212" s="409"/>
      <c r="F212" s="409">
        <f t="shared" ref="F212:AK212" ca="1" si="1373">+F59/E59*100-100</f>
        <v>-3.5902423363676519</v>
      </c>
      <c r="G212" s="409">
        <f t="shared" ca="1" si="1373"/>
        <v>7.3167282842502317</v>
      </c>
      <c r="H212" s="409">
        <f t="shared" ca="1" si="1373"/>
        <v>-4.6700909440826308</v>
      </c>
      <c r="I212" s="409">
        <f t="shared" ca="1" si="1373"/>
        <v>-0.63209394825382503</v>
      </c>
      <c r="J212" s="409">
        <f t="shared" ca="1" si="1373"/>
        <v>1.153227411976502</v>
      </c>
      <c r="K212" s="409">
        <f t="shared" ca="1" si="1373"/>
        <v>1.7088049806201866</v>
      </c>
      <c r="L212" s="409">
        <f t="shared" ca="1" si="1373"/>
        <v>1.9167559324302346</v>
      </c>
      <c r="M212" s="409">
        <f t="shared" ca="1" si="1373"/>
        <v>-3.2371746926981473</v>
      </c>
      <c r="N212" s="409">
        <f t="shared" ca="1" si="1373"/>
        <v>3.4715240149267856</v>
      </c>
      <c r="O212" s="409">
        <f t="shared" ca="1" si="1373"/>
        <v>3.5504114287955701</v>
      </c>
      <c r="P212" s="409">
        <f t="shared" ca="1" si="1373"/>
        <v>-2.3210459907155183</v>
      </c>
      <c r="Q212" s="409">
        <f t="shared" ca="1" si="1373"/>
        <v>4.2709876100979614</v>
      </c>
      <c r="R212" s="409">
        <f t="shared" ca="1" si="1373"/>
        <v>1.2859203076980066</v>
      </c>
      <c r="S212" s="409">
        <f t="shared" ca="1" si="1373"/>
        <v>-5.9555423571784303</v>
      </c>
      <c r="T212" s="409">
        <f t="shared" ca="1" si="1373"/>
        <v>3.3043451044073606</v>
      </c>
      <c r="U212" s="409">
        <f t="shared" ca="1" si="1373"/>
        <v>2.4570221827274139</v>
      </c>
      <c r="V212" s="409">
        <f t="shared" ca="1" si="1373"/>
        <v>-0.41413450011943098</v>
      </c>
      <c r="W212" s="409">
        <f t="shared" ca="1" si="1373"/>
        <v>0.49257388490990195</v>
      </c>
      <c r="X212" s="409">
        <f t="shared" ca="1" si="1373"/>
        <v>-0.25657727559377008</v>
      </c>
      <c r="Y212" s="409">
        <f t="shared" ca="1" si="1373"/>
        <v>5.3242076444036286</v>
      </c>
      <c r="Z212" s="409">
        <f t="shared" ca="1" si="1373"/>
        <v>-6.0361884391924434</v>
      </c>
      <c r="AA212" s="409">
        <f t="shared" ca="1" si="1373"/>
        <v>2.3400192714013315</v>
      </c>
      <c r="AB212" s="409">
        <f t="shared" ca="1" si="1373"/>
        <v>3.7957415770053302</v>
      </c>
      <c r="AC212" s="409">
        <f t="shared" ca="1" si="1373"/>
        <v>-3.2614505736971893</v>
      </c>
      <c r="AD212" s="409">
        <f t="shared" ca="1" si="1373"/>
        <v>-1.3046337384903666</v>
      </c>
      <c r="AE212" s="409">
        <f t="shared" ca="1" si="1373"/>
        <v>5.9376613229784851</v>
      </c>
      <c r="AF212" s="409">
        <f t="shared" ca="1" si="1373"/>
        <v>-3.0635983471296697</v>
      </c>
      <c r="AG212" s="409">
        <f t="shared" ca="1" si="1373"/>
        <v>0.71473434436279604</v>
      </c>
      <c r="AH212" s="409">
        <f t="shared" ca="1" si="1373"/>
        <v>-2.9903568114055759</v>
      </c>
      <c r="AI212" s="409">
        <f t="shared" ca="1" si="1373"/>
        <v>3.1215333106627554</v>
      </c>
      <c r="AJ212" s="409">
        <f t="shared" ca="1" si="1373"/>
        <v>-4.0664104611748257</v>
      </c>
      <c r="AK212" s="409">
        <f t="shared" ca="1" si="1373"/>
        <v>1.5999928689310821</v>
      </c>
      <c r="AL212" s="409">
        <f t="shared" ref="AL212:BQ212" ca="1" si="1374">+AL59/AK59*100-100</f>
        <v>6.1199170312450377</v>
      </c>
      <c r="AM212" s="409">
        <f t="shared" ca="1" si="1374"/>
        <v>-1.1333168863529579</v>
      </c>
      <c r="AN212" s="409">
        <f t="shared" ca="1" si="1374"/>
        <v>-4.7434375617342113</v>
      </c>
      <c r="AO212" s="409">
        <f t="shared" ca="1" si="1374"/>
        <v>7.6135669967694781</v>
      </c>
      <c r="AP212" s="409">
        <f t="shared" ca="1" si="1374"/>
        <v>0.88154615766438837</v>
      </c>
      <c r="AQ212" s="409">
        <f t="shared" ca="1" si="1374"/>
        <v>-2.7025530970224025</v>
      </c>
      <c r="AR212" s="409">
        <f t="shared" ca="1" si="1374"/>
        <v>0.15919301259039287</v>
      </c>
      <c r="AS212" s="409">
        <f t="shared" ca="1" si="1374"/>
        <v>2.6631840591608409</v>
      </c>
      <c r="AT212" s="409">
        <f t="shared" ca="1" si="1374"/>
        <v>0.41505979094506529</v>
      </c>
      <c r="AU212" s="409">
        <f t="shared" ca="1" si="1374"/>
        <v>2.9712853771302292</v>
      </c>
      <c r="AV212" s="409">
        <f t="shared" ca="1" si="1374"/>
        <v>1.9128952687914591</v>
      </c>
      <c r="AW212" s="409">
        <f t="shared" ca="1" si="1374"/>
        <v>-2.0251294356447147</v>
      </c>
      <c r="AX212" s="409">
        <f t="shared" ca="1" si="1374"/>
        <v>4.6192928802352782</v>
      </c>
      <c r="AY212" s="409">
        <f t="shared" ca="1" si="1374"/>
        <v>2.0699623675932912</v>
      </c>
      <c r="AZ212" s="409">
        <f t="shared" ca="1" si="1374"/>
        <v>4.8144679260570626</v>
      </c>
      <c r="BA212" s="409">
        <f t="shared" ca="1" si="1374"/>
        <v>-7.928948244567863</v>
      </c>
      <c r="BB212" s="409">
        <f t="shared" ca="1" si="1374"/>
        <v>3.2513221706210516</v>
      </c>
      <c r="BC212" s="409">
        <f t="shared" ca="1" si="1374"/>
        <v>2.1750725836223239</v>
      </c>
      <c r="BD212" s="409">
        <f t="shared" ca="1" si="1374"/>
        <v>-0.86860675156316347</v>
      </c>
      <c r="BE212" s="409">
        <f t="shared" ca="1" si="1374"/>
        <v>-2.7233032379097324</v>
      </c>
      <c r="BF212" s="409">
        <f t="shared" ca="1" si="1374"/>
        <v>5.3167173999763833</v>
      </c>
      <c r="BG212" s="409">
        <f t="shared" ca="1" si="1374"/>
        <v>-6.0054441465143782</v>
      </c>
      <c r="BH212" s="409">
        <f t="shared" ca="1" si="1374"/>
        <v>2.4432824321629028</v>
      </c>
      <c r="BI212" s="409">
        <f t="shared" ca="1" si="1374"/>
        <v>2.129869221790301</v>
      </c>
      <c r="BJ212" s="409">
        <f t="shared" ca="1" si="1374"/>
        <v>-0.60249957882315641</v>
      </c>
      <c r="BK212" s="409">
        <f t="shared" ca="1" si="1374"/>
        <v>2.5658517375831451</v>
      </c>
      <c r="BL212" s="409">
        <f t="shared" ca="1" si="1374"/>
        <v>-2.4857042981840749</v>
      </c>
      <c r="BM212" s="409">
        <f t="shared" ca="1" si="1374"/>
        <v>6.4688100688757117</v>
      </c>
      <c r="BN212" s="409">
        <f t="shared" ca="1" si="1374"/>
        <v>-0.40615876633080461</v>
      </c>
      <c r="BO212" s="409">
        <f t="shared" ca="1" si="1374"/>
        <v>0.45196000741789533</v>
      </c>
      <c r="BP212" s="409">
        <f t="shared" ca="1" si="1374"/>
        <v>-9.6795877855302166</v>
      </c>
      <c r="BQ212" s="409">
        <f t="shared" ca="1" si="1374"/>
        <v>11.858542982975621</v>
      </c>
      <c r="BR212" s="409">
        <f t="shared" ref="BR212:CW212" ca="1" si="1375">+BR59/BQ59*100-100</f>
        <v>-3.0040919114890414</v>
      </c>
      <c r="BS212" s="409">
        <f t="shared" ca="1" si="1375"/>
        <v>4.1858458639735545</v>
      </c>
      <c r="BT212" s="409">
        <f t="shared" ca="1" si="1375"/>
        <v>-0.69339030386069567</v>
      </c>
      <c r="BU212" s="409">
        <f t="shared" ca="1" si="1375"/>
        <v>-3.0609222891681185</v>
      </c>
      <c r="BV212" s="409">
        <f t="shared" ca="1" si="1375"/>
        <v>8.4878571437727146E-2</v>
      </c>
      <c r="BW212" s="409">
        <f t="shared" ca="1" si="1375"/>
        <v>-3.2823634339952719</v>
      </c>
      <c r="BX212" s="409">
        <f t="shared" ca="1" si="1375"/>
        <v>-1.3277212239012073</v>
      </c>
      <c r="BY212" s="409">
        <f t="shared" ca="1" si="1375"/>
        <v>-1.323238590170746</v>
      </c>
      <c r="BZ212" s="409">
        <f t="shared" ca="1" si="1375"/>
        <v>-2.1117625587860402</v>
      </c>
      <c r="CA212" s="409">
        <f t="shared" ca="1" si="1375"/>
        <v>-0.62177429434019871</v>
      </c>
      <c r="CB212" s="409">
        <f t="shared" ca="1" si="1375"/>
        <v>1.7084950491498887</v>
      </c>
      <c r="CC212" s="409">
        <f t="shared" ca="1" si="1375"/>
        <v>-1.5337429966504601</v>
      </c>
      <c r="CD212" s="409">
        <f t="shared" ca="1" si="1375"/>
        <v>-0.28207271844607362</v>
      </c>
      <c r="CE212" s="409">
        <f t="shared" ca="1" si="1375"/>
        <v>2.6400094151617566</v>
      </c>
      <c r="CF212" s="409">
        <f t="shared" ca="1" si="1375"/>
        <v>1.0352528843926621</v>
      </c>
      <c r="CG212" s="409">
        <f t="shared" ca="1" si="1375"/>
        <v>-1.1988860060665303</v>
      </c>
      <c r="CH212" s="409">
        <f t="shared" ca="1" si="1375"/>
        <v>-3.8538357400940271</v>
      </c>
      <c r="CI212" s="409">
        <f t="shared" ca="1" si="1375"/>
        <v>2.2121066103219107</v>
      </c>
      <c r="CJ212" s="409">
        <f t="shared" ca="1" si="1375"/>
        <v>0.45804228600286478</v>
      </c>
      <c r="CK212" s="409">
        <f t="shared" ca="1" si="1375"/>
        <v>0.66369494807263152</v>
      </c>
      <c r="CL212" s="409">
        <f t="shared" ca="1" si="1375"/>
        <v>-0.97234620221516366</v>
      </c>
      <c r="CM212" s="409">
        <f t="shared" ca="1" si="1375"/>
        <v>-5.0253827306943606</v>
      </c>
      <c r="CN212" s="409">
        <f t="shared" ca="1" si="1375"/>
        <v>-28.582287589130289</v>
      </c>
      <c r="CO212" s="409">
        <f t="shared" ca="1" si="1375"/>
        <v>-6.6080049913921641</v>
      </c>
      <c r="CP212" s="409">
        <f t="shared" ca="1" si="1375"/>
        <v>19.988867312234703</v>
      </c>
      <c r="CQ212" s="409">
        <f t="shared" ca="1" si="1375"/>
        <v>14.876195028423282</v>
      </c>
      <c r="CR212" s="409">
        <f t="shared" ca="1" si="1375"/>
        <v>4.631917060400184</v>
      </c>
      <c r="CS212" s="409">
        <f t="shared" ca="1" si="1375"/>
        <v>3.8350532768838974</v>
      </c>
      <c r="CT212" s="409">
        <f t="shared" ca="1" si="1375"/>
        <v>1.7837328555432919</v>
      </c>
      <c r="CU212" s="409">
        <f t="shared" ca="1" si="1375"/>
        <v>0.69492562067277674</v>
      </c>
      <c r="CV212" s="409">
        <f t="shared" ca="1" si="1375"/>
        <v>-3.9523278916826996</v>
      </c>
      <c r="CW212" s="409">
        <f t="shared" ca="1" si="1375"/>
        <v>0.46796729796399461</v>
      </c>
      <c r="CX212" s="409">
        <f t="shared" ref="CX212:ED212" ca="1" si="1376">+CX59/CW59*100-100</f>
        <v>4.2764519463693631</v>
      </c>
      <c r="CY212" s="409">
        <f t="shared" ca="1" si="1376"/>
        <v>1.2617751039665848</v>
      </c>
      <c r="CZ212" s="409">
        <f t="shared" ca="1" si="1376"/>
        <v>5.0296347095057001</v>
      </c>
      <c r="DA212" s="409">
        <f t="shared" ca="1" si="1376"/>
        <v>-9.8952831654491575</v>
      </c>
      <c r="DB212" s="409">
        <f t="shared" ca="1" si="1376"/>
        <v>-0.93465908577358903</v>
      </c>
      <c r="DC212" s="409">
        <f t="shared" ca="1" si="1376"/>
        <v>-3.2278123129691636</v>
      </c>
      <c r="DD212" s="409">
        <f t="shared" ca="1" si="1376"/>
        <v>3.8792878985656216</v>
      </c>
      <c r="DE212" s="409">
        <f t="shared" ca="1" si="1376"/>
        <v>-0.8726814394845519</v>
      </c>
      <c r="DF212" s="409">
        <f t="shared" ca="1" si="1376"/>
        <v>1.3511664585255971</v>
      </c>
      <c r="DG212" s="409">
        <f t="shared" ca="1" si="1376"/>
        <v>-3.4979900640943669</v>
      </c>
      <c r="DH212" s="409">
        <f t="shared" ca="1" si="1376"/>
        <v>2.7005810066354883</v>
      </c>
      <c r="DI212" s="409">
        <f t="shared" ca="1" si="1376"/>
        <v>3.7143530491737096</v>
      </c>
      <c r="DJ212" s="409">
        <f t="shared" ca="1" si="1376"/>
        <v>1.2851010938714751</v>
      </c>
      <c r="DK212" s="409">
        <f t="shared" ca="1" si="1376"/>
        <v>2.7783647071127007</v>
      </c>
      <c r="DL212" s="409">
        <f t="shared" ca="1" si="1376"/>
        <v>4.8270571989451128</v>
      </c>
      <c r="DM212" s="409">
        <f t="shared" ca="1" si="1376"/>
        <v>0.24876690785269773</v>
      </c>
      <c r="DN212" s="409">
        <f t="shared" ca="1" si="1376"/>
        <v>3.2387993326577771</v>
      </c>
      <c r="DO212" s="409">
        <f t="shared" ca="1" si="1376"/>
        <v>-4.7733182263072393</v>
      </c>
      <c r="DP212" s="409">
        <f t="shared" ca="1" si="1376"/>
        <v>-4.2623733098701422</v>
      </c>
      <c r="DQ212" s="409">
        <f t="shared" ca="1" si="1376"/>
        <v>4.5782448435606824</v>
      </c>
      <c r="DR212" s="409">
        <f t="shared" ca="1" si="1376"/>
        <v>-3.3463283754287829</v>
      </c>
      <c r="DS212" s="409">
        <f t="shared" ca="1" si="1376"/>
        <v>0.33895227930374006</v>
      </c>
      <c r="DT212" s="409">
        <f t="shared" ca="1" si="1376"/>
        <v>9.2570356844496899</v>
      </c>
      <c r="DU212" s="409">
        <f t="shared" ca="1" si="1376"/>
        <v>-5.6101309195788218</v>
      </c>
      <c r="DV212" s="409">
        <f t="shared" ca="1" si="1376"/>
        <v>1.8099304400512466</v>
      </c>
      <c r="DW212" s="409">
        <f t="shared" ca="1" si="1376"/>
        <v>3.2526120781413965</v>
      </c>
      <c r="DX212" s="409">
        <f t="shared" ca="1" si="1376"/>
        <v>-6.0734520804627863</v>
      </c>
      <c r="DY212" s="409">
        <f t="shared" ca="1" si="1376"/>
        <v>5.6322799532945993</v>
      </c>
      <c r="DZ212" s="409">
        <f t="shared" ca="1" si="1376"/>
        <v>3.2161191200325163</v>
      </c>
      <c r="EA212" s="409">
        <f t="shared" ca="1" si="1376"/>
        <v>1.2683251139292651</v>
      </c>
      <c r="EB212" s="409">
        <f t="shared" ca="1" si="1376"/>
        <v>4.5201962295688674</v>
      </c>
      <c r="EC212" s="409">
        <f t="shared" ca="1" si="1376"/>
        <v>-2.4706694927032373</v>
      </c>
      <c r="ED212" s="409">
        <f t="shared" ca="1" si="1376"/>
        <v>4.0696679934006283</v>
      </c>
      <c r="EE212" s="409">
        <f t="shared" ca="1" si="1279"/>
        <v>-0.51400547902122184</v>
      </c>
      <c r="EF212" s="409">
        <f t="shared" ca="1" si="1280"/>
        <v>-1.824588676821719</v>
      </c>
      <c r="EG212" s="409">
        <f t="shared" ca="1" si="1281"/>
        <v>-0.83245411080908127</v>
      </c>
      <c r="EH212" s="409">
        <f t="shared" ca="1" si="1282"/>
        <v>-3.2140898899255887</v>
      </c>
      <c r="EI212" s="409">
        <f t="shared" ca="1" si="1283"/>
        <v>-2.7663137106667932</v>
      </c>
      <c r="EJ212" s="409">
        <f t="shared" ca="1" si="1284"/>
        <v>4.453463670208663</v>
      </c>
      <c r="EK212" s="409">
        <f t="shared" ca="1" si="1285"/>
        <v>-1.8661605094071518</v>
      </c>
      <c r="EL212" s="409">
        <f t="shared" ca="1" si="1286"/>
        <v>-2.9998005487440338</v>
      </c>
      <c r="EM212" s="409">
        <f t="shared" ca="1" si="1287"/>
        <v>5.1025852381192465</v>
      </c>
      <c r="EN212" s="409">
        <f t="shared" ca="1" si="1288"/>
        <v>-1.6385667806457604</v>
      </c>
      <c r="EO212" s="409">
        <f t="shared" ca="1" si="1289"/>
        <v>-5.0251430060535398</v>
      </c>
      <c r="EP212" s="409">
        <f t="shared" ca="1" si="1290"/>
        <v>0.62274867466014427</v>
      </c>
      <c r="EQ212" s="409">
        <f t="shared" ca="1" si="1291"/>
        <v>5.7171719877940177</v>
      </c>
      <c r="ER212" s="409">
        <f t="shared" ca="1" si="1292"/>
        <v>-1.9408316389867082</v>
      </c>
      <c r="ES212" s="409">
        <f t="shared" ca="1" si="1293"/>
        <v>2.1687179379066208</v>
      </c>
      <c r="ET212" s="409">
        <f t="shared" ca="1" si="1294"/>
        <v>-1.2994799842766156</v>
      </c>
      <c r="EU212" s="409">
        <f t="shared" ca="1" si="1295"/>
        <v>0.83637046836584261</v>
      </c>
      <c r="EV212" s="409">
        <f t="shared" ca="1" si="1296"/>
        <v>1.3071754354734111</v>
      </c>
      <c r="EW212" s="409">
        <f t="shared" ca="1" si="1297"/>
        <v>-1.729527082884033</v>
      </c>
      <c r="EX212" s="409">
        <f t="shared" ca="1" si="1298"/>
        <v>0.19884304299753808</v>
      </c>
      <c r="EY212" s="409">
        <f t="shared" ca="1" si="1299"/>
        <v>-1.3430240482079796</v>
      </c>
      <c r="EZ212" s="409">
        <f t="shared" ca="1" si="1300"/>
        <v>0.18080471201263038</v>
      </c>
      <c r="FA212" s="409">
        <f t="shared" ca="1" si="1301"/>
        <v>3.2503758711157786</v>
      </c>
      <c r="FB212" s="409">
        <f t="shared" ca="1" si="1302"/>
        <v>-1.671866772972237</v>
      </c>
      <c r="FC212" s="409">
        <f t="shared" ca="1" si="1303"/>
        <v>-3.2427081066260115</v>
      </c>
      <c r="FD212" s="409">
        <f t="shared" ca="1" si="1304"/>
        <v>6.0872890911412014E-2</v>
      </c>
      <c r="FE212" s="409">
        <f t="shared" ca="1" si="1305"/>
        <v>-100</v>
      </c>
      <c r="FF212" s="409" t="e">
        <f t="shared" ca="1" si="1306"/>
        <v>#DIV/0!</v>
      </c>
      <c r="FG212" s="409" t="e">
        <f t="shared" ca="1" si="1307"/>
        <v>#DIV/0!</v>
      </c>
      <c r="FH212" s="409" t="e">
        <f t="shared" ca="1" si="1308"/>
        <v>#DIV/0!</v>
      </c>
      <c r="FI212" s="409" t="e">
        <f t="shared" ca="1" si="1309"/>
        <v>#DIV/0!</v>
      </c>
      <c r="FJ212" s="409" t="e">
        <f t="shared" ca="1" si="1310"/>
        <v>#DIV/0!</v>
      </c>
      <c r="FK212" s="409" t="e">
        <f t="shared" ca="1" si="1311"/>
        <v>#DIV/0!</v>
      </c>
      <c r="FL212" s="409" t="e">
        <f t="shared" ca="1" si="1312"/>
        <v>#DIV/0!</v>
      </c>
      <c r="FM212" s="409" t="e">
        <f t="shared" ca="1" si="1313"/>
        <v>#DIV/0!</v>
      </c>
      <c r="FN212" s="409" t="e">
        <f t="shared" ca="1" si="1314"/>
        <v>#DIV/0!</v>
      </c>
      <c r="FO212" s="409" t="e">
        <f t="shared" ca="1" si="1315"/>
        <v>#DIV/0!</v>
      </c>
      <c r="FP212" s="409" t="e">
        <f t="shared" ca="1" si="1316"/>
        <v>#DIV/0!</v>
      </c>
    </row>
    <row r="213" spans="1:172" s="317" customFormat="1" x14ac:dyDescent="0.2">
      <c r="A213" s="485"/>
      <c r="B213" s="404" t="s">
        <v>12</v>
      </c>
      <c r="C213" s="405">
        <f t="shared" si="1274"/>
        <v>4881116.3969999989</v>
      </c>
      <c r="D213" s="404"/>
      <c r="E213" s="406"/>
      <c r="F213" s="406">
        <f t="shared" ref="F213:AK213" ca="1" si="1377">+F60/E60*100-100</f>
        <v>0.79620180877786595</v>
      </c>
      <c r="G213" s="406">
        <f t="shared" ca="1" si="1377"/>
        <v>-0.86730051818581444</v>
      </c>
      <c r="H213" s="406">
        <f t="shared" ca="1" si="1377"/>
        <v>-7.4811166554255237E-2</v>
      </c>
      <c r="I213" s="406">
        <f t="shared" ca="1" si="1377"/>
        <v>1.1039896829999662</v>
      </c>
      <c r="J213" s="406">
        <f t="shared" ca="1" si="1377"/>
        <v>-0.35536793661697175</v>
      </c>
      <c r="K213" s="406">
        <f t="shared" ca="1" si="1377"/>
        <v>0.13641170145295689</v>
      </c>
      <c r="L213" s="406">
        <f t="shared" ca="1" si="1377"/>
        <v>1.0048940841503651</v>
      </c>
      <c r="M213" s="406">
        <f t="shared" ca="1" si="1377"/>
        <v>-1.5427292705339966</v>
      </c>
      <c r="N213" s="406">
        <f t="shared" ca="1" si="1377"/>
        <v>1.2837028578404244</v>
      </c>
      <c r="O213" s="406">
        <f t="shared" ca="1" si="1377"/>
        <v>-0.52736041318549098</v>
      </c>
      <c r="P213" s="406">
        <f t="shared" ca="1" si="1377"/>
        <v>-0.41541859578735796</v>
      </c>
      <c r="Q213" s="406">
        <f t="shared" ca="1" si="1377"/>
        <v>1.6418431965279865</v>
      </c>
      <c r="R213" s="406">
        <f t="shared" ca="1" si="1377"/>
        <v>-0.52395541031930293</v>
      </c>
      <c r="S213" s="406">
        <f t="shared" ca="1" si="1377"/>
        <v>2.3224502512456269</v>
      </c>
      <c r="T213" s="406">
        <f t="shared" ca="1" si="1377"/>
        <v>0.47603707485137647</v>
      </c>
      <c r="U213" s="406">
        <f t="shared" ca="1" si="1377"/>
        <v>0.53917520236086602</v>
      </c>
      <c r="V213" s="406">
        <f t="shared" ca="1" si="1377"/>
        <v>0.13534892303815127</v>
      </c>
      <c r="W213" s="406">
        <f t="shared" ca="1" si="1377"/>
        <v>0.52088381154958086</v>
      </c>
      <c r="X213" s="406">
        <f t="shared" ca="1" si="1377"/>
        <v>-1.5917130396953922</v>
      </c>
      <c r="Y213" s="406">
        <f t="shared" ca="1" si="1377"/>
        <v>0.64092980791927801</v>
      </c>
      <c r="Z213" s="406">
        <f t="shared" ca="1" si="1377"/>
        <v>1.2017380597984584</v>
      </c>
      <c r="AA213" s="406">
        <f t="shared" ca="1" si="1377"/>
        <v>0.43391945865319315</v>
      </c>
      <c r="AB213" s="406">
        <f t="shared" ca="1" si="1377"/>
        <v>-0.52420640075541769</v>
      </c>
      <c r="AC213" s="406">
        <f t="shared" ca="1" si="1377"/>
        <v>6.7989296780197606E-2</v>
      </c>
      <c r="AD213" s="406">
        <f t="shared" ca="1" si="1377"/>
        <v>1.4689525355244371</v>
      </c>
      <c r="AE213" s="406">
        <f t="shared" ca="1" si="1377"/>
        <v>-0.84225487429868906</v>
      </c>
      <c r="AF213" s="406">
        <f t="shared" ca="1" si="1377"/>
        <v>1.1438763056826247</v>
      </c>
      <c r="AG213" s="406">
        <f t="shared" ca="1" si="1377"/>
        <v>-0.48794506111137537</v>
      </c>
      <c r="AH213" s="406">
        <f t="shared" ca="1" si="1377"/>
        <v>0.45909733413705567</v>
      </c>
      <c r="AI213" s="406">
        <f t="shared" ca="1" si="1377"/>
        <v>6.8722090162737004E-2</v>
      </c>
      <c r="AJ213" s="406">
        <f t="shared" ca="1" si="1377"/>
        <v>0.7445678418831676</v>
      </c>
      <c r="AK213" s="406">
        <f t="shared" ca="1" si="1377"/>
        <v>1.5592162688780746</v>
      </c>
      <c r="AL213" s="406">
        <f t="shared" ref="AL213:BQ213" ca="1" si="1378">+AL60/AK60*100-100</f>
        <v>-0.18574608379392998</v>
      </c>
      <c r="AM213" s="406">
        <f t="shared" ca="1" si="1378"/>
        <v>-1.0403549000798051</v>
      </c>
      <c r="AN213" s="406">
        <f t="shared" ca="1" si="1378"/>
        <v>0.67535996932636522</v>
      </c>
      <c r="AO213" s="406">
        <f t="shared" ca="1" si="1378"/>
        <v>-0.61784936028102777</v>
      </c>
      <c r="AP213" s="406">
        <f t="shared" ca="1" si="1378"/>
        <v>-4.0981285055380567E-2</v>
      </c>
      <c r="AQ213" s="406">
        <f t="shared" ca="1" si="1378"/>
        <v>-0.97292236979825475</v>
      </c>
      <c r="AR213" s="406">
        <f t="shared" ca="1" si="1378"/>
        <v>9.354553770953089E-2</v>
      </c>
      <c r="AS213" s="406">
        <f t="shared" ca="1" si="1378"/>
        <v>0.11189406621623732</v>
      </c>
      <c r="AT213" s="406">
        <f t="shared" ca="1" si="1378"/>
        <v>0.37239409203075979</v>
      </c>
      <c r="AU213" s="406">
        <f t="shared" ca="1" si="1378"/>
        <v>3.9478226034745489E-2</v>
      </c>
      <c r="AV213" s="406">
        <f t="shared" ca="1" si="1378"/>
        <v>0.64167093624611482</v>
      </c>
      <c r="AW213" s="406">
        <f t="shared" ca="1" si="1378"/>
        <v>-0.20296678891476461</v>
      </c>
      <c r="AX213" s="406">
        <f t="shared" ca="1" si="1378"/>
        <v>0.22478867519136259</v>
      </c>
      <c r="AY213" s="406">
        <f t="shared" ca="1" si="1378"/>
        <v>0.86081363515421572</v>
      </c>
      <c r="AZ213" s="406">
        <f t="shared" ca="1" si="1378"/>
        <v>1.0834733885413783</v>
      </c>
      <c r="BA213" s="406">
        <f t="shared" ca="1" si="1378"/>
        <v>0.9675286457110559</v>
      </c>
      <c r="BB213" s="406">
        <f t="shared" ca="1" si="1378"/>
        <v>-0.34000605952783758</v>
      </c>
      <c r="BC213" s="406">
        <f t="shared" ca="1" si="1378"/>
        <v>0.36166384338164903</v>
      </c>
      <c r="BD213" s="406">
        <f t="shared" ca="1" si="1378"/>
        <v>4.8683604214943443E-2</v>
      </c>
      <c r="BE213" s="406">
        <f t="shared" ca="1" si="1378"/>
        <v>-0.57518780871696151</v>
      </c>
      <c r="BF213" s="406">
        <f t="shared" ca="1" si="1378"/>
        <v>-0.4009181396836965</v>
      </c>
      <c r="BG213" s="406">
        <f t="shared" ca="1" si="1378"/>
        <v>3.9437321608346565E-3</v>
      </c>
      <c r="BH213" s="406">
        <f t="shared" ca="1" si="1378"/>
        <v>0.5951301202268553</v>
      </c>
      <c r="BI213" s="406">
        <f t="shared" ca="1" si="1378"/>
        <v>-1.5847220693195396</v>
      </c>
      <c r="BJ213" s="406">
        <f t="shared" ca="1" si="1378"/>
        <v>1.7286629820487889</v>
      </c>
      <c r="BK213" s="406">
        <f t="shared" ca="1" si="1378"/>
        <v>0.34556146554143652</v>
      </c>
      <c r="BL213" s="406">
        <f t="shared" ca="1" si="1378"/>
        <v>-3.7205149484947242E-2</v>
      </c>
      <c r="BM213" s="406">
        <f t="shared" ca="1" si="1378"/>
        <v>-0.76546298264015888</v>
      </c>
      <c r="BN213" s="406">
        <f t="shared" ca="1" si="1378"/>
        <v>9.1014408525154522E-2</v>
      </c>
      <c r="BO213" s="406">
        <f t="shared" ca="1" si="1378"/>
        <v>1.5817118133997923</v>
      </c>
      <c r="BP213" s="406">
        <f t="shared" ca="1" si="1378"/>
        <v>-2.0257074475376555</v>
      </c>
      <c r="BQ213" s="406">
        <f t="shared" ca="1" si="1378"/>
        <v>2.160845479355757</v>
      </c>
      <c r="BR213" s="406">
        <f t="shared" ref="BR213:CW213" ca="1" si="1379">+BR60/BQ60*100-100</f>
        <v>0.12506746195626306</v>
      </c>
      <c r="BS213" s="406">
        <f t="shared" ca="1" si="1379"/>
        <v>7.7942154121842577E-2</v>
      </c>
      <c r="BT213" s="406">
        <f t="shared" ca="1" si="1379"/>
        <v>0.5561644701150783</v>
      </c>
      <c r="BU213" s="406">
        <f t="shared" ca="1" si="1379"/>
        <v>0.44595589775759947</v>
      </c>
      <c r="BV213" s="406">
        <f t="shared" ca="1" si="1379"/>
        <v>-0.92538229666168093</v>
      </c>
      <c r="BW213" s="406">
        <f t="shared" ca="1" si="1379"/>
        <v>0.57099013441171564</v>
      </c>
      <c r="BX213" s="406">
        <f t="shared" ca="1" si="1379"/>
        <v>-1.1728798968241563</v>
      </c>
      <c r="BY213" s="406">
        <f t="shared" ca="1" si="1379"/>
        <v>6.0867556438282122E-2</v>
      </c>
      <c r="BZ213" s="406">
        <f t="shared" ca="1" si="1379"/>
        <v>0.77167403543619173</v>
      </c>
      <c r="CA213" s="406">
        <f t="shared" ca="1" si="1379"/>
        <v>-0.97632255089609998</v>
      </c>
      <c r="CB213" s="406">
        <f t="shared" ca="1" si="1379"/>
        <v>1.2779943826589886</v>
      </c>
      <c r="CC213" s="406">
        <f t="shared" ca="1" si="1379"/>
        <v>-0.19476873216230217</v>
      </c>
      <c r="CD213" s="406">
        <f t="shared" ca="1" si="1379"/>
        <v>0.23031371070656803</v>
      </c>
      <c r="CE213" s="406">
        <f t="shared" ca="1" si="1379"/>
        <v>4.5206745438548523E-2</v>
      </c>
      <c r="CF213" s="406">
        <f t="shared" ca="1" si="1379"/>
        <v>-0.39420371779601737</v>
      </c>
      <c r="CG213" s="406">
        <f t="shared" ca="1" si="1379"/>
        <v>0.33817591604343988</v>
      </c>
      <c r="CH213" s="406">
        <f t="shared" ca="1" si="1379"/>
        <v>-2.6004282285848319</v>
      </c>
      <c r="CI213" s="406">
        <f t="shared" ca="1" si="1379"/>
        <v>-0.5219431741736571</v>
      </c>
      <c r="CJ213" s="406">
        <f t="shared" ca="1" si="1379"/>
        <v>-0.99602704977088763</v>
      </c>
      <c r="CK213" s="406">
        <f t="shared" ca="1" si="1379"/>
        <v>1.6984715438281199</v>
      </c>
      <c r="CL213" s="406">
        <f t="shared" ca="1" si="1379"/>
        <v>-0.36366606278313895</v>
      </c>
      <c r="CM213" s="406">
        <f t="shared" ca="1" si="1379"/>
        <v>-4.2077276528642784</v>
      </c>
      <c r="CN213" s="406">
        <f t="shared" ca="1" si="1379"/>
        <v>-27.786012749307659</v>
      </c>
      <c r="CO213" s="406">
        <f t="shared" ca="1" si="1379"/>
        <v>0.77700015677292811</v>
      </c>
      <c r="CP213" s="406">
        <f t="shared" ca="1" si="1379"/>
        <v>27.177757629601402</v>
      </c>
      <c r="CQ213" s="406">
        <f t="shared" ca="1" si="1379"/>
        <v>6.0149362980452565</v>
      </c>
      <c r="CR213" s="406">
        <f t="shared" ca="1" si="1379"/>
        <v>2.7869315061327455</v>
      </c>
      <c r="CS213" s="406">
        <f t="shared" ca="1" si="1379"/>
        <v>4.2319022871446919</v>
      </c>
      <c r="CT213" s="406">
        <f t="shared" ca="1" si="1379"/>
        <v>0.47606669665252355</v>
      </c>
      <c r="CU213" s="406">
        <f t="shared" ca="1" si="1379"/>
        <v>8.3733305259144686E-2</v>
      </c>
      <c r="CV213" s="406">
        <f t="shared" ca="1" si="1379"/>
        <v>0.63880751358504995</v>
      </c>
      <c r="CW213" s="406">
        <f t="shared" ca="1" si="1379"/>
        <v>-0.4982025798367431</v>
      </c>
      <c r="CX213" s="406">
        <f t="shared" ref="CX213:ED213" ca="1" si="1380">+CX60/CW60*100-100</f>
        <v>-2.8591296051541804</v>
      </c>
      <c r="CY213" s="406">
        <f t="shared" ca="1" si="1380"/>
        <v>4.1534785953940769</v>
      </c>
      <c r="CZ213" s="406">
        <f t="shared" ca="1" si="1380"/>
        <v>-0.6291798331543248</v>
      </c>
      <c r="DA213" s="406">
        <f t="shared" ca="1" si="1380"/>
        <v>-0.88033430729137763</v>
      </c>
      <c r="DB213" s="406">
        <f t="shared" ca="1" si="1380"/>
        <v>0.50339543413689114</v>
      </c>
      <c r="DC213" s="406">
        <f t="shared" ca="1" si="1380"/>
        <v>4.1947050211916803E-2</v>
      </c>
      <c r="DD213" s="406">
        <f t="shared" ca="1" si="1380"/>
        <v>-0.14144866232227571</v>
      </c>
      <c r="DE213" s="406">
        <f t="shared" ca="1" si="1380"/>
        <v>-1.7509222062737706</v>
      </c>
      <c r="DF213" s="406">
        <f t="shared" ca="1" si="1380"/>
        <v>1.9399214392280726</v>
      </c>
      <c r="DG213" s="406">
        <f t="shared" ca="1" si="1380"/>
        <v>1.0488540720855468</v>
      </c>
      <c r="DH213" s="406">
        <f t="shared" ca="1" si="1380"/>
        <v>1.677521600872268</v>
      </c>
      <c r="DI213" s="406">
        <f t="shared" ca="1" si="1380"/>
        <v>0.70459915868939049</v>
      </c>
      <c r="DJ213" s="406">
        <f t="shared" ca="1" si="1380"/>
        <v>0.32852734909027959</v>
      </c>
      <c r="DK213" s="406">
        <f t="shared" ca="1" si="1380"/>
        <v>0.21381968643645166</v>
      </c>
      <c r="DL213" s="406">
        <f t="shared" ca="1" si="1380"/>
        <v>0.71742481751975617</v>
      </c>
      <c r="DM213" s="406">
        <f t="shared" ca="1" si="1380"/>
        <v>0.89019792647222573</v>
      </c>
      <c r="DN213" s="406">
        <f t="shared" ca="1" si="1380"/>
        <v>-1.1459594774290451</v>
      </c>
      <c r="DO213" s="406">
        <f t="shared" ca="1" si="1380"/>
        <v>1.2343785338055682</v>
      </c>
      <c r="DP213" s="406">
        <f t="shared" ca="1" si="1380"/>
        <v>1.1722338478471954</v>
      </c>
      <c r="DQ213" s="406">
        <f t="shared" ca="1" si="1380"/>
        <v>-0.73612971463180088</v>
      </c>
      <c r="DR213" s="406">
        <f t="shared" ca="1" si="1380"/>
        <v>0.4177487470519452</v>
      </c>
      <c r="DS213" s="406">
        <f t="shared" ca="1" si="1380"/>
        <v>0.26692170834439821</v>
      </c>
      <c r="DT213" s="406">
        <f t="shared" ca="1" si="1380"/>
        <v>1.0559007992323899</v>
      </c>
      <c r="DU213" s="406">
        <f t="shared" ca="1" si="1380"/>
        <v>-0.51190336807273695</v>
      </c>
      <c r="DV213" s="406">
        <f t="shared" ca="1" si="1380"/>
        <v>-0.77918656905650607</v>
      </c>
      <c r="DW213" s="406">
        <f t="shared" ca="1" si="1380"/>
        <v>-0.69379211117399109</v>
      </c>
      <c r="DX213" s="406">
        <f t="shared" ca="1" si="1380"/>
        <v>1.6419978724429711</v>
      </c>
      <c r="DY213" s="406">
        <f t="shared" ca="1" si="1380"/>
        <v>-0.24348456208339542</v>
      </c>
      <c r="DZ213" s="406">
        <f t="shared" ca="1" si="1380"/>
        <v>-0.47104627099568575</v>
      </c>
      <c r="EA213" s="406">
        <f t="shared" ca="1" si="1380"/>
        <v>0.69627419618929309</v>
      </c>
      <c r="EB213" s="406">
        <f t="shared" ca="1" si="1380"/>
        <v>-0.70200935744946946</v>
      </c>
      <c r="EC213" s="406">
        <f t="shared" ca="1" si="1380"/>
        <v>0.51131333116067879</v>
      </c>
      <c r="ED213" s="406">
        <f t="shared" ca="1" si="1380"/>
        <v>0.30949944908084603</v>
      </c>
      <c r="EE213" s="406">
        <f t="shared" ca="1" si="1279"/>
        <v>-0.78436767294108733</v>
      </c>
      <c r="EF213" s="406">
        <f t="shared" ca="1" si="1280"/>
        <v>-0.2982142844142146</v>
      </c>
      <c r="EG213" s="406">
        <f t="shared" ca="1" si="1281"/>
        <v>5.1878888813078561E-2</v>
      </c>
      <c r="EH213" s="406">
        <f t="shared" ca="1" si="1282"/>
        <v>-0.56180603553616493</v>
      </c>
      <c r="EI213" s="406">
        <f t="shared" ca="1" si="1283"/>
        <v>1.2914317005484577</v>
      </c>
      <c r="EJ213" s="406">
        <f t="shared" ca="1" si="1284"/>
        <v>-1.6807039373131403</v>
      </c>
      <c r="EK213" s="406">
        <f t="shared" ca="1" si="1285"/>
        <v>0.13284252460962875</v>
      </c>
      <c r="EL213" s="406">
        <f t="shared" ca="1" si="1286"/>
        <v>1.4951432591812477</v>
      </c>
      <c r="EM213" s="406">
        <f t="shared" ca="1" si="1287"/>
        <v>-7.7822803288299269E-2</v>
      </c>
      <c r="EN213" s="406">
        <f t="shared" ca="1" si="1288"/>
        <v>0.12033262403608092</v>
      </c>
      <c r="EO213" s="406">
        <f t="shared" ca="1" si="1289"/>
        <v>0.75162007015438803</v>
      </c>
      <c r="EP213" s="406">
        <f t="shared" ca="1" si="1290"/>
        <v>-1.1250692434533818</v>
      </c>
      <c r="EQ213" s="406">
        <f t="shared" ca="1" si="1291"/>
        <v>-1.0443424748942221E-2</v>
      </c>
      <c r="ER213" s="406">
        <f t="shared" ca="1" si="1292"/>
        <v>-0.9051703957037347</v>
      </c>
      <c r="ES213" s="406">
        <f t="shared" ca="1" si="1293"/>
        <v>-0.10658052562635589</v>
      </c>
      <c r="ET213" s="406">
        <f t="shared" ca="1" si="1294"/>
        <v>1.9435446785764867</v>
      </c>
      <c r="EU213" s="406">
        <f t="shared" ca="1" si="1295"/>
        <v>-1.1016966812223927</v>
      </c>
      <c r="EV213" s="406">
        <f t="shared" ca="1" si="1296"/>
        <v>0.53435296094588125</v>
      </c>
      <c r="EW213" s="406">
        <f t="shared" ca="1" si="1297"/>
        <v>-9.3518004346876182E-2</v>
      </c>
      <c r="EX213" s="406">
        <f t="shared" ca="1" si="1298"/>
        <v>-5.7838733274437004E-2</v>
      </c>
      <c r="EY213" s="406">
        <f t="shared" ca="1" si="1299"/>
        <v>-1.5557459010427976</v>
      </c>
      <c r="EZ213" s="406">
        <f t="shared" ca="1" si="1300"/>
        <v>6.97256672673916E-2</v>
      </c>
      <c r="FA213" s="406">
        <f t="shared" ca="1" si="1301"/>
        <v>0.22320223228453528</v>
      </c>
      <c r="FB213" s="406">
        <f t="shared" ca="1" si="1302"/>
        <v>-0.20657103012081279</v>
      </c>
      <c r="FC213" s="406">
        <f t="shared" ca="1" si="1303"/>
        <v>0.55522041377264486</v>
      </c>
      <c r="FD213" s="406">
        <f t="shared" ca="1" si="1304"/>
        <v>-0.10503440273281228</v>
      </c>
      <c r="FE213" s="406">
        <f t="shared" ca="1" si="1305"/>
        <v>-100</v>
      </c>
      <c r="FF213" s="406" t="e">
        <f t="shared" ca="1" si="1306"/>
        <v>#DIV/0!</v>
      </c>
      <c r="FG213" s="406" t="e">
        <f t="shared" ca="1" si="1307"/>
        <v>#DIV/0!</v>
      </c>
      <c r="FH213" s="406" t="e">
        <f t="shared" ca="1" si="1308"/>
        <v>#DIV/0!</v>
      </c>
      <c r="FI213" s="406" t="e">
        <f t="shared" ca="1" si="1309"/>
        <v>#DIV/0!</v>
      </c>
      <c r="FJ213" s="406" t="e">
        <f t="shared" ca="1" si="1310"/>
        <v>#DIV/0!</v>
      </c>
      <c r="FK213" s="406" t="e">
        <f t="shared" ca="1" si="1311"/>
        <v>#DIV/0!</v>
      </c>
      <c r="FL213" s="406" t="e">
        <f t="shared" ca="1" si="1312"/>
        <v>#DIV/0!</v>
      </c>
      <c r="FM213" s="406" t="e">
        <f t="shared" ca="1" si="1313"/>
        <v>#DIV/0!</v>
      </c>
      <c r="FN213" s="406" t="e">
        <f t="shared" ca="1" si="1314"/>
        <v>#DIV/0!</v>
      </c>
      <c r="FO213" s="406" t="e">
        <f t="shared" ca="1" si="1315"/>
        <v>#DIV/0!</v>
      </c>
      <c r="FP213" s="406" t="e">
        <f t="shared" ca="1" si="1316"/>
        <v>#DIV/0!</v>
      </c>
    </row>
    <row r="214" spans="1:172" x14ac:dyDescent="0.2">
      <c r="B214" s="407" t="s">
        <v>13</v>
      </c>
      <c r="C214" s="408">
        <f t="shared" si="1274"/>
        <v>911713.76699999999</v>
      </c>
      <c r="D214" s="407"/>
      <c r="E214" s="409"/>
      <c r="F214" s="409">
        <f t="shared" ref="F214:AK214" ca="1" si="1381">+F61/E61*100-100</f>
        <v>0.66052119619281768</v>
      </c>
      <c r="G214" s="409">
        <f t="shared" ca="1" si="1381"/>
        <v>-0.2887861515179253</v>
      </c>
      <c r="H214" s="409">
        <f t="shared" ca="1" si="1381"/>
        <v>-0.89664273496741487</v>
      </c>
      <c r="I214" s="409">
        <f t="shared" ca="1" si="1381"/>
        <v>0.86284240329510453</v>
      </c>
      <c r="J214" s="409">
        <f t="shared" ca="1" si="1381"/>
        <v>-0.23566407433402503</v>
      </c>
      <c r="K214" s="409">
        <f t="shared" ca="1" si="1381"/>
        <v>1.5171617588435993E-2</v>
      </c>
      <c r="L214" s="409">
        <f t="shared" ca="1" si="1381"/>
        <v>1.334582277359516</v>
      </c>
      <c r="M214" s="409">
        <f t="shared" ca="1" si="1381"/>
        <v>-0.72255567938704246</v>
      </c>
      <c r="N214" s="409">
        <f t="shared" ca="1" si="1381"/>
        <v>0.59306984024433973</v>
      </c>
      <c r="O214" s="409">
        <f t="shared" ca="1" si="1381"/>
        <v>0.36890781360401093</v>
      </c>
      <c r="P214" s="409">
        <f t="shared" ca="1" si="1381"/>
        <v>9.883966922885179E-2</v>
      </c>
      <c r="Q214" s="409">
        <f t="shared" ca="1" si="1381"/>
        <v>-0.3687469655288993</v>
      </c>
      <c r="R214" s="409">
        <f t="shared" ca="1" si="1381"/>
        <v>-0.34020855561853125</v>
      </c>
      <c r="S214" s="409">
        <f t="shared" ca="1" si="1381"/>
        <v>0.39590785923810756</v>
      </c>
      <c r="T214" s="409">
        <f t="shared" ca="1" si="1381"/>
        <v>0.72524937439879977</v>
      </c>
      <c r="U214" s="409">
        <f t="shared" ca="1" si="1381"/>
        <v>-7.2784638931906898E-2</v>
      </c>
      <c r="V214" s="409">
        <f t="shared" ca="1" si="1381"/>
        <v>0.27708398788747957</v>
      </c>
      <c r="W214" s="409">
        <f t="shared" ca="1" si="1381"/>
        <v>-0.30849108393569225</v>
      </c>
      <c r="X214" s="409">
        <f t="shared" ca="1" si="1381"/>
        <v>-0.97110415031187358</v>
      </c>
      <c r="Y214" s="409">
        <f t="shared" ca="1" si="1381"/>
        <v>0.57042925009638168</v>
      </c>
      <c r="Z214" s="409">
        <f t="shared" ca="1" si="1381"/>
        <v>-1.394355363856036</v>
      </c>
      <c r="AA214" s="409">
        <f t="shared" ca="1" si="1381"/>
        <v>1.8155122303312083</v>
      </c>
      <c r="AB214" s="409">
        <f t="shared" ca="1" si="1381"/>
        <v>0.69543921611297321</v>
      </c>
      <c r="AC214" s="409">
        <f t="shared" ca="1" si="1381"/>
        <v>0.66216820803910537</v>
      </c>
      <c r="AD214" s="409">
        <f t="shared" ca="1" si="1381"/>
        <v>1.7809988338972431</v>
      </c>
      <c r="AE214" s="409">
        <f t="shared" ca="1" si="1381"/>
        <v>-1.8446833374198945</v>
      </c>
      <c r="AF214" s="409">
        <f t="shared" ca="1" si="1381"/>
        <v>0.48331495517506085</v>
      </c>
      <c r="AG214" s="409">
        <f t="shared" ca="1" si="1381"/>
        <v>0.64856507522613072</v>
      </c>
      <c r="AH214" s="409">
        <f t="shared" ca="1" si="1381"/>
        <v>0.27854109133772909</v>
      </c>
      <c r="AI214" s="409">
        <f t="shared" ca="1" si="1381"/>
        <v>-0.47439906489371708</v>
      </c>
      <c r="AJ214" s="409">
        <f t="shared" ca="1" si="1381"/>
        <v>-1.3302774158510289</v>
      </c>
      <c r="AK214" s="409">
        <f t="shared" ca="1" si="1381"/>
        <v>2.0509573711025837</v>
      </c>
      <c r="AL214" s="409">
        <f t="shared" ref="AL214:BQ214" ca="1" si="1382">+AL61/AK61*100-100</f>
        <v>3.3202710309595318E-2</v>
      </c>
      <c r="AM214" s="409">
        <f t="shared" ca="1" si="1382"/>
        <v>-1.3602391039390795</v>
      </c>
      <c r="AN214" s="409">
        <f t="shared" ca="1" si="1382"/>
        <v>-0.10936886797217937</v>
      </c>
      <c r="AO214" s="409">
        <f t="shared" ca="1" si="1382"/>
        <v>0.71686857040025131</v>
      </c>
      <c r="AP214" s="409">
        <f t="shared" ca="1" si="1382"/>
        <v>1.7819400637810787</v>
      </c>
      <c r="AQ214" s="409">
        <f t="shared" ca="1" si="1382"/>
        <v>-0.2678042889495913</v>
      </c>
      <c r="AR214" s="409">
        <f t="shared" ca="1" si="1382"/>
        <v>0.83207460587790649</v>
      </c>
      <c r="AS214" s="409">
        <f t="shared" ca="1" si="1382"/>
        <v>0.62699854196894478</v>
      </c>
      <c r="AT214" s="409">
        <f t="shared" ca="1" si="1382"/>
        <v>-0.86287332799578564</v>
      </c>
      <c r="AU214" s="409">
        <f t="shared" ca="1" si="1382"/>
        <v>0.63120940352132493</v>
      </c>
      <c r="AV214" s="409">
        <f t="shared" ca="1" si="1382"/>
        <v>-0.46172416792209958</v>
      </c>
      <c r="AW214" s="409">
        <f t="shared" ca="1" si="1382"/>
        <v>-9.2313999969036331E-2</v>
      </c>
      <c r="AX214" s="409">
        <f t="shared" ca="1" si="1382"/>
        <v>0.41539425374467953</v>
      </c>
      <c r="AY214" s="409">
        <f t="shared" ca="1" si="1382"/>
        <v>1.526674596372942</v>
      </c>
      <c r="AZ214" s="409">
        <f t="shared" ca="1" si="1382"/>
        <v>0.32303251124299948</v>
      </c>
      <c r="BA214" s="409">
        <f t="shared" ca="1" si="1382"/>
        <v>0.63051128323503747</v>
      </c>
      <c r="BB214" s="409">
        <f t="shared" ca="1" si="1382"/>
        <v>-1.2728712091258387</v>
      </c>
      <c r="BC214" s="409">
        <f t="shared" ca="1" si="1382"/>
        <v>0.26617017553228095</v>
      </c>
      <c r="BD214" s="409">
        <f t="shared" ca="1" si="1382"/>
        <v>-0.27345710441724691</v>
      </c>
      <c r="BE214" s="409">
        <f t="shared" ca="1" si="1382"/>
        <v>-0.30094785892464415</v>
      </c>
      <c r="BF214" s="409">
        <f t="shared" ca="1" si="1382"/>
        <v>0.22772724692346458</v>
      </c>
      <c r="BG214" s="409">
        <f t="shared" ca="1" si="1382"/>
        <v>0.62011188226631475</v>
      </c>
      <c r="BH214" s="409">
        <f t="shared" ca="1" si="1382"/>
        <v>0.84136707047555603</v>
      </c>
      <c r="BI214" s="409">
        <f t="shared" ca="1" si="1382"/>
        <v>-0.35773114522741878</v>
      </c>
      <c r="BJ214" s="409">
        <f t="shared" ca="1" si="1382"/>
        <v>1.2625053996711415</v>
      </c>
      <c r="BK214" s="409">
        <f t="shared" ca="1" si="1382"/>
        <v>0.53571218757306838</v>
      </c>
      <c r="BL214" s="409">
        <f t="shared" ca="1" si="1382"/>
        <v>-8.4390107389253899E-3</v>
      </c>
      <c r="BM214" s="409">
        <f t="shared" ca="1" si="1382"/>
        <v>5.52323153331713E-3</v>
      </c>
      <c r="BN214" s="409">
        <f t="shared" ca="1" si="1382"/>
        <v>-0.26399899293983253</v>
      </c>
      <c r="BO214" s="409">
        <f t="shared" ca="1" si="1382"/>
        <v>0.89596935573004544</v>
      </c>
      <c r="BP214" s="409">
        <f t="shared" ca="1" si="1382"/>
        <v>-0.58156048292210016</v>
      </c>
      <c r="BQ214" s="409">
        <f t="shared" ca="1" si="1382"/>
        <v>0.59220919781472503</v>
      </c>
      <c r="BR214" s="409">
        <f t="shared" ref="BR214:CW214" ca="1" si="1383">+BR61/BQ61*100-100</f>
        <v>0.39374906809324273</v>
      </c>
      <c r="BS214" s="409">
        <f t="shared" ca="1" si="1383"/>
        <v>3.9234678323964545E-2</v>
      </c>
      <c r="BT214" s="409">
        <f t="shared" ca="1" si="1383"/>
        <v>0.5159195456176775</v>
      </c>
      <c r="BU214" s="409">
        <f t="shared" ca="1" si="1383"/>
        <v>0.30397858995556248</v>
      </c>
      <c r="BV214" s="409">
        <f t="shared" ca="1" si="1383"/>
        <v>-1.073276886750989</v>
      </c>
      <c r="BW214" s="409">
        <f t="shared" ca="1" si="1383"/>
        <v>-0.13598165282979835</v>
      </c>
      <c r="BX214" s="409">
        <f t="shared" ca="1" si="1383"/>
        <v>0.74662163154859229</v>
      </c>
      <c r="BY214" s="409">
        <f t="shared" ca="1" si="1383"/>
        <v>0.42356725030974474</v>
      </c>
      <c r="BZ214" s="409">
        <f t="shared" ca="1" si="1383"/>
        <v>1.3449738840803889</v>
      </c>
      <c r="CA214" s="409">
        <f t="shared" ca="1" si="1383"/>
        <v>-1.8714376893498468</v>
      </c>
      <c r="CB214" s="409">
        <f t="shared" ca="1" si="1383"/>
        <v>0.93384553330670883</v>
      </c>
      <c r="CC214" s="409">
        <f t="shared" ca="1" si="1383"/>
        <v>2.6331893417688406</v>
      </c>
      <c r="CD214" s="409">
        <f t="shared" ca="1" si="1383"/>
        <v>-1.4952040472835932</v>
      </c>
      <c r="CE214" s="409">
        <f t="shared" ca="1" si="1383"/>
        <v>-0.37886426959013875</v>
      </c>
      <c r="CF214" s="409">
        <f t="shared" ca="1" si="1383"/>
        <v>0.38988249386207485</v>
      </c>
      <c r="CG214" s="409">
        <f t="shared" ca="1" si="1383"/>
        <v>0.13083134705098587</v>
      </c>
      <c r="CH214" s="409">
        <f t="shared" ca="1" si="1383"/>
        <v>1.3131552989989359E-2</v>
      </c>
      <c r="CI214" s="409">
        <f t="shared" ca="1" si="1383"/>
        <v>-3.1205678117203206E-2</v>
      </c>
      <c r="CJ214" s="409">
        <f t="shared" ca="1" si="1383"/>
        <v>-1.2587655228771695</v>
      </c>
      <c r="CK214" s="409">
        <f t="shared" ca="1" si="1383"/>
        <v>1.2586441519340781</v>
      </c>
      <c r="CL214" s="409">
        <f t="shared" ca="1" si="1383"/>
        <v>0.76302327472281206</v>
      </c>
      <c r="CM214" s="409">
        <f t="shared" ca="1" si="1383"/>
        <v>1.1851097556034631</v>
      </c>
      <c r="CN214" s="409">
        <f t="shared" ca="1" si="1383"/>
        <v>-1.9862646914289712</v>
      </c>
      <c r="CO214" s="409">
        <f t="shared" ca="1" si="1383"/>
        <v>9.4127835455566355E-3</v>
      </c>
      <c r="CP214" s="409">
        <f t="shared" ca="1" si="1383"/>
        <v>-0.43276236631213294</v>
      </c>
      <c r="CQ214" s="409">
        <f t="shared" ca="1" si="1383"/>
        <v>2.1003539497300494E-2</v>
      </c>
      <c r="CR214" s="409">
        <f t="shared" ca="1" si="1383"/>
        <v>-0.22909125512276773</v>
      </c>
      <c r="CS214" s="409">
        <f t="shared" ca="1" si="1383"/>
        <v>0.6894435575862019</v>
      </c>
      <c r="CT214" s="409">
        <f t="shared" ca="1" si="1383"/>
        <v>0.38371475970410529</v>
      </c>
      <c r="CU214" s="409">
        <f t="shared" ca="1" si="1383"/>
        <v>0.21709530974294466</v>
      </c>
      <c r="CV214" s="409">
        <f t="shared" ca="1" si="1383"/>
        <v>0.70320367163387232</v>
      </c>
      <c r="CW214" s="409">
        <f t="shared" ca="1" si="1383"/>
        <v>0.66633588228899043</v>
      </c>
      <c r="CX214" s="409">
        <f t="shared" ref="CX214:ED214" ca="1" si="1384">+CX61/CW61*100-100</f>
        <v>-0.38412650533551584</v>
      </c>
      <c r="CY214" s="409">
        <f t="shared" ca="1" si="1384"/>
        <v>0.28013093447513882</v>
      </c>
      <c r="CZ214" s="409">
        <f t="shared" ca="1" si="1384"/>
        <v>0.54132251600447034</v>
      </c>
      <c r="DA214" s="409">
        <f t="shared" ca="1" si="1384"/>
        <v>-1.8402802207731384E-2</v>
      </c>
      <c r="DB214" s="409">
        <f t="shared" ca="1" si="1384"/>
        <v>0.25374505276714387</v>
      </c>
      <c r="DC214" s="409">
        <f t="shared" ca="1" si="1384"/>
        <v>0.84734228116639088</v>
      </c>
      <c r="DD214" s="409">
        <f t="shared" ca="1" si="1384"/>
        <v>0.25088166286747082</v>
      </c>
      <c r="DE214" s="409">
        <f t="shared" ca="1" si="1384"/>
        <v>-0.64593389834315929</v>
      </c>
      <c r="DF214" s="409">
        <f t="shared" ca="1" si="1384"/>
        <v>1.5977256631401815E-2</v>
      </c>
      <c r="DG214" s="409">
        <f t="shared" ca="1" si="1384"/>
        <v>0.62728128889186507</v>
      </c>
      <c r="DH214" s="409">
        <f t="shared" ca="1" si="1384"/>
        <v>0.57228896642263294</v>
      </c>
      <c r="DI214" s="409">
        <f t="shared" ca="1" si="1384"/>
        <v>0.15516985178966536</v>
      </c>
      <c r="DJ214" s="409">
        <f t="shared" ca="1" si="1384"/>
        <v>0.54661011063090825</v>
      </c>
      <c r="DK214" s="409">
        <f t="shared" ca="1" si="1384"/>
        <v>0.24925934946267603</v>
      </c>
      <c r="DL214" s="409">
        <f t="shared" ca="1" si="1384"/>
        <v>0.48569615919902276</v>
      </c>
      <c r="DM214" s="409">
        <f t="shared" ca="1" si="1384"/>
        <v>1.7075277671281697</v>
      </c>
      <c r="DN214" s="409">
        <f t="shared" ca="1" si="1384"/>
        <v>-0.84591334909885063</v>
      </c>
      <c r="DO214" s="409">
        <f t="shared" ca="1" si="1384"/>
        <v>-0.61382168651896052</v>
      </c>
      <c r="DP214" s="409">
        <f t="shared" ca="1" si="1384"/>
        <v>-0.32407304440577889</v>
      </c>
      <c r="DQ214" s="409">
        <f t="shared" ca="1" si="1384"/>
        <v>0.46979404844252315</v>
      </c>
      <c r="DR214" s="409">
        <f t="shared" ca="1" si="1384"/>
        <v>0.3087836839368947</v>
      </c>
      <c r="DS214" s="409">
        <f t="shared" ca="1" si="1384"/>
        <v>-0.54701274300585112</v>
      </c>
      <c r="DT214" s="409">
        <f t="shared" ca="1" si="1384"/>
        <v>-0.33179357236798523</v>
      </c>
      <c r="DU214" s="409">
        <f t="shared" ca="1" si="1384"/>
        <v>0.69393019245067933</v>
      </c>
      <c r="DV214" s="409">
        <f t="shared" ca="1" si="1384"/>
        <v>-0.12159207989704157</v>
      </c>
      <c r="DW214" s="409">
        <f t="shared" ca="1" si="1384"/>
        <v>-1.0666429401573083</v>
      </c>
      <c r="DX214" s="409">
        <f t="shared" ca="1" si="1384"/>
        <v>0.92751530940826399</v>
      </c>
      <c r="DY214" s="409">
        <f t="shared" ca="1" si="1384"/>
        <v>-1.7163212820387486</v>
      </c>
      <c r="DZ214" s="409">
        <f t="shared" ca="1" si="1384"/>
        <v>1.5445689822352051</v>
      </c>
      <c r="EA214" s="409">
        <f t="shared" ca="1" si="1384"/>
        <v>2.5771443198578936E-2</v>
      </c>
      <c r="EB214" s="409">
        <f t="shared" ca="1" si="1384"/>
        <v>-0.51246393283265945</v>
      </c>
      <c r="EC214" s="409">
        <f t="shared" ca="1" si="1384"/>
        <v>0.16783196511525489</v>
      </c>
      <c r="ED214" s="409">
        <f t="shared" ca="1" si="1384"/>
        <v>0.45774274045065511</v>
      </c>
      <c r="EE214" s="409">
        <f t="shared" ca="1" si="1279"/>
        <v>-0.34807394130558578</v>
      </c>
      <c r="EF214" s="409">
        <f t="shared" ca="1" si="1280"/>
        <v>8.9764125293200436E-2</v>
      </c>
      <c r="EG214" s="409">
        <f t="shared" ca="1" si="1281"/>
        <v>-0.89985795464220075</v>
      </c>
      <c r="EH214" s="409">
        <f t="shared" ca="1" si="1282"/>
        <v>-4.6778802357508198E-2</v>
      </c>
      <c r="EI214" s="409">
        <f t="shared" ca="1" si="1283"/>
        <v>1.9460623689993071</v>
      </c>
      <c r="EJ214" s="409">
        <f t="shared" ca="1" si="1284"/>
        <v>-2.5956534870216501</v>
      </c>
      <c r="EK214" s="409">
        <f t="shared" ca="1" si="1285"/>
        <v>0.7892282136753721</v>
      </c>
      <c r="EL214" s="409">
        <f t="shared" ca="1" si="1286"/>
        <v>0.25470241057954013</v>
      </c>
      <c r="EM214" s="409">
        <f t="shared" ca="1" si="1287"/>
        <v>0.32576145095342213</v>
      </c>
      <c r="EN214" s="409">
        <f t="shared" ca="1" si="1288"/>
        <v>8.786233951272493E-2</v>
      </c>
      <c r="EO214" s="409">
        <f t="shared" ca="1" si="1289"/>
        <v>0.20582134551976594</v>
      </c>
      <c r="EP214" s="409">
        <f t="shared" ca="1" si="1290"/>
        <v>-0.70792206665514357</v>
      </c>
      <c r="EQ214" s="409">
        <f t="shared" ca="1" si="1291"/>
        <v>0.56984258511536723</v>
      </c>
      <c r="ER214" s="409">
        <f t="shared" ca="1" si="1292"/>
        <v>-0.3013377596404041</v>
      </c>
      <c r="ES214" s="409">
        <f t="shared" ca="1" si="1293"/>
        <v>-0.1463728041979806</v>
      </c>
      <c r="ET214" s="409">
        <f t="shared" ca="1" si="1294"/>
        <v>0.67329374785049367</v>
      </c>
      <c r="EU214" s="409">
        <f t="shared" ca="1" si="1295"/>
        <v>0.11624047039863683</v>
      </c>
      <c r="EV214" s="409">
        <f t="shared" ca="1" si="1296"/>
        <v>0.1166572825709693</v>
      </c>
      <c r="EW214" s="409">
        <f t="shared" ca="1" si="1297"/>
        <v>0.18404221182821345</v>
      </c>
      <c r="EX214" s="409">
        <f t="shared" ca="1" si="1298"/>
        <v>-6.8165246778420396E-2</v>
      </c>
      <c r="EY214" s="409">
        <f t="shared" ca="1" si="1299"/>
        <v>8.6120181388380956E-2</v>
      </c>
      <c r="EZ214" s="409">
        <f t="shared" ca="1" si="1300"/>
        <v>0.81945197857007201</v>
      </c>
      <c r="FA214" s="409">
        <f t="shared" ca="1" si="1301"/>
        <v>-0.32885358543150289</v>
      </c>
      <c r="FB214" s="409">
        <f t="shared" ca="1" si="1302"/>
        <v>-3.3651298359075099E-2</v>
      </c>
      <c r="FC214" s="409">
        <f t="shared" ca="1" si="1303"/>
        <v>-0.11568167597161505</v>
      </c>
      <c r="FD214" s="409">
        <f t="shared" ca="1" si="1304"/>
        <v>-1.7673490698097112</v>
      </c>
      <c r="FE214" s="409">
        <f t="shared" ca="1" si="1305"/>
        <v>-100</v>
      </c>
      <c r="FF214" s="409" t="e">
        <f t="shared" ca="1" si="1306"/>
        <v>#DIV/0!</v>
      </c>
      <c r="FG214" s="409" t="e">
        <f t="shared" ca="1" si="1307"/>
        <v>#DIV/0!</v>
      </c>
      <c r="FH214" s="409" t="e">
        <f t="shared" ca="1" si="1308"/>
        <v>#DIV/0!</v>
      </c>
      <c r="FI214" s="409" t="e">
        <f t="shared" ca="1" si="1309"/>
        <v>#DIV/0!</v>
      </c>
      <c r="FJ214" s="409" t="e">
        <f t="shared" ca="1" si="1310"/>
        <v>#DIV/0!</v>
      </c>
      <c r="FK214" s="409" t="e">
        <f t="shared" ca="1" si="1311"/>
        <v>#DIV/0!</v>
      </c>
      <c r="FL214" s="409" t="e">
        <f t="shared" ca="1" si="1312"/>
        <v>#DIV/0!</v>
      </c>
      <c r="FM214" s="409" t="e">
        <f t="shared" ca="1" si="1313"/>
        <v>#DIV/0!</v>
      </c>
      <c r="FN214" s="409" t="e">
        <f t="shared" ca="1" si="1314"/>
        <v>#DIV/0!</v>
      </c>
      <c r="FO214" s="409" t="e">
        <f t="shared" ca="1" si="1315"/>
        <v>#DIV/0!</v>
      </c>
      <c r="FP214" s="409" t="e">
        <f t="shared" ca="1" si="1316"/>
        <v>#DIV/0!</v>
      </c>
    </row>
    <row r="215" spans="1:172" x14ac:dyDescent="0.2">
      <c r="B215" s="407" t="s">
        <v>14</v>
      </c>
      <c r="C215" s="408">
        <f t="shared" si="1274"/>
        <v>240174.372</v>
      </c>
      <c r="D215" s="407"/>
      <c r="E215" s="409"/>
      <c r="F215" s="409">
        <f t="shared" ref="F215:AK215" ca="1" si="1385">+F62/E62*100-100</f>
        <v>0.74164108880685831</v>
      </c>
      <c r="G215" s="409">
        <f t="shared" ca="1" si="1385"/>
        <v>-2.7033245175133231</v>
      </c>
      <c r="H215" s="409">
        <f t="shared" ca="1" si="1385"/>
        <v>-1.0673897807629942</v>
      </c>
      <c r="I215" s="409">
        <f t="shared" ca="1" si="1385"/>
        <v>-0.92453431750323034</v>
      </c>
      <c r="J215" s="409">
        <f t="shared" ca="1" si="1385"/>
        <v>-0.46931923837811951</v>
      </c>
      <c r="K215" s="409">
        <f t="shared" ca="1" si="1385"/>
        <v>1.1545373583275591</v>
      </c>
      <c r="L215" s="409">
        <f t="shared" ca="1" si="1385"/>
        <v>3.0481280242650115</v>
      </c>
      <c r="M215" s="409">
        <f t="shared" ca="1" si="1385"/>
        <v>-4.3617309605495649</v>
      </c>
      <c r="N215" s="409">
        <f t="shared" ca="1" si="1385"/>
        <v>3.049316424180077</v>
      </c>
      <c r="O215" s="409">
        <f t="shared" ca="1" si="1385"/>
        <v>-6.1953052179660517E-2</v>
      </c>
      <c r="P215" s="409">
        <f t="shared" ca="1" si="1385"/>
        <v>-2.564905112803487</v>
      </c>
      <c r="Q215" s="409">
        <f t="shared" ca="1" si="1385"/>
        <v>2.6271651614910922</v>
      </c>
      <c r="R215" s="409">
        <f t="shared" ca="1" si="1385"/>
        <v>-0.26886942524548374</v>
      </c>
      <c r="S215" s="409">
        <f t="shared" ca="1" si="1385"/>
        <v>1.8879129836474817</v>
      </c>
      <c r="T215" s="409">
        <f t="shared" ca="1" si="1385"/>
        <v>2.2043501282029467</v>
      </c>
      <c r="U215" s="409">
        <f t="shared" ca="1" si="1385"/>
        <v>-0.67899076382803969</v>
      </c>
      <c r="V215" s="409">
        <f t="shared" ca="1" si="1385"/>
        <v>-0.10744577207553618</v>
      </c>
      <c r="W215" s="409">
        <f t="shared" ca="1" si="1385"/>
        <v>-7.0389686286461028E-2</v>
      </c>
      <c r="X215" s="409">
        <f t="shared" ca="1" si="1385"/>
        <v>0.68273134124355295</v>
      </c>
      <c r="Y215" s="409">
        <f t="shared" ca="1" si="1385"/>
        <v>-1.7420110285587924</v>
      </c>
      <c r="Z215" s="409">
        <f t="shared" ca="1" si="1385"/>
        <v>-0.44443909370095014</v>
      </c>
      <c r="AA215" s="409">
        <f t="shared" ca="1" si="1385"/>
        <v>-0.76850947286899896</v>
      </c>
      <c r="AB215" s="409">
        <f t="shared" ca="1" si="1385"/>
        <v>3.2047948474826597</v>
      </c>
      <c r="AC215" s="409">
        <f t="shared" ca="1" si="1385"/>
        <v>-1.8003314328610713</v>
      </c>
      <c r="AD215" s="409">
        <f t="shared" ca="1" si="1385"/>
        <v>0.43381036102319115</v>
      </c>
      <c r="AE215" s="409">
        <f t="shared" ca="1" si="1385"/>
        <v>1.1586763608349315E-2</v>
      </c>
      <c r="AF215" s="409">
        <f t="shared" ca="1" si="1385"/>
        <v>1.0807265838141689</v>
      </c>
      <c r="AG215" s="409">
        <f t="shared" ca="1" si="1385"/>
        <v>2.5298837315483667</v>
      </c>
      <c r="AH215" s="409">
        <f t="shared" ca="1" si="1385"/>
        <v>-4.6980344112245263</v>
      </c>
      <c r="AI215" s="409">
        <f t="shared" ca="1" si="1385"/>
        <v>6.4583104173737524</v>
      </c>
      <c r="AJ215" s="409">
        <f t="shared" ca="1" si="1385"/>
        <v>-0.28841214037453256</v>
      </c>
      <c r="AK215" s="409">
        <f t="shared" ca="1" si="1385"/>
        <v>3.7774152999350292</v>
      </c>
      <c r="AL215" s="409">
        <f t="shared" ref="AL215:BQ215" ca="1" si="1386">+AL62/AK62*100-100</f>
        <v>-1.7018557895917183</v>
      </c>
      <c r="AM215" s="409">
        <f t="shared" ca="1" si="1386"/>
        <v>1.7049094325852394</v>
      </c>
      <c r="AN215" s="409">
        <f t="shared" ca="1" si="1386"/>
        <v>-0.5086953834162955</v>
      </c>
      <c r="AO215" s="409">
        <f t="shared" ca="1" si="1386"/>
        <v>-0.58059760504211511</v>
      </c>
      <c r="AP215" s="409">
        <f t="shared" ca="1" si="1386"/>
        <v>1.1496467109054436</v>
      </c>
      <c r="AQ215" s="409">
        <f t="shared" ca="1" si="1386"/>
        <v>0.5309401208153588</v>
      </c>
      <c r="AR215" s="409">
        <f t="shared" ca="1" si="1386"/>
        <v>-1.7120533057846217</v>
      </c>
      <c r="AS215" s="409">
        <f t="shared" ca="1" si="1386"/>
        <v>2.6267882610591045</v>
      </c>
      <c r="AT215" s="409">
        <f t="shared" ca="1" si="1386"/>
        <v>-2.2757193076748337</v>
      </c>
      <c r="AU215" s="409">
        <f t="shared" ca="1" si="1386"/>
        <v>1.3597344962838207</v>
      </c>
      <c r="AV215" s="409">
        <f t="shared" ca="1" si="1386"/>
        <v>2.2919793410509044</v>
      </c>
      <c r="AW215" s="409">
        <f t="shared" ca="1" si="1386"/>
        <v>0.45249397298225347</v>
      </c>
      <c r="AX215" s="409">
        <f t="shared" ca="1" si="1386"/>
        <v>1.4244210458982991</v>
      </c>
      <c r="AY215" s="409">
        <f t="shared" ca="1" si="1386"/>
        <v>-3.1325168663257301</v>
      </c>
      <c r="AZ215" s="409">
        <f t="shared" ca="1" si="1386"/>
        <v>2.7404718797932901</v>
      </c>
      <c r="BA215" s="409">
        <f t="shared" ca="1" si="1386"/>
        <v>0.55663823676117374</v>
      </c>
      <c r="BB215" s="409">
        <f t="shared" ca="1" si="1386"/>
        <v>-0.50661308236522018</v>
      </c>
      <c r="BC215" s="409">
        <f t="shared" ca="1" si="1386"/>
        <v>-2.6533865376512153</v>
      </c>
      <c r="BD215" s="409">
        <f t="shared" ca="1" si="1386"/>
        <v>4.053400095534812</v>
      </c>
      <c r="BE215" s="409">
        <f t="shared" ca="1" si="1386"/>
        <v>-3.2487346004190698</v>
      </c>
      <c r="BF215" s="409">
        <f t="shared" ca="1" si="1386"/>
        <v>3.4314928648308154</v>
      </c>
      <c r="BG215" s="409">
        <f t="shared" ca="1" si="1386"/>
        <v>-0.53514954478576726</v>
      </c>
      <c r="BH215" s="409">
        <f t="shared" ca="1" si="1386"/>
        <v>-0.28581660450649338</v>
      </c>
      <c r="BI215" s="409">
        <f t="shared" ca="1" si="1386"/>
        <v>-0.57260307273695332</v>
      </c>
      <c r="BJ215" s="409">
        <f t="shared" ca="1" si="1386"/>
        <v>1.9725591063655514</v>
      </c>
      <c r="BK215" s="409">
        <f t="shared" ca="1" si="1386"/>
        <v>2.4347146965641144</v>
      </c>
      <c r="BL215" s="409">
        <f t="shared" ca="1" si="1386"/>
        <v>-0.99355063287616474</v>
      </c>
      <c r="BM215" s="409">
        <f t="shared" ca="1" si="1386"/>
        <v>-0.59522665916095718</v>
      </c>
      <c r="BN215" s="409">
        <f t="shared" ca="1" si="1386"/>
        <v>-0.54454847558091046</v>
      </c>
      <c r="BO215" s="409">
        <f t="shared" ca="1" si="1386"/>
        <v>3.8343430357987245</v>
      </c>
      <c r="BP215" s="409">
        <f t="shared" ca="1" si="1386"/>
        <v>-0.94935417264004229</v>
      </c>
      <c r="BQ215" s="409">
        <f t="shared" ca="1" si="1386"/>
        <v>0.73869448130921</v>
      </c>
      <c r="BR215" s="409">
        <f t="shared" ref="BR215:CW215" ca="1" si="1387">+BR62/BQ62*100-100</f>
        <v>-1.0380632221112478</v>
      </c>
      <c r="BS215" s="409">
        <f t="shared" ca="1" si="1387"/>
        <v>0.4879714594985245</v>
      </c>
      <c r="BT215" s="409">
        <f t="shared" ca="1" si="1387"/>
        <v>0.2045586360459879</v>
      </c>
      <c r="BU215" s="409">
        <f t="shared" ca="1" si="1387"/>
        <v>-1.7677218619332109</v>
      </c>
      <c r="BV215" s="409">
        <f t="shared" ca="1" si="1387"/>
        <v>-0.9624012786587457</v>
      </c>
      <c r="BW215" s="409">
        <f t="shared" ca="1" si="1387"/>
        <v>2.0203585289546595</v>
      </c>
      <c r="BX215" s="409">
        <f t="shared" ca="1" si="1387"/>
        <v>-0.45873299386214228</v>
      </c>
      <c r="BY215" s="409">
        <f t="shared" ca="1" si="1387"/>
        <v>1.1828558670723339</v>
      </c>
      <c r="BZ215" s="409">
        <f t="shared" ca="1" si="1387"/>
        <v>3.2310708583512593</v>
      </c>
      <c r="CA215" s="409">
        <f t="shared" ca="1" si="1387"/>
        <v>8.6289045429083444E-2</v>
      </c>
      <c r="CB215" s="409">
        <f t="shared" ca="1" si="1387"/>
        <v>-1.0172859562476617</v>
      </c>
      <c r="CC215" s="409">
        <f t="shared" ca="1" si="1387"/>
        <v>-0.27263564016028852</v>
      </c>
      <c r="CD215" s="409">
        <f t="shared" ca="1" si="1387"/>
        <v>3.0088819865944316</v>
      </c>
      <c r="CE215" s="409">
        <f t="shared" ca="1" si="1387"/>
        <v>-1.7217649856105481</v>
      </c>
      <c r="CF215" s="409">
        <f t="shared" ca="1" si="1387"/>
        <v>-2.2243240983772097</v>
      </c>
      <c r="CG215" s="409">
        <f t="shared" ca="1" si="1387"/>
        <v>2.4045728847587924</v>
      </c>
      <c r="CH215" s="409">
        <f t="shared" ca="1" si="1387"/>
        <v>-1.0369824452571805</v>
      </c>
      <c r="CI215" s="409">
        <f t="shared" ca="1" si="1387"/>
        <v>-3.1584734003229613</v>
      </c>
      <c r="CJ215" s="409">
        <f t="shared" ca="1" si="1387"/>
        <v>2.9294424115744704</v>
      </c>
      <c r="CK215" s="409">
        <f t="shared" ca="1" si="1387"/>
        <v>-2.0064708561901909</v>
      </c>
      <c r="CL215" s="409">
        <f t="shared" ca="1" si="1387"/>
        <v>-2.1573384580769641</v>
      </c>
      <c r="CM215" s="409">
        <f t="shared" ca="1" si="1387"/>
        <v>1.0276835128858437</v>
      </c>
      <c r="CN215" s="409">
        <f t="shared" ca="1" si="1387"/>
        <v>-29.693848821059305</v>
      </c>
      <c r="CO215" s="409">
        <f t="shared" ca="1" si="1387"/>
        <v>1.5052069777903085</v>
      </c>
      <c r="CP215" s="409">
        <f t="shared" ca="1" si="1387"/>
        <v>27.182058065717456</v>
      </c>
      <c r="CQ215" s="409">
        <f t="shared" ca="1" si="1387"/>
        <v>12.150376503582194</v>
      </c>
      <c r="CR215" s="409">
        <f t="shared" ca="1" si="1387"/>
        <v>1.9795183625079176</v>
      </c>
      <c r="CS215" s="409">
        <f t="shared" ca="1" si="1387"/>
        <v>-1.1312417686496161</v>
      </c>
      <c r="CT215" s="409">
        <f t="shared" ca="1" si="1387"/>
        <v>0.96269002214992838</v>
      </c>
      <c r="CU215" s="409">
        <f t="shared" ca="1" si="1387"/>
        <v>1.0138622182890771</v>
      </c>
      <c r="CV215" s="409">
        <f t="shared" ca="1" si="1387"/>
        <v>-3.3076510855793089</v>
      </c>
      <c r="CW215" s="409">
        <f t="shared" ca="1" si="1387"/>
        <v>1.7039252504426656</v>
      </c>
      <c r="CX215" s="409">
        <f t="shared" ref="CX215:ED215" ca="1" si="1388">+CX62/CW62*100-100</f>
        <v>-5.4395977884352646</v>
      </c>
      <c r="CY215" s="409">
        <f t="shared" ca="1" si="1388"/>
        <v>5.3438726865129524</v>
      </c>
      <c r="CZ215" s="409">
        <f t="shared" ca="1" si="1388"/>
        <v>-0.18576277820471887</v>
      </c>
      <c r="DA215" s="409">
        <f t="shared" ca="1" si="1388"/>
        <v>0.32567729889869668</v>
      </c>
      <c r="DB215" s="409">
        <f t="shared" ca="1" si="1388"/>
        <v>-0.42867557321534377</v>
      </c>
      <c r="DC215" s="409">
        <f t="shared" ca="1" si="1388"/>
        <v>1.4856038570321601</v>
      </c>
      <c r="DD215" s="409">
        <f t="shared" ca="1" si="1388"/>
        <v>1.9363149081146105</v>
      </c>
      <c r="DE215" s="409">
        <f t="shared" ca="1" si="1388"/>
        <v>-0.46213847912066797</v>
      </c>
      <c r="DF215" s="409">
        <f t="shared" ca="1" si="1388"/>
        <v>9.5064025206809788E-2</v>
      </c>
      <c r="DG215" s="409">
        <f t="shared" ca="1" si="1388"/>
        <v>1.1392297989101081</v>
      </c>
      <c r="DH215" s="409">
        <f t="shared" ca="1" si="1388"/>
        <v>-0.32686398693985552</v>
      </c>
      <c r="DI215" s="409">
        <f t="shared" ca="1" si="1388"/>
        <v>1.0788291879583198</v>
      </c>
      <c r="DJ215" s="409">
        <f t="shared" ca="1" si="1388"/>
        <v>-1.9949316387211979E-2</v>
      </c>
      <c r="DK215" s="409">
        <f t="shared" ca="1" si="1388"/>
        <v>0.12078841791358741</v>
      </c>
      <c r="DL215" s="409">
        <f t="shared" ca="1" si="1388"/>
        <v>0.30189458576703032</v>
      </c>
      <c r="DM215" s="409">
        <f t="shared" ca="1" si="1388"/>
        <v>1.5406096355242909</v>
      </c>
      <c r="DN215" s="409">
        <f t="shared" ca="1" si="1388"/>
        <v>-2.8536378943607446</v>
      </c>
      <c r="DO215" s="409">
        <f t="shared" ca="1" si="1388"/>
        <v>5.3258614360675978</v>
      </c>
      <c r="DP215" s="409">
        <f t="shared" ca="1" si="1388"/>
        <v>-1.1507009227312466</v>
      </c>
      <c r="DQ215" s="409">
        <f t="shared" ca="1" si="1388"/>
        <v>-1.8792307158045389</v>
      </c>
      <c r="DR215" s="409">
        <f t="shared" ca="1" si="1388"/>
        <v>0.32443336600434236</v>
      </c>
      <c r="DS215" s="409">
        <f t="shared" ca="1" si="1388"/>
        <v>-1.1883031588065194</v>
      </c>
      <c r="DT215" s="409">
        <f t="shared" ca="1" si="1388"/>
        <v>0.6452675802898824</v>
      </c>
      <c r="DU215" s="409">
        <f t="shared" ca="1" si="1388"/>
        <v>-1.950810398574319</v>
      </c>
      <c r="DV215" s="409">
        <f t="shared" ca="1" si="1388"/>
        <v>0.17070971907233456</v>
      </c>
      <c r="DW215" s="409">
        <f t="shared" ca="1" si="1388"/>
        <v>-1.6591017034212996</v>
      </c>
      <c r="DX215" s="409">
        <f t="shared" ca="1" si="1388"/>
        <v>-0.12818365620721295</v>
      </c>
      <c r="DY215" s="409">
        <f t="shared" ca="1" si="1388"/>
        <v>-1.8962192440413901</v>
      </c>
      <c r="DZ215" s="409">
        <f t="shared" ca="1" si="1388"/>
        <v>8.177715477084746E-2</v>
      </c>
      <c r="EA215" s="409">
        <f t="shared" ca="1" si="1388"/>
        <v>0.32270805787111101</v>
      </c>
      <c r="EB215" s="409">
        <f t="shared" ca="1" si="1388"/>
        <v>-1.0999434034609834</v>
      </c>
      <c r="EC215" s="409">
        <f t="shared" ca="1" si="1388"/>
        <v>4.200162268248377</v>
      </c>
      <c r="ED215" s="409">
        <f t="shared" ca="1" si="1388"/>
        <v>-1.0292326166064356</v>
      </c>
      <c r="EE215" s="409">
        <f t="shared" ca="1" si="1279"/>
        <v>3.6891053054574741E-2</v>
      </c>
      <c r="EF215" s="409">
        <f t="shared" ca="1" si="1280"/>
        <v>1.1892804197557183</v>
      </c>
      <c r="EG215" s="409">
        <f t="shared" ca="1" si="1281"/>
        <v>-0.43843233141235771</v>
      </c>
      <c r="EH215" s="409">
        <f t="shared" ca="1" si="1282"/>
        <v>0.41637267664917488</v>
      </c>
      <c r="EI215" s="409">
        <f t="shared" ca="1" si="1283"/>
        <v>2.9416818874723276</v>
      </c>
      <c r="EJ215" s="409">
        <f t="shared" ca="1" si="1284"/>
        <v>-6.3141881810010148</v>
      </c>
      <c r="EK215" s="409">
        <f t="shared" ca="1" si="1285"/>
        <v>3.9560014030327153</v>
      </c>
      <c r="EL215" s="409">
        <f t="shared" ca="1" si="1286"/>
        <v>-1.2392040335654002</v>
      </c>
      <c r="EM215" s="409">
        <f t="shared" ca="1" si="1287"/>
        <v>-0.89366636706704128</v>
      </c>
      <c r="EN215" s="409">
        <f t="shared" ca="1" si="1288"/>
        <v>0.36170592437186144</v>
      </c>
      <c r="EO215" s="409">
        <f t="shared" ca="1" si="1289"/>
        <v>1.2399790538968745</v>
      </c>
      <c r="EP215" s="409">
        <f t="shared" ca="1" si="1290"/>
        <v>-1.837514655470244</v>
      </c>
      <c r="EQ215" s="409">
        <f t="shared" ca="1" si="1291"/>
        <v>-0.48416734009332174</v>
      </c>
      <c r="ER215" s="409">
        <f t="shared" ca="1" si="1292"/>
        <v>0.62557933941320698</v>
      </c>
      <c r="ES215" s="409">
        <f t="shared" ca="1" si="1293"/>
        <v>1.4845713074427351</v>
      </c>
      <c r="ET215" s="409">
        <f t="shared" ca="1" si="1294"/>
        <v>0.72745873020944885</v>
      </c>
      <c r="EU215" s="409">
        <f t="shared" ca="1" si="1295"/>
        <v>-1.974126324789907</v>
      </c>
      <c r="EV215" s="409">
        <f t="shared" ca="1" si="1296"/>
        <v>0.5366753519661529</v>
      </c>
      <c r="EW215" s="409">
        <f t="shared" ca="1" si="1297"/>
        <v>-1.0406471891466822</v>
      </c>
      <c r="EX215" s="409">
        <f t="shared" ca="1" si="1298"/>
        <v>0.67704247009294249</v>
      </c>
      <c r="EY215" s="409">
        <f t="shared" ca="1" si="1299"/>
        <v>-1.6038499041980145</v>
      </c>
      <c r="EZ215" s="409">
        <f t="shared" ca="1" si="1300"/>
        <v>0.66521141042224485</v>
      </c>
      <c r="FA215" s="409">
        <f t="shared" ca="1" si="1301"/>
        <v>-1.4134915816953679</v>
      </c>
      <c r="FB215" s="409">
        <f t="shared" ca="1" si="1302"/>
        <v>2.7440471911051247</v>
      </c>
      <c r="FC215" s="409">
        <f t="shared" ca="1" si="1303"/>
        <v>0.87468866567360237</v>
      </c>
      <c r="FD215" s="409">
        <f t="shared" ca="1" si="1304"/>
        <v>-2.440711356400314</v>
      </c>
      <c r="FE215" s="409">
        <f t="shared" ca="1" si="1305"/>
        <v>-100</v>
      </c>
      <c r="FF215" s="409" t="e">
        <f t="shared" ca="1" si="1306"/>
        <v>#DIV/0!</v>
      </c>
      <c r="FG215" s="409" t="e">
        <f t="shared" ca="1" si="1307"/>
        <v>#DIV/0!</v>
      </c>
      <c r="FH215" s="409" t="e">
        <f t="shared" ca="1" si="1308"/>
        <v>#DIV/0!</v>
      </c>
      <c r="FI215" s="409" t="e">
        <f t="shared" ca="1" si="1309"/>
        <v>#DIV/0!</v>
      </c>
      <c r="FJ215" s="409" t="e">
        <f t="shared" ca="1" si="1310"/>
        <v>#DIV/0!</v>
      </c>
      <c r="FK215" s="409" t="e">
        <f t="shared" ca="1" si="1311"/>
        <v>#DIV/0!</v>
      </c>
      <c r="FL215" s="409" t="e">
        <f t="shared" ca="1" si="1312"/>
        <v>#DIV/0!</v>
      </c>
      <c r="FM215" s="409" t="e">
        <f t="shared" ca="1" si="1313"/>
        <v>#DIV/0!</v>
      </c>
      <c r="FN215" s="409" t="e">
        <f t="shared" ca="1" si="1314"/>
        <v>#DIV/0!</v>
      </c>
      <c r="FO215" s="409" t="e">
        <f t="shared" ca="1" si="1315"/>
        <v>#DIV/0!</v>
      </c>
      <c r="FP215" s="409" t="e">
        <f t="shared" ca="1" si="1316"/>
        <v>#DIV/0!</v>
      </c>
    </row>
    <row r="216" spans="1:172" x14ac:dyDescent="0.2">
      <c r="B216" s="407" t="s">
        <v>15</v>
      </c>
      <c r="C216" s="408">
        <f t="shared" si="1274"/>
        <v>32513.579000000002</v>
      </c>
      <c r="D216" s="407"/>
      <c r="E216" s="409"/>
      <c r="F216" s="409">
        <f t="shared" ref="F216:AK216" ca="1" si="1389">+F63/E63*100-100</f>
        <v>-1.0552219876951625</v>
      </c>
      <c r="G216" s="409">
        <f t="shared" ca="1" si="1389"/>
        <v>-0.21062891219678193</v>
      </c>
      <c r="H216" s="409">
        <f t="shared" ca="1" si="1389"/>
        <v>-0.94411264594582178</v>
      </c>
      <c r="I216" s="409">
        <f t="shared" ca="1" si="1389"/>
        <v>-2.6202240613560974</v>
      </c>
      <c r="J216" s="409">
        <f t="shared" ca="1" si="1389"/>
        <v>1.3762842937101993</v>
      </c>
      <c r="K216" s="409">
        <f t="shared" ca="1" si="1389"/>
        <v>-2.7117367760546784</v>
      </c>
      <c r="L216" s="409">
        <f t="shared" ca="1" si="1389"/>
        <v>-0.3838296620022561</v>
      </c>
      <c r="M216" s="409">
        <f t="shared" ca="1" si="1389"/>
        <v>1.3616367117847261</v>
      </c>
      <c r="N216" s="409">
        <f t="shared" ca="1" si="1389"/>
        <v>-0.13065041477989325</v>
      </c>
      <c r="O216" s="409">
        <f t="shared" ca="1" si="1389"/>
        <v>-0.87304083976607672</v>
      </c>
      <c r="P216" s="409">
        <f t="shared" ca="1" si="1389"/>
        <v>3.814734288690687</v>
      </c>
      <c r="Q216" s="409">
        <f t="shared" ca="1" si="1389"/>
        <v>-2.1828446507424957</v>
      </c>
      <c r="R216" s="409">
        <f t="shared" ca="1" si="1389"/>
        <v>1.6197330833695958</v>
      </c>
      <c r="S216" s="409">
        <f t="shared" ca="1" si="1389"/>
        <v>-0.66819488719212927</v>
      </c>
      <c r="T216" s="409">
        <f t="shared" ca="1" si="1389"/>
        <v>-0.6652392834073737</v>
      </c>
      <c r="U216" s="409">
        <f t="shared" ca="1" si="1389"/>
        <v>0.27289954786122905</v>
      </c>
      <c r="V216" s="409">
        <f t="shared" ca="1" si="1389"/>
        <v>-3.515391311218977</v>
      </c>
      <c r="W216" s="409">
        <f t="shared" ca="1" si="1389"/>
        <v>4.0731351989732758</v>
      </c>
      <c r="X216" s="409">
        <f t="shared" ca="1" si="1389"/>
        <v>1.0053156084572095</v>
      </c>
      <c r="Y216" s="409">
        <f t="shared" ca="1" si="1389"/>
        <v>-2.4911916304664317</v>
      </c>
      <c r="Z216" s="409">
        <f t="shared" ca="1" si="1389"/>
        <v>3.1527489415913408</v>
      </c>
      <c r="AA216" s="409">
        <f t="shared" ca="1" si="1389"/>
        <v>-1.5714743251130585</v>
      </c>
      <c r="AB216" s="409">
        <f t="shared" ca="1" si="1389"/>
        <v>3.0825792650607724</v>
      </c>
      <c r="AC216" s="409">
        <f t="shared" ca="1" si="1389"/>
        <v>-0.57936786556305719</v>
      </c>
      <c r="AD216" s="409">
        <f t="shared" ca="1" si="1389"/>
        <v>-0.27480821149329415</v>
      </c>
      <c r="AE216" s="409">
        <f t="shared" ca="1" si="1389"/>
        <v>2.7560653143907814</v>
      </c>
      <c r="AF216" s="409">
        <f t="shared" ca="1" si="1389"/>
        <v>1.4818316096482249</v>
      </c>
      <c r="AG216" s="409">
        <f t="shared" ca="1" si="1389"/>
        <v>2.3711274077740541E-2</v>
      </c>
      <c r="AH216" s="409">
        <f t="shared" ca="1" si="1389"/>
        <v>-3.1989096025853883</v>
      </c>
      <c r="AI216" s="409">
        <f t="shared" ca="1" si="1389"/>
        <v>2.9437056843704141</v>
      </c>
      <c r="AJ216" s="409">
        <f t="shared" ca="1" si="1389"/>
        <v>-1.7338705969937962</v>
      </c>
      <c r="AK216" s="409">
        <f t="shared" ca="1" si="1389"/>
        <v>2.853042493614538</v>
      </c>
      <c r="AL216" s="409">
        <f t="shared" ref="AL216:BQ216" ca="1" si="1390">+AL63/AK63*100-100</f>
        <v>-1.7995198032416369</v>
      </c>
      <c r="AM216" s="409">
        <f t="shared" ca="1" si="1390"/>
        <v>-2.9074423579289856</v>
      </c>
      <c r="AN216" s="409">
        <f t="shared" ca="1" si="1390"/>
        <v>2.4145304188992043</v>
      </c>
      <c r="AO216" s="409">
        <f t="shared" ca="1" si="1390"/>
        <v>0.54894983025252486</v>
      </c>
      <c r="AP216" s="409">
        <f t="shared" ca="1" si="1390"/>
        <v>1.3780211280878234</v>
      </c>
      <c r="AQ216" s="409">
        <f t="shared" ca="1" si="1390"/>
        <v>-0.508387346039612</v>
      </c>
      <c r="AR216" s="409">
        <f t="shared" ca="1" si="1390"/>
        <v>-1.0235395919732042</v>
      </c>
      <c r="AS216" s="409">
        <f t="shared" ca="1" si="1390"/>
        <v>0.60303542094300155</v>
      </c>
      <c r="AT216" s="409">
        <f t="shared" ca="1" si="1390"/>
        <v>-1.5091236162349588</v>
      </c>
      <c r="AU216" s="409">
        <f t="shared" ca="1" si="1390"/>
        <v>3.2344775221380786</v>
      </c>
      <c r="AV216" s="409">
        <f t="shared" ca="1" si="1390"/>
        <v>-1.151839508605903</v>
      </c>
      <c r="AW216" s="409">
        <f t="shared" ca="1" si="1390"/>
        <v>-2.0876144781664294</v>
      </c>
      <c r="AX216" s="409">
        <f t="shared" ca="1" si="1390"/>
        <v>-2.2585320148474182</v>
      </c>
      <c r="AY216" s="409">
        <f t="shared" ca="1" si="1390"/>
        <v>2.7274591371282781</v>
      </c>
      <c r="AZ216" s="409">
        <f t="shared" ca="1" si="1390"/>
        <v>-1.6572580748142798</v>
      </c>
      <c r="BA216" s="409">
        <f t="shared" ca="1" si="1390"/>
        <v>3.6719549655614117</v>
      </c>
      <c r="BB216" s="409">
        <f t="shared" ca="1" si="1390"/>
        <v>-3.0639842469476548</v>
      </c>
      <c r="BC216" s="409">
        <f t="shared" ca="1" si="1390"/>
        <v>0.78799756492784923</v>
      </c>
      <c r="BD216" s="409">
        <f t="shared" ca="1" si="1390"/>
        <v>1.6601552378980244</v>
      </c>
      <c r="BE216" s="409">
        <f t="shared" ca="1" si="1390"/>
        <v>-1.0473046039690104</v>
      </c>
      <c r="BF216" s="409">
        <f t="shared" ca="1" si="1390"/>
        <v>-1.0259018997019069</v>
      </c>
      <c r="BG216" s="409">
        <f t="shared" ca="1" si="1390"/>
        <v>-1.483444952453155</v>
      </c>
      <c r="BH216" s="409">
        <f t="shared" ca="1" si="1390"/>
        <v>2.1097412628591599</v>
      </c>
      <c r="BI216" s="409">
        <f t="shared" ca="1" si="1390"/>
        <v>-1.4485742171955565</v>
      </c>
      <c r="BJ216" s="409">
        <f t="shared" ca="1" si="1390"/>
        <v>-1.0539520682767289</v>
      </c>
      <c r="BK216" s="409">
        <f t="shared" ca="1" si="1390"/>
        <v>1.0653409928845718</v>
      </c>
      <c r="BL216" s="409">
        <f t="shared" ca="1" si="1390"/>
        <v>-1.1346705075149828</v>
      </c>
      <c r="BM216" s="409">
        <f t="shared" ca="1" si="1390"/>
        <v>-0.45862992536918057</v>
      </c>
      <c r="BN216" s="409">
        <f t="shared" ca="1" si="1390"/>
        <v>4.4293576380308224</v>
      </c>
      <c r="BO216" s="409">
        <f t="shared" ca="1" si="1390"/>
        <v>6.1153840279191343</v>
      </c>
      <c r="BP216" s="409">
        <f t="shared" ca="1" si="1390"/>
        <v>-7.9230292858463542</v>
      </c>
      <c r="BQ216" s="409">
        <f t="shared" ca="1" si="1390"/>
        <v>2.870743562610528</v>
      </c>
      <c r="BR216" s="409">
        <f t="shared" ref="BR216:CW216" ca="1" si="1391">+BR63/BQ63*100-100</f>
        <v>2.9537023874582502</v>
      </c>
      <c r="BS216" s="409">
        <f t="shared" ca="1" si="1391"/>
        <v>-2.8645040184658512</v>
      </c>
      <c r="BT216" s="409">
        <f t="shared" ca="1" si="1391"/>
        <v>-0.41536284316107697</v>
      </c>
      <c r="BU216" s="409">
        <f t="shared" ca="1" si="1391"/>
        <v>0.64922465205430058</v>
      </c>
      <c r="BV216" s="409">
        <f t="shared" ca="1" si="1391"/>
        <v>-3.4518814415151979</v>
      </c>
      <c r="BW216" s="409">
        <f t="shared" ca="1" si="1391"/>
        <v>0.32104570998887993</v>
      </c>
      <c r="BX216" s="409">
        <f t="shared" ca="1" si="1391"/>
        <v>3.6727104715736232</v>
      </c>
      <c r="BY216" s="409">
        <f t="shared" ca="1" si="1391"/>
        <v>-2.1739428817083422</v>
      </c>
      <c r="BZ216" s="409">
        <f t="shared" ca="1" si="1391"/>
        <v>-3.2426635654151568</v>
      </c>
      <c r="CA216" s="409">
        <f t="shared" ca="1" si="1391"/>
        <v>-0.36846166692058091</v>
      </c>
      <c r="CB216" s="409">
        <f t="shared" ca="1" si="1391"/>
        <v>1.0075190492697459</v>
      </c>
      <c r="CC216" s="409">
        <f t="shared" ca="1" si="1391"/>
        <v>-1.2633427361654128</v>
      </c>
      <c r="CD216" s="409">
        <f t="shared" ca="1" si="1391"/>
        <v>8.3892357318005253</v>
      </c>
      <c r="CE216" s="409">
        <f t="shared" ca="1" si="1391"/>
        <v>-7.3178877010522996</v>
      </c>
      <c r="CF216" s="409">
        <f t="shared" ca="1" si="1391"/>
        <v>-3.6102598527184</v>
      </c>
      <c r="CG216" s="409">
        <f t="shared" ca="1" si="1391"/>
        <v>-0.96053333737478397</v>
      </c>
      <c r="CH216" s="409">
        <f t="shared" ca="1" si="1391"/>
        <v>2.4674017669506156</v>
      </c>
      <c r="CI216" s="409">
        <f t="shared" ca="1" si="1391"/>
        <v>-0.76813955344677254</v>
      </c>
      <c r="CJ216" s="409">
        <f t="shared" ca="1" si="1391"/>
        <v>-4.379892544192046</v>
      </c>
      <c r="CK216" s="409">
        <f t="shared" ca="1" si="1391"/>
        <v>-0.72707052791909632</v>
      </c>
      <c r="CL216" s="409">
        <f t="shared" ca="1" si="1391"/>
        <v>3.7989795212861566</v>
      </c>
      <c r="CM216" s="409">
        <f t="shared" ca="1" si="1391"/>
        <v>-3.6208361320403668</v>
      </c>
      <c r="CN216" s="409">
        <f t="shared" ca="1" si="1391"/>
        <v>-67.083592918184138</v>
      </c>
      <c r="CO216" s="409">
        <f t="shared" ca="1" si="1391"/>
        <v>13.306901923398556</v>
      </c>
      <c r="CP216" s="409">
        <f t="shared" ca="1" si="1391"/>
        <v>60.40646107722705</v>
      </c>
      <c r="CQ216" s="409">
        <f t="shared" ca="1" si="1391"/>
        <v>28.176785440208789</v>
      </c>
      <c r="CR216" s="409">
        <f t="shared" ca="1" si="1391"/>
        <v>7.6251268944992745</v>
      </c>
      <c r="CS216" s="409">
        <f t="shared" ca="1" si="1391"/>
        <v>7.4969663917363789</v>
      </c>
      <c r="CT216" s="409">
        <f t="shared" ca="1" si="1391"/>
        <v>3.9952241405610778</v>
      </c>
      <c r="CU216" s="409">
        <f t="shared" ca="1" si="1391"/>
        <v>-0.67879441977059685</v>
      </c>
      <c r="CV216" s="409">
        <f t="shared" ca="1" si="1391"/>
        <v>13.371699589568919</v>
      </c>
      <c r="CW216" s="409">
        <f t="shared" ca="1" si="1391"/>
        <v>-6.3337487847419425</v>
      </c>
      <c r="CX216" s="409">
        <f t="shared" ref="CX216:ED216" ca="1" si="1392">+CX63/CW63*100-100</f>
        <v>-2.1907081786076077</v>
      </c>
      <c r="CY216" s="409">
        <f t="shared" ca="1" si="1392"/>
        <v>7.0905611084088633</v>
      </c>
      <c r="CZ216" s="409">
        <f t="shared" ca="1" si="1392"/>
        <v>0.31248106830625488</v>
      </c>
      <c r="DA216" s="409">
        <f t="shared" ca="1" si="1392"/>
        <v>4.4495560906197511</v>
      </c>
      <c r="DB216" s="409">
        <f t="shared" ca="1" si="1392"/>
        <v>-0.9558102127900554</v>
      </c>
      <c r="DC216" s="409">
        <f t="shared" ca="1" si="1392"/>
        <v>1.298376695680048</v>
      </c>
      <c r="DD216" s="409">
        <f t="shared" ca="1" si="1392"/>
        <v>3.8758803047417558</v>
      </c>
      <c r="DE216" s="409">
        <f t="shared" ca="1" si="1392"/>
        <v>-0.80345839892146387</v>
      </c>
      <c r="DF216" s="409">
        <f t="shared" ca="1" si="1392"/>
        <v>0.55088257925579853</v>
      </c>
      <c r="DG216" s="409">
        <f t="shared" ca="1" si="1392"/>
        <v>6.2522682357955688</v>
      </c>
      <c r="DH216" s="409">
        <f t="shared" ca="1" si="1392"/>
        <v>-0.97352288505562967</v>
      </c>
      <c r="DI216" s="409">
        <f t="shared" ca="1" si="1392"/>
        <v>1.8131113783482533E-2</v>
      </c>
      <c r="DJ216" s="409">
        <f t="shared" ca="1" si="1392"/>
        <v>-4.3948618844606386</v>
      </c>
      <c r="DK216" s="409">
        <f t="shared" ca="1" si="1392"/>
        <v>-1.0889351645374461</v>
      </c>
      <c r="DL216" s="409">
        <f t="shared" ca="1" si="1392"/>
        <v>0.56638398163839554</v>
      </c>
      <c r="DM216" s="409">
        <f t="shared" ca="1" si="1392"/>
        <v>1.3001316947214292</v>
      </c>
      <c r="DN216" s="409">
        <f t="shared" ca="1" si="1392"/>
        <v>-2.775833289625794</v>
      </c>
      <c r="DO216" s="409">
        <f t="shared" ca="1" si="1392"/>
        <v>-0.58354347933399708</v>
      </c>
      <c r="DP216" s="409">
        <f t="shared" ca="1" si="1392"/>
        <v>-0.60180047838971973</v>
      </c>
      <c r="DQ216" s="409">
        <f t="shared" ca="1" si="1392"/>
        <v>-5.5641387030839695</v>
      </c>
      <c r="DR216" s="409">
        <f t="shared" ca="1" si="1392"/>
        <v>0.48715800167316559</v>
      </c>
      <c r="DS216" s="409">
        <f t="shared" ca="1" si="1392"/>
        <v>-2.5346173004995336</v>
      </c>
      <c r="DT216" s="409">
        <f t="shared" ca="1" si="1392"/>
        <v>-4.3901439249615635</v>
      </c>
      <c r="DU216" s="409">
        <f t="shared" ca="1" si="1392"/>
        <v>9.386148966897423</v>
      </c>
      <c r="DV216" s="409">
        <f t="shared" ca="1" si="1392"/>
        <v>-2.8971752829122721</v>
      </c>
      <c r="DW216" s="409">
        <f t="shared" ca="1" si="1392"/>
        <v>-7.7125018308223048E-2</v>
      </c>
      <c r="DX216" s="409">
        <f t="shared" ca="1" si="1392"/>
        <v>0.90828057673002149</v>
      </c>
      <c r="DY216" s="409">
        <f t="shared" ca="1" si="1392"/>
        <v>-3.1670793704644495</v>
      </c>
      <c r="DZ216" s="409">
        <f t="shared" ca="1" si="1392"/>
        <v>-0.26098168163744617</v>
      </c>
      <c r="EA216" s="409">
        <f t="shared" ca="1" si="1392"/>
        <v>-1.9845618837937309</v>
      </c>
      <c r="EB216" s="409">
        <f t="shared" ca="1" si="1392"/>
        <v>-0.49662129651008513</v>
      </c>
      <c r="EC216" s="409">
        <f t="shared" ca="1" si="1392"/>
        <v>2.3013128506428728</v>
      </c>
      <c r="ED216" s="409">
        <f t="shared" ca="1" si="1392"/>
        <v>-2.8524348760307561</v>
      </c>
      <c r="EE216" s="409">
        <f t="shared" ca="1" si="1279"/>
        <v>-2.8167020122754565</v>
      </c>
      <c r="EF216" s="409">
        <f t="shared" ca="1" si="1280"/>
        <v>-4.746777976278139</v>
      </c>
      <c r="EG216" s="409">
        <f t="shared" ca="1" si="1281"/>
        <v>4.2692455975366101</v>
      </c>
      <c r="EH216" s="409">
        <f t="shared" ca="1" si="1282"/>
        <v>0.23608665244852034</v>
      </c>
      <c r="EI216" s="409">
        <f t="shared" ca="1" si="1283"/>
        <v>5.9949318555464544</v>
      </c>
      <c r="EJ216" s="409">
        <f t="shared" ca="1" si="1284"/>
        <v>-8.6168237828671295</v>
      </c>
      <c r="EK216" s="409">
        <f t="shared" ca="1" si="1285"/>
        <v>1.7366438788827452</v>
      </c>
      <c r="EL216" s="409">
        <f t="shared" ca="1" si="1286"/>
        <v>1.7073900977850371</v>
      </c>
      <c r="EM216" s="409">
        <f t="shared" ca="1" si="1287"/>
        <v>1.3121854144453806</v>
      </c>
      <c r="EN216" s="409">
        <f t="shared" ca="1" si="1288"/>
        <v>-0.46637244664171362</v>
      </c>
      <c r="EO216" s="409">
        <f t="shared" ca="1" si="1289"/>
        <v>5.2282925851514506E-2</v>
      </c>
      <c r="EP216" s="409">
        <f t="shared" ca="1" si="1290"/>
        <v>-4.7131518618309229</v>
      </c>
      <c r="EQ216" s="409">
        <f t="shared" ca="1" si="1291"/>
        <v>1.1552351099600315</v>
      </c>
      <c r="ER216" s="409">
        <f t="shared" ca="1" si="1292"/>
        <v>-0.33655823295349308</v>
      </c>
      <c r="ES216" s="409">
        <f t="shared" ca="1" si="1293"/>
        <v>-1.3789990847833735</v>
      </c>
      <c r="ET216" s="409">
        <f t="shared" ca="1" si="1294"/>
        <v>1.126895362075004</v>
      </c>
      <c r="EU216" s="409">
        <f t="shared" ca="1" si="1295"/>
        <v>-0.36619589233421834</v>
      </c>
      <c r="EV216" s="409">
        <f t="shared" ca="1" si="1296"/>
        <v>5.0088107573969864E-2</v>
      </c>
      <c r="EW216" s="409">
        <f t="shared" ca="1" si="1297"/>
        <v>-3.6888540137608743</v>
      </c>
      <c r="EX216" s="409">
        <f t="shared" ca="1" si="1298"/>
        <v>5.5980694019396537E-2</v>
      </c>
      <c r="EY216" s="409">
        <f t="shared" ca="1" si="1299"/>
        <v>-1.288084822576451</v>
      </c>
      <c r="EZ216" s="409">
        <f t="shared" ca="1" si="1300"/>
        <v>-0.62906156362167565</v>
      </c>
      <c r="FA216" s="409">
        <f t="shared" ca="1" si="1301"/>
        <v>1.5764638328877396</v>
      </c>
      <c r="FB216" s="409">
        <f t="shared" ca="1" si="1302"/>
        <v>3.3679146066242396</v>
      </c>
      <c r="FC216" s="409">
        <f t="shared" ca="1" si="1303"/>
        <v>-1.1443641658158867</v>
      </c>
      <c r="FD216" s="409">
        <f t="shared" ca="1" si="1304"/>
        <v>-1.7812254030689161</v>
      </c>
      <c r="FE216" s="409">
        <f t="shared" ca="1" si="1305"/>
        <v>-100</v>
      </c>
      <c r="FF216" s="409" t="e">
        <f t="shared" ca="1" si="1306"/>
        <v>#DIV/0!</v>
      </c>
      <c r="FG216" s="409" t="e">
        <f t="shared" ca="1" si="1307"/>
        <v>#DIV/0!</v>
      </c>
      <c r="FH216" s="409" t="e">
        <f t="shared" ca="1" si="1308"/>
        <v>#DIV/0!</v>
      </c>
      <c r="FI216" s="409" t="e">
        <f t="shared" ca="1" si="1309"/>
        <v>#DIV/0!</v>
      </c>
      <c r="FJ216" s="409" t="e">
        <f t="shared" ca="1" si="1310"/>
        <v>#DIV/0!</v>
      </c>
      <c r="FK216" s="409" t="e">
        <f t="shared" ca="1" si="1311"/>
        <v>#DIV/0!</v>
      </c>
      <c r="FL216" s="409" t="e">
        <f t="shared" ca="1" si="1312"/>
        <v>#DIV/0!</v>
      </c>
      <c r="FM216" s="409" t="e">
        <f t="shared" ca="1" si="1313"/>
        <v>#DIV/0!</v>
      </c>
      <c r="FN216" s="409" t="e">
        <f t="shared" ca="1" si="1314"/>
        <v>#DIV/0!</v>
      </c>
      <c r="FO216" s="409" t="e">
        <f t="shared" ca="1" si="1315"/>
        <v>#DIV/0!</v>
      </c>
      <c r="FP216" s="409" t="e">
        <f t="shared" ca="1" si="1316"/>
        <v>#DIV/0!</v>
      </c>
    </row>
    <row r="217" spans="1:172" x14ac:dyDescent="0.2">
      <c r="B217" s="407" t="s">
        <v>16</v>
      </c>
      <c r="C217" s="408">
        <f t="shared" si="1274"/>
        <v>17328.629000000001</v>
      </c>
      <c r="D217" s="407"/>
      <c r="E217" s="409"/>
      <c r="F217" s="409">
        <f t="shared" ref="F217:AK217" ca="1" si="1393">+F64/E64*100-100</f>
        <v>7.1925066242686739</v>
      </c>
      <c r="G217" s="409">
        <f t="shared" ca="1" si="1393"/>
        <v>-4.0806865934302436</v>
      </c>
      <c r="H217" s="409">
        <f t="shared" ca="1" si="1393"/>
        <v>5.9951761301344959</v>
      </c>
      <c r="I217" s="409">
        <f t="shared" ca="1" si="1393"/>
        <v>-1.721607705395428</v>
      </c>
      <c r="J217" s="409">
        <f t="shared" ca="1" si="1393"/>
        <v>-5.165955952144472</v>
      </c>
      <c r="K217" s="409">
        <f t="shared" ca="1" si="1393"/>
        <v>3.7444343760402887</v>
      </c>
      <c r="L217" s="409">
        <f t="shared" ca="1" si="1393"/>
        <v>-2.4380134048639661</v>
      </c>
      <c r="M217" s="409">
        <f t="shared" ca="1" si="1393"/>
        <v>-1.0736348237595763</v>
      </c>
      <c r="N217" s="409">
        <f t="shared" ca="1" si="1393"/>
        <v>-2.6166012121405373</v>
      </c>
      <c r="O217" s="409">
        <f t="shared" ca="1" si="1393"/>
        <v>-1.9808105278673622</v>
      </c>
      <c r="P217" s="409">
        <f t="shared" ca="1" si="1393"/>
        <v>1.5210434977104086</v>
      </c>
      <c r="Q217" s="409">
        <f t="shared" ca="1" si="1393"/>
        <v>7.5418451734378067</v>
      </c>
      <c r="R217" s="409">
        <f t="shared" ca="1" si="1393"/>
        <v>3.4871048420633173</v>
      </c>
      <c r="S217" s="409">
        <f t="shared" ca="1" si="1393"/>
        <v>-2.4546820647960317</v>
      </c>
      <c r="T217" s="409">
        <f t="shared" ca="1" si="1393"/>
        <v>0.27406026708118247</v>
      </c>
      <c r="U217" s="409">
        <f t="shared" ca="1" si="1393"/>
        <v>-2.8987877395074406</v>
      </c>
      <c r="V217" s="409">
        <f t="shared" ca="1" si="1393"/>
        <v>1.4905557959657472</v>
      </c>
      <c r="W217" s="409">
        <f t="shared" ca="1" si="1393"/>
        <v>1.9733551045795394</v>
      </c>
      <c r="X217" s="409">
        <f t="shared" ca="1" si="1393"/>
        <v>-2.4613028425180659</v>
      </c>
      <c r="Y217" s="409">
        <f t="shared" ca="1" si="1393"/>
        <v>-1.6905709526848227</v>
      </c>
      <c r="Z217" s="409">
        <f t="shared" ca="1" si="1393"/>
        <v>5.6249910060980142</v>
      </c>
      <c r="AA217" s="409">
        <f t="shared" ca="1" si="1393"/>
        <v>0.95128769847863737</v>
      </c>
      <c r="AB217" s="409">
        <f t="shared" ca="1" si="1393"/>
        <v>1.4166337873505768</v>
      </c>
      <c r="AC217" s="409">
        <f t="shared" ca="1" si="1393"/>
        <v>-1.1587291970397757</v>
      </c>
      <c r="AD217" s="409">
        <f t="shared" ca="1" si="1393"/>
        <v>-6.6542123014343701E-2</v>
      </c>
      <c r="AE217" s="409">
        <f t="shared" ca="1" si="1393"/>
        <v>-0.75189084199377021</v>
      </c>
      <c r="AF217" s="409">
        <f t="shared" ca="1" si="1393"/>
        <v>8.892989607126168</v>
      </c>
      <c r="AG217" s="409">
        <f t="shared" ca="1" si="1393"/>
        <v>-2.6176385854639932</v>
      </c>
      <c r="AH217" s="409">
        <f t="shared" ca="1" si="1393"/>
        <v>-1.1564477746791226</v>
      </c>
      <c r="AI217" s="409">
        <f t="shared" ca="1" si="1393"/>
        <v>-0.88423608377502205</v>
      </c>
      <c r="AJ217" s="409">
        <f t="shared" ca="1" si="1393"/>
        <v>0.21692202515197323</v>
      </c>
      <c r="AK217" s="409">
        <f t="shared" ca="1" si="1393"/>
        <v>-1.1984596652690414</v>
      </c>
      <c r="AL217" s="409">
        <f t="shared" ref="AL217:BQ217" ca="1" si="1394">+AL64/AK64*100-100</f>
        <v>-0.61189180728379711</v>
      </c>
      <c r="AM217" s="409">
        <f t="shared" ca="1" si="1394"/>
        <v>3.5785828881248705</v>
      </c>
      <c r="AN217" s="409">
        <f t="shared" ca="1" si="1394"/>
        <v>-0.31362356492290644</v>
      </c>
      <c r="AO217" s="409">
        <f t="shared" ca="1" si="1394"/>
        <v>5.4270477328939108</v>
      </c>
      <c r="AP217" s="409">
        <f t="shared" ca="1" si="1394"/>
        <v>3.4873879061208441</v>
      </c>
      <c r="AQ217" s="409">
        <f t="shared" ca="1" si="1394"/>
        <v>-1.5564831579272465</v>
      </c>
      <c r="AR217" s="409">
        <f t="shared" ca="1" si="1394"/>
        <v>-2.9634915403123188</v>
      </c>
      <c r="AS217" s="409">
        <f t="shared" ca="1" si="1394"/>
        <v>-0.28241438602152868</v>
      </c>
      <c r="AT217" s="409">
        <f t="shared" ca="1" si="1394"/>
        <v>-1.4083300603050901</v>
      </c>
      <c r="AU217" s="409">
        <f t="shared" ca="1" si="1394"/>
        <v>-2.3439459336825337</v>
      </c>
      <c r="AV217" s="409">
        <f t="shared" ca="1" si="1394"/>
        <v>-1.1113159137222652</v>
      </c>
      <c r="AW217" s="409">
        <f t="shared" ca="1" si="1394"/>
        <v>-1.1269504127739793</v>
      </c>
      <c r="AX217" s="409">
        <f t="shared" ca="1" si="1394"/>
        <v>-0.12079255477409845</v>
      </c>
      <c r="AY217" s="409">
        <f t="shared" ca="1" si="1394"/>
        <v>3.19868861618518</v>
      </c>
      <c r="AZ217" s="409">
        <f t="shared" ca="1" si="1394"/>
        <v>-3.0163698548868894</v>
      </c>
      <c r="BA217" s="409">
        <f t="shared" ca="1" si="1394"/>
        <v>-3.5483736446064142</v>
      </c>
      <c r="BB217" s="409">
        <f t="shared" ca="1" si="1394"/>
        <v>-4.1292130605317539</v>
      </c>
      <c r="BC217" s="409">
        <f t="shared" ca="1" si="1394"/>
        <v>1.4765414213948134</v>
      </c>
      <c r="BD217" s="409">
        <f t="shared" ca="1" si="1394"/>
        <v>-2.5418957840686005</v>
      </c>
      <c r="BE217" s="409">
        <f t="shared" ca="1" si="1394"/>
        <v>3.6156351531357416</v>
      </c>
      <c r="BF217" s="409">
        <f t="shared" ca="1" si="1394"/>
        <v>-2.7275121961072983</v>
      </c>
      <c r="BG217" s="409">
        <f t="shared" ca="1" si="1394"/>
        <v>0.20102434269588798</v>
      </c>
      <c r="BH217" s="409">
        <f t="shared" ca="1" si="1394"/>
        <v>-3.0064318172946969</v>
      </c>
      <c r="BI217" s="409">
        <f t="shared" ca="1" si="1394"/>
        <v>4.0027020324714329</v>
      </c>
      <c r="BJ217" s="409">
        <f t="shared" ca="1" si="1394"/>
        <v>4.3463898960261815</v>
      </c>
      <c r="BK217" s="409">
        <f t="shared" ca="1" si="1394"/>
        <v>-1.7161151312615743</v>
      </c>
      <c r="BL217" s="409">
        <f t="shared" ca="1" si="1394"/>
        <v>0.44875645077777904</v>
      </c>
      <c r="BM217" s="409">
        <f t="shared" ca="1" si="1394"/>
        <v>1.9560255016243104</v>
      </c>
      <c r="BN217" s="409">
        <f t="shared" ca="1" si="1394"/>
        <v>-0.70392165374703097</v>
      </c>
      <c r="BO217" s="409">
        <f t="shared" ca="1" si="1394"/>
        <v>1.3974910730540699</v>
      </c>
      <c r="BP217" s="409">
        <f t="shared" ca="1" si="1394"/>
        <v>1.6905055423180215E-2</v>
      </c>
      <c r="BQ217" s="409">
        <f t="shared" ca="1" si="1394"/>
        <v>-5.2170434726450168</v>
      </c>
      <c r="BR217" s="409">
        <f t="shared" ref="BR217:CW217" ca="1" si="1395">+BR64/BQ64*100-100</f>
        <v>7.8359402589155422</v>
      </c>
      <c r="BS217" s="409">
        <f t="shared" ca="1" si="1395"/>
        <v>1.94551978357606</v>
      </c>
      <c r="BT217" s="409">
        <f t="shared" ca="1" si="1395"/>
        <v>2.3500278918148041</v>
      </c>
      <c r="BU217" s="409">
        <f t="shared" ca="1" si="1395"/>
        <v>0.54063607738955</v>
      </c>
      <c r="BV217" s="409">
        <f t="shared" ca="1" si="1395"/>
        <v>-3.6262309364115168</v>
      </c>
      <c r="BW217" s="409">
        <f t="shared" ca="1" si="1395"/>
        <v>2.8431601612575435</v>
      </c>
      <c r="BX217" s="409">
        <f t="shared" ca="1" si="1395"/>
        <v>1.5949093033038793</v>
      </c>
      <c r="BY217" s="409">
        <f t="shared" ca="1" si="1395"/>
        <v>-1.3453339338738317</v>
      </c>
      <c r="BZ217" s="409">
        <f t="shared" ca="1" si="1395"/>
        <v>-1.4936888545072122</v>
      </c>
      <c r="CA217" s="409">
        <f t="shared" ca="1" si="1395"/>
        <v>-4.4910169431466045</v>
      </c>
      <c r="CB217" s="409">
        <f t="shared" ca="1" si="1395"/>
        <v>8.1988030907481004</v>
      </c>
      <c r="CC217" s="409">
        <f t="shared" ca="1" si="1395"/>
        <v>-8.0122461805691927</v>
      </c>
      <c r="CD217" s="409">
        <f t="shared" ca="1" si="1395"/>
        <v>5.120624597855624</v>
      </c>
      <c r="CE217" s="409">
        <f t="shared" ca="1" si="1395"/>
        <v>-5.4983341037220157</v>
      </c>
      <c r="CF217" s="409">
        <f t="shared" ca="1" si="1395"/>
        <v>4.7142668360866651</v>
      </c>
      <c r="CG217" s="409">
        <f t="shared" ca="1" si="1395"/>
        <v>2.0679798438010693</v>
      </c>
      <c r="CH217" s="409">
        <f t="shared" ca="1" si="1395"/>
        <v>0.34432080752834793</v>
      </c>
      <c r="CI217" s="409">
        <f t="shared" ca="1" si="1395"/>
        <v>-2.2888114525246266</v>
      </c>
      <c r="CJ217" s="409">
        <f t="shared" ca="1" si="1395"/>
        <v>-1.7695881810479221</v>
      </c>
      <c r="CK217" s="409">
        <f t="shared" ca="1" si="1395"/>
        <v>1.0277641885192708</v>
      </c>
      <c r="CL217" s="409">
        <f t="shared" ca="1" si="1395"/>
        <v>-2.4284492956758896</v>
      </c>
      <c r="CM217" s="409">
        <f t="shared" ca="1" si="1395"/>
        <v>0.18474086584450333</v>
      </c>
      <c r="CN217" s="409">
        <f t="shared" ca="1" si="1395"/>
        <v>-30.335449012156644</v>
      </c>
      <c r="CO217" s="409">
        <f t="shared" ca="1" si="1395"/>
        <v>4.768918889973591</v>
      </c>
      <c r="CP217" s="409">
        <f t="shared" ca="1" si="1395"/>
        <v>29.036178836355589</v>
      </c>
      <c r="CQ217" s="409">
        <f t="shared" ca="1" si="1395"/>
        <v>0.28960731244565352</v>
      </c>
      <c r="CR217" s="409">
        <f t="shared" ca="1" si="1395"/>
        <v>14.255096389375453</v>
      </c>
      <c r="CS217" s="409">
        <f t="shared" ca="1" si="1395"/>
        <v>-1.0607907090002726</v>
      </c>
      <c r="CT217" s="409">
        <f t="shared" ca="1" si="1395"/>
        <v>1.7829145147515391</v>
      </c>
      <c r="CU217" s="409">
        <f t="shared" ca="1" si="1395"/>
        <v>0.21617369494362038</v>
      </c>
      <c r="CV217" s="409">
        <f t="shared" ca="1" si="1395"/>
        <v>-3.8922635210355594</v>
      </c>
      <c r="CW217" s="409">
        <f t="shared" ca="1" si="1395"/>
        <v>1.5125293425769684</v>
      </c>
      <c r="CX217" s="409">
        <f t="shared" ref="CX217:ED217" ca="1" si="1396">+CX64/CW64*100-100</f>
        <v>4.5248482594776931</v>
      </c>
      <c r="CY217" s="409">
        <f t="shared" ca="1" si="1396"/>
        <v>1.4482221153369892</v>
      </c>
      <c r="CZ217" s="409">
        <f t="shared" ca="1" si="1396"/>
        <v>-3.3316069629908753</v>
      </c>
      <c r="DA217" s="409">
        <f t="shared" ca="1" si="1396"/>
        <v>1.9600781719315563</v>
      </c>
      <c r="DB217" s="409">
        <f t="shared" ca="1" si="1396"/>
        <v>-2.3260731314701673</v>
      </c>
      <c r="DC217" s="409">
        <f t="shared" ca="1" si="1396"/>
        <v>-0.72396120399599795</v>
      </c>
      <c r="DD217" s="409">
        <f t="shared" ca="1" si="1396"/>
        <v>1.1008134862063912</v>
      </c>
      <c r="DE217" s="409">
        <f t="shared" ca="1" si="1396"/>
        <v>-0.63841739396998776</v>
      </c>
      <c r="DF217" s="409">
        <f t="shared" ca="1" si="1396"/>
        <v>-1.8765575886396419</v>
      </c>
      <c r="DG217" s="409">
        <f t="shared" ca="1" si="1396"/>
        <v>-1.4121260785780123</v>
      </c>
      <c r="DH217" s="409">
        <f t="shared" ca="1" si="1396"/>
        <v>4.5691041634869265</v>
      </c>
      <c r="DI217" s="409">
        <f t="shared" ca="1" si="1396"/>
        <v>-5.4341986271917051</v>
      </c>
      <c r="DJ217" s="409">
        <f t="shared" ca="1" si="1396"/>
        <v>1.8370650301473717</v>
      </c>
      <c r="DK217" s="409">
        <f t="shared" ca="1" si="1396"/>
        <v>-1.0497539964187581</v>
      </c>
      <c r="DL217" s="409">
        <f t="shared" ca="1" si="1396"/>
        <v>-1.9617396077745468</v>
      </c>
      <c r="DM217" s="409">
        <f t="shared" ca="1" si="1396"/>
        <v>2.8819795258830965</v>
      </c>
      <c r="DN217" s="409">
        <f t="shared" ca="1" si="1396"/>
        <v>-3.6554607972683755</v>
      </c>
      <c r="DO217" s="409">
        <f t="shared" ca="1" si="1396"/>
        <v>0.26157701516014242</v>
      </c>
      <c r="DP217" s="409">
        <f t="shared" ca="1" si="1396"/>
        <v>-2.0514656720145013</v>
      </c>
      <c r="DQ217" s="409">
        <f t="shared" ca="1" si="1396"/>
        <v>-1.1049930951196387</v>
      </c>
      <c r="DR217" s="409">
        <f t="shared" ca="1" si="1396"/>
        <v>0.72710877288714926</v>
      </c>
      <c r="DS217" s="409">
        <f t="shared" ca="1" si="1396"/>
        <v>0.82023754553127048</v>
      </c>
      <c r="DT217" s="409">
        <f t="shared" ca="1" si="1396"/>
        <v>4.4937327121487414</v>
      </c>
      <c r="DU217" s="409">
        <f t="shared" ca="1" si="1396"/>
        <v>-2.0099524423100377</v>
      </c>
      <c r="DV217" s="409">
        <f t="shared" ca="1" si="1396"/>
        <v>-0.70817747216655391</v>
      </c>
      <c r="DW217" s="409">
        <f t="shared" ca="1" si="1396"/>
        <v>-4.5366645923234898</v>
      </c>
      <c r="DX217" s="409">
        <f t="shared" ca="1" si="1396"/>
        <v>5.0545937789470798</v>
      </c>
      <c r="DY217" s="409">
        <f t="shared" ca="1" si="1396"/>
        <v>-3.0825367102480214</v>
      </c>
      <c r="DZ217" s="409">
        <f t="shared" ca="1" si="1396"/>
        <v>4.3841879874442924</v>
      </c>
      <c r="EA217" s="409">
        <f t="shared" ca="1" si="1396"/>
        <v>-2.6916346745885704</v>
      </c>
      <c r="EB217" s="409">
        <f t="shared" ca="1" si="1396"/>
        <v>-4.8208345006182469</v>
      </c>
      <c r="EC217" s="409">
        <f t="shared" ca="1" si="1396"/>
        <v>4.1181053715052087</v>
      </c>
      <c r="ED217" s="409">
        <f t="shared" ca="1" si="1396"/>
        <v>1.1725225893686826</v>
      </c>
      <c r="EE217" s="409">
        <f t="shared" ca="1" si="1279"/>
        <v>-1.032781828849167</v>
      </c>
      <c r="EF217" s="409">
        <f t="shared" ca="1" si="1280"/>
        <v>-1.1330351581141684</v>
      </c>
      <c r="EG217" s="409">
        <f t="shared" ca="1" si="1281"/>
        <v>-0.79412347899811664</v>
      </c>
      <c r="EH217" s="409">
        <f t="shared" ca="1" si="1282"/>
        <v>-3.0878471304997532</v>
      </c>
      <c r="EI217" s="409">
        <f t="shared" ca="1" si="1283"/>
        <v>3.1894301465728745</v>
      </c>
      <c r="EJ217" s="409">
        <f t="shared" ca="1" si="1284"/>
        <v>-2.9640849802488702</v>
      </c>
      <c r="EK217" s="409">
        <f t="shared" ca="1" si="1285"/>
        <v>1.2410882953228963</v>
      </c>
      <c r="EL217" s="409">
        <f t="shared" ca="1" si="1286"/>
        <v>-1.586448703987358</v>
      </c>
      <c r="EM217" s="409">
        <f t="shared" ca="1" si="1287"/>
        <v>0.48615755065661403</v>
      </c>
      <c r="EN217" s="409">
        <f t="shared" ca="1" si="1288"/>
        <v>-0.7254447734027849</v>
      </c>
      <c r="EO217" s="409">
        <f t="shared" ca="1" si="1289"/>
        <v>1.5619208417728743</v>
      </c>
      <c r="EP217" s="409">
        <f t="shared" ca="1" si="1290"/>
        <v>-2.1853442202539384</v>
      </c>
      <c r="EQ217" s="409">
        <f t="shared" ca="1" si="1291"/>
        <v>1.2767874443416929</v>
      </c>
      <c r="ER217" s="409">
        <f t="shared" ca="1" si="1292"/>
        <v>0.71127998922774793</v>
      </c>
      <c r="ES217" s="409">
        <f t="shared" ca="1" si="1293"/>
        <v>0.63485202493210124</v>
      </c>
      <c r="ET217" s="409">
        <f t="shared" ca="1" si="1294"/>
        <v>-0.16567356951216539</v>
      </c>
      <c r="EU217" s="409">
        <f t="shared" ca="1" si="1295"/>
        <v>-0.83162421449316071</v>
      </c>
      <c r="EV217" s="409">
        <f t="shared" ca="1" si="1296"/>
        <v>2.5695009899098693</v>
      </c>
      <c r="EW217" s="409">
        <f t="shared" ca="1" si="1297"/>
        <v>-2.526037352447247</v>
      </c>
      <c r="EX217" s="409">
        <f t="shared" ca="1" si="1298"/>
        <v>1.0645859923924093</v>
      </c>
      <c r="EY217" s="409">
        <f t="shared" ca="1" si="1299"/>
        <v>-2.3229314953366611</v>
      </c>
      <c r="EZ217" s="409">
        <f t="shared" ca="1" si="1300"/>
        <v>0.45611202763518577</v>
      </c>
      <c r="FA217" s="409">
        <f t="shared" ca="1" si="1301"/>
        <v>-1.4529199672701338</v>
      </c>
      <c r="FB217" s="409">
        <f t="shared" ca="1" si="1302"/>
        <v>-0.31430210878315279</v>
      </c>
      <c r="FC217" s="409">
        <f t="shared" ca="1" si="1303"/>
        <v>-4.5426771622700812E-2</v>
      </c>
      <c r="FD217" s="409">
        <f t="shared" ca="1" si="1304"/>
        <v>-1.2371835740042627</v>
      </c>
      <c r="FE217" s="409">
        <f t="shared" ca="1" si="1305"/>
        <v>-100</v>
      </c>
      <c r="FF217" s="409" t="e">
        <f t="shared" ca="1" si="1306"/>
        <v>#DIV/0!</v>
      </c>
      <c r="FG217" s="409" t="e">
        <f t="shared" ca="1" si="1307"/>
        <v>#DIV/0!</v>
      </c>
      <c r="FH217" s="409" t="e">
        <f t="shared" ca="1" si="1308"/>
        <v>#DIV/0!</v>
      </c>
      <c r="FI217" s="409" t="e">
        <f t="shared" ca="1" si="1309"/>
        <v>#DIV/0!</v>
      </c>
      <c r="FJ217" s="409" t="e">
        <f t="shared" ca="1" si="1310"/>
        <v>#DIV/0!</v>
      </c>
      <c r="FK217" s="409" t="e">
        <f t="shared" ca="1" si="1311"/>
        <v>#DIV/0!</v>
      </c>
      <c r="FL217" s="409" t="e">
        <f t="shared" ca="1" si="1312"/>
        <v>#DIV/0!</v>
      </c>
      <c r="FM217" s="409" t="e">
        <f t="shared" ca="1" si="1313"/>
        <v>#DIV/0!</v>
      </c>
      <c r="FN217" s="409" t="e">
        <f t="shared" ca="1" si="1314"/>
        <v>#DIV/0!</v>
      </c>
      <c r="FO217" s="409" t="e">
        <f t="shared" ca="1" si="1315"/>
        <v>#DIV/0!</v>
      </c>
      <c r="FP217" s="409" t="e">
        <f t="shared" ca="1" si="1316"/>
        <v>#DIV/0!</v>
      </c>
    </row>
    <row r="218" spans="1:172" x14ac:dyDescent="0.2">
      <c r="B218" s="407" t="s">
        <v>17</v>
      </c>
      <c r="C218" s="408">
        <f t="shared" si="1274"/>
        <v>71182.811000000002</v>
      </c>
      <c r="D218" s="407"/>
      <c r="E218" s="409"/>
      <c r="F218" s="409">
        <f t="shared" ref="F218:AK218" ca="1" si="1397">+F65/E65*100-100</f>
        <v>3.5782976347458799</v>
      </c>
      <c r="G218" s="409">
        <f t="shared" ca="1" si="1397"/>
        <v>0.4298445250333458</v>
      </c>
      <c r="H218" s="409">
        <f t="shared" ca="1" si="1397"/>
        <v>0.47728805154787324</v>
      </c>
      <c r="I218" s="409">
        <f t="shared" ca="1" si="1397"/>
        <v>0.51823248030959235</v>
      </c>
      <c r="J218" s="409">
        <f t="shared" ca="1" si="1397"/>
        <v>0.86137777094177181</v>
      </c>
      <c r="K218" s="409">
        <f t="shared" ca="1" si="1397"/>
        <v>3.5091455565851248</v>
      </c>
      <c r="L218" s="409">
        <f t="shared" ca="1" si="1397"/>
        <v>-0.7229841928459706</v>
      </c>
      <c r="M218" s="409">
        <f t="shared" ca="1" si="1397"/>
        <v>-1.7467980097434577</v>
      </c>
      <c r="N218" s="409">
        <f t="shared" ca="1" si="1397"/>
        <v>2.3612539491678604</v>
      </c>
      <c r="O218" s="409">
        <f t="shared" ca="1" si="1397"/>
        <v>-3.7957479384448334</v>
      </c>
      <c r="P218" s="409">
        <f t="shared" ca="1" si="1397"/>
        <v>6.2153217620280543</v>
      </c>
      <c r="Q218" s="409">
        <f t="shared" ca="1" si="1397"/>
        <v>-0.84464575264827602</v>
      </c>
      <c r="R218" s="409">
        <f t="shared" ca="1" si="1397"/>
        <v>-2.4183226752585654</v>
      </c>
      <c r="S218" s="409">
        <f t="shared" ca="1" si="1397"/>
        <v>1.7012859320646925</v>
      </c>
      <c r="T218" s="409">
        <f t="shared" ca="1" si="1397"/>
        <v>-3.8072188253151182</v>
      </c>
      <c r="U218" s="409">
        <f t="shared" ca="1" si="1397"/>
        <v>1.0492140802175385</v>
      </c>
      <c r="V218" s="409">
        <f t="shared" ca="1" si="1397"/>
        <v>2.515276586364152</v>
      </c>
      <c r="W218" s="409">
        <f t="shared" ca="1" si="1397"/>
        <v>-1.3032026436279978</v>
      </c>
      <c r="X218" s="409">
        <f t="shared" ca="1" si="1397"/>
        <v>0.67165847470214146</v>
      </c>
      <c r="Y218" s="409">
        <f t="shared" ca="1" si="1397"/>
        <v>-0.69532536909832743</v>
      </c>
      <c r="Z218" s="409">
        <f t="shared" ca="1" si="1397"/>
        <v>0.1575206735245871</v>
      </c>
      <c r="AA218" s="409">
        <f t="shared" ca="1" si="1397"/>
        <v>-0.25529666788247596</v>
      </c>
      <c r="AB218" s="409">
        <f t="shared" ca="1" si="1397"/>
        <v>-1.3326962261166102</v>
      </c>
      <c r="AC218" s="409">
        <f t="shared" ca="1" si="1397"/>
        <v>-0.59686189443084459</v>
      </c>
      <c r="AD218" s="409">
        <f t="shared" ca="1" si="1397"/>
        <v>1.2407038559977224</v>
      </c>
      <c r="AE218" s="409">
        <f t="shared" ca="1" si="1397"/>
        <v>1.2633865617403615</v>
      </c>
      <c r="AF218" s="409">
        <f t="shared" ca="1" si="1397"/>
        <v>4.291441970979065</v>
      </c>
      <c r="AG218" s="409">
        <f t="shared" ca="1" si="1397"/>
        <v>-1.8375953275988053</v>
      </c>
      <c r="AH218" s="409">
        <f t="shared" ca="1" si="1397"/>
        <v>-3.3963870728888139</v>
      </c>
      <c r="AI218" s="409">
        <f t="shared" ca="1" si="1397"/>
        <v>9.0617351605476273</v>
      </c>
      <c r="AJ218" s="409">
        <f t="shared" ca="1" si="1397"/>
        <v>-2.5043581168023508</v>
      </c>
      <c r="AK218" s="409">
        <f t="shared" ca="1" si="1397"/>
        <v>1.050739261213991</v>
      </c>
      <c r="AL218" s="409">
        <f t="shared" ref="AL218:BQ218" ca="1" si="1398">+AL65/AK65*100-100</f>
        <v>0.74544097743343229</v>
      </c>
      <c r="AM218" s="409">
        <f t="shared" ca="1" si="1398"/>
        <v>-2.5706184258478402</v>
      </c>
      <c r="AN218" s="409">
        <f t="shared" ca="1" si="1398"/>
        <v>1.1186840631531396</v>
      </c>
      <c r="AO218" s="409">
        <f t="shared" ca="1" si="1398"/>
        <v>-1.5944993575244553</v>
      </c>
      <c r="AP218" s="409">
        <f t="shared" ca="1" si="1398"/>
        <v>2.3349845321796892</v>
      </c>
      <c r="AQ218" s="409">
        <f t="shared" ca="1" si="1398"/>
        <v>-2.6507019074858391</v>
      </c>
      <c r="AR218" s="409">
        <f t="shared" ca="1" si="1398"/>
        <v>-1.4035142360488919</v>
      </c>
      <c r="AS218" s="409">
        <f t="shared" ca="1" si="1398"/>
        <v>0.93578657851520575</v>
      </c>
      <c r="AT218" s="409">
        <f t="shared" ca="1" si="1398"/>
        <v>-1.4499128391230585</v>
      </c>
      <c r="AU218" s="409">
        <f t="shared" ca="1" si="1398"/>
        <v>6.907577072622928E-2</v>
      </c>
      <c r="AV218" s="409">
        <f t="shared" ca="1" si="1398"/>
        <v>-0.47889269321557038</v>
      </c>
      <c r="AW218" s="409">
        <f t="shared" ca="1" si="1398"/>
        <v>2.9305421146564896</v>
      </c>
      <c r="AX218" s="409">
        <f t="shared" ca="1" si="1398"/>
        <v>-0.75988308235790214</v>
      </c>
      <c r="AY218" s="409">
        <f t="shared" ca="1" si="1398"/>
        <v>-1.2314513375657015</v>
      </c>
      <c r="AZ218" s="409">
        <f t="shared" ca="1" si="1398"/>
        <v>0.63761786132697296</v>
      </c>
      <c r="BA218" s="409">
        <f t="shared" ca="1" si="1398"/>
        <v>4.7481523589378156</v>
      </c>
      <c r="BB218" s="409">
        <f t="shared" ca="1" si="1398"/>
        <v>-1.0576675401036653</v>
      </c>
      <c r="BC218" s="409">
        <f t="shared" ca="1" si="1398"/>
        <v>-2.4884242304303825</v>
      </c>
      <c r="BD218" s="409">
        <f t="shared" ca="1" si="1398"/>
        <v>-1.2981833865961789</v>
      </c>
      <c r="BE218" s="409">
        <f t="shared" ca="1" si="1398"/>
        <v>2.9003755026706557</v>
      </c>
      <c r="BF218" s="409">
        <f t="shared" ca="1" si="1398"/>
        <v>-3.8144792215964856</v>
      </c>
      <c r="BG218" s="409">
        <f t="shared" ca="1" si="1398"/>
        <v>1.8607819027608485</v>
      </c>
      <c r="BH218" s="409">
        <f t="shared" ca="1" si="1398"/>
        <v>-0.70868909110404843</v>
      </c>
      <c r="BI218" s="409">
        <f t="shared" ca="1" si="1398"/>
        <v>-3.2253865927649912</v>
      </c>
      <c r="BJ218" s="409">
        <f t="shared" ca="1" si="1398"/>
        <v>1.7219666091955048</v>
      </c>
      <c r="BK218" s="409">
        <f t="shared" ca="1" si="1398"/>
        <v>1.8052546274243753</v>
      </c>
      <c r="BL218" s="409">
        <f t="shared" ca="1" si="1398"/>
        <v>1.4747695378331827</v>
      </c>
      <c r="BM218" s="409">
        <f t="shared" ca="1" si="1398"/>
        <v>-1.3982044049942175</v>
      </c>
      <c r="BN218" s="409">
        <f t="shared" ca="1" si="1398"/>
        <v>9.6703698018487216E-2</v>
      </c>
      <c r="BO218" s="409">
        <f t="shared" ca="1" si="1398"/>
        <v>2.9941181999835038</v>
      </c>
      <c r="BP218" s="409">
        <f t="shared" ca="1" si="1398"/>
        <v>-0.44395719269772371</v>
      </c>
      <c r="BQ218" s="409">
        <f t="shared" ca="1" si="1398"/>
        <v>-1.9387660443913148</v>
      </c>
      <c r="BR218" s="409">
        <f t="shared" ref="BR218:CW218" ca="1" si="1399">+BR65/BQ65*100-100</f>
        <v>2.8489412576126796</v>
      </c>
      <c r="BS218" s="409">
        <f t="shared" ca="1" si="1399"/>
        <v>-2.8680277976794315</v>
      </c>
      <c r="BT218" s="409">
        <f t="shared" ca="1" si="1399"/>
        <v>2.8360225825400107</v>
      </c>
      <c r="BU218" s="409">
        <f t="shared" ca="1" si="1399"/>
        <v>4.1612948807085104E-2</v>
      </c>
      <c r="BV218" s="409">
        <f t="shared" ca="1" si="1399"/>
        <v>-1.5570354536470319</v>
      </c>
      <c r="BW218" s="409">
        <f t="shared" ca="1" si="1399"/>
        <v>0.54126103201521403</v>
      </c>
      <c r="BX218" s="409">
        <f t="shared" ca="1" si="1399"/>
        <v>-1.1691723018835205</v>
      </c>
      <c r="BY218" s="409">
        <f t="shared" ca="1" si="1399"/>
        <v>2.4790161918706275</v>
      </c>
      <c r="BZ218" s="409">
        <f t="shared" ca="1" si="1399"/>
        <v>-1.200657055344351</v>
      </c>
      <c r="CA218" s="409">
        <f t="shared" ca="1" si="1399"/>
        <v>-1.8980363618336895</v>
      </c>
      <c r="CB218" s="409">
        <f t="shared" ca="1" si="1399"/>
        <v>2.0639279452449415</v>
      </c>
      <c r="CC218" s="409">
        <f t="shared" ca="1" si="1399"/>
        <v>-5.7628048496488873</v>
      </c>
      <c r="CD218" s="409">
        <f t="shared" ca="1" si="1399"/>
        <v>6.5289222421089903</v>
      </c>
      <c r="CE218" s="409">
        <f t="shared" ca="1" si="1399"/>
        <v>-3.8109200032821633</v>
      </c>
      <c r="CF218" s="409">
        <f t="shared" ca="1" si="1399"/>
        <v>-1.8541953333428438</v>
      </c>
      <c r="CG218" s="409">
        <f t="shared" ca="1" si="1399"/>
        <v>-0.87018890730409737</v>
      </c>
      <c r="CH218" s="409">
        <f t="shared" ca="1" si="1399"/>
        <v>-0.34555807495011948</v>
      </c>
      <c r="CI218" s="409">
        <f t="shared" ca="1" si="1399"/>
        <v>2.7463778896345445</v>
      </c>
      <c r="CJ218" s="409">
        <f t="shared" ca="1" si="1399"/>
        <v>-1.4398209813028586</v>
      </c>
      <c r="CK218" s="409">
        <f t="shared" ca="1" si="1399"/>
        <v>-1.8008491451461879</v>
      </c>
      <c r="CL218" s="409">
        <f t="shared" ca="1" si="1399"/>
        <v>2.6882543827959466</v>
      </c>
      <c r="CM218" s="409">
        <f t="shared" ca="1" si="1399"/>
        <v>-9.6766915461625587</v>
      </c>
      <c r="CN218" s="409">
        <f t="shared" ca="1" si="1399"/>
        <v>-44.75537919395822</v>
      </c>
      <c r="CO218" s="409">
        <f t="shared" ca="1" si="1399"/>
        <v>10.556266181731715</v>
      </c>
      <c r="CP218" s="409">
        <f t="shared" ca="1" si="1399"/>
        <v>19.103608007310086</v>
      </c>
      <c r="CQ218" s="409">
        <f t="shared" ca="1" si="1399"/>
        <v>14.822039176079983</v>
      </c>
      <c r="CR218" s="409">
        <f t="shared" ca="1" si="1399"/>
        <v>7.476032497313895</v>
      </c>
      <c r="CS218" s="409">
        <f t="shared" ca="1" si="1399"/>
        <v>-8.0964269121068355E-2</v>
      </c>
      <c r="CT218" s="409">
        <f t="shared" ca="1" si="1399"/>
        <v>0.32856513754906302</v>
      </c>
      <c r="CU218" s="409">
        <f t="shared" ca="1" si="1399"/>
        <v>1.7368879703475244</v>
      </c>
      <c r="CV218" s="409">
        <f t="shared" ca="1" si="1399"/>
        <v>1.8233666290310708</v>
      </c>
      <c r="CW218" s="409">
        <f t="shared" ca="1" si="1399"/>
        <v>-1.0604881512585536</v>
      </c>
      <c r="CX218" s="409">
        <f t="shared" ref="CX218:ED218" ca="1" si="1400">+CX65/CW65*100-100</f>
        <v>2.3220388090799133</v>
      </c>
      <c r="CY218" s="409">
        <f t="shared" ca="1" si="1400"/>
        <v>3.5857597972599535</v>
      </c>
      <c r="CZ218" s="409">
        <f t="shared" ca="1" si="1400"/>
        <v>-4.8955949625678841E-2</v>
      </c>
      <c r="DA218" s="409">
        <f t="shared" ca="1" si="1400"/>
        <v>2.8521351257730458</v>
      </c>
      <c r="DB218" s="409">
        <f t="shared" ca="1" si="1400"/>
        <v>-5.9705564851972923</v>
      </c>
      <c r="DC218" s="409">
        <f t="shared" ca="1" si="1400"/>
        <v>1.6683449546801796</v>
      </c>
      <c r="DD218" s="409">
        <f t="shared" ca="1" si="1400"/>
        <v>-1.5596750856858534</v>
      </c>
      <c r="DE218" s="409">
        <f t="shared" ca="1" si="1400"/>
        <v>2.2514084483522794</v>
      </c>
      <c r="DF218" s="409">
        <f t="shared" ca="1" si="1400"/>
        <v>0.73118741367188989</v>
      </c>
      <c r="DG218" s="409">
        <f t="shared" ca="1" si="1400"/>
        <v>-0.1936467289557271</v>
      </c>
      <c r="DH218" s="409">
        <f t="shared" ca="1" si="1400"/>
        <v>4.5688536161540441</v>
      </c>
      <c r="DI218" s="409">
        <f t="shared" ca="1" si="1400"/>
        <v>-3.2815018640545759</v>
      </c>
      <c r="DJ218" s="409">
        <f t="shared" ca="1" si="1400"/>
        <v>3.2048241328658946</v>
      </c>
      <c r="DK218" s="409">
        <f t="shared" ca="1" si="1400"/>
        <v>-0.33226850584394185</v>
      </c>
      <c r="DL218" s="409">
        <f t="shared" ca="1" si="1400"/>
        <v>1.0383235683264758</v>
      </c>
      <c r="DM218" s="409">
        <f t="shared" ca="1" si="1400"/>
        <v>2.3487386378808566</v>
      </c>
      <c r="DN218" s="409">
        <f t="shared" ca="1" si="1400"/>
        <v>-2.5900178909961937</v>
      </c>
      <c r="DO218" s="409">
        <f t="shared" ca="1" si="1400"/>
        <v>-0.67489297748886656</v>
      </c>
      <c r="DP218" s="409">
        <f t="shared" ca="1" si="1400"/>
        <v>0.38499581292148832</v>
      </c>
      <c r="DQ218" s="409">
        <f t="shared" ca="1" si="1400"/>
        <v>-0.94509176761170011</v>
      </c>
      <c r="DR218" s="409">
        <f t="shared" ca="1" si="1400"/>
        <v>-0.57646105299463102</v>
      </c>
      <c r="DS218" s="409">
        <f t="shared" ca="1" si="1400"/>
        <v>-3.638422296902462</v>
      </c>
      <c r="DT218" s="409">
        <f t="shared" ca="1" si="1400"/>
        <v>-1.4433740640841393</v>
      </c>
      <c r="DU218" s="409">
        <f t="shared" ca="1" si="1400"/>
        <v>0.27045412254990708</v>
      </c>
      <c r="DV218" s="409">
        <f t="shared" ca="1" si="1400"/>
        <v>-1.7051776769120011</v>
      </c>
      <c r="DW218" s="409">
        <f t="shared" ca="1" si="1400"/>
        <v>0.69100717336722539</v>
      </c>
      <c r="DX218" s="409">
        <f t="shared" ca="1" si="1400"/>
        <v>1.5707369262837716</v>
      </c>
      <c r="DY218" s="409">
        <f t="shared" ca="1" si="1400"/>
        <v>-2.6536274194057086</v>
      </c>
      <c r="DZ218" s="409">
        <f t="shared" ca="1" si="1400"/>
        <v>2.5557190733703266</v>
      </c>
      <c r="EA218" s="409">
        <f t="shared" ca="1" si="1400"/>
        <v>-3.3578793726157841</v>
      </c>
      <c r="EB218" s="409">
        <f t="shared" ca="1" si="1400"/>
        <v>2.3104891171038986</v>
      </c>
      <c r="EC218" s="409">
        <f t="shared" ca="1" si="1400"/>
        <v>-1.649826993756804</v>
      </c>
      <c r="ED218" s="409">
        <f t="shared" ca="1" si="1400"/>
        <v>0.51048419015093316</v>
      </c>
      <c r="EE218" s="409">
        <f t="shared" ca="1" si="1279"/>
        <v>2.1752186661168054</v>
      </c>
      <c r="EF218" s="409">
        <f t="shared" ca="1" si="1280"/>
        <v>-6.0061360758047755</v>
      </c>
      <c r="EG218" s="409">
        <f t="shared" ca="1" si="1281"/>
        <v>0.88261429054516327</v>
      </c>
      <c r="EH218" s="409">
        <f t="shared" ca="1" si="1282"/>
        <v>-4.8107350814431129</v>
      </c>
      <c r="EI218" s="409">
        <f t="shared" ca="1" si="1283"/>
        <v>0.15237446909527819</v>
      </c>
      <c r="EJ218" s="409">
        <f t="shared" ca="1" si="1284"/>
        <v>-3.5905863554305739</v>
      </c>
      <c r="EK218" s="409">
        <f t="shared" ca="1" si="1285"/>
        <v>1.1902064938358734</v>
      </c>
      <c r="EL218" s="409">
        <f t="shared" ca="1" si="1286"/>
        <v>3.1055282815811296</v>
      </c>
      <c r="EM218" s="409">
        <f t="shared" ca="1" si="1287"/>
        <v>7.1390060920762721E-2</v>
      </c>
      <c r="EN218" s="409">
        <f t="shared" ca="1" si="1288"/>
        <v>-8.7815126334106708E-2</v>
      </c>
      <c r="EO218" s="409">
        <f t="shared" ca="1" si="1289"/>
        <v>0.83135434431038391</v>
      </c>
      <c r="EP218" s="409">
        <f t="shared" ca="1" si="1290"/>
        <v>-5.2942356355565465</v>
      </c>
      <c r="EQ218" s="409">
        <f t="shared" ca="1" si="1291"/>
        <v>-0.77775441969912151</v>
      </c>
      <c r="ER218" s="409">
        <f t="shared" ca="1" si="1292"/>
        <v>1.1998782089864193</v>
      </c>
      <c r="ES218" s="409">
        <f t="shared" ca="1" si="1293"/>
        <v>0.36423417338650665</v>
      </c>
      <c r="ET218" s="409">
        <f t="shared" ca="1" si="1294"/>
        <v>-0.27273561532297208</v>
      </c>
      <c r="EU218" s="409">
        <f t="shared" ca="1" si="1295"/>
        <v>-2.6601549730425091</v>
      </c>
      <c r="EV218" s="409">
        <f t="shared" ca="1" si="1296"/>
        <v>-1.5131043190587974</v>
      </c>
      <c r="EW218" s="409">
        <f t="shared" ca="1" si="1297"/>
        <v>0.67821188800441234</v>
      </c>
      <c r="EX218" s="409">
        <f t="shared" ca="1" si="1298"/>
        <v>-3.4771094714216417</v>
      </c>
      <c r="EY218" s="409">
        <f t="shared" ca="1" si="1299"/>
        <v>0.99175045015627461</v>
      </c>
      <c r="EZ218" s="409">
        <f t="shared" ca="1" si="1300"/>
        <v>-0.51664877537622544</v>
      </c>
      <c r="FA218" s="409">
        <f t="shared" ca="1" si="1301"/>
        <v>0.5760583246833022</v>
      </c>
      <c r="FB218" s="409">
        <f t="shared" ca="1" si="1302"/>
        <v>4.6684928522200124</v>
      </c>
      <c r="FC218" s="409">
        <f t="shared" ca="1" si="1303"/>
        <v>-1.3052877149976325</v>
      </c>
      <c r="FD218" s="409">
        <f t="shared" ca="1" si="1304"/>
        <v>-5.5192208735508785</v>
      </c>
      <c r="FE218" s="409">
        <f t="shared" ca="1" si="1305"/>
        <v>-100</v>
      </c>
      <c r="FF218" s="409" t="e">
        <f t="shared" ca="1" si="1306"/>
        <v>#DIV/0!</v>
      </c>
      <c r="FG218" s="409" t="e">
        <f t="shared" ca="1" si="1307"/>
        <v>#DIV/0!</v>
      </c>
      <c r="FH218" s="409" t="e">
        <f t="shared" ca="1" si="1308"/>
        <v>#DIV/0!</v>
      </c>
      <c r="FI218" s="409" t="e">
        <f t="shared" ca="1" si="1309"/>
        <v>#DIV/0!</v>
      </c>
      <c r="FJ218" s="409" t="e">
        <f t="shared" ca="1" si="1310"/>
        <v>#DIV/0!</v>
      </c>
      <c r="FK218" s="409" t="e">
        <f t="shared" ca="1" si="1311"/>
        <v>#DIV/0!</v>
      </c>
      <c r="FL218" s="409" t="e">
        <f t="shared" ca="1" si="1312"/>
        <v>#DIV/0!</v>
      </c>
      <c r="FM218" s="409" t="e">
        <f t="shared" ca="1" si="1313"/>
        <v>#DIV/0!</v>
      </c>
      <c r="FN218" s="409" t="e">
        <f t="shared" ca="1" si="1314"/>
        <v>#DIV/0!</v>
      </c>
      <c r="FO218" s="409" t="e">
        <f t="shared" ca="1" si="1315"/>
        <v>#DIV/0!</v>
      </c>
      <c r="FP218" s="409" t="e">
        <f t="shared" ca="1" si="1316"/>
        <v>#DIV/0!</v>
      </c>
    </row>
    <row r="219" spans="1:172" x14ac:dyDescent="0.2">
      <c r="B219" s="407" t="s">
        <v>18</v>
      </c>
      <c r="C219" s="408">
        <f t="shared" si="1274"/>
        <v>31436.956999999999</v>
      </c>
      <c r="D219" s="407"/>
      <c r="E219" s="409"/>
      <c r="F219" s="409">
        <f t="shared" ref="F219:AK219" ca="1" si="1401">+F66/E66*100-100</f>
        <v>-1.0394122941602859</v>
      </c>
      <c r="G219" s="409">
        <f t="shared" ca="1" si="1401"/>
        <v>-2.1280242076869911</v>
      </c>
      <c r="H219" s="409">
        <f t="shared" ca="1" si="1401"/>
        <v>0.72140217373943472</v>
      </c>
      <c r="I219" s="409">
        <f t="shared" ca="1" si="1401"/>
        <v>0.51684797708892916</v>
      </c>
      <c r="J219" s="409">
        <f t="shared" ca="1" si="1401"/>
        <v>0.78881475191812456</v>
      </c>
      <c r="K219" s="409">
        <f t="shared" ca="1" si="1401"/>
        <v>-0.88325072905499269</v>
      </c>
      <c r="L219" s="409">
        <f t="shared" ca="1" si="1401"/>
        <v>-0.63742218241272042</v>
      </c>
      <c r="M219" s="409">
        <f t="shared" ca="1" si="1401"/>
        <v>0.51543096881148642</v>
      </c>
      <c r="N219" s="409">
        <f t="shared" ca="1" si="1401"/>
        <v>1.8359463933312412</v>
      </c>
      <c r="O219" s="409">
        <f t="shared" ca="1" si="1401"/>
        <v>-1.0096748405874933</v>
      </c>
      <c r="P219" s="409">
        <f t="shared" ca="1" si="1401"/>
        <v>-2.8400930563701934</v>
      </c>
      <c r="Q219" s="409">
        <f t="shared" ca="1" si="1401"/>
        <v>0.81946285253849283</v>
      </c>
      <c r="R219" s="409">
        <f t="shared" ca="1" si="1401"/>
        <v>2.1132144240713302</v>
      </c>
      <c r="S219" s="409">
        <f t="shared" ca="1" si="1401"/>
        <v>0.60130862899805493</v>
      </c>
      <c r="T219" s="409">
        <f t="shared" ca="1" si="1401"/>
        <v>2.4344293664099439</v>
      </c>
      <c r="U219" s="409">
        <f t="shared" ca="1" si="1401"/>
        <v>-4.0300894777421234</v>
      </c>
      <c r="V219" s="409">
        <f t="shared" ca="1" si="1401"/>
        <v>4.0968086968400144</v>
      </c>
      <c r="W219" s="409">
        <f t="shared" ca="1" si="1401"/>
        <v>3.6465703187443808</v>
      </c>
      <c r="X219" s="409">
        <f t="shared" ca="1" si="1401"/>
        <v>-1.8327239341303425</v>
      </c>
      <c r="Y219" s="409">
        <f t="shared" ca="1" si="1401"/>
        <v>1.7748374202532773</v>
      </c>
      <c r="Z219" s="409">
        <f t="shared" ca="1" si="1401"/>
        <v>-1.9991916493760868</v>
      </c>
      <c r="AA219" s="409">
        <f t="shared" ca="1" si="1401"/>
        <v>-0.35399663174325724</v>
      </c>
      <c r="AB219" s="409">
        <f t="shared" ca="1" si="1401"/>
        <v>1.4353302383472339</v>
      </c>
      <c r="AC219" s="409">
        <f t="shared" ca="1" si="1401"/>
        <v>-1.9017543304157982</v>
      </c>
      <c r="AD219" s="409">
        <f t="shared" ca="1" si="1401"/>
        <v>0.64469208437930092</v>
      </c>
      <c r="AE219" s="409">
        <f t="shared" ca="1" si="1401"/>
        <v>1.6526534157808186</v>
      </c>
      <c r="AF219" s="409">
        <f t="shared" ca="1" si="1401"/>
        <v>-1.6045102429376783</v>
      </c>
      <c r="AG219" s="409">
        <f t="shared" ca="1" si="1401"/>
        <v>-0.66987117779729033</v>
      </c>
      <c r="AH219" s="409">
        <f t="shared" ca="1" si="1401"/>
        <v>2.3211761754792946</v>
      </c>
      <c r="AI219" s="409">
        <f t="shared" ca="1" si="1401"/>
        <v>-2.8726264567488897</v>
      </c>
      <c r="AJ219" s="409">
        <f t="shared" ca="1" si="1401"/>
        <v>2.4882090740954368</v>
      </c>
      <c r="AK219" s="409">
        <f t="shared" ca="1" si="1401"/>
        <v>-1.9850639963332384</v>
      </c>
      <c r="AL219" s="409">
        <f t="shared" ref="AL219:BQ219" ca="1" si="1402">+AL66/AK66*100-100</f>
        <v>0.48013637242765128</v>
      </c>
      <c r="AM219" s="409">
        <f t="shared" ca="1" si="1402"/>
        <v>0.74377744652129252</v>
      </c>
      <c r="AN219" s="409">
        <f t="shared" ca="1" si="1402"/>
        <v>-1.7474421308155854</v>
      </c>
      <c r="AO219" s="409">
        <f t="shared" ca="1" si="1402"/>
        <v>1.36913439365307</v>
      </c>
      <c r="AP219" s="409">
        <f t="shared" ca="1" si="1402"/>
        <v>-0.2122125603319347</v>
      </c>
      <c r="AQ219" s="409">
        <f t="shared" ca="1" si="1402"/>
        <v>-1.0459829030946821</v>
      </c>
      <c r="AR219" s="409">
        <f t="shared" ca="1" si="1402"/>
        <v>-1.2160871832966222</v>
      </c>
      <c r="AS219" s="409">
        <f t="shared" ca="1" si="1402"/>
        <v>0.44676139679391724</v>
      </c>
      <c r="AT219" s="409">
        <f t="shared" ca="1" si="1402"/>
        <v>-2.4360222432858905</v>
      </c>
      <c r="AU219" s="409">
        <f t="shared" ca="1" si="1402"/>
        <v>-1.876550848128872</v>
      </c>
      <c r="AV219" s="409">
        <f t="shared" ca="1" si="1402"/>
        <v>1.4680023781352673</v>
      </c>
      <c r="AW219" s="409">
        <f t="shared" ca="1" si="1402"/>
        <v>-2.0417666397079444</v>
      </c>
      <c r="AX219" s="409">
        <f t="shared" ca="1" si="1402"/>
        <v>0.50727640753180481</v>
      </c>
      <c r="AY219" s="409">
        <f t="shared" ca="1" si="1402"/>
        <v>0.71985202864584608</v>
      </c>
      <c r="AZ219" s="409">
        <f t="shared" ca="1" si="1402"/>
        <v>-0.52786725325942996</v>
      </c>
      <c r="BA219" s="409">
        <f t="shared" ca="1" si="1402"/>
        <v>5.7467017493272579</v>
      </c>
      <c r="BB219" s="409">
        <f t="shared" ca="1" si="1402"/>
        <v>-4.8472674169822909</v>
      </c>
      <c r="BC219" s="409">
        <f t="shared" ca="1" si="1402"/>
        <v>-2.0613952750698417</v>
      </c>
      <c r="BD219" s="409">
        <f t="shared" ca="1" si="1402"/>
        <v>0.93949132734611851</v>
      </c>
      <c r="BE219" s="409">
        <f t="shared" ca="1" si="1402"/>
        <v>-1.2786882080813058</v>
      </c>
      <c r="BF219" s="409">
        <f t="shared" ca="1" si="1402"/>
        <v>-0.17919990183256118</v>
      </c>
      <c r="BG219" s="409">
        <f t="shared" ca="1" si="1402"/>
        <v>1.8160943816085222</v>
      </c>
      <c r="BH219" s="409">
        <f t="shared" ca="1" si="1402"/>
        <v>-2.9829856655138229</v>
      </c>
      <c r="BI219" s="409">
        <f t="shared" ca="1" si="1402"/>
        <v>0.95193646936992593</v>
      </c>
      <c r="BJ219" s="409">
        <f t="shared" ca="1" si="1402"/>
        <v>0.62217588390116418</v>
      </c>
      <c r="BK219" s="409">
        <f t="shared" ca="1" si="1402"/>
        <v>-0.76821240376291655</v>
      </c>
      <c r="BL219" s="409">
        <f t="shared" ca="1" si="1402"/>
        <v>2.5306393108030676</v>
      </c>
      <c r="BM219" s="409">
        <f t="shared" ca="1" si="1402"/>
        <v>-2.5243372947979452</v>
      </c>
      <c r="BN219" s="409">
        <f t="shared" ca="1" si="1402"/>
        <v>-0.14599559827134101</v>
      </c>
      <c r="BO219" s="409">
        <f t="shared" ca="1" si="1402"/>
        <v>3.2425668980199873</v>
      </c>
      <c r="BP219" s="409">
        <f t="shared" ca="1" si="1402"/>
        <v>-2.3721793784575311</v>
      </c>
      <c r="BQ219" s="409">
        <f t="shared" ca="1" si="1402"/>
        <v>1.9135270316149757</v>
      </c>
      <c r="BR219" s="409">
        <f t="shared" ref="BR219:CW219" ca="1" si="1403">+BR66/BQ66*100-100</f>
        <v>0.37422944511347112</v>
      </c>
      <c r="BS219" s="409">
        <f t="shared" ca="1" si="1403"/>
        <v>-0.65072477124786587</v>
      </c>
      <c r="BT219" s="409">
        <f t="shared" ca="1" si="1403"/>
        <v>0.22897579564353521</v>
      </c>
      <c r="BU219" s="409">
        <f t="shared" ca="1" si="1403"/>
        <v>-0.91782454502362043</v>
      </c>
      <c r="BV219" s="409">
        <f t="shared" ca="1" si="1403"/>
        <v>-1.7216636431804204</v>
      </c>
      <c r="BW219" s="409">
        <f t="shared" ca="1" si="1403"/>
        <v>0.186776120365721</v>
      </c>
      <c r="BX219" s="409">
        <f t="shared" ca="1" si="1403"/>
        <v>-0.80725128655424783</v>
      </c>
      <c r="BY219" s="409">
        <f t="shared" ca="1" si="1403"/>
        <v>-2.0268682879888757</v>
      </c>
      <c r="BZ219" s="409">
        <f t="shared" ca="1" si="1403"/>
        <v>0.49859193831349558</v>
      </c>
      <c r="CA219" s="409">
        <f t="shared" ca="1" si="1403"/>
        <v>-0.65256044535196622</v>
      </c>
      <c r="CB219" s="409">
        <f t="shared" ca="1" si="1403"/>
        <v>3.6467511500906795</v>
      </c>
      <c r="CC219" s="409">
        <f t="shared" ca="1" si="1403"/>
        <v>-1.4131060876264883</v>
      </c>
      <c r="CD219" s="409">
        <f t="shared" ca="1" si="1403"/>
        <v>0.61701877661590743</v>
      </c>
      <c r="CE219" s="409">
        <f t="shared" ca="1" si="1403"/>
        <v>-1.6528872753873003</v>
      </c>
      <c r="CF219" s="409">
        <f t="shared" ca="1" si="1403"/>
        <v>1.3911638765446384</v>
      </c>
      <c r="CG219" s="409">
        <f t="shared" ca="1" si="1403"/>
        <v>-1.1225484553298628</v>
      </c>
      <c r="CH219" s="409">
        <f t="shared" ca="1" si="1403"/>
        <v>-2.7299793771596512</v>
      </c>
      <c r="CI219" s="409">
        <f t="shared" ca="1" si="1403"/>
        <v>-1.8306343709711825</v>
      </c>
      <c r="CJ219" s="409">
        <f t="shared" ca="1" si="1403"/>
        <v>1.4207413056693809</v>
      </c>
      <c r="CK219" s="409">
        <f t="shared" ca="1" si="1403"/>
        <v>-0.5047452923637934</v>
      </c>
      <c r="CL219" s="409">
        <f t="shared" ca="1" si="1403"/>
        <v>1.1382143660237318</v>
      </c>
      <c r="CM219" s="409">
        <f t="shared" ca="1" si="1403"/>
        <v>-3.4117240231604313</v>
      </c>
      <c r="CN219" s="409">
        <f t="shared" ca="1" si="1403"/>
        <v>-47.092774937061002</v>
      </c>
      <c r="CO219" s="409">
        <f t="shared" ca="1" si="1403"/>
        <v>-0.70701607059157823</v>
      </c>
      <c r="CP219" s="409">
        <f t="shared" ca="1" si="1403"/>
        <v>35.832337004599054</v>
      </c>
      <c r="CQ219" s="409">
        <f t="shared" ca="1" si="1403"/>
        <v>19.641631490342775</v>
      </c>
      <c r="CR219" s="409">
        <f t="shared" ca="1" si="1403"/>
        <v>7.3384342732767891</v>
      </c>
      <c r="CS219" s="409">
        <f t="shared" ca="1" si="1403"/>
        <v>1.8864653891332637</v>
      </c>
      <c r="CT219" s="409">
        <f t="shared" ca="1" si="1403"/>
        <v>2.716467375519855</v>
      </c>
      <c r="CU219" s="409">
        <f t="shared" ca="1" si="1403"/>
        <v>1.2715024792129697</v>
      </c>
      <c r="CV219" s="409">
        <f t="shared" ca="1" si="1403"/>
        <v>-1.5336092942921198</v>
      </c>
      <c r="CW219" s="409">
        <f t="shared" ca="1" si="1403"/>
        <v>-0.21503160132139953</v>
      </c>
      <c r="CX219" s="409">
        <f t="shared" ref="CX219:ED219" ca="1" si="1404">+CX66/CW66*100-100</f>
        <v>0.34761247103575954</v>
      </c>
      <c r="CY219" s="409">
        <f t="shared" ca="1" si="1404"/>
        <v>1.2920635443200155</v>
      </c>
      <c r="CZ219" s="409">
        <f t="shared" ca="1" si="1404"/>
        <v>-3.330283149393054</v>
      </c>
      <c r="DA219" s="409">
        <f t="shared" ca="1" si="1404"/>
        <v>0.52551124960309892</v>
      </c>
      <c r="DB219" s="409">
        <f t="shared" ca="1" si="1404"/>
        <v>-0.25892674094329493</v>
      </c>
      <c r="DC219" s="409">
        <f t="shared" ca="1" si="1404"/>
        <v>2.2714097331326712</v>
      </c>
      <c r="DD219" s="409">
        <f t="shared" ca="1" si="1404"/>
        <v>-0.46323912506306897</v>
      </c>
      <c r="DE219" s="409">
        <f t="shared" ca="1" si="1404"/>
        <v>0.47269442872219258</v>
      </c>
      <c r="DF219" s="409">
        <f t="shared" ca="1" si="1404"/>
        <v>0.24599020805773364</v>
      </c>
      <c r="DG219" s="409">
        <f t="shared" ca="1" si="1404"/>
        <v>3.8357612236458181</v>
      </c>
      <c r="DH219" s="409">
        <f t="shared" ca="1" si="1404"/>
        <v>0.22979947898672037</v>
      </c>
      <c r="DI219" s="409">
        <f t="shared" ca="1" si="1404"/>
        <v>4.1876547592922861</v>
      </c>
      <c r="DJ219" s="409">
        <f t="shared" ca="1" si="1404"/>
        <v>-1.7442520335880403</v>
      </c>
      <c r="DK219" s="409">
        <f t="shared" ca="1" si="1404"/>
        <v>2.0567970522217678</v>
      </c>
      <c r="DL219" s="409">
        <f t="shared" ca="1" si="1404"/>
        <v>-0.2055141074661293</v>
      </c>
      <c r="DM219" s="409">
        <f t="shared" ca="1" si="1404"/>
        <v>2.4468175725856014</v>
      </c>
      <c r="DN219" s="409">
        <f t="shared" ca="1" si="1404"/>
        <v>-2.8923337203858921</v>
      </c>
      <c r="DO219" s="409">
        <f t="shared" ca="1" si="1404"/>
        <v>0.95965194029277257</v>
      </c>
      <c r="DP219" s="409">
        <f t="shared" ca="1" si="1404"/>
        <v>3.2688804287680284</v>
      </c>
      <c r="DQ219" s="409">
        <f t="shared" ca="1" si="1404"/>
        <v>-1.0868580952253666</v>
      </c>
      <c r="DR219" s="409">
        <f t="shared" ca="1" si="1404"/>
        <v>1.2416964429789346E-2</v>
      </c>
      <c r="DS219" s="409">
        <f t="shared" ca="1" si="1404"/>
        <v>-1.9896092514403279</v>
      </c>
      <c r="DT219" s="409">
        <f t="shared" ca="1" si="1404"/>
        <v>1.7951401199680248</v>
      </c>
      <c r="DU219" s="409">
        <f t="shared" ca="1" si="1404"/>
        <v>1.1881120112667816</v>
      </c>
      <c r="DV219" s="409">
        <f t="shared" ca="1" si="1404"/>
        <v>-2.2112223318279547</v>
      </c>
      <c r="DW219" s="409">
        <f t="shared" ca="1" si="1404"/>
        <v>-1.1744803431511031</v>
      </c>
      <c r="DX219" s="409">
        <f t="shared" ca="1" si="1404"/>
        <v>3.6132729468296105</v>
      </c>
      <c r="DY219" s="409">
        <f t="shared" ca="1" si="1404"/>
        <v>-4.2198006266222592</v>
      </c>
      <c r="DZ219" s="409">
        <f t="shared" ca="1" si="1404"/>
        <v>1.5179380442411201</v>
      </c>
      <c r="EA219" s="409">
        <f t="shared" ca="1" si="1404"/>
        <v>-8.552661910083259E-2</v>
      </c>
      <c r="EB219" s="409">
        <f t="shared" ca="1" si="1404"/>
        <v>-1.596802515406111</v>
      </c>
      <c r="EC219" s="409">
        <f t="shared" ca="1" si="1404"/>
        <v>-1.2264660414103759</v>
      </c>
      <c r="ED219" s="409">
        <f t="shared" ca="1" si="1404"/>
        <v>-1.3024401063287883</v>
      </c>
      <c r="EE219" s="409">
        <f t="shared" ca="1" si="1279"/>
        <v>-4.7337627712496015</v>
      </c>
      <c r="EF219" s="409">
        <f t="shared" ca="1" si="1280"/>
        <v>-1.4555682112051045</v>
      </c>
      <c r="EG219" s="409">
        <f t="shared" ca="1" si="1281"/>
        <v>-4.4816239246599281</v>
      </c>
      <c r="EH219" s="409">
        <f t="shared" ca="1" si="1282"/>
        <v>1.5547518339955388</v>
      </c>
      <c r="EI219" s="409">
        <f t="shared" ca="1" si="1283"/>
        <v>0.3395682517257228</v>
      </c>
      <c r="EJ219" s="409">
        <f t="shared" ca="1" si="1284"/>
        <v>-8.557820745876441</v>
      </c>
      <c r="EK219" s="409">
        <f t="shared" ca="1" si="1285"/>
        <v>6.9737065930300872</v>
      </c>
      <c r="EL219" s="409">
        <f t="shared" ca="1" si="1286"/>
        <v>-0.48131382084817176</v>
      </c>
      <c r="EM219" s="409">
        <f t="shared" ca="1" si="1287"/>
        <v>-3.8224033368767181</v>
      </c>
      <c r="EN219" s="409">
        <f t="shared" ca="1" si="1288"/>
        <v>-0.93148216672940976</v>
      </c>
      <c r="EO219" s="409">
        <f t="shared" ca="1" si="1289"/>
        <v>-7.0357531657379013E-3</v>
      </c>
      <c r="EP219" s="409">
        <f t="shared" ca="1" si="1290"/>
        <v>-1.4217735903071116</v>
      </c>
      <c r="EQ219" s="409">
        <f t="shared" ca="1" si="1291"/>
        <v>0.36927846955710208</v>
      </c>
      <c r="ER219" s="409">
        <f t="shared" ca="1" si="1292"/>
        <v>0.94649101358355381</v>
      </c>
      <c r="ES219" s="409">
        <f t="shared" ca="1" si="1293"/>
        <v>-1.5076498525506139</v>
      </c>
      <c r="ET219" s="409">
        <f t="shared" ca="1" si="1294"/>
        <v>0.2805831510761152</v>
      </c>
      <c r="EU219" s="409">
        <f t="shared" ca="1" si="1295"/>
        <v>-2.7167281823231377</v>
      </c>
      <c r="EV219" s="409">
        <f t="shared" ca="1" si="1296"/>
        <v>1.905098448979416</v>
      </c>
      <c r="EW219" s="409">
        <f t="shared" ca="1" si="1297"/>
        <v>-1.6912601505038793</v>
      </c>
      <c r="EX219" s="409">
        <f t="shared" ca="1" si="1298"/>
        <v>-0.23889895814994588</v>
      </c>
      <c r="EY219" s="409">
        <f t="shared" ca="1" si="1299"/>
        <v>0.83927675419516845</v>
      </c>
      <c r="EZ219" s="409">
        <f t="shared" ca="1" si="1300"/>
        <v>-1.3093564355354204</v>
      </c>
      <c r="FA219" s="409">
        <f t="shared" ca="1" si="1301"/>
        <v>-1.1083377083028267</v>
      </c>
      <c r="FB219" s="409">
        <f t="shared" ca="1" si="1302"/>
        <v>1.6588349190826079E-2</v>
      </c>
      <c r="FC219" s="409">
        <f t="shared" ca="1" si="1303"/>
        <v>1.2931822888004376</v>
      </c>
      <c r="FD219" s="409">
        <f t="shared" ca="1" si="1304"/>
        <v>-4.6244883402919896</v>
      </c>
      <c r="FE219" s="409">
        <f t="shared" ca="1" si="1305"/>
        <v>-100</v>
      </c>
      <c r="FF219" s="409" t="e">
        <f t="shared" ca="1" si="1306"/>
        <v>#DIV/0!</v>
      </c>
      <c r="FG219" s="409" t="e">
        <f t="shared" ca="1" si="1307"/>
        <v>#DIV/0!</v>
      </c>
      <c r="FH219" s="409" t="e">
        <f t="shared" ca="1" si="1308"/>
        <v>#DIV/0!</v>
      </c>
      <c r="FI219" s="409" t="e">
        <f t="shared" ca="1" si="1309"/>
        <v>#DIV/0!</v>
      </c>
      <c r="FJ219" s="409" t="e">
        <f t="shared" ca="1" si="1310"/>
        <v>#DIV/0!</v>
      </c>
      <c r="FK219" s="409" t="e">
        <f t="shared" ca="1" si="1311"/>
        <v>#DIV/0!</v>
      </c>
      <c r="FL219" s="409" t="e">
        <f t="shared" ca="1" si="1312"/>
        <v>#DIV/0!</v>
      </c>
      <c r="FM219" s="409" t="e">
        <f t="shared" ca="1" si="1313"/>
        <v>#DIV/0!</v>
      </c>
      <c r="FN219" s="409" t="e">
        <f t="shared" ca="1" si="1314"/>
        <v>#DIV/0!</v>
      </c>
      <c r="FO219" s="409" t="e">
        <f t="shared" ca="1" si="1315"/>
        <v>#DIV/0!</v>
      </c>
      <c r="FP219" s="409" t="e">
        <f t="shared" ca="1" si="1316"/>
        <v>#DIV/0!</v>
      </c>
    </row>
    <row r="220" spans="1:172" x14ac:dyDescent="0.2">
      <c r="B220" s="407" t="s">
        <v>19</v>
      </c>
      <c r="C220" s="408">
        <f t="shared" si="1274"/>
        <v>38837.811999999998</v>
      </c>
      <c r="D220" s="407"/>
      <c r="E220" s="409"/>
      <c r="F220" s="409">
        <f t="shared" ref="F220:AK220" ca="1" si="1405">+F67/E67*100-100</f>
        <v>-2.6407494616921241</v>
      </c>
      <c r="G220" s="409">
        <f t="shared" ca="1" si="1405"/>
        <v>-8.3279225515562842</v>
      </c>
      <c r="H220" s="409">
        <f t="shared" ca="1" si="1405"/>
        <v>3.487592519255017</v>
      </c>
      <c r="I220" s="409">
        <f t="shared" ca="1" si="1405"/>
        <v>-3.6865638858659082</v>
      </c>
      <c r="J220" s="409">
        <f t="shared" ca="1" si="1405"/>
        <v>1.2531032733565439</v>
      </c>
      <c r="K220" s="409">
        <f t="shared" ca="1" si="1405"/>
        <v>4.180909598285325</v>
      </c>
      <c r="L220" s="409">
        <f t="shared" ca="1" si="1405"/>
        <v>2.7768234499118876</v>
      </c>
      <c r="M220" s="409">
        <f t="shared" ca="1" si="1405"/>
        <v>-3.6286516655262631</v>
      </c>
      <c r="N220" s="409">
        <f t="shared" ca="1" si="1405"/>
        <v>8.7752351412406711</v>
      </c>
      <c r="O220" s="409">
        <f t="shared" ca="1" si="1405"/>
        <v>-1.8917008893102434</v>
      </c>
      <c r="P220" s="409">
        <f t="shared" ca="1" si="1405"/>
        <v>-10.716483945886296</v>
      </c>
      <c r="Q220" s="409">
        <f t="shared" ca="1" si="1405"/>
        <v>-1.6672705965736583</v>
      </c>
      <c r="R220" s="409">
        <f t="shared" ca="1" si="1405"/>
        <v>1.1225648328027518</v>
      </c>
      <c r="S220" s="409">
        <f t="shared" ca="1" si="1405"/>
        <v>5.4214783786332958</v>
      </c>
      <c r="T220" s="409">
        <f t="shared" ca="1" si="1405"/>
        <v>-0.66918362565604639</v>
      </c>
      <c r="U220" s="409">
        <f t="shared" ca="1" si="1405"/>
        <v>2.6699489654079684</v>
      </c>
      <c r="V220" s="409">
        <f t="shared" ca="1" si="1405"/>
        <v>-3.1129253613244572</v>
      </c>
      <c r="W220" s="409">
        <f t="shared" ca="1" si="1405"/>
        <v>2.3506308049025648</v>
      </c>
      <c r="X220" s="409">
        <f t="shared" ca="1" si="1405"/>
        <v>-1.4268612498133848</v>
      </c>
      <c r="Y220" s="409">
        <f t="shared" ca="1" si="1405"/>
        <v>-3.8226633353584845</v>
      </c>
      <c r="Z220" s="409">
        <f t="shared" ca="1" si="1405"/>
        <v>8.8896706390480205</v>
      </c>
      <c r="AA220" s="409">
        <f t="shared" ca="1" si="1405"/>
        <v>-6.0498629710988325</v>
      </c>
      <c r="AB220" s="409">
        <f t="shared" ca="1" si="1405"/>
        <v>-2.1084672792180044</v>
      </c>
      <c r="AC220" s="409">
        <f t="shared" ca="1" si="1405"/>
        <v>9.8550870930175734</v>
      </c>
      <c r="AD220" s="409">
        <f t="shared" ca="1" si="1405"/>
        <v>-4.1709181397204418</v>
      </c>
      <c r="AE220" s="409">
        <f t="shared" ca="1" si="1405"/>
        <v>3.6854435838965998</v>
      </c>
      <c r="AF220" s="409">
        <f t="shared" ca="1" si="1405"/>
        <v>-0.93954670794964557</v>
      </c>
      <c r="AG220" s="409">
        <f t="shared" ca="1" si="1405"/>
        <v>-2.5612164312448584</v>
      </c>
      <c r="AH220" s="409">
        <f t="shared" ca="1" si="1405"/>
        <v>-0.24195301225437049</v>
      </c>
      <c r="AI220" s="409">
        <f t="shared" ca="1" si="1405"/>
        <v>-0.44117683543399266</v>
      </c>
      <c r="AJ220" s="409">
        <f t="shared" ca="1" si="1405"/>
        <v>1.7960197306416887</v>
      </c>
      <c r="AK220" s="409">
        <f t="shared" ca="1" si="1405"/>
        <v>-0.16129283390785076</v>
      </c>
      <c r="AL220" s="409">
        <f t="shared" ref="AL220:BQ220" ca="1" si="1406">+AL67/AK67*100-100</f>
        <v>-1.1210202455480953</v>
      </c>
      <c r="AM220" s="409">
        <f t="shared" ca="1" si="1406"/>
        <v>13.465869920960898</v>
      </c>
      <c r="AN220" s="409">
        <f t="shared" ca="1" si="1406"/>
        <v>-10.802943672655033</v>
      </c>
      <c r="AO220" s="409">
        <f t="shared" ca="1" si="1406"/>
        <v>-2.0457065544884188</v>
      </c>
      <c r="AP220" s="409">
        <f t="shared" ca="1" si="1406"/>
        <v>1.9507632251907694</v>
      </c>
      <c r="AQ220" s="409">
        <f t="shared" ca="1" si="1406"/>
        <v>-1.7806347355336101</v>
      </c>
      <c r="AR220" s="409">
        <f t="shared" ca="1" si="1406"/>
        <v>1.1746242805147062</v>
      </c>
      <c r="AS220" s="409">
        <f t="shared" ca="1" si="1406"/>
        <v>0.86223609381015365</v>
      </c>
      <c r="AT220" s="409">
        <f t="shared" ca="1" si="1406"/>
        <v>2.5486563388913481</v>
      </c>
      <c r="AU220" s="409">
        <f t="shared" ca="1" si="1406"/>
        <v>-4.1228433576951034</v>
      </c>
      <c r="AV220" s="409">
        <f t="shared" ca="1" si="1406"/>
        <v>-0.69441569766200928</v>
      </c>
      <c r="AW220" s="409">
        <f t="shared" ca="1" si="1406"/>
        <v>2.7009286161540018</v>
      </c>
      <c r="AX220" s="409">
        <f t="shared" ca="1" si="1406"/>
        <v>-6.0045475827704564</v>
      </c>
      <c r="AY220" s="409">
        <f t="shared" ca="1" si="1406"/>
        <v>12.980582018385746</v>
      </c>
      <c r="AZ220" s="409">
        <f t="shared" ca="1" si="1406"/>
        <v>-0.87678096896112834</v>
      </c>
      <c r="BA220" s="409">
        <f t="shared" ca="1" si="1406"/>
        <v>-9.8459222309867158</v>
      </c>
      <c r="BB220" s="409">
        <f t="shared" ca="1" si="1406"/>
        <v>12.436253769075805</v>
      </c>
      <c r="BC220" s="409">
        <f t="shared" ca="1" si="1406"/>
        <v>-0.7973555809130346</v>
      </c>
      <c r="BD220" s="409">
        <f t="shared" ca="1" si="1406"/>
        <v>-0.29413592395975741</v>
      </c>
      <c r="BE220" s="409">
        <f t="shared" ca="1" si="1406"/>
        <v>-6.0063105273723494</v>
      </c>
      <c r="BF220" s="409">
        <f t="shared" ca="1" si="1406"/>
        <v>5.1974986156550358</v>
      </c>
      <c r="BG220" s="409">
        <f t="shared" ca="1" si="1406"/>
        <v>0.24553607088112983</v>
      </c>
      <c r="BH220" s="409">
        <f t="shared" ca="1" si="1406"/>
        <v>-4.2103083980618123</v>
      </c>
      <c r="BI220" s="409">
        <f t="shared" ca="1" si="1406"/>
        <v>1.5276620838147608</v>
      </c>
      <c r="BJ220" s="409">
        <f t="shared" ca="1" si="1406"/>
        <v>-6.476053483508025</v>
      </c>
      <c r="BK220" s="409">
        <f t="shared" ca="1" si="1406"/>
        <v>7.2352946274225616</v>
      </c>
      <c r="BL220" s="409">
        <f t="shared" ca="1" si="1406"/>
        <v>1.6407867288742466</v>
      </c>
      <c r="BM220" s="409">
        <f t="shared" ca="1" si="1406"/>
        <v>0.22738420815142035</v>
      </c>
      <c r="BN220" s="409">
        <f t="shared" ca="1" si="1406"/>
        <v>-3.9655114072291155</v>
      </c>
      <c r="BO220" s="409">
        <f t="shared" ca="1" si="1406"/>
        <v>3.227130326956356</v>
      </c>
      <c r="BP220" s="409">
        <f t="shared" ca="1" si="1406"/>
        <v>-0.96613425415546317</v>
      </c>
      <c r="BQ220" s="409">
        <f t="shared" ca="1" si="1406"/>
        <v>-1.9106561310475882</v>
      </c>
      <c r="BR220" s="409">
        <f t="shared" ref="BR220:CW220" ca="1" si="1407">+BR67/BQ67*100-100</f>
        <v>-0.25946452308755852</v>
      </c>
      <c r="BS220" s="409">
        <f t="shared" ca="1" si="1407"/>
        <v>1.1872957209239701</v>
      </c>
      <c r="BT220" s="409">
        <f t="shared" ca="1" si="1407"/>
        <v>0.98422852320530296</v>
      </c>
      <c r="BU220" s="409">
        <f t="shared" ca="1" si="1407"/>
        <v>0.22304310162928687</v>
      </c>
      <c r="BV220" s="409">
        <f t="shared" ca="1" si="1407"/>
        <v>-3.8055267652428029</v>
      </c>
      <c r="BW220" s="409">
        <f t="shared" ca="1" si="1407"/>
        <v>0.1482558677715673</v>
      </c>
      <c r="BX220" s="409">
        <f t="shared" ca="1" si="1407"/>
        <v>0.86599687799804315</v>
      </c>
      <c r="BY220" s="409">
        <f t="shared" ca="1" si="1407"/>
        <v>5.4748449771332446</v>
      </c>
      <c r="BZ220" s="409">
        <f t="shared" ca="1" si="1407"/>
        <v>-1.0236421782311709</v>
      </c>
      <c r="CA220" s="409">
        <f t="shared" ca="1" si="1407"/>
        <v>-2.8483792116132349</v>
      </c>
      <c r="CB220" s="409">
        <f t="shared" ca="1" si="1407"/>
        <v>-2.2017582376125233</v>
      </c>
      <c r="CC220" s="409">
        <f t="shared" ca="1" si="1407"/>
        <v>1.2291937774492823</v>
      </c>
      <c r="CD220" s="409">
        <f t="shared" ca="1" si="1407"/>
        <v>1.0241830669877885</v>
      </c>
      <c r="CE220" s="409">
        <f t="shared" ca="1" si="1407"/>
        <v>-1.7663796026257046</v>
      </c>
      <c r="CF220" s="409">
        <f t="shared" ca="1" si="1407"/>
        <v>2.3638371402607987</v>
      </c>
      <c r="CG220" s="409">
        <f t="shared" ca="1" si="1407"/>
        <v>-1.1457380195170543</v>
      </c>
      <c r="CH220" s="409">
        <f t="shared" ca="1" si="1407"/>
        <v>-1.4754840537594873</v>
      </c>
      <c r="CI220" s="409">
        <f t="shared" ca="1" si="1407"/>
        <v>-1.8644286002677717</v>
      </c>
      <c r="CJ220" s="409">
        <f t="shared" ca="1" si="1407"/>
        <v>0.95607856707779604</v>
      </c>
      <c r="CK220" s="409">
        <f t="shared" ca="1" si="1407"/>
        <v>2.8584331536210641</v>
      </c>
      <c r="CL220" s="409">
        <f t="shared" ca="1" si="1407"/>
        <v>-2.3705001465963704</v>
      </c>
      <c r="CM220" s="409">
        <f t="shared" ca="1" si="1407"/>
        <v>-5.0548490884808928</v>
      </c>
      <c r="CN220" s="409">
        <f t="shared" ca="1" si="1407"/>
        <v>1.0179882515856491</v>
      </c>
      <c r="CO220" s="409">
        <f t="shared" ca="1" si="1407"/>
        <v>-4.7752898360723179</v>
      </c>
      <c r="CP220" s="409">
        <f t="shared" ca="1" si="1407"/>
        <v>5.7572441302474147</v>
      </c>
      <c r="CQ220" s="409">
        <f t="shared" ca="1" si="1407"/>
        <v>2.2972080031999269</v>
      </c>
      <c r="CR220" s="409">
        <f t="shared" ca="1" si="1407"/>
        <v>2.6663854061850856</v>
      </c>
      <c r="CS220" s="409">
        <f t="shared" ca="1" si="1407"/>
        <v>-0.94161528453659571</v>
      </c>
      <c r="CT220" s="409">
        <f t="shared" ca="1" si="1407"/>
        <v>2.6558494259070642</v>
      </c>
      <c r="CU220" s="409">
        <f t="shared" ca="1" si="1407"/>
        <v>1.1945736633425525</v>
      </c>
      <c r="CV220" s="409">
        <f t="shared" ca="1" si="1407"/>
        <v>1.0809007760070415</v>
      </c>
      <c r="CW220" s="409">
        <f t="shared" ca="1" si="1407"/>
        <v>-1.1863223724922989</v>
      </c>
      <c r="CX220" s="409">
        <f t="shared" ref="CX220:ED220" ca="1" si="1408">+CX67/CW67*100-100</f>
        <v>-1.2823896644578383</v>
      </c>
      <c r="CY220" s="409">
        <f t="shared" ca="1" si="1408"/>
        <v>4.2601840122834034</v>
      </c>
      <c r="CZ220" s="409">
        <f t="shared" ca="1" si="1408"/>
        <v>0.42651934645002143</v>
      </c>
      <c r="DA220" s="409">
        <f t="shared" ca="1" si="1408"/>
        <v>2.3007278215025906</v>
      </c>
      <c r="DB220" s="409">
        <f t="shared" ca="1" si="1408"/>
        <v>-4.0268425433519326</v>
      </c>
      <c r="DC220" s="409">
        <f t="shared" ca="1" si="1408"/>
        <v>3.7153428466277347</v>
      </c>
      <c r="DD220" s="409">
        <f t="shared" ca="1" si="1408"/>
        <v>4.7030075078546787</v>
      </c>
      <c r="DE220" s="409">
        <f t="shared" ca="1" si="1408"/>
        <v>-0.4422919676925261</v>
      </c>
      <c r="DF220" s="409">
        <f t="shared" ca="1" si="1408"/>
        <v>-4.3550806493479257</v>
      </c>
      <c r="DG220" s="409">
        <f t="shared" ca="1" si="1408"/>
        <v>-3.1315132985063059</v>
      </c>
      <c r="DH220" s="409">
        <f t="shared" ca="1" si="1408"/>
        <v>2.1603260237669843</v>
      </c>
      <c r="DI220" s="409">
        <f t="shared" ca="1" si="1408"/>
        <v>-0.9657135710570941</v>
      </c>
      <c r="DJ220" s="409">
        <f t="shared" ca="1" si="1408"/>
        <v>-0.40230180193272247</v>
      </c>
      <c r="DK220" s="409">
        <f t="shared" ca="1" si="1408"/>
        <v>0.93205370092803719</v>
      </c>
      <c r="DL220" s="409">
        <f t="shared" ca="1" si="1408"/>
        <v>5.5376149458716384</v>
      </c>
      <c r="DM220" s="409">
        <f t="shared" ca="1" si="1408"/>
        <v>-2.6584942811316807</v>
      </c>
      <c r="DN220" s="409">
        <f t="shared" ca="1" si="1408"/>
        <v>-2.6205545609827681</v>
      </c>
      <c r="DO220" s="409">
        <f t="shared" ca="1" si="1408"/>
        <v>0.63654942806358861</v>
      </c>
      <c r="DP220" s="409">
        <f t="shared" ca="1" si="1408"/>
        <v>-8.3197471392494293</v>
      </c>
      <c r="DQ220" s="409">
        <f t="shared" ca="1" si="1408"/>
        <v>-1.8542749683758188</v>
      </c>
      <c r="DR220" s="409">
        <f t="shared" ca="1" si="1408"/>
        <v>4.6849006032005462</v>
      </c>
      <c r="DS220" s="409">
        <f t="shared" ca="1" si="1408"/>
        <v>0.16084379325478437</v>
      </c>
      <c r="DT220" s="409">
        <f t="shared" ca="1" si="1408"/>
        <v>-2.3414446959715747</v>
      </c>
      <c r="DU220" s="409">
        <f t="shared" ca="1" si="1408"/>
        <v>0.73398673312932772</v>
      </c>
      <c r="DV220" s="409">
        <f t="shared" ca="1" si="1408"/>
        <v>-3.3356322571046064</v>
      </c>
      <c r="DW220" s="409">
        <f t="shared" ca="1" si="1408"/>
        <v>2.3816395917164499</v>
      </c>
      <c r="DX220" s="409">
        <f t="shared" ca="1" si="1408"/>
        <v>-2.0547071196562712</v>
      </c>
      <c r="DY220" s="409">
        <f t="shared" ca="1" si="1408"/>
        <v>-5.2045121744166352</v>
      </c>
      <c r="DZ220" s="409">
        <f t="shared" ca="1" si="1408"/>
        <v>2.8605509647471479</v>
      </c>
      <c r="EA220" s="409">
        <f t="shared" ca="1" si="1408"/>
        <v>-1.7874170124161139</v>
      </c>
      <c r="EB220" s="409">
        <f t="shared" ca="1" si="1408"/>
        <v>-0.91378067151791242</v>
      </c>
      <c r="EC220" s="409">
        <f t="shared" ca="1" si="1408"/>
        <v>0.79335219063487727</v>
      </c>
      <c r="ED220" s="409">
        <f t="shared" ca="1" si="1408"/>
        <v>-0.81447836694808018</v>
      </c>
      <c r="EE220" s="409">
        <f t="shared" ca="1" si="1279"/>
        <v>-1.1152044968188761</v>
      </c>
      <c r="EF220" s="409">
        <f t="shared" ca="1" si="1280"/>
        <v>-2.8733066201784681</v>
      </c>
      <c r="EG220" s="409">
        <f t="shared" ca="1" si="1281"/>
        <v>-1.355101147466911</v>
      </c>
      <c r="EH220" s="409">
        <f t="shared" ca="1" si="1282"/>
        <v>2.2692511905452619</v>
      </c>
      <c r="EI220" s="409">
        <f t="shared" ca="1" si="1283"/>
        <v>-3.2390802772047635</v>
      </c>
      <c r="EJ220" s="409">
        <f t="shared" ca="1" si="1284"/>
        <v>1.1723695489926058</v>
      </c>
      <c r="EK220" s="409">
        <f t="shared" ca="1" si="1285"/>
        <v>3.2849256821123163</v>
      </c>
      <c r="EL220" s="409">
        <f t="shared" ca="1" si="1286"/>
        <v>1.9305653642689862</v>
      </c>
      <c r="EM220" s="409">
        <f t="shared" ca="1" si="1287"/>
        <v>-3.3396705423791531</v>
      </c>
      <c r="EN220" s="409">
        <f t="shared" ca="1" si="1288"/>
        <v>1.388473564240897</v>
      </c>
      <c r="EO220" s="409">
        <f t="shared" ca="1" si="1289"/>
        <v>0.85145594259201118</v>
      </c>
      <c r="EP220" s="409">
        <f t="shared" ca="1" si="1290"/>
        <v>-1.8193843505603979</v>
      </c>
      <c r="EQ220" s="409">
        <f t="shared" ca="1" si="1291"/>
        <v>-0.28276635095471647</v>
      </c>
      <c r="ER220" s="409">
        <f t="shared" ca="1" si="1292"/>
        <v>-1.9260384591059392</v>
      </c>
      <c r="ES220" s="409">
        <f t="shared" ca="1" si="1293"/>
        <v>-0.51538808941297987</v>
      </c>
      <c r="ET220" s="409">
        <f t="shared" ca="1" si="1294"/>
        <v>0.96070311287743948</v>
      </c>
      <c r="EU220" s="409">
        <f t="shared" ca="1" si="1295"/>
        <v>-2.4987808543473875</v>
      </c>
      <c r="EV220" s="409">
        <f t="shared" ca="1" si="1296"/>
        <v>-3.5729407016067825</v>
      </c>
      <c r="EW220" s="409">
        <f t="shared" ca="1" si="1297"/>
        <v>-2.0667487335767731</v>
      </c>
      <c r="EX220" s="409">
        <f t="shared" ca="1" si="1298"/>
        <v>-0.29311834805086789</v>
      </c>
      <c r="EY220" s="409">
        <f t="shared" ca="1" si="1299"/>
        <v>2.4796503464325639</v>
      </c>
      <c r="EZ220" s="409">
        <f t="shared" ca="1" si="1300"/>
        <v>-3.7399020880314993E-2</v>
      </c>
      <c r="FA220" s="409">
        <f t="shared" ca="1" si="1301"/>
        <v>-2.0239467724424571</v>
      </c>
      <c r="FB220" s="409">
        <f t="shared" ca="1" si="1302"/>
        <v>1.1677304718056263</v>
      </c>
      <c r="FC220" s="409">
        <f t="shared" ca="1" si="1303"/>
        <v>0.26063063724137692</v>
      </c>
      <c r="FD220" s="409">
        <f t="shared" ca="1" si="1304"/>
        <v>1.0248748582968972</v>
      </c>
      <c r="FE220" s="409">
        <f t="shared" ca="1" si="1305"/>
        <v>-100</v>
      </c>
      <c r="FF220" s="409" t="e">
        <f t="shared" ca="1" si="1306"/>
        <v>#DIV/0!</v>
      </c>
      <c r="FG220" s="409" t="e">
        <f t="shared" ca="1" si="1307"/>
        <v>#DIV/0!</v>
      </c>
      <c r="FH220" s="409" t="e">
        <f t="shared" ca="1" si="1308"/>
        <v>#DIV/0!</v>
      </c>
      <c r="FI220" s="409" t="e">
        <f t="shared" ca="1" si="1309"/>
        <v>#DIV/0!</v>
      </c>
      <c r="FJ220" s="409" t="e">
        <f t="shared" ca="1" si="1310"/>
        <v>#DIV/0!</v>
      </c>
      <c r="FK220" s="409" t="e">
        <f t="shared" ca="1" si="1311"/>
        <v>#DIV/0!</v>
      </c>
      <c r="FL220" s="409" t="e">
        <f t="shared" ca="1" si="1312"/>
        <v>#DIV/0!</v>
      </c>
      <c r="FM220" s="409" t="e">
        <f t="shared" ca="1" si="1313"/>
        <v>#DIV/0!</v>
      </c>
      <c r="FN220" s="409" t="e">
        <f t="shared" ca="1" si="1314"/>
        <v>#DIV/0!</v>
      </c>
      <c r="FO220" s="409" t="e">
        <f t="shared" ca="1" si="1315"/>
        <v>#DIV/0!</v>
      </c>
      <c r="FP220" s="409" t="e">
        <f t="shared" ca="1" si="1316"/>
        <v>#DIV/0!</v>
      </c>
    </row>
    <row r="221" spans="1:172" x14ac:dyDescent="0.2">
      <c r="B221" s="407" t="s">
        <v>20</v>
      </c>
      <c r="C221" s="408">
        <f t="shared" si="1274"/>
        <v>101611.97199999999</v>
      </c>
      <c r="D221" s="407"/>
      <c r="E221" s="409"/>
      <c r="F221" s="409">
        <f t="shared" ref="F221:AK221" ca="1" si="1409">+F68/E68*100-100</f>
        <v>1.0792026764827085</v>
      </c>
      <c r="G221" s="409">
        <f t="shared" ca="1" si="1409"/>
        <v>0.75979697484022779</v>
      </c>
      <c r="H221" s="409">
        <f t="shared" ca="1" si="1409"/>
        <v>-0.5313049929634559</v>
      </c>
      <c r="I221" s="409">
        <f t="shared" ca="1" si="1409"/>
        <v>-2.4796743181249212</v>
      </c>
      <c r="J221" s="409">
        <f t="shared" ca="1" si="1409"/>
        <v>0.65447240145446983</v>
      </c>
      <c r="K221" s="409">
        <f t="shared" ca="1" si="1409"/>
        <v>1.1432657335236627</v>
      </c>
      <c r="L221" s="409">
        <f t="shared" ca="1" si="1409"/>
        <v>1.6494239544305316</v>
      </c>
      <c r="M221" s="409">
        <f t="shared" ca="1" si="1409"/>
        <v>-0.61770424082475017</v>
      </c>
      <c r="N221" s="409">
        <f t="shared" ca="1" si="1409"/>
        <v>-0.20389938649942962</v>
      </c>
      <c r="O221" s="409">
        <f t="shared" ca="1" si="1409"/>
        <v>1.5606187154975686</v>
      </c>
      <c r="P221" s="409">
        <f t="shared" ca="1" si="1409"/>
        <v>-0.28807008701095072</v>
      </c>
      <c r="Q221" s="409">
        <f t="shared" ca="1" si="1409"/>
        <v>0.57395420056256796</v>
      </c>
      <c r="R221" s="409">
        <f t="shared" ca="1" si="1409"/>
        <v>1.2490244938126551</v>
      </c>
      <c r="S221" s="409">
        <f t="shared" ca="1" si="1409"/>
        <v>0.97628770875159887</v>
      </c>
      <c r="T221" s="409">
        <f t="shared" ca="1" si="1409"/>
        <v>-0.50436529571184963</v>
      </c>
      <c r="U221" s="409">
        <f t="shared" ca="1" si="1409"/>
        <v>0.33955577264599413</v>
      </c>
      <c r="V221" s="409">
        <f t="shared" ca="1" si="1409"/>
        <v>0.93815802920720159</v>
      </c>
      <c r="W221" s="409">
        <f t="shared" ca="1" si="1409"/>
        <v>9.8210531299883996E-2</v>
      </c>
      <c r="X221" s="409">
        <f t="shared" ca="1" si="1409"/>
        <v>-0.53865643700244448</v>
      </c>
      <c r="Y221" s="409">
        <f t="shared" ca="1" si="1409"/>
        <v>1.7046708419514971</v>
      </c>
      <c r="Z221" s="409">
        <f t="shared" ca="1" si="1409"/>
        <v>1.1736374436182757</v>
      </c>
      <c r="AA221" s="409">
        <f t="shared" ca="1" si="1409"/>
        <v>1.3484385631192879</v>
      </c>
      <c r="AB221" s="409">
        <f t="shared" ca="1" si="1409"/>
        <v>-0.7258981272445908</v>
      </c>
      <c r="AC221" s="409">
        <f t="shared" ca="1" si="1409"/>
        <v>-8.3639856088439046E-2</v>
      </c>
      <c r="AD221" s="409">
        <f t="shared" ca="1" si="1409"/>
        <v>0.23945614560889794</v>
      </c>
      <c r="AE221" s="409">
        <f t="shared" ca="1" si="1409"/>
        <v>-0.27810193346975609</v>
      </c>
      <c r="AF221" s="409">
        <f t="shared" ca="1" si="1409"/>
        <v>0.90405869135284433</v>
      </c>
      <c r="AG221" s="409">
        <f t="shared" ca="1" si="1409"/>
        <v>-0.60212865633756962</v>
      </c>
      <c r="AH221" s="409">
        <f t="shared" ca="1" si="1409"/>
        <v>1.1983276438480459</v>
      </c>
      <c r="AI221" s="409">
        <f t="shared" ca="1" si="1409"/>
        <v>-0.7911685615973596</v>
      </c>
      <c r="AJ221" s="409">
        <f t="shared" ca="1" si="1409"/>
        <v>2.1432212215629249</v>
      </c>
      <c r="AK221" s="409">
        <f t="shared" ca="1" si="1409"/>
        <v>0.80141856380089393</v>
      </c>
      <c r="AL221" s="409">
        <f t="shared" ref="AL221:BQ221" ca="1" si="1410">+AL68/AK68*100-100</f>
        <v>-0.2242289273331437</v>
      </c>
      <c r="AM221" s="409">
        <f t="shared" ca="1" si="1410"/>
        <v>1.2714234111495415</v>
      </c>
      <c r="AN221" s="409">
        <f t="shared" ca="1" si="1410"/>
        <v>0.58195343561015989</v>
      </c>
      <c r="AO221" s="409">
        <f t="shared" ca="1" si="1410"/>
        <v>-0.72478766205612999</v>
      </c>
      <c r="AP221" s="409">
        <f t="shared" ca="1" si="1410"/>
        <v>1.1113536184274295</v>
      </c>
      <c r="AQ221" s="409">
        <f t="shared" ca="1" si="1410"/>
        <v>0.95834736283657662</v>
      </c>
      <c r="AR221" s="409">
        <f t="shared" ca="1" si="1410"/>
        <v>-1.2020379818856384</v>
      </c>
      <c r="AS221" s="409">
        <f t="shared" ca="1" si="1410"/>
        <v>0.6652063383212834</v>
      </c>
      <c r="AT221" s="409">
        <f t="shared" ca="1" si="1410"/>
        <v>-0.50179616325583254</v>
      </c>
      <c r="AU221" s="409">
        <f t="shared" ca="1" si="1410"/>
        <v>0.91247670696554906</v>
      </c>
      <c r="AV221" s="409">
        <f t="shared" ca="1" si="1410"/>
        <v>-0.74640876362485642</v>
      </c>
      <c r="AW221" s="409">
        <f t="shared" ca="1" si="1410"/>
        <v>-0.19632195959241017</v>
      </c>
      <c r="AX221" s="409">
        <f t="shared" ca="1" si="1410"/>
        <v>0.47623607574929849</v>
      </c>
      <c r="AY221" s="409">
        <f t="shared" ca="1" si="1410"/>
        <v>0.63055536521552824</v>
      </c>
      <c r="AZ221" s="409">
        <f t="shared" ca="1" si="1410"/>
        <v>2.1871393211877717</v>
      </c>
      <c r="BA221" s="409">
        <f t="shared" ca="1" si="1410"/>
        <v>1.4590735419492944</v>
      </c>
      <c r="BB221" s="409">
        <f t="shared" ca="1" si="1410"/>
        <v>-0.65082303493865368</v>
      </c>
      <c r="BC221" s="409">
        <f t="shared" ca="1" si="1410"/>
        <v>-1.061087416617454</v>
      </c>
      <c r="BD221" s="409">
        <f t="shared" ca="1" si="1410"/>
        <v>1.599574022696018</v>
      </c>
      <c r="BE221" s="409">
        <f t="shared" ca="1" si="1410"/>
        <v>-1.7994195538289119</v>
      </c>
      <c r="BF221" s="409">
        <f t="shared" ca="1" si="1410"/>
        <v>3.0658420267967159</v>
      </c>
      <c r="BG221" s="409">
        <f t="shared" ca="1" si="1410"/>
        <v>2.0349360436304522</v>
      </c>
      <c r="BH221" s="409">
        <f t="shared" ca="1" si="1410"/>
        <v>-2.2891610995820315</v>
      </c>
      <c r="BI221" s="409">
        <f t="shared" ca="1" si="1410"/>
        <v>-0.72197782553196532</v>
      </c>
      <c r="BJ221" s="409">
        <f t="shared" ca="1" si="1410"/>
        <v>1.483380958880403</v>
      </c>
      <c r="BK221" s="409">
        <f t="shared" ca="1" si="1410"/>
        <v>-1.0429242190704997</v>
      </c>
      <c r="BL221" s="409">
        <f t="shared" ca="1" si="1410"/>
        <v>6.5208053052657533E-2</v>
      </c>
      <c r="BM221" s="409">
        <f t="shared" ca="1" si="1410"/>
        <v>-0.43133666482061983</v>
      </c>
      <c r="BN221" s="409">
        <f t="shared" ca="1" si="1410"/>
        <v>0.45877289923197395</v>
      </c>
      <c r="BO221" s="409">
        <f t="shared" ca="1" si="1410"/>
        <v>1.5948743821456048</v>
      </c>
      <c r="BP221" s="409">
        <f t="shared" ca="1" si="1410"/>
        <v>-0.80546913723830471</v>
      </c>
      <c r="BQ221" s="409">
        <f t="shared" ca="1" si="1410"/>
        <v>1.964638466715769</v>
      </c>
      <c r="BR221" s="409">
        <f t="shared" ref="BR221:CW221" ca="1" si="1411">+BR68/BQ68*100-100</f>
        <v>0.14600394700411812</v>
      </c>
      <c r="BS221" s="409">
        <f t="shared" ca="1" si="1411"/>
        <v>0.87789796515507135</v>
      </c>
      <c r="BT221" s="409">
        <f t="shared" ca="1" si="1411"/>
        <v>-0.94543362179109636</v>
      </c>
      <c r="BU221" s="409">
        <f t="shared" ca="1" si="1411"/>
        <v>-0.24273049037711303</v>
      </c>
      <c r="BV221" s="409">
        <f t="shared" ca="1" si="1411"/>
        <v>0.30344107407857734</v>
      </c>
      <c r="BW221" s="409">
        <f t="shared" ca="1" si="1411"/>
        <v>-0.64906421004631909</v>
      </c>
      <c r="BX221" s="409">
        <f t="shared" ca="1" si="1411"/>
        <v>1.3530715401523565</v>
      </c>
      <c r="BY221" s="409">
        <f t="shared" ca="1" si="1411"/>
        <v>1.3401215511650548</v>
      </c>
      <c r="BZ221" s="409">
        <f t="shared" ca="1" si="1411"/>
        <v>-0.94797488404549313</v>
      </c>
      <c r="CA221" s="409">
        <f t="shared" ca="1" si="1411"/>
        <v>-3.6284085710026091</v>
      </c>
      <c r="CB221" s="409">
        <f t="shared" ca="1" si="1411"/>
        <v>2.3606637682349429</v>
      </c>
      <c r="CC221" s="409">
        <f t="shared" ca="1" si="1411"/>
        <v>-0.85225614977011332</v>
      </c>
      <c r="CD221" s="409">
        <f t="shared" ca="1" si="1411"/>
        <v>-0.83942456273307187</v>
      </c>
      <c r="CE221" s="409">
        <f t="shared" ca="1" si="1411"/>
        <v>-0.65778061781672648</v>
      </c>
      <c r="CF221" s="409">
        <f t="shared" ca="1" si="1411"/>
        <v>1.303769754461797</v>
      </c>
      <c r="CG221" s="409">
        <f t="shared" ca="1" si="1411"/>
        <v>-0.11389485548127709</v>
      </c>
      <c r="CH221" s="409">
        <f t="shared" ca="1" si="1411"/>
        <v>-1.0336004502471923</v>
      </c>
      <c r="CI221" s="409">
        <f t="shared" ca="1" si="1411"/>
        <v>0.42959196956392987</v>
      </c>
      <c r="CJ221" s="409">
        <f t="shared" ca="1" si="1411"/>
        <v>-2.4007027264141101</v>
      </c>
      <c r="CK221" s="409">
        <f t="shared" ca="1" si="1411"/>
        <v>5.6409209964069191</v>
      </c>
      <c r="CL221" s="409">
        <f t="shared" ca="1" si="1411"/>
        <v>-3.2479991834386794</v>
      </c>
      <c r="CM221" s="409">
        <f t="shared" ca="1" si="1411"/>
        <v>0.32529865294330307</v>
      </c>
      <c r="CN221" s="409">
        <f t="shared" ca="1" si="1411"/>
        <v>-2.8701400664905208</v>
      </c>
      <c r="CO221" s="409">
        <f t="shared" ca="1" si="1411"/>
        <v>-6.2014404107779342</v>
      </c>
      <c r="CP221" s="409">
        <f t="shared" ca="1" si="1411"/>
        <v>1.2411980519096062</v>
      </c>
      <c r="CQ221" s="409">
        <f t="shared" ca="1" si="1411"/>
        <v>4.1101685939913608</v>
      </c>
      <c r="CR221" s="409">
        <f t="shared" ca="1" si="1411"/>
        <v>0.58830355337879325</v>
      </c>
      <c r="CS221" s="409">
        <f t="shared" ca="1" si="1411"/>
        <v>2.3824159118353663</v>
      </c>
      <c r="CT221" s="409">
        <f t="shared" ca="1" si="1411"/>
        <v>8.4051187863650512E-2</v>
      </c>
      <c r="CU221" s="409">
        <f t="shared" ca="1" si="1411"/>
        <v>0.52408127214079059</v>
      </c>
      <c r="CV221" s="409">
        <f t="shared" ca="1" si="1411"/>
        <v>0.14504056204597759</v>
      </c>
      <c r="CW221" s="409">
        <f t="shared" ca="1" si="1411"/>
        <v>0.63293762617655602</v>
      </c>
      <c r="CX221" s="409">
        <f t="shared" ref="CX221:ED221" ca="1" si="1412">+CX68/CW68*100-100</f>
        <v>-2.5699475796157714</v>
      </c>
      <c r="CY221" s="409">
        <f t="shared" ca="1" si="1412"/>
        <v>2.3265373652725714</v>
      </c>
      <c r="CZ221" s="409">
        <f t="shared" ca="1" si="1412"/>
        <v>4.60227655106074</v>
      </c>
      <c r="DA221" s="409">
        <f t="shared" ca="1" si="1412"/>
        <v>1.0230662231138155</v>
      </c>
      <c r="DB221" s="409">
        <f t="shared" ca="1" si="1412"/>
        <v>1.768119708594611</v>
      </c>
      <c r="DC221" s="409">
        <f t="shared" ca="1" si="1412"/>
        <v>0.70348894481726632</v>
      </c>
      <c r="DD221" s="409">
        <f t="shared" ca="1" si="1412"/>
        <v>-1.0693279741457786</v>
      </c>
      <c r="DE221" s="409">
        <f t="shared" ca="1" si="1412"/>
        <v>-0.28495250803473482</v>
      </c>
      <c r="DF221" s="409">
        <f t="shared" ca="1" si="1412"/>
        <v>0.58781485047110493</v>
      </c>
      <c r="DG221" s="409">
        <f t="shared" ca="1" si="1412"/>
        <v>0.93246278421443662</v>
      </c>
      <c r="DH221" s="409">
        <f t="shared" ca="1" si="1412"/>
        <v>2.2067602753263742</v>
      </c>
      <c r="DI221" s="409">
        <f t="shared" ca="1" si="1412"/>
        <v>-3.5282961262164321</v>
      </c>
      <c r="DJ221" s="409">
        <f t="shared" ca="1" si="1412"/>
        <v>0.45936442548027401</v>
      </c>
      <c r="DK221" s="409">
        <f t="shared" ca="1" si="1412"/>
        <v>0.96979738868428456</v>
      </c>
      <c r="DL221" s="409">
        <f t="shared" ca="1" si="1412"/>
        <v>1.071218277407354</v>
      </c>
      <c r="DM221" s="409">
        <f t="shared" ca="1" si="1412"/>
        <v>0.62150919913972302</v>
      </c>
      <c r="DN221" s="409">
        <f t="shared" ca="1" si="1412"/>
        <v>-0.775764893984217</v>
      </c>
      <c r="DO221" s="409">
        <f t="shared" ca="1" si="1412"/>
        <v>1.6497144328598097</v>
      </c>
      <c r="DP221" s="409">
        <f t="shared" ca="1" si="1412"/>
        <v>-0.64540507500773003</v>
      </c>
      <c r="DQ221" s="409">
        <f t="shared" ca="1" si="1412"/>
        <v>-0.27556908302373984</v>
      </c>
      <c r="DR221" s="409">
        <f t="shared" ca="1" si="1412"/>
        <v>0.71583792603142626</v>
      </c>
      <c r="DS221" s="409">
        <f t="shared" ca="1" si="1412"/>
        <v>-2.1493703908690946</v>
      </c>
      <c r="DT221" s="409">
        <f t="shared" ca="1" si="1412"/>
        <v>-1.2444259643499862</v>
      </c>
      <c r="DU221" s="409">
        <f t="shared" ca="1" si="1412"/>
        <v>-0.30881311763913288</v>
      </c>
      <c r="DV221" s="409">
        <f t="shared" ca="1" si="1412"/>
        <v>0.93989990982505844</v>
      </c>
      <c r="DW221" s="409">
        <f t="shared" ca="1" si="1412"/>
        <v>-1.571583021944349</v>
      </c>
      <c r="DX221" s="409">
        <f t="shared" ca="1" si="1412"/>
        <v>1.6679213759957889</v>
      </c>
      <c r="DY221" s="409">
        <f t="shared" ca="1" si="1412"/>
        <v>-2.6104617820256806</v>
      </c>
      <c r="DZ221" s="409">
        <f t="shared" ca="1" si="1412"/>
        <v>-3.1280261486348877</v>
      </c>
      <c r="EA221" s="409">
        <f t="shared" ca="1" si="1412"/>
        <v>0.52814695161404757</v>
      </c>
      <c r="EB221" s="409">
        <f t="shared" ca="1" si="1412"/>
        <v>0.84003895453821542</v>
      </c>
      <c r="EC221" s="409">
        <f t="shared" ca="1" si="1412"/>
        <v>-0.29788988047634746</v>
      </c>
      <c r="ED221" s="409">
        <f t="shared" ca="1" si="1412"/>
        <v>-1.8071273350179382</v>
      </c>
      <c r="EE221" s="409">
        <f t="shared" ca="1" si="1279"/>
        <v>-0.61550317299804647</v>
      </c>
      <c r="EF221" s="409">
        <f t="shared" ca="1" si="1280"/>
        <v>0.57521574597552672</v>
      </c>
      <c r="EG221" s="409">
        <f t="shared" ca="1" si="1281"/>
        <v>-1.2784522119927288</v>
      </c>
      <c r="EH221" s="409">
        <f t="shared" ca="1" si="1282"/>
        <v>0.70442176094329056</v>
      </c>
      <c r="EI221" s="409">
        <f t="shared" ca="1" si="1283"/>
        <v>1.0306910599531989</v>
      </c>
      <c r="EJ221" s="409">
        <f t="shared" ca="1" si="1284"/>
        <v>-0.65576694083063103</v>
      </c>
      <c r="EK221" s="409">
        <f t="shared" ca="1" si="1285"/>
        <v>-0.2884000100892905</v>
      </c>
      <c r="EL221" s="409">
        <f t="shared" ca="1" si="1286"/>
        <v>0.99490666342818201</v>
      </c>
      <c r="EM221" s="409">
        <f t="shared" ca="1" si="1287"/>
        <v>-0.70082744307201494</v>
      </c>
      <c r="EN221" s="409">
        <f t="shared" ca="1" si="1288"/>
        <v>1.5884801581673713</v>
      </c>
      <c r="EO221" s="409">
        <f t="shared" ca="1" si="1289"/>
        <v>-0.87229710767871893</v>
      </c>
      <c r="EP221" s="409">
        <f t="shared" ca="1" si="1290"/>
        <v>-0.81387059417698993</v>
      </c>
      <c r="EQ221" s="409">
        <f t="shared" ca="1" si="1291"/>
        <v>1.5483005473172682</v>
      </c>
      <c r="ER221" s="409">
        <f t="shared" ca="1" si="1292"/>
        <v>-0.21694450168152457</v>
      </c>
      <c r="ES221" s="409">
        <f t="shared" ca="1" si="1293"/>
        <v>1.4939760526173842</v>
      </c>
      <c r="ET221" s="409">
        <f t="shared" ca="1" si="1294"/>
        <v>1.0620096245440749</v>
      </c>
      <c r="EU221" s="409">
        <f t="shared" ca="1" si="1295"/>
        <v>-4.2546000633830232</v>
      </c>
      <c r="EV221" s="409">
        <f t="shared" ca="1" si="1296"/>
        <v>1.3486028628344258</v>
      </c>
      <c r="EW221" s="409">
        <f t="shared" ca="1" si="1297"/>
        <v>-0.89276669987103219</v>
      </c>
      <c r="EX221" s="409">
        <f t="shared" ca="1" si="1298"/>
        <v>-0.8549512599568061</v>
      </c>
      <c r="EY221" s="409">
        <f t="shared" ca="1" si="1299"/>
        <v>-0.23900478470318376</v>
      </c>
      <c r="EZ221" s="409">
        <f t="shared" ca="1" si="1300"/>
        <v>-1.5857160039123386</v>
      </c>
      <c r="FA221" s="409">
        <f t="shared" ca="1" si="1301"/>
        <v>-5.1913405540631175E-3</v>
      </c>
      <c r="FB221" s="409">
        <f t="shared" ca="1" si="1302"/>
        <v>1.1938012453127413</v>
      </c>
      <c r="FC221" s="409">
        <f t="shared" ca="1" si="1303"/>
        <v>-0.41947651220053217</v>
      </c>
      <c r="FD221" s="409">
        <f t="shared" ca="1" si="1304"/>
        <v>-1.0400645881520916</v>
      </c>
      <c r="FE221" s="409">
        <f t="shared" ca="1" si="1305"/>
        <v>-100</v>
      </c>
      <c r="FF221" s="409" t="e">
        <f t="shared" ca="1" si="1306"/>
        <v>#DIV/0!</v>
      </c>
      <c r="FG221" s="409" t="e">
        <f t="shared" ca="1" si="1307"/>
        <v>#DIV/0!</v>
      </c>
      <c r="FH221" s="409" t="e">
        <f t="shared" ca="1" si="1308"/>
        <v>#DIV/0!</v>
      </c>
      <c r="FI221" s="409" t="e">
        <f t="shared" ca="1" si="1309"/>
        <v>#DIV/0!</v>
      </c>
      <c r="FJ221" s="409" t="e">
        <f t="shared" ca="1" si="1310"/>
        <v>#DIV/0!</v>
      </c>
      <c r="FK221" s="409" t="e">
        <f t="shared" ca="1" si="1311"/>
        <v>#DIV/0!</v>
      </c>
      <c r="FL221" s="409" t="e">
        <f t="shared" ca="1" si="1312"/>
        <v>#DIV/0!</v>
      </c>
      <c r="FM221" s="409" t="e">
        <f t="shared" ca="1" si="1313"/>
        <v>#DIV/0!</v>
      </c>
      <c r="FN221" s="409" t="e">
        <f t="shared" ca="1" si="1314"/>
        <v>#DIV/0!</v>
      </c>
      <c r="FO221" s="409" t="e">
        <f t="shared" ca="1" si="1315"/>
        <v>#DIV/0!</v>
      </c>
      <c r="FP221" s="409" t="e">
        <f t="shared" ca="1" si="1316"/>
        <v>#DIV/0!</v>
      </c>
    </row>
    <row r="222" spans="1:172" x14ac:dyDescent="0.2">
      <c r="B222" s="407" t="s">
        <v>21</v>
      </c>
      <c r="C222" s="408">
        <f t="shared" si="1274"/>
        <v>24643.809000000001</v>
      </c>
      <c r="D222" s="407"/>
      <c r="E222" s="409"/>
      <c r="F222" s="409">
        <f t="shared" ref="F222:AK222" ca="1" si="1413">+F69/E69*100-100</f>
        <v>1.2477868586169478</v>
      </c>
      <c r="G222" s="409">
        <f t="shared" ca="1" si="1413"/>
        <v>2.3971564274625905</v>
      </c>
      <c r="H222" s="409">
        <f t="shared" ca="1" si="1413"/>
        <v>-3.7929560705184571</v>
      </c>
      <c r="I222" s="409">
        <f t="shared" ca="1" si="1413"/>
        <v>1.653469722548806</v>
      </c>
      <c r="J222" s="409">
        <f t="shared" ca="1" si="1413"/>
        <v>1.4494105635103267</v>
      </c>
      <c r="K222" s="409">
        <f t="shared" ca="1" si="1413"/>
        <v>-6.1556028193745647</v>
      </c>
      <c r="L222" s="409">
        <f t="shared" ca="1" si="1413"/>
        <v>-4.5314094588764675</v>
      </c>
      <c r="M222" s="409">
        <f t="shared" ca="1" si="1413"/>
        <v>8.6796179819240251</v>
      </c>
      <c r="N222" s="409">
        <f t="shared" ca="1" si="1413"/>
        <v>-6.0796046606415075</v>
      </c>
      <c r="O222" s="409">
        <f t="shared" ca="1" si="1413"/>
        <v>1.796812501824661</v>
      </c>
      <c r="P222" s="409">
        <f t="shared" ca="1" si="1413"/>
        <v>2.1829235585167197</v>
      </c>
      <c r="Q222" s="409">
        <f t="shared" ca="1" si="1413"/>
        <v>-3.592137566176433</v>
      </c>
      <c r="R222" s="409">
        <f t="shared" ca="1" si="1413"/>
        <v>6.7855492335413317</v>
      </c>
      <c r="S222" s="409">
        <f t="shared" ca="1" si="1413"/>
        <v>-3.7342401829490939</v>
      </c>
      <c r="T222" s="409">
        <f t="shared" ca="1" si="1413"/>
        <v>7.5213579101017132</v>
      </c>
      <c r="U222" s="409">
        <f t="shared" ca="1" si="1413"/>
        <v>-5.4830271206144232</v>
      </c>
      <c r="V222" s="409">
        <f t="shared" ca="1" si="1413"/>
        <v>-1.7932694662192006</v>
      </c>
      <c r="W222" s="409">
        <f t="shared" ca="1" si="1413"/>
        <v>5.5592219959023907</v>
      </c>
      <c r="X222" s="409">
        <f t="shared" ca="1" si="1413"/>
        <v>1.7900206641648992</v>
      </c>
      <c r="Y222" s="409">
        <f t="shared" ca="1" si="1413"/>
        <v>-8.5442956805566297</v>
      </c>
      <c r="Z222" s="409">
        <f t="shared" ca="1" si="1413"/>
        <v>9.3072283802054159</v>
      </c>
      <c r="AA222" s="409">
        <f t="shared" ca="1" si="1413"/>
        <v>8.7883052937924475</v>
      </c>
      <c r="AB222" s="409">
        <f t="shared" ca="1" si="1413"/>
        <v>-4.5600080360569564</v>
      </c>
      <c r="AC222" s="409">
        <f t="shared" ca="1" si="1413"/>
        <v>2.4484716310655017</v>
      </c>
      <c r="AD222" s="409">
        <f t="shared" ca="1" si="1413"/>
        <v>-4.9866534358005197</v>
      </c>
      <c r="AE222" s="409">
        <f t="shared" ca="1" si="1413"/>
        <v>4.6611388599219197</v>
      </c>
      <c r="AF222" s="409">
        <f t="shared" ca="1" si="1413"/>
        <v>-5.2230854993818525</v>
      </c>
      <c r="AG222" s="409">
        <f t="shared" ca="1" si="1413"/>
        <v>-3.6736757022395921</v>
      </c>
      <c r="AH222" s="409">
        <f t="shared" ca="1" si="1413"/>
        <v>4.024736721080231</v>
      </c>
      <c r="AI222" s="409">
        <f t="shared" ca="1" si="1413"/>
        <v>-2.7411425055194769</v>
      </c>
      <c r="AJ222" s="409">
        <f t="shared" ca="1" si="1413"/>
        <v>4.2223816223517332</v>
      </c>
      <c r="AK222" s="409">
        <f t="shared" ca="1" si="1413"/>
        <v>-10.501203891177937</v>
      </c>
      <c r="AL222" s="409">
        <f t="shared" ref="AL222:BQ222" ca="1" si="1414">+AL69/AK69*100-100</f>
        <v>14.777750855481415</v>
      </c>
      <c r="AM222" s="409">
        <f t="shared" ca="1" si="1414"/>
        <v>-0.46640667620073373</v>
      </c>
      <c r="AN222" s="409">
        <f t="shared" ca="1" si="1414"/>
        <v>-4.2943372070826484</v>
      </c>
      <c r="AO222" s="409">
        <f t="shared" ca="1" si="1414"/>
        <v>3.8607339554252604</v>
      </c>
      <c r="AP222" s="409">
        <f t="shared" ca="1" si="1414"/>
        <v>2.2523856570199996</v>
      </c>
      <c r="AQ222" s="409">
        <f t="shared" ca="1" si="1414"/>
        <v>-1.4284449476794521</v>
      </c>
      <c r="AR222" s="409">
        <f t="shared" ca="1" si="1414"/>
        <v>4.154335633178448</v>
      </c>
      <c r="AS222" s="409">
        <f t="shared" ca="1" si="1414"/>
        <v>-0.17132067435234433</v>
      </c>
      <c r="AT222" s="409">
        <f t="shared" ca="1" si="1414"/>
        <v>-4.9644239964570858</v>
      </c>
      <c r="AU222" s="409">
        <f t="shared" ca="1" si="1414"/>
        <v>-0.18831659224363761</v>
      </c>
      <c r="AV222" s="409">
        <f t="shared" ca="1" si="1414"/>
        <v>-4.6973490175770394</v>
      </c>
      <c r="AW222" s="409">
        <f t="shared" ca="1" si="1414"/>
        <v>5.4127003911671068</v>
      </c>
      <c r="AX222" s="409">
        <f t="shared" ca="1" si="1414"/>
        <v>-2.6353622666338481</v>
      </c>
      <c r="AY222" s="409">
        <f t="shared" ca="1" si="1414"/>
        <v>-2.9344470423086904</v>
      </c>
      <c r="AZ222" s="409">
        <f t="shared" ca="1" si="1414"/>
        <v>4.8158504678862357</v>
      </c>
      <c r="BA222" s="409">
        <f t="shared" ca="1" si="1414"/>
        <v>-5.116223620919925</v>
      </c>
      <c r="BB222" s="409">
        <f t="shared" ca="1" si="1414"/>
        <v>18.53896943083177</v>
      </c>
      <c r="BC222" s="409">
        <f t="shared" ca="1" si="1414"/>
        <v>-12.386934424001623</v>
      </c>
      <c r="BD222" s="409">
        <f t="shared" ca="1" si="1414"/>
        <v>-1.234312304081925</v>
      </c>
      <c r="BE222" s="409">
        <f t="shared" ca="1" si="1414"/>
        <v>6.217104320006726</v>
      </c>
      <c r="BF222" s="409">
        <f t="shared" ca="1" si="1414"/>
        <v>-7.9027990368728638</v>
      </c>
      <c r="BG222" s="409">
        <f t="shared" ca="1" si="1414"/>
        <v>5.8271741362138698</v>
      </c>
      <c r="BH222" s="409">
        <f t="shared" ca="1" si="1414"/>
        <v>0.18960307286424438</v>
      </c>
      <c r="BI222" s="409">
        <f t="shared" ca="1" si="1414"/>
        <v>7.9557312967798879</v>
      </c>
      <c r="BJ222" s="409">
        <f t="shared" ca="1" si="1414"/>
        <v>-6.6130390105565766</v>
      </c>
      <c r="BK222" s="409">
        <f t="shared" ca="1" si="1414"/>
        <v>3.4597404237605218</v>
      </c>
      <c r="BL222" s="409">
        <f t="shared" ca="1" si="1414"/>
        <v>0.1781197155516594</v>
      </c>
      <c r="BM222" s="409">
        <f t="shared" ca="1" si="1414"/>
        <v>2.0886663645951984</v>
      </c>
      <c r="BN222" s="409">
        <f t="shared" ca="1" si="1414"/>
        <v>-5.4037772723080906</v>
      </c>
      <c r="BO222" s="409">
        <f t="shared" ca="1" si="1414"/>
        <v>2.5883837204830655</v>
      </c>
      <c r="BP222" s="409">
        <f t="shared" ca="1" si="1414"/>
        <v>-7.6760451923746587E-2</v>
      </c>
      <c r="BQ222" s="409">
        <f t="shared" ca="1" si="1414"/>
        <v>2.9559463048960879</v>
      </c>
      <c r="BR222" s="409">
        <f t="shared" ref="BR222:CW222" ca="1" si="1415">+BR69/BQ69*100-100</f>
        <v>8.786284042894323</v>
      </c>
      <c r="BS222" s="409">
        <f t="shared" ca="1" si="1415"/>
        <v>-8.4521372773738079</v>
      </c>
      <c r="BT222" s="409">
        <f t="shared" ca="1" si="1415"/>
        <v>-1.7983461748698204</v>
      </c>
      <c r="BU222" s="409">
        <f t="shared" ca="1" si="1415"/>
        <v>-1.282467099956321</v>
      </c>
      <c r="BV222" s="409">
        <f t="shared" ca="1" si="1415"/>
        <v>3.6231489196211015</v>
      </c>
      <c r="BW222" s="409">
        <f t="shared" ca="1" si="1415"/>
        <v>-5.272663346764034</v>
      </c>
      <c r="BX222" s="409">
        <f t="shared" ca="1" si="1415"/>
        <v>-4.7904637709123108</v>
      </c>
      <c r="BY222" s="409">
        <f t="shared" ca="1" si="1415"/>
        <v>7.3909964406675357</v>
      </c>
      <c r="BZ222" s="409">
        <f t="shared" ca="1" si="1415"/>
        <v>-3.0062351054163372</v>
      </c>
      <c r="CA222" s="409">
        <f t="shared" ca="1" si="1415"/>
        <v>-0.48883881532904638</v>
      </c>
      <c r="CB222" s="409">
        <f t="shared" ca="1" si="1415"/>
        <v>-3.6232974127890714</v>
      </c>
      <c r="CC222" s="409">
        <f t="shared" ca="1" si="1415"/>
        <v>-2.6684056470365789</v>
      </c>
      <c r="CD222" s="409">
        <f t="shared" ca="1" si="1415"/>
        <v>8.0816211140187733</v>
      </c>
      <c r="CE222" s="409">
        <f t="shared" ca="1" si="1415"/>
        <v>-4.5238955755330892</v>
      </c>
      <c r="CF222" s="409">
        <f t="shared" ca="1" si="1415"/>
        <v>2.7508709313171664</v>
      </c>
      <c r="CG222" s="409">
        <f t="shared" ca="1" si="1415"/>
        <v>-3.2027522719087642</v>
      </c>
      <c r="CH222" s="409">
        <f t="shared" ca="1" si="1415"/>
        <v>-0.45662707516372336</v>
      </c>
      <c r="CI222" s="409">
        <f t="shared" ca="1" si="1415"/>
        <v>2.5603160054767642</v>
      </c>
      <c r="CJ222" s="409">
        <f t="shared" ca="1" si="1415"/>
        <v>-6.0659587203767842</v>
      </c>
      <c r="CK222" s="409">
        <f t="shared" ca="1" si="1415"/>
        <v>6.4932926600023535</v>
      </c>
      <c r="CL222" s="409">
        <f t="shared" ca="1" si="1415"/>
        <v>3.0747225987921354</v>
      </c>
      <c r="CM222" s="409">
        <f t="shared" ca="1" si="1415"/>
        <v>-3.1019481943033611</v>
      </c>
      <c r="CN222" s="409">
        <f t="shared" ca="1" si="1415"/>
        <v>-7.4129895949145634</v>
      </c>
      <c r="CO222" s="409">
        <f t="shared" ca="1" si="1415"/>
        <v>-4.9209843072997614</v>
      </c>
      <c r="CP222" s="409">
        <f t="shared" ca="1" si="1415"/>
        <v>-0.22915929990912787</v>
      </c>
      <c r="CQ222" s="409">
        <f t="shared" ca="1" si="1415"/>
        <v>-0.34873540515799561</v>
      </c>
      <c r="CR222" s="409">
        <f t="shared" ca="1" si="1415"/>
        <v>5.4041399530039911</v>
      </c>
      <c r="CS222" s="409">
        <f t="shared" ca="1" si="1415"/>
        <v>-0.51753404537136305</v>
      </c>
      <c r="CT222" s="409">
        <f t="shared" ca="1" si="1415"/>
        <v>-0.47517424289164012</v>
      </c>
      <c r="CU222" s="409">
        <f t="shared" ca="1" si="1415"/>
        <v>2.1703608113873543</v>
      </c>
      <c r="CV222" s="409">
        <f t="shared" ca="1" si="1415"/>
        <v>1.110828794122213</v>
      </c>
      <c r="CW222" s="409">
        <f t="shared" ca="1" si="1415"/>
        <v>6.6021942804039213</v>
      </c>
      <c r="CX222" s="409">
        <f t="shared" ref="CX222:ED222" ca="1" si="1416">+CX69/CW69*100-100</f>
        <v>-1.9789576414546275</v>
      </c>
      <c r="CY222" s="409">
        <f t="shared" ca="1" si="1416"/>
        <v>1.5437186898287223</v>
      </c>
      <c r="CZ222" s="409">
        <f t="shared" ca="1" si="1416"/>
        <v>2.097652070330696</v>
      </c>
      <c r="DA222" s="409">
        <f t="shared" ca="1" si="1416"/>
        <v>1.7463589909926469</v>
      </c>
      <c r="DB222" s="409">
        <f t="shared" ca="1" si="1416"/>
        <v>1.5601570891084009</v>
      </c>
      <c r="DC222" s="409">
        <f t="shared" ca="1" si="1416"/>
        <v>-0.51486915129153488</v>
      </c>
      <c r="DD222" s="409">
        <f t="shared" ca="1" si="1416"/>
        <v>-2.3783780713919924</v>
      </c>
      <c r="DE222" s="409">
        <f t="shared" ca="1" si="1416"/>
        <v>1.2428947614323818</v>
      </c>
      <c r="DF222" s="409">
        <f t="shared" ca="1" si="1416"/>
        <v>-0.99956110015155275</v>
      </c>
      <c r="DG222" s="409">
        <f t="shared" ca="1" si="1416"/>
        <v>0.56805210044596777</v>
      </c>
      <c r="DH222" s="409">
        <f t="shared" ca="1" si="1416"/>
        <v>2.7270276493588881</v>
      </c>
      <c r="DI222" s="409">
        <f t="shared" ca="1" si="1416"/>
        <v>-0.64482464741493573</v>
      </c>
      <c r="DJ222" s="409">
        <f t="shared" ca="1" si="1416"/>
        <v>2.1561949147077968</v>
      </c>
      <c r="DK222" s="409">
        <f t="shared" ca="1" si="1416"/>
        <v>-0.50500407758184451</v>
      </c>
      <c r="DL222" s="409">
        <f t="shared" ca="1" si="1416"/>
        <v>-0.11280688828274776</v>
      </c>
      <c r="DM222" s="409">
        <f t="shared" ca="1" si="1416"/>
        <v>-1.7356172356139723</v>
      </c>
      <c r="DN222" s="409">
        <f t="shared" ca="1" si="1416"/>
        <v>-0.55753706122965241</v>
      </c>
      <c r="DO222" s="409">
        <f t="shared" ca="1" si="1416"/>
        <v>4.5566857155453988</v>
      </c>
      <c r="DP222" s="409">
        <f t="shared" ca="1" si="1416"/>
        <v>-2.519540311824727</v>
      </c>
      <c r="DQ222" s="409">
        <f t="shared" ca="1" si="1416"/>
        <v>1.2056278326276697</v>
      </c>
      <c r="DR222" s="409">
        <f t="shared" ca="1" si="1416"/>
        <v>0.54487659952062018</v>
      </c>
      <c r="DS222" s="409">
        <f t="shared" ca="1" si="1416"/>
        <v>-0.22996820222704173</v>
      </c>
      <c r="DT222" s="409">
        <f t="shared" ca="1" si="1416"/>
        <v>-2.1365661507947209</v>
      </c>
      <c r="DU222" s="409">
        <f t="shared" ca="1" si="1416"/>
        <v>-5.4296812568987747</v>
      </c>
      <c r="DV222" s="409">
        <f t="shared" ca="1" si="1416"/>
        <v>2.0069425508345091</v>
      </c>
      <c r="DW222" s="409">
        <f t="shared" ca="1" si="1416"/>
        <v>3.3546378940253732</v>
      </c>
      <c r="DX222" s="409">
        <f t="shared" ca="1" si="1416"/>
        <v>-5.2352449707534134</v>
      </c>
      <c r="DY222" s="409">
        <f t="shared" ca="1" si="1416"/>
        <v>5.4422055654370354</v>
      </c>
      <c r="DZ222" s="409">
        <f t="shared" ca="1" si="1416"/>
        <v>1.0383743892745372</v>
      </c>
      <c r="EA222" s="409">
        <f t="shared" ca="1" si="1416"/>
        <v>-1.1411096460049635</v>
      </c>
      <c r="EB222" s="409">
        <f t="shared" ca="1" si="1416"/>
        <v>1.5073053666627203</v>
      </c>
      <c r="EC222" s="409">
        <f t="shared" ca="1" si="1416"/>
        <v>-3.2767595508686611</v>
      </c>
      <c r="ED222" s="409">
        <f t="shared" ca="1" si="1416"/>
        <v>3.331060023370469</v>
      </c>
      <c r="EE222" s="409">
        <f t="shared" ca="1" si="1279"/>
        <v>-7.5492742654050033</v>
      </c>
      <c r="EF222" s="409">
        <f t="shared" ca="1" si="1280"/>
        <v>11.506317899344836</v>
      </c>
      <c r="EG222" s="409">
        <f t="shared" ca="1" si="1281"/>
        <v>-8.7210163404025138</v>
      </c>
      <c r="EH222" s="409">
        <f t="shared" ca="1" si="1282"/>
        <v>-1.335575936023119</v>
      </c>
      <c r="EI222" s="409">
        <f t="shared" ca="1" si="1283"/>
        <v>0.53564164495665523</v>
      </c>
      <c r="EJ222" s="409">
        <f t="shared" ca="1" si="1284"/>
        <v>1.9311813857493405</v>
      </c>
      <c r="EK222" s="409">
        <f t="shared" ca="1" si="1285"/>
        <v>-0.61986506282958942</v>
      </c>
      <c r="EL222" s="409">
        <f t="shared" ca="1" si="1286"/>
        <v>1.4291851821706132</v>
      </c>
      <c r="EM222" s="409">
        <f t="shared" ca="1" si="1287"/>
        <v>1.766354327122599</v>
      </c>
      <c r="EN222" s="409">
        <f t="shared" ca="1" si="1288"/>
        <v>-2.8357014490261321</v>
      </c>
      <c r="EO222" s="409">
        <f t="shared" ca="1" si="1289"/>
        <v>2.8865352366585597</v>
      </c>
      <c r="EP222" s="409">
        <f t="shared" ca="1" si="1290"/>
        <v>-2.5714307656115096</v>
      </c>
      <c r="EQ222" s="409">
        <f t="shared" ca="1" si="1291"/>
        <v>2.1834899498811353</v>
      </c>
      <c r="ER222" s="409">
        <f t="shared" ca="1" si="1292"/>
        <v>10.507055010996552</v>
      </c>
      <c r="ES222" s="409">
        <f t="shared" ca="1" si="1293"/>
        <v>-6.4344409462794232</v>
      </c>
      <c r="ET222" s="409">
        <f t="shared" ca="1" si="1294"/>
        <v>1.375881440374485</v>
      </c>
      <c r="EU222" s="409">
        <f t="shared" ca="1" si="1295"/>
        <v>-3.6975119767447353</v>
      </c>
      <c r="EV222" s="409">
        <f t="shared" ca="1" si="1296"/>
        <v>0.50142811166875845</v>
      </c>
      <c r="EW222" s="409">
        <f t="shared" ca="1" si="1297"/>
        <v>0.45755085949225816</v>
      </c>
      <c r="EX222" s="409">
        <f t="shared" ca="1" si="1298"/>
        <v>-4.6355257084847494</v>
      </c>
      <c r="EY222" s="409">
        <f t="shared" ca="1" si="1299"/>
        <v>-1.461244895777412</v>
      </c>
      <c r="EZ222" s="409">
        <f t="shared" ca="1" si="1300"/>
        <v>0.92451789450723254</v>
      </c>
      <c r="FA222" s="409">
        <f t="shared" ca="1" si="1301"/>
        <v>-1.2677974907865632</v>
      </c>
      <c r="FB222" s="409">
        <f t="shared" ca="1" si="1302"/>
        <v>1.4877842073706091</v>
      </c>
      <c r="FC222" s="409">
        <f t="shared" ca="1" si="1303"/>
        <v>3.0955710427900414</v>
      </c>
      <c r="FD222" s="409">
        <f ca="1">+FD69/FC69*100-100</f>
        <v>-5.1688889733499082</v>
      </c>
      <c r="FE222" s="409">
        <f t="shared" ca="1" si="1305"/>
        <v>-100</v>
      </c>
      <c r="FF222" s="409" t="e">
        <f t="shared" ca="1" si="1306"/>
        <v>#DIV/0!</v>
      </c>
      <c r="FG222" s="409" t="e">
        <f t="shared" ca="1" si="1307"/>
        <v>#DIV/0!</v>
      </c>
      <c r="FH222" s="409" t="e">
        <f t="shared" ca="1" si="1308"/>
        <v>#DIV/0!</v>
      </c>
      <c r="FI222" s="409" t="e">
        <f t="shared" ca="1" si="1309"/>
        <v>#DIV/0!</v>
      </c>
      <c r="FJ222" s="409" t="e">
        <f t="shared" ca="1" si="1310"/>
        <v>#DIV/0!</v>
      </c>
      <c r="FK222" s="409" t="e">
        <f t="shared" ca="1" si="1311"/>
        <v>#DIV/0!</v>
      </c>
      <c r="FL222" s="409" t="e">
        <f t="shared" ca="1" si="1312"/>
        <v>#DIV/0!</v>
      </c>
      <c r="FM222" s="409" t="e">
        <f t="shared" ca="1" si="1313"/>
        <v>#DIV/0!</v>
      </c>
      <c r="FN222" s="409" t="e">
        <f t="shared" ca="1" si="1314"/>
        <v>#DIV/0!</v>
      </c>
      <c r="FO222" s="409" t="e">
        <f ca="1">+FO69/FN69*100-100</f>
        <v>#DIV/0!</v>
      </c>
      <c r="FP222" s="409" t="e">
        <f t="shared" ca="1" si="1316"/>
        <v>#DIV/0!</v>
      </c>
    </row>
    <row r="223" spans="1:172" x14ac:dyDescent="0.2">
      <c r="B223" s="407" t="s">
        <v>22</v>
      </c>
      <c r="C223" s="408">
        <f t="shared" si="1274"/>
        <v>164436.94699999999</v>
      </c>
      <c r="D223" s="407"/>
      <c r="E223" s="409"/>
      <c r="F223" s="409">
        <f t="shared" ref="F223:AK223" ca="1" si="1417">+F70/E70*100-100</f>
        <v>-4.1507501479636346</v>
      </c>
      <c r="G223" s="409">
        <f t="shared" ca="1" si="1417"/>
        <v>1.7712172068065684</v>
      </c>
      <c r="H223" s="409">
        <f t="shared" ca="1" si="1417"/>
        <v>6.3661435966906765E-2</v>
      </c>
      <c r="I223" s="409">
        <f t="shared" ca="1" si="1417"/>
        <v>7.4946818449799508</v>
      </c>
      <c r="J223" s="409">
        <f t="shared" ca="1" si="1417"/>
        <v>-1.2481714278858789</v>
      </c>
      <c r="K223" s="409">
        <f t="shared" ca="1" si="1417"/>
        <v>-4.8152526426467546</v>
      </c>
      <c r="L223" s="409">
        <f t="shared" ca="1" si="1417"/>
        <v>3.2084672849952938</v>
      </c>
      <c r="M223" s="409">
        <f t="shared" ca="1" si="1417"/>
        <v>-4.0270028117837882</v>
      </c>
      <c r="N223" s="409">
        <f t="shared" ca="1" si="1417"/>
        <v>3.8132304691298629</v>
      </c>
      <c r="O223" s="409">
        <f t="shared" ca="1" si="1417"/>
        <v>-3.1768628813916706</v>
      </c>
      <c r="P223" s="409">
        <f t="shared" ca="1" si="1417"/>
        <v>7.3980516216160197</v>
      </c>
      <c r="Q223" s="409">
        <f t="shared" ca="1" si="1417"/>
        <v>-5.8110201072994698</v>
      </c>
      <c r="R223" s="409">
        <f t="shared" ca="1" si="1417"/>
        <v>-13.23957847569136</v>
      </c>
      <c r="S223" s="409">
        <f t="shared" ca="1" si="1417"/>
        <v>11.4860630370395</v>
      </c>
      <c r="T223" s="409">
        <f t="shared" ca="1" si="1417"/>
        <v>4.4518317918910384</v>
      </c>
      <c r="U223" s="409">
        <f t="shared" ca="1" si="1417"/>
        <v>-5.5360234776359789</v>
      </c>
      <c r="V223" s="409">
        <f t="shared" ca="1" si="1417"/>
        <v>1.1240581426037011</v>
      </c>
      <c r="W223" s="409">
        <f t="shared" ca="1" si="1417"/>
        <v>3.7060310615667476</v>
      </c>
      <c r="X223" s="409">
        <f t="shared" ca="1" si="1417"/>
        <v>-6.1913594260378204</v>
      </c>
      <c r="Y223" s="409">
        <f t="shared" ca="1" si="1417"/>
        <v>4.1243997523755809</v>
      </c>
      <c r="Z223" s="409">
        <f t="shared" ca="1" si="1417"/>
        <v>-3.1497618586139282</v>
      </c>
      <c r="AA223" s="409">
        <f t="shared" ca="1" si="1417"/>
        <v>0.73181728399973167</v>
      </c>
      <c r="AB223" s="409">
        <f t="shared" ca="1" si="1417"/>
        <v>-8.524545983236834</v>
      </c>
      <c r="AC223" s="409">
        <f t="shared" ca="1" si="1417"/>
        <v>-1.2251187087319124</v>
      </c>
      <c r="AD223" s="409">
        <f t="shared" ca="1" si="1417"/>
        <v>0.57777053103971809</v>
      </c>
      <c r="AE223" s="409">
        <f t="shared" ca="1" si="1417"/>
        <v>1.2860581074327797</v>
      </c>
      <c r="AF223" s="409">
        <f t="shared" ca="1" si="1417"/>
        <v>-5.0777067041776007</v>
      </c>
      <c r="AG223" s="409">
        <f t="shared" ca="1" si="1417"/>
        <v>0.36686129130674772</v>
      </c>
      <c r="AH223" s="409">
        <f t="shared" ca="1" si="1417"/>
        <v>-1.1836396285840891</v>
      </c>
      <c r="AI223" s="409">
        <f t="shared" ca="1" si="1417"/>
        <v>5.5143025481826555</v>
      </c>
      <c r="AJ223" s="409">
        <f t="shared" ca="1" si="1417"/>
        <v>1.3419180672562305</v>
      </c>
      <c r="AK223" s="409">
        <f t="shared" ca="1" si="1417"/>
        <v>3.5023708159789351</v>
      </c>
      <c r="AL223" s="409">
        <f t="shared" ref="AL223:BQ223" ca="1" si="1418">+AL70/AK70*100-100</f>
        <v>3.3980707483335664</v>
      </c>
      <c r="AM223" s="409">
        <f t="shared" ca="1" si="1418"/>
        <v>-6.154894463866313</v>
      </c>
      <c r="AN223" s="409">
        <f t="shared" ca="1" si="1418"/>
        <v>6.4516139860629949</v>
      </c>
      <c r="AO223" s="409">
        <f t="shared" ca="1" si="1418"/>
        <v>-6.8686304768335873</v>
      </c>
      <c r="AP223" s="409">
        <f t="shared" ca="1" si="1418"/>
        <v>0.8354341901023048</v>
      </c>
      <c r="AQ223" s="409">
        <f t="shared" ca="1" si="1418"/>
        <v>-2.9844894003045965</v>
      </c>
      <c r="AR223" s="409">
        <f t="shared" ca="1" si="1418"/>
        <v>-5.0189451046657467</v>
      </c>
      <c r="AS223" s="409">
        <f t="shared" ca="1" si="1418"/>
        <v>-5.9491792292978118</v>
      </c>
      <c r="AT223" s="409">
        <f t="shared" ca="1" si="1418"/>
        <v>5.6112885459445891</v>
      </c>
      <c r="AU223" s="409">
        <f t="shared" ca="1" si="1418"/>
        <v>-11.137391660055187</v>
      </c>
      <c r="AV223" s="409">
        <f t="shared" ca="1" si="1418"/>
        <v>-1.3518752603841335</v>
      </c>
      <c r="AW223" s="409">
        <f t="shared" ca="1" si="1418"/>
        <v>-3.2757895207927561</v>
      </c>
      <c r="AX223" s="409">
        <f t="shared" ca="1" si="1418"/>
        <v>5.1124445246692574</v>
      </c>
      <c r="AY223" s="409">
        <f t="shared" ca="1" si="1418"/>
        <v>-4.6588737346156535</v>
      </c>
      <c r="AZ223" s="409">
        <f t="shared" ca="1" si="1418"/>
        <v>-4.4091517845170074</v>
      </c>
      <c r="BA223" s="409">
        <f t="shared" ca="1" si="1418"/>
        <v>11.20678373704331</v>
      </c>
      <c r="BB223" s="409">
        <f t="shared" ca="1" si="1418"/>
        <v>-2.2005524656896824</v>
      </c>
      <c r="BC223" s="409">
        <f t="shared" ca="1" si="1418"/>
        <v>7.1058760219543444</v>
      </c>
      <c r="BD223" s="409">
        <f t="shared" ca="1" si="1418"/>
        <v>-7.9623809292799592</v>
      </c>
      <c r="BE223" s="409">
        <f t="shared" ca="1" si="1418"/>
        <v>0.2453279687568255</v>
      </c>
      <c r="BF223" s="409">
        <f t="shared" ca="1" si="1418"/>
        <v>-7.2056519686212255</v>
      </c>
      <c r="BG223" s="409">
        <f t="shared" ca="1" si="1418"/>
        <v>-14.953845672881272</v>
      </c>
      <c r="BH223" s="409">
        <f t="shared" ca="1" si="1418"/>
        <v>5.7318699500854962</v>
      </c>
      <c r="BI223" s="409">
        <f t="shared" ca="1" si="1418"/>
        <v>-16.643466675170103</v>
      </c>
      <c r="BJ223" s="409">
        <f t="shared" ca="1" si="1418"/>
        <v>-1.7142462135516041</v>
      </c>
      <c r="BK223" s="409">
        <f t="shared" ca="1" si="1418"/>
        <v>8.4098234912416672</v>
      </c>
      <c r="BL223" s="409">
        <f t="shared" ca="1" si="1418"/>
        <v>-4.1769053837739563</v>
      </c>
      <c r="BM223" s="409">
        <f t="shared" ca="1" si="1418"/>
        <v>5.0233439891166398</v>
      </c>
      <c r="BN223" s="409">
        <f t="shared" ca="1" si="1418"/>
        <v>-20.838941203647522</v>
      </c>
      <c r="BO223" s="409">
        <f t="shared" ca="1" si="1418"/>
        <v>23.155709374453565</v>
      </c>
      <c r="BP223" s="409">
        <f t="shared" ca="1" si="1418"/>
        <v>14.132308854799675</v>
      </c>
      <c r="BQ223" s="409">
        <f t="shared" ca="1" si="1418"/>
        <v>-1.7563400128044435</v>
      </c>
      <c r="BR223" s="409">
        <f t="shared" ref="BR223:CW223" ca="1" si="1419">+BR70/BQ70*100-100</f>
        <v>-8.5286845130623732</v>
      </c>
      <c r="BS223" s="409">
        <f t="shared" ca="1" si="1419"/>
        <v>-0.98090892957689846</v>
      </c>
      <c r="BT223" s="409">
        <f t="shared" ca="1" si="1419"/>
        <v>6.0982247350658696</v>
      </c>
      <c r="BU223" s="409">
        <f t="shared" ca="1" si="1419"/>
        <v>-4.8279337433146736</v>
      </c>
      <c r="BV223" s="409">
        <f t="shared" ca="1" si="1419"/>
        <v>-12.162170011935245</v>
      </c>
      <c r="BW223" s="409">
        <f t="shared" ca="1" si="1419"/>
        <v>1.9411618932739287</v>
      </c>
      <c r="BX223" s="409">
        <f t="shared" ca="1" si="1419"/>
        <v>-1.9513363168390043</v>
      </c>
      <c r="BY223" s="409">
        <f t="shared" ca="1" si="1419"/>
        <v>-7.9758648451091432</v>
      </c>
      <c r="BZ223" s="409">
        <f t="shared" ca="1" si="1419"/>
        <v>9.7872319405736903</v>
      </c>
      <c r="CA223" s="409">
        <f t="shared" ca="1" si="1419"/>
        <v>-4.0579012093974569</v>
      </c>
      <c r="CB223" s="409">
        <f t="shared" ca="1" si="1419"/>
        <v>1.3536738622574376</v>
      </c>
      <c r="CC223" s="409">
        <f t="shared" ca="1" si="1419"/>
        <v>6.5214979747618003</v>
      </c>
      <c r="CD223" s="409">
        <f t="shared" ca="1" si="1419"/>
        <v>9.2981828519762075</v>
      </c>
      <c r="CE223" s="409">
        <f t="shared" ca="1" si="1419"/>
        <v>2.1259215056444987</v>
      </c>
      <c r="CF223" s="409">
        <f t="shared" ca="1" si="1419"/>
        <v>2.322118381341042</v>
      </c>
      <c r="CG223" s="409">
        <f t="shared" ca="1" si="1419"/>
        <v>-5.4514434290389175</v>
      </c>
      <c r="CH223" s="409">
        <f t="shared" ca="1" si="1419"/>
        <v>-1.3112531800658473</v>
      </c>
      <c r="CI223" s="409">
        <f t="shared" ca="1" si="1419"/>
        <v>-3.4225628617419801</v>
      </c>
      <c r="CJ223" s="409">
        <f t="shared" ca="1" si="1419"/>
        <v>2.9044937123754409</v>
      </c>
      <c r="CK223" s="409">
        <f t="shared" ca="1" si="1419"/>
        <v>-6.9537452591148963</v>
      </c>
      <c r="CL223" s="409">
        <f t="shared" ca="1" si="1419"/>
        <v>-20.975438789609584</v>
      </c>
      <c r="CM223" s="409">
        <f t="shared" ca="1" si="1419"/>
        <v>19.118092774756519</v>
      </c>
      <c r="CN223" s="409">
        <f t="shared" ca="1" si="1419"/>
        <v>6.8465185683769505</v>
      </c>
      <c r="CO223" s="409">
        <f t="shared" ca="1" si="1419"/>
        <v>3.554183923102741</v>
      </c>
      <c r="CP223" s="409">
        <f t="shared" ca="1" si="1419"/>
        <v>3.680322052060788</v>
      </c>
      <c r="CQ223" s="409">
        <f t="shared" ca="1" si="1419"/>
        <v>-26.110672416164647</v>
      </c>
      <c r="CR223" s="409">
        <f t="shared" ca="1" si="1419"/>
        <v>17.88163390237267</v>
      </c>
      <c r="CS223" s="409">
        <f t="shared" ca="1" si="1419"/>
        <v>16.452420367493787</v>
      </c>
      <c r="CT223" s="409">
        <f t="shared" ca="1" si="1419"/>
        <v>-1.7456790513578966</v>
      </c>
      <c r="CU223" s="409">
        <f t="shared" ca="1" si="1419"/>
        <v>-15.012755915652548</v>
      </c>
      <c r="CV223" s="409">
        <f t="shared" ca="1" si="1419"/>
        <v>23.048522289635855</v>
      </c>
      <c r="CW223" s="409">
        <f t="shared" ca="1" si="1419"/>
        <v>3.752366566316411</v>
      </c>
      <c r="CX223" s="409">
        <f t="shared" ref="CX223:ED223" ca="1" si="1420">+CX70/CW70*100-100</f>
        <v>-1.855040206962201</v>
      </c>
      <c r="CY223" s="409">
        <f t="shared" ca="1" si="1420"/>
        <v>10.726890902357326</v>
      </c>
      <c r="CZ223" s="409">
        <f t="shared" ca="1" si="1420"/>
        <v>-23.781270398349704</v>
      </c>
      <c r="DA223" s="409">
        <f t="shared" ca="1" si="1420"/>
        <v>13.933563509714403</v>
      </c>
      <c r="DB223" s="409">
        <f t="shared" ca="1" si="1420"/>
        <v>1.4440258403067361</v>
      </c>
      <c r="DC223" s="409">
        <f t="shared" ca="1" si="1420"/>
        <v>-3.6795928251159467</v>
      </c>
      <c r="DD223" s="409">
        <f t="shared" ca="1" si="1420"/>
        <v>9.0521290534386623</v>
      </c>
      <c r="DE223" s="409">
        <f t="shared" ca="1" si="1420"/>
        <v>9.2618323455401423</v>
      </c>
      <c r="DF223" s="409">
        <f t="shared" ca="1" si="1420"/>
        <v>2.6146595044661325</v>
      </c>
      <c r="DG223" s="409">
        <f t="shared" ca="1" si="1420"/>
        <v>-1.3820635263290768</v>
      </c>
      <c r="DH223" s="409">
        <f t="shared" ca="1" si="1420"/>
        <v>-2.495724807110733</v>
      </c>
      <c r="DI223" s="409">
        <f t="shared" ca="1" si="1420"/>
        <v>4.5287956565979783</v>
      </c>
      <c r="DJ223" s="409">
        <f t="shared" ca="1" si="1420"/>
        <v>4.5717320772696581</v>
      </c>
      <c r="DK223" s="409">
        <f t="shared" ca="1" si="1420"/>
        <v>-8.2092407374359055</v>
      </c>
      <c r="DL223" s="409">
        <f t="shared" ca="1" si="1420"/>
        <v>8.765528409337179</v>
      </c>
      <c r="DM223" s="409">
        <f t="shared" ca="1" si="1420"/>
        <v>0.44788362349781607</v>
      </c>
      <c r="DN223" s="409">
        <f t="shared" ca="1" si="1420"/>
        <v>-14.532864852009766</v>
      </c>
      <c r="DO223" s="409">
        <f t="shared" ca="1" si="1420"/>
        <v>14.020670722690426</v>
      </c>
      <c r="DP223" s="409">
        <f t="shared" ca="1" si="1420"/>
        <v>2.1167318592088691</v>
      </c>
      <c r="DQ223" s="409">
        <f t="shared" ca="1" si="1420"/>
        <v>-3.5552769687152761</v>
      </c>
      <c r="DR223" s="409">
        <f t="shared" ca="1" si="1420"/>
        <v>11.968649774809492</v>
      </c>
      <c r="DS223" s="409">
        <f t="shared" ca="1" si="1420"/>
        <v>2.5137704044603311</v>
      </c>
      <c r="DT223" s="409">
        <f t="shared" ca="1" si="1420"/>
        <v>-9.8287689067951476</v>
      </c>
      <c r="DU223" s="409">
        <f t="shared" ca="1" si="1420"/>
        <v>0.7917565484181921</v>
      </c>
      <c r="DV223" s="409">
        <f t="shared" ca="1" si="1420"/>
        <v>-8.1746616986772267</v>
      </c>
      <c r="DW223" s="409">
        <f t="shared" ca="1" si="1420"/>
        <v>5.0880378328894267</v>
      </c>
      <c r="DX223" s="409">
        <f t="shared" ca="1" si="1420"/>
        <v>6.1002838441605434</v>
      </c>
      <c r="DY223" s="409">
        <f t="shared" ca="1" si="1420"/>
        <v>-6.4392226266754733</v>
      </c>
      <c r="DZ223" s="409">
        <f t="shared" ca="1" si="1420"/>
        <v>2.4208181298325258</v>
      </c>
      <c r="EA223" s="409">
        <f t="shared" ca="1" si="1420"/>
        <v>-0.54891005140200377</v>
      </c>
      <c r="EB223" s="409">
        <f t="shared" ca="1" si="1420"/>
        <v>1.4219520852527552</v>
      </c>
      <c r="EC223" s="409">
        <f t="shared" ca="1" si="1420"/>
        <v>-6.8691272898386728</v>
      </c>
      <c r="ED223" s="409">
        <f t="shared" ca="1" si="1420"/>
        <v>-14.21452254489553</v>
      </c>
      <c r="EE223" s="409">
        <f t="shared" ca="1" si="1279"/>
        <v>17.502492351074437</v>
      </c>
      <c r="EF223" s="409">
        <f t="shared" ca="1" si="1280"/>
        <v>9.3359709068578951</v>
      </c>
      <c r="EG223" s="409">
        <f t="shared" ca="1" si="1281"/>
        <v>8.6798557015623317</v>
      </c>
      <c r="EH223" s="409">
        <f t="shared" ca="1" si="1282"/>
        <v>-0.68542812621987537</v>
      </c>
      <c r="EI223" s="409">
        <f t="shared" ca="1" si="1283"/>
        <v>5.5784202315514904</v>
      </c>
      <c r="EJ223" s="409">
        <f t="shared" ca="1" si="1284"/>
        <v>-13.08396726208629</v>
      </c>
      <c r="EK223" s="409">
        <f t="shared" ca="1" si="1285"/>
        <v>-2.9736293180926197</v>
      </c>
      <c r="EL223" s="409">
        <f t="shared" ca="1" si="1286"/>
        <v>9.7176303841872027</v>
      </c>
      <c r="EM223" s="409">
        <f t="shared" ca="1" si="1287"/>
        <v>4.0993522176659809</v>
      </c>
      <c r="EN223" s="409">
        <f t="shared" ca="1" si="1288"/>
        <v>-2.4705451223946397</v>
      </c>
      <c r="EO223" s="409">
        <f t="shared" ca="1" si="1289"/>
        <v>-0.81439260945523984</v>
      </c>
      <c r="EP223" s="409">
        <f t="shared" ca="1" si="1290"/>
        <v>-8.5317883188487116</v>
      </c>
      <c r="EQ223" s="409">
        <f t="shared" ca="1" si="1291"/>
        <v>-12.200942159388475</v>
      </c>
      <c r="ER223" s="409">
        <f t="shared" ca="1" si="1292"/>
        <v>18.630365221320318</v>
      </c>
      <c r="ES223" s="409">
        <f t="shared" ca="1" si="1293"/>
        <v>-3.5667652416149878</v>
      </c>
      <c r="ET223" s="409">
        <f t="shared" ca="1" si="1294"/>
        <v>3.8164515298301183</v>
      </c>
      <c r="EU223" s="409">
        <f t="shared" ca="1" si="1295"/>
        <v>-1.0804793261150252</v>
      </c>
      <c r="EV223" s="409">
        <f t="shared" ca="1" si="1296"/>
        <v>5.8753566851083008</v>
      </c>
      <c r="EW223" s="409">
        <f t="shared" ca="1" si="1297"/>
        <v>6.5322213930797233</v>
      </c>
      <c r="EX223" s="409">
        <f t="shared" ca="1" si="1298"/>
        <v>7.4270760356451149</v>
      </c>
      <c r="EY223" s="409">
        <f t="shared" ca="1" si="1299"/>
        <v>-4.5904172402469072</v>
      </c>
      <c r="EZ223" s="409">
        <f t="shared" ca="1" si="1300"/>
        <v>0.10317767566785108</v>
      </c>
      <c r="FA223" s="409">
        <f t="shared" ca="1" si="1301"/>
        <v>6.7967680313325047</v>
      </c>
      <c r="FB223" s="409">
        <f t="shared" ca="1" si="1302"/>
        <v>4.827636493681851</v>
      </c>
      <c r="FC223" s="409">
        <f t="shared" ca="1" si="1303"/>
        <v>6.8507276011308136</v>
      </c>
      <c r="FD223" s="409">
        <f t="shared" ca="1" si="1304"/>
        <v>-2.453567814183188</v>
      </c>
      <c r="FE223" s="409">
        <f t="shared" ca="1" si="1305"/>
        <v>-100</v>
      </c>
      <c r="FF223" s="409" t="e">
        <f t="shared" ca="1" si="1306"/>
        <v>#DIV/0!</v>
      </c>
      <c r="FG223" s="409" t="e">
        <f t="shared" ca="1" si="1307"/>
        <v>#DIV/0!</v>
      </c>
      <c r="FH223" s="409" t="e">
        <f t="shared" ca="1" si="1308"/>
        <v>#DIV/0!</v>
      </c>
      <c r="FI223" s="409" t="e">
        <f t="shared" ca="1" si="1309"/>
        <v>#DIV/0!</v>
      </c>
      <c r="FJ223" s="409" t="e">
        <f t="shared" ca="1" si="1310"/>
        <v>#DIV/0!</v>
      </c>
      <c r="FK223" s="409" t="e">
        <f t="shared" ca="1" si="1311"/>
        <v>#DIV/0!</v>
      </c>
      <c r="FL223" s="409" t="e">
        <f t="shared" ca="1" si="1312"/>
        <v>#DIV/0!</v>
      </c>
      <c r="FM223" s="409" t="e">
        <f t="shared" ca="1" si="1313"/>
        <v>#DIV/0!</v>
      </c>
      <c r="FN223" s="409" t="e">
        <f t="shared" ca="1" si="1314"/>
        <v>#DIV/0!</v>
      </c>
      <c r="FO223" s="409" t="e">
        <f t="shared" ref="FO223:FO235" ca="1" si="1421">+FO70/FN70*100-100</f>
        <v>#DIV/0!</v>
      </c>
      <c r="FP223" s="409" t="e">
        <f t="shared" ca="1" si="1316"/>
        <v>#DIV/0!</v>
      </c>
    </row>
    <row r="224" spans="1:172" x14ac:dyDescent="0.2">
      <c r="B224" s="407" t="s">
        <v>23</v>
      </c>
      <c r="C224" s="408">
        <f t="shared" si="1274"/>
        <v>356405.603</v>
      </c>
      <c r="D224" s="407"/>
      <c r="E224" s="409"/>
      <c r="F224" s="409">
        <f t="shared" ref="F224:AK224" ca="1" si="1422">+F71/E71*100-100</f>
        <v>-1.6387156513823982</v>
      </c>
      <c r="G224" s="409">
        <f t="shared" ca="1" si="1422"/>
        <v>0.70475854474591415</v>
      </c>
      <c r="H224" s="409">
        <f t="shared" ca="1" si="1422"/>
        <v>-1.8198557717277026</v>
      </c>
      <c r="I224" s="409">
        <f t="shared" ca="1" si="1422"/>
        <v>1.3041563771515996</v>
      </c>
      <c r="J224" s="409">
        <f t="shared" ca="1" si="1422"/>
        <v>1.5183959899459865E-2</v>
      </c>
      <c r="K224" s="409">
        <f t="shared" ca="1" si="1422"/>
        <v>1.5121422339636155</v>
      </c>
      <c r="L224" s="409">
        <f t="shared" ca="1" si="1422"/>
        <v>0.99556970423357427</v>
      </c>
      <c r="M224" s="409">
        <f t="shared" ca="1" si="1422"/>
        <v>-1.9253517305387078</v>
      </c>
      <c r="N224" s="409">
        <f t="shared" ca="1" si="1422"/>
        <v>1.2571183193409041</v>
      </c>
      <c r="O224" s="409">
        <f t="shared" ca="1" si="1422"/>
        <v>-2.8917741726101696</v>
      </c>
      <c r="P224" s="409">
        <f t="shared" ca="1" si="1422"/>
        <v>0.67670256835934595</v>
      </c>
      <c r="Q224" s="409">
        <f t="shared" ca="1" si="1422"/>
        <v>2.1988762876435715</v>
      </c>
      <c r="R224" s="409">
        <f t="shared" ca="1" si="1422"/>
        <v>-3.0866804769254941</v>
      </c>
      <c r="S224" s="409">
        <f t="shared" ca="1" si="1422"/>
        <v>1.8199328573992517</v>
      </c>
      <c r="T224" s="409">
        <f t="shared" ca="1" si="1422"/>
        <v>-1.5075641597874494</v>
      </c>
      <c r="U224" s="409">
        <f t="shared" ca="1" si="1422"/>
        <v>0.4634318866246474</v>
      </c>
      <c r="V224" s="409">
        <f t="shared" ca="1" si="1422"/>
        <v>0.4345103913625934</v>
      </c>
      <c r="W224" s="409">
        <f t="shared" ca="1" si="1422"/>
        <v>-0.61552923206554055</v>
      </c>
      <c r="X224" s="409">
        <f t="shared" ca="1" si="1422"/>
        <v>-1.3787736779392503</v>
      </c>
      <c r="Y224" s="409">
        <f t="shared" ca="1" si="1422"/>
        <v>0.18896618720674496</v>
      </c>
      <c r="Z224" s="409">
        <f t="shared" ca="1" si="1422"/>
        <v>-5.5873481878805364E-2</v>
      </c>
      <c r="AA224" s="409">
        <f t="shared" ca="1" si="1422"/>
        <v>4.2245822551944627</v>
      </c>
      <c r="AB224" s="409">
        <f t="shared" ca="1" si="1422"/>
        <v>-2.2795156663029559</v>
      </c>
      <c r="AC224" s="409">
        <f t="shared" ca="1" si="1422"/>
        <v>-2.6886089963450246</v>
      </c>
      <c r="AD224" s="409">
        <f t="shared" ca="1" si="1422"/>
        <v>2.2831568018572455</v>
      </c>
      <c r="AE224" s="409">
        <f t="shared" ca="1" si="1422"/>
        <v>-1.4940767285040124</v>
      </c>
      <c r="AF224" s="409">
        <f t="shared" ca="1" si="1422"/>
        <v>0.57019480810758694</v>
      </c>
      <c r="AG224" s="409">
        <f t="shared" ca="1" si="1422"/>
        <v>-1.1133762090761934</v>
      </c>
      <c r="AH224" s="409">
        <f t="shared" ca="1" si="1422"/>
        <v>0.69577574388458174</v>
      </c>
      <c r="AI224" s="409">
        <f t="shared" ca="1" si="1422"/>
        <v>-0.47590394872456443</v>
      </c>
      <c r="AJ224" s="409">
        <f t="shared" ca="1" si="1422"/>
        <v>2.012035613008905</v>
      </c>
      <c r="AK224" s="409">
        <f t="shared" ca="1" si="1422"/>
        <v>-1.3422512621744289</v>
      </c>
      <c r="AL224" s="409">
        <f t="shared" ref="AL224:BQ224" ca="1" si="1423">+AL71/AK71*100-100</f>
        <v>1.3807101060527032</v>
      </c>
      <c r="AM224" s="409">
        <f t="shared" ca="1" si="1423"/>
        <v>-2.5747104144846418</v>
      </c>
      <c r="AN224" s="409">
        <f t="shared" ca="1" si="1423"/>
        <v>1.769296525222714</v>
      </c>
      <c r="AO224" s="409">
        <f t="shared" ca="1" si="1423"/>
        <v>-1.4018729539250785</v>
      </c>
      <c r="AP224" s="409">
        <f t="shared" ca="1" si="1423"/>
        <v>1.0364752138569457</v>
      </c>
      <c r="AQ224" s="409">
        <f t="shared" ca="1" si="1423"/>
        <v>-1.4707870548784712</v>
      </c>
      <c r="AR224" s="409">
        <f t="shared" ca="1" si="1423"/>
        <v>7.6521427740289027E-2</v>
      </c>
      <c r="AS224" s="409">
        <f t="shared" ca="1" si="1423"/>
        <v>2.1139429832030032</v>
      </c>
      <c r="AT224" s="409">
        <f t="shared" ca="1" si="1423"/>
        <v>-2.3278241931883343</v>
      </c>
      <c r="AU224" s="409">
        <f t="shared" ca="1" si="1423"/>
        <v>3.3028587694072797</v>
      </c>
      <c r="AV224" s="409">
        <f t="shared" ca="1" si="1423"/>
        <v>-1.9985972099975982</v>
      </c>
      <c r="AW224" s="409">
        <f t="shared" ca="1" si="1423"/>
        <v>-0.60006315559246559</v>
      </c>
      <c r="AX224" s="409">
        <f t="shared" ca="1" si="1423"/>
        <v>0.54477733919033255</v>
      </c>
      <c r="AY224" s="409">
        <f t="shared" ca="1" si="1423"/>
        <v>-1.9619157839863135</v>
      </c>
      <c r="AZ224" s="409">
        <f t="shared" ca="1" si="1423"/>
        <v>1.0583996432545604</v>
      </c>
      <c r="BA224" s="409">
        <f t="shared" ca="1" si="1423"/>
        <v>0.18675903897542412</v>
      </c>
      <c r="BB224" s="409">
        <f t="shared" ca="1" si="1423"/>
        <v>3.8217101681988481</v>
      </c>
      <c r="BC224" s="409">
        <f t="shared" ca="1" si="1423"/>
        <v>-3.3510104164781893</v>
      </c>
      <c r="BD224" s="409">
        <f t="shared" ca="1" si="1423"/>
        <v>1.1174306438563661</v>
      </c>
      <c r="BE224" s="409">
        <f t="shared" ca="1" si="1423"/>
        <v>-2.5055455686329537</v>
      </c>
      <c r="BF224" s="409">
        <f t="shared" ca="1" si="1423"/>
        <v>1.4299659927130364</v>
      </c>
      <c r="BG224" s="409">
        <f t="shared" ca="1" si="1423"/>
        <v>-1.9184061827410943</v>
      </c>
      <c r="BH224" s="409">
        <f t="shared" ca="1" si="1423"/>
        <v>4.6888846143245075</v>
      </c>
      <c r="BI224" s="409">
        <f t="shared" ca="1" si="1423"/>
        <v>-8.4890397954151808</v>
      </c>
      <c r="BJ224" s="409">
        <f t="shared" ca="1" si="1423"/>
        <v>3.7933811011359211</v>
      </c>
      <c r="BK224" s="409">
        <f t="shared" ca="1" si="1423"/>
        <v>1.5398789281141774</v>
      </c>
      <c r="BL224" s="409">
        <f t="shared" ca="1" si="1423"/>
        <v>0.90372992901939142</v>
      </c>
      <c r="BM224" s="409">
        <f t="shared" ca="1" si="1423"/>
        <v>1.9402940437208969</v>
      </c>
      <c r="BN224" s="409">
        <f t="shared" ca="1" si="1423"/>
        <v>-1.386454016039778</v>
      </c>
      <c r="BO224" s="409">
        <f t="shared" ca="1" si="1423"/>
        <v>1.4602731686827184</v>
      </c>
      <c r="BP224" s="409">
        <f t="shared" ca="1" si="1423"/>
        <v>-2.2721384819603259</v>
      </c>
      <c r="BQ224" s="409">
        <f t="shared" ca="1" si="1423"/>
        <v>0.55487376878792816</v>
      </c>
      <c r="BR224" s="409">
        <f t="shared" ref="BR224:CW224" ca="1" si="1424">+BR71/BQ71*100-100</f>
        <v>-0.50643643118640114</v>
      </c>
      <c r="BS224" s="409">
        <f t="shared" ca="1" si="1424"/>
        <v>-2.2276223705875537</v>
      </c>
      <c r="BT224" s="409">
        <f t="shared" ca="1" si="1424"/>
        <v>0.16787993475139729</v>
      </c>
      <c r="BU224" s="409">
        <f t="shared" ca="1" si="1424"/>
        <v>2.0826014173175764</v>
      </c>
      <c r="BV224" s="409">
        <f t="shared" ca="1" si="1424"/>
        <v>-0.97986876323894023</v>
      </c>
      <c r="BW224" s="409">
        <f t="shared" ca="1" si="1424"/>
        <v>-0.80453265974081489</v>
      </c>
      <c r="BX224" s="409">
        <f t="shared" ca="1" si="1424"/>
        <v>-1.701478958337006</v>
      </c>
      <c r="BY224" s="409">
        <f t="shared" ca="1" si="1424"/>
        <v>-0.70909800957610969</v>
      </c>
      <c r="BZ224" s="409">
        <f t="shared" ca="1" si="1424"/>
        <v>1.1332139183724905</v>
      </c>
      <c r="CA224" s="409">
        <f t="shared" ca="1" si="1424"/>
        <v>-1.6615262813013203</v>
      </c>
      <c r="CB224" s="409">
        <f t="shared" ca="1" si="1424"/>
        <v>2.6529151402205429</v>
      </c>
      <c r="CC224" s="409">
        <f t="shared" ca="1" si="1424"/>
        <v>3.1306564670231296E-2</v>
      </c>
      <c r="CD224" s="409">
        <f t="shared" ca="1" si="1424"/>
        <v>-0.65254914369297978</v>
      </c>
      <c r="CE224" s="409">
        <f t="shared" ca="1" si="1424"/>
        <v>2.7272894612923295</v>
      </c>
      <c r="CF224" s="409">
        <f t="shared" ca="1" si="1424"/>
        <v>-2.1269092354090731</v>
      </c>
      <c r="CG224" s="409">
        <f t="shared" ca="1" si="1424"/>
        <v>-0.76255823088068553</v>
      </c>
      <c r="CH224" s="409">
        <f t="shared" ca="1" si="1424"/>
        <v>-0.64999302793164304</v>
      </c>
      <c r="CI224" s="409">
        <f t="shared" ca="1" si="1424"/>
        <v>0.93311599275978097</v>
      </c>
      <c r="CJ224" s="409">
        <f t="shared" ca="1" si="1424"/>
        <v>-2.9955065240833534</v>
      </c>
      <c r="CK224" s="409">
        <f t="shared" ca="1" si="1424"/>
        <v>-1.3747962010079533</v>
      </c>
      <c r="CL224" s="409">
        <f t="shared" ca="1" si="1424"/>
        <v>1.6217475141726823</v>
      </c>
      <c r="CM224" s="409">
        <f t="shared" ca="1" si="1424"/>
        <v>6.5027588483937109</v>
      </c>
      <c r="CN224" s="409">
        <f t="shared" ca="1" si="1424"/>
        <v>-6.8311074922479094</v>
      </c>
      <c r="CO224" s="409">
        <f t="shared" ca="1" si="1424"/>
        <v>-6.6381092932097943</v>
      </c>
      <c r="CP224" s="409">
        <f t="shared" ca="1" si="1424"/>
        <v>0.94848097034882528</v>
      </c>
      <c r="CQ224" s="409">
        <f t="shared" ca="1" si="1424"/>
        <v>5.4010367585233325</v>
      </c>
      <c r="CR224" s="409">
        <f t="shared" ca="1" si="1424"/>
        <v>4.2890357353974053</v>
      </c>
      <c r="CS224" s="409">
        <f t="shared" ca="1" si="1424"/>
        <v>-1.2917005204890017</v>
      </c>
      <c r="CT224" s="409">
        <f t="shared" ca="1" si="1424"/>
        <v>0.58122101761352951</v>
      </c>
      <c r="CU224" s="409">
        <f t="shared" ca="1" si="1424"/>
        <v>2.0244508647571564</v>
      </c>
      <c r="CV224" s="409">
        <f t="shared" ca="1" si="1424"/>
        <v>-1.2196995750878443</v>
      </c>
      <c r="CW224" s="409">
        <f t="shared" ca="1" si="1424"/>
        <v>0.84289522945842066</v>
      </c>
      <c r="CX224" s="409">
        <f t="shared" ref="CX224:ED224" ca="1" si="1425">+CX71/CW71*100-100</f>
        <v>-5.3895522902549402</v>
      </c>
      <c r="CY224" s="409">
        <f t="shared" ca="1" si="1425"/>
        <v>2.2718107076768206</v>
      </c>
      <c r="CZ224" s="409">
        <f t="shared" ca="1" si="1425"/>
        <v>0.36554640295054242</v>
      </c>
      <c r="DA224" s="409">
        <f t="shared" ca="1" si="1425"/>
        <v>-0.34474993462218606</v>
      </c>
      <c r="DB224" s="409">
        <f t="shared" ca="1" si="1425"/>
        <v>1.687216586788054</v>
      </c>
      <c r="DC224" s="409">
        <f t="shared" ca="1" si="1425"/>
        <v>2.6355013882481728</v>
      </c>
      <c r="DD224" s="409">
        <f t="shared" ca="1" si="1425"/>
        <v>-0.43378381668597399</v>
      </c>
      <c r="DE224" s="409">
        <f t="shared" ca="1" si="1425"/>
        <v>2.3769499627878048</v>
      </c>
      <c r="DF224" s="409">
        <f t="shared" ca="1" si="1425"/>
        <v>-1.0528884400616789</v>
      </c>
      <c r="DG224" s="409">
        <f t="shared" ca="1" si="1425"/>
        <v>1.4965290980757402</v>
      </c>
      <c r="DH224" s="409">
        <f t="shared" ca="1" si="1425"/>
        <v>0.85096084050884713</v>
      </c>
      <c r="DI224" s="409">
        <f t="shared" ca="1" si="1425"/>
        <v>-1.1779240182934103</v>
      </c>
      <c r="DJ224" s="409">
        <f t="shared" ca="1" si="1425"/>
        <v>2.2314504282278591</v>
      </c>
      <c r="DK224" s="409">
        <f t="shared" ca="1" si="1425"/>
        <v>-3.9414053446533615</v>
      </c>
      <c r="DL224" s="409">
        <f t="shared" ca="1" si="1425"/>
        <v>2.4151579855113141</v>
      </c>
      <c r="DM224" s="409">
        <f t="shared" ca="1" si="1425"/>
        <v>-1.5877752396488347</v>
      </c>
      <c r="DN224" s="409">
        <f t="shared" ca="1" si="1425"/>
        <v>1.0756573433472454</v>
      </c>
      <c r="DO224" s="409">
        <f t="shared" ca="1" si="1425"/>
        <v>-0.86075284628927307</v>
      </c>
      <c r="DP224" s="409">
        <f t="shared" ca="1" si="1425"/>
        <v>-2.2314459511133578</v>
      </c>
      <c r="DQ224" s="409">
        <f t="shared" ca="1" si="1425"/>
        <v>-0.64625191004353155</v>
      </c>
      <c r="DR224" s="409">
        <f t="shared" ca="1" si="1425"/>
        <v>1.2513613336936942</v>
      </c>
      <c r="DS224" s="409">
        <f t="shared" ca="1" si="1425"/>
        <v>-3.8022287812067788</v>
      </c>
      <c r="DT224" s="409">
        <f t="shared" ca="1" si="1425"/>
        <v>2.1293484794184394</v>
      </c>
      <c r="DU224" s="409">
        <f t="shared" ca="1" si="1425"/>
        <v>-0.3053630125771889</v>
      </c>
      <c r="DV224" s="409">
        <f t="shared" ca="1" si="1425"/>
        <v>-3.8857553142913019</v>
      </c>
      <c r="DW224" s="409">
        <f t="shared" ca="1" si="1425"/>
        <v>3.3983227047592806</v>
      </c>
      <c r="DX224" s="409">
        <f t="shared" ca="1" si="1425"/>
        <v>0.58830789135751616</v>
      </c>
      <c r="DY224" s="409">
        <f t="shared" ca="1" si="1425"/>
        <v>-0.99444815962516486</v>
      </c>
      <c r="DZ224" s="409">
        <f t="shared" ca="1" si="1425"/>
        <v>-1.0669364833762955</v>
      </c>
      <c r="EA224" s="409">
        <f t="shared" ca="1" si="1425"/>
        <v>0.55996839124740916</v>
      </c>
      <c r="EB224" s="409">
        <f t="shared" ca="1" si="1425"/>
        <v>1.2948647991977111</v>
      </c>
      <c r="EC224" s="409">
        <f t="shared" ca="1" si="1425"/>
        <v>0.83103167012687607</v>
      </c>
      <c r="ED224" s="409">
        <f t="shared" ca="1" si="1425"/>
        <v>1.8017438095790226</v>
      </c>
      <c r="EE224" s="409">
        <f t="shared" ca="1" si="1279"/>
        <v>-2.3273636574870693E-2</v>
      </c>
      <c r="EF224" s="409">
        <f t="shared" ca="1" si="1280"/>
        <v>1.5229098790014177</v>
      </c>
      <c r="EG224" s="409">
        <f t="shared" ca="1" si="1281"/>
        <v>1.3352843429898797</v>
      </c>
      <c r="EH224" s="409">
        <f t="shared" ca="1" si="1282"/>
        <v>0.6718867099719148</v>
      </c>
      <c r="EI224" s="409">
        <f t="shared" ca="1" si="1283"/>
        <v>2.1670960103257926</v>
      </c>
      <c r="EJ224" s="409">
        <f t="shared" ca="1" si="1284"/>
        <v>-1.3265527442035676</v>
      </c>
      <c r="EK224" s="409">
        <f t="shared" ca="1" si="1285"/>
        <v>1.1051720802655893</v>
      </c>
      <c r="EL224" s="409">
        <f t="shared" ca="1" si="1286"/>
        <v>0.50377566868999679</v>
      </c>
      <c r="EM224" s="409">
        <f t="shared" ca="1" si="1287"/>
        <v>-0.37735411312357314</v>
      </c>
      <c r="EN224" s="409">
        <f t="shared" ca="1" si="1288"/>
        <v>0.33135441641920238</v>
      </c>
      <c r="EO224" s="409">
        <f t="shared" ca="1" si="1289"/>
        <v>-0.12726645967848071</v>
      </c>
      <c r="EP224" s="409">
        <f t="shared" ca="1" si="1290"/>
        <v>-0.88087488656537971</v>
      </c>
      <c r="EQ224" s="409">
        <f t="shared" ca="1" si="1291"/>
        <v>0.58864259800441232</v>
      </c>
      <c r="ER224" s="409">
        <f t="shared" ca="1" si="1292"/>
        <v>-0.18418505352595105</v>
      </c>
      <c r="ES224" s="409">
        <f t="shared" ca="1" si="1293"/>
        <v>-0.62277306046749459</v>
      </c>
      <c r="ET224" s="409">
        <f t="shared" ca="1" si="1294"/>
        <v>1.9848164550331404</v>
      </c>
      <c r="EU224" s="409">
        <f t="shared" ca="1" si="1295"/>
        <v>-2.6548850406859685</v>
      </c>
      <c r="EV224" s="409">
        <f t="shared" ca="1" si="1296"/>
        <v>-1.276371301536912</v>
      </c>
      <c r="EW224" s="409">
        <f t="shared" ca="1" si="1297"/>
        <v>0.23553759597854196</v>
      </c>
      <c r="EX224" s="409">
        <f t="shared" ca="1" si="1298"/>
        <v>-1.4635435605385396</v>
      </c>
      <c r="EY224" s="409">
        <f t="shared" ca="1" si="1299"/>
        <v>1.1603119300309856</v>
      </c>
      <c r="EZ224" s="409">
        <f t="shared" ca="1" si="1300"/>
        <v>-0.17097989792360124</v>
      </c>
      <c r="FA224" s="409">
        <f t="shared" ca="1" si="1301"/>
        <v>-0.71642210336230505</v>
      </c>
      <c r="FB224" s="409">
        <f t="shared" ca="1" si="1302"/>
        <v>-0.65817561475212472</v>
      </c>
      <c r="FC224" s="409">
        <f t="shared" ca="1" si="1303"/>
        <v>0.90908163287338084</v>
      </c>
      <c r="FD224" s="409">
        <f t="shared" ca="1" si="1304"/>
        <v>-1.8573289498215928</v>
      </c>
      <c r="FE224" s="409">
        <f t="shared" ca="1" si="1305"/>
        <v>-100</v>
      </c>
      <c r="FF224" s="409" t="e">
        <f t="shared" ca="1" si="1306"/>
        <v>#DIV/0!</v>
      </c>
      <c r="FG224" s="409" t="e">
        <f t="shared" ca="1" si="1307"/>
        <v>#DIV/0!</v>
      </c>
      <c r="FH224" s="409" t="e">
        <f t="shared" ca="1" si="1308"/>
        <v>#DIV/0!</v>
      </c>
      <c r="FI224" s="409" t="e">
        <f t="shared" ca="1" si="1309"/>
        <v>#DIV/0!</v>
      </c>
      <c r="FJ224" s="409" t="e">
        <f t="shared" ca="1" si="1310"/>
        <v>#DIV/0!</v>
      </c>
      <c r="FK224" s="409" t="e">
        <f t="shared" ca="1" si="1311"/>
        <v>#DIV/0!</v>
      </c>
      <c r="FL224" s="409" t="e">
        <f t="shared" ca="1" si="1312"/>
        <v>#DIV/0!</v>
      </c>
      <c r="FM224" s="409" t="e">
        <f t="shared" ca="1" si="1313"/>
        <v>#DIV/0!</v>
      </c>
      <c r="FN224" s="409" t="e">
        <f t="shared" ca="1" si="1314"/>
        <v>#DIV/0!</v>
      </c>
      <c r="FO224" s="409" t="e">
        <f t="shared" ca="1" si="1421"/>
        <v>#DIV/0!</v>
      </c>
      <c r="FP224" s="409" t="e">
        <f t="shared" ca="1" si="1316"/>
        <v>#DIV/0!</v>
      </c>
    </row>
    <row r="225" spans="1:172" x14ac:dyDescent="0.2">
      <c r="B225" s="407" t="s">
        <v>24</v>
      </c>
      <c r="C225" s="408">
        <f t="shared" si="1274"/>
        <v>151603.43299999999</v>
      </c>
      <c r="D225" s="407"/>
      <c r="E225" s="409"/>
      <c r="F225" s="409">
        <f t="shared" ref="F225:AK225" ca="1" si="1426">+F72/E72*100-100</f>
        <v>-1.2905970877420714</v>
      </c>
      <c r="G225" s="409">
        <f t="shared" ca="1" si="1426"/>
        <v>-0.30449576358741126</v>
      </c>
      <c r="H225" s="409">
        <f t="shared" ca="1" si="1426"/>
        <v>0.18688867838034184</v>
      </c>
      <c r="I225" s="409">
        <f t="shared" ca="1" si="1426"/>
        <v>-0.10695325243065668</v>
      </c>
      <c r="J225" s="409">
        <f t="shared" ca="1" si="1426"/>
        <v>0.17852731298975755</v>
      </c>
      <c r="K225" s="409">
        <f t="shared" ca="1" si="1426"/>
        <v>-2.1212264036932993E-2</v>
      </c>
      <c r="L225" s="409">
        <f t="shared" ca="1" si="1426"/>
        <v>-0.47717106044358104</v>
      </c>
      <c r="M225" s="409">
        <f t="shared" ca="1" si="1426"/>
        <v>-0.68265826347084158</v>
      </c>
      <c r="N225" s="409">
        <f t="shared" ca="1" si="1426"/>
        <v>-0.83150883754893812</v>
      </c>
      <c r="O225" s="409">
        <f t="shared" ca="1" si="1426"/>
        <v>1.5172293029983308</v>
      </c>
      <c r="P225" s="409">
        <f t="shared" ca="1" si="1426"/>
        <v>-0.5305263465822776</v>
      </c>
      <c r="Q225" s="409">
        <f t="shared" ca="1" si="1426"/>
        <v>2.2869750571846481</v>
      </c>
      <c r="R225" s="409">
        <f t="shared" ca="1" si="1426"/>
        <v>-0.16086697796046678</v>
      </c>
      <c r="S225" s="409">
        <f t="shared" ca="1" si="1426"/>
        <v>0.67424095691630725</v>
      </c>
      <c r="T225" s="409">
        <f t="shared" ca="1" si="1426"/>
        <v>0.23013817278261683</v>
      </c>
      <c r="U225" s="409">
        <f t="shared" ca="1" si="1426"/>
        <v>2.9906783355206983</v>
      </c>
      <c r="V225" s="409">
        <f t="shared" ca="1" si="1426"/>
        <v>-1.4578874104741573</v>
      </c>
      <c r="W225" s="409">
        <f t="shared" ca="1" si="1426"/>
        <v>-0.53271114838933897</v>
      </c>
      <c r="X225" s="409">
        <f t="shared" ca="1" si="1426"/>
        <v>-0.38105777510153871</v>
      </c>
      <c r="Y225" s="409">
        <f t="shared" ca="1" si="1426"/>
        <v>1.1089635000561771</v>
      </c>
      <c r="Z225" s="409">
        <f t="shared" ca="1" si="1426"/>
        <v>2.0678390995721543</v>
      </c>
      <c r="AA225" s="409">
        <f t="shared" ca="1" si="1426"/>
        <v>0.15930255332079923</v>
      </c>
      <c r="AB225" s="409">
        <f t="shared" ca="1" si="1426"/>
        <v>4.2155282520823789E-2</v>
      </c>
      <c r="AC225" s="409">
        <f t="shared" ca="1" si="1426"/>
        <v>4.0575905597933115E-2</v>
      </c>
      <c r="AD225" s="409">
        <f t="shared" ca="1" si="1426"/>
        <v>1.9053911794879355</v>
      </c>
      <c r="AE225" s="409">
        <f t="shared" ca="1" si="1426"/>
        <v>-0.45169002254338864</v>
      </c>
      <c r="AF225" s="409">
        <f t="shared" ca="1" si="1426"/>
        <v>0.39641910618047405</v>
      </c>
      <c r="AG225" s="409">
        <f t="shared" ca="1" si="1426"/>
        <v>-0.86966479807222186</v>
      </c>
      <c r="AH225" s="409">
        <f t="shared" ca="1" si="1426"/>
        <v>1.8063644634488156</v>
      </c>
      <c r="AI225" s="409">
        <f t="shared" ca="1" si="1426"/>
        <v>-0.50500798530973157</v>
      </c>
      <c r="AJ225" s="409">
        <f t="shared" ca="1" si="1426"/>
        <v>1.8385851051661177</v>
      </c>
      <c r="AK225" s="409">
        <f t="shared" ca="1" si="1426"/>
        <v>0.9678120292444703</v>
      </c>
      <c r="AL225" s="409">
        <f t="shared" ref="AL225:BQ225" ca="1" si="1427">+AL72/AK72*100-100</f>
        <v>0.61190533541987691</v>
      </c>
      <c r="AM225" s="409">
        <f t="shared" ca="1" si="1427"/>
        <v>-0.66439198636942365</v>
      </c>
      <c r="AN225" s="409">
        <f t="shared" ca="1" si="1427"/>
        <v>0.9260851622420887</v>
      </c>
      <c r="AO225" s="409">
        <f t="shared" ca="1" si="1427"/>
        <v>0.63692455425872652</v>
      </c>
      <c r="AP225" s="409">
        <f t="shared" ca="1" si="1427"/>
        <v>3.9028762067197391</v>
      </c>
      <c r="AQ225" s="409">
        <f t="shared" ca="1" si="1427"/>
        <v>-2.4555757584542164</v>
      </c>
      <c r="AR225" s="409">
        <f t="shared" ca="1" si="1427"/>
        <v>-4.0874973739794456</v>
      </c>
      <c r="AS225" s="409">
        <f t="shared" ca="1" si="1427"/>
        <v>4.2548378975968149</v>
      </c>
      <c r="AT225" s="409">
        <f t="shared" ca="1" si="1427"/>
        <v>-1.0861540519506718</v>
      </c>
      <c r="AU225" s="409">
        <f t="shared" ca="1" si="1427"/>
        <v>1.2200374609649316</v>
      </c>
      <c r="AV225" s="409">
        <f t="shared" ca="1" si="1427"/>
        <v>0.42363217418963472</v>
      </c>
      <c r="AW225" s="409">
        <f t="shared" ca="1" si="1427"/>
        <v>-1.2851265945681405</v>
      </c>
      <c r="AX225" s="409">
        <f t="shared" ca="1" si="1427"/>
        <v>0.78833349618632553</v>
      </c>
      <c r="AY225" s="409">
        <f t="shared" ca="1" si="1427"/>
        <v>1.2375145619384966</v>
      </c>
      <c r="AZ225" s="409">
        <f t="shared" ca="1" si="1427"/>
        <v>-0.20711482418707305</v>
      </c>
      <c r="BA225" s="409">
        <f t="shared" ca="1" si="1427"/>
        <v>0.93503686645625805</v>
      </c>
      <c r="BB225" s="409">
        <f t="shared" ca="1" si="1427"/>
        <v>-0.72177470332128735</v>
      </c>
      <c r="BC225" s="409">
        <f t="shared" ca="1" si="1427"/>
        <v>-0.64119197356774293</v>
      </c>
      <c r="BD225" s="409">
        <f t="shared" ca="1" si="1427"/>
        <v>1.4411012136625914</v>
      </c>
      <c r="BE225" s="409">
        <f t="shared" ca="1" si="1427"/>
        <v>-0.68839976308699136</v>
      </c>
      <c r="BF225" s="409">
        <f t="shared" ca="1" si="1427"/>
        <v>-0.66444330705834886</v>
      </c>
      <c r="BG225" s="409">
        <f t="shared" ca="1" si="1427"/>
        <v>1.0117264335676879</v>
      </c>
      <c r="BH225" s="409">
        <f t="shared" ca="1" si="1427"/>
        <v>-0.52526437737819265</v>
      </c>
      <c r="BI225" s="409">
        <f t="shared" ca="1" si="1427"/>
        <v>-0.52373465437838718</v>
      </c>
      <c r="BJ225" s="409">
        <f t="shared" ca="1" si="1427"/>
        <v>2.4377453492781029</v>
      </c>
      <c r="BK225" s="409">
        <f t="shared" ca="1" si="1427"/>
        <v>-1.6256019853256447</v>
      </c>
      <c r="BL225" s="409">
        <f t="shared" ca="1" si="1427"/>
        <v>0.37731522894372915</v>
      </c>
      <c r="BM225" s="409">
        <f t="shared" ca="1" si="1427"/>
        <v>0.8292092596613827</v>
      </c>
      <c r="BN225" s="409">
        <f t="shared" ca="1" si="1427"/>
        <v>-0.43755735591494727</v>
      </c>
      <c r="BO225" s="409">
        <f t="shared" ca="1" si="1427"/>
        <v>3.061151686277114</v>
      </c>
      <c r="BP225" s="409">
        <f t="shared" ca="1" si="1427"/>
        <v>-2.523240965330146</v>
      </c>
      <c r="BQ225" s="409">
        <f t="shared" ca="1" si="1427"/>
        <v>1.1778063172630482</v>
      </c>
      <c r="BR225" s="409">
        <f t="shared" ref="BR225:CW225" ca="1" si="1428">+BR72/BQ72*100-100</f>
        <v>0.50421467544560983</v>
      </c>
      <c r="BS225" s="409">
        <f t="shared" ca="1" si="1428"/>
        <v>-0.5267675508408729</v>
      </c>
      <c r="BT225" s="409">
        <f t="shared" ca="1" si="1428"/>
        <v>-1.0564159785658944E-2</v>
      </c>
      <c r="BU225" s="409">
        <f t="shared" ca="1" si="1428"/>
        <v>2.4008937732989466</v>
      </c>
      <c r="BV225" s="409">
        <f t="shared" ca="1" si="1428"/>
        <v>-1.5346223946547042</v>
      </c>
      <c r="BW225" s="409">
        <f t="shared" ca="1" si="1428"/>
        <v>1.1982055369264515</v>
      </c>
      <c r="BX225" s="409">
        <f t="shared" ca="1" si="1428"/>
        <v>-1.3124764635779655</v>
      </c>
      <c r="BY225" s="409">
        <f t="shared" ca="1" si="1428"/>
        <v>-0.70198096697293977</v>
      </c>
      <c r="BZ225" s="409">
        <f t="shared" ca="1" si="1428"/>
        <v>0.66718701862484409</v>
      </c>
      <c r="CA225" s="409">
        <f t="shared" ca="1" si="1428"/>
        <v>-0.47280705033520576</v>
      </c>
      <c r="CB225" s="409">
        <f t="shared" ca="1" si="1428"/>
        <v>-0.10006616319870432</v>
      </c>
      <c r="CC225" s="409">
        <f t="shared" ca="1" si="1428"/>
        <v>-2.2693643300765984</v>
      </c>
      <c r="CD225" s="409">
        <f t="shared" ca="1" si="1428"/>
        <v>3.1128383633776622</v>
      </c>
      <c r="CE225" s="409">
        <f t="shared" ca="1" si="1428"/>
        <v>-0.74551698779880837</v>
      </c>
      <c r="CF225" s="409">
        <f t="shared" ca="1" si="1428"/>
        <v>-0.84513305083902424</v>
      </c>
      <c r="CG225" s="409">
        <f t="shared" ca="1" si="1428"/>
        <v>5.1737531460986474E-2</v>
      </c>
      <c r="CH225" s="409">
        <f t="shared" ca="1" si="1428"/>
        <v>-3.6688802794916882</v>
      </c>
      <c r="CI225" s="409">
        <f t="shared" ca="1" si="1428"/>
        <v>0.78478104381103719</v>
      </c>
      <c r="CJ225" s="409">
        <f t="shared" ca="1" si="1428"/>
        <v>-0.53752135619026831</v>
      </c>
      <c r="CK225" s="409">
        <f t="shared" ca="1" si="1428"/>
        <v>-0.56318884384133128</v>
      </c>
      <c r="CL225" s="409">
        <f t="shared" ca="1" si="1428"/>
        <v>5.8963297541844639</v>
      </c>
      <c r="CM225" s="409">
        <f t="shared" ca="1" si="1428"/>
        <v>-5.216332618992908</v>
      </c>
      <c r="CN225" s="409">
        <f t="shared" ca="1" si="1428"/>
        <v>-26.431248217227449</v>
      </c>
      <c r="CO225" s="409">
        <f t="shared" ca="1" si="1428"/>
        <v>-3.1853585459133029</v>
      </c>
      <c r="CP225" s="409">
        <f t="shared" ca="1" si="1428"/>
        <v>22.86802912372454</v>
      </c>
      <c r="CQ225" s="409">
        <f t="shared" ca="1" si="1428"/>
        <v>12.43428684440056</v>
      </c>
      <c r="CR225" s="409">
        <f t="shared" ca="1" si="1428"/>
        <v>4.713326167388459</v>
      </c>
      <c r="CS225" s="409">
        <f t="shared" ca="1" si="1428"/>
        <v>0.62952567921131219</v>
      </c>
      <c r="CT225" s="409">
        <f t="shared" ca="1" si="1428"/>
        <v>4.2152083001882374</v>
      </c>
      <c r="CU225" s="409">
        <f t="shared" ca="1" si="1428"/>
        <v>-1.633349910309505</v>
      </c>
      <c r="CV225" s="409">
        <f t="shared" ca="1" si="1428"/>
        <v>2.6755535874580545</v>
      </c>
      <c r="CW225" s="409">
        <f t="shared" ca="1" si="1428"/>
        <v>1.4726881917624439</v>
      </c>
      <c r="CX225" s="409">
        <f t="shared" ref="CX225:ED225" ca="1" si="1429">+CX72/CW72*100-100</f>
        <v>0.86978438042548589</v>
      </c>
      <c r="CY225" s="409">
        <f t="shared" ca="1" si="1429"/>
        <v>0.26706015966655627</v>
      </c>
      <c r="CZ225" s="409">
        <f t="shared" ca="1" si="1429"/>
        <v>-0.58509529104681235</v>
      </c>
      <c r="DA225" s="409">
        <f t="shared" ca="1" si="1429"/>
        <v>0.22655114705716528</v>
      </c>
      <c r="DB225" s="409">
        <f t="shared" ca="1" si="1429"/>
        <v>-0.42230887558862662</v>
      </c>
      <c r="DC225" s="409">
        <f t="shared" ca="1" si="1429"/>
        <v>0.4203632517623106</v>
      </c>
      <c r="DD225" s="409">
        <f t="shared" ca="1" si="1429"/>
        <v>1.4439733945508522</v>
      </c>
      <c r="DE225" s="409">
        <f t="shared" ca="1" si="1429"/>
        <v>-3.4210403846560951</v>
      </c>
      <c r="DF225" s="409">
        <f t="shared" ca="1" si="1429"/>
        <v>2.757230693473204</v>
      </c>
      <c r="DG225" s="409">
        <f t="shared" ca="1" si="1429"/>
        <v>2.4174585768764274</v>
      </c>
      <c r="DH225" s="409">
        <f t="shared" ca="1" si="1429"/>
        <v>3.3488403493024066E-2</v>
      </c>
      <c r="DI225" s="409">
        <f t="shared" ca="1" si="1429"/>
        <v>0.61716971337493476</v>
      </c>
      <c r="DJ225" s="409">
        <f t="shared" ca="1" si="1429"/>
        <v>-0.82334567204556208</v>
      </c>
      <c r="DK225" s="409">
        <f t="shared" ca="1" si="1429"/>
        <v>0.55437740163719695</v>
      </c>
      <c r="DL225" s="409">
        <f t="shared" ca="1" si="1429"/>
        <v>0.37828887762178454</v>
      </c>
      <c r="DM225" s="409">
        <f t="shared" ca="1" si="1429"/>
        <v>-0.47714151434128382</v>
      </c>
      <c r="DN225" s="409">
        <f t="shared" ca="1" si="1429"/>
        <v>0.13922246983979392</v>
      </c>
      <c r="DO225" s="409">
        <f t="shared" ca="1" si="1429"/>
        <v>1.9956051089571503</v>
      </c>
      <c r="DP225" s="409">
        <f t="shared" ca="1" si="1429"/>
        <v>-1.0230816084808509</v>
      </c>
      <c r="DQ225" s="409">
        <f t="shared" ca="1" si="1429"/>
        <v>0.31348466351275306</v>
      </c>
      <c r="DR225" s="409">
        <f t="shared" ca="1" si="1429"/>
        <v>0.13775785938831575</v>
      </c>
      <c r="DS225" s="409">
        <f t="shared" ca="1" si="1429"/>
        <v>-1.3725456925586457</v>
      </c>
      <c r="DT225" s="409">
        <f t="shared" ca="1" si="1429"/>
        <v>2.5185731129384124</v>
      </c>
      <c r="DU225" s="409">
        <f t="shared" ca="1" si="1429"/>
        <v>-3.5849191730483483</v>
      </c>
      <c r="DV225" s="409">
        <f t="shared" ca="1" si="1429"/>
        <v>-1.6592145516017922</v>
      </c>
      <c r="DW225" s="409">
        <f t="shared" ca="1" si="1429"/>
        <v>0.42000658249155265</v>
      </c>
      <c r="DX225" s="409">
        <f t="shared" ca="1" si="1429"/>
        <v>1.6123882584036835</v>
      </c>
      <c r="DY225" s="409">
        <f t="shared" ca="1" si="1429"/>
        <v>8.5352933637693695E-2</v>
      </c>
      <c r="DZ225" s="409">
        <f t="shared" ca="1" si="1429"/>
        <v>-1.013446886903111</v>
      </c>
      <c r="EA225" s="409">
        <f t="shared" ca="1" si="1429"/>
        <v>-1.303640205420038</v>
      </c>
      <c r="EB225" s="409">
        <f t="shared" ca="1" si="1429"/>
        <v>-2.1589978722400502</v>
      </c>
      <c r="EC225" s="409">
        <f t="shared" ca="1" si="1429"/>
        <v>0.5100000595720644</v>
      </c>
      <c r="ED225" s="409">
        <f t="shared" ca="1" si="1429"/>
        <v>1.605819309640097</v>
      </c>
      <c r="EE225" s="409">
        <f t="shared" ca="1" si="1279"/>
        <v>-0.14954118077403677</v>
      </c>
      <c r="EF225" s="409">
        <f t="shared" ca="1" si="1280"/>
        <v>1.228801270618419</v>
      </c>
      <c r="EG225" s="409">
        <f t="shared" ca="1" si="1281"/>
        <v>-2.412508375611182</v>
      </c>
      <c r="EH225" s="409">
        <f t="shared" ca="1" si="1282"/>
        <v>0.47454617732243776</v>
      </c>
      <c r="EI225" s="409">
        <f t="shared" ca="1" si="1283"/>
        <v>1.7800388407393655</v>
      </c>
      <c r="EJ225" s="409">
        <f t="shared" ca="1" si="1284"/>
        <v>-3.5498489393953747</v>
      </c>
      <c r="EK225" s="409">
        <f t="shared" ca="1" si="1285"/>
        <v>4.5251190861268498</v>
      </c>
      <c r="EL225" s="409">
        <f t="shared" ca="1" si="1286"/>
        <v>1.6838063857291559</v>
      </c>
      <c r="EM225" s="409">
        <f t="shared" ca="1" si="1287"/>
        <v>-2.3470776085473943</v>
      </c>
      <c r="EN225" s="409">
        <f t="shared" ca="1" si="1288"/>
        <v>0.47284045588587276</v>
      </c>
      <c r="EO225" s="409">
        <f t="shared" ca="1" si="1289"/>
        <v>-0.28663412327546212</v>
      </c>
      <c r="EP225" s="409">
        <f t="shared" ca="1" si="1290"/>
        <v>-1.0126858250945787</v>
      </c>
      <c r="EQ225" s="409">
        <f t="shared" ca="1" si="1291"/>
        <v>-0.59477957760465472</v>
      </c>
      <c r="ER225" s="409">
        <f t="shared" ca="1" si="1292"/>
        <v>0.29548109118775301</v>
      </c>
      <c r="ES225" s="409">
        <f t="shared" ca="1" si="1293"/>
        <v>1.9202266464265705</v>
      </c>
      <c r="ET225" s="409">
        <f t="shared" ca="1" si="1294"/>
        <v>0.60861533500400355</v>
      </c>
      <c r="EU225" s="409">
        <f t="shared" ca="1" si="1295"/>
        <v>-1.7908396451219488</v>
      </c>
      <c r="EV225" s="409">
        <f t="shared" ca="1" si="1296"/>
        <v>-3.2456219101121064E-2</v>
      </c>
      <c r="EW225" s="409">
        <f t="shared" ca="1" si="1297"/>
        <v>-1.8529333116924107</v>
      </c>
      <c r="EX225" s="409">
        <f t="shared" ca="1" si="1298"/>
        <v>1.0428276423420755</v>
      </c>
      <c r="EY225" s="409">
        <f t="shared" ca="1" si="1299"/>
        <v>-0.33065671491596049</v>
      </c>
      <c r="EZ225" s="409">
        <f t="shared" ca="1" si="1300"/>
        <v>1.2722317719581611</v>
      </c>
      <c r="FA225" s="409">
        <f t="shared" ca="1" si="1301"/>
        <v>-0.31704928652351327</v>
      </c>
      <c r="FB225" s="409">
        <f t="shared" ca="1" si="1302"/>
        <v>-1.4162795283842371</v>
      </c>
      <c r="FC225" s="409">
        <f t="shared" ca="1" si="1303"/>
        <v>0.4777947907947464</v>
      </c>
      <c r="FD225" s="409">
        <f t="shared" ca="1" si="1304"/>
        <v>-2.6655379458945418</v>
      </c>
      <c r="FE225" s="409">
        <f t="shared" ca="1" si="1305"/>
        <v>-100</v>
      </c>
      <c r="FF225" s="409" t="e">
        <f t="shared" ca="1" si="1306"/>
        <v>#DIV/0!</v>
      </c>
      <c r="FG225" s="409" t="e">
        <f t="shared" ca="1" si="1307"/>
        <v>#DIV/0!</v>
      </c>
      <c r="FH225" s="409" t="e">
        <f t="shared" ca="1" si="1308"/>
        <v>#DIV/0!</v>
      </c>
      <c r="FI225" s="409" t="e">
        <f t="shared" ca="1" si="1309"/>
        <v>#DIV/0!</v>
      </c>
      <c r="FJ225" s="409" t="e">
        <f t="shared" ca="1" si="1310"/>
        <v>#DIV/0!</v>
      </c>
      <c r="FK225" s="409" t="e">
        <f t="shared" ca="1" si="1311"/>
        <v>#DIV/0!</v>
      </c>
      <c r="FL225" s="409" t="e">
        <f t="shared" ca="1" si="1312"/>
        <v>#DIV/0!</v>
      </c>
      <c r="FM225" s="409" t="e">
        <f t="shared" ca="1" si="1313"/>
        <v>#DIV/0!</v>
      </c>
      <c r="FN225" s="409" t="e">
        <f t="shared" ca="1" si="1314"/>
        <v>#DIV/0!</v>
      </c>
      <c r="FO225" s="409" t="e">
        <f t="shared" ca="1" si="1421"/>
        <v>#DIV/0!</v>
      </c>
      <c r="FP225" s="409" t="e">
        <f t="shared" ca="1" si="1316"/>
        <v>#DIV/0!</v>
      </c>
    </row>
    <row r="226" spans="1:172" x14ac:dyDescent="0.2">
      <c r="B226" s="407" t="s">
        <v>25</v>
      </c>
      <c r="C226" s="408">
        <f t="shared" si="1274"/>
        <v>157596.10200000001</v>
      </c>
      <c r="D226" s="407"/>
      <c r="E226" s="409"/>
      <c r="F226" s="409">
        <f t="shared" ref="F226:AK226" ca="1" si="1430">+F73/E73*100-100</f>
        <v>-0.19740704406297027</v>
      </c>
      <c r="G226" s="409">
        <f t="shared" ca="1" si="1430"/>
        <v>-0.68080052841641248</v>
      </c>
      <c r="H226" s="409">
        <f t="shared" ca="1" si="1430"/>
        <v>-1.8663110362037827</v>
      </c>
      <c r="I226" s="409">
        <f t="shared" ca="1" si="1430"/>
        <v>1.0160091723761866</v>
      </c>
      <c r="J226" s="409">
        <f t="shared" ca="1" si="1430"/>
        <v>-0.14051221479067522</v>
      </c>
      <c r="K226" s="409">
        <f t="shared" ca="1" si="1430"/>
        <v>0.1228441513116536</v>
      </c>
      <c r="L226" s="409">
        <f t="shared" ca="1" si="1430"/>
        <v>8.6851156895278336E-2</v>
      </c>
      <c r="M226" s="409">
        <f t="shared" ca="1" si="1430"/>
        <v>-2.6318513825662677</v>
      </c>
      <c r="N226" s="409">
        <f t="shared" ca="1" si="1430"/>
        <v>2.2796447925464918</v>
      </c>
      <c r="O226" s="409">
        <f t="shared" ca="1" si="1430"/>
        <v>1.5442844604278889</v>
      </c>
      <c r="P226" s="409">
        <f t="shared" ca="1" si="1430"/>
        <v>-0.2342679747907539</v>
      </c>
      <c r="Q226" s="409">
        <f t="shared" ca="1" si="1430"/>
        <v>1.4095084112919096</v>
      </c>
      <c r="R226" s="409">
        <f t="shared" ca="1" si="1430"/>
        <v>7.1274481505383847E-2</v>
      </c>
      <c r="S226" s="409">
        <f t="shared" ca="1" si="1430"/>
        <v>1.2190996307985387</v>
      </c>
      <c r="T226" s="409">
        <f t="shared" ca="1" si="1430"/>
        <v>-0.25535963098410264</v>
      </c>
      <c r="U226" s="409">
        <f t="shared" ca="1" si="1430"/>
        <v>0.99991378133022124</v>
      </c>
      <c r="V226" s="409">
        <f t="shared" ca="1" si="1430"/>
        <v>-1.3652547460514342</v>
      </c>
      <c r="W226" s="409">
        <f t="shared" ca="1" si="1430"/>
        <v>0.69571437504552591</v>
      </c>
      <c r="X226" s="409">
        <f t="shared" ca="1" si="1430"/>
        <v>2.0016088507502019</v>
      </c>
      <c r="Y226" s="409">
        <f t="shared" ca="1" si="1430"/>
        <v>3.2036862192526883E-2</v>
      </c>
      <c r="Z226" s="409">
        <f t="shared" ca="1" si="1430"/>
        <v>1.5394131990633895</v>
      </c>
      <c r="AA226" s="409">
        <f t="shared" ca="1" si="1430"/>
        <v>-1.9076645107210481</v>
      </c>
      <c r="AB226" s="409">
        <f t="shared" ca="1" si="1430"/>
        <v>2.8287974392428055</v>
      </c>
      <c r="AC226" s="409">
        <f t="shared" ca="1" si="1430"/>
        <v>0.32383027645124685</v>
      </c>
      <c r="AD226" s="409">
        <f t="shared" ca="1" si="1430"/>
        <v>0.90925472262817664</v>
      </c>
      <c r="AE226" s="409">
        <f t="shared" ca="1" si="1430"/>
        <v>0.64542806037468381</v>
      </c>
      <c r="AF226" s="409">
        <f t="shared" ca="1" si="1430"/>
        <v>1.2843040165965363</v>
      </c>
      <c r="AG226" s="409">
        <f t="shared" ca="1" si="1430"/>
        <v>-1.341276512899924</v>
      </c>
      <c r="AH226" s="409">
        <f t="shared" ca="1" si="1430"/>
        <v>0.94024670887750972</v>
      </c>
      <c r="AI226" s="409">
        <f t="shared" ca="1" si="1430"/>
        <v>-0.16071784409238887</v>
      </c>
      <c r="AJ226" s="409">
        <f t="shared" ca="1" si="1430"/>
        <v>1.0208720756462242</v>
      </c>
      <c r="AK226" s="409">
        <f t="shared" ca="1" si="1430"/>
        <v>2.7471606691404986</v>
      </c>
      <c r="AL226" s="409">
        <f t="shared" ref="AL226:BQ226" ca="1" si="1431">+AL73/AK73*100-100</f>
        <v>-2.3458361352543449</v>
      </c>
      <c r="AM226" s="409">
        <f t="shared" ca="1" si="1431"/>
        <v>-0.55892720218889735</v>
      </c>
      <c r="AN226" s="409">
        <f t="shared" ca="1" si="1431"/>
        <v>-0.18207276720737298</v>
      </c>
      <c r="AO226" s="409">
        <f t="shared" ca="1" si="1431"/>
        <v>-0.84399672463774777</v>
      </c>
      <c r="AP226" s="409">
        <f t="shared" ca="1" si="1431"/>
        <v>2.6884132595167642</v>
      </c>
      <c r="AQ226" s="409">
        <f t="shared" ca="1" si="1431"/>
        <v>-0.88647657402070479</v>
      </c>
      <c r="AR226" s="409">
        <f t="shared" ca="1" si="1431"/>
        <v>1.9566551156955825E-2</v>
      </c>
      <c r="AS226" s="409">
        <f t="shared" ca="1" si="1431"/>
        <v>1.2721937404053705</v>
      </c>
      <c r="AT226" s="409">
        <f t="shared" ca="1" si="1431"/>
        <v>0.26820273560073815</v>
      </c>
      <c r="AU226" s="409">
        <f t="shared" ca="1" si="1431"/>
        <v>1.8973087261713317</v>
      </c>
      <c r="AV226" s="409">
        <f t="shared" ca="1" si="1431"/>
        <v>-2.4761230255936937</v>
      </c>
      <c r="AW226" s="409">
        <f t="shared" ca="1" si="1431"/>
        <v>1.826841426488329</v>
      </c>
      <c r="AX226" s="409">
        <f t="shared" ca="1" si="1431"/>
        <v>-1.2982372739469383</v>
      </c>
      <c r="AY226" s="409">
        <f t="shared" ca="1" si="1431"/>
        <v>-2.3711834638166209</v>
      </c>
      <c r="AZ226" s="409">
        <f t="shared" ca="1" si="1431"/>
        <v>5.8816076210287775</v>
      </c>
      <c r="BA226" s="409">
        <f t="shared" ca="1" si="1431"/>
        <v>-2.8483609613666943</v>
      </c>
      <c r="BB226" s="409">
        <f t="shared" ca="1" si="1431"/>
        <v>-0.44432764102371891</v>
      </c>
      <c r="BC226" s="409">
        <f t="shared" ca="1" si="1431"/>
        <v>-0.45833232101148269</v>
      </c>
      <c r="BD226" s="409">
        <f t="shared" ca="1" si="1431"/>
        <v>-0.10977428723209925</v>
      </c>
      <c r="BE226" s="409">
        <f t="shared" ca="1" si="1431"/>
        <v>-0.50202270791184844</v>
      </c>
      <c r="BF226" s="409">
        <f t="shared" ca="1" si="1431"/>
        <v>-0.63111408767994703</v>
      </c>
      <c r="BG226" s="409">
        <f t="shared" ca="1" si="1431"/>
        <v>1.6789208504301598</v>
      </c>
      <c r="BH226" s="409">
        <f t="shared" ca="1" si="1431"/>
        <v>-2.9570449111016899</v>
      </c>
      <c r="BI226" s="409">
        <f t="shared" ca="1" si="1431"/>
        <v>0.41914541850103149</v>
      </c>
      <c r="BJ226" s="409">
        <f t="shared" ca="1" si="1431"/>
        <v>1.2765255021349304</v>
      </c>
      <c r="BK226" s="409">
        <f t="shared" ca="1" si="1431"/>
        <v>1.2979856354708801</v>
      </c>
      <c r="BL226" s="409">
        <f t="shared" ca="1" si="1431"/>
        <v>1.5528855897873655</v>
      </c>
      <c r="BM226" s="409">
        <f t="shared" ca="1" si="1431"/>
        <v>-8.6695164552025972E-2</v>
      </c>
      <c r="BN226" s="409">
        <f t="shared" ca="1" si="1431"/>
        <v>-1.4257706356436728</v>
      </c>
      <c r="BO226" s="409">
        <f t="shared" ca="1" si="1431"/>
        <v>2.1863123293162374</v>
      </c>
      <c r="BP226" s="409">
        <f t="shared" ca="1" si="1431"/>
        <v>-4.3041699830347682</v>
      </c>
      <c r="BQ226" s="409">
        <f t="shared" ca="1" si="1431"/>
        <v>2.4794161337360521</v>
      </c>
      <c r="BR226" s="409">
        <f t="shared" ref="BR226:CW226" ca="1" si="1432">+BR73/BQ73*100-100</f>
        <v>-0.96468422115751196</v>
      </c>
      <c r="BS226" s="409">
        <f t="shared" ca="1" si="1432"/>
        <v>-0.27496611000466942</v>
      </c>
      <c r="BT226" s="409">
        <f t="shared" ca="1" si="1432"/>
        <v>1.228546865976881</v>
      </c>
      <c r="BU226" s="409">
        <f t="shared" ca="1" si="1432"/>
        <v>2.2422196558696612</v>
      </c>
      <c r="BV226" s="409">
        <f t="shared" ca="1" si="1432"/>
        <v>-4.4630752007273458</v>
      </c>
      <c r="BW226" s="409">
        <f t="shared" ca="1" si="1432"/>
        <v>1.0534477486401101</v>
      </c>
      <c r="BX226" s="409">
        <f t="shared" ca="1" si="1432"/>
        <v>-3.6309499981958027</v>
      </c>
      <c r="BY226" s="409">
        <f t="shared" ca="1" si="1432"/>
        <v>0.79948279438919201</v>
      </c>
      <c r="BZ226" s="409">
        <f t="shared" ca="1" si="1432"/>
        <v>1.0192480618881348</v>
      </c>
      <c r="CA226" s="409">
        <f t="shared" ca="1" si="1432"/>
        <v>-0.83050810657555019</v>
      </c>
      <c r="CB226" s="409">
        <f t="shared" ca="1" si="1432"/>
        <v>1.4113349214621707</v>
      </c>
      <c r="CC226" s="409">
        <f t="shared" ca="1" si="1432"/>
        <v>-1.1211541186326883</v>
      </c>
      <c r="CD226" s="409">
        <f t="shared" ca="1" si="1432"/>
        <v>1.3828684013351449</v>
      </c>
      <c r="CE226" s="409">
        <f t="shared" ca="1" si="1432"/>
        <v>-0.97705229696694573</v>
      </c>
      <c r="CF226" s="409">
        <f t="shared" ca="1" si="1432"/>
        <v>1.3793750735149501</v>
      </c>
      <c r="CG226" s="409">
        <f t="shared" ca="1" si="1432"/>
        <v>-1.2438915959307195</v>
      </c>
      <c r="CH226" s="409">
        <f t="shared" ca="1" si="1432"/>
        <v>-0.2245776215209645</v>
      </c>
      <c r="CI226" s="409">
        <f t="shared" ca="1" si="1432"/>
        <v>-2.0856197375193943</v>
      </c>
      <c r="CJ226" s="409">
        <f t="shared" ca="1" si="1432"/>
        <v>0.23058140366474333</v>
      </c>
      <c r="CK226" s="409">
        <f t="shared" ca="1" si="1432"/>
        <v>2.065503519033058</v>
      </c>
      <c r="CL226" s="409">
        <f t="shared" ca="1" si="1432"/>
        <v>1.7934376242455699</v>
      </c>
      <c r="CM226" s="409">
        <f t="shared" ca="1" si="1432"/>
        <v>-3.2140455031196211</v>
      </c>
      <c r="CN226" s="409">
        <f t="shared" ca="1" si="1432"/>
        <v>-21.87965599349711</v>
      </c>
      <c r="CO226" s="409">
        <f t="shared" ca="1" si="1432"/>
        <v>2.2538298879415635</v>
      </c>
      <c r="CP226" s="409">
        <f t="shared" ca="1" si="1432"/>
        <v>15.80267606844204</v>
      </c>
      <c r="CQ226" s="409">
        <f t="shared" ca="1" si="1432"/>
        <v>7.6793413355817393</v>
      </c>
      <c r="CR226" s="409">
        <f t="shared" ca="1" si="1432"/>
        <v>4.5375045036051915</v>
      </c>
      <c r="CS226" s="409">
        <f t="shared" ca="1" si="1432"/>
        <v>0.41621838460011418</v>
      </c>
      <c r="CT226" s="409">
        <f t="shared" ca="1" si="1432"/>
        <v>1.4451566671328067</v>
      </c>
      <c r="CU226" s="409">
        <f t="shared" ca="1" si="1432"/>
        <v>0.12709425775608452</v>
      </c>
      <c r="CV226" s="409">
        <f t="shared" ca="1" si="1432"/>
        <v>0.99308968849665291</v>
      </c>
      <c r="CW226" s="409">
        <f t="shared" ca="1" si="1432"/>
        <v>-0.22726547020704402</v>
      </c>
      <c r="CX226" s="409">
        <f t="shared" ref="CX226:ED226" ca="1" si="1433">+CX73/CW73*100-100</f>
        <v>-1.2426947075402097</v>
      </c>
      <c r="CY226" s="409">
        <f t="shared" ca="1" si="1433"/>
        <v>3.8883707881210796</v>
      </c>
      <c r="CZ226" s="409">
        <f t="shared" ca="1" si="1433"/>
        <v>-1.1420303380711943</v>
      </c>
      <c r="DA226" s="409">
        <f t="shared" ca="1" si="1433"/>
        <v>0.708357046758195</v>
      </c>
      <c r="DB226" s="409">
        <f t="shared" ca="1" si="1433"/>
        <v>-0.46252560239376805</v>
      </c>
      <c r="DC226" s="409">
        <f t="shared" ca="1" si="1433"/>
        <v>-2.1270297083407996</v>
      </c>
      <c r="DD226" s="409">
        <f t="shared" ca="1" si="1433"/>
        <v>1.3369859500455448</v>
      </c>
      <c r="DE226" s="409">
        <f t="shared" ca="1" si="1433"/>
        <v>-0.88223293614260001</v>
      </c>
      <c r="DF226" s="409">
        <f t="shared" ca="1" si="1433"/>
        <v>-0.20399554104308493</v>
      </c>
      <c r="DG226" s="409">
        <f t="shared" ca="1" si="1433"/>
        <v>0.65518862432649883</v>
      </c>
      <c r="DH226" s="409">
        <f t="shared" ca="1" si="1433"/>
        <v>0.7270702580840549</v>
      </c>
      <c r="DI226" s="409">
        <f t="shared" ca="1" si="1433"/>
        <v>-1.6367715633020197</v>
      </c>
      <c r="DJ226" s="409">
        <f t="shared" ca="1" si="1433"/>
        <v>0.62962247785259251</v>
      </c>
      <c r="DK226" s="409">
        <f t="shared" ca="1" si="1433"/>
        <v>0.41785778548981511</v>
      </c>
      <c r="DL226" s="409">
        <f t="shared" ca="1" si="1433"/>
        <v>0.71477235605470923</v>
      </c>
      <c r="DM226" s="409">
        <f t="shared" ca="1" si="1433"/>
        <v>-3.3028123619070868</v>
      </c>
      <c r="DN226" s="409">
        <f t="shared" ca="1" si="1433"/>
        <v>1.1004669407861201</v>
      </c>
      <c r="DO226" s="409">
        <f t="shared" ca="1" si="1433"/>
        <v>1.798253271776403</v>
      </c>
      <c r="DP226" s="409">
        <f t="shared" ca="1" si="1433"/>
        <v>-1.4884242851667295</v>
      </c>
      <c r="DQ226" s="409">
        <f t="shared" ca="1" si="1433"/>
        <v>-0.88914057461425955</v>
      </c>
      <c r="DR226" s="409">
        <f t="shared" ca="1" si="1433"/>
        <v>3.2717165179233234</v>
      </c>
      <c r="DS226" s="409">
        <f t="shared" ca="1" si="1433"/>
        <v>-0.65348301672291598</v>
      </c>
      <c r="DT226" s="409">
        <f t="shared" ca="1" si="1433"/>
        <v>0.31559903208757589</v>
      </c>
      <c r="DU226" s="409">
        <f t="shared" ca="1" si="1433"/>
        <v>0.61144992653490249</v>
      </c>
      <c r="DV226" s="409">
        <f t="shared" ca="1" si="1433"/>
        <v>-2.757452957024995</v>
      </c>
      <c r="DW226" s="409">
        <f t="shared" ca="1" si="1433"/>
        <v>-1.0951274567440663</v>
      </c>
      <c r="DX226" s="409">
        <f t="shared" ca="1" si="1433"/>
        <v>1.0502426203260029E-2</v>
      </c>
      <c r="DY226" s="409">
        <f t="shared" ca="1" si="1433"/>
        <v>-8.5151774943625469E-2</v>
      </c>
      <c r="DZ226" s="409">
        <f t="shared" ca="1" si="1433"/>
        <v>0.31122583591556463</v>
      </c>
      <c r="EA226" s="409">
        <f t="shared" ca="1" si="1433"/>
        <v>-0.60811065892400507</v>
      </c>
      <c r="EB226" s="409">
        <f t="shared" ca="1" si="1433"/>
        <v>-1.5513595567343543</v>
      </c>
      <c r="EC226" s="409">
        <f t="shared" ca="1" si="1433"/>
        <v>1.1888667250480722</v>
      </c>
      <c r="ED226" s="409">
        <f t="shared" ca="1" si="1433"/>
        <v>-1.9475339145886466</v>
      </c>
      <c r="EE226" s="409">
        <f t="shared" ca="1" si="1279"/>
        <v>1.2399310954276217</v>
      </c>
      <c r="EF226" s="409">
        <f t="shared" ca="1" si="1280"/>
        <v>-1.2661737381526166</v>
      </c>
      <c r="EG226" s="409">
        <f t="shared" ca="1" si="1281"/>
        <v>1.6221777541628057</v>
      </c>
      <c r="EH226" s="409">
        <f t="shared" ca="1" si="1282"/>
        <v>1.0204216598732785</v>
      </c>
      <c r="EI226" s="409">
        <f t="shared" ca="1" si="1283"/>
        <v>-1.5355667692088844</v>
      </c>
      <c r="EJ226" s="409">
        <f t="shared" ca="1" si="1284"/>
        <v>-1.3448070774379062</v>
      </c>
      <c r="EK226" s="409">
        <f t="shared" ca="1" si="1285"/>
        <v>0.42124769938747875</v>
      </c>
      <c r="EL226" s="409">
        <f t="shared" ca="1" si="1286"/>
        <v>-0.80323450619918901</v>
      </c>
      <c r="EM226" s="409">
        <f t="shared" ca="1" si="1287"/>
        <v>4.9059346956255467E-2</v>
      </c>
      <c r="EN226" s="409">
        <f t="shared" ca="1" si="1288"/>
        <v>4.6386813964262501</v>
      </c>
      <c r="EO226" s="409">
        <f t="shared" ca="1" si="1289"/>
        <v>-3.3794556144202943</v>
      </c>
      <c r="EP226" s="409">
        <f t="shared" ca="1" si="1290"/>
        <v>-0.64161975983201103</v>
      </c>
      <c r="EQ226" s="409">
        <f t="shared" ca="1" si="1291"/>
        <v>-1.5713225106204902</v>
      </c>
      <c r="ER226" s="409">
        <f t="shared" ca="1" si="1292"/>
        <v>0.27916700859573496</v>
      </c>
      <c r="ES226" s="409">
        <f t="shared" ca="1" si="1293"/>
        <v>0.4411193228953465</v>
      </c>
      <c r="ET226" s="409">
        <f t="shared" ca="1" si="1294"/>
        <v>-0.48266769744999749</v>
      </c>
      <c r="EU226" s="409">
        <f t="shared" ca="1" si="1295"/>
        <v>-0.37376017319091659</v>
      </c>
      <c r="EV226" s="409">
        <f t="shared" ca="1" si="1296"/>
        <v>1.0647246040847307</v>
      </c>
      <c r="EW226" s="409">
        <f t="shared" ca="1" si="1297"/>
        <v>-6.2238777266969691E-2</v>
      </c>
      <c r="EX226" s="409">
        <f t="shared" ca="1" si="1298"/>
        <v>0.62368530886300277</v>
      </c>
      <c r="EY226" s="409">
        <f t="shared" ca="1" si="1299"/>
        <v>0.29981729723078843</v>
      </c>
      <c r="EZ226" s="409">
        <f t="shared" ca="1" si="1300"/>
        <v>0.16502561163002838</v>
      </c>
      <c r="FA226" s="409">
        <f t="shared" ca="1" si="1301"/>
        <v>-0.68076832585026636</v>
      </c>
      <c r="FB226" s="409">
        <f t="shared" ca="1" si="1302"/>
        <v>-0.32082991724044518</v>
      </c>
      <c r="FC226" s="409">
        <f t="shared" ca="1" si="1303"/>
        <v>0.58201527207192782</v>
      </c>
      <c r="FD226" s="409">
        <f t="shared" ca="1" si="1304"/>
        <v>-0.55451311307625417</v>
      </c>
      <c r="FE226" s="409">
        <f t="shared" ca="1" si="1305"/>
        <v>-100</v>
      </c>
      <c r="FF226" s="409" t="e">
        <f t="shared" ca="1" si="1306"/>
        <v>#DIV/0!</v>
      </c>
      <c r="FG226" s="409" t="e">
        <f t="shared" ca="1" si="1307"/>
        <v>#DIV/0!</v>
      </c>
      <c r="FH226" s="409" t="e">
        <f t="shared" ca="1" si="1308"/>
        <v>#DIV/0!</v>
      </c>
      <c r="FI226" s="409" t="e">
        <f t="shared" ca="1" si="1309"/>
        <v>#DIV/0!</v>
      </c>
      <c r="FJ226" s="409" t="e">
        <f t="shared" ca="1" si="1310"/>
        <v>#DIV/0!</v>
      </c>
      <c r="FK226" s="409" t="e">
        <f t="shared" ca="1" si="1311"/>
        <v>#DIV/0!</v>
      </c>
      <c r="FL226" s="409" t="e">
        <f t="shared" ca="1" si="1312"/>
        <v>#DIV/0!</v>
      </c>
      <c r="FM226" s="409" t="e">
        <f t="shared" ca="1" si="1313"/>
        <v>#DIV/0!</v>
      </c>
      <c r="FN226" s="409" t="e">
        <f t="shared" ca="1" si="1314"/>
        <v>#DIV/0!</v>
      </c>
      <c r="FO226" s="409" t="e">
        <f t="shared" ca="1" si="1421"/>
        <v>#DIV/0!</v>
      </c>
      <c r="FP226" s="409" t="e">
        <f t="shared" ca="1" si="1316"/>
        <v>#DIV/0!</v>
      </c>
    </row>
    <row r="227" spans="1:172" x14ac:dyDescent="0.2">
      <c r="B227" s="407" t="s">
        <v>26</v>
      </c>
      <c r="C227" s="408">
        <f t="shared" si="1274"/>
        <v>257274.88099999999</v>
      </c>
      <c r="D227" s="407"/>
      <c r="E227" s="409"/>
      <c r="F227" s="409">
        <f t="shared" ref="F227:AK227" ca="1" si="1434">+F74/E74*100-100</f>
        <v>1.5366575033155527</v>
      </c>
      <c r="G227" s="409">
        <f t="shared" ca="1" si="1434"/>
        <v>2.7402119969752334</v>
      </c>
      <c r="H227" s="409">
        <f t="shared" ca="1" si="1434"/>
        <v>0.31875174964281427</v>
      </c>
      <c r="I227" s="409">
        <f t="shared" ca="1" si="1434"/>
        <v>-5.4716063637408183</v>
      </c>
      <c r="J227" s="409">
        <f t="shared" ca="1" si="1434"/>
        <v>-1.4327763539636464</v>
      </c>
      <c r="K227" s="409">
        <f t="shared" ca="1" si="1434"/>
        <v>4.7617632716260943</v>
      </c>
      <c r="L227" s="409">
        <f t="shared" ca="1" si="1434"/>
        <v>0.27227065006083251</v>
      </c>
      <c r="M227" s="409">
        <f t="shared" ca="1" si="1434"/>
        <v>-0.47375681870940411</v>
      </c>
      <c r="N227" s="409">
        <f t="shared" ca="1" si="1434"/>
        <v>1.96707701639356</v>
      </c>
      <c r="O227" s="409">
        <f t="shared" ca="1" si="1434"/>
        <v>-1.3786957065896672</v>
      </c>
      <c r="P227" s="409">
        <f t="shared" ca="1" si="1434"/>
        <v>-2.9187038394376827</v>
      </c>
      <c r="Q227" s="409">
        <f t="shared" ca="1" si="1434"/>
        <v>12.908533031047313</v>
      </c>
      <c r="R227" s="409">
        <f t="shared" ca="1" si="1434"/>
        <v>-1.5577282915308075</v>
      </c>
      <c r="S227" s="409">
        <f t="shared" ca="1" si="1434"/>
        <v>2.3793298015281295</v>
      </c>
      <c r="T227" s="409">
        <f t="shared" ca="1" si="1434"/>
        <v>-1.9197155356486917</v>
      </c>
      <c r="U227" s="409">
        <f t="shared" ca="1" si="1434"/>
        <v>2.461890245725229</v>
      </c>
      <c r="V227" s="409">
        <f t="shared" ca="1" si="1434"/>
        <v>-1.5468301572824572</v>
      </c>
      <c r="W227" s="409">
        <f t="shared" ca="1" si="1434"/>
        <v>-0.87594394713448764</v>
      </c>
      <c r="X227" s="409">
        <f t="shared" ca="1" si="1434"/>
        <v>-4.80082218410476</v>
      </c>
      <c r="Y227" s="409">
        <f t="shared" ca="1" si="1434"/>
        <v>5.549740174897309</v>
      </c>
      <c r="Z227" s="409">
        <f t="shared" ca="1" si="1434"/>
        <v>3.4941081099699005</v>
      </c>
      <c r="AA227" s="409">
        <f t="shared" ca="1" si="1434"/>
        <v>-1.2199589079903319</v>
      </c>
      <c r="AB227" s="409">
        <f t="shared" ca="1" si="1434"/>
        <v>4.7650801023044522</v>
      </c>
      <c r="AC227" s="409">
        <f t="shared" ca="1" si="1434"/>
        <v>-8.8934847946459001</v>
      </c>
      <c r="AD227" s="409">
        <f t="shared" ca="1" si="1434"/>
        <v>0.45183435648925752</v>
      </c>
      <c r="AE227" s="409">
        <f t="shared" ca="1" si="1434"/>
        <v>-3.1752466190728654</v>
      </c>
      <c r="AF227" s="409">
        <f t="shared" ca="1" si="1434"/>
        <v>4.117786009827924</v>
      </c>
      <c r="AG227" s="409">
        <f t="shared" ca="1" si="1434"/>
        <v>0.29803803719170219</v>
      </c>
      <c r="AH227" s="409">
        <f t="shared" ca="1" si="1434"/>
        <v>-0.2288948422994963</v>
      </c>
      <c r="AI227" s="409">
        <f t="shared" ca="1" si="1434"/>
        <v>2.7795672503947912</v>
      </c>
      <c r="AJ227" s="409">
        <f t="shared" ca="1" si="1434"/>
        <v>-1.975851811251971</v>
      </c>
      <c r="AK227" s="409">
        <f t="shared" ca="1" si="1434"/>
        <v>3.2396721525995673</v>
      </c>
      <c r="AL227" s="409">
        <f t="shared" ref="AL227:BQ227" ca="1" si="1435">+AL74/AK74*100-100</f>
        <v>-1.7321742577622246</v>
      </c>
      <c r="AM227" s="409">
        <f t="shared" ca="1" si="1435"/>
        <v>-4.8917888886794287</v>
      </c>
      <c r="AN227" s="409">
        <f t="shared" ca="1" si="1435"/>
        <v>0.71585754816479152</v>
      </c>
      <c r="AO227" s="409">
        <f t="shared" ca="1" si="1435"/>
        <v>1.0144278897454626</v>
      </c>
      <c r="AP227" s="409">
        <f t="shared" ca="1" si="1435"/>
        <v>1.8174907104576477</v>
      </c>
      <c r="AQ227" s="409">
        <f t="shared" ca="1" si="1435"/>
        <v>-2.5048866419228375</v>
      </c>
      <c r="AR227" s="409">
        <f t="shared" ca="1" si="1435"/>
        <v>-1.0839732018235253</v>
      </c>
      <c r="AS227" s="409">
        <f t="shared" ca="1" si="1435"/>
        <v>-0.57106879258088838</v>
      </c>
      <c r="AT227" s="409">
        <f t="shared" ca="1" si="1435"/>
        <v>2.0176694727610709</v>
      </c>
      <c r="AU227" s="409">
        <f t="shared" ca="1" si="1435"/>
        <v>-1.6275368608036302</v>
      </c>
      <c r="AV227" s="409">
        <f t="shared" ca="1" si="1435"/>
        <v>1.7800859587155031</v>
      </c>
      <c r="AW227" s="409">
        <f t="shared" ca="1" si="1435"/>
        <v>-0.37781500996180739</v>
      </c>
      <c r="AX227" s="409">
        <f t="shared" ca="1" si="1435"/>
        <v>1.1634403443338499</v>
      </c>
      <c r="AY227" s="409">
        <f t="shared" ca="1" si="1435"/>
        <v>7.6909393913403079</v>
      </c>
      <c r="AZ227" s="409">
        <f t="shared" ca="1" si="1435"/>
        <v>-6.6377162443543796</v>
      </c>
      <c r="BA227" s="409">
        <f t="shared" ca="1" si="1435"/>
        <v>6.1274962632305687</v>
      </c>
      <c r="BB227" s="409">
        <f t="shared" ca="1" si="1435"/>
        <v>-2.3506176236804635</v>
      </c>
      <c r="BC227" s="409">
        <f t="shared" ca="1" si="1435"/>
        <v>-2.893277202459231</v>
      </c>
      <c r="BD227" s="409">
        <f t="shared" ca="1" si="1435"/>
        <v>-1.467198003144631</v>
      </c>
      <c r="BE227" s="409">
        <f t="shared" ca="1" si="1435"/>
        <v>1.0414511274929055</v>
      </c>
      <c r="BF227" s="409">
        <f t="shared" ca="1" si="1435"/>
        <v>3.0085663219968239</v>
      </c>
      <c r="BG227" s="409">
        <f t="shared" ca="1" si="1435"/>
        <v>-0.38447986035214399</v>
      </c>
      <c r="BH227" s="409">
        <f t="shared" ca="1" si="1435"/>
        <v>-0.19213336149080362</v>
      </c>
      <c r="BI227" s="409">
        <f t="shared" ca="1" si="1435"/>
        <v>-4.8169914043822644</v>
      </c>
      <c r="BJ227" s="409">
        <f t="shared" ca="1" si="1435"/>
        <v>2.1586722220675796</v>
      </c>
      <c r="BK227" s="409">
        <f t="shared" ca="1" si="1435"/>
        <v>0.88936451469353983</v>
      </c>
      <c r="BL227" s="409">
        <f t="shared" ca="1" si="1435"/>
        <v>-0.2797502765891835</v>
      </c>
      <c r="BM227" s="409">
        <f t="shared" ca="1" si="1435"/>
        <v>-5.2687949241922212</v>
      </c>
      <c r="BN227" s="409">
        <f t="shared" ca="1" si="1435"/>
        <v>-1.3565603602632734</v>
      </c>
      <c r="BO227" s="409">
        <f t="shared" ca="1" si="1435"/>
        <v>5.4323531313950042</v>
      </c>
      <c r="BP227" s="409">
        <f t="shared" ca="1" si="1435"/>
        <v>-1.0507470855937413</v>
      </c>
      <c r="BQ227" s="409">
        <f t="shared" ca="1" si="1435"/>
        <v>-0.36020553111181641</v>
      </c>
      <c r="BR227" s="409">
        <f t="shared" ref="BR227:CW227" ca="1" si="1436">+BR74/BQ74*100-100</f>
        <v>-1.946792160228739</v>
      </c>
      <c r="BS227" s="409">
        <f t="shared" ca="1" si="1436"/>
        <v>-3.2891998194332075</v>
      </c>
      <c r="BT227" s="409">
        <f t="shared" ca="1" si="1436"/>
        <v>2.9307967381182465</v>
      </c>
      <c r="BU227" s="409">
        <f t="shared" ca="1" si="1436"/>
        <v>-2.3160499685895672</v>
      </c>
      <c r="BV227" s="409">
        <f t="shared" ca="1" si="1436"/>
        <v>-2.4496864724765288</v>
      </c>
      <c r="BW227" s="409">
        <f t="shared" ca="1" si="1436"/>
        <v>1.4114162513643151</v>
      </c>
      <c r="BX227" s="409">
        <f t="shared" ca="1" si="1436"/>
        <v>-1.8795139047199427E-2</v>
      </c>
      <c r="BY227" s="409">
        <f t="shared" ca="1" si="1436"/>
        <v>1.7225094919390358</v>
      </c>
      <c r="BZ227" s="409">
        <f t="shared" ca="1" si="1436"/>
        <v>-0.53974890005281395</v>
      </c>
      <c r="CA227" s="409">
        <f t="shared" ca="1" si="1436"/>
        <v>3.1811876198970737</v>
      </c>
      <c r="CB227" s="409">
        <f t="shared" ca="1" si="1436"/>
        <v>-0.81676516576591496</v>
      </c>
      <c r="CC227" s="409">
        <f t="shared" ca="1" si="1436"/>
        <v>-0.52561805593130373</v>
      </c>
      <c r="CD227" s="409">
        <f t="shared" ca="1" si="1436"/>
        <v>-9.2731740898002357</v>
      </c>
      <c r="CE227" s="409">
        <f t="shared" ca="1" si="1436"/>
        <v>10.620794433606505</v>
      </c>
      <c r="CF227" s="409">
        <f t="shared" ca="1" si="1436"/>
        <v>1.8975737195303708</v>
      </c>
      <c r="CG227" s="409">
        <f t="shared" ca="1" si="1436"/>
        <v>-3.080696422956251</v>
      </c>
      <c r="CH227" s="409">
        <f t="shared" ca="1" si="1436"/>
        <v>-2.8413899183599511</v>
      </c>
      <c r="CI227" s="409">
        <f t="shared" ca="1" si="1436"/>
        <v>-1.7527072677872582</v>
      </c>
      <c r="CJ227" s="409">
        <f t="shared" ca="1" si="1436"/>
        <v>2.2523633400814731</v>
      </c>
      <c r="CK227" s="409">
        <f t="shared" ca="1" si="1436"/>
        <v>4.1693758852021858</v>
      </c>
      <c r="CL227" s="409">
        <f t="shared" ca="1" si="1436"/>
        <v>-3.7915790285025963</v>
      </c>
      <c r="CM227" s="409">
        <f t="shared" ca="1" si="1436"/>
        <v>-2.0554448425917542</v>
      </c>
      <c r="CN227" s="409">
        <f t="shared" ca="1" si="1436"/>
        <v>-12.1180413975015</v>
      </c>
      <c r="CO227" s="409">
        <f t="shared" ca="1" si="1436"/>
        <v>-2.9644607785333221</v>
      </c>
      <c r="CP227" s="409">
        <f t="shared" ca="1" si="1436"/>
        <v>3.4148876248437148</v>
      </c>
      <c r="CQ227" s="409">
        <f t="shared" ca="1" si="1436"/>
        <v>3.0066223536658896</v>
      </c>
      <c r="CR227" s="409">
        <f t="shared" ca="1" si="1436"/>
        <v>4.0595633141564065</v>
      </c>
      <c r="CS227" s="409">
        <f t="shared" ca="1" si="1436"/>
        <v>10.691984811615526</v>
      </c>
      <c r="CT227" s="409">
        <f t="shared" ca="1" si="1436"/>
        <v>2.700259500062586</v>
      </c>
      <c r="CU227" s="409">
        <f t="shared" ca="1" si="1436"/>
        <v>-0.32570674093985019</v>
      </c>
      <c r="CV227" s="409">
        <f t="shared" ca="1" si="1436"/>
        <v>0.51435083978681462</v>
      </c>
      <c r="CW227" s="409">
        <f t="shared" ca="1" si="1436"/>
        <v>-2.460261171874194</v>
      </c>
      <c r="CX227" s="409">
        <f t="shared" ref="CX227:ED227" ca="1" si="1437">+CX74/CW74*100-100</f>
        <v>-0.40662848051388778</v>
      </c>
      <c r="CY227" s="409">
        <f t="shared" ca="1" si="1437"/>
        <v>1.3998916856958914</v>
      </c>
      <c r="CZ227" s="409">
        <f t="shared" ca="1" si="1437"/>
        <v>1.4325590535704436</v>
      </c>
      <c r="DA227" s="409">
        <f t="shared" ca="1" si="1437"/>
        <v>-0.52652199280942114</v>
      </c>
      <c r="DB227" s="409">
        <f t="shared" ca="1" si="1437"/>
        <v>3.4305371462509839</v>
      </c>
      <c r="DC227" s="409">
        <f t="shared" ca="1" si="1437"/>
        <v>-0.47640428583538608</v>
      </c>
      <c r="DD227" s="409">
        <f t="shared" ca="1" si="1437"/>
        <v>-1.5006944662594748</v>
      </c>
      <c r="DE227" s="409">
        <f t="shared" ca="1" si="1437"/>
        <v>1.5131154093244845</v>
      </c>
      <c r="DF227" s="409">
        <f t="shared" ca="1" si="1437"/>
        <v>0.16011954150843621</v>
      </c>
      <c r="DG227" s="409">
        <f t="shared" ca="1" si="1437"/>
        <v>-1.2887092090482497</v>
      </c>
      <c r="DH227" s="409">
        <f t="shared" ca="1" si="1437"/>
        <v>1.1880472996007967</v>
      </c>
      <c r="DI227" s="409">
        <f t="shared" ca="1" si="1437"/>
        <v>-1.4823837115343679</v>
      </c>
      <c r="DJ227" s="409">
        <f t="shared" ca="1" si="1437"/>
        <v>-0.1605315546216417</v>
      </c>
      <c r="DK227" s="409">
        <f t="shared" ca="1" si="1437"/>
        <v>1.7412029748246027</v>
      </c>
      <c r="DL227" s="409">
        <f t="shared" ca="1" si="1437"/>
        <v>0.24132449832991654</v>
      </c>
      <c r="DM227" s="409">
        <f t="shared" ca="1" si="1437"/>
        <v>2.3763529334980547</v>
      </c>
      <c r="DN227" s="409">
        <f t="shared" ca="1" si="1437"/>
        <v>-1.1886840213692409</v>
      </c>
      <c r="DO227" s="409">
        <f t="shared" ca="1" si="1437"/>
        <v>-2.0156590240537469</v>
      </c>
      <c r="DP227" s="409">
        <f t="shared" ca="1" si="1437"/>
        <v>-2.5734754443747931</v>
      </c>
      <c r="DQ227" s="409">
        <f t="shared" ca="1" si="1437"/>
        <v>1.2556749269161429</v>
      </c>
      <c r="DR227" s="409">
        <f t="shared" ca="1" si="1437"/>
        <v>2.9211987713190695</v>
      </c>
      <c r="DS227" s="409">
        <f t="shared" ca="1" si="1437"/>
        <v>2.1934045952759504</v>
      </c>
      <c r="DT227" s="409">
        <f t="shared" ca="1" si="1437"/>
        <v>-0.24784967650084866</v>
      </c>
      <c r="DU227" s="409">
        <f t="shared" ca="1" si="1437"/>
        <v>-1.0846634090842286</v>
      </c>
      <c r="DV227" s="409">
        <f t="shared" ca="1" si="1437"/>
        <v>-0.12152294991845736</v>
      </c>
      <c r="DW227" s="409">
        <f t="shared" ca="1" si="1437"/>
        <v>0.21416203095272124</v>
      </c>
      <c r="DX227" s="409">
        <f t="shared" ca="1" si="1437"/>
        <v>-3.0497110670703904</v>
      </c>
      <c r="DY227" s="409">
        <f t="shared" ca="1" si="1437"/>
        <v>-0.62334241181339678</v>
      </c>
      <c r="DZ227" s="409">
        <f t="shared" ca="1" si="1437"/>
        <v>0.2911291957379234</v>
      </c>
      <c r="EA227" s="409">
        <f t="shared" ca="1" si="1437"/>
        <v>0.49935560846844851</v>
      </c>
      <c r="EB227" s="409">
        <f t="shared" ca="1" si="1437"/>
        <v>5.6180154525413002</v>
      </c>
      <c r="EC227" s="409">
        <f t="shared" ca="1" si="1437"/>
        <v>-2.3862034004167612</v>
      </c>
      <c r="ED227" s="409">
        <f t="shared" ca="1" si="1437"/>
        <v>-5.2949720374453051</v>
      </c>
      <c r="EE227" s="409">
        <f t="shared" ca="1" si="1279"/>
        <v>3.5626406456407977</v>
      </c>
      <c r="EF227" s="409">
        <f t="shared" ca="1" si="1280"/>
        <v>-2.4401312875252472</v>
      </c>
      <c r="EG227" s="409">
        <f t="shared" ca="1" si="1281"/>
        <v>2.2157997948622352</v>
      </c>
      <c r="EH227" s="409">
        <f t="shared" ca="1" si="1282"/>
        <v>-1.8349536126730612</v>
      </c>
      <c r="EI227" s="409">
        <f t="shared" ca="1" si="1283"/>
        <v>-1.9615966996898493</v>
      </c>
      <c r="EJ227" s="409">
        <f t="shared" ca="1" si="1284"/>
        <v>0.41882001660562196</v>
      </c>
      <c r="EK227" s="409">
        <f t="shared" ca="1" si="1285"/>
        <v>-1.5312094093764443</v>
      </c>
      <c r="EL227" s="409">
        <f t="shared" ca="1" si="1286"/>
        <v>-6.6773796197509938</v>
      </c>
      <c r="EM227" s="409">
        <f t="shared" ca="1" si="1287"/>
        <v>5.2716306203971897</v>
      </c>
      <c r="EN227" s="409">
        <f t="shared" ca="1" si="1288"/>
        <v>-0.50565393998476793</v>
      </c>
      <c r="EO227" s="409">
        <f t="shared" ca="1" si="1289"/>
        <v>1.2210660162878355</v>
      </c>
      <c r="EP227" s="409">
        <f t="shared" ca="1" si="1290"/>
        <v>5.4408344972400187</v>
      </c>
      <c r="EQ227" s="409">
        <f t="shared" ca="1" si="1291"/>
        <v>-4.4271616420413125</v>
      </c>
      <c r="ER227" s="409">
        <f t="shared" ca="1" si="1292"/>
        <v>-1.2210179412165019</v>
      </c>
      <c r="ES227" s="409">
        <f t="shared" ca="1" si="1293"/>
        <v>1.4552209955055275</v>
      </c>
      <c r="ET227" s="409">
        <f t="shared" ca="1" si="1294"/>
        <v>1.8297315426736702</v>
      </c>
      <c r="EU227" s="409">
        <f t="shared" ca="1" si="1295"/>
        <v>-2.9069058126434015</v>
      </c>
      <c r="EV227" s="409">
        <f t="shared" ca="1" si="1296"/>
        <v>1.5131737862401877</v>
      </c>
      <c r="EW227" s="409">
        <f t="shared" ca="1" si="1297"/>
        <v>-4.9047671146298342</v>
      </c>
      <c r="EX227" s="409">
        <f t="shared" ca="1" si="1298"/>
        <v>4.7251434761395075</v>
      </c>
      <c r="EY227" s="409">
        <f t="shared" ca="1" si="1299"/>
        <v>1.2110991442180676</v>
      </c>
      <c r="EZ227" s="409">
        <f t="shared" ca="1" si="1300"/>
        <v>-0.10988965348363422</v>
      </c>
      <c r="FA227" s="409">
        <f t="shared" ca="1" si="1301"/>
        <v>-0.58481016611371217</v>
      </c>
      <c r="FB227" s="409">
        <f t="shared" ca="1" si="1302"/>
        <v>-2.3404204160292039</v>
      </c>
      <c r="FC227" s="409">
        <f t="shared" ca="1" si="1303"/>
        <v>-6.2303534292820899</v>
      </c>
      <c r="FD227" s="409">
        <f t="shared" ca="1" si="1304"/>
        <v>7.5978421565586132</v>
      </c>
      <c r="FE227" s="409">
        <f t="shared" ca="1" si="1305"/>
        <v>-100</v>
      </c>
      <c r="FF227" s="409" t="e">
        <f t="shared" ca="1" si="1306"/>
        <v>#DIV/0!</v>
      </c>
      <c r="FG227" s="409" t="e">
        <f t="shared" ca="1" si="1307"/>
        <v>#DIV/0!</v>
      </c>
      <c r="FH227" s="409" t="e">
        <f t="shared" ca="1" si="1308"/>
        <v>#DIV/0!</v>
      </c>
      <c r="FI227" s="409" t="e">
        <f t="shared" ca="1" si="1309"/>
        <v>#DIV/0!</v>
      </c>
      <c r="FJ227" s="409" t="e">
        <f t="shared" ca="1" si="1310"/>
        <v>#DIV/0!</v>
      </c>
      <c r="FK227" s="409" t="e">
        <f t="shared" ca="1" si="1311"/>
        <v>#DIV/0!</v>
      </c>
      <c r="FL227" s="409" t="e">
        <f t="shared" ca="1" si="1312"/>
        <v>#DIV/0!</v>
      </c>
      <c r="FM227" s="409" t="e">
        <f t="shared" ca="1" si="1313"/>
        <v>#DIV/0!</v>
      </c>
      <c r="FN227" s="409" t="e">
        <f t="shared" ca="1" si="1314"/>
        <v>#DIV/0!</v>
      </c>
      <c r="FO227" s="409" t="e">
        <f t="shared" ca="1" si="1421"/>
        <v>#DIV/0!</v>
      </c>
      <c r="FP227" s="409" t="e">
        <f t="shared" ca="1" si="1316"/>
        <v>#DIV/0!</v>
      </c>
    </row>
    <row r="228" spans="1:172" x14ac:dyDescent="0.2">
      <c r="B228" s="407" t="s">
        <v>27</v>
      </c>
      <c r="C228" s="408">
        <f t="shared" si="1274"/>
        <v>170712.27799999999</v>
      </c>
      <c r="D228" s="407"/>
      <c r="E228" s="409"/>
      <c r="F228" s="409">
        <f t="shared" ref="F228:AK228" ca="1" si="1438">+F75/E75*100-100</f>
        <v>2.6100489561512887</v>
      </c>
      <c r="G228" s="409">
        <f t="shared" ca="1" si="1438"/>
        <v>-0.5785172502396847</v>
      </c>
      <c r="H228" s="409">
        <f t="shared" ca="1" si="1438"/>
        <v>-0.89699685493987147</v>
      </c>
      <c r="I228" s="409">
        <f t="shared" ca="1" si="1438"/>
        <v>0.99671032641775525</v>
      </c>
      <c r="J228" s="409">
        <f t="shared" ca="1" si="1438"/>
        <v>0.31449527938897859</v>
      </c>
      <c r="K228" s="409">
        <f t="shared" ca="1" si="1438"/>
        <v>-1.6699923778385823</v>
      </c>
      <c r="L228" s="409">
        <f t="shared" ca="1" si="1438"/>
        <v>1.4752309975069267</v>
      </c>
      <c r="M228" s="409">
        <f t="shared" ca="1" si="1438"/>
        <v>-4.0262526868578732</v>
      </c>
      <c r="N228" s="409">
        <f t="shared" ca="1" si="1438"/>
        <v>1.9109533182182474</v>
      </c>
      <c r="O228" s="409">
        <f t="shared" ca="1" si="1438"/>
        <v>-0.15566315597189373</v>
      </c>
      <c r="P228" s="409">
        <f t="shared" ca="1" si="1438"/>
        <v>1.1310173831357844</v>
      </c>
      <c r="Q228" s="409">
        <f t="shared" ca="1" si="1438"/>
        <v>2.5642911497112664</v>
      </c>
      <c r="R228" s="409">
        <f t="shared" ca="1" si="1438"/>
        <v>0.57220299291738286</v>
      </c>
      <c r="S228" s="409">
        <f t="shared" ca="1" si="1438"/>
        <v>-8.4994261891182532E-3</v>
      </c>
      <c r="T228" s="409">
        <f t="shared" ca="1" si="1438"/>
        <v>2.6094063382216603</v>
      </c>
      <c r="U228" s="409">
        <f t="shared" ca="1" si="1438"/>
        <v>-1.9062978465865967</v>
      </c>
      <c r="V228" s="409">
        <f t="shared" ca="1" si="1438"/>
        <v>0.94811366090237925</v>
      </c>
      <c r="W228" s="409">
        <f t="shared" ca="1" si="1438"/>
        <v>1.9220998005171595</v>
      </c>
      <c r="X228" s="409">
        <f t="shared" ca="1" si="1438"/>
        <v>-1.3093844723891692</v>
      </c>
      <c r="Y228" s="409">
        <f t="shared" ca="1" si="1438"/>
        <v>5.0459270566195755</v>
      </c>
      <c r="Z228" s="409">
        <f t="shared" ca="1" si="1438"/>
        <v>-2.6796825667111506</v>
      </c>
      <c r="AA228" s="409">
        <f t="shared" ca="1" si="1438"/>
        <v>2.9620695274752649</v>
      </c>
      <c r="AB228" s="409">
        <f t="shared" ca="1" si="1438"/>
        <v>-0.45032474481422469</v>
      </c>
      <c r="AC228" s="409">
        <f t="shared" ca="1" si="1438"/>
        <v>0.39853219343078194</v>
      </c>
      <c r="AD228" s="409">
        <f t="shared" ca="1" si="1438"/>
        <v>-0.25845436731887617</v>
      </c>
      <c r="AE228" s="409">
        <f t="shared" ca="1" si="1438"/>
        <v>3.0499137982463509</v>
      </c>
      <c r="AF228" s="409">
        <f t="shared" ca="1" si="1438"/>
        <v>3.2090271723801891</v>
      </c>
      <c r="AG228" s="409">
        <f t="shared" ca="1" si="1438"/>
        <v>-5.0206993492568159</v>
      </c>
      <c r="AH228" s="409">
        <f t="shared" ca="1" si="1438"/>
        <v>-3.6730998656756952</v>
      </c>
      <c r="AI228" s="409">
        <f t="shared" ca="1" si="1438"/>
        <v>4.2739867116270602</v>
      </c>
      <c r="AJ228" s="409">
        <f t="shared" ca="1" si="1438"/>
        <v>-1.6595568511546617</v>
      </c>
      <c r="AK228" s="409">
        <f t="shared" ca="1" si="1438"/>
        <v>1.2127756972908088</v>
      </c>
      <c r="AL228" s="409">
        <f t="shared" ref="AL228:BQ228" ca="1" si="1439">+AL75/AK75*100-100</f>
        <v>2.2350774128300372</v>
      </c>
      <c r="AM228" s="409">
        <f t="shared" ca="1" si="1439"/>
        <v>-4.3636514383886436</v>
      </c>
      <c r="AN228" s="409">
        <f t="shared" ca="1" si="1439"/>
        <v>2.631401650905957</v>
      </c>
      <c r="AO228" s="409">
        <f t="shared" ca="1" si="1439"/>
        <v>0.12259711900077264</v>
      </c>
      <c r="AP228" s="409">
        <f t="shared" ca="1" si="1439"/>
        <v>0.77072291519122871</v>
      </c>
      <c r="AQ228" s="409">
        <f t="shared" ca="1" si="1439"/>
        <v>-2.818995152084625</v>
      </c>
      <c r="AR228" s="409">
        <f t="shared" ca="1" si="1439"/>
        <v>-3.2830423104258131</v>
      </c>
      <c r="AS228" s="409">
        <f t="shared" ca="1" si="1439"/>
        <v>3.8930231211614483</v>
      </c>
      <c r="AT228" s="409">
        <f t="shared" ca="1" si="1439"/>
        <v>1.0265539101876868</v>
      </c>
      <c r="AU228" s="409">
        <f t="shared" ca="1" si="1439"/>
        <v>-1.1059006977486092</v>
      </c>
      <c r="AV228" s="409">
        <f t="shared" ca="1" si="1439"/>
        <v>1.5785654939065807E-2</v>
      </c>
      <c r="AW228" s="409">
        <f t="shared" ca="1" si="1439"/>
        <v>0.18154102815877593</v>
      </c>
      <c r="AX228" s="409">
        <f t="shared" ca="1" si="1439"/>
        <v>-0.74694923599493279</v>
      </c>
      <c r="AY228" s="409">
        <f t="shared" ca="1" si="1439"/>
        <v>3.5686022965025472</v>
      </c>
      <c r="AZ228" s="409">
        <f t="shared" ca="1" si="1439"/>
        <v>4.6882362606687167</v>
      </c>
      <c r="BA228" s="409">
        <f t="shared" ca="1" si="1439"/>
        <v>-6.5744113537530069</v>
      </c>
      <c r="BB228" s="409">
        <f t="shared" ca="1" si="1439"/>
        <v>-5.3126334149737886E-2</v>
      </c>
      <c r="BC228" s="409">
        <f t="shared" ca="1" si="1439"/>
        <v>-0.13433250128682062</v>
      </c>
      <c r="BD228" s="409">
        <f t="shared" ca="1" si="1439"/>
        <v>-1.3505218797571814</v>
      </c>
      <c r="BE228" s="409">
        <f t="shared" ca="1" si="1439"/>
        <v>-1.4960865792789662</v>
      </c>
      <c r="BF228" s="409">
        <f t="shared" ca="1" si="1439"/>
        <v>-2.6815447238673329</v>
      </c>
      <c r="BG228" s="409">
        <f t="shared" ca="1" si="1439"/>
        <v>-0.52698092419896625</v>
      </c>
      <c r="BH228" s="409">
        <f t="shared" ca="1" si="1439"/>
        <v>1.776737494566305</v>
      </c>
      <c r="BI228" s="409">
        <f t="shared" ca="1" si="1439"/>
        <v>-1.3821265097703588</v>
      </c>
      <c r="BJ228" s="409">
        <f t="shared" ca="1" si="1439"/>
        <v>-0.33147301420417818</v>
      </c>
      <c r="BK228" s="409">
        <f t="shared" ca="1" si="1439"/>
        <v>-1.7145966617626698</v>
      </c>
      <c r="BL228" s="409">
        <f t="shared" ca="1" si="1439"/>
        <v>2.5046701229337174</v>
      </c>
      <c r="BM228" s="409">
        <f t="shared" ca="1" si="1439"/>
        <v>-0.58022138882988372</v>
      </c>
      <c r="BN228" s="409">
        <f t="shared" ca="1" si="1439"/>
        <v>0.93689211973639885</v>
      </c>
      <c r="BO228" s="409">
        <f t="shared" ca="1" si="1439"/>
        <v>0.75968393756696173</v>
      </c>
      <c r="BP228" s="409">
        <f t="shared" ca="1" si="1439"/>
        <v>-2.1520518882525295</v>
      </c>
      <c r="BQ228" s="409">
        <f t="shared" ca="1" si="1439"/>
        <v>2.4172552301314596</v>
      </c>
      <c r="BR228" s="409">
        <f t="shared" ref="BR228:CW228" ca="1" si="1440">+BR75/BQ75*100-100</f>
        <v>1.1190501279147043</v>
      </c>
      <c r="BS228" s="409">
        <f t="shared" ca="1" si="1440"/>
        <v>-0.4914586247709849</v>
      </c>
      <c r="BT228" s="409">
        <f t="shared" ca="1" si="1440"/>
        <v>-2.0969222354894299</v>
      </c>
      <c r="BU228" s="409">
        <f t="shared" ca="1" si="1440"/>
        <v>-0.45163460249131049</v>
      </c>
      <c r="BV228" s="409">
        <f t="shared" ca="1" si="1440"/>
        <v>-1.5175191299483544</v>
      </c>
      <c r="BW228" s="409">
        <f t="shared" ca="1" si="1440"/>
        <v>1.858600958211909</v>
      </c>
      <c r="BX228" s="409">
        <f t="shared" ca="1" si="1440"/>
        <v>-2.9058837996915372</v>
      </c>
      <c r="BY228" s="409">
        <f t="shared" ca="1" si="1440"/>
        <v>1.2513764529809208</v>
      </c>
      <c r="BZ228" s="409">
        <f t="shared" ca="1" si="1440"/>
        <v>-0.95192627403169183</v>
      </c>
      <c r="CA228" s="409">
        <f t="shared" ca="1" si="1440"/>
        <v>-4.1002542216591991</v>
      </c>
      <c r="CB228" s="409">
        <f t="shared" ca="1" si="1440"/>
        <v>4.9511710439447825</v>
      </c>
      <c r="CC228" s="409">
        <f t="shared" ca="1" si="1440"/>
        <v>-1.876836442294433</v>
      </c>
      <c r="CD228" s="409">
        <f t="shared" ca="1" si="1440"/>
        <v>-1.0962250194971688</v>
      </c>
      <c r="CE228" s="409">
        <f t="shared" ca="1" si="1440"/>
        <v>-0.19391462933124615</v>
      </c>
      <c r="CF228" s="409">
        <f t="shared" ca="1" si="1440"/>
        <v>-0.87131336847616581</v>
      </c>
      <c r="CG228" s="409">
        <f t="shared" ca="1" si="1440"/>
        <v>0.77275556200993378</v>
      </c>
      <c r="CH228" s="409">
        <f t="shared" ca="1" si="1440"/>
        <v>-0.14119748775314633</v>
      </c>
      <c r="CI228" s="409">
        <f t="shared" ca="1" si="1440"/>
        <v>-2.0985042793962378</v>
      </c>
      <c r="CJ228" s="409">
        <f t="shared" ca="1" si="1440"/>
        <v>3.2968601772502382</v>
      </c>
      <c r="CK228" s="409">
        <f t="shared" ca="1" si="1440"/>
        <v>-5.1730127351617483</v>
      </c>
      <c r="CL228" s="409">
        <f t="shared" ca="1" si="1440"/>
        <v>-1.3474813440879529</v>
      </c>
      <c r="CM228" s="409">
        <f t="shared" ca="1" si="1440"/>
        <v>-0.21754816547512235</v>
      </c>
      <c r="CN228" s="409">
        <f t="shared" ca="1" si="1440"/>
        <v>-18.746726970193635</v>
      </c>
      <c r="CO228" s="409">
        <f t="shared" ca="1" si="1440"/>
        <v>-5.1119769896978795</v>
      </c>
      <c r="CP228" s="409">
        <f t="shared" ca="1" si="1440"/>
        <v>16.744927705391561</v>
      </c>
      <c r="CQ228" s="409">
        <f t="shared" ca="1" si="1440"/>
        <v>12.405859124672716</v>
      </c>
      <c r="CR228" s="409">
        <f t="shared" ca="1" si="1440"/>
        <v>7.4142828290623299</v>
      </c>
      <c r="CS228" s="409">
        <f t="shared" ca="1" si="1440"/>
        <v>-3.11558948301915</v>
      </c>
      <c r="CT228" s="409">
        <f t="shared" ca="1" si="1440"/>
        <v>1.8296673826269796</v>
      </c>
      <c r="CU228" s="409">
        <f t="shared" ca="1" si="1440"/>
        <v>-0.34110108625358748</v>
      </c>
      <c r="CV228" s="409">
        <f t="shared" ca="1" si="1440"/>
        <v>1.7729905201141207</v>
      </c>
      <c r="CW228" s="409">
        <f t="shared" ca="1" si="1440"/>
        <v>1.6810806048110294</v>
      </c>
      <c r="CX228" s="409">
        <f t="shared" ref="CX228:ED228" ca="1" si="1441">+CX75/CW75*100-100</f>
        <v>-0.5201487518825445</v>
      </c>
      <c r="CY228" s="409">
        <f t="shared" ca="1" si="1441"/>
        <v>1.0292831244908598</v>
      </c>
      <c r="CZ228" s="409">
        <f t="shared" ca="1" si="1441"/>
        <v>1.0503427471537918</v>
      </c>
      <c r="DA228" s="409">
        <f t="shared" ca="1" si="1441"/>
        <v>-0.857719177435186</v>
      </c>
      <c r="DB228" s="409">
        <f t="shared" ca="1" si="1441"/>
        <v>-0.21338409385266743</v>
      </c>
      <c r="DC228" s="409">
        <f t="shared" ca="1" si="1441"/>
        <v>1.1546061162510028</v>
      </c>
      <c r="DD228" s="409">
        <f t="shared" ca="1" si="1441"/>
        <v>-1.2294675796513275</v>
      </c>
      <c r="DE228" s="409">
        <f t="shared" ca="1" si="1441"/>
        <v>-2.4065084852883558</v>
      </c>
      <c r="DF228" s="409">
        <f t="shared" ca="1" si="1441"/>
        <v>1.2072820783842104</v>
      </c>
      <c r="DG228" s="409">
        <f t="shared" ca="1" si="1441"/>
        <v>0.75577675500258579</v>
      </c>
      <c r="DH228" s="409">
        <f t="shared" ca="1" si="1441"/>
        <v>-1.7726863300072608</v>
      </c>
      <c r="DI228" s="409">
        <f t="shared" ca="1" si="1441"/>
        <v>-1.0636236258918927</v>
      </c>
      <c r="DJ228" s="409">
        <f t="shared" ca="1" si="1441"/>
        <v>3.2381156417177266</v>
      </c>
      <c r="DK228" s="409">
        <f t="shared" ca="1" si="1441"/>
        <v>-0.15530456965352357</v>
      </c>
      <c r="DL228" s="409">
        <f t="shared" ca="1" si="1441"/>
        <v>-1.0846575833151491</v>
      </c>
      <c r="DM228" s="409">
        <f t="shared" ca="1" si="1441"/>
        <v>1.4623667729865417</v>
      </c>
      <c r="DN228" s="409">
        <f t="shared" ca="1" si="1441"/>
        <v>-1.5782869954416157</v>
      </c>
      <c r="DO228" s="409">
        <f t="shared" ca="1" si="1441"/>
        <v>-0.63005606307916651</v>
      </c>
      <c r="DP228" s="409">
        <f t="shared" ca="1" si="1441"/>
        <v>-2.1135239103146688</v>
      </c>
      <c r="DQ228" s="409">
        <f t="shared" ca="1" si="1441"/>
        <v>1.327169658474574</v>
      </c>
      <c r="DR228" s="409">
        <f t="shared" ca="1" si="1441"/>
        <v>0.37569323891271722</v>
      </c>
      <c r="DS228" s="409">
        <f t="shared" ca="1" si="1441"/>
        <v>0.80294959193135185</v>
      </c>
      <c r="DT228" s="409">
        <f t="shared" ca="1" si="1441"/>
        <v>6.6507487269730632</v>
      </c>
      <c r="DU228" s="409">
        <f t="shared" ca="1" si="1441"/>
        <v>-4.4005100386720954</v>
      </c>
      <c r="DV228" s="409">
        <f t="shared" ca="1" si="1441"/>
        <v>-0.6247129821317543</v>
      </c>
      <c r="DW228" s="409">
        <f t="shared" ca="1" si="1441"/>
        <v>-1.2362055830500367</v>
      </c>
      <c r="DX228" s="409">
        <f t="shared" ca="1" si="1441"/>
        <v>1.9555577172401826</v>
      </c>
      <c r="DY228" s="409">
        <f t="shared" ca="1" si="1441"/>
        <v>-1.5972547804621371</v>
      </c>
      <c r="DZ228" s="409">
        <f t="shared" ca="1" si="1441"/>
        <v>1.234966488129885</v>
      </c>
      <c r="EA228" s="409">
        <f t="shared" ca="1" si="1441"/>
        <v>0.87305272857453531</v>
      </c>
      <c r="EB228" s="409">
        <f t="shared" ca="1" si="1441"/>
        <v>1.3610974504334052</v>
      </c>
      <c r="EC228" s="409">
        <f t="shared" ca="1" si="1441"/>
        <v>3.4233988563078697</v>
      </c>
      <c r="ED228" s="409">
        <f t="shared" ca="1" si="1441"/>
        <v>-3.7030557269455926</v>
      </c>
      <c r="EE228" s="409">
        <f t="shared" ca="1" si="1279"/>
        <v>-5.2716977755319618</v>
      </c>
      <c r="EF228" s="409">
        <f t="shared" ca="1" si="1280"/>
        <v>4.8172729838764923</v>
      </c>
      <c r="EG228" s="409">
        <f t="shared" ca="1" si="1281"/>
        <v>-1.2255598910190315</v>
      </c>
      <c r="EH228" s="409">
        <f t="shared" ca="1" si="1282"/>
        <v>-2.3990306259723297</v>
      </c>
      <c r="EI228" s="409">
        <f t="shared" ca="1" si="1283"/>
        <v>2.3272302386712909</v>
      </c>
      <c r="EJ228" s="409">
        <f t="shared" ca="1" si="1284"/>
        <v>-2.8029159431156643</v>
      </c>
      <c r="EK228" s="409">
        <f t="shared" ca="1" si="1285"/>
        <v>2.001301859415122</v>
      </c>
      <c r="EL228" s="409">
        <f t="shared" ca="1" si="1286"/>
        <v>1.0564829733575465</v>
      </c>
      <c r="EM228" s="409">
        <f t="shared" ca="1" si="1287"/>
        <v>-1.1314512072930398</v>
      </c>
      <c r="EN228" s="409">
        <f t="shared" ca="1" si="1288"/>
        <v>1.0566148202208296</v>
      </c>
      <c r="EO228" s="409">
        <f t="shared" ca="1" si="1289"/>
        <v>6.628273593074141E-2</v>
      </c>
      <c r="EP228" s="409">
        <f t="shared" ca="1" si="1290"/>
        <v>-3.7649417348306855</v>
      </c>
      <c r="EQ228" s="409">
        <f t="shared" ca="1" si="1291"/>
        <v>0.7183892885914247</v>
      </c>
      <c r="ER228" s="409">
        <f t="shared" ca="1" si="1292"/>
        <v>-0.72523780385942871</v>
      </c>
      <c r="ES228" s="409">
        <f t="shared" ca="1" si="1293"/>
        <v>0.53841759088840035</v>
      </c>
      <c r="ET228" s="409">
        <f t="shared" ca="1" si="1294"/>
        <v>5.8849331023582039</v>
      </c>
      <c r="EU228" s="409">
        <f t="shared" ca="1" si="1295"/>
        <v>-5.9214629720532201</v>
      </c>
      <c r="EV228" s="409">
        <f t="shared" ca="1" si="1296"/>
        <v>0.7984394148525098</v>
      </c>
      <c r="EW228" s="409">
        <f t="shared" ca="1" si="1297"/>
        <v>-1.9155696113667346</v>
      </c>
      <c r="EX228" s="409">
        <f t="shared" ca="1" si="1298"/>
        <v>-1.0977541870528285</v>
      </c>
      <c r="EY228" s="409">
        <f t="shared" ca="1" si="1299"/>
        <v>3.1740067892656043E-3</v>
      </c>
      <c r="EZ228" s="409">
        <f t="shared" ca="1" si="1300"/>
        <v>-0.90702679125257646</v>
      </c>
      <c r="FA228" s="409">
        <f t="shared" ca="1" si="1301"/>
        <v>-0.54294053398912467</v>
      </c>
      <c r="FB228" s="409">
        <f t="shared" ca="1" si="1302"/>
        <v>1.2607328304506495</v>
      </c>
      <c r="FC228" s="409">
        <f t="shared" ca="1" si="1303"/>
        <v>-0.68471204465659241</v>
      </c>
      <c r="FD228" s="409">
        <f t="shared" ca="1" si="1304"/>
        <v>-1.2047329559927675</v>
      </c>
      <c r="FE228" s="409">
        <f t="shared" ca="1" si="1305"/>
        <v>-100</v>
      </c>
      <c r="FF228" s="409" t="e">
        <f t="shared" ca="1" si="1306"/>
        <v>#DIV/0!</v>
      </c>
      <c r="FG228" s="409" t="e">
        <f t="shared" ca="1" si="1307"/>
        <v>#DIV/0!</v>
      </c>
      <c r="FH228" s="409" t="e">
        <f t="shared" ca="1" si="1308"/>
        <v>#DIV/0!</v>
      </c>
      <c r="FI228" s="409" t="e">
        <f t="shared" ca="1" si="1309"/>
        <v>#DIV/0!</v>
      </c>
      <c r="FJ228" s="409" t="e">
        <f t="shared" ca="1" si="1310"/>
        <v>#DIV/0!</v>
      </c>
      <c r="FK228" s="409" t="e">
        <f t="shared" ca="1" si="1311"/>
        <v>#DIV/0!</v>
      </c>
      <c r="FL228" s="409" t="e">
        <f t="shared" ca="1" si="1312"/>
        <v>#DIV/0!</v>
      </c>
      <c r="FM228" s="409" t="e">
        <f t="shared" ca="1" si="1313"/>
        <v>#DIV/0!</v>
      </c>
      <c r="FN228" s="409" t="e">
        <f t="shared" ca="1" si="1314"/>
        <v>#DIV/0!</v>
      </c>
      <c r="FO228" s="409" t="e">
        <f t="shared" ca="1" si="1421"/>
        <v>#DIV/0!</v>
      </c>
      <c r="FP228" s="409" t="e">
        <f t="shared" ca="1" si="1316"/>
        <v>#DIV/0!</v>
      </c>
    </row>
    <row r="229" spans="1:172" x14ac:dyDescent="0.2">
      <c r="B229" s="407" t="s">
        <v>28</v>
      </c>
      <c r="C229" s="408">
        <f t="shared" si="1274"/>
        <v>208837.09299999999</v>
      </c>
      <c r="D229" s="407"/>
      <c r="E229" s="409"/>
      <c r="F229" s="409">
        <f t="shared" ref="F229:AK229" ca="1" si="1442">+F76/E76*100-100</f>
        <v>-1.6786111187501831</v>
      </c>
      <c r="G229" s="409">
        <f t="shared" ca="1" si="1442"/>
        <v>-2.9555110484045315</v>
      </c>
      <c r="H229" s="409">
        <f t="shared" ca="1" si="1442"/>
        <v>5.6876693374932046</v>
      </c>
      <c r="I229" s="409">
        <f t="shared" ca="1" si="1442"/>
        <v>-3.6640984951282718</v>
      </c>
      <c r="J229" s="409">
        <f t="shared" ca="1" si="1442"/>
        <v>-3.1093476142245606</v>
      </c>
      <c r="K229" s="409">
        <f t="shared" ca="1" si="1442"/>
        <v>0.15160572797687166</v>
      </c>
      <c r="L229" s="409">
        <f t="shared" ca="1" si="1442"/>
        <v>2.4096723451172153</v>
      </c>
      <c r="M229" s="409">
        <f t="shared" ca="1" si="1442"/>
        <v>-1.9562450374001799</v>
      </c>
      <c r="N229" s="409">
        <f t="shared" ca="1" si="1442"/>
        <v>-0.10292748423424314</v>
      </c>
      <c r="O229" s="409">
        <f t="shared" ca="1" si="1442"/>
        <v>-2.8156451832566773</v>
      </c>
      <c r="P229" s="409">
        <f t="shared" ca="1" si="1442"/>
        <v>1.0511549366529493</v>
      </c>
      <c r="Q229" s="409">
        <f t="shared" ca="1" si="1442"/>
        <v>0.16515121826220991</v>
      </c>
      <c r="R229" s="409">
        <f t="shared" ca="1" si="1442"/>
        <v>1.5950372273558742</v>
      </c>
      <c r="S229" s="409">
        <f t="shared" ca="1" si="1442"/>
        <v>2.4139977116484346</v>
      </c>
      <c r="T229" s="409">
        <f t="shared" ca="1" si="1442"/>
        <v>-0.93888960031362956</v>
      </c>
      <c r="U229" s="409">
        <f t="shared" ca="1" si="1442"/>
        <v>-0.51365540430535361</v>
      </c>
      <c r="V229" s="409">
        <f t="shared" ca="1" si="1442"/>
        <v>2.2383880900966062</v>
      </c>
      <c r="W229" s="409">
        <f t="shared" ca="1" si="1442"/>
        <v>1.1447823348833026</v>
      </c>
      <c r="X229" s="409">
        <f t="shared" ca="1" si="1442"/>
        <v>-2.2070749691824716</v>
      </c>
      <c r="Y229" s="409">
        <f t="shared" ca="1" si="1442"/>
        <v>0.85272582878823755</v>
      </c>
      <c r="Z229" s="409">
        <f t="shared" ca="1" si="1442"/>
        <v>-1.6250516191561815E-2</v>
      </c>
      <c r="AA229" s="409">
        <f t="shared" ca="1" si="1442"/>
        <v>1.2392883645547101</v>
      </c>
      <c r="AB229" s="409">
        <f t="shared" ca="1" si="1442"/>
        <v>-0.9967350695668955</v>
      </c>
      <c r="AC229" s="409">
        <f t="shared" ca="1" si="1442"/>
        <v>-0.19964667752478249</v>
      </c>
      <c r="AD229" s="409">
        <f t="shared" ca="1" si="1442"/>
        <v>-0.77677959354205939</v>
      </c>
      <c r="AE229" s="409">
        <f t="shared" ca="1" si="1442"/>
        <v>2.0769960909353529</v>
      </c>
      <c r="AF229" s="409">
        <f t="shared" ca="1" si="1442"/>
        <v>-3.4636937857163161</v>
      </c>
      <c r="AG229" s="409">
        <f t="shared" ca="1" si="1442"/>
        <v>-0.10262599115797855</v>
      </c>
      <c r="AH229" s="409">
        <f t="shared" ca="1" si="1442"/>
        <v>3.3075401260853425</v>
      </c>
      <c r="AI229" s="409">
        <f t="shared" ca="1" si="1442"/>
        <v>-4.3266103928729649E-2</v>
      </c>
      <c r="AJ229" s="409">
        <f t="shared" ca="1" si="1442"/>
        <v>-0.31945746919784312</v>
      </c>
      <c r="AK229" s="409">
        <f t="shared" ca="1" si="1442"/>
        <v>-0.47384517009768956</v>
      </c>
      <c r="AL229" s="409">
        <f t="shared" ref="AL229:BQ229" ca="1" si="1443">+AL76/AK76*100-100</f>
        <v>4.4581353626185205</v>
      </c>
      <c r="AM229" s="409">
        <f t="shared" ca="1" si="1443"/>
        <v>-4.6265884238317199</v>
      </c>
      <c r="AN229" s="409">
        <f t="shared" ca="1" si="1443"/>
        <v>-2.1499477191934631</v>
      </c>
      <c r="AO229" s="409">
        <f t="shared" ca="1" si="1443"/>
        <v>0.59321869008374506</v>
      </c>
      <c r="AP229" s="409">
        <f t="shared" ca="1" si="1443"/>
        <v>2.1766985784150421</v>
      </c>
      <c r="AQ229" s="409">
        <f t="shared" ca="1" si="1443"/>
        <v>0.21461272824964794</v>
      </c>
      <c r="AR229" s="409">
        <f t="shared" ca="1" si="1443"/>
        <v>5.439643760092423</v>
      </c>
      <c r="AS229" s="409">
        <f t="shared" ca="1" si="1443"/>
        <v>-4.4073734246170915</v>
      </c>
      <c r="AT229" s="409">
        <f t="shared" ca="1" si="1443"/>
        <v>0.47494761359783411</v>
      </c>
      <c r="AU229" s="409">
        <f t="shared" ca="1" si="1443"/>
        <v>-11.449992612917242</v>
      </c>
      <c r="AV229" s="409">
        <f t="shared" ca="1" si="1443"/>
        <v>9.9486512346222753</v>
      </c>
      <c r="AW229" s="409">
        <f t="shared" ca="1" si="1443"/>
        <v>-0.95575260119318273</v>
      </c>
      <c r="AX229" s="409">
        <f t="shared" ca="1" si="1443"/>
        <v>3.1098431576285179</v>
      </c>
      <c r="AY229" s="409">
        <f t="shared" ca="1" si="1443"/>
        <v>-1.1857035521784667</v>
      </c>
      <c r="AZ229" s="409">
        <f t="shared" ca="1" si="1443"/>
        <v>7.9485722837269179</v>
      </c>
      <c r="BA229" s="409">
        <f t="shared" ca="1" si="1443"/>
        <v>-4.155293791554854</v>
      </c>
      <c r="BB229" s="409">
        <f t="shared" ca="1" si="1443"/>
        <v>-1.8641796520671363</v>
      </c>
      <c r="BC229" s="409">
        <f t="shared" ca="1" si="1443"/>
        <v>2.4961122329629575</v>
      </c>
      <c r="BD229" s="409">
        <f t="shared" ca="1" si="1443"/>
        <v>1.5052792113209534</v>
      </c>
      <c r="BE229" s="409">
        <f t="shared" ca="1" si="1443"/>
        <v>1.2639668962248294</v>
      </c>
      <c r="BF229" s="409">
        <f t="shared" ca="1" si="1443"/>
        <v>-2.4035234796944422</v>
      </c>
      <c r="BG229" s="409">
        <f t="shared" ca="1" si="1443"/>
        <v>3.7148466691588169</v>
      </c>
      <c r="BH229" s="409">
        <f t="shared" ca="1" si="1443"/>
        <v>-2.0473330189708321</v>
      </c>
      <c r="BI229" s="409">
        <f t="shared" ca="1" si="1443"/>
        <v>3.5937272955844008</v>
      </c>
      <c r="BJ229" s="409">
        <f t="shared" ca="1" si="1443"/>
        <v>-2.7859523040101948</v>
      </c>
      <c r="BK229" s="409">
        <f t="shared" ca="1" si="1443"/>
        <v>4.3877871409177374</v>
      </c>
      <c r="BL229" s="409">
        <f t="shared" ca="1" si="1443"/>
        <v>3.5062060604175826E-2</v>
      </c>
      <c r="BM229" s="409">
        <f t="shared" ca="1" si="1443"/>
        <v>-2.5783551309958881</v>
      </c>
      <c r="BN229" s="409">
        <f t="shared" ca="1" si="1443"/>
        <v>0.12237937817644706</v>
      </c>
      <c r="BO229" s="409">
        <f t="shared" ca="1" si="1443"/>
        <v>5.8513855425701422E-2</v>
      </c>
      <c r="BP229" s="409">
        <f t="shared" ca="1" si="1443"/>
        <v>1.2877535367909871</v>
      </c>
      <c r="BQ229" s="409">
        <f t="shared" ca="1" si="1443"/>
        <v>-1.4866313643643707</v>
      </c>
      <c r="BR229" s="409">
        <f t="shared" ref="BR229:CW229" ca="1" si="1444">+BR76/BQ76*100-100</f>
        <v>3.3264061644555625</v>
      </c>
      <c r="BS229" s="409">
        <f t="shared" ca="1" si="1444"/>
        <v>-7.354633320014841</v>
      </c>
      <c r="BT229" s="409">
        <f t="shared" ca="1" si="1444"/>
        <v>7.8445268045518333</v>
      </c>
      <c r="BU229" s="409">
        <f t="shared" ca="1" si="1444"/>
        <v>-0.21821535929760216</v>
      </c>
      <c r="BV229" s="409">
        <f t="shared" ca="1" si="1444"/>
        <v>-1.0359183859885661</v>
      </c>
      <c r="BW229" s="409">
        <f t="shared" ca="1" si="1444"/>
        <v>2.4680334269755662</v>
      </c>
      <c r="BX229" s="409">
        <f t="shared" ca="1" si="1444"/>
        <v>-1.5051779058835848</v>
      </c>
      <c r="BY229" s="409">
        <f t="shared" ca="1" si="1444"/>
        <v>3.638809414853597</v>
      </c>
      <c r="BZ229" s="409">
        <f t="shared" ca="1" si="1444"/>
        <v>-1.5277537948730071</v>
      </c>
      <c r="CA229" s="409">
        <f t="shared" ca="1" si="1444"/>
        <v>-7.3601434520843014</v>
      </c>
      <c r="CB229" s="409">
        <f t="shared" ca="1" si="1444"/>
        <v>2.332627072844403</v>
      </c>
      <c r="CC229" s="409">
        <f t="shared" ca="1" si="1444"/>
        <v>6.9299349282189837E-2</v>
      </c>
      <c r="CD229" s="409">
        <f t="shared" ca="1" si="1444"/>
        <v>-2.5047082458940793</v>
      </c>
      <c r="CE229" s="409">
        <f t="shared" ca="1" si="1444"/>
        <v>-3.6747226754842615</v>
      </c>
      <c r="CF229" s="409">
        <f t="shared" ca="1" si="1444"/>
        <v>6.5790704417921404</v>
      </c>
      <c r="CG229" s="409">
        <f t="shared" ca="1" si="1444"/>
        <v>-2.8660205798044558</v>
      </c>
      <c r="CH229" s="409">
        <f t="shared" ca="1" si="1444"/>
        <v>-3.2740418169437504</v>
      </c>
      <c r="CI229" s="409">
        <f t="shared" ca="1" si="1444"/>
        <v>-3.7431865043824217</v>
      </c>
      <c r="CJ229" s="409">
        <f t="shared" ca="1" si="1444"/>
        <v>-1.1361116494758932</v>
      </c>
      <c r="CK229" s="409">
        <f t="shared" ca="1" si="1444"/>
        <v>0.2339653457752604</v>
      </c>
      <c r="CL229" s="409">
        <f t="shared" ca="1" si="1444"/>
        <v>5.824872089792521</v>
      </c>
      <c r="CM229" s="409">
        <f t="shared" ca="1" si="1444"/>
        <v>-5.1289492229064706</v>
      </c>
      <c r="CN229" s="409">
        <f t="shared" ca="1" si="1444"/>
        <v>-18.137513887593784</v>
      </c>
      <c r="CO229" s="409">
        <f t="shared" ca="1" si="1444"/>
        <v>-7.6755318656463629</v>
      </c>
      <c r="CP229" s="409">
        <f t="shared" ca="1" si="1444"/>
        <v>10.835661706885546</v>
      </c>
      <c r="CQ229" s="409">
        <f t="shared" ca="1" si="1444"/>
        <v>-5.1775996697804345</v>
      </c>
      <c r="CR229" s="409">
        <f t="shared" ca="1" si="1444"/>
        <v>18.166933312225922</v>
      </c>
      <c r="CS229" s="409">
        <f t="shared" ca="1" si="1444"/>
        <v>0.93113570332934614</v>
      </c>
      <c r="CT229" s="409">
        <f t="shared" ca="1" si="1444"/>
        <v>6.124384829293632</v>
      </c>
      <c r="CU229" s="409">
        <f t="shared" ca="1" si="1444"/>
        <v>1.1993556481755689</v>
      </c>
      <c r="CV229" s="409">
        <f t="shared" ca="1" si="1444"/>
        <v>0.46157171088671589</v>
      </c>
      <c r="CW229" s="409">
        <f t="shared" ca="1" si="1444"/>
        <v>-0.50386305164698797</v>
      </c>
      <c r="CX229" s="409">
        <f t="shared" ref="CX229:ED229" ca="1" si="1445">+CX76/CW76*100-100</f>
        <v>2.324131920798294</v>
      </c>
      <c r="CY229" s="409">
        <f t="shared" ca="1" si="1445"/>
        <v>6.5389887221386118</v>
      </c>
      <c r="CZ229" s="409">
        <f t="shared" ca="1" si="1445"/>
        <v>-2.7886780647238538</v>
      </c>
      <c r="DA229" s="409">
        <f t="shared" ca="1" si="1445"/>
        <v>0.42740322879961923</v>
      </c>
      <c r="DB229" s="409">
        <f t="shared" ca="1" si="1445"/>
        <v>-0.80013676995027083</v>
      </c>
      <c r="DC229" s="409">
        <f t="shared" ca="1" si="1445"/>
        <v>3.1607846295207906</v>
      </c>
      <c r="DD229" s="409">
        <f t="shared" ca="1" si="1445"/>
        <v>0.65345321945815726</v>
      </c>
      <c r="DE229" s="409">
        <f t="shared" ca="1" si="1445"/>
        <v>1.319106101330874</v>
      </c>
      <c r="DF229" s="409">
        <f t="shared" ca="1" si="1445"/>
        <v>-1.9405281633599429</v>
      </c>
      <c r="DG229" s="409">
        <f t="shared" ca="1" si="1445"/>
        <v>0.40521738687434095</v>
      </c>
      <c r="DH229" s="409">
        <f t="shared" ca="1" si="1445"/>
        <v>4.6435605902439505</v>
      </c>
      <c r="DI229" s="409">
        <f t="shared" ca="1" si="1445"/>
        <v>1.2536690722130004</v>
      </c>
      <c r="DJ229" s="409">
        <f t="shared" ca="1" si="1445"/>
        <v>-1.1679708256972674</v>
      </c>
      <c r="DK229" s="409">
        <f t="shared" ca="1" si="1445"/>
        <v>0.71201780000941994</v>
      </c>
      <c r="DL229" s="409">
        <f t="shared" ca="1" si="1445"/>
        <v>-0.47861282240356218</v>
      </c>
      <c r="DM229" s="409">
        <f t="shared" ca="1" si="1445"/>
        <v>2.0473475050371945</v>
      </c>
      <c r="DN229" s="409">
        <f t="shared" ca="1" si="1445"/>
        <v>2.9808547743968461E-2</v>
      </c>
      <c r="DO229" s="409">
        <f t="shared" ca="1" si="1445"/>
        <v>-1.4411497652755969</v>
      </c>
      <c r="DP229" s="409">
        <f t="shared" ca="1" si="1445"/>
        <v>1.6183892278087484</v>
      </c>
      <c r="DQ229" s="409">
        <f t="shared" ca="1" si="1445"/>
        <v>-1.1906149676612898</v>
      </c>
      <c r="DR229" s="409">
        <f t="shared" ca="1" si="1445"/>
        <v>4.4208194450608147</v>
      </c>
      <c r="DS229" s="409">
        <f t="shared" ca="1" si="1445"/>
        <v>0.91939934891318842</v>
      </c>
      <c r="DT229" s="409">
        <f t="shared" ca="1" si="1445"/>
        <v>-1.7881949388048497</v>
      </c>
      <c r="DU229" s="409">
        <f t="shared" ca="1" si="1445"/>
        <v>5.4801518122442161</v>
      </c>
      <c r="DV229" s="409">
        <f t="shared" ca="1" si="1445"/>
        <v>-3.6098678505796045</v>
      </c>
      <c r="DW229" s="409">
        <f t="shared" ca="1" si="1445"/>
        <v>-3.7168916389808828</v>
      </c>
      <c r="DX229" s="409">
        <f t="shared" ca="1" si="1445"/>
        <v>3.1794995111750382</v>
      </c>
      <c r="DY229" s="409">
        <f t="shared" ca="1" si="1445"/>
        <v>-1.4030163970710845</v>
      </c>
      <c r="DZ229" s="409">
        <f t="shared" ca="1" si="1445"/>
        <v>-0.54437225832693059</v>
      </c>
      <c r="EA229" s="409">
        <f t="shared" ca="1" si="1445"/>
        <v>0.27034356302857532</v>
      </c>
      <c r="EB229" s="409">
        <f t="shared" ca="1" si="1445"/>
        <v>-0.94746385920468867</v>
      </c>
      <c r="EC229" s="409">
        <f t="shared" ca="1" si="1445"/>
        <v>-1.1723616450055658</v>
      </c>
      <c r="ED229" s="409">
        <f t="shared" ca="1" si="1445"/>
        <v>5.3102614707366769</v>
      </c>
      <c r="EE229" s="409">
        <f t="shared" ca="1" si="1279"/>
        <v>-5.4298137228153678</v>
      </c>
      <c r="EF229" s="409">
        <f t="shared" ca="1" si="1280"/>
        <v>1.3391921158657283E-2</v>
      </c>
      <c r="EG229" s="409">
        <f t="shared" ca="1" si="1281"/>
        <v>-0.39611660768557044</v>
      </c>
      <c r="EH229" s="409">
        <f t="shared" ca="1" si="1282"/>
        <v>-0.95627527981413607</v>
      </c>
      <c r="EI229" s="409">
        <f t="shared" ca="1" si="1283"/>
        <v>1.4373072590629477</v>
      </c>
      <c r="EJ229" s="409">
        <f t="shared" ca="1" si="1284"/>
        <v>-1.8379639029233772</v>
      </c>
      <c r="EK229" s="409">
        <f t="shared" ca="1" si="1285"/>
        <v>-2.1553978512370122</v>
      </c>
      <c r="EL229" s="409">
        <f t="shared" ca="1" si="1286"/>
        <v>3.9701989895318377</v>
      </c>
      <c r="EM229" s="409">
        <f t="shared" ca="1" si="1287"/>
        <v>-2.489117430353943</v>
      </c>
      <c r="EN229" s="409">
        <f t="shared" ca="1" si="1288"/>
        <v>0.79865757146350802</v>
      </c>
      <c r="EO229" s="409">
        <f t="shared" ca="1" si="1289"/>
        <v>0.53098028483992721</v>
      </c>
      <c r="EP229" s="409">
        <f t="shared" ca="1" si="1290"/>
        <v>-2.9110409972519449</v>
      </c>
      <c r="EQ229" s="409">
        <f t="shared" ca="1" si="1291"/>
        <v>2.8804186149164082</v>
      </c>
      <c r="ER229" s="409">
        <f t="shared" ca="1" si="1292"/>
        <v>-1.798572702805572</v>
      </c>
      <c r="ES229" s="409">
        <f t="shared" ca="1" si="1293"/>
        <v>-4.0909972223201407</v>
      </c>
      <c r="ET229" s="409">
        <f t="shared" ca="1" si="1294"/>
        <v>5.3993053999370488</v>
      </c>
      <c r="EU229" s="409">
        <f t="shared" ca="1" si="1295"/>
        <v>1.4662352702353729</v>
      </c>
      <c r="EV229" s="409">
        <f t="shared" ca="1" si="1296"/>
        <v>-0.44545209447882428</v>
      </c>
      <c r="EW229" s="409">
        <f t="shared" ca="1" si="1297"/>
        <v>-0.27231923321629381</v>
      </c>
      <c r="EX229" s="409">
        <f t="shared" ca="1" si="1298"/>
        <v>-1.3377588569696854</v>
      </c>
      <c r="EY229" s="409">
        <f t="shared" ca="1" si="1299"/>
        <v>0.8288871846994823</v>
      </c>
      <c r="EZ229" s="409">
        <f t="shared" ca="1" si="1300"/>
        <v>-0.62659016864247974</v>
      </c>
      <c r="FA229" s="409">
        <f t="shared" ca="1" si="1301"/>
        <v>3.7980707727551106</v>
      </c>
      <c r="FB229" s="409">
        <f t="shared" ca="1" si="1302"/>
        <v>-3.7595840840139516</v>
      </c>
      <c r="FC229" s="409">
        <f t="shared" ca="1" si="1303"/>
        <v>-3.7962398637606469</v>
      </c>
      <c r="FD229" s="409">
        <f t="shared" ca="1" si="1304"/>
        <v>5.2901723764903608</v>
      </c>
      <c r="FE229" s="409">
        <f t="shared" ca="1" si="1305"/>
        <v>-100</v>
      </c>
      <c r="FF229" s="409" t="e">
        <f t="shared" ca="1" si="1306"/>
        <v>#DIV/0!</v>
      </c>
      <c r="FG229" s="409" t="e">
        <f t="shared" ca="1" si="1307"/>
        <v>#DIV/0!</v>
      </c>
      <c r="FH229" s="409" t="e">
        <f t="shared" ca="1" si="1308"/>
        <v>#DIV/0!</v>
      </c>
      <c r="FI229" s="409" t="e">
        <f t="shared" ca="1" si="1309"/>
        <v>#DIV/0!</v>
      </c>
      <c r="FJ229" s="409" t="e">
        <f t="shared" ca="1" si="1310"/>
        <v>#DIV/0!</v>
      </c>
      <c r="FK229" s="409" t="e">
        <f t="shared" ca="1" si="1311"/>
        <v>#DIV/0!</v>
      </c>
      <c r="FL229" s="409" t="e">
        <f t="shared" ca="1" si="1312"/>
        <v>#DIV/0!</v>
      </c>
      <c r="FM229" s="409" t="e">
        <f t="shared" ca="1" si="1313"/>
        <v>#DIV/0!</v>
      </c>
      <c r="FN229" s="409" t="e">
        <f t="shared" ca="1" si="1314"/>
        <v>#DIV/0!</v>
      </c>
      <c r="FO229" s="409" t="e">
        <f t="shared" ca="1" si="1421"/>
        <v>#DIV/0!</v>
      </c>
      <c r="FP229" s="409" t="e">
        <f t="shared" ca="1" si="1316"/>
        <v>#DIV/0!</v>
      </c>
    </row>
    <row r="230" spans="1:172" x14ac:dyDescent="0.2">
      <c r="B230" s="407" t="s">
        <v>29</v>
      </c>
      <c r="C230" s="408">
        <f t="shared" si="1274"/>
        <v>409294.658</v>
      </c>
      <c r="D230" s="407"/>
      <c r="E230" s="409"/>
      <c r="F230" s="409">
        <f t="shared" ref="F230:AK230" ca="1" si="1446">+F77/E77*100-100</f>
        <v>1.9305864379255127</v>
      </c>
      <c r="G230" s="409">
        <f t="shared" ca="1" si="1446"/>
        <v>7.7706394499003295E-2</v>
      </c>
      <c r="H230" s="409">
        <f t="shared" ca="1" si="1446"/>
        <v>1.434316193707815</v>
      </c>
      <c r="I230" s="409">
        <f t="shared" ca="1" si="1446"/>
        <v>8.9274778691073919</v>
      </c>
      <c r="J230" s="409">
        <f t="shared" ca="1" si="1446"/>
        <v>-4.8060796008984425</v>
      </c>
      <c r="K230" s="409">
        <f t="shared" ca="1" si="1446"/>
        <v>-1.782418654785431</v>
      </c>
      <c r="L230" s="409">
        <f t="shared" ca="1" si="1446"/>
        <v>-1.1996646407731077</v>
      </c>
      <c r="M230" s="409">
        <f t="shared" ca="1" si="1446"/>
        <v>3.7199434054904259</v>
      </c>
      <c r="N230" s="409">
        <f t="shared" ca="1" si="1446"/>
        <v>0.66960172423458175</v>
      </c>
      <c r="O230" s="409">
        <f t="shared" ca="1" si="1446"/>
        <v>-2.7878967030245008</v>
      </c>
      <c r="P230" s="409">
        <f t="shared" ca="1" si="1446"/>
        <v>1.09183481929594</v>
      </c>
      <c r="Q230" s="409">
        <f t="shared" ca="1" si="1446"/>
        <v>1.4126596211148268</v>
      </c>
      <c r="R230" s="409">
        <f t="shared" ca="1" si="1446"/>
        <v>7.3878230485277641E-2</v>
      </c>
      <c r="S230" s="409">
        <f t="shared" ca="1" si="1446"/>
        <v>4.3392220960807322</v>
      </c>
      <c r="T230" s="409">
        <f t="shared" ca="1" si="1446"/>
        <v>0.42889390462322297</v>
      </c>
      <c r="U230" s="409">
        <f t="shared" ca="1" si="1446"/>
        <v>2.2950910645716931</v>
      </c>
      <c r="V230" s="409">
        <f t="shared" ca="1" si="1446"/>
        <v>2.1083544056420607</v>
      </c>
      <c r="W230" s="409">
        <f t="shared" ca="1" si="1446"/>
        <v>-0.20523412713603761</v>
      </c>
      <c r="X230" s="409">
        <f t="shared" ca="1" si="1446"/>
        <v>1.8616388853418755</v>
      </c>
      <c r="Y230" s="409">
        <f t="shared" ca="1" si="1446"/>
        <v>-0.21050037893650142</v>
      </c>
      <c r="Z230" s="409">
        <f t="shared" ca="1" si="1446"/>
        <v>3.2560197514704896</v>
      </c>
      <c r="AA230" s="409">
        <f t="shared" ca="1" si="1446"/>
        <v>0.45727216977941509</v>
      </c>
      <c r="AB230" s="409">
        <f t="shared" ca="1" si="1446"/>
        <v>-1.7755901783288124</v>
      </c>
      <c r="AC230" s="409">
        <f t="shared" ca="1" si="1446"/>
        <v>3.570852169845935</v>
      </c>
      <c r="AD230" s="409">
        <f t="shared" ca="1" si="1446"/>
        <v>2.2497810335825932</v>
      </c>
      <c r="AE230" s="409">
        <f t="shared" ca="1" si="1446"/>
        <v>-1.8345558403149624</v>
      </c>
      <c r="AF230" s="409">
        <f t="shared" ca="1" si="1446"/>
        <v>-3.4566029150279576</v>
      </c>
      <c r="AG230" s="409">
        <f t="shared" ca="1" si="1446"/>
        <v>6.7154726187539353</v>
      </c>
      <c r="AH230" s="409">
        <f t="shared" ca="1" si="1446"/>
        <v>-1.6348075018410952</v>
      </c>
      <c r="AI230" s="409">
        <f t="shared" ca="1" si="1446"/>
        <v>2.2983095592733918</v>
      </c>
      <c r="AJ230" s="409">
        <f t="shared" ca="1" si="1446"/>
        <v>0.79619218740319297</v>
      </c>
      <c r="AK230" s="409">
        <f t="shared" ca="1" si="1446"/>
        <v>1.6334010799322414</v>
      </c>
      <c r="AL230" s="409">
        <f t="shared" ref="AL230:BQ230" ca="1" si="1447">+AL77/AK77*100-100</f>
        <v>0.96201612711979578</v>
      </c>
      <c r="AM230" s="409">
        <f t="shared" ca="1" si="1447"/>
        <v>-6.4148099366917677E-2</v>
      </c>
      <c r="AN230" s="409">
        <f t="shared" ca="1" si="1447"/>
        <v>0.58671442378836502</v>
      </c>
      <c r="AO230" s="409">
        <f t="shared" ca="1" si="1447"/>
        <v>-0.38076619534511735</v>
      </c>
      <c r="AP230" s="409">
        <f t="shared" ca="1" si="1447"/>
        <v>-2.2392809791407586</v>
      </c>
      <c r="AQ230" s="409">
        <f t="shared" ca="1" si="1447"/>
        <v>-2.158794476467591</v>
      </c>
      <c r="AR230" s="409">
        <f t="shared" ca="1" si="1447"/>
        <v>0.1686436432134002</v>
      </c>
      <c r="AS230" s="409">
        <f t="shared" ca="1" si="1447"/>
        <v>-1.1527819078944646</v>
      </c>
      <c r="AT230" s="409">
        <f t="shared" ca="1" si="1447"/>
        <v>0.57615294043709753</v>
      </c>
      <c r="AU230" s="409">
        <f t="shared" ca="1" si="1447"/>
        <v>4.938531358741244</v>
      </c>
      <c r="AV230" s="409">
        <f t="shared" ca="1" si="1447"/>
        <v>-0.25924910651720268</v>
      </c>
      <c r="AW230" s="409">
        <f t="shared" ca="1" si="1447"/>
        <v>1.0532615014357702</v>
      </c>
      <c r="AX230" s="409">
        <f t="shared" ca="1" si="1447"/>
        <v>-3.1263833776590104</v>
      </c>
      <c r="AY230" s="409">
        <f t="shared" ca="1" si="1447"/>
        <v>3.6839783784485576</v>
      </c>
      <c r="AZ230" s="409">
        <f t="shared" ca="1" si="1447"/>
        <v>0.63544527857837352</v>
      </c>
      <c r="BA230" s="409">
        <f t="shared" ca="1" si="1447"/>
        <v>0.56327333121642198</v>
      </c>
      <c r="BB230" s="409">
        <f t="shared" ca="1" si="1447"/>
        <v>0.16740196474229663</v>
      </c>
      <c r="BC230" s="409">
        <f t="shared" ca="1" si="1447"/>
        <v>2.3381491436790753</v>
      </c>
      <c r="BD230" s="409">
        <f t="shared" ca="1" si="1447"/>
        <v>-1.6019055095201509</v>
      </c>
      <c r="BE230" s="409">
        <f t="shared" ca="1" si="1447"/>
        <v>-0.25880584409806318</v>
      </c>
      <c r="BF230" s="409">
        <f t="shared" ca="1" si="1447"/>
        <v>0.26523840907879048</v>
      </c>
      <c r="BG230" s="409">
        <f t="shared" ca="1" si="1447"/>
        <v>-3.522131408030063</v>
      </c>
      <c r="BH230" s="409">
        <f t="shared" ca="1" si="1447"/>
        <v>2.1136608794926985</v>
      </c>
      <c r="BI230" s="409">
        <f t="shared" ca="1" si="1447"/>
        <v>-1.0400925657423272</v>
      </c>
      <c r="BJ230" s="409">
        <f t="shared" ca="1" si="1447"/>
        <v>1.895862160355648</v>
      </c>
      <c r="BK230" s="409">
        <f t="shared" ca="1" si="1447"/>
        <v>-5.8219433514452135E-2</v>
      </c>
      <c r="BL230" s="409">
        <f t="shared" ca="1" si="1447"/>
        <v>0.40865733556785244</v>
      </c>
      <c r="BM230" s="409">
        <f t="shared" ca="1" si="1447"/>
        <v>-0.22019572748749283</v>
      </c>
      <c r="BN230" s="409">
        <f t="shared" ca="1" si="1447"/>
        <v>-0.91915142353983015</v>
      </c>
      <c r="BO230" s="409">
        <f t="shared" ca="1" si="1447"/>
        <v>-1.2916579770639203</v>
      </c>
      <c r="BP230" s="409">
        <f t="shared" ca="1" si="1447"/>
        <v>0.82524601526898778</v>
      </c>
      <c r="BQ230" s="409">
        <f t="shared" ca="1" si="1447"/>
        <v>0.7410399416989577</v>
      </c>
      <c r="BR230" s="409">
        <f t="shared" ref="BR230:CW230" ca="1" si="1448">+BR77/BQ77*100-100</f>
        <v>0.86875470844596236</v>
      </c>
      <c r="BS230" s="409">
        <f t="shared" ca="1" si="1448"/>
        <v>1.2388596528875269</v>
      </c>
      <c r="BT230" s="409">
        <f t="shared" ca="1" si="1448"/>
        <v>-0.25599504954834629</v>
      </c>
      <c r="BU230" s="409">
        <f t="shared" ca="1" si="1448"/>
        <v>-0.63787324287982017</v>
      </c>
      <c r="BV230" s="409">
        <f t="shared" ca="1" si="1448"/>
        <v>3.1265421624537169</v>
      </c>
      <c r="BW230" s="409">
        <f t="shared" ca="1" si="1448"/>
        <v>0.11711774888327398</v>
      </c>
      <c r="BX230" s="409">
        <f t="shared" ca="1" si="1448"/>
        <v>-6.5692269599705924</v>
      </c>
      <c r="BY230" s="409">
        <f t="shared" ca="1" si="1448"/>
        <v>5.4437131856964101</v>
      </c>
      <c r="BZ230" s="409">
        <f t="shared" ca="1" si="1448"/>
        <v>1.8049843399800238</v>
      </c>
      <c r="CA230" s="409">
        <f t="shared" ca="1" si="1448"/>
        <v>9.1559485755909691</v>
      </c>
      <c r="CB230" s="409">
        <f t="shared" ca="1" si="1448"/>
        <v>-5.3446863809218002</v>
      </c>
      <c r="CC230" s="409">
        <f t="shared" ca="1" si="1448"/>
        <v>0.53475563708597917</v>
      </c>
      <c r="CD230" s="409">
        <f t="shared" ca="1" si="1448"/>
        <v>-6.6730336052430061E-2</v>
      </c>
      <c r="CE230" s="409">
        <f t="shared" ca="1" si="1448"/>
        <v>-1.6824141498322831</v>
      </c>
      <c r="CF230" s="409">
        <f t="shared" ca="1" si="1448"/>
        <v>-0.89058873978964925</v>
      </c>
      <c r="CG230" s="409">
        <f t="shared" ca="1" si="1448"/>
        <v>-1.0617842235959785</v>
      </c>
      <c r="CH230" s="409">
        <f t="shared" ca="1" si="1448"/>
        <v>-1.3335310926005093</v>
      </c>
      <c r="CI230" s="409">
        <f t="shared" ca="1" si="1448"/>
        <v>-6.7390393886126816</v>
      </c>
      <c r="CJ230" s="409">
        <f t="shared" ca="1" si="1448"/>
        <v>6.0728164215450846</v>
      </c>
      <c r="CK230" s="409">
        <f t="shared" ca="1" si="1448"/>
        <v>4.9012388332626102</v>
      </c>
      <c r="CL230" s="409">
        <f t="shared" ca="1" si="1448"/>
        <v>-3.9349225103229628</v>
      </c>
      <c r="CM230" s="409">
        <f t="shared" ca="1" si="1448"/>
        <v>-2.4302489748198894</v>
      </c>
      <c r="CN230" s="409">
        <f t="shared" ca="1" si="1448"/>
        <v>-26.372133269567087</v>
      </c>
      <c r="CO230" s="409">
        <f t="shared" ca="1" si="1448"/>
        <v>8.681877930570181E-3</v>
      </c>
      <c r="CP230" s="409">
        <f t="shared" ca="1" si="1448"/>
        <v>27.444196159923237</v>
      </c>
      <c r="CQ230" s="409">
        <f t="shared" ca="1" si="1448"/>
        <v>-3.5311217073072498E-2</v>
      </c>
      <c r="CR230" s="409">
        <f t="shared" ca="1" si="1448"/>
        <v>0.40669358719604531</v>
      </c>
      <c r="CS230" s="409">
        <f t="shared" ca="1" si="1448"/>
        <v>4.3568310002029023</v>
      </c>
      <c r="CT230" s="409">
        <f t="shared" ca="1" si="1448"/>
        <v>-2.5121786319021169</v>
      </c>
      <c r="CU230" s="409">
        <f t="shared" ca="1" si="1448"/>
        <v>3.9785378148804682</v>
      </c>
      <c r="CV230" s="409">
        <f t="shared" ca="1" si="1448"/>
        <v>1.9443819659710186</v>
      </c>
      <c r="CW230" s="409">
        <f t="shared" ca="1" si="1448"/>
        <v>4.5940453888236448</v>
      </c>
      <c r="CX230" s="409">
        <f t="shared" ref="CX230:ED230" ca="1" si="1449">+CX77/CW77*100-100</f>
        <v>-3.0626124553765521</v>
      </c>
      <c r="CY230" s="409">
        <f t="shared" ca="1" si="1449"/>
        <v>2.8647553973366655</v>
      </c>
      <c r="CZ230" s="409">
        <f t="shared" ca="1" si="1449"/>
        <v>2.6232433362054053E-2</v>
      </c>
      <c r="DA230" s="409">
        <f t="shared" ca="1" si="1449"/>
        <v>-1.7947959356212806</v>
      </c>
      <c r="DB230" s="409">
        <f t="shared" ca="1" si="1449"/>
        <v>1.7089677406437573</v>
      </c>
      <c r="DC230" s="409">
        <f t="shared" ca="1" si="1449"/>
        <v>0.18391257124189053</v>
      </c>
      <c r="DD230" s="409">
        <f t="shared" ca="1" si="1449"/>
        <v>-1.1293934246609183E-2</v>
      </c>
      <c r="DE230" s="409">
        <f t="shared" ca="1" si="1449"/>
        <v>-14.27004892665137</v>
      </c>
      <c r="DF230" s="409">
        <f t="shared" ca="1" si="1449"/>
        <v>19.186753292259652</v>
      </c>
      <c r="DG230" s="409">
        <f t="shared" ca="1" si="1449"/>
        <v>-4.3439778446083182</v>
      </c>
      <c r="DH230" s="409">
        <f t="shared" ca="1" si="1449"/>
        <v>-4.6251556700419201</v>
      </c>
      <c r="DI230" s="409">
        <f t="shared" ca="1" si="1449"/>
        <v>6.2927782814069246</v>
      </c>
      <c r="DJ230" s="409">
        <f t="shared" ca="1" si="1449"/>
        <v>3.1413974683826495</v>
      </c>
      <c r="DK230" s="409">
        <f t="shared" ca="1" si="1449"/>
        <v>1.9473990960475049</v>
      </c>
      <c r="DL230" s="409">
        <f t="shared" ca="1" si="1449"/>
        <v>3.8918468184202055</v>
      </c>
      <c r="DM230" s="409">
        <f t="shared" ca="1" si="1449"/>
        <v>0.74696863464711782</v>
      </c>
      <c r="DN230" s="409">
        <f t="shared" ca="1" si="1449"/>
        <v>-1.3824640428850472</v>
      </c>
      <c r="DO230" s="409">
        <f t="shared" ca="1" si="1449"/>
        <v>3.4499764884817949</v>
      </c>
      <c r="DP230" s="409">
        <f t="shared" ca="1" si="1449"/>
        <v>0.74809173681703101</v>
      </c>
      <c r="DQ230" s="409">
        <f t="shared" ca="1" si="1449"/>
        <v>-4.5766983160293506</v>
      </c>
      <c r="DR230" s="409">
        <f t="shared" ca="1" si="1449"/>
        <v>1.7521162557249568</v>
      </c>
      <c r="DS230" s="409">
        <f t="shared" ca="1" si="1449"/>
        <v>2.9612922658593988</v>
      </c>
      <c r="DT230" s="409">
        <f t="shared" ca="1" si="1449"/>
        <v>1.4454391213034654</v>
      </c>
      <c r="DU230" s="409">
        <f t="shared" ca="1" si="1449"/>
        <v>-1.4350502010177024</v>
      </c>
      <c r="DV230" s="409">
        <f t="shared" ca="1" si="1449"/>
        <v>0.28341569870022454</v>
      </c>
      <c r="DW230" s="409">
        <f t="shared" ca="1" si="1449"/>
        <v>-1.783657851148007</v>
      </c>
      <c r="DX230" s="409">
        <f t="shared" ca="1" si="1449"/>
        <v>-0.45072472506262784</v>
      </c>
      <c r="DY230" s="409">
        <f t="shared" ca="1" si="1449"/>
        <v>3.6269016688253544</v>
      </c>
      <c r="DZ230" s="409">
        <f t="shared" ca="1" si="1449"/>
        <v>0.9298525487908762</v>
      </c>
      <c r="EA230" s="409">
        <f t="shared" ca="1" si="1449"/>
        <v>0.52988352942786321</v>
      </c>
      <c r="EB230" s="409">
        <f t="shared" ca="1" si="1449"/>
        <v>1.3425477324985593</v>
      </c>
      <c r="EC230" s="409">
        <f t="shared" ca="1" si="1449"/>
        <v>-8.1060950466140866</v>
      </c>
      <c r="ED230" s="409">
        <f t="shared" ca="1" si="1449"/>
        <v>7.5836774901642201</v>
      </c>
      <c r="EE230" s="409">
        <f t="shared" ca="1" si="1279"/>
        <v>0.893101902380252</v>
      </c>
      <c r="EF230" s="409">
        <f t="shared" ca="1" si="1280"/>
        <v>2.9972541473204899</v>
      </c>
      <c r="EG230" s="409">
        <f t="shared" ca="1" si="1281"/>
        <v>-6.2339365937784947</v>
      </c>
      <c r="EH230" s="409">
        <f t="shared" ca="1" si="1282"/>
        <v>-5.5354179091663696</v>
      </c>
      <c r="EI230" s="409">
        <f t="shared" ca="1" si="1283"/>
        <v>7.4179543826612644</v>
      </c>
      <c r="EJ230" s="409">
        <f t="shared" ca="1" si="1284"/>
        <v>-3.6683481456762621</v>
      </c>
      <c r="EK230" s="409">
        <f t="shared" ca="1" si="1285"/>
        <v>-0.18389450344102443</v>
      </c>
      <c r="EL230" s="409">
        <f t="shared" ca="1" si="1286"/>
        <v>0.66622654698680606</v>
      </c>
      <c r="EM230" s="409">
        <f t="shared" ca="1" si="1287"/>
        <v>0.2402019592675515</v>
      </c>
      <c r="EN230" s="409">
        <f t="shared" ca="1" si="1288"/>
        <v>-2.8556486128430265</v>
      </c>
      <c r="EO230" s="409">
        <f t="shared" ca="1" si="1289"/>
        <v>3.239602605929818</v>
      </c>
      <c r="EP230" s="409">
        <f t="shared" ca="1" si="1290"/>
        <v>0.21713202286809974</v>
      </c>
      <c r="EQ230" s="409">
        <f t="shared" ca="1" si="1291"/>
        <v>-7.4742959122744423E-2</v>
      </c>
      <c r="ER230" s="409">
        <f t="shared" ca="1" si="1292"/>
        <v>-1.2722503748276637</v>
      </c>
      <c r="ES230" s="409">
        <f t="shared" ca="1" si="1293"/>
        <v>2.0365144033566196</v>
      </c>
      <c r="ET230" s="409">
        <f t="shared" ca="1" si="1294"/>
        <v>0.5556798631092903</v>
      </c>
      <c r="EU230" s="409">
        <f t="shared" ca="1" si="1295"/>
        <v>-0.54621845967092497</v>
      </c>
      <c r="EV230" s="409">
        <f t="shared" ca="1" si="1296"/>
        <v>3.264205619926912</v>
      </c>
      <c r="EW230" s="409">
        <f t="shared" ca="1" si="1297"/>
        <v>-1.7813287394394166</v>
      </c>
      <c r="EX230" s="409">
        <f t="shared" ca="1" si="1298"/>
        <v>0.21817819124099458</v>
      </c>
      <c r="EY230" s="409">
        <f t="shared" ca="1" si="1299"/>
        <v>-3.5192810057726405</v>
      </c>
      <c r="EZ230" s="409">
        <f t="shared" ca="1" si="1300"/>
        <v>2.3377556880930683</v>
      </c>
      <c r="FA230" s="409">
        <f t="shared" ca="1" si="1301"/>
        <v>2.2546037337399554</v>
      </c>
      <c r="FB230" s="409">
        <f t="shared" ca="1" si="1302"/>
        <v>-0.58593986333187331</v>
      </c>
      <c r="FC230" s="409">
        <f t="shared" ca="1" si="1303"/>
        <v>-0.73069735517398726</v>
      </c>
      <c r="FD230" s="409">
        <f t="shared" ca="1" si="1304"/>
        <v>2.1265412392509973</v>
      </c>
      <c r="FE230" s="409">
        <f t="shared" ca="1" si="1305"/>
        <v>-100</v>
      </c>
      <c r="FF230" s="409" t="e">
        <f t="shared" ca="1" si="1306"/>
        <v>#DIV/0!</v>
      </c>
      <c r="FG230" s="409" t="e">
        <f t="shared" ca="1" si="1307"/>
        <v>#DIV/0!</v>
      </c>
      <c r="FH230" s="409" t="e">
        <f t="shared" ca="1" si="1308"/>
        <v>#DIV/0!</v>
      </c>
      <c r="FI230" s="409" t="e">
        <f t="shared" ca="1" si="1309"/>
        <v>#DIV/0!</v>
      </c>
      <c r="FJ230" s="409" t="e">
        <f t="shared" ca="1" si="1310"/>
        <v>#DIV/0!</v>
      </c>
      <c r="FK230" s="409" t="e">
        <f t="shared" ca="1" si="1311"/>
        <v>#DIV/0!</v>
      </c>
      <c r="FL230" s="409" t="e">
        <f t="shared" ca="1" si="1312"/>
        <v>#DIV/0!</v>
      </c>
      <c r="FM230" s="409" t="e">
        <f t="shared" ca="1" si="1313"/>
        <v>#DIV/0!</v>
      </c>
      <c r="FN230" s="409" t="e">
        <f t="shared" ca="1" si="1314"/>
        <v>#DIV/0!</v>
      </c>
      <c r="FO230" s="409" t="e">
        <f t="shared" ca="1" si="1421"/>
        <v>#DIV/0!</v>
      </c>
      <c r="FP230" s="409" t="e">
        <f t="shared" ca="1" si="1316"/>
        <v>#DIV/0!</v>
      </c>
    </row>
    <row r="231" spans="1:172" x14ac:dyDescent="0.2">
      <c r="B231" s="407" t="s">
        <v>30</v>
      </c>
      <c r="C231" s="408">
        <f t="shared" si="1274"/>
        <v>178614.035</v>
      </c>
      <c r="D231" s="407"/>
      <c r="E231" s="409"/>
      <c r="F231" s="409">
        <f t="shared" ref="F231:AK231" ca="1" si="1450">+F78/E78*100-100</f>
        <v>0.92211495657711851</v>
      </c>
      <c r="G231" s="409">
        <f t="shared" ca="1" si="1450"/>
        <v>-4.7076285416031567</v>
      </c>
      <c r="H231" s="409">
        <f t="shared" ca="1" si="1450"/>
        <v>-2.2846313333184582</v>
      </c>
      <c r="I231" s="409">
        <f t="shared" ca="1" si="1450"/>
        <v>1.4968506512221751</v>
      </c>
      <c r="J231" s="409">
        <f t="shared" ca="1" si="1450"/>
        <v>-3.1174116145283364</v>
      </c>
      <c r="K231" s="409">
        <f t="shared" ca="1" si="1450"/>
        <v>-0.49260084747379551</v>
      </c>
      <c r="L231" s="409">
        <f t="shared" ca="1" si="1450"/>
        <v>2.7298982063229005</v>
      </c>
      <c r="M231" s="409">
        <f t="shared" ca="1" si="1450"/>
        <v>-4.8247822763381407</v>
      </c>
      <c r="N231" s="409">
        <f t="shared" ca="1" si="1450"/>
        <v>-5.2869147458399652</v>
      </c>
      <c r="O231" s="409">
        <f t="shared" ca="1" si="1450"/>
        <v>6.3379881050803988</v>
      </c>
      <c r="P231" s="409">
        <f t="shared" ca="1" si="1450"/>
        <v>-2.1449941657744631</v>
      </c>
      <c r="Q231" s="409">
        <f t="shared" ca="1" si="1450"/>
        <v>-7.6610807493535873</v>
      </c>
      <c r="R231" s="409">
        <f t="shared" ca="1" si="1450"/>
        <v>4.6942340825558659</v>
      </c>
      <c r="S231" s="409">
        <f t="shared" ca="1" si="1450"/>
        <v>16.706033136168003</v>
      </c>
      <c r="T231" s="409">
        <f t="shared" ca="1" si="1450"/>
        <v>-2.3418339892898246</v>
      </c>
      <c r="U231" s="409">
        <f t="shared" ca="1" si="1450"/>
        <v>-2.1169547570033558</v>
      </c>
      <c r="V231" s="409">
        <f t="shared" ca="1" si="1450"/>
        <v>-1.7634742833012069</v>
      </c>
      <c r="W231" s="409">
        <f t="shared" ca="1" si="1450"/>
        <v>-1.0087851799200962</v>
      </c>
      <c r="X231" s="409">
        <f t="shared" ca="1" si="1450"/>
        <v>-3.7425405423007732</v>
      </c>
      <c r="Y231" s="409">
        <f t="shared" ca="1" si="1450"/>
        <v>-0.14059592256494113</v>
      </c>
      <c r="Z231" s="409">
        <f t="shared" ca="1" si="1450"/>
        <v>2.292870133557102</v>
      </c>
      <c r="AA231" s="409">
        <f t="shared" ca="1" si="1450"/>
        <v>-2.2197291414552325</v>
      </c>
      <c r="AB231" s="409">
        <f t="shared" ca="1" si="1450"/>
        <v>-0.41417647278207426</v>
      </c>
      <c r="AC231" s="409">
        <f t="shared" ca="1" si="1450"/>
        <v>2.4546659878682107</v>
      </c>
      <c r="AD231" s="409">
        <f t="shared" ca="1" si="1450"/>
        <v>0.81086869005450524</v>
      </c>
      <c r="AE231" s="409">
        <f t="shared" ca="1" si="1450"/>
        <v>-1.3667934541449256</v>
      </c>
      <c r="AF231" s="409">
        <f t="shared" ca="1" si="1450"/>
        <v>-0.78315577539245851</v>
      </c>
      <c r="AG231" s="409">
        <f t="shared" ca="1" si="1450"/>
        <v>0.41201864600590454</v>
      </c>
      <c r="AH231" s="409">
        <f t="shared" ca="1" si="1450"/>
        <v>1.3114899193750205</v>
      </c>
      <c r="AI231" s="409">
        <f t="shared" ca="1" si="1450"/>
        <v>-0.14403446508090667</v>
      </c>
      <c r="AJ231" s="409">
        <f t="shared" ca="1" si="1450"/>
        <v>5.0088103030503817E-2</v>
      </c>
      <c r="AK231" s="409">
        <f t="shared" ca="1" si="1450"/>
        <v>16.573312164989758</v>
      </c>
      <c r="AL231" s="409">
        <f t="shared" ref="AL231:BQ231" ca="1" si="1451">+AL78/AK78*100-100</f>
        <v>-14.709794046385511</v>
      </c>
      <c r="AM231" s="409">
        <f t="shared" ca="1" si="1451"/>
        <v>-1.3142639038220949</v>
      </c>
      <c r="AN231" s="409">
        <f t="shared" ca="1" si="1451"/>
        <v>1.1496353621874391</v>
      </c>
      <c r="AO231" s="409">
        <f t="shared" ca="1" si="1451"/>
        <v>-2.8153367584177573</v>
      </c>
      <c r="AP231" s="409">
        <f t="shared" ca="1" si="1451"/>
        <v>-0.18933524937186519</v>
      </c>
      <c r="AQ231" s="409">
        <f t="shared" ca="1" si="1451"/>
        <v>1.2546061283208303</v>
      </c>
      <c r="AR231" s="409">
        <f t="shared" ca="1" si="1451"/>
        <v>-1.5672697445369153</v>
      </c>
      <c r="AS231" s="409">
        <f t="shared" ca="1" si="1451"/>
        <v>5.7403786673320809</v>
      </c>
      <c r="AT231" s="409">
        <f t="shared" ca="1" si="1451"/>
        <v>-2.5677279329373306</v>
      </c>
      <c r="AU231" s="409">
        <f t="shared" ca="1" si="1451"/>
        <v>-0.9931120438401706</v>
      </c>
      <c r="AV231" s="409">
        <f t="shared" ca="1" si="1451"/>
        <v>1.5612007926967522</v>
      </c>
      <c r="AW231" s="409">
        <f t="shared" ca="1" si="1451"/>
        <v>0.28879547252938664</v>
      </c>
      <c r="AX231" s="409">
        <f t="shared" ca="1" si="1451"/>
        <v>2.8793434236972217</v>
      </c>
      <c r="AY231" s="409">
        <f t="shared" ca="1" si="1451"/>
        <v>2.1390274401337166</v>
      </c>
      <c r="AZ231" s="409">
        <f t="shared" ca="1" si="1451"/>
        <v>1.0131194018690763</v>
      </c>
      <c r="BA231" s="409">
        <f t="shared" ca="1" si="1451"/>
        <v>-0.32097907528405756</v>
      </c>
      <c r="BB231" s="409">
        <f t="shared" ca="1" si="1451"/>
        <v>-1.2842005621791373</v>
      </c>
      <c r="BC231" s="409">
        <f t="shared" ca="1" si="1451"/>
        <v>-1.0185581829098425</v>
      </c>
      <c r="BD231" s="409">
        <f t="shared" ca="1" si="1451"/>
        <v>-0.10919000957949265</v>
      </c>
      <c r="BE231" s="409">
        <f t="shared" ca="1" si="1451"/>
        <v>2.5757624669132042</v>
      </c>
      <c r="BF231" s="409">
        <f t="shared" ca="1" si="1451"/>
        <v>-5.4025230919535261E-2</v>
      </c>
      <c r="BG231" s="409">
        <f t="shared" ca="1" si="1451"/>
        <v>-0.26430129687740589</v>
      </c>
      <c r="BH231" s="409">
        <f t="shared" ca="1" si="1451"/>
        <v>-0.1980438044596724</v>
      </c>
      <c r="BI231" s="409">
        <f t="shared" ca="1" si="1451"/>
        <v>0.74569241048416757</v>
      </c>
      <c r="BJ231" s="409">
        <f t="shared" ca="1" si="1451"/>
        <v>-0.57837179950398365</v>
      </c>
      <c r="BK231" s="409">
        <f t="shared" ca="1" si="1451"/>
        <v>-1.0273516147542949</v>
      </c>
      <c r="BL231" s="409">
        <f t="shared" ca="1" si="1451"/>
        <v>1.860669057895322</v>
      </c>
      <c r="BM231" s="409">
        <f t="shared" ca="1" si="1451"/>
        <v>-1.7853519305889023</v>
      </c>
      <c r="BN231" s="409">
        <f t="shared" ca="1" si="1451"/>
        <v>0.42449574719229588</v>
      </c>
      <c r="BO231" s="409">
        <f t="shared" ca="1" si="1451"/>
        <v>3.2293730079358482</v>
      </c>
      <c r="BP231" s="409">
        <f t="shared" ca="1" si="1451"/>
        <v>-2.0568276136706345</v>
      </c>
      <c r="BQ231" s="409">
        <f t="shared" ca="1" si="1451"/>
        <v>0.91014585287747707</v>
      </c>
      <c r="BR231" s="409">
        <f t="shared" ref="BR231:CW231" ca="1" si="1452">+BR78/BQ78*100-100</f>
        <v>1.026446045228397</v>
      </c>
      <c r="BS231" s="409">
        <f t="shared" ca="1" si="1452"/>
        <v>-1.1161188462361764</v>
      </c>
      <c r="BT231" s="409">
        <f t="shared" ca="1" si="1452"/>
        <v>2.2731866274479557</v>
      </c>
      <c r="BU231" s="409">
        <f t="shared" ca="1" si="1452"/>
        <v>-1.3022193395725594</v>
      </c>
      <c r="BV231" s="409">
        <f t="shared" ca="1" si="1452"/>
        <v>-2.2004080703168256</v>
      </c>
      <c r="BW231" s="409">
        <f t="shared" ca="1" si="1452"/>
        <v>1.7327977084978841</v>
      </c>
      <c r="BX231" s="409">
        <f t="shared" ca="1" si="1452"/>
        <v>-2.6910295568604568</v>
      </c>
      <c r="BY231" s="409">
        <f t="shared" ca="1" si="1452"/>
        <v>1.5074769303789992</v>
      </c>
      <c r="BZ231" s="409">
        <f t="shared" ca="1" si="1452"/>
        <v>0.56924949333475183</v>
      </c>
      <c r="CA231" s="409">
        <f t="shared" ca="1" si="1452"/>
        <v>-3.1649785580766547</v>
      </c>
      <c r="CB231" s="409">
        <f t="shared" ca="1" si="1452"/>
        <v>-1.9847800263037954</v>
      </c>
      <c r="CC231" s="409">
        <f t="shared" ca="1" si="1452"/>
        <v>0.50375482235105551</v>
      </c>
      <c r="CD231" s="409">
        <f t="shared" ca="1" si="1452"/>
        <v>6.3510322314276095</v>
      </c>
      <c r="CE231" s="409">
        <f t="shared" ca="1" si="1452"/>
        <v>-5.3704219464143108</v>
      </c>
      <c r="CF231" s="409">
        <f t="shared" ca="1" si="1452"/>
        <v>-0.11471716006626309</v>
      </c>
      <c r="CG231" s="409">
        <f t="shared" ca="1" si="1452"/>
        <v>-2.4536873606787282</v>
      </c>
      <c r="CH231" s="409">
        <f t="shared" ca="1" si="1452"/>
        <v>5.8912950461733544</v>
      </c>
      <c r="CI231" s="409">
        <f t="shared" ca="1" si="1452"/>
        <v>-3.7937798490671497</v>
      </c>
      <c r="CJ231" s="409">
        <f t="shared" ca="1" si="1452"/>
        <v>-1.7060137536971496</v>
      </c>
      <c r="CK231" s="409">
        <f t="shared" ca="1" si="1452"/>
        <v>2.7775294491130182</v>
      </c>
      <c r="CL231" s="409">
        <f t="shared" ca="1" si="1452"/>
        <v>0.72961964389438094</v>
      </c>
      <c r="CM231" s="409">
        <f t="shared" ca="1" si="1452"/>
        <v>-0.51669289192230394</v>
      </c>
      <c r="CN231" s="409">
        <f t="shared" ca="1" si="1452"/>
        <v>-17.969237845159284</v>
      </c>
      <c r="CO231" s="409">
        <f t="shared" ca="1" si="1452"/>
        <v>2.6020667571060585E-3</v>
      </c>
      <c r="CP231" s="409">
        <f t="shared" ca="1" si="1452"/>
        <v>13.620573715853098</v>
      </c>
      <c r="CQ231" s="409">
        <f t="shared" ca="1" si="1452"/>
        <v>9.4677501303606277</v>
      </c>
      <c r="CR231" s="409">
        <f t="shared" ca="1" si="1452"/>
        <v>1.6195905098194316</v>
      </c>
      <c r="CS231" s="409">
        <f t="shared" ca="1" si="1452"/>
        <v>7.4283422153741157</v>
      </c>
      <c r="CT231" s="409">
        <f t="shared" ca="1" si="1452"/>
        <v>0.26036815908784661</v>
      </c>
      <c r="CU231" s="409">
        <f t="shared" ca="1" si="1452"/>
        <v>1.1764645881466151</v>
      </c>
      <c r="CV231" s="409">
        <f t="shared" ca="1" si="1452"/>
        <v>2.6932348068763332</v>
      </c>
      <c r="CW231" s="409">
        <f t="shared" ca="1" si="1452"/>
        <v>-2.0640530282642828</v>
      </c>
      <c r="CX231" s="409">
        <f t="shared" ref="CX231:ED231" ca="1" si="1453">+CX78/CW78*100-100</f>
        <v>-0.66450918789030311</v>
      </c>
      <c r="CY231" s="409">
        <f t="shared" ca="1" si="1453"/>
        <v>4.4558111484168705</v>
      </c>
      <c r="CZ231" s="409">
        <f t="shared" ca="1" si="1453"/>
        <v>1.2705751951103537</v>
      </c>
      <c r="DA231" s="409">
        <f t="shared" ca="1" si="1453"/>
        <v>-1.2339194409514818</v>
      </c>
      <c r="DB231" s="409">
        <f t="shared" ca="1" si="1453"/>
        <v>8.3753216383101403E-2</v>
      </c>
      <c r="DC231" s="409">
        <f t="shared" ca="1" si="1453"/>
        <v>-1.2146771573501098</v>
      </c>
      <c r="DD231" s="409">
        <f t="shared" ca="1" si="1453"/>
        <v>-9.481128960774754E-2</v>
      </c>
      <c r="DE231" s="409">
        <f t="shared" ca="1" si="1453"/>
        <v>-1.5694781264297006</v>
      </c>
      <c r="DF231" s="409">
        <f t="shared" ca="1" si="1453"/>
        <v>0.68945597584502138</v>
      </c>
      <c r="DG231" s="409">
        <f t="shared" ca="1" si="1453"/>
        <v>1.3662120316637356</v>
      </c>
      <c r="DH231" s="409">
        <f t="shared" ca="1" si="1453"/>
        <v>0.85901489769113937</v>
      </c>
      <c r="DI231" s="409">
        <f t="shared" ca="1" si="1453"/>
        <v>5.6494430706968757</v>
      </c>
      <c r="DJ231" s="409">
        <f t="shared" ca="1" si="1453"/>
        <v>-3.3240738948704944</v>
      </c>
      <c r="DK231" s="409">
        <f t="shared" ca="1" si="1453"/>
        <v>-3.1214406834094461</v>
      </c>
      <c r="DL231" s="409">
        <f t="shared" ca="1" si="1453"/>
        <v>2.3858134466125449</v>
      </c>
      <c r="DM231" s="409">
        <f t="shared" ca="1" si="1453"/>
        <v>4.33490478680352</v>
      </c>
      <c r="DN231" s="409">
        <f t="shared" ca="1" si="1453"/>
        <v>-2.4266184272001965</v>
      </c>
      <c r="DO231" s="409">
        <f t="shared" ca="1" si="1453"/>
        <v>-4.4937550946732472</v>
      </c>
      <c r="DP231" s="409">
        <f t="shared" ca="1" si="1453"/>
        <v>2.7165780255679977</v>
      </c>
      <c r="DQ231" s="409">
        <f t="shared" ca="1" si="1453"/>
        <v>0.77846053689447103</v>
      </c>
      <c r="DR231" s="409">
        <f t="shared" ca="1" si="1453"/>
        <v>5.4867132502096183E-2</v>
      </c>
      <c r="DS231" s="409">
        <f t="shared" ca="1" si="1453"/>
        <v>0.28711317349031162</v>
      </c>
      <c r="DT231" s="409">
        <f t="shared" ca="1" si="1453"/>
        <v>0.92021059965136942</v>
      </c>
      <c r="DU231" s="409">
        <f t="shared" ca="1" si="1453"/>
        <v>2.0698408460787903</v>
      </c>
      <c r="DV231" s="409">
        <f t="shared" ca="1" si="1453"/>
        <v>-0.46881218379817824</v>
      </c>
      <c r="DW231" s="409">
        <f t="shared" ca="1" si="1453"/>
        <v>-2.792345091364723E-3</v>
      </c>
      <c r="DX231" s="409">
        <f t="shared" ca="1" si="1453"/>
        <v>-0.44006620478110392</v>
      </c>
      <c r="DY231" s="409">
        <f t="shared" ca="1" si="1453"/>
        <v>0.80986160698630272</v>
      </c>
      <c r="DZ231" s="409">
        <f t="shared" ca="1" si="1453"/>
        <v>-2.0154392643113965</v>
      </c>
      <c r="EA231" s="409">
        <f t="shared" ca="1" si="1453"/>
        <v>0.2372111492445157</v>
      </c>
      <c r="EB231" s="409">
        <f t="shared" ca="1" si="1453"/>
        <v>0.65032774735639975</v>
      </c>
      <c r="EC231" s="409">
        <f t="shared" ca="1" si="1453"/>
        <v>-0.15828840290504331</v>
      </c>
      <c r="ED231" s="409">
        <f t="shared" ca="1" si="1453"/>
        <v>0.43107522196635273</v>
      </c>
      <c r="EE231" s="409">
        <f t="shared" ca="1" si="1279"/>
        <v>-0.50133030592893135</v>
      </c>
      <c r="EF231" s="409">
        <f t="shared" ca="1" si="1280"/>
        <v>0.27529763190794654</v>
      </c>
      <c r="EG231" s="409">
        <f t="shared" ca="1" si="1281"/>
        <v>-1.5951069020756847</v>
      </c>
      <c r="EH231" s="409">
        <f t="shared" ca="1" si="1282"/>
        <v>-1.5419842802875507</v>
      </c>
      <c r="EI231" s="409">
        <f t="shared" ca="1" si="1283"/>
        <v>0.95921667390076948</v>
      </c>
      <c r="EJ231" s="409">
        <f t="shared" ca="1" si="1284"/>
        <v>0.41908700821775824</v>
      </c>
      <c r="EK231" s="409">
        <f t="shared" ca="1" si="1285"/>
        <v>1.4948846561447766</v>
      </c>
      <c r="EL231" s="409">
        <f t="shared" ca="1" si="1286"/>
        <v>-0.15851670578732069</v>
      </c>
      <c r="EM231" s="409">
        <f t="shared" ca="1" si="1287"/>
        <v>2.922720663835392</v>
      </c>
      <c r="EN231" s="409">
        <f t="shared" ca="1" si="1288"/>
        <v>0.57732937627233127</v>
      </c>
      <c r="EO231" s="409">
        <f t="shared" ca="1" si="1289"/>
        <v>-0.18691500458058385</v>
      </c>
      <c r="EP231" s="409">
        <f t="shared" ca="1" si="1290"/>
        <v>-0.45724993269206493</v>
      </c>
      <c r="EQ231" s="409">
        <f t="shared" ca="1" si="1291"/>
        <v>-3.2233926168927667</v>
      </c>
      <c r="ER231" s="409">
        <f t="shared" ca="1" si="1292"/>
        <v>3.2175635179239919</v>
      </c>
      <c r="ES231" s="409">
        <f t="shared" ca="1" si="1293"/>
        <v>-0.52518013662434271</v>
      </c>
      <c r="ET231" s="409">
        <f t="shared" ca="1" si="1294"/>
        <v>2.8399487436771267</v>
      </c>
      <c r="EU231" s="409">
        <f t="shared" ca="1" si="1295"/>
        <v>-2.2187988491514687</v>
      </c>
      <c r="EV231" s="409">
        <f t="shared" ca="1" si="1296"/>
        <v>-0.18830427008499839</v>
      </c>
      <c r="EW231" s="409">
        <f t="shared" ca="1" si="1297"/>
        <v>-1.8880514437222899</v>
      </c>
      <c r="EX231" s="409">
        <f t="shared" ca="1" si="1298"/>
        <v>2.8289278872233155</v>
      </c>
      <c r="EY231" s="409">
        <f t="shared" ca="1" si="1299"/>
        <v>-3.115381308054026</v>
      </c>
      <c r="EZ231" s="409">
        <f t="shared" ca="1" si="1300"/>
        <v>-1.0220994903700245</v>
      </c>
      <c r="FA231" s="409">
        <f t="shared" ca="1" si="1301"/>
        <v>-0.15916695597925923</v>
      </c>
      <c r="FB231" s="409">
        <f t="shared" ca="1" si="1302"/>
        <v>1.7787122639356596</v>
      </c>
      <c r="FC231" s="409">
        <f t="shared" ca="1" si="1303"/>
        <v>0.80416327379890618</v>
      </c>
      <c r="FD231" s="409">
        <f t="shared" ca="1" si="1304"/>
        <v>-1.2930371398779954</v>
      </c>
      <c r="FE231" s="409">
        <f t="shared" ca="1" si="1305"/>
        <v>-100</v>
      </c>
      <c r="FF231" s="409" t="e">
        <f t="shared" ca="1" si="1306"/>
        <v>#DIV/0!</v>
      </c>
      <c r="FG231" s="409" t="e">
        <f t="shared" ca="1" si="1307"/>
        <v>#DIV/0!</v>
      </c>
      <c r="FH231" s="409" t="e">
        <f t="shared" ca="1" si="1308"/>
        <v>#DIV/0!</v>
      </c>
      <c r="FI231" s="409" t="e">
        <f t="shared" ca="1" si="1309"/>
        <v>#DIV/0!</v>
      </c>
      <c r="FJ231" s="409" t="e">
        <f t="shared" ca="1" si="1310"/>
        <v>#DIV/0!</v>
      </c>
      <c r="FK231" s="409" t="e">
        <f t="shared" ca="1" si="1311"/>
        <v>#DIV/0!</v>
      </c>
      <c r="FL231" s="409" t="e">
        <f t="shared" ca="1" si="1312"/>
        <v>#DIV/0!</v>
      </c>
      <c r="FM231" s="409" t="e">
        <f t="shared" ca="1" si="1313"/>
        <v>#DIV/0!</v>
      </c>
      <c r="FN231" s="409" t="e">
        <f t="shared" ca="1" si="1314"/>
        <v>#DIV/0!</v>
      </c>
      <c r="FO231" s="409" t="e">
        <f t="shared" ca="1" si="1421"/>
        <v>#DIV/0!</v>
      </c>
      <c r="FP231" s="409" t="e">
        <f t="shared" ca="1" si="1316"/>
        <v>#DIV/0!</v>
      </c>
    </row>
    <row r="232" spans="1:172" x14ac:dyDescent="0.2">
      <c r="B232" s="407" t="s">
        <v>31</v>
      </c>
      <c r="C232" s="408">
        <f t="shared" si="1274"/>
        <v>1168500.7560000001</v>
      </c>
      <c r="D232" s="407"/>
      <c r="E232" s="409"/>
      <c r="F232" s="409">
        <f t="shared" ref="F232:AK232" ca="1" si="1454">+F79/E79*100-100</f>
        <v>2.3730546001017387</v>
      </c>
      <c r="G232" s="409">
        <f t="shared" ca="1" si="1454"/>
        <v>0.20439250335704173</v>
      </c>
      <c r="H232" s="409">
        <f t="shared" ca="1" si="1454"/>
        <v>-1.2807401306922372</v>
      </c>
      <c r="I232" s="409">
        <f t="shared" ca="1" si="1454"/>
        <v>1.4172330273053149</v>
      </c>
      <c r="J232" s="409">
        <f t="shared" ca="1" si="1454"/>
        <v>1.6050138125917215</v>
      </c>
      <c r="K232" s="409">
        <f t="shared" ca="1" si="1454"/>
        <v>1.5829568528523481</v>
      </c>
      <c r="L232" s="409">
        <f t="shared" ca="1" si="1454"/>
        <v>0.19106881743640258</v>
      </c>
      <c r="M232" s="409">
        <f t="shared" ca="1" si="1454"/>
        <v>0.51381943062449409</v>
      </c>
      <c r="N232" s="409">
        <f t="shared" ca="1" si="1454"/>
        <v>-0.19930585530929079</v>
      </c>
      <c r="O232" s="409">
        <f t="shared" ca="1" si="1454"/>
        <v>7.8501920920587054E-2</v>
      </c>
      <c r="P232" s="409">
        <f t="shared" ca="1" si="1454"/>
        <v>-3.4231331372741067</v>
      </c>
      <c r="Q232" s="409">
        <f t="shared" ca="1" si="1454"/>
        <v>5.4479608605997498</v>
      </c>
      <c r="R232" s="409">
        <f t="shared" ca="1" si="1454"/>
        <v>0.35727105983029617</v>
      </c>
      <c r="S232" s="409">
        <f t="shared" ca="1" si="1454"/>
        <v>1.2861618102407277</v>
      </c>
      <c r="T232" s="409">
        <f t="shared" ca="1" si="1454"/>
        <v>2.7791506350238819</v>
      </c>
      <c r="U232" s="409">
        <f t="shared" ca="1" si="1454"/>
        <v>2.7585142542051528</v>
      </c>
      <c r="V232" s="409">
        <f t="shared" ca="1" si="1454"/>
        <v>-1.0845134569314183</v>
      </c>
      <c r="W232" s="409">
        <f t="shared" ca="1" si="1454"/>
        <v>1.1683699243556447</v>
      </c>
      <c r="X232" s="409">
        <f t="shared" ca="1" si="1454"/>
        <v>-2.259209025047852</v>
      </c>
      <c r="Y232" s="409">
        <f t="shared" ca="1" si="1454"/>
        <v>-3.2352193350376979E-2</v>
      </c>
      <c r="Z232" s="409">
        <f t="shared" ca="1" si="1454"/>
        <v>4.7560068946570482</v>
      </c>
      <c r="AA232" s="409">
        <f t="shared" ca="1" si="1454"/>
        <v>-1.1374137677529745</v>
      </c>
      <c r="AB232" s="409">
        <f t="shared" ca="1" si="1454"/>
        <v>-0.78893003240274595</v>
      </c>
      <c r="AC232" s="409">
        <f t="shared" ca="1" si="1454"/>
        <v>0.18117565581685824</v>
      </c>
      <c r="AD232" s="409">
        <f t="shared" ca="1" si="1454"/>
        <v>3.7340563287470872</v>
      </c>
      <c r="AE232" s="409">
        <f t="shared" ca="1" si="1454"/>
        <v>-0.90656809012378403</v>
      </c>
      <c r="AF232" s="409">
        <f t="shared" ca="1" si="1454"/>
        <v>4.4964810909428223</v>
      </c>
      <c r="AG232" s="409">
        <f t="shared" ca="1" si="1454"/>
        <v>-2.4195656267025498</v>
      </c>
      <c r="AH232" s="409">
        <f t="shared" ca="1" si="1454"/>
        <v>0.70430066990994078</v>
      </c>
      <c r="AI232" s="409">
        <f t="shared" ca="1" si="1454"/>
        <v>-3.7984316385528416</v>
      </c>
      <c r="AJ232" s="409">
        <f t="shared" ca="1" si="1454"/>
        <v>3.3849056213938127</v>
      </c>
      <c r="AK232" s="409">
        <f t="shared" ca="1" si="1454"/>
        <v>1.4233914849867375</v>
      </c>
      <c r="AL232" s="409">
        <f t="shared" ref="AL232:BQ232" ca="1" si="1455">+AL79/AK79*100-100</f>
        <v>-0.69432094172468339</v>
      </c>
      <c r="AM232" s="409">
        <f t="shared" ca="1" si="1455"/>
        <v>1.0341742423995726</v>
      </c>
      <c r="AN232" s="409">
        <f t="shared" ca="1" si="1455"/>
        <v>2.2994656387274119</v>
      </c>
      <c r="AO232" s="409">
        <f t="shared" ca="1" si="1455"/>
        <v>-1.6535472262933979</v>
      </c>
      <c r="AP232" s="409">
        <f t="shared" ca="1" si="1455"/>
        <v>-4.0106255404151057</v>
      </c>
      <c r="AQ232" s="409">
        <f t="shared" ca="1" si="1455"/>
        <v>-1.2404475688448713</v>
      </c>
      <c r="AR232" s="409">
        <f t="shared" ca="1" si="1455"/>
        <v>-0.39935634764842121</v>
      </c>
      <c r="AS232" s="409">
        <f t="shared" ca="1" si="1455"/>
        <v>1.124571337779102</v>
      </c>
      <c r="AT232" s="409">
        <f t="shared" ca="1" si="1455"/>
        <v>2.4361359627849168</v>
      </c>
      <c r="AU232" s="409">
        <f t="shared" ca="1" si="1455"/>
        <v>1.3092444192970731</v>
      </c>
      <c r="AV232" s="409">
        <f t="shared" ca="1" si="1455"/>
        <v>2.1256174844052538</v>
      </c>
      <c r="AW232" s="409">
        <f t="shared" ca="1" si="1455"/>
        <v>-0.55751330703179747</v>
      </c>
      <c r="AX232" s="409">
        <f t="shared" ca="1" si="1455"/>
        <v>0.93436869036516157</v>
      </c>
      <c r="AY232" s="409">
        <f t="shared" ca="1" si="1455"/>
        <v>0.37498526143961897</v>
      </c>
      <c r="AZ232" s="409">
        <f t="shared" ca="1" si="1455"/>
        <v>2.3305807624796273</v>
      </c>
      <c r="BA232" s="409">
        <f t="shared" ca="1" si="1455"/>
        <v>1.0893290486825293</v>
      </c>
      <c r="BB232" s="409">
        <f t="shared" ca="1" si="1455"/>
        <v>0.32683099259311632</v>
      </c>
      <c r="BC232" s="409">
        <f t="shared" ca="1" si="1455"/>
        <v>1.9617238691882193</v>
      </c>
      <c r="BD232" s="409">
        <f t="shared" ca="1" si="1455"/>
        <v>9.0555858272864498E-2</v>
      </c>
      <c r="BE232" s="409">
        <f t="shared" ca="1" si="1455"/>
        <v>0.6518056606426228</v>
      </c>
      <c r="BF232" s="409">
        <f t="shared" ca="1" si="1455"/>
        <v>-1.5264464449128496</v>
      </c>
      <c r="BG232" s="409">
        <f t="shared" ca="1" si="1455"/>
        <v>2.450413047645867</v>
      </c>
      <c r="BH232" s="409">
        <f t="shared" ca="1" si="1455"/>
        <v>1.3843494113443171</v>
      </c>
      <c r="BI232" s="409">
        <f t="shared" ca="1" si="1455"/>
        <v>-1.760587636509797</v>
      </c>
      <c r="BJ232" s="409">
        <f t="shared" ca="1" si="1455"/>
        <v>4.4406485979742172</v>
      </c>
      <c r="BK232" s="409">
        <f t="shared" ca="1" si="1455"/>
        <v>-1.7691415632980778</v>
      </c>
      <c r="BL232" s="409">
        <f t="shared" ca="1" si="1455"/>
        <v>-0.44855190361197117</v>
      </c>
      <c r="BM232" s="409">
        <f t="shared" ca="1" si="1455"/>
        <v>-2.2304026026332906</v>
      </c>
      <c r="BN232" s="409">
        <f t="shared" ca="1" si="1455"/>
        <v>4.1670054675476678</v>
      </c>
      <c r="BO232" s="409">
        <f t="shared" ca="1" si="1455"/>
        <v>0.38916991093682896</v>
      </c>
      <c r="BP232" s="409">
        <f t="shared" ca="1" si="1455"/>
        <v>-11.055795458824718</v>
      </c>
      <c r="BQ232" s="409">
        <f t="shared" ca="1" si="1455"/>
        <v>12.919340704164</v>
      </c>
      <c r="BR232" s="409">
        <f t="shared" ref="BR232:CW232" ca="1" si="1456">+BR79/BQ79*100-100</f>
        <v>0.50885939722198259</v>
      </c>
      <c r="BS232" s="409">
        <f t="shared" ca="1" si="1456"/>
        <v>2.1147878421282371</v>
      </c>
      <c r="BT232" s="409">
        <f t="shared" ca="1" si="1456"/>
        <v>0.34119548650505749</v>
      </c>
      <c r="BU232" s="409">
        <f t="shared" ca="1" si="1456"/>
        <v>0.53841917717163312</v>
      </c>
      <c r="BV232" s="409">
        <f t="shared" ca="1" si="1456"/>
        <v>-0.37025734399593091</v>
      </c>
      <c r="BW232" s="409">
        <f t="shared" ca="1" si="1456"/>
        <v>0.49231663984426177</v>
      </c>
      <c r="BX232" s="409">
        <f t="shared" ca="1" si="1456"/>
        <v>0.67033868759023107</v>
      </c>
      <c r="BY232" s="409">
        <f t="shared" ca="1" si="1456"/>
        <v>-2.5184168869153041</v>
      </c>
      <c r="BZ232" s="409">
        <f t="shared" ca="1" si="1456"/>
        <v>0.20146444999076607</v>
      </c>
      <c r="CA232" s="409">
        <f t="shared" ca="1" si="1456"/>
        <v>-2.1236643778262163</v>
      </c>
      <c r="CB232" s="409">
        <f t="shared" ca="1" si="1456"/>
        <v>2.8076752122139226</v>
      </c>
      <c r="CC232" s="409">
        <f t="shared" ca="1" si="1456"/>
        <v>1.1287545928989147</v>
      </c>
      <c r="CD232" s="409">
        <f t="shared" ca="1" si="1456"/>
        <v>0.72737639682924282</v>
      </c>
      <c r="CE232" s="409">
        <f t="shared" ca="1" si="1456"/>
        <v>1.5363727647184078E-2</v>
      </c>
      <c r="CF232" s="409">
        <f t="shared" ca="1" si="1456"/>
        <v>-2.3929618323588642</v>
      </c>
      <c r="CG232" s="409">
        <f t="shared" ca="1" si="1456"/>
        <v>2.0260501716554415</v>
      </c>
      <c r="CH232" s="409">
        <f t="shared" ca="1" si="1456"/>
        <v>-8.6758146086026358</v>
      </c>
      <c r="CI232" s="409">
        <f t="shared" ca="1" si="1456"/>
        <v>2.853967853413053</v>
      </c>
      <c r="CJ232" s="409">
        <f t="shared" ca="1" si="1456"/>
        <v>-5.646222754604139</v>
      </c>
      <c r="CK232" s="409">
        <f t="shared" ca="1" si="1456"/>
        <v>7.7528362986230235</v>
      </c>
      <c r="CL232" s="409">
        <f t="shared" ca="1" si="1456"/>
        <v>2.7822137792749828</v>
      </c>
      <c r="CM232" s="409">
        <f t="shared" ca="1" si="1456"/>
        <v>-19.280401264678602</v>
      </c>
      <c r="CN232" s="409">
        <f t="shared" ca="1" si="1456"/>
        <v>-80.063954728552034</v>
      </c>
      <c r="CO232" s="409">
        <f t="shared" ca="1" si="1456"/>
        <v>46.684150442746244</v>
      </c>
      <c r="CP232" s="409">
        <f t="shared" ca="1" si="1456"/>
        <v>220.32375906251576</v>
      </c>
      <c r="CQ232" s="409">
        <f t="shared" ca="1" si="1456"/>
        <v>19.593023952111466</v>
      </c>
      <c r="CR232" s="409">
        <f t="shared" ca="1" si="1456"/>
        <v>-8.1803882678570972E-2</v>
      </c>
      <c r="CS232" s="409">
        <f t="shared" ca="1" si="1456"/>
        <v>7.2942096473767748</v>
      </c>
      <c r="CT232" s="409">
        <f t="shared" ca="1" si="1456"/>
        <v>2.2507996066224223E-2</v>
      </c>
      <c r="CU232" s="409">
        <f t="shared" ca="1" si="1456"/>
        <v>-0.54079926394179267</v>
      </c>
      <c r="CV232" s="409">
        <f t="shared" ca="1" si="1456"/>
        <v>-2.1796536717923942</v>
      </c>
      <c r="CW232" s="409">
        <f t="shared" ca="1" si="1456"/>
        <v>-2.0890881947976396</v>
      </c>
      <c r="CX232" s="409">
        <f t="shared" ref="CX232:ED232" ca="1" si="1457">+CX79/CW79*100-100</f>
        <v>-6.8489854154757666</v>
      </c>
      <c r="CY232" s="409">
        <f t="shared" ca="1" si="1457"/>
        <v>8.8972916779088251</v>
      </c>
      <c r="CZ232" s="409">
        <f t="shared" ca="1" si="1457"/>
        <v>-2.6609232115029471</v>
      </c>
      <c r="DA232" s="409">
        <f t="shared" ca="1" si="1457"/>
        <v>-3.614730054633128</v>
      </c>
      <c r="DB232" s="409">
        <f t="shared" ca="1" si="1457"/>
        <v>0.43553494651398239</v>
      </c>
      <c r="DC232" s="409">
        <f t="shared" ca="1" si="1457"/>
        <v>-2.619742104279382</v>
      </c>
      <c r="DD232" s="409">
        <f t="shared" ca="1" si="1457"/>
        <v>-1.6808253835743017</v>
      </c>
      <c r="DE232" s="409">
        <f t="shared" ca="1" si="1457"/>
        <v>-5.9794473138430106</v>
      </c>
      <c r="DF232" s="409">
        <f t="shared" ca="1" si="1457"/>
        <v>5.2684280070709519</v>
      </c>
      <c r="DG232" s="409">
        <f t="shared" ca="1" si="1457"/>
        <v>1.5611108851126829</v>
      </c>
      <c r="DH232" s="409">
        <f t="shared" ca="1" si="1457"/>
        <v>9.2761347436040467</v>
      </c>
      <c r="DI232" s="409">
        <f t="shared" ca="1" si="1457"/>
        <v>2.2988647888684</v>
      </c>
      <c r="DJ232" s="409">
        <f t="shared" ca="1" si="1457"/>
        <v>-1.6608046203469371</v>
      </c>
      <c r="DK232" s="409">
        <f t="shared" ca="1" si="1457"/>
        <v>0.60628253623194439</v>
      </c>
      <c r="DL232" s="409">
        <f t="shared" ca="1" si="1457"/>
        <v>-1.6519648958109201</v>
      </c>
      <c r="DM232" s="409">
        <f t="shared" ca="1" si="1457"/>
        <v>1.6171578917825684</v>
      </c>
      <c r="DN232" s="409">
        <f t="shared" ca="1" si="1457"/>
        <v>-0.30608428024436307</v>
      </c>
      <c r="DO232" s="409">
        <f t="shared" ca="1" si="1457"/>
        <v>3.2796913228199713</v>
      </c>
      <c r="DP232" s="409">
        <f t="shared" ca="1" si="1457"/>
        <v>6.1917484146005961</v>
      </c>
      <c r="DQ232" s="409">
        <f t="shared" ca="1" si="1457"/>
        <v>-3.0581534174504839</v>
      </c>
      <c r="DR232" s="409">
        <f t="shared" ca="1" si="1457"/>
        <v>-0.91733363629256814</v>
      </c>
      <c r="DS232" s="409">
        <f t="shared" ca="1" si="1457"/>
        <v>1.3227565273812019</v>
      </c>
      <c r="DT232" s="409">
        <f t="shared" ca="1" si="1457"/>
        <v>4.8913182241421538</v>
      </c>
      <c r="DU232" s="409">
        <f t="shared" ca="1" si="1457"/>
        <v>-1.5007457152286889</v>
      </c>
      <c r="DV232" s="409">
        <f t="shared" ca="1" si="1457"/>
        <v>0.67804513821820933</v>
      </c>
      <c r="DW232" s="409">
        <f t="shared" ca="1" si="1457"/>
        <v>-2.1677705924936674</v>
      </c>
      <c r="DX232" s="409">
        <f t="shared" ca="1" si="1457"/>
        <v>5.4530938236675865</v>
      </c>
      <c r="DY232" s="409">
        <f t="shared" ca="1" si="1457"/>
        <v>0.59590500364554089</v>
      </c>
      <c r="DZ232" s="409">
        <f t="shared" ca="1" si="1457"/>
        <v>-3.4577414447201562</v>
      </c>
      <c r="EA232" s="409">
        <f t="shared" ca="1" si="1457"/>
        <v>3.6477554194508883</v>
      </c>
      <c r="EB232" s="409">
        <f t="shared" ca="1" si="1457"/>
        <v>-4.0482502746004911</v>
      </c>
      <c r="EC232" s="409">
        <f t="shared" ca="1" si="1457"/>
        <v>4.4666686378027407</v>
      </c>
      <c r="ED232" s="409">
        <f t="shared" ca="1" si="1457"/>
        <v>1.8473530147666395</v>
      </c>
      <c r="EE232" s="409">
        <f t="shared" ca="1" si="1279"/>
        <v>-4.8894933494543977</v>
      </c>
      <c r="EF232" s="409">
        <f t="shared" ca="1" si="1280"/>
        <v>-2.451830610987372</v>
      </c>
      <c r="EG232" s="409">
        <f t="shared" ca="1" si="1281"/>
        <v>0.11076006111383663</v>
      </c>
      <c r="EH232" s="409">
        <f t="shared" ca="1" si="1282"/>
        <v>1.9145843369579012</v>
      </c>
      <c r="EI232" s="409">
        <f t="shared" ca="1" si="1283"/>
        <v>-0.43827993891883921</v>
      </c>
      <c r="EJ232" s="409">
        <f t="shared" ca="1" si="1284"/>
        <v>-0.77590599965108709</v>
      </c>
      <c r="EK232" s="409">
        <f t="shared" ca="1" si="1285"/>
        <v>-0.30720892843162062</v>
      </c>
      <c r="EL232" s="409">
        <f t="shared" ca="1" si="1286"/>
        <v>4.7242071095631673</v>
      </c>
      <c r="EM232" s="409">
        <f t="shared" ca="1" si="1287"/>
        <v>-1.3140176189921533</v>
      </c>
      <c r="EN232" s="409">
        <f t="shared" ca="1" si="1288"/>
        <v>0.17369121163271473</v>
      </c>
      <c r="EO232" s="409">
        <f t="shared" ca="1" si="1289"/>
        <v>2.1226672797813677</v>
      </c>
      <c r="EP232" s="409">
        <f t="shared" ca="1" si="1290"/>
        <v>-3.7816229501026726</v>
      </c>
      <c r="EQ232" s="409">
        <f t="shared" ca="1" si="1291"/>
        <v>1.6235077601203471</v>
      </c>
      <c r="ER232" s="409">
        <f t="shared" ca="1" si="1292"/>
        <v>-5.104594487737117</v>
      </c>
      <c r="ES232" s="409">
        <f t="shared" ca="1" si="1293"/>
        <v>-1.0095731202908524</v>
      </c>
      <c r="ET232" s="409">
        <f t="shared" ca="1" si="1294"/>
        <v>3.3276252717912485</v>
      </c>
      <c r="EU232" s="409">
        <f t="shared" ca="1" si="1295"/>
        <v>-1.3803781981247596</v>
      </c>
      <c r="EV232" s="409">
        <f t="shared" ca="1" si="1296"/>
        <v>-0.1895904346628754</v>
      </c>
      <c r="EW232" s="409">
        <f t="shared" ca="1" si="1297"/>
        <v>1.2704609809936755</v>
      </c>
      <c r="EX232" s="409">
        <f t="shared" ca="1" si="1298"/>
        <v>-0.76220747311676007</v>
      </c>
      <c r="EY232" s="409">
        <f t="shared" ca="1" si="1299"/>
        <v>-4.3086739727962851</v>
      </c>
      <c r="EZ232" s="409">
        <f t="shared" ca="1" si="1300"/>
        <v>-0.27158308610850668</v>
      </c>
      <c r="FA232" s="409">
        <f t="shared" ca="1" si="1301"/>
        <v>-1.5893916073195271</v>
      </c>
      <c r="FB232" s="409">
        <f t="shared" ca="1" si="1302"/>
        <v>-1.560260046353136</v>
      </c>
      <c r="FC232" s="409">
        <f t="shared" ca="1" si="1303"/>
        <v>2.8251990904088871</v>
      </c>
      <c r="FD232" s="409">
        <f t="shared" ca="1" si="1304"/>
        <v>0.12222213527979875</v>
      </c>
      <c r="FE232" s="409">
        <f t="shared" ca="1" si="1305"/>
        <v>-100</v>
      </c>
      <c r="FF232" s="409" t="e">
        <f t="shared" ca="1" si="1306"/>
        <v>#DIV/0!</v>
      </c>
      <c r="FG232" s="409" t="e">
        <f t="shared" ca="1" si="1307"/>
        <v>#DIV/0!</v>
      </c>
      <c r="FH232" s="409" t="e">
        <f t="shared" ca="1" si="1308"/>
        <v>#DIV/0!</v>
      </c>
      <c r="FI232" s="409" t="e">
        <f t="shared" ca="1" si="1309"/>
        <v>#DIV/0!</v>
      </c>
      <c r="FJ232" s="409" t="e">
        <f t="shared" ca="1" si="1310"/>
        <v>#DIV/0!</v>
      </c>
      <c r="FK232" s="409" t="e">
        <f t="shared" ca="1" si="1311"/>
        <v>#DIV/0!</v>
      </c>
      <c r="FL232" s="409" t="e">
        <f t="shared" ca="1" si="1312"/>
        <v>#DIV/0!</v>
      </c>
      <c r="FM232" s="409" t="e">
        <f t="shared" ca="1" si="1313"/>
        <v>#DIV/0!</v>
      </c>
      <c r="FN232" s="409" t="e">
        <f t="shared" ca="1" si="1314"/>
        <v>#DIV/0!</v>
      </c>
      <c r="FO232" s="409" t="e">
        <f t="shared" ca="1" si="1421"/>
        <v>#DIV/0!</v>
      </c>
      <c r="FP232" s="409" t="e">
        <f t="shared" ca="1" si="1316"/>
        <v>#DIV/0!</v>
      </c>
    </row>
    <row r="233" spans="1:172" x14ac:dyDescent="0.2">
      <c r="B233" s="407" t="s">
        <v>32</v>
      </c>
      <c r="C233" s="408">
        <f t="shared" si="1274"/>
        <v>55539.633000000002</v>
      </c>
      <c r="D233" s="407"/>
      <c r="E233" s="409"/>
      <c r="F233" s="409">
        <f t="shared" ref="F233:AK233" ca="1" si="1458">+F80/E80*100-100</f>
        <v>-0.21178336646975993</v>
      </c>
      <c r="G233" s="409">
        <f t="shared" ca="1" si="1458"/>
        <v>-0.88444605434770551</v>
      </c>
      <c r="H233" s="409">
        <f t="shared" ca="1" si="1458"/>
        <v>-1.2504682773430034</v>
      </c>
      <c r="I233" s="409">
        <f t="shared" ca="1" si="1458"/>
        <v>6.5983189342990585</v>
      </c>
      <c r="J233" s="409">
        <f t="shared" ca="1" si="1458"/>
        <v>-1.935924449553454</v>
      </c>
      <c r="K233" s="409">
        <f t="shared" ca="1" si="1458"/>
        <v>-1.907084546745665</v>
      </c>
      <c r="L233" s="409">
        <f t="shared" ca="1" si="1458"/>
        <v>-3.3822321139469835</v>
      </c>
      <c r="M233" s="409">
        <f t="shared" ca="1" si="1458"/>
        <v>5.4438746551801245</v>
      </c>
      <c r="N233" s="409">
        <f t="shared" ca="1" si="1458"/>
        <v>4.0570879892264173</v>
      </c>
      <c r="O233" s="409">
        <f t="shared" ca="1" si="1458"/>
        <v>-2.2211549562903912</v>
      </c>
      <c r="P233" s="409">
        <f t="shared" ca="1" si="1458"/>
        <v>1.8312663196570611</v>
      </c>
      <c r="Q233" s="409">
        <f t="shared" ca="1" si="1458"/>
        <v>-6.3442755454545647</v>
      </c>
      <c r="R233" s="409">
        <f t="shared" ca="1" si="1458"/>
        <v>-4.967187191373057E-2</v>
      </c>
      <c r="S233" s="409">
        <f t="shared" ca="1" si="1458"/>
        <v>-0.62031467854151856</v>
      </c>
      <c r="T233" s="409">
        <f t="shared" ca="1" si="1458"/>
        <v>-2.0639989647939245</v>
      </c>
      <c r="U233" s="409">
        <f t="shared" ca="1" si="1458"/>
        <v>-1.8715774232563831</v>
      </c>
      <c r="V233" s="409">
        <f t="shared" ca="1" si="1458"/>
        <v>0.41350630182030557</v>
      </c>
      <c r="W233" s="409">
        <f t="shared" ca="1" si="1458"/>
        <v>-0.24667225699406004</v>
      </c>
      <c r="X233" s="409">
        <f t="shared" ca="1" si="1458"/>
        <v>0.53190650626622471</v>
      </c>
      <c r="Y233" s="409">
        <f t="shared" ca="1" si="1458"/>
        <v>4.7192378617335606</v>
      </c>
      <c r="Z233" s="409">
        <f t="shared" ca="1" si="1458"/>
        <v>-2.6586192338018435</v>
      </c>
      <c r="AA233" s="409">
        <f t="shared" ca="1" si="1458"/>
        <v>3.9275126972791981</v>
      </c>
      <c r="AB233" s="409">
        <f t="shared" ca="1" si="1458"/>
        <v>26.640353158668859</v>
      </c>
      <c r="AC233" s="409">
        <f t="shared" ca="1" si="1458"/>
        <v>-17.205403105982072</v>
      </c>
      <c r="AD233" s="409">
        <f t="shared" ca="1" si="1458"/>
        <v>1.1349280796860057</v>
      </c>
      <c r="AE233" s="409">
        <f t="shared" ca="1" si="1458"/>
        <v>1.4271219015310663</v>
      </c>
      <c r="AF233" s="409">
        <f t="shared" ca="1" si="1458"/>
        <v>1.100384884519741</v>
      </c>
      <c r="AG233" s="409">
        <f t="shared" ca="1" si="1458"/>
        <v>-1.557520956694205</v>
      </c>
      <c r="AH233" s="409">
        <f t="shared" ca="1" si="1458"/>
        <v>2.50616013790696</v>
      </c>
      <c r="AI233" s="409">
        <f t="shared" ca="1" si="1458"/>
        <v>-3.1216434414620124</v>
      </c>
      <c r="AJ233" s="409">
        <f t="shared" ca="1" si="1458"/>
        <v>1.1960606585934102</v>
      </c>
      <c r="AK233" s="409">
        <f t="shared" ca="1" si="1458"/>
        <v>-3.3953495785436161</v>
      </c>
      <c r="AL233" s="409">
        <f t="shared" ref="AL233:BQ233" ca="1" si="1459">+AL80/AK80*100-100</f>
        <v>4.3038710407810754</v>
      </c>
      <c r="AM233" s="409">
        <f t="shared" ca="1" si="1459"/>
        <v>3.1791263120510393E-2</v>
      </c>
      <c r="AN233" s="409">
        <f t="shared" ca="1" si="1459"/>
        <v>-10.46366300596577</v>
      </c>
      <c r="AO233" s="409">
        <f t="shared" ca="1" si="1459"/>
        <v>7.3659819078604585</v>
      </c>
      <c r="AP233" s="409">
        <f t="shared" ca="1" si="1459"/>
        <v>2.2900490837365055</v>
      </c>
      <c r="AQ233" s="409">
        <f t="shared" ca="1" si="1459"/>
        <v>0.25813353018729401</v>
      </c>
      <c r="AR233" s="409">
        <f t="shared" ca="1" si="1459"/>
        <v>-3.1442767083999001</v>
      </c>
      <c r="AS233" s="409">
        <f t="shared" ca="1" si="1459"/>
        <v>4.2541969561688404</v>
      </c>
      <c r="AT233" s="409">
        <f t="shared" ca="1" si="1459"/>
        <v>-1.1831484625895001</v>
      </c>
      <c r="AU233" s="409">
        <f t="shared" ca="1" si="1459"/>
        <v>0.60517932937362673</v>
      </c>
      <c r="AV233" s="409">
        <f t="shared" ca="1" si="1459"/>
        <v>2.5425419711215369</v>
      </c>
      <c r="AW233" s="409">
        <f t="shared" ca="1" si="1459"/>
        <v>-3.9961361770836845</v>
      </c>
      <c r="AX233" s="409">
        <f t="shared" ca="1" si="1459"/>
        <v>-2.4704611417073608</v>
      </c>
      <c r="AY233" s="409">
        <f t="shared" ca="1" si="1459"/>
        <v>-5.8800997636713532</v>
      </c>
      <c r="AZ233" s="409">
        <f t="shared" ca="1" si="1459"/>
        <v>8.7181161578789812</v>
      </c>
      <c r="BA233" s="409">
        <f t="shared" ca="1" si="1459"/>
        <v>5.1291425656730922</v>
      </c>
      <c r="BB233" s="409">
        <f t="shared" ca="1" si="1459"/>
        <v>-7.2493895836238522</v>
      </c>
      <c r="BC233" s="409">
        <f t="shared" ca="1" si="1459"/>
        <v>-6.0736029493552337</v>
      </c>
      <c r="BD233" s="409">
        <f t="shared" ca="1" si="1459"/>
        <v>7.4399048361509159</v>
      </c>
      <c r="BE233" s="409">
        <f t="shared" ca="1" si="1459"/>
        <v>-2.2074688334726744</v>
      </c>
      <c r="BF233" s="409">
        <f t="shared" ca="1" si="1459"/>
        <v>-2.9428237934988459</v>
      </c>
      <c r="BG233" s="409">
        <f t="shared" ca="1" si="1459"/>
        <v>2.5358893873056019</v>
      </c>
      <c r="BH233" s="409">
        <f t="shared" ca="1" si="1459"/>
        <v>-2.3496978185417845</v>
      </c>
      <c r="BI233" s="409">
        <f t="shared" ca="1" si="1459"/>
        <v>3.2030170669000313</v>
      </c>
      <c r="BJ233" s="409">
        <f t="shared" ca="1" si="1459"/>
        <v>2.0312648801294841</v>
      </c>
      <c r="BK233" s="409">
        <f t="shared" ca="1" si="1459"/>
        <v>-7.2747982364249992</v>
      </c>
      <c r="BL233" s="409">
        <f t="shared" ca="1" si="1459"/>
        <v>16.427899755156488</v>
      </c>
      <c r="BM233" s="409">
        <f t="shared" ca="1" si="1459"/>
        <v>-4.6796834973641666</v>
      </c>
      <c r="BN233" s="409">
        <f t="shared" ca="1" si="1459"/>
        <v>-1.3592951918846552</v>
      </c>
      <c r="BO233" s="409">
        <f t="shared" ca="1" si="1459"/>
        <v>1.581236129241077</v>
      </c>
      <c r="BP233" s="409">
        <f t="shared" ca="1" si="1459"/>
        <v>-4.8602806392591305</v>
      </c>
      <c r="BQ233" s="409">
        <f t="shared" ca="1" si="1459"/>
        <v>3.6719372568966264</v>
      </c>
      <c r="BR233" s="409">
        <f t="shared" ref="BR233:CW233" ca="1" si="1460">+BR80/BQ80*100-100</f>
        <v>1.8236832104559113</v>
      </c>
      <c r="BS233" s="409">
        <f t="shared" ca="1" si="1460"/>
        <v>-0.67092767128484354</v>
      </c>
      <c r="BT233" s="409">
        <f t="shared" ca="1" si="1460"/>
        <v>-0.2628913758633189</v>
      </c>
      <c r="BU233" s="409">
        <f t="shared" ca="1" si="1460"/>
        <v>1.2663180420398987</v>
      </c>
      <c r="BV233" s="409">
        <f t="shared" ca="1" si="1460"/>
        <v>9.2503918517607531E-2</v>
      </c>
      <c r="BW233" s="409">
        <f t="shared" ca="1" si="1460"/>
        <v>-1.5065458622151198</v>
      </c>
      <c r="BX233" s="409">
        <f t="shared" ca="1" si="1460"/>
        <v>-0.34185033087025829</v>
      </c>
      <c r="BY233" s="409">
        <f t="shared" ca="1" si="1460"/>
        <v>0.92916983616535731</v>
      </c>
      <c r="BZ233" s="409">
        <f t="shared" ca="1" si="1460"/>
        <v>0.35609732182703624</v>
      </c>
      <c r="CA233" s="409">
        <f t="shared" ca="1" si="1460"/>
        <v>-1.2341470402670183</v>
      </c>
      <c r="CB233" s="409">
        <f t="shared" ca="1" si="1460"/>
        <v>0.84409991702622733</v>
      </c>
      <c r="CC233" s="409">
        <f t="shared" ca="1" si="1460"/>
        <v>-0.32099717488540591</v>
      </c>
      <c r="CD233" s="409">
        <f t="shared" ca="1" si="1460"/>
        <v>2.3048319813493237</v>
      </c>
      <c r="CE233" s="409">
        <f t="shared" ca="1" si="1460"/>
        <v>-0.76414182365896011</v>
      </c>
      <c r="CF233" s="409">
        <f t="shared" ca="1" si="1460"/>
        <v>-0.20825676232934143</v>
      </c>
      <c r="CG233" s="409">
        <f t="shared" ca="1" si="1460"/>
        <v>-0.33885853098378504</v>
      </c>
      <c r="CH233" s="409">
        <f t="shared" ca="1" si="1460"/>
        <v>-0.48487968706912454</v>
      </c>
      <c r="CI233" s="409">
        <f t="shared" ca="1" si="1460"/>
        <v>1.5285736698730688</v>
      </c>
      <c r="CJ233" s="409">
        <f t="shared" ca="1" si="1460"/>
        <v>-1.9299016160898645</v>
      </c>
      <c r="CK233" s="409">
        <f t="shared" ca="1" si="1460"/>
        <v>0.50683402380018094</v>
      </c>
      <c r="CL233" s="409">
        <f t="shared" ca="1" si="1460"/>
        <v>0.16527405524433902</v>
      </c>
      <c r="CM233" s="409">
        <f t="shared" ca="1" si="1460"/>
        <v>-0.55348345572672031</v>
      </c>
      <c r="CN233" s="409">
        <f t="shared" ca="1" si="1460"/>
        <v>-21.568819910684994</v>
      </c>
      <c r="CO233" s="409">
        <f t="shared" ca="1" si="1460"/>
        <v>2.959394222781313</v>
      </c>
      <c r="CP233" s="409">
        <f t="shared" ca="1" si="1460"/>
        <v>13.408684110274535</v>
      </c>
      <c r="CQ233" s="409">
        <f t="shared" ca="1" si="1460"/>
        <v>3.1578980158714955</v>
      </c>
      <c r="CR233" s="409">
        <f t="shared" ca="1" si="1460"/>
        <v>2.1994396205874409</v>
      </c>
      <c r="CS233" s="409">
        <f t="shared" ca="1" si="1460"/>
        <v>0.67267362740632564</v>
      </c>
      <c r="CT233" s="409">
        <f t="shared" ca="1" si="1460"/>
        <v>-1.9121355365604273</v>
      </c>
      <c r="CU233" s="409">
        <f t="shared" ca="1" si="1460"/>
        <v>0.59242294619745905</v>
      </c>
      <c r="CV233" s="409">
        <f t="shared" ca="1" si="1460"/>
        <v>1.3453017338781876</v>
      </c>
      <c r="CW233" s="409">
        <f t="shared" ca="1" si="1460"/>
        <v>5.0709794971572535</v>
      </c>
      <c r="CX233" s="409">
        <f t="shared" ref="CX233:ED233" ca="1" si="1461">+CX80/CW80*100-100</f>
        <v>-2.28743537588403</v>
      </c>
      <c r="CY233" s="409">
        <f t="shared" ca="1" si="1461"/>
        <v>4.9842064730370339E-2</v>
      </c>
      <c r="CZ233" s="409">
        <f t="shared" ca="1" si="1461"/>
        <v>1.1637361513101752</v>
      </c>
      <c r="DA233" s="409">
        <f t="shared" ca="1" si="1461"/>
        <v>-2.0850294721956146</v>
      </c>
      <c r="DB233" s="409">
        <f t="shared" ca="1" si="1461"/>
        <v>2.2118283473579652</v>
      </c>
      <c r="DC233" s="409">
        <f t="shared" ca="1" si="1461"/>
        <v>1.5762370765202576</v>
      </c>
      <c r="DD233" s="409">
        <f t="shared" ca="1" si="1461"/>
        <v>2.6690674715486011</v>
      </c>
      <c r="DE233" s="409">
        <f t="shared" ca="1" si="1461"/>
        <v>-3.284922554751887</v>
      </c>
      <c r="DF233" s="409">
        <f t="shared" ca="1" si="1461"/>
        <v>0.59496457095988831</v>
      </c>
      <c r="DG233" s="409">
        <f t="shared" ca="1" si="1461"/>
        <v>1.1995400734087269</v>
      </c>
      <c r="DH233" s="409">
        <f t="shared" ca="1" si="1461"/>
        <v>-1.5795946007034161</v>
      </c>
      <c r="DI233" s="409">
        <f t="shared" ca="1" si="1461"/>
        <v>1.6692400206929108</v>
      </c>
      <c r="DJ233" s="409">
        <f t="shared" ca="1" si="1461"/>
        <v>-1.4622559655808658</v>
      </c>
      <c r="DK233" s="409">
        <f t="shared" ca="1" si="1461"/>
        <v>-0.2715284162882341</v>
      </c>
      <c r="DL233" s="409">
        <f t="shared" ca="1" si="1461"/>
        <v>1.1368000001870513</v>
      </c>
      <c r="DM233" s="409">
        <f t="shared" ca="1" si="1461"/>
        <v>0.45637238028521665</v>
      </c>
      <c r="DN233" s="409">
        <f t="shared" ca="1" si="1461"/>
        <v>-2.3025795851758772</v>
      </c>
      <c r="DO233" s="409">
        <f t="shared" ca="1" si="1461"/>
        <v>-8.7765469240920879E-2</v>
      </c>
      <c r="DP233" s="409">
        <f t="shared" ca="1" si="1461"/>
        <v>-0.801256380077362</v>
      </c>
      <c r="DQ233" s="409">
        <f t="shared" ca="1" si="1461"/>
        <v>0.55971212703644824</v>
      </c>
      <c r="DR233" s="409">
        <f t="shared" ca="1" si="1461"/>
        <v>1.3660791858952877</v>
      </c>
      <c r="DS233" s="409">
        <f t="shared" ca="1" si="1461"/>
        <v>-5.8662009882096271</v>
      </c>
      <c r="DT233" s="409">
        <f t="shared" ca="1" si="1461"/>
        <v>0.69464624819264031</v>
      </c>
      <c r="DU233" s="409">
        <f t="shared" ca="1" si="1461"/>
        <v>-3.233565570938751</v>
      </c>
      <c r="DV233" s="409">
        <f t="shared" ca="1" si="1461"/>
        <v>5.0604428229618748E-2</v>
      </c>
      <c r="DW233" s="409">
        <f t="shared" ca="1" si="1461"/>
        <v>-0.82069605158483228</v>
      </c>
      <c r="DX233" s="409">
        <f t="shared" ca="1" si="1461"/>
        <v>-0.64849294236651644</v>
      </c>
      <c r="DY233" s="409">
        <f t="shared" ca="1" si="1461"/>
        <v>6.5023865022218956</v>
      </c>
      <c r="DZ233" s="409">
        <f t="shared" ca="1" si="1461"/>
        <v>-5.6645444973375589</v>
      </c>
      <c r="EA233" s="409">
        <f t="shared" ca="1" si="1461"/>
        <v>-1.8785994442467313E-2</v>
      </c>
      <c r="EB233" s="409">
        <f t="shared" ca="1" si="1461"/>
        <v>-2.8248767737850073</v>
      </c>
      <c r="EC233" s="409">
        <f t="shared" ca="1" si="1461"/>
        <v>-2.7364642289824559</v>
      </c>
      <c r="ED233" s="409">
        <f t="shared" ca="1" si="1461"/>
        <v>8.1524065646058119</v>
      </c>
      <c r="EE233" s="409">
        <f t="shared" ca="1" si="1279"/>
        <v>-6.2905109272246307</v>
      </c>
      <c r="EF233" s="409">
        <f t="shared" ca="1" si="1280"/>
        <v>1.4492278701546724</v>
      </c>
      <c r="EG233" s="409">
        <f t="shared" ca="1" si="1281"/>
        <v>2.8854862455737447</v>
      </c>
      <c r="EH233" s="409">
        <f t="shared" ca="1" si="1282"/>
        <v>-2.9140008006225173</v>
      </c>
      <c r="EI233" s="409">
        <f t="shared" ca="1" si="1283"/>
        <v>-0.40971524641147994</v>
      </c>
      <c r="EJ233" s="409">
        <f t="shared" ca="1" si="1284"/>
        <v>-5.9417426327204055</v>
      </c>
      <c r="EK233" s="409">
        <f t="shared" ca="1" si="1285"/>
        <v>3.379487283278678</v>
      </c>
      <c r="EL233" s="409">
        <f t="shared" ca="1" si="1286"/>
        <v>4.1276746324770244</v>
      </c>
      <c r="EM233" s="409">
        <f t="shared" ca="1" si="1287"/>
        <v>-5.5274152042275375</v>
      </c>
      <c r="EN233" s="409">
        <f t="shared" ca="1" si="1288"/>
        <v>2.5377820256695145</v>
      </c>
      <c r="EO233" s="409">
        <f t="shared" ca="1" si="1289"/>
        <v>0.40964517249983601</v>
      </c>
      <c r="EP233" s="409">
        <f t="shared" ca="1" si="1290"/>
        <v>-0.82320302717390348</v>
      </c>
      <c r="EQ233" s="409">
        <f t="shared" ca="1" si="1291"/>
        <v>1.2975428769210708</v>
      </c>
      <c r="ER233" s="409">
        <f t="shared" ca="1" si="1292"/>
        <v>-1.5513399454186327</v>
      </c>
      <c r="ES233" s="409">
        <f t="shared" ca="1" si="1293"/>
        <v>-2.4898678441039408</v>
      </c>
      <c r="ET233" s="409">
        <f t="shared" ca="1" si="1294"/>
        <v>1.558801097421366</v>
      </c>
      <c r="EU233" s="409">
        <f t="shared" ca="1" si="1295"/>
        <v>0.11456820336323403</v>
      </c>
      <c r="EV233" s="409">
        <f t="shared" ca="1" si="1296"/>
        <v>-0.20751439213523781</v>
      </c>
      <c r="EW233" s="409">
        <f t="shared" ca="1" si="1297"/>
        <v>-3.4102050854755959</v>
      </c>
      <c r="EX233" s="409">
        <f t="shared" ca="1" si="1298"/>
        <v>2.6034916369484336</v>
      </c>
      <c r="EY233" s="409">
        <f t="shared" ca="1" si="1299"/>
        <v>1.6667666823717155</v>
      </c>
      <c r="EZ233" s="409">
        <f t="shared" ca="1" si="1300"/>
        <v>-2.314697600992659</v>
      </c>
      <c r="FA233" s="409">
        <f t="shared" ca="1" si="1301"/>
        <v>-3.2098467307605034</v>
      </c>
      <c r="FB233" s="409">
        <f t="shared" ca="1" si="1302"/>
        <v>-0.32364044648385004</v>
      </c>
      <c r="FC233" s="409">
        <f t="shared" ca="1" si="1303"/>
        <v>1.7156452876943717</v>
      </c>
      <c r="FD233" s="409">
        <f t="shared" ca="1" si="1304"/>
        <v>-1.8725908454710947</v>
      </c>
      <c r="FE233" s="409">
        <f t="shared" ca="1" si="1305"/>
        <v>-100</v>
      </c>
      <c r="FF233" s="409" t="e">
        <f t="shared" ca="1" si="1306"/>
        <v>#DIV/0!</v>
      </c>
      <c r="FG233" s="409" t="e">
        <f t="shared" ca="1" si="1307"/>
        <v>#DIV/0!</v>
      </c>
      <c r="FH233" s="409" t="e">
        <f t="shared" ca="1" si="1308"/>
        <v>#DIV/0!</v>
      </c>
      <c r="FI233" s="409" t="e">
        <f t="shared" ca="1" si="1309"/>
        <v>#DIV/0!</v>
      </c>
      <c r="FJ233" s="409" t="e">
        <f t="shared" ca="1" si="1310"/>
        <v>#DIV/0!</v>
      </c>
      <c r="FK233" s="409" t="e">
        <f t="shared" ca="1" si="1311"/>
        <v>#DIV/0!</v>
      </c>
      <c r="FL233" s="409" t="e">
        <f t="shared" ca="1" si="1312"/>
        <v>#DIV/0!</v>
      </c>
      <c r="FM233" s="409" t="e">
        <f t="shared" ca="1" si="1313"/>
        <v>#DIV/0!</v>
      </c>
      <c r="FN233" s="409" t="e">
        <f t="shared" ca="1" si="1314"/>
        <v>#DIV/0!</v>
      </c>
      <c r="FO233" s="409" t="e">
        <f t="shared" ca="1" si="1421"/>
        <v>#DIV/0!</v>
      </c>
      <c r="FP233" s="409" t="e">
        <f t="shared" ca="1" si="1316"/>
        <v>#DIV/0!</v>
      </c>
    </row>
    <row r="234" spans="1:172" x14ac:dyDescent="0.2">
      <c r="B234" s="407" t="s">
        <v>33</v>
      </c>
      <c r="C234" s="408">
        <f t="shared" si="1274"/>
        <v>132857.26999999999</v>
      </c>
      <c r="D234" s="407"/>
      <c r="E234" s="409"/>
      <c r="F234" s="409">
        <f t="shared" ref="F234:AK234" ca="1" si="1462">+F81/E81*100-100</f>
        <v>-0.39080874933787868</v>
      </c>
      <c r="G234" s="409">
        <f t="shared" ca="1" si="1462"/>
        <v>-1.9078812120524589</v>
      </c>
      <c r="H234" s="409">
        <f t="shared" ca="1" si="1462"/>
        <v>-1.0530082420124103</v>
      </c>
      <c r="I234" s="409">
        <f t="shared" ca="1" si="1462"/>
        <v>2.1428208230992709</v>
      </c>
      <c r="J234" s="409">
        <f t="shared" ca="1" si="1462"/>
        <v>0.61440867855935721</v>
      </c>
      <c r="K234" s="409">
        <f t="shared" ca="1" si="1462"/>
        <v>-1.7389415927888621</v>
      </c>
      <c r="L234" s="409">
        <f t="shared" ca="1" si="1462"/>
        <v>-0.73720198942157822</v>
      </c>
      <c r="M234" s="409">
        <f t="shared" ca="1" si="1462"/>
        <v>-0.99951480456260811</v>
      </c>
      <c r="N234" s="409">
        <f t="shared" ca="1" si="1462"/>
        <v>5.454906120090584</v>
      </c>
      <c r="O234" s="409">
        <f t="shared" ca="1" si="1462"/>
        <v>1.3852324786161461</v>
      </c>
      <c r="P234" s="409">
        <f t="shared" ca="1" si="1462"/>
        <v>-1.8882242917762113</v>
      </c>
      <c r="Q234" s="409">
        <f t="shared" ca="1" si="1462"/>
        <v>-2.0814589943904451</v>
      </c>
      <c r="R234" s="409">
        <f t="shared" ca="1" si="1462"/>
        <v>5.1559765178312773</v>
      </c>
      <c r="S234" s="409">
        <f t="shared" ca="1" si="1462"/>
        <v>-1.6301755937102484</v>
      </c>
      <c r="T234" s="409">
        <f t="shared" ca="1" si="1462"/>
        <v>2.5928765218410206</v>
      </c>
      <c r="U234" s="409">
        <f t="shared" ca="1" si="1462"/>
        <v>-3.3066542801633432</v>
      </c>
      <c r="V234" s="409">
        <f t="shared" ca="1" si="1462"/>
        <v>0.87140282036885708</v>
      </c>
      <c r="W234" s="409">
        <f t="shared" ca="1" si="1462"/>
        <v>3.5637000385740407</v>
      </c>
      <c r="X234" s="409">
        <f t="shared" ca="1" si="1462"/>
        <v>-3.5024294735066519E-2</v>
      </c>
      <c r="Y234" s="409">
        <f t="shared" ca="1" si="1462"/>
        <v>2.4713433109767351</v>
      </c>
      <c r="Z234" s="409">
        <f t="shared" ca="1" si="1462"/>
        <v>-1.6487937409330158</v>
      </c>
      <c r="AA234" s="409">
        <f t="shared" ca="1" si="1462"/>
        <v>-0.33188261133034302</v>
      </c>
      <c r="AB234" s="409">
        <f t="shared" ca="1" si="1462"/>
        <v>-2.6498749979244565</v>
      </c>
      <c r="AC234" s="409">
        <f t="shared" ca="1" si="1462"/>
        <v>0.75895316397043189</v>
      </c>
      <c r="AD234" s="409">
        <f t="shared" ca="1" si="1462"/>
        <v>1.3790700985266682</v>
      </c>
      <c r="AE234" s="409">
        <f t="shared" ca="1" si="1462"/>
        <v>5.199781280103366E-2</v>
      </c>
      <c r="AF234" s="409">
        <f t="shared" ca="1" si="1462"/>
        <v>2.2503002234131912</v>
      </c>
      <c r="AG234" s="409">
        <f t="shared" ca="1" si="1462"/>
        <v>-1.0025423756263194</v>
      </c>
      <c r="AH234" s="409">
        <f t="shared" ca="1" si="1462"/>
        <v>2.4624738881106083</v>
      </c>
      <c r="AI234" s="409">
        <f t="shared" ca="1" si="1462"/>
        <v>1.4511082744512294</v>
      </c>
      <c r="AJ234" s="409">
        <f t="shared" ca="1" si="1462"/>
        <v>0.30045472910651938</v>
      </c>
      <c r="AK234" s="409">
        <f t="shared" ca="1" si="1462"/>
        <v>0.17305172867267515</v>
      </c>
      <c r="AL234" s="409">
        <f t="shared" ref="AL234:BQ234" ca="1" si="1463">+AL81/AK81*100-100</f>
        <v>-0.17915524343267464</v>
      </c>
      <c r="AM234" s="409">
        <f t="shared" ca="1" si="1463"/>
        <v>0.2768048945298176</v>
      </c>
      <c r="AN234" s="409">
        <f t="shared" ca="1" si="1463"/>
        <v>4.0564326453920216</v>
      </c>
      <c r="AO234" s="409">
        <f t="shared" ca="1" si="1463"/>
        <v>-5.5860140630670685E-2</v>
      </c>
      <c r="AP234" s="409">
        <f t="shared" ca="1" si="1463"/>
        <v>2.7671571527265115</v>
      </c>
      <c r="AQ234" s="409">
        <f t="shared" ca="1" si="1463"/>
        <v>1.0917361119811062</v>
      </c>
      <c r="AR234" s="409">
        <f t="shared" ca="1" si="1463"/>
        <v>-2.8455421401090746</v>
      </c>
      <c r="AS234" s="409">
        <f t="shared" ca="1" si="1463"/>
        <v>2.1081295032958423</v>
      </c>
      <c r="AT234" s="409">
        <f t="shared" ca="1" si="1463"/>
        <v>-0.73071115270906262</v>
      </c>
      <c r="AU234" s="409">
        <f t="shared" ca="1" si="1463"/>
        <v>0.59097757668018858</v>
      </c>
      <c r="AV234" s="409">
        <f t="shared" ca="1" si="1463"/>
        <v>0.545683803769208</v>
      </c>
      <c r="AW234" s="409">
        <f t="shared" ca="1" si="1463"/>
        <v>-0.61039293331978683</v>
      </c>
      <c r="AX234" s="409">
        <f t="shared" ca="1" si="1463"/>
        <v>1.6793685985811351</v>
      </c>
      <c r="AY234" s="409">
        <f t="shared" ca="1" si="1463"/>
        <v>0.70667629217773253</v>
      </c>
      <c r="AZ234" s="409">
        <f t="shared" ca="1" si="1463"/>
        <v>-2.7053940987184149</v>
      </c>
      <c r="BA234" s="409">
        <f t="shared" ca="1" si="1463"/>
        <v>5.6624223310441266</v>
      </c>
      <c r="BB234" s="409">
        <f t="shared" ca="1" si="1463"/>
        <v>-2.5481795594974983</v>
      </c>
      <c r="BC234" s="409">
        <f t="shared" ca="1" si="1463"/>
        <v>-1.2793021396497579</v>
      </c>
      <c r="BD234" s="409">
        <f t="shared" ca="1" si="1463"/>
        <v>3.5197031236091902</v>
      </c>
      <c r="BE234" s="409">
        <f t="shared" ca="1" si="1463"/>
        <v>1.1263914700320186</v>
      </c>
      <c r="BF234" s="409">
        <f t="shared" ca="1" si="1463"/>
        <v>-1.7842251524780295</v>
      </c>
      <c r="BG234" s="409">
        <f t="shared" ca="1" si="1463"/>
        <v>-0.5834152468350311</v>
      </c>
      <c r="BH234" s="409">
        <f t="shared" ca="1" si="1463"/>
        <v>0.21104356477343345</v>
      </c>
      <c r="BI234" s="409">
        <f t="shared" ca="1" si="1463"/>
        <v>3.4744288886872141</v>
      </c>
      <c r="BJ234" s="409">
        <f t="shared" ca="1" si="1463"/>
        <v>-1.4144618245099991</v>
      </c>
      <c r="BK234" s="409">
        <f t="shared" ca="1" si="1463"/>
        <v>1.8461686809140332</v>
      </c>
      <c r="BL234" s="409">
        <f t="shared" ca="1" si="1463"/>
        <v>0.59765719127595673</v>
      </c>
      <c r="BM234" s="409">
        <f t="shared" ca="1" si="1463"/>
        <v>-0.59445605397161216</v>
      </c>
      <c r="BN234" s="409">
        <f t="shared" ca="1" si="1463"/>
        <v>8.8330445496836774E-2</v>
      </c>
      <c r="BO234" s="409">
        <f t="shared" ca="1" si="1463"/>
        <v>3.2873990200707368</v>
      </c>
      <c r="BP234" s="409">
        <f t="shared" ca="1" si="1463"/>
        <v>-3.3952752565483593</v>
      </c>
      <c r="BQ234" s="409">
        <f t="shared" ca="1" si="1463"/>
        <v>0.66961524577271803</v>
      </c>
      <c r="BR234" s="409">
        <f t="shared" ref="BR234:CW234" ca="1" si="1464">+BR81/BQ81*100-100</f>
        <v>3.3387881076154287</v>
      </c>
      <c r="BS234" s="409">
        <f t="shared" ca="1" si="1464"/>
        <v>0.84638404664190148</v>
      </c>
      <c r="BT234" s="409">
        <f t="shared" ca="1" si="1464"/>
        <v>-0.63550744995114883</v>
      </c>
      <c r="BU234" s="409">
        <f t="shared" ca="1" si="1464"/>
        <v>-0.63758696441433926</v>
      </c>
      <c r="BV234" s="409">
        <f t="shared" ca="1" si="1464"/>
        <v>-0.68905668416586252</v>
      </c>
      <c r="BW234" s="409">
        <f t="shared" ca="1" si="1464"/>
        <v>-2.6595843055820296</v>
      </c>
      <c r="BX234" s="409">
        <f t="shared" ca="1" si="1464"/>
        <v>3.0901725947035175</v>
      </c>
      <c r="BY234" s="409">
        <f t="shared" ca="1" si="1464"/>
        <v>-2.8429269493126128</v>
      </c>
      <c r="BZ234" s="409">
        <f t="shared" ca="1" si="1464"/>
        <v>1.6662365723462074</v>
      </c>
      <c r="CA234" s="409">
        <f t="shared" ca="1" si="1464"/>
        <v>1.9309495694947998</v>
      </c>
      <c r="CB234" s="409">
        <f t="shared" ca="1" si="1464"/>
        <v>-1.5802719323377517</v>
      </c>
      <c r="CC234" s="409">
        <f t="shared" ca="1" si="1464"/>
        <v>-8.2920375759537563</v>
      </c>
      <c r="CD234" s="409">
        <f t="shared" ca="1" si="1464"/>
        <v>5.5094909254369782</v>
      </c>
      <c r="CE234" s="409">
        <f t="shared" ca="1" si="1464"/>
        <v>-0.43745287317432258</v>
      </c>
      <c r="CF234" s="409">
        <f t="shared" ca="1" si="1464"/>
        <v>3.4240351405938867</v>
      </c>
      <c r="CG234" s="409">
        <f t="shared" ca="1" si="1464"/>
        <v>-1.2688843306462445</v>
      </c>
      <c r="CH234" s="409">
        <f t="shared" ca="1" si="1464"/>
        <v>-0.34039523351272294</v>
      </c>
      <c r="CI234" s="409">
        <f t="shared" ca="1" si="1464"/>
        <v>-0.95479700584300531</v>
      </c>
      <c r="CJ234" s="409">
        <f t="shared" ca="1" si="1464"/>
        <v>0.22447034200709481</v>
      </c>
      <c r="CK234" s="409">
        <f t="shared" ca="1" si="1464"/>
        <v>-0.8374506205755381</v>
      </c>
      <c r="CL234" s="409">
        <f t="shared" ca="1" si="1464"/>
        <v>0.46594095127790069</v>
      </c>
      <c r="CM234" s="409">
        <f t="shared" ca="1" si="1464"/>
        <v>-3.217300507894322</v>
      </c>
      <c r="CN234" s="409">
        <f t="shared" ca="1" si="1464"/>
        <v>-23.846095091736004</v>
      </c>
      <c r="CO234" s="409">
        <f t="shared" ca="1" si="1464"/>
        <v>-0.96537955091176286</v>
      </c>
      <c r="CP234" s="409">
        <f t="shared" ca="1" si="1464"/>
        <v>17.900838008249579</v>
      </c>
      <c r="CQ234" s="409">
        <f t="shared" ca="1" si="1464"/>
        <v>5.672744368551875</v>
      </c>
      <c r="CR234" s="409">
        <f t="shared" ca="1" si="1464"/>
        <v>8.7073544258674076</v>
      </c>
      <c r="CS234" s="409">
        <f t="shared" ca="1" si="1464"/>
        <v>2.1574541283768696</v>
      </c>
      <c r="CT234" s="409">
        <f t="shared" ca="1" si="1464"/>
        <v>2.6010250782959332</v>
      </c>
      <c r="CU234" s="409">
        <f t="shared" ca="1" si="1464"/>
        <v>-0.14729956203517247</v>
      </c>
      <c r="CV234" s="409">
        <f t="shared" ca="1" si="1464"/>
        <v>-0.98323864635958103</v>
      </c>
      <c r="CW234" s="409">
        <f t="shared" ca="1" si="1464"/>
        <v>0.79500909066754843</v>
      </c>
      <c r="CX234" s="409">
        <f t="shared" ref="CX234:ED234" ca="1" si="1465">+CX81/CW81*100-100</f>
        <v>-1.7874869045716366</v>
      </c>
      <c r="CY234" s="409">
        <f t="shared" ca="1" si="1465"/>
        <v>0.48361792662272762</v>
      </c>
      <c r="CZ234" s="409">
        <f t="shared" ca="1" si="1465"/>
        <v>-3.0009757532527317</v>
      </c>
      <c r="DA234" s="409">
        <f t="shared" ca="1" si="1465"/>
        <v>12.821656319776025</v>
      </c>
      <c r="DB234" s="409">
        <f t="shared" ca="1" si="1465"/>
        <v>-3.4417169111386556</v>
      </c>
      <c r="DC234" s="409">
        <f t="shared" ca="1" si="1465"/>
        <v>0.10094072215966321</v>
      </c>
      <c r="DD234" s="409">
        <f t="shared" ca="1" si="1465"/>
        <v>0.98817830212738045</v>
      </c>
      <c r="DE234" s="409">
        <f t="shared" ca="1" si="1465"/>
        <v>-3.017221153593411</v>
      </c>
      <c r="DF234" s="409">
        <f t="shared" ca="1" si="1465"/>
        <v>0.51749587138706943</v>
      </c>
      <c r="DG234" s="409">
        <f t="shared" ca="1" si="1465"/>
        <v>4.323988255180339</v>
      </c>
      <c r="DH234" s="409">
        <f t="shared" ca="1" si="1465"/>
        <v>-3.5813033840110791</v>
      </c>
      <c r="DI234" s="409">
        <f t="shared" ca="1" si="1465"/>
        <v>-0.61968878212883283</v>
      </c>
      <c r="DJ234" s="409">
        <f t="shared" ca="1" si="1465"/>
        <v>1.223630053481358</v>
      </c>
      <c r="DK234" s="409">
        <f t="shared" ca="1" si="1465"/>
        <v>-0.30420360717869244</v>
      </c>
      <c r="DL234" s="409">
        <f t="shared" ca="1" si="1465"/>
        <v>3.6843666687720997</v>
      </c>
      <c r="DM234" s="409">
        <f t="shared" ca="1" si="1465"/>
        <v>-2.0243315520505121</v>
      </c>
      <c r="DN234" s="409">
        <f t="shared" ca="1" si="1465"/>
        <v>-0.97176149704679915</v>
      </c>
      <c r="DO234" s="409">
        <f t="shared" ca="1" si="1465"/>
        <v>2.5301256282881326</v>
      </c>
      <c r="DP234" s="409">
        <f t="shared" ca="1" si="1465"/>
        <v>-0.31327349242624791</v>
      </c>
      <c r="DQ234" s="409">
        <f t="shared" ca="1" si="1465"/>
        <v>-0.65276078910103763</v>
      </c>
      <c r="DR234" s="409">
        <f t="shared" ca="1" si="1465"/>
        <v>0.92638526017942979</v>
      </c>
      <c r="DS234" s="409">
        <f t="shared" ca="1" si="1465"/>
        <v>-1.6140395109061956</v>
      </c>
      <c r="DT234" s="409">
        <f t="shared" ca="1" si="1465"/>
        <v>-0.66136715226623721</v>
      </c>
      <c r="DU234" s="409">
        <f t="shared" ca="1" si="1465"/>
        <v>1.745184650225994</v>
      </c>
      <c r="DV234" s="409">
        <f t="shared" ca="1" si="1465"/>
        <v>-1.1061177806300009</v>
      </c>
      <c r="DW234" s="409">
        <f t="shared" ca="1" si="1465"/>
        <v>-2.9902875658010686</v>
      </c>
      <c r="DX234" s="409">
        <f t="shared" ca="1" si="1465"/>
        <v>1.5870754608212394</v>
      </c>
      <c r="DY234" s="409">
        <f t="shared" ca="1" si="1465"/>
        <v>1.2489760858096304</v>
      </c>
      <c r="DZ234" s="409">
        <f t="shared" ca="1" si="1465"/>
        <v>-1.5626555267205191</v>
      </c>
      <c r="EA234" s="409">
        <f t="shared" ca="1" si="1465"/>
        <v>3.8664216838897545</v>
      </c>
      <c r="EB234" s="409">
        <f t="shared" ca="1" si="1465"/>
        <v>-2.6817949262580072</v>
      </c>
      <c r="EC234" s="409">
        <f t="shared" ca="1" si="1465"/>
        <v>1.0928874669928774</v>
      </c>
      <c r="ED234" s="409">
        <f t="shared" ca="1" si="1465"/>
        <v>-3.4604607136941326</v>
      </c>
      <c r="EE234" s="409">
        <f t="shared" ca="1" si="1279"/>
        <v>0.64494542510828978</v>
      </c>
      <c r="EF234" s="409">
        <f t="shared" ca="1" si="1280"/>
        <v>2.590045446319337</v>
      </c>
      <c r="EG234" s="409">
        <f t="shared" ca="1" si="1281"/>
        <v>0.74750988487038228</v>
      </c>
      <c r="EH234" s="409">
        <f t="shared" ca="1" si="1282"/>
        <v>-2.9463712480059883</v>
      </c>
      <c r="EI234" s="409">
        <f t="shared" ca="1" si="1283"/>
        <v>3.2798041020230642</v>
      </c>
      <c r="EJ234" s="409">
        <f t="shared" ca="1" si="1284"/>
        <v>-5.0008026524406972</v>
      </c>
      <c r="EK234" s="409">
        <f t="shared" ca="1" si="1285"/>
        <v>5.7408952598481306</v>
      </c>
      <c r="EL234" s="409">
        <f t="shared" ca="1" si="1286"/>
        <v>4.9944001651271748</v>
      </c>
      <c r="EM234" s="409">
        <f t="shared" ca="1" si="1287"/>
        <v>-1.7502213008658742</v>
      </c>
      <c r="EN234" s="409">
        <f t="shared" ca="1" si="1288"/>
        <v>2.3014455783070247</v>
      </c>
      <c r="EO234" s="409">
        <f t="shared" ca="1" si="1289"/>
        <v>-2.1471684487056137</v>
      </c>
      <c r="EP234" s="409">
        <f t="shared" ca="1" si="1290"/>
        <v>16.251753238449012</v>
      </c>
      <c r="EQ234" s="409">
        <f t="shared" ca="1" si="1291"/>
        <v>4.000150372076277</v>
      </c>
      <c r="ER234" s="409">
        <f t="shared" ca="1" si="1292"/>
        <v>4.2434778633956967</v>
      </c>
      <c r="ES234" s="409">
        <f t="shared" ca="1" si="1293"/>
        <v>-9.3608426091454078</v>
      </c>
      <c r="ET234" s="409">
        <f t="shared" ca="1" si="1294"/>
        <v>13.148842397987366</v>
      </c>
      <c r="EU234" s="409">
        <f t="shared" ca="1" si="1295"/>
        <v>2.5017947323109127</v>
      </c>
      <c r="EV234" s="409">
        <f t="shared" ca="1" si="1296"/>
        <v>1.1337475764852059</v>
      </c>
      <c r="EW234" s="409">
        <f t="shared" ca="1" si="1297"/>
        <v>-5.3162630334660292</v>
      </c>
      <c r="EX234" s="409">
        <f t="shared" ca="1" si="1298"/>
        <v>-1.9941915353165598</v>
      </c>
      <c r="EY234" s="409">
        <f t="shared" ca="1" si="1299"/>
        <v>-1.0576941665500783</v>
      </c>
      <c r="EZ234" s="409">
        <f t="shared" ca="1" si="1300"/>
        <v>4.0586667585052396</v>
      </c>
      <c r="FA234" s="409">
        <f t="shared" ca="1" si="1301"/>
        <v>-3.0624652182720098</v>
      </c>
      <c r="FB234" s="409">
        <f t="shared" ca="1" si="1302"/>
        <v>-0.11136110832174495</v>
      </c>
      <c r="FC234" s="409">
        <f t="shared" ca="1" si="1303"/>
        <v>-2.3129011715721077</v>
      </c>
      <c r="FD234" s="409">
        <f t="shared" ca="1" si="1304"/>
        <v>-0.42978779418490376</v>
      </c>
      <c r="FE234" s="409">
        <f t="shared" ca="1" si="1305"/>
        <v>-100</v>
      </c>
      <c r="FF234" s="409" t="e">
        <f t="shared" ca="1" si="1306"/>
        <v>#DIV/0!</v>
      </c>
      <c r="FG234" s="409" t="e">
        <f t="shared" ca="1" si="1307"/>
        <v>#DIV/0!</v>
      </c>
      <c r="FH234" s="409" t="e">
        <f t="shared" ca="1" si="1308"/>
        <v>#DIV/0!</v>
      </c>
      <c r="FI234" s="409" t="e">
        <f t="shared" ca="1" si="1309"/>
        <v>#DIV/0!</v>
      </c>
      <c r="FJ234" s="409" t="e">
        <f t="shared" ca="1" si="1310"/>
        <v>#DIV/0!</v>
      </c>
      <c r="FK234" s="409" t="e">
        <f t="shared" ca="1" si="1311"/>
        <v>#DIV/0!</v>
      </c>
      <c r="FL234" s="409" t="e">
        <f t="shared" ca="1" si="1312"/>
        <v>#DIV/0!</v>
      </c>
      <c r="FM234" s="409" t="e">
        <f t="shared" ca="1" si="1313"/>
        <v>#DIV/0!</v>
      </c>
      <c r="FN234" s="409" t="e">
        <f t="shared" ca="1" si="1314"/>
        <v>#DIV/0!</v>
      </c>
      <c r="FO234" s="409" t="e">
        <f t="shared" ca="1" si="1421"/>
        <v>#DIV/0!</v>
      </c>
      <c r="FP234" s="409" t="e">
        <f t="shared" ca="1" si="1316"/>
        <v>#DIV/0!</v>
      </c>
    </row>
    <row r="235" spans="1:172" s="317" customFormat="1" x14ac:dyDescent="0.2">
      <c r="A235" s="485"/>
      <c r="B235" s="334" t="s">
        <v>34</v>
      </c>
      <c r="C235" s="335">
        <f t="shared" si="1274"/>
        <v>3712615.6409999994</v>
      </c>
      <c r="D235" s="334"/>
      <c r="E235" s="336"/>
      <c r="F235" s="336">
        <f t="shared" ref="F235:AK235" ca="1" si="1466">+F82/E82*100-100</f>
        <v>0.78334822645720692</v>
      </c>
      <c r="G235" s="336">
        <f t="shared" ca="1" si="1466"/>
        <v>-1.476590548553304</v>
      </c>
      <c r="H235" s="336">
        <f t="shared" ca="1" si="1466"/>
        <v>0.45841910030353006</v>
      </c>
      <c r="I235" s="336">
        <f t="shared" ca="1" si="1466"/>
        <v>1.1897927701847806</v>
      </c>
      <c r="J235" s="336">
        <f t="shared" ca="1" si="1466"/>
        <v>-0.99224765136254689</v>
      </c>
      <c r="K235" s="336">
        <f t="shared" ca="1" si="1466"/>
        <v>-0.22954915929808806</v>
      </c>
      <c r="L235" s="336">
        <f t="shared" ca="1" si="1466"/>
        <v>1.2227878147750317</v>
      </c>
      <c r="M235" s="336">
        <f t="shared" ca="1" si="1466"/>
        <v>-2.4257222941328536</v>
      </c>
      <c r="N235" s="336">
        <f t="shared" ca="1" si="1466"/>
        <v>1.7147510925629632</v>
      </c>
      <c r="O235" s="336">
        <f t="shared" ca="1" si="1466"/>
        <v>-0.46675308279739625</v>
      </c>
      <c r="P235" s="336">
        <f t="shared" ca="1" si="1466"/>
        <v>0.24166653977029284</v>
      </c>
      <c r="Q235" s="336">
        <f t="shared" ca="1" si="1466"/>
        <v>0.88577066771409818</v>
      </c>
      <c r="R235" s="336">
        <f t="shared" ca="1" si="1466"/>
        <v>-0.50103059472502309</v>
      </c>
      <c r="S235" s="336">
        <f t="shared" ca="1" si="1466"/>
        <v>2.1665101317131672</v>
      </c>
      <c r="T235" s="336">
        <f t="shared" ca="1" si="1466"/>
        <v>1.4120332327976826E-2</v>
      </c>
      <c r="U235" s="336">
        <f t="shared" ca="1" si="1466"/>
        <v>0.16223940488619348</v>
      </c>
      <c r="V235" s="336">
        <f t="shared" ca="1" si="1466"/>
        <v>0.42160098691930159</v>
      </c>
      <c r="W235" s="336">
        <f t="shared" ca="1" si="1466"/>
        <v>0.26386084549156408</v>
      </c>
      <c r="X235" s="336">
        <f t="shared" ca="1" si="1466"/>
        <v>-1.6186357473049355</v>
      </c>
      <c r="Y235" s="336">
        <f t="shared" ca="1" si="1466"/>
        <v>0.52492566739576318</v>
      </c>
      <c r="Z235" s="336">
        <f t="shared" ca="1" si="1466"/>
        <v>0.97353305494733888</v>
      </c>
      <c r="AA235" s="336">
        <f t="shared" ca="1" si="1466"/>
        <v>0.53731009559277254</v>
      </c>
      <c r="AB235" s="336">
        <f t="shared" ca="1" si="1466"/>
        <v>-0.40768093707772834</v>
      </c>
      <c r="AC235" s="336">
        <f t="shared" ca="1" si="1466"/>
        <v>-4.1791586265389924E-2</v>
      </c>
      <c r="AD235" s="336">
        <f t="shared" ca="1" si="1466"/>
        <v>1.757455363045807</v>
      </c>
      <c r="AE235" s="336">
        <f t="shared" ca="1" si="1466"/>
        <v>-0.71825911870298853</v>
      </c>
      <c r="AF235" s="336">
        <f t="shared" ca="1" si="1466"/>
        <v>-1.7521323420447033</v>
      </c>
      <c r="AG235" s="336">
        <f t="shared" ca="1" si="1466"/>
        <v>1.26910736014581</v>
      </c>
      <c r="AH235" s="336">
        <f t="shared" ca="1" si="1466"/>
        <v>5.839960124551169E-2</v>
      </c>
      <c r="AI235" s="336">
        <f t="shared" ca="1" si="1466"/>
        <v>1.5474160094843654</v>
      </c>
      <c r="AJ235" s="336">
        <f t="shared" ca="1" si="1466"/>
        <v>-0.13838716118604566</v>
      </c>
      <c r="AK235" s="336">
        <f t="shared" ca="1" si="1466"/>
        <v>1.0927298531611598</v>
      </c>
      <c r="AL235" s="336">
        <f t="shared" ref="AL235:BQ235" ca="1" si="1467">+AL82/AK82*100-100</f>
        <v>1.0584489428585329</v>
      </c>
      <c r="AM235" s="336">
        <f t="shared" ca="1" si="1467"/>
        <v>-2.1663379351344361</v>
      </c>
      <c r="AN235" s="336">
        <f t="shared" ca="1" si="1467"/>
        <v>8.9453280334808483E-2</v>
      </c>
      <c r="AO235" s="336">
        <f t="shared" ca="1" si="1467"/>
        <v>3.0036550665400341E-2</v>
      </c>
      <c r="AP235" s="336">
        <f t="shared" ca="1" si="1467"/>
        <v>-0.13703450566697484</v>
      </c>
      <c r="AQ235" s="336">
        <f t="shared" ca="1" si="1467"/>
        <v>-0.295034594922015</v>
      </c>
      <c r="AR235" s="336">
        <f t="shared" ca="1" si="1467"/>
        <v>0.3521928455442378</v>
      </c>
      <c r="AS235" s="336">
        <f t="shared" ca="1" si="1467"/>
        <v>6.0830575274636089E-2</v>
      </c>
      <c r="AT235" s="336">
        <f t="shared" ca="1" si="1467"/>
        <v>-0.10917803892581901</v>
      </c>
      <c r="AU235" s="336">
        <f t="shared" ca="1" si="1467"/>
        <v>-0.24006666285917788</v>
      </c>
      <c r="AV235" s="336">
        <f t="shared" ca="1" si="1467"/>
        <v>2.7015054908559932E-2</v>
      </c>
      <c r="AW235" s="336">
        <f t="shared" ca="1" si="1467"/>
        <v>-0.42700574630029564</v>
      </c>
      <c r="AX235" s="336">
        <f t="shared" ca="1" si="1467"/>
        <v>0.96324277219501653</v>
      </c>
      <c r="AY235" s="336">
        <f t="shared" ca="1" si="1467"/>
        <v>0.41144447574592391</v>
      </c>
      <c r="AZ235" s="336">
        <f t="shared" ca="1" si="1467"/>
        <v>0.71487387541378666</v>
      </c>
      <c r="BA235" s="336">
        <f t="shared" ca="1" si="1467"/>
        <v>0.99775016414179163</v>
      </c>
      <c r="BB235" s="336">
        <f t="shared" ca="1" si="1467"/>
        <v>0.34575122480543996</v>
      </c>
      <c r="BC235" s="336">
        <f t="shared" ca="1" si="1467"/>
        <v>-1.0599364697070399</v>
      </c>
      <c r="BD235" s="336">
        <f t="shared" ca="1" si="1467"/>
        <v>-0.40478559477440967</v>
      </c>
      <c r="BE235" s="336">
        <f t="shared" ca="1" si="1467"/>
        <v>-0.21483420993510549</v>
      </c>
      <c r="BF235" s="336">
        <f t="shared" ca="1" si="1467"/>
        <v>3.1739989127288482E-2</v>
      </c>
      <c r="BG235" s="336">
        <f t="shared" ca="1" si="1467"/>
        <v>-0.81356979567253518</v>
      </c>
      <c r="BH235" s="336">
        <f t="shared" ca="1" si="1467"/>
        <v>0.28909405043400227</v>
      </c>
      <c r="BI235" s="336">
        <f t="shared" ca="1" si="1467"/>
        <v>-2.1023876535812462</v>
      </c>
      <c r="BJ235" s="336">
        <f t="shared" ca="1" si="1467"/>
        <v>1.3530218009447026</v>
      </c>
      <c r="BK235" s="336">
        <f t="shared" ca="1" si="1467"/>
        <v>1.1526405322889559</v>
      </c>
      <c r="BL235" s="336">
        <f t="shared" ca="1" si="1467"/>
        <v>-0.16177886247858453</v>
      </c>
      <c r="BM235" s="336">
        <f t="shared" ca="1" si="1467"/>
        <v>-0.3548917553551405</v>
      </c>
      <c r="BN235" s="336">
        <f t="shared" ca="1" si="1467"/>
        <v>-0.3730028072507281</v>
      </c>
      <c r="BO235" s="336">
        <f t="shared" ca="1" si="1467"/>
        <v>1.426766085614716</v>
      </c>
      <c r="BP235" s="336">
        <f t="shared" ca="1" si="1467"/>
        <v>4.0607619948019646E-2</v>
      </c>
      <c r="BQ235" s="336">
        <f t="shared" ca="1" si="1467"/>
        <v>0.16715044810121071</v>
      </c>
      <c r="BR235" s="336">
        <f t="shared" ref="BR235:CW235" ca="1" si="1468">+BR82/BQ82*100-100</f>
        <v>0.39221044544395056</v>
      </c>
      <c r="BS235" s="336">
        <f t="shared" ca="1" si="1468"/>
        <v>-1.0545429569688025</v>
      </c>
      <c r="BT235" s="336">
        <f t="shared" ca="1" si="1468"/>
        <v>0.808786567743212</v>
      </c>
      <c r="BU235" s="336">
        <f t="shared" ca="1" si="1468"/>
        <v>-0.27669719889203748</v>
      </c>
      <c r="BV235" s="336">
        <f t="shared" ca="1" si="1468"/>
        <v>-1.1384523567000429</v>
      </c>
      <c r="BW235" s="336">
        <f t="shared" ca="1" si="1468"/>
        <v>0.91940396041599115</v>
      </c>
      <c r="BX235" s="336">
        <f t="shared" ca="1" si="1468"/>
        <v>-1.9120684721786887</v>
      </c>
      <c r="BY235" s="336">
        <f t="shared" ca="1" si="1468"/>
        <v>0.60046729164623969</v>
      </c>
      <c r="BZ235" s="336">
        <f t="shared" ca="1" si="1468"/>
        <v>2.3849431846044951</v>
      </c>
      <c r="CA235" s="336">
        <f t="shared" ca="1" si="1468"/>
        <v>-1.4633406589358913</v>
      </c>
      <c r="CB235" s="336">
        <f t="shared" ca="1" si="1468"/>
        <v>0.2140512692781158</v>
      </c>
      <c r="CC235" s="336">
        <f t="shared" ca="1" si="1468"/>
        <v>0.30983358449690002</v>
      </c>
      <c r="CD235" s="336">
        <f t="shared" ca="1" si="1468"/>
        <v>0.4110215054990789</v>
      </c>
      <c r="CE235" s="336">
        <f t="shared" ca="1" si="1468"/>
        <v>-0.34804764949653588</v>
      </c>
      <c r="CF235" s="336">
        <f t="shared" ca="1" si="1468"/>
        <v>0.22638875660059909</v>
      </c>
      <c r="CG235" s="336">
        <f t="shared" ca="1" si="1468"/>
        <v>-0.616373643634887</v>
      </c>
      <c r="CH235" s="336">
        <f t="shared" ca="1" si="1468"/>
        <v>-1.0488163173820908</v>
      </c>
      <c r="CI235" s="336">
        <f t="shared" ca="1" si="1468"/>
        <v>-1.2720830855220413</v>
      </c>
      <c r="CJ235" s="336">
        <f t="shared" ca="1" si="1468"/>
        <v>-7.9847979098005339E-2</v>
      </c>
      <c r="CK235" s="336">
        <f t="shared" ca="1" si="1468"/>
        <v>0.62795422403414136</v>
      </c>
      <c r="CL235" s="336">
        <f t="shared" ca="1" si="1468"/>
        <v>-1.9814672566625973</v>
      </c>
      <c r="CM235" s="336">
        <f t="shared" ca="1" si="1468"/>
        <v>1.4473120426430341</v>
      </c>
      <c r="CN235" s="336">
        <f t="shared" ca="1" si="1468"/>
        <v>-13.934368438018211</v>
      </c>
      <c r="CO235" s="336">
        <f t="shared" ca="1" si="1468"/>
        <v>-1.6934498602730486</v>
      </c>
      <c r="CP235" s="336">
        <f t="shared" ca="1" si="1468"/>
        <v>9.668626187169906</v>
      </c>
      <c r="CQ235" s="336">
        <f t="shared" ca="1" si="1468"/>
        <v>2.3026639322550295</v>
      </c>
      <c r="CR235" s="336">
        <f t="shared" ca="1" si="1468"/>
        <v>3.3880071075837606</v>
      </c>
      <c r="CS235" s="336">
        <f t="shared" ca="1" si="1468"/>
        <v>2.6190601566649718</v>
      </c>
      <c r="CT235" s="336">
        <f t="shared" ca="1" si="1468"/>
        <v>0.81384305254856315</v>
      </c>
      <c r="CU235" s="336">
        <f t="shared" ca="1" si="1468"/>
        <v>0.36748523230170349</v>
      </c>
      <c r="CV235" s="336">
        <f t="shared" ca="1" si="1468"/>
        <v>1.0300062207438998</v>
      </c>
      <c r="CW235" s="336">
        <f t="shared" ca="1" si="1468"/>
        <v>0.75522495334740825</v>
      </c>
      <c r="CX235" s="336">
        <f t="shared" ref="CX235:ED235" ca="1" si="1469">+CX82/CW82*100-100</f>
        <v>-0.37282448364459242</v>
      </c>
      <c r="CY235" s="336">
        <f t="shared" ca="1" si="1469"/>
        <v>2.9600982127218032</v>
      </c>
      <c r="CZ235" s="336">
        <f t="shared" ca="1" si="1469"/>
        <v>-2.9959633930644571</v>
      </c>
      <c r="DA235" s="336">
        <f t="shared" ca="1" si="1469"/>
        <v>1.7482699582762109</v>
      </c>
      <c r="DB235" s="336">
        <f t="shared" ca="1" si="1469"/>
        <v>0.26846058061404676</v>
      </c>
      <c r="DC235" s="336">
        <f t="shared" ca="1" si="1469"/>
        <v>0.91031834144612844</v>
      </c>
      <c r="DD235" s="336">
        <f t="shared" ca="1" si="1469"/>
        <v>-3.9685195546255159E-2</v>
      </c>
      <c r="DE235" s="336">
        <f t="shared" ca="1" si="1469"/>
        <v>-0.95968602466504649</v>
      </c>
      <c r="DF235" s="336">
        <f t="shared" ca="1" si="1469"/>
        <v>1.5100857930996199</v>
      </c>
      <c r="DG235" s="336">
        <f t="shared" ca="1" si="1469"/>
        <v>0.72092585782999663</v>
      </c>
      <c r="DH235" s="336">
        <f t="shared" ca="1" si="1469"/>
        <v>-0.31368760991963995</v>
      </c>
      <c r="DI235" s="336">
        <f t="shared" ca="1" si="1469"/>
        <v>0.78164151838177531</v>
      </c>
      <c r="DJ235" s="336">
        <f t="shared" ca="1" si="1469"/>
        <v>1.6776192084608397</v>
      </c>
      <c r="DK235" s="336">
        <f t="shared" ca="1" si="1469"/>
        <v>-1.1911512274386524</v>
      </c>
      <c r="DL235" s="336">
        <f t="shared" ca="1" si="1469"/>
        <v>1.9007276122743519</v>
      </c>
      <c r="DM235" s="336">
        <f t="shared" ca="1" si="1469"/>
        <v>0.60798837045400944</v>
      </c>
      <c r="DN235" s="336">
        <f t="shared" ca="1" si="1469"/>
        <v>-1.5914897979452292</v>
      </c>
      <c r="DO235" s="336">
        <f t="shared" ca="1" si="1469"/>
        <v>0.87924975915960601</v>
      </c>
      <c r="DP235" s="336">
        <f t="shared" ca="1" si="1469"/>
        <v>-0.66527697056596935</v>
      </c>
      <c r="DQ235" s="336">
        <f t="shared" ca="1" si="1469"/>
        <v>-0.16637831564696626</v>
      </c>
      <c r="DR235" s="336">
        <f t="shared" ca="1" si="1469"/>
        <v>1.2275379656810657</v>
      </c>
      <c r="DS235" s="336">
        <f t="shared" ca="1" si="1469"/>
        <v>-0.21785568734161131</v>
      </c>
      <c r="DT235" s="336">
        <f t="shared" ca="1" si="1469"/>
        <v>0.18974522171959052</v>
      </c>
      <c r="DU235" s="336">
        <f t="shared" ca="1" si="1469"/>
        <v>-0.36847211543005187</v>
      </c>
      <c r="DV235" s="336">
        <f t="shared" ca="1" si="1469"/>
        <v>-0.34592885773777482</v>
      </c>
      <c r="DW235" s="336">
        <f t="shared" ca="1" si="1469"/>
        <v>-1.0756285161835137</v>
      </c>
      <c r="DX235" s="336">
        <f t="shared" ca="1" si="1469"/>
        <v>0.73560335923028219</v>
      </c>
      <c r="DY235" s="336">
        <f t="shared" ca="1" si="1469"/>
        <v>-0.87891061352777911</v>
      </c>
      <c r="DZ235" s="336">
        <f t="shared" ca="1" si="1469"/>
        <v>0.5016183175224711</v>
      </c>
      <c r="EA235" s="336">
        <f t="shared" ca="1" si="1469"/>
        <v>4.5995566467311733E-2</v>
      </c>
      <c r="EB235" s="336">
        <f t="shared" ca="1" si="1469"/>
        <v>1.0525361238762798E-2</v>
      </c>
      <c r="EC235" s="336">
        <f t="shared" ca="1" si="1469"/>
        <v>-0.60327332776289211</v>
      </c>
      <c r="ED235" s="336">
        <f t="shared" ca="1" si="1469"/>
        <v>-0.25222666421556994</v>
      </c>
      <c r="EE235" s="336">
        <f t="shared" ca="1" si="1279"/>
        <v>0.64667624998907058</v>
      </c>
      <c r="EF235" s="336">
        <f t="shared" ca="1" si="1280"/>
        <v>0.64548768904779763</v>
      </c>
      <c r="EG235" s="336">
        <f t="shared" ca="1" si="1281"/>
        <v>-0.4391305747613643</v>
      </c>
      <c r="EH235" s="336">
        <f t="shared" ca="1" si="1282"/>
        <v>-2.3582351667840555</v>
      </c>
      <c r="EI235" s="336">
        <f t="shared" ca="1" si="1283"/>
        <v>3.628436531472687</v>
      </c>
      <c r="EJ235" s="336">
        <f t="shared" ca="1" si="1284"/>
        <v>-2.5289718882004166</v>
      </c>
      <c r="EK235" s="336">
        <f t="shared" ca="1" si="1285"/>
        <v>0.46876656146220341</v>
      </c>
      <c r="EL235" s="336">
        <f t="shared" ca="1" si="1286"/>
        <v>0.57752089236491599</v>
      </c>
      <c r="EM235" s="336">
        <f t="shared" ca="1" si="1287"/>
        <v>9.0832440387103475E-2</v>
      </c>
      <c r="EN235" s="336">
        <f t="shared" ca="1" si="1288"/>
        <v>0.31043758212250339</v>
      </c>
      <c r="EO235" s="336">
        <f t="shared" ca="1" si="1289"/>
        <v>0.49871553839111016</v>
      </c>
      <c r="EP235" s="336">
        <f t="shared" ca="1" si="1290"/>
        <v>-0.79820015829692181</v>
      </c>
      <c r="EQ235" s="336">
        <f t="shared" ca="1" si="1291"/>
        <v>-0.31724624403493351</v>
      </c>
      <c r="ER235" s="336">
        <f t="shared" ca="1" si="1292"/>
        <v>0.34160694365712629</v>
      </c>
      <c r="ES235" s="336">
        <f t="shared" ca="1" si="1293"/>
        <v>-0.25804824786334279</v>
      </c>
      <c r="ET235" s="336">
        <f t="shared" ca="1" si="1294"/>
        <v>3.0651597272549367</v>
      </c>
      <c r="EU235" s="336">
        <f t="shared" ca="1" si="1295"/>
        <v>-1.6164184530780545</v>
      </c>
      <c r="EV235" s="336">
        <f t="shared" ca="1" si="1296"/>
        <v>0.45682868008383082</v>
      </c>
      <c r="EW235" s="336">
        <f t="shared" ca="1" si="1297"/>
        <v>-0.4286900376608429</v>
      </c>
      <c r="EX235" s="336">
        <f t="shared" ca="1" si="1298"/>
        <v>0.4207185571183345</v>
      </c>
      <c r="EY235" s="336">
        <f t="shared" ca="1" si="1299"/>
        <v>-1.3959890140605324</v>
      </c>
      <c r="EZ235" s="336">
        <f t="shared" ca="1" si="1300"/>
        <v>0.73425226531259113</v>
      </c>
      <c r="FA235" s="336">
        <f t="shared" ca="1" si="1301"/>
        <v>0.69479724124758491</v>
      </c>
      <c r="FB235" s="336">
        <f t="shared" ca="1" si="1302"/>
        <v>4.4121301433321491E-2</v>
      </c>
      <c r="FC235" s="336">
        <f t="shared" ca="1" si="1303"/>
        <v>-9.2693374389014593E-2</v>
      </c>
      <c r="FD235" s="336">
        <f t="shared" ca="1" si="1304"/>
        <v>-0.68470845070727648</v>
      </c>
      <c r="FE235" s="336">
        <f t="shared" ca="1" si="1305"/>
        <v>-100</v>
      </c>
      <c r="FF235" s="336" t="e">
        <f t="shared" ca="1" si="1306"/>
        <v>#DIV/0!</v>
      </c>
      <c r="FG235" s="336" t="e">
        <f t="shared" ca="1" si="1307"/>
        <v>#DIV/0!</v>
      </c>
      <c r="FH235" s="336" t="e">
        <f t="shared" ca="1" si="1308"/>
        <v>#DIV/0!</v>
      </c>
      <c r="FI235" s="336" t="e">
        <f t="shared" ca="1" si="1309"/>
        <v>#DIV/0!</v>
      </c>
      <c r="FJ235" s="336" t="e">
        <f t="shared" ca="1" si="1310"/>
        <v>#DIV/0!</v>
      </c>
      <c r="FK235" s="336" t="e">
        <f t="shared" ca="1" si="1311"/>
        <v>#DIV/0!</v>
      </c>
      <c r="FL235" s="336" t="e">
        <f t="shared" ca="1" si="1312"/>
        <v>#DIV/0!</v>
      </c>
      <c r="FM235" s="336" t="e">
        <f t="shared" ca="1" si="1313"/>
        <v>#DIV/0!</v>
      </c>
      <c r="FN235" s="336" t="e">
        <f t="shared" ca="1" si="1314"/>
        <v>#DIV/0!</v>
      </c>
      <c r="FO235" s="336" t="e">
        <f t="shared" ca="1" si="1421"/>
        <v>#DIV/0!</v>
      </c>
      <c r="FP235" s="336" t="e">
        <f t="shared" ca="1" si="1316"/>
        <v>#DIV/0!</v>
      </c>
    </row>
    <row r="240" spans="1:172" s="474" customFormat="1" ht="15.75" x14ac:dyDescent="0.25">
      <c r="A240" s="485"/>
      <c r="B240" s="508" t="s">
        <v>164</v>
      </c>
      <c r="C240" s="508"/>
      <c r="D240" s="313"/>
      <c r="E240" s="314">
        <f t="shared" ref="E240:AJ240" si="1470">+E195</f>
        <v>41275</v>
      </c>
      <c r="F240" s="314">
        <f t="shared" si="1470"/>
        <v>41306</v>
      </c>
      <c r="G240" s="314">
        <f t="shared" si="1470"/>
        <v>41334</v>
      </c>
      <c r="H240" s="314">
        <f t="shared" si="1470"/>
        <v>41365</v>
      </c>
      <c r="I240" s="314">
        <f t="shared" si="1470"/>
        <v>41395</v>
      </c>
      <c r="J240" s="314">
        <f t="shared" si="1470"/>
        <v>41426</v>
      </c>
      <c r="K240" s="314">
        <f t="shared" si="1470"/>
        <v>41456</v>
      </c>
      <c r="L240" s="314">
        <f t="shared" si="1470"/>
        <v>41487</v>
      </c>
      <c r="M240" s="314">
        <f t="shared" si="1470"/>
        <v>41518</v>
      </c>
      <c r="N240" s="314">
        <f t="shared" si="1470"/>
        <v>41548</v>
      </c>
      <c r="O240" s="314">
        <f t="shared" si="1470"/>
        <v>41579</v>
      </c>
      <c r="P240" s="314">
        <f t="shared" si="1470"/>
        <v>41609</v>
      </c>
      <c r="Q240" s="314">
        <f t="shared" si="1470"/>
        <v>41640</v>
      </c>
      <c r="R240" s="314">
        <f t="shared" si="1470"/>
        <v>41671</v>
      </c>
      <c r="S240" s="314">
        <f t="shared" si="1470"/>
        <v>41699</v>
      </c>
      <c r="T240" s="314">
        <f t="shared" si="1470"/>
        <v>41730</v>
      </c>
      <c r="U240" s="314">
        <f t="shared" si="1470"/>
        <v>41760</v>
      </c>
      <c r="V240" s="314">
        <f t="shared" si="1470"/>
        <v>41791</v>
      </c>
      <c r="W240" s="314">
        <f t="shared" si="1470"/>
        <v>41821</v>
      </c>
      <c r="X240" s="314">
        <f t="shared" si="1470"/>
        <v>41852</v>
      </c>
      <c r="Y240" s="314">
        <f t="shared" si="1470"/>
        <v>41883</v>
      </c>
      <c r="Z240" s="314">
        <f t="shared" si="1470"/>
        <v>41913</v>
      </c>
      <c r="AA240" s="314">
        <f t="shared" si="1470"/>
        <v>41944</v>
      </c>
      <c r="AB240" s="314">
        <f t="shared" si="1470"/>
        <v>41974</v>
      </c>
      <c r="AC240" s="314">
        <f t="shared" si="1470"/>
        <v>42005</v>
      </c>
      <c r="AD240" s="314">
        <f t="shared" si="1470"/>
        <v>42036</v>
      </c>
      <c r="AE240" s="314">
        <f t="shared" si="1470"/>
        <v>42064</v>
      </c>
      <c r="AF240" s="314">
        <f t="shared" si="1470"/>
        <v>42095</v>
      </c>
      <c r="AG240" s="314">
        <f t="shared" si="1470"/>
        <v>42125</v>
      </c>
      <c r="AH240" s="314">
        <f t="shared" si="1470"/>
        <v>42156</v>
      </c>
      <c r="AI240" s="314">
        <f t="shared" si="1470"/>
        <v>42186</v>
      </c>
      <c r="AJ240" s="314">
        <f t="shared" si="1470"/>
        <v>42217</v>
      </c>
      <c r="AK240" s="314">
        <f t="shared" ref="AK240:BP240" si="1471">+AK195</f>
        <v>42248</v>
      </c>
      <c r="AL240" s="314">
        <f t="shared" si="1471"/>
        <v>42278</v>
      </c>
      <c r="AM240" s="314">
        <f t="shared" si="1471"/>
        <v>42309</v>
      </c>
      <c r="AN240" s="314">
        <f t="shared" si="1471"/>
        <v>42339</v>
      </c>
      <c r="AO240" s="314">
        <f t="shared" si="1471"/>
        <v>42370</v>
      </c>
      <c r="AP240" s="314">
        <f t="shared" si="1471"/>
        <v>42401</v>
      </c>
      <c r="AQ240" s="314">
        <f t="shared" si="1471"/>
        <v>42430</v>
      </c>
      <c r="AR240" s="314">
        <f t="shared" si="1471"/>
        <v>42461</v>
      </c>
      <c r="AS240" s="314">
        <f t="shared" si="1471"/>
        <v>42491</v>
      </c>
      <c r="AT240" s="314">
        <f t="shared" si="1471"/>
        <v>42522</v>
      </c>
      <c r="AU240" s="314">
        <f t="shared" si="1471"/>
        <v>42552</v>
      </c>
      <c r="AV240" s="314">
        <f t="shared" si="1471"/>
        <v>42583</v>
      </c>
      <c r="AW240" s="314">
        <f t="shared" si="1471"/>
        <v>42614</v>
      </c>
      <c r="AX240" s="314">
        <f t="shared" si="1471"/>
        <v>42644</v>
      </c>
      <c r="AY240" s="314">
        <f t="shared" si="1471"/>
        <v>42675</v>
      </c>
      <c r="AZ240" s="314">
        <f t="shared" si="1471"/>
        <v>42705</v>
      </c>
      <c r="BA240" s="314">
        <f t="shared" si="1471"/>
        <v>42736</v>
      </c>
      <c r="BB240" s="314">
        <f t="shared" si="1471"/>
        <v>42767</v>
      </c>
      <c r="BC240" s="314">
        <f t="shared" si="1471"/>
        <v>42795</v>
      </c>
      <c r="BD240" s="314">
        <f t="shared" si="1471"/>
        <v>42826</v>
      </c>
      <c r="BE240" s="314">
        <f t="shared" si="1471"/>
        <v>42856</v>
      </c>
      <c r="BF240" s="314">
        <f t="shared" si="1471"/>
        <v>42887</v>
      </c>
      <c r="BG240" s="314">
        <f t="shared" si="1471"/>
        <v>42917</v>
      </c>
      <c r="BH240" s="314">
        <f t="shared" si="1471"/>
        <v>42948</v>
      </c>
      <c r="BI240" s="314">
        <f t="shared" si="1471"/>
        <v>42979</v>
      </c>
      <c r="BJ240" s="314">
        <f t="shared" si="1471"/>
        <v>43009</v>
      </c>
      <c r="BK240" s="314">
        <f t="shared" si="1471"/>
        <v>43040</v>
      </c>
      <c r="BL240" s="314">
        <f t="shared" si="1471"/>
        <v>43070</v>
      </c>
      <c r="BM240" s="314">
        <f t="shared" si="1471"/>
        <v>43101</v>
      </c>
      <c r="BN240" s="314">
        <f t="shared" si="1471"/>
        <v>43132</v>
      </c>
      <c r="BO240" s="314">
        <f t="shared" si="1471"/>
        <v>43160</v>
      </c>
      <c r="BP240" s="314">
        <f t="shared" si="1471"/>
        <v>43191</v>
      </c>
      <c r="BQ240" s="314">
        <f t="shared" ref="BQ240:CV240" si="1472">+BQ195</f>
        <v>43221</v>
      </c>
      <c r="BR240" s="314">
        <f t="shared" si="1472"/>
        <v>43252</v>
      </c>
      <c r="BS240" s="314">
        <f t="shared" si="1472"/>
        <v>43282</v>
      </c>
      <c r="BT240" s="314">
        <f t="shared" si="1472"/>
        <v>43313</v>
      </c>
      <c r="BU240" s="314">
        <f t="shared" si="1472"/>
        <v>43344</v>
      </c>
      <c r="BV240" s="314">
        <f t="shared" si="1472"/>
        <v>43374</v>
      </c>
      <c r="BW240" s="314">
        <f t="shared" si="1472"/>
        <v>43405</v>
      </c>
      <c r="BX240" s="314">
        <f t="shared" si="1472"/>
        <v>43435</v>
      </c>
      <c r="BY240" s="314">
        <f t="shared" si="1472"/>
        <v>43466</v>
      </c>
      <c r="BZ240" s="314">
        <f t="shared" si="1472"/>
        <v>43497</v>
      </c>
      <c r="CA240" s="314">
        <f t="shared" si="1472"/>
        <v>43525</v>
      </c>
      <c r="CB240" s="314">
        <f t="shared" si="1472"/>
        <v>43556</v>
      </c>
      <c r="CC240" s="314">
        <f t="shared" si="1472"/>
        <v>43586</v>
      </c>
      <c r="CD240" s="314">
        <f t="shared" si="1472"/>
        <v>43617</v>
      </c>
      <c r="CE240" s="314">
        <f t="shared" si="1472"/>
        <v>43647</v>
      </c>
      <c r="CF240" s="314">
        <f t="shared" si="1472"/>
        <v>43678</v>
      </c>
      <c r="CG240" s="314">
        <f t="shared" si="1472"/>
        <v>43709</v>
      </c>
      <c r="CH240" s="314">
        <f t="shared" si="1472"/>
        <v>43739</v>
      </c>
      <c r="CI240" s="314">
        <f t="shared" si="1472"/>
        <v>43770</v>
      </c>
      <c r="CJ240" s="314">
        <f t="shared" si="1472"/>
        <v>43800</v>
      </c>
      <c r="CK240" s="314">
        <f t="shared" si="1472"/>
        <v>43831</v>
      </c>
      <c r="CL240" s="314">
        <f t="shared" si="1472"/>
        <v>43862</v>
      </c>
      <c r="CM240" s="314">
        <f t="shared" si="1472"/>
        <v>43891</v>
      </c>
      <c r="CN240" s="314">
        <f t="shared" si="1472"/>
        <v>43922</v>
      </c>
      <c r="CO240" s="314">
        <f t="shared" si="1472"/>
        <v>43952</v>
      </c>
      <c r="CP240" s="314">
        <f t="shared" si="1472"/>
        <v>43983</v>
      </c>
      <c r="CQ240" s="314">
        <f t="shared" si="1472"/>
        <v>44013</v>
      </c>
      <c r="CR240" s="314">
        <f t="shared" si="1472"/>
        <v>44044</v>
      </c>
      <c r="CS240" s="314">
        <f t="shared" si="1472"/>
        <v>44075</v>
      </c>
      <c r="CT240" s="314">
        <f t="shared" si="1472"/>
        <v>44105</v>
      </c>
      <c r="CU240" s="314">
        <f t="shared" si="1472"/>
        <v>44136</v>
      </c>
      <c r="CV240" s="314">
        <f t="shared" si="1472"/>
        <v>44166</v>
      </c>
      <c r="CW240" s="314">
        <f t="shared" ref="CW240:ED240" si="1473">+CW195</f>
        <v>44197</v>
      </c>
      <c r="CX240" s="314">
        <f t="shared" si="1473"/>
        <v>44228</v>
      </c>
      <c r="CY240" s="314">
        <f t="shared" si="1473"/>
        <v>44256</v>
      </c>
      <c r="CZ240" s="314">
        <f t="shared" si="1473"/>
        <v>44287</v>
      </c>
      <c r="DA240" s="314">
        <f t="shared" si="1473"/>
        <v>44317</v>
      </c>
      <c r="DB240" s="314">
        <f t="shared" si="1473"/>
        <v>44348</v>
      </c>
      <c r="DC240" s="314">
        <f t="shared" si="1473"/>
        <v>44378</v>
      </c>
      <c r="DD240" s="314">
        <f t="shared" si="1473"/>
        <v>44409</v>
      </c>
      <c r="DE240" s="314">
        <f t="shared" si="1473"/>
        <v>44440</v>
      </c>
      <c r="DF240" s="314">
        <f t="shared" si="1473"/>
        <v>44470</v>
      </c>
      <c r="DG240" s="314">
        <f t="shared" si="1473"/>
        <v>44501</v>
      </c>
      <c r="DH240" s="314">
        <f t="shared" si="1473"/>
        <v>44531</v>
      </c>
      <c r="DI240" s="314">
        <f t="shared" si="1473"/>
        <v>44562</v>
      </c>
      <c r="DJ240" s="314">
        <f t="shared" si="1473"/>
        <v>44593</v>
      </c>
      <c r="DK240" s="314">
        <f t="shared" si="1473"/>
        <v>44621</v>
      </c>
      <c r="DL240" s="314">
        <f t="shared" si="1473"/>
        <v>44652</v>
      </c>
      <c r="DM240" s="314">
        <f t="shared" si="1473"/>
        <v>44682</v>
      </c>
      <c r="DN240" s="314">
        <f t="shared" si="1473"/>
        <v>44713</v>
      </c>
      <c r="DO240" s="314">
        <f t="shared" si="1473"/>
        <v>44743</v>
      </c>
      <c r="DP240" s="314">
        <f t="shared" si="1473"/>
        <v>44774</v>
      </c>
      <c r="DQ240" s="314">
        <f t="shared" si="1473"/>
        <v>44805</v>
      </c>
      <c r="DR240" s="314">
        <f t="shared" si="1473"/>
        <v>44835</v>
      </c>
      <c r="DS240" s="314">
        <f t="shared" si="1473"/>
        <v>44866</v>
      </c>
      <c r="DT240" s="314">
        <f t="shared" si="1473"/>
        <v>44896</v>
      </c>
      <c r="DU240" s="314">
        <f t="shared" si="1473"/>
        <v>44927</v>
      </c>
      <c r="DV240" s="314">
        <f t="shared" si="1473"/>
        <v>44958</v>
      </c>
      <c r="DW240" s="314">
        <f t="shared" si="1473"/>
        <v>44986</v>
      </c>
      <c r="DX240" s="314">
        <f t="shared" si="1473"/>
        <v>45017</v>
      </c>
      <c r="DY240" s="314">
        <f t="shared" si="1473"/>
        <v>45047</v>
      </c>
      <c r="DZ240" s="314">
        <f t="shared" si="1473"/>
        <v>45078</v>
      </c>
      <c r="EA240" s="314">
        <f t="shared" si="1473"/>
        <v>45108</v>
      </c>
      <c r="EB240" s="314">
        <f t="shared" si="1473"/>
        <v>45139</v>
      </c>
      <c r="EC240" s="314">
        <f t="shared" si="1473"/>
        <v>45170</v>
      </c>
      <c r="ED240" s="314">
        <f t="shared" si="1473"/>
        <v>45200</v>
      </c>
      <c r="EE240" s="314">
        <f t="shared" ref="EE240:EQ240" si="1474">+EE195</f>
        <v>45231</v>
      </c>
      <c r="EF240" s="314">
        <f t="shared" si="1474"/>
        <v>45261</v>
      </c>
      <c r="EG240" s="314">
        <f t="shared" si="1474"/>
        <v>45292</v>
      </c>
      <c r="EH240" s="314">
        <f t="shared" si="1474"/>
        <v>45323</v>
      </c>
      <c r="EI240" s="314">
        <f t="shared" si="1474"/>
        <v>45352</v>
      </c>
      <c r="EJ240" s="314">
        <f t="shared" si="1474"/>
        <v>45383</v>
      </c>
      <c r="EK240" s="314">
        <f t="shared" si="1474"/>
        <v>45413</v>
      </c>
      <c r="EL240" s="314">
        <f t="shared" si="1474"/>
        <v>45444</v>
      </c>
      <c r="EM240" s="314">
        <f t="shared" si="1474"/>
        <v>45474</v>
      </c>
      <c r="EN240" s="314">
        <f t="shared" si="1474"/>
        <v>45505</v>
      </c>
      <c r="EO240" s="314">
        <f t="shared" si="1474"/>
        <v>45536</v>
      </c>
      <c r="EP240" s="314">
        <f t="shared" si="1474"/>
        <v>45566</v>
      </c>
      <c r="EQ240" s="314">
        <f t="shared" si="1474"/>
        <v>45597</v>
      </c>
      <c r="ER240" s="314">
        <f t="shared" ref="ER240:FA240" si="1475">+ER195</f>
        <v>45627</v>
      </c>
      <c r="ES240" s="314">
        <f t="shared" si="1475"/>
        <v>45658</v>
      </c>
      <c r="ET240" s="314">
        <f t="shared" si="1475"/>
        <v>45689</v>
      </c>
      <c r="EU240" s="314">
        <f t="shared" si="1475"/>
        <v>45717</v>
      </c>
      <c r="EV240" s="314">
        <f t="shared" si="1475"/>
        <v>45748</v>
      </c>
      <c r="EW240" s="314">
        <f t="shared" si="1475"/>
        <v>45778</v>
      </c>
      <c r="EX240" s="314">
        <f t="shared" si="1475"/>
        <v>45809</v>
      </c>
      <c r="EY240" s="314">
        <f t="shared" si="1475"/>
        <v>45839</v>
      </c>
      <c r="EZ240" s="314">
        <f t="shared" si="1475"/>
        <v>45870</v>
      </c>
      <c r="FA240" s="314">
        <f t="shared" si="1475"/>
        <v>45901</v>
      </c>
      <c r="FB240" s="314">
        <f t="shared" ref="FB240:FD240" si="1476">+FB195</f>
        <v>45931</v>
      </c>
      <c r="FC240" s="314">
        <f t="shared" si="1476"/>
        <v>45962</v>
      </c>
      <c r="FD240" s="314">
        <f t="shared" si="1476"/>
        <v>45992</v>
      </c>
      <c r="FE240" s="314">
        <f t="shared" ref="FE240:FI240" si="1477">+FE195</f>
        <v>46023</v>
      </c>
      <c r="FF240" s="314">
        <f t="shared" si="1477"/>
        <v>46054</v>
      </c>
      <c r="FG240" s="314">
        <f t="shared" si="1477"/>
        <v>46082</v>
      </c>
      <c r="FH240" s="314">
        <f t="shared" si="1477"/>
        <v>46113</v>
      </c>
      <c r="FI240" s="314">
        <f t="shared" si="1477"/>
        <v>46143</v>
      </c>
      <c r="FJ240" s="314">
        <f t="shared" ref="FJ240:FP240" si="1478">+FJ195</f>
        <v>46174</v>
      </c>
      <c r="FK240" s="314">
        <f t="shared" si="1478"/>
        <v>46204</v>
      </c>
      <c r="FL240" s="314">
        <f t="shared" si="1478"/>
        <v>46235</v>
      </c>
      <c r="FM240" s="314">
        <f t="shared" si="1478"/>
        <v>46266</v>
      </c>
      <c r="FN240" s="314">
        <f t="shared" si="1478"/>
        <v>46296</v>
      </c>
      <c r="FO240" s="314">
        <f t="shared" si="1478"/>
        <v>46327</v>
      </c>
      <c r="FP240" s="314">
        <f t="shared" si="1478"/>
        <v>46357</v>
      </c>
    </row>
    <row r="241" spans="1:172" x14ac:dyDescent="0.2">
      <c r="B241" s="317" t="s">
        <v>80</v>
      </c>
      <c r="C241" s="318" t="str">
        <f>+C6</f>
        <v>PIB 2018</v>
      </c>
    </row>
    <row r="242" spans="1:172" s="317" customFormat="1" x14ac:dyDescent="0.2">
      <c r="A242" s="485"/>
      <c r="B242" s="401" t="s">
        <v>0</v>
      </c>
      <c r="C242" s="402">
        <f t="shared" ref="C242:C253" si="1479">C197</f>
        <v>7747139.726999999</v>
      </c>
      <c r="D242" s="401"/>
      <c r="E242" s="403">
        <f t="shared" ref="E242:AJ242" ca="1" si="1480">+E44/E$44*100</f>
        <v>100</v>
      </c>
      <c r="F242" s="403">
        <f t="shared" ca="1" si="1480"/>
        <v>100</v>
      </c>
      <c r="G242" s="403">
        <f t="shared" ca="1" si="1480"/>
        <v>100</v>
      </c>
      <c r="H242" s="403">
        <f t="shared" ca="1" si="1480"/>
        <v>100</v>
      </c>
      <c r="I242" s="403">
        <f t="shared" ca="1" si="1480"/>
        <v>100</v>
      </c>
      <c r="J242" s="403">
        <f t="shared" ca="1" si="1480"/>
        <v>100</v>
      </c>
      <c r="K242" s="403">
        <f t="shared" ca="1" si="1480"/>
        <v>100</v>
      </c>
      <c r="L242" s="403">
        <f t="shared" ca="1" si="1480"/>
        <v>100</v>
      </c>
      <c r="M242" s="403">
        <f t="shared" ca="1" si="1480"/>
        <v>100</v>
      </c>
      <c r="N242" s="403">
        <f t="shared" ca="1" si="1480"/>
        <v>100</v>
      </c>
      <c r="O242" s="403">
        <f t="shared" ca="1" si="1480"/>
        <v>100</v>
      </c>
      <c r="P242" s="403">
        <f t="shared" ca="1" si="1480"/>
        <v>100</v>
      </c>
      <c r="Q242" s="403">
        <f t="shared" ca="1" si="1480"/>
        <v>100</v>
      </c>
      <c r="R242" s="403">
        <f t="shared" ca="1" si="1480"/>
        <v>100</v>
      </c>
      <c r="S242" s="403">
        <f t="shared" ca="1" si="1480"/>
        <v>100</v>
      </c>
      <c r="T242" s="403">
        <f t="shared" ca="1" si="1480"/>
        <v>100</v>
      </c>
      <c r="U242" s="403">
        <f t="shared" ca="1" si="1480"/>
        <v>100</v>
      </c>
      <c r="V242" s="403">
        <f t="shared" ca="1" si="1480"/>
        <v>100</v>
      </c>
      <c r="W242" s="403">
        <f t="shared" ca="1" si="1480"/>
        <v>100</v>
      </c>
      <c r="X242" s="403">
        <f t="shared" ca="1" si="1480"/>
        <v>100</v>
      </c>
      <c r="Y242" s="403">
        <f t="shared" ca="1" si="1480"/>
        <v>100</v>
      </c>
      <c r="Z242" s="403">
        <f t="shared" ca="1" si="1480"/>
        <v>100</v>
      </c>
      <c r="AA242" s="403">
        <f t="shared" ca="1" si="1480"/>
        <v>100</v>
      </c>
      <c r="AB242" s="403">
        <f t="shared" ca="1" si="1480"/>
        <v>100</v>
      </c>
      <c r="AC242" s="403">
        <f t="shared" ca="1" si="1480"/>
        <v>100</v>
      </c>
      <c r="AD242" s="403">
        <f t="shared" ca="1" si="1480"/>
        <v>100</v>
      </c>
      <c r="AE242" s="403">
        <f t="shared" ca="1" si="1480"/>
        <v>100</v>
      </c>
      <c r="AF242" s="403">
        <f t="shared" ca="1" si="1480"/>
        <v>100</v>
      </c>
      <c r="AG242" s="403">
        <f t="shared" ca="1" si="1480"/>
        <v>100</v>
      </c>
      <c r="AH242" s="403">
        <f t="shared" ca="1" si="1480"/>
        <v>100</v>
      </c>
      <c r="AI242" s="403">
        <f t="shared" ca="1" si="1480"/>
        <v>100</v>
      </c>
      <c r="AJ242" s="403">
        <f t="shared" ca="1" si="1480"/>
        <v>100</v>
      </c>
      <c r="AK242" s="403">
        <f t="shared" ref="AK242:BP242" ca="1" si="1481">+AK44/AK$44*100</f>
        <v>100</v>
      </c>
      <c r="AL242" s="403">
        <f t="shared" ca="1" si="1481"/>
        <v>100</v>
      </c>
      <c r="AM242" s="403">
        <f t="shared" ca="1" si="1481"/>
        <v>100</v>
      </c>
      <c r="AN242" s="403">
        <f t="shared" ca="1" si="1481"/>
        <v>100</v>
      </c>
      <c r="AO242" s="403">
        <f t="shared" ca="1" si="1481"/>
        <v>100</v>
      </c>
      <c r="AP242" s="403">
        <f t="shared" ca="1" si="1481"/>
        <v>100</v>
      </c>
      <c r="AQ242" s="403">
        <f t="shared" ca="1" si="1481"/>
        <v>100</v>
      </c>
      <c r="AR242" s="403">
        <f t="shared" ca="1" si="1481"/>
        <v>100</v>
      </c>
      <c r="AS242" s="403">
        <f t="shared" ca="1" si="1481"/>
        <v>100</v>
      </c>
      <c r="AT242" s="403">
        <f t="shared" ca="1" si="1481"/>
        <v>100</v>
      </c>
      <c r="AU242" s="403">
        <f t="shared" ca="1" si="1481"/>
        <v>100</v>
      </c>
      <c r="AV242" s="403">
        <f t="shared" ca="1" si="1481"/>
        <v>100</v>
      </c>
      <c r="AW242" s="403">
        <f t="shared" ca="1" si="1481"/>
        <v>100</v>
      </c>
      <c r="AX242" s="403">
        <f t="shared" ca="1" si="1481"/>
        <v>100</v>
      </c>
      <c r="AY242" s="403">
        <f t="shared" ca="1" si="1481"/>
        <v>100</v>
      </c>
      <c r="AZ242" s="403">
        <f t="shared" ca="1" si="1481"/>
        <v>100</v>
      </c>
      <c r="BA242" s="403">
        <f t="shared" ca="1" si="1481"/>
        <v>100</v>
      </c>
      <c r="BB242" s="403">
        <f t="shared" ca="1" si="1481"/>
        <v>100</v>
      </c>
      <c r="BC242" s="403">
        <f t="shared" ca="1" si="1481"/>
        <v>100</v>
      </c>
      <c r="BD242" s="403">
        <f t="shared" ca="1" si="1481"/>
        <v>100</v>
      </c>
      <c r="BE242" s="403">
        <f t="shared" ca="1" si="1481"/>
        <v>100</v>
      </c>
      <c r="BF242" s="403">
        <f t="shared" ca="1" si="1481"/>
        <v>100</v>
      </c>
      <c r="BG242" s="403">
        <f t="shared" ca="1" si="1481"/>
        <v>100</v>
      </c>
      <c r="BH242" s="403">
        <f t="shared" ca="1" si="1481"/>
        <v>100</v>
      </c>
      <c r="BI242" s="403">
        <f t="shared" ca="1" si="1481"/>
        <v>100</v>
      </c>
      <c r="BJ242" s="403">
        <f t="shared" ca="1" si="1481"/>
        <v>100</v>
      </c>
      <c r="BK242" s="403">
        <f t="shared" ca="1" si="1481"/>
        <v>100</v>
      </c>
      <c r="BL242" s="403">
        <f t="shared" ca="1" si="1481"/>
        <v>100</v>
      </c>
      <c r="BM242" s="403">
        <f t="shared" ca="1" si="1481"/>
        <v>100</v>
      </c>
      <c r="BN242" s="403">
        <f t="shared" ca="1" si="1481"/>
        <v>100</v>
      </c>
      <c r="BO242" s="403">
        <f t="shared" ca="1" si="1481"/>
        <v>100</v>
      </c>
      <c r="BP242" s="403">
        <f t="shared" ca="1" si="1481"/>
        <v>100</v>
      </c>
      <c r="BQ242" s="403">
        <f t="shared" ref="BQ242:CV242" ca="1" si="1482">+BQ44/BQ$44*100</f>
        <v>100</v>
      </c>
      <c r="BR242" s="403">
        <f t="shared" ca="1" si="1482"/>
        <v>100</v>
      </c>
      <c r="BS242" s="403">
        <f t="shared" ca="1" si="1482"/>
        <v>100</v>
      </c>
      <c r="BT242" s="403">
        <f t="shared" ca="1" si="1482"/>
        <v>100</v>
      </c>
      <c r="BU242" s="403">
        <f t="shared" ca="1" si="1482"/>
        <v>100</v>
      </c>
      <c r="BV242" s="403">
        <f t="shared" ca="1" si="1482"/>
        <v>100</v>
      </c>
      <c r="BW242" s="403">
        <f t="shared" ca="1" si="1482"/>
        <v>100</v>
      </c>
      <c r="BX242" s="403">
        <f t="shared" ca="1" si="1482"/>
        <v>100</v>
      </c>
      <c r="BY242" s="403">
        <f t="shared" ca="1" si="1482"/>
        <v>100</v>
      </c>
      <c r="BZ242" s="403">
        <f t="shared" ca="1" si="1482"/>
        <v>100</v>
      </c>
      <c r="CA242" s="403">
        <f t="shared" ca="1" si="1482"/>
        <v>100</v>
      </c>
      <c r="CB242" s="403">
        <f t="shared" ca="1" si="1482"/>
        <v>100</v>
      </c>
      <c r="CC242" s="403">
        <f t="shared" ca="1" si="1482"/>
        <v>100</v>
      </c>
      <c r="CD242" s="403">
        <f t="shared" ca="1" si="1482"/>
        <v>100</v>
      </c>
      <c r="CE242" s="403">
        <f t="shared" ca="1" si="1482"/>
        <v>100</v>
      </c>
      <c r="CF242" s="403">
        <f t="shared" ca="1" si="1482"/>
        <v>100</v>
      </c>
      <c r="CG242" s="403">
        <f t="shared" ca="1" si="1482"/>
        <v>100</v>
      </c>
      <c r="CH242" s="403">
        <f t="shared" ca="1" si="1482"/>
        <v>100</v>
      </c>
      <c r="CI242" s="403">
        <f t="shared" ca="1" si="1482"/>
        <v>100</v>
      </c>
      <c r="CJ242" s="403">
        <f t="shared" ca="1" si="1482"/>
        <v>100</v>
      </c>
      <c r="CK242" s="403">
        <f t="shared" ca="1" si="1482"/>
        <v>100</v>
      </c>
      <c r="CL242" s="403">
        <f t="shared" ca="1" si="1482"/>
        <v>100</v>
      </c>
      <c r="CM242" s="403">
        <f t="shared" ca="1" si="1482"/>
        <v>100</v>
      </c>
      <c r="CN242" s="403">
        <f t="shared" ca="1" si="1482"/>
        <v>100</v>
      </c>
      <c r="CO242" s="403">
        <f t="shared" ca="1" si="1482"/>
        <v>100</v>
      </c>
      <c r="CP242" s="403">
        <f t="shared" ca="1" si="1482"/>
        <v>100</v>
      </c>
      <c r="CQ242" s="403">
        <f t="shared" ca="1" si="1482"/>
        <v>100</v>
      </c>
      <c r="CR242" s="403">
        <f t="shared" ca="1" si="1482"/>
        <v>100</v>
      </c>
      <c r="CS242" s="403">
        <f t="shared" ca="1" si="1482"/>
        <v>100</v>
      </c>
      <c r="CT242" s="403">
        <f t="shared" ca="1" si="1482"/>
        <v>100</v>
      </c>
      <c r="CU242" s="403">
        <f t="shared" ca="1" si="1482"/>
        <v>100</v>
      </c>
      <c r="CV242" s="403">
        <f t="shared" ca="1" si="1482"/>
        <v>100</v>
      </c>
      <c r="CW242" s="403">
        <f t="shared" ref="CW242:ED242" ca="1" si="1483">+CW44/CW$44*100</f>
        <v>100</v>
      </c>
      <c r="CX242" s="403">
        <f t="shared" ca="1" si="1483"/>
        <v>100</v>
      </c>
      <c r="CY242" s="403">
        <f t="shared" ca="1" si="1483"/>
        <v>100</v>
      </c>
      <c r="CZ242" s="403">
        <f t="shared" ca="1" si="1483"/>
        <v>100</v>
      </c>
      <c r="DA242" s="403">
        <f t="shared" ca="1" si="1483"/>
        <v>100</v>
      </c>
      <c r="DB242" s="403">
        <f t="shared" ca="1" si="1483"/>
        <v>100</v>
      </c>
      <c r="DC242" s="403">
        <f t="shared" ca="1" si="1483"/>
        <v>100</v>
      </c>
      <c r="DD242" s="403">
        <f t="shared" ca="1" si="1483"/>
        <v>100</v>
      </c>
      <c r="DE242" s="403">
        <f t="shared" ca="1" si="1483"/>
        <v>100</v>
      </c>
      <c r="DF242" s="403">
        <f t="shared" ca="1" si="1483"/>
        <v>100</v>
      </c>
      <c r="DG242" s="403">
        <f t="shared" ca="1" si="1483"/>
        <v>100</v>
      </c>
      <c r="DH242" s="403">
        <f t="shared" ca="1" si="1483"/>
        <v>100</v>
      </c>
      <c r="DI242" s="403">
        <f t="shared" ca="1" si="1483"/>
        <v>100</v>
      </c>
      <c r="DJ242" s="403">
        <f t="shared" ca="1" si="1483"/>
        <v>100</v>
      </c>
      <c r="DK242" s="403">
        <f t="shared" ca="1" si="1483"/>
        <v>100</v>
      </c>
      <c r="DL242" s="403">
        <f t="shared" ca="1" si="1483"/>
        <v>100</v>
      </c>
      <c r="DM242" s="403">
        <f t="shared" ca="1" si="1483"/>
        <v>100</v>
      </c>
      <c r="DN242" s="403">
        <f t="shared" ca="1" si="1483"/>
        <v>100</v>
      </c>
      <c r="DO242" s="403">
        <f t="shared" ca="1" si="1483"/>
        <v>100</v>
      </c>
      <c r="DP242" s="403">
        <f t="shared" ca="1" si="1483"/>
        <v>100</v>
      </c>
      <c r="DQ242" s="403">
        <f t="shared" ca="1" si="1483"/>
        <v>100</v>
      </c>
      <c r="DR242" s="403">
        <f t="shared" ca="1" si="1483"/>
        <v>100</v>
      </c>
      <c r="DS242" s="403">
        <f t="shared" ca="1" si="1483"/>
        <v>100</v>
      </c>
      <c r="DT242" s="403">
        <f t="shared" ca="1" si="1483"/>
        <v>100</v>
      </c>
      <c r="DU242" s="403">
        <f t="shared" ca="1" si="1483"/>
        <v>100</v>
      </c>
      <c r="DV242" s="403">
        <f t="shared" ca="1" si="1483"/>
        <v>100</v>
      </c>
      <c r="DW242" s="403">
        <f t="shared" ca="1" si="1483"/>
        <v>100</v>
      </c>
      <c r="DX242" s="403">
        <f t="shared" ca="1" si="1483"/>
        <v>100</v>
      </c>
      <c r="DY242" s="403">
        <f t="shared" ca="1" si="1483"/>
        <v>100</v>
      </c>
      <c r="DZ242" s="403">
        <f t="shared" ca="1" si="1483"/>
        <v>100</v>
      </c>
      <c r="EA242" s="403">
        <f t="shared" ca="1" si="1483"/>
        <v>100</v>
      </c>
      <c r="EB242" s="403">
        <f t="shared" ca="1" si="1483"/>
        <v>100</v>
      </c>
      <c r="EC242" s="403">
        <f t="shared" ca="1" si="1483"/>
        <v>100</v>
      </c>
      <c r="ED242" s="403">
        <f t="shared" ca="1" si="1483"/>
        <v>100</v>
      </c>
      <c r="EE242" s="403">
        <f t="shared" ref="EE242:EQ242" ca="1" si="1484">+EE44/EE$44*100</f>
        <v>100</v>
      </c>
      <c r="EF242" s="403">
        <f t="shared" ca="1" si="1484"/>
        <v>100</v>
      </c>
      <c r="EG242" s="403">
        <f t="shared" ca="1" si="1484"/>
        <v>100</v>
      </c>
      <c r="EH242" s="403">
        <f t="shared" ca="1" si="1484"/>
        <v>100</v>
      </c>
      <c r="EI242" s="403">
        <f t="shared" ca="1" si="1484"/>
        <v>100</v>
      </c>
      <c r="EJ242" s="403">
        <f t="shared" ca="1" si="1484"/>
        <v>100</v>
      </c>
      <c r="EK242" s="403">
        <f t="shared" ca="1" si="1484"/>
        <v>100</v>
      </c>
      <c r="EL242" s="403">
        <f t="shared" ca="1" si="1484"/>
        <v>100</v>
      </c>
      <c r="EM242" s="403">
        <f t="shared" ca="1" si="1484"/>
        <v>100</v>
      </c>
      <c r="EN242" s="403">
        <f t="shared" ca="1" si="1484"/>
        <v>100</v>
      </c>
      <c r="EO242" s="403">
        <f t="shared" ca="1" si="1484"/>
        <v>100</v>
      </c>
      <c r="EP242" s="403">
        <f t="shared" ca="1" si="1484"/>
        <v>100</v>
      </c>
      <c r="EQ242" s="403">
        <f t="shared" ca="1" si="1484"/>
        <v>100</v>
      </c>
      <c r="ER242" s="403">
        <f t="shared" ref="ER242:FA242" ca="1" si="1485">+ER44/ER$44*100</f>
        <v>100</v>
      </c>
      <c r="ES242" s="403">
        <f t="shared" ca="1" si="1485"/>
        <v>100</v>
      </c>
      <c r="ET242" s="403">
        <f t="shared" ca="1" si="1485"/>
        <v>100</v>
      </c>
      <c r="EU242" s="403">
        <f t="shared" ca="1" si="1485"/>
        <v>100</v>
      </c>
      <c r="EV242" s="403">
        <f t="shared" ca="1" si="1485"/>
        <v>100</v>
      </c>
      <c r="EW242" s="403">
        <f t="shared" ca="1" si="1485"/>
        <v>100</v>
      </c>
      <c r="EX242" s="403">
        <f t="shared" ca="1" si="1485"/>
        <v>100</v>
      </c>
      <c r="EY242" s="403">
        <f t="shared" ca="1" si="1485"/>
        <v>100</v>
      </c>
      <c r="EZ242" s="403">
        <f t="shared" ca="1" si="1485"/>
        <v>100</v>
      </c>
      <c r="FA242" s="403">
        <f t="shared" ca="1" si="1485"/>
        <v>100</v>
      </c>
      <c r="FB242" s="403">
        <f t="shared" ref="FB242:FD242" ca="1" si="1486">+FB44/FB$44*100</f>
        <v>100</v>
      </c>
      <c r="FC242" s="403">
        <f t="shared" ca="1" si="1486"/>
        <v>100</v>
      </c>
      <c r="FD242" s="403">
        <f t="shared" ca="1" si="1486"/>
        <v>100</v>
      </c>
      <c r="FE242" s="403" t="e">
        <f t="shared" ref="FE242:FI242" ca="1" si="1487">+FE44/FE$44*100</f>
        <v>#DIV/0!</v>
      </c>
      <c r="FF242" s="403" t="e">
        <f t="shared" ca="1" si="1487"/>
        <v>#DIV/0!</v>
      </c>
      <c r="FG242" s="403" t="e">
        <f t="shared" ca="1" si="1487"/>
        <v>#DIV/0!</v>
      </c>
      <c r="FH242" s="403" t="e">
        <f t="shared" ca="1" si="1487"/>
        <v>#DIV/0!</v>
      </c>
      <c r="FI242" s="403" t="e">
        <f t="shared" ca="1" si="1487"/>
        <v>#DIV/0!</v>
      </c>
      <c r="FJ242" s="403" t="e">
        <f t="shared" ref="FJ242:FP242" ca="1" si="1488">+FJ44/FJ$44*100</f>
        <v>#DIV/0!</v>
      </c>
      <c r="FK242" s="403" t="e">
        <f t="shared" ca="1" si="1488"/>
        <v>#DIV/0!</v>
      </c>
      <c r="FL242" s="403" t="e">
        <f t="shared" ca="1" si="1488"/>
        <v>#DIV/0!</v>
      </c>
      <c r="FM242" s="403" t="e">
        <f t="shared" ca="1" si="1488"/>
        <v>#DIV/0!</v>
      </c>
      <c r="FN242" s="403" t="e">
        <f t="shared" ca="1" si="1488"/>
        <v>#DIV/0!</v>
      </c>
      <c r="FO242" s="403" t="e">
        <f t="shared" ca="1" si="1488"/>
        <v>#DIV/0!</v>
      </c>
      <c r="FP242" s="403" t="e">
        <f t="shared" ca="1" si="1488"/>
        <v>#DIV/0!</v>
      </c>
    </row>
    <row r="243" spans="1:172" s="317" customFormat="1" x14ac:dyDescent="0.2">
      <c r="A243" s="485"/>
      <c r="B243" s="404" t="s">
        <v>1</v>
      </c>
      <c r="C243" s="405">
        <f t="shared" si="1479"/>
        <v>948326.58399999992</v>
      </c>
      <c r="D243" s="404"/>
      <c r="E243" s="406">
        <f t="shared" ref="E243:AJ243" ca="1" si="1489">+E45/E$44*100</f>
        <v>16.979847481373405</v>
      </c>
      <c r="F243" s="406">
        <f t="shared" ca="1" si="1489"/>
        <v>16.726837403622486</v>
      </c>
      <c r="G243" s="406">
        <f t="shared" ca="1" si="1489"/>
        <v>16.735539318752867</v>
      </c>
      <c r="H243" s="406">
        <f t="shared" ca="1" si="1489"/>
        <v>16.840203542197635</v>
      </c>
      <c r="I243" s="406">
        <f t="shared" ca="1" si="1489"/>
        <v>16.504915435569838</v>
      </c>
      <c r="J243" s="406">
        <f t="shared" ca="1" si="1489"/>
        <v>16.615583196927037</v>
      </c>
      <c r="K243" s="406">
        <f t="shared" ca="1" si="1489"/>
        <v>16.621342699964213</v>
      </c>
      <c r="L243" s="406">
        <f t="shared" ca="1" si="1489"/>
        <v>16.486189355375199</v>
      </c>
      <c r="M243" s="406">
        <f t="shared" ca="1" si="1489"/>
        <v>16.613155450242886</v>
      </c>
      <c r="N243" s="406">
        <f t="shared" ca="1" si="1489"/>
        <v>16.626334750421069</v>
      </c>
      <c r="O243" s="406">
        <f t="shared" ca="1" si="1489"/>
        <v>16.781255437021922</v>
      </c>
      <c r="P243" s="406">
        <f t="shared" ca="1" si="1489"/>
        <v>16.791755665426745</v>
      </c>
      <c r="Q243" s="406">
        <f t="shared" ca="1" si="1489"/>
        <v>16.464214619198465</v>
      </c>
      <c r="R243" s="406">
        <f t="shared" ca="1" si="1489"/>
        <v>16.429856128243944</v>
      </c>
      <c r="S243" s="406">
        <f t="shared" ca="1" si="1489"/>
        <v>16.13147894358934</v>
      </c>
      <c r="T243" s="406">
        <f t="shared" ca="1" si="1489"/>
        <v>16.135906839738436</v>
      </c>
      <c r="U243" s="406">
        <f t="shared" ca="1" si="1489"/>
        <v>16.115569452599157</v>
      </c>
      <c r="V243" s="406">
        <f t="shared" ca="1" si="1489"/>
        <v>15.883425647197026</v>
      </c>
      <c r="W243" s="406">
        <f t="shared" ca="1" si="1489"/>
        <v>15.989078433113232</v>
      </c>
      <c r="X243" s="406">
        <f t="shared" ca="1" si="1489"/>
        <v>16.054748659895381</v>
      </c>
      <c r="Y243" s="406">
        <f t="shared" ca="1" si="1489"/>
        <v>15.880646332448975</v>
      </c>
      <c r="Z243" s="406">
        <f t="shared" ca="1" si="1489"/>
        <v>15.537843456099983</v>
      </c>
      <c r="AA243" s="406">
        <f t="shared" ca="1" si="1489"/>
        <v>15.556078994355474</v>
      </c>
      <c r="AB243" s="406">
        <f t="shared" ca="1" si="1489"/>
        <v>15.465704046078946</v>
      </c>
      <c r="AC243" s="406">
        <f t="shared" ca="1" si="1489"/>
        <v>15.352093975436777</v>
      </c>
      <c r="AD243" s="406">
        <f t="shared" ca="1" si="1489"/>
        <v>15.690655628848566</v>
      </c>
      <c r="AE243" s="406">
        <f t="shared" ca="1" si="1489"/>
        <v>15.34196398764778</v>
      </c>
      <c r="AF243" s="406">
        <f t="shared" ca="1" si="1489"/>
        <v>14.837917158369374</v>
      </c>
      <c r="AG243" s="406">
        <f t="shared" ca="1" si="1489"/>
        <v>14.906775559016364</v>
      </c>
      <c r="AH243" s="406">
        <f t="shared" ca="1" si="1489"/>
        <v>14.995871123586834</v>
      </c>
      <c r="AI243" s="406">
        <f t="shared" ca="1" si="1489"/>
        <v>14.836408240662449</v>
      </c>
      <c r="AJ243" s="406">
        <f t="shared" ca="1" si="1489"/>
        <v>14.873914347143474</v>
      </c>
      <c r="AK243" s="406">
        <f t="shared" ref="AK243:BP243" ca="1" si="1490">+AK45/AK$44*100</f>
        <v>14.494407856713314</v>
      </c>
      <c r="AL243" s="406">
        <f t="shared" ca="1" si="1490"/>
        <v>14.766617755277931</v>
      </c>
      <c r="AM243" s="406">
        <f t="shared" ca="1" si="1490"/>
        <v>14.718093388146446</v>
      </c>
      <c r="AN243" s="406">
        <f t="shared" ca="1" si="1490"/>
        <v>14.625424242775578</v>
      </c>
      <c r="AO243" s="406">
        <f t="shared" ca="1" si="1490"/>
        <v>14.702926112593381</v>
      </c>
      <c r="AP243" s="406">
        <f t="shared" ca="1" si="1490"/>
        <v>14.804888693487191</v>
      </c>
      <c r="AQ243" s="406">
        <f t="shared" ca="1" si="1490"/>
        <v>14.740326548209431</v>
      </c>
      <c r="AR243" s="406">
        <f t="shared" ca="1" si="1490"/>
        <v>14.559031231153375</v>
      </c>
      <c r="AS243" s="406">
        <f t="shared" ca="1" si="1490"/>
        <v>14.487577313404321</v>
      </c>
      <c r="AT243" s="406">
        <f t="shared" ca="1" si="1490"/>
        <v>14.380611782883904</v>
      </c>
      <c r="AU243" s="406">
        <f t="shared" ca="1" si="1490"/>
        <v>14.388632217072475</v>
      </c>
      <c r="AV243" s="406">
        <f t="shared" ca="1" si="1490"/>
        <v>14.169028617422374</v>
      </c>
      <c r="AW243" s="406">
        <f t="shared" ca="1" si="1490"/>
        <v>14.105483535351885</v>
      </c>
      <c r="AX243" s="406">
        <f t="shared" ca="1" si="1490"/>
        <v>14.156622383949571</v>
      </c>
      <c r="AY243" s="406">
        <f t="shared" ca="1" si="1490"/>
        <v>13.744160439958906</v>
      </c>
      <c r="AZ243" s="406">
        <f t="shared" ca="1" si="1490"/>
        <v>13.706297764384731</v>
      </c>
      <c r="BA243" s="406">
        <f t="shared" ca="1" si="1490"/>
        <v>13.508205843955375</v>
      </c>
      <c r="BB243" s="406">
        <f t="shared" ca="1" si="1490"/>
        <v>13.410893402655452</v>
      </c>
      <c r="BC243" s="406">
        <f t="shared" ca="1" si="1490"/>
        <v>13.348513142964944</v>
      </c>
      <c r="BD243" s="406">
        <f t="shared" ca="1" si="1490"/>
        <v>13.528395477886306</v>
      </c>
      <c r="BE243" s="406">
        <f t="shared" ca="1" si="1490"/>
        <v>13.556605804045208</v>
      </c>
      <c r="BF243" s="406">
        <f t="shared" ca="1" si="1490"/>
        <v>13.41919288933672</v>
      </c>
      <c r="BG243" s="406">
        <f t="shared" ca="1" si="1490"/>
        <v>13.311205007278906</v>
      </c>
      <c r="BH243" s="406">
        <f t="shared" ca="1" si="1490"/>
        <v>12.926910853341237</v>
      </c>
      <c r="BI243" s="406">
        <f t="shared" ca="1" si="1490"/>
        <v>12.169087076812552</v>
      </c>
      <c r="BJ243" s="406">
        <f t="shared" ca="1" si="1490"/>
        <v>12.731911048937731</v>
      </c>
      <c r="BK243" s="406">
        <f t="shared" ca="1" si="1490"/>
        <v>12.700401255083376</v>
      </c>
      <c r="BL243" s="406">
        <f t="shared" ca="1" si="1490"/>
        <v>12.607997686974763</v>
      </c>
      <c r="BM243" s="406">
        <f t="shared" ca="1" si="1490"/>
        <v>12.862123819923035</v>
      </c>
      <c r="BN243" s="406">
        <f t="shared" ca="1" si="1490"/>
        <v>12.502324671445979</v>
      </c>
      <c r="BO243" s="406">
        <f t="shared" ca="1" si="1490"/>
        <v>12.476242583686277</v>
      </c>
      <c r="BP243" s="406">
        <f t="shared" ca="1" si="1490"/>
        <v>12.703984368080723</v>
      </c>
      <c r="BQ243" s="406">
        <f t="shared" ref="BQ243:CV243" ca="1" si="1491">+BQ45/BQ$44*100</f>
        <v>12.495676342422767</v>
      </c>
      <c r="BR243" s="406">
        <f t="shared" ca="1" si="1491"/>
        <v>12.23928909284348</v>
      </c>
      <c r="BS243" s="406">
        <f t="shared" ca="1" si="1491"/>
        <v>12.026720676109843</v>
      </c>
      <c r="BT243" s="406">
        <f t="shared" ca="1" si="1491"/>
        <v>12.127258487465035</v>
      </c>
      <c r="BU243" s="406">
        <f t="shared" ca="1" si="1491"/>
        <v>11.96388013794733</v>
      </c>
      <c r="BV243" s="406">
        <f t="shared" ca="1" si="1491"/>
        <v>11.905137430465226</v>
      </c>
      <c r="BW243" s="406">
        <f t="shared" ca="1" si="1491"/>
        <v>11.809910392796466</v>
      </c>
      <c r="BX243" s="406">
        <f t="shared" ca="1" si="1491"/>
        <v>11.798184149202402</v>
      </c>
      <c r="BY243" s="406">
        <f t="shared" ca="1" si="1491"/>
        <v>11.455553119083723</v>
      </c>
      <c r="BZ243" s="406">
        <f t="shared" ca="1" si="1491"/>
        <v>11.582682379017463</v>
      </c>
      <c r="CA243" s="406">
        <f t="shared" ca="1" si="1491"/>
        <v>11.768142129936077</v>
      </c>
      <c r="CB243" s="406">
        <f t="shared" ca="1" si="1491"/>
        <v>11.553320492443273</v>
      </c>
      <c r="CC243" s="406">
        <f t="shared" ca="1" si="1491"/>
        <v>11.440662227122777</v>
      </c>
      <c r="CD243" s="406">
        <f t="shared" ca="1" si="1491"/>
        <v>11.649240462104956</v>
      </c>
      <c r="CE243" s="406">
        <f t="shared" ca="1" si="1491"/>
        <v>11.715428992707992</v>
      </c>
      <c r="CF243" s="406">
        <f t="shared" ca="1" si="1491"/>
        <v>11.935893625180951</v>
      </c>
      <c r="CG243" s="406">
        <f t="shared" ca="1" si="1491"/>
        <v>11.908657911408103</v>
      </c>
      <c r="CH243" s="406">
        <f t="shared" ca="1" si="1491"/>
        <v>12.019661886481478</v>
      </c>
      <c r="CI243" s="406">
        <f t="shared" ca="1" si="1491"/>
        <v>12.230102573006514</v>
      </c>
      <c r="CJ243" s="406">
        <f t="shared" ca="1" si="1491"/>
        <v>12.285836832685455</v>
      </c>
      <c r="CK243" s="406">
        <f t="shared" ca="1" si="1491"/>
        <v>12.3793034685288</v>
      </c>
      <c r="CL243" s="406">
        <f t="shared" ca="1" si="1491"/>
        <v>12.32603129747954</v>
      </c>
      <c r="CM243" s="406">
        <f t="shared" ca="1" si="1491"/>
        <v>12.717680820314936</v>
      </c>
      <c r="CN243" s="406">
        <f t="shared" ca="1" si="1491"/>
        <v>15.781207231349429</v>
      </c>
      <c r="CO243" s="406">
        <f t="shared" ca="1" si="1491"/>
        <v>15.133930280851793</v>
      </c>
      <c r="CP243" s="406">
        <f t="shared" ca="1" si="1491"/>
        <v>13.126060250660974</v>
      </c>
      <c r="CQ243" s="406">
        <f t="shared" ca="1" si="1491"/>
        <v>12.888363744549073</v>
      </c>
      <c r="CR243" s="406">
        <f t="shared" ca="1" si="1491"/>
        <v>12.585138559568964</v>
      </c>
      <c r="CS243" s="406">
        <f t="shared" ca="1" si="1491"/>
        <v>12.287322498620266</v>
      </c>
      <c r="CT243" s="406">
        <f t="shared" ca="1" si="1491"/>
        <v>12.227592628870211</v>
      </c>
      <c r="CU243" s="406">
        <f t="shared" ca="1" si="1491"/>
        <v>12.129470225763223</v>
      </c>
      <c r="CV243" s="406">
        <f t="shared" ca="1" si="1491"/>
        <v>12.161018330710228</v>
      </c>
      <c r="CW243" s="406">
        <f t="shared" ref="CW243:ED243" ca="1" si="1492">+CW45/CW$44*100</f>
        <v>12.141073820811634</v>
      </c>
      <c r="CX243" s="406">
        <f t="shared" ca="1" si="1492"/>
        <v>12.534333253207397</v>
      </c>
      <c r="CY243" s="406">
        <f t="shared" ca="1" si="1492"/>
        <v>12.275510985669818</v>
      </c>
      <c r="CZ243" s="406">
        <f t="shared" ca="1" si="1492"/>
        <v>12.298317069759184</v>
      </c>
      <c r="DA243" s="406">
        <f t="shared" ca="1" si="1492"/>
        <v>12.469131165823434</v>
      </c>
      <c r="DB243" s="406">
        <f t="shared" ca="1" si="1492"/>
        <v>12.399022269882607</v>
      </c>
      <c r="DC243" s="406">
        <f t="shared" ca="1" si="1492"/>
        <v>12.500247482500098</v>
      </c>
      <c r="DD243" s="406">
        <f t="shared" ca="1" si="1492"/>
        <v>12.368195894740596</v>
      </c>
      <c r="DE243" s="406">
        <f t="shared" ca="1" si="1492"/>
        <v>12.718316478341466</v>
      </c>
      <c r="DF243" s="406">
        <f t="shared" ca="1" si="1492"/>
        <v>12.541594513831109</v>
      </c>
      <c r="DG243" s="406">
        <f t="shared" ca="1" si="1492"/>
        <v>12.534147473970433</v>
      </c>
      <c r="DH243" s="406">
        <f t="shared" ca="1" si="1492"/>
        <v>12.31065181329048</v>
      </c>
      <c r="DI243" s="406">
        <f t="shared" ca="1" si="1492"/>
        <v>12.521550142711016</v>
      </c>
      <c r="DJ243" s="406">
        <f t="shared" ca="1" si="1492"/>
        <v>11.999980515531968</v>
      </c>
      <c r="DK243" s="406">
        <f t="shared" ca="1" si="1492"/>
        <v>12.256775812979628</v>
      </c>
      <c r="DL243" s="406">
        <f t="shared" ca="1" si="1492"/>
        <v>12.2382339478383</v>
      </c>
      <c r="DM243" s="406">
        <f t="shared" ca="1" si="1492"/>
        <v>12.259901011829353</v>
      </c>
      <c r="DN243" s="406">
        <f t="shared" ca="1" si="1492"/>
        <v>12.627343620463691</v>
      </c>
      <c r="DO243" s="406">
        <f t="shared" ca="1" si="1492"/>
        <v>12.409631255546117</v>
      </c>
      <c r="DP243" s="406">
        <f t="shared" ca="1" si="1492"/>
        <v>12.200186236947337</v>
      </c>
      <c r="DQ243" s="406">
        <f t="shared" ca="1" si="1492"/>
        <v>12.260848282324821</v>
      </c>
      <c r="DR243" s="406">
        <f t="shared" ca="1" si="1492"/>
        <v>12.452367956036086</v>
      </c>
      <c r="DS243" s="406">
        <f t="shared" ca="1" si="1492"/>
        <v>12.442926259313927</v>
      </c>
      <c r="DT243" s="406">
        <f t="shared" ca="1" si="1492"/>
        <v>12.351920734447372</v>
      </c>
      <c r="DU243" s="406">
        <f t="shared" ca="1" si="1492"/>
        <v>12.151827693915154</v>
      </c>
      <c r="DV243" s="406">
        <f t="shared" ca="1" si="1492"/>
        <v>12.470217816080151</v>
      </c>
      <c r="DW243" s="406">
        <f t="shared" ca="1" si="1492"/>
        <v>12.469978481423134</v>
      </c>
      <c r="DX243" s="406">
        <f t="shared" ca="1" si="1492"/>
        <v>12.420110733885299</v>
      </c>
      <c r="DY243" s="406">
        <f t="shared" ca="1" si="1492"/>
        <v>12.357956652866122</v>
      </c>
      <c r="DZ243" s="406">
        <f t="shared" ca="1" si="1492"/>
        <v>12.293425061338512</v>
      </c>
      <c r="EA243" s="406">
        <f t="shared" ca="1" si="1492"/>
        <v>11.872188396306802</v>
      </c>
      <c r="EB243" s="406">
        <f t="shared" ca="1" si="1492"/>
        <v>11.863698294320542</v>
      </c>
      <c r="EC243" s="406">
        <f t="shared" ca="1" si="1492"/>
        <v>11.734804686143624</v>
      </c>
      <c r="ED243" s="406">
        <f t="shared" ca="1" si="1492"/>
        <v>11.635944937812955</v>
      </c>
      <c r="EE243" s="406">
        <f t="shared" ref="EE243:EQ243" ca="1" si="1493">+EE45/EE$44*100</f>
        <v>11.57593436701589</v>
      </c>
      <c r="EF243" s="406">
        <f t="shared" ca="1" si="1493"/>
        <v>11.617164936259602</v>
      </c>
      <c r="EG243" s="406">
        <f t="shared" ca="1" si="1493"/>
        <v>11.729785408431821</v>
      </c>
      <c r="EH243" s="406">
        <f t="shared" ca="1" si="1493"/>
        <v>11.791597630142149</v>
      </c>
      <c r="EI243" s="406">
        <f t="shared" ca="1" si="1493"/>
        <v>11.477978169247333</v>
      </c>
      <c r="EJ243" s="406">
        <f t="shared" ca="1" si="1493"/>
        <v>11.29070032434139</v>
      </c>
      <c r="EK243" s="406">
        <f t="shared" ca="1" si="1493"/>
        <v>11.314432930257784</v>
      </c>
      <c r="EL243" s="406">
        <f t="shared" ca="1" si="1493"/>
        <v>11.131900990668202</v>
      </c>
      <c r="EM243" s="406">
        <f t="shared" ca="1" si="1493"/>
        <v>11.08862023862301</v>
      </c>
      <c r="EN243" s="406">
        <f t="shared" ca="1" si="1493"/>
        <v>11.222612408572342</v>
      </c>
      <c r="EO243" s="406">
        <f t="shared" ca="1" si="1493"/>
        <v>10.874088399553299</v>
      </c>
      <c r="EP243" s="406">
        <f t="shared" ca="1" si="1493"/>
        <v>10.864353920603097</v>
      </c>
      <c r="EQ243" s="406">
        <f t="shared" ca="1" si="1493"/>
        <v>10.883867817774131</v>
      </c>
      <c r="ER243" s="406">
        <f t="shared" ref="ER243:FA243" ca="1" si="1494">+ER45/ER$44*100</f>
        <v>10.909328691072208</v>
      </c>
      <c r="ES243" s="406">
        <f t="shared" ca="1" si="1494"/>
        <v>10.692782778142854</v>
      </c>
      <c r="ET243" s="406">
        <f t="shared" ca="1" si="1494"/>
        <v>10.577235946419361</v>
      </c>
      <c r="EU243" s="406">
        <f t="shared" ca="1" si="1494"/>
        <v>10.390344590074646</v>
      </c>
      <c r="EV243" s="406">
        <f t="shared" ca="1" si="1494"/>
        <v>10.562860404021885</v>
      </c>
      <c r="EW243" s="406">
        <f t="shared" ca="1" si="1494"/>
        <v>10.419739834131988</v>
      </c>
      <c r="EX243" s="406">
        <f t="shared" ca="1" si="1494"/>
        <v>10.303622193488371</v>
      </c>
      <c r="EY243" s="406">
        <f t="shared" ca="1" si="1494"/>
        <v>10.709952766911023</v>
      </c>
      <c r="EZ243" s="406">
        <f t="shared" ca="1" si="1494"/>
        <v>10.767248255450001</v>
      </c>
      <c r="FA243" s="406">
        <f t="shared" ca="1" si="1494"/>
        <v>10.866258658311008</v>
      </c>
      <c r="FB243" s="406">
        <f t="shared" ref="FB243:FD243" ca="1" si="1495">+FB45/FB$44*100</f>
        <v>10.844881457347961</v>
      </c>
      <c r="FC243" s="406">
        <f t="shared" ca="1" si="1495"/>
        <v>10.771881133336063</v>
      </c>
      <c r="FD243" s="406">
        <f t="shared" ca="1" si="1495"/>
        <v>10.800687475071737</v>
      </c>
      <c r="FE243" s="406" t="e">
        <f t="shared" ref="FE243:FI243" ca="1" si="1496">+FE45/FE$44*100</f>
        <v>#DIV/0!</v>
      </c>
      <c r="FF243" s="406" t="e">
        <f t="shared" ca="1" si="1496"/>
        <v>#DIV/0!</v>
      </c>
      <c r="FG243" s="406" t="e">
        <f t="shared" ca="1" si="1496"/>
        <v>#DIV/0!</v>
      </c>
      <c r="FH243" s="406" t="e">
        <f t="shared" ca="1" si="1496"/>
        <v>#DIV/0!</v>
      </c>
      <c r="FI243" s="406" t="e">
        <f t="shared" ca="1" si="1496"/>
        <v>#DIV/0!</v>
      </c>
      <c r="FJ243" s="406" t="e">
        <f t="shared" ref="FJ243:FP243" ca="1" si="1497">+FJ45/FJ$44*100</f>
        <v>#DIV/0!</v>
      </c>
      <c r="FK243" s="406" t="e">
        <f t="shared" ca="1" si="1497"/>
        <v>#DIV/0!</v>
      </c>
      <c r="FL243" s="406" t="e">
        <f t="shared" ca="1" si="1497"/>
        <v>#DIV/0!</v>
      </c>
      <c r="FM243" s="406" t="e">
        <f t="shared" ca="1" si="1497"/>
        <v>#DIV/0!</v>
      </c>
      <c r="FN243" s="406" t="e">
        <f t="shared" ca="1" si="1497"/>
        <v>#DIV/0!</v>
      </c>
      <c r="FO243" s="406" t="e">
        <f t="shared" ca="1" si="1497"/>
        <v>#DIV/0!</v>
      </c>
      <c r="FP243" s="406" t="e">
        <f t="shared" ca="1" si="1497"/>
        <v>#DIV/0!</v>
      </c>
    </row>
    <row r="244" spans="1:172" s="317" customFormat="1" x14ac:dyDescent="0.2">
      <c r="A244" s="485"/>
      <c r="B244" s="404" t="s">
        <v>5</v>
      </c>
      <c r="C244" s="405">
        <f t="shared" si="1479"/>
        <v>456907.22100000002</v>
      </c>
      <c r="D244" s="404"/>
      <c r="E244" s="406">
        <f t="shared" ref="E244:AJ244" ca="1" si="1498">+E46/E$44*100</f>
        <v>5.5235501973202465</v>
      </c>
      <c r="F244" s="406">
        <f t="shared" ca="1" si="1498"/>
        <v>5.454624482786893</v>
      </c>
      <c r="G244" s="406">
        <f t="shared" ca="1" si="1498"/>
        <v>5.3951357053414908</v>
      </c>
      <c r="H244" s="406">
        <f t="shared" ca="1" si="1498"/>
        <v>5.4949978512580637</v>
      </c>
      <c r="I244" s="406">
        <f t="shared" ca="1" si="1498"/>
        <v>5.5173101508050406</v>
      </c>
      <c r="J244" s="406">
        <f t="shared" ca="1" si="1498"/>
        <v>5.5263470173330749</v>
      </c>
      <c r="K244" s="406">
        <f t="shared" ca="1" si="1498"/>
        <v>5.5594770301186145</v>
      </c>
      <c r="L244" s="406">
        <f t="shared" ca="1" si="1498"/>
        <v>5.5115920457060028</v>
      </c>
      <c r="M244" s="406">
        <f t="shared" ca="1" si="1498"/>
        <v>5.5185229479318387</v>
      </c>
      <c r="N244" s="406">
        <f t="shared" ca="1" si="1498"/>
        <v>5.4801900741203777</v>
      </c>
      <c r="O244" s="406">
        <f t="shared" ca="1" si="1498"/>
        <v>5.5481973094178869</v>
      </c>
      <c r="P244" s="406">
        <f t="shared" ca="1" si="1498"/>
        <v>5.4975414081777441</v>
      </c>
      <c r="Q244" s="406">
        <f t="shared" ca="1" si="1498"/>
        <v>5.751352025095553</v>
      </c>
      <c r="R244" s="406">
        <f t="shared" ca="1" si="1498"/>
        <v>5.6890410154478861</v>
      </c>
      <c r="S244" s="406">
        <f t="shared" ca="1" si="1498"/>
        <v>5.6899555952310461</v>
      </c>
      <c r="T244" s="406">
        <f t="shared" ca="1" si="1498"/>
        <v>5.7036717751873738</v>
      </c>
      <c r="U244" s="406">
        <f t="shared" ca="1" si="1498"/>
        <v>5.6563286112710429</v>
      </c>
      <c r="V244" s="406">
        <f t="shared" ca="1" si="1498"/>
        <v>5.6379267692755697</v>
      </c>
      <c r="W244" s="406">
        <f t="shared" ca="1" si="1498"/>
        <v>5.6233060453826385</v>
      </c>
      <c r="X244" s="406">
        <f t="shared" ca="1" si="1498"/>
        <v>5.7049516087081971</v>
      </c>
      <c r="Y244" s="406">
        <f t="shared" ca="1" si="1498"/>
        <v>5.676447911326548</v>
      </c>
      <c r="Z244" s="406">
        <f t="shared" ca="1" si="1498"/>
        <v>5.6265402170252203</v>
      </c>
      <c r="AA244" s="406">
        <f t="shared" ca="1" si="1498"/>
        <v>5.6029469823092377</v>
      </c>
      <c r="AB244" s="406">
        <f t="shared" ca="1" si="1498"/>
        <v>5.7013625138986708</v>
      </c>
      <c r="AC244" s="406">
        <f t="shared" ca="1" si="1498"/>
        <v>5.7159791793020354</v>
      </c>
      <c r="AD244" s="406">
        <f t="shared" ca="1" si="1498"/>
        <v>5.6203461736430418</v>
      </c>
      <c r="AE244" s="406">
        <f t="shared" ca="1" si="1498"/>
        <v>5.668570410474211</v>
      </c>
      <c r="AF244" s="406">
        <f t="shared" ca="1" si="1498"/>
        <v>5.6240831435453806</v>
      </c>
      <c r="AG244" s="406">
        <f t="shared" ca="1" si="1498"/>
        <v>5.5738332142246314</v>
      </c>
      <c r="AH244" s="406">
        <f t="shared" ca="1" si="1498"/>
        <v>5.5493179939134158</v>
      </c>
      <c r="AI244" s="406">
        <f t="shared" ca="1" si="1498"/>
        <v>5.5503849631111306</v>
      </c>
      <c r="AJ244" s="406">
        <f t="shared" ca="1" si="1498"/>
        <v>5.6206098585244373</v>
      </c>
      <c r="AK244" s="406">
        <f t="shared" ref="AK244:BP244" ca="1" si="1499">+AK46/AK$44*100</f>
        <v>5.5332883086954894</v>
      </c>
      <c r="AL244" s="406">
        <f t="shared" ca="1" si="1499"/>
        <v>5.7006418337572455</v>
      </c>
      <c r="AM244" s="406">
        <f t="shared" ca="1" si="1499"/>
        <v>5.7380264366435787</v>
      </c>
      <c r="AN244" s="406">
        <f t="shared" ca="1" si="1499"/>
        <v>5.6787442491689228</v>
      </c>
      <c r="AO244" s="406">
        <f t="shared" ca="1" si="1499"/>
        <v>5.4775771290728628</v>
      </c>
      <c r="AP244" s="406">
        <f t="shared" ca="1" si="1499"/>
        <v>5.5414979216014837</v>
      </c>
      <c r="AQ244" s="406">
        <f t="shared" ca="1" si="1499"/>
        <v>5.555666895064495</v>
      </c>
      <c r="AR244" s="406">
        <f t="shared" ca="1" si="1499"/>
        <v>5.5505758459701582</v>
      </c>
      <c r="AS244" s="406">
        <f t="shared" ca="1" si="1499"/>
        <v>5.6226821852309916</v>
      </c>
      <c r="AT244" s="406">
        <f t="shared" ca="1" si="1499"/>
        <v>5.6338980018845737</v>
      </c>
      <c r="AU244" s="406">
        <f t="shared" ca="1" si="1499"/>
        <v>5.6723008089387692</v>
      </c>
      <c r="AV244" s="406">
        <f t="shared" ca="1" si="1499"/>
        <v>5.5978137717477843</v>
      </c>
      <c r="AW244" s="406">
        <f t="shared" ca="1" si="1499"/>
        <v>5.5371978622084175</v>
      </c>
      <c r="AX244" s="406">
        <f t="shared" ca="1" si="1499"/>
        <v>5.5948197125750108</v>
      </c>
      <c r="AY244" s="406">
        <f t="shared" ca="1" si="1499"/>
        <v>5.5221117446892301</v>
      </c>
      <c r="AZ244" s="406">
        <f t="shared" ca="1" si="1499"/>
        <v>5.5947401779466475</v>
      </c>
      <c r="BA244" s="406">
        <f t="shared" ca="1" si="1499"/>
        <v>5.7643455000121184</v>
      </c>
      <c r="BB244" s="406">
        <f t="shared" ca="1" si="1499"/>
        <v>5.7134484527584846</v>
      </c>
      <c r="BC244" s="406">
        <f t="shared" ca="1" si="1499"/>
        <v>5.8362192877868182</v>
      </c>
      <c r="BD244" s="406">
        <f t="shared" ca="1" si="1499"/>
        <v>5.7394351259698517</v>
      </c>
      <c r="BE244" s="406">
        <f t="shared" ca="1" si="1499"/>
        <v>5.8557226747718492</v>
      </c>
      <c r="BF244" s="406">
        <f t="shared" ca="1" si="1499"/>
        <v>5.8518297785323439</v>
      </c>
      <c r="BG244" s="406">
        <f t="shared" ca="1" si="1499"/>
        <v>5.7583336466681958</v>
      </c>
      <c r="BH244" s="406">
        <f t="shared" ca="1" si="1499"/>
        <v>5.734552564149439</v>
      </c>
      <c r="BI244" s="406">
        <f t="shared" ca="1" si="1499"/>
        <v>5.844907459413279</v>
      </c>
      <c r="BJ244" s="406">
        <f t="shared" ca="1" si="1499"/>
        <v>5.5995026563197738</v>
      </c>
      <c r="BK244" s="406">
        <f t="shared" ca="1" si="1499"/>
        <v>6.0202070506373415</v>
      </c>
      <c r="BL244" s="406">
        <f t="shared" ca="1" si="1499"/>
        <v>5.7494307567903293</v>
      </c>
      <c r="BM244" s="406">
        <f t="shared" ca="1" si="1499"/>
        <v>5.9271641953807848</v>
      </c>
      <c r="BN244" s="406">
        <f t="shared" ca="1" si="1499"/>
        <v>5.9507323316944269</v>
      </c>
      <c r="BO244" s="406">
        <f t="shared" ca="1" si="1499"/>
        <v>5.7684156222645413</v>
      </c>
      <c r="BP244" s="406">
        <f t="shared" ca="1" si="1499"/>
        <v>6.0522231967663753</v>
      </c>
      <c r="BQ244" s="406">
        <f t="shared" ref="BQ244:CV244" ca="1" si="1500">+BQ46/BQ$44*100</f>
        <v>5.6995184398326728</v>
      </c>
      <c r="BR244" s="406">
        <f t="shared" ca="1" si="1500"/>
        <v>5.8708173575706164</v>
      </c>
      <c r="BS244" s="406">
        <f t="shared" ca="1" si="1500"/>
        <v>5.9800647510183476</v>
      </c>
      <c r="BT244" s="406">
        <f t="shared" ca="1" si="1500"/>
        <v>5.9185872985163428</v>
      </c>
      <c r="BU244" s="406">
        <f t="shared" ca="1" si="1500"/>
        <v>5.8604704304146349</v>
      </c>
      <c r="BV244" s="406">
        <f t="shared" ca="1" si="1500"/>
        <v>5.8108907908284113</v>
      </c>
      <c r="BW244" s="406">
        <f t="shared" ca="1" si="1500"/>
        <v>6.0517167169612565</v>
      </c>
      <c r="BX244" s="406">
        <f t="shared" ca="1" si="1500"/>
        <v>5.7986943572696417</v>
      </c>
      <c r="BY244" s="406">
        <f t="shared" ca="1" si="1500"/>
        <v>5.580367139938482</v>
      </c>
      <c r="BZ244" s="406">
        <f t="shared" ca="1" si="1500"/>
        <v>5.5561835005049485</v>
      </c>
      <c r="CA244" s="406">
        <f t="shared" ca="1" si="1500"/>
        <v>5.5477385866334679</v>
      </c>
      <c r="CB244" s="406">
        <f t="shared" ca="1" si="1500"/>
        <v>5.5855383568754764</v>
      </c>
      <c r="CC244" s="406">
        <f t="shared" ca="1" si="1500"/>
        <v>5.5930984017971692</v>
      </c>
      <c r="CD244" s="406">
        <f t="shared" ca="1" si="1500"/>
        <v>5.6244138045182499</v>
      </c>
      <c r="CE244" s="406">
        <f t="shared" ca="1" si="1500"/>
        <v>5.6032347387603227</v>
      </c>
      <c r="CF244" s="406">
        <f t="shared" ca="1" si="1500"/>
        <v>5.729837543079209</v>
      </c>
      <c r="CG244" s="406">
        <f t="shared" ca="1" si="1500"/>
        <v>5.7605757759086895</v>
      </c>
      <c r="CH244" s="406">
        <f t="shared" ca="1" si="1500"/>
        <v>5.8336004990595516</v>
      </c>
      <c r="CI244" s="406">
        <f t="shared" ca="1" si="1500"/>
        <v>5.9150762453465777</v>
      </c>
      <c r="CJ244" s="406">
        <f t="shared" ca="1" si="1500"/>
        <v>5.8370619171018383</v>
      </c>
      <c r="CK244" s="406">
        <f t="shared" ca="1" si="1500"/>
        <v>5.7608725078298875</v>
      </c>
      <c r="CL244" s="406">
        <f t="shared" ca="1" si="1500"/>
        <v>5.9423567107822608</v>
      </c>
      <c r="CM244" s="406">
        <f t="shared" ca="1" si="1500"/>
        <v>5.9350049850581472</v>
      </c>
      <c r="CN244" s="406">
        <f t="shared" ca="1" si="1500"/>
        <v>7.8853593583592687</v>
      </c>
      <c r="CO244" s="406">
        <f t="shared" ca="1" si="1500"/>
        <v>6.9785771113570192</v>
      </c>
      <c r="CP244" s="406">
        <f t="shared" ca="1" si="1500"/>
        <v>5.8381563602172015</v>
      </c>
      <c r="CQ244" s="406">
        <f t="shared" ca="1" si="1500"/>
        <v>5.8610591440544129</v>
      </c>
      <c r="CR244" s="406">
        <f t="shared" ca="1" si="1500"/>
        <v>6.0668298250158958</v>
      </c>
      <c r="CS244" s="406">
        <f t="shared" ca="1" si="1500"/>
        <v>5.7036295885744392</v>
      </c>
      <c r="CT244" s="406">
        <f t="shared" ca="1" si="1500"/>
        <v>5.6000056558662132</v>
      </c>
      <c r="CU244" s="406">
        <f t="shared" ca="1" si="1500"/>
        <v>5.4338212450385646</v>
      </c>
      <c r="CV244" s="406">
        <f t="shared" ca="1" si="1500"/>
        <v>5.4082525613974068</v>
      </c>
      <c r="CW244" s="406">
        <f t="shared" ref="CW244:ED244" ca="1" si="1501">+CW46/CW$44*100</f>
        <v>4.4928650801889232</v>
      </c>
      <c r="CX244" s="406">
        <f t="shared" ca="1" si="1501"/>
        <v>4.379197325291341</v>
      </c>
      <c r="CY244" s="406">
        <f t="shared" ca="1" si="1501"/>
        <v>4.4378422856022652</v>
      </c>
      <c r="CZ244" s="406">
        <f t="shared" ca="1" si="1501"/>
        <v>4.3670739760070258</v>
      </c>
      <c r="DA244" s="406">
        <f t="shared" ca="1" si="1501"/>
        <v>4.3615067588625873</v>
      </c>
      <c r="DB244" s="406">
        <f t="shared" ca="1" si="1501"/>
        <v>4.3751451327532251</v>
      </c>
      <c r="DC244" s="406">
        <f t="shared" ca="1" si="1501"/>
        <v>4.4159891429232472</v>
      </c>
      <c r="DD244" s="406">
        <f t="shared" ca="1" si="1501"/>
        <v>4.2383544406670426</v>
      </c>
      <c r="DE244" s="406">
        <f t="shared" ca="1" si="1501"/>
        <v>4.2389606068146044</v>
      </c>
      <c r="DF244" s="406">
        <f t="shared" ca="1" si="1501"/>
        <v>4.2708553360355799</v>
      </c>
      <c r="DG244" s="406">
        <f t="shared" ca="1" si="1501"/>
        <v>4.2444218672172935</v>
      </c>
      <c r="DH244" s="406">
        <f t="shared" ca="1" si="1501"/>
        <v>4.4451348659681038</v>
      </c>
      <c r="DI244" s="406">
        <f t="shared" ca="1" si="1501"/>
        <v>4.2268731066312748</v>
      </c>
      <c r="DJ244" s="406">
        <f t="shared" ca="1" si="1501"/>
        <v>4.1656602361401651</v>
      </c>
      <c r="DK244" s="406">
        <f t="shared" ca="1" si="1501"/>
        <v>4.2322073438867926</v>
      </c>
      <c r="DL244" s="406">
        <f t="shared" ca="1" si="1501"/>
        <v>4.2904610967247008</v>
      </c>
      <c r="DM244" s="406">
        <f t="shared" ca="1" si="1501"/>
        <v>4.2812738364308665</v>
      </c>
      <c r="DN244" s="406">
        <f t="shared" ca="1" si="1501"/>
        <v>4.2105124728705094</v>
      </c>
      <c r="DO244" s="406">
        <f t="shared" ca="1" si="1501"/>
        <v>4.2567633516144667</v>
      </c>
      <c r="DP244" s="406">
        <f t="shared" ca="1" si="1501"/>
        <v>4.1328153121378319</v>
      </c>
      <c r="DQ244" s="406">
        <f t="shared" ca="1" si="1501"/>
        <v>4.1356321199999737</v>
      </c>
      <c r="DR244" s="406">
        <f t="shared" ca="1" si="1501"/>
        <v>4.0521325347644028</v>
      </c>
      <c r="DS244" s="406">
        <f t="shared" ca="1" si="1501"/>
        <v>4.0060435996541814</v>
      </c>
      <c r="DT244" s="406">
        <f t="shared" ca="1" si="1501"/>
        <v>4.0231006746923956</v>
      </c>
      <c r="DU244" s="406">
        <f t="shared" ca="1" si="1501"/>
        <v>4.0369277704650468</v>
      </c>
      <c r="DV244" s="406">
        <f t="shared" ca="1" si="1501"/>
        <v>3.9893741028947618</v>
      </c>
      <c r="DW244" s="406">
        <f t="shared" ca="1" si="1501"/>
        <v>4.0334446974715839</v>
      </c>
      <c r="DX244" s="406">
        <f t="shared" ca="1" si="1501"/>
        <v>3.9112553775003436</v>
      </c>
      <c r="DY244" s="406">
        <f t="shared" ca="1" si="1501"/>
        <v>3.9243224347127015</v>
      </c>
      <c r="DZ244" s="406">
        <f t="shared" ca="1" si="1501"/>
        <v>3.9420890092250556</v>
      </c>
      <c r="EA244" s="406">
        <f t="shared" ca="1" si="1501"/>
        <v>3.9247458632428787</v>
      </c>
      <c r="EB244" s="406">
        <f t="shared" ca="1" si="1501"/>
        <v>3.9689418161148988</v>
      </c>
      <c r="EC244" s="406">
        <f t="shared" ca="1" si="1501"/>
        <v>3.9346718221261519</v>
      </c>
      <c r="ED244" s="406">
        <f t="shared" ca="1" si="1501"/>
        <v>3.8844986808205806</v>
      </c>
      <c r="EE244" s="406">
        <f t="shared" ref="EE244:EQ244" ca="1" si="1502">+EE46/EE$44*100</f>
        <v>3.9204208481746958</v>
      </c>
      <c r="EF244" s="406">
        <f t="shared" ca="1" si="1502"/>
        <v>3.8867354944701678</v>
      </c>
      <c r="EG244" s="406">
        <f t="shared" ca="1" si="1502"/>
        <v>3.7126455412745369</v>
      </c>
      <c r="EH244" s="406">
        <f t="shared" ca="1" si="1502"/>
        <v>3.8513348172314297</v>
      </c>
      <c r="EI244" s="406">
        <f t="shared" ca="1" si="1502"/>
        <v>3.8761972530268336</v>
      </c>
      <c r="EJ244" s="406">
        <f t="shared" ca="1" si="1502"/>
        <v>3.7888810364456371</v>
      </c>
      <c r="EK244" s="406">
        <f t="shared" ca="1" si="1502"/>
        <v>3.9465408249691345</v>
      </c>
      <c r="EL244" s="406">
        <f t="shared" ca="1" si="1502"/>
        <v>3.9319693190132723</v>
      </c>
      <c r="EM244" s="406">
        <f t="shared" ca="1" si="1502"/>
        <v>3.8946113400045412</v>
      </c>
      <c r="EN244" s="406">
        <f t="shared" ca="1" si="1502"/>
        <v>3.9169429194879859</v>
      </c>
      <c r="EO244" s="406">
        <f t="shared" ca="1" si="1502"/>
        <v>3.8526488598797175</v>
      </c>
      <c r="EP244" s="406">
        <f t="shared" ca="1" si="1502"/>
        <v>3.9117915368010387</v>
      </c>
      <c r="EQ244" s="406">
        <f t="shared" ca="1" si="1502"/>
        <v>3.9301259637210713</v>
      </c>
      <c r="ER244" s="406">
        <f t="shared" ref="ER244:FA244" ca="1" si="1503">+ER46/ER$44*100</f>
        <v>3.9002962588556671</v>
      </c>
      <c r="ES244" s="406">
        <f t="shared" ca="1" si="1503"/>
        <v>3.9244653094942947</v>
      </c>
      <c r="ET244" s="406">
        <f t="shared" ca="1" si="1503"/>
        <v>3.8594002701313883</v>
      </c>
      <c r="EU244" s="406">
        <f t="shared" ca="1" si="1503"/>
        <v>3.8451337760122306</v>
      </c>
      <c r="EV244" s="406">
        <f t="shared" ca="1" si="1503"/>
        <v>3.8599273798713156</v>
      </c>
      <c r="EW244" s="406">
        <f t="shared" ca="1" si="1503"/>
        <v>3.8492377659472097</v>
      </c>
      <c r="EX244" s="406">
        <f t="shared" ca="1" si="1503"/>
        <v>3.853737852065632</v>
      </c>
      <c r="EY244" s="406">
        <f t="shared" ca="1" si="1503"/>
        <v>3.8946633488027675</v>
      </c>
      <c r="EZ244" s="406">
        <f t="shared" ca="1" si="1503"/>
        <v>3.9469683229217538</v>
      </c>
      <c r="FA244" s="406">
        <f t="shared" ca="1" si="1503"/>
        <v>3.9714824061509697</v>
      </c>
      <c r="FB244" s="406">
        <f t="shared" ref="FB244:FD244" ca="1" si="1504">+FB46/FB$44*100</f>
        <v>3.998791646179582</v>
      </c>
      <c r="FC244" s="406">
        <f t="shared" ca="1" si="1504"/>
        <v>3.974139228733097</v>
      </c>
      <c r="FD244" s="406">
        <f t="shared" ca="1" si="1504"/>
        <v>3.9943648357709547</v>
      </c>
      <c r="FE244" s="406" t="e">
        <f t="shared" ref="FE244:FI244" ca="1" si="1505">+FE46/FE$44*100</f>
        <v>#DIV/0!</v>
      </c>
      <c r="FF244" s="406" t="e">
        <f t="shared" ca="1" si="1505"/>
        <v>#DIV/0!</v>
      </c>
      <c r="FG244" s="406" t="e">
        <f t="shared" ca="1" si="1505"/>
        <v>#DIV/0!</v>
      </c>
      <c r="FH244" s="406" t="e">
        <f t="shared" ca="1" si="1505"/>
        <v>#DIV/0!</v>
      </c>
      <c r="FI244" s="406" t="e">
        <f t="shared" ca="1" si="1505"/>
        <v>#DIV/0!</v>
      </c>
      <c r="FJ244" s="406" t="e">
        <f t="shared" ref="FJ244:FP244" ca="1" si="1506">+FJ46/FJ$44*100</f>
        <v>#DIV/0!</v>
      </c>
      <c r="FK244" s="406" t="e">
        <f t="shared" ca="1" si="1506"/>
        <v>#DIV/0!</v>
      </c>
      <c r="FL244" s="406" t="e">
        <f t="shared" ca="1" si="1506"/>
        <v>#DIV/0!</v>
      </c>
      <c r="FM244" s="406" t="e">
        <f t="shared" ca="1" si="1506"/>
        <v>#DIV/0!</v>
      </c>
      <c r="FN244" s="406" t="e">
        <f t="shared" ca="1" si="1506"/>
        <v>#DIV/0!</v>
      </c>
      <c r="FO244" s="406" t="e">
        <f t="shared" ca="1" si="1506"/>
        <v>#DIV/0!</v>
      </c>
      <c r="FP244" s="406" t="e">
        <f t="shared" ca="1" si="1506"/>
        <v>#DIV/0!</v>
      </c>
    </row>
    <row r="245" spans="1:172" s="317" customFormat="1" x14ac:dyDescent="0.2">
      <c r="A245" s="485"/>
      <c r="B245" s="404" t="s">
        <v>8</v>
      </c>
      <c r="C245" s="405">
        <f t="shared" si="1479"/>
        <v>1460789.5249999999</v>
      </c>
      <c r="D245" s="404"/>
      <c r="E245" s="406">
        <f t="shared" ref="E245:AJ245" ca="1" si="1507">+E47/E$44*100</f>
        <v>18.825290216105543</v>
      </c>
      <c r="F245" s="406">
        <f t="shared" ca="1" si="1507"/>
        <v>18.993265447071828</v>
      </c>
      <c r="G245" s="406">
        <f t="shared" ca="1" si="1507"/>
        <v>18.968362822335031</v>
      </c>
      <c r="H245" s="406">
        <f t="shared" ca="1" si="1507"/>
        <v>18.070195339602545</v>
      </c>
      <c r="I245" s="406">
        <f t="shared" ca="1" si="1507"/>
        <v>18.950714740280503</v>
      </c>
      <c r="J245" s="406">
        <f t="shared" ca="1" si="1507"/>
        <v>18.292098367752676</v>
      </c>
      <c r="K245" s="406">
        <f t="shared" ca="1" si="1507"/>
        <v>18.398307076742583</v>
      </c>
      <c r="L245" s="406">
        <f t="shared" ca="1" si="1507"/>
        <v>18.511847023510892</v>
      </c>
      <c r="M245" s="406">
        <f t="shared" ca="1" si="1507"/>
        <v>18.575817804667029</v>
      </c>
      <c r="N245" s="406">
        <f t="shared" ca="1" si="1507"/>
        <v>18.643014709680823</v>
      </c>
      <c r="O245" s="406">
        <f t="shared" ca="1" si="1507"/>
        <v>18.596466777932914</v>
      </c>
      <c r="P245" s="406">
        <f t="shared" ca="1" si="1507"/>
        <v>18.810661092850623</v>
      </c>
      <c r="Q245" s="406">
        <f t="shared" ca="1" si="1507"/>
        <v>18.232779779791279</v>
      </c>
      <c r="R245" s="406">
        <f t="shared" ca="1" si="1507"/>
        <v>18.942931359747448</v>
      </c>
      <c r="S245" s="406">
        <f t="shared" ca="1" si="1507"/>
        <v>18.590884808132628</v>
      </c>
      <c r="T245" s="406">
        <f t="shared" ca="1" si="1507"/>
        <v>18.750351423817989</v>
      </c>
      <c r="U245" s="406">
        <f t="shared" ca="1" si="1507"/>
        <v>18.44538444854809</v>
      </c>
      <c r="V245" s="406">
        <f t="shared" ca="1" si="1507"/>
        <v>18.722506187651394</v>
      </c>
      <c r="W245" s="406">
        <f t="shared" ca="1" si="1507"/>
        <v>18.015241034889364</v>
      </c>
      <c r="X245" s="406">
        <f t="shared" ca="1" si="1507"/>
        <v>18.499526853103632</v>
      </c>
      <c r="Y245" s="406">
        <f t="shared" ca="1" si="1507"/>
        <v>18.597602837439876</v>
      </c>
      <c r="Z245" s="406">
        <f t="shared" ca="1" si="1507"/>
        <v>19.008622610095017</v>
      </c>
      <c r="AA245" s="406">
        <f t="shared" ca="1" si="1507"/>
        <v>18.598842253582163</v>
      </c>
      <c r="AB245" s="406">
        <f t="shared" ca="1" si="1507"/>
        <v>18.852204447429234</v>
      </c>
      <c r="AC245" s="406">
        <f t="shared" ca="1" si="1507"/>
        <v>18.64451708726817</v>
      </c>
      <c r="AD245" s="406">
        <f t="shared" ca="1" si="1507"/>
        <v>18.04472484028026</v>
      </c>
      <c r="AE245" s="406">
        <f t="shared" ca="1" si="1507"/>
        <v>18.261379664050228</v>
      </c>
      <c r="AF245" s="406">
        <f t="shared" ca="1" si="1507"/>
        <v>19.139672772813771</v>
      </c>
      <c r="AG245" s="406">
        <f t="shared" ca="1" si="1507"/>
        <v>18.568337893179006</v>
      </c>
      <c r="AH245" s="406">
        <f t="shared" ca="1" si="1507"/>
        <v>18.577239371675937</v>
      </c>
      <c r="AI245" s="406">
        <f t="shared" ca="1" si="1507"/>
        <v>19.511845154143902</v>
      </c>
      <c r="AJ245" s="406">
        <f t="shared" ca="1" si="1507"/>
        <v>19.098214166097435</v>
      </c>
      <c r="AK245" s="406">
        <f t="shared" ref="AK245:BP245" ca="1" si="1508">+AK47/AK$44*100</f>
        <v>19.514451183239302</v>
      </c>
      <c r="AL245" s="406">
        <f t="shared" ca="1" si="1508"/>
        <v>18.239327440292808</v>
      </c>
      <c r="AM245" s="406">
        <f t="shared" ca="1" si="1508"/>
        <v>18.461769727565837</v>
      </c>
      <c r="AN245" s="406">
        <f t="shared" ca="1" si="1508"/>
        <v>18.568051031615205</v>
      </c>
      <c r="AO245" s="406">
        <f t="shared" ca="1" si="1508"/>
        <v>18.845116610685693</v>
      </c>
      <c r="AP245" s="406">
        <f t="shared" ca="1" si="1508"/>
        <v>18.854039230313045</v>
      </c>
      <c r="AQ245" s="406">
        <f t="shared" ca="1" si="1508"/>
        <v>19.132561726524834</v>
      </c>
      <c r="AR245" s="406">
        <f t="shared" ca="1" si="1508"/>
        <v>19.029261886660752</v>
      </c>
      <c r="AS245" s="406">
        <f t="shared" ca="1" si="1508"/>
        <v>19.193337482275226</v>
      </c>
      <c r="AT245" s="406">
        <f t="shared" ca="1" si="1508"/>
        <v>19.043994399901809</v>
      </c>
      <c r="AU245" s="406">
        <f t="shared" ca="1" si="1508"/>
        <v>18.826822695232533</v>
      </c>
      <c r="AV245" s="406">
        <f t="shared" ca="1" si="1508"/>
        <v>18.897167896199569</v>
      </c>
      <c r="AW245" s="406">
        <f t="shared" ca="1" si="1508"/>
        <v>18.989340158802705</v>
      </c>
      <c r="AX245" s="406">
        <f t="shared" ca="1" si="1508"/>
        <v>19.061288912996346</v>
      </c>
      <c r="AY245" s="406">
        <f t="shared" ca="1" si="1508"/>
        <v>19.593374253672152</v>
      </c>
      <c r="AZ245" s="406">
        <f t="shared" ca="1" si="1508"/>
        <v>18.826089211884284</v>
      </c>
      <c r="BA245" s="406">
        <f t="shared" ca="1" si="1508"/>
        <v>18.627576524592005</v>
      </c>
      <c r="BB245" s="406">
        <f t="shared" ca="1" si="1508"/>
        <v>18.720255462754746</v>
      </c>
      <c r="BC245" s="406">
        <f t="shared" ca="1" si="1508"/>
        <v>18.816186837704311</v>
      </c>
      <c r="BD245" s="406">
        <f t="shared" ca="1" si="1508"/>
        <v>18.076013083884451</v>
      </c>
      <c r="BE245" s="406">
        <f t="shared" ca="1" si="1508"/>
        <v>18.400099559697921</v>
      </c>
      <c r="BF245" s="406">
        <f t="shared" ca="1" si="1508"/>
        <v>18.84192968417938</v>
      </c>
      <c r="BG245" s="406">
        <f t="shared" ca="1" si="1508"/>
        <v>18.584903468659952</v>
      </c>
      <c r="BH245" s="406">
        <f t="shared" ca="1" si="1508"/>
        <v>18.972361107368144</v>
      </c>
      <c r="BI245" s="406">
        <f t="shared" ca="1" si="1508"/>
        <v>19.612114349418029</v>
      </c>
      <c r="BJ245" s="406">
        <f t="shared" ca="1" si="1508"/>
        <v>19.186145380805193</v>
      </c>
      <c r="BK245" s="406">
        <f t="shared" ca="1" si="1508"/>
        <v>18.654890821652376</v>
      </c>
      <c r="BL245" s="406">
        <f t="shared" ca="1" si="1508"/>
        <v>19.435078410540743</v>
      </c>
      <c r="BM245" s="406">
        <f t="shared" ca="1" si="1508"/>
        <v>19.093067181742875</v>
      </c>
      <c r="BN245" s="406">
        <f t="shared" ca="1" si="1508"/>
        <v>19.489333265188151</v>
      </c>
      <c r="BO245" s="406">
        <f t="shared" ca="1" si="1508"/>
        <v>19.045779300655752</v>
      </c>
      <c r="BP245" s="406">
        <f t="shared" ca="1" si="1508"/>
        <v>18.713585345071891</v>
      </c>
      <c r="BQ245" s="406">
        <f t="shared" ref="BQ245:CV245" ca="1" si="1509">+BQ47/BQ$44*100</f>
        <v>19.07146010267423</v>
      </c>
      <c r="BR245" s="406">
        <f t="shared" ca="1" si="1509"/>
        <v>18.936764341610846</v>
      </c>
      <c r="BS245" s="406">
        <f t="shared" ca="1" si="1509"/>
        <v>19.269622283802086</v>
      </c>
      <c r="BT245" s="406">
        <f t="shared" ca="1" si="1509"/>
        <v>18.436167295817572</v>
      </c>
      <c r="BU245" s="406">
        <f t="shared" ca="1" si="1509"/>
        <v>18.907689558905659</v>
      </c>
      <c r="BV245" s="406">
        <f t="shared" ca="1" si="1509"/>
        <v>19.066556044392019</v>
      </c>
      <c r="BW245" s="406">
        <f t="shared" ca="1" si="1509"/>
        <v>17.579615360814358</v>
      </c>
      <c r="BX245" s="406">
        <f t="shared" ca="1" si="1509"/>
        <v>18.826076425667836</v>
      </c>
      <c r="BY245" s="406">
        <f t="shared" ca="1" si="1509"/>
        <v>19.365660512399042</v>
      </c>
      <c r="BZ245" s="406">
        <f t="shared" ca="1" si="1509"/>
        <v>18.85847236382018</v>
      </c>
      <c r="CA245" s="406">
        <f t="shared" ca="1" si="1509"/>
        <v>18.790584655054616</v>
      </c>
      <c r="CB245" s="406">
        <f t="shared" ca="1" si="1509"/>
        <v>18.987136168451286</v>
      </c>
      <c r="CC245" s="406">
        <f t="shared" ca="1" si="1509"/>
        <v>18.331063297905263</v>
      </c>
      <c r="CD245" s="406">
        <f t="shared" ca="1" si="1509"/>
        <v>18.627480864391806</v>
      </c>
      <c r="CE245" s="406">
        <f t="shared" ca="1" si="1509"/>
        <v>18.290382786400667</v>
      </c>
      <c r="CF245" s="406">
        <f t="shared" ca="1" si="1509"/>
        <v>18.218333414202572</v>
      </c>
      <c r="CG245" s="406">
        <f t="shared" ca="1" si="1509"/>
        <v>17.795125793021189</v>
      </c>
      <c r="CH245" s="406">
        <f t="shared" ca="1" si="1509"/>
        <v>17.822295482909293</v>
      </c>
      <c r="CI245" s="406">
        <f t="shared" ca="1" si="1509"/>
        <v>17.940296489135534</v>
      </c>
      <c r="CJ245" s="406">
        <f t="shared" ca="1" si="1509"/>
        <v>18.300109841309673</v>
      </c>
      <c r="CK245" s="406">
        <f t="shared" ca="1" si="1509"/>
        <v>17.907722453001121</v>
      </c>
      <c r="CL245" s="406">
        <f t="shared" ca="1" si="1509"/>
        <v>17.452679472272962</v>
      </c>
      <c r="CM245" s="406">
        <f t="shared" ca="1" si="1509"/>
        <v>18.099681504117616</v>
      </c>
      <c r="CN245" s="406">
        <f t="shared" ca="1" si="1509"/>
        <v>15.640825709047895</v>
      </c>
      <c r="CO245" s="406">
        <f t="shared" ca="1" si="1509"/>
        <v>15.936112040973976</v>
      </c>
      <c r="CP245" s="406">
        <f t="shared" ca="1" si="1509"/>
        <v>16.111074581574599</v>
      </c>
      <c r="CQ245" s="406">
        <f t="shared" ca="1" si="1509"/>
        <v>15.483384523186677</v>
      </c>
      <c r="CR245" s="406">
        <f t="shared" ca="1" si="1509"/>
        <v>16.603183506546635</v>
      </c>
      <c r="CS245" s="406">
        <f t="shared" ca="1" si="1509"/>
        <v>15.948420227940868</v>
      </c>
      <c r="CT245" s="406">
        <f t="shared" ca="1" si="1509"/>
        <v>16.476609115637128</v>
      </c>
      <c r="CU245" s="406">
        <f t="shared" ca="1" si="1509"/>
        <v>16.969311008710701</v>
      </c>
      <c r="CV245" s="406">
        <f t="shared" ca="1" si="1509"/>
        <v>16.574321679407475</v>
      </c>
      <c r="CW245" s="406">
        <f t="shared" ref="CW245:ED245" ca="1" si="1510">+CW47/CW$44*100</f>
        <v>16.80819970611023</v>
      </c>
      <c r="CX245" s="406">
        <f t="shared" ca="1" si="1510"/>
        <v>17.645107474747189</v>
      </c>
      <c r="CY245" s="406">
        <f t="shared" ca="1" si="1510"/>
        <v>17.053109134826485</v>
      </c>
      <c r="CZ245" s="406">
        <f t="shared" ca="1" si="1510"/>
        <v>17.434814115753596</v>
      </c>
      <c r="DA245" s="406">
        <f t="shared" ca="1" si="1510"/>
        <v>17.476230758797023</v>
      </c>
      <c r="DB245" s="406">
        <f t="shared" ca="1" si="1510"/>
        <v>16.944301431248551</v>
      </c>
      <c r="DC245" s="406">
        <f t="shared" ca="1" si="1510"/>
        <v>16.864051526279987</v>
      </c>
      <c r="DD245" s="406">
        <f t="shared" ca="1" si="1510"/>
        <v>17.780401147400561</v>
      </c>
      <c r="DE245" s="406">
        <f t="shared" ca="1" si="1510"/>
        <v>17.823595425078956</v>
      </c>
      <c r="DF245" s="406">
        <f t="shared" ca="1" si="1510"/>
        <v>17.271494047822614</v>
      </c>
      <c r="DG245" s="406">
        <f t="shared" ca="1" si="1510"/>
        <v>16.973388506926174</v>
      </c>
      <c r="DH245" s="406">
        <f t="shared" ca="1" si="1510"/>
        <v>16.926980115525449</v>
      </c>
      <c r="DI245" s="406">
        <f t="shared" ca="1" si="1510"/>
        <v>16.978189557112398</v>
      </c>
      <c r="DJ245" s="406">
        <f t="shared" ca="1" si="1510"/>
        <v>17.270835850475564</v>
      </c>
      <c r="DK245" s="406">
        <f t="shared" ca="1" si="1510"/>
        <v>17.483045337500371</v>
      </c>
      <c r="DL245" s="406">
        <f t="shared" ca="1" si="1510"/>
        <v>17.709280908915666</v>
      </c>
      <c r="DM245" s="406">
        <f t="shared" ca="1" si="1510"/>
        <v>16.798534548658324</v>
      </c>
      <c r="DN245" s="406">
        <f t="shared" ca="1" si="1510"/>
        <v>16.929370002843601</v>
      </c>
      <c r="DO245" s="406">
        <f t="shared" ca="1" si="1510"/>
        <v>16.622793530093251</v>
      </c>
      <c r="DP245" s="406">
        <f t="shared" ca="1" si="1510"/>
        <v>16.619887496478096</v>
      </c>
      <c r="DQ245" s="406">
        <f t="shared" ca="1" si="1510"/>
        <v>16.592598879362892</v>
      </c>
      <c r="DR245" s="406">
        <f t="shared" ca="1" si="1510"/>
        <v>16.384920215436136</v>
      </c>
      <c r="DS245" s="406">
        <f t="shared" ca="1" si="1510"/>
        <v>16.923585769722646</v>
      </c>
      <c r="DT245" s="406">
        <f t="shared" ca="1" si="1510"/>
        <v>17.275859882252671</v>
      </c>
      <c r="DU245" s="406">
        <f t="shared" ca="1" si="1510"/>
        <v>17.259735015190891</v>
      </c>
      <c r="DV245" s="406">
        <f t="shared" ca="1" si="1510"/>
        <v>17.372169153667279</v>
      </c>
      <c r="DW245" s="406">
        <f t="shared" ca="1" si="1510"/>
        <v>17.693928534588718</v>
      </c>
      <c r="DX245" s="406">
        <f t="shared" ca="1" si="1510"/>
        <v>17.39318386674568</v>
      </c>
      <c r="DY245" s="406">
        <f t="shared" ca="1" si="1510"/>
        <v>17.933131491583637</v>
      </c>
      <c r="DZ245" s="406">
        <f t="shared" ca="1" si="1510"/>
        <v>18.562054041869668</v>
      </c>
      <c r="EA245" s="406">
        <f t="shared" ca="1" si="1510"/>
        <v>18.540760802521614</v>
      </c>
      <c r="EB245" s="406">
        <f t="shared" ca="1" si="1510"/>
        <v>19.034038785438533</v>
      </c>
      <c r="EC245" s="406">
        <f t="shared" ca="1" si="1510"/>
        <v>19.204509110920203</v>
      </c>
      <c r="ED245" s="406">
        <f t="shared" ca="1" si="1510"/>
        <v>19.846437889662923</v>
      </c>
      <c r="EE245" s="406">
        <f t="shared" ref="EE245:EQ245" ca="1" si="1511">+EE47/EE$44*100</f>
        <v>19.343459586599081</v>
      </c>
      <c r="EF245" s="406">
        <f t="shared" ca="1" si="1511"/>
        <v>19.383309789451918</v>
      </c>
      <c r="EG245" s="406">
        <f t="shared" ca="1" si="1511"/>
        <v>19.718724376205778</v>
      </c>
      <c r="EH245" s="406">
        <f t="shared" ca="1" si="1511"/>
        <v>19.002356964891788</v>
      </c>
      <c r="EI245" s="406">
        <f t="shared" ca="1" si="1511"/>
        <v>18.869244482740676</v>
      </c>
      <c r="EJ245" s="406">
        <f t="shared" ca="1" si="1511"/>
        <v>19.441188066106534</v>
      </c>
      <c r="EK245" s="406">
        <f t="shared" ca="1" si="1511"/>
        <v>19.491273928292983</v>
      </c>
      <c r="EL245" s="406">
        <f t="shared" ca="1" si="1511"/>
        <v>18.925382542721934</v>
      </c>
      <c r="EM245" s="406">
        <f t="shared" ca="1" si="1511"/>
        <v>19.635666804203982</v>
      </c>
      <c r="EN245" s="406">
        <f t="shared" ca="1" si="1511"/>
        <v>18.989429618289687</v>
      </c>
      <c r="EO245" s="406">
        <f t="shared" ca="1" si="1511"/>
        <v>19.375483575925685</v>
      </c>
      <c r="EP245" s="406">
        <f t="shared" ca="1" si="1511"/>
        <v>18.815334807962682</v>
      </c>
      <c r="EQ245" s="406">
        <f t="shared" ca="1" si="1511"/>
        <v>18.89789475266565</v>
      </c>
      <c r="ER245" s="406">
        <f t="shared" ref="ER245:FA245" ca="1" si="1512">+ER47/ER$44*100</f>
        <v>18.715046674421998</v>
      </c>
      <c r="ES245" s="406">
        <f t="shared" ca="1" si="1512"/>
        <v>18.772953462144073</v>
      </c>
      <c r="ET245" s="406">
        <f t="shared" ca="1" si="1512"/>
        <v>19.032435584142</v>
      </c>
      <c r="EU245" s="406">
        <f t="shared" ca="1" si="1512"/>
        <v>19.332483548277853</v>
      </c>
      <c r="EV245" s="406">
        <f t="shared" ca="1" si="1512"/>
        <v>18.817366472383277</v>
      </c>
      <c r="EW245" s="406">
        <f t="shared" ca="1" si="1512"/>
        <v>19.294935256491442</v>
      </c>
      <c r="EX245" s="406">
        <f t="shared" ca="1" si="1512"/>
        <v>19.282995292703131</v>
      </c>
      <c r="EY245" s="406">
        <f t="shared" ca="1" si="1512"/>
        <v>19.35190771554328</v>
      </c>
      <c r="EZ245" s="406">
        <f t="shared" ca="1" si="1512"/>
        <v>19.031233193623486</v>
      </c>
      <c r="FA245" s="406">
        <f t="shared" ca="1" si="1512"/>
        <v>18.679777251858173</v>
      </c>
      <c r="FB245" s="406">
        <f t="shared" ref="FB245:FD245" ca="1" si="1513">+FB47/FB$44*100</f>
        <v>19.297036368237674</v>
      </c>
      <c r="FC245" s="406">
        <f t="shared" ca="1" si="1513"/>
        <v>19.497156857491746</v>
      </c>
      <c r="FD245" s="406">
        <f t="shared" ca="1" si="1513"/>
        <v>19.692137002987845</v>
      </c>
      <c r="FE245" s="406" t="e">
        <f t="shared" ref="FE245:FI245" ca="1" si="1514">+FE47/FE$44*100</f>
        <v>#DIV/0!</v>
      </c>
      <c r="FF245" s="406" t="e">
        <f t="shared" ca="1" si="1514"/>
        <v>#DIV/0!</v>
      </c>
      <c r="FG245" s="406" t="e">
        <f t="shared" ca="1" si="1514"/>
        <v>#DIV/0!</v>
      </c>
      <c r="FH245" s="406" t="e">
        <f t="shared" ca="1" si="1514"/>
        <v>#DIV/0!</v>
      </c>
      <c r="FI245" s="406" t="e">
        <f t="shared" ca="1" si="1514"/>
        <v>#DIV/0!</v>
      </c>
      <c r="FJ245" s="406" t="e">
        <f t="shared" ref="FJ245:FP245" ca="1" si="1515">+FJ47/FJ$44*100</f>
        <v>#DIV/0!</v>
      </c>
      <c r="FK245" s="406" t="e">
        <f t="shared" ca="1" si="1515"/>
        <v>#DIV/0!</v>
      </c>
      <c r="FL245" s="406" t="e">
        <f t="shared" ca="1" si="1515"/>
        <v>#DIV/0!</v>
      </c>
      <c r="FM245" s="406" t="e">
        <f t="shared" ca="1" si="1515"/>
        <v>#DIV/0!</v>
      </c>
      <c r="FN245" s="406" t="e">
        <f t="shared" ca="1" si="1515"/>
        <v>#DIV/0!</v>
      </c>
      <c r="FO245" s="406" t="e">
        <f t="shared" ca="1" si="1515"/>
        <v>#DIV/0!</v>
      </c>
      <c r="FP245" s="406" t="e">
        <f t="shared" ca="1" si="1515"/>
        <v>#DIV/0!</v>
      </c>
    </row>
    <row r="246" spans="1:172" s="317" customFormat="1" x14ac:dyDescent="0.2">
      <c r="A246" s="485"/>
      <c r="B246" s="404" t="s">
        <v>12</v>
      </c>
      <c r="C246" s="405">
        <f t="shared" si="1479"/>
        <v>4881116.3969999989</v>
      </c>
      <c r="D246" s="404"/>
      <c r="E246" s="406">
        <f t="shared" ref="E246:AJ246" ca="1" si="1516">+E48/E$44*100</f>
        <v>58.78621109399382</v>
      </c>
      <c r="F246" s="406">
        <f t="shared" ca="1" si="1516"/>
        <v>58.818096785734106</v>
      </c>
      <c r="G246" s="406">
        <f t="shared" ca="1" si="1516"/>
        <v>58.902329276927603</v>
      </c>
      <c r="H246" s="406">
        <f t="shared" ca="1" si="1516"/>
        <v>59.444030867406774</v>
      </c>
      <c r="I246" s="406">
        <f t="shared" ca="1" si="1516"/>
        <v>59.109003664004412</v>
      </c>
      <c r="J246" s="406">
        <f t="shared" ca="1" si="1516"/>
        <v>59.513040160312755</v>
      </c>
      <c r="K246" s="406">
        <f t="shared" ca="1" si="1516"/>
        <v>59.475395897349692</v>
      </c>
      <c r="L246" s="406">
        <f t="shared" ca="1" si="1516"/>
        <v>59.515051594252242</v>
      </c>
      <c r="M246" s="406">
        <f t="shared" ca="1" si="1516"/>
        <v>59.140608910106316</v>
      </c>
      <c r="N246" s="406">
        <f t="shared" ca="1" si="1516"/>
        <v>59.286471752587211</v>
      </c>
      <c r="O246" s="406">
        <f t="shared" ca="1" si="1516"/>
        <v>59.134889324948027</v>
      </c>
      <c r="P246" s="406">
        <f t="shared" ca="1" si="1516"/>
        <v>58.715920651209899</v>
      </c>
      <c r="Q246" s="406">
        <f t="shared" ca="1" si="1516"/>
        <v>59.596733844128416</v>
      </c>
      <c r="R246" s="406">
        <f t="shared" ca="1" si="1516"/>
        <v>59.097674935742653</v>
      </c>
      <c r="S246" s="406">
        <f t="shared" ca="1" si="1516"/>
        <v>59.564425037741252</v>
      </c>
      <c r="T246" s="406">
        <f t="shared" ca="1" si="1516"/>
        <v>59.501702102396635</v>
      </c>
      <c r="U246" s="406">
        <f t="shared" ca="1" si="1516"/>
        <v>59.774045436554538</v>
      </c>
      <c r="V246" s="406">
        <f t="shared" ca="1" si="1516"/>
        <v>59.683894445959353</v>
      </c>
      <c r="W246" s="406">
        <f t="shared" ca="1" si="1516"/>
        <v>60.377751534161092</v>
      </c>
      <c r="X246" s="406">
        <f t="shared" ca="1" si="1516"/>
        <v>59.695787949899938</v>
      </c>
      <c r="Y246" s="406">
        <f t="shared" ca="1" si="1516"/>
        <v>59.687842950334904</v>
      </c>
      <c r="Z246" s="406">
        <f t="shared" ca="1" si="1516"/>
        <v>59.858558907133684</v>
      </c>
      <c r="AA246" s="406">
        <f t="shared" ca="1" si="1516"/>
        <v>60.236035633895426</v>
      </c>
      <c r="AB246" s="406">
        <f t="shared" ca="1" si="1516"/>
        <v>60.029938556066398</v>
      </c>
      <c r="AC246" s="406">
        <f t="shared" ca="1" si="1516"/>
        <v>60.317887265786837</v>
      </c>
      <c r="AD246" s="406">
        <f t="shared" ca="1" si="1516"/>
        <v>60.786213756233096</v>
      </c>
      <c r="AE246" s="406">
        <f t="shared" ca="1" si="1516"/>
        <v>60.616247641206925</v>
      </c>
      <c r="AF246" s="406">
        <f t="shared" ca="1" si="1516"/>
        <v>60.583835292297316</v>
      </c>
      <c r="AG246" s="406">
        <f t="shared" ca="1" si="1516"/>
        <v>60.856835665380672</v>
      </c>
      <c r="AH246" s="406">
        <f t="shared" ca="1" si="1516"/>
        <v>60.854781971976948</v>
      </c>
      <c r="AI246" s="406">
        <f t="shared" ca="1" si="1516"/>
        <v>60.201623271401495</v>
      </c>
      <c r="AJ246" s="406">
        <f t="shared" ca="1" si="1516"/>
        <v>60.451583982675203</v>
      </c>
      <c r="AK246" s="406">
        <f t="shared" ref="AK246:BP246" ca="1" si="1517">+AK48/AK$44*100</f>
        <v>60.13896998260617</v>
      </c>
      <c r="AL246" s="406">
        <f t="shared" ca="1" si="1517"/>
        <v>61.318338149833309</v>
      </c>
      <c r="AM246" s="406">
        <f t="shared" ca="1" si="1517"/>
        <v>61.113879313204365</v>
      </c>
      <c r="AN246" s="406">
        <f t="shared" ca="1" si="1517"/>
        <v>61.246734636670055</v>
      </c>
      <c r="AO246" s="406">
        <f t="shared" ca="1" si="1517"/>
        <v>60.912944770425447</v>
      </c>
      <c r="AP246" s="406">
        <f t="shared" ca="1" si="1517"/>
        <v>60.80350183475722</v>
      </c>
      <c r="AQ246" s="406">
        <f t="shared" ca="1" si="1517"/>
        <v>60.671861375595689</v>
      </c>
      <c r="AR246" s="406">
        <f t="shared" ca="1" si="1517"/>
        <v>60.794105593016781</v>
      </c>
      <c r="AS246" s="406">
        <f t="shared" ca="1" si="1517"/>
        <v>60.688388204394904</v>
      </c>
      <c r="AT246" s="406">
        <f t="shared" ca="1" si="1517"/>
        <v>61.059233039300665</v>
      </c>
      <c r="AU246" s="406">
        <f t="shared" ca="1" si="1517"/>
        <v>61.106197647484841</v>
      </c>
      <c r="AV246" s="406">
        <f t="shared" ca="1" si="1517"/>
        <v>61.424442962794842</v>
      </c>
      <c r="AW246" s="406">
        <f t="shared" ca="1" si="1517"/>
        <v>61.081140321430084</v>
      </c>
      <c r="AX246" s="406">
        <f t="shared" ca="1" si="1517"/>
        <v>61.240129917856478</v>
      </c>
      <c r="AY246" s="406">
        <f t="shared" ca="1" si="1517"/>
        <v>61.079655753952601</v>
      </c>
      <c r="AZ246" s="406">
        <f t="shared" ca="1" si="1517"/>
        <v>61.928908458229017</v>
      </c>
      <c r="BA246" s="406">
        <f t="shared" ca="1" si="1517"/>
        <v>62.093426157464613</v>
      </c>
      <c r="BB246" s="406">
        <f t="shared" ca="1" si="1517"/>
        <v>62.152020012452958</v>
      </c>
      <c r="BC246" s="406">
        <f t="shared" ca="1" si="1517"/>
        <v>61.936265559912016</v>
      </c>
      <c r="BD246" s="406">
        <f t="shared" ca="1" si="1517"/>
        <v>62.643181230250946</v>
      </c>
      <c r="BE246" s="406">
        <f t="shared" ca="1" si="1517"/>
        <v>62.26237037940534</v>
      </c>
      <c r="BF246" s="406">
        <f t="shared" ca="1" si="1517"/>
        <v>61.982208845361654</v>
      </c>
      <c r="BG246" s="406">
        <f t="shared" ca="1" si="1517"/>
        <v>62.458616456907421</v>
      </c>
      <c r="BH246" s="406">
        <f t="shared" ca="1" si="1517"/>
        <v>62.465827750761214</v>
      </c>
      <c r="BI246" s="406">
        <f t="shared" ca="1" si="1517"/>
        <v>62.081432704423193</v>
      </c>
      <c r="BJ246" s="406">
        <f t="shared" ca="1" si="1517"/>
        <v>62.460653123744571</v>
      </c>
      <c r="BK246" s="406">
        <f t="shared" ca="1" si="1517"/>
        <v>62.538557302720932</v>
      </c>
      <c r="BL246" s="406">
        <f t="shared" ca="1" si="1517"/>
        <v>62.09977085190863</v>
      </c>
      <c r="BM246" s="406">
        <f t="shared" ca="1" si="1517"/>
        <v>62.163610142743522</v>
      </c>
      <c r="BN246" s="406">
        <f t="shared" ca="1" si="1517"/>
        <v>61.965850361244101</v>
      </c>
      <c r="BO246" s="406">
        <f t="shared" ca="1" si="1517"/>
        <v>62.903738622800574</v>
      </c>
      <c r="BP246" s="406">
        <f t="shared" ca="1" si="1517"/>
        <v>62.460667927573063</v>
      </c>
      <c r="BQ246" s="406">
        <f t="shared" ref="BQ246:CV246" ca="1" si="1518">+BQ48/BQ$44*100</f>
        <v>62.758056931506836</v>
      </c>
      <c r="BR246" s="406">
        <f t="shared" ca="1" si="1518"/>
        <v>62.947422625488635</v>
      </c>
      <c r="BS246" s="406">
        <f t="shared" ca="1" si="1518"/>
        <v>62.805770116074122</v>
      </c>
      <c r="BT246" s="406">
        <f t="shared" ca="1" si="1518"/>
        <v>63.650184311177561</v>
      </c>
      <c r="BU246" s="406">
        <f t="shared" ca="1" si="1518"/>
        <v>63.255036003958189</v>
      </c>
      <c r="BV246" s="406">
        <f t="shared" ca="1" si="1518"/>
        <v>63.22565438687927</v>
      </c>
      <c r="BW246" s="406">
        <f t="shared" ca="1" si="1518"/>
        <v>64.241235756118101</v>
      </c>
      <c r="BX246" s="406">
        <f t="shared" ca="1" si="1518"/>
        <v>63.630219660408216</v>
      </c>
      <c r="BY246" s="406">
        <f t="shared" ca="1" si="1518"/>
        <v>63.587553245692696</v>
      </c>
      <c r="BZ246" s="406">
        <f t="shared" ca="1" si="1518"/>
        <v>63.765542063498572</v>
      </c>
      <c r="CA246" s="406">
        <f t="shared" ca="1" si="1518"/>
        <v>63.945213643425738</v>
      </c>
      <c r="CB246" s="406">
        <f t="shared" ca="1" si="1518"/>
        <v>64.084516476879855</v>
      </c>
      <c r="CC246" s="406">
        <f t="shared" ca="1" si="1518"/>
        <v>64.548456278783505</v>
      </c>
      <c r="CD246" s="406">
        <f t="shared" ca="1" si="1518"/>
        <v>64.070975903719713</v>
      </c>
      <c r="CE246" s="406">
        <f t="shared" ca="1" si="1518"/>
        <v>64.475161447128144</v>
      </c>
      <c r="CF246" s="406">
        <f t="shared" ca="1" si="1518"/>
        <v>64.350153771173126</v>
      </c>
      <c r="CG246" s="406">
        <f t="shared" ca="1" si="1518"/>
        <v>64.609862315154459</v>
      </c>
      <c r="CH246" s="406">
        <f t="shared" ca="1" si="1518"/>
        <v>64.262844286921279</v>
      </c>
      <c r="CI246" s="406">
        <f t="shared" ca="1" si="1518"/>
        <v>63.666203634821862</v>
      </c>
      <c r="CJ246" s="406">
        <f t="shared" ca="1" si="1518"/>
        <v>63.540609391800828</v>
      </c>
      <c r="CK246" s="406">
        <f t="shared" ca="1" si="1518"/>
        <v>63.822526018219527</v>
      </c>
      <c r="CL246" s="406">
        <f t="shared" ca="1" si="1518"/>
        <v>63.980474913109944</v>
      </c>
      <c r="CM246" s="406">
        <f t="shared" ca="1" si="1518"/>
        <v>63.401047949603125</v>
      </c>
      <c r="CN246" s="406">
        <f t="shared" ca="1" si="1518"/>
        <v>61.242502409924505</v>
      </c>
      <c r="CO246" s="406">
        <f t="shared" ca="1" si="1518"/>
        <v>61.85945955286607</v>
      </c>
      <c r="CP246" s="406">
        <f t="shared" ca="1" si="1518"/>
        <v>64.666291510214919</v>
      </c>
      <c r="CQ246" s="406">
        <f t="shared" ca="1" si="1518"/>
        <v>65.626055886889972</v>
      </c>
      <c r="CR246" s="406">
        <f t="shared" ca="1" si="1518"/>
        <v>64.997641650357252</v>
      </c>
      <c r="CS246" s="406">
        <f t="shared" ca="1" si="1518"/>
        <v>66.129060798817363</v>
      </c>
      <c r="CT246" s="406">
        <f t="shared" ca="1" si="1518"/>
        <v>65.58813634245621</v>
      </c>
      <c r="CU246" s="406">
        <f t="shared" ca="1" si="1518"/>
        <v>65.368653841712529</v>
      </c>
      <c r="CV246" s="406">
        <f t="shared" ca="1" si="1518"/>
        <v>66.118854097812061</v>
      </c>
      <c r="CW246" s="406">
        <f t="shared" ref="CW246:ED246" ca="1" si="1519">+CW48/CW$44*100</f>
        <v>66.320536692023126</v>
      </c>
      <c r="CX246" s="406">
        <f t="shared" ca="1" si="1519"/>
        <v>65.111848709639588</v>
      </c>
      <c r="CY246" s="406">
        <f t="shared" ca="1" si="1519"/>
        <v>66.305874927352974</v>
      </c>
      <c r="CZ246" s="406">
        <f t="shared" ca="1" si="1519"/>
        <v>66.003129060047641</v>
      </c>
      <c r="DA246" s="406">
        <f t="shared" ca="1" si="1519"/>
        <v>65.772316682052235</v>
      </c>
      <c r="DB246" s="406">
        <f t="shared" ca="1" si="1519"/>
        <v>66.230681548625739</v>
      </c>
      <c r="DC246" s="406">
        <f t="shared" ca="1" si="1519"/>
        <v>66.112985365059899</v>
      </c>
      <c r="DD246" s="406">
        <f t="shared" ca="1" si="1519"/>
        <v>65.780684062343397</v>
      </c>
      <c r="DE246" s="406">
        <f t="shared" ca="1" si="1519"/>
        <v>65.290518902223468</v>
      </c>
      <c r="DF246" s="406">
        <f t="shared" ca="1" si="1519"/>
        <v>65.879888196945203</v>
      </c>
      <c r="DG246" s="406">
        <f t="shared" ca="1" si="1519"/>
        <v>66.233769272697288</v>
      </c>
      <c r="DH246" s="406">
        <f t="shared" ca="1" si="1519"/>
        <v>66.472235844089155</v>
      </c>
      <c r="DI246" s="406">
        <f t="shared" ca="1" si="1519"/>
        <v>66.120856052779288</v>
      </c>
      <c r="DJ246" s="406">
        <f t="shared" ca="1" si="1519"/>
        <v>66.39218936657754</v>
      </c>
      <c r="DK246" s="406">
        <f t="shared" ca="1" si="1519"/>
        <v>65.919670513305391</v>
      </c>
      <c r="DL246" s="406">
        <f t="shared" ca="1" si="1519"/>
        <v>65.975167075736863</v>
      </c>
      <c r="DM246" s="406">
        <f t="shared" ca="1" si="1519"/>
        <v>66.716415697726944</v>
      </c>
      <c r="DN246" s="406">
        <f t="shared" ca="1" si="1519"/>
        <v>66.260633644802851</v>
      </c>
      <c r="DO246" s="406">
        <f t="shared" ca="1" si="1519"/>
        <v>66.65165180673273</v>
      </c>
      <c r="DP246" s="406">
        <f t="shared" ca="1" si="1519"/>
        <v>67.116477566312724</v>
      </c>
      <c r="DQ246" s="406">
        <f t="shared" ca="1" si="1519"/>
        <v>66.924287316698923</v>
      </c>
      <c r="DR246" s="406">
        <f t="shared" ca="1" si="1519"/>
        <v>67.161873065560812</v>
      </c>
      <c r="DS246" s="406">
        <f t="shared" ca="1" si="1519"/>
        <v>66.649522380103249</v>
      </c>
      <c r="DT246" s="406">
        <f t="shared" ca="1" si="1519"/>
        <v>66.431103363649214</v>
      </c>
      <c r="DU246" s="406">
        <f t="shared" ca="1" si="1519"/>
        <v>66.429606734388756</v>
      </c>
      <c r="DV246" s="406">
        <f t="shared" ca="1" si="1519"/>
        <v>66.112818583046575</v>
      </c>
      <c r="DW246" s="406">
        <f t="shared" ca="1" si="1519"/>
        <v>65.692188604537989</v>
      </c>
      <c r="DX246" s="406">
        <f t="shared" ca="1" si="1519"/>
        <v>66.356797598678455</v>
      </c>
      <c r="DY246" s="406">
        <f t="shared" ca="1" si="1519"/>
        <v>65.874450779362874</v>
      </c>
      <c r="DZ246" s="406">
        <f t="shared" ca="1" si="1519"/>
        <v>65.280378256649286</v>
      </c>
      <c r="EA246" s="406">
        <f t="shared" ca="1" si="1519"/>
        <v>65.738735825971446</v>
      </c>
      <c r="EB246" s="406">
        <f t="shared" ca="1" si="1519"/>
        <v>65.160268769255808</v>
      </c>
      <c r="EC246" s="406">
        <f t="shared" ca="1" si="1519"/>
        <v>65.065551991919023</v>
      </c>
      <c r="ED246" s="406">
        <f t="shared" ca="1" si="1519"/>
        <v>64.629514904431474</v>
      </c>
      <c r="EE246" s="406">
        <f t="shared" ref="EE246:EQ246" ca="1" si="1520">+EE48/EE$44*100</f>
        <v>65.154623456138367</v>
      </c>
      <c r="EF246" s="406">
        <f t="shared" ca="1" si="1520"/>
        <v>65.005725550495299</v>
      </c>
      <c r="EG246" s="406">
        <f t="shared" ca="1" si="1520"/>
        <v>64.812476173331916</v>
      </c>
      <c r="EH246" s="406">
        <f t="shared" ca="1" si="1520"/>
        <v>65.371347299015213</v>
      </c>
      <c r="EI246" s="406">
        <f t="shared" ca="1" si="1520"/>
        <v>65.898364821232775</v>
      </c>
      <c r="EJ246" s="406">
        <f t="shared" ca="1" si="1520"/>
        <v>65.15492082885855</v>
      </c>
      <c r="EK246" s="406">
        <f t="shared" ca="1" si="1520"/>
        <v>65.172502064296395</v>
      </c>
      <c r="EL246" s="406">
        <f t="shared" ca="1" si="1520"/>
        <v>66.009700377418667</v>
      </c>
      <c r="EM246" s="406">
        <f t="shared" ca="1" si="1520"/>
        <v>65.505002911512804</v>
      </c>
      <c r="EN246" s="406">
        <f t="shared" ca="1" si="1520"/>
        <v>65.925610056900879</v>
      </c>
      <c r="EO246" s="406">
        <f t="shared" ca="1" si="1520"/>
        <v>65.979135556704833</v>
      </c>
      <c r="EP246" s="406">
        <f t="shared" ca="1" si="1520"/>
        <v>66.411902312557274</v>
      </c>
      <c r="EQ246" s="406">
        <f t="shared" ca="1" si="1520"/>
        <v>66.289664470434261</v>
      </c>
      <c r="ER246" s="406">
        <f t="shared" ref="ER246:FA246" ca="1" si="1521">+ER48/ER$44*100</f>
        <v>66.53537108367108</v>
      </c>
      <c r="ES246" s="406">
        <f t="shared" ca="1" si="1521"/>
        <v>66.642993745527335</v>
      </c>
      <c r="ET246" s="406">
        <f t="shared" ca="1" si="1521"/>
        <v>66.530491777850301</v>
      </c>
      <c r="EU246" s="406">
        <f t="shared" ca="1" si="1521"/>
        <v>66.266146357518636</v>
      </c>
      <c r="EV246" s="406">
        <f t="shared" ca="1" si="1521"/>
        <v>66.704397707398996</v>
      </c>
      <c r="EW246" s="406">
        <f t="shared" ca="1" si="1521"/>
        <v>66.288548915881591</v>
      </c>
      <c r="EX246" s="406">
        <f t="shared" ca="1" si="1521"/>
        <v>66.491649694898285</v>
      </c>
      <c r="EY246" s="406">
        <f t="shared" ca="1" si="1521"/>
        <v>66.14589559382658</v>
      </c>
      <c r="EZ246" s="406">
        <f t="shared" ca="1" si="1521"/>
        <v>66.32723370415394</v>
      </c>
      <c r="FA246" s="406">
        <f t="shared" ca="1" si="1521"/>
        <v>66.592308015715034</v>
      </c>
      <c r="FB246" s="406">
        <f t="shared" ref="FB246:FD246" ca="1" si="1522">+FB48/FB$44*100</f>
        <v>65.856832893978307</v>
      </c>
      <c r="FC246" s="406">
        <f t="shared" ca="1" si="1522"/>
        <v>65.799057189048042</v>
      </c>
      <c r="FD246" s="406">
        <f t="shared" ca="1" si="1522"/>
        <v>65.5906515087446</v>
      </c>
      <c r="FE246" s="406" t="e">
        <f t="shared" ref="FE246:FI246" ca="1" si="1523">+FE48/FE$44*100</f>
        <v>#DIV/0!</v>
      </c>
      <c r="FF246" s="406" t="e">
        <f t="shared" ca="1" si="1523"/>
        <v>#DIV/0!</v>
      </c>
      <c r="FG246" s="406" t="e">
        <f t="shared" ca="1" si="1523"/>
        <v>#DIV/0!</v>
      </c>
      <c r="FH246" s="406" t="e">
        <f t="shared" ca="1" si="1523"/>
        <v>#DIV/0!</v>
      </c>
      <c r="FI246" s="406" t="e">
        <f t="shared" ca="1" si="1523"/>
        <v>#DIV/0!</v>
      </c>
      <c r="FJ246" s="406" t="e">
        <f t="shared" ref="FJ246:FP246" ca="1" si="1524">+FJ48/FJ$44*100</f>
        <v>#DIV/0!</v>
      </c>
      <c r="FK246" s="406" t="e">
        <f t="shared" ca="1" si="1524"/>
        <v>#DIV/0!</v>
      </c>
      <c r="FL246" s="406" t="e">
        <f t="shared" ca="1" si="1524"/>
        <v>#DIV/0!</v>
      </c>
      <c r="FM246" s="406" t="e">
        <f t="shared" ca="1" si="1524"/>
        <v>#DIV/0!</v>
      </c>
      <c r="FN246" s="406" t="e">
        <f t="shared" ca="1" si="1524"/>
        <v>#DIV/0!</v>
      </c>
      <c r="FO246" s="406" t="e">
        <f t="shared" ca="1" si="1524"/>
        <v>#DIV/0!</v>
      </c>
      <c r="FP246" s="406" t="e">
        <f t="shared" ca="1" si="1524"/>
        <v>#DIV/0!</v>
      </c>
    </row>
    <row r="247" spans="1:172" s="317" customFormat="1" x14ac:dyDescent="0.2">
      <c r="A247" s="485"/>
      <c r="B247" s="401" t="s">
        <v>0</v>
      </c>
      <c r="C247" s="402">
        <f t="shared" si="1479"/>
        <v>7747139.726999999</v>
      </c>
      <c r="D247" s="401"/>
      <c r="E247" s="403">
        <f t="shared" ref="E247:AJ247" ca="1" si="1525">+E49/E$44*100</f>
        <v>100</v>
      </c>
      <c r="F247" s="403">
        <f t="shared" ca="1" si="1525"/>
        <v>100</v>
      </c>
      <c r="G247" s="403">
        <f t="shared" ca="1" si="1525"/>
        <v>100</v>
      </c>
      <c r="H247" s="403">
        <f t="shared" ca="1" si="1525"/>
        <v>100</v>
      </c>
      <c r="I247" s="403">
        <f t="shared" ca="1" si="1525"/>
        <v>100</v>
      </c>
      <c r="J247" s="403">
        <f t="shared" ca="1" si="1525"/>
        <v>100</v>
      </c>
      <c r="K247" s="403">
        <f t="shared" ca="1" si="1525"/>
        <v>100</v>
      </c>
      <c r="L247" s="403">
        <f t="shared" ca="1" si="1525"/>
        <v>100</v>
      </c>
      <c r="M247" s="403">
        <f t="shared" ca="1" si="1525"/>
        <v>100</v>
      </c>
      <c r="N247" s="403">
        <f t="shared" ca="1" si="1525"/>
        <v>100</v>
      </c>
      <c r="O247" s="403">
        <f t="shared" ca="1" si="1525"/>
        <v>100</v>
      </c>
      <c r="P247" s="403">
        <f t="shared" ca="1" si="1525"/>
        <v>100</v>
      </c>
      <c r="Q247" s="403">
        <f t="shared" ca="1" si="1525"/>
        <v>100</v>
      </c>
      <c r="R247" s="403">
        <f t="shared" ca="1" si="1525"/>
        <v>100</v>
      </c>
      <c r="S247" s="403">
        <f t="shared" ca="1" si="1525"/>
        <v>100</v>
      </c>
      <c r="T247" s="403">
        <f t="shared" ca="1" si="1525"/>
        <v>100</v>
      </c>
      <c r="U247" s="403">
        <f t="shared" ca="1" si="1525"/>
        <v>100</v>
      </c>
      <c r="V247" s="403">
        <f t="shared" ca="1" si="1525"/>
        <v>100</v>
      </c>
      <c r="W247" s="403">
        <f t="shared" ca="1" si="1525"/>
        <v>100</v>
      </c>
      <c r="X247" s="403">
        <f t="shared" ca="1" si="1525"/>
        <v>100</v>
      </c>
      <c r="Y247" s="403">
        <f t="shared" ca="1" si="1525"/>
        <v>100</v>
      </c>
      <c r="Z247" s="403">
        <f t="shared" ca="1" si="1525"/>
        <v>100</v>
      </c>
      <c r="AA247" s="403">
        <f t="shared" ca="1" si="1525"/>
        <v>100</v>
      </c>
      <c r="AB247" s="403">
        <f t="shared" ca="1" si="1525"/>
        <v>100</v>
      </c>
      <c r="AC247" s="403">
        <f t="shared" ca="1" si="1525"/>
        <v>100</v>
      </c>
      <c r="AD247" s="403">
        <f t="shared" ca="1" si="1525"/>
        <v>100</v>
      </c>
      <c r="AE247" s="403">
        <f t="shared" ca="1" si="1525"/>
        <v>100</v>
      </c>
      <c r="AF247" s="403">
        <f t="shared" ca="1" si="1525"/>
        <v>100</v>
      </c>
      <c r="AG247" s="403">
        <f t="shared" ca="1" si="1525"/>
        <v>100</v>
      </c>
      <c r="AH247" s="403">
        <f t="shared" ca="1" si="1525"/>
        <v>100</v>
      </c>
      <c r="AI247" s="403">
        <f t="shared" ca="1" si="1525"/>
        <v>100</v>
      </c>
      <c r="AJ247" s="403">
        <f t="shared" ca="1" si="1525"/>
        <v>100</v>
      </c>
      <c r="AK247" s="403">
        <f t="shared" ref="AK247:BP247" ca="1" si="1526">+AK49/AK$44*100</f>
        <v>100</v>
      </c>
      <c r="AL247" s="403">
        <f t="shared" ca="1" si="1526"/>
        <v>100</v>
      </c>
      <c r="AM247" s="403">
        <f t="shared" ca="1" si="1526"/>
        <v>100</v>
      </c>
      <c r="AN247" s="403">
        <f t="shared" ca="1" si="1526"/>
        <v>100</v>
      </c>
      <c r="AO247" s="403">
        <f t="shared" ca="1" si="1526"/>
        <v>100</v>
      </c>
      <c r="AP247" s="403">
        <f t="shared" ca="1" si="1526"/>
        <v>100</v>
      </c>
      <c r="AQ247" s="403">
        <f t="shared" ca="1" si="1526"/>
        <v>100</v>
      </c>
      <c r="AR247" s="403">
        <f t="shared" ca="1" si="1526"/>
        <v>100</v>
      </c>
      <c r="AS247" s="403">
        <f t="shared" ca="1" si="1526"/>
        <v>100</v>
      </c>
      <c r="AT247" s="403">
        <f t="shared" ca="1" si="1526"/>
        <v>100</v>
      </c>
      <c r="AU247" s="403">
        <f t="shared" ca="1" si="1526"/>
        <v>100</v>
      </c>
      <c r="AV247" s="403">
        <f t="shared" ca="1" si="1526"/>
        <v>100</v>
      </c>
      <c r="AW247" s="403">
        <f t="shared" ca="1" si="1526"/>
        <v>100</v>
      </c>
      <c r="AX247" s="403">
        <f t="shared" ca="1" si="1526"/>
        <v>100</v>
      </c>
      <c r="AY247" s="403">
        <f t="shared" ca="1" si="1526"/>
        <v>100</v>
      </c>
      <c r="AZ247" s="403">
        <f t="shared" ca="1" si="1526"/>
        <v>100</v>
      </c>
      <c r="BA247" s="403">
        <f t="shared" ca="1" si="1526"/>
        <v>100</v>
      </c>
      <c r="BB247" s="403">
        <f t="shared" ca="1" si="1526"/>
        <v>100</v>
      </c>
      <c r="BC247" s="403">
        <f t="shared" ca="1" si="1526"/>
        <v>100</v>
      </c>
      <c r="BD247" s="403">
        <f t="shared" ca="1" si="1526"/>
        <v>100</v>
      </c>
      <c r="BE247" s="403">
        <f t="shared" ca="1" si="1526"/>
        <v>100</v>
      </c>
      <c r="BF247" s="403">
        <f t="shared" ca="1" si="1526"/>
        <v>100</v>
      </c>
      <c r="BG247" s="403">
        <f t="shared" ca="1" si="1526"/>
        <v>100</v>
      </c>
      <c r="BH247" s="403">
        <f t="shared" ca="1" si="1526"/>
        <v>100</v>
      </c>
      <c r="BI247" s="403">
        <f t="shared" ca="1" si="1526"/>
        <v>100</v>
      </c>
      <c r="BJ247" s="403">
        <f t="shared" ca="1" si="1526"/>
        <v>100</v>
      </c>
      <c r="BK247" s="403">
        <f t="shared" ca="1" si="1526"/>
        <v>100</v>
      </c>
      <c r="BL247" s="403">
        <f t="shared" ca="1" si="1526"/>
        <v>100</v>
      </c>
      <c r="BM247" s="403">
        <f t="shared" ca="1" si="1526"/>
        <v>100</v>
      </c>
      <c r="BN247" s="403">
        <f t="shared" ca="1" si="1526"/>
        <v>100</v>
      </c>
      <c r="BO247" s="403">
        <f t="shared" ca="1" si="1526"/>
        <v>100</v>
      </c>
      <c r="BP247" s="403">
        <f t="shared" ca="1" si="1526"/>
        <v>100</v>
      </c>
      <c r="BQ247" s="403">
        <f t="shared" ref="BQ247:CV247" ca="1" si="1527">+BQ49/BQ$44*100</f>
        <v>100</v>
      </c>
      <c r="BR247" s="403">
        <f t="shared" ca="1" si="1527"/>
        <v>100</v>
      </c>
      <c r="BS247" s="403">
        <f t="shared" ca="1" si="1527"/>
        <v>100</v>
      </c>
      <c r="BT247" s="403">
        <f t="shared" ca="1" si="1527"/>
        <v>100</v>
      </c>
      <c r="BU247" s="403">
        <f t="shared" ca="1" si="1527"/>
        <v>100</v>
      </c>
      <c r="BV247" s="403">
        <f t="shared" ca="1" si="1527"/>
        <v>100</v>
      </c>
      <c r="BW247" s="403">
        <f t="shared" ca="1" si="1527"/>
        <v>100</v>
      </c>
      <c r="BX247" s="403">
        <f t="shared" ca="1" si="1527"/>
        <v>100</v>
      </c>
      <c r="BY247" s="403">
        <f t="shared" ca="1" si="1527"/>
        <v>100</v>
      </c>
      <c r="BZ247" s="403">
        <f t="shared" ca="1" si="1527"/>
        <v>100</v>
      </c>
      <c r="CA247" s="403">
        <f t="shared" ca="1" si="1527"/>
        <v>100</v>
      </c>
      <c r="CB247" s="403">
        <f t="shared" ca="1" si="1527"/>
        <v>100</v>
      </c>
      <c r="CC247" s="403">
        <f t="shared" ca="1" si="1527"/>
        <v>100</v>
      </c>
      <c r="CD247" s="403">
        <f t="shared" ca="1" si="1527"/>
        <v>100</v>
      </c>
      <c r="CE247" s="403">
        <f t="shared" ca="1" si="1527"/>
        <v>100</v>
      </c>
      <c r="CF247" s="403">
        <f t="shared" ca="1" si="1527"/>
        <v>100</v>
      </c>
      <c r="CG247" s="403">
        <f t="shared" ca="1" si="1527"/>
        <v>100</v>
      </c>
      <c r="CH247" s="403">
        <f t="shared" ca="1" si="1527"/>
        <v>100</v>
      </c>
      <c r="CI247" s="403">
        <f t="shared" ca="1" si="1527"/>
        <v>100</v>
      </c>
      <c r="CJ247" s="403">
        <f t="shared" ca="1" si="1527"/>
        <v>100</v>
      </c>
      <c r="CK247" s="403">
        <f t="shared" ca="1" si="1527"/>
        <v>100</v>
      </c>
      <c r="CL247" s="403">
        <f t="shared" ca="1" si="1527"/>
        <v>100</v>
      </c>
      <c r="CM247" s="403">
        <f t="shared" ca="1" si="1527"/>
        <v>100</v>
      </c>
      <c r="CN247" s="403">
        <f t="shared" ca="1" si="1527"/>
        <v>100</v>
      </c>
      <c r="CO247" s="403">
        <f t="shared" ca="1" si="1527"/>
        <v>100</v>
      </c>
      <c r="CP247" s="403">
        <f t="shared" ca="1" si="1527"/>
        <v>100</v>
      </c>
      <c r="CQ247" s="403">
        <f t="shared" ca="1" si="1527"/>
        <v>100</v>
      </c>
      <c r="CR247" s="403">
        <f t="shared" ca="1" si="1527"/>
        <v>100</v>
      </c>
      <c r="CS247" s="403">
        <f t="shared" ca="1" si="1527"/>
        <v>100</v>
      </c>
      <c r="CT247" s="403">
        <f t="shared" ca="1" si="1527"/>
        <v>100</v>
      </c>
      <c r="CU247" s="403">
        <f t="shared" ca="1" si="1527"/>
        <v>100</v>
      </c>
      <c r="CV247" s="403">
        <f t="shared" ca="1" si="1527"/>
        <v>100</v>
      </c>
      <c r="CW247" s="403">
        <f t="shared" ref="CW247:ED247" ca="1" si="1528">+CW49/CW$44*100</f>
        <v>100</v>
      </c>
      <c r="CX247" s="403">
        <f t="shared" ca="1" si="1528"/>
        <v>100</v>
      </c>
      <c r="CY247" s="403">
        <f t="shared" ca="1" si="1528"/>
        <v>100</v>
      </c>
      <c r="CZ247" s="403">
        <f t="shared" ca="1" si="1528"/>
        <v>100</v>
      </c>
      <c r="DA247" s="403">
        <f t="shared" ca="1" si="1528"/>
        <v>100</v>
      </c>
      <c r="DB247" s="403">
        <f t="shared" ca="1" si="1528"/>
        <v>100</v>
      </c>
      <c r="DC247" s="403">
        <f t="shared" ca="1" si="1528"/>
        <v>100</v>
      </c>
      <c r="DD247" s="403">
        <f t="shared" ca="1" si="1528"/>
        <v>100</v>
      </c>
      <c r="DE247" s="403">
        <f t="shared" ca="1" si="1528"/>
        <v>100</v>
      </c>
      <c r="DF247" s="403">
        <f t="shared" ca="1" si="1528"/>
        <v>100</v>
      </c>
      <c r="DG247" s="403">
        <f t="shared" ca="1" si="1528"/>
        <v>100</v>
      </c>
      <c r="DH247" s="403">
        <f t="shared" ca="1" si="1528"/>
        <v>100</v>
      </c>
      <c r="DI247" s="403">
        <f t="shared" ca="1" si="1528"/>
        <v>100</v>
      </c>
      <c r="DJ247" s="403">
        <f t="shared" ca="1" si="1528"/>
        <v>100</v>
      </c>
      <c r="DK247" s="403">
        <f t="shared" ca="1" si="1528"/>
        <v>100</v>
      </c>
      <c r="DL247" s="403">
        <f t="shared" ca="1" si="1528"/>
        <v>100</v>
      </c>
      <c r="DM247" s="403">
        <f t="shared" ca="1" si="1528"/>
        <v>100</v>
      </c>
      <c r="DN247" s="403">
        <f t="shared" ca="1" si="1528"/>
        <v>100</v>
      </c>
      <c r="DO247" s="403">
        <f t="shared" ca="1" si="1528"/>
        <v>100</v>
      </c>
      <c r="DP247" s="403">
        <f t="shared" ca="1" si="1528"/>
        <v>100</v>
      </c>
      <c r="DQ247" s="403">
        <f t="shared" ca="1" si="1528"/>
        <v>100</v>
      </c>
      <c r="DR247" s="403">
        <f t="shared" ca="1" si="1528"/>
        <v>100</v>
      </c>
      <c r="DS247" s="403">
        <f t="shared" ca="1" si="1528"/>
        <v>100</v>
      </c>
      <c r="DT247" s="403">
        <f t="shared" ca="1" si="1528"/>
        <v>100</v>
      </c>
      <c r="DU247" s="403">
        <f t="shared" ca="1" si="1528"/>
        <v>100</v>
      </c>
      <c r="DV247" s="403">
        <f t="shared" ca="1" si="1528"/>
        <v>100</v>
      </c>
      <c r="DW247" s="403">
        <f t="shared" ca="1" si="1528"/>
        <v>100</v>
      </c>
      <c r="DX247" s="403">
        <f t="shared" ca="1" si="1528"/>
        <v>100</v>
      </c>
      <c r="DY247" s="403">
        <f t="shared" ca="1" si="1528"/>
        <v>100</v>
      </c>
      <c r="DZ247" s="403">
        <f t="shared" ca="1" si="1528"/>
        <v>100</v>
      </c>
      <c r="EA247" s="403">
        <f t="shared" ca="1" si="1528"/>
        <v>100</v>
      </c>
      <c r="EB247" s="403">
        <f t="shared" ca="1" si="1528"/>
        <v>100</v>
      </c>
      <c r="EC247" s="403">
        <f t="shared" ca="1" si="1528"/>
        <v>100</v>
      </c>
      <c r="ED247" s="403">
        <f t="shared" ca="1" si="1528"/>
        <v>100</v>
      </c>
      <c r="EE247" s="403">
        <f t="shared" ref="EE247:EQ247" ca="1" si="1529">+EE49/EE$44*100</f>
        <v>100</v>
      </c>
      <c r="EF247" s="403">
        <f t="shared" ca="1" si="1529"/>
        <v>100</v>
      </c>
      <c r="EG247" s="403">
        <f t="shared" ca="1" si="1529"/>
        <v>100</v>
      </c>
      <c r="EH247" s="403">
        <f t="shared" ca="1" si="1529"/>
        <v>100</v>
      </c>
      <c r="EI247" s="403">
        <f t="shared" ca="1" si="1529"/>
        <v>100</v>
      </c>
      <c r="EJ247" s="403">
        <f t="shared" ca="1" si="1529"/>
        <v>100</v>
      </c>
      <c r="EK247" s="403">
        <f t="shared" ca="1" si="1529"/>
        <v>100</v>
      </c>
      <c r="EL247" s="403">
        <f t="shared" ca="1" si="1529"/>
        <v>100</v>
      </c>
      <c r="EM247" s="403">
        <f t="shared" ca="1" si="1529"/>
        <v>100</v>
      </c>
      <c r="EN247" s="403">
        <f t="shared" ca="1" si="1529"/>
        <v>100</v>
      </c>
      <c r="EO247" s="403">
        <f t="shared" ca="1" si="1529"/>
        <v>100</v>
      </c>
      <c r="EP247" s="403">
        <f t="shared" ca="1" si="1529"/>
        <v>100</v>
      </c>
      <c r="EQ247" s="403">
        <f t="shared" ca="1" si="1529"/>
        <v>100</v>
      </c>
      <c r="ER247" s="403">
        <f t="shared" ref="ER247:FA247" ca="1" si="1530">+ER49/ER$44*100</f>
        <v>100</v>
      </c>
      <c r="ES247" s="403">
        <f t="shared" ca="1" si="1530"/>
        <v>100</v>
      </c>
      <c r="ET247" s="403">
        <f t="shared" ca="1" si="1530"/>
        <v>100</v>
      </c>
      <c r="EU247" s="403">
        <f t="shared" ca="1" si="1530"/>
        <v>100</v>
      </c>
      <c r="EV247" s="403">
        <f t="shared" ca="1" si="1530"/>
        <v>100</v>
      </c>
      <c r="EW247" s="403">
        <f t="shared" ca="1" si="1530"/>
        <v>100</v>
      </c>
      <c r="EX247" s="403">
        <f t="shared" ca="1" si="1530"/>
        <v>100</v>
      </c>
      <c r="EY247" s="403">
        <f t="shared" ca="1" si="1530"/>
        <v>100</v>
      </c>
      <c r="EZ247" s="403">
        <f t="shared" ca="1" si="1530"/>
        <v>100</v>
      </c>
      <c r="FA247" s="403">
        <f t="shared" ca="1" si="1530"/>
        <v>100</v>
      </c>
      <c r="FB247" s="403">
        <f t="shared" ref="FB247:FD247" ca="1" si="1531">+FB49/FB$44*100</f>
        <v>100</v>
      </c>
      <c r="FC247" s="403">
        <f t="shared" ca="1" si="1531"/>
        <v>100</v>
      </c>
      <c r="FD247" s="403">
        <f t="shared" ca="1" si="1531"/>
        <v>100</v>
      </c>
      <c r="FE247" s="403" t="e">
        <f t="shared" ref="FE247:FI247" ca="1" si="1532">+FE49/FE$44*100</f>
        <v>#DIV/0!</v>
      </c>
      <c r="FF247" s="403" t="e">
        <f t="shared" ca="1" si="1532"/>
        <v>#DIV/0!</v>
      </c>
      <c r="FG247" s="403" t="e">
        <f t="shared" ca="1" si="1532"/>
        <v>#DIV/0!</v>
      </c>
      <c r="FH247" s="403" t="e">
        <f t="shared" ca="1" si="1532"/>
        <v>#DIV/0!</v>
      </c>
      <c r="FI247" s="403" t="e">
        <f t="shared" ca="1" si="1532"/>
        <v>#DIV/0!</v>
      </c>
      <c r="FJ247" s="403" t="e">
        <f t="shared" ref="FJ247:FP247" ca="1" si="1533">+FJ49/FJ$44*100</f>
        <v>#DIV/0!</v>
      </c>
      <c r="FK247" s="403" t="e">
        <f t="shared" ca="1" si="1533"/>
        <v>#DIV/0!</v>
      </c>
      <c r="FL247" s="403" t="e">
        <f t="shared" ca="1" si="1533"/>
        <v>#DIV/0!</v>
      </c>
      <c r="FM247" s="403" t="e">
        <f t="shared" ca="1" si="1533"/>
        <v>#DIV/0!</v>
      </c>
      <c r="FN247" s="403" t="e">
        <f t="shared" ca="1" si="1533"/>
        <v>#DIV/0!</v>
      </c>
      <c r="FO247" s="403" t="e">
        <f t="shared" ca="1" si="1533"/>
        <v>#DIV/0!</v>
      </c>
      <c r="FP247" s="403" t="e">
        <f t="shared" ca="1" si="1533"/>
        <v>#DIV/0!</v>
      </c>
    </row>
    <row r="248" spans="1:172" s="317" customFormat="1" x14ac:dyDescent="0.2">
      <c r="A248" s="485"/>
      <c r="B248" s="404" t="s">
        <v>1</v>
      </c>
      <c r="C248" s="405">
        <f t="shared" si="1479"/>
        <v>948326.58399999992</v>
      </c>
      <c r="D248" s="404"/>
      <c r="E248" s="406">
        <f t="shared" ref="E248:AJ248" ca="1" si="1534">+E50/E$44*100</f>
        <v>16.979847481373405</v>
      </c>
      <c r="F248" s="406">
        <f t="shared" ca="1" si="1534"/>
        <v>16.726837403622486</v>
      </c>
      <c r="G248" s="406">
        <f t="shared" ca="1" si="1534"/>
        <v>16.735539318752867</v>
      </c>
      <c r="H248" s="406">
        <f t="shared" ca="1" si="1534"/>
        <v>16.840203542197635</v>
      </c>
      <c r="I248" s="406">
        <f t="shared" ca="1" si="1534"/>
        <v>16.504915435569838</v>
      </c>
      <c r="J248" s="406">
        <f t="shared" ca="1" si="1534"/>
        <v>16.615583196927037</v>
      </c>
      <c r="K248" s="406">
        <f t="shared" ca="1" si="1534"/>
        <v>16.621342699964213</v>
      </c>
      <c r="L248" s="406">
        <f t="shared" ca="1" si="1534"/>
        <v>16.486189355375199</v>
      </c>
      <c r="M248" s="406">
        <f t="shared" ca="1" si="1534"/>
        <v>16.613155450242886</v>
      </c>
      <c r="N248" s="406">
        <f t="shared" ca="1" si="1534"/>
        <v>16.626334750421069</v>
      </c>
      <c r="O248" s="406">
        <f t="shared" ca="1" si="1534"/>
        <v>16.781255437021922</v>
      </c>
      <c r="P248" s="406">
        <f t="shared" ca="1" si="1534"/>
        <v>16.791755665426745</v>
      </c>
      <c r="Q248" s="406">
        <f t="shared" ca="1" si="1534"/>
        <v>16.464214619198465</v>
      </c>
      <c r="R248" s="406">
        <f t="shared" ca="1" si="1534"/>
        <v>16.429856128243944</v>
      </c>
      <c r="S248" s="406">
        <f t="shared" ca="1" si="1534"/>
        <v>16.13147894358934</v>
      </c>
      <c r="T248" s="406">
        <f t="shared" ca="1" si="1534"/>
        <v>16.135906839738436</v>
      </c>
      <c r="U248" s="406">
        <f t="shared" ca="1" si="1534"/>
        <v>16.115569452599157</v>
      </c>
      <c r="V248" s="406">
        <f t="shared" ca="1" si="1534"/>
        <v>15.883425647197026</v>
      </c>
      <c r="W248" s="406">
        <f t="shared" ca="1" si="1534"/>
        <v>15.989078433113232</v>
      </c>
      <c r="X248" s="406">
        <f t="shared" ca="1" si="1534"/>
        <v>16.054748659895381</v>
      </c>
      <c r="Y248" s="406">
        <f t="shared" ca="1" si="1534"/>
        <v>15.880646332448975</v>
      </c>
      <c r="Z248" s="406">
        <f t="shared" ca="1" si="1534"/>
        <v>15.537843456099983</v>
      </c>
      <c r="AA248" s="406">
        <f t="shared" ca="1" si="1534"/>
        <v>15.556078994355474</v>
      </c>
      <c r="AB248" s="406">
        <f t="shared" ca="1" si="1534"/>
        <v>15.465704046078946</v>
      </c>
      <c r="AC248" s="406">
        <f t="shared" ca="1" si="1534"/>
        <v>15.352093975436777</v>
      </c>
      <c r="AD248" s="406">
        <f t="shared" ca="1" si="1534"/>
        <v>15.690655628848566</v>
      </c>
      <c r="AE248" s="406">
        <f t="shared" ca="1" si="1534"/>
        <v>15.34196398764778</v>
      </c>
      <c r="AF248" s="406">
        <f t="shared" ca="1" si="1534"/>
        <v>14.837917158369374</v>
      </c>
      <c r="AG248" s="406">
        <f t="shared" ca="1" si="1534"/>
        <v>14.906775559016364</v>
      </c>
      <c r="AH248" s="406">
        <f t="shared" ca="1" si="1534"/>
        <v>14.995871123586834</v>
      </c>
      <c r="AI248" s="406">
        <f t="shared" ca="1" si="1534"/>
        <v>14.836408240662449</v>
      </c>
      <c r="AJ248" s="406">
        <f t="shared" ca="1" si="1534"/>
        <v>14.873914347143474</v>
      </c>
      <c r="AK248" s="406">
        <f t="shared" ref="AK248:BP248" ca="1" si="1535">+AK50/AK$44*100</f>
        <v>14.494407856713314</v>
      </c>
      <c r="AL248" s="406">
        <f t="shared" ca="1" si="1535"/>
        <v>14.766617755277931</v>
      </c>
      <c r="AM248" s="406">
        <f t="shared" ca="1" si="1535"/>
        <v>14.718093388146446</v>
      </c>
      <c r="AN248" s="406">
        <f t="shared" ca="1" si="1535"/>
        <v>14.625424242775578</v>
      </c>
      <c r="AO248" s="406">
        <f t="shared" ca="1" si="1535"/>
        <v>14.702926112593381</v>
      </c>
      <c r="AP248" s="406">
        <f t="shared" ca="1" si="1535"/>
        <v>14.804888693487191</v>
      </c>
      <c r="AQ248" s="406">
        <f t="shared" ca="1" si="1535"/>
        <v>14.740326548209431</v>
      </c>
      <c r="AR248" s="406">
        <f t="shared" ca="1" si="1535"/>
        <v>14.559031231153375</v>
      </c>
      <c r="AS248" s="406">
        <f t="shared" ca="1" si="1535"/>
        <v>14.487577313404321</v>
      </c>
      <c r="AT248" s="406">
        <f t="shared" ca="1" si="1535"/>
        <v>14.380611782883904</v>
      </c>
      <c r="AU248" s="406">
        <f t="shared" ca="1" si="1535"/>
        <v>14.388632217072475</v>
      </c>
      <c r="AV248" s="406">
        <f t="shared" ca="1" si="1535"/>
        <v>14.169028617422374</v>
      </c>
      <c r="AW248" s="406">
        <f t="shared" ca="1" si="1535"/>
        <v>14.105483535351885</v>
      </c>
      <c r="AX248" s="406">
        <f t="shared" ca="1" si="1535"/>
        <v>14.156622383949571</v>
      </c>
      <c r="AY248" s="406">
        <f t="shared" ca="1" si="1535"/>
        <v>13.744160439958906</v>
      </c>
      <c r="AZ248" s="406">
        <f t="shared" ca="1" si="1535"/>
        <v>13.706297764384731</v>
      </c>
      <c r="BA248" s="406">
        <f t="shared" ca="1" si="1535"/>
        <v>13.508205843955375</v>
      </c>
      <c r="BB248" s="406">
        <f t="shared" ca="1" si="1535"/>
        <v>13.410893402655452</v>
      </c>
      <c r="BC248" s="406">
        <f t="shared" ca="1" si="1535"/>
        <v>13.348513142964944</v>
      </c>
      <c r="BD248" s="406">
        <f t="shared" ca="1" si="1535"/>
        <v>13.528395477886306</v>
      </c>
      <c r="BE248" s="406">
        <f t="shared" ca="1" si="1535"/>
        <v>13.556605804045208</v>
      </c>
      <c r="BF248" s="406">
        <f t="shared" ca="1" si="1535"/>
        <v>13.41919288933672</v>
      </c>
      <c r="BG248" s="406">
        <f t="shared" ca="1" si="1535"/>
        <v>13.311205007278906</v>
      </c>
      <c r="BH248" s="406">
        <f t="shared" ca="1" si="1535"/>
        <v>12.926910853341237</v>
      </c>
      <c r="BI248" s="406">
        <f t="shared" ca="1" si="1535"/>
        <v>12.169087076812552</v>
      </c>
      <c r="BJ248" s="406">
        <f t="shared" ca="1" si="1535"/>
        <v>12.731911048937731</v>
      </c>
      <c r="BK248" s="406">
        <f t="shared" ca="1" si="1535"/>
        <v>12.700401255083376</v>
      </c>
      <c r="BL248" s="406">
        <f t="shared" ca="1" si="1535"/>
        <v>12.607997686974763</v>
      </c>
      <c r="BM248" s="406">
        <f t="shared" ca="1" si="1535"/>
        <v>12.862123819923035</v>
      </c>
      <c r="BN248" s="406">
        <f t="shared" ca="1" si="1535"/>
        <v>12.502324671445979</v>
      </c>
      <c r="BO248" s="406">
        <f t="shared" ca="1" si="1535"/>
        <v>12.476242583686277</v>
      </c>
      <c r="BP248" s="406">
        <f t="shared" ca="1" si="1535"/>
        <v>12.703984368080723</v>
      </c>
      <c r="BQ248" s="406">
        <f t="shared" ref="BQ248:CV248" ca="1" si="1536">+BQ50/BQ$44*100</f>
        <v>12.495676342422767</v>
      </c>
      <c r="BR248" s="406">
        <f t="shared" ca="1" si="1536"/>
        <v>12.23928909284348</v>
      </c>
      <c r="BS248" s="406">
        <f t="shared" ca="1" si="1536"/>
        <v>12.026720676109843</v>
      </c>
      <c r="BT248" s="406">
        <f t="shared" ca="1" si="1536"/>
        <v>12.127258487465035</v>
      </c>
      <c r="BU248" s="406">
        <f t="shared" ca="1" si="1536"/>
        <v>11.96388013794733</v>
      </c>
      <c r="BV248" s="406">
        <f t="shared" ca="1" si="1536"/>
        <v>11.905137430465226</v>
      </c>
      <c r="BW248" s="406">
        <f t="shared" ca="1" si="1536"/>
        <v>11.809910392796466</v>
      </c>
      <c r="BX248" s="406">
        <f t="shared" ca="1" si="1536"/>
        <v>11.798184149202402</v>
      </c>
      <c r="BY248" s="406">
        <f t="shared" ca="1" si="1536"/>
        <v>11.455553119083723</v>
      </c>
      <c r="BZ248" s="406">
        <f t="shared" ca="1" si="1536"/>
        <v>11.582682379017463</v>
      </c>
      <c r="CA248" s="406">
        <f t="shared" ca="1" si="1536"/>
        <v>11.768142129936077</v>
      </c>
      <c r="CB248" s="406">
        <f t="shared" ca="1" si="1536"/>
        <v>11.553320492443273</v>
      </c>
      <c r="CC248" s="406">
        <f t="shared" ca="1" si="1536"/>
        <v>11.440662227122777</v>
      </c>
      <c r="CD248" s="406">
        <f t="shared" ca="1" si="1536"/>
        <v>11.649240462104956</v>
      </c>
      <c r="CE248" s="406">
        <f t="shared" ca="1" si="1536"/>
        <v>11.715428992707992</v>
      </c>
      <c r="CF248" s="406">
        <f t="shared" ca="1" si="1536"/>
        <v>11.935893625180951</v>
      </c>
      <c r="CG248" s="406">
        <f t="shared" ca="1" si="1536"/>
        <v>11.908657911408103</v>
      </c>
      <c r="CH248" s="406">
        <f t="shared" ca="1" si="1536"/>
        <v>12.019661886481478</v>
      </c>
      <c r="CI248" s="406">
        <f t="shared" ca="1" si="1536"/>
        <v>12.230102573006514</v>
      </c>
      <c r="CJ248" s="406">
        <f t="shared" ca="1" si="1536"/>
        <v>12.285836832685455</v>
      </c>
      <c r="CK248" s="406">
        <f t="shared" ca="1" si="1536"/>
        <v>12.3793034685288</v>
      </c>
      <c r="CL248" s="406">
        <f t="shared" ca="1" si="1536"/>
        <v>12.32603129747954</v>
      </c>
      <c r="CM248" s="406">
        <f t="shared" ca="1" si="1536"/>
        <v>12.717680820314936</v>
      </c>
      <c r="CN248" s="406">
        <f t="shared" ca="1" si="1536"/>
        <v>15.781207231349429</v>
      </c>
      <c r="CO248" s="406">
        <f t="shared" ca="1" si="1536"/>
        <v>15.133930280851793</v>
      </c>
      <c r="CP248" s="406">
        <f t="shared" ca="1" si="1536"/>
        <v>13.126060250660974</v>
      </c>
      <c r="CQ248" s="406">
        <f t="shared" ca="1" si="1536"/>
        <v>12.888363744549073</v>
      </c>
      <c r="CR248" s="406">
        <f t="shared" ca="1" si="1536"/>
        <v>12.585138559568964</v>
      </c>
      <c r="CS248" s="406">
        <f t="shared" ca="1" si="1536"/>
        <v>12.287322498620266</v>
      </c>
      <c r="CT248" s="406">
        <f t="shared" ca="1" si="1536"/>
        <v>12.227592628870211</v>
      </c>
      <c r="CU248" s="406">
        <f t="shared" ca="1" si="1536"/>
        <v>12.129470225763223</v>
      </c>
      <c r="CV248" s="406">
        <f t="shared" ca="1" si="1536"/>
        <v>12.161018330710228</v>
      </c>
      <c r="CW248" s="406">
        <f t="shared" ref="CW248:ED248" ca="1" si="1537">+CW50/CW$44*100</f>
        <v>12.141073820811634</v>
      </c>
      <c r="CX248" s="406">
        <f t="shared" ca="1" si="1537"/>
        <v>12.534333253207397</v>
      </c>
      <c r="CY248" s="406">
        <f t="shared" ca="1" si="1537"/>
        <v>12.275510985669818</v>
      </c>
      <c r="CZ248" s="406">
        <f t="shared" ca="1" si="1537"/>
        <v>12.298317069759184</v>
      </c>
      <c r="DA248" s="406">
        <f t="shared" ca="1" si="1537"/>
        <v>12.469131165823434</v>
      </c>
      <c r="DB248" s="406">
        <f t="shared" ca="1" si="1537"/>
        <v>12.399022269882607</v>
      </c>
      <c r="DC248" s="406">
        <f t="shared" ca="1" si="1537"/>
        <v>12.500247482500098</v>
      </c>
      <c r="DD248" s="406">
        <f t="shared" ca="1" si="1537"/>
        <v>12.368195894740596</v>
      </c>
      <c r="DE248" s="406">
        <f t="shared" ca="1" si="1537"/>
        <v>12.718316478341466</v>
      </c>
      <c r="DF248" s="406">
        <f t="shared" ca="1" si="1537"/>
        <v>12.541594513831109</v>
      </c>
      <c r="DG248" s="406">
        <f t="shared" ca="1" si="1537"/>
        <v>12.534147473970433</v>
      </c>
      <c r="DH248" s="406">
        <f t="shared" ca="1" si="1537"/>
        <v>12.31065181329048</v>
      </c>
      <c r="DI248" s="406">
        <f t="shared" ca="1" si="1537"/>
        <v>12.521550142711016</v>
      </c>
      <c r="DJ248" s="406">
        <f t="shared" ca="1" si="1537"/>
        <v>11.999980515531968</v>
      </c>
      <c r="DK248" s="406">
        <f t="shared" ca="1" si="1537"/>
        <v>12.256775812979628</v>
      </c>
      <c r="DL248" s="406">
        <f t="shared" ca="1" si="1537"/>
        <v>12.2382339478383</v>
      </c>
      <c r="DM248" s="406">
        <f t="shared" ca="1" si="1537"/>
        <v>12.259901011829353</v>
      </c>
      <c r="DN248" s="406">
        <f t="shared" ca="1" si="1537"/>
        <v>12.627343620463691</v>
      </c>
      <c r="DO248" s="406">
        <f t="shared" ca="1" si="1537"/>
        <v>12.409631255546117</v>
      </c>
      <c r="DP248" s="406">
        <f t="shared" ca="1" si="1537"/>
        <v>12.200186236947337</v>
      </c>
      <c r="DQ248" s="406">
        <f t="shared" ca="1" si="1537"/>
        <v>12.260848282324821</v>
      </c>
      <c r="DR248" s="406">
        <f t="shared" ca="1" si="1537"/>
        <v>12.452367956036086</v>
      </c>
      <c r="DS248" s="406">
        <f t="shared" ca="1" si="1537"/>
        <v>12.442926259313927</v>
      </c>
      <c r="DT248" s="406">
        <f t="shared" ca="1" si="1537"/>
        <v>12.351920734447372</v>
      </c>
      <c r="DU248" s="406">
        <f t="shared" ca="1" si="1537"/>
        <v>12.151827693915154</v>
      </c>
      <c r="DV248" s="406">
        <f t="shared" ca="1" si="1537"/>
        <v>12.470217816080151</v>
      </c>
      <c r="DW248" s="406">
        <f t="shared" ca="1" si="1537"/>
        <v>12.469978481423134</v>
      </c>
      <c r="DX248" s="406">
        <f t="shared" ca="1" si="1537"/>
        <v>12.420110733885299</v>
      </c>
      <c r="DY248" s="406">
        <f t="shared" ca="1" si="1537"/>
        <v>12.357956652866122</v>
      </c>
      <c r="DZ248" s="406">
        <f t="shared" ca="1" si="1537"/>
        <v>12.293425061338512</v>
      </c>
      <c r="EA248" s="406">
        <f t="shared" ca="1" si="1537"/>
        <v>11.872188396306802</v>
      </c>
      <c r="EB248" s="406">
        <f t="shared" ca="1" si="1537"/>
        <v>11.863698294320542</v>
      </c>
      <c r="EC248" s="406">
        <f t="shared" ca="1" si="1537"/>
        <v>11.734804686143624</v>
      </c>
      <c r="ED248" s="406">
        <f t="shared" ca="1" si="1537"/>
        <v>11.635944937812955</v>
      </c>
      <c r="EE248" s="406">
        <f t="shared" ref="EE248:EQ248" ca="1" si="1538">+EE50/EE$44*100</f>
        <v>11.57593436701589</v>
      </c>
      <c r="EF248" s="406">
        <f t="shared" ca="1" si="1538"/>
        <v>11.617164936259602</v>
      </c>
      <c r="EG248" s="406">
        <f t="shared" ca="1" si="1538"/>
        <v>11.729785408431821</v>
      </c>
      <c r="EH248" s="406">
        <f t="shared" ca="1" si="1538"/>
        <v>11.791597630142149</v>
      </c>
      <c r="EI248" s="406">
        <f t="shared" ca="1" si="1538"/>
        <v>11.477978169247333</v>
      </c>
      <c r="EJ248" s="406">
        <f t="shared" ca="1" si="1538"/>
        <v>11.29070032434139</v>
      </c>
      <c r="EK248" s="406">
        <f t="shared" ca="1" si="1538"/>
        <v>11.314432930257784</v>
      </c>
      <c r="EL248" s="406">
        <f t="shared" ca="1" si="1538"/>
        <v>11.131900990668202</v>
      </c>
      <c r="EM248" s="406">
        <f t="shared" ca="1" si="1538"/>
        <v>11.08862023862301</v>
      </c>
      <c r="EN248" s="406">
        <f t="shared" ca="1" si="1538"/>
        <v>11.222612408572342</v>
      </c>
      <c r="EO248" s="406">
        <f t="shared" ca="1" si="1538"/>
        <v>10.874088399553299</v>
      </c>
      <c r="EP248" s="406">
        <f t="shared" ca="1" si="1538"/>
        <v>10.864353920603097</v>
      </c>
      <c r="EQ248" s="406">
        <f t="shared" ca="1" si="1538"/>
        <v>10.883867817774131</v>
      </c>
      <c r="ER248" s="406">
        <f t="shared" ref="ER248:FA248" ca="1" si="1539">+ER50/ER$44*100</f>
        <v>10.909328691072208</v>
      </c>
      <c r="ES248" s="406">
        <f t="shared" ca="1" si="1539"/>
        <v>10.692782778142854</v>
      </c>
      <c r="ET248" s="406">
        <f t="shared" ca="1" si="1539"/>
        <v>10.577235946419361</v>
      </c>
      <c r="EU248" s="406">
        <f t="shared" ca="1" si="1539"/>
        <v>10.390344590074646</v>
      </c>
      <c r="EV248" s="406">
        <f t="shared" ca="1" si="1539"/>
        <v>10.562860404021885</v>
      </c>
      <c r="EW248" s="406">
        <f t="shared" ca="1" si="1539"/>
        <v>10.419739834131988</v>
      </c>
      <c r="EX248" s="406">
        <f t="shared" ca="1" si="1539"/>
        <v>10.303622193488371</v>
      </c>
      <c r="EY248" s="406">
        <f t="shared" ca="1" si="1539"/>
        <v>10.709952766911023</v>
      </c>
      <c r="EZ248" s="406">
        <f t="shared" ca="1" si="1539"/>
        <v>10.767248255450001</v>
      </c>
      <c r="FA248" s="406">
        <f t="shared" ca="1" si="1539"/>
        <v>10.866258658311008</v>
      </c>
      <c r="FB248" s="406">
        <f t="shared" ref="FB248:FD248" ca="1" si="1540">+FB50/FB$44*100</f>
        <v>10.844881457347961</v>
      </c>
      <c r="FC248" s="406">
        <f t="shared" ca="1" si="1540"/>
        <v>10.771881133336063</v>
      </c>
      <c r="FD248" s="406">
        <f t="shared" ca="1" si="1540"/>
        <v>10.800687475071737</v>
      </c>
      <c r="FE248" s="406" t="e">
        <f t="shared" ref="FE248:FI248" ca="1" si="1541">+FE50/FE$44*100</f>
        <v>#DIV/0!</v>
      </c>
      <c r="FF248" s="406" t="e">
        <f t="shared" ca="1" si="1541"/>
        <v>#DIV/0!</v>
      </c>
      <c r="FG248" s="406" t="e">
        <f t="shared" ca="1" si="1541"/>
        <v>#DIV/0!</v>
      </c>
      <c r="FH248" s="406" t="e">
        <f t="shared" ca="1" si="1541"/>
        <v>#DIV/0!</v>
      </c>
      <c r="FI248" s="406" t="e">
        <f t="shared" ca="1" si="1541"/>
        <v>#DIV/0!</v>
      </c>
      <c r="FJ248" s="406" t="e">
        <f t="shared" ref="FJ248:FP248" ca="1" si="1542">+FJ50/FJ$44*100</f>
        <v>#DIV/0!</v>
      </c>
      <c r="FK248" s="406" t="e">
        <f t="shared" ca="1" si="1542"/>
        <v>#DIV/0!</v>
      </c>
      <c r="FL248" s="406" t="e">
        <f t="shared" ca="1" si="1542"/>
        <v>#DIV/0!</v>
      </c>
      <c r="FM248" s="406" t="e">
        <f t="shared" ca="1" si="1542"/>
        <v>#DIV/0!</v>
      </c>
      <c r="FN248" s="406" t="e">
        <f t="shared" ca="1" si="1542"/>
        <v>#DIV/0!</v>
      </c>
      <c r="FO248" s="406" t="e">
        <f t="shared" ca="1" si="1542"/>
        <v>#DIV/0!</v>
      </c>
      <c r="FP248" s="406" t="e">
        <f t="shared" ca="1" si="1542"/>
        <v>#DIV/0!</v>
      </c>
    </row>
    <row r="249" spans="1:172" x14ac:dyDescent="0.2">
      <c r="B249" s="407" t="s">
        <v>2</v>
      </c>
      <c r="C249" s="408">
        <f t="shared" si="1479"/>
        <v>621540.6</v>
      </c>
      <c r="D249" s="407"/>
      <c r="E249" s="409">
        <f t="shared" ref="E249:AJ249" ca="1" si="1543">+E51/E$44*100</f>
        <v>12.135001885552263</v>
      </c>
      <c r="F249" s="409">
        <f t="shared" ca="1" si="1543"/>
        <v>11.937767168900013</v>
      </c>
      <c r="G249" s="409">
        <f t="shared" ca="1" si="1543"/>
        <v>11.954242819547447</v>
      </c>
      <c r="H249" s="409">
        <f t="shared" ca="1" si="1543"/>
        <v>12.091078498132941</v>
      </c>
      <c r="I249" s="409">
        <f t="shared" ca="1" si="1543"/>
        <v>11.865176352566198</v>
      </c>
      <c r="J249" s="409">
        <f t="shared" ca="1" si="1543"/>
        <v>12.033647233718785</v>
      </c>
      <c r="K249" s="409">
        <f t="shared" ca="1" si="1543"/>
        <v>11.945137103874535</v>
      </c>
      <c r="L249" s="409">
        <f t="shared" ca="1" si="1543"/>
        <v>11.850630297906161</v>
      </c>
      <c r="M249" s="409">
        <f t="shared" ca="1" si="1543"/>
        <v>12.04495902996937</v>
      </c>
      <c r="N249" s="409">
        <f t="shared" ca="1" si="1543"/>
        <v>11.946988984424188</v>
      </c>
      <c r="O249" s="409">
        <f t="shared" ca="1" si="1543"/>
        <v>11.891614011364618</v>
      </c>
      <c r="P249" s="409">
        <f t="shared" ca="1" si="1543"/>
        <v>11.838458817864135</v>
      </c>
      <c r="Q249" s="409">
        <f t="shared" ca="1" si="1543"/>
        <v>11.898086694182201</v>
      </c>
      <c r="R249" s="409">
        <f t="shared" ca="1" si="1543"/>
        <v>11.755881884387417</v>
      </c>
      <c r="S249" s="409">
        <f t="shared" ca="1" si="1543"/>
        <v>11.528106240666759</v>
      </c>
      <c r="T249" s="409">
        <f t="shared" ca="1" si="1543"/>
        <v>11.52671838530078</v>
      </c>
      <c r="U249" s="409">
        <f t="shared" ca="1" si="1543"/>
        <v>11.565746470228781</v>
      </c>
      <c r="V249" s="409">
        <f t="shared" ca="1" si="1543"/>
        <v>11.301128162863765</v>
      </c>
      <c r="W249" s="409">
        <f t="shared" ca="1" si="1543"/>
        <v>11.241492788428511</v>
      </c>
      <c r="X249" s="409">
        <f t="shared" ca="1" si="1543"/>
        <v>11.341589974662204</v>
      </c>
      <c r="Y249" s="409">
        <f t="shared" ca="1" si="1543"/>
        <v>11.137040548795531</v>
      </c>
      <c r="Z249" s="409">
        <f t="shared" ca="1" si="1543"/>
        <v>10.927470661003683</v>
      </c>
      <c r="AA249" s="409">
        <f t="shared" ca="1" si="1543"/>
        <v>10.951588816129233</v>
      </c>
      <c r="AB249" s="409">
        <f t="shared" ca="1" si="1543"/>
        <v>10.931378621231547</v>
      </c>
      <c r="AC249" s="409">
        <f t="shared" ca="1" si="1543"/>
        <v>10.693748057839079</v>
      </c>
      <c r="AD249" s="409">
        <f t="shared" ca="1" si="1543"/>
        <v>10.825419177926571</v>
      </c>
      <c r="AE249" s="409">
        <f t="shared" ca="1" si="1543"/>
        <v>10.833326364758342</v>
      </c>
      <c r="AF249" s="409">
        <f t="shared" ca="1" si="1543"/>
        <v>10.194003529510457</v>
      </c>
      <c r="AG249" s="409">
        <f t="shared" ca="1" si="1543"/>
        <v>10.393626120013755</v>
      </c>
      <c r="AH249" s="409">
        <f t="shared" ca="1" si="1543"/>
        <v>10.433400686284443</v>
      </c>
      <c r="AI249" s="409">
        <f t="shared" ca="1" si="1543"/>
        <v>10.433388455709713</v>
      </c>
      <c r="AJ249" s="409">
        <f t="shared" ca="1" si="1543"/>
        <v>10.334742718169409</v>
      </c>
      <c r="AK249" s="409">
        <f t="shared" ref="AK249:BP249" ca="1" si="1544">+AK51/AK$44*100</f>
        <v>10.200938768802267</v>
      </c>
      <c r="AL249" s="409">
        <f t="shared" ca="1" si="1544"/>
        <v>10.459123766006053</v>
      </c>
      <c r="AM249" s="409">
        <f t="shared" ca="1" si="1544"/>
        <v>10.515579083016357</v>
      </c>
      <c r="AN249" s="409">
        <f t="shared" ca="1" si="1544"/>
        <v>10.419100499579276</v>
      </c>
      <c r="AO249" s="409">
        <f t="shared" ca="1" si="1544"/>
        <v>10.405065469460535</v>
      </c>
      <c r="AP249" s="409">
        <f t="shared" ca="1" si="1544"/>
        <v>10.167166873505803</v>
      </c>
      <c r="AQ249" s="409">
        <f t="shared" ca="1" si="1544"/>
        <v>10.2030948769207</v>
      </c>
      <c r="AR249" s="409">
        <f t="shared" ca="1" si="1544"/>
        <v>10.064078877515655</v>
      </c>
      <c r="AS249" s="409">
        <f t="shared" ca="1" si="1544"/>
        <v>10.012027209645717</v>
      </c>
      <c r="AT249" s="409">
        <f t="shared" ca="1" si="1544"/>
        <v>10.0151779952774</v>
      </c>
      <c r="AU249" s="409">
        <f t="shared" ca="1" si="1544"/>
        <v>9.8810544173067765</v>
      </c>
      <c r="AV249" s="409">
        <f t="shared" ca="1" si="1544"/>
        <v>9.8188522615083844</v>
      </c>
      <c r="AW249" s="409">
        <f t="shared" ca="1" si="1544"/>
        <v>9.5812529076985218</v>
      </c>
      <c r="AX249" s="409">
        <f t="shared" ca="1" si="1544"/>
        <v>9.6072895149520008</v>
      </c>
      <c r="AY249" s="409">
        <f t="shared" ca="1" si="1544"/>
        <v>9.3839419192536333</v>
      </c>
      <c r="AZ249" s="409">
        <f t="shared" ca="1" si="1544"/>
        <v>9.2158410816273708</v>
      </c>
      <c r="BA249" s="409">
        <f t="shared" ca="1" si="1544"/>
        <v>9.1261634450395377</v>
      </c>
      <c r="BB249" s="409">
        <f t="shared" ca="1" si="1544"/>
        <v>9.0776913221877624</v>
      </c>
      <c r="BC249" s="409">
        <f t="shared" ca="1" si="1544"/>
        <v>9.0325419157139564</v>
      </c>
      <c r="BD249" s="409">
        <f t="shared" ca="1" si="1544"/>
        <v>9.0899265262033087</v>
      </c>
      <c r="BE249" s="409">
        <f t="shared" ca="1" si="1544"/>
        <v>9.0899908534730454</v>
      </c>
      <c r="BF249" s="409">
        <f t="shared" ca="1" si="1544"/>
        <v>8.9887662361143228</v>
      </c>
      <c r="BG249" s="409">
        <f t="shared" ca="1" si="1544"/>
        <v>8.9145164872645513</v>
      </c>
      <c r="BH249" s="409">
        <f t="shared" ca="1" si="1544"/>
        <v>8.6311840328646223</v>
      </c>
      <c r="BI249" s="409">
        <f t="shared" ca="1" si="1544"/>
        <v>7.7377384835148151</v>
      </c>
      <c r="BJ249" s="409">
        <f t="shared" ca="1" si="1544"/>
        <v>8.4751473674289901</v>
      </c>
      <c r="BK249" s="409">
        <f t="shared" ca="1" si="1544"/>
        <v>8.336311189744551</v>
      </c>
      <c r="BL249" s="409">
        <f t="shared" ca="1" si="1544"/>
        <v>8.2760353805923774</v>
      </c>
      <c r="BM249" s="409">
        <f t="shared" ca="1" si="1544"/>
        <v>8.5579039179107319</v>
      </c>
      <c r="BN249" s="409">
        <f t="shared" ca="1" si="1544"/>
        <v>8.2957058621514292</v>
      </c>
      <c r="BO249" s="409">
        <f t="shared" ca="1" si="1544"/>
        <v>8.1587426896712358</v>
      </c>
      <c r="BP249" s="409">
        <f t="shared" ca="1" si="1544"/>
        <v>8.3741979027149505</v>
      </c>
      <c r="BQ249" s="409">
        <f t="shared" ref="BQ249:CV249" ca="1" si="1545">+BQ51/BQ$44*100</f>
        <v>8.1499786351708785</v>
      </c>
      <c r="BR249" s="409">
        <f t="shared" ca="1" si="1545"/>
        <v>8.0476433196605992</v>
      </c>
      <c r="BS249" s="409">
        <f t="shared" ca="1" si="1545"/>
        <v>7.9809951964434713</v>
      </c>
      <c r="BT249" s="409">
        <f t="shared" ca="1" si="1545"/>
        <v>7.9390777876368173</v>
      </c>
      <c r="BU249" s="409">
        <f t="shared" ca="1" si="1545"/>
        <v>7.8104876529171214</v>
      </c>
      <c r="BV249" s="409">
        <f t="shared" ca="1" si="1545"/>
        <v>7.7125498420530318</v>
      </c>
      <c r="BW249" s="409">
        <f t="shared" ca="1" si="1545"/>
        <v>7.6087342818217998</v>
      </c>
      <c r="BX249" s="409">
        <f t="shared" ca="1" si="1545"/>
        <v>7.6423214662700536</v>
      </c>
      <c r="BY249" s="409">
        <f t="shared" ca="1" si="1545"/>
        <v>7.2271843508043343</v>
      </c>
      <c r="BZ249" s="409">
        <f t="shared" ca="1" si="1545"/>
        <v>7.4604396539842464</v>
      </c>
      <c r="CA249" s="409">
        <f t="shared" ca="1" si="1545"/>
        <v>7.5140182997487841</v>
      </c>
      <c r="CB249" s="409">
        <f t="shared" ca="1" si="1545"/>
        <v>7.3744528677075083</v>
      </c>
      <c r="CC249" s="409">
        <f t="shared" ca="1" si="1545"/>
        <v>7.362745324889552</v>
      </c>
      <c r="CD249" s="409">
        <f t="shared" ca="1" si="1545"/>
        <v>7.3420895462784701</v>
      </c>
      <c r="CE249" s="409">
        <f t="shared" ca="1" si="1545"/>
        <v>7.417955387369279</v>
      </c>
      <c r="CF249" s="409">
        <f t="shared" ca="1" si="1545"/>
        <v>7.473956418093211</v>
      </c>
      <c r="CG249" s="409">
        <f t="shared" ca="1" si="1545"/>
        <v>7.5102184050466008</v>
      </c>
      <c r="CH249" s="409">
        <f t="shared" ca="1" si="1545"/>
        <v>7.5882076806217222</v>
      </c>
      <c r="CI249" s="409">
        <f t="shared" ca="1" si="1545"/>
        <v>7.7831755771121047</v>
      </c>
      <c r="CJ249" s="409">
        <f t="shared" ca="1" si="1545"/>
        <v>7.8471525977349659</v>
      </c>
      <c r="CK249" s="409">
        <f t="shared" ca="1" si="1545"/>
        <v>7.8039070080982427</v>
      </c>
      <c r="CL249" s="409">
        <f t="shared" ca="1" si="1545"/>
        <v>7.8603503784021287</v>
      </c>
      <c r="CM249" s="409">
        <f t="shared" ca="1" si="1545"/>
        <v>8.1187246566005058</v>
      </c>
      <c r="CN249" s="409">
        <f t="shared" ca="1" si="1545"/>
        <v>10.836674156295418</v>
      </c>
      <c r="CO249" s="409">
        <f t="shared" ca="1" si="1545"/>
        <v>10.305295170851714</v>
      </c>
      <c r="CP249" s="409">
        <f t="shared" ca="1" si="1545"/>
        <v>8.4337174203081826</v>
      </c>
      <c r="CQ249" s="409">
        <f t="shared" ca="1" si="1545"/>
        <v>8.0925981221735519</v>
      </c>
      <c r="CR249" s="409">
        <f t="shared" ca="1" si="1545"/>
        <v>7.9429765556688832</v>
      </c>
      <c r="CS249" s="409">
        <f t="shared" ca="1" si="1545"/>
        <v>7.7441944872746342</v>
      </c>
      <c r="CT249" s="409">
        <f t="shared" ca="1" si="1545"/>
        <v>7.679879319561052</v>
      </c>
      <c r="CU249" s="409">
        <f t="shared" ca="1" si="1545"/>
        <v>7.6646398462634382</v>
      </c>
      <c r="CV249" s="409">
        <f t="shared" ca="1" si="1545"/>
        <v>7.7835639603407367</v>
      </c>
      <c r="CW249" s="409">
        <f t="shared" ref="CW249:ED249" ca="1" si="1546">+CW51/CW$44*100</f>
        <v>7.8127390974764568</v>
      </c>
      <c r="CX249" s="409">
        <f t="shared" ca="1" si="1546"/>
        <v>7.9761509763781806</v>
      </c>
      <c r="CY249" s="409">
        <f t="shared" ca="1" si="1546"/>
        <v>7.8755119939629328</v>
      </c>
      <c r="CZ249" s="409">
        <f t="shared" ca="1" si="1546"/>
        <v>7.9003163933820275</v>
      </c>
      <c r="DA249" s="409">
        <f t="shared" ca="1" si="1546"/>
        <v>7.9572336783238091</v>
      </c>
      <c r="DB249" s="409">
        <f t="shared" ca="1" si="1546"/>
        <v>8.0198345709434253</v>
      </c>
      <c r="DC249" s="409">
        <f t="shared" ca="1" si="1546"/>
        <v>8.033136901715709</v>
      </c>
      <c r="DD249" s="409">
        <f t="shared" ca="1" si="1546"/>
        <v>7.8476867815208307</v>
      </c>
      <c r="DE249" s="409">
        <f t="shared" ca="1" si="1546"/>
        <v>8.1455292531274335</v>
      </c>
      <c r="DF249" s="409">
        <f t="shared" ca="1" si="1546"/>
        <v>8.078751256977748</v>
      </c>
      <c r="DG249" s="409">
        <f t="shared" ca="1" si="1546"/>
        <v>8.085071536345863</v>
      </c>
      <c r="DH249" s="409">
        <f t="shared" ca="1" si="1546"/>
        <v>7.9987361842090321</v>
      </c>
      <c r="DI249" s="409">
        <f t="shared" ca="1" si="1546"/>
        <v>7.9433539273749592</v>
      </c>
      <c r="DJ249" s="409">
        <f t="shared" ca="1" si="1546"/>
        <v>7.9152163304364791</v>
      </c>
      <c r="DK249" s="409">
        <f t="shared" ca="1" si="1546"/>
        <v>7.9056945208923928</v>
      </c>
      <c r="DL249" s="409">
        <f t="shared" ca="1" si="1546"/>
        <v>7.8432826555754076</v>
      </c>
      <c r="DM249" s="409">
        <f t="shared" ca="1" si="1546"/>
        <v>7.9066848972006314</v>
      </c>
      <c r="DN249" s="409">
        <f t="shared" ca="1" si="1546"/>
        <v>7.9606670543208402</v>
      </c>
      <c r="DO249" s="409">
        <f t="shared" ca="1" si="1546"/>
        <v>7.9570558599287677</v>
      </c>
      <c r="DP249" s="409">
        <f t="shared" ca="1" si="1546"/>
        <v>7.8294880620464333</v>
      </c>
      <c r="DQ249" s="409">
        <f t="shared" ca="1" si="1546"/>
        <v>7.8685821464286221</v>
      </c>
      <c r="DR249" s="409">
        <f t="shared" ca="1" si="1546"/>
        <v>7.9269313115812716</v>
      </c>
      <c r="DS249" s="409">
        <f t="shared" ca="1" si="1546"/>
        <v>7.8797599199437007</v>
      </c>
      <c r="DT249" s="409">
        <f t="shared" ca="1" si="1546"/>
        <v>7.7662593984897237</v>
      </c>
      <c r="DU249" s="409">
        <f t="shared" ca="1" si="1546"/>
        <v>7.9150535829275617</v>
      </c>
      <c r="DV249" s="409">
        <f t="shared" ca="1" si="1546"/>
        <v>7.9363489986189837</v>
      </c>
      <c r="DW249" s="409">
        <f t="shared" ca="1" si="1546"/>
        <v>7.9752262296508603</v>
      </c>
      <c r="DX249" s="409">
        <f t="shared" ca="1" si="1546"/>
        <v>8.0452368510560461</v>
      </c>
      <c r="DY249" s="409">
        <f t="shared" ca="1" si="1546"/>
        <v>7.9374098230983385</v>
      </c>
      <c r="DZ249" s="409">
        <f t="shared" ca="1" si="1546"/>
        <v>7.8482808909457535</v>
      </c>
      <c r="EA249" s="409">
        <f t="shared" ca="1" si="1546"/>
        <v>7.721152395974844</v>
      </c>
      <c r="EB249" s="409">
        <f t="shared" ca="1" si="1546"/>
        <v>7.7591066196160199</v>
      </c>
      <c r="EC249" s="409">
        <f t="shared" ca="1" si="1546"/>
        <v>7.6626598404125339</v>
      </c>
      <c r="ED249" s="409">
        <f t="shared" ca="1" si="1546"/>
        <v>7.5788397266667387</v>
      </c>
      <c r="EE249" s="409">
        <f t="shared" ref="EE249:EQ249" ca="1" si="1547">+EE51/EE$44*100</f>
        <v>7.700839261270227</v>
      </c>
      <c r="EF249" s="409">
        <f t="shared" ca="1" si="1547"/>
        <v>7.6540011590299173</v>
      </c>
      <c r="EG249" s="409">
        <f t="shared" ca="1" si="1547"/>
        <v>7.5539223581257575</v>
      </c>
      <c r="EH249" s="409">
        <f t="shared" ca="1" si="1547"/>
        <v>7.5720099323596468</v>
      </c>
      <c r="EI249" s="409">
        <f t="shared" ca="1" si="1547"/>
        <v>7.519447267778558</v>
      </c>
      <c r="EJ249" s="409">
        <f t="shared" ca="1" si="1547"/>
        <v>7.4017987863802608</v>
      </c>
      <c r="EK249" s="409">
        <f t="shared" ca="1" si="1547"/>
        <v>7.3617190664673577</v>
      </c>
      <c r="EL249" s="409">
        <f t="shared" ca="1" si="1547"/>
        <v>7.3850179513305481</v>
      </c>
      <c r="EM249" s="409">
        <f t="shared" ca="1" si="1547"/>
        <v>7.3100179779201095</v>
      </c>
      <c r="EN249" s="409">
        <f t="shared" ca="1" si="1547"/>
        <v>7.3076865773599815</v>
      </c>
      <c r="EO249" s="409">
        <f t="shared" ca="1" si="1547"/>
        <v>7.2019256707289951</v>
      </c>
      <c r="EP249" s="409">
        <f t="shared" ca="1" si="1547"/>
        <v>7.2718012368410214</v>
      </c>
      <c r="EQ249" s="409">
        <f t="shared" ca="1" si="1547"/>
        <v>7.1053580809555514</v>
      </c>
      <c r="ER249" s="409">
        <f t="shared" ref="ER249:FA249" ca="1" si="1548">+ER51/ER$44*100</f>
        <v>7.0409444273079727</v>
      </c>
      <c r="ES249" s="409">
        <f t="shared" ca="1" si="1548"/>
        <v>7.0081734019602075</v>
      </c>
      <c r="ET249" s="409">
        <f t="shared" ca="1" si="1548"/>
        <v>6.9442664473670437</v>
      </c>
      <c r="EU249" s="409">
        <f t="shared" ca="1" si="1548"/>
        <v>6.8290452848594763</v>
      </c>
      <c r="EV249" s="409">
        <f t="shared" ca="1" si="1548"/>
        <v>6.9121520625596133</v>
      </c>
      <c r="EW249" s="409">
        <f t="shared" ca="1" si="1548"/>
        <v>6.9245693886987842</v>
      </c>
      <c r="EX249" s="409">
        <f t="shared" ca="1" si="1548"/>
        <v>6.9209292329204146</v>
      </c>
      <c r="EY249" s="409">
        <f t="shared" ca="1" si="1548"/>
        <v>7.0717358605728045</v>
      </c>
      <c r="EZ249" s="409">
        <f t="shared" ca="1" si="1548"/>
        <v>7.0797530782343108</v>
      </c>
      <c r="FA249" s="409">
        <f t="shared" ca="1" si="1548"/>
        <v>7.1294001811200349</v>
      </c>
      <c r="FB249" s="409">
        <f t="shared" ref="FB249:FD249" ca="1" si="1549">+FB51/FB$44*100</f>
        <v>7.1152691200609537</v>
      </c>
      <c r="FC249" s="409">
        <f t="shared" ca="1" si="1549"/>
        <v>7.0950748329534212</v>
      </c>
      <c r="FD249" s="409">
        <f t="shared" ca="1" si="1549"/>
        <v>7.1967107598488234</v>
      </c>
      <c r="FE249" s="409" t="e">
        <f t="shared" ref="FE249:FI249" ca="1" si="1550">+FE51/FE$44*100</f>
        <v>#DIV/0!</v>
      </c>
      <c r="FF249" s="409" t="e">
        <f t="shared" ca="1" si="1550"/>
        <v>#DIV/0!</v>
      </c>
      <c r="FG249" s="409" t="e">
        <f t="shared" ca="1" si="1550"/>
        <v>#DIV/0!</v>
      </c>
      <c r="FH249" s="409" t="e">
        <f t="shared" ca="1" si="1550"/>
        <v>#DIV/0!</v>
      </c>
      <c r="FI249" s="409" t="e">
        <f t="shared" ca="1" si="1550"/>
        <v>#DIV/0!</v>
      </c>
      <c r="FJ249" s="409" t="e">
        <f t="shared" ref="FJ249:FP249" ca="1" si="1551">+FJ51/FJ$44*100</f>
        <v>#DIV/0!</v>
      </c>
      <c r="FK249" s="409" t="e">
        <f t="shared" ca="1" si="1551"/>
        <v>#DIV/0!</v>
      </c>
      <c r="FL249" s="409" t="e">
        <f t="shared" ca="1" si="1551"/>
        <v>#DIV/0!</v>
      </c>
      <c r="FM249" s="409" t="e">
        <f t="shared" ca="1" si="1551"/>
        <v>#DIV/0!</v>
      </c>
      <c r="FN249" s="409" t="e">
        <f t="shared" ca="1" si="1551"/>
        <v>#DIV/0!</v>
      </c>
      <c r="FO249" s="409" t="e">
        <f t="shared" ca="1" si="1551"/>
        <v>#DIV/0!</v>
      </c>
      <c r="FP249" s="409" t="e">
        <f t="shared" ca="1" si="1551"/>
        <v>#DIV/0!</v>
      </c>
    </row>
    <row r="250" spans="1:172" x14ac:dyDescent="0.2">
      <c r="B250" s="407" t="s">
        <v>3</v>
      </c>
      <c r="C250" s="408">
        <f t="shared" si="1479"/>
        <v>265067.55099999998</v>
      </c>
      <c r="D250" s="407"/>
      <c r="E250" s="409">
        <f t="shared" ref="E250:AJ250" ca="1" si="1552">+E52/E$44*100</f>
        <v>3.6967810382989401</v>
      </c>
      <c r="F250" s="409">
        <f t="shared" ca="1" si="1552"/>
        <v>3.6843038331252416</v>
      </c>
      <c r="G250" s="409">
        <f t="shared" ca="1" si="1552"/>
        <v>3.6933192122113954</v>
      </c>
      <c r="H250" s="409">
        <f t="shared" ca="1" si="1552"/>
        <v>3.5995903979870869</v>
      </c>
      <c r="I250" s="409">
        <f t="shared" ca="1" si="1552"/>
        <v>3.5789311039571272</v>
      </c>
      <c r="J250" s="409">
        <f t="shared" ca="1" si="1552"/>
        <v>3.5274361664241889</v>
      </c>
      <c r="K250" s="409">
        <f t="shared" ca="1" si="1552"/>
        <v>3.5246033050260612</v>
      </c>
      <c r="L250" s="409">
        <f t="shared" ca="1" si="1552"/>
        <v>3.4837362802835843</v>
      </c>
      <c r="M250" s="409">
        <f t="shared" ca="1" si="1552"/>
        <v>3.4165856547386326</v>
      </c>
      <c r="N250" s="409">
        <f t="shared" ca="1" si="1552"/>
        <v>3.4527133639966436</v>
      </c>
      <c r="O250" s="409">
        <f t="shared" ca="1" si="1552"/>
        <v>3.6608070536271722</v>
      </c>
      <c r="P250" s="409">
        <f t="shared" ca="1" si="1552"/>
        <v>3.7623274951013821</v>
      </c>
      <c r="Q250" s="409">
        <f t="shared" ca="1" si="1552"/>
        <v>3.3874159087859534</v>
      </c>
      <c r="R250" s="409">
        <f t="shared" ca="1" si="1552"/>
        <v>3.4188820197783443</v>
      </c>
      <c r="S250" s="409">
        <f t="shared" ca="1" si="1552"/>
        <v>3.4727832483893182</v>
      </c>
      <c r="T250" s="409">
        <f t="shared" ca="1" si="1552"/>
        <v>3.5096459446591655</v>
      </c>
      <c r="U250" s="409">
        <f t="shared" ca="1" si="1552"/>
        <v>3.5165888651327597</v>
      </c>
      <c r="V250" s="409">
        <f t="shared" ca="1" si="1552"/>
        <v>3.4684696759151707</v>
      </c>
      <c r="W250" s="409">
        <f t="shared" ca="1" si="1552"/>
        <v>3.5417734388898552</v>
      </c>
      <c r="X250" s="409">
        <f t="shared" ca="1" si="1552"/>
        <v>3.5575678357344978</v>
      </c>
      <c r="Y250" s="409">
        <f t="shared" ca="1" si="1552"/>
        <v>3.4913256941923723</v>
      </c>
      <c r="Z250" s="409">
        <f t="shared" ca="1" si="1552"/>
        <v>3.474584795350673</v>
      </c>
      <c r="AA250" s="409">
        <f t="shared" ca="1" si="1552"/>
        <v>3.5140814328283381</v>
      </c>
      <c r="AB250" s="409">
        <f t="shared" ca="1" si="1552"/>
        <v>3.589849488106287</v>
      </c>
      <c r="AC250" s="409">
        <f t="shared" ca="1" si="1552"/>
        <v>3.5269118122107699</v>
      </c>
      <c r="AD250" s="409">
        <f t="shared" ca="1" si="1552"/>
        <v>3.5463326336103886</v>
      </c>
      <c r="AE250" s="409">
        <f t="shared" ca="1" si="1552"/>
        <v>3.3901750000788375</v>
      </c>
      <c r="AF250" s="409">
        <f t="shared" ca="1" si="1552"/>
        <v>3.3433702735772162</v>
      </c>
      <c r="AG250" s="409">
        <f t="shared" ca="1" si="1552"/>
        <v>3.3576377250219993</v>
      </c>
      <c r="AH250" s="409">
        <f t="shared" ca="1" si="1552"/>
        <v>3.5004957537432637</v>
      </c>
      <c r="AI250" s="409">
        <f t="shared" ca="1" si="1552"/>
        <v>3.3934447507739081</v>
      </c>
      <c r="AJ250" s="409">
        <f t="shared" ca="1" si="1552"/>
        <v>3.504523332347711</v>
      </c>
      <c r="AK250" s="409">
        <f t="shared" ref="AK250:BP250" ca="1" si="1553">+AK52/AK$44*100</f>
        <v>3.4224994006744098</v>
      </c>
      <c r="AL250" s="409">
        <f t="shared" ca="1" si="1553"/>
        <v>3.4399435991198497</v>
      </c>
      <c r="AM250" s="409">
        <f t="shared" ca="1" si="1553"/>
        <v>3.3421994773414418</v>
      </c>
      <c r="AN250" s="409">
        <f t="shared" ca="1" si="1553"/>
        <v>3.3515055492291883</v>
      </c>
      <c r="AO250" s="409">
        <f t="shared" ca="1" si="1553"/>
        <v>3.419494450190534</v>
      </c>
      <c r="AP250" s="409">
        <f t="shared" ca="1" si="1553"/>
        <v>3.4732726460361887</v>
      </c>
      <c r="AQ250" s="409">
        <f t="shared" ca="1" si="1553"/>
        <v>3.4901448662230083</v>
      </c>
      <c r="AR250" s="409">
        <f t="shared" ca="1" si="1553"/>
        <v>3.5206306658005344</v>
      </c>
      <c r="AS250" s="409">
        <f t="shared" ca="1" si="1553"/>
        <v>3.5920456951294679</v>
      </c>
      <c r="AT250" s="409">
        <f t="shared" ca="1" si="1553"/>
        <v>3.5465626576912546</v>
      </c>
      <c r="AU250" s="409">
        <f t="shared" ca="1" si="1553"/>
        <v>3.6505537767659613</v>
      </c>
      <c r="AV250" s="409">
        <f t="shared" ca="1" si="1553"/>
        <v>3.5403681331628745</v>
      </c>
      <c r="AW250" s="409">
        <f t="shared" ca="1" si="1553"/>
        <v>3.6688306986117221</v>
      </c>
      <c r="AX250" s="409">
        <f t="shared" ca="1" si="1553"/>
        <v>3.6456285254947498</v>
      </c>
      <c r="AY250" s="409">
        <f t="shared" ca="1" si="1553"/>
        <v>3.5089668483624283</v>
      </c>
      <c r="AZ250" s="409">
        <f t="shared" ca="1" si="1553"/>
        <v>3.5626060989375983</v>
      </c>
      <c r="BA250" s="409">
        <f t="shared" ca="1" si="1553"/>
        <v>3.4943100249454884</v>
      </c>
      <c r="BB250" s="409">
        <f t="shared" ca="1" si="1553"/>
        <v>3.4704471028045734</v>
      </c>
      <c r="BC250" s="409">
        <f t="shared" ca="1" si="1553"/>
        <v>3.4827412624139771</v>
      </c>
      <c r="BD250" s="409">
        <f t="shared" ca="1" si="1553"/>
        <v>3.6047089545550186</v>
      </c>
      <c r="BE250" s="409">
        <f t="shared" ca="1" si="1553"/>
        <v>3.5746652048748446</v>
      </c>
      <c r="BF250" s="409">
        <f t="shared" ca="1" si="1553"/>
        <v>3.5825549181764935</v>
      </c>
      <c r="BG250" s="409">
        <f t="shared" ca="1" si="1553"/>
        <v>3.5563481652648838</v>
      </c>
      <c r="BH250" s="409">
        <f t="shared" ca="1" si="1553"/>
        <v>3.5442185605997309</v>
      </c>
      <c r="BI250" s="409">
        <f t="shared" ca="1" si="1553"/>
        <v>3.55809974447976</v>
      </c>
      <c r="BJ250" s="409">
        <f t="shared" ca="1" si="1553"/>
        <v>3.5063227158786363</v>
      </c>
      <c r="BK250" s="409">
        <f t="shared" ca="1" si="1553"/>
        <v>3.521799309486044</v>
      </c>
      <c r="BL250" s="409">
        <f t="shared" ca="1" si="1553"/>
        <v>3.4284782540757641</v>
      </c>
      <c r="BM250" s="409">
        <f t="shared" ca="1" si="1553"/>
        <v>3.4949419996907691</v>
      </c>
      <c r="BN250" s="409">
        <f t="shared" ca="1" si="1553"/>
        <v>3.4492764579449546</v>
      </c>
      <c r="BO250" s="409">
        <f t="shared" ca="1" si="1553"/>
        <v>3.5663801911148041</v>
      </c>
      <c r="BP250" s="409">
        <f t="shared" ca="1" si="1553"/>
        <v>3.4984166368339982</v>
      </c>
      <c r="BQ250" s="409">
        <f t="shared" ref="BQ250:CV250" ca="1" si="1554">+BQ52/BQ$44*100</f>
        <v>3.4967913316878754</v>
      </c>
      <c r="BR250" s="409">
        <f t="shared" ca="1" si="1554"/>
        <v>3.3961785205295016</v>
      </c>
      <c r="BS250" s="409">
        <f t="shared" ca="1" si="1554"/>
        <v>3.3469802775048176</v>
      </c>
      <c r="BT250" s="409">
        <f t="shared" ca="1" si="1554"/>
        <v>3.3696887017552504</v>
      </c>
      <c r="BU250" s="409">
        <f t="shared" ca="1" si="1554"/>
        <v>3.3278642290520932</v>
      </c>
      <c r="BV250" s="409">
        <f t="shared" ca="1" si="1554"/>
        <v>3.3454006251476578</v>
      </c>
      <c r="BW250" s="409">
        <f t="shared" ca="1" si="1554"/>
        <v>3.3745513441009845</v>
      </c>
      <c r="BX250" s="409">
        <f t="shared" ca="1" si="1554"/>
        <v>3.3801694264975675</v>
      </c>
      <c r="BY250" s="409">
        <f t="shared" ca="1" si="1554"/>
        <v>3.3261074552214427</v>
      </c>
      <c r="BZ250" s="409">
        <f t="shared" ca="1" si="1554"/>
        <v>3.2654478420713722</v>
      </c>
      <c r="CA250" s="409">
        <f t="shared" ca="1" si="1554"/>
        <v>3.3487793166868709</v>
      </c>
      <c r="CB250" s="409">
        <f t="shared" ca="1" si="1554"/>
        <v>3.370853766625991</v>
      </c>
      <c r="CC250" s="409">
        <f t="shared" ca="1" si="1554"/>
        <v>3.2761126304704327</v>
      </c>
      <c r="CD250" s="409">
        <f t="shared" ca="1" si="1554"/>
        <v>3.3461538211011428</v>
      </c>
      <c r="CE250" s="409">
        <f t="shared" ca="1" si="1554"/>
        <v>3.395078881308041</v>
      </c>
      <c r="CF250" s="409">
        <f t="shared" ca="1" si="1554"/>
        <v>3.391665227001011</v>
      </c>
      <c r="CG250" s="409">
        <f t="shared" ca="1" si="1554"/>
        <v>3.3108911109946146</v>
      </c>
      <c r="CH250" s="409">
        <f t="shared" ca="1" si="1554"/>
        <v>3.3699802305190514</v>
      </c>
      <c r="CI250" s="409">
        <f t="shared" ca="1" si="1554"/>
        <v>3.4290120465132925</v>
      </c>
      <c r="CJ250" s="409">
        <f t="shared" ca="1" si="1554"/>
        <v>3.4130913120256139</v>
      </c>
      <c r="CK250" s="409">
        <f t="shared" ca="1" si="1554"/>
        <v>3.5218414264624762</v>
      </c>
      <c r="CL250" s="409">
        <f t="shared" ca="1" si="1554"/>
        <v>3.4174302551808089</v>
      </c>
      <c r="CM250" s="409">
        <f t="shared" ca="1" si="1554"/>
        <v>3.4831230047702255</v>
      </c>
      <c r="CN250" s="409">
        <f t="shared" ca="1" si="1554"/>
        <v>3.6283767542426308</v>
      </c>
      <c r="CO250" s="409">
        <f t="shared" ca="1" si="1554"/>
        <v>3.4617217890246494</v>
      </c>
      <c r="CP250" s="409">
        <f t="shared" ca="1" si="1554"/>
        <v>3.6202741662046152</v>
      </c>
      <c r="CQ250" s="409">
        <f t="shared" ca="1" si="1554"/>
        <v>3.7805857938388088</v>
      </c>
      <c r="CR250" s="409">
        <f t="shared" ca="1" si="1554"/>
        <v>3.6953562144759116</v>
      </c>
      <c r="CS250" s="409">
        <f t="shared" ca="1" si="1554"/>
        <v>3.6022902567001935</v>
      </c>
      <c r="CT250" s="409">
        <f t="shared" ca="1" si="1554"/>
        <v>3.6571026145348866</v>
      </c>
      <c r="CU250" s="409">
        <f t="shared" ca="1" si="1554"/>
        <v>3.5861713058785769</v>
      </c>
      <c r="CV250" s="409">
        <f t="shared" ca="1" si="1554"/>
        <v>3.6520088200077074</v>
      </c>
      <c r="CW250" s="409">
        <f t="shared" ref="CW250:ED250" ca="1" si="1555">+CW52/CW$44*100</f>
        <v>3.5375500107858455</v>
      </c>
      <c r="CX250" s="409">
        <f t="shared" ca="1" si="1555"/>
        <v>3.6456029352442694</v>
      </c>
      <c r="CY250" s="409">
        <f t="shared" ca="1" si="1555"/>
        <v>3.5017453756462666</v>
      </c>
      <c r="CZ250" s="409">
        <f t="shared" ca="1" si="1555"/>
        <v>3.5404517310543864</v>
      </c>
      <c r="DA250" s="409">
        <f t="shared" ca="1" si="1555"/>
        <v>3.5617711006297998</v>
      </c>
      <c r="DB250" s="409">
        <f t="shared" ca="1" si="1555"/>
        <v>3.5920090017981159</v>
      </c>
      <c r="DC250" s="409">
        <f t="shared" ca="1" si="1555"/>
        <v>3.5525084853153421</v>
      </c>
      <c r="DD250" s="409">
        <f t="shared" ca="1" si="1555"/>
        <v>3.5203895168702668</v>
      </c>
      <c r="DE250" s="409">
        <f t="shared" ca="1" si="1555"/>
        <v>3.6259457900437728</v>
      </c>
      <c r="DF250" s="409">
        <f t="shared" ca="1" si="1555"/>
        <v>3.5546305105314659</v>
      </c>
      <c r="DG250" s="409">
        <f t="shared" ca="1" si="1555"/>
        <v>3.5147994295440554</v>
      </c>
      <c r="DH250" s="409">
        <f t="shared" ca="1" si="1555"/>
        <v>3.4699933265695697</v>
      </c>
      <c r="DI250" s="409">
        <f t="shared" ca="1" si="1555"/>
        <v>3.4557315554642183</v>
      </c>
      <c r="DJ250" s="409">
        <f t="shared" ca="1" si="1555"/>
        <v>3.4711816894809622</v>
      </c>
      <c r="DK250" s="409">
        <f t="shared" ca="1" si="1555"/>
        <v>3.4875812819345478</v>
      </c>
      <c r="DL250" s="409">
        <f t="shared" ca="1" si="1555"/>
        <v>3.4218222731880852</v>
      </c>
      <c r="DM250" s="409">
        <f t="shared" ca="1" si="1555"/>
        <v>3.4359999644141546</v>
      </c>
      <c r="DN250" s="409">
        <f t="shared" ca="1" si="1555"/>
        <v>3.5393458679940313</v>
      </c>
      <c r="DO250" s="409">
        <f t="shared" ca="1" si="1555"/>
        <v>3.5061874658700898</v>
      </c>
      <c r="DP250" s="409">
        <f t="shared" ca="1" si="1555"/>
        <v>3.4717308907593751</v>
      </c>
      <c r="DQ250" s="409">
        <f t="shared" ca="1" si="1555"/>
        <v>3.5016255957678109</v>
      </c>
      <c r="DR250" s="409">
        <f t="shared" ca="1" si="1555"/>
        <v>3.527875497832897</v>
      </c>
      <c r="DS250" s="409">
        <f t="shared" ca="1" si="1555"/>
        <v>3.557191203056429</v>
      </c>
      <c r="DT250" s="409">
        <f t="shared" ca="1" si="1555"/>
        <v>3.5988512636111554</v>
      </c>
      <c r="DU250" s="409">
        <f t="shared" ca="1" si="1555"/>
        <v>3.3315452350021859</v>
      </c>
      <c r="DV250" s="409">
        <f t="shared" ca="1" si="1555"/>
        <v>3.3490547440791163</v>
      </c>
      <c r="DW250" s="409">
        <f t="shared" ca="1" si="1555"/>
        <v>3.4614603764328518</v>
      </c>
      <c r="DX250" s="409">
        <f t="shared" ca="1" si="1555"/>
        <v>3.4284131144846963</v>
      </c>
      <c r="DY250" s="409">
        <f t="shared" ca="1" si="1555"/>
        <v>3.3892449059077836</v>
      </c>
      <c r="DZ250" s="409">
        <f t="shared" ca="1" si="1555"/>
        <v>3.3579531561236138</v>
      </c>
      <c r="EA250" s="409">
        <f t="shared" ca="1" si="1555"/>
        <v>3.307276087652363</v>
      </c>
      <c r="EB250" s="409">
        <f t="shared" ca="1" si="1555"/>
        <v>3.2512662332855222</v>
      </c>
      <c r="EC250" s="409">
        <f t="shared" ca="1" si="1555"/>
        <v>3.2030573747027962</v>
      </c>
      <c r="ED250" s="409">
        <f t="shared" ca="1" si="1555"/>
        <v>3.1008571890178875</v>
      </c>
      <c r="EE250" s="409">
        <f t="shared" ref="EE250:EQ250" ca="1" si="1556">+EE52/EE$44*100</f>
        <v>3.149768817554937</v>
      </c>
      <c r="EF250" s="409">
        <f t="shared" ca="1" si="1556"/>
        <v>3.0794888494200578</v>
      </c>
      <c r="EG250" s="409">
        <f t="shared" ca="1" si="1556"/>
        <v>3.2408139215761134</v>
      </c>
      <c r="EH250" s="409">
        <f t="shared" ca="1" si="1556"/>
        <v>3.2111668757792087</v>
      </c>
      <c r="EI250" s="409">
        <f t="shared" ca="1" si="1556"/>
        <v>3.0491681755027709</v>
      </c>
      <c r="EJ250" s="409">
        <f t="shared" ca="1" si="1556"/>
        <v>3.0124187770813489</v>
      </c>
      <c r="EK250" s="409">
        <f t="shared" ca="1" si="1556"/>
        <v>3.0656104126248005</v>
      </c>
      <c r="EL250" s="409">
        <f t="shared" ca="1" si="1556"/>
        <v>2.9021801123544284</v>
      </c>
      <c r="EM250" s="409">
        <f t="shared" ca="1" si="1556"/>
        <v>2.8651828160302588</v>
      </c>
      <c r="EN250" s="409">
        <f t="shared" ca="1" si="1556"/>
        <v>2.9986534372514444</v>
      </c>
      <c r="EO250" s="409">
        <f t="shared" ca="1" si="1556"/>
        <v>2.9171514325258117</v>
      </c>
      <c r="EP250" s="409">
        <f t="shared" ca="1" si="1556"/>
        <v>2.9679996002782802</v>
      </c>
      <c r="EQ250" s="409">
        <f t="shared" ca="1" si="1556"/>
        <v>2.8803657646844032</v>
      </c>
      <c r="ER250" s="409">
        <f t="shared" ref="ER250:FA250" ca="1" si="1557">+ER52/ER$44*100</f>
        <v>2.9523504783262715</v>
      </c>
      <c r="ES250" s="409">
        <f t="shared" ca="1" si="1557"/>
        <v>2.9740523011157163</v>
      </c>
      <c r="ET250" s="409">
        <f t="shared" ca="1" si="1557"/>
        <v>3.0049730834725237</v>
      </c>
      <c r="EU250" s="409">
        <f t="shared" ca="1" si="1557"/>
        <v>2.9179185850002112</v>
      </c>
      <c r="EV250" s="409">
        <f t="shared" ca="1" si="1557"/>
        <v>2.9539679228951621</v>
      </c>
      <c r="EW250" s="409">
        <f t="shared" ca="1" si="1557"/>
        <v>2.8770011424320776</v>
      </c>
      <c r="EX250" s="409">
        <f t="shared" ca="1" si="1557"/>
        <v>2.8879657023549083</v>
      </c>
      <c r="EY250" s="409">
        <f t="shared" ca="1" si="1557"/>
        <v>3.0161472226021067</v>
      </c>
      <c r="EZ250" s="409">
        <f t="shared" ca="1" si="1557"/>
        <v>2.9471995455582349</v>
      </c>
      <c r="FA250" s="409">
        <f t="shared" ca="1" si="1557"/>
        <v>2.9906731534298077</v>
      </c>
      <c r="FB250" s="409">
        <f t="shared" ref="FB250:FD250" ca="1" si="1558">+FB52/FB$44*100</f>
        <v>2.9650824325183041</v>
      </c>
      <c r="FC250" s="409">
        <f t="shared" ca="1" si="1558"/>
        <v>2.9760372827215229</v>
      </c>
      <c r="FD250" s="409">
        <f t="shared" ca="1" si="1558"/>
        <v>2.9203520750539322</v>
      </c>
      <c r="FE250" s="409" t="e">
        <f t="shared" ref="FE250:FI250" ca="1" si="1559">+FE52/FE$44*100</f>
        <v>#DIV/0!</v>
      </c>
      <c r="FF250" s="409" t="e">
        <f t="shared" ca="1" si="1559"/>
        <v>#DIV/0!</v>
      </c>
      <c r="FG250" s="409" t="e">
        <f t="shared" ca="1" si="1559"/>
        <v>#DIV/0!</v>
      </c>
      <c r="FH250" s="409" t="e">
        <f t="shared" ca="1" si="1559"/>
        <v>#DIV/0!</v>
      </c>
      <c r="FI250" s="409" t="e">
        <f t="shared" ca="1" si="1559"/>
        <v>#DIV/0!</v>
      </c>
      <c r="FJ250" s="409" t="e">
        <f t="shared" ref="FJ250:FP250" ca="1" si="1560">+FJ52/FJ$44*100</f>
        <v>#DIV/0!</v>
      </c>
      <c r="FK250" s="409" t="e">
        <f t="shared" ca="1" si="1560"/>
        <v>#DIV/0!</v>
      </c>
      <c r="FL250" s="409" t="e">
        <f t="shared" ca="1" si="1560"/>
        <v>#DIV/0!</v>
      </c>
      <c r="FM250" s="409" t="e">
        <f t="shared" ca="1" si="1560"/>
        <v>#DIV/0!</v>
      </c>
      <c r="FN250" s="409" t="e">
        <f t="shared" ca="1" si="1560"/>
        <v>#DIV/0!</v>
      </c>
      <c r="FO250" s="409" t="e">
        <f t="shared" ca="1" si="1560"/>
        <v>#DIV/0!</v>
      </c>
      <c r="FP250" s="409" t="e">
        <f t="shared" ca="1" si="1560"/>
        <v>#DIV/0!</v>
      </c>
    </row>
    <row r="251" spans="1:172" x14ac:dyDescent="0.2">
      <c r="B251" s="407" t="s">
        <v>4</v>
      </c>
      <c r="C251" s="408">
        <f t="shared" si="1479"/>
        <v>61718.432999999997</v>
      </c>
      <c r="D251" s="407"/>
      <c r="E251" s="409">
        <f t="shared" ref="E251:AJ251" ca="1" si="1561">+E53/E$44*100</f>
        <v>1.1461196322662948</v>
      </c>
      <c r="F251" s="409">
        <f t="shared" ca="1" si="1561"/>
        <v>1.0335558648071059</v>
      </c>
      <c r="G251" s="409">
        <f t="shared" ca="1" si="1561"/>
        <v>1.0723826449429965</v>
      </c>
      <c r="H251" s="409">
        <f t="shared" ca="1" si="1561"/>
        <v>1.14285103210677</v>
      </c>
      <c r="I251" s="409">
        <f t="shared" ca="1" si="1561"/>
        <v>1.0556128224027301</v>
      </c>
      <c r="J251" s="409">
        <f t="shared" ca="1" si="1561"/>
        <v>1.0664857297594581</v>
      </c>
      <c r="K251" s="409">
        <f t="shared" ca="1" si="1561"/>
        <v>1.174488111425211</v>
      </c>
      <c r="L251" s="409">
        <f t="shared" ca="1" si="1561"/>
        <v>1.1699965363534826</v>
      </c>
      <c r="M251" s="409">
        <f t="shared" ca="1" si="1561"/>
        <v>1.1622643572112887</v>
      </c>
      <c r="N251" s="409">
        <f t="shared" ca="1" si="1561"/>
        <v>1.2109409362263803</v>
      </c>
      <c r="O251" s="409">
        <f t="shared" ca="1" si="1561"/>
        <v>1.2337100684788598</v>
      </c>
      <c r="P251" s="409">
        <f t="shared" ca="1" si="1561"/>
        <v>1.2315729855222419</v>
      </c>
      <c r="Q251" s="409">
        <f t="shared" ca="1" si="1561"/>
        <v>1.1831115079845589</v>
      </c>
      <c r="R251" s="409">
        <f t="shared" ca="1" si="1561"/>
        <v>1.1545935538280907</v>
      </c>
      <c r="S251" s="409">
        <f t="shared" ca="1" si="1561"/>
        <v>1.1404276863444891</v>
      </c>
      <c r="T251" s="409">
        <f t="shared" ca="1" si="1561"/>
        <v>1.0502949081127102</v>
      </c>
      <c r="U251" s="409">
        <f t="shared" ca="1" si="1561"/>
        <v>1.0338108690406163</v>
      </c>
      <c r="V251" s="409">
        <f t="shared" ca="1" si="1561"/>
        <v>1.125867668984265</v>
      </c>
      <c r="W251" s="409">
        <f t="shared" ca="1" si="1561"/>
        <v>1.2015106190550515</v>
      </c>
      <c r="X251" s="409">
        <f t="shared" ca="1" si="1561"/>
        <v>1.1841130872706076</v>
      </c>
      <c r="Y251" s="409">
        <f t="shared" ca="1" si="1561"/>
        <v>1.2657910457899622</v>
      </c>
      <c r="Z251" s="409">
        <f t="shared" ca="1" si="1561"/>
        <v>1.1610919027144364</v>
      </c>
      <c r="AA251" s="409">
        <f t="shared" ca="1" si="1561"/>
        <v>1.0973871546880847</v>
      </c>
      <c r="AB251" s="409">
        <f t="shared" ca="1" si="1561"/>
        <v>0.9948265782327439</v>
      </c>
      <c r="AC251" s="409">
        <f t="shared" ca="1" si="1561"/>
        <v>1.1619298258004169</v>
      </c>
      <c r="AD251" s="409">
        <f t="shared" ca="1" si="1561"/>
        <v>1.2145609688565684</v>
      </c>
      <c r="AE251" s="409">
        <f t="shared" ca="1" si="1561"/>
        <v>1.1484223806535618</v>
      </c>
      <c r="AF251" s="409">
        <f t="shared" ca="1" si="1561"/>
        <v>1.2371734736901046</v>
      </c>
      <c r="AG251" s="409">
        <f t="shared" ca="1" si="1561"/>
        <v>1.2013014180595054</v>
      </c>
      <c r="AH251" s="409">
        <f t="shared" ca="1" si="1561"/>
        <v>1.0657769396708963</v>
      </c>
      <c r="AI251" s="409">
        <f t="shared" ca="1" si="1561"/>
        <v>1.0225982514113185</v>
      </c>
      <c r="AJ251" s="409">
        <f t="shared" ca="1" si="1561"/>
        <v>1.0497823926966627</v>
      </c>
      <c r="AK251" s="409">
        <f t="shared" ref="AK251:BP251" ca="1" si="1562">+AK53/AK$44*100</f>
        <v>0.8590795094571706</v>
      </c>
      <c r="AL251" s="409">
        <f t="shared" ca="1" si="1562"/>
        <v>0.86975918296520127</v>
      </c>
      <c r="AM251" s="409">
        <f t="shared" ca="1" si="1562"/>
        <v>0.85441043324378241</v>
      </c>
      <c r="AN251" s="409">
        <f t="shared" ca="1" si="1562"/>
        <v>0.88515401173241481</v>
      </c>
      <c r="AO251" s="409">
        <f t="shared" ca="1" si="1562"/>
        <v>0.88702559397346381</v>
      </c>
      <c r="AP251" s="409">
        <f t="shared" ca="1" si="1562"/>
        <v>1.1231362789078032</v>
      </c>
      <c r="AQ251" s="409">
        <f t="shared" ca="1" si="1562"/>
        <v>1.0266087836384277</v>
      </c>
      <c r="AR251" s="409">
        <f t="shared" ca="1" si="1562"/>
        <v>0.93599742711023737</v>
      </c>
      <c r="AS251" s="409">
        <f t="shared" ca="1" si="1562"/>
        <v>0.86084369145380235</v>
      </c>
      <c r="AT251" s="409">
        <f t="shared" ca="1" si="1562"/>
        <v>0.83097715821689588</v>
      </c>
      <c r="AU251" s="409">
        <f t="shared" ca="1" si="1562"/>
        <v>0.8861816472025138</v>
      </c>
      <c r="AV251" s="409">
        <f t="shared" ca="1" si="1562"/>
        <v>0.80221667834029697</v>
      </c>
      <c r="AW251" s="409">
        <f t="shared" ca="1" si="1562"/>
        <v>0.84493792487102415</v>
      </c>
      <c r="AX251" s="409">
        <f t="shared" ca="1" si="1562"/>
        <v>0.92379907221818403</v>
      </c>
      <c r="AY251" s="409">
        <f t="shared" ca="1" si="1562"/>
        <v>0.84929371345695337</v>
      </c>
      <c r="AZ251" s="409">
        <f t="shared" ca="1" si="1562"/>
        <v>0.92656281847425548</v>
      </c>
      <c r="BA251" s="409">
        <f t="shared" ca="1" si="1562"/>
        <v>0.89463689833197901</v>
      </c>
      <c r="BB251" s="409">
        <f t="shared" ca="1" si="1562"/>
        <v>0.85506175841293131</v>
      </c>
      <c r="BC251" s="409">
        <f t="shared" ca="1" si="1562"/>
        <v>0.83519663285177759</v>
      </c>
      <c r="BD251" s="409">
        <f t="shared" ca="1" si="1562"/>
        <v>0.79744663503943447</v>
      </c>
      <c r="BE251" s="409">
        <f t="shared" ca="1" si="1562"/>
        <v>0.87573442497427478</v>
      </c>
      <c r="BF251" s="409">
        <f t="shared" ca="1" si="1562"/>
        <v>0.85855032637799744</v>
      </c>
      <c r="BG251" s="409">
        <f t="shared" ca="1" si="1562"/>
        <v>0.84819648375980128</v>
      </c>
      <c r="BH251" s="409">
        <f t="shared" ca="1" si="1562"/>
        <v>0.76479398794331754</v>
      </c>
      <c r="BI251" s="409">
        <f t="shared" ca="1" si="1562"/>
        <v>0.86041175976278406</v>
      </c>
      <c r="BJ251" s="409">
        <f t="shared" ca="1" si="1562"/>
        <v>0.74388417491617209</v>
      </c>
      <c r="BK251" s="409">
        <f t="shared" ca="1" si="1562"/>
        <v>0.85115611339907482</v>
      </c>
      <c r="BL251" s="409">
        <f t="shared" ca="1" si="1562"/>
        <v>0.89735073331325876</v>
      </c>
      <c r="BM251" s="409">
        <f t="shared" ca="1" si="1562"/>
        <v>0.80602458920607301</v>
      </c>
      <c r="BN251" s="409">
        <f t="shared" ca="1" si="1562"/>
        <v>0.763043167786016</v>
      </c>
      <c r="BO251" s="409">
        <f t="shared" ca="1" si="1562"/>
        <v>0.73603338126282869</v>
      </c>
      <c r="BP251" s="409">
        <f t="shared" ca="1" si="1562"/>
        <v>0.82322720227971624</v>
      </c>
      <c r="BQ251" s="409">
        <f t="shared" ref="BQ251:CV251" ca="1" si="1563">+BQ53/BQ$44*100</f>
        <v>0.83630779683089784</v>
      </c>
      <c r="BR251" s="409">
        <f t="shared" ca="1" si="1563"/>
        <v>0.81428032892992297</v>
      </c>
      <c r="BS251" s="409">
        <f t="shared" ca="1" si="1563"/>
        <v>0.72394329383940281</v>
      </c>
      <c r="BT251" s="409">
        <f t="shared" ca="1" si="1563"/>
        <v>0.84774061645866561</v>
      </c>
      <c r="BU251" s="409">
        <f t="shared" ca="1" si="1563"/>
        <v>0.80728718937947352</v>
      </c>
      <c r="BV251" s="409">
        <f t="shared" ca="1" si="1563"/>
        <v>0.84510092768934952</v>
      </c>
      <c r="BW251" s="409">
        <f t="shared" ca="1" si="1563"/>
        <v>0.83791796330942769</v>
      </c>
      <c r="BX251" s="409">
        <f t="shared" ca="1" si="1563"/>
        <v>0.77778086188692985</v>
      </c>
      <c r="BY251" s="409">
        <f t="shared" ca="1" si="1563"/>
        <v>0.86244016337092022</v>
      </c>
      <c r="BZ251" s="409">
        <f t="shared" ca="1" si="1563"/>
        <v>0.84248440400233537</v>
      </c>
      <c r="CA251" s="409">
        <f t="shared" ca="1" si="1563"/>
        <v>0.88845295473208452</v>
      </c>
      <c r="CB251" s="409">
        <f t="shared" ca="1" si="1563"/>
        <v>0.82873764250319981</v>
      </c>
      <c r="CC251" s="409">
        <f t="shared" ca="1" si="1563"/>
        <v>0.78892241040361866</v>
      </c>
      <c r="CD251" s="409">
        <f t="shared" ca="1" si="1563"/>
        <v>0.96032444502209291</v>
      </c>
      <c r="CE251" s="409">
        <f t="shared" ca="1" si="1563"/>
        <v>0.93345471323738738</v>
      </c>
      <c r="CF251" s="409">
        <f t="shared" ca="1" si="1563"/>
        <v>1.0976401782058034</v>
      </c>
      <c r="CG251" s="409">
        <f t="shared" ca="1" si="1563"/>
        <v>1.0831142091708388</v>
      </c>
      <c r="CH251" s="409">
        <f t="shared" ca="1" si="1563"/>
        <v>1.0929732273869359</v>
      </c>
      <c r="CI251" s="409">
        <f t="shared" ca="1" si="1563"/>
        <v>1.0385355423628617</v>
      </c>
      <c r="CJ251" s="409">
        <f t="shared" ca="1" si="1563"/>
        <v>0.96214483012932139</v>
      </c>
      <c r="CK251" s="409">
        <f t="shared" ca="1" si="1563"/>
        <v>1.0499341134573483</v>
      </c>
      <c r="CL251" s="409">
        <f t="shared" ca="1" si="1563"/>
        <v>1.0180655246793875</v>
      </c>
      <c r="CM251" s="409">
        <f t="shared" ca="1" si="1563"/>
        <v>1.0931883561322524</v>
      </c>
      <c r="CN251" s="409">
        <f t="shared" ca="1" si="1563"/>
        <v>1.3621046144156999</v>
      </c>
      <c r="CO251" s="409">
        <f t="shared" ca="1" si="1563"/>
        <v>1.4028820089608125</v>
      </c>
      <c r="CP251" s="409">
        <f t="shared" ca="1" si="1563"/>
        <v>1.069966119386796</v>
      </c>
      <c r="CQ251" s="409">
        <f t="shared" ca="1" si="1563"/>
        <v>1.0850097419883231</v>
      </c>
      <c r="CR251" s="409">
        <f t="shared" ca="1" si="1563"/>
        <v>0.94555367203707874</v>
      </c>
      <c r="CS251" s="409">
        <f t="shared" ca="1" si="1563"/>
        <v>0.9503444713738155</v>
      </c>
      <c r="CT251" s="409">
        <f t="shared" ca="1" si="1563"/>
        <v>0.86251657126909698</v>
      </c>
      <c r="CU251" s="409">
        <f t="shared" ca="1" si="1563"/>
        <v>0.86520950369955263</v>
      </c>
      <c r="CV251" s="409">
        <f t="shared" ca="1" si="1563"/>
        <v>0.70237064904505997</v>
      </c>
      <c r="CW251" s="409">
        <f t="shared" ref="CW251:ED251" ca="1" si="1564">+CW53/CW$44*100</f>
        <v>0.83969482235795656</v>
      </c>
      <c r="CX251" s="409">
        <f t="shared" ca="1" si="1564"/>
        <v>0.88278615353475987</v>
      </c>
      <c r="CY251" s="409">
        <f t="shared" ca="1" si="1564"/>
        <v>0.8733810932324122</v>
      </c>
      <c r="CZ251" s="409">
        <f t="shared" ca="1" si="1564"/>
        <v>0.86062353215001131</v>
      </c>
      <c r="DA251" s="409">
        <f t="shared" ca="1" si="1564"/>
        <v>0.93627255512325447</v>
      </c>
      <c r="DB251" s="409">
        <f t="shared" ca="1" si="1564"/>
        <v>0.82375231424563089</v>
      </c>
      <c r="DC251" s="409">
        <f t="shared" ca="1" si="1564"/>
        <v>0.97359168991490308</v>
      </c>
      <c r="DD251" s="409">
        <f t="shared" ca="1" si="1564"/>
        <v>0.98584407498119364</v>
      </c>
      <c r="DE251" s="409">
        <f t="shared" ca="1" si="1564"/>
        <v>0.96914344998936042</v>
      </c>
      <c r="DF251" s="409">
        <f t="shared" ca="1" si="1564"/>
        <v>0.87217490976730183</v>
      </c>
      <c r="DG251" s="409">
        <f t="shared" ca="1" si="1564"/>
        <v>0.92273285691005535</v>
      </c>
      <c r="DH251" s="409">
        <f t="shared" ca="1" si="1564"/>
        <v>0.81558090537419037</v>
      </c>
      <c r="DI251" s="409">
        <f t="shared" ca="1" si="1564"/>
        <v>1.2089680818342239</v>
      </c>
      <c r="DJ251" s="409">
        <f t="shared" ca="1" si="1564"/>
        <v>0.62293584652858924</v>
      </c>
      <c r="DK251" s="409">
        <f t="shared" ca="1" si="1564"/>
        <v>0.81439984913393471</v>
      </c>
      <c r="DL251" s="409">
        <f t="shared" ca="1" si="1564"/>
        <v>0.98746957806204239</v>
      </c>
      <c r="DM251" s="409">
        <f t="shared" ca="1" si="1564"/>
        <v>0.90459168719255723</v>
      </c>
      <c r="DN251" s="409">
        <f t="shared" ca="1" si="1564"/>
        <v>1.1054521143641649</v>
      </c>
      <c r="DO251" s="409">
        <f t="shared" ca="1" si="1564"/>
        <v>0.97018280358472508</v>
      </c>
      <c r="DP251" s="409">
        <f t="shared" ca="1" si="1564"/>
        <v>0.8820133374444773</v>
      </c>
      <c r="DQ251" s="409">
        <f t="shared" ca="1" si="1564"/>
        <v>0.91317638669299905</v>
      </c>
      <c r="DR251" s="409">
        <f t="shared" ca="1" si="1564"/>
        <v>0.9660689536257181</v>
      </c>
      <c r="DS251" s="409">
        <f t="shared" ca="1" si="1564"/>
        <v>1.0033574669878558</v>
      </c>
      <c r="DT251" s="409">
        <f t="shared" ca="1" si="1564"/>
        <v>0.98191904863538826</v>
      </c>
      <c r="DU251" s="409">
        <f t="shared" ca="1" si="1564"/>
        <v>0.96691563603114528</v>
      </c>
      <c r="DV251" s="409">
        <f t="shared" ca="1" si="1564"/>
        <v>1.1026727484495991</v>
      </c>
      <c r="DW251" s="409">
        <f t="shared" ca="1" si="1564"/>
        <v>1.0504750092923469</v>
      </c>
      <c r="DX251" s="409">
        <f t="shared" ca="1" si="1564"/>
        <v>0.94397781906852418</v>
      </c>
      <c r="DY251" s="409">
        <f t="shared" ca="1" si="1564"/>
        <v>1.057185883072979</v>
      </c>
      <c r="DZ251" s="409">
        <f t="shared" ca="1" si="1564"/>
        <v>1.0779234025486673</v>
      </c>
      <c r="EA251" s="409">
        <f t="shared" ca="1" si="1564"/>
        <v>0.84228736795150427</v>
      </c>
      <c r="EB251" s="409">
        <f t="shared" ca="1" si="1564"/>
        <v>0.84173764534443174</v>
      </c>
      <c r="EC251" s="409">
        <f t="shared" ca="1" si="1564"/>
        <v>0.88610031378178533</v>
      </c>
      <c r="ED251" s="409">
        <f t="shared" ca="1" si="1564"/>
        <v>0.91680166837522037</v>
      </c>
      <c r="EE251" s="409">
        <f t="shared" ref="EE251:EQ251" ca="1" si="1565">+EE53/EE$44*100</f>
        <v>0.71008091239411153</v>
      </c>
      <c r="EF251" s="409">
        <f t="shared" ca="1" si="1565"/>
        <v>0.88669370280676807</v>
      </c>
      <c r="EG251" s="409">
        <f t="shared" ca="1" si="1565"/>
        <v>0.96601496198539105</v>
      </c>
      <c r="EH251" s="409">
        <f t="shared" ca="1" si="1565"/>
        <v>0.95688584207578997</v>
      </c>
      <c r="EI251" s="409">
        <f t="shared" ca="1" si="1565"/>
        <v>0.92563962137172562</v>
      </c>
      <c r="EJ251" s="409">
        <f t="shared" ca="1" si="1565"/>
        <v>0.87683851407698521</v>
      </c>
      <c r="EK251" s="409">
        <f t="shared" ca="1" si="1565"/>
        <v>0.90923212278211429</v>
      </c>
      <c r="EL251" s="409">
        <f t="shared" ca="1" si="1565"/>
        <v>0.85899632537306103</v>
      </c>
      <c r="EM251" s="409">
        <f t="shared" ca="1" si="1565"/>
        <v>0.91851879367971079</v>
      </c>
      <c r="EN251" s="409">
        <f t="shared" ca="1" si="1565"/>
        <v>0.90006171266505641</v>
      </c>
      <c r="EO251" s="409">
        <f t="shared" ca="1" si="1565"/>
        <v>0.74521597392112793</v>
      </c>
      <c r="EP251" s="409">
        <f t="shared" ca="1" si="1565"/>
        <v>0.55488786128993561</v>
      </c>
      <c r="EQ251" s="409">
        <f t="shared" ca="1" si="1565"/>
        <v>0.91836667414494821</v>
      </c>
      <c r="ER251" s="409">
        <f t="shared" ref="ER251:FA251" ca="1" si="1566">+ER53/ER$44*100</f>
        <v>0.88911289620511258</v>
      </c>
      <c r="ES251" s="409">
        <f t="shared" ca="1" si="1566"/>
        <v>0.72924925863658585</v>
      </c>
      <c r="ET251" s="409">
        <f t="shared" ca="1" si="1566"/>
        <v>0.601170187731217</v>
      </c>
      <c r="EU251" s="409">
        <f t="shared" ca="1" si="1566"/>
        <v>0.62236426315987603</v>
      </c>
      <c r="EV251" s="409">
        <f t="shared" ca="1" si="1566"/>
        <v>0.69460671137787333</v>
      </c>
      <c r="EW251" s="409">
        <f t="shared" ca="1" si="1566"/>
        <v>0.5882111481882718</v>
      </c>
      <c r="EX251" s="409">
        <f t="shared" ca="1" si="1566"/>
        <v>0.54955918641700952</v>
      </c>
      <c r="EY251" s="409">
        <f t="shared" ca="1" si="1566"/>
        <v>0.64373035974942283</v>
      </c>
      <c r="EZ251" s="409">
        <f t="shared" ca="1" si="1566"/>
        <v>0.73588333794845662</v>
      </c>
      <c r="FA251" s="409">
        <f t="shared" ca="1" si="1566"/>
        <v>0.73207659204544029</v>
      </c>
      <c r="FB251" s="409">
        <f t="shared" ref="FB251:FD251" ca="1" si="1567">+FB53/FB$44*100</f>
        <v>0.71647448224716315</v>
      </c>
      <c r="FC251" s="409">
        <f t="shared" ca="1" si="1567"/>
        <v>0.69652716260103986</v>
      </c>
      <c r="FD251" s="409">
        <f t="shared" ca="1" si="1567"/>
        <v>0.69847942843007615</v>
      </c>
      <c r="FE251" s="409" t="e">
        <f t="shared" ref="FE251:FI251" ca="1" si="1568">+FE53/FE$44*100</f>
        <v>#DIV/0!</v>
      </c>
      <c r="FF251" s="409" t="e">
        <f t="shared" ca="1" si="1568"/>
        <v>#DIV/0!</v>
      </c>
      <c r="FG251" s="409" t="e">
        <f t="shared" ca="1" si="1568"/>
        <v>#DIV/0!</v>
      </c>
      <c r="FH251" s="409" t="e">
        <f t="shared" ca="1" si="1568"/>
        <v>#DIV/0!</v>
      </c>
      <c r="FI251" s="409" t="e">
        <f t="shared" ca="1" si="1568"/>
        <v>#DIV/0!</v>
      </c>
      <c r="FJ251" s="409" t="e">
        <f t="shared" ref="FJ251:FP251" ca="1" si="1569">+FJ53/FJ$44*100</f>
        <v>#DIV/0!</v>
      </c>
      <c r="FK251" s="409" t="e">
        <f t="shared" ca="1" si="1569"/>
        <v>#DIV/0!</v>
      </c>
      <c r="FL251" s="409" t="e">
        <f t="shared" ca="1" si="1569"/>
        <v>#DIV/0!</v>
      </c>
      <c r="FM251" s="409" t="e">
        <f t="shared" ca="1" si="1569"/>
        <v>#DIV/0!</v>
      </c>
      <c r="FN251" s="409" t="e">
        <f t="shared" ca="1" si="1569"/>
        <v>#DIV/0!</v>
      </c>
      <c r="FO251" s="409" t="e">
        <f t="shared" ca="1" si="1569"/>
        <v>#DIV/0!</v>
      </c>
      <c r="FP251" s="409" t="e">
        <f t="shared" ca="1" si="1569"/>
        <v>#DIV/0!</v>
      </c>
    </row>
    <row r="252" spans="1:172" s="317" customFormat="1" x14ac:dyDescent="0.2">
      <c r="A252" s="485"/>
      <c r="B252" s="404" t="s">
        <v>5</v>
      </c>
      <c r="C252" s="405">
        <f t="shared" si="1479"/>
        <v>456907.22100000002</v>
      </c>
      <c r="D252" s="404"/>
      <c r="E252" s="406">
        <f t="shared" ref="E252:AJ252" ca="1" si="1570">+E54/E$44*100</f>
        <v>5.5235501973202465</v>
      </c>
      <c r="F252" s="406">
        <f t="shared" ca="1" si="1570"/>
        <v>5.454624482786893</v>
      </c>
      <c r="G252" s="406">
        <f t="shared" ca="1" si="1570"/>
        <v>5.3951357053414908</v>
      </c>
      <c r="H252" s="406">
        <f t="shared" ca="1" si="1570"/>
        <v>5.4949978512580637</v>
      </c>
      <c r="I252" s="406">
        <f t="shared" ca="1" si="1570"/>
        <v>5.5173101508050406</v>
      </c>
      <c r="J252" s="406">
        <f t="shared" ca="1" si="1570"/>
        <v>5.5263470173330749</v>
      </c>
      <c r="K252" s="406">
        <f t="shared" ca="1" si="1570"/>
        <v>5.5594770301186145</v>
      </c>
      <c r="L252" s="406">
        <f t="shared" ca="1" si="1570"/>
        <v>5.5115920457060028</v>
      </c>
      <c r="M252" s="406">
        <f t="shared" ca="1" si="1570"/>
        <v>5.5185229479318387</v>
      </c>
      <c r="N252" s="406">
        <f t="shared" ca="1" si="1570"/>
        <v>5.4801900741203777</v>
      </c>
      <c r="O252" s="406">
        <f t="shared" ca="1" si="1570"/>
        <v>5.5481973094178869</v>
      </c>
      <c r="P252" s="406">
        <f t="shared" ca="1" si="1570"/>
        <v>5.4975414081777441</v>
      </c>
      <c r="Q252" s="406">
        <f t="shared" ca="1" si="1570"/>
        <v>5.751352025095553</v>
      </c>
      <c r="R252" s="406">
        <f t="shared" ca="1" si="1570"/>
        <v>5.6890410154478861</v>
      </c>
      <c r="S252" s="406">
        <f t="shared" ca="1" si="1570"/>
        <v>5.6899555952310461</v>
      </c>
      <c r="T252" s="406">
        <f t="shared" ca="1" si="1570"/>
        <v>5.7036717751873738</v>
      </c>
      <c r="U252" s="406">
        <f t="shared" ca="1" si="1570"/>
        <v>5.6563286112710429</v>
      </c>
      <c r="V252" s="406">
        <f t="shared" ca="1" si="1570"/>
        <v>5.6379267692755697</v>
      </c>
      <c r="W252" s="406">
        <f t="shared" ca="1" si="1570"/>
        <v>5.6233060453826385</v>
      </c>
      <c r="X252" s="406">
        <f t="shared" ca="1" si="1570"/>
        <v>5.7049516087081971</v>
      </c>
      <c r="Y252" s="406">
        <f t="shared" ca="1" si="1570"/>
        <v>5.676447911326548</v>
      </c>
      <c r="Z252" s="406">
        <f t="shared" ca="1" si="1570"/>
        <v>5.6265402170252203</v>
      </c>
      <c r="AA252" s="406">
        <f t="shared" ca="1" si="1570"/>
        <v>5.6029469823092377</v>
      </c>
      <c r="AB252" s="406">
        <f t="shared" ca="1" si="1570"/>
        <v>5.7013625138986708</v>
      </c>
      <c r="AC252" s="406">
        <f t="shared" ca="1" si="1570"/>
        <v>5.7159791793020354</v>
      </c>
      <c r="AD252" s="406">
        <f t="shared" ca="1" si="1570"/>
        <v>5.6203461736430418</v>
      </c>
      <c r="AE252" s="406">
        <f t="shared" ca="1" si="1570"/>
        <v>5.668570410474211</v>
      </c>
      <c r="AF252" s="406">
        <f t="shared" ca="1" si="1570"/>
        <v>5.6240831435453806</v>
      </c>
      <c r="AG252" s="406">
        <f t="shared" ca="1" si="1570"/>
        <v>5.5738332142246314</v>
      </c>
      <c r="AH252" s="406">
        <f t="shared" ca="1" si="1570"/>
        <v>5.5493179939134158</v>
      </c>
      <c r="AI252" s="406">
        <f t="shared" ca="1" si="1570"/>
        <v>5.5503849631111306</v>
      </c>
      <c r="AJ252" s="406">
        <f t="shared" ca="1" si="1570"/>
        <v>5.6206098585244373</v>
      </c>
      <c r="AK252" s="406">
        <f t="shared" ref="AK252:BP252" ca="1" si="1571">+AK54/AK$44*100</f>
        <v>5.5332883086954894</v>
      </c>
      <c r="AL252" s="406">
        <f t="shared" ca="1" si="1571"/>
        <v>5.7006418337572455</v>
      </c>
      <c r="AM252" s="406">
        <f t="shared" ca="1" si="1571"/>
        <v>5.7380264366435787</v>
      </c>
      <c r="AN252" s="406">
        <f t="shared" ca="1" si="1571"/>
        <v>5.6787442491689228</v>
      </c>
      <c r="AO252" s="406">
        <f t="shared" ca="1" si="1571"/>
        <v>5.4775771290728628</v>
      </c>
      <c r="AP252" s="406">
        <f t="shared" ca="1" si="1571"/>
        <v>5.5414979216014837</v>
      </c>
      <c r="AQ252" s="406">
        <f t="shared" ca="1" si="1571"/>
        <v>5.555666895064495</v>
      </c>
      <c r="AR252" s="406">
        <f t="shared" ca="1" si="1571"/>
        <v>5.5505758459701582</v>
      </c>
      <c r="AS252" s="406">
        <f t="shared" ca="1" si="1571"/>
        <v>5.6226821852309916</v>
      </c>
      <c r="AT252" s="406">
        <f t="shared" ca="1" si="1571"/>
        <v>5.6338980018845737</v>
      </c>
      <c r="AU252" s="406">
        <f t="shared" ca="1" si="1571"/>
        <v>5.6723008089387692</v>
      </c>
      <c r="AV252" s="406">
        <f t="shared" ca="1" si="1571"/>
        <v>5.5978137717477843</v>
      </c>
      <c r="AW252" s="406">
        <f t="shared" ca="1" si="1571"/>
        <v>5.5371978622084175</v>
      </c>
      <c r="AX252" s="406">
        <f t="shared" ca="1" si="1571"/>
        <v>5.5948197125750108</v>
      </c>
      <c r="AY252" s="406">
        <f t="shared" ca="1" si="1571"/>
        <v>5.5221117446892301</v>
      </c>
      <c r="AZ252" s="406">
        <f t="shared" ca="1" si="1571"/>
        <v>5.5947401779466475</v>
      </c>
      <c r="BA252" s="406">
        <f t="shared" ca="1" si="1571"/>
        <v>5.7643455000121184</v>
      </c>
      <c r="BB252" s="406">
        <f t="shared" ca="1" si="1571"/>
        <v>5.7134484527584846</v>
      </c>
      <c r="BC252" s="406">
        <f t="shared" ca="1" si="1571"/>
        <v>5.8362192877868182</v>
      </c>
      <c r="BD252" s="406">
        <f t="shared" ca="1" si="1571"/>
        <v>5.7394351259698517</v>
      </c>
      <c r="BE252" s="406">
        <f t="shared" ca="1" si="1571"/>
        <v>5.8557226747718492</v>
      </c>
      <c r="BF252" s="406">
        <f t="shared" ca="1" si="1571"/>
        <v>5.8518297785323439</v>
      </c>
      <c r="BG252" s="406">
        <f t="shared" ca="1" si="1571"/>
        <v>5.7583336466681958</v>
      </c>
      <c r="BH252" s="406">
        <f t="shared" ca="1" si="1571"/>
        <v>5.734552564149439</v>
      </c>
      <c r="BI252" s="406">
        <f t="shared" ca="1" si="1571"/>
        <v>5.844907459413279</v>
      </c>
      <c r="BJ252" s="406">
        <f t="shared" ca="1" si="1571"/>
        <v>5.5995026563197738</v>
      </c>
      <c r="BK252" s="406">
        <f t="shared" ca="1" si="1571"/>
        <v>6.0202070506373415</v>
      </c>
      <c r="BL252" s="406">
        <f t="shared" ca="1" si="1571"/>
        <v>5.7494307567903293</v>
      </c>
      <c r="BM252" s="406">
        <f t="shared" ca="1" si="1571"/>
        <v>5.9271641953807848</v>
      </c>
      <c r="BN252" s="406">
        <f t="shared" ca="1" si="1571"/>
        <v>5.9507323316944269</v>
      </c>
      <c r="BO252" s="406">
        <f t="shared" ca="1" si="1571"/>
        <v>5.7684156222645413</v>
      </c>
      <c r="BP252" s="406">
        <f t="shared" ca="1" si="1571"/>
        <v>6.0522231967663753</v>
      </c>
      <c r="BQ252" s="406">
        <f t="shared" ref="BQ252:CV252" ca="1" si="1572">+BQ54/BQ$44*100</f>
        <v>5.6995184398326728</v>
      </c>
      <c r="BR252" s="406">
        <f t="shared" ca="1" si="1572"/>
        <v>5.8708173575706164</v>
      </c>
      <c r="BS252" s="406">
        <f t="shared" ca="1" si="1572"/>
        <v>5.9800647510183476</v>
      </c>
      <c r="BT252" s="406">
        <f t="shared" ca="1" si="1572"/>
        <v>5.9185872985163428</v>
      </c>
      <c r="BU252" s="406">
        <f t="shared" ca="1" si="1572"/>
        <v>5.8604704304146349</v>
      </c>
      <c r="BV252" s="406">
        <f t="shared" ca="1" si="1572"/>
        <v>5.8108907908284113</v>
      </c>
      <c r="BW252" s="406">
        <f t="shared" ca="1" si="1572"/>
        <v>6.0517167169612565</v>
      </c>
      <c r="BX252" s="406">
        <f t="shared" ca="1" si="1572"/>
        <v>5.7986943572696417</v>
      </c>
      <c r="BY252" s="406">
        <f t="shared" ca="1" si="1572"/>
        <v>5.580367139938482</v>
      </c>
      <c r="BZ252" s="406">
        <f t="shared" ca="1" si="1572"/>
        <v>5.5561835005049485</v>
      </c>
      <c r="CA252" s="406">
        <f t="shared" ca="1" si="1572"/>
        <v>5.5477385866334679</v>
      </c>
      <c r="CB252" s="406">
        <f t="shared" ca="1" si="1572"/>
        <v>5.5855383568754764</v>
      </c>
      <c r="CC252" s="406">
        <f t="shared" ca="1" si="1572"/>
        <v>5.5930984017971692</v>
      </c>
      <c r="CD252" s="406">
        <f t="shared" ca="1" si="1572"/>
        <v>5.6244138045182499</v>
      </c>
      <c r="CE252" s="406">
        <f t="shared" ca="1" si="1572"/>
        <v>5.6032347387603227</v>
      </c>
      <c r="CF252" s="406">
        <f t="shared" ca="1" si="1572"/>
        <v>5.729837543079209</v>
      </c>
      <c r="CG252" s="406">
        <f t="shared" ca="1" si="1572"/>
        <v>5.7605757759086895</v>
      </c>
      <c r="CH252" s="406">
        <f t="shared" ca="1" si="1572"/>
        <v>5.8336004990595516</v>
      </c>
      <c r="CI252" s="406">
        <f t="shared" ca="1" si="1572"/>
        <v>5.9150762453465777</v>
      </c>
      <c r="CJ252" s="406">
        <f t="shared" ca="1" si="1572"/>
        <v>5.8370619171018383</v>
      </c>
      <c r="CK252" s="406">
        <f t="shared" ca="1" si="1572"/>
        <v>5.7608725078298875</v>
      </c>
      <c r="CL252" s="406">
        <f t="shared" ca="1" si="1572"/>
        <v>5.9423567107822608</v>
      </c>
      <c r="CM252" s="406">
        <f t="shared" ca="1" si="1572"/>
        <v>5.9350049850581472</v>
      </c>
      <c r="CN252" s="406">
        <f t="shared" ca="1" si="1572"/>
        <v>7.8853593583592687</v>
      </c>
      <c r="CO252" s="406">
        <f t="shared" ca="1" si="1572"/>
        <v>6.9785771113570192</v>
      </c>
      <c r="CP252" s="406">
        <f t="shared" ca="1" si="1572"/>
        <v>5.8381563602172015</v>
      </c>
      <c r="CQ252" s="406">
        <f t="shared" ca="1" si="1572"/>
        <v>5.8610591440544129</v>
      </c>
      <c r="CR252" s="406">
        <f t="shared" ca="1" si="1572"/>
        <v>6.0668298250158958</v>
      </c>
      <c r="CS252" s="406">
        <f t="shared" ca="1" si="1572"/>
        <v>5.7036295885744392</v>
      </c>
      <c r="CT252" s="406">
        <f t="shared" ca="1" si="1572"/>
        <v>5.6000056558662132</v>
      </c>
      <c r="CU252" s="406">
        <f t="shared" ca="1" si="1572"/>
        <v>5.4338212450385646</v>
      </c>
      <c r="CV252" s="406">
        <f t="shared" ca="1" si="1572"/>
        <v>5.4082525613974068</v>
      </c>
      <c r="CW252" s="406">
        <f t="shared" ref="CW252:ED252" ca="1" si="1573">+CW54/CW$44*100</f>
        <v>4.4928650801889232</v>
      </c>
      <c r="CX252" s="406">
        <f t="shared" ca="1" si="1573"/>
        <v>4.379197325291341</v>
      </c>
      <c r="CY252" s="406">
        <f t="shared" ca="1" si="1573"/>
        <v>4.4378422856022652</v>
      </c>
      <c r="CZ252" s="406">
        <f t="shared" ca="1" si="1573"/>
        <v>4.3670739760070258</v>
      </c>
      <c r="DA252" s="406">
        <f t="shared" ca="1" si="1573"/>
        <v>4.3615067588625873</v>
      </c>
      <c r="DB252" s="406">
        <f t="shared" ca="1" si="1573"/>
        <v>4.3751451327532251</v>
      </c>
      <c r="DC252" s="406">
        <f t="shared" ca="1" si="1573"/>
        <v>4.4159891429232472</v>
      </c>
      <c r="DD252" s="406">
        <f t="shared" ca="1" si="1573"/>
        <v>4.2383544406670426</v>
      </c>
      <c r="DE252" s="406">
        <f t="shared" ca="1" si="1573"/>
        <v>4.2389606068146044</v>
      </c>
      <c r="DF252" s="406">
        <f t="shared" ca="1" si="1573"/>
        <v>4.2708553360355799</v>
      </c>
      <c r="DG252" s="406">
        <f t="shared" ca="1" si="1573"/>
        <v>4.2444218672172935</v>
      </c>
      <c r="DH252" s="406">
        <f t="shared" ca="1" si="1573"/>
        <v>4.4451348659681038</v>
      </c>
      <c r="DI252" s="406">
        <f t="shared" ca="1" si="1573"/>
        <v>4.2268731066312748</v>
      </c>
      <c r="DJ252" s="406">
        <f t="shared" ca="1" si="1573"/>
        <v>4.1656602361401651</v>
      </c>
      <c r="DK252" s="406">
        <f t="shared" ca="1" si="1573"/>
        <v>4.2322073438867926</v>
      </c>
      <c r="DL252" s="406">
        <f t="shared" ca="1" si="1573"/>
        <v>4.2904610967247008</v>
      </c>
      <c r="DM252" s="406">
        <f t="shared" ca="1" si="1573"/>
        <v>4.2812738364308665</v>
      </c>
      <c r="DN252" s="406">
        <f t="shared" ca="1" si="1573"/>
        <v>4.2105124728705094</v>
      </c>
      <c r="DO252" s="406">
        <f t="shared" ca="1" si="1573"/>
        <v>4.2567633516144667</v>
      </c>
      <c r="DP252" s="406">
        <f t="shared" ca="1" si="1573"/>
        <v>4.1328153121378319</v>
      </c>
      <c r="DQ252" s="406">
        <f t="shared" ca="1" si="1573"/>
        <v>4.1356321199999737</v>
      </c>
      <c r="DR252" s="406">
        <f t="shared" ca="1" si="1573"/>
        <v>4.0521325347644028</v>
      </c>
      <c r="DS252" s="406">
        <f t="shared" ca="1" si="1573"/>
        <v>4.0060435996541814</v>
      </c>
      <c r="DT252" s="406">
        <f t="shared" ca="1" si="1573"/>
        <v>4.0231006746923956</v>
      </c>
      <c r="DU252" s="406">
        <f t="shared" ca="1" si="1573"/>
        <v>4.0369277704650468</v>
      </c>
      <c r="DV252" s="406">
        <f t="shared" ca="1" si="1573"/>
        <v>3.9893741028947618</v>
      </c>
      <c r="DW252" s="406">
        <f t="shared" ca="1" si="1573"/>
        <v>4.0334446974715839</v>
      </c>
      <c r="DX252" s="406">
        <f t="shared" ca="1" si="1573"/>
        <v>3.9112553775003436</v>
      </c>
      <c r="DY252" s="406">
        <f t="shared" ca="1" si="1573"/>
        <v>3.9243224347127015</v>
      </c>
      <c r="DZ252" s="406">
        <f t="shared" ca="1" si="1573"/>
        <v>3.9420890092250556</v>
      </c>
      <c r="EA252" s="406">
        <f t="shared" ca="1" si="1573"/>
        <v>3.9247458632428787</v>
      </c>
      <c r="EB252" s="406">
        <f t="shared" ca="1" si="1573"/>
        <v>3.9689418161148988</v>
      </c>
      <c r="EC252" s="406">
        <f t="shared" ca="1" si="1573"/>
        <v>3.9346718221261519</v>
      </c>
      <c r="ED252" s="406">
        <f t="shared" ca="1" si="1573"/>
        <v>3.8844986808205806</v>
      </c>
      <c r="EE252" s="406">
        <f t="shared" ref="EE252:EQ252" ca="1" si="1574">+EE54/EE$44*100</f>
        <v>3.9204208481746958</v>
      </c>
      <c r="EF252" s="406">
        <f t="shared" ca="1" si="1574"/>
        <v>3.8867354944701678</v>
      </c>
      <c r="EG252" s="406">
        <f t="shared" ca="1" si="1574"/>
        <v>3.7126455412745369</v>
      </c>
      <c r="EH252" s="406">
        <f t="shared" ca="1" si="1574"/>
        <v>3.8513348172314297</v>
      </c>
      <c r="EI252" s="406">
        <f t="shared" ca="1" si="1574"/>
        <v>3.8761972530268336</v>
      </c>
      <c r="EJ252" s="406">
        <f t="shared" ca="1" si="1574"/>
        <v>3.7888810364456371</v>
      </c>
      <c r="EK252" s="406">
        <f t="shared" ca="1" si="1574"/>
        <v>3.9465408249691345</v>
      </c>
      <c r="EL252" s="406">
        <f t="shared" ca="1" si="1574"/>
        <v>3.9319693190132723</v>
      </c>
      <c r="EM252" s="406">
        <f t="shared" ca="1" si="1574"/>
        <v>3.8946113400045412</v>
      </c>
      <c r="EN252" s="406">
        <f t="shared" ca="1" si="1574"/>
        <v>3.9169429194879859</v>
      </c>
      <c r="EO252" s="406">
        <f t="shared" ca="1" si="1574"/>
        <v>3.8526488598797175</v>
      </c>
      <c r="EP252" s="406">
        <f t="shared" ca="1" si="1574"/>
        <v>3.9117915368010387</v>
      </c>
      <c r="EQ252" s="406">
        <f t="shared" ca="1" si="1574"/>
        <v>3.9301259637210713</v>
      </c>
      <c r="ER252" s="406">
        <f t="shared" ref="ER252:FA252" ca="1" si="1575">+ER54/ER$44*100</f>
        <v>3.9002962588556671</v>
      </c>
      <c r="ES252" s="406">
        <f t="shared" ca="1" si="1575"/>
        <v>3.9244653094942947</v>
      </c>
      <c r="ET252" s="406">
        <f t="shared" ca="1" si="1575"/>
        <v>3.8594002701313883</v>
      </c>
      <c r="EU252" s="406">
        <f t="shared" ca="1" si="1575"/>
        <v>3.8451337760122306</v>
      </c>
      <c r="EV252" s="406">
        <f t="shared" ca="1" si="1575"/>
        <v>3.8599273798713156</v>
      </c>
      <c r="EW252" s="406">
        <f t="shared" ca="1" si="1575"/>
        <v>3.8492377659472097</v>
      </c>
      <c r="EX252" s="406">
        <f t="shared" ca="1" si="1575"/>
        <v>3.853737852065632</v>
      </c>
      <c r="EY252" s="406">
        <f t="shared" ca="1" si="1575"/>
        <v>3.8946633488027675</v>
      </c>
      <c r="EZ252" s="406">
        <f t="shared" ca="1" si="1575"/>
        <v>3.9469683229217538</v>
      </c>
      <c r="FA252" s="406">
        <f t="shared" ca="1" si="1575"/>
        <v>3.9714824061509697</v>
      </c>
      <c r="FB252" s="406">
        <f t="shared" ref="FB252:FD252" ca="1" si="1576">+FB54/FB$44*100</f>
        <v>3.998791646179582</v>
      </c>
      <c r="FC252" s="406">
        <f t="shared" ca="1" si="1576"/>
        <v>3.974139228733097</v>
      </c>
      <c r="FD252" s="406">
        <f t="shared" ca="1" si="1576"/>
        <v>3.9943648357709547</v>
      </c>
      <c r="FE252" s="406" t="e">
        <f t="shared" ref="FE252:FI252" ca="1" si="1577">+FE54/FE$44*100</f>
        <v>#DIV/0!</v>
      </c>
      <c r="FF252" s="406" t="e">
        <f t="shared" ca="1" si="1577"/>
        <v>#DIV/0!</v>
      </c>
      <c r="FG252" s="406" t="e">
        <f t="shared" ca="1" si="1577"/>
        <v>#DIV/0!</v>
      </c>
      <c r="FH252" s="406" t="e">
        <f t="shared" ca="1" si="1577"/>
        <v>#DIV/0!</v>
      </c>
      <c r="FI252" s="406" t="e">
        <f t="shared" ca="1" si="1577"/>
        <v>#DIV/0!</v>
      </c>
      <c r="FJ252" s="406" t="e">
        <f t="shared" ref="FJ252:FP252" ca="1" si="1578">+FJ54/FJ$44*100</f>
        <v>#DIV/0!</v>
      </c>
      <c r="FK252" s="406" t="e">
        <f t="shared" ca="1" si="1578"/>
        <v>#DIV/0!</v>
      </c>
      <c r="FL252" s="406" t="e">
        <f t="shared" ca="1" si="1578"/>
        <v>#DIV/0!</v>
      </c>
      <c r="FM252" s="406" t="e">
        <f t="shared" ca="1" si="1578"/>
        <v>#DIV/0!</v>
      </c>
      <c r="FN252" s="406" t="e">
        <f t="shared" ca="1" si="1578"/>
        <v>#DIV/0!</v>
      </c>
      <c r="FO252" s="406" t="e">
        <f t="shared" ca="1" si="1578"/>
        <v>#DIV/0!</v>
      </c>
      <c r="FP252" s="406" t="e">
        <f t="shared" ca="1" si="1578"/>
        <v>#DIV/0!</v>
      </c>
    </row>
    <row r="253" spans="1:172" x14ac:dyDescent="0.2">
      <c r="B253" s="407" t="s">
        <v>6</v>
      </c>
      <c r="C253" s="408">
        <f t="shared" si="1479"/>
        <v>456907.22100000002</v>
      </c>
      <c r="D253" s="407"/>
      <c r="E253" s="409">
        <f t="shared" ref="E253:AJ253" ca="1" si="1579">+E55/E$44*100</f>
        <v>5.5235501973202465</v>
      </c>
      <c r="F253" s="409">
        <f t="shared" ca="1" si="1579"/>
        <v>5.454624482786893</v>
      </c>
      <c r="G253" s="409">
        <f t="shared" ca="1" si="1579"/>
        <v>5.3951357053414908</v>
      </c>
      <c r="H253" s="409">
        <f t="shared" ca="1" si="1579"/>
        <v>5.4949978512580637</v>
      </c>
      <c r="I253" s="409">
        <f t="shared" ca="1" si="1579"/>
        <v>5.5173101508050406</v>
      </c>
      <c r="J253" s="409">
        <f t="shared" ca="1" si="1579"/>
        <v>5.5263470173330749</v>
      </c>
      <c r="K253" s="409">
        <f t="shared" ca="1" si="1579"/>
        <v>5.5594770301186145</v>
      </c>
      <c r="L253" s="409">
        <f t="shared" ca="1" si="1579"/>
        <v>5.5115920457060028</v>
      </c>
      <c r="M253" s="409">
        <f t="shared" ca="1" si="1579"/>
        <v>5.5185229479318387</v>
      </c>
      <c r="N253" s="409">
        <f t="shared" ca="1" si="1579"/>
        <v>5.4801900741203777</v>
      </c>
      <c r="O253" s="409">
        <f t="shared" ca="1" si="1579"/>
        <v>5.5481973094178869</v>
      </c>
      <c r="P253" s="409">
        <f t="shared" ca="1" si="1579"/>
        <v>5.4975414081777441</v>
      </c>
      <c r="Q253" s="409">
        <f t="shared" ca="1" si="1579"/>
        <v>5.751352025095553</v>
      </c>
      <c r="R253" s="409">
        <f t="shared" ca="1" si="1579"/>
        <v>5.6890410154478861</v>
      </c>
      <c r="S253" s="409">
        <f t="shared" ca="1" si="1579"/>
        <v>5.6899555952310461</v>
      </c>
      <c r="T253" s="409">
        <f t="shared" ca="1" si="1579"/>
        <v>5.7036717751873738</v>
      </c>
      <c r="U253" s="409">
        <f t="shared" ca="1" si="1579"/>
        <v>5.6563286112710429</v>
      </c>
      <c r="V253" s="409">
        <f t="shared" ca="1" si="1579"/>
        <v>5.6379267692755697</v>
      </c>
      <c r="W253" s="409">
        <f t="shared" ca="1" si="1579"/>
        <v>5.6233060453826385</v>
      </c>
      <c r="X253" s="409">
        <f t="shared" ca="1" si="1579"/>
        <v>5.7049516087081971</v>
      </c>
      <c r="Y253" s="409">
        <f t="shared" ca="1" si="1579"/>
        <v>5.676447911326548</v>
      </c>
      <c r="Z253" s="409">
        <f t="shared" ca="1" si="1579"/>
        <v>5.6265402170252203</v>
      </c>
      <c r="AA253" s="409">
        <f t="shared" ca="1" si="1579"/>
        <v>5.6029469823092377</v>
      </c>
      <c r="AB253" s="409">
        <f t="shared" ca="1" si="1579"/>
        <v>5.7013625138986708</v>
      </c>
      <c r="AC253" s="409">
        <f t="shared" ca="1" si="1579"/>
        <v>5.7159791793020354</v>
      </c>
      <c r="AD253" s="409">
        <f t="shared" ca="1" si="1579"/>
        <v>5.6203461736430418</v>
      </c>
      <c r="AE253" s="409">
        <f t="shared" ca="1" si="1579"/>
        <v>5.668570410474211</v>
      </c>
      <c r="AF253" s="409">
        <f t="shared" ca="1" si="1579"/>
        <v>5.6240831435453806</v>
      </c>
      <c r="AG253" s="409">
        <f t="shared" ca="1" si="1579"/>
        <v>5.5738332142246314</v>
      </c>
      <c r="AH253" s="409">
        <f t="shared" ca="1" si="1579"/>
        <v>5.5493179939134158</v>
      </c>
      <c r="AI253" s="409">
        <f t="shared" ca="1" si="1579"/>
        <v>5.5503849631111306</v>
      </c>
      <c r="AJ253" s="409">
        <f t="shared" ca="1" si="1579"/>
        <v>5.6206098585244373</v>
      </c>
      <c r="AK253" s="409">
        <f t="shared" ref="AK253:BP253" ca="1" si="1580">+AK55/AK$44*100</f>
        <v>5.5332883086954894</v>
      </c>
      <c r="AL253" s="409">
        <f t="shared" ca="1" si="1580"/>
        <v>5.7006418337572455</v>
      </c>
      <c r="AM253" s="409">
        <f t="shared" ca="1" si="1580"/>
        <v>5.7380264366435787</v>
      </c>
      <c r="AN253" s="409">
        <f t="shared" ca="1" si="1580"/>
        <v>5.6787442491689228</v>
      </c>
      <c r="AO253" s="409">
        <f t="shared" ca="1" si="1580"/>
        <v>5.4775771290728628</v>
      </c>
      <c r="AP253" s="409">
        <f t="shared" ca="1" si="1580"/>
        <v>5.5414979216014837</v>
      </c>
      <c r="AQ253" s="409">
        <f t="shared" ca="1" si="1580"/>
        <v>5.555666895064495</v>
      </c>
      <c r="AR253" s="409">
        <f t="shared" ca="1" si="1580"/>
        <v>5.5505758459701582</v>
      </c>
      <c r="AS253" s="409">
        <f t="shared" ca="1" si="1580"/>
        <v>5.6226821852309916</v>
      </c>
      <c r="AT253" s="409">
        <f t="shared" ca="1" si="1580"/>
        <v>5.6338980018845737</v>
      </c>
      <c r="AU253" s="409">
        <f t="shared" ca="1" si="1580"/>
        <v>5.6723008089387692</v>
      </c>
      <c r="AV253" s="409">
        <f t="shared" ca="1" si="1580"/>
        <v>5.5978137717477843</v>
      </c>
      <c r="AW253" s="409">
        <f t="shared" ca="1" si="1580"/>
        <v>5.5371978622084175</v>
      </c>
      <c r="AX253" s="409">
        <f t="shared" ca="1" si="1580"/>
        <v>5.5948197125750108</v>
      </c>
      <c r="AY253" s="409">
        <f t="shared" ca="1" si="1580"/>
        <v>5.5221117446892301</v>
      </c>
      <c r="AZ253" s="409">
        <f t="shared" ca="1" si="1580"/>
        <v>5.5947401779466475</v>
      </c>
      <c r="BA253" s="409">
        <f t="shared" ca="1" si="1580"/>
        <v>5.7643455000121184</v>
      </c>
      <c r="BB253" s="409">
        <f t="shared" ca="1" si="1580"/>
        <v>5.7134484527584846</v>
      </c>
      <c r="BC253" s="409">
        <f t="shared" ca="1" si="1580"/>
        <v>5.8362192877868182</v>
      </c>
      <c r="BD253" s="409">
        <f t="shared" ca="1" si="1580"/>
        <v>5.7394351259698517</v>
      </c>
      <c r="BE253" s="409">
        <f t="shared" ca="1" si="1580"/>
        <v>5.8557226747718492</v>
      </c>
      <c r="BF253" s="409">
        <f t="shared" ca="1" si="1580"/>
        <v>5.8518297785323439</v>
      </c>
      <c r="BG253" s="409">
        <f t="shared" ca="1" si="1580"/>
        <v>5.7583336466681958</v>
      </c>
      <c r="BH253" s="409">
        <f t="shared" ca="1" si="1580"/>
        <v>5.734552564149439</v>
      </c>
      <c r="BI253" s="409">
        <f t="shared" ca="1" si="1580"/>
        <v>5.844907459413279</v>
      </c>
      <c r="BJ253" s="409">
        <f t="shared" ca="1" si="1580"/>
        <v>5.5995026563197738</v>
      </c>
      <c r="BK253" s="409">
        <f t="shared" ca="1" si="1580"/>
        <v>6.0202070506373415</v>
      </c>
      <c r="BL253" s="409">
        <f t="shared" ca="1" si="1580"/>
        <v>5.7494307567903293</v>
      </c>
      <c r="BM253" s="409">
        <f t="shared" ca="1" si="1580"/>
        <v>5.9271641953807848</v>
      </c>
      <c r="BN253" s="409">
        <f t="shared" ca="1" si="1580"/>
        <v>5.9507323316944269</v>
      </c>
      <c r="BO253" s="409">
        <f t="shared" ca="1" si="1580"/>
        <v>5.7684156222645413</v>
      </c>
      <c r="BP253" s="409">
        <f t="shared" ca="1" si="1580"/>
        <v>6.0522231967663753</v>
      </c>
      <c r="BQ253" s="409">
        <f t="shared" ref="BQ253:CV253" ca="1" si="1581">+BQ55/BQ$44*100</f>
        <v>5.6995184398326728</v>
      </c>
      <c r="BR253" s="409">
        <f t="shared" ca="1" si="1581"/>
        <v>5.8708173575706164</v>
      </c>
      <c r="BS253" s="409">
        <f t="shared" ca="1" si="1581"/>
        <v>5.9800647510183476</v>
      </c>
      <c r="BT253" s="409">
        <f t="shared" ca="1" si="1581"/>
        <v>5.9185872985163428</v>
      </c>
      <c r="BU253" s="409">
        <f t="shared" ca="1" si="1581"/>
        <v>5.8604704304146349</v>
      </c>
      <c r="BV253" s="409">
        <f t="shared" ca="1" si="1581"/>
        <v>5.8108907908284113</v>
      </c>
      <c r="BW253" s="409">
        <f t="shared" ca="1" si="1581"/>
        <v>6.0517167169612565</v>
      </c>
      <c r="BX253" s="409">
        <f t="shared" ca="1" si="1581"/>
        <v>5.7986943572696417</v>
      </c>
      <c r="BY253" s="409">
        <f t="shared" ca="1" si="1581"/>
        <v>5.580367139938482</v>
      </c>
      <c r="BZ253" s="409">
        <f t="shared" ca="1" si="1581"/>
        <v>5.5561835005049485</v>
      </c>
      <c r="CA253" s="409">
        <f t="shared" ca="1" si="1581"/>
        <v>5.5477385866334679</v>
      </c>
      <c r="CB253" s="409">
        <f t="shared" ca="1" si="1581"/>
        <v>5.5855383568754764</v>
      </c>
      <c r="CC253" s="409">
        <f t="shared" ca="1" si="1581"/>
        <v>5.5930984017971692</v>
      </c>
      <c r="CD253" s="409">
        <f t="shared" ca="1" si="1581"/>
        <v>5.6244138045182499</v>
      </c>
      <c r="CE253" s="409">
        <f t="shared" ca="1" si="1581"/>
        <v>5.6032347387603227</v>
      </c>
      <c r="CF253" s="409">
        <f t="shared" ca="1" si="1581"/>
        <v>5.729837543079209</v>
      </c>
      <c r="CG253" s="409">
        <f t="shared" ca="1" si="1581"/>
        <v>5.7605757759086895</v>
      </c>
      <c r="CH253" s="409">
        <f t="shared" ca="1" si="1581"/>
        <v>5.8336004990595516</v>
      </c>
      <c r="CI253" s="409">
        <f t="shared" ca="1" si="1581"/>
        <v>5.9150762453465777</v>
      </c>
      <c r="CJ253" s="409">
        <f t="shared" ca="1" si="1581"/>
        <v>5.8370619171018383</v>
      </c>
      <c r="CK253" s="409">
        <f t="shared" ca="1" si="1581"/>
        <v>5.7608725078298875</v>
      </c>
      <c r="CL253" s="409">
        <f t="shared" ca="1" si="1581"/>
        <v>5.9423567107822608</v>
      </c>
      <c r="CM253" s="409">
        <f t="shared" ca="1" si="1581"/>
        <v>5.9350049850581472</v>
      </c>
      <c r="CN253" s="409">
        <f t="shared" ca="1" si="1581"/>
        <v>7.8853593583592687</v>
      </c>
      <c r="CO253" s="409">
        <f t="shared" ca="1" si="1581"/>
        <v>6.9785771113570192</v>
      </c>
      <c r="CP253" s="409">
        <f t="shared" ca="1" si="1581"/>
        <v>5.8381563602172015</v>
      </c>
      <c r="CQ253" s="409">
        <f t="shared" ca="1" si="1581"/>
        <v>5.8610591440544129</v>
      </c>
      <c r="CR253" s="409">
        <f t="shared" ca="1" si="1581"/>
        <v>6.0668298250158958</v>
      </c>
      <c r="CS253" s="409">
        <f t="shared" ca="1" si="1581"/>
        <v>5.7036295885744392</v>
      </c>
      <c r="CT253" s="409">
        <f t="shared" ca="1" si="1581"/>
        <v>5.6000056558662132</v>
      </c>
      <c r="CU253" s="409">
        <f t="shared" ca="1" si="1581"/>
        <v>5.4338212450385646</v>
      </c>
      <c r="CV253" s="409">
        <f t="shared" ca="1" si="1581"/>
        <v>5.4082525613974068</v>
      </c>
      <c r="CW253" s="409">
        <f t="shared" ref="CW253:ED253" ca="1" si="1582">+CW55/CW$44*100</f>
        <v>4.4928650801889232</v>
      </c>
      <c r="CX253" s="409">
        <f t="shared" ca="1" si="1582"/>
        <v>4.379197325291341</v>
      </c>
      <c r="CY253" s="409">
        <f t="shared" ca="1" si="1582"/>
        <v>4.4378422856022652</v>
      </c>
      <c r="CZ253" s="409">
        <f t="shared" ca="1" si="1582"/>
        <v>4.3670739760070258</v>
      </c>
      <c r="DA253" s="409">
        <f t="shared" ca="1" si="1582"/>
        <v>4.3615067588625873</v>
      </c>
      <c r="DB253" s="409">
        <f t="shared" ca="1" si="1582"/>
        <v>4.3751451327532251</v>
      </c>
      <c r="DC253" s="409">
        <f t="shared" ca="1" si="1582"/>
        <v>4.4159891429232472</v>
      </c>
      <c r="DD253" s="409">
        <f t="shared" ca="1" si="1582"/>
        <v>4.2383544406670426</v>
      </c>
      <c r="DE253" s="409">
        <f t="shared" ca="1" si="1582"/>
        <v>4.2389606068146044</v>
      </c>
      <c r="DF253" s="409">
        <f t="shared" ca="1" si="1582"/>
        <v>4.2708553360355799</v>
      </c>
      <c r="DG253" s="409">
        <f t="shared" ca="1" si="1582"/>
        <v>4.2444218672172935</v>
      </c>
      <c r="DH253" s="409">
        <f t="shared" ca="1" si="1582"/>
        <v>4.4451348659681038</v>
      </c>
      <c r="DI253" s="409">
        <f t="shared" ca="1" si="1582"/>
        <v>4.2268731066312748</v>
      </c>
      <c r="DJ253" s="409">
        <f t="shared" ca="1" si="1582"/>
        <v>4.1656602361401651</v>
      </c>
      <c r="DK253" s="409">
        <f t="shared" ca="1" si="1582"/>
        <v>4.2322073438867926</v>
      </c>
      <c r="DL253" s="409">
        <f t="shared" ca="1" si="1582"/>
        <v>4.2904610967247008</v>
      </c>
      <c r="DM253" s="409">
        <f t="shared" ca="1" si="1582"/>
        <v>4.2812738364308665</v>
      </c>
      <c r="DN253" s="409">
        <f t="shared" ca="1" si="1582"/>
        <v>4.2105124728705094</v>
      </c>
      <c r="DO253" s="409">
        <f t="shared" ca="1" si="1582"/>
        <v>4.2567633516144667</v>
      </c>
      <c r="DP253" s="409">
        <f t="shared" ca="1" si="1582"/>
        <v>4.1328153121378319</v>
      </c>
      <c r="DQ253" s="409">
        <f t="shared" ca="1" si="1582"/>
        <v>4.1356321199999737</v>
      </c>
      <c r="DR253" s="409">
        <f t="shared" ca="1" si="1582"/>
        <v>4.0521325347644028</v>
      </c>
      <c r="DS253" s="409">
        <f t="shared" ca="1" si="1582"/>
        <v>4.0060435996541814</v>
      </c>
      <c r="DT253" s="409">
        <f t="shared" ca="1" si="1582"/>
        <v>4.0231006746923956</v>
      </c>
      <c r="DU253" s="409">
        <f t="shared" ca="1" si="1582"/>
        <v>4.0369277704650468</v>
      </c>
      <c r="DV253" s="409">
        <f t="shared" ca="1" si="1582"/>
        <v>3.9893741028947618</v>
      </c>
      <c r="DW253" s="409">
        <f t="shared" ca="1" si="1582"/>
        <v>4.0334446974715839</v>
      </c>
      <c r="DX253" s="409">
        <f t="shared" ca="1" si="1582"/>
        <v>3.9112553775003436</v>
      </c>
      <c r="DY253" s="409">
        <f t="shared" ca="1" si="1582"/>
        <v>3.9243224347127015</v>
      </c>
      <c r="DZ253" s="409">
        <f t="shared" ca="1" si="1582"/>
        <v>3.9420890092250556</v>
      </c>
      <c r="EA253" s="409">
        <f t="shared" ca="1" si="1582"/>
        <v>3.9247458632428787</v>
      </c>
      <c r="EB253" s="409">
        <f t="shared" ca="1" si="1582"/>
        <v>3.9689418161148988</v>
      </c>
      <c r="EC253" s="409">
        <f t="shared" ca="1" si="1582"/>
        <v>3.9346718221261519</v>
      </c>
      <c r="ED253" s="409">
        <f t="shared" ca="1" si="1582"/>
        <v>3.8844986808205806</v>
      </c>
      <c r="EE253" s="409">
        <f t="shared" ref="EE253:EQ253" ca="1" si="1583">+EE55/EE$44*100</f>
        <v>3.9204208481746958</v>
      </c>
      <c r="EF253" s="409">
        <f t="shared" ca="1" si="1583"/>
        <v>3.8867354944701678</v>
      </c>
      <c r="EG253" s="409">
        <f t="shared" ca="1" si="1583"/>
        <v>3.7126455412745369</v>
      </c>
      <c r="EH253" s="409">
        <f t="shared" ca="1" si="1583"/>
        <v>3.8513348172314297</v>
      </c>
      <c r="EI253" s="409">
        <f t="shared" ca="1" si="1583"/>
        <v>3.8761972530268336</v>
      </c>
      <c r="EJ253" s="409">
        <f t="shared" ca="1" si="1583"/>
        <v>3.7888810364456371</v>
      </c>
      <c r="EK253" s="409">
        <f t="shared" ca="1" si="1583"/>
        <v>3.9465408249691345</v>
      </c>
      <c r="EL253" s="409">
        <f t="shared" ca="1" si="1583"/>
        <v>3.9319693190132723</v>
      </c>
      <c r="EM253" s="409">
        <f t="shared" ca="1" si="1583"/>
        <v>3.8946113400045412</v>
      </c>
      <c r="EN253" s="409">
        <f t="shared" ca="1" si="1583"/>
        <v>3.9169429194879859</v>
      </c>
      <c r="EO253" s="409">
        <f t="shared" ca="1" si="1583"/>
        <v>3.8526488598797175</v>
      </c>
      <c r="EP253" s="409">
        <f t="shared" ca="1" si="1583"/>
        <v>3.9117915368010387</v>
      </c>
      <c r="EQ253" s="409">
        <f t="shared" ca="1" si="1583"/>
        <v>3.9301259637210713</v>
      </c>
      <c r="ER253" s="409">
        <f t="shared" ref="ER253:FA253" ca="1" si="1584">+ER55/ER$44*100</f>
        <v>3.9002962588556671</v>
      </c>
      <c r="ES253" s="409">
        <f t="shared" ca="1" si="1584"/>
        <v>3.9244653094942947</v>
      </c>
      <c r="ET253" s="409">
        <f t="shared" ca="1" si="1584"/>
        <v>3.8594002701313883</v>
      </c>
      <c r="EU253" s="409">
        <f t="shared" ca="1" si="1584"/>
        <v>3.8451337760122306</v>
      </c>
      <c r="EV253" s="409">
        <f t="shared" ca="1" si="1584"/>
        <v>3.8599273798713156</v>
      </c>
      <c r="EW253" s="409">
        <f t="shared" ca="1" si="1584"/>
        <v>3.8492377659472097</v>
      </c>
      <c r="EX253" s="409">
        <f t="shared" ca="1" si="1584"/>
        <v>3.853737852065632</v>
      </c>
      <c r="EY253" s="409">
        <f t="shared" ca="1" si="1584"/>
        <v>3.8946633488027675</v>
      </c>
      <c r="EZ253" s="409">
        <f t="shared" ca="1" si="1584"/>
        <v>3.9469683229217538</v>
      </c>
      <c r="FA253" s="409">
        <f t="shared" ca="1" si="1584"/>
        <v>3.9714824061509697</v>
      </c>
      <c r="FB253" s="409">
        <f t="shared" ref="FB253:FD253" ca="1" si="1585">+FB55/FB$44*100</f>
        <v>3.998791646179582</v>
      </c>
      <c r="FC253" s="409">
        <f t="shared" ca="1" si="1585"/>
        <v>3.974139228733097</v>
      </c>
      <c r="FD253" s="409">
        <f t="shared" ca="1" si="1585"/>
        <v>3.9943648357709547</v>
      </c>
      <c r="FE253" s="409" t="e">
        <f t="shared" ref="FE253:FI253" ca="1" si="1586">+FE55/FE$44*100</f>
        <v>#DIV/0!</v>
      </c>
      <c r="FF253" s="409" t="e">
        <f t="shared" ca="1" si="1586"/>
        <v>#DIV/0!</v>
      </c>
      <c r="FG253" s="409" t="e">
        <f t="shared" ca="1" si="1586"/>
        <v>#DIV/0!</v>
      </c>
      <c r="FH253" s="409" t="e">
        <f t="shared" ca="1" si="1586"/>
        <v>#DIV/0!</v>
      </c>
      <c r="FI253" s="409" t="e">
        <f t="shared" ca="1" si="1586"/>
        <v>#DIV/0!</v>
      </c>
      <c r="FJ253" s="409" t="e">
        <f t="shared" ref="FJ253:FP253" ca="1" si="1587">+FJ55/FJ$44*100</f>
        <v>#DIV/0!</v>
      </c>
      <c r="FK253" s="409" t="e">
        <f t="shared" ca="1" si="1587"/>
        <v>#DIV/0!</v>
      </c>
      <c r="FL253" s="409" t="e">
        <f t="shared" ca="1" si="1587"/>
        <v>#DIV/0!</v>
      </c>
      <c r="FM253" s="409" t="e">
        <f t="shared" ca="1" si="1587"/>
        <v>#DIV/0!</v>
      </c>
      <c r="FN253" s="409" t="e">
        <f t="shared" ca="1" si="1587"/>
        <v>#DIV/0!</v>
      </c>
      <c r="FO253" s="409" t="e">
        <f t="shared" ca="1" si="1587"/>
        <v>#DIV/0!</v>
      </c>
      <c r="FP253" s="409" t="e">
        <f t="shared" ca="1" si="1587"/>
        <v>#DIV/0!</v>
      </c>
    </row>
    <row r="254" spans="1:172" s="317" customFormat="1" x14ac:dyDescent="0.2">
      <c r="A254" s="485"/>
      <c r="B254" s="404" t="s">
        <v>8</v>
      </c>
      <c r="C254" s="405">
        <f t="shared" ref="C254:C280" si="1588">C209</f>
        <v>1460789.5249999999</v>
      </c>
      <c r="D254" s="404"/>
      <c r="E254" s="406">
        <f t="shared" ref="E254:E281" ca="1" si="1589">+E56/E$44*100</f>
        <v>18.825290216105543</v>
      </c>
      <c r="F254" s="406">
        <f t="shared" ref="F254:AX256" ca="1" si="1590">+F56/F$44*100</f>
        <v>18.993265447071828</v>
      </c>
      <c r="G254" s="406">
        <f t="shared" ca="1" si="1590"/>
        <v>18.968362822335031</v>
      </c>
      <c r="H254" s="406">
        <f t="shared" ca="1" si="1590"/>
        <v>18.070195339602545</v>
      </c>
      <c r="I254" s="406">
        <f t="shared" ca="1" si="1590"/>
        <v>18.950714740280503</v>
      </c>
      <c r="J254" s="406">
        <f t="shared" ca="1" si="1590"/>
        <v>18.292098367752676</v>
      </c>
      <c r="K254" s="406">
        <f t="shared" ca="1" si="1590"/>
        <v>18.398307076742583</v>
      </c>
      <c r="L254" s="406">
        <f t="shared" ca="1" si="1590"/>
        <v>18.511847023510892</v>
      </c>
      <c r="M254" s="406">
        <f t="shared" ca="1" si="1590"/>
        <v>18.575817804667029</v>
      </c>
      <c r="N254" s="406">
        <f t="shared" ca="1" si="1590"/>
        <v>18.643014709680823</v>
      </c>
      <c r="O254" s="406">
        <f t="shared" ca="1" si="1590"/>
        <v>18.596466777932914</v>
      </c>
      <c r="P254" s="406">
        <f t="shared" ca="1" si="1590"/>
        <v>18.810661092850623</v>
      </c>
      <c r="Q254" s="406">
        <f t="shared" ca="1" si="1590"/>
        <v>18.232779779791279</v>
      </c>
      <c r="R254" s="406">
        <f t="shared" ca="1" si="1590"/>
        <v>18.942931359747448</v>
      </c>
      <c r="S254" s="406">
        <f t="shared" ca="1" si="1590"/>
        <v>18.590884808132628</v>
      </c>
      <c r="T254" s="406">
        <f t="shared" ca="1" si="1590"/>
        <v>18.750351423817989</v>
      </c>
      <c r="U254" s="406">
        <f t="shared" ca="1" si="1590"/>
        <v>18.44538444854809</v>
      </c>
      <c r="V254" s="406">
        <f t="shared" ca="1" si="1590"/>
        <v>18.722506187651394</v>
      </c>
      <c r="W254" s="406">
        <f t="shared" ca="1" si="1590"/>
        <v>18.015241034889364</v>
      </c>
      <c r="X254" s="406">
        <f t="shared" ca="1" si="1590"/>
        <v>18.499526853103632</v>
      </c>
      <c r="Y254" s="406">
        <f t="shared" ca="1" si="1590"/>
        <v>18.597602837439876</v>
      </c>
      <c r="Z254" s="406">
        <f t="shared" ca="1" si="1590"/>
        <v>19.008622610095017</v>
      </c>
      <c r="AA254" s="406">
        <f t="shared" ca="1" si="1590"/>
        <v>18.598842253582163</v>
      </c>
      <c r="AB254" s="406">
        <f t="shared" ca="1" si="1590"/>
        <v>18.852204447429234</v>
      </c>
      <c r="AC254" s="406">
        <f t="shared" ca="1" si="1590"/>
        <v>18.64451708726817</v>
      </c>
      <c r="AD254" s="406">
        <f t="shared" ca="1" si="1590"/>
        <v>18.04472484028026</v>
      </c>
      <c r="AE254" s="406">
        <f t="shared" ca="1" si="1590"/>
        <v>18.261379664050228</v>
      </c>
      <c r="AF254" s="406">
        <f t="shared" ca="1" si="1590"/>
        <v>19.139672772813771</v>
      </c>
      <c r="AG254" s="406">
        <f t="shared" ca="1" si="1590"/>
        <v>18.568337893179006</v>
      </c>
      <c r="AH254" s="406">
        <f t="shared" ca="1" si="1590"/>
        <v>18.577239371675937</v>
      </c>
      <c r="AI254" s="406">
        <f t="shared" ca="1" si="1590"/>
        <v>19.511845154143902</v>
      </c>
      <c r="AJ254" s="406">
        <f t="shared" ca="1" si="1590"/>
        <v>19.098214166097435</v>
      </c>
      <c r="AK254" s="406">
        <f t="shared" ca="1" si="1590"/>
        <v>19.514451183239302</v>
      </c>
      <c r="AL254" s="406">
        <f t="shared" ca="1" si="1590"/>
        <v>18.239327440292808</v>
      </c>
      <c r="AM254" s="406">
        <f t="shared" ca="1" si="1590"/>
        <v>18.461769727565837</v>
      </c>
      <c r="AN254" s="406">
        <f t="shared" ca="1" si="1590"/>
        <v>18.568051031615205</v>
      </c>
      <c r="AO254" s="406">
        <f t="shared" ca="1" si="1590"/>
        <v>18.845116610685693</v>
      </c>
      <c r="AP254" s="406">
        <f t="shared" ca="1" si="1590"/>
        <v>18.854039230313045</v>
      </c>
      <c r="AQ254" s="406">
        <f t="shared" ca="1" si="1590"/>
        <v>19.132561726524834</v>
      </c>
      <c r="AR254" s="406">
        <f t="shared" ca="1" si="1590"/>
        <v>19.029261886660752</v>
      </c>
      <c r="AS254" s="406">
        <f t="shared" ca="1" si="1590"/>
        <v>19.193337482275226</v>
      </c>
      <c r="AT254" s="406">
        <f t="shared" ca="1" si="1590"/>
        <v>19.043994399901809</v>
      </c>
      <c r="AU254" s="406">
        <f t="shared" ca="1" si="1590"/>
        <v>18.826822695232533</v>
      </c>
      <c r="AV254" s="406">
        <f t="shared" ca="1" si="1590"/>
        <v>18.897167896199569</v>
      </c>
      <c r="AW254" s="406">
        <f t="shared" ca="1" si="1590"/>
        <v>18.989340158802705</v>
      </c>
      <c r="AX254" s="406">
        <f t="shared" ca="1" si="1590"/>
        <v>19.061288912996346</v>
      </c>
      <c r="AY254" s="406">
        <f t="shared" ref="AY254:BS254" ca="1" si="1591">+AY56/AY$44*100</f>
        <v>19.593374253672152</v>
      </c>
      <c r="AZ254" s="406">
        <f t="shared" ca="1" si="1591"/>
        <v>18.826089211884284</v>
      </c>
      <c r="BA254" s="406">
        <f t="shared" ca="1" si="1591"/>
        <v>18.627576524592005</v>
      </c>
      <c r="BB254" s="406">
        <f t="shared" ca="1" si="1591"/>
        <v>18.720255462754746</v>
      </c>
      <c r="BC254" s="406">
        <f t="shared" ca="1" si="1591"/>
        <v>18.816186837704311</v>
      </c>
      <c r="BD254" s="406">
        <f t="shared" ca="1" si="1591"/>
        <v>18.076013083884451</v>
      </c>
      <c r="BE254" s="406">
        <f t="shared" ca="1" si="1591"/>
        <v>18.400099559697921</v>
      </c>
      <c r="BF254" s="406">
        <f t="shared" ca="1" si="1591"/>
        <v>18.84192968417938</v>
      </c>
      <c r="BG254" s="406">
        <f t="shared" ca="1" si="1591"/>
        <v>18.584903468659952</v>
      </c>
      <c r="BH254" s="406">
        <f t="shared" ca="1" si="1591"/>
        <v>18.972361107368144</v>
      </c>
      <c r="BI254" s="406">
        <f t="shared" ca="1" si="1591"/>
        <v>19.612114349418029</v>
      </c>
      <c r="BJ254" s="406">
        <f t="shared" ca="1" si="1591"/>
        <v>19.186145380805193</v>
      </c>
      <c r="BK254" s="406">
        <f t="shared" ca="1" si="1591"/>
        <v>18.654890821652376</v>
      </c>
      <c r="BL254" s="406">
        <f t="shared" ca="1" si="1591"/>
        <v>19.435078410540743</v>
      </c>
      <c r="BM254" s="406">
        <f t="shared" ca="1" si="1591"/>
        <v>19.093067181742875</v>
      </c>
      <c r="BN254" s="406">
        <f t="shared" ca="1" si="1591"/>
        <v>19.489333265188151</v>
      </c>
      <c r="BO254" s="406">
        <f t="shared" ca="1" si="1591"/>
        <v>19.045779300655752</v>
      </c>
      <c r="BP254" s="406">
        <f t="shared" ca="1" si="1591"/>
        <v>18.713585345071891</v>
      </c>
      <c r="BQ254" s="406">
        <f t="shared" ca="1" si="1591"/>
        <v>19.07146010267423</v>
      </c>
      <c r="BR254" s="406">
        <f t="shared" ca="1" si="1591"/>
        <v>18.936764341610846</v>
      </c>
      <c r="BS254" s="406">
        <f t="shared" ca="1" si="1591"/>
        <v>19.269622283802086</v>
      </c>
      <c r="BT254" s="406">
        <f t="shared" ref="AY254:BX264" ca="1" si="1592">+BT56/BT$44*100</f>
        <v>18.436167295817572</v>
      </c>
      <c r="BU254" s="406">
        <f t="shared" ca="1" si="1592"/>
        <v>18.907689558905659</v>
      </c>
      <c r="BV254" s="406">
        <f t="shared" ca="1" si="1592"/>
        <v>19.066556044392019</v>
      </c>
      <c r="BW254" s="406">
        <f t="shared" ca="1" si="1592"/>
        <v>17.579615360814358</v>
      </c>
      <c r="BX254" s="406">
        <f t="shared" ca="1" si="1592"/>
        <v>18.826076425667836</v>
      </c>
      <c r="BY254" s="406">
        <f t="shared" ref="BY254:CJ259" ca="1" si="1593">+BY56/BY$44*100</f>
        <v>19.365660512399042</v>
      </c>
      <c r="BZ254" s="406">
        <f t="shared" ca="1" si="1593"/>
        <v>18.85847236382018</v>
      </c>
      <c r="CA254" s="406">
        <f t="shared" ca="1" si="1593"/>
        <v>18.790584655054616</v>
      </c>
      <c r="CB254" s="406">
        <f t="shared" ca="1" si="1593"/>
        <v>18.987136168451286</v>
      </c>
      <c r="CC254" s="406">
        <f t="shared" ca="1" si="1593"/>
        <v>18.331063297905263</v>
      </c>
      <c r="CD254" s="406">
        <f t="shared" ca="1" si="1593"/>
        <v>18.627480864391806</v>
      </c>
      <c r="CE254" s="406">
        <f t="shared" ca="1" si="1593"/>
        <v>18.290382786400667</v>
      </c>
      <c r="CF254" s="406">
        <f t="shared" ca="1" si="1593"/>
        <v>18.218333414202572</v>
      </c>
      <c r="CG254" s="406">
        <f t="shared" ca="1" si="1593"/>
        <v>17.795125793021189</v>
      </c>
      <c r="CH254" s="406">
        <f t="shared" ca="1" si="1593"/>
        <v>17.822295482909293</v>
      </c>
      <c r="CI254" s="406">
        <f t="shared" ca="1" si="1593"/>
        <v>17.940296489135534</v>
      </c>
      <c r="CJ254" s="406">
        <f t="shared" ca="1" si="1593"/>
        <v>18.300109841309673</v>
      </c>
      <c r="CK254" s="406">
        <f t="shared" ref="CK254:DG254" ca="1" si="1594">+CK56/CK$44*100</f>
        <v>17.907722453001121</v>
      </c>
      <c r="CL254" s="406">
        <f t="shared" ca="1" si="1594"/>
        <v>17.452679472272962</v>
      </c>
      <c r="CM254" s="406">
        <f t="shared" ca="1" si="1594"/>
        <v>18.099681504117616</v>
      </c>
      <c r="CN254" s="406">
        <f t="shared" ca="1" si="1594"/>
        <v>15.640825709047895</v>
      </c>
      <c r="CO254" s="406">
        <f t="shared" ca="1" si="1594"/>
        <v>15.936112040973976</v>
      </c>
      <c r="CP254" s="406">
        <f t="shared" ca="1" si="1594"/>
        <v>16.111074581574599</v>
      </c>
      <c r="CQ254" s="406">
        <f t="shared" ca="1" si="1594"/>
        <v>15.483384523186677</v>
      </c>
      <c r="CR254" s="406">
        <f t="shared" ca="1" si="1594"/>
        <v>16.603183506546635</v>
      </c>
      <c r="CS254" s="406">
        <f t="shared" ca="1" si="1594"/>
        <v>15.948420227940868</v>
      </c>
      <c r="CT254" s="406">
        <f t="shared" ca="1" si="1594"/>
        <v>16.476609115637128</v>
      </c>
      <c r="CU254" s="406">
        <f t="shared" ca="1" si="1594"/>
        <v>16.969311008710701</v>
      </c>
      <c r="CV254" s="406">
        <f t="shared" ca="1" si="1594"/>
        <v>16.574321679407475</v>
      </c>
      <c r="CW254" s="406">
        <f t="shared" ca="1" si="1594"/>
        <v>16.80819970611023</v>
      </c>
      <c r="CX254" s="406">
        <f t="shared" ca="1" si="1594"/>
        <v>17.645107474747189</v>
      </c>
      <c r="CY254" s="406">
        <f t="shared" ca="1" si="1594"/>
        <v>17.053109134826485</v>
      </c>
      <c r="CZ254" s="406">
        <f t="shared" ca="1" si="1594"/>
        <v>17.434814115753596</v>
      </c>
      <c r="DA254" s="406">
        <f t="shared" ca="1" si="1594"/>
        <v>17.476230758797023</v>
      </c>
      <c r="DB254" s="406">
        <f t="shared" ca="1" si="1594"/>
        <v>16.944301431248551</v>
      </c>
      <c r="DC254" s="406">
        <f t="shared" ca="1" si="1594"/>
        <v>16.864051526279987</v>
      </c>
      <c r="DD254" s="406">
        <f t="shared" ca="1" si="1594"/>
        <v>17.780401147400561</v>
      </c>
      <c r="DE254" s="406">
        <f t="shared" ca="1" si="1594"/>
        <v>17.823595425078956</v>
      </c>
      <c r="DF254" s="406">
        <f t="shared" ca="1" si="1594"/>
        <v>17.271494047822614</v>
      </c>
      <c r="DG254" s="406">
        <f t="shared" ca="1" si="1594"/>
        <v>16.973388506926174</v>
      </c>
      <c r="DH254" s="406">
        <f t="shared" ref="DH254:DS254" ca="1" si="1595">+DH56/DH$44*100</f>
        <v>16.926980115525449</v>
      </c>
      <c r="DI254" s="406">
        <f t="shared" ca="1" si="1595"/>
        <v>16.978189557112398</v>
      </c>
      <c r="DJ254" s="406">
        <f t="shared" ca="1" si="1595"/>
        <v>17.270835850475564</v>
      </c>
      <c r="DK254" s="406">
        <f t="shared" ca="1" si="1595"/>
        <v>17.483045337500371</v>
      </c>
      <c r="DL254" s="406">
        <f t="shared" ca="1" si="1595"/>
        <v>17.709280908915666</v>
      </c>
      <c r="DM254" s="406">
        <f t="shared" ca="1" si="1595"/>
        <v>16.798534548658324</v>
      </c>
      <c r="DN254" s="406">
        <f t="shared" ca="1" si="1595"/>
        <v>16.929370002843601</v>
      </c>
      <c r="DO254" s="406">
        <f t="shared" ca="1" si="1595"/>
        <v>16.622793530093251</v>
      </c>
      <c r="DP254" s="406">
        <f t="shared" ca="1" si="1595"/>
        <v>16.619887496478096</v>
      </c>
      <c r="DQ254" s="406">
        <f t="shared" ca="1" si="1595"/>
        <v>16.592598879362892</v>
      </c>
      <c r="DR254" s="406">
        <f t="shared" ca="1" si="1595"/>
        <v>16.384920215436136</v>
      </c>
      <c r="DS254" s="406">
        <f t="shared" ca="1" si="1595"/>
        <v>16.923585769722646</v>
      </c>
      <c r="DT254" s="406">
        <f t="shared" ref="DT254:ED254" ca="1" si="1596">+DT56/DT$44*100</f>
        <v>17.275859882252671</v>
      </c>
      <c r="DU254" s="406">
        <f t="shared" ca="1" si="1596"/>
        <v>17.259735015190891</v>
      </c>
      <c r="DV254" s="406">
        <f t="shared" ca="1" si="1596"/>
        <v>17.372169153667279</v>
      </c>
      <c r="DW254" s="406">
        <f t="shared" ca="1" si="1596"/>
        <v>17.693928534588718</v>
      </c>
      <c r="DX254" s="406">
        <f t="shared" ca="1" si="1596"/>
        <v>17.39318386674568</v>
      </c>
      <c r="DY254" s="406">
        <f t="shared" ca="1" si="1596"/>
        <v>17.933131491583637</v>
      </c>
      <c r="DZ254" s="406">
        <f t="shared" ca="1" si="1596"/>
        <v>18.562054041869668</v>
      </c>
      <c r="EA254" s="406">
        <f t="shared" ca="1" si="1596"/>
        <v>18.540760802521614</v>
      </c>
      <c r="EB254" s="406">
        <f t="shared" ca="1" si="1596"/>
        <v>19.034038785438533</v>
      </c>
      <c r="EC254" s="406">
        <f t="shared" ca="1" si="1596"/>
        <v>19.204509110920203</v>
      </c>
      <c r="ED254" s="406">
        <f t="shared" ca="1" si="1596"/>
        <v>19.846437889662923</v>
      </c>
      <c r="EE254" s="406">
        <f t="shared" ref="EE254:EQ254" ca="1" si="1597">+EE56/EE$44*100</f>
        <v>19.343459586599081</v>
      </c>
      <c r="EF254" s="406">
        <f t="shared" ca="1" si="1597"/>
        <v>19.383309789451918</v>
      </c>
      <c r="EG254" s="406">
        <f t="shared" ca="1" si="1597"/>
        <v>19.718724376205778</v>
      </c>
      <c r="EH254" s="406">
        <f t="shared" ca="1" si="1597"/>
        <v>19.002356964891788</v>
      </c>
      <c r="EI254" s="406">
        <f t="shared" ca="1" si="1597"/>
        <v>18.869244482740676</v>
      </c>
      <c r="EJ254" s="406">
        <f t="shared" ca="1" si="1597"/>
        <v>19.441188066106534</v>
      </c>
      <c r="EK254" s="406">
        <f t="shared" ca="1" si="1597"/>
        <v>19.491273928292983</v>
      </c>
      <c r="EL254" s="406">
        <f t="shared" ca="1" si="1597"/>
        <v>18.925382542721934</v>
      </c>
      <c r="EM254" s="406">
        <f t="shared" ca="1" si="1597"/>
        <v>19.635666804203982</v>
      </c>
      <c r="EN254" s="406">
        <f t="shared" ca="1" si="1597"/>
        <v>18.989429618289687</v>
      </c>
      <c r="EO254" s="406">
        <f t="shared" ca="1" si="1597"/>
        <v>19.375483575925685</v>
      </c>
      <c r="EP254" s="406">
        <f t="shared" ca="1" si="1597"/>
        <v>18.815334807962682</v>
      </c>
      <c r="EQ254" s="406">
        <f t="shared" ca="1" si="1597"/>
        <v>18.89789475266565</v>
      </c>
      <c r="ER254" s="406">
        <f t="shared" ref="ER254:FA254" ca="1" si="1598">+ER56/ER$44*100</f>
        <v>18.715046674421998</v>
      </c>
      <c r="ES254" s="406">
        <f t="shared" ca="1" si="1598"/>
        <v>18.772953462144073</v>
      </c>
      <c r="ET254" s="406">
        <f t="shared" ca="1" si="1598"/>
        <v>19.032435584142</v>
      </c>
      <c r="EU254" s="406">
        <f t="shared" ca="1" si="1598"/>
        <v>19.332483548277853</v>
      </c>
      <c r="EV254" s="406">
        <f t="shared" ca="1" si="1598"/>
        <v>18.817366472383277</v>
      </c>
      <c r="EW254" s="406">
        <f t="shared" ca="1" si="1598"/>
        <v>19.294935256491442</v>
      </c>
      <c r="EX254" s="406">
        <f t="shared" ca="1" si="1598"/>
        <v>19.282995292703131</v>
      </c>
      <c r="EY254" s="406">
        <f t="shared" ca="1" si="1598"/>
        <v>19.35190771554328</v>
      </c>
      <c r="EZ254" s="406">
        <f t="shared" ca="1" si="1598"/>
        <v>19.031233193623486</v>
      </c>
      <c r="FA254" s="406">
        <f t="shared" ca="1" si="1598"/>
        <v>18.679777251858173</v>
      </c>
      <c r="FB254" s="406">
        <f t="shared" ref="FB254:FD254" ca="1" si="1599">+FB56/FB$44*100</f>
        <v>19.297036368237674</v>
      </c>
      <c r="FC254" s="406">
        <f t="shared" ca="1" si="1599"/>
        <v>19.497156857491746</v>
      </c>
      <c r="FD254" s="406">
        <f t="shared" ca="1" si="1599"/>
        <v>19.692137002987845</v>
      </c>
      <c r="FE254" s="406" t="e">
        <f t="shared" ref="FE254:FI254" ca="1" si="1600">+FE56/FE$44*100</f>
        <v>#DIV/0!</v>
      </c>
      <c r="FF254" s="406" t="e">
        <f t="shared" ca="1" si="1600"/>
        <v>#DIV/0!</v>
      </c>
      <c r="FG254" s="406" t="e">
        <f t="shared" ca="1" si="1600"/>
        <v>#DIV/0!</v>
      </c>
      <c r="FH254" s="406" t="e">
        <f t="shared" ca="1" si="1600"/>
        <v>#DIV/0!</v>
      </c>
      <c r="FI254" s="406" t="e">
        <f t="shared" ca="1" si="1600"/>
        <v>#DIV/0!</v>
      </c>
      <c r="FJ254" s="406" t="e">
        <f t="shared" ref="FJ254:FP254" ca="1" si="1601">+FJ56/FJ$44*100</f>
        <v>#DIV/0!</v>
      </c>
      <c r="FK254" s="406" t="e">
        <f t="shared" ca="1" si="1601"/>
        <v>#DIV/0!</v>
      </c>
      <c r="FL254" s="406" t="e">
        <f t="shared" ca="1" si="1601"/>
        <v>#DIV/0!</v>
      </c>
      <c r="FM254" s="406" t="e">
        <f t="shared" ca="1" si="1601"/>
        <v>#DIV/0!</v>
      </c>
      <c r="FN254" s="406" t="e">
        <f t="shared" ca="1" si="1601"/>
        <v>#DIV/0!</v>
      </c>
      <c r="FO254" s="406" t="e">
        <f t="shared" ca="1" si="1601"/>
        <v>#DIV/0!</v>
      </c>
      <c r="FP254" s="406" t="e">
        <f t="shared" ca="1" si="1601"/>
        <v>#DIV/0!</v>
      </c>
    </row>
    <row r="255" spans="1:172" x14ac:dyDescent="0.2">
      <c r="B255" s="407" t="s">
        <v>9</v>
      </c>
      <c r="C255" s="408">
        <f t="shared" si="1588"/>
        <v>1064926.253</v>
      </c>
      <c r="D255" s="407"/>
      <c r="E255" s="409">
        <f t="shared" ca="1" si="1589"/>
        <v>13.080401388223686</v>
      </c>
      <c r="F255" s="409">
        <f t="shared" ca="1" si="1590"/>
        <v>13.338986642599687</v>
      </c>
      <c r="G255" s="409">
        <f t="shared" ca="1" si="1590"/>
        <v>13.127719281488654</v>
      </c>
      <c r="H255" s="409">
        <f t="shared" ca="1" si="1590"/>
        <v>12.237638639985063</v>
      </c>
      <c r="I255" s="409">
        <f t="shared" ca="1" si="1590"/>
        <v>13.144651445961756</v>
      </c>
      <c r="J255" s="409">
        <f t="shared" ca="1" si="1590"/>
        <v>12.413161012798135</v>
      </c>
      <c r="K255" s="409">
        <f t="shared" ca="1" si="1590"/>
        <v>12.267240768535622</v>
      </c>
      <c r="L255" s="409">
        <f t="shared" ca="1" si="1590"/>
        <v>12.661584745237873</v>
      </c>
      <c r="M255" s="409">
        <f t="shared" ca="1" si="1590"/>
        <v>12.80304191802743</v>
      </c>
      <c r="N255" s="409">
        <f t="shared" ca="1" si="1590"/>
        <v>12.748486963048155</v>
      </c>
      <c r="O255" s="409">
        <f t="shared" ca="1" si="1590"/>
        <v>12.578332778829724</v>
      </c>
      <c r="P255" s="409">
        <f t="shared" ca="1" si="1590"/>
        <v>12.80163257943377</v>
      </c>
      <c r="Q255" s="409">
        <f t="shared" ca="1" si="1590"/>
        <v>12.37513629419432</v>
      </c>
      <c r="R255" s="409">
        <f t="shared" ca="1" si="1590"/>
        <v>13.094349988287114</v>
      </c>
      <c r="S255" s="409">
        <f t="shared" ca="1" si="1590"/>
        <v>13.050734839149872</v>
      </c>
      <c r="T255" s="409">
        <f t="shared" ca="1" si="1590"/>
        <v>12.979401933253692</v>
      </c>
      <c r="U255" s="409">
        <f t="shared" ca="1" si="1590"/>
        <v>12.720647930294069</v>
      </c>
      <c r="V255" s="409">
        <f t="shared" ca="1" si="1590"/>
        <v>13.148435080549275</v>
      </c>
      <c r="W255" s="409">
        <f t="shared" ca="1" si="1590"/>
        <v>12.335789731705685</v>
      </c>
      <c r="X255" s="409">
        <f t="shared" ca="1" si="1590"/>
        <v>12.652892778026137</v>
      </c>
      <c r="Y255" s="409">
        <f t="shared" ca="1" si="1590"/>
        <v>12.643237797350407</v>
      </c>
      <c r="Z255" s="409">
        <f t="shared" ca="1" si="1590"/>
        <v>13.282085419302222</v>
      </c>
      <c r="AA255" s="409">
        <f t="shared" ca="1" si="1590"/>
        <v>12.648269432147885</v>
      </c>
      <c r="AB255" s="409">
        <f t="shared" ca="1" si="1590"/>
        <v>12.934961364446318</v>
      </c>
      <c r="AC255" s="409">
        <f t="shared" ca="1" si="1590"/>
        <v>12.733028342524142</v>
      </c>
      <c r="AD255" s="409">
        <f t="shared" ca="1" si="1590"/>
        <v>12.350124295020715</v>
      </c>
      <c r="AE255" s="409">
        <f t="shared" ca="1" si="1590"/>
        <v>12.51895842498765</v>
      </c>
      <c r="AF255" s="409">
        <f t="shared" ca="1" si="1590"/>
        <v>13.52073317142224</v>
      </c>
      <c r="AG255" s="409">
        <f t="shared" ca="1" si="1590"/>
        <v>12.926610399948935</v>
      </c>
      <c r="AH255" s="409">
        <f t="shared" ca="1" si="1590"/>
        <v>12.812577721144901</v>
      </c>
      <c r="AI255" s="409">
        <f t="shared" ca="1" si="1590"/>
        <v>13.734050129495035</v>
      </c>
      <c r="AJ255" s="409">
        <f t="shared" ca="1" si="1590"/>
        <v>13.381593171413094</v>
      </c>
      <c r="AK255" s="409">
        <f t="shared" ca="1" si="1590"/>
        <v>13.990818715186123</v>
      </c>
      <c r="AL255" s="409">
        <f t="shared" ca="1" si="1590"/>
        <v>12.436478093284997</v>
      </c>
      <c r="AM255" s="409">
        <f t="shared" ca="1" si="1590"/>
        <v>12.715058805120838</v>
      </c>
      <c r="AN255" s="409">
        <f t="shared" ca="1" si="1590"/>
        <v>12.991235047152447</v>
      </c>
      <c r="AO255" s="409">
        <f t="shared" ca="1" si="1590"/>
        <v>13.189037310472184</v>
      </c>
      <c r="AP255" s="409">
        <f t="shared" ca="1" si="1590"/>
        <v>13.153500197776724</v>
      </c>
      <c r="AQ255" s="409">
        <f t="shared" ca="1" si="1590"/>
        <v>13.447181849980055</v>
      </c>
      <c r="AR255" s="409">
        <f t="shared" ca="1" si="1590"/>
        <v>13.500920291470376</v>
      </c>
      <c r="AS255" s="409">
        <f t="shared" ca="1" si="1590"/>
        <v>13.562750685749499</v>
      </c>
      <c r="AT255" s="409">
        <f t="shared" ca="1" si="1590"/>
        <v>13.494472120729853</v>
      </c>
      <c r="AU255" s="409">
        <f t="shared" ca="1" si="1590"/>
        <v>13.442419163701091</v>
      </c>
      <c r="AV255" s="409">
        <f t="shared" ca="1" si="1590"/>
        <v>13.468590255898921</v>
      </c>
      <c r="AW255" s="409">
        <f t="shared" ca="1" si="1590"/>
        <v>13.61704320818389</v>
      </c>
      <c r="AX255" s="409">
        <f t="shared" ca="1" si="1590"/>
        <v>13.601642895077726</v>
      </c>
      <c r="AY255" s="409">
        <f t="shared" ca="1" si="1592"/>
        <v>14.225994045213985</v>
      </c>
      <c r="AZ255" s="409">
        <f t="shared" ca="1" si="1592"/>
        <v>13.183092849443426</v>
      </c>
      <c r="BA255" s="409">
        <f t="shared" ca="1" si="1592"/>
        <v>13.212258568615235</v>
      </c>
      <c r="BB255" s="409">
        <f t="shared" ca="1" si="1592"/>
        <v>13.292797432859613</v>
      </c>
      <c r="BC255" s="409">
        <f t="shared" ca="1" si="1592"/>
        <v>13.410099395847608</v>
      </c>
      <c r="BD255" s="409">
        <f t="shared" ca="1" si="1592"/>
        <v>12.7181731134923</v>
      </c>
      <c r="BE255" s="409">
        <f t="shared" ca="1" si="1592"/>
        <v>13.240688888082905</v>
      </c>
      <c r="BF255" s="409">
        <f t="shared" ca="1" si="1592"/>
        <v>13.689190117287191</v>
      </c>
      <c r="BG255" s="409">
        <f t="shared" ca="1" si="1592"/>
        <v>13.414219594439578</v>
      </c>
      <c r="BH255" s="409">
        <f t="shared" ca="1" si="1592"/>
        <v>13.833686622323357</v>
      </c>
      <c r="BI255" s="409">
        <f t="shared" ca="1" si="1592"/>
        <v>14.46040349100034</v>
      </c>
      <c r="BJ255" s="409">
        <f t="shared" ca="1" si="1592"/>
        <v>13.850129979053285</v>
      </c>
      <c r="BK255" s="409">
        <f t="shared" ca="1" si="1592"/>
        <v>13.298084371983929</v>
      </c>
      <c r="BL255" s="409">
        <f t="shared" ca="1" si="1592"/>
        <v>14.137330682168978</v>
      </c>
      <c r="BM255" s="409">
        <f t="shared" ca="1" si="1592"/>
        <v>13.743999992085046</v>
      </c>
      <c r="BN255" s="409">
        <f t="shared" ca="1" si="1592"/>
        <v>14.195030062670936</v>
      </c>
      <c r="BO255" s="409">
        <f t="shared" ca="1" si="1592"/>
        <v>13.729877521582109</v>
      </c>
      <c r="BP255" s="409">
        <f t="shared" ca="1" si="1592"/>
        <v>13.569623699518358</v>
      </c>
      <c r="BQ255" s="409">
        <f t="shared" ca="1" si="1592"/>
        <v>13.78659969476081</v>
      </c>
      <c r="BR255" s="409">
        <f t="shared" ca="1" si="1592"/>
        <v>13.778685005041122</v>
      </c>
      <c r="BS255" s="409">
        <f t="shared" ca="1" si="1592"/>
        <v>14.046594607703522</v>
      </c>
      <c r="BT255" s="409">
        <f t="shared" ca="1" si="1592"/>
        <v>13.361461260345713</v>
      </c>
      <c r="BU255" s="409">
        <f t="shared" ca="1" si="1592"/>
        <v>13.97742060304622</v>
      </c>
      <c r="BV255" s="409">
        <f t="shared" ca="1" si="1592"/>
        <v>14.083647789197009</v>
      </c>
      <c r="BW255" s="409">
        <f t="shared" ca="1" si="1592"/>
        <v>12.671580959120885</v>
      </c>
      <c r="BX255" s="409">
        <f t="shared" ca="1" si="1592"/>
        <v>14.013805614664554</v>
      </c>
      <c r="BY255" s="409">
        <f t="shared" ca="1" si="1593"/>
        <v>14.531586472953656</v>
      </c>
      <c r="BZ255" s="409">
        <f t="shared" ca="1" si="1593"/>
        <v>14.060015215934138</v>
      </c>
      <c r="CA255" s="409">
        <f t="shared" ca="1" si="1593"/>
        <v>13.995792631606369</v>
      </c>
      <c r="CB255" s="409">
        <f t="shared" ca="1" si="1593"/>
        <v>14.143778268985836</v>
      </c>
      <c r="CC255" s="409">
        <f t="shared" ca="1" si="1593"/>
        <v>13.523611610044121</v>
      </c>
      <c r="CD255" s="409">
        <f t="shared" ca="1" si="1593"/>
        <v>13.896036243680967</v>
      </c>
      <c r="CE255" s="409">
        <f t="shared" ca="1" si="1593"/>
        <v>13.577825225420131</v>
      </c>
      <c r="CF255" s="409">
        <f t="shared" ca="1" si="1593"/>
        <v>13.450649925093305</v>
      </c>
      <c r="CG255" s="409">
        <f t="shared" ca="1" si="1593"/>
        <v>13.149923247467418</v>
      </c>
      <c r="CH255" s="409">
        <f t="shared" ca="1" si="1593"/>
        <v>13.368774874392617</v>
      </c>
      <c r="CI255" s="409">
        <f t="shared" ca="1" si="1593"/>
        <v>13.400991356050868</v>
      </c>
      <c r="CJ255" s="409">
        <f t="shared" ca="1" si="1593"/>
        <v>13.624304172446369</v>
      </c>
      <c r="CK255" s="409">
        <f t="shared" ref="CK255:DG255" ca="1" si="1602">+CK57/CK$44*100</f>
        <v>13.285826934419557</v>
      </c>
      <c r="CL255" s="409">
        <f t="shared" ca="1" si="1602"/>
        <v>12.78463244101995</v>
      </c>
      <c r="CM255" s="409">
        <f t="shared" ca="1" si="1602"/>
        <v>13.473880208578255</v>
      </c>
      <c r="CN255" s="409">
        <f t="shared" ca="1" si="1602"/>
        <v>10.261589290374335</v>
      </c>
      <c r="CO255" s="409">
        <f t="shared" ca="1" si="1602"/>
        <v>11.050118905203927</v>
      </c>
      <c r="CP255" s="409">
        <f t="shared" ca="1" si="1602"/>
        <v>11.787851490388491</v>
      </c>
      <c r="CQ255" s="409">
        <f t="shared" ca="1" si="1602"/>
        <v>11.128781731931838</v>
      </c>
      <c r="CR255" s="409">
        <f t="shared" ca="1" si="1602"/>
        <v>12.301276022486419</v>
      </c>
      <c r="CS255" s="409">
        <f t="shared" ca="1" si="1602"/>
        <v>11.626175705201877</v>
      </c>
      <c r="CT255" s="409">
        <f t="shared" ca="1" si="1602"/>
        <v>12.114446964263429</v>
      </c>
      <c r="CU255" s="409">
        <f t="shared" ca="1" si="1602"/>
        <v>12.707353485820047</v>
      </c>
      <c r="CV255" s="409">
        <f t="shared" ca="1" si="1602"/>
        <v>12.449559807436273</v>
      </c>
      <c r="CW255" s="409">
        <f t="shared" ca="1" si="1602"/>
        <v>12.561717059602429</v>
      </c>
      <c r="CX255" s="409">
        <f t="shared" ca="1" si="1602"/>
        <v>13.14343356523808</v>
      </c>
      <c r="CY255" s="409">
        <f t="shared" ca="1" si="1602"/>
        <v>12.44042562910186</v>
      </c>
      <c r="CZ255" s="409">
        <f t="shared" ca="1" si="1602"/>
        <v>12.671573289018056</v>
      </c>
      <c r="DA255" s="409">
        <f t="shared" ca="1" si="1602"/>
        <v>12.949483992871915</v>
      </c>
      <c r="DB255" s="409">
        <f t="shared" ca="1" si="1602"/>
        <v>12.585948740951098</v>
      </c>
      <c r="DC255" s="409">
        <f t="shared" ca="1" si="1602"/>
        <v>12.561136235897511</v>
      </c>
      <c r="DD255" s="409">
        <f t="shared" ca="1" si="1602"/>
        <v>13.362142153462159</v>
      </c>
      <c r="DE255" s="409">
        <f t="shared" ca="1" si="1602"/>
        <v>13.315962598203113</v>
      </c>
      <c r="DF255" s="409">
        <f t="shared" ca="1" si="1602"/>
        <v>12.655912256239127</v>
      </c>
      <c r="DG255" s="409">
        <f t="shared" ca="1" si="1602"/>
        <v>12.459516617307557</v>
      </c>
      <c r="DH255" s="409">
        <f t="shared" ref="DH255:DS255" ca="1" si="1603">+DH57/DH$44*100</f>
        <v>12.488575141868253</v>
      </c>
      <c r="DI255" s="409">
        <f t="shared" ca="1" si="1603"/>
        <v>12.316205490014148</v>
      </c>
      <c r="DJ255" s="409">
        <f t="shared" ca="1" si="1603"/>
        <v>12.683630208584601</v>
      </c>
      <c r="DK255" s="409">
        <f t="shared" ca="1" si="1603"/>
        <v>12.759885081431538</v>
      </c>
      <c r="DL255" s="409">
        <f t="shared" ca="1" si="1603"/>
        <v>13.007647027565081</v>
      </c>
      <c r="DM255" s="409">
        <f t="shared" ca="1" si="1603"/>
        <v>12.152827554160103</v>
      </c>
      <c r="DN255" s="409">
        <f t="shared" ca="1" si="1603"/>
        <v>12.212798832247069</v>
      </c>
      <c r="DO255" s="409">
        <f t="shared" ca="1" si="1603"/>
        <v>12.044636663849575</v>
      </c>
      <c r="DP255" s="409">
        <f t="shared" ca="1" si="1603"/>
        <v>12.149853106100492</v>
      </c>
      <c r="DQ255" s="409">
        <f t="shared" ca="1" si="1603"/>
        <v>11.938316389617167</v>
      </c>
      <c r="DR255" s="409">
        <f t="shared" ca="1" si="1603"/>
        <v>11.924641529143905</v>
      </c>
      <c r="DS255" s="409">
        <f t="shared" ca="1" si="1603"/>
        <v>12.222878110207601</v>
      </c>
      <c r="DT255" s="409">
        <f t="shared" ref="DT255:ED255" ca="1" si="1604">+DT57/DT$44*100</f>
        <v>12.298407920111794</v>
      </c>
      <c r="DU255" s="409">
        <f t="shared" ca="1" si="1604"/>
        <v>12.407432929764544</v>
      </c>
      <c r="DV255" s="409">
        <f t="shared" ca="1" si="1604"/>
        <v>12.400441724252142</v>
      </c>
      <c r="DW255" s="409">
        <f t="shared" ca="1" si="1604"/>
        <v>12.64793260791895</v>
      </c>
      <c r="DX255" s="409">
        <f t="shared" ca="1" si="1604"/>
        <v>12.36919174818483</v>
      </c>
      <c r="DY255" s="409">
        <f t="shared" ca="1" si="1604"/>
        <v>12.419732510655358</v>
      </c>
      <c r="DZ255" s="409">
        <f t="shared" ca="1" si="1604"/>
        <v>12.799628567584106</v>
      </c>
      <c r="EA255" s="409">
        <f t="shared" ca="1" si="1604"/>
        <v>12.57497352540898</v>
      </c>
      <c r="EB255" s="409">
        <f t="shared" ca="1" si="1604"/>
        <v>12.795905136703015</v>
      </c>
      <c r="EC255" s="409">
        <f t="shared" ca="1" si="1604"/>
        <v>12.880912910837894</v>
      </c>
      <c r="ED255" s="409">
        <f t="shared" ca="1" si="1604"/>
        <v>13.346330288694752</v>
      </c>
      <c r="EE255" s="409">
        <f t="shared" ref="EE255:EQ255" ca="1" si="1605">+EE57/EE$44*100</f>
        <v>12.848921065364133</v>
      </c>
      <c r="EF255" s="409">
        <f t="shared" ca="1" si="1605"/>
        <v>12.965622771250182</v>
      </c>
      <c r="EG255" s="409">
        <f t="shared" ca="1" si="1605"/>
        <v>13.372879406209135</v>
      </c>
      <c r="EH255" s="409">
        <f t="shared" ca="1" si="1605"/>
        <v>12.611515362223502</v>
      </c>
      <c r="EI255" s="409">
        <f t="shared" ca="1" si="1605"/>
        <v>12.77238772088417</v>
      </c>
      <c r="EJ255" s="409">
        <f t="shared" ca="1" si="1605"/>
        <v>13.374636178817317</v>
      </c>
      <c r="EK255" s="409">
        <f t="shared" ca="1" si="1605"/>
        <v>13.598439460461941</v>
      </c>
      <c r="EL255" s="409">
        <f t="shared" ca="1" si="1605"/>
        <v>12.999070820720071</v>
      </c>
      <c r="EM255" s="409">
        <f t="shared" ca="1" si="1605"/>
        <v>13.733222346662075</v>
      </c>
      <c r="EN255" s="409">
        <f t="shared" ca="1" si="1605"/>
        <v>13.096439259558993</v>
      </c>
      <c r="EO255" s="409">
        <f t="shared" ca="1" si="1605"/>
        <v>13.859666866645773</v>
      </c>
      <c r="EP255" s="409">
        <f t="shared" ca="1" si="1605"/>
        <v>13.384341477417291</v>
      </c>
      <c r="EQ255" s="409">
        <f t="shared" ca="1" si="1605"/>
        <v>13.556195592246805</v>
      </c>
      <c r="ER255" s="409">
        <f t="shared" ref="ER255:FA255" ca="1" si="1606">+ER57/ER$44*100</f>
        <v>13.400225881101072</v>
      </c>
      <c r="ES255" s="409">
        <f t="shared" ca="1" si="1606"/>
        <v>13.449772492429521</v>
      </c>
      <c r="ET255" s="409">
        <f t="shared" ca="1" si="1606"/>
        <v>13.818168594561261</v>
      </c>
      <c r="EU255" s="409">
        <f t="shared" ca="1" si="1606"/>
        <v>14.093895836466766</v>
      </c>
      <c r="EV255" s="409">
        <f t="shared" ca="1" si="1606"/>
        <v>13.396355050229475</v>
      </c>
      <c r="EW255" s="409">
        <f t="shared" ca="1" si="1606"/>
        <v>14.187424087703288</v>
      </c>
      <c r="EX255" s="409">
        <f t="shared" ca="1" si="1606"/>
        <v>14.16547874110484</v>
      </c>
      <c r="EY255" s="409">
        <f t="shared" ca="1" si="1606"/>
        <v>14.261450023160331</v>
      </c>
      <c r="EZ255" s="409">
        <f t="shared" ca="1" si="1606"/>
        <v>14.073305812730693</v>
      </c>
      <c r="FA255" s="409">
        <f t="shared" ca="1" si="1606"/>
        <v>13.687046429820848</v>
      </c>
      <c r="FB255" s="409">
        <f t="shared" ref="FB255:FD255" ca="1" si="1607">+FB57/FB$44*100</f>
        <v>14.36488843761207</v>
      </c>
      <c r="FC255" s="409">
        <f t="shared" ca="1" si="1607"/>
        <v>14.474860843873346</v>
      </c>
      <c r="FD255" s="409">
        <f t="shared" ca="1" si="1607"/>
        <v>14.472676327129621</v>
      </c>
      <c r="FE255" s="409" t="e">
        <f t="shared" ref="FE255:FI255" ca="1" si="1608">+FE57/FE$44*100</f>
        <v>#DIV/0!</v>
      </c>
      <c r="FF255" s="409" t="e">
        <f t="shared" ca="1" si="1608"/>
        <v>#DIV/0!</v>
      </c>
      <c r="FG255" s="409" t="e">
        <f t="shared" ca="1" si="1608"/>
        <v>#DIV/0!</v>
      </c>
      <c r="FH255" s="409" t="e">
        <f t="shared" ca="1" si="1608"/>
        <v>#DIV/0!</v>
      </c>
      <c r="FI255" s="409" t="e">
        <f t="shared" ca="1" si="1608"/>
        <v>#DIV/0!</v>
      </c>
      <c r="FJ255" s="409" t="e">
        <f t="shared" ref="FJ255:FP255" ca="1" si="1609">+FJ57/FJ$44*100</f>
        <v>#DIV/0!</v>
      </c>
      <c r="FK255" s="409" t="e">
        <f t="shared" ca="1" si="1609"/>
        <v>#DIV/0!</v>
      </c>
      <c r="FL255" s="409" t="e">
        <f t="shared" ca="1" si="1609"/>
        <v>#DIV/0!</v>
      </c>
      <c r="FM255" s="409" t="e">
        <f t="shared" ca="1" si="1609"/>
        <v>#DIV/0!</v>
      </c>
      <c r="FN255" s="409" t="e">
        <f t="shared" ca="1" si="1609"/>
        <v>#DIV/0!</v>
      </c>
      <c r="FO255" s="409" t="e">
        <f t="shared" ca="1" si="1609"/>
        <v>#DIV/0!</v>
      </c>
      <c r="FP255" s="409" t="e">
        <f t="shared" ca="1" si="1609"/>
        <v>#DIV/0!</v>
      </c>
    </row>
    <row r="256" spans="1:172" x14ac:dyDescent="0.2">
      <c r="B256" s="407" t="s">
        <v>10</v>
      </c>
      <c r="C256" s="408">
        <f t="shared" si="1588"/>
        <v>214062.02100000001</v>
      </c>
      <c r="D256" s="407"/>
      <c r="E256" s="409">
        <f t="shared" ca="1" si="1589"/>
        <v>3.9678511321199053</v>
      </c>
      <c r="F256" s="409">
        <f t="shared" ca="1" si="1590"/>
        <v>3.9400402954211806</v>
      </c>
      <c r="G256" s="409">
        <f t="shared" ca="1" si="1590"/>
        <v>4.0009531329968446</v>
      </c>
      <c r="H256" s="409">
        <f t="shared" ca="1" si="1590"/>
        <v>4.1154430254401921</v>
      </c>
      <c r="I256" s="409">
        <f t="shared" ca="1" si="1590"/>
        <v>4.0831237608379629</v>
      </c>
      <c r="J256" s="409">
        <f t="shared" ca="1" si="1590"/>
        <v>4.100051162280856</v>
      </c>
      <c r="K256" s="409">
        <f t="shared" ca="1" si="1590"/>
        <v>4.2843834137105921</v>
      </c>
      <c r="L256" s="409">
        <f t="shared" ca="1" si="1590"/>
        <v>4.0302387276340355</v>
      </c>
      <c r="M256" s="409">
        <f t="shared" ca="1" si="1590"/>
        <v>4.0150259834133823</v>
      </c>
      <c r="N256" s="409">
        <f t="shared" ca="1" si="1590"/>
        <v>4.0579926764820931</v>
      </c>
      <c r="O256" s="409">
        <f t="shared" ca="1" si="1590"/>
        <v>4.1069943903826029</v>
      </c>
      <c r="P256" s="409">
        <f t="shared" ca="1" si="1590"/>
        <v>4.1414010592353678</v>
      </c>
      <c r="Q256" s="409">
        <f t="shared" ca="1" si="1590"/>
        <v>3.9193355027846994</v>
      </c>
      <c r="R256" s="409">
        <f t="shared" ca="1" si="1590"/>
        <v>3.9058671346628429</v>
      </c>
      <c r="S256" s="409">
        <f t="shared" ca="1" si="1590"/>
        <v>3.7305043533490352</v>
      </c>
      <c r="T256" s="409">
        <f t="shared" ca="1" si="1590"/>
        <v>3.9450955295147612</v>
      </c>
      <c r="U256" s="409">
        <f t="shared" ca="1" si="1590"/>
        <v>3.8407544740489303</v>
      </c>
      <c r="V256" s="409">
        <f t="shared" ca="1" si="1590"/>
        <v>3.7122523985317089</v>
      </c>
      <c r="W256" s="409">
        <f t="shared" ca="1" si="1590"/>
        <v>3.7808186016848202</v>
      </c>
      <c r="X256" s="409">
        <f t="shared" ca="1" si="1590"/>
        <v>3.94980726093599</v>
      </c>
      <c r="Y256" s="409">
        <f t="shared" ca="1" si="1590"/>
        <v>4.0133623517114732</v>
      </c>
      <c r="Z256" s="409">
        <f t="shared" ca="1" si="1590"/>
        <v>3.875780710194964</v>
      </c>
      <c r="AA256" s="409">
        <f t="shared" ca="1" si="1590"/>
        <v>4.0296663717622794</v>
      </c>
      <c r="AB256" s="409">
        <f t="shared" ca="1" si="1590"/>
        <v>3.9256417193552502</v>
      </c>
      <c r="AC256" s="409">
        <f t="shared" ca="1" si="1590"/>
        <v>3.9747509626831232</v>
      </c>
      <c r="AD256" s="409">
        <f t="shared" ca="1" si="1590"/>
        <v>3.825901470645455</v>
      </c>
      <c r="AE256" s="409">
        <f t="shared" ca="1" si="1590"/>
        <v>3.7335125716960591</v>
      </c>
      <c r="AF256" s="409">
        <f t="shared" ca="1" si="1590"/>
        <v>3.6932030375804925</v>
      </c>
      <c r="AG256" s="409">
        <f t="shared" ca="1" si="1590"/>
        <v>3.6896569374569892</v>
      </c>
      <c r="AH256" s="409">
        <f t="shared" ca="1" si="1590"/>
        <v>3.891672350364094</v>
      </c>
      <c r="AI256" s="409">
        <f t="shared" ca="1" si="1590"/>
        <v>3.8685398170497902</v>
      </c>
      <c r="AJ256" s="409">
        <f t="shared" ca="1" si="1590"/>
        <v>3.8775463113741857</v>
      </c>
      <c r="AK256" s="409">
        <f t="shared" ca="1" si="1590"/>
        <v>3.7665644854418798</v>
      </c>
      <c r="AL256" s="409">
        <f t="shared" ca="1" si="1590"/>
        <v>3.7756245709482195</v>
      </c>
      <c r="AM256" s="409">
        <f t="shared" ca="1" si="1590"/>
        <v>3.7552294639573001</v>
      </c>
      <c r="AN256" s="409">
        <f t="shared" ca="1" si="1590"/>
        <v>3.6743681906906742</v>
      </c>
      <c r="AO256" s="409">
        <f t="shared" ca="1" si="1590"/>
        <v>3.6309886066395798</v>
      </c>
      <c r="AP256" s="409">
        <f t="shared" ca="1" si="1590"/>
        <v>3.6658837497186618</v>
      </c>
      <c r="AQ256" s="409">
        <f t="shared" ca="1" si="1590"/>
        <v>3.6924981308720155</v>
      </c>
      <c r="AR256" s="409">
        <f t="shared" ca="1" si="1590"/>
        <v>3.5213292914625121</v>
      </c>
      <c r="AS256" s="409">
        <f t="shared" ca="1" si="1590"/>
        <v>3.5880350292759808</v>
      </c>
      <c r="AT256" s="409">
        <f t="shared" ca="1" si="1590"/>
        <v>3.5132487130918788</v>
      </c>
      <c r="AU256" s="409">
        <f t="shared" ca="1" si="1590"/>
        <v>3.3003717095355003</v>
      </c>
      <c r="AV256" s="409">
        <f t="shared" ca="1" si="1590"/>
        <v>3.2820463308151862</v>
      </c>
      <c r="AW256" s="409">
        <f t="shared" ca="1" si="1590"/>
        <v>3.3337842655034158</v>
      </c>
      <c r="AX256" s="409">
        <f t="shared" ca="1" si="1590"/>
        <v>3.2632773761009126</v>
      </c>
      <c r="AY256" s="409">
        <f t="shared" ca="1" si="1592"/>
        <v>3.1774133124372184</v>
      </c>
      <c r="AZ256" s="409">
        <f t="shared" ca="1" si="1592"/>
        <v>3.3088094686854967</v>
      </c>
      <c r="BA256" s="409">
        <f t="shared" ca="1" si="1592"/>
        <v>3.2768101938390202</v>
      </c>
      <c r="BB256" s="409">
        <f t="shared" ca="1" si="1592"/>
        <v>3.1989573967866258</v>
      </c>
      <c r="BC256" s="409">
        <f t="shared" ca="1" si="1592"/>
        <v>3.129043429439673</v>
      </c>
      <c r="BD256" s="409">
        <f t="shared" ca="1" si="1592"/>
        <v>3.0916140115064996</v>
      </c>
      <c r="BE256" s="409">
        <f t="shared" ca="1" si="1592"/>
        <v>2.9604832904733094</v>
      </c>
      <c r="BF256" s="409">
        <f t="shared" ca="1" si="1592"/>
        <v>2.8628610592428374</v>
      </c>
      <c r="BG256" s="409">
        <f t="shared" ca="1" si="1592"/>
        <v>2.996700376985264</v>
      </c>
      <c r="BH256" s="409">
        <f t="shared" ca="1" si="1592"/>
        <v>2.9303240932457397</v>
      </c>
      <c r="BI256" s="409">
        <f t="shared" ca="1" si="1592"/>
        <v>2.8939812426629969</v>
      </c>
      <c r="BJ256" s="409">
        <f t="shared" ca="1" si="1592"/>
        <v>3.0937614923620891</v>
      </c>
      <c r="BK256" s="409">
        <f t="shared" ca="1" si="1592"/>
        <v>3.0632635387470328</v>
      </c>
      <c r="BL256" s="409">
        <f t="shared" ca="1" si="1592"/>
        <v>3.0757084726404842</v>
      </c>
      <c r="BM256" s="409">
        <f t="shared" ca="1" si="1592"/>
        <v>2.9527417213001104</v>
      </c>
      <c r="BN256" s="409">
        <f t="shared" ca="1" si="1592"/>
        <v>2.8878834804408942</v>
      </c>
      <c r="BO256" s="409">
        <f t="shared" ca="1" si="1592"/>
        <v>2.9156286321348079</v>
      </c>
      <c r="BP256" s="409">
        <f t="shared" ca="1" si="1592"/>
        <v>2.8712773695318226</v>
      </c>
      <c r="BQ256" s="409">
        <f t="shared" ca="1" si="1592"/>
        <v>2.8853855215654765</v>
      </c>
      <c r="BR256" s="409">
        <f t="shared" ca="1" si="1592"/>
        <v>2.8451324956948314</v>
      </c>
      <c r="BS256" s="409">
        <f t="shared" ca="1" si="1592"/>
        <v>2.7947649437514608</v>
      </c>
      <c r="BT256" s="409">
        <f t="shared" ca="1" si="1592"/>
        <v>2.6743149673597788</v>
      </c>
      <c r="BU256" s="409">
        <f t="shared" ca="1" si="1592"/>
        <v>2.6211947893578289</v>
      </c>
      <c r="BV256" s="409">
        <f t="shared" ca="1" si="1592"/>
        <v>2.6759742933364588</v>
      </c>
      <c r="BW256" s="409">
        <f t="shared" ca="1" si="1592"/>
        <v>2.6430631791335455</v>
      </c>
      <c r="BX256" s="409">
        <f t="shared" ca="1" si="1592"/>
        <v>2.5727390078934484</v>
      </c>
      <c r="BY256" s="409">
        <f t="shared" ca="1" si="1593"/>
        <v>2.6009962926141363</v>
      </c>
      <c r="BZ256" s="409">
        <f t="shared" ca="1" si="1593"/>
        <v>2.5905646219038516</v>
      </c>
      <c r="CA256" s="409">
        <f t="shared" ca="1" si="1593"/>
        <v>2.5618706410314611</v>
      </c>
      <c r="CB256" s="409">
        <f t="shared" ca="1" si="1593"/>
        <v>2.5185683690620886</v>
      </c>
      <c r="CC256" s="409">
        <f t="shared" ca="1" si="1593"/>
        <v>2.611052027512816</v>
      </c>
      <c r="CD256" s="409">
        <f t="shared" ca="1" si="1593"/>
        <v>2.5948962965224815</v>
      </c>
      <c r="CE256" s="409">
        <f t="shared" ca="1" si="1593"/>
        <v>2.4900545239814114</v>
      </c>
      <c r="CF256" s="409">
        <f t="shared" ca="1" si="1593"/>
        <v>2.5479168382828368</v>
      </c>
      <c r="CG256" s="409">
        <f t="shared" ca="1" si="1593"/>
        <v>2.4364896343332325</v>
      </c>
      <c r="CH256" s="409">
        <f t="shared" ca="1" si="1593"/>
        <v>2.3094364139418473</v>
      </c>
      <c r="CI256" s="409">
        <f t="shared" ca="1" si="1593"/>
        <v>2.3375761540067335</v>
      </c>
      <c r="CJ256" s="409">
        <f t="shared" ca="1" si="1593"/>
        <v>2.4282062839274374</v>
      </c>
      <c r="CK256" s="409">
        <f t="shared" ref="CK256:DG256" ca="1" si="1610">+CK58/CK$44*100</f>
        <v>2.3627150718207961</v>
      </c>
      <c r="CL256" s="409">
        <f t="shared" ca="1" si="1610"/>
        <v>2.3932598957226654</v>
      </c>
      <c r="CM256" s="409">
        <f t="shared" ca="1" si="1610"/>
        <v>2.3744018905491604</v>
      </c>
      <c r="CN256" s="409">
        <f t="shared" ca="1" si="1610"/>
        <v>3.2479054012544308</v>
      </c>
      <c r="CO256" s="409">
        <f t="shared" ca="1" si="1610"/>
        <v>2.9673927720136115</v>
      </c>
      <c r="CP256" s="409">
        <f t="shared" ca="1" si="1610"/>
        <v>2.423152782097806</v>
      </c>
      <c r="CQ256" s="409">
        <f t="shared" ca="1" si="1610"/>
        <v>2.2614637697240632</v>
      </c>
      <c r="CR256" s="409">
        <f t="shared" ca="1" si="1610"/>
        <v>2.1986872925746308</v>
      </c>
      <c r="CS256" s="409">
        <f t="shared" ca="1" si="1610"/>
        <v>2.1705762841644352</v>
      </c>
      <c r="CT256" s="409">
        <f t="shared" ca="1" si="1610"/>
        <v>2.1901969184815333</v>
      </c>
      <c r="CU256" s="409">
        <f t="shared" ca="1" si="1610"/>
        <v>2.0975813988110454</v>
      </c>
      <c r="CV256" s="409">
        <f t="shared" ca="1" si="1610"/>
        <v>2.0164516828561068</v>
      </c>
      <c r="CW256" s="409">
        <f t="shared" ca="1" si="1610"/>
        <v>2.0785468603747708</v>
      </c>
      <c r="CX256" s="409">
        <f t="shared" ca="1" si="1610"/>
        <v>2.1976249053159305</v>
      </c>
      <c r="CY256" s="409">
        <f t="shared" ca="1" si="1610"/>
        <v>2.2953599207168209</v>
      </c>
      <c r="CZ256" s="409">
        <f t="shared" ca="1" si="1610"/>
        <v>2.3175593420779754</v>
      </c>
      <c r="DA256" s="409">
        <f t="shared" ca="1" si="1610"/>
        <v>2.3539568093497674</v>
      </c>
      <c r="DB256" s="409">
        <f t="shared" ca="1" si="1610"/>
        <v>2.2570510480872334</v>
      </c>
      <c r="DC256" s="409">
        <f t="shared" ca="1" si="1610"/>
        <v>2.3067512471958289</v>
      </c>
      <c r="DD256" s="409">
        <f t="shared" ca="1" si="1610"/>
        <v>2.3304837284982542</v>
      </c>
      <c r="DE256" s="409">
        <f t="shared" ca="1" si="1610"/>
        <v>2.4317025773521661</v>
      </c>
      <c r="DF256" s="409">
        <f t="shared" ca="1" si="1610"/>
        <v>2.4870236547454705</v>
      </c>
      <c r="DG256" s="409">
        <f t="shared" ca="1" si="1610"/>
        <v>2.4564315009613233</v>
      </c>
      <c r="DH256" s="409">
        <f t="shared" ref="DH256:DS256" ca="1" si="1611">+DH58/DH$44*100</f>
        <v>2.376648249488639</v>
      </c>
      <c r="DI256" s="409">
        <f t="shared" ca="1" si="1611"/>
        <v>2.5143181555813876</v>
      </c>
      <c r="DJ256" s="409">
        <f t="shared" ca="1" si="1611"/>
        <v>2.417281949465321</v>
      </c>
      <c r="DK256" s="409">
        <f t="shared" ca="1" si="1611"/>
        <v>2.4827123579939707</v>
      </c>
      <c r="DL256" s="409">
        <f t="shared" ca="1" si="1611"/>
        <v>2.3684570587816509</v>
      </c>
      <c r="DM256" s="409">
        <f t="shared" ca="1" si="1611"/>
        <v>2.3023009222332846</v>
      </c>
      <c r="DN256" s="409">
        <f t="shared" ca="1" si="1611"/>
        <v>2.3100494841243635</v>
      </c>
      <c r="DO256" s="409">
        <f t="shared" ca="1" si="1611"/>
        <v>2.3535368219760238</v>
      </c>
      <c r="DP256" s="409">
        <f t="shared" ca="1" si="1611"/>
        <v>2.3593257279604134</v>
      </c>
      <c r="DQ256" s="409">
        <f t="shared" ca="1" si="1611"/>
        <v>2.4246013985523738</v>
      </c>
      <c r="DR256" s="409">
        <f t="shared" ca="1" si="1611"/>
        <v>2.2825298985561036</v>
      </c>
      <c r="DS256" s="409">
        <f t="shared" ca="1" si="1611"/>
        <v>2.5384043587522727</v>
      </c>
      <c r="DT256" s="409">
        <f t="shared" ref="DT256:ED256" ca="1" si="1612">+DT58/DT$44*100</f>
        <v>2.6375121871099583</v>
      </c>
      <c r="DU256" s="409">
        <f t="shared" ca="1" si="1612"/>
        <v>2.6104504674202533</v>
      </c>
      <c r="DV256" s="409">
        <f t="shared" ca="1" si="1612"/>
        <v>2.7109256356601392</v>
      </c>
      <c r="DW256" s="409">
        <f t="shared" ca="1" si="1612"/>
        <v>2.6844804476584629</v>
      </c>
      <c r="DX256" s="409">
        <f t="shared" ca="1" si="1612"/>
        <v>2.8888471837733354</v>
      </c>
      <c r="DY256" s="409">
        <f t="shared" ca="1" si="1612"/>
        <v>3.2600192356363666</v>
      </c>
      <c r="DZ256" s="409">
        <f t="shared" ca="1" si="1612"/>
        <v>3.4019281172835099</v>
      </c>
      <c r="EA256" s="409">
        <f t="shared" ca="1" si="1612"/>
        <v>3.5761451501369557</v>
      </c>
      <c r="EB256" s="409">
        <f t="shared" ca="1" si="1612"/>
        <v>3.7323722032667082</v>
      </c>
      <c r="EC256" s="409">
        <f t="shared" ca="1" si="1612"/>
        <v>3.855182516940304</v>
      </c>
      <c r="ED256" s="409">
        <f t="shared" ca="1" si="1612"/>
        <v>4.0052662108566848</v>
      </c>
      <c r="EE256" s="409">
        <f t="shared" ref="EE256:EQ256" ca="1" si="1613">+EE58/EE$44*100</f>
        <v>3.9546027537887385</v>
      </c>
      <c r="EF256" s="409">
        <f t="shared" ca="1" si="1613"/>
        <v>3.8752522905877003</v>
      </c>
      <c r="EG256" s="409">
        <f t="shared" ca="1" si="1613"/>
        <v>3.9029272647007103</v>
      </c>
      <c r="EH256" s="409">
        <f t="shared" ca="1" si="1613"/>
        <v>3.9527193776228433</v>
      </c>
      <c r="EI256" s="409">
        <f t="shared" ca="1" si="1613"/>
        <v>3.8414172499669434</v>
      </c>
      <c r="EJ256" s="409">
        <f t="shared" ca="1" si="1613"/>
        <v>3.6662720819603174</v>
      </c>
      <c r="EK256" s="409">
        <f t="shared" ca="1" si="1613"/>
        <v>3.5960817247578989</v>
      </c>
      <c r="EL256" s="409">
        <f t="shared" ca="1" si="1613"/>
        <v>3.5958191982396159</v>
      </c>
      <c r="EM256" s="409">
        <f t="shared" ca="1" si="1613"/>
        <v>3.4592628606935807</v>
      </c>
      <c r="EN256" s="409">
        <f t="shared" ca="1" si="1613"/>
        <v>3.4701548158909681</v>
      </c>
      <c r="EO256" s="409">
        <f t="shared" ca="1" si="1613"/>
        <v>3.2674463622365106</v>
      </c>
      <c r="EP256" s="409">
        <f t="shared" ca="1" si="1613"/>
        <v>3.1828579651003359</v>
      </c>
      <c r="EQ256" s="409">
        <f t="shared" ca="1" si="1613"/>
        <v>2.9611003579204933</v>
      </c>
      <c r="ER256" s="409">
        <f t="shared" ref="ER256:FA256" ca="1" si="1614">+ER58/ER$44*100</f>
        <v>2.9034289375430542</v>
      </c>
      <c r="ES256" s="409">
        <f t="shared" ca="1" si="1614"/>
        <v>2.8189646821210297</v>
      </c>
      <c r="ET256" s="409">
        <f t="shared" ca="1" si="1614"/>
        <v>2.7558767666636088</v>
      </c>
      <c r="EU256" s="409">
        <f t="shared" ca="1" si="1614"/>
        <v>2.7915423573889884</v>
      </c>
      <c r="EV256" s="409">
        <f t="shared" ca="1" si="1614"/>
        <v>2.8515067477021301</v>
      </c>
      <c r="EW256" s="409">
        <f t="shared" ca="1" si="1614"/>
        <v>2.6923224122324507</v>
      </c>
      <c r="EX256" s="409">
        <f t="shared" ca="1" si="1614"/>
        <v>2.7029700977866504</v>
      </c>
      <c r="EY256" s="409">
        <f t="shared" ca="1" si="1614"/>
        <v>2.6799532325129447</v>
      </c>
      <c r="EZ256" s="409">
        <f t="shared" ca="1" si="1614"/>
        <v>2.5511657494856812</v>
      </c>
      <c r="FA256" s="409">
        <f t="shared" ca="1" si="1614"/>
        <v>2.5281950318025412</v>
      </c>
      <c r="FB256" s="409">
        <f t="shared" ref="FB256:FD256" ca="1" si="1615">+FB58/FB$44*100</f>
        <v>2.5954228865000091</v>
      </c>
      <c r="FC256" s="409">
        <f t="shared" ca="1" si="1615"/>
        <v>2.7364774661049864</v>
      </c>
      <c r="FD256" s="409">
        <f t="shared" ca="1" si="1615"/>
        <v>2.9011981794451245</v>
      </c>
      <c r="FE256" s="409" t="e">
        <f t="shared" ref="FE256:FI256" ca="1" si="1616">+FE58/FE$44*100</f>
        <v>#DIV/0!</v>
      </c>
      <c r="FF256" s="409" t="e">
        <f t="shared" ca="1" si="1616"/>
        <v>#DIV/0!</v>
      </c>
      <c r="FG256" s="409" t="e">
        <f t="shared" ca="1" si="1616"/>
        <v>#DIV/0!</v>
      </c>
      <c r="FH256" s="409" t="e">
        <f t="shared" ca="1" si="1616"/>
        <v>#DIV/0!</v>
      </c>
      <c r="FI256" s="409" t="e">
        <f t="shared" ca="1" si="1616"/>
        <v>#DIV/0!</v>
      </c>
      <c r="FJ256" s="409" t="e">
        <f t="shared" ref="FJ256:FP256" ca="1" si="1617">+FJ58/FJ$44*100</f>
        <v>#DIV/0!</v>
      </c>
      <c r="FK256" s="409" t="e">
        <f t="shared" ca="1" si="1617"/>
        <v>#DIV/0!</v>
      </c>
      <c r="FL256" s="409" t="e">
        <f t="shared" ca="1" si="1617"/>
        <v>#DIV/0!</v>
      </c>
      <c r="FM256" s="409" t="e">
        <f t="shared" ca="1" si="1617"/>
        <v>#DIV/0!</v>
      </c>
      <c r="FN256" s="409" t="e">
        <f t="shared" ca="1" si="1617"/>
        <v>#DIV/0!</v>
      </c>
      <c r="FO256" s="409" t="e">
        <f t="shared" ca="1" si="1617"/>
        <v>#DIV/0!</v>
      </c>
      <c r="FP256" s="409" t="e">
        <f t="shared" ca="1" si="1617"/>
        <v>#DIV/0!</v>
      </c>
    </row>
    <row r="257" spans="1:172" x14ac:dyDescent="0.2">
      <c r="B257" s="407" t="s">
        <v>11</v>
      </c>
      <c r="C257" s="408">
        <f t="shared" si="1588"/>
        <v>181801.25099999999</v>
      </c>
      <c r="D257" s="407"/>
      <c r="E257" s="409">
        <f t="shared" ca="1" si="1589"/>
        <v>1.7784793249724424</v>
      </c>
      <c r="F257" s="409">
        <f t="shared" ref="F257:AX262" ca="1" si="1618">+F59/F$44*100</f>
        <v>1.702006218503644</v>
      </c>
      <c r="G257" s="409">
        <f t="shared" ca="1" si="1618"/>
        <v>1.8451561942104573</v>
      </c>
      <c r="H257" s="409">
        <f t="shared" ca="1" si="1618"/>
        <v>1.7764914367505138</v>
      </c>
      <c r="I257" s="409">
        <f t="shared" ca="1" si="1618"/>
        <v>1.7361464267288957</v>
      </c>
      <c r="J257" s="409">
        <f t="shared" ca="1" si="1618"/>
        <v>1.7744782653235591</v>
      </c>
      <c r="K257" s="409">
        <f t="shared" ca="1" si="1618"/>
        <v>1.8012019829356067</v>
      </c>
      <c r="L257" s="409">
        <f t="shared" ca="1" si="1618"/>
        <v>1.8186748581816534</v>
      </c>
      <c r="M257" s="409">
        <f t="shared" ca="1" si="1618"/>
        <v>1.7761301561326128</v>
      </c>
      <c r="N257" s="409">
        <f t="shared" ca="1" si="1618"/>
        <v>1.8189714271576773</v>
      </c>
      <c r="O257" s="409">
        <f t="shared" ca="1" si="1618"/>
        <v>1.8886968079826765</v>
      </c>
      <c r="P257" s="409">
        <f t="shared" ca="1" si="1618"/>
        <v>1.8394298550032508</v>
      </c>
      <c r="Q257" s="409">
        <f t="shared" ca="1" si="1618"/>
        <v>1.9153174715232444</v>
      </c>
      <c r="R257" s="409">
        <f t="shared" ca="1" si="1618"/>
        <v>1.9338343769060191</v>
      </c>
      <c r="S257" s="409">
        <f t="shared" ca="1" si="1618"/>
        <v>1.7914228529804204</v>
      </c>
      <c r="T257" s="409">
        <f t="shared" ca="1" si="1618"/>
        <v>1.8399102414675961</v>
      </c>
      <c r="U257" s="409">
        <f t="shared" ca="1" si="1618"/>
        <v>1.8835897053734174</v>
      </c>
      <c r="V257" s="409">
        <f t="shared" ca="1" si="1618"/>
        <v>1.8704284477184272</v>
      </c>
      <c r="W257" s="409">
        <f t="shared" ca="1" si="1618"/>
        <v>1.8916402784157533</v>
      </c>
      <c r="X257" s="409">
        <f t="shared" ca="1" si="1618"/>
        <v>1.8956488909404539</v>
      </c>
      <c r="Y257" s="409">
        <f t="shared" ca="1" si="1618"/>
        <v>1.9835979760344686</v>
      </c>
      <c r="Z257" s="409">
        <f t="shared" ca="1" si="1618"/>
        <v>1.8469990974867661</v>
      </c>
      <c r="AA257" s="409">
        <f t="shared" ca="1" si="1618"/>
        <v>1.8939211357361045</v>
      </c>
      <c r="AB257" s="409">
        <f t="shared" ca="1" si="1618"/>
        <v>1.9694072463087848</v>
      </c>
      <c r="AC257" s="409">
        <f t="shared" ca="1" si="1618"/>
        <v>1.9130140138253506</v>
      </c>
      <c r="AD257" s="409">
        <f t="shared" ca="1" si="1618"/>
        <v>1.8751702709603524</v>
      </c>
      <c r="AE257" s="409">
        <f t="shared" ca="1" si="1618"/>
        <v>1.9977834159256791</v>
      </c>
      <c r="AF257" s="409">
        <f t="shared" ca="1" si="1618"/>
        <v>1.9136540056135416</v>
      </c>
      <c r="AG257" s="409">
        <f t="shared" ca="1" si="1618"/>
        <v>1.9455094269007551</v>
      </c>
      <c r="AH257" s="409">
        <f t="shared" ca="1" si="1618"/>
        <v>1.8786432616297741</v>
      </c>
      <c r="AI257" s="409">
        <f t="shared" ca="1" si="1618"/>
        <v>1.9151765619471492</v>
      </c>
      <c r="AJ257" s="409">
        <f t="shared" ca="1" si="1618"/>
        <v>1.8312909868263652</v>
      </c>
      <c r="AK257" s="409">
        <f t="shared" ca="1" si="1618"/>
        <v>1.8225522811839361</v>
      </c>
      <c r="AL257" s="409">
        <f t="shared" ca="1" si="1618"/>
        <v>1.9756896404714741</v>
      </c>
      <c r="AM257" s="409">
        <f t="shared" ca="1" si="1618"/>
        <v>1.9672521737821902</v>
      </c>
      <c r="AN257" s="409">
        <f t="shared" ca="1" si="1618"/>
        <v>1.8654122942824525</v>
      </c>
      <c r="AO257" s="409">
        <f t="shared" ca="1" si="1618"/>
        <v>2.0089083650470583</v>
      </c>
      <c r="AP257" s="409">
        <f t="shared" ca="1" si="1618"/>
        <v>2.0238059554485641</v>
      </c>
      <c r="AQ257" s="409">
        <f t="shared" ca="1" si="1618"/>
        <v>1.9841526348822962</v>
      </c>
      <c r="AR257" s="409">
        <f t="shared" ca="1" si="1618"/>
        <v>1.9894543397799249</v>
      </c>
      <c r="AS257" s="409">
        <f t="shared" ca="1" si="1618"/>
        <v>2.0366066500233853</v>
      </c>
      <c r="AT257" s="409">
        <f t="shared" ca="1" si="1618"/>
        <v>2.0499226167971005</v>
      </c>
      <c r="AU257" s="409">
        <f t="shared" ca="1" si="1618"/>
        <v>2.1116216142576709</v>
      </c>
      <c r="AV257" s="409">
        <f t="shared" ca="1" si="1618"/>
        <v>2.1494302966378074</v>
      </c>
      <c r="AW257" s="409">
        <f t="shared" ca="1" si="1618"/>
        <v>2.098390654348822</v>
      </c>
      <c r="AX257" s="409">
        <f t="shared" ca="1" si="1618"/>
        <v>2.1960991383036386</v>
      </c>
      <c r="AY257" s="409">
        <f t="shared" ca="1" si="1592"/>
        <v>2.2166029468701631</v>
      </c>
      <c r="AZ257" s="409">
        <f t="shared" ca="1" si="1592"/>
        <v>2.3303750848383866</v>
      </c>
      <c r="BA257" s="409">
        <f t="shared" ca="1" si="1592"/>
        <v>2.1306857670993784</v>
      </c>
      <c r="BB257" s="409">
        <f t="shared" ca="1" si="1592"/>
        <v>2.209549800961724</v>
      </c>
      <c r="BC257" s="409">
        <f t="shared" ca="1" si="1592"/>
        <v>2.2416647602346749</v>
      </c>
      <c r="BD257" s="409">
        <f t="shared" ca="1" si="1592"/>
        <v>2.246463074181547</v>
      </c>
      <c r="BE257" s="409">
        <f t="shared" ca="1" si="1592"/>
        <v>2.1845659787866851</v>
      </c>
      <c r="BF257" s="409">
        <f t="shared" ca="1" si="1592"/>
        <v>2.2995801097774948</v>
      </c>
      <c r="BG257" s="409">
        <f t="shared" ca="1" si="1592"/>
        <v>2.1780077828462789</v>
      </c>
      <c r="BH257" s="409">
        <f t="shared" ca="1" si="1592"/>
        <v>2.2182786307038413</v>
      </c>
      <c r="BI257" s="409">
        <f t="shared" ca="1" si="1592"/>
        <v>2.2878396358332642</v>
      </c>
      <c r="BJ257" s="409">
        <f t="shared" ca="1" si="1592"/>
        <v>2.2490675342659103</v>
      </c>
      <c r="BK257" s="409">
        <f t="shared" ca="1" si="1592"/>
        <v>2.3016986194282549</v>
      </c>
      <c r="BL257" s="409">
        <f t="shared" ca="1" si="1592"/>
        <v>2.2295668316165624</v>
      </c>
      <c r="BM257" s="409">
        <f t="shared" ca="1" si="1592"/>
        <v>2.3945630563588649</v>
      </c>
      <c r="BN257" s="409">
        <f t="shared" ca="1" si="1592"/>
        <v>2.3750888228648463</v>
      </c>
      <c r="BO257" s="409">
        <f t="shared" ca="1" si="1592"/>
        <v>2.3842225323495425</v>
      </c>
      <c r="BP257" s="409">
        <f t="shared" ca="1" si="1592"/>
        <v>2.1824822925746732</v>
      </c>
      <c r="BQ257" s="409">
        <f t="shared" ca="1" si="1592"/>
        <v>2.4010337965179063</v>
      </c>
      <c r="BR257" s="409">
        <f t="shared" ca="1" si="1592"/>
        <v>2.3330139123693954</v>
      </c>
      <c r="BS257" s="409">
        <f t="shared" ca="1" si="1592"/>
        <v>2.42331168576432</v>
      </c>
      <c r="BT257" s="409">
        <f t="shared" ca="1" si="1592"/>
        <v>2.4253747544526827</v>
      </c>
      <c r="BU257" s="409">
        <f t="shared" ca="1" si="1592"/>
        <v>2.326166097175812</v>
      </c>
      <c r="BV257" s="409">
        <f t="shared" ca="1" si="1592"/>
        <v>2.348794433105553</v>
      </c>
      <c r="BW257" s="409">
        <f t="shared" ca="1" si="1592"/>
        <v>2.2950836123533116</v>
      </c>
      <c r="BX257" s="409">
        <f t="shared" ca="1" si="1592"/>
        <v>2.2696927277331147</v>
      </c>
      <c r="BY257" s="409">
        <f t="shared" ca="1" si="1593"/>
        <v>2.2367960202546802</v>
      </c>
      <c r="BZ257" s="409">
        <f t="shared" ca="1" si="1593"/>
        <v>2.1788752139508727</v>
      </c>
      <c r="CA257" s="409">
        <f t="shared" ca="1" si="1593"/>
        <v>2.1928379225172283</v>
      </c>
      <c r="CB257" s="409">
        <f t="shared" ca="1" si="1593"/>
        <v>2.2069563226297677</v>
      </c>
      <c r="CC257" s="409">
        <f t="shared" ca="1" si="1593"/>
        <v>2.1931109873746428</v>
      </c>
      <c r="CD257" s="409">
        <f t="shared" ca="1" si="1593"/>
        <v>2.1657595722204914</v>
      </c>
      <c r="CE257" s="409">
        <f t="shared" ca="1" si="1593"/>
        <v>2.2359482047113604</v>
      </c>
      <c r="CF257" s="409">
        <f t="shared" ca="1" si="1593"/>
        <v>2.263639224522656</v>
      </c>
      <c r="CG257" s="409">
        <f t="shared" ca="1" si="1593"/>
        <v>2.2379587486851515</v>
      </c>
      <c r="CH257" s="409">
        <f t="shared" ca="1" si="1593"/>
        <v>2.1972937504563266</v>
      </c>
      <c r="CI257" s="409">
        <f t="shared" ca="1" si="1593"/>
        <v>2.236722862373469</v>
      </c>
      <c r="CJ257" s="409">
        <f t="shared" ca="1" si="1593"/>
        <v>2.2650963804992017</v>
      </c>
      <c r="CK257" s="409">
        <f t="shared" ref="CK257:DG257" ca="1" si="1619">+CK59/CK$44*100</f>
        <v>2.2519966553514821</v>
      </c>
      <c r="CL257" s="409">
        <f t="shared" ca="1" si="1619"/>
        <v>2.2437783937737619</v>
      </c>
      <c r="CM257" s="409">
        <f t="shared" ca="1" si="1619"/>
        <v>2.2044792493312411</v>
      </c>
      <c r="CN257" s="409">
        <f t="shared" ca="1" si="1619"/>
        <v>2.1059454473071071</v>
      </c>
      <c r="CO257" s="409">
        <f t="shared" ca="1" si="1619"/>
        <v>1.9712810028485461</v>
      </c>
      <c r="CP257" s="409">
        <f t="shared" ca="1" si="1619"/>
        <v>1.9442412865538394</v>
      </c>
      <c r="CQ257" s="409">
        <f t="shared" ca="1" si="1619"/>
        <v>2.1380186790425646</v>
      </c>
      <c r="CR257" s="409">
        <f t="shared" ca="1" si="1619"/>
        <v>2.1555548161212723</v>
      </c>
      <c r="CS257" s="409">
        <f t="shared" ca="1" si="1619"/>
        <v>2.1847268852851949</v>
      </c>
      <c r="CT257" s="409">
        <f t="shared" ca="1" si="1619"/>
        <v>2.1950571810029946</v>
      </c>
      <c r="CU257" s="409">
        <f t="shared" ca="1" si="1619"/>
        <v>2.2010716355495967</v>
      </c>
      <c r="CV257" s="409">
        <f t="shared" ca="1" si="1619"/>
        <v>2.1247670127511054</v>
      </c>
      <c r="CW257" s="409">
        <f t="shared" ca="1" si="1619"/>
        <v>2.1519427767524424</v>
      </c>
      <c r="CX257" s="409">
        <f t="shared" ca="1" si="1619"/>
        <v>2.2679160167901515</v>
      </c>
      <c r="CY257" s="409">
        <f t="shared" ca="1" si="1619"/>
        <v>2.2453844396538818</v>
      </c>
      <c r="CZ257" s="409">
        <f t="shared" ca="1" si="1619"/>
        <v>2.3624150694392179</v>
      </c>
      <c r="DA257" s="409">
        <f t="shared" ca="1" si="1619"/>
        <v>2.1400430804141424</v>
      </c>
      <c r="DB257" s="409">
        <f t="shared" ca="1" si="1619"/>
        <v>2.1241227244269436</v>
      </c>
      <c r="DC257" s="409">
        <f t="shared" ca="1" si="1619"/>
        <v>2.0510468134849158</v>
      </c>
      <c r="DD257" s="409">
        <f t="shared" ca="1" si="1619"/>
        <v>2.1229066253027384</v>
      </c>
      <c r="DE257" s="409">
        <f t="shared" ca="1" si="1619"/>
        <v>2.1259228655310149</v>
      </c>
      <c r="DF257" s="409">
        <f t="shared" ca="1" si="1619"/>
        <v>2.1327241814268127</v>
      </c>
      <c r="DG257" s="409">
        <f t="shared" ca="1" si="1619"/>
        <v>2.0476997466986795</v>
      </c>
      <c r="DH257" s="409">
        <f t="shared" ref="DH257:DS257" ca="1" si="1620">+DH59/DH$44*100</f>
        <v>2.0757499750953192</v>
      </c>
      <c r="DI257" s="409">
        <f t="shared" ca="1" si="1620"/>
        <v>2.126487233248457</v>
      </c>
      <c r="DJ257" s="409">
        <f t="shared" ca="1" si="1620"/>
        <v>2.1555714887297213</v>
      </c>
      <c r="DK257" s="409">
        <f t="shared" ca="1" si="1620"/>
        <v>2.1950001586628058</v>
      </c>
      <c r="DL257" s="409">
        <f t="shared" ca="1" si="1620"/>
        <v>2.2864873750217991</v>
      </c>
      <c r="DM257" s="409">
        <f t="shared" ca="1" si="1620"/>
        <v>2.2974765134545034</v>
      </c>
      <c r="DN257" s="409">
        <f t="shared" ca="1" si="1620"/>
        <v>2.3829914213388008</v>
      </c>
      <c r="DO257" s="409">
        <f t="shared" ca="1" si="1620"/>
        <v>2.2548021555639934</v>
      </c>
      <c r="DP257" s="409">
        <f t="shared" ca="1" si="1620"/>
        <v>2.148562532856062</v>
      </c>
      <c r="DQ257" s="409">
        <f t="shared" ca="1" si="1620"/>
        <v>2.2571100889410047</v>
      </c>
      <c r="DR257" s="409">
        <f t="shared" ca="1" si="1620"/>
        <v>2.1802167014444289</v>
      </c>
      <c r="DS257" s="409">
        <f t="shared" ca="1" si="1620"/>
        <v>2.1651390063067244</v>
      </c>
      <c r="DT257" s="409">
        <f t="shared" ref="DT257:ED257" ca="1" si="1621">+DT59/DT$44*100</f>
        <v>2.3331783826736801</v>
      </c>
      <c r="DU257" s="409">
        <f t="shared" ca="1" si="1621"/>
        <v>2.2135657229547534</v>
      </c>
      <c r="DV257" s="409">
        <f t="shared" ca="1" si="1621"/>
        <v>2.2604961417384093</v>
      </c>
      <c r="DW257" s="409">
        <f t="shared" ca="1" si="1621"/>
        <v>2.3353741965489156</v>
      </c>
      <c r="DX257" s="409">
        <f t="shared" ca="1" si="1621"/>
        <v>2.1799339397689375</v>
      </c>
      <c r="DY257" s="409">
        <f t="shared" ca="1" si="1621"/>
        <v>2.2915551032259724</v>
      </c>
      <c r="DZ257" s="409">
        <f t="shared" ca="1" si="1621"/>
        <v>2.3550170014916247</v>
      </c>
      <c r="EA257" s="409">
        <f t="shared" ca="1" si="1621"/>
        <v>2.3850251235954785</v>
      </c>
      <c r="EB257" s="409">
        <f t="shared" ca="1" si="1621"/>
        <v>2.488365852986008</v>
      </c>
      <c r="EC257" s="409">
        <f t="shared" ca="1" si="1621"/>
        <v>2.4110309192339261</v>
      </c>
      <c r="ED257" s="409">
        <f t="shared" ca="1" si="1621"/>
        <v>2.4846468121789003</v>
      </c>
      <c r="EE257" s="409">
        <f t="shared" ref="EE257:EQ257" ca="1" si="1622">+EE59/EE$44*100</f>
        <v>2.5116599903222085</v>
      </c>
      <c r="EF257" s="409">
        <f t="shared" ca="1" si="1622"/>
        <v>2.4675559621304672</v>
      </c>
      <c r="EG257" s="409">
        <f t="shared" ca="1" si="1622"/>
        <v>2.4384751385974224</v>
      </c>
      <c r="EH257" s="409">
        <f t="shared" ca="1" si="1622"/>
        <v>2.3939003279241451</v>
      </c>
      <c r="EI257" s="409">
        <f t="shared" ca="1" si="1622"/>
        <v>2.3165266876225612</v>
      </c>
      <c r="EJ257" s="409">
        <f t="shared" ca="1" si="1622"/>
        <v>2.4332905878451538</v>
      </c>
      <c r="EK257" s="409">
        <f t="shared" ca="1" si="1622"/>
        <v>2.3853570510549158</v>
      </c>
      <c r="EL257" s="409">
        <f t="shared" ca="1" si="1622"/>
        <v>2.3090010410828024</v>
      </c>
      <c r="EM257" s="409">
        <f t="shared" ca="1" si="1622"/>
        <v>2.410140429131387</v>
      </c>
      <c r="EN257" s="409">
        <f t="shared" ca="1" si="1622"/>
        <v>2.3830030563757192</v>
      </c>
      <c r="EO257" s="409">
        <f t="shared" ca="1" si="1622"/>
        <v>2.2481934247357116</v>
      </c>
      <c r="EP257" s="409">
        <f t="shared" ca="1" si="1622"/>
        <v>2.3029417689501215</v>
      </c>
      <c r="EQ257" s="409">
        <f t="shared" ca="1" si="1622"/>
        <v>2.4303775880431129</v>
      </c>
      <c r="ER257" s="409">
        <f t="shared" ref="ER257:FA257" ca="1" si="1623">+ER59/ER$44*100</f>
        <v>2.4138913844996566</v>
      </c>
      <c r="ES257" s="409">
        <f t="shared" ca="1" si="1623"/>
        <v>2.4728666834879762</v>
      </c>
      <c r="ET257" s="409">
        <f t="shared" ca="1" si="1623"/>
        <v>2.3901582123163023</v>
      </c>
      <c r="EU257" s="409">
        <f t="shared" ca="1" si="1623"/>
        <v>2.4273141920786832</v>
      </c>
      <c r="EV257" s="409">
        <f t="shared" ca="1" si="1623"/>
        <v>2.4621497676748323</v>
      </c>
      <c r="EW257" s="409">
        <f t="shared" ca="1" si="1623"/>
        <v>2.4067328809132054</v>
      </c>
      <c r="EX257" s="409">
        <f t="shared" ca="1" si="1623"/>
        <v>2.4203070025758793</v>
      </c>
      <c r="EY257" s="409">
        <f t="shared" ca="1" si="1623"/>
        <v>2.4129241867592159</v>
      </c>
      <c r="EZ257" s="409">
        <f t="shared" ca="1" si="1623"/>
        <v>2.4222249153303874</v>
      </c>
      <c r="FA257" s="409">
        <f t="shared" ca="1" si="1623"/>
        <v>2.5053592901969872</v>
      </c>
      <c r="FB257" s="409">
        <f t="shared" ref="FB257:FD257" ca="1" si="1624">+FB59/FB$44*100</f>
        <v>2.4413083628063879</v>
      </c>
      <c r="FC257" s="409">
        <f t="shared" ca="1" si="1624"/>
        <v>2.3470403205705619</v>
      </c>
      <c r="FD257" s="409">
        <f t="shared" ca="1" si="1624"/>
        <v>2.3434921872697516</v>
      </c>
      <c r="FE257" s="409" t="e">
        <f t="shared" ref="FE257:FI257" ca="1" si="1625">+FE59/FE$44*100</f>
        <v>#DIV/0!</v>
      </c>
      <c r="FF257" s="409" t="e">
        <f t="shared" ca="1" si="1625"/>
        <v>#DIV/0!</v>
      </c>
      <c r="FG257" s="409" t="e">
        <f t="shared" ca="1" si="1625"/>
        <v>#DIV/0!</v>
      </c>
      <c r="FH257" s="409" t="e">
        <f t="shared" ca="1" si="1625"/>
        <v>#DIV/0!</v>
      </c>
      <c r="FI257" s="409" t="e">
        <f t="shared" ca="1" si="1625"/>
        <v>#DIV/0!</v>
      </c>
      <c r="FJ257" s="409" t="e">
        <f t="shared" ref="FJ257:FP257" ca="1" si="1626">+FJ59/FJ$44*100</f>
        <v>#DIV/0!</v>
      </c>
      <c r="FK257" s="409" t="e">
        <f t="shared" ca="1" si="1626"/>
        <v>#DIV/0!</v>
      </c>
      <c r="FL257" s="409" t="e">
        <f t="shared" ca="1" si="1626"/>
        <v>#DIV/0!</v>
      </c>
      <c r="FM257" s="409" t="e">
        <f t="shared" ca="1" si="1626"/>
        <v>#DIV/0!</v>
      </c>
      <c r="FN257" s="409" t="e">
        <f t="shared" ca="1" si="1626"/>
        <v>#DIV/0!</v>
      </c>
      <c r="FO257" s="409" t="e">
        <f t="shared" ca="1" si="1626"/>
        <v>#DIV/0!</v>
      </c>
      <c r="FP257" s="409" t="e">
        <f t="shared" ca="1" si="1626"/>
        <v>#DIV/0!</v>
      </c>
    </row>
    <row r="258" spans="1:172" s="317" customFormat="1" x14ac:dyDescent="0.2">
      <c r="A258" s="485"/>
      <c r="B258" s="404" t="s">
        <v>12</v>
      </c>
      <c r="C258" s="405">
        <f t="shared" si="1588"/>
        <v>4881116.3969999989</v>
      </c>
      <c r="D258" s="404"/>
      <c r="E258" s="406">
        <f t="shared" ca="1" si="1589"/>
        <v>58.78621109399382</v>
      </c>
      <c r="F258" s="406">
        <f t="shared" ca="1" si="1618"/>
        <v>58.818096785734106</v>
      </c>
      <c r="G258" s="406">
        <f t="shared" ca="1" si="1618"/>
        <v>58.902329276927603</v>
      </c>
      <c r="H258" s="406">
        <f t="shared" ca="1" si="1618"/>
        <v>59.444030867406774</v>
      </c>
      <c r="I258" s="406">
        <f t="shared" ca="1" si="1618"/>
        <v>59.109003664004412</v>
      </c>
      <c r="J258" s="406">
        <f t="shared" ca="1" si="1618"/>
        <v>59.513040160312755</v>
      </c>
      <c r="K258" s="406">
        <f t="shared" ca="1" si="1618"/>
        <v>59.475395897349692</v>
      </c>
      <c r="L258" s="406">
        <f t="shared" ca="1" si="1618"/>
        <v>59.515051594252242</v>
      </c>
      <c r="M258" s="406">
        <f t="shared" ca="1" si="1618"/>
        <v>59.140608910106316</v>
      </c>
      <c r="N258" s="406">
        <f t="shared" ca="1" si="1618"/>
        <v>59.286471752587211</v>
      </c>
      <c r="O258" s="406">
        <f t="shared" ca="1" si="1618"/>
        <v>59.134889324948027</v>
      </c>
      <c r="P258" s="406">
        <f t="shared" ca="1" si="1618"/>
        <v>58.715920651209899</v>
      </c>
      <c r="Q258" s="406">
        <f t="shared" ca="1" si="1618"/>
        <v>59.596733844128416</v>
      </c>
      <c r="R258" s="406">
        <f t="shared" ca="1" si="1618"/>
        <v>59.097674935742653</v>
      </c>
      <c r="S258" s="406">
        <f t="shared" ca="1" si="1618"/>
        <v>59.564425037741252</v>
      </c>
      <c r="T258" s="406">
        <f t="shared" ca="1" si="1618"/>
        <v>59.501702102396635</v>
      </c>
      <c r="U258" s="406">
        <f t="shared" ca="1" si="1618"/>
        <v>59.774045436554538</v>
      </c>
      <c r="V258" s="406">
        <f t="shared" ca="1" si="1618"/>
        <v>59.683894445959353</v>
      </c>
      <c r="W258" s="406">
        <f t="shared" ca="1" si="1618"/>
        <v>60.377751534161092</v>
      </c>
      <c r="X258" s="406">
        <f t="shared" ca="1" si="1618"/>
        <v>59.695787949899938</v>
      </c>
      <c r="Y258" s="406">
        <f t="shared" ca="1" si="1618"/>
        <v>59.687842950334904</v>
      </c>
      <c r="Z258" s="406">
        <f t="shared" ca="1" si="1618"/>
        <v>59.858558907133684</v>
      </c>
      <c r="AA258" s="406">
        <f t="shared" ca="1" si="1618"/>
        <v>60.236035633895426</v>
      </c>
      <c r="AB258" s="406">
        <f t="shared" ca="1" si="1618"/>
        <v>60.029938556066398</v>
      </c>
      <c r="AC258" s="406">
        <f t="shared" ca="1" si="1618"/>
        <v>60.317887265786837</v>
      </c>
      <c r="AD258" s="406">
        <f t="shared" ca="1" si="1618"/>
        <v>60.786213756233096</v>
      </c>
      <c r="AE258" s="406">
        <f t="shared" ca="1" si="1618"/>
        <v>60.616247641206925</v>
      </c>
      <c r="AF258" s="406">
        <f t="shared" ca="1" si="1618"/>
        <v>60.583835292297316</v>
      </c>
      <c r="AG258" s="406">
        <f t="shared" ca="1" si="1618"/>
        <v>60.856835665380672</v>
      </c>
      <c r="AH258" s="406">
        <f t="shared" ca="1" si="1618"/>
        <v>60.854781971976948</v>
      </c>
      <c r="AI258" s="406">
        <f t="shared" ca="1" si="1618"/>
        <v>60.201623271401495</v>
      </c>
      <c r="AJ258" s="406">
        <f t="shared" ca="1" si="1618"/>
        <v>60.451583982675203</v>
      </c>
      <c r="AK258" s="406">
        <f t="shared" ca="1" si="1618"/>
        <v>60.13896998260617</v>
      </c>
      <c r="AL258" s="406">
        <f t="shared" ca="1" si="1618"/>
        <v>61.318338149833309</v>
      </c>
      <c r="AM258" s="406">
        <f t="shared" ca="1" si="1618"/>
        <v>61.113879313204365</v>
      </c>
      <c r="AN258" s="406">
        <f t="shared" ca="1" si="1618"/>
        <v>61.246734636670055</v>
      </c>
      <c r="AO258" s="406">
        <f t="shared" ca="1" si="1618"/>
        <v>60.912944770425447</v>
      </c>
      <c r="AP258" s="406">
        <f t="shared" ca="1" si="1618"/>
        <v>60.80350183475722</v>
      </c>
      <c r="AQ258" s="406">
        <f t="shared" ca="1" si="1618"/>
        <v>60.671861375595689</v>
      </c>
      <c r="AR258" s="406">
        <f t="shared" ca="1" si="1618"/>
        <v>60.794105593016781</v>
      </c>
      <c r="AS258" s="406">
        <f t="shared" ca="1" si="1618"/>
        <v>60.688388204394904</v>
      </c>
      <c r="AT258" s="406">
        <f t="shared" ca="1" si="1618"/>
        <v>61.059233039300665</v>
      </c>
      <c r="AU258" s="406">
        <f t="shared" ca="1" si="1618"/>
        <v>61.106197647484841</v>
      </c>
      <c r="AV258" s="406">
        <f t="shared" ca="1" si="1618"/>
        <v>61.424442962794842</v>
      </c>
      <c r="AW258" s="406">
        <f t="shared" ca="1" si="1618"/>
        <v>61.081140321430084</v>
      </c>
      <c r="AX258" s="406">
        <f t="shared" ca="1" si="1618"/>
        <v>61.240129917856478</v>
      </c>
      <c r="AY258" s="406">
        <f t="shared" ca="1" si="1592"/>
        <v>61.079655753952601</v>
      </c>
      <c r="AZ258" s="406">
        <f t="shared" ca="1" si="1592"/>
        <v>61.928908458229017</v>
      </c>
      <c r="BA258" s="406">
        <f t="shared" ca="1" si="1592"/>
        <v>62.093426157464613</v>
      </c>
      <c r="BB258" s="406">
        <f t="shared" ca="1" si="1592"/>
        <v>62.152020012452958</v>
      </c>
      <c r="BC258" s="406">
        <f t="shared" ca="1" si="1592"/>
        <v>61.936265559912016</v>
      </c>
      <c r="BD258" s="406">
        <f t="shared" ca="1" si="1592"/>
        <v>62.643181230250946</v>
      </c>
      <c r="BE258" s="406">
        <f t="shared" ca="1" si="1592"/>
        <v>62.26237037940534</v>
      </c>
      <c r="BF258" s="406">
        <f t="shared" ca="1" si="1592"/>
        <v>61.982208845361654</v>
      </c>
      <c r="BG258" s="406">
        <f t="shared" ca="1" si="1592"/>
        <v>62.458616456907421</v>
      </c>
      <c r="BH258" s="406">
        <f t="shared" ca="1" si="1592"/>
        <v>62.465827750761214</v>
      </c>
      <c r="BI258" s="406">
        <f t="shared" ca="1" si="1592"/>
        <v>62.081432704423193</v>
      </c>
      <c r="BJ258" s="406">
        <f t="shared" ca="1" si="1592"/>
        <v>62.460653123744571</v>
      </c>
      <c r="BK258" s="406">
        <f t="shared" ca="1" si="1592"/>
        <v>62.538557302720932</v>
      </c>
      <c r="BL258" s="406">
        <f t="shared" ca="1" si="1592"/>
        <v>62.09977085190863</v>
      </c>
      <c r="BM258" s="406">
        <f t="shared" ca="1" si="1592"/>
        <v>62.163610142743522</v>
      </c>
      <c r="BN258" s="406">
        <f t="shared" ca="1" si="1592"/>
        <v>61.965850361244101</v>
      </c>
      <c r="BO258" s="406">
        <f t="shared" ca="1" si="1592"/>
        <v>62.903738622800574</v>
      </c>
      <c r="BP258" s="406">
        <f t="shared" ca="1" si="1592"/>
        <v>62.460667927573063</v>
      </c>
      <c r="BQ258" s="406">
        <f t="shared" ca="1" si="1592"/>
        <v>62.758056931506836</v>
      </c>
      <c r="BR258" s="406">
        <f t="shared" ca="1" si="1592"/>
        <v>62.947422625488635</v>
      </c>
      <c r="BS258" s="406">
        <f t="shared" ca="1" si="1592"/>
        <v>62.805770116074122</v>
      </c>
      <c r="BT258" s="406">
        <f t="shared" ca="1" si="1592"/>
        <v>63.650184311177561</v>
      </c>
      <c r="BU258" s="406">
        <f t="shared" ca="1" si="1592"/>
        <v>63.255036003958189</v>
      </c>
      <c r="BV258" s="406">
        <f t="shared" ca="1" si="1592"/>
        <v>63.22565438687927</v>
      </c>
      <c r="BW258" s="406">
        <f t="shared" ca="1" si="1592"/>
        <v>64.241235756118101</v>
      </c>
      <c r="BX258" s="406">
        <f t="shared" ca="1" si="1592"/>
        <v>63.630219660408216</v>
      </c>
      <c r="BY258" s="406">
        <f t="shared" ca="1" si="1593"/>
        <v>63.587553245692696</v>
      </c>
      <c r="BZ258" s="406">
        <f t="shared" ca="1" si="1593"/>
        <v>63.765542063498572</v>
      </c>
      <c r="CA258" s="406">
        <f t="shared" ca="1" si="1593"/>
        <v>63.945213643425738</v>
      </c>
      <c r="CB258" s="406">
        <f t="shared" ca="1" si="1593"/>
        <v>64.084516476879855</v>
      </c>
      <c r="CC258" s="406">
        <f t="shared" ca="1" si="1593"/>
        <v>64.548456278783505</v>
      </c>
      <c r="CD258" s="406">
        <f t="shared" ca="1" si="1593"/>
        <v>64.070975903719713</v>
      </c>
      <c r="CE258" s="406">
        <f t="shared" ca="1" si="1593"/>
        <v>64.475161447128144</v>
      </c>
      <c r="CF258" s="406">
        <f t="shared" ca="1" si="1593"/>
        <v>64.350153771173126</v>
      </c>
      <c r="CG258" s="406">
        <f t="shared" ca="1" si="1593"/>
        <v>64.609862315154459</v>
      </c>
      <c r="CH258" s="406">
        <f t="shared" ca="1" si="1593"/>
        <v>64.262844286921279</v>
      </c>
      <c r="CI258" s="406">
        <f t="shared" ca="1" si="1593"/>
        <v>63.666203634821862</v>
      </c>
      <c r="CJ258" s="406">
        <f t="shared" ca="1" si="1593"/>
        <v>63.540609391800828</v>
      </c>
      <c r="CK258" s="406">
        <f t="shared" ref="CK258:DG258" ca="1" si="1627">+CK60/CK$44*100</f>
        <v>63.822526018219527</v>
      </c>
      <c r="CL258" s="406">
        <f t="shared" ca="1" si="1627"/>
        <v>63.980474913109944</v>
      </c>
      <c r="CM258" s="406">
        <f t="shared" ca="1" si="1627"/>
        <v>63.401047949603125</v>
      </c>
      <c r="CN258" s="406">
        <f t="shared" ca="1" si="1627"/>
        <v>61.242502409924505</v>
      </c>
      <c r="CO258" s="406">
        <f t="shared" ca="1" si="1627"/>
        <v>61.85945955286607</v>
      </c>
      <c r="CP258" s="406">
        <f t="shared" ca="1" si="1627"/>
        <v>64.666291510214919</v>
      </c>
      <c r="CQ258" s="406">
        <f t="shared" ca="1" si="1627"/>
        <v>65.626055886889972</v>
      </c>
      <c r="CR258" s="406">
        <f t="shared" ca="1" si="1627"/>
        <v>64.997641650357252</v>
      </c>
      <c r="CS258" s="406">
        <f t="shared" ca="1" si="1627"/>
        <v>66.129060798817363</v>
      </c>
      <c r="CT258" s="406">
        <f t="shared" ca="1" si="1627"/>
        <v>65.58813634245621</v>
      </c>
      <c r="CU258" s="406">
        <f t="shared" ca="1" si="1627"/>
        <v>65.368653841712529</v>
      </c>
      <c r="CV258" s="406">
        <f t="shared" ca="1" si="1627"/>
        <v>66.118854097812061</v>
      </c>
      <c r="CW258" s="406">
        <f t="shared" ca="1" si="1627"/>
        <v>66.320536692023126</v>
      </c>
      <c r="CX258" s="406">
        <f t="shared" ca="1" si="1627"/>
        <v>65.111848709639588</v>
      </c>
      <c r="CY258" s="406">
        <f t="shared" ca="1" si="1627"/>
        <v>66.305874927352974</v>
      </c>
      <c r="CZ258" s="406">
        <f t="shared" ca="1" si="1627"/>
        <v>66.003129060047641</v>
      </c>
      <c r="DA258" s="406">
        <f t="shared" ca="1" si="1627"/>
        <v>65.772316682052235</v>
      </c>
      <c r="DB258" s="406">
        <f t="shared" ca="1" si="1627"/>
        <v>66.230681548625739</v>
      </c>
      <c r="DC258" s="406">
        <f t="shared" ca="1" si="1627"/>
        <v>66.112985365059899</v>
      </c>
      <c r="DD258" s="406">
        <f t="shared" ca="1" si="1627"/>
        <v>65.780684062343397</v>
      </c>
      <c r="DE258" s="406">
        <f t="shared" ca="1" si="1627"/>
        <v>65.290518902223468</v>
      </c>
      <c r="DF258" s="406">
        <f t="shared" ca="1" si="1627"/>
        <v>65.879888196945203</v>
      </c>
      <c r="DG258" s="406">
        <f t="shared" ca="1" si="1627"/>
        <v>66.233769272697288</v>
      </c>
      <c r="DH258" s="406">
        <f t="shared" ref="DH258:DS258" ca="1" si="1628">+DH60/DH$44*100</f>
        <v>66.472235844089155</v>
      </c>
      <c r="DI258" s="406">
        <f t="shared" ca="1" si="1628"/>
        <v>66.120856052779288</v>
      </c>
      <c r="DJ258" s="406">
        <f t="shared" ca="1" si="1628"/>
        <v>66.39218936657754</v>
      </c>
      <c r="DK258" s="406">
        <f t="shared" ca="1" si="1628"/>
        <v>65.919670513305391</v>
      </c>
      <c r="DL258" s="406">
        <f t="shared" ca="1" si="1628"/>
        <v>65.975167075736863</v>
      </c>
      <c r="DM258" s="406">
        <f t="shared" ca="1" si="1628"/>
        <v>66.716415697726944</v>
      </c>
      <c r="DN258" s="406">
        <f t="shared" ca="1" si="1628"/>
        <v>66.260633644802851</v>
      </c>
      <c r="DO258" s="406">
        <f t="shared" ca="1" si="1628"/>
        <v>66.65165180673273</v>
      </c>
      <c r="DP258" s="406">
        <f t="shared" ca="1" si="1628"/>
        <v>67.116477566312724</v>
      </c>
      <c r="DQ258" s="406">
        <f t="shared" ca="1" si="1628"/>
        <v>66.924287316698923</v>
      </c>
      <c r="DR258" s="406">
        <f t="shared" ca="1" si="1628"/>
        <v>67.161873065560812</v>
      </c>
      <c r="DS258" s="406">
        <f t="shared" ca="1" si="1628"/>
        <v>66.649522380103249</v>
      </c>
      <c r="DT258" s="406">
        <f t="shared" ref="DT258:ED258" ca="1" si="1629">+DT60/DT$44*100</f>
        <v>66.431103363649214</v>
      </c>
      <c r="DU258" s="406">
        <f t="shared" ca="1" si="1629"/>
        <v>66.429606734388756</v>
      </c>
      <c r="DV258" s="406">
        <f t="shared" ca="1" si="1629"/>
        <v>66.112818583046575</v>
      </c>
      <c r="DW258" s="406">
        <f t="shared" ca="1" si="1629"/>
        <v>65.692188604537989</v>
      </c>
      <c r="DX258" s="406">
        <f t="shared" ca="1" si="1629"/>
        <v>66.356797598678455</v>
      </c>
      <c r="DY258" s="406">
        <f t="shared" ca="1" si="1629"/>
        <v>65.874450779362874</v>
      </c>
      <c r="DZ258" s="406">
        <f t="shared" ca="1" si="1629"/>
        <v>65.280378256649286</v>
      </c>
      <c r="EA258" s="406">
        <f t="shared" ca="1" si="1629"/>
        <v>65.738735825971446</v>
      </c>
      <c r="EB258" s="406">
        <f t="shared" ca="1" si="1629"/>
        <v>65.160268769255808</v>
      </c>
      <c r="EC258" s="406">
        <f t="shared" ca="1" si="1629"/>
        <v>65.065551991919023</v>
      </c>
      <c r="ED258" s="406">
        <f t="shared" ca="1" si="1629"/>
        <v>64.629514904431474</v>
      </c>
      <c r="EE258" s="406">
        <f t="shared" ref="EE258:EQ258" ca="1" si="1630">+EE60/EE$44*100</f>
        <v>65.154623456138367</v>
      </c>
      <c r="EF258" s="406">
        <f t="shared" ca="1" si="1630"/>
        <v>65.005725550495299</v>
      </c>
      <c r="EG258" s="406">
        <f t="shared" ca="1" si="1630"/>
        <v>64.812476173331916</v>
      </c>
      <c r="EH258" s="406">
        <f t="shared" ca="1" si="1630"/>
        <v>65.371347299015213</v>
      </c>
      <c r="EI258" s="406">
        <f t="shared" ca="1" si="1630"/>
        <v>65.898364821232775</v>
      </c>
      <c r="EJ258" s="406">
        <f t="shared" ca="1" si="1630"/>
        <v>65.15492082885855</v>
      </c>
      <c r="EK258" s="406">
        <f t="shared" ca="1" si="1630"/>
        <v>65.172502064296395</v>
      </c>
      <c r="EL258" s="406">
        <f t="shared" ca="1" si="1630"/>
        <v>66.009700377418667</v>
      </c>
      <c r="EM258" s="406">
        <f t="shared" ca="1" si="1630"/>
        <v>65.505002911512804</v>
      </c>
      <c r="EN258" s="406">
        <f t="shared" ca="1" si="1630"/>
        <v>65.925610056900879</v>
      </c>
      <c r="EO258" s="406">
        <f t="shared" ca="1" si="1630"/>
        <v>65.979135556704833</v>
      </c>
      <c r="EP258" s="406">
        <f t="shared" ca="1" si="1630"/>
        <v>66.411902312557274</v>
      </c>
      <c r="EQ258" s="406">
        <f t="shared" ca="1" si="1630"/>
        <v>66.289664470434261</v>
      </c>
      <c r="ER258" s="406">
        <f t="shared" ref="ER258:FA258" ca="1" si="1631">+ER60/ER$44*100</f>
        <v>66.53537108367108</v>
      </c>
      <c r="ES258" s="406">
        <f t="shared" ca="1" si="1631"/>
        <v>66.642993745527335</v>
      </c>
      <c r="ET258" s="406">
        <f t="shared" ca="1" si="1631"/>
        <v>66.530491777850301</v>
      </c>
      <c r="EU258" s="406">
        <f t="shared" ca="1" si="1631"/>
        <v>66.266146357518636</v>
      </c>
      <c r="EV258" s="406">
        <f t="shared" ca="1" si="1631"/>
        <v>66.704397707398996</v>
      </c>
      <c r="EW258" s="406">
        <f t="shared" ca="1" si="1631"/>
        <v>66.288548915881591</v>
      </c>
      <c r="EX258" s="406">
        <f t="shared" ca="1" si="1631"/>
        <v>66.491649694898285</v>
      </c>
      <c r="EY258" s="406">
        <f t="shared" ca="1" si="1631"/>
        <v>66.14589559382658</v>
      </c>
      <c r="EZ258" s="406">
        <f t="shared" ca="1" si="1631"/>
        <v>66.32723370415394</v>
      </c>
      <c r="FA258" s="406">
        <f t="shared" ca="1" si="1631"/>
        <v>66.592308015715034</v>
      </c>
      <c r="FB258" s="406">
        <f t="shared" ref="FB258:FD258" ca="1" si="1632">+FB60/FB$44*100</f>
        <v>65.856832893978307</v>
      </c>
      <c r="FC258" s="406">
        <f t="shared" ca="1" si="1632"/>
        <v>65.799057189048042</v>
      </c>
      <c r="FD258" s="406">
        <f t="shared" ca="1" si="1632"/>
        <v>65.5906515087446</v>
      </c>
      <c r="FE258" s="406" t="e">
        <f t="shared" ref="FE258:FI258" ca="1" si="1633">+FE60/FE$44*100</f>
        <v>#DIV/0!</v>
      </c>
      <c r="FF258" s="406" t="e">
        <f t="shared" ca="1" si="1633"/>
        <v>#DIV/0!</v>
      </c>
      <c r="FG258" s="406" t="e">
        <f t="shared" ca="1" si="1633"/>
        <v>#DIV/0!</v>
      </c>
      <c r="FH258" s="406" t="e">
        <f t="shared" ca="1" si="1633"/>
        <v>#DIV/0!</v>
      </c>
      <c r="FI258" s="406" t="e">
        <f t="shared" ca="1" si="1633"/>
        <v>#DIV/0!</v>
      </c>
      <c r="FJ258" s="406" t="e">
        <f t="shared" ref="FJ258:FP258" ca="1" si="1634">+FJ60/FJ$44*100</f>
        <v>#DIV/0!</v>
      </c>
      <c r="FK258" s="406" t="e">
        <f t="shared" ca="1" si="1634"/>
        <v>#DIV/0!</v>
      </c>
      <c r="FL258" s="406" t="e">
        <f t="shared" ca="1" si="1634"/>
        <v>#DIV/0!</v>
      </c>
      <c r="FM258" s="406" t="e">
        <f t="shared" ca="1" si="1634"/>
        <v>#DIV/0!</v>
      </c>
      <c r="FN258" s="406" t="e">
        <f t="shared" ca="1" si="1634"/>
        <v>#DIV/0!</v>
      </c>
      <c r="FO258" s="406" t="e">
        <f t="shared" ca="1" si="1634"/>
        <v>#DIV/0!</v>
      </c>
      <c r="FP258" s="406" t="e">
        <f t="shared" ca="1" si="1634"/>
        <v>#DIV/0!</v>
      </c>
    </row>
    <row r="259" spans="1:172" x14ac:dyDescent="0.2">
      <c r="B259" s="407" t="s">
        <v>13</v>
      </c>
      <c r="C259" s="408">
        <f t="shared" si="1588"/>
        <v>911713.76699999999</v>
      </c>
      <c r="D259" s="407"/>
      <c r="E259" s="409">
        <f t="shared" ca="1" si="1589"/>
        <v>11.103393346829025</v>
      </c>
      <c r="F259" s="409">
        <f t="shared" ca="1" si="1618"/>
        <v>11.094461579589053</v>
      </c>
      <c r="G259" s="409">
        <f t="shared" ca="1" si="1618"/>
        <v>11.175187091252706</v>
      </c>
      <c r="H259" s="409">
        <f t="shared" ca="1" si="1618"/>
        <v>11.185205664049477</v>
      </c>
      <c r="I259" s="409">
        <f t="shared" ca="1" si="1618"/>
        <v>11.095637789052496</v>
      </c>
      <c r="J259" s="409">
        <f t="shared" ca="1" si="1618"/>
        <v>11.184901826082488</v>
      </c>
      <c r="K259" s="409">
        <f t="shared" ca="1" si="1618"/>
        <v>11.164293404552197</v>
      </c>
      <c r="L259" s="409">
        <f t="shared" ca="1" si="1618"/>
        <v>11.208202746224666</v>
      </c>
      <c r="M259" s="409">
        <f t="shared" ca="1" si="1618"/>
        <v>11.230465330632516</v>
      </c>
      <c r="N259" s="409">
        <f t="shared" ca="1" si="1618"/>
        <v>11.181396720121192</v>
      </c>
      <c r="O259" s="409">
        <f t="shared" ca="1" si="1618"/>
        <v>11.253297372690142</v>
      </c>
      <c r="P259" s="409">
        <f t="shared" ca="1" si="1618"/>
        <v>11.231268841768671</v>
      </c>
      <c r="Q259" s="409">
        <f t="shared" ca="1" si="1618"/>
        <v>11.174252163647532</v>
      </c>
      <c r="R259" s="409">
        <f t="shared" ca="1" si="1618"/>
        <v>11.101147394265755</v>
      </c>
      <c r="S259" s="409">
        <f t="shared" ca="1" si="1618"/>
        <v>10.978158785797149</v>
      </c>
      <c r="T259" s="409">
        <f t="shared" ca="1" si="1618"/>
        <v>10.993799117691962</v>
      </c>
      <c r="U259" s="409">
        <f t="shared" ca="1" si="1618"/>
        <v>10.976895363821505</v>
      </c>
      <c r="V259" s="409">
        <f t="shared" ca="1" si="1618"/>
        <v>10.975853699028432</v>
      </c>
      <c r="W259" s="409">
        <f t="shared" ca="1" si="1618"/>
        <v>11.011841782766334</v>
      </c>
      <c r="X259" s="409">
        <f t="shared" ca="1" si="1618"/>
        <v>10.956125059078314</v>
      </c>
      <c r="Y259" s="409">
        <f t="shared" ca="1" si="1618"/>
        <v>10.946992975553643</v>
      </c>
      <c r="Z259" s="409">
        <f t="shared" ca="1" si="1618"/>
        <v>10.696680340647866</v>
      </c>
      <c r="AA259" s="409">
        <f t="shared" ca="1" si="1618"/>
        <v>10.91220914474307</v>
      </c>
      <c r="AB259" s="409">
        <f t="shared" ca="1" si="1618"/>
        <v>11.008206972915376</v>
      </c>
      <c r="AC259" s="409">
        <f t="shared" ca="1" si="1618"/>
        <v>11.126688147119019</v>
      </c>
      <c r="AD259" s="409">
        <f t="shared" ca="1" si="1618"/>
        <v>11.247562603492538</v>
      </c>
      <c r="AE259" s="409">
        <f t="shared" ca="1" si="1618"/>
        <v>11.10272443460812</v>
      </c>
      <c r="AF259" s="409">
        <f t="shared" ca="1" si="1618"/>
        <v>11.024315554540241</v>
      </c>
      <c r="AG259" s="409">
        <f t="shared" ca="1" si="1618"/>
        <v>11.200467045322299</v>
      </c>
      <c r="AH259" s="409">
        <f t="shared" ca="1" si="1618"/>
        <v>11.179959027409616</v>
      </c>
      <c r="AI259" s="409">
        <f t="shared" ca="1" si="1618"/>
        <v>10.999935982028441</v>
      </c>
      <c r="AJ259" s="409">
        <f t="shared" ca="1" si="1618"/>
        <v>10.81812287122712</v>
      </c>
      <c r="AK259" s="409">
        <f t="shared" ca="1" si="1618"/>
        <v>10.814288539757481</v>
      </c>
      <c r="AL259" s="409">
        <f t="shared" ca="1" si="1618"/>
        <v>11.050551482682698</v>
      </c>
      <c r="AM259" s="409">
        <f t="shared" ca="1" si="1618"/>
        <v>10.978103226056714</v>
      </c>
      <c r="AN259" s="409">
        <f t="shared" ca="1" si="1618"/>
        <v>10.916212045009907</v>
      </c>
      <c r="AO259" s="409">
        <f t="shared" ca="1" si="1618"/>
        <v>11.002527004526984</v>
      </c>
      <c r="AP259" s="409">
        <f t="shared" ca="1" si="1618"/>
        <v>11.183047780380321</v>
      </c>
      <c r="AQ259" s="409">
        <f t="shared" ca="1" si="1618"/>
        <v>11.238292338390542</v>
      </c>
      <c r="AR259" s="409">
        <f t="shared" ca="1" si="1618"/>
        <v>11.344023281293447</v>
      </c>
      <c r="AS259" s="409">
        <f t="shared" ca="1" si="1618"/>
        <v>11.382563451326213</v>
      </c>
      <c r="AT259" s="409">
        <f t="shared" ca="1" si="1618"/>
        <v>11.311178753301105</v>
      </c>
      <c r="AU259" s="409">
        <f t="shared" ca="1" si="1618"/>
        <v>11.386835732412756</v>
      </c>
      <c r="AV259" s="409">
        <f t="shared" ca="1" si="1618"/>
        <v>11.320648262129668</v>
      </c>
      <c r="AW259" s="409">
        <f t="shared" ca="1" si="1618"/>
        <v>11.269858831187104</v>
      </c>
      <c r="AX259" s="409">
        <f t="shared" ca="1" si="1618"/>
        <v>11.320682011893368</v>
      </c>
      <c r="AY259" s="409">
        <f t="shared" ca="1" si="1592"/>
        <v>11.365558017371333</v>
      </c>
      <c r="AZ259" s="409">
        <f t="shared" ca="1" si="1592"/>
        <v>11.436894174882267</v>
      </c>
      <c r="BA259" s="409">
        <f t="shared" ca="1" si="1592"/>
        <v>11.429000561229108</v>
      </c>
      <c r="BB259" s="409">
        <f t="shared" ca="1" si="1592"/>
        <v>11.332703569728777</v>
      </c>
      <c r="BC259" s="409">
        <f t="shared" ca="1" si="1592"/>
        <v>11.282617651386092</v>
      </c>
      <c r="BD259" s="409">
        <f t="shared" ca="1" si="1592"/>
        <v>11.374650065499727</v>
      </c>
      <c r="BE259" s="409">
        <f t="shared" ca="1" si="1592"/>
        <v>11.336686601635851</v>
      </c>
      <c r="BF259" s="409">
        <f t="shared" ca="1" si="1592"/>
        <v>11.356907454646766</v>
      </c>
      <c r="BG259" s="409">
        <f t="shared" ca="1" si="1592"/>
        <v>11.51471163689309</v>
      </c>
      <c r="BH259" s="409">
        <f t="shared" ca="1" si="1592"/>
        <v>11.544230079905091</v>
      </c>
      <c r="BI259" s="409">
        <f t="shared" ca="1" si="1592"/>
        <v>11.616232342609033</v>
      </c>
      <c r="BJ259" s="409">
        <f t="shared" ca="1" si="1592"/>
        <v>11.633634412138578</v>
      </c>
      <c r="BK259" s="409">
        <f t="shared" ca="1" si="1592"/>
        <v>11.670217242660623</v>
      </c>
      <c r="BL259" s="409">
        <f t="shared" ca="1" si="1592"/>
        <v>11.591670782817848</v>
      </c>
      <c r="BM259" s="409">
        <f t="shared" ca="1" si="1592"/>
        <v>11.693739294544718</v>
      </c>
      <c r="BN259" s="409">
        <f t="shared" ca="1" si="1592"/>
        <v>11.61519360508021</v>
      </c>
      <c r="BO259" s="409">
        <f t="shared" ca="1" si="1592"/>
        <v>11.711399269097949</v>
      </c>
      <c r="BP259" s="409">
        <f t="shared" ca="1" si="1592"/>
        <v>11.800319310063612</v>
      </c>
      <c r="BQ259" s="409">
        <f t="shared" ca="1" si="1592"/>
        <v>11.674451672110321</v>
      </c>
      <c r="BR259" s="409">
        <f t="shared" ca="1" si="1592"/>
        <v>11.741100527576577</v>
      </c>
      <c r="BS259" s="409">
        <f t="shared" ca="1" si="1592"/>
        <v>11.710148245034141</v>
      </c>
      <c r="BT259" s="409">
        <f t="shared" ca="1" si="1592"/>
        <v>11.862839752178663</v>
      </c>
      <c r="BU259" s="409">
        <f t="shared" ca="1" si="1592"/>
        <v>11.772530091582215</v>
      </c>
      <c r="BV259" s="409">
        <f t="shared" ca="1" si="1592"/>
        <v>11.749496421069608</v>
      </c>
      <c r="BW259" s="409">
        <f t="shared" ca="1" si="1592"/>
        <v>11.854305580328289</v>
      </c>
      <c r="BX259" s="409">
        <f t="shared" ca="1" si="1592"/>
        <v>11.969610161751005</v>
      </c>
      <c r="BY259" s="409">
        <f t="shared" ca="1" si="1593"/>
        <v>12.004942333413666</v>
      </c>
      <c r="BZ259" s="409">
        <f t="shared" ca="1" si="1593"/>
        <v>12.107033992656911</v>
      </c>
      <c r="CA259" s="409">
        <f t="shared" ca="1" si="1593"/>
        <v>12.031399116294676</v>
      </c>
      <c r="CB259" s="409">
        <f t="shared" ca="1" si="1593"/>
        <v>12.016636680839802</v>
      </c>
      <c r="CC259" s="409">
        <f t="shared" ca="1" si="1593"/>
        <v>12.446584691355609</v>
      </c>
      <c r="CD259" s="409">
        <f t="shared" ca="1" si="1593"/>
        <v>12.141824840834328</v>
      </c>
      <c r="CE259" s="409">
        <f t="shared" ca="1" si="1593"/>
        <v>12.166629000298073</v>
      </c>
      <c r="CF259" s="409">
        <f t="shared" ca="1" si="1593"/>
        <v>12.238628444392686</v>
      </c>
      <c r="CG259" s="409">
        <f t="shared" ca="1" si="1593"/>
        <v>12.262629224466435</v>
      </c>
      <c r="CH259" s="409">
        <f t="shared" ca="1" si="1593"/>
        <v>12.524047425133089</v>
      </c>
      <c r="CI259" s="409">
        <f t="shared" ca="1" si="1593"/>
        <v>12.46897846586346</v>
      </c>
      <c r="CJ259" s="409">
        <f t="shared" ca="1" si="1593"/>
        <v>12.411355811583389</v>
      </c>
      <c r="CK259" s="409">
        <f t="shared" ref="CK259:DG259" ca="1" si="1635">+CK61/CK$44*100</f>
        <v>12.412507437199441</v>
      </c>
      <c r="CL259" s="409">
        <f t="shared" ca="1" si="1635"/>
        <v>12.583934296670899</v>
      </c>
      <c r="CM259" s="409">
        <f t="shared" ca="1" si="1635"/>
        <v>13.171994798833254</v>
      </c>
      <c r="CN259" s="409">
        <f t="shared" ca="1" si="1635"/>
        <v>17.26925719870172</v>
      </c>
      <c r="CO259" s="409">
        <f t="shared" ca="1" si="1635"/>
        <v>17.31036805106768</v>
      </c>
      <c r="CP259" s="409">
        <f t="shared" ca="1" si="1635"/>
        <v>14.167180632311524</v>
      </c>
      <c r="CQ259" s="409">
        <f t="shared" ca="1" si="1635"/>
        <v>13.564566857334876</v>
      </c>
      <c r="CR259" s="409">
        <f t="shared" ca="1" si="1635"/>
        <v>13.040470236339354</v>
      </c>
      <c r="CS259" s="409">
        <f t="shared" ca="1" si="1635"/>
        <v>12.816554381782391</v>
      </c>
      <c r="CT259" s="409">
        <f t="shared" ca="1" si="1635"/>
        <v>12.700033255563154</v>
      </c>
      <c r="CU259" s="409">
        <f t="shared" ca="1" si="1635"/>
        <v>12.674400400246164</v>
      </c>
      <c r="CV259" s="409">
        <f t="shared" ca="1" si="1635"/>
        <v>12.828060649186238</v>
      </c>
      <c r="CW259" s="409">
        <f t="shared" ca="1" si="1635"/>
        <v>13.017783771254605</v>
      </c>
      <c r="CX259" s="409">
        <f t="shared" ca="1" si="1635"/>
        <v>13.106164204526896</v>
      </c>
      <c r="CY259" s="409">
        <f t="shared" ca="1" si="1635"/>
        <v>12.850164920292102</v>
      </c>
      <c r="CZ259" s="409">
        <f t="shared" ca="1" si="1635"/>
        <v>12.942165098039805</v>
      </c>
      <c r="DA259" s="409">
        <f t="shared" ca="1" si="1635"/>
        <v>13.009056250388372</v>
      </c>
      <c r="DB259" s="409">
        <f t="shared" ca="1" si="1635"/>
        <v>13.067176199675096</v>
      </c>
      <c r="DC259" s="409">
        <f t="shared" ca="1" si="1635"/>
        <v>13.148966328824374</v>
      </c>
      <c r="DD259" s="409">
        <f t="shared" ca="1" si="1635"/>
        <v>13.134276952127658</v>
      </c>
      <c r="DE259" s="409">
        <f t="shared" ca="1" si="1635"/>
        <v>13.183024746014949</v>
      </c>
      <c r="DF259" s="409">
        <f t="shared" ca="1" si="1635"/>
        <v>13.050972927806129</v>
      </c>
      <c r="DG259" s="409">
        <f t="shared" ca="1" si="1635"/>
        <v>13.066336924576044</v>
      </c>
      <c r="DH259" s="409">
        <f t="shared" ref="DH259:DS259" ca="1" si="1636">+DH61/DH$44*100</f>
        <v>12.970838483132013</v>
      </c>
      <c r="DI259" s="409">
        <f t="shared" ca="1" si="1636"/>
        <v>12.831880274826293</v>
      </c>
      <c r="DJ259" s="409">
        <f t="shared" ca="1" si="1636"/>
        <v>12.912544077796035</v>
      </c>
      <c r="DK259" s="409">
        <f t="shared" ca="1" si="1636"/>
        <v>12.825178303181934</v>
      </c>
      <c r="DL259" s="409">
        <f t="shared" ca="1" si="1636"/>
        <v>12.806442827068686</v>
      </c>
      <c r="DM259" s="409">
        <f t="shared" ca="1" si="1636"/>
        <v>13.055239583543143</v>
      </c>
      <c r="DN259" s="409">
        <f t="shared" ca="1" si="1636"/>
        <v>13.005406108541406</v>
      </c>
      <c r="DO259" s="409">
        <f t="shared" ca="1" si="1636"/>
        <v>12.843317538067303</v>
      </c>
      <c r="DP259" s="409">
        <f t="shared" ca="1" si="1636"/>
        <v>12.741612787289631</v>
      </c>
      <c r="DQ259" s="409">
        <f t="shared" ca="1" si="1636"/>
        <v>12.859477119945058</v>
      </c>
      <c r="DR259" s="409">
        <f t="shared" ca="1" si="1636"/>
        <v>12.891125551628734</v>
      </c>
      <c r="DS259" s="409">
        <f t="shared" ca="1" si="1636"/>
        <v>12.688936696702333</v>
      </c>
      <c r="DT259" s="409">
        <f t="shared" ref="DT259:ED259" ca="1" si="1637">+DT61/DT$44*100</f>
        <v>12.473680627686342</v>
      </c>
      <c r="DU259" s="409">
        <f t="shared" ca="1" si="1637"/>
        <v>12.62458195371301</v>
      </c>
      <c r="DV259" s="409">
        <f t="shared" ca="1" si="1637"/>
        <v>12.647649603578714</v>
      </c>
      <c r="DW259" s="409">
        <f t="shared" ca="1" si="1637"/>
        <v>12.519997187112846</v>
      </c>
      <c r="DX259" s="409">
        <f t="shared" ca="1" si="1637"/>
        <v>12.557763727416985</v>
      </c>
      <c r="DY259" s="409">
        <f t="shared" ca="1" si="1637"/>
        <v>12.282422410984081</v>
      </c>
      <c r="DZ259" s="409">
        <f t="shared" ca="1" si="1637"/>
        <v>12.418151275160708</v>
      </c>
      <c r="EA259" s="409">
        <f t="shared" ca="1" si="1637"/>
        <v>12.4220747932506</v>
      </c>
      <c r="EB259" s="409">
        <f t="shared" ca="1" si="1637"/>
        <v>12.336270207053591</v>
      </c>
      <c r="EC259" s="409">
        <f t="shared" ca="1" si="1637"/>
        <v>12.276242286291243</v>
      </c>
      <c r="ED259" s="409">
        <f t="shared" ca="1" si="1637"/>
        <v>12.211993965845673</v>
      </c>
      <c r="EE259" s="409">
        <f t="shared" ref="EE259:EQ259" ca="1" si="1638">+EE61/EE$44*100</f>
        <v>12.365352933520656</v>
      </c>
      <c r="EF259" s="409">
        <f t="shared" ca="1" si="1638"/>
        <v>12.385102814578969</v>
      </c>
      <c r="EG259" s="409">
        <f t="shared" ca="1" si="1638"/>
        <v>12.230822079817868</v>
      </c>
      <c r="EH259" s="409">
        <f t="shared" ca="1" si="1638"/>
        <v>12.400181364675381</v>
      </c>
      <c r="EI259" s="409">
        <f t="shared" ca="1" si="1638"/>
        <v>12.580936951331257</v>
      </c>
      <c r="EJ259" s="409">
        <f t="shared" ca="1" si="1638"/>
        <v>12.323246779834914</v>
      </c>
      <c r="EK259" s="409">
        <f t="shared" ca="1" si="1638"/>
        <v>12.407374567702441</v>
      </c>
      <c r="EL259" s="409">
        <f t="shared" ca="1" si="1638"/>
        <v>12.413171386267237</v>
      </c>
      <c r="EM259" s="409">
        <f t="shared" ca="1" si="1638"/>
        <v>12.36801595461219</v>
      </c>
      <c r="EN259" s="409">
        <f t="shared" ca="1" si="1638"/>
        <v>12.443394036178008</v>
      </c>
      <c r="EO259" s="409">
        <f t="shared" ca="1" si="1638"/>
        <v>12.386032966857476</v>
      </c>
      <c r="EP259" s="409">
        <f t="shared" ca="1" si="1638"/>
        <v>12.519873416325824</v>
      </c>
      <c r="EQ259" s="409">
        <f t="shared" ca="1" si="1638"/>
        <v>12.569354245761566</v>
      </c>
      <c r="ER259" s="409">
        <f t="shared" ref="ER259:FA259" ca="1" si="1639">+ER61/ER$44*100</f>
        <v>12.692818343488021</v>
      </c>
      <c r="ES259" s="409">
        <f t="shared" ca="1" si="1639"/>
        <v>12.708284972339731</v>
      </c>
      <c r="ET259" s="409">
        <f t="shared" ca="1" si="1639"/>
        <v>12.528749548279636</v>
      </c>
      <c r="EU259" s="409">
        <f t="shared" ca="1" si="1639"/>
        <v>12.632648180232517</v>
      </c>
      <c r="EV259" s="409">
        <f t="shared" ca="1" si="1639"/>
        <v>12.663361554592459</v>
      </c>
      <c r="EW259" s="409">
        <f t="shared" ca="1" si="1639"/>
        <v>12.619377608194762</v>
      </c>
      <c r="EX259" s="409">
        <f t="shared" ca="1" si="1639"/>
        <v>12.656734093963312</v>
      </c>
      <c r="EY259" s="409">
        <f t="shared" ca="1" si="1639"/>
        <v>12.8009125431785</v>
      </c>
      <c r="EZ259" s="409">
        <f t="shared" ca="1" si="1639"/>
        <v>12.932173939215291</v>
      </c>
      <c r="FA259" s="409">
        <f t="shared" ca="1" si="1639"/>
        <v>12.912338382808604</v>
      </c>
      <c r="FB259" s="409">
        <f t="shared" ref="FB259:FD259" ca="1" si="1640">+FB61/FB$44*100</f>
        <v>12.791855853147169</v>
      </c>
      <c r="FC259" s="409">
        <f t="shared" ca="1" si="1640"/>
        <v>12.695361563855112</v>
      </c>
      <c r="FD259" s="409">
        <f t="shared" ca="1" si="1640"/>
        <v>12.444561851394543</v>
      </c>
      <c r="FE259" s="409" t="e">
        <f t="shared" ref="FE259:FI259" ca="1" si="1641">+FE61/FE$44*100</f>
        <v>#DIV/0!</v>
      </c>
      <c r="FF259" s="409" t="e">
        <f t="shared" ca="1" si="1641"/>
        <v>#DIV/0!</v>
      </c>
      <c r="FG259" s="409" t="e">
        <f t="shared" ca="1" si="1641"/>
        <v>#DIV/0!</v>
      </c>
      <c r="FH259" s="409" t="e">
        <f t="shared" ca="1" si="1641"/>
        <v>#DIV/0!</v>
      </c>
      <c r="FI259" s="409" t="e">
        <f t="shared" ca="1" si="1641"/>
        <v>#DIV/0!</v>
      </c>
      <c r="FJ259" s="409" t="e">
        <f t="shared" ref="FJ259:FP259" ca="1" si="1642">+FJ61/FJ$44*100</f>
        <v>#DIV/0!</v>
      </c>
      <c r="FK259" s="409" t="e">
        <f t="shared" ca="1" si="1642"/>
        <v>#DIV/0!</v>
      </c>
      <c r="FL259" s="409" t="e">
        <f t="shared" ca="1" si="1642"/>
        <v>#DIV/0!</v>
      </c>
      <c r="FM259" s="409" t="e">
        <f t="shared" ca="1" si="1642"/>
        <v>#DIV/0!</v>
      </c>
      <c r="FN259" s="409" t="e">
        <f t="shared" ca="1" si="1642"/>
        <v>#DIV/0!</v>
      </c>
      <c r="FO259" s="409" t="e">
        <f t="shared" ca="1" si="1642"/>
        <v>#DIV/0!</v>
      </c>
      <c r="FP259" s="409" t="e">
        <f t="shared" ca="1" si="1642"/>
        <v>#DIV/0!</v>
      </c>
    </row>
    <row r="260" spans="1:172" x14ac:dyDescent="0.2">
      <c r="B260" s="407" t="s">
        <v>14</v>
      </c>
      <c r="C260" s="408">
        <f t="shared" si="1588"/>
        <v>240174.372</v>
      </c>
      <c r="D260" s="407"/>
      <c r="E260" s="409">
        <f t="shared" ca="1" si="1589"/>
        <v>2.7556752925097308</v>
      </c>
      <c r="F260" s="409">
        <f t="shared" ca="1" si="1618"/>
        <v>2.7556775242885276</v>
      </c>
      <c r="G260" s="409">
        <f t="shared" ca="1" si="1618"/>
        <v>2.7085132479493512</v>
      </c>
      <c r="H260" s="409">
        <f t="shared" ca="1" si="1618"/>
        <v>2.7062707021411669</v>
      </c>
      <c r="I260" s="409">
        <f t="shared" ca="1" si="1618"/>
        <v>2.6370262472598354</v>
      </c>
      <c r="J260" s="409">
        <f t="shared" ca="1" si="1618"/>
        <v>2.6520152463236526</v>
      </c>
      <c r="K260" s="409">
        <f t="shared" ca="1" si="1618"/>
        <v>2.6772847554536847</v>
      </c>
      <c r="L260" s="409">
        <f t="shared" ca="1" si="1618"/>
        <v>2.7332649181422228</v>
      </c>
      <c r="M260" s="409">
        <f t="shared" ca="1" si="1618"/>
        <v>2.6383026812314485</v>
      </c>
      <c r="N260" s="409">
        <f t="shared" ca="1" si="1618"/>
        <v>2.6909149862280697</v>
      </c>
      <c r="O260" s="409">
        <f t="shared" ca="1" si="1618"/>
        <v>2.6965928318681254</v>
      </c>
      <c r="P260" s="409">
        <f t="shared" ca="1" si="1618"/>
        <v>2.6196952494415959</v>
      </c>
      <c r="Q260" s="409">
        <f t="shared" ca="1" si="1618"/>
        <v>2.6847704400152232</v>
      </c>
      <c r="R260" s="409">
        <f t="shared" ca="1" si="1618"/>
        <v>2.6691152532585436</v>
      </c>
      <c r="S260" s="409">
        <f t="shared" ca="1" si="1618"/>
        <v>2.6787712017365997</v>
      </c>
      <c r="T260" s="409">
        <f t="shared" ca="1" si="1618"/>
        <v>2.7219800653316768</v>
      </c>
      <c r="U260" s="409">
        <f t="shared" ca="1" si="1618"/>
        <v>2.7013073869261293</v>
      </c>
      <c r="V260" s="409">
        <f t="shared" ca="1" si="1618"/>
        <v>2.6906933976172787</v>
      </c>
      <c r="W260" s="409">
        <f t="shared" ca="1" si="1618"/>
        <v>2.705963229206052</v>
      </c>
      <c r="X260" s="409">
        <f t="shared" ca="1" si="1618"/>
        <v>2.7372342193149666</v>
      </c>
      <c r="Y260" s="409">
        <f t="shared" ca="1" si="1618"/>
        <v>2.6720672654366786</v>
      </c>
      <c r="Z260" s="409">
        <f t="shared" ca="1" si="1618"/>
        <v>2.6361208234081719</v>
      </c>
      <c r="AA260" s="409">
        <f t="shared" ca="1" si="1618"/>
        <v>2.6209850250093814</v>
      </c>
      <c r="AB260" s="409">
        <f t="shared" ca="1" si="1618"/>
        <v>2.7099327857699631</v>
      </c>
      <c r="AC260" s="409">
        <f t="shared" ca="1" si="1618"/>
        <v>2.6720931285564591</v>
      </c>
      <c r="AD260" s="409">
        <f t="shared" ca="1" si="1618"/>
        <v>2.6653688906891464</v>
      </c>
      <c r="AE260" s="409">
        <f t="shared" ca="1" si="1618"/>
        <v>2.6808033378108926</v>
      </c>
      <c r="AF260" s="409">
        <f t="shared" ca="1" si="1618"/>
        <v>2.6776969961012602</v>
      </c>
      <c r="AG260" s="409">
        <f t="shared" ca="1" si="1618"/>
        <v>2.771333588618873</v>
      </c>
      <c r="AH260" s="409">
        <f t="shared" ca="1" si="1618"/>
        <v>2.6289766925023264</v>
      </c>
      <c r="AI260" s="409">
        <f t="shared" ca="1" si="1618"/>
        <v>2.7668234144654109</v>
      </c>
      <c r="AJ260" s="409">
        <f t="shared" ca="1" si="1618"/>
        <v>2.7498241357406523</v>
      </c>
      <c r="AK260" s="409">
        <f t="shared" ca="1" si="1618"/>
        <v>2.7953534531204438</v>
      </c>
      <c r="AL260" s="409">
        <f t="shared" ca="1" si="1618"/>
        <v>2.8068801786292914</v>
      </c>
      <c r="AM260" s="409">
        <f t="shared" ca="1" si="1618"/>
        <v>2.875127695177857</v>
      </c>
      <c r="AN260" s="409">
        <f t="shared" ca="1" si="1618"/>
        <v>2.8474896867683221</v>
      </c>
      <c r="AO260" s="409">
        <f t="shared" ca="1" si="1618"/>
        <v>2.8330326104013306</v>
      </c>
      <c r="AP260" s="409">
        <f t="shared" ca="1" si="1618"/>
        <v>2.8616265495141979</v>
      </c>
      <c r="AQ260" s="409">
        <f t="shared" ca="1" si="1618"/>
        <v>2.8987947384539798</v>
      </c>
      <c r="AR260" s="409">
        <f t="shared" ca="1" si="1618"/>
        <v>2.8522383047575897</v>
      </c>
      <c r="AS260" s="409">
        <f t="shared" ca="1" si="1618"/>
        <v>2.9188044359902015</v>
      </c>
      <c r="AT260" s="409">
        <f t="shared" ca="1" si="1618"/>
        <v>2.8591631537475184</v>
      </c>
      <c r="AU260" s="409">
        <f t="shared" ca="1" si="1618"/>
        <v>2.8991247287195874</v>
      </c>
      <c r="AV260" s="409">
        <f t="shared" ca="1" si="1618"/>
        <v>2.9620106123526888</v>
      </c>
      <c r="AW260" s="409">
        <f t="shared" ca="1" si="1618"/>
        <v>2.964801438648526</v>
      </c>
      <c r="AX260" s="409">
        <f t="shared" ca="1" si="1618"/>
        <v>3.0080979099318044</v>
      </c>
      <c r="AY260" s="409">
        <f t="shared" ca="1" si="1592"/>
        <v>2.8814294710414616</v>
      </c>
      <c r="AZ260" s="409">
        <f t="shared" ca="1" si="1592"/>
        <v>2.969383137521906</v>
      </c>
      <c r="BA260" s="409">
        <f t="shared" ca="1" si="1592"/>
        <v>2.9651553779966138</v>
      </c>
      <c r="BB260" s="409">
        <f t="shared" ca="1" si="1592"/>
        <v>2.9629917290301808</v>
      </c>
      <c r="BC260" s="409">
        <f t="shared" ca="1" si="1592"/>
        <v>2.8640012423223431</v>
      </c>
      <c r="BD260" s="409">
        <f t="shared" ca="1" si="1592"/>
        <v>3.0126375694086009</v>
      </c>
      <c r="BE260" s="409">
        <f t="shared" ca="1" si="1592"/>
        <v>2.9138058326080074</v>
      </c>
      <c r="BF260" s="409">
        <f t="shared" ca="1" si="1592"/>
        <v>3.0123086217247139</v>
      </c>
      <c r="BG260" s="409">
        <f t="shared" ca="1" si="1592"/>
        <v>3.0190985009042293</v>
      </c>
      <c r="BH260" s="409">
        <f t="shared" ca="1" si="1592"/>
        <v>2.9930047236909125</v>
      </c>
      <c r="BI260" s="409">
        <f t="shared" ca="1" si="1592"/>
        <v>3.0051778562852429</v>
      </c>
      <c r="BJ260" s="409">
        <f t="shared" ca="1" si="1592"/>
        <v>3.0307837648393998</v>
      </c>
      <c r="BK260" s="409">
        <f t="shared" ca="1" si="1592"/>
        <v>3.0977422861681996</v>
      </c>
      <c r="BL260" s="409">
        <f t="shared" ca="1" si="1592"/>
        <v>3.0465795272133009</v>
      </c>
      <c r="BM260" s="409">
        <f t="shared" ca="1" si="1592"/>
        <v>3.0549432104631093</v>
      </c>
      <c r="BN260" s="409">
        <f t="shared" ca="1" si="1592"/>
        <v>3.0258878660823605</v>
      </c>
      <c r="BO260" s="409">
        <f t="shared" ca="1" si="1592"/>
        <v>3.1398027559315853</v>
      </c>
      <c r="BP260" s="409">
        <f t="shared" ca="1" si="1592"/>
        <v>3.1519383012168749</v>
      </c>
      <c r="BQ260" s="409">
        <f t="shared" ca="1" si="1592"/>
        <v>3.1228592615590611</v>
      </c>
      <c r="BR260" s="409">
        <f t="shared" ca="1" si="1592"/>
        <v>3.0958951273441304</v>
      </c>
      <c r="BS260" s="409">
        <f t="shared" ca="1" si="1592"/>
        <v>3.1015839872301738</v>
      </c>
      <c r="BT260" s="409">
        <f t="shared" ca="1" si="1592"/>
        <v>3.1322934766324821</v>
      </c>
      <c r="BU260" s="409">
        <f t="shared" ca="1" si="1592"/>
        <v>3.044245324085495</v>
      </c>
      <c r="BV260" s="409">
        <f t="shared" ca="1" si="1592"/>
        <v>3.0416943425728484</v>
      </c>
      <c r="BW260" s="409">
        <f t="shared" ca="1" si="1592"/>
        <v>3.1350916628837435</v>
      </c>
      <c r="BX260" s="409">
        <f t="shared" ca="1" si="1592"/>
        <v>3.1277123398963544</v>
      </c>
      <c r="BY260" s="409">
        <f t="shared" ref="BY260:CJ273" ca="1" si="1643">+BY62/BY$44*100</f>
        <v>3.1606627964396052</v>
      </c>
      <c r="BZ260" s="409">
        <f t="shared" ca="1" si="1643"/>
        <v>3.2468637568965444</v>
      </c>
      <c r="CA260" s="409">
        <f t="shared" ca="1" si="1643"/>
        <v>3.2909523065064867</v>
      </c>
      <c r="CB260" s="409">
        <f t="shared" ca="1" si="1643"/>
        <v>3.2233756654124646</v>
      </c>
      <c r="CC260" s="409">
        <f t="shared" ca="1" si="1643"/>
        <v>3.2441782434913953</v>
      </c>
      <c r="CD260" s="409">
        <f t="shared" ca="1" si="1643"/>
        <v>3.3094495890696916</v>
      </c>
      <c r="CE260" s="409">
        <f t="shared" ca="1" si="1643"/>
        <v>3.2715075860241036</v>
      </c>
      <c r="CF260" s="409">
        <f t="shared" ca="1" si="1643"/>
        <v>3.2051716854580539</v>
      </c>
      <c r="CG260" s="409">
        <f t="shared" ca="1" si="1643"/>
        <v>3.2843820732179863</v>
      </c>
      <c r="CH260" s="409">
        <f t="shared" ca="1" si="1643"/>
        <v>3.3191790665776746</v>
      </c>
      <c r="CI260" s="409">
        <f t="shared" ca="1" si="1643"/>
        <v>3.2012089829725219</v>
      </c>
      <c r="CJ260" s="409">
        <f t="shared" ca="1" si="1643"/>
        <v>3.321570279058554</v>
      </c>
      <c r="CK260" s="409">
        <f t="shared" ref="CK260:DG260" ca="1" si="1644">+CK62/CK$44*100</f>
        <v>3.2147635244175041</v>
      </c>
      <c r="CL260" s="409">
        <f t="shared" ca="1" si="1644"/>
        <v>3.1647034528894022</v>
      </c>
      <c r="CM260" s="409">
        <f t="shared" ca="1" si="1644"/>
        <v>3.3074395651255162</v>
      </c>
      <c r="CN260" s="409">
        <f t="shared" ca="1" si="1644"/>
        <v>3.1104298254938159</v>
      </c>
      <c r="CO260" s="409">
        <f t="shared" ca="1" si="1644"/>
        <v>3.1644664506287965</v>
      </c>
      <c r="CP260" s="409">
        <f t="shared" ca="1" si="1644"/>
        <v>3.3081638771290049</v>
      </c>
      <c r="CQ260" s="409">
        <f t="shared" ca="1" si="1644"/>
        <v>3.5515590728110551</v>
      </c>
      <c r="CR260" s="409">
        <f t="shared" ca="1" si="1644"/>
        <v>3.4899193679424547</v>
      </c>
      <c r="CS260" s="409">
        <f t="shared" ca="1" si="1644"/>
        <v>3.3679727122550367</v>
      </c>
      <c r="CT260" s="409">
        <f t="shared" ca="1" si="1644"/>
        <v>3.3566015284852257</v>
      </c>
      <c r="CU260" s="409">
        <f t="shared" ca="1" si="1644"/>
        <v>3.3764592932022421</v>
      </c>
      <c r="CV260" s="409">
        <f t="shared" ca="1" si="1644"/>
        <v>3.2812847746714904</v>
      </c>
      <c r="CW260" s="409">
        <f t="shared" ca="1" si="1644"/>
        <v>3.3641350822253702</v>
      </c>
      <c r="CX260" s="409">
        <f t="shared" ca="1" si="1644"/>
        <v>3.2150870831444274</v>
      </c>
      <c r="CY260" s="409">
        <f t="shared" ca="1" si="1644"/>
        <v>3.311465424828929</v>
      </c>
      <c r="CZ260" s="409">
        <f t="shared" ca="1" si="1644"/>
        <v>3.3110547165442683</v>
      </c>
      <c r="DA260" s="409">
        <f t="shared" ca="1" si="1644"/>
        <v>3.3396214642643356</v>
      </c>
      <c r="DB260" s="409">
        <f t="shared" ca="1" si="1644"/>
        <v>3.3317075899545676</v>
      </c>
      <c r="DC260" s="409">
        <f t="shared" ca="1" si="1644"/>
        <v>3.3737797489866326</v>
      </c>
      <c r="DD260" s="409">
        <f t="shared" ca="1" si="1644"/>
        <v>3.4266678674573545</v>
      </c>
      <c r="DE260" s="409">
        <f t="shared" ca="1" si="1644"/>
        <v>3.4457484572036479</v>
      </c>
      <c r="DF260" s="409">
        <f t="shared" ca="1" si="1644"/>
        <v>3.4139304620067228</v>
      </c>
      <c r="DG260" s="409">
        <f t="shared" ca="1" si="1644"/>
        <v>3.4353385062514077</v>
      </c>
      <c r="DH260" s="409">
        <f t="shared" ref="DH260:DS260" ca="1" si="1645">+DH62/DH$44*100</f>
        <v>3.379741810102844</v>
      </c>
      <c r="DI260" s="409">
        <f t="shared" ca="1" si="1645"/>
        <v>3.3743692343957949</v>
      </c>
      <c r="DJ260" s="409">
        <f t="shared" ca="1" si="1645"/>
        <v>3.3764478037427859</v>
      </c>
      <c r="DK260" s="409">
        <f t="shared" ca="1" si="1645"/>
        <v>3.34930519581303</v>
      </c>
      <c r="DL260" s="409">
        <f t="shared" ca="1" si="1645"/>
        <v>3.338295040990265</v>
      </c>
      <c r="DM260" s="409">
        <f t="shared" ca="1" si="1645"/>
        <v>3.3975645540360513</v>
      </c>
      <c r="DN260" s="409">
        <f t="shared" ca="1" si="1645"/>
        <v>3.3160625394010395</v>
      </c>
      <c r="DO260" s="409">
        <f t="shared" ca="1" si="1645"/>
        <v>3.4704440200483204</v>
      </c>
      <c r="DP260" s="409">
        <f t="shared" ca="1" si="1645"/>
        <v>3.4144089578423005</v>
      </c>
      <c r="DQ260" s="409">
        <f t="shared" ca="1" si="1645"/>
        <v>3.3654246918467079</v>
      </c>
      <c r="DR260" s="409">
        <f t="shared" ca="1" si="1645"/>
        <v>3.3742336805611299</v>
      </c>
      <c r="DS260" s="409">
        <f t="shared" ca="1" si="1645"/>
        <v>3.299894637092589</v>
      </c>
      <c r="DT260" s="409">
        <f t="shared" ref="DT260:ED260" ca="1" si="1646">+DT62/DT$44*100</f>
        <v>3.2757155234617157</v>
      </c>
      <c r="DU260" s="409">
        <f t="shared" ca="1" si="1646"/>
        <v>3.2282657665253374</v>
      </c>
      <c r="DV260" s="409">
        <f t="shared" ca="1" si="1646"/>
        <v>3.2436294868588003</v>
      </c>
      <c r="DW260" s="409">
        <f t="shared" ca="1" si="1646"/>
        <v>3.1916633080860115</v>
      </c>
      <c r="DX260" s="409">
        <f t="shared" ca="1" si="1646"/>
        <v>3.1678055393598461</v>
      </c>
      <c r="DY260" s="409">
        <f t="shared" ca="1" si="1646"/>
        <v>3.0926770868800157</v>
      </c>
      <c r="DZ260" s="409">
        <f t="shared" ca="1" si="1646"/>
        <v>3.0818095840336239</v>
      </c>
      <c r="EA260" s="409">
        <f t="shared" ca="1" si="1646"/>
        <v>3.0919348363939201</v>
      </c>
      <c r="EB260" s="409">
        <f t="shared" ca="1" si="1646"/>
        <v>3.052445587222842</v>
      </c>
      <c r="EC260" s="409">
        <f t="shared" ca="1" si="1646"/>
        <v>3.1598730147350906</v>
      </c>
      <c r="ED260" s="409">
        <f t="shared" ca="1" si="1646"/>
        <v>3.0968080134537952</v>
      </c>
      <c r="EE260" s="409">
        <f t="shared" ref="EE260:EQ260" ca="1" si="1647">+EE62/EE$44*100</f>
        <v>3.1478114212926762</v>
      </c>
      <c r="EF260" s="409">
        <f t="shared" ca="1" si="1647"/>
        <v>3.1874739800856573</v>
      </c>
      <c r="EG260" s="409">
        <f t="shared" ca="1" si="1647"/>
        <v>3.1624242376397564</v>
      </c>
      <c r="EH260" s="409">
        <f t="shared" ca="1" si="1647"/>
        <v>3.2210706688720716</v>
      </c>
      <c r="EI260" s="409">
        <f t="shared" ca="1" si="1647"/>
        <v>3.2999397109483235</v>
      </c>
      <c r="EJ260" s="409">
        <f t="shared" ca="1" si="1647"/>
        <v>3.1089493920261089</v>
      </c>
      <c r="EK260" s="409">
        <f t="shared" ca="1" si="1647"/>
        <v>3.2285227206987908</v>
      </c>
      <c r="EL260" s="409">
        <f t="shared" ca="1" si="1647"/>
        <v>3.1819000587949251</v>
      </c>
      <c r="EM260" s="409">
        <f t="shared" ca="1" si="1647"/>
        <v>3.1317909530380406</v>
      </c>
      <c r="EN260" s="409">
        <f t="shared" ca="1" si="1647"/>
        <v>3.1594988616016901</v>
      </c>
      <c r="EO260" s="409">
        <f t="shared" ca="1" si="1647"/>
        <v>3.1773911055836983</v>
      </c>
      <c r="EP260" s="409">
        <f t="shared" ca="1" si="1647"/>
        <v>3.1751871473298587</v>
      </c>
      <c r="EQ260" s="409">
        <f t="shared" ca="1" si="1647"/>
        <v>3.1543273899597559</v>
      </c>
      <c r="ER260" s="409">
        <f t="shared" ref="ER260:FA260" ca="1" si="1648">+ER62/ER$44*100</f>
        <v>3.2149256096209964</v>
      </c>
      <c r="ES260" s="409">
        <f t="shared" ca="1" si="1648"/>
        <v>3.2714175921535258</v>
      </c>
      <c r="ET260" s="409">
        <f t="shared" ca="1" si="1648"/>
        <v>3.2269361107402479</v>
      </c>
      <c r="EU260" s="409">
        <f t="shared" ca="1" si="1648"/>
        <v>3.1857612795069872</v>
      </c>
      <c r="EV260" s="409">
        <f t="shared" ca="1" si="1648"/>
        <v>3.2069044002032343</v>
      </c>
      <c r="EW260" s="409">
        <f t="shared" ca="1" si="1648"/>
        <v>3.1566994786684259</v>
      </c>
      <c r="EX260" s="409">
        <f t="shared" ca="1" si="1648"/>
        <v>3.1896537900965658</v>
      </c>
      <c r="EY260" s="409">
        <f t="shared" ca="1" si="1648"/>
        <v>3.1715172148848336</v>
      </c>
      <c r="EZ260" s="409">
        <f t="shared" ca="1" si="1648"/>
        <v>3.1991364011295702</v>
      </c>
      <c r="FA260" s="409">
        <f t="shared" ca="1" si="1648"/>
        <v>3.1594693821957662</v>
      </c>
      <c r="FB260" s="409">
        <f t="shared" ref="FB260:FD260" ca="1" si="1649">+FB62/FB$44*100</f>
        <v>3.2169599086571701</v>
      </c>
      <c r="FC260" s="409">
        <f t="shared" ca="1" si="1649"/>
        <v>3.2243491473181987</v>
      </c>
      <c r="FD260" s="409">
        <f t="shared" ca="1" si="1649"/>
        <v>3.1389858670900681</v>
      </c>
      <c r="FE260" s="409" t="e">
        <f t="shared" ref="FE260:FI260" ca="1" si="1650">+FE62/FE$44*100</f>
        <v>#DIV/0!</v>
      </c>
      <c r="FF260" s="409" t="e">
        <f t="shared" ca="1" si="1650"/>
        <v>#DIV/0!</v>
      </c>
      <c r="FG260" s="409" t="e">
        <f t="shared" ca="1" si="1650"/>
        <v>#DIV/0!</v>
      </c>
      <c r="FH260" s="409" t="e">
        <f t="shared" ca="1" si="1650"/>
        <v>#DIV/0!</v>
      </c>
      <c r="FI260" s="409" t="e">
        <f t="shared" ca="1" si="1650"/>
        <v>#DIV/0!</v>
      </c>
      <c r="FJ260" s="409" t="e">
        <f t="shared" ref="FJ260:FP260" ca="1" si="1651">+FJ62/FJ$44*100</f>
        <v>#DIV/0!</v>
      </c>
      <c r="FK260" s="409" t="e">
        <f t="shared" ca="1" si="1651"/>
        <v>#DIV/0!</v>
      </c>
      <c r="FL260" s="409" t="e">
        <f t="shared" ca="1" si="1651"/>
        <v>#DIV/0!</v>
      </c>
      <c r="FM260" s="409" t="e">
        <f t="shared" ca="1" si="1651"/>
        <v>#DIV/0!</v>
      </c>
      <c r="FN260" s="409" t="e">
        <f t="shared" ca="1" si="1651"/>
        <v>#DIV/0!</v>
      </c>
      <c r="FO260" s="409" t="e">
        <f t="shared" ca="1" si="1651"/>
        <v>#DIV/0!</v>
      </c>
      <c r="FP260" s="409" t="e">
        <f t="shared" ca="1" si="1651"/>
        <v>#DIV/0!</v>
      </c>
    </row>
    <row r="261" spans="1:172" x14ac:dyDescent="0.2">
      <c r="B261" s="407" t="s">
        <v>15</v>
      </c>
      <c r="C261" s="408">
        <f t="shared" si="1588"/>
        <v>32513.579000000002</v>
      </c>
      <c r="D261" s="407"/>
      <c r="E261" s="409">
        <f t="shared" ca="1" si="1589"/>
        <v>0.43632333456099542</v>
      </c>
      <c r="F261" s="409">
        <f t="shared" ca="1" si="1618"/>
        <v>0.42854126632635942</v>
      </c>
      <c r="G261" s="409">
        <f t="shared" ca="1" si="1618"/>
        <v>0.43199776810724222</v>
      </c>
      <c r="H261" s="409">
        <f t="shared" ca="1" si="1618"/>
        <v>0.43217794494964329</v>
      </c>
      <c r="I261" s="409">
        <f t="shared" ca="1" si="1618"/>
        <v>0.41391242672906109</v>
      </c>
      <c r="J261" s="409">
        <f t="shared" ca="1" si="1618"/>
        <v>0.42398395707592457</v>
      </c>
      <c r="K261" s="409">
        <f t="shared" ca="1" si="1618"/>
        <v>0.41166415661547628</v>
      </c>
      <c r="L261" s="409">
        <f t="shared" ca="1" si="1618"/>
        <v>0.40627486225710507</v>
      </c>
      <c r="M261" s="409">
        <f t="shared" ca="1" si="1618"/>
        <v>0.41562795540253922</v>
      </c>
      <c r="N261" s="409">
        <f t="shared" ca="1" si="1618"/>
        <v>0.4108347923536721</v>
      </c>
      <c r="O261" s="409">
        <f t="shared" ca="1" si="1618"/>
        <v>0.40836032414789375</v>
      </c>
      <c r="P261" s="409">
        <f t="shared" ca="1" si="1618"/>
        <v>0.42269053294792891</v>
      </c>
      <c r="Q261" s="409">
        <f t="shared" ca="1" si="1618"/>
        <v>0.41288737362484423</v>
      </c>
      <c r="R261" s="409">
        <f t="shared" ca="1" si="1618"/>
        <v>0.41825301401696774</v>
      </c>
      <c r="S261" s="409">
        <f t="shared" ca="1" si="1618"/>
        <v>0.40923524964231861</v>
      </c>
      <c r="T261" s="409">
        <f t="shared" ca="1" si="1618"/>
        <v>0.40416083167118366</v>
      </c>
      <c r="U261" s="409">
        <f t="shared" ca="1" si="1618"/>
        <v>0.40493539341045404</v>
      </c>
      <c r="V261" s="409">
        <f t="shared" ca="1" si="1618"/>
        <v>0.38958377955604068</v>
      </c>
      <c r="W261" s="409">
        <f t="shared" ca="1" si="1618"/>
        <v>0.40804023433999709</v>
      </c>
      <c r="X261" s="409">
        <f t="shared" ca="1" si="1618"/>
        <v>0.41407813590308518</v>
      </c>
      <c r="Y261" s="409">
        <f t="shared" ca="1" si="1618"/>
        <v>0.40113790626443979</v>
      </c>
      <c r="Z261" s="409">
        <f t="shared" ca="1" si="1618"/>
        <v>0.4100406477891812</v>
      </c>
      <c r="AA261" s="409">
        <f t="shared" ca="1" si="1618"/>
        <v>0.40438738952362002</v>
      </c>
      <c r="AB261" s="409">
        <f t="shared" ca="1" si="1618"/>
        <v>0.41761586163319203</v>
      </c>
      <c r="AC261" s="409">
        <f t="shared" ca="1" si="1618"/>
        <v>0.41690447280890441</v>
      </c>
      <c r="AD261" s="409">
        <f t="shared" ca="1" si="1618"/>
        <v>0.41292124609859326</v>
      </c>
      <c r="AE261" s="409">
        <f t="shared" ca="1" si="1618"/>
        <v>0.42670920217390179</v>
      </c>
      <c r="AF261" s="409">
        <f t="shared" ca="1" si="1618"/>
        <v>0.42790604971138207</v>
      </c>
      <c r="AG261" s="409">
        <f t="shared" ca="1" si="1618"/>
        <v>0.43204432035907653</v>
      </c>
      <c r="AH261" s="409">
        <f t="shared" ca="1" si="1618"/>
        <v>0.41629828527586554</v>
      </c>
      <c r="AI261" s="409">
        <f t="shared" ca="1" si="1618"/>
        <v>0.42366204361172116</v>
      </c>
      <c r="AJ261" s="409">
        <f t="shared" ca="1" si="1618"/>
        <v>0.41495523868377016</v>
      </c>
      <c r="AK261" s="409">
        <f t="shared" ca="1" si="1618"/>
        <v>0.41806841190210975</v>
      </c>
      <c r="AL261" s="409">
        <f t="shared" ca="1" si="1618"/>
        <v>0.41937524558249578</v>
      </c>
      <c r="AM261" s="409">
        <f t="shared" ca="1" si="1618"/>
        <v>0.41009085098932652</v>
      </c>
      <c r="AN261" s="409">
        <f t="shared" ca="1" si="1618"/>
        <v>0.41808208131691943</v>
      </c>
      <c r="AO261" s="409">
        <f t="shared" ca="1" si="1618"/>
        <v>0.42068532153875698</v>
      </c>
      <c r="AP261" s="409">
        <f t="shared" ca="1" si="1618"/>
        <v>0.42589072408303946</v>
      </c>
      <c r="AQ261" s="409">
        <f t="shared" ca="1" si="1618"/>
        <v>0.4269621882426835</v>
      </c>
      <c r="AR261" s="409">
        <f t="shared" ca="1" si="1618"/>
        <v>0.42304777514124192</v>
      </c>
      <c r="AS261" s="409">
        <f t="shared" ca="1" si="1618"/>
        <v>0.4243839510505949</v>
      </c>
      <c r="AT261" s="409">
        <f t="shared" ca="1" si="1618"/>
        <v>0.41897336226146598</v>
      </c>
      <c r="AU261" s="409">
        <f t="shared" ca="1" si="1618"/>
        <v>0.43268682734685798</v>
      </c>
      <c r="AV261" s="409">
        <f t="shared" ca="1" si="1618"/>
        <v>0.42718932649825414</v>
      </c>
      <c r="AW261" s="409">
        <f t="shared" ca="1" si="1618"/>
        <v>0.41677945633963215</v>
      </c>
      <c r="AX261" s="409">
        <f t="shared" ca="1" si="1618"/>
        <v>0.40751066493658078</v>
      </c>
      <c r="AY261" s="409">
        <f t="shared" ca="1" si="1592"/>
        <v>0.41396491588395923</v>
      </c>
      <c r="AZ261" s="409">
        <f t="shared" ca="1" si="1592"/>
        <v>0.40834057547869484</v>
      </c>
      <c r="BA261" s="409">
        <f t="shared" ca="1" si="1592"/>
        <v>0.42039185867111895</v>
      </c>
      <c r="BB261" s="409">
        <f t="shared" ca="1" si="1592"/>
        <v>0.40928726372929675</v>
      </c>
      <c r="BC261" s="409">
        <f t="shared" ca="1" si="1592"/>
        <v>0.40959907044802207</v>
      </c>
      <c r="BD261" s="409">
        <f t="shared" ca="1" si="1592"/>
        <v>0.42094673043047176</v>
      </c>
      <c r="BE261" s="409">
        <f t="shared" ca="1" si="1592"/>
        <v>0.41640106916931324</v>
      </c>
      <c r="BF261" s="409">
        <f t="shared" ca="1" si="1592"/>
        <v>0.41192623491970776</v>
      </c>
      <c r="BG261" s="409">
        <f t="shared" ca="1" si="1592"/>
        <v>0.40891858842320744</v>
      </c>
      <c r="BH261" s="409">
        <f t="shared" ca="1" si="1592"/>
        <v>0.41512339688172595</v>
      </c>
      <c r="BI261" s="409">
        <f t="shared" ca="1" si="1592"/>
        <v>0.4131396065492588</v>
      </c>
      <c r="BJ261" s="409">
        <f t="shared" ca="1" si="1592"/>
        <v>0.40429348005777144</v>
      </c>
      <c r="BK261" s="409">
        <f t="shared" ca="1" si="1592"/>
        <v>0.40770135338556757</v>
      </c>
      <c r="BL261" s="409">
        <f t="shared" ca="1" si="1592"/>
        <v>0.40039617546602141</v>
      </c>
      <c r="BM261" s="409">
        <f t="shared" ca="1" si="1592"/>
        <v>0.40204708456678523</v>
      </c>
      <c r="BN261" s="409">
        <f t="shared" ca="1" si="1592"/>
        <v>0.41813894467677926</v>
      </c>
      <c r="BO261" s="409">
        <f t="shared" ca="1" si="1592"/>
        <v>0.44341204469305123</v>
      </c>
      <c r="BP261" s="409">
        <f t="shared" ca="1" si="1592"/>
        <v>0.41378671060038436</v>
      </c>
      <c r="BQ261" s="409">
        <f t="shared" ca="1" si="1592"/>
        <v>0.41864586283993027</v>
      </c>
      <c r="BR261" s="409">
        <f t="shared" ca="1" si="1592"/>
        <v>0.43177194011707698</v>
      </c>
      <c r="BS261" s="409">
        <f t="shared" ca="1" si="1592"/>
        <v>0.41813411557787594</v>
      </c>
      <c r="BT261" s="409">
        <f t="shared" ca="1" si="1592"/>
        <v>0.4196617324217562</v>
      </c>
      <c r="BU261" s="409">
        <f t="shared" ca="1" si="1592"/>
        <v>0.41790040148838659</v>
      </c>
      <c r="BV261" s="409">
        <f t="shared" ca="1" si="1592"/>
        <v>0.40705437227254065</v>
      </c>
      <c r="BW261" s="409">
        <f t="shared" ca="1" si="1592"/>
        <v>0.41256492430389963</v>
      </c>
      <c r="BX261" s="409">
        <f t="shared" ca="1" si="1592"/>
        <v>0.42867696894466178</v>
      </c>
      <c r="BY261" s="409">
        <f t="shared" ca="1" si="1643"/>
        <v>0.4188216550925235</v>
      </c>
      <c r="BZ261" s="409">
        <f t="shared" ca="1" si="1643"/>
        <v>0.40326311601923759</v>
      </c>
      <c r="CA261" s="409">
        <f t="shared" ca="1" si="1643"/>
        <v>0.40688180891738646</v>
      </c>
      <c r="CB261" s="409">
        <f t="shared" ca="1" si="1643"/>
        <v>0.40667919431885363</v>
      </c>
      <c r="CC261" s="409">
        <f t="shared" ca="1" si="1643"/>
        <v>0.40523767747037093</v>
      </c>
      <c r="CD261" s="409">
        <f t="shared" ca="1" si="1643"/>
        <v>0.43498307669361141</v>
      </c>
      <c r="CE261" s="409">
        <f t="shared" ca="1" si="1643"/>
        <v>0.40551142730164907</v>
      </c>
      <c r="CF261" s="409">
        <f t="shared" ca="1" si="1643"/>
        <v>0.39165749837222852</v>
      </c>
      <c r="CG261" s="409">
        <f t="shared" ca="1" si="1643"/>
        <v>0.38814836716201084</v>
      </c>
      <c r="CH261" s="409">
        <f t="shared" ca="1" si="1643"/>
        <v>0.40615103867394781</v>
      </c>
      <c r="CI261" s="409">
        <f t="shared" ca="1" si="1643"/>
        <v>0.40138433501785437</v>
      </c>
      <c r="CJ261" s="409">
        <f t="shared" ca="1" si="1643"/>
        <v>0.38690063751162923</v>
      </c>
      <c r="CK261" s="409">
        <f t="shared" ref="CK261:DG261" ca="1" si="1652">+CK63/CK$44*100</f>
        <v>0.37934858694160078</v>
      </c>
      <c r="CL261" s="409">
        <f t="shared" ca="1" si="1652"/>
        <v>0.39617519957688774</v>
      </c>
      <c r="CM261" s="409">
        <f t="shared" ca="1" si="1652"/>
        <v>0.39499258329438691</v>
      </c>
      <c r="CN261" s="409">
        <f t="shared" ca="1" si="1652"/>
        <v>0.17391479626805453</v>
      </c>
      <c r="CO261" s="409">
        <f t="shared" ca="1" si="1652"/>
        <v>0.19750798775103223</v>
      </c>
      <c r="CP261" s="409">
        <f t="shared" ca="1" si="1652"/>
        <v>0.2604157175215015</v>
      </c>
      <c r="CQ261" s="409">
        <f t="shared" ca="1" si="1652"/>
        <v>0.31952721935178546</v>
      </c>
      <c r="CR261" s="409">
        <f t="shared" ca="1" si="1652"/>
        <v>0.33136369960723439</v>
      </c>
      <c r="CS261" s="409">
        <f t="shared" ca="1" si="1652"/>
        <v>0.3476924261007231</v>
      </c>
      <c r="CT261" s="409">
        <f t="shared" ca="1" si="1652"/>
        <v>0.35692661748318522</v>
      </c>
      <c r="CU261" s="409">
        <f t="shared" ca="1" si="1652"/>
        <v>0.35302191987482856</v>
      </c>
      <c r="CV261" s="409">
        <f t="shared" ca="1" si="1652"/>
        <v>0.40225052949884194</v>
      </c>
      <c r="CW261" s="409">
        <f t="shared" ca="1" si="1652"/>
        <v>0.37981450925958438</v>
      </c>
      <c r="CX261" s="409">
        <f t="shared" ca="1" si="1652"/>
        <v>0.37545826544849387</v>
      </c>
      <c r="CY261" s="409">
        <f t="shared" ca="1" si="1652"/>
        <v>0.3931253666562875</v>
      </c>
      <c r="CZ261" s="409">
        <f t="shared" ca="1" si="1652"/>
        <v>0.39503873374664206</v>
      </c>
      <c r="DA261" s="409">
        <f t="shared" ca="1" si="1652"/>
        <v>0.41482513643895313</v>
      </c>
      <c r="DB261" s="409">
        <f t="shared" ca="1" si="1652"/>
        <v>0.41165123157276301</v>
      </c>
      <c r="DC261" s="409">
        <f t="shared" ca="1" si="1652"/>
        <v>0.41608045299847496</v>
      </c>
      <c r="DD261" s="409">
        <f t="shared" ca="1" si="1652"/>
        <v>0.43064398592987418</v>
      </c>
      <c r="DE261" s="409">
        <f t="shared" ca="1" si="1652"/>
        <v>0.43155700439326894</v>
      </c>
      <c r="DF261" s="409">
        <f t="shared" ca="1" si="1652"/>
        <v>0.4295191143560757</v>
      </c>
      <c r="DG261" s="409">
        <f t="shared" ca="1" si="1652"/>
        <v>0.454062807406163</v>
      </c>
      <c r="DH261" s="409">
        <f t="shared" ref="DH261:DS261" ca="1" si="1653">+DH63/DH$44*100</f>
        <v>0.44381617228433645</v>
      </c>
      <c r="DI261" s="409">
        <f t="shared" ca="1" si="1653"/>
        <v>0.43846076217723279</v>
      </c>
      <c r="DJ261" s="409">
        <f t="shared" ca="1" si="1653"/>
        <v>0.41953292764953798</v>
      </c>
      <c r="DK261" s="409">
        <f t="shared" ca="1" si="1653"/>
        <v>0.41113206726827134</v>
      </c>
      <c r="DL261" s="409">
        <f t="shared" ca="1" si="1653"/>
        <v>0.4108611187554046</v>
      </c>
      <c r="DM261" s="409">
        <f t="shared" ca="1" si="1653"/>
        <v>0.41716540680398501</v>
      </c>
      <c r="DN261" s="409">
        <f t="shared" ca="1" si="1653"/>
        <v>0.40748438467581094</v>
      </c>
      <c r="DO261" s="409">
        <f t="shared" ca="1" si="1653"/>
        <v>0.40252843182344411</v>
      </c>
      <c r="DP261" s="409">
        <f t="shared" ca="1" si="1653"/>
        <v>0.3982281705591893</v>
      </c>
      <c r="DQ261" s="409">
        <f t="shared" ca="1" si="1653"/>
        <v>0.37777422165124325</v>
      </c>
      <c r="DR261" s="409">
        <f t="shared" ca="1" si="1653"/>
        <v>0.37937739214265787</v>
      </c>
      <c r="DS261" s="409">
        <f t="shared" ca="1" si="1653"/>
        <v>0.3659640282312972</v>
      </c>
      <c r="DT261" s="409">
        <f t="shared" ref="DT261:ED261" ca="1" si="1654">+DT63/DT$44*100</f>
        <v>0.34510703326690112</v>
      </c>
      <c r="DU261" s="409">
        <f t="shared" ca="1" si="1654"/>
        <v>0.37943311972578342</v>
      </c>
      <c r="DV261" s="409">
        <f t="shared" ca="1" si="1654"/>
        <v>0.36956285079756007</v>
      </c>
      <c r="DW261" s="409">
        <f t="shared" ca="1" si="1654"/>
        <v>0.36949187234030262</v>
      </c>
      <c r="DX261" s="409">
        <f t="shared" ca="1" si="1654"/>
        <v>0.37053581359796056</v>
      </c>
      <c r="DY261" s="409">
        <f t="shared" ca="1" si="1654"/>
        <v>0.35706192303247553</v>
      </c>
      <c r="DZ261" s="409">
        <f t="shared" ca="1" si="1654"/>
        <v>0.35458866221783703</v>
      </c>
      <c r="EA261" s="409">
        <f t="shared" ca="1" si="1654"/>
        <v>0.34757186552446168</v>
      </c>
      <c r="EB261" s="409">
        <f t="shared" ca="1" si="1654"/>
        <v>0.34522600379034868</v>
      </c>
      <c r="EC261" s="409">
        <f t="shared" ca="1" si="1654"/>
        <v>0.35086335511752265</v>
      </c>
      <c r="ED261" s="409">
        <f t="shared" ca="1" si="1654"/>
        <v>0.33752632161382246</v>
      </c>
      <c r="EE261" s="409">
        <f t="shared" ref="EE261:EQ261" ca="1" si="1655">+EE63/EE$44*100</f>
        <v>0.33329862189813725</v>
      </c>
      <c r="EF261" s="409">
        <f t="shared" ca="1" si="1655"/>
        <v>0.31769956986620257</v>
      </c>
      <c r="EG261" s="409">
        <f t="shared" ca="1" si="1655"/>
        <v>0.33010690867239306</v>
      </c>
      <c r="EH261" s="409">
        <f t="shared" ca="1" si="1655"/>
        <v>0.33562500566557513</v>
      </c>
      <c r="EI261" s="409">
        <f t="shared" ca="1" si="1655"/>
        <v>0.35404128072851282</v>
      </c>
      <c r="EJ261" s="409">
        <f t="shared" ca="1" si="1655"/>
        <v>0.32535236993057848</v>
      </c>
      <c r="EK261" s="409">
        <f t="shared" ca="1" si="1655"/>
        <v>0.33065265149904538</v>
      </c>
      <c r="EL261" s="409">
        <f t="shared" ca="1" si="1655"/>
        <v>0.33560052054899586</v>
      </c>
      <c r="EM261" s="409">
        <f t="shared" ca="1" si="1655"/>
        <v>0.33766739701782539</v>
      </c>
      <c r="EN261" s="409">
        <f t="shared" ca="1" si="1655"/>
        <v>0.33784412081144838</v>
      </c>
      <c r="EO261" s="409">
        <f t="shared" ca="1" si="1655"/>
        <v>0.33577147143321945</v>
      </c>
      <c r="EP261" s="409">
        <f t="shared" ca="1" si="1655"/>
        <v>0.32570907746526989</v>
      </c>
      <c r="EQ261" s="409">
        <f t="shared" ca="1" si="1655"/>
        <v>0.32889970524380524</v>
      </c>
      <c r="ER261" s="409">
        <f t="shared" ref="ER261:FA261" ca="1" si="1656">+ER63/ER$44*100</f>
        <v>0.33201303342438743</v>
      </c>
      <c r="ES261" s="409">
        <f t="shared" ca="1" si="1656"/>
        <v>0.32831412944660648</v>
      </c>
      <c r="ET261" s="409">
        <f t="shared" ca="1" si="1656"/>
        <v>0.32513427400758066</v>
      </c>
      <c r="EU261" s="409">
        <f t="shared" ca="1" si="1656"/>
        <v>0.32625081566227665</v>
      </c>
      <c r="EV261" s="409">
        <f t="shared" ca="1" si="1656"/>
        <v>0.32682656254853731</v>
      </c>
      <c r="EW261" s="409">
        <f t="shared" ca="1" si="1656"/>
        <v>0.31310087067711467</v>
      </c>
      <c r="EX261" s="409">
        <f t="shared" ca="1" si="1656"/>
        <v>0.31441784546588458</v>
      </c>
      <c r="EY261" s="409">
        <f t="shared" ca="1" si="1656"/>
        <v>0.31363331293291369</v>
      </c>
      <c r="EZ261" s="409">
        <f t="shared" ca="1" si="1656"/>
        <v>0.31229702795459913</v>
      </c>
      <c r="FA261" s="409">
        <f t="shared" ca="1" si="1656"/>
        <v>0.3177787473821177</v>
      </c>
      <c r="FB261" s="409">
        <f t="shared" ref="FB261:FD261" ca="1" si="1657">+FB63/FB$44*100</f>
        <v>0.32552581281085513</v>
      </c>
      <c r="FC261" s="409">
        <f t="shared" ca="1" si="1657"/>
        <v>0.31974302027804946</v>
      </c>
      <c r="FD261" s="409">
        <f t="shared" ca="1" si="1657"/>
        <v>0.31338215068299269</v>
      </c>
      <c r="FE261" s="409" t="e">
        <f t="shared" ref="FE261:FI261" ca="1" si="1658">+FE63/FE$44*100</f>
        <v>#DIV/0!</v>
      </c>
      <c r="FF261" s="409" t="e">
        <f t="shared" ca="1" si="1658"/>
        <v>#DIV/0!</v>
      </c>
      <c r="FG261" s="409" t="e">
        <f t="shared" ca="1" si="1658"/>
        <v>#DIV/0!</v>
      </c>
      <c r="FH261" s="409" t="e">
        <f t="shared" ca="1" si="1658"/>
        <v>#DIV/0!</v>
      </c>
      <c r="FI261" s="409" t="e">
        <f t="shared" ca="1" si="1658"/>
        <v>#DIV/0!</v>
      </c>
      <c r="FJ261" s="409" t="e">
        <f t="shared" ref="FJ261:FP261" ca="1" si="1659">+FJ63/FJ$44*100</f>
        <v>#DIV/0!</v>
      </c>
      <c r="FK261" s="409" t="e">
        <f t="shared" ca="1" si="1659"/>
        <v>#DIV/0!</v>
      </c>
      <c r="FL261" s="409" t="e">
        <f t="shared" ca="1" si="1659"/>
        <v>#DIV/0!</v>
      </c>
      <c r="FM261" s="409" t="e">
        <f t="shared" ca="1" si="1659"/>
        <v>#DIV/0!</v>
      </c>
      <c r="FN261" s="409" t="e">
        <f t="shared" ca="1" si="1659"/>
        <v>#DIV/0!</v>
      </c>
      <c r="FO261" s="409" t="e">
        <f t="shared" ca="1" si="1659"/>
        <v>#DIV/0!</v>
      </c>
      <c r="FP261" s="409" t="e">
        <f t="shared" ca="1" si="1659"/>
        <v>#DIV/0!</v>
      </c>
    </row>
    <row r="262" spans="1:172" x14ac:dyDescent="0.2">
      <c r="B262" s="407" t="s">
        <v>16</v>
      </c>
      <c r="C262" s="408">
        <f t="shared" si="1588"/>
        <v>17328.629000000001</v>
      </c>
      <c r="D262" s="407"/>
      <c r="E262" s="409">
        <f t="shared" ca="1" si="1589"/>
        <v>0.20696065693119425</v>
      </c>
      <c r="F262" s="409">
        <f t="shared" ca="1" si="1618"/>
        <v>0.22021330322079599</v>
      </c>
      <c r="G262" s="409">
        <f t="shared" ca="1" si="1618"/>
        <v>0.21338023139452195</v>
      </c>
      <c r="H262" s="409">
        <f t="shared" ca="1" si="1618"/>
        <v>0.22842366047797169</v>
      </c>
      <c r="I262" s="409">
        <f t="shared" ca="1" si="1618"/>
        <v>0.22078838585364718</v>
      </c>
      <c r="J262" s="409">
        <f t="shared" ca="1" si="1618"/>
        <v>0.21156561493379328</v>
      </c>
      <c r="K262" s="409">
        <f t="shared" ca="1" si="1618"/>
        <v>0.21904990661321283</v>
      </c>
      <c r="L262" s="409">
        <f t="shared" ca="1" si="1618"/>
        <v>0.21172432776455369</v>
      </c>
      <c r="M262" s="409">
        <f t="shared" ca="1" si="1618"/>
        <v>0.21139465358742193</v>
      </c>
      <c r="N262" s="409">
        <f t="shared" ca="1" si="1618"/>
        <v>0.20375542019271703</v>
      </c>
      <c r="O262" s="409">
        <f t="shared" ca="1" si="1618"/>
        <v>0.20026489066337505</v>
      </c>
      <c r="P262" s="409">
        <f t="shared" ca="1" si="1618"/>
        <v>0.20271266130424798</v>
      </c>
      <c r="Q262" s="409">
        <f t="shared" ca="1" si="1618"/>
        <v>0.21769698347046604</v>
      </c>
      <c r="R262" s="409">
        <f t="shared" ref="F262:AX267" ca="1" si="1660">+R64/R$44*100</f>
        <v>0.2245784478326763</v>
      </c>
      <c r="S262" s="409">
        <f t="shared" ca="1" si="1660"/>
        <v>0.21578444361836899</v>
      </c>
      <c r="T262" s="409">
        <f t="shared" ca="1" si="1660"/>
        <v>0.21512390396259143</v>
      </c>
      <c r="U262" s="409">
        <f t="shared" ca="1" si="1660"/>
        <v>0.20871865358608366</v>
      </c>
      <c r="V262" s="409">
        <f t="shared" ca="1" si="1660"/>
        <v>0.21122435090057129</v>
      </c>
      <c r="W262" s="409">
        <f t="shared" ca="1" si="1660"/>
        <v>0.21676750387248847</v>
      </c>
      <c r="X262" s="409">
        <f t="shared" ca="1" si="1660"/>
        <v>0.21242528432221902</v>
      </c>
      <c r="Y262" s="409">
        <f t="shared" ca="1" si="1660"/>
        <v>0.20747651133063227</v>
      </c>
      <c r="Z262" s="409">
        <f t="shared" ca="1" si="1660"/>
        <v>0.21716409543629189</v>
      </c>
      <c r="AA262" s="409">
        <f t="shared" ca="1" si="1660"/>
        <v>0.21965930207281437</v>
      </c>
      <c r="AB262" s="409">
        <f t="shared" ca="1" si="1660"/>
        <v>0.22317877810316444</v>
      </c>
      <c r="AC262" s="409">
        <f t="shared" ca="1" si="1660"/>
        <v>0.22150027256435068</v>
      </c>
      <c r="AD262" s="409">
        <f t="shared" ca="1" si="1660"/>
        <v>0.21984215600247572</v>
      </c>
      <c r="AE262" s="409">
        <f t="shared" ca="1" si="1660"/>
        <v>0.21942723436810044</v>
      </c>
      <c r="AF262" s="409">
        <f t="shared" ca="1" si="1660"/>
        <v>0.23611227810915164</v>
      </c>
      <c r="AG262" s="409">
        <f t="shared" ca="1" si="1660"/>
        <v>0.23210034294415954</v>
      </c>
      <c r="AH262" s="409">
        <f t="shared" ca="1" si="1660"/>
        <v>0.22836008667290519</v>
      </c>
      <c r="AI262" s="409">
        <f t="shared" ca="1" si="1660"/>
        <v>0.22375774101755963</v>
      </c>
      <c r="AJ262" s="409">
        <f t="shared" ca="1" si="1660"/>
        <v>0.22351000793921855</v>
      </c>
      <c r="AK262" s="409">
        <f t="shared" ca="1" si="1660"/>
        <v>0.2163165008681204</v>
      </c>
      <c r="AL262" s="409">
        <f t="shared" ca="1" si="1660"/>
        <v>0.21961697178214246</v>
      </c>
      <c r="AM262" s="409">
        <f t="shared" ca="1" si="1660"/>
        <v>0.22910111923014823</v>
      </c>
      <c r="AN262" s="409">
        <f t="shared" ca="1" si="1660"/>
        <v>0.22734369624007625</v>
      </c>
      <c r="AO262" s="409">
        <f t="shared" ca="1" si="1660"/>
        <v>0.239857458333744</v>
      </c>
      <c r="AP262" s="409">
        <f t="shared" ca="1" si="1660"/>
        <v>0.24787781834345632</v>
      </c>
      <c r="AQ262" s="409">
        <f t="shared" ca="1" si="1660"/>
        <v>0.24588359227461742</v>
      </c>
      <c r="AR262" s="409">
        <f t="shared" ca="1" si="1660"/>
        <v>0.23885415039076285</v>
      </c>
      <c r="AS262" s="409">
        <f t="shared" ca="1" si="1660"/>
        <v>0.2374996635186892</v>
      </c>
      <c r="AT262" s="409">
        <f t="shared" ca="1" si="1660"/>
        <v>0.23471166795982798</v>
      </c>
      <c r="AU262" s="409">
        <f t="shared" ca="1" si="1660"/>
        <v>0.22929593176113497</v>
      </c>
      <c r="AV262" s="409">
        <f t="shared" ca="1" si="1660"/>
        <v>0.22647542053219424</v>
      </c>
      <c r="AW262" s="409">
        <f t="shared" ca="1" si="1660"/>
        <v>0.22312451177829928</v>
      </c>
      <c r="AX262" s="409">
        <f t="shared" ca="1" si="1660"/>
        <v>0.22293393845642032</v>
      </c>
      <c r="AY262" s="409">
        <f t="shared" ca="1" si="1592"/>
        <v>0.22750365444146664</v>
      </c>
      <c r="AZ262" s="409">
        <f t="shared" ca="1" si="1592"/>
        <v>0.22131125513774405</v>
      </c>
      <c r="BA262" s="409">
        <f t="shared" ca="1" si="1592"/>
        <v>0.21197445554556874</v>
      </c>
      <c r="BB262" s="409">
        <f t="shared" ca="1" si="1592"/>
        <v>0.20410732396899142</v>
      </c>
      <c r="BC262" s="409">
        <f t="shared" ca="1" si="1592"/>
        <v>0.20565826178615185</v>
      </c>
      <c r="BD262" s="409">
        <f t="shared" ca="1" si="1592"/>
        <v>0.20261963545484843</v>
      </c>
      <c r="BE262" s="409">
        <f t="shared" ca="1" si="1592"/>
        <v>0.20987653714506158</v>
      </c>
      <c r="BF262" s="409">
        <f t="shared" ca="1" si="1592"/>
        <v>0.20405158697778322</v>
      </c>
      <c r="BG262" s="409">
        <f t="shared" ca="1" si="1592"/>
        <v>0.20602518925484664</v>
      </c>
      <c r="BH262" s="409">
        <f t="shared" ca="1" si="1592"/>
        <v>0.1986718980465636</v>
      </c>
      <c r="BI262" s="409">
        <f t="shared" ca="1" si="1592"/>
        <v>0.2086593123731548</v>
      </c>
      <c r="BJ262" s="409">
        <f t="shared" ca="1" si="1592"/>
        <v>0.21533600604359457</v>
      </c>
      <c r="BK262" s="409">
        <f t="shared" ca="1" si="1592"/>
        <v>0.21117482261598461</v>
      </c>
      <c r="BL262" s="409">
        <f t="shared" ca="1" si="1592"/>
        <v>0.21071257379857919</v>
      </c>
      <c r="BM262" s="409">
        <f t="shared" ca="1" si="1592"/>
        <v>0.21671388205769085</v>
      </c>
      <c r="BN262" s="409">
        <f t="shared" ca="1" si="1592"/>
        <v>0.21430875999190546</v>
      </c>
      <c r="BO262" s="409">
        <f t="shared" ca="1" si="1592"/>
        <v>0.21715790822743683</v>
      </c>
      <c r="BP262" s="409">
        <f t="shared" ca="1" si="1592"/>
        <v>0.22012384536814847</v>
      </c>
      <c r="BQ262" s="409">
        <f t="shared" ca="1" si="1592"/>
        <v>0.20519923084439104</v>
      </c>
      <c r="BR262" s="409">
        <f t="shared" ca="1" si="1592"/>
        <v>0.2216689683919961</v>
      </c>
      <c r="BS262" s="409">
        <f t="shared" ca="1" si="1592"/>
        <v>0.22529744708046515</v>
      </c>
      <c r="BT262" s="409">
        <f t="shared" ca="1" si="1592"/>
        <v>0.2323997500730294</v>
      </c>
      <c r="BU262" s="409">
        <f t="shared" ca="1" si="1592"/>
        <v>0.23117468299230287</v>
      </c>
      <c r="BV262" s="409">
        <f t="shared" ca="1" si="1592"/>
        <v>0.22476823502838861</v>
      </c>
      <c r="BW262" s="409">
        <f t="shared" ca="1" si="1592"/>
        <v>0.23353833316341502</v>
      </c>
      <c r="BX262" s="409">
        <f t="shared" ca="1" si="1592"/>
        <v>0.2377954383345533</v>
      </c>
      <c r="BY262" s="409">
        <f t="shared" ca="1" si="1643"/>
        <v>0.23429637963900529</v>
      </c>
      <c r="BZ262" s="409">
        <f t="shared" ca="1" si="1643"/>
        <v>0.22967043993637154</v>
      </c>
      <c r="CA262" s="409">
        <f t="shared" ca="1" si="1643"/>
        <v>0.22214280900623887</v>
      </c>
      <c r="CB262" s="409">
        <f t="shared" ca="1" si="1643"/>
        <v>0.23783988850402307</v>
      </c>
      <c r="CC262" s="409">
        <f t="shared" ca="1" si="1643"/>
        <v>0.22079749908602392</v>
      </c>
      <c r="CD262" s="409">
        <f t="shared" ca="1" si="1643"/>
        <v>0.22985739037318276</v>
      </c>
      <c r="CE262" s="409">
        <f t="shared" ca="1" si="1643"/>
        <v>0.21849059601313478</v>
      </c>
      <c r="CF262" s="409">
        <f t="shared" ca="1" si="1643"/>
        <v>0.22925095036533702</v>
      </c>
      <c r="CG262" s="409">
        <f t="shared" ca="1" si="1643"/>
        <v>0.23414435340891382</v>
      </c>
      <c r="CH262" s="409">
        <f t="shared" ca="1" si="1643"/>
        <v>0.23992779745508611</v>
      </c>
      <c r="CI262" s="409">
        <f t="shared" ca="1" si="1643"/>
        <v>0.23347833109439278</v>
      </c>
      <c r="CJ262" s="409">
        <f t="shared" ca="1" si="1643"/>
        <v>0.23119707958328897</v>
      </c>
      <c r="CK262" s="409">
        <f t="shared" ref="CK262:DG262" ca="1" si="1661">+CK64/CK$44*100</f>
        <v>0.23069133024265254</v>
      </c>
      <c r="CL262" s="409">
        <f t="shared" ca="1" si="1661"/>
        <v>0.22646975562756258</v>
      </c>
      <c r="CM262" s="409">
        <f t="shared" ca="1" si="1661"/>
        <v>0.23470929666498108</v>
      </c>
      <c r="CN262" s="409">
        <f t="shared" ca="1" si="1661"/>
        <v>0.21871436138991779</v>
      </c>
      <c r="CO262" s="409">
        <f t="shared" ca="1" si="1661"/>
        <v>0.22966855095867283</v>
      </c>
      <c r="CP262" s="409">
        <f t="shared" ca="1" si="1661"/>
        <v>0.24359798695941104</v>
      </c>
      <c r="CQ262" s="409">
        <f t="shared" ca="1" si="1661"/>
        <v>0.23386267742883582</v>
      </c>
      <c r="CR262" s="409">
        <f t="shared" ca="1" si="1661"/>
        <v>0.25746600386454765</v>
      </c>
      <c r="CS262" s="409">
        <f t="shared" ca="1" si="1661"/>
        <v>0.24864653936901912</v>
      </c>
      <c r="CT262" s="409">
        <f t="shared" ca="1" si="1661"/>
        <v>0.24982023486464625</v>
      </c>
      <c r="CU262" s="409">
        <f t="shared" ca="1" si="1661"/>
        <v>0.24931372248933509</v>
      </c>
      <c r="CV262" s="409">
        <f t="shared" ca="1" si="1661"/>
        <v>0.24082126132977197</v>
      </c>
      <c r="CW262" s="409">
        <f t="shared" ca="1" si="1661"/>
        <v>0.2464371987775362</v>
      </c>
      <c r="CX262" s="409">
        <f t="shared" ca="1" si="1661"/>
        <v>0.26033695038359561</v>
      </c>
      <c r="CY262" s="409">
        <f t="shared" ca="1" si="1661"/>
        <v>0.25822510213561611</v>
      </c>
      <c r="CZ262" s="409">
        <f t="shared" ca="1" si="1661"/>
        <v>0.25005560723481163</v>
      </c>
      <c r="DA262" s="409">
        <f t="shared" ca="1" si="1661"/>
        <v>0.25632179927240134</v>
      </c>
      <c r="DB262" s="409">
        <f t="shared" ca="1" si="1661"/>
        <v>0.25084158832030867</v>
      </c>
      <c r="DC262" s="409">
        <f t="shared" ca="1" si="1661"/>
        <v>0.24847882849377617</v>
      </c>
      <c r="DD262" s="409">
        <f t="shared" ca="1" si="1661"/>
        <v>0.25030550231975596</v>
      </c>
      <c r="DE262" s="409">
        <f t="shared" ca="1" si="1661"/>
        <v>0.25125351658635275</v>
      </c>
      <c r="DF262" s="409">
        <f t="shared" ca="1" si="1661"/>
        <v>0.24403008070279777</v>
      </c>
      <c r="DG262" s="409">
        <f t="shared" ca="1" si="1661"/>
        <v>0.23936579423543261</v>
      </c>
      <c r="DH262" s="409">
        <f t="shared" ref="DH262:DS262" ca="1" si="1662">+DH64/DH$44*100</f>
        <v>0.2470593763846938</v>
      </c>
      <c r="DI262" s="409">
        <f t="shared" ca="1" si="1662"/>
        <v>0.23077264287105545</v>
      </c>
      <c r="DJ262" s="409">
        <f t="shared" ca="1" si="1662"/>
        <v>0.23520377245012147</v>
      </c>
      <c r="DK262" s="409">
        <f t="shared" ca="1" si="1662"/>
        <v>0.23058528200457445</v>
      </c>
      <c r="DL262" s="409">
        <f t="shared" ca="1" si="1662"/>
        <v>0.22464048985883778</v>
      </c>
      <c r="DM262" s="409">
        <f t="shared" ca="1" si="1662"/>
        <v>0.23164908152400934</v>
      </c>
      <c r="DN262" s="409">
        <f t="shared" ca="1" si="1662"/>
        <v>0.2242260879900845</v>
      </c>
      <c r="DO262" s="409">
        <f t="shared" ca="1" si="1662"/>
        <v>0.22338190093973981</v>
      </c>
      <c r="DP262" s="409">
        <f t="shared" ca="1" si="1662"/>
        <v>0.21777239313559171</v>
      </c>
      <c r="DQ262" s="409">
        <f t="shared" ca="1" si="1662"/>
        <v>0.21634187231705038</v>
      </c>
      <c r="DR262" s="409">
        <f t="shared" ca="1" si="1662"/>
        <v>0.21777875770645624</v>
      </c>
      <c r="DS262" s="409">
        <f t="shared" ca="1" si="1662"/>
        <v>0.21731004038836338</v>
      </c>
      <c r="DT262" s="409">
        <f t="shared" ref="DT262:ED262" ca="1" si="1663">+DT64/DT$44*100</f>
        <v>0.22396635516210786</v>
      </c>
      <c r="DU262" s="409">
        <f t="shared" ca="1" si="1663"/>
        <v>0.22058899610647134</v>
      </c>
      <c r="DV262" s="409">
        <f t="shared" ca="1" si="1663"/>
        <v>0.2196941713123608</v>
      </c>
      <c r="DW262" s="409">
        <f t="shared" ca="1" si="1663"/>
        <v>0.20984894930765147</v>
      </c>
      <c r="DX262" s="409">
        <f t="shared" ca="1" si="1663"/>
        <v>0.21908888316945849</v>
      </c>
      <c r="DY262" s="409">
        <f t="shared" ca="1" si="1663"/>
        <v>0.21130642287701232</v>
      </c>
      <c r="DZ262" s="409">
        <f t="shared" ca="1" si="1663"/>
        <v>0.21961582512514047</v>
      </c>
      <c r="EA262" s="409">
        <f t="shared" ca="1" si="1663"/>
        <v>0.21371701148065322</v>
      </c>
      <c r="EB262" s="409">
        <f t="shared" ca="1" si="1663"/>
        <v>0.20304955578454303</v>
      </c>
      <c r="EC262" s="409">
        <f t="shared" ca="1" si="1663"/>
        <v>0.21003013146182423</v>
      </c>
      <c r="ED262" s="409">
        <f t="shared" ca="1" si="1663"/>
        <v>0.21041751980348861</v>
      </c>
      <c r="EE262" s="409">
        <f t="shared" ref="EE262:EQ262" ca="1" si="1664">+EE64/EE$44*100</f>
        <v>0.21159602200044869</v>
      </c>
      <c r="EF262" s="409">
        <f t="shared" ca="1" si="1664"/>
        <v>0.20934477908968432</v>
      </c>
      <c r="EG262" s="409">
        <f t="shared" ca="1" si="1664"/>
        <v>0.20695755661808585</v>
      </c>
      <c r="EH262" s="409">
        <f t="shared" ca="1" si="1664"/>
        <v>0.20343942685078459</v>
      </c>
      <c r="EI262" s="409">
        <f t="shared" ca="1" si="1664"/>
        <v>0.20892231549994741</v>
      </c>
      <c r="EJ262" s="409">
        <f t="shared" ca="1" si="1664"/>
        <v>0.20386898402202105</v>
      </c>
      <c r="EK262" s="409">
        <f t="shared" ca="1" si="1664"/>
        <v>0.20618097632706167</v>
      </c>
      <c r="EL262" s="409">
        <f t="shared" ca="1" si="1664"/>
        <v>0.20248907742430508</v>
      </c>
      <c r="EM262" s="409">
        <f t="shared" ca="1" si="1664"/>
        <v>0.20207503464719051</v>
      </c>
      <c r="EN262" s="409">
        <f t="shared" ca="1" si="1664"/>
        <v>0.20165454517837206</v>
      </c>
      <c r="EO262" s="409">
        <f t="shared" ca="1" si="1664"/>
        <v>0.20344140521325263</v>
      </c>
      <c r="EP262" s="409">
        <f t="shared" ca="1" si="1664"/>
        <v>0.20257991506342007</v>
      </c>
      <c r="EQ262" s="409">
        <f t="shared" ca="1" si="1664"/>
        <v>0.20481018955806565</v>
      </c>
      <c r="ER262" s="409">
        <f t="shared" ref="ER262:FA262" ca="1" si="1665">+ER64/ER$44*100</f>
        <v>0.2089226099262067</v>
      </c>
      <c r="ES262" s="409">
        <f t="shared" ca="1" si="1665"/>
        <v>0.21081372878701382</v>
      </c>
      <c r="ET262" s="409">
        <f t="shared" ca="1" si="1665"/>
        <v>0.20610346212675767</v>
      </c>
      <c r="EU262" s="409">
        <f t="shared" ca="1" si="1665"/>
        <v>0.20584514489484207</v>
      </c>
      <c r="EV262" s="409">
        <f t="shared" ca="1" si="1665"/>
        <v>0.21140104772489227</v>
      </c>
      <c r="EW262" s="409">
        <f t="shared" ca="1" si="1665"/>
        <v>0.20496803423319496</v>
      </c>
      <c r="EX262" s="409">
        <f t="shared" ca="1" si="1665"/>
        <v>0.20790502982065989</v>
      </c>
      <c r="EY262" s="409">
        <f t="shared" ca="1" si="1665"/>
        <v>0.2052121325090005</v>
      </c>
      <c r="EZ262" s="409">
        <f t="shared" ca="1" si="1665"/>
        <v>0.20656925034915155</v>
      </c>
      <c r="FA262" s="409">
        <f t="shared" ca="1" si="1665"/>
        <v>0.20392634806831425</v>
      </c>
      <c r="FB262" s="409">
        <f t="shared" ref="FB262:FD262" ca="1" si="1666">+FB64/FB$44*100</f>
        <v>0.20145637920083964</v>
      </c>
      <c r="FC262" s="409">
        <f t="shared" ca="1" si="1666"/>
        <v>0.20007733796477498</v>
      </c>
      <c r="FD262" s="409">
        <f t="shared" ca="1" si="1666"/>
        <v>0.19718325842256562</v>
      </c>
      <c r="FE262" s="409" t="e">
        <f t="shared" ref="FE262:FI262" ca="1" si="1667">+FE64/FE$44*100</f>
        <v>#DIV/0!</v>
      </c>
      <c r="FF262" s="409" t="e">
        <f t="shared" ca="1" si="1667"/>
        <v>#DIV/0!</v>
      </c>
      <c r="FG262" s="409" t="e">
        <f t="shared" ca="1" si="1667"/>
        <v>#DIV/0!</v>
      </c>
      <c r="FH262" s="409" t="e">
        <f t="shared" ca="1" si="1667"/>
        <v>#DIV/0!</v>
      </c>
      <c r="FI262" s="409" t="e">
        <f t="shared" ca="1" si="1667"/>
        <v>#DIV/0!</v>
      </c>
      <c r="FJ262" s="409" t="e">
        <f t="shared" ref="FJ262:FP262" ca="1" si="1668">+FJ64/FJ$44*100</f>
        <v>#DIV/0!</v>
      </c>
      <c r="FK262" s="409" t="e">
        <f t="shared" ca="1" si="1668"/>
        <v>#DIV/0!</v>
      </c>
      <c r="FL262" s="409" t="e">
        <f t="shared" ca="1" si="1668"/>
        <v>#DIV/0!</v>
      </c>
      <c r="FM262" s="409" t="e">
        <f t="shared" ca="1" si="1668"/>
        <v>#DIV/0!</v>
      </c>
      <c r="FN262" s="409" t="e">
        <f t="shared" ca="1" si="1668"/>
        <v>#DIV/0!</v>
      </c>
      <c r="FO262" s="409" t="e">
        <f t="shared" ca="1" si="1668"/>
        <v>#DIV/0!</v>
      </c>
      <c r="FP262" s="409" t="e">
        <f t="shared" ca="1" si="1668"/>
        <v>#DIV/0!</v>
      </c>
    </row>
    <row r="263" spans="1:172" x14ac:dyDescent="0.2">
      <c r="B263" s="407" t="s">
        <v>17</v>
      </c>
      <c r="C263" s="408">
        <f t="shared" si="1588"/>
        <v>71182.811000000002</v>
      </c>
      <c r="D263" s="407"/>
      <c r="E263" s="409">
        <f t="shared" ca="1" si="1589"/>
        <v>0.85496227538247849</v>
      </c>
      <c r="F263" s="409">
        <f t="shared" ca="1" si="1660"/>
        <v>0.87903678944182739</v>
      </c>
      <c r="G263" s="409">
        <f t="shared" ca="1" si="1660"/>
        <v>0.89181425680205595</v>
      </c>
      <c r="H263" s="409">
        <f t="shared" ca="1" si="1660"/>
        <v>0.90498862329763519</v>
      </c>
      <c r="I263" s="409">
        <f t="shared" ca="1" si="1660"/>
        <v>0.89467449586785108</v>
      </c>
      <c r="J263" s="409">
        <f t="shared" ca="1" si="1660"/>
        <v>0.91178940848927648</v>
      </c>
      <c r="K263" s="409">
        <f t="shared" ca="1" si="1660"/>
        <v>0.94190357910204581</v>
      </c>
      <c r="L263" s="409">
        <f t="shared" ca="1" si="1660"/>
        <v>0.92640782890803586</v>
      </c>
      <c r="M263" s="409">
        <f t="shared" ca="1" si="1660"/>
        <v>0.91867122530544776</v>
      </c>
      <c r="N263" s="409">
        <f t="shared" ca="1" si="1660"/>
        <v>0.93073480413762255</v>
      </c>
      <c r="O263" s="409">
        <f t="shared" ca="1" si="1660"/>
        <v>0.89785201634726353</v>
      </c>
      <c r="P263" s="409">
        <f t="shared" ca="1" si="1660"/>
        <v>0.95084979184179241</v>
      </c>
      <c r="Q263" s="409">
        <f t="shared" ca="1" si="1660"/>
        <v>0.94150393277917899</v>
      </c>
      <c r="R263" s="409">
        <f t="shared" ca="1" si="1660"/>
        <v>0.9158404997161177</v>
      </c>
      <c r="S263" s="409">
        <f t="shared" ca="1" si="1660"/>
        <v>0.9174700937665089</v>
      </c>
      <c r="T263" s="409">
        <f t="shared" ca="1" si="1660"/>
        <v>0.87743375141241908</v>
      </c>
      <c r="U263" s="409">
        <f t="shared" ca="1" si="1660"/>
        <v>0.88592145221613239</v>
      </c>
      <c r="V263" s="409">
        <f t="shared" ca="1" si="1660"/>
        <v>0.90560934347834676</v>
      </c>
      <c r="W263" s="409">
        <f t="shared" ca="1" si="1660"/>
        <v>0.89951298872857421</v>
      </c>
      <c r="X263" s="409">
        <f t="shared" ca="1" si="1660"/>
        <v>0.90980798333595758</v>
      </c>
      <c r="Y263" s="409">
        <f t="shared" ca="1" si="1660"/>
        <v>0.89760857100833347</v>
      </c>
      <c r="Z263" s="409">
        <f t="shared" ca="1" si="1660"/>
        <v>0.8908876893941422</v>
      </c>
      <c r="AA263" s="409">
        <f t="shared" ca="1" si="1660"/>
        <v>0.89035358917056717</v>
      </c>
      <c r="AB263" s="409">
        <f t="shared" ca="1" si="1660"/>
        <v>0.88009565954149904</v>
      </c>
      <c r="AC263" s="409">
        <f t="shared" ca="1" si="1660"/>
        <v>0.87844186069723595</v>
      </c>
      <c r="AD263" s="409">
        <f t="shared" ca="1" si="1660"/>
        <v>0.8832710037971141</v>
      </c>
      <c r="AE263" s="409">
        <f t="shared" ca="1" si="1660"/>
        <v>0.89950531601041428</v>
      </c>
      <c r="AF263" s="409">
        <f t="shared" ca="1" si="1660"/>
        <v>0.927001693084884</v>
      </c>
      <c r="AG263" s="409">
        <f t="shared" ca="1" si="1660"/>
        <v>0.91854962717912192</v>
      </c>
      <c r="AH263" s="409">
        <f t="shared" ca="1" si="1660"/>
        <v>0.88326712569968358</v>
      </c>
      <c r="AI263" s="409">
        <f t="shared" ca="1" si="1660"/>
        <v>0.95231276751420402</v>
      </c>
      <c r="AJ263" s="409">
        <f t="shared" ca="1" si="1660"/>
        <v>0.92542804113588151</v>
      </c>
      <c r="AK263" s="409">
        <f t="shared" ca="1" si="1660"/>
        <v>0.91603297955479057</v>
      </c>
      <c r="AL263" s="409">
        <f t="shared" ca="1" si="1660"/>
        <v>0.94271048521471412</v>
      </c>
      <c r="AM263" s="409">
        <f t="shared" ca="1" si="1660"/>
        <v>0.92503812093305271</v>
      </c>
      <c r="AN263" s="409">
        <f t="shared" ca="1" si="1660"/>
        <v>0.93113132108210839</v>
      </c>
      <c r="AO263" s="409">
        <f t="shared" ca="1" si="1660"/>
        <v>0.91695616815282588</v>
      </c>
      <c r="AP263" s="409">
        <f t="shared" ca="1" si="1660"/>
        <v>0.93706500024140738</v>
      </c>
      <c r="AQ263" s="409">
        <f t="shared" ca="1" si="1660"/>
        <v>0.91919426413154015</v>
      </c>
      <c r="AR263" s="409">
        <f t="shared" ca="1" si="1660"/>
        <v>0.90727056837705922</v>
      </c>
      <c r="AS263" s="409">
        <f t="shared" ca="1" si="1660"/>
        <v>0.91314647367687329</v>
      </c>
      <c r="AT263" s="409">
        <f t="shared" ca="1" si="1660"/>
        <v>0.90204648259805276</v>
      </c>
      <c r="AU263" s="409">
        <f t="shared" ca="1" si="1660"/>
        <v>0.90300738845806339</v>
      </c>
      <c r="AV263" s="409">
        <f t="shared" ca="1" si="1660"/>
        <v>0.89760369317536493</v>
      </c>
      <c r="AW263" s="409">
        <f t="shared" ca="1" si="1660"/>
        <v>0.92061314109978787</v>
      </c>
      <c r="AX263" s="409">
        <f t="shared" ca="1" si="1660"/>
        <v>0.91394119879502578</v>
      </c>
      <c r="AY263" s="409">
        <f t="shared" ca="1" si="1592"/>
        <v>0.89263710836799803</v>
      </c>
      <c r="AZ263" s="409">
        <f t="shared" ca="1" si="1592"/>
        <v>0.90105639551509875</v>
      </c>
      <c r="BA263" s="409">
        <f t="shared" ca="1" si="1592"/>
        <v>0.93727884958184315</v>
      </c>
      <c r="BB263" s="409">
        <f t="shared" ca="1" si="1592"/>
        <v>0.93140749680432089</v>
      </c>
      <c r="BC263" s="409">
        <f t="shared" ca="1" si="1592"/>
        <v>0.90181575640118383</v>
      </c>
      <c r="BD263" s="409">
        <f t="shared" ca="1" si="1592"/>
        <v>0.89982980595994388</v>
      </c>
      <c r="BE263" s="409">
        <f t="shared" ca="1" si="1592"/>
        <v>0.92562356163622894</v>
      </c>
      <c r="BF263" s="409">
        <f t="shared" ca="1" si="1592"/>
        <v>0.88987737531758104</v>
      </c>
      <c r="BG263" s="409">
        <f t="shared" ca="1" si="1592"/>
        <v>0.91336707989410038</v>
      </c>
      <c r="BH263" s="409">
        <f t="shared" ca="1" si="1592"/>
        <v>0.90163296510157886</v>
      </c>
      <c r="BI263" s="409">
        <f t="shared" ca="1" si="1592"/>
        <v>0.88114612413069171</v>
      </c>
      <c r="BJ263" s="409">
        <f t="shared" ca="1" si="1592"/>
        <v>0.88647019181069264</v>
      </c>
      <c r="BK263" s="409">
        <f t="shared" ca="1" si="1592"/>
        <v>0.90048711112363689</v>
      </c>
      <c r="BL263" s="409">
        <f t="shared" ca="1" si="1592"/>
        <v>0.90769370591214238</v>
      </c>
      <c r="BM263" s="409">
        <f t="shared" ca="1" si="1592"/>
        <v>0.9028332194479014</v>
      </c>
      <c r="BN263" s="409">
        <f t="shared" ca="1" si="1592"/>
        <v>0.90001221000517162</v>
      </c>
      <c r="BO263" s="409">
        <f t="shared" ca="1" si="1592"/>
        <v>0.92633770591508746</v>
      </c>
      <c r="BP263" s="409">
        <f t="shared" ca="1" si="1592"/>
        <v>0.93466288538497699</v>
      </c>
      <c r="BQ263" s="409">
        <f t="shared" ca="1" si="1592"/>
        <v>0.90142736451398076</v>
      </c>
      <c r="BR263" s="409">
        <f t="shared" ca="1" si="1592"/>
        <v>0.92874439385838903</v>
      </c>
      <c r="BS263" s="409">
        <f t="shared" ca="1" si="1592"/>
        <v>0.89937671225094018</v>
      </c>
      <c r="BT263" s="409">
        <f t="shared" ca="1" si="1592"/>
        <v>0.93213395798031773</v>
      </c>
      <c r="BU263" s="409">
        <f t="shared" ca="1" si="1592"/>
        <v>0.92261816400439589</v>
      </c>
      <c r="BV263" s="409">
        <f t="shared" ca="1" si="1592"/>
        <v>0.91631016576387414</v>
      </c>
      <c r="BW263" s="409">
        <f t="shared" ca="1" si="1592"/>
        <v>0.93075346242917667</v>
      </c>
      <c r="BX263" s="409">
        <f t="shared" ca="1" si="1592"/>
        <v>0.92193539576789341</v>
      </c>
      <c r="BY263" s="409">
        <f t="shared" ca="1" si="1643"/>
        <v>0.94358247107327753</v>
      </c>
      <c r="BZ263" s="409">
        <f t="shared" ca="1" si="1643"/>
        <v>0.92770391464514612</v>
      </c>
      <c r="CA263" s="409">
        <f t="shared" ca="1" si="1643"/>
        <v>0.92165848507008841</v>
      </c>
      <c r="CB263" s="409">
        <f t="shared" ca="1" si="1643"/>
        <v>0.93083409124928518</v>
      </c>
      <c r="CC263" s="409">
        <f t="shared" ca="1" si="1643"/>
        <v>0.88526659190234835</v>
      </c>
      <c r="CD263" s="409">
        <f t="shared" ca="1" si="1643"/>
        <v>0.93393789515760561</v>
      </c>
      <c r="CE263" s="409">
        <f t="shared" ca="1" si="1643"/>
        <v>0.90360490911616798</v>
      </c>
      <c r="CF263" s="409">
        <f t="shared" ca="1" si="1643"/>
        <v>0.88863386695256597</v>
      </c>
      <c r="CG263" s="409">
        <f t="shared" ca="1" si="1643"/>
        <v>0.88147533428638414</v>
      </c>
      <c r="CH263" s="409">
        <f t="shared" ca="1" si="1643"/>
        <v>0.89703813503814356</v>
      </c>
      <c r="CI263" s="409">
        <f t="shared" ca="1" si="1643"/>
        <v>0.91790797683844527</v>
      </c>
      <c r="CJ263" s="409">
        <f t="shared" ca="1" si="1643"/>
        <v>0.9119907353007104</v>
      </c>
      <c r="CK263" s="409">
        <f t="shared" ref="CK263:DG263" ca="1" si="1669">+CK65/CK$44*100</f>
        <v>0.88451733022880918</v>
      </c>
      <c r="CL263" s="409">
        <f t="shared" ca="1" si="1669"/>
        <v>0.9138666915276854</v>
      </c>
      <c r="CM263" s="409">
        <f t="shared" ca="1" si="1669"/>
        <v>0.85388854378843582</v>
      </c>
      <c r="CN263" s="409">
        <f t="shared" ca="1" si="1669"/>
        <v>0.6309956284935565</v>
      </c>
      <c r="CO263" s="409">
        <f t="shared" ca="1" si="1669"/>
        <v>0.69920009760765767</v>
      </c>
      <c r="CP263" s="409">
        <f t="shared" ca="1" si="1669"/>
        <v>0.68452146161633254</v>
      </c>
      <c r="CQ263" s="409">
        <f t="shared" ca="1" si="1669"/>
        <v>0.75239104175940974</v>
      </c>
      <c r="CR263" s="409">
        <f t="shared" ca="1" si="1669"/>
        <v>0.77918150585915691</v>
      </c>
      <c r="CS263" s="409">
        <f t="shared" ca="1" si="1669"/>
        <v>0.75994289970037476</v>
      </c>
      <c r="CT263" s="409">
        <f t="shared" ca="1" si="1669"/>
        <v>0.75262020519670125</v>
      </c>
      <c r="CU263" s="409">
        <f t="shared" ca="1" si="1669"/>
        <v>0.76249162173299989</v>
      </c>
      <c r="CV263" s="409">
        <f t="shared" ca="1" si="1669"/>
        <v>0.78032015201626626</v>
      </c>
      <c r="CW263" s="409">
        <f t="shared" ca="1" si="1669"/>
        <v>0.77827731861127503</v>
      </c>
      <c r="CX263" s="409">
        <f t="shared" ca="1" si="1669"/>
        <v>0.80484743228486888</v>
      </c>
      <c r="CY263" s="409">
        <f t="shared" ca="1" si="1669"/>
        <v>0.81513928304057925</v>
      </c>
      <c r="CZ263" s="409">
        <f t="shared" ca="1" si="1669"/>
        <v>0.81615528751274657</v>
      </c>
      <c r="DA263" s="409">
        <f t="shared" ca="1" si="1669"/>
        <v>0.84392702779247397</v>
      </c>
      <c r="DB263" s="409">
        <f t="shared" ca="1" si="1669"/>
        <v>0.79506770380678649</v>
      </c>
      <c r="DC263" s="409">
        <f t="shared" ca="1" si="1669"/>
        <v>0.80655739039733432</v>
      </c>
      <c r="DD263" s="409">
        <f t="shared" ca="1" si="1669"/>
        <v>0.7911059831357059</v>
      </c>
      <c r="DE263" s="409">
        <f t="shared" ca="1" si="1669"/>
        <v>0.81719785892528907</v>
      </c>
      <c r="DF263" s="409">
        <f t="shared" ca="1" si="1669"/>
        <v>0.81479735818302934</v>
      </c>
      <c r="DG263" s="409">
        <f t="shared" ca="1" si="1669"/>
        <v>0.80910153364401238</v>
      </c>
      <c r="DH263" s="409">
        <f t="shared" ref="DH263:DS263" ca="1" si="1670">+DH65/DH$44*100</f>
        <v>0.83510529155529156</v>
      </c>
      <c r="DI263" s="409">
        <f t="shared" ca="1" si="1670"/>
        <v>0.79781033015028646</v>
      </c>
      <c r="DJ263" s="409">
        <f t="shared" ca="1" si="1670"/>
        <v>0.82405033158898777</v>
      </c>
      <c r="DK263" s="409">
        <f t="shared" ca="1" si="1670"/>
        <v>0.81372701408653392</v>
      </c>
      <c r="DL263" s="409">
        <f t="shared" ca="1" si="1670"/>
        <v>0.81700689822485784</v>
      </c>
      <c r="DM263" s="409">
        <f t="shared" ca="1" si="1670"/>
        <v>0.83813012615915472</v>
      </c>
      <c r="DN263" s="409">
        <f t="shared" ca="1" si="1670"/>
        <v>0.82024457834886555</v>
      </c>
      <c r="DO263" s="409">
        <f t="shared" ca="1" si="1670"/>
        <v>0.80952398578371976</v>
      </c>
      <c r="DP263" s="409">
        <f t="shared" ca="1" si="1670"/>
        <v>0.80882660085490277</v>
      </c>
      <c r="DQ263" s="409">
        <f t="shared" ca="1" si="1670"/>
        <v>0.80481270027813867</v>
      </c>
      <c r="DR263" s="409">
        <f t="shared" ca="1" si="1670"/>
        <v>0.79967331252030704</v>
      </c>
      <c r="DS263" s="409">
        <f t="shared" ca="1" si="1670"/>
        <v>0.76266367988424399</v>
      </c>
      <c r="DT263" s="409">
        <f t="shared" ref="DT263:ED263" ca="1" si="1671">+DT65/DT$44*100</f>
        <v>0.74136424753155272</v>
      </c>
      <c r="DU263" s="409">
        <f t="shared" ca="1" si="1671"/>
        <v>0.74717737645795279</v>
      </c>
      <c r="DV263" s="409">
        <f t="shared" ca="1" si="1671"/>
        <v>0.7366743758133103</v>
      </c>
      <c r="DW263" s="409">
        <f t="shared" ca="1" si="1671"/>
        <v>0.74219480268135818</v>
      </c>
      <c r="DX263" s="409">
        <f t="shared" ca="1" si="1671"/>
        <v>0.74917798488979293</v>
      </c>
      <c r="DY263" s="409">
        <f t="shared" ca="1" si="1671"/>
        <v>0.72576345840114886</v>
      </c>
      <c r="DZ263" s="409">
        <f t="shared" ca="1" si="1671"/>
        <v>0.74109041831712619</v>
      </c>
      <c r="EA263" s="409">
        <f t="shared" ca="1" si="1671"/>
        <v>0.71624719409994464</v>
      </c>
      <c r="EB263" s="409">
        <f t="shared" ca="1" si="1671"/>
        <v>0.73148285779306577</v>
      </c>
      <c r="EC263" s="409">
        <f t="shared" ca="1" si="1671"/>
        <v>0.71471448664686354</v>
      </c>
      <c r="ED263" s="409">
        <f t="shared" ca="1" si="1671"/>
        <v>0.71134726245191859</v>
      </c>
      <c r="EE263" s="409">
        <f t="shared" ref="EE263:EQ263" ca="1" si="1672">+EE65/EE$44*100</f>
        <v>0.73851866976996816</v>
      </c>
      <c r="EF263" s="409">
        <f t="shared" ca="1" si="1672"/>
        <v>0.69464740186898866</v>
      </c>
      <c r="EG263" s="409">
        <f t="shared" ca="1" si="1672"/>
        <v>0.69833289371764251</v>
      </c>
      <c r="EH263" s="409">
        <f t="shared" ca="1" si="1672"/>
        <v>0.67425793499458075</v>
      </c>
      <c r="EI263" s="409">
        <f t="shared" ca="1" si="1672"/>
        <v>0.67205034620563509</v>
      </c>
      <c r="EJ263" s="409">
        <f t="shared" ca="1" si="1672"/>
        <v>0.65156098820215225</v>
      </c>
      <c r="EK263" s="409">
        <f t="shared" ca="1" si="1672"/>
        <v>0.65861889153289854</v>
      </c>
      <c r="EL263" s="409">
        <f t="shared" ca="1" si="1672"/>
        <v>0.67766372938820696</v>
      </c>
      <c r="EM263" s="409">
        <f t="shared" ca="1" si="1672"/>
        <v>0.67348665474589875</v>
      </c>
      <c r="EN263" s="409">
        <f t="shared" ca="1" si="1672"/>
        <v>0.67640195473668818</v>
      </c>
      <c r="EO263" s="409">
        <f t="shared" ca="1" si="1672"/>
        <v>0.67748686595873941</v>
      </c>
      <c r="EP263" s="409">
        <f t="shared" ca="1" si="1672"/>
        <v>0.65317627341888163</v>
      </c>
      <c r="EQ263" s="409">
        <f t="shared" ca="1" si="1672"/>
        <v>0.64697084526960835</v>
      </c>
      <c r="ER263" s="409">
        <f t="shared" ref="ER263:FA263" ca="1" si="1673">+ER65/ER$44*100</f>
        <v>0.66316327481567972</v>
      </c>
      <c r="ES263" s="409">
        <f t="shared" ca="1" si="1673"/>
        <v>0.66736661554697052</v>
      </c>
      <c r="ET263" s="409">
        <f t="shared" ca="1" si="1673"/>
        <v>0.6517557761290691</v>
      </c>
      <c r="EU263" s="409">
        <f t="shared" ca="1" si="1673"/>
        <v>0.63893647280854249</v>
      </c>
      <c r="EV263" s="409">
        <f t="shared" ca="1" si="1673"/>
        <v>0.6300636042609874</v>
      </c>
      <c r="EW263" s="409">
        <f t="shared" ca="1" si="1673"/>
        <v>0.63097225865862472</v>
      </c>
      <c r="EX263" s="409">
        <f t="shared" ca="1" si="1673"/>
        <v>0.61125221171522925</v>
      </c>
      <c r="EY263" s="409">
        <f t="shared" ca="1" si="1673"/>
        <v>0.62380918266293273</v>
      </c>
      <c r="EZ263" s="409">
        <f t="shared" ca="1" si="1673"/>
        <v>0.62185401749244051</v>
      </c>
      <c r="FA263" s="409">
        <f t="shared" ca="1" si="1673"/>
        <v>0.62653734662836791</v>
      </c>
      <c r="FB263" s="409">
        <f t="shared" ref="FB263:FC263" ca="1" si="1674">+FB65/FB$44*100</f>
        <v>0.64988686985679056</v>
      </c>
      <c r="FC263" s="409">
        <f t="shared" ca="1" si="1674"/>
        <v>0.63730284201504195</v>
      </c>
      <c r="FD263" s="409">
        <f ca="1">+FD65/FD$44*100</f>
        <v>0.60085266735223275</v>
      </c>
      <c r="FE263" s="409" t="e">
        <f t="shared" ref="FE263:FI263" ca="1" si="1675">+FE65/FE$44*100</f>
        <v>#DIV/0!</v>
      </c>
      <c r="FF263" s="409" t="e">
        <f t="shared" ca="1" si="1675"/>
        <v>#DIV/0!</v>
      </c>
      <c r="FG263" s="409" t="e">
        <f t="shared" ca="1" si="1675"/>
        <v>#DIV/0!</v>
      </c>
      <c r="FH263" s="409" t="e">
        <f t="shared" ca="1" si="1675"/>
        <v>#DIV/0!</v>
      </c>
      <c r="FI263" s="409" t="e">
        <f t="shared" ca="1" si="1675"/>
        <v>#DIV/0!</v>
      </c>
      <c r="FJ263" s="409" t="e">
        <f t="shared" ref="FJ263:FN263" ca="1" si="1676">+FJ65/FJ$44*100</f>
        <v>#DIV/0!</v>
      </c>
      <c r="FK263" s="409" t="e">
        <f t="shared" ca="1" si="1676"/>
        <v>#DIV/0!</v>
      </c>
      <c r="FL263" s="409" t="e">
        <f t="shared" ca="1" si="1676"/>
        <v>#DIV/0!</v>
      </c>
      <c r="FM263" s="409" t="e">
        <f t="shared" ca="1" si="1676"/>
        <v>#DIV/0!</v>
      </c>
      <c r="FN263" s="409" t="e">
        <f t="shared" ca="1" si="1676"/>
        <v>#DIV/0!</v>
      </c>
      <c r="FO263" s="409" t="e">
        <f ca="1">+FO65/FO$44*100</f>
        <v>#DIV/0!</v>
      </c>
      <c r="FP263" s="409" t="e">
        <f t="shared" ref="FP263" ca="1" si="1677">+FP65/FP$44*100</f>
        <v>#DIV/0!</v>
      </c>
    </row>
    <row r="264" spans="1:172" x14ac:dyDescent="0.2">
      <c r="B264" s="407" t="s">
        <v>18</v>
      </c>
      <c r="C264" s="408">
        <f t="shared" si="1588"/>
        <v>31436.956999999999</v>
      </c>
      <c r="D264" s="407"/>
      <c r="E264" s="409">
        <f t="shared" ca="1" si="1589"/>
        <v>0.4506380025320943</v>
      </c>
      <c r="F264" s="409">
        <f t="shared" ca="1" si="1660"/>
        <v>0.44267134432498922</v>
      </c>
      <c r="G264" s="409">
        <f t="shared" ca="1" si="1660"/>
        <v>0.43766753612884973</v>
      </c>
      <c r="H264" s="409">
        <f t="shared" ca="1" si="1660"/>
        <v>0.44521204086515698</v>
      </c>
      <c r="I264" s="409">
        <f t="shared" ca="1" si="1660"/>
        <v>0.44013191065823609</v>
      </c>
      <c r="J264" s="409">
        <f t="shared" ca="1" si="1660"/>
        <v>0.44822882772011363</v>
      </c>
      <c r="K264" s="409">
        <f t="shared" ca="1" si="1660"/>
        <v>0.44338399809089235</v>
      </c>
      <c r="L264" s="409">
        <f t="shared" ca="1" si="1660"/>
        <v>0.43646549957347464</v>
      </c>
      <c r="M264" s="409">
        <f t="shared" ca="1" si="1660"/>
        <v>0.44278596248602342</v>
      </c>
      <c r="N264" s="409">
        <f t="shared" ca="1" si="1660"/>
        <v>0.4462982574852738</v>
      </c>
      <c r="O264" s="409">
        <f t="shared" ca="1" si="1660"/>
        <v>0.44299873128956102</v>
      </c>
      <c r="P264" s="409">
        <f t="shared" ca="1" si="1660"/>
        <v>0.42915043493105137</v>
      </c>
      <c r="Q264" s="409">
        <f t="shared" ca="1" si="1660"/>
        <v>0.43206390703067399</v>
      </c>
      <c r="R264" s="409">
        <f t="shared" ca="1" si="1660"/>
        <v>0.43980419090755513</v>
      </c>
      <c r="S264" s="409">
        <f t="shared" ca="1" si="1660"/>
        <v>0.43582147006308841</v>
      </c>
      <c r="T264" s="409">
        <f t="shared" ca="1" si="1660"/>
        <v>0.44384824963938285</v>
      </c>
      <c r="U264" s="409">
        <f t="shared" ca="1" si="1660"/>
        <v>0.42561560561354139</v>
      </c>
      <c r="V264" s="409">
        <f t="shared" ca="1" si="1660"/>
        <v>0.44178610027362059</v>
      </c>
      <c r="W264" s="409">
        <f t="shared" ca="1" si="1660"/>
        <v>0.46081909573578439</v>
      </c>
      <c r="X264" s="409">
        <f t="shared" ca="1" si="1660"/>
        <v>0.45449832709284099</v>
      </c>
      <c r="Y264" s="409">
        <f t="shared" ca="1" si="1660"/>
        <v>0.45955792629992698</v>
      </c>
      <c r="Z264" s="409">
        <f t="shared" ca="1" si="1660"/>
        <v>0.44629530746578877</v>
      </c>
      <c r="AA264" s="409">
        <f t="shared" ca="1" si="1660"/>
        <v>0.44558639089746488</v>
      </c>
      <c r="AB264" s="409">
        <f t="shared" ca="1" si="1660"/>
        <v>0.45280922944974072</v>
      </c>
      <c r="AC264" s="409">
        <f t="shared" ca="1" si="1660"/>
        <v>0.44602536788979846</v>
      </c>
      <c r="AD264" s="409">
        <f t="shared" ca="1" si="1660"/>
        <v>0.44583712567106859</v>
      </c>
      <c r="AE264" s="409">
        <f t="shared" ca="1" si="1660"/>
        <v>0.45577685035338622</v>
      </c>
      <c r="AF264" s="409">
        <f t="shared" ca="1" si="1660"/>
        <v>0.44315492012338081</v>
      </c>
      <c r="AG264" s="409">
        <f t="shared" ca="1" si="1660"/>
        <v>0.44433802804264022</v>
      </c>
      <c r="AH264" s="409">
        <f t="shared" ca="1" si="1660"/>
        <v>0.45255886796785816</v>
      </c>
      <c r="AI264" s="409">
        <f t="shared" ca="1" si="1660"/>
        <v>0.43454210270063387</v>
      </c>
      <c r="AJ264" s="409">
        <f t="shared" ca="1" si="1660"/>
        <v>0.44389843172469423</v>
      </c>
      <c r="AK264" s="409">
        <f t="shared" ca="1" si="1660"/>
        <v>0.42619154645626572</v>
      </c>
      <c r="AL264" s="409">
        <f t="shared" ca="1" si="1660"/>
        <v>0.43744844056690824</v>
      </c>
      <c r="AM264" s="409">
        <f t="shared" ca="1" si="1660"/>
        <v>0.44385023141607516</v>
      </c>
      <c r="AN264" s="409">
        <f t="shared" ca="1" si="1660"/>
        <v>0.4341104216670032</v>
      </c>
      <c r="AO264" s="409">
        <f t="shared" ca="1" si="1660"/>
        <v>0.44037658123043322</v>
      </c>
      <c r="AP264" s="409">
        <f t="shared" ca="1" si="1660"/>
        <v>0.43883233574382619</v>
      </c>
      <c r="AQ264" s="409">
        <f t="shared" ca="1" si="1660"/>
        <v>0.43755919514502328</v>
      </c>
      <c r="AR264" s="409">
        <f t="shared" ca="1" si="1660"/>
        <v>0.43270420985990377</v>
      </c>
      <c r="AS264" s="409">
        <f t="shared" ca="1" si="1660"/>
        <v>0.43339661122139245</v>
      </c>
      <c r="AT264" s="409">
        <f t="shared" ca="1" si="1660"/>
        <v>0.42384441814080753</v>
      </c>
      <c r="AU264" s="409">
        <f t="shared" ca="1" si="1660"/>
        <v>0.41604640288173889</v>
      </c>
      <c r="AV264" s="409">
        <f t="shared" ca="1" si="1660"/>
        <v>0.42164699492472385</v>
      </c>
      <c r="AW264" s="409">
        <f t="shared" ca="1" si="1660"/>
        <v>0.41156480842041848</v>
      </c>
      <c r="AX264" s="409">
        <f t="shared" ca="1" si="1660"/>
        <v>0.41379911248486423</v>
      </c>
      <c r="AY264" s="409">
        <f t="shared" ca="1" si="1592"/>
        <v>0.41213798553762654</v>
      </c>
      <c r="AZ264" s="409">
        <f t="shared" ca="1" si="1592"/>
        <v>0.41120724864281311</v>
      </c>
      <c r="BA264" s="409">
        <f t="shared" ca="1" si="1592"/>
        <v>0.43181533807561512</v>
      </c>
      <c r="BB264" s="409">
        <f t="shared" ca="1" si="1592"/>
        <v>0.41267494045642689</v>
      </c>
      <c r="BC264" s="409">
        <f t="shared" ca="1" si="1592"/>
        <v>0.4013136437693266</v>
      </c>
      <c r="BD264" s="409">
        <f t="shared" ca="1" si="1592"/>
        <v>0.40950805295707982</v>
      </c>
      <c r="BE264" s="409">
        <f t="shared" ca="1" si="1592"/>
        <v>0.40413869140753556</v>
      </c>
      <c r="BF264" s="409">
        <f t="shared" ca="1" si="1592"/>
        <v>0.40321579937795288</v>
      </c>
      <c r="BG264" s="409">
        <f t="shared" ca="1" si="1592"/>
        <v>0.41367774585998657</v>
      </c>
      <c r="BH264" s="409">
        <f t="shared" ca="1" si="1592"/>
        <v>0.39900950954407099</v>
      </c>
      <c r="BI264" s="409">
        <f t="shared" ca="1" si="1592"/>
        <v>0.40677533244400804</v>
      </c>
      <c r="BJ264" s="409">
        <f t="shared" ca="1" si="1592"/>
        <v>0.40480863387302246</v>
      </c>
      <c r="BK264" s="409">
        <f t="shared" ca="1" si="1592"/>
        <v>0.40081480194723468</v>
      </c>
      <c r="BL264" s="409">
        <f t="shared" ca="1" si="1592"/>
        <v>0.40822647428030279</v>
      </c>
      <c r="BM264" s="409">
        <f t="shared" ca="1" si="1592"/>
        <v>0.40140312136467327</v>
      </c>
      <c r="BN264" s="409">
        <f t="shared" ca="1" si="1592"/>
        <v>0.39917866941721875</v>
      </c>
      <c r="BO264" s="409">
        <f t="shared" ref="AY264:BX274" ca="1" si="1678">+BO66/BO$44*100</f>
        <v>0.41184579584486486</v>
      </c>
      <c r="BP264" s="409">
        <f t="shared" ca="1" si="1678"/>
        <v>0.40749873163523698</v>
      </c>
      <c r="BQ264" s="409">
        <f t="shared" ca="1" si="1678"/>
        <v>0.4084477231988593</v>
      </c>
      <c r="BR264" s="409">
        <f t="shared" ca="1" si="1678"/>
        <v>0.41069966250341616</v>
      </c>
      <c r="BS264" s="409">
        <f t="shared" ca="1" si="1678"/>
        <v>0.4067918797681605</v>
      </c>
      <c r="BT264" s="409">
        <f t="shared" ca="1" si="1678"/>
        <v>0.41091972451833103</v>
      </c>
      <c r="BU264" s="409">
        <f t="shared" ca="1" si="1678"/>
        <v>0.40282415736169369</v>
      </c>
      <c r="BV264" s="409">
        <f t="shared" ca="1" si="1678"/>
        <v>0.39940097802957641</v>
      </c>
      <c r="BW264" s="409">
        <f t="shared" ca="1" si="1678"/>
        <v>0.40426612670458084</v>
      </c>
      <c r="BX264" s="409">
        <f t="shared" ca="1" si="1678"/>
        <v>0.40190246944368685</v>
      </c>
      <c r="BY264" s="409">
        <f t="shared" ca="1" si="1643"/>
        <v>0.39325304397591249</v>
      </c>
      <c r="BZ264" s="409">
        <f t="shared" ca="1" si="1643"/>
        <v>0.39328514107878432</v>
      </c>
      <c r="CA264" s="409">
        <f t="shared" ca="1" si="1643"/>
        <v>0.39568278257553968</v>
      </c>
      <c r="CB264" s="409">
        <f t="shared" ca="1" si="1643"/>
        <v>0.40581941775242159</v>
      </c>
      <c r="CC264" s="409">
        <f t="shared" ca="1" si="1643"/>
        <v>0.40376758512937855</v>
      </c>
      <c r="CD264" s="409">
        <f t="shared" ca="1" si="1643"/>
        <v>0.40232709813778189</v>
      </c>
      <c r="CE264" s="409">
        <f t="shared" ca="1" si="1643"/>
        <v>0.39799325547970654</v>
      </c>
      <c r="CF264" s="409">
        <f t="shared" ca="1" si="1643"/>
        <v>0.4043415390745384</v>
      </c>
      <c r="CG264" s="409">
        <f t="shared" ca="1" si="1643"/>
        <v>0.40006324126662596</v>
      </c>
      <c r="CH264" s="409">
        <f t="shared" ca="1" si="1643"/>
        <v>0.39738524514538248</v>
      </c>
      <c r="CI264" s="409">
        <f t="shared" ca="1" si="1643"/>
        <v>0.38851647475548201</v>
      </c>
      <c r="CJ264" s="409">
        <f t="shared" ca="1" si="1643"/>
        <v>0.39721534617437815</v>
      </c>
      <c r="CK264" s="409">
        <f t="shared" ref="CK264:DG264" ca="1" si="1679">+CK66/CK$44*100</f>
        <v>0.39033417298062567</v>
      </c>
      <c r="CL264" s="409">
        <f t="shared" ca="1" si="1679"/>
        <v>0.39719848848168515</v>
      </c>
      <c r="CM264" s="409">
        <f t="shared" ca="1" si="1679"/>
        <v>0.39687203936224641</v>
      </c>
      <c r="CN264" s="409">
        <f t="shared" ca="1" si="1679"/>
        <v>0.28086695974948556</v>
      </c>
      <c r="CO264" s="409">
        <f t="shared" ca="1" si="1679"/>
        <v>0.27951877374744044</v>
      </c>
      <c r="CP264" s="409">
        <f t="shared" ca="1" si="1679"/>
        <v>0.31208638753436829</v>
      </c>
      <c r="CQ264" s="409">
        <f t="shared" ca="1" si="1679"/>
        <v>0.35742789582034185</v>
      </c>
      <c r="CR264" s="409">
        <f t="shared" ca="1" si="1679"/>
        <v>0.3696809693701642</v>
      </c>
      <c r="CS264" s="409">
        <f t="shared" ca="1" si="1679"/>
        <v>0.36765263418055716</v>
      </c>
      <c r="CT264" s="409">
        <f t="shared" ca="1" si="1679"/>
        <v>0.37277610590945937</v>
      </c>
      <c r="CU264" s="409">
        <f t="shared" ca="1" si="1679"/>
        <v>0.37593786814777336</v>
      </c>
      <c r="CV264" s="409">
        <f t="shared" ca="1" si="1679"/>
        <v>0.37204407115066351</v>
      </c>
      <c r="CW264" s="409">
        <f t="shared" ca="1" si="1679"/>
        <v>0.3742409440411737</v>
      </c>
      <c r="CX264" s="409">
        <f t="shared" ca="1" si="1679"/>
        <v>0.37954943371389077</v>
      </c>
      <c r="CY264" s="409">
        <f t="shared" ca="1" si="1679"/>
        <v>0.37589103755065578</v>
      </c>
      <c r="CZ264" s="409">
        <f t="shared" ca="1" si="1679"/>
        <v>0.36400391773027813</v>
      </c>
      <c r="DA264" s="409">
        <f t="shared" ca="1" si="1679"/>
        <v>0.36787572758664649</v>
      </c>
      <c r="DB264" s="409">
        <f t="shared" ca="1" si="1679"/>
        <v>0.36762964245771285</v>
      </c>
      <c r="DC264" s="409">
        <f t="shared" ca="1" si="1679"/>
        <v>0.37515451099819402</v>
      </c>
      <c r="DD264" s="409">
        <f t="shared" ca="1" si="1679"/>
        <v>0.3720660403912896</v>
      </c>
      <c r="DE264" s="409">
        <f t="shared" ca="1" si="1679"/>
        <v>0.37765160408409826</v>
      </c>
      <c r="DF264" s="409">
        <f t="shared" ca="1" si="1679"/>
        <v>0.37472854989927668</v>
      </c>
      <c r="DG264" s="409">
        <f t="shared" ca="1" si="1679"/>
        <v>0.38713189917343171</v>
      </c>
      <c r="DH264" s="409">
        <f t="shared" ref="DH264:DS264" ca="1" si="1680">+DH66/DH$44*100</f>
        <v>0.38299374738378411</v>
      </c>
      <c r="DI264" s="409">
        <f t="shared" ca="1" si="1680"/>
        <v>0.39414572623789029</v>
      </c>
      <c r="DJ264" s="409">
        <f t="shared" ca="1" si="1680"/>
        <v>0.38758670629122788</v>
      </c>
      <c r="DK264" s="409">
        <f t="shared" ca="1" si="1680"/>
        <v>0.39190538336600805</v>
      </c>
      <c r="DL264" s="409">
        <f t="shared" ca="1" si="1680"/>
        <v>0.3886410153107453</v>
      </c>
      <c r="DM264" s="409">
        <f t="shared" ca="1" si="1680"/>
        <v>0.39907115436415075</v>
      </c>
      <c r="DN264" s="409">
        <f t="shared" ca="1" si="1680"/>
        <v>0.38934294348972304</v>
      </c>
      <c r="DO264" s="409">
        <f t="shared" ca="1" si="1680"/>
        <v>0.39057771794620139</v>
      </c>
      <c r="DP264" s="409">
        <f t="shared" ca="1" si="1680"/>
        <v>0.40145219043942393</v>
      </c>
      <c r="DQ264" s="409">
        <f t="shared" ca="1" si="1680"/>
        <v>0.39888823222399333</v>
      </c>
      <c r="DR264" s="409">
        <f t="shared" ca="1" si="1680"/>
        <v>0.39868850186478338</v>
      </c>
      <c r="DS264" s="409">
        <f t="shared" ca="1" si="1680"/>
        <v>0.38674293746802529</v>
      </c>
      <c r="DT264" s="409">
        <f t="shared" ref="DT264:ED264" ca="1" si="1681">+DT66/DT$44*100</f>
        <v>0.38829534363529283</v>
      </c>
      <c r="DU264" s="409">
        <f t="shared" ca="1" si="1681"/>
        <v>0.39492149181197977</v>
      </c>
      <c r="DV264" s="409">
        <f t="shared" ca="1" si="1681"/>
        <v>0.38736555019816427</v>
      </c>
      <c r="DW264" s="409">
        <f t="shared" ca="1" si="1681"/>
        <v>0.38303791214652549</v>
      </c>
      <c r="DX264" s="409">
        <f t="shared" ca="1" si="1681"/>
        <v>0.39441702100129405</v>
      </c>
      <c r="DY264" s="409">
        <f t="shared" ca="1" si="1681"/>
        <v>0.37594274093012575</v>
      </c>
      <c r="DZ264" s="409">
        <f t="shared" ca="1" si="1681"/>
        <v>0.3799974722841043</v>
      </c>
      <c r="EA264" s="409">
        <f t="shared" ca="1" si="1681"/>
        <v>0.37969457813646446</v>
      </c>
      <c r="EB264" s="409">
        <f t="shared" ca="1" si="1681"/>
        <v>0.37296206826249068</v>
      </c>
      <c r="EC264" s="409">
        <f t="shared" ca="1" si="1681"/>
        <v>0.36598101795596505</v>
      </c>
      <c r="ED264" s="409">
        <f t="shared" ca="1" si="1681"/>
        <v>0.35768661681166436</v>
      </c>
      <c r="EE264" s="409">
        <f t="shared" ref="EE264:EQ264" ca="1" si="1682">+EE66/EE$44*100</f>
        <v>0.34623896540389532</v>
      </c>
      <c r="EF264" s="409">
        <f t="shared" ca="1" si="1682"/>
        <v>0.34143769425148196</v>
      </c>
      <c r="EG264" s="409">
        <f t="shared" ca="1" si="1682"/>
        <v>0.32499759759807262</v>
      </c>
      <c r="EH264" s="409">
        <f t="shared" ca="1" si="1682"/>
        <v>0.33477729332487477</v>
      </c>
      <c r="EI264" s="409">
        <f t="shared" ca="1" si="1682"/>
        <v>0.33430487867810094</v>
      </c>
      <c r="EJ264" s="409">
        <f t="shared" ca="1" si="1682"/>
        <v>0.30741361980416976</v>
      </c>
      <c r="EK264" s="409">
        <f t="shared" ca="1" si="1682"/>
        <v>0.32850408705819911</v>
      </c>
      <c r="EL264" s="409">
        <f t="shared" ca="1" si="1682"/>
        <v>0.32624473912798174</v>
      </c>
      <c r="EM264" s="409">
        <f t="shared" ca="1" si="1682"/>
        <v>0.31161780075029105</v>
      </c>
      <c r="EN264" s="409">
        <f t="shared" ca="1" si="1682"/>
        <v>0.3103239731653552</v>
      </c>
      <c r="EO264" s="409">
        <f t="shared" ca="1" si="1682"/>
        <v>0.30823730275179384</v>
      </c>
      <c r="EP264" s="409">
        <f t="shared" ca="1" si="1682"/>
        <v>0.30932804923387514</v>
      </c>
      <c r="EQ264" s="409">
        <f t="shared" ca="1" si="1682"/>
        <v>0.30993124642219189</v>
      </c>
      <c r="ER264" s="409">
        <f t="shared" ref="ER264:FA264" ca="1" si="1683">+ER66/ER$44*100</f>
        <v>0.31689278935573739</v>
      </c>
      <c r="ES264" s="409">
        <f t="shared" ca="1" si="1683"/>
        <v>0.31295355746565817</v>
      </c>
      <c r="ET264" s="409">
        <f t="shared" ca="1" si="1683"/>
        <v>0.3073287917402035</v>
      </c>
      <c r="EU264" s="409">
        <f t="shared" ca="1" si="1683"/>
        <v>0.30110887589337215</v>
      </c>
      <c r="EV264" s="409">
        <f t="shared" ca="1" si="1683"/>
        <v>0.3072329105154456</v>
      </c>
      <c r="EW264" s="409">
        <f t="shared" ca="1" si="1683"/>
        <v>0.30043480446300685</v>
      </c>
      <c r="EX264" s="409">
        <f t="shared" ca="1" si="1683"/>
        <v>0.3008093530997249</v>
      </c>
      <c r="EY264" s="409">
        <f t="shared" ca="1" si="1683"/>
        <v>0.3065254071582651</v>
      </c>
      <c r="EZ264" s="409">
        <f t="shared" ca="1" si="1683"/>
        <v>0.30312987010982695</v>
      </c>
      <c r="FA264" s="409">
        <f t="shared" ca="1" si="1683"/>
        <v>0.30029791607711631</v>
      </c>
      <c r="FB264" s="409">
        <f t="shared" ref="FB264:FD264" ca="1" si="1684">+FB66/FB$44*100</f>
        <v>0.29764540556020513</v>
      </c>
      <c r="FC264" s="409">
        <f t="shared" ca="1" si="1684"/>
        <v>0.29956674862356769</v>
      </c>
      <c r="FD264" s="409">
        <f t="shared" ca="1" si="1684"/>
        <v>0.28510783936460621</v>
      </c>
      <c r="FE264" s="409" t="e">
        <f t="shared" ref="FE264:FI264" ca="1" si="1685">+FE66/FE$44*100</f>
        <v>#DIV/0!</v>
      </c>
      <c r="FF264" s="409" t="e">
        <f t="shared" ca="1" si="1685"/>
        <v>#DIV/0!</v>
      </c>
      <c r="FG264" s="409" t="e">
        <f t="shared" ca="1" si="1685"/>
        <v>#DIV/0!</v>
      </c>
      <c r="FH264" s="409" t="e">
        <f t="shared" ca="1" si="1685"/>
        <v>#DIV/0!</v>
      </c>
      <c r="FI264" s="409" t="e">
        <f t="shared" ca="1" si="1685"/>
        <v>#DIV/0!</v>
      </c>
      <c r="FJ264" s="409" t="e">
        <f t="shared" ref="FJ264:FP264" ca="1" si="1686">+FJ66/FJ$44*100</f>
        <v>#DIV/0!</v>
      </c>
      <c r="FK264" s="409" t="e">
        <f t="shared" ca="1" si="1686"/>
        <v>#DIV/0!</v>
      </c>
      <c r="FL264" s="409" t="e">
        <f t="shared" ca="1" si="1686"/>
        <v>#DIV/0!</v>
      </c>
      <c r="FM264" s="409" t="e">
        <f t="shared" ca="1" si="1686"/>
        <v>#DIV/0!</v>
      </c>
      <c r="FN264" s="409" t="e">
        <f t="shared" ca="1" si="1686"/>
        <v>#DIV/0!</v>
      </c>
      <c r="FO264" s="409" t="e">
        <f t="shared" ca="1" si="1686"/>
        <v>#DIV/0!</v>
      </c>
      <c r="FP264" s="409" t="e">
        <f t="shared" ca="1" si="1686"/>
        <v>#DIV/0!</v>
      </c>
    </row>
    <row r="265" spans="1:172" x14ac:dyDescent="0.2">
      <c r="B265" s="407" t="s">
        <v>19</v>
      </c>
      <c r="C265" s="408">
        <f t="shared" si="1588"/>
        <v>38837.811999999998</v>
      </c>
      <c r="D265" s="407"/>
      <c r="E265" s="409">
        <f t="shared" ca="1" si="1589"/>
        <v>0.55262009495181308</v>
      </c>
      <c r="F265" s="409">
        <f t="shared" ca="1" si="1660"/>
        <v>0.53406636291983023</v>
      </c>
      <c r="G265" s="409">
        <f t="shared" ca="1" si="1660"/>
        <v>0.49458036179998693</v>
      </c>
      <c r="H265" s="409">
        <f t="shared" ca="1" si="1660"/>
        <v>0.51692311887121034</v>
      </c>
      <c r="I265" s="409">
        <f t="shared" ca="1" si="1660"/>
        <v>0.48965469994670296</v>
      </c>
      <c r="J265" s="409">
        <f t="shared" ca="1" si="1660"/>
        <v>0.50095977996893992</v>
      </c>
      <c r="K265" s="409">
        <f t="shared" ca="1" si="1660"/>
        <v>0.52086381187343866</v>
      </c>
      <c r="L265" s="409">
        <f t="shared" ca="1" si="1660"/>
        <v>0.53035471098271869</v>
      </c>
      <c r="M265" s="409">
        <f t="shared" ca="1" si="1660"/>
        <v>0.5158525130715379</v>
      </c>
      <c r="N265" s="409">
        <f t="shared" ca="1" si="1660"/>
        <v>0.55537435864057438</v>
      </c>
      <c r="O265" s="409">
        <f t="shared" ca="1" si="1660"/>
        <v>0.54635649671678777</v>
      </c>
      <c r="P265" s="409">
        <f t="shared" ca="1" si="1660"/>
        <v>0.48637067375354059</v>
      </c>
      <c r="Q265" s="409">
        <f t="shared" ca="1" si="1660"/>
        <v>0.47759473117332452</v>
      </c>
      <c r="R265" s="409">
        <f t="shared" ca="1" si="1660"/>
        <v>0.48143430240659441</v>
      </c>
      <c r="S265" s="409">
        <f t="shared" ca="1" si="1660"/>
        <v>0.49993294903571761</v>
      </c>
      <c r="T265" s="409">
        <f t="shared" ca="1" si="1660"/>
        <v>0.4937142965859137</v>
      </c>
      <c r="U265" s="409">
        <f t="shared" ca="1" si="1660"/>
        <v>0.50648547070805983</v>
      </c>
      <c r="V265" s="409">
        <f t="shared" ca="1" si="1660"/>
        <v>0.48931657084553437</v>
      </c>
      <c r="W265" s="409">
        <f t="shared" ca="1" si="1660"/>
        <v>0.50401554467012089</v>
      </c>
      <c r="X265" s="409">
        <f t="shared" ca="1" si="1660"/>
        <v>0.49915749636929346</v>
      </c>
      <c r="Y265" s="409">
        <f t="shared" ca="1" si="1660"/>
        <v>0.47695554146708496</v>
      </c>
      <c r="Z265" s="409">
        <f t="shared" ca="1" si="1660"/>
        <v>0.51465593409743493</v>
      </c>
      <c r="AA265" s="409">
        <f t="shared" ca="1" si="1660"/>
        <v>0.48446690588160712</v>
      </c>
      <c r="AB265" s="409">
        <f t="shared" ca="1" si="1660"/>
        <v>0.47512003994149021</v>
      </c>
      <c r="AC265" s="409">
        <f t="shared" ca="1" si="1660"/>
        <v>0.52409084152805174</v>
      </c>
      <c r="AD265" s="409">
        <f t="shared" ca="1" si="1660"/>
        <v>0.49880372974706277</v>
      </c>
      <c r="AE265" s="409">
        <f t="shared" ca="1" si="1660"/>
        <v>0.52012148703127536</v>
      </c>
      <c r="AF265" s="409">
        <f t="shared" ca="1" si="1660"/>
        <v>0.50913532127212813</v>
      </c>
      <c r="AG265" s="409">
        <f t="shared" ca="1" si="1660"/>
        <v>0.50077425095229622</v>
      </c>
      <c r="AH265" s="409">
        <f t="shared" ca="1" si="1660"/>
        <v>0.49726283376123831</v>
      </c>
      <c r="AI265" s="409">
        <f t="shared" ca="1" si="1660"/>
        <v>0.48941907527002071</v>
      </c>
      <c r="AJ265" s="409">
        <f t="shared" ca="1" si="1660"/>
        <v>0.49658035469613887</v>
      </c>
      <c r="AK265" s="409">
        <f t="shared" ca="1" si="1660"/>
        <v>0.48564334612850218</v>
      </c>
      <c r="AL265" s="409">
        <f t="shared" ca="1" si="1660"/>
        <v>0.4905273703880863</v>
      </c>
      <c r="AM265" s="409">
        <f t="shared" ca="1" si="1660"/>
        <v>0.56055707619133555</v>
      </c>
      <c r="AN265" s="409">
        <f t="shared" ca="1" si="1660"/>
        <v>0.49772591914056619</v>
      </c>
      <c r="AO265" s="409">
        <f t="shared" ca="1" si="1660"/>
        <v>0.48790132682893611</v>
      </c>
      <c r="AP265" s="409">
        <f t="shared" ca="1" si="1660"/>
        <v>0.49672897417025808</v>
      </c>
      <c r="AQ265" s="409">
        <f t="shared" ca="1" si="1660"/>
        <v>0.49161076057562719</v>
      </c>
      <c r="AR265" s="409">
        <f t="shared" ca="1" si="1660"/>
        <v>0.49792170929152918</v>
      </c>
      <c r="AS265" s="409">
        <f t="shared" ca="1" si="1660"/>
        <v>0.50078130300951662</v>
      </c>
      <c r="AT265" s="409">
        <f t="shared" ca="1" si="1660"/>
        <v>0.51476562571513573</v>
      </c>
      <c r="AU265" s="409">
        <f t="shared" ca="1" si="1660"/>
        <v>0.49372734610296343</v>
      </c>
      <c r="AV265" s="409">
        <f t="shared" ca="1" si="1660"/>
        <v>0.48971000939533144</v>
      </c>
      <c r="AW265" s="409">
        <f t="shared" ca="1" si="1660"/>
        <v>0.50114295586668789</v>
      </c>
      <c r="AX265" s="409">
        <f t="shared" ca="1" si="1660"/>
        <v>0.47121845462178735</v>
      </c>
      <c r="AY265" s="409">
        <f t="shared" ca="1" si="1678"/>
        <v>0.52645845924566403</v>
      </c>
      <c r="AZ265" s="409">
        <f t="shared" ca="1" si="1678"/>
        <v>0.5234270875814</v>
      </c>
      <c r="BA265" s="409">
        <f t="shared" ca="1" si="1678"/>
        <v>0.46861052766976974</v>
      </c>
      <c r="BB265" s="409">
        <f t="shared" ca="1" si="1678"/>
        <v>0.52918457452797651</v>
      </c>
      <c r="BC265" s="409">
        <f t="shared" ca="1" si="1678"/>
        <v>0.52125752854732232</v>
      </c>
      <c r="BD265" s="409">
        <f t="shared" ca="1" si="1678"/>
        <v>0.5254004637916696</v>
      </c>
      <c r="BE265" s="409">
        <f t="shared" ca="1" si="1678"/>
        <v>0.49368077548390166</v>
      </c>
      <c r="BF265" s="409">
        <f t="shared" ca="1" si="1678"/>
        <v>0.51908405947721836</v>
      </c>
      <c r="BG265" s="409">
        <f t="shared" ca="1" si="1678"/>
        <v>0.52433749951811692</v>
      </c>
      <c r="BH265" s="409">
        <f t="shared" ca="1" si="1678"/>
        <v>0.49934749604342488</v>
      </c>
      <c r="BI265" s="409">
        <f t="shared" ca="1" si="1678"/>
        <v>0.51196936007710658</v>
      </c>
      <c r="BJ265" s="409">
        <f t="shared" ca="1" si="1678"/>
        <v>0.47355262563019385</v>
      </c>
      <c r="BK265" s="409">
        <f t="shared" ca="1" si="1678"/>
        <v>0.50669797436499731</v>
      </c>
      <c r="BL265" s="409">
        <f t="shared" ca="1" si="1678"/>
        <v>0.51158869077155256</v>
      </c>
      <c r="BM265" s="409">
        <f t="shared" ca="1" si="1678"/>
        <v>0.51723834574921523</v>
      </c>
      <c r="BN265" s="409">
        <f t="shared" ca="1" si="1678"/>
        <v>0.49469672708330437</v>
      </c>
      <c r="BO265" s="409">
        <f t="shared" ca="1" si="1678"/>
        <v>0.51031861259676725</v>
      </c>
      <c r="BP265" s="409">
        <f t="shared" ca="1" si="1678"/>
        <v>0.51220424101573236</v>
      </c>
      <c r="BQ265" s="409">
        <f t="shared" ca="1" si="1678"/>
        <v>0.49413246207326678</v>
      </c>
      <c r="BR265" s="409">
        <f t="shared" ca="1" si="1678"/>
        <v>0.49372000357925772</v>
      </c>
      <c r="BS265" s="409">
        <f t="shared" ca="1" si="1678"/>
        <v>0.49806948949921842</v>
      </c>
      <c r="BT265" s="409">
        <f t="shared" ca="1" si="1678"/>
        <v>0.50691473029047907</v>
      </c>
      <c r="BU265" s="409">
        <f t="shared" ca="1" si="1678"/>
        <v>0.50264976315574816</v>
      </c>
      <c r="BV265" s="409">
        <f t="shared" ca="1" si="1678"/>
        <v>0.48781081380911234</v>
      </c>
      <c r="BW265" s="409">
        <f t="shared" ca="1" si="1678"/>
        <v>0.4935630524496662</v>
      </c>
      <c r="BX265" s="409">
        <f t="shared" ca="1" si="1678"/>
        <v>0.49895436078743766</v>
      </c>
      <c r="BY265" s="409">
        <f t="shared" ca="1" si="1643"/>
        <v>0.52559853517321498</v>
      </c>
      <c r="BZ265" s="409">
        <f t="shared" ca="1" si="1643"/>
        <v>0.51767963787628579</v>
      </c>
      <c r="CA265" s="409">
        <f t="shared" ca="1" si="1643"/>
        <v>0.50932391587775583</v>
      </c>
      <c r="CB265" s="409">
        <f t="shared" ca="1" si="1643"/>
        <v>0.49289577246002525</v>
      </c>
      <c r="CC265" s="409">
        <f t="shared" ca="1" si="1643"/>
        <v>0.50354734948274993</v>
      </c>
      <c r="CD265" s="409">
        <f t="shared" ca="1" si="1643"/>
        <v>0.50378130913214025</v>
      </c>
      <c r="CE265" s="409">
        <f t="shared" ca="1" si="1643"/>
        <v>0.49777950798070353</v>
      </c>
      <c r="CF265" s="409">
        <f t="shared" ca="1" si="1643"/>
        <v>0.51057096084471421</v>
      </c>
      <c r="CG265" s="409">
        <f t="shared" ca="1" si="1643"/>
        <v>0.50505018367312604</v>
      </c>
      <c r="CH265" s="409">
        <f t="shared" ca="1" si="1643"/>
        <v>0.50813946245564379</v>
      </c>
      <c r="CI265" s="409">
        <f t="shared" ca="1" si="1643"/>
        <v>0.49662787981960138</v>
      </c>
      <c r="CJ265" s="409">
        <f t="shared" ca="1" si="1643"/>
        <v>0.5054210995091748</v>
      </c>
      <c r="CK265" s="409">
        <f t="shared" ref="CK265:DG265" ca="1" si="1687">+CK67/CK$44*100</f>
        <v>0.5134539038131708</v>
      </c>
      <c r="CL265" s="409">
        <f t="shared" ca="1" si="1687"/>
        <v>0.50435723537585053</v>
      </c>
      <c r="CM265" s="409">
        <f t="shared" ca="1" si="1687"/>
        <v>0.49536982223329112</v>
      </c>
      <c r="CN265" s="409">
        <f t="shared" ca="1" si="1687"/>
        <v>0.66936565958630512</v>
      </c>
      <c r="CO265" s="409">
        <f t="shared" ca="1" si="1687"/>
        <v>0.63885876032060396</v>
      </c>
      <c r="CP265" s="409">
        <f t="shared" ca="1" si="1687"/>
        <v>0.55536134821545358</v>
      </c>
      <c r="CQ265" s="409">
        <f t="shared" ca="1" si="1687"/>
        <v>0.54383946865973054</v>
      </c>
      <c r="CR265" s="409">
        <f t="shared" ca="1" si="1687"/>
        <v>0.53800014012533603</v>
      </c>
      <c r="CS265" s="409">
        <f t="shared" ca="1" si="1687"/>
        <v>0.52019685507098623</v>
      </c>
      <c r="CT265" s="409">
        <f t="shared" ca="1" si="1687"/>
        <v>0.52713485545042316</v>
      </c>
      <c r="CU265" s="409">
        <f t="shared" ca="1" si="1687"/>
        <v>0.53120201351970642</v>
      </c>
      <c r="CV265" s="409">
        <f t="shared" ca="1" si="1687"/>
        <v>0.53965861028798556</v>
      </c>
      <c r="CW265" s="409">
        <f t="shared" ca="1" si="1687"/>
        <v>0.53756125792049059</v>
      </c>
      <c r="CX265" s="409">
        <f t="shared" ca="1" si="1687"/>
        <v>0.53633062856964286</v>
      </c>
      <c r="CY265" s="409">
        <f t="shared" ca="1" si="1687"/>
        <v>0.54672544984285787</v>
      </c>
      <c r="CZ265" s="409">
        <f t="shared" ca="1" si="1687"/>
        <v>0.5500109578299186</v>
      </c>
      <c r="DA265" s="409">
        <f t="shared" ca="1" si="1687"/>
        <v>0.56567743000403437</v>
      </c>
      <c r="DB265" s="409">
        <f t="shared" ca="1" si="1687"/>
        <v>0.54394374233296361</v>
      </c>
      <c r="DC265" s="409">
        <f t="shared" ca="1" si="1687"/>
        <v>0.56291445484743252</v>
      </c>
      <c r="DD265" s="409">
        <f t="shared" ca="1" si="1687"/>
        <v>0.5872566091628515</v>
      </c>
      <c r="DE265" s="409">
        <f t="shared" ca="1" si="1687"/>
        <v>0.59064435179453878</v>
      </c>
      <c r="DF265" s="409">
        <f t="shared" ca="1" si="1687"/>
        <v>0.55917326544719381</v>
      </c>
      <c r="DG265" s="409">
        <f t="shared" ca="1" si="1687"/>
        <v>0.53891979877156826</v>
      </c>
      <c r="DH265" s="409">
        <f t="shared" ref="DH265:DS265" ca="1" si="1688">+DH67/DH$44*100</f>
        <v>0.54342832768086247</v>
      </c>
      <c r="DI265" s="409">
        <f t="shared" ca="1" si="1688"/>
        <v>0.53158990599987022</v>
      </c>
      <c r="DJ265" s="409">
        <f t="shared" ca="1" si="1688"/>
        <v>0.52988315369718653</v>
      </c>
      <c r="DK265" s="409">
        <f t="shared" ca="1" si="1688"/>
        <v>0.52988258270675681</v>
      </c>
      <c r="DL265" s="409">
        <f t="shared" ca="1" si="1688"/>
        <v>0.55570944398614219</v>
      </c>
      <c r="DM265" s="409">
        <f t="shared" ca="1" si="1688"/>
        <v>0.54218696285226686</v>
      </c>
      <c r="DN265" s="409">
        <f t="shared" ca="1" si="1688"/>
        <v>0.53045044854772516</v>
      </c>
      <c r="DO265" s="409">
        <f t="shared" ca="1" si="1688"/>
        <v>0.53042974433656953</v>
      </c>
      <c r="DP265" s="409">
        <f t="shared" ca="1" si="1688"/>
        <v>0.48401695099311531</v>
      </c>
      <c r="DQ265" s="409">
        <f t="shared" ca="1" si="1688"/>
        <v>0.47719441743427837</v>
      </c>
      <c r="DR265" s="409">
        <f t="shared" ca="1" si="1688"/>
        <v>0.49923837759397277</v>
      </c>
      <c r="DS265" s="409">
        <f t="shared" ca="1" si="1688"/>
        <v>0.49490574787886205</v>
      </c>
      <c r="DT265" s="409">
        <f t="shared" ref="DT265:ED265" ca="1" si="1689">+DT67/DT$44*100</f>
        <v>0.47670042558125636</v>
      </c>
      <c r="DU265" s="409">
        <f t="shared" ca="1" si="1689"/>
        <v>0.4826592741100702</v>
      </c>
      <c r="DV265" s="409">
        <f t="shared" ca="1" si="1689"/>
        <v>0.46798106166796988</v>
      </c>
      <c r="DW265" s="409">
        <f t="shared" ca="1" si="1689"/>
        <v>0.47940440329707995</v>
      </c>
      <c r="DX265" s="409">
        <f t="shared" ca="1" si="1689"/>
        <v>0.46664227694367111</v>
      </c>
      <c r="DY265" s="409">
        <f t="shared" ca="1" si="1689"/>
        <v>0.44021219203029288</v>
      </c>
      <c r="DZ265" s="409">
        <f t="shared" ca="1" si="1689"/>
        <v>0.45084486644057864</v>
      </c>
      <c r="EA265" s="409">
        <f t="shared" ca="1" si="1689"/>
        <v>0.44281216798524842</v>
      </c>
      <c r="EB265" s="409">
        <f t="shared" ca="1" si="1689"/>
        <v>0.43797957997974146</v>
      </c>
      <c r="EC265" s="409">
        <f t="shared" ca="1" si="1689"/>
        <v>0.43857013631009117</v>
      </c>
      <c r="ED265" s="409">
        <f t="shared" ca="1" si="1689"/>
        <v>0.43074976770786255</v>
      </c>
      <c r="EE265" s="409">
        <f t="shared" ref="EE265:EQ265" ca="1" si="1690">+EE67/EE$44*100</f>
        <v>0.43280155262738823</v>
      </c>
      <c r="EF265" s="409">
        <f t="shared" ca="1" si="1690"/>
        <v>0.4206596417686872</v>
      </c>
      <c r="EG265" s="409">
        <f t="shared" ca="1" si="1690"/>
        <v>0.41351115992514337</v>
      </c>
      <c r="EH265" s="409">
        <f t="shared" ca="1" si="1690"/>
        <v>0.42895121751172938</v>
      </c>
      <c r="EI265" s="409">
        <f t="shared" ca="1" si="1690"/>
        <v>0.41306879270979252</v>
      </c>
      <c r="EJ265" s="409">
        <f t="shared" ca="1" si="1690"/>
        <v>0.42026007109186903</v>
      </c>
      <c r="EK265" s="409">
        <f t="shared" ca="1" si="1690"/>
        <v>0.43360641544891615</v>
      </c>
      <c r="EL265" s="409">
        <f t="shared" ca="1" si="1690"/>
        <v>0.44106057400184562</v>
      </c>
      <c r="EM265" s="409">
        <f t="shared" ca="1" si="1690"/>
        <v>0.42340046429542466</v>
      </c>
      <c r="EN265" s="409">
        <f t="shared" ca="1" si="1690"/>
        <v>0.43151641183563255</v>
      </c>
      <c r="EO265" s="409">
        <f t="shared" ca="1" si="1690"/>
        <v>0.4322947047205028</v>
      </c>
      <c r="EP265" s="409">
        <f t="shared" ca="1" si="1690"/>
        <v>0.43207463691776998</v>
      </c>
      <c r="EQ265" s="409">
        <f t="shared" ca="1" si="1690"/>
        <v>0.43010476448427598</v>
      </c>
      <c r="ER265" s="409">
        <f t="shared" ref="ER265:FA265" ca="1" si="1691">+ER67/ER$44*100</f>
        <v>0.42725164067252963</v>
      </c>
      <c r="ES265" s="409">
        <f t="shared" ca="1" si="1691"/>
        <v>0.42619140228320385</v>
      </c>
      <c r="ET265" s="409">
        <f t="shared" ca="1" si="1691"/>
        <v>0.42136994522312293</v>
      </c>
      <c r="EU265" s="409">
        <f t="shared" ca="1" si="1691"/>
        <v>0.41376689712284964</v>
      </c>
      <c r="EV265" s="409">
        <f t="shared" ca="1" si="1691"/>
        <v>0.39948725614573383</v>
      </c>
      <c r="EW265" s="409">
        <f t="shared" ca="1" si="1691"/>
        <v>0.38915577625699943</v>
      </c>
      <c r="EX265" s="409">
        <f t="shared" ca="1" si="1691"/>
        <v>0.38942916547006939</v>
      </c>
      <c r="EY265" s="409">
        <f t="shared" ca="1" si="1691"/>
        <v>0.40328449868263383</v>
      </c>
      <c r="EZ265" s="409">
        <f t="shared" ca="1" si="1691"/>
        <v>0.40395719808856312</v>
      </c>
      <c r="FA265" s="409">
        <f t="shared" ca="1" si="1691"/>
        <v>0.39647809671036482</v>
      </c>
      <c r="FB265" s="409">
        <f t="shared" ref="FB265:FD265" ca="1" si="1692">+FB67/FB$44*100</f>
        <v>0.39749899574328384</v>
      </c>
      <c r="FC265" s="409">
        <f t="shared" ca="1" si="1692"/>
        <v>0.39598676877033984</v>
      </c>
      <c r="FD265" s="409">
        <f t="shared" ca="1" si="1692"/>
        <v>0.39919736722683907</v>
      </c>
      <c r="FE265" s="409" t="e">
        <f t="shared" ref="FE265:FI265" ca="1" si="1693">+FE67/FE$44*100</f>
        <v>#DIV/0!</v>
      </c>
      <c r="FF265" s="409" t="e">
        <f t="shared" ca="1" si="1693"/>
        <v>#DIV/0!</v>
      </c>
      <c r="FG265" s="409" t="e">
        <f t="shared" ca="1" si="1693"/>
        <v>#DIV/0!</v>
      </c>
      <c r="FH265" s="409" t="e">
        <f t="shared" ca="1" si="1693"/>
        <v>#DIV/0!</v>
      </c>
      <c r="FI265" s="409" t="e">
        <f t="shared" ca="1" si="1693"/>
        <v>#DIV/0!</v>
      </c>
      <c r="FJ265" s="409" t="e">
        <f t="shared" ref="FJ265:FP265" ca="1" si="1694">+FJ67/FJ$44*100</f>
        <v>#DIV/0!</v>
      </c>
      <c r="FK265" s="409" t="e">
        <f t="shared" ca="1" si="1694"/>
        <v>#DIV/0!</v>
      </c>
      <c r="FL265" s="409" t="e">
        <f t="shared" ca="1" si="1694"/>
        <v>#DIV/0!</v>
      </c>
      <c r="FM265" s="409" t="e">
        <f t="shared" ca="1" si="1694"/>
        <v>#DIV/0!</v>
      </c>
      <c r="FN265" s="409" t="e">
        <f t="shared" ca="1" si="1694"/>
        <v>#DIV/0!</v>
      </c>
      <c r="FO265" s="409" t="e">
        <f t="shared" ca="1" si="1694"/>
        <v>#DIV/0!</v>
      </c>
      <c r="FP265" s="409" t="e">
        <f t="shared" ca="1" si="1694"/>
        <v>#DIV/0!</v>
      </c>
    </row>
    <row r="266" spans="1:172" x14ac:dyDescent="0.2">
      <c r="B266" s="407" t="s">
        <v>20</v>
      </c>
      <c r="C266" s="408">
        <f t="shared" si="1588"/>
        <v>101611.97199999999</v>
      </c>
      <c r="D266" s="407"/>
      <c r="E266" s="409">
        <f t="shared" ca="1" si="1589"/>
        <v>1.1156188816124069</v>
      </c>
      <c r="F266" s="409">
        <f t="shared" ca="1" si="1660"/>
        <v>1.1193579651153025</v>
      </c>
      <c r="G266" s="409">
        <f t="shared" ca="1" si="1660"/>
        <v>1.1393596804612593</v>
      </c>
      <c r="H266" s="409">
        <f t="shared" ca="1" si="1660"/>
        <v>1.1445850551285688</v>
      </c>
      <c r="I266" s="409">
        <f t="shared" ca="1" si="1660"/>
        <v>1.0977926235214239</v>
      </c>
      <c r="J266" s="409">
        <f t="shared" ca="1" si="1660"/>
        <v>1.1164980643179712</v>
      </c>
      <c r="K266" s="409">
        <f t="shared" ca="1" si="1660"/>
        <v>1.1270109277439353</v>
      </c>
      <c r="L266" s="409">
        <f t="shared" ca="1" si="1660"/>
        <v>1.1349588199748806</v>
      </c>
      <c r="M266" s="409">
        <f t="shared" ca="1" si="1660"/>
        <v>1.1384142241754558</v>
      </c>
      <c r="N266" s="409">
        <f t="shared" ca="1" si="1660"/>
        <v>1.1244603053893782</v>
      </c>
      <c r="O266" s="409">
        <f t="shared" ca="1" si="1660"/>
        <v>1.1451279301012087</v>
      </c>
      <c r="P266" s="409">
        <f t="shared" ca="1" si="1660"/>
        <v>1.1384687493249728</v>
      </c>
      <c r="Q266" s="409">
        <f t="shared" ca="1" si="1660"/>
        <v>1.1434065913091425</v>
      </c>
      <c r="R266" s="409">
        <f t="shared" ca="1" si="1660"/>
        <v>1.1540402771277984</v>
      </c>
      <c r="S266" s="409">
        <f t="shared" ca="1" si="1660"/>
        <v>1.1478522619394615</v>
      </c>
      <c r="T266" s="409">
        <f t="shared" ca="1" si="1660"/>
        <v>1.1354550834948334</v>
      </c>
      <c r="U266" s="409">
        <f t="shared" ca="1" si="1660"/>
        <v>1.1383873862644016</v>
      </c>
      <c r="V266" s="409">
        <f t="shared" ca="1" si="1660"/>
        <v>1.1457834344734354</v>
      </c>
      <c r="W266" s="409">
        <f t="shared" ca="1" si="1660"/>
        <v>1.154229942732403</v>
      </c>
      <c r="X266" s="409">
        <f t="shared" ca="1" si="1660"/>
        <v>1.1534047597019523</v>
      </c>
      <c r="Y266" s="409">
        <f t="shared" ca="1" si="1660"/>
        <v>1.1654407321494027</v>
      </c>
      <c r="Z266" s="409">
        <f t="shared" ca="1" si="1660"/>
        <v>1.1684495303422167</v>
      </c>
      <c r="AA266" s="409">
        <f t="shared" ca="1" si="1660"/>
        <v>1.1865245636128479</v>
      </c>
      <c r="AB266" s="409">
        <f t="shared" ca="1" si="1660"/>
        <v>1.1800673783348279</v>
      </c>
      <c r="AC266" s="409">
        <f t="shared" ca="1" si="1660"/>
        <v>1.1839311809688722</v>
      </c>
      <c r="AD266" s="409">
        <f t="shared" ca="1" si="1660"/>
        <v>1.1786665398107494</v>
      </c>
      <c r="AE266" s="409">
        <f t="shared" ca="1" si="1660"/>
        <v>1.1820580482394993</v>
      </c>
      <c r="AF266" s="409">
        <f t="shared" ca="1" si="1660"/>
        <v>1.1786247603317874</v>
      </c>
      <c r="AG266" s="409">
        <f t="shared" ca="1" si="1660"/>
        <v>1.1825773413062146</v>
      </c>
      <c r="AH266" s="409">
        <f t="shared" ca="1" si="1660"/>
        <v>1.1912391594318872</v>
      </c>
      <c r="AI266" s="409">
        <f t="shared" ca="1" si="1660"/>
        <v>1.1683270524443696</v>
      </c>
      <c r="AJ266" s="409">
        <f t="shared" ca="1" si="1660"/>
        <v>1.1894654387285297</v>
      </c>
      <c r="AK266" s="409">
        <f t="shared" ca="1" si="1660"/>
        <v>1.1744848832911419</v>
      </c>
      <c r="AL266" s="409">
        <f t="shared" ca="1" si="1660"/>
        <v>1.1970556746359746</v>
      </c>
      <c r="AM266" s="409">
        <f t="shared" ca="1" si="1660"/>
        <v>1.2209351893326086</v>
      </c>
      <c r="AN266" s="409">
        <f t="shared" ca="1" si="1660"/>
        <v>1.2224541321369715</v>
      </c>
      <c r="AO266" s="409">
        <f t="shared" ca="1" si="1660"/>
        <v>1.2144836236189587</v>
      </c>
      <c r="AP266" s="409">
        <f t="shared" ca="1" si="1660"/>
        <v>1.226277049189354</v>
      </c>
      <c r="AQ266" s="409">
        <f t="shared" ca="1" si="1660"/>
        <v>1.2474857602238458</v>
      </c>
      <c r="AR266" s="409">
        <f t="shared" ca="1" si="1660"/>
        <v>1.2338195980881701</v>
      </c>
      <c r="AS266" s="409">
        <f t="shared" ca="1" si="1660"/>
        <v>1.2384814447318169</v>
      </c>
      <c r="AT266" s="409">
        <f t="shared" ca="1" si="1660"/>
        <v>1.2351969295515994</v>
      </c>
      <c r="AU266" s="409">
        <f t="shared" ca="1" si="1660"/>
        <v>1.246934285356365</v>
      </c>
      <c r="AV266" s="409">
        <f t="shared" ca="1" si="1660"/>
        <v>1.236140750204161</v>
      </c>
      <c r="AW266" s="409">
        <f t="shared" ca="1" si="1660"/>
        <v>1.2293137772652176</v>
      </c>
      <c r="AX266" s="409">
        <f t="shared" ca="1" si="1660"/>
        <v>1.2356057607355624</v>
      </c>
      <c r="AY266" s="409">
        <f t="shared" ca="1" si="1678"/>
        <v>1.2295545578185769</v>
      </c>
      <c r="AZ266" s="409">
        <f t="shared" ca="1" si="1678"/>
        <v>1.2602616870345713</v>
      </c>
      <c r="BA266" s="409">
        <f t="shared" ca="1" si="1678"/>
        <v>1.2697613338881673</v>
      </c>
      <c r="BB266" s="409">
        <f t="shared" ca="1" si="1678"/>
        <v>1.2669956965109066</v>
      </c>
      <c r="BC266" s="409">
        <f t="shared" ca="1" si="1678"/>
        <v>1.2446985617599124</v>
      </c>
      <c r="BD266" s="409">
        <f t="shared" ca="1" si="1678"/>
        <v>1.2784197887938271</v>
      </c>
      <c r="BE266" s="409">
        <f t="shared" ca="1" si="1678"/>
        <v>1.2550025438469388</v>
      </c>
      <c r="BF266" s="409">
        <f t="shared" ca="1" si="1678"/>
        <v>1.2928419192931027</v>
      </c>
      <c r="BG266" s="409">
        <f t="shared" ca="1" si="1678"/>
        <v>1.3292372570436011</v>
      </c>
      <c r="BH266" s="409">
        <f t="shared" ca="1" si="1678"/>
        <v>1.2912740706761163</v>
      </c>
      <c r="BI266" s="409">
        <f t="shared" ca="1" si="1678"/>
        <v>1.2945780978037744</v>
      </c>
      <c r="BJ266" s="409">
        <f t="shared" ca="1" si="1678"/>
        <v>1.299345468808754</v>
      </c>
      <c r="BK266" s="409">
        <f t="shared" ca="1" si="1678"/>
        <v>1.2829645586729574</v>
      </c>
      <c r="BL266" s="409">
        <f t="shared" ca="1" si="1678"/>
        <v>1.2752681443293032</v>
      </c>
      <c r="BM266" s="409">
        <f t="shared" ca="1" si="1678"/>
        <v>1.2808774235649734</v>
      </c>
      <c r="BN266" s="409">
        <f t="shared" ca="1" si="1678"/>
        <v>1.2814938754523073</v>
      </c>
      <c r="BO266" s="409">
        <f t="shared" ca="1" si="1678"/>
        <v>1.3010585758258795</v>
      </c>
      <c r="BP266" s="409">
        <f t="shared" ca="1" si="1678"/>
        <v>1.3079845292351802</v>
      </c>
      <c r="BQ266" s="409">
        <f t="shared" ca="1" si="1678"/>
        <v>1.3116880959593555</v>
      </c>
      <c r="BR266" s="409">
        <f t="shared" ca="1" si="1678"/>
        <v>1.3159210798139658</v>
      </c>
      <c r="BS266" s="409">
        <f t="shared" ca="1" si="1678"/>
        <v>1.3234547408109889</v>
      </c>
      <c r="BT266" s="409">
        <f t="shared" ca="1" si="1678"/>
        <v>1.3212196246826426</v>
      </c>
      <c r="BU266" s="409">
        <f t="shared" ca="1" si="1678"/>
        <v>1.3040149031928803</v>
      </c>
      <c r="BV266" s="409">
        <f t="shared" ca="1" si="1678"/>
        <v>1.3195753913517225</v>
      </c>
      <c r="BW266" s="409">
        <f t="shared" ca="1" si="1678"/>
        <v>1.3245062062503434</v>
      </c>
      <c r="BX266" s="409">
        <f t="shared" ca="1" si="1678"/>
        <v>1.345439917092929</v>
      </c>
      <c r="BY266" s="409">
        <f t="shared" ca="1" si="1643"/>
        <v>1.3617273398797471</v>
      </c>
      <c r="BZ266" s="409">
        <f t="shared" ca="1" si="1643"/>
        <v>1.3422363144955731</v>
      </c>
      <c r="CA266" s="409">
        <f t="shared" ca="1" si="1643"/>
        <v>1.3099687980274637</v>
      </c>
      <c r="CB266" s="409">
        <f t="shared" ca="1" si="1643"/>
        <v>1.3268566995538684</v>
      </c>
      <c r="CC266" s="409">
        <f t="shared" ca="1" si="1643"/>
        <v>1.3276582569896367</v>
      </c>
      <c r="CD266" s="409">
        <f t="shared" ca="1" si="1643"/>
        <v>1.3037722354070009</v>
      </c>
      <c r="CE266" s="409">
        <f t="shared" ca="1" si="1643"/>
        <v>1.3027779510302666</v>
      </c>
      <c r="CF266" s="409">
        <f t="shared" ca="1" si="1643"/>
        <v>1.322417371344603</v>
      </c>
      <c r="CG266" s="409">
        <f t="shared" ca="1" si="1643"/>
        <v>1.3217723098962508</v>
      </c>
      <c r="CH266" s="409">
        <f t="shared" ca="1" si="1643"/>
        <v>1.3358217203655642</v>
      </c>
      <c r="CI266" s="409">
        <f t="shared" ca="1" si="1643"/>
        <v>1.3360783174307425</v>
      </c>
      <c r="CJ266" s="409">
        <f t="shared" ca="1" si="1643"/>
        <v>1.3145236547747459</v>
      </c>
      <c r="CK266" s="409">
        <f t="shared" ref="CK266:DG266" ca="1" si="1695">+CK68/CK$44*100</f>
        <v>1.3715409283814433</v>
      </c>
      <c r="CL266" s="409">
        <f t="shared" ca="1" si="1695"/>
        <v>1.3351327768930792</v>
      </c>
      <c r="CM266" s="409">
        <f t="shared" ca="1" si="1695"/>
        <v>1.3856495988437034</v>
      </c>
      <c r="CN266" s="409">
        <f t="shared" ca="1" si="1695"/>
        <v>1.8002853586626355</v>
      </c>
      <c r="CO266" s="409">
        <f t="shared" ca="1" si="1695"/>
        <v>1.6925023704752733</v>
      </c>
      <c r="CP266" s="409">
        <f t="shared" ca="1" si="1695"/>
        <v>1.4084688043342166</v>
      </c>
      <c r="CQ266" s="409">
        <f t="shared" ca="1" si="1695"/>
        <v>1.4036915119806463</v>
      </c>
      <c r="CR266" s="409">
        <f t="shared" ca="1" si="1695"/>
        <v>1.3605125471120523</v>
      </c>
      <c r="CS266" s="409">
        <f t="shared" ca="1" si="1695"/>
        <v>1.3596339997981104</v>
      </c>
      <c r="CT266" s="409">
        <f t="shared" ca="1" si="1695"/>
        <v>1.3432510948059482</v>
      </c>
      <c r="CU266" s="409">
        <f t="shared" ca="1" si="1695"/>
        <v>1.3446463259482491</v>
      </c>
      <c r="CV266" s="409">
        <f t="shared" ca="1" si="1695"/>
        <v>1.353405107146874</v>
      </c>
      <c r="CW266" s="409">
        <f t="shared" ca="1" si="1695"/>
        <v>1.3729658951466435</v>
      </c>
      <c r="CX266" s="409">
        <f t="shared" ca="1" si="1695"/>
        <v>1.3519564106044453</v>
      </c>
      <c r="CY266" s="409">
        <f t="shared" ca="1" si="1695"/>
        <v>1.3525993425220595</v>
      </c>
      <c r="CZ266" s="409">
        <f t="shared" ca="1" si="1695"/>
        <v>1.4173070555027791</v>
      </c>
      <c r="DA266" s="409">
        <f t="shared" ca="1" si="1695"/>
        <v>1.4394721958541365</v>
      </c>
      <c r="DB266" s="409">
        <f t="shared" ca="1" si="1695"/>
        <v>1.4677442302425674</v>
      </c>
      <c r="DC266" s="409">
        <f t="shared" ca="1" si="1695"/>
        <v>1.4748243784271724</v>
      </c>
      <c r="DD266" s="409">
        <f t="shared" ca="1" si="1695"/>
        <v>1.453776427502852</v>
      </c>
      <c r="DE266" s="409">
        <f t="shared" ca="1" si="1695"/>
        <v>1.4644736949124317</v>
      </c>
      <c r="DF266" s="409">
        <f t="shared" ca="1" si="1695"/>
        <v>1.4580935460381523</v>
      </c>
      <c r="DG266" s="409">
        <f t="shared" ca="1" si="1695"/>
        <v>1.4642373560402517</v>
      </c>
      <c r="DH266" s="409">
        <f t="shared" ref="DH266:DS266" ca="1" si="1696">+DH68/DH$44*100</f>
        <v>1.4771580621297378</v>
      </c>
      <c r="DI266" s="409">
        <f t="shared" ca="1" si="1696"/>
        <v>1.4075887718182067</v>
      </c>
      <c r="DJ266" s="409">
        <f t="shared" ca="1" si="1696"/>
        <v>1.4152080983072353</v>
      </c>
      <c r="DK266" s="409">
        <f t="shared" ca="1" si="1696"/>
        <v>1.4157357918591844</v>
      </c>
      <c r="DL266" s="409">
        <f t="shared" ca="1" si="1696"/>
        <v>1.4219049630088083</v>
      </c>
      <c r="DM266" s="409">
        <f t="shared" ca="1" si="1696"/>
        <v>1.43405111099809</v>
      </c>
      <c r="DN266" s="409">
        <f t="shared" ca="1" si="1696"/>
        <v>1.4295878335890073</v>
      </c>
      <c r="DO266" s="409">
        <f t="shared" ca="1" si="1696"/>
        <v>1.4439239415172607</v>
      </c>
      <c r="DP266" s="409">
        <f t="shared" ca="1" si="1696"/>
        <v>1.4278716604088058</v>
      </c>
      <c r="DQ266" s="409">
        <f t="shared" ca="1" si="1696"/>
        <v>1.4303889151122262</v>
      </c>
      <c r="DR266" s="409">
        <f t="shared" ca="1" si="1696"/>
        <v>1.4397280630461042</v>
      </c>
      <c r="DS266" s="409">
        <f t="shared" ca="1" si="1696"/>
        <v>1.3943142131927762</v>
      </c>
      <c r="DT266" s="409">
        <f t="shared" ref="DT266:ED266" ca="1" si="1697">+DT68/DT$44*100</f>
        <v>1.3581102243569414</v>
      </c>
      <c r="DU266" s="409">
        <f t="shared" ca="1" si="1697"/>
        <v>1.3608519463420539</v>
      </c>
      <c r="DV266" s="409">
        <f t="shared" ca="1" si="1697"/>
        <v>1.3778278433286208</v>
      </c>
      <c r="DW266" s="409">
        <f t="shared" ca="1" si="1697"/>
        <v>1.3569602230942617</v>
      </c>
      <c r="DX266" s="409">
        <f t="shared" ca="1" si="1697"/>
        <v>1.3710382030951409</v>
      </c>
      <c r="DY266" s="409">
        <f t="shared" ca="1" si="1697"/>
        <v>1.3287772410973409</v>
      </c>
      <c r="DZ266" s="409">
        <f t="shared" ca="1" si="1697"/>
        <v>1.2816414544898891</v>
      </c>
      <c r="EA266" s="409">
        <f t="shared" ca="1" si="1697"/>
        <v>1.288485417073838</v>
      </c>
      <c r="EB266" s="409">
        <f t="shared" ca="1" si="1697"/>
        <v>1.2969808710658024</v>
      </c>
      <c r="EC266" s="409">
        <f t="shared" ca="1" si="1697"/>
        <v>1.2846689411972698</v>
      </c>
      <c r="ED266" s="409">
        <f t="shared" ca="1" si="1697"/>
        <v>1.2491336406801892</v>
      </c>
      <c r="EE266" s="409">
        <f t="shared" ref="EE266:EQ266" ca="1" si="1698">+EE68/EE$44*100</f>
        <v>1.2614260233615735</v>
      </c>
      <c r="EF266" s="409">
        <f t="shared" ca="1" si="1698"/>
        <v>1.2695686598486058</v>
      </c>
      <c r="EG266" s="409">
        <f t="shared" ca="1" si="1698"/>
        <v>1.2489639530402092</v>
      </c>
      <c r="EH266" s="409">
        <f t="shared" ca="1" si="1698"/>
        <v>1.2757748550875827</v>
      </c>
      <c r="EI266" s="409">
        <f t="shared" ca="1" si="1698"/>
        <v>1.2827495014640078</v>
      </c>
      <c r="EJ266" s="409">
        <f t="shared" ca="1" si="1698"/>
        <v>1.2814991974004406</v>
      </c>
      <c r="EK266" s="409">
        <f t="shared" ca="1" si="1698"/>
        <v>1.2764524810389259</v>
      </c>
      <c r="EL266" s="409">
        <f t="shared" ca="1" si="1698"/>
        <v>1.2864776038505059</v>
      </c>
      <c r="EM266" s="409">
        <f t="shared" ca="1" si="1698"/>
        <v>1.268681713754142</v>
      </c>
      <c r="EN266" s="409">
        <f t="shared" ca="1" si="1698"/>
        <v>1.2955510971442403</v>
      </c>
      <c r="EO266" s="409">
        <f t="shared" ca="1" si="1698"/>
        <v>1.2757042852427485</v>
      </c>
      <c r="EP266" s="409">
        <f t="shared" ca="1" si="1698"/>
        <v>1.2881132990107675</v>
      </c>
      <c r="EQ266" s="409">
        <f t="shared" ca="1" si="1698"/>
        <v>1.3057859211571761</v>
      </c>
      <c r="ER266" s="409">
        <f t="shared" ref="ER266:FA266" ca="1" si="1699">+ER68/ER$44*100</f>
        <v>1.3197283544643994</v>
      </c>
      <c r="ES266" s="409">
        <f t="shared" ca="1" si="1699"/>
        <v>1.3430427882402027</v>
      </c>
      <c r="ET266" s="409">
        <f t="shared" ca="1" si="1699"/>
        <v>1.3291814882111861</v>
      </c>
      <c r="EU266" s="409">
        <f t="shared" ca="1" si="1699"/>
        <v>1.2816939739368107</v>
      </c>
      <c r="EV266" s="409">
        <f t="shared" ca="1" si="1699"/>
        <v>1.3006198358916903</v>
      </c>
      <c r="EW266" s="409">
        <f t="shared" ca="1" si="1699"/>
        <v>1.2821714559525732</v>
      </c>
      <c r="EX266" s="409">
        <f t="shared" ca="1" si="1699"/>
        <v>1.2758422912487211</v>
      </c>
      <c r="EY266" s="409">
        <f t="shared" ca="1" si="1699"/>
        <v>1.2861842498671148</v>
      </c>
      <c r="EZ266" s="409">
        <f t="shared" ca="1" si="1699"/>
        <v>1.2683747816925621</v>
      </c>
      <c r="FA266" s="409">
        <f t="shared" ca="1" si="1699"/>
        <v>1.2705418076411497</v>
      </c>
      <c r="FB266" s="409">
        <f t="shared" ref="FB266:FD266" ca="1" si="1700">+FB68/FB$44*100</f>
        <v>1.2741416098413696</v>
      </c>
      <c r="FC266" s="409">
        <f t="shared" ca="1" si="1700"/>
        <v>1.2606842030285637</v>
      </c>
      <c r="FD266" s="409">
        <f t="shared" ca="1" si="1700"/>
        <v>1.2449284343594857</v>
      </c>
      <c r="FE266" s="409" t="e">
        <f t="shared" ref="FE266:FI266" ca="1" si="1701">+FE68/FE$44*100</f>
        <v>#DIV/0!</v>
      </c>
      <c r="FF266" s="409" t="e">
        <f t="shared" ca="1" si="1701"/>
        <v>#DIV/0!</v>
      </c>
      <c r="FG266" s="409" t="e">
        <f t="shared" ca="1" si="1701"/>
        <v>#DIV/0!</v>
      </c>
      <c r="FH266" s="409" t="e">
        <f t="shared" ca="1" si="1701"/>
        <v>#DIV/0!</v>
      </c>
      <c r="FI266" s="409" t="e">
        <f t="shared" ca="1" si="1701"/>
        <v>#DIV/0!</v>
      </c>
      <c r="FJ266" s="409" t="e">
        <f t="shared" ref="FJ266:FP266" ca="1" si="1702">+FJ68/FJ$44*100</f>
        <v>#DIV/0!</v>
      </c>
      <c r="FK266" s="409" t="e">
        <f t="shared" ca="1" si="1702"/>
        <v>#DIV/0!</v>
      </c>
      <c r="FL266" s="409" t="e">
        <f t="shared" ca="1" si="1702"/>
        <v>#DIV/0!</v>
      </c>
      <c r="FM266" s="409" t="e">
        <f t="shared" ca="1" si="1702"/>
        <v>#DIV/0!</v>
      </c>
      <c r="FN266" s="409" t="e">
        <f t="shared" ca="1" si="1702"/>
        <v>#DIV/0!</v>
      </c>
      <c r="FO266" s="409" t="e">
        <f t="shared" ca="1" si="1702"/>
        <v>#DIV/0!</v>
      </c>
      <c r="FP266" s="409" t="e">
        <f t="shared" ca="1" si="1702"/>
        <v>#DIV/0!</v>
      </c>
    </row>
    <row r="267" spans="1:172" x14ac:dyDescent="0.2">
      <c r="B267" s="407" t="s">
        <v>21</v>
      </c>
      <c r="C267" s="408">
        <f t="shared" si="1588"/>
        <v>24643.809000000001</v>
      </c>
      <c r="D267" s="407"/>
      <c r="E267" s="409">
        <f t="shared" ca="1" si="1589"/>
        <v>0.30064686536803098</v>
      </c>
      <c r="F267" s="409">
        <f t="shared" ca="1" si="1660"/>
        <v>0.30215761891755688</v>
      </c>
      <c r="G267" s="409">
        <f t="shared" ca="1" si="1660"/>
        <v>0.31255468625186217</v>
      </c>
      <c r="H267" s="409">
        <f t="shared" ca="1" si="1660"/>
        <v>0.30369223636596343</v>
      </c>
      <c r="I267" s="409">
        <f t="shared" ca="1" si="1660"/>
        <v>0.30362182814589023</v>
      </c>
      <c r="J267" s="409">
        <f t="shared" ca="1" si="1660"/>
        <v>0.31123405305803492</v>
      </c>
      <c r="K267" s="409">
        <f t="shared" ca="1" si="1660"/>
        <v>0.29149334087737117</v>
      </c>
      <c r="L267" s="409">
        <f t="shared" ca="1" si="1660"/>
        <v>0.27569964312986006</v>
      </c>
      <c r="M267" s="409">
        <f t="shared" ca="1" si="1660"/>
        <v>0.30240954279033849</v>
      </c>
      <c r="N267" s="409">
        <f t="shared" ca="1" si="1660"/>
        <v>0.28111605323480449</v>
      </c>
      <c r="O267" s="409">
        <f t="shared" ca="1" si="1660"/>
        <v>0.28694876949530235</v>
      </c>
      <c r="P267" s="409">
        <f t="shared" ca="1" si="1660"/>
        <v>0.29234971530220766</v>
      </c>
      <c r="Q267" s="409">
        <f t="shared" ca="1" si="1660"/>
        <v>0.28145513804323319</v>
      </c>
      <c r="R267" s="409">
        <f t="shared" ca="1" si="1660"/>
        <v>0.29960640556251317</v>
      </c>
      <c r="S267" s="409">
        <f t="shared" ca="1" si="1660"/>
        <v>0.2840982542681445</v>
      </c>
      <c r="T267" s="409">
        <f t="shared" ca="1" si="1660"/>
        <v>0.30369891714803271</v>
      </c>
      <c r="U267" s="409">
        <f t="shared" ca="1" si="1660"/>
        <v>0.28681442463359064</v>
      </c>
      <c r="V267" s="409">
        <f t="shared" ca="1" si="1660"/>
        <v>0.28086610463665201</v>
      </c>
      <c r="W267" s="409">
        <f t="shared" ca="1" si="1660"/>
        <v>0.29837263904306166</v>
      </c>
      <c r="X267" s="409">
        <f t="shared" ca="1" si="1660"/>
        <v>0.30514009655141006</v>
      </c>
      <c r="Y267" s="409">
        <f t="shared" ca="1" si="1660"/>
        <v>0.2772538801299832</v>
      </c>
      <c r="Z267" s="409">
        <f t="shared" ca="1" si="1660"/>
        <v>0.30031630827680239</v>
      </c>
      <c r="AA267" s="409">
        <f t="shared" ca="1" si="1660"/>
        <v>0.32734886619697778</v>
      </c>
      <c r="AB267" s="409">
        <f t="shared" ca="1" si="1660"/>
        <v>0.31299351536646181</v>
      </c>
      <c r="AC267" s="409">
        <f t="shared" ca="1" si="1660"/>
        <v>0.32197627575012977</v>
      </c>
      <c r="AD267" s="409">
        <f t="shared" ca="1" si="1660"/>
        <v>0.30383253859946635</v>
      </c>
      <c r="AE267" s="409">
        <f t="shared" ca="1" si="1660"/>
        <v>0.31979896346939346</v>
      </c>
      <c r="AF267" s="409">
        <f t="shared" ca="1" si="1660"/>
        <v>0.29950752514859058</v>
      </c>
      <c r="AG267" s="409">
        <f t="shared" ref="F267:AX272" ca="1" si="1703">+AG69/AG$44*100</f>
        <v>0.29122565864075789</v>
      </c>
      <c r="AH267" s="409">
        <f t="shared" ca="1" si="1703"/>
        <v>0.30155208375482911</v>
      </c>
      <c r="AI267" s="409">
        <f t="shared" ca="1" si="1703"/>
        <v>0.28993899858962846</v>
      </c>
      <c r="AJ267" s="409">
        <f t="shared" ca="1" si="1703"/>
        <v>0.30119341507884073</v>
      </c>
      <c r="AK267" s="409">
        <f t="shared" ca="1" si="1703"/>
        <v>0.26405331616503663</v>
      </c>
      <c r="AL267" s="409">
        <f t="shared" ca="1" si="1703"/>
        <v>0.30959302090370838</v>
      </c>
      <c r="AM267" s="409">
        <f t="shared" ca="1" si="1703"/>
        <v>0.31035031606209951</v>
      </c>
      <c r="AN267" s="409">
        <f t="shared" ca="1" si="1703"/>
        <v>0.29567167607538108</v>
      </c>
      <c r="AO267" s="409">
        <f t="shared" ca="1" si="1703"/>
        <v>0.30731189881395293</v>
      </c>
      <c r="AP267" s="409">
        <f t="shared" ca="1" si="1703"/>
        <v>0.31379775918258462</v>
      </c>
      <c r="AQ267" s="409">
        <f t="shared" ca="1" si="1703"/>
        <v>0.31167804420299333</v>
      </c>
      <c r="AR267" s="409">
        <f t="shared" ca="1" si="1703"/>
        <v>0.32497626596873075</v>
      </c>
      <c r="AS267" s="409">
        <f t="shared" ca="1" si="1703"/>
        <v>0.32349339798864701</v>
      </c>
      <c r="AT267" s="409">
        <f t="shared" ca="1" si="1703"/>
        <v>0.30816484351111206</v>
      </c>
      <c r="AU267" s="409">
        <f t="shared" ca="1" si="1703"/>
        <v>0.3076996267863078</v>
      </c>
      <c r="AV267" s="409">
        <f t="shared" ca="1" si="1703"/>
        <v>0.29289373242752914</v>
      </c>
      <c r="AW267" s="409">
        <f t="shared" ca="1" si="1703"/>
        <v>0.3076460166238541</v>
      </c>
      <c r="AX267" s="409">
        <f t="shared" ca="1" si="1703"/>
        <v>0.29964453851459877</v>
      </c>
      <c r="AY267" s="409">
        <f t="shared" ca="1" si="1678"/>
        <v>0.28761366049886505</v>
      </c>
      <c r="AZ267" s="409">
        <f t="shared" ca="1" si="1678"/>
        <v>0.302380067773874</v>
      </c>
      <c r="BA267" s="409">
        <f t="shared" ca="1" si="1678"/>
        <v>0.28491518319792508</v>
      </c>
      <c r="BB267" s="409">
        <f t="shared" ca="1" si="1678"/>
        <v>0.33920754896146937</v>
      </c>
      <c r="BC267" s="409">
        <f t="shared" ca="1" si="1678"/>
        <v>0.29509122853985431</v>
      </c>
      <c r="BD267" s="409">
        <f t="shared" ca="1" si="1678"/>
        <v>0.29463192428354013</v>
      </c>
      <c r="BE267" s="409">
        <f t="shared" ca="1" si="1678"/>
        <v>0.31284651866282581</v>
      </c>
      <c r="BF267" s="409">
        <f t="shared" ca="1" si="1678"/>
        <v>0.28798099057516957</v>
      </c>
      <c r="BG267" s="409">
        <f t="shared" ca="1" si="1678"/>
        <v>0.30709249605683286</v>
      </c>
      <c r="BH267" s="409">
        <f t="shared" ca="1" si="1678"/>
        <v>0.30588983358165206</v>
      </c>
      <c r="BI267" s="409">
        <f t="shared" ca="1" si="1678"/>
        <v>0.33347820505326103</v>
      </c>
      <c r="BJ267" s="409">
        <f t="shared" ca="1" si="1678"/>
        <v>0.30800314537376638</v>
      </c>
      <c r="BK267" s="409">
        <f t="shared" ca="1" si="1678"/>
        <v>0.31795796291967426</v>
      </c>
      <c r="BL267" s="409">
        <f t="shared" ca="1" si="1678"/>
        <v>0.31640718080372537</v>
      </c>
      <c r="BM267" s="409">
        <f t="shared" ca="1" si="1678"/>
        <v>0.32584213619270358</v>
      </c>
      <c r="BN267" s="409">
        <f t="shared" ca="1" si="1678"/>
        <v>0.30697438253080567</v>
      </c>
      <c r="BO267" s="409">
        <f t="shared" ca="1" si="1678"/>
        <v>0.31470876529240405</v>
      </c>
      <c r="BP267" s="409">
        <f t="shared" ca="1" si="1678"/>
        <v>0.31870830046911247</v>
      </c>
      <c r="BQ267" s="409">
        <f t="shared" ca="1" si="1678"/>
        <v>0.32271800446418714</v>
      </c>
      <c r="BR267" s="409">
        <f t="shared" ca="1" si="1678"/>
        <v>0.35169239707048955</v>
      </c>
      <c r="BS267" s="409">
        <f t="shared" ca="1" si="1678"/>
        <v>0.32099215278111953</v>
      </c>
      <c r="BT267" s="409">
        <f t="shared" ca="1" si="1678"/>
        <v>0.31769079978629228</v>
      </c>
      <c r="BU267" s="409">
        <f t="shared" ca="1" si="1678"/>
        <v>0.31028581133369559</v>
      </c>
      <c r="BV267" s="409">
        <f t="shared" ca="1" si="1678"/>
        <v>0.32438033862407945</v>
      </c>
      <c r="BW267" s="409">
        <f t="shared" ca="1" si="1678"/>
        <v>0.3104400018881483</v>
      </c>
      <c r="BX267" s="409">
        <f t="shared" ca="1" si="1678"/>
        <v>0.29623169474457445</v>
      </c>
      <c r="BY267" s="409">
        <f t="shared" ca="1" si="1643"/>
        <v>0.31771946532700424</v>
      </c>
      <c r="BZ267" s="409">
        <f t="shared" ca="1" si="1643"/>
        <v>0.30666422065468329</v>
      </c>
      <c r="CA267" s="409">
        <f t="shared" ca="1" si="1643"/>
        <v>0.30904223692665284</v>
      </c>
      <c r="CB267" s="409">
        <f t="shared" ca="1" si="1643"/>
        <v>0.29472696970044815</v>
      </c>
      <c r="CC267" s="409">
        <f t="shared" ca="1" si="1643"/>
        <v>0.28950306056048131</v>
      </c>
      <c r="CD267" s="409">
        <f t="shared" ca="1" si="1643"/>
        <v>0.30987133165244329</v>
      </c>
      <c r="CE267" s="409">
        <f t="shared" ca="1" si="1643"/>
        <v>0.29758490820287448</v>
      </c>
      <c r="CF267" s="409">
        <f t="shared" ca="1" si="1643"/>
        <v>0.30638602573126983</v>
      </c>
      <c r="CG267" s="409">
        <f t="shared" ca="1" si="1643"/>
        <v>0.29676657685116187</v>
      </c>
      <c r="CH267" s="409">
        <f t="shared" ca="1" si="1643"/>
        <v>0.30166951154471583</v>
      </c>
      <c r="CI267" s="409">
        <f t="shared" ca="1" si="1643"/>
        <v>0.30812893828310384</v>
      </c>
      <c r="CJ267" s="409">
        <f t="shared" ca="1" si="1643"/>
        <v>0.2917731294524345</v>
      </c>
      <c r="CK267" s="409">
        <f t="shared" ref="CK267:DG267" ca="1" si="1704">+CK69/CK$44*100</f>
        <v>0.30688505287539175</v>
      </c>
      <c r="CL267" s="409">
        <f t="shared" ca="1" si="1704"/>
        <v>0.31826116028250484</v>
      </c>
      <c r="CM267" s="409">
        <f t="shared" ca="1" si="1704"/>
        <v>0.31901946949846338</v>
      </c>
      <c r="CN267" s="409">
        <f t="shared" ca="1" si="1704"/>
        <v>0.39509580298309804</v>
      </c>
      <c r="CO267" s="409">
        <f t="shared" ca="1" si="1704"/>
        <v>0.37651203284131851</v>
      </c>
      <c r="CP267" s="409">
        <f t="shared" ca="1" si="1704"/>
        <v>0.30877573414103715</v>
      </c>
      <c r="CQ267" s="409">
        <f t="shared" ca="1" si="1704"/>
        <v>0.29454880758407403</v>
      </c>
      <c r="CR267" s="409">
        <f t="shared" ca="1" si="1704"/>
        <v>0.29915642300561529</v>
      </c>
      <c r="CS267" s="409">
        <f t="shared" ca="1" si="1704"/>
        <v>0.29049520304206139</v>
      </c>
      <c r="CT267" s="409">
        <f t="shared" ca="1" si="1704"/>
        <v>0.28539128161685501</v>
      </c>
      <c r="CU267" s="409">
        <f t="shared" ca="1" si="1704"/>
        <v>0.29036641498565957</v>
      </c>
      <c r="CV267" s="409">
        <f t="shared" ca="1" si="1704"/>
        <v>0.29507631246613969</v>
      </c>
      <c r="CW267" s="409">
        <f t="shared" ca="1" si="1704"/>
        <v>0.31709710679373854</v>
      </c>
      <c r="CX267" s="409">
        <f t="shared" ca="1" si="1704"/>
        <v>0.31413881407253103</v>
      </c>
      <c r="CY267" s="409">
        <f t="shared" ca="1" si="1704"/>
        <v>0.31188383665046648</v>
      </c>
      <c r="CZ267" s="409">
        <f t="shared" ca="1" si="1704"/>
        <v>0.31897912573497805</v>
      </c>
      <c r="DA267" s="409">
        <f t="shared" ca="1" si="1704"/>
        <v>0.3262871164646754</v>
      </c>
      <c r="DB267" s="409">
        <f t="shared" ca="1" si="1704"/>
        <v>0.33201571520538603</v>
      </c>
      <c r="DC267" s="409">
        <f t="shared" ca="1" si="1704"/>
        <v>0.32958104368722102</v>
      </c>
      <c r="DD267" s="409">
        <f t="shared" ca="1" si="1704"/>
        <v>0.32057865266485319</v>
      </c>
      <c r="DE267" s="409">
        <f t="shared" ca="1" si="1704"/>
        <v>0.32788564660561703</v>
      </c>
      <c r="DF267" s="409">
        <f t="shared" ca="1" si="1704"/>
        <v>0.32130535537524968</v>
      </c>
      <c r="DG267" s="409">
        <f t="shared" ca="1" si="1704"/>
        <v>0.321494262799976</v>
      </c>
      <c r="DH267" s="409">
        <f t="shared" ref="DH267:DS267" ca="1" si="1705">+DH69/DH$44*100</f>
        <v>0.32598214540192971</v>
      </c>
      <c r="DI267" s="409">
        <f t="shared" ca="1" si="1705"/>
        <v>0.31991395397568279</v>
      </c>
      <c r="DJ267" s="409">
        <f t="shared" ca="1" si="1705"/>
        <v>0.32707848437104314</v>
      </c>
      <c r="DK267" s="409">
        <f t="shared" ca="1" si="1705"/>
        <v>0.32242123496235242</v>
      </c>
      <c r="DL267" s="409">
        <f t="shared" ca="1" si="1705"/>
        <v>0.32003266218213955</v>
      </c>
      <c r="DM267" s="409">
        <f t="shared" ca="1" si="1705"/>
        <v>0.31520541374737687</v>
      </c>
      <c r="DN267" s="409">
        <f t="shared" ca="1" si="1705"/>
        <v>0.31491546858830921</v>
      </c>
      <c r="DO267" s="409">
        <f t="shared" ca="1" si="1705"/>
        <v>0.32716972805570727</v>
      </c>
      <c r="DP267" s="409">
        <f t="shared" ca="1" si="1705"/>
        <v>0.31742971639855894</v>
      </c>
      <c r="DQ267" s="409">
        <f t="shared" ca="1" si="1705"/>
        <v>0.32271238992848567</v>
      </c>
      <c r="DR267" s="409">
        <f t="shared" ca="1" si="1705"/>
        <v>0.32426804174948437</v>
      </c>
      <c r="DS267" s="409">
        <f t="shared" ca="1" si="1705"/>
        <v>0.32019962544660824</v>
      </c>
      <c r="DT267" s="409">
        <f t="shared" ref="DT267:ED267" ca="1" si="1706">+DT69/DT$44*100</f>
        <v>0.30906798192247442</v>
      </c>
      <c r="DU267" s="409">
        <f t="shared" ca="1" si="1706"/>
        <v>0.29378388027778501</v>
      </c>
      <c r="DV267" s="409">
        <f t="shared" ca="1" si="1706"/>
        <v>0.30059302682950967</v>
      </c>
      <c r="DW267" s="409">
        <f t="shared" ca="1" si="1706"/>
        <v>0.31085691409172361</v>
      </c>
      <c r="DX267" s="409">
        <f t="shared" ca="1" si="1706"/>
        <v>0.29275604426187052</v>
      </c>
      <c r="DY267" s="409">
        <f t="shared" ca="1" si="1706"/>
        <v>0.3071925436716581</v>
      </c>
      <c r="DZ267" s="409">
        <f t="shared" ca="1" si="1706"/>
        <v>0.30903896201735886</v>
      </c>
      <c r="EA267" s="409">
        <f t="shared" ca="1" si="1706"/>
        <v>0.30553027579975145</v>
      </c>
      <c r="EB267" s="409">
        <f t="shared" ca="1" si="1706"/>
        <v>0.30957979588490514</v>
      </c>
      <c r="EC267" s="409">
        <f t="shared" ca="1" si="1706"/>
        <v>0.29747930030269859</v>
      </c>
      <c r="ED267" s="409">
        <f t="shared" ca="1" si="1706"/>
        <v>0.30438647438875016</v>
      </c>
      <c r="EE267" s="409">
        <f t="shared" ref="EE267:EQ267" ca="1" si="1707">+EE69/EE$44*100</f>
        <v>0.28593670844791103</v>
      </c>
      <c r="EF267" s="409">
        <f t="shared" ca="1" si="1707"/>
        <v>0.31906033907374742</v>
      </c>
      <c r="EG267" s="409">
        <f t="shared" ca="1" si="1707"/>
        <v>0.29021868742982182</v>
      </c>
      <c r="EH267" s="409">
        <f t="shared" ca="1" si="1707"/>
        <v>0.29044342709985815</v>
      </c>
      <c r="EI267" s="409">
        <f t="shared" ca="1" si="1707"/>
        <v>0.29060032750165815</v>
      </c>
      <c r="EJ267" s="409">
        <f t="shared" ca="1" si="1707"/>
        <v>0.2978770058110799</v>
      </c>
      <c r="EK267" s="409">
        <f t="shared" ca="1" si="1707"/>
        <v>0.29571761170472893</v>
      </c>
      <c r="EL267" s="409">
        <f t="shared" ca="1" si="1707"/>
        <v>0.29932172042721683</v>
      </c>
      <c r="EM267" s="409">
        <f t="shared" ca="1" si="1707"/>
        <v>0.30251524815007624</v>
      </c>
      <c r="EN267" s="409">
        <f t="shared" ca="1" si="1707"/>
        <v>0.29546863987491084</v>
      </c>
      <c r="EO267" s="409">
        <f t="shared" ca="1" si="1707"/>
        <v>0.30197456267674017</v>
      </c>
      <c r="EP267" s="409">
        <f t="shared" ca="1" si="1707"/>
        <v>0.29950894176960757</v>
      </c>
      <c r="EQ267" s="409">
        <f t="shared" ca="1" si="1707"/>
        <v>0.30551728222534241</v>
      </c>
      <c r="ER267" s="409">
        <f t="shared" ref="ER267:FA267" ca="1" si="1708">+ER69/ER$44*100</f>
        <v>0.34196491824677511</v>
      </c>
      <c r="ES267" s="409">
        <f t="shared" ca="1" si="1708"/>
        <v>0.32082086580553459</v>
      </c>
      <c r="ET267" s="409">
        <f t="shared" ca="1" si="1708"/>
        <v>0.31849583314908869</v>
      </c>
      <c r="EU267" s="409">
        <f t="shared" ca="1" si="1708"/>
        <v>0.30890390828273362</v>
      </c>
      <c r="EV267" s="409">
        <f t="shared" ca="1" si="1708"/>
        <v>0.31084501054648661</v>
      </c>
      <c r="EW267" s="409">
        <f t="shared" ca="1" si="1708"/>
        <v>0.31061102398775303</v>
      </c>
      <c r="EX267" s="409">
        <f t="shared" ca="1" si="1708"/>
        <v>0.29729208263090046</v>
      </c>
      <c r="EY267" s="409">
        <f t="shared" ca="1" si="1708"/>
        <v>0.29603007474657611</v>
      </c>
      <c r="EZ267" s="409">
        <f t="shared" ca="1" si="1708"/>
        <v>0.2993772486079937</v>
      </c>
      <c r="FA267" s="409">
        <f t="shared" ca="1" si="1708"/>
        <v>0.2961021262331594</v>
      </c>
      <c r="FB267" s="409">
        <f t="shared" ref="FB267:FD267" ca="1" si="1709">+FB69/FB$44*100</f>
        <v>0.29780372454181975</v>
      </c>
      <c r="FC267" s="409">
        <f t="shared" ca="1" si="1709"/>
        <v>0.30505935012697916</v>
      </c>
      <c r="FD267" s="409">
        <f t="shared" ca="1" si="1709"/>
        <v>0.28867810898237672</v>
      </c>
      <c r="FE267" s="409" t="e">
        <f t="shared" ref="FE267:FI267" ca="1" si="1710">+FE69/FE$44*100</f>
        <v>#DIV/0!</v>
      </c>
      <c r="FF267" s="409" t="e">
        <f t="shared" ca="1" si="1710"/>
        <v>#DIV/0!</v>
      </c>
      <c r="FG267" s="409" t="e">
        <f t="shared" ca="1" si="1710"/>
        <v>#DIV/0!</v>
      </c>
      <c r="FH267" s="409" t="e">
        <f t="shared" ca="1" si="1710"/>
        <v>#DIV/0!</v>
      </c>
      <c r="FI267" s="409" t="e">
        <f t="shared" ca="1" si="1710"/>
        <v>#DIV/0!</v>
      </c>
      <c r="FJ267" s="409" t="e">
        <f t="shared" ref="FJ267:FP267" ca="1" si="1711">+FJ69/FJ$44*100</f>
        <v>#DIV/0!</v>
      </c>
      <c r="FK267" s="409" t="e">
        <f t="shared" ca="1" si="1711"/>
        <v>#DIV/0!</v>
      </c>
      <c r="FL267" s="409" t="e">
        <f t="shared" ca="1" si="1711"/>
        <v>#DIV/0!</v>
      </c>
      <c r="FM267" s="409" t="e">
        <f t="shared" ca="1" si="1711"/>
        <v>#DIV/0!</v>
      </c>
      <c r="FN267" s="409" t="e">
        <f t="shared" ca="1" si="1711"/>
        <v>#DIV/0!</v>
      </c>
      <c r="FO267" s="409" t="e">
        <f t="shared" ca="1" si="1711"/>
        <v>#DIV/0!</v>
      </c>
      <c r="FP267" s="409" t="e">
        <f t="shared" ca="1" si="1711"/>
        <v>#DIV/0!</v>
      </c>
    </row>
    <row r="268" spans="1:172" x14ac:dyDescent="0.2">
      <c r="B268" s="407" t="s">
        <v>22</v>
      </c>
      <c r="C268" s="408">
        <f t="shared" si="1588"/>
        <v>164436.94699999999</v>
      </c>
      <c r="D268" s="407"/>
      <c r="E268" s="409">
        <f t="shared" ca="1" si="1589"/>
        <v>4.3846499218977524</v>
      </c>
      <c r="F268" s="409">
        <f t="shared" ca="1" si="1703"/>
        <v>4.1717182855266781</v>
      </c>
      <c r="G268" s="409">
        <f t="shared" ca="1" si="1703"/>
        <v>4.2888860793708847</v>
      </c>
      <c r="H268" s="409">
        <f t="shared" ca="1" si="1703"/>
        <v>4.3343273177310477</v>
      </c>
      <c r="I268" s="409">
        <f t="shared" ca="1" si="1703"/>
        <v>4.5823238375317814</v>
      </c>
      <c r="J268" s="409">
        <f t="shared" ca="1" si="1703"/>
        <v>4.5723083778220648</v>
      </c>
      <c r="K268" s="409">
        <f t="shared" ca="1" si="1703"/>
        <v>4.3434622927089839</v>
      </c>
      <c r="L268" s="409">
        <f t="shared" ca="1" si="1703"/>
        <v>4.4411806544806209</v>
      </c>
      <c r="M268" s="409">
        <f t="shared" ca="1" si="1703"/>
        <v>4.3018838630264078</v>
      </c>
      <c r="N268" s="409">
        <f t="shared" ca="1" si="1703"/>
        <v>4.4201970523617327</v>
      </c>
      <c r="O268" s="409">
        <f t="shared" ca="1" si="1703"/>
        <v>4.2914624907899306</v>
      </c>
      <c r="P268" s="409">
        <f t="shared" ca="1" si="1703"/>
        <v>4.5953829434779916</v>
      </c>
      <c r="Q268" s="409">
        <f t="shared" ca="1" si="1703"/>
        <v>4.3223094214857971</v>
      </c>
      <c r="R268" s="409">
        <f t="shared" ca="1" si="1703"/>
        <v>3.7382378827215352</v>
      </c>
      <c r="S268" s="409">
        <f t="shared" ca="1" si="1703"/>
        <v>4.1051888556383638</v>
      </c>
      <c r="T268" s="409">
        <f t="shared" ca="1" si="1703"/>
        <v>4.2631355316305317</v>
      </c>
      <c r="U268" s="409">
        <f t="shared" ca="1" si="1703"/>
        <v>4.0238641058279727</v>
      </c>
      <c r="V268" s="409">
        <f t="shared" ca="1" si="1703"/>
        <v>4.0574659481985753</v>
      </c>
      <c r="W268" s="409">
        <f t="shared" ca="1" si="1703"/>
        <v>4.23469739034089</v>
      </c>
      <c r="X268" s="409">
        <f t="shared" ca="1" si="1703"/>
        <v>3.9911707206773506</v>
      </c>
      <c r="Y268" s="409">
        <f t="shared" ca="1" si="1703"/>
        <v>4.1287669586928795</v>
      </c>
      <c r="Z268" s="409">
        <f t="shared" ca="1" si="1703"/>
        <v>3.9625382273774359</v>
      </c>
      <c r="AA268" s="409">
        <f t="shared" ca="1" si="1703"/>
        <v>3.9993539997305718</v>
      </c>
      <c r="AB268" s="409">
        <f t="shared" ca="1" si="1703"/>
        <v>3.6651227597957843</v>
      </c>
      <c r="AC268" s="409">
        <f t="shared" ca="1" si="1703"/>
        <v>3.6351144659810224</v>
      </c>
      <c r="AD268" s="409">
        <f t="shared" ca="1" si="1703"/>
        <v>3.6311642164960487</v>
      </c>
      <c r="AE268" s="409">
        <f t="shared" ca="1" si="1703"/>
        <v>3.6987320685573915</v>
      </c>
      <c r="AF268" s="409">
        <f t="shared" ca="1" si="1703"/>
        <v>3.4693587908266919</v>
      </c>
      <c r="AG268" s="409">
        <f t="shared" ca="1" si="1703"/>
        <v>3.5149282785181688</v>
      </c>
      <c r="AH268" s="409">
        <f t="shared" ca="1" si="1703"/>
        <v>3.4573344523330558</v>
      </c>
      <c r="AI268" s="409">
        <f t="shared" ca="1" si="1703"/>
        <v>3.6063499213950778</v>
      </c>
      <c r="AJ268" s="409">
        <f t="shared" ca="1" si="1703"/>
        <v>3.6427958110671343</v>
      </c>
      <c r="AK268" s="409">
        <f t="shared" ca="1" si="1703"/>
        <v>3.6932957488794784</v>
      </c>
      <c r="AL268" s="409">
        <f t="shared" ca="1" si="1703"/>
        <v>3.9009317079355594</v>
      </c>
      <c r="AM268" s="409">
        <f t="shared" ca="1" si="1703"/>
        <v>3.6869845813107602</v>
      </c>
      <c r="AN268" s="409">
        <f t="shared" ca="1" si="1703"/>
        <v>3.9070005092716769</v>
      </c>
      <c r="AO268" s="409">
        <f t="shared" ca="1" si="1703"/>
        <v>3.6413105782763799</v>
      </c>
      <c r="AP268" s="409">
        <f t="shared" ca="1" si="1703"/>
        <v>3.6666369280143938</v>
      </c>
      <c r="AQ268" s="409">
        <f t="shared" ca="1" si="1703"/>
        <v>3.5843783528618194</v>
      </c>
      <c r="AR268" s="409">
        <f t="shared" ca="1" si="1703"/>
        <v>3.4081516873688154</v>
      </c>
      <c r="AS268" s="409">
        <f t="shared" ca="1" si="1703"/>
        <v>3.196244233926405</v>
      </c>
      <c r="AT268" s="409">
        <f t="shared" ca="1" si="1703"/>
        <v>3.3836213554205417</v>
      </c>
      <c r="AU268" s="409">
        <f t="shared" ca="1" si="1703"/>
        <v>3.0078994320822581</v>
      </c>
      <c r="AV268" s="409">
        <f t="shared" ca="1" si="1703"/>
        <v>2.9636729288495678</v>
      </c>
      <c r="AW268" s="409">
        <f t="shared" ca="1" si="1703"/>
        <v>2.8563652805144057</v>
      </c>
      <c r="AX268" s="409">
        <f t="shared" ca="1" si="1703"/>
        <v>3.003458943792523</v>
      </c>
      <c r="AY268" s="409">
        <f t="shared" ca="1" si="1678"/>
        <v>2.8316527084889187</v>
      </c>
      <c r="AZ268" s="409">
        <f t="shared" ca="1" si="1678"/>
        <v>2.7150197370115268</v>
      </c>
      <c r="BA268" s="409">
        <f t="shared" ca="1" si="1678"/>
        <v>2.998297645616625</v>
      </c>
      <c r="BB268" s="409">
        <f t="shared" ca="1" si="1678"/>
        <v>2.9450991019901771</v>
      </c>
      <c r="BC268" s="409">
        <f t="shared" ca="1" si="1678"/>
        <v>3.132096441498299</v>
      </c>
      <c r="BD268" s="409">
        <f t="shared" ca="1" si="1678"/>
        <v>2.9141903191930165</v>
      </c>
      <c r="BE268" s="409">
        <f t="shared" ca="1" si="1678"/>
        <v>2.9203783419373885</v>
      </c>
      <c r="BF268" s="409">
        <f t="shared" ca="1" si="1678"/>
        <v>2.7086114325679977</v>
      </c>
      <c r="BG268" s="409">
        <f t="shared" ca="1" si="1678"/>
        <v>2.3211840148700325</v>
      </c>
      <c r="BH268" s="409">
        <f t="shared" ca="1" si="1678"/>
        <v>2.4399934862834671</v>
      </c>
      <c r="BI268" s="409">
        <f t="shared" ca="1" si="1678"/>
        <v>2.0539270756534505</v>
      </c>
      <c r="BJ268" s="409">
        <f t="shared" ca="1" si="1678"/>
        <v>1.9965355443039556</v>
      </c>
      <c r="BK268" s="409">
        <f t="shared" ca="1" si="1678"/>
        <v>2.1596772502584121</v>
      </c>
      <c r="BL268" s="409">
        <f t="shared" ca="1" si="1678"/>
        <v>2.0557144807950727</v>
      </c>
      <c r="BM268" s="409">
        <f t="shared" ca="1" si="1678"/>
        <v>2.1778703386390301</v>
      </c>
      <c r="BN268" s="409">
        <f t="shared" ca="1" si="1678"/>
        <v>1.7169779169239383</v>
      </c>
      <c r="BO268" s="409">
        <f t="shared" ca="1" si="1678"/>
        <v>2.1131375948540834</v>
      </c>
      <c r="BP268" s="409">
        <f t="shared" ca="1" si="1678"/>
        <v>2.444299446145993</v>
      </c>
      <c r="BQ268" s="409">
        <f t="shared" ca="1" si="1678"/>
        <v>2.3617685168186102</v>
      </c>
      <c r="BR268" s="409">
        <f t="shared" ca="1" si="1678"/>
        <v>2.1641526763113839</v>
      </c>
      <c r="BS268" s="409">
        <f t="shared" ca="1" si="1678"/>
        <v>2.1364368364859447</v>
      </c>
      <c r="BT268" s="409">
        <f t="shared" ca="1" si="1678"/>
        <v>2.2844917572611383</v>
      </c>
      <c r="BU268" s="409">
        <f t="shared" ca="1" si="1678"/>
        <v>2.151107325619388</v>
      </c>
      <c r="BV268" s="409">
        <f t="shared" ca="1" si="1678"/>
        <v>1.9062484251194218</v>
      </c>
      <c r="BW268" s="409">
        <f t="shared" ca="1" si="1678"/>
        <v>1.9632558707860626</v>
      </c>
      <c r="BX268" s="409">
        <f t="shared" ca="1" si="1678"/>
        <v>1.9292654190066563</v>
      </c>
      <c r="BY268" s="409">
        <f t="shared" ca="1" si="1643"/>
        <v>1.773120097298398</v>
      </c>
      <c r="BZ268" s="409">
        <f t="shared" ca="1" si="1643"/>
        <v>1.9371598363335751</v>
      </c>
      <c r="CA268" s="409">
        <f t="shared" ca="1" si="1643"/>
        <v>1.8821646258756854</v>
      </c>
      <c r="CB268" s="409">
        <f t="shared" ca="1" si="1643"/>
        <v>1.8876743701847105</v>
      </c>
      <c r="CC268" s="409">
        <f t="shared" ca="1" si="1643"/>
        <v>2.0292884683847352</v>
      </c>
      <c r="CD268" s="409">
        <f t="shared" ca="1" si="1643"/>
        <v>2.1965096629944734</v>
      </c>
      <c r="CE268" s="409">
        <f t="shared" ca="1" si="1643"/>
        <v>2.2563367638986085</v>
      </c>
      <c r="CF268" s="409">
        <f t="shared" ca="1" si="1643"/>
        <v>2.3133746991663995</v>
      </c>
      <c r="CG268" s="409">
        <f t="shared" ca="1" si="1643"/>
        <v>2.1886882656194571</v>
      </c>
      <c r="CH268" s="409">
        <f t="shared" ca="1" si="1643"/>
        <v>2.2057466296710468</v>
      </c>
      <c r="CI268" s="409">
        <f t="shared" ca="1" si="1643"/>
        <v>2.1215487605198384</v>
      </c>
      <c r="CJ268" s="409">
        <f t="shared" ca="1" si="1643"/>
        <v>2.2007826666696673</v>
      </c>
      <c r="CK268" s="409">
        <f t="shared" ref="CK268:DG268" ca="1" si="1712">+CK70/CK$44*100</f>
        <v>2.0224800261125297</v>
      </c>
      <c r="CL268" s="409">
        <f t="shared" ca="1" si="1712"/>
        <v>1.6080593188060976</v>
      </c>
      <c r="CM268" s="409">
        <f t="shared" ca="1" si="1712"/>
        <v>1.9815192590529076</v>
      </c>
      <c r="CN268" s="409">
        <f t="shared" ca="1" si="1712"/>
        <v>2.8320038556665139</v>
      </c>
      <c r="CO268" s="409">
        <f t="shared" ca="1" si="1712"/>
        <v>2.9393632343251901</v>
      </c>
      <c r="CP268" s="409">
        <f t="shared" ca="1" si="1712"/>
        <v>2.5050146276825154</v>
      </c>
      <c r="CQ268" s="409">
        <f t="shared" ca="1" si="1712"/>
        <v>1.7718349832693505</v>
      </c>
      <c r="CR268" s="409">
        <f t="shared" ca="1" si="1712"/>
        <v>2.0125784254413914</v>
      </c>
      <c r="CS268" s="409">
        <f t="shared" ca="1" si="1712"/>
        <v>2.2876807816979126</v>
      </c>
      <c r="CT268" s="409">
        <f t="shared" ca="1" si="1712"/>
        <v>2.2187960951385142</v>
      </c>
      <c r="CU268" s="409">
        <f t="shared" ca="1" si="1712"/>
        <v>1.8778110617139383</v>
      </c>
      <c r="CV268" s="409">
        <f t="shared" ca="1" si="1712"/>
        <v>2.3223014334497902</v>
      </c>
      <c r="CW268" s="409">
        <f t="shared" ca="1" si="1712"/>
        <v>2.4288930360703302</v>
      </c>
      <c r="CX268" s="409">
        <f t="shared" ca="1" si="1712"/>
        <v>2.4092751155026964</v>
      </c>
      <c r="CY268" s="409">
        <f t="shared" ca="1" si="1712"/>
        <v>2.6083009816660798</v>
      </c>
      <c r="CZ268" s="409">
        <f t="shared" ca="1" si="1712"/>
        <v>1.9914667106088781</v>
      </c>
      <c r="DA268" s="409">
        <f t="shared" ca="1" si="1712"/>
        <v>2.2810957628723605</v>
      </c>
      <c r="DB268" s="409">
        <f t="shared" ca="1" si="1712"/>
        <v>2.3184906269696151</v>
      </c>
      <c r="DC268" s="409">
        <f t="shared" ca="1" si="1712"/>
        <v>2.2282764120900311</v>
      </c>
      <c r="DD268" s="409">
        <f t="shared" ca="1" si="1712"/>
        <v>2.4211938800941928</v>
      </c>
      <c r="DE268" s="409">
        <f t="shared" ca="1" si="1712"/>
        <v>2.6725220623822441</v>
      </c>
      <c r="DF268" s="409">
        <f t="shared" ca="1" si="1712"/>
        <v>2.7144956261512663</v>
      </c>
      <c r="DG268" s="409">
        <f t="shared" ca="1" si="1712"/>
        <v>2.6634238334705027</v>
      </c>
      <c r="DH268" s="409">
        <f t="shared" ref="DH268:DS268" ca="1" si="1713">+DH70/DH$44*100</f>
        <v>2.5633021645105813</v>
      </c>
      <c r="DI268" s="409">
        <f t="shared" ca="1" si="1713"/>
        <v>2.6465775642875489</v>
      </c>
      <c r="DJ268" s="409">
        <f t="shared" ca="1" si="1713"/>
        <v>2.769829351585984</v>
      </c>
      <c r="DK268" s="409">
        <f t="shared" ca="1" si="1713"/>
        <v>2.5189665316295593</v>
      </c>
      <c r="DL268" s="409">
        <f t="shared" ca="1" si="1713"/>
        <v>2.7225416291073512</v>
      </c>
      <c r="DM268" s="409">
        <f t="shared" ca="1" si="1713"/>
        <v>2.7410600704081847</v>
      </c>
      <c r="DN268" s="409">
        <f t="shared" ca="1" si="1713"/>
        <v>2.353673151605828</v>
      </c>
      <c r="DO268" s="409">
        <f t="shared" ca="1" si="1713"/>
        <v>2.666594971553792</v>
      </c>
      <c r="DP268" s="409">
        <f t="shared" ca="1" si="1713"/>
        <v>2.7102594201630392</v>
      </c>
      <c r="DQ268" s="409">
        <f t="shared" ca="1" si="1713"/>
        <v>2.6257460931960268</v>
      </c>
      <c r="DR268" s="409">
        <f t="shared" ca="1" si="1713"/>
        <v>2.938175498876705</v>
      </c>
      <c r="DS268" s="409">
        <f t="shared" ca="1" si="1713"/>
        <v>2.9810996935125034</v>
      </c>
      <c r="DT268" s="409">
        <f t="shared" ref="DT268:ED268" ca="1" si="1714">+DT70/DT$44*100</f>
        <v>2.6512900716040564</v>
      </c>
      <c r="DU268" s="409">
        <f t="shared" ca="1" si="1714"/>
        <v>2.6859712074846995</v>
      </c>
      <c r="DV268" s="409">
        <f t="shared" ca="1" si="1714"/>
        <v>2.4739168475839675</v>
      </c>
      <c r="DW268" s="409">
        <f t="shared" ca="1" si="1714"/>
        <v>2.6012976066816145</v>
      </c>
      <c r="DX268" s="409">
        <f t="shared" ca="1" si="1714"/>
        <v>2.7428690988031668</v>
      </c>
      <c r="DY268" s="409">
        <f t="shared" ca="1" si="1714"/>
        <v>2.5538137534048078</v>
      </c>
      <c r="DZ268" s="409">
        <f t="shared" ca="1" si="1714"/>
        <v>2.6043159950938715</v>
      </c>
      <c r="EA268" s="409">
        <f t="shared" ca="1" si="1714"/>
        <v>2.5901714359545385</v>
      </c>
      <c r="EB268" s="409">
        <f t="shared" ca="1" si="1714"/>
        <v>2.6222949184311068</v>
      </c>
      <c r="EC268" s="409">
        <f t="shared" ca="1" si="1714"/>
        <v>2.4262106783205448</v>
      </c>
      <c r="ED268" s="409">
        <f t="shared" ca="1" si="1714"/>
        <v>2.0610095160820636</v>
      </c>
      <c r="EE268" s="409">
        <f t="shared" ref="EE268:EQ268" ca="1" si="1715">+EE70/EE$44*100</f>
        <v>2.460714984987773</v>
      </c>
      <c r="EF268" s="409">
        <f t="shared" ca="1" si="1715"/>
        <v>2.692327044411515</v>
      </c>
      <c r="EG268" s="409">
        <f t="shared" ca="1" si="1715"/>
        <v>2.9158059793290327</v>
      </c>
      <c r="EH268" s="409">
        <f t="shared" ca="1" si="1715"/>
        <v>2.9372924628367958</v>
      </c>
      <c r="EI268" s="409">
        <f t="shared" ca="1" si="1715"/>
        <v>3.0862907912431901</v>
      </c>
      <c r="EJ268" s="409">
        <f t="shared" ca="1" si="1715"/>
        <v>2.6975565669583719</v>
      </c>
      <c r="EK268" s="409">
        <f t="shared" ca="1" si="1715"/>
        <v>2.6145742241977854</v>
      </c>
      <c r="EL268" s="409">
        <f t="shared" ca="1" si="1715"/>
        <v>2.8626977774776861</v>
      </c>
      <c r="EM268" s="409">
        <f t="shared" ca="1" si="1715"/>
        <v>2.9595681736205992</v>
      </c>
      <c r="EN268" s="409">
        <f t="shared" ca="1" si="1715"/>
        <v>2.9014931425384405</v>
      </c>
      <c r="EO268" s="409">
        <f t="shared" ca="1" si="1715"/>
        <v>2.8587134916203709</v>
      </c>
      <c r="EP268" s="409">
        <f t="shared" ca="1" si="1715"/>
        <v>2.661913423505907</v>
      </c>
      <c r="EQ268" s="409">
        <f t="shared" ca="1" si="1715"/>
        <v>2.3330768256513394</v>
      </c>
      <c r="ER268" s="409">
        <f t="shared" ref="ER268:FA268" ca="1" si="1716">+ER70/ER$44*100</f>
        <v>2.8033716343776582</v>
      </c>
      <c r="ES268" s="409">
        <f t="shared" ca="1" si="1716"/>
        <v>2.7106437570333868</v>
      </c>
      <c r="ET268" s="409">
        <f t="shared" ca="1" si="1716"/>
        <v>2.755783720465367</v>
      </c>
      <c r="EU268" s="409">
        <f t="shared" ca="1" si="1716"/>
        <v>2.7454230413355254</v>
      </c>
      <c r="EV268" s="409">
        <f t="shared" ca="1" si="1716"/>
        <v>2.9103982818052785</v>
      </c>
      <c r="EW268" s="409">
        <f t="shared" ca="1" si="1716"/>
        <v>3.0840668763076353</v>
      </c>
      <c r="EX268" s="409">
        <f t="shared" ca="1" si="1716"/>
        <v>3.3251971619879619</v>
      </c>
      <c r="EY268" s="409">
        <f t="shared" ca="1" si="1716"/>
        <v>3.2059357757779199</v>
      </c>
      <c r="EZ268" s="409">
        <f t="shared" ca="1" si="1716"/>
        <v>3.2157994476186786</v>
      </c>
      <c r="FA268" s="409">
        <f t="shared" ca="1" si="1716"/>
        <v>3.4404161217481319</v>
      </c>
      <c r="FB268" s="409">
        <f t="shared" ref="FB268:FD268" ca="1" si="1717">+FB70/FB$44*100</f>
        <v>3.5740580051678608</v>
      </c>
      <c r="FC268" s="409">
        <f t="shared" ca="1" si="1717"/>
        <v>3.7944889079753534</v>
      </c>
      <c r="FD268" s="409">
        <f t="shared" ca="1" si="1717"/>
        <v>3.6935446156258371</v>
      </c>
      <c r="FE268" s="409" t="e">
        <f t="shared" ref="FE268:FI268" ca="1" si="1718">+FE70/FE$44*100</f>
        <v>#DIV/0!</v>
      </c>
      <c r="FF268" s="409" t="e">
        <f t="shared" ca="1" si="1718"/>
        <v>#DIV/0!</v>
      </c>
      <c r="FG268" s="409" t="e">
        <f t="shared" ca="1" si="1718"/>
        <v>#DIV/0!</v>
      </c>
      <c r="FH268" s="409" t="e">
        <f t="shared" ca="1" si="1718"/>
        <v>#DIV/0!</v>
      </c>
      <c r="FI268" s="409" t="e">
        <f t="shared" ca="1" si="1718"/>
        <v>#DIV/0!</v>
      </c>
      <c r="FJ268" s="409" t="e">
        <f t="shared" ref="FJ268:FP268" ca="1" si="1719">+FJ70/FJ$44*100</f>
        <v>#DIV/0!</v>
      </c>
      <c r="FK268" s="409" t="e">
        <f t="shared" ca="1" si="1719"/>
        <v>#DIV/0!</v>
      </c>
      <c r="FL268" s="409" t="e">
        <f t="shared" ca="1" si="1719"/>
        <v>#DIV/0!</v>
      </c>
      <c r="FM268" s="409" t="e">
        <f t="shared" ca="1" si="1719"/>
        <v>#DIV/0!</v>
      </c>
      <c r="FN268" s="409" t="e">
        <f t="shared" ca="1" si="1719"/>
        <v>#DIV/0!</v>
      </c>
      <c r="FO268" s="409" t="e">
        <f t="shared" ca="1" si="1719"/>
        <v>#DIV/0!</v>
      </c>
      <c r="FP268" s="409" t="e">
        <f t="shared" ca="1" si="1719"/>
        <v>#DIV/0!</v>
      </c>
    </row>
    <row r="269" spans="1:172" x14ac:dyDescent="0.2">
      <c r="B269" s="407" t="s">
        <v>23</v>
      </c>
      <c r="C269" s="408">
        <f t="shared" si="1588"/>
        <v>356405.603</v>
      </c>
      <c r="D269" s="407"/>
      <c r="E269" s="409">
        <f t="shared" ca="1" si="1589"/>
        <v>5.1173787045545582</v>
      </c>
      <c r="F269" s="409">
        <f t="shared" ca="1" si="1703"/>
        <v>4.9964676383570419</v>
      </c>
      <c r="G269" s="409">
        <f t="shared" ca="1" si="1703"/>
        <v>5.0829710980979597</v>
      </c>
      <c r="H269" s="409">
        <f t="shared" ca="1" si="1703"/>
        <v>5.0401343160982393</v>
      </c>
      <c r="I269" s="409">
        <f t="shared" ca="1" si="1703"/>
        <v>5.0216503339218663</v>
      </c>
      <c r="J269" s="409">
        <f t="shared" ca="1" si="1703"/>
        <v>5.0747773905688769</v>
      </c>
      <c r="K269" s="409">
        <f t="shared" ca="1" si="1703"/>
        <v>5.1412434556403062</v>
      </c>
      <c r="L269" s="409">
        <f t="shared" ca="1" si="1703"/>
        <v>5.1441964848168444</v>
      </c>
      <c r="M269" s="409">
        <f t="shared" ca="1" si="1703"/>
        <v>5.0919659637109955</v>
      </c>
      <c r="N269" s="409">
        <f t="shared" ca="1" si="1703"/>
        <v>5.1031848395730206</v>
      </c>
      <c r="O269" s="409">
        <f t="shared" ca="1" si="1703"/>
        <v>4.9691471662630482</v>
      </c>
      <c r="P269" s="409">
        <f t="shared" ca="1" si="1703"/>
        <v>4.988050321676079</v>
      </c>
      <c r="Q269" s="409">
        <f t="shared" ca="1" si="1703"/>
        <v>5.090623746399574</v>
      </c>
      <c r="R269" s="409">
        <f t="shared" ca="1" si="1703"/>
        <v>4.9179475864689177</v>
      </c>
      <c r="S269" s="409">
        <f t="shared" ca="1" si="1703"/>
        <v>4.9324458933606579</v>
      </c>
      <c r="T269" s="409">
        <f t="shared" ca="1" si="1703"/>
        <v>4.8299779264119342</v>
      </c>
      <c r="U269" s="409">
        <f t="shared" ca="1" si="1703"/>
        <v>4.8484296426322402</v>
      </c>
      <c r="V269" s="409">
        <f t="shared" ca="1" si="1703"/>
        <v>4.8555804409893044</v>
      </c>
      <c r="W269" s="409">
        <f t="shared" ca="1" si="1703"/>
        <v>4.8564974675110175</v>
      </c>
      <c r="X269" s="409">
        <f t="shared" ca="1" si="1703"/>
        <v>4.8120335471805618</v>
      </c>
      <c r="Y269" s="409">
        <f t="shared" ca="1" si="1703"/>
        <v>4.7897858474839961</v>
      </c>
      <c r="Z269" s="409">
        <f t="shared" ca="1" si="1703"/>
        <v>4.7437934888995628</v>
      </c>
      <c r="AA269" s="409">
        <f t="shared" ca="1" si="1703"/>
        <v>4.953881922620166</v>
      </c>
      <c r="AB269" s="409">
        <f t="shared" ca="1" si="1703"/>
        <v>4.8498171659783065</v>
      </c>
      <c r="AC269" s="409">
        <f t="shared" ca="1" si="1703"/>
        <v>4.7388405486860554</v>
      </c>
      <c r="AD269" s="409">
        <f t="shared" ca="1" si="1703"/>
        <v>4.8139548619364492</v>
      </c>
      <c r="AE269" s="409">
        <f t="shared" ca="1" si="1703"/>
        <v>4.7689379640114415</v>
      </c>
      <c r="AF269" s="409">
        <f t="shared" ca="1" si="1703"/>
        <v>4.7393533038151485</v>
      </c>
      <c r="AG269" s="409">
        <f t="shared" ca="1" si="1703"/>
        <v>4.7307886232448579</v>
      </c>
      <c r="AH269" s="409">
        <f t="shared" ca="1" si="1703"/>
        <v>4.7417741866745189</v>
      </c>
      <c r="AI269" s="409">
        <f t="shared" ca="1" si="1703"/>
        <v>4.665350176127447</v>
      </c>
      <c r="AJ269" s="409">
        <f t="shared" ca="1" si="1703"/>
        <v>4.7436594784499553</v>
      </c>
      <c r="AK269" s="409">
        <f t="shared" ca="1" si="1703"/>
        <v>4.5843067169153251</v>
      </c>
      <c r="AL269" s="409">
        <f t="shared" ca="1" si="1703"/>
        <v>4.747563926571603</v>
      </c>
      <c r="AM269" s="409">
        <f t="shared" ca="1" si="1703"/>
        <v>4.6583688567241266</v>
      </c>
      <c r="AN269" s="409">
        <f t="shared" ca="1" si="1703"/>
        <v>4.719223459836912</v>
      </c>
      <c r="AO269" s="409">
        <f t="shared" ca="1" si="1703"/>
        <v>4.6564771147151065</v>
      </c>
      <c r="AP269" s="409">
        <f t="shared" ca="1" si="1703"/>
        <v>4.6982126767640935</v>
      </c>
      <c r="AQ269" s="409">
        <f t="shared" ca="1" si="1703"/>
        <v>4.6644715659598281</v>
      </c>
      <c r="AR269" s="409">
        <f t="shared" ca="1" si="1703"/>
        <v>4.6730747983096048</v>
      </c>
      <c r="AS269" s="409">
        <f t="shared" ca="1" si="1703"/>
        <v>4.7582387616224322</v>
      </c>
      <c r="AT269" s="409">
        <f t="shared" ca="1" si="1703"/>
        <v>4.658526296088775</v>
      </c>
      <c r="AU269" s="409">
        <f t="shared" ca="1" si="1703"/>
        <v>4.8141918041390293</v>
      </c>
      <c r="AV269" s="409">
        <f t="shared" ca="1" si="1703"/>
        <v>4.7123095240360628</v>
      </c>
      <c r="AW269" s="409">
        <f t="shared" ca="1" si="1703"/>
        <v>4.6673266460974512</v>
      </c>
      <c r="AX269" s="409">
        <f t="shared" ca="1" si="1703"/>
        <v>4.694415551704159</v>
      </c>
      <c r="AY269" s="409">
        <f t="shared" ca="1" si="1678"/>
        <v>4.5510788189542657</v>
      </c>
      <c r="AZ269" s="409">
        <f t="shared" ca="1" si="1678"/>
        <v>4.6132125152699679</v>
      </c>
      <c r="BA269" s="409">
        <f t="shared" ca="1" si="1678"/>
        <v>4.5896995998470382</v>
      </c>
      <c r="BB269" s="409">
        <f t="shared" ca="1" si="1678"/>
        <v>4.7858734201937709</v>
      </c>
      <c r="BC269" s="409">
        <f t="shared" ca="1" si="1678"/>
        <v>4.5928307455484454</v>
      </c>
      <c r="BD269" s="409">
        <f t="shared" ca="1" si="1678"/>
        <v>4.6948733017470632</v>
      </c>
      <c r="BE269" s="409">
        <f t="shared" ca="1" si="1678"/>
        <v>4.5757349167552208</v>
      </c>
      <c r="BF269" s="409">
        <f t="shared" ca="1" si="1678"/>
        <v>4.6388806615555298</v>
      </c>
      <c r="BG269" s="409">
        <f t="shared" ca="1" si="1678"/>
        <v>4.5846786274227389</v>
      </c>
      <c r="BH269" s="409">
        <f t="shared" ca="1" si="1678"/>
        <v>4.7718046253816242</v>
      </c>
      <c r="BI269" s="409">
        <f t="shared" ca="1" si="1678"/>
        <v>4.409734826020844</v>
      </c>
      <c r="BJ269" s="409">
        <f t="shared" ca="1" si="1678"/>
        <v>4.5267195359259134</v>
      </c>
      <c r="BK269" s="409">
        <f t="shared" ca="1" si="1678"/>
        <v>4.5863099176986735</v>
      </c>
      <c r="BL269" s="409">
        <f t="shared" ca="1" si="1678"/>
        <v>4.5969985657137569</v>
      </c>
      <c r="BM269" s="409">
        <f t="shared" ca="1" si="1678"/>
        <v>4.727196254618887</v>
      </c>
      <c r="BN269" s="409">
        <f t="shared" ca="1" si="1678"/>
        <v>4.6426003895985426</v>
      </c>
      <c r="BO269" s="409">
        <f t="shared" ca="1" si="1678"/>
        <v>4.7072346491808119</v>
      </c>
      <c r="BP269" s="409">
        <f t="shared" ca="1" si="1678"/>
        <v>4.6623220941067869</v>
      </c>
      <c r="BQ269" s="409">
        <f t="shared" ca="1" si="1678"/>
        <v>4.6108796280897009</v>
      </c>
      <c r="BR269" s="409">
        <f t="shared" ca="1" si="1678"/>
        <v>4.5956231987784726</v>
      </c>
      <c r="BS269" s="409">
        <f t="shared" ca="1" si="1678"/>
        <v>4.4796472367953193</v>
      </c>
      <c r="BT269" s="409">
        <f t="shared" ca="1" si="1678"/>
        <v>4.522345286768382</v>
      </c>
      <c r="BU269" s="409">
        <f t="shared" ca="1" si="1678"/>
        <v>4.5674987023611235</v>
      </c>
      <c r="BV269" s="409">
        <f t="shared" ca="1" si="1678"/>
        <v>4.5628663775941067</v>
      </c>
      <c r="BW269" s="409">
        <f t="shared" ca="1" si="1678"/>
        <v>4.5727494512792175</v>
      </c>
      <c r="BX269" s="409">
        <f t="shared" ca="1" si="1678"/>
        <v>4.5050310234621449</v>
      </c>
      <c r="BY269" s="409">
        <f t="shared" ca="1" si="1643"/>
        <v>4.4673673912825951</v>
      </c>
      <c r="BZ269" s="409">
        <f t="shared" ca="1" si="1643"/>
        <v>4.4959445593273415</v>
      </c>
      <c r="CA269" s="409">
        <f t="shared" ca="1" si="1643"/>
        <v>4.4774149672688495</v>
      </c>
      <c r="CB269" s="409">
        <f t="shared" ca="1" si="1643"/>
        <v>4.5480853956679388</v>
      </c>
      <c r="CC269" s="409">
        <f t="shared" ca="1" si="1643"/>
        <v>4.5913880014276787</v>
      </c>
      <c r="CD269" s="409">
        <f t="shared" ca="1" si="1643"/>
        <v>4.5172810542841679</v>
      </c>
      <c r="CE269" s="409">
        <f t="shared" ca="1" si="1643"/>
        <v>4.6676443152023763</v>
      </c>
      <c r="CF269" s="409">
        <f t="shared" ca="1" si="1643"/>
        <v>4.5775552697671831</v>
      </c>
      <c r="CG269" s="409">
        <f t="shared" ca="1" si="1643"/>
        <v>4.5456101045026998</v>
      </c>
      <c r="CH269" s="409">
        <f t="shared" ca="1" si="1643"/>
        <v>4.6117330932234637</v>
      </c>
      <c r="CI269" s="409">
        <f t="shared" ca="1" si="1643"/>
        <v>4.6357452536671477</v>
      </c>
      <c r="CJ269" s="409">
        <f t="shared" ca="1" si="1643"/>
        <v>4.5331617270483004</v>
      </c>
      <c r="CK269" s="409">
        <f t="shared" ref="CK269:DG269" ca="1" si="1720">+CK71/CK$44*100</f>
        <v>4.4156771699368029</v>
      </c>
      <c r="CL269" s="409">
        <f t="shared" ca="1" si="1720"/>
        <v>4.5148123498907626</v>
      </c>
      <c r="CM269" s="409">
        <f t="shared" ca="1" si="1720"/>
        <v>4.9741521295932092</v>
      </c>
      <c r="CN269" s="409">
        <f t="shared" ca="1" si="1720"/>
        <v>6.1990503435485209</v>
      </c>
      <c r="CO269" s="409">
        <f t="shared" ca="1" si="1720"/>
        <v>5.8007823201039495</v>
      </c>
      <c r="CP269" s="409">
        <f t="shared" ca="1" si="1720"/>
        <v>4.8133454047563458</v>
      </c>
      <c r="CQ269" s="409">
        <f t="shared" ca="1" si="1720"/>
        <v>4.856497863936502</v>
      </c>
      <c r="CR269" s="409">
        <f t="shared" ca="1" si="1720"/>
        <v>4.8802857088964871</v>
      </c>
      <c r="CS269" s="409">
        <f t="shared" ca="1" si="1720"/>
        <v>4.7021124338757794</v>
      </c>
      <c r="CT269" s="409">
        <f t="shared" ca="1" si="1720"/>
        <v>4.6685307484882665</v>
      </c>
      <c r="CU269" s="409">
        <f t="shared" ca="1" si="1720"/>
        <v>4.7431323504863832</v>
      </c>
      <c r="CV269" s="409">
        <f t="shared" ca="1" si="1720"/>
        <v>4.7089695323479637</v>
      </c>
      <c r="CW269" s="409">
        <f t="shared" ca="1" si="1720"/>
        <v>4.7869950040044662</v>
      </c>
      <c r="CX269" s="409">
        <f t="shared" ca="1" si="1720"/>
        <v>4.5773284393788183</v>
      </c>
      <c r="CY269" s="409">
        <f t="shared" ca="1" si="1720"/>
        <v>4.5770559906097281</v>
      </c>
      <c r="CZ269" s="409">
        <f t="shared" ca="1" si="1720"/>
        <v>4.6017658725604127</v>
      </c>
      <c r="DA269" s="409">
        <f t="shared" ca="1" si="1720"/>
        <v>4.6104518192153314</v>
      </c>
      <c r="DB269" s="409">
        <f t="shared" ca="1" si="1720"/>
        <v>4.6972664758424747</v>
      </c>
      <c r="DC269" s="409">
        <f t="shared" ca="1" si="1720"/>
        <v>4.8104778062604332</v>
      </c>
      <c r="DD269" s="409">
        <f t="shared" ca="1" si="1720"/>
        <v>4.7722872215993091</v>
      </c>
      <c r="DE269" s="409">
        <f t="shared" ca="1" si="1720"/>
        <v>4.9357370292133043</v>
      </c>
      <c r="DF269" s="409">
        <f t="shared" ca="1" si="1720"/>
        <v>4.8340770965891968</v>
      </c>
      <c r="DG269" s="409">
        <f t="shared" ca="1" si="1720"/>
        <v>4.8815752441856457</v>
      </c>
      <c r="DH269" s="409">
        <f t="shared" ref="DH269:DS269" ca="1" si="1721">+DH71/DH$44*100</f>
        <v>4.8593243958376116</v>
      </c>
      <c r="DI269" s="409">
        <f t="shared" ca="1" si="1721"/>
        <v>4.7432797690738209</v>
      </c>
      <c r="DJ269" s="409">
        <f t="shared" ca="1" si="1721"/>
        <v>4.8530788615506015</v>
      </c>
      <c r="DK269" s="409">
        <f t="shared" ca="1" si="1721"/>
        <v>4.6187451434230669</v>
      </c>
      <c r="DL269" s="409">
        <f t="shared" ca="1" si="1721"/>
        <v>4.7005545395351351</v>
      </c>
      <c r="DM269" s="409">
        <f t="shared" ca="1" si="1721"/>
        <v>4.6366186652049564</v>
      </c>
      <c r="DN269" s="409">
        <f t="shared" ca="1" si="1721"/>
        <v>4.708433132246773</v>
      </c>
      <c r="DO269" s="409">
        <f t="shared" ca="1" si="1721"/>
        <v>4.6381985390091893</v>
      </c>
      <c r="DP269" s="409">
        <f t="shared" ca="1" si="1721"/>
        <v>4.5134166485938261</v>
      </c>
      <c r="DQ269" s="409">
        <f t="shared" ca="1" si="1721"/>
        <v>4.5045672715441789</v>
      </c>
      <c r="DR269" s="409">
        <f t="shared" ca="1" si="1721"/>
        <v>4.5580859679371057</v>
      </c>
      <c r="DS269" s="409">
        <f t="shared" ca="1" si="1721"/>
        <v>4.3397437074488492</v>
      </c>
      <c r="DT269" s="409">
        <f t="shared" ref="DT269:ED269" ca="1" si="1722">+DT71/DT$44*100</f>
        <v>4.3714688699914497</v>
      </c>
      <c r="DU269" s="409">
        <f t="shared" ca="1" si="1722"/>
        <v>4.3804454846503322</v>
      </c>
      <c r="DV269" s="409">
        <f t="shared" ca="1" si="1722"/>
        <v>4.2230599385084178</v>
      </c>
      <c r="DW269" s="409">
        <f t="shared" ca="1" si="1722"/>
        <v>4.369104169033001</v>
      </c>
      <c r="DX269" s="409">
        <f t="shared" ca="1" si="1722"/>
        <v>4.3675551383227118</v>
      </c>
      <c r="DY269" s="409">
        <f t="shared" ca="1" si="1722"/>
        <v>4.3031676205435065</v>
      </c>
      <c r="DZ269" s="409">
        <f t="shared" ca="1" si="1722"/>
        <v>4.2388293915231978</v>
      </c>
      <c r="EA269" s="409">
        <f t="shared" ca="1" si="1722"/>
        <v>4.2628136663370224</v>
      </c>
      <c r="EB269" s="409">
        <f t="shared" ca="1" si="1722"/>
        <v>4.3102735854198455</v>
      </c>
      <c r="EC269" s="409">
        <f t="shared" ca="1" si="1722"/>
        <v>4.3176988853569593</v>
      </c>
      <c r="ED269" s="409">
        <f t="shared" ca="1" si="1722"/>
        <v>4.3525651781310728</v>
      </c>
      <c r="EE269" s="409">
        <f t="shared" ref="EE269:EQ269" ca="1" si="1723">+EE71/EE$44*100</f>
        <v>4.4215896378438142</v>
      </c>
      <c r="EF269" s="409">
        <f t="shared" ca="1" si="1723"/>
        <v>4.4920638927172432</v>
      </c>
      <c r="EG269" s="409">
        <f t="shared" ca="1" si="1723"/>
        <v>4.5361600626600946</v>
      </c>
      <c r="EH269" s="409">
        <f t="shared" ca="1" si="1723"/>
        <v>4.6320386275259047</v>
      </c>
      <c r="EI269" s="409">
        <f t="shared" ca="1" si="1723"/>
        <v>4.7097484771777562</v>
      </c>
      <c r="EJ269" s="409">
        <f t="shared" ca="1" si="1723"/>
        <v>4.6733879882998179</v>
      </c>
      <c r="EK269" s="409">
        <f t="shared" ca="1" si="1723"/>
        <v>4.7200417367063752</v>
      </c>
      <c r="EL269" s="409">
        <f t="shared" ca="1" si="1723"/>
        <v>4.7339789484292671</v>
      </c>
      <c r="EM269" s="409">
        <f t="shared" ca="1" si="1723"/>
        <v>4.6837015636627335</v>
      </c>
      <c r="EN269" s="409">
        <f t="shared" ca="1" si="1723"/>
        <v>4.7237107157024685</v>
      </c>
      <c r="EO269" s="409">
        <f t="shared" ca="1" si="1723"/>
        <v>4.6863061342522681</v>
      </c>
      <c r="EP269" s="409">
        <f t="shared" ca="1" si="1723"/>
        <v>4.7286941230363464</v>
      </c>
      <c r="EQ269" s="409">
        <f t="shared" ca="1" si="1723"/>
        <v>4.7482702385161062</v>
      </c>
      <c r="ER269" s="409">
        <f t="shared" ref="ER269:FA269" ca="1" si="1724">+ER71/ER$44*100</f>
        <v>4.8005450793621218</v>
      </c>
      <c r="ES269" s="409">
        <f t="shared" ca="1" si="1724"/>
        <v>4.7834634642593885</v>
      </c>
      <c r="ET269" s="409">
        <f t="shared" ca="1" si="1724"/>
        <v>4.7773216738706186</v>
      </c>
      <c r="EU269" s="409">
        <f t="shared" ca="1" si="1724"/>
        <v>4.683610682586246</v>
      </c>
      <c r="EV269" s="409">
        <f t="shared" ca="1" si="1724"/>
        <v>4.62967134982404</v>
      </c>
      <c r="EW269" s="409">
        <f t="shared" ca="1" si="1724"/>
        <v>4.6159624273049333</v>
      </c>
      <c r="EX269" s="409">
        <f t="shared" ca="1" si="1724"/>
        <v>4.5649819462827024</v>
      </c>
      <c r="EY269" s="409">
        <f t="shared" ca="1" si="1724"/>
        <v>4.6665362550964868</v>
      </c>
      <c r="EZ269" s="409">
        <f t="shared" ca="1" si="1724"/>
        <v>4.6680739448801942</v>
      </c>
      <c r="FA269" s="409">
        <f t="shared" ca="1" si="1724"/>
        <v>4.6427901490557772</v>
      </c>
      <c r="FB269" s="409">
        <f t="shared" ref="FB269:FD269" ca="1" si="1725">+FB71/FB$44*100</f>
        <v>4.5707347000710348</v>
      </c>
      <c r="FC269" s="409">
        <f t="shared" ca="1" si="1725"/>
        <v>4.5827954695183601</v>
      </c>
      <c r="FD269" s="409">
        <f t="shared" ca="1" si="1725"/>
        <v>4.4881464629098922</v>
      </c>
      <c r="FE269" s="409" t="e">
        <f t="shared" ref="FE269:FI269" ca="1" si="1726">+FE71/FE$44*100</f>
        <v>#DIV/0!</v>
      </c>
      <c r="FF269" s="409" t="e">
        <f t="shared" ca="1" si="1726"/>
        <v>#DIV/0!</v>
      </c>
      <c r="FG269" s="409" t="e">
        <f t="shared" ca="1" si="1726"/>
        <v>#DIV/0!</v>
      </c>
      <c r="FH269" s="409" t="e">
        <f t="shared" ca="1" si="1726"/>
        <v>#DIV/0!</v>
      </c>
      <c r="FI269" s="409" t="e">
        <f t="shared" ca="1" si="1726"/>
        <v>#DIV/0!</v>
      </c>
      <c r="FJ269" s="409" t="e">
        <f t="shared" ref="FJ269:FP269" ca="1" si="1727">+FJ71/FJ$44*100</f>
        <v>#DIV/0!</v>
      </c>
      <c r="FK269" s="409" t="e">
        <f t="shared" ca="1" si="1727"/>
        <v>#DIV/0!</v>
      </c>
      <c r="FL269" s="409" t="e">
        <f t="shared" ca="1" si="1727"/>
        <v>#DIV/0!</v>
      </c>
      <c r="FM269" s="409" t="e">
        <f t="shared" ca="1" si="1727"/>
        <v>#DIV/0!</v>
      </c>
      <c r="FN269" s="409" t="e">
        <f t="shared" ca="1" si="1727"/>
        <v>#DIV/0!</v>
      </c>
      <c r="FO269" s="409" t="e">
        <f t="shared" ca="1" si="1727"/>
        <v>#DIV/0!</v>
      </c>
      <c r="FP269" s="409" t="e">
        <f t="shared" ca="1" si="1727"/>
        <v>#DIV/0!</v>
      </c>
    </row>
    <row r="270" spans="1:172" x14ac:dyDescent="0.2">
      <c r="B270" s="407" t="s">
        <v>24</v>
      </c>
      <c r="C270" s="408">
        <f t="shared" si="1588"/>
        <v>151603.43299999999</v>
      </c>
      <c r="D270" s="407"/>
      <c r="E270" s="409">
        <f t="shared" ca="1" si="1589"/>
        <v>1.7545036657956619</v>
      </c>
      <c r="F270" s="409">
        <f t="shared" ca="1" si="1703"/>
        <v>1.7191118553057796</v>
      </c>
      <c r="G270" s="409">
        <f t="shared" ca="1" si="1703"/>
        <v>1.7313476367683946</v>
      </c>
      <c r="H270" s="409">
        <f t="shared" ca="1" si="1703"/>
        <v>1.7518461877370373</v>
      </c>
      <c r="I270" s="409">
        <f t="shared" ca="1" si="1703"/>
        <v>1.7211088034512556</v>
      </c>
      <c r="J270" s="409">
        <f t="shared" ca="1" si="1703"/>
        <v>1.7421580759048254</v>
      </c>
      <c r="K270" s="409">
        <f t="shared" ca="1" si="1703"/>
        <v>1.7383155114338265</v>
      </c>
      <c r="L270" s="409">
        <f t="shared" ca="1" si="1703"/>
        <v>1.71395088702136</v>
      </c>
      <c r="M270" s="409">
        <f t="shared" ca="1" si="1703"/>
        <v>1.7180454337936402</v>
      </c>
      <c r="N270" s="409">
        <f t="shared" ca="1" si="1703"/>
        <v>1.6863145740012191</v>
      </c>
      <c r="O270" s="409">
        <f t="shared" ca="1" si="1703"/>
        <v>1.7165754219277032</v>
      </c>
      <c r="P270" s="409">
        <f t="shared" ca="1" si="1703"/>
        <v>1.7024434473763987</v>
      </c>
      <c r="Q270" s="409">
        <f t="shared" ca="1" si="1703"/>
        <v>1.7389499475726007</v>
      </c>
      <c r="R270" s="409">
        <f t="shared" ca="1" si="1703"/>
        <v>1.7306821331801281</v>
      </c>
      <c r="S270" s="409">
        <f t="shared" ca="1" si="1703"/>
        <v>1.7162529702186988</v>
      </c>
      <c r="T270" s="409">
        <f t="shared" ca="1" si="1703"/>
        <v>1.7102498803880077</v>
      </c>
      <c r="U270" s="409">
        <f t="shared" ca="1" si="1703"/>
        <v>1.7599706657780538</v>
      </c>
      <c r="V270" s="409">
        <f t="shared" ca="1" si="1703"/>
        <v>1.7293559271380703</v>
      </c>
      <c r="W270" s="409">
        <f t="shared" ca="1" si="1703"/>
        <v>1.7311238958004547</v>
      </c>
      <c r="X270" s="409">
        <f t="shared" ca="1" si="1703"/>
        <v>1.7326273216953842</v>
      </c>
      <c r="Y270" s="409">
        <f t="shared" ca="1" si="1703"/>
        <v>1.7404532872280758</v>
      </c>
      <c r="Z270" s="409">
        <f t="shared" ca="1" si="1703"/>
        <v>1.7603689243127725</v>
      </c>
      <c r="AA270" s="409">
        <f t="shared" ca="1" si="1703"/>
        <v>1.7666263269130591</v>
      </c>
      <c r="AB270" s="409">
        <f t="shared" ca="1" si="1703"/>
        <v>1.7706056364532696</v>
      </c>
      <c r="AC270" s="409">
        <f t="shared" ca="1" si="1703"/>
        <v>1.778611412101843</v>
      </c>
      <c r="AD270" s="409">
        <f t="shared" ca="1" si="1703"/>
        <v>1.8001306624924334</v>
      </c>
      <c r="AE270" s="409">
        <f t="shared" ca="1" si="1703"/>
        <v>1.802167835552634</v>
      </c>
      <c r="AF270" s="409">
        <f t="shared" ca="1" si="1703"/>
        <v>1.7878932220170574</v>
      </c>
      <c r="AG270" s="409">
        <f t="shared" ca="1" si="1703"/>
        <v>1.7890606427718452</v>
      </c>
      <c r="AH270" s="409">
        <f t="shared" ca="1" si="1703"/>
        <v>1.8129927323840174</v>
      </c>
      <c r="AI270" s="409">
        <f t="shared" ca="1" si="1703"/>
        <v>1.7832507766404861</v>
      </c>
      <c r="AJ270" s="409">
        <f t="shared" ca="1" si="1703"/>
        <v>1.8101002304398712</v>
      </c>
      <c r="AK270" s="409">
        <f t="shared" ca="1" si="1703"/>
        <v>1.790253488622694</v>
      </c>
      <c r="AL270" s="409">
        <f t="shared" ca="1" si="1703"/>
        <v>1.8399487565850019</v>
      </c>
      <c r="AM270" s="409">
        <f t="shared" ca="1" si="1703"/>
        <v>1.8407806025412614</v>
      </c>
      <c r="AN270" s="409">
        <f t="shared" ca="1" si="1703"/>
        <v>1.8493765771195456</v>
      </c>
      <c r="AO270" s="409">
        <f t="shared" ca="1" si="1703"/>
        <v>1.8625201277130448</v>
      </c>
      <c r="AP270" s="409">
        <f t="shared" ca="1" si="1703"/>
        <v>1.9325269410475643</v>
      </c>
      <c r="AQ270" s="409">
        <f t="shared" ca="1" si="1703"/>
        <v>1.8994714519288418</v>
      </c>
      <c r="AR270" s="409">
        <f t="shared" ca="1" si="1703"/>
        <v>1.8237952280684058</v>
      </c>
      <c r="AS270" s="409">
        <f t="shared" ca="1" si="1703"/>
        <v>1.8959668700704455</v>
      </c>
      <c r="AT270" s="409">
        <f t="shared" ca="1" si="1703"/>
        <v>1.8798330937727321</v>
      </c>
      <c r="AU270" s="409">
        <f t="shared" ca="1" si="1703"/>
        <v>1.9034798434872582</v>
      </c>
      <c r="AV270" s="409">
        <f t="shared" ca="1" si="1703"/>
        <v>1.9092479589043476</v>
      </c>
      <c r="AW270" s="409">
        <f t="shared" ca="1" si="1703"/>
        <v>1.8779897034362638</v>
      </c>
      <c r="AX270" s="409">
        <f t="shared" ca="1" si="1703"/>
        <v>1.8934650316007373</v>
      </c>
      <c r="AY270" s="409">
        <f t="shared" ca="1" si="1678"/>
        <v>1.8955566735397309</v>
      </c>
      <c r="AZ270" s="409">
        <f t="shared" ca="1" si="1678"/>
        <v>1.8973744172107927</v>
      </c>
      <c r="BA270" s="409">
        <f t="shared" ca="1" si="1678"/>
        <v>1.9018026960451622</v>
      </c>
      <c r="BB270" s="409">
        <f t="shared" ca="1" si="1678"/>
        <v>1.8963051822443775</v>
      </c>
      <c r="BC270" s="409">
        <f t="shared" ca="1" si="1678"/>
        <v>1.8708394526597476</v>
      </c>
      <c r="BD270" s="409">
        <f t="shared" ca="1" si="1678"/>
        <v>1.9185268636360382</v>
      </c>
      <c r="BE270" s="409">
        <f t="shared" ca="1" si="1678"/>
        <v>1.9046927613840419</v>
      </c>
      <c r="BF270" s="409">
        <f t="shared" ca="1" si="1678"/>
        <v>1.8911053564211904</v>
      </c>
      <c r="BG270" s="409">
        <f t="shared" ca="1" si="1678"/>
        <v>1.924844729797244</v>
      </c>
      <c r="BH270" s="409">
        <f t="shared" ca="1" si="1678"/>
        <v>1.9036262228377239</v>
      </c>
      <c r="BI270" s="409">
        <f t="shared" ca="1" si="1678"/>
        <v>1.9123080759530411</v>
      </c>
      <c r="BJ270" s="409">
        <f t="shared" ca="1" si="1678"/>
        <v>1.9374001267817087</v>
      </c>
      <c r="BK270" s="409">
        <f t="shared" ca="1" si="1678"/>
        <v>1.9017112753501799</v>
      </c>
      <c r="BL270" s="409">
        <f t="shared" ca="1" si="1678"/>
        <v>1.8961989697032375</v>
      </c>
      <c r="BM270" s="409">
        <f t="shared" ca="1" si="1678"/>
        <v>1.9286510153478376</v>
      </c>
      <c r="BN270" s="409">
        <f t="shared" ca="1" si="1678"/>
        <v>1.912362805144922</v>
      </c>
      <c r="BO270" s="409">
        <f t="shared" ca="1" si="1678"/>
        <v>1.9695807754169861</v>
      </c>
      <c r="BP270" s="409">
        <f t="shared" ca="1" si="1678"/>
        <v>1.9457762915740657</v>
      </c>
      <c r="BQ270" s="409">
        <f t="shared" ca="1" si="1678"/>
        <v>1.936228251858001</v>
      </c>
      <c r="BR270" s="409">
        <f t="shared" ca="1" si="1678"/>
        <v>1.9494247215911344</v>
      </c>
      <c r="BS270" s="409">
        <f t="shared" ca="1" si="1678"/>
        <v>1.9332851990585753</v>
      </c>
      <c r="BT270" s="409">
        <f t="shared" ca="1" si="1678"/>
        <v>1.9482355544992194</v>
      </c>
      <c r="BU270" s="409">
        <f t="shared" ca="1" si="1678"/>
        <v>1.9738229651714629</v>
      </c>
      <c r="BV270" s="409">
        <f t="shared" ca="1" si="1678"/>
        <v>1.9607741325598962</v>
      </c>
      <c r="BW270" s="409">
        <f t="shared" ca="1" si="1678"/>
        <v>2.0046945428443705</v>
      </c>
      <c r="BX270" s="409">
        <f t="shared" ca="1" si="1678"/>
        <v>1.9828225765196008</v>
      </c>
      <c r="BY270" s="409">
        <f t="shared" ca="1" si="1643"/>
        <v>1.9663864254420005</v>
      </c>
      <c r="BZ270" s="409">
        <f t="shared" ca="1" si="1643"/>
        <v>1.9698459733996012</v>
      </c>
      <c r="CA270" s="409">
        <f t="shared" ca="1" si="1643"/>
        <v>1.9854408839153126</v>
      </c>
      <c r="CB270" s="409">
        <f t="shared" ca="1" si="1643"/>
        <v>1.962691935258382</v>
      </c>
      <c r="CC270" s="409">
        <f t="shared" ca="1" si="1643"/>
        <v>1.935808108199059</v>
      </c>
      <c r="CD270" s="409">
        <f t="shared" ca="1" si="1643"/>
        <v>1.9767485797712279</v>
      </c>
      <c r="CE270" s="409">
        <f t="shared" ca="1" si="1643"/>
        <v>1.9734965896899355</v>
      </c>
      <c r="CF270" s="409">
        <f t="shared" ca="1" si="1643"/>
        <v>1.9607533034738396</v>
      </c>
      <c r="CG270" s="409">
        <f t="shared" ca="1" si="1643"/>
        <v>1.9630466280341332</v>
      </c>
      <c r="CH270" s="409">
        <f t="shared" ca="1" si="1643"/>
        <v>1.9310846178950847</v>
      </c>
      <c r="CI270" s="409">
        <f t="shared" ca="1" si="1643"/>
        <v>1.9382865323994043</v>
      </c>
      <c r="CJ270" s="409">
        <f t="shared" ca="1" si="1643"/>
        <v>1.9434217319482316</v>
      </c>
      <c r="CK270" s="409">
        <f t="shared" ref="CK270:DG270" ca="1" si="1728">+CK72/CK$44*100</f>
        <v>1.9086330105486229</v>
      </c>
      <c r="CL270" s="409">
        <f t="shared" ca="1" si="1728"/>
        <v>2.0335697356030003</v>
      </c>
      <c r="CM270" s="409">
        <f t="shared" ca="1" si="1728"/>
        <v>1.9939353812766132</v>
      </c>
      <c r="CN270" s="409">
        <f t="shared" ca="1" si="1728"/>
        <v>1.9621835657526672</v>
      </c>
      <c r="CO270" s="409">
        <f t="shared" ca="1" si="1728"/>
        <v>1.9040241051903668</v>
      </c>
      <c r="CP270" s="409">
        <f t="shared" ca="1" si="1728"/>
        <v>1.9229677699431096</v>
      </c>
      <c r="CQ270" s="409">
        <f t="shared" ca="1" si="1728"/>
        <v>2.0696745838490136</v>
      </c>
      <c r="CR270" s="409">
        <f t="shared" ca="1" si="1728"/>
        <v>2.088273682231462</v>
      </c>
      <c r="CS270" s="409">
        <f t="shared" ca="1" si="1728"/>
        <v>2.0511949208922955</v>
      </c>
      <c r="CT270" s="409">
        <f t="shared" ca="1" si="1728"/>
        <v>2.1101257826129274</v>
      </c>
      <c r="CU270" s="409">
        <f t="shared" ca="1" si="1728"/>
        <v>2.0669833546386496</v>
      </c>
      <c r="CV270" s="409">
        <f t="shared" ca="1" si="1728"/>
        <v>2.1330170503029109</v>
      </c>
      <c r="CW270" s="409">
        <f t="shared" ca="1" si="1728"/>
        <v>2.1819022019283483</v>
      </c>
      <c r="CX270" s="409">
        <f t="shared" ca="1" si="1728"/>
        <v>2.2243666593814115</v>
      </c>
      <c r="CY270" s="409">
        <f t="shared" ca="1" si="1728"/>
        <v>2.1806344194106684</v>
      </c>
      <c r="CZ270" s="409">
        <f t="shared" ca="1" si="1728"/>
        <v>2.1716408572436663</v>
      </c>
      <c r="DA270" s="409">
        <f t="shared" ca="1" si="1728"/>
        <v>2.1882129091929379</v>
      </c>
      <c r="DB270" s="409">
        <f t="shared" ca="1" si="1728"/>
        <v>2.1831671036681985</v>
      </c>
      <c r="DC270" s="409">
        <f t="shared" ca="1" si="1728"/>
        <v>2.187530794276793</v>
      </c>
      <c r="DD270" s="409">
        <f t="shared" ca="1" si="1728"/>
        <v>2.2110918435974098</v>
      </c>
      <c r="DE270" s="409">
        <f t="shared" ca="1" si="1728"/>
        <v>2.1573100039107991</v>
      </c>
      <c r="DF270" s="409">
        <f t="shared" ca="1" si="1728"/>
        <v>2.1942362603211638</v>
      </c>
      <c r="DG270" s="409">
        <f t="shared" ca="1" si="1728"/>
        <v>2.2359011898029344</v>
      </c>
      <c r="DH270" s="409">
        <f t="shared" ref="DH270:DS270" ca="1" si="1729">+DH72/DH$44*100</f>
        <v>2.2076686235201071</v>
      </c>
      <c r="DI270" s="409">
        <f t="shared" ca="1" si="1729"/>
        <v>2.1940921202085422</v>
      </c>
      <c r="DJ270" s="409">
        <f t="shared" ca="1" si="1729"/>
        <v>2.1778020198905903</v>
      </c>
      <c r="DK270" s="409">
        <f t="shared" ca="1" si="1729"/>
        <v>2.1696505937238433</v>
      </c>
      <c r="DL270" s="409">
        <f t="shared" ca="1" si="1729"/>
        <v>2.1641653799282374</v>
      </c>
      <c r="DM270" s="409">
        <f t="shared" ca="1" si="1729"/>
        <v>2.1588204329108223</v>
      </c>
      <c r="DN270" s="409">
        <f t="shared" ca="1" si="1729"/>
        <v>2.1719468251699654</v>
      </c>
      <c r="DO270" s="409">
        <f t="shared" ca="1" si="1729"/>
        <v>2.2011921650099775</v>
      </c>
      <c r="DP270" s="409">
        <f t="shared" ca="1" si="1729"/>
        <v>2.1684468708528239</v>
      </c>
      <c r="DQ270" s="409">
        <f t="shared" ca="1" si="1729"/>
        <v>2.1851009115428899</v>
      </c>
      <c r="DR270" s="409">
        <f t="shared" ca="1" si="1729"/>
        <v>2.1867439068476835</v>
      </c>
      <c r="DS270" s="409">
        <f t="shared" ca="1" si="1729"/>
        <v>2.1345793746828727</v>
      </c>
      <c r="DT270" s="409">
        <f t="shared" ref="DT270:ED270" ca="1" si="1730">+DT72/DT$44*100</f>
        <v>2.1583785096128851</v>
      </c>
      <c r="DU270" s="409">
        <f t="shared" ca="1" si="1730"/>
        <v>2.0916627938908752</v>
      </c>
      <c r="DV270" s="409">
        <f t="shared" ca="1" si="1730"/>
        <v>2.0632248136075075</v>
      </c>
      <c r="DW270" s="409">
        <f t="shared" ca="1" si="1730"/>
        <v>2.07309143728689</v>
      </c>
      <c r="DX270" s="409">
        <f t="shared" ca="1" si="1730"/>
        <v>2.0934549108655593</v>
      </c>
      <c r="DY270" s="409">
        <f t="shared" ca="1" si="1730"/>
        <v>2.0850883154634943</v>
      </c>
      <c r="DZ270" s="409">
        <f t="shared" ca="1" si="1730"/>
        <v>2.0550238774408371</v>
      </c>
      <c r="EA270" s="409">
        <f t="shared" ca="1" si="1730"/>
        <v>2.0283518453780447</v>
      </c>
      <c r="EB270" s="409">
        <f t="shared" ca="1" si="1730"/>
        <v>1.9810034970546446</v>
      </c>
      <c r="EC270" s="409">
        <f t="shared" ca="1" si="1730"/>
        <v>1.9780980701424236</v>
      </c>
      <c r="ED270" s="409">
        <f t="shared" ca="1" si="1730"/>
        <v>1.9902338838021532</v>
      </c>
      <c r="EE270" s="409">
        <f t="shared" ref="EE270:EQ270" ca="1" si="1731">+EE72/EE$44*100</f>
        <v>2.0192422239297749</v>
      </c>
      <c r="EF270" s="409">
        <f t="shared" ca="1" si="1731"/>
        <v>2.0454833419428056</v>
      </c>
      <c r="EG270" s="409">
        <f t="shared" ca="1" si="1731"/>
        <v>1.9891698021085455</v>
      </c>
      <c r="EH270" s="409">
        <f t="shared" ca="1" si="1731"/>
        <v>2.027232241286971</v>
      </c>
      <c r="EI270" s="409">
        <f t="shared" ca="1" si="1731"/>
        <v>2.0534333430276686</v>
      </c>
      <c r="EJ270" s="409">
        <f t="shared" ca="1" si="1731"/>
        <v>1.9916698291345432</v>
      </c>
      <c r="EK270" s="409">
        <f t="shared" ca="1" si="1731"/>
        <v>2.0795944212271076</v>
      </c>
      <c r="EL270" s="409">
        <f t="shared" ca="1" si="1731"/>
        <v>2.1102239356841159</v>
      </c>
      <c r="EM270" s="409">
        <f t="shared" ca="1" si="1731"/>
        <v>2.0465323310119428</v>
      </c>
      <c r="EN270" s="409">
        <f t="shared" ca="1" si="1731"/>
        <v>2.0669248828940701</v>
      </c>
      <c r="EO270" s="409">
        <f t="shared" ca="1" si="1731"/>
        <v>2.047285900891231</v>
      </c>
      <c r="EP270" s="409">
        <f t="shared" ca="1" si="1731"/>
        <v>2.0630566003706501</v>
      </c>
      <c r="EQ270" s="409">
        <f t="shared" ca="1" si="1731"/>
        <v>2.0472250818830671</v>
      </c>
      <c r="ER270" s="409">
        <f t="shared" ref="ER270:FA270" ca="1" si="1732">+ER72/ER$44*100</f>
        <v>2.0797097458447484</v>
      </c>
      <c r="ES270" s="409">
        <f t="shared" ca="1" si="1732"/>
        <v>2.125338663405425</v>
      </c>
      <c r="ET270" s="409">
        <f t="shared" ca="1" si="1732"/>
        <v>2.0939669355590254</v>
      </c>
      <c r="EU270" s="409">
        <f t="shared" ca="1" si="1732"/>
        <v>2.0711137812554763</v>
      </c>
      <c r="EV270" s="409">
        <f t="shared" ca="1" si="1732"/>
        <v>2.0730570058648765</v>
      </c>
      <c r="EW270" s="409">
        <f t="shared" ca="1" si="1732"/>
        <v>2.0238529200891255</v>
      </c>
      <c r="EX270" s="409">
        <f t="shared" ca="1" si="1732"/>
        <v>2.052410831910541</v>
      </c>
      <c r="EY270" s="409">
        <f t="shared" ca="1" si="1732"/>
        <v>2.067146778296884</v>
      </c>
      <c r="EZ270" s="409">
        <f t="shared" ca="1" si="1732"/>
        <v>2.0977221796226466</v>
      </c>
      <c r="FA270" s="409">
        <f t="shared" ca="1" si="1732"/>
        <v>2.0947527201815976</v>
      </c>
      <c r="FB270" s="409">
        <f t="shared" ref="FB270:FD270" ca="1" si="1733">+FB72/FB$44*100</f>
        <v>2.0465049318238577</v>
      </c>
      <c r="FC270" s="409">
        <f t="shared" ca="1" si="1733"/>
        <v>2.0431351606323038</v>
      </c>
      <c r="FD270" s="409">
        <f t="shared" ca="1" si="1733"/>
        <v>1.9844602446216879</v>
      </c>
      <c r="FE270" s="409" t="e">
        <f t="shared" ref="FE270:FI270" ca="1" si="1734">+FE72/FE$44*100</f>
        <v>#DIV/0!</v>
      </c>
      <c r="FF270" s="409" t="e">
        <f t="shared" ca="1" si="1734"/>
        <v>#DIV/0!</v>
      </c>
      <c r="FG270" s="409" t="e">
        <f t="shared" ca="1" si="1734"/>
        <v>#DIV/0!</v>
      </c>
      <c r="FH270" s="409" t="e">
        <f t="shared" ca="1" si="1734"/>
        <v>#DIV/0!</v>
      </c>
      <c r="FI270" s="409" t="e">
        <f t="shared" ca="1" si="1734"/>
        <v>#DIV/0!</v>
      </c>
      <c r="FJ270" s="409" t="e">
        <f t="shared" ref="FJ270:FP270" ca="1" si="1735">+FJ72/FJ$44*100</f>
        <v>#DIV/0!</v>
      </c>
      <c r="FK270" s="409" t="e">
        <f t="shared" ca="1" si="1735"/>
        <v>#DIV/0!</v>
      </c>
      <c r="FL270" s="409" t="e">
        <f t="shared" ca="1" si="1735"/>
        <v>#DIV/0!</v>
      </c>
      <c r="FM270" s="409" t="e">
        <f t="shared" ca="1" si="1735"/>
        <v>#DIV/0!</v>
      </c>
      <c r="FN270" s="409" t="e">
        <f t="shared" ca="1" si="1735"/>
        <v>#DIV/0!</v>
      </c>
      <c r="FO270" s="409" t="e">
        <f t="shared" ca="1" si="1735"/>
        <v>#DIV/0!</v>
      </c>
      <c r="FP270" s="409" t="e">
        <f t="shared" ca="1" si="1735"/>
        <v>#DIV/0!</v>
      </c>
    </row>
    <row r="271" spans="1:172" x14ac:dyDescent="0.2">
      <c r="B271" s="407" t="s">
        <v>25</v>
      </c>
      <c r="C271" s="408">
        <f t="shared" si="1588"/>
        <v>157596.10200000001</v>
      </c>
      <c r="D271" s="407"/>
      <c r="E271" s="409">
        <f t="shared" ca="1" si="1589"/>
        <v>1.9240342855401045</v>
      </c>
      <c r="F271" s="409">
        <f t="shared" ca="1" si="1703"/>
        <v>1.9061012315721906</v>
      </c>
      <c r="G271" s="409">
        <f t="shared" ca="1" si="1703"/>
        <v>1.9124220450609193</v>
      </c>
      <c r="H271" s="409">
        <f t="shared" ca="1" si="1703"/>
        <v>1.8954078296434047</v>
      </c>
      <c r="I271" s="409">
        <f t="shared" ca="1" si="1703"/>
        <v>1.8830852059654801</v>
      </c>
      <c r="J271" s="409">
        <f t="shared" ca="1" si="1703"/>
        <v>1.9000450359442322</v>
      </c>
      <c r="K271" s="409">
        <f t="shared" ca="1" si="1703"/>
        <v>1.8985859095961339</v>
      </c>
      <c r="L271" s="409">
        <f t="shared" ca="1" si="1703"/>
        <v>1.8825838762404297</v>
      </c>
      <c r="M271" s="409">
        <f t="shared" ca="1" si="1703"/>
        <v>1.8500455935527325</v>
      </c>
      <c r="N271" s="409">
        <f t="shared" ca="1" si="1703"/>
        <v>1.8728452158239577</v>
      </c>
      <c r="O271" s="409">
        <f t="shared" ca="1" si="1703"/>
        <v>1.9069614338334964</v>
      </c>
      <c r="P271" s="409">
        <f t="shared" ca="1" si="1703"/>
        <v>1.8968949830697401</v>
      </c>
      <c r="Q271" s="409">
        <f t="shared" ca="1" si="1703"/>
        <v>1.9209498087436074</v>
      </c>
      <c r="R271" s="409">
        <f t="shared" ca="1" si="1703"/>
        <v>1.9162619485436578</v>
      </c>
      <c r="S271" s="409">
        <f t="shared" ca="1" si="1703"/>
        <v>1.9105700848737861</v>
      </c>
      <c r="T271" s="409">
        <f t="shared" ca="1" si="1703"/>
        <v>1.8946652073719816</v>
      </c>
      <c r="U271" s="409">
        <f t="shared" ca="1" si="1703"/>
        <v>1.9120595987294744</v>
      </c>
      <c r="V271" s="409">
        <f t="shared" ca="1" si="1703"/>
        <v>1.8805653988832858</v>
      </c>
      <c r="W271" s="409">
        <f t="shared" ca="1" si="1703"/>
        <v>1.9057367646975507</v>
      </c>
      <c r="X271" s="409">
        <f t="shared" ca="1" si="1703"/>
        <v>1.9530124659645427</v>
      </c>
      <c r="Y271" s="409">
        <f t="shared" ca="1" si="1703"/>
        <v>1.9409380865733781</v>
      </c>
      <c r="Z271" s="409">
        <f t="shared" ca="1" si="1703"/>
        <v>1.9529842142107876</v>
      </c>
      <c r="AA271" s="409">
        <f t="shared" ca="1" si="1703"/>
        <v>1.9194796882381853</v>
      </c>
      <c r="AB271" s="409">
        <f t="shared" ca="1" si="1703"/>
        <v>1.9773902225789077</v>
      </c>
      <c r="AC271" s="409">
        <f t="shared" ca="1" si="1703"/>
        <v>1.9919550599375644</v>
      </c>
      <c r="AD271" s="409">
        <f t="shared" ca="1" si="1703"/>
        <v>1.9963483692632782</v>
      </c>
      <c r="AE271" s="409">
        <f t="shared" ca="1" si="1703"/>
        <v>2.0206341753248278</v>
      </c>
      <c r="AF271" s="409">
        <f t="shared" ca="1" si="1703"/>
        <v>2.0223576536392884</v>
      </c>
      <c r="AG271" s="409">
        <f t="shared" ca="1" si="1703"/>
        <v>2.0140505385848204</v>
      </c>
      <c r="AH271" s="409">
        <f t="shared" ca="1" si="1703"/>
        <v>2.0236285519330077</v>
      </c>
      <c r="AI271" s="409">
        <f t="shared" ca="1" si="1703"/>
        <v>1.9973187789611202</v>
      </c>
      <c r="AJ271" s="409">
        <f t="shared" ca="1" si="1703"/>
        <v>2.01111239928772</v>
      </c>
      <c r="AK271" s="409">
        <f t="shared" ca="1" si="1703"/>
        <v>2.024114764619986</v>
      </c>
      <c r="AL271" s="409">
        <f t="shared" ca="1" si="1703"/>
        <v>2.0191460062413205</v>
      </c>
      <c r="AM271" s="409">
        <f t="shared" ca="1" si="1703"/>
        <v>2.0222035677128791</v>
      </c>
      <c r="AN271" s="409">
        <f t="shared" ca="1" si="1703"/>
        <v>2.0093394709926793</v>
      </c>
      <c r="AO271" s="409">
        <f t="shared" ca="1" si="1703"/>
        <v>1.9938413300614726</v>
      </c>
      <c r="AP271" s="409">
        <f t="shared" ca="1" si="1703"/>
        <v>2.044603264991343</v>
      </c>
      <c r="AQ271" s="409">
        <f t="shared" ca="1" si="1703"/>
        <v>2.0419576438651221</v>
      </c>
      <c r="AR271" s="409">
        <f t="shared" ca="1" si="1703"/>
        <v>2.0445596173963985</v>
      </c>
      <c r="AS271" s="409">
        <f t="shared" ca="1" si="1703"/>
        <v>2.0646595447475664</v>
      </c>
      <c r="AT271" s="409">
        <f t="shared" ca="1" si="1703"/>
        <v>2.0751196219948338</v>
      </c>
      <c r="AU271" s="409">
        <f t="shared" ca="1" si="1703"/>
        <v>2.1152823636336562</v>
      </c>
      <c r="AV271" s="409">
        <f t="shared" ca="1" si="1703"/>
        <v>2.06042795684766</v>
      </c>
      <c r="AW271" s="409">
        <f t="shared" ca="1" si="1703"/>
        <v>2.0905857482459194</v>
      </c>
      <c r="AX271" s="409">
        <f t="shared" ca="1" si="1703"/>
        <v>2.064175942561953</v>
      </c>
      <c r="AY271" s="409">
        <f t="shared" ca="1" si="1678"/>
        <v>1.9927955605669991</v>
      </c>
      <c r="AZ271" s="409">
        <f t="shared" ca="1" si="1678"/>
        <v>2.1164107644291654</v>
      </c>
      <c r="BA271" s="409">
        <f t="shared" ca="1" si="1678"/>
        <v>2.0418346328159296</v>
      </c>
      <c r="BB271" s="409">
        <f t="shared" ca="1" si="1678"/>
        <v>2.0416220319685019</v>
      </c>
      <c r="BC271" s="409">
        <f t="shared" ca="1" si="1678"/>
        <v>2.0179117599799192</v>
      </c>
      <c r="BD271" s="409">
        <f t="shared" ca="1" si="1678"/>
        <v>2.0377109325132792</v>
      </c>
      <c r="BE271" s="409">
        <f t="shared" ca="1" si="1678"/>
        <v>2.0268139943865005</v>
      </c>
      <c r="BF271" s="409">
        <f t="shared" ca="1" si="1678"/>
        <v>2.0130306083080405</v>
      </c>
      <c r="BG271" s="409">
        <f t="shared" ca="1" si="1678"/>
        <v>2.062478786715626</v>
      </c>
      <c r="BH271" s="409">
        <f t="shared" ca="1" si="1678"/>
        <v>1.9898790793265175</v>
      </c>
      <c r="BI271" s="409">
        <f t="shared" ca="1" si="1678"/>
        <v>2.0179012788412778</v>
      </c>
      <c r="BJ271" s="409">
        <f t="shared" ca="1" si="1678"/>
        <v>2.0212040637123079</v>
      </c>
      <c r="BK271" s="409">
        <f t="shared" ca="1" si="1678"/>
        <v>2.0429330851498015</v>
      </c>
      <c r="BL271" s="409">
        <f t="shared" ca="1" si="1678"/>
        <v>2.0608679220639479</v>
      </c>
      <c r="BM271" s="409">
        <f t="shared" ca="1" si="1678"/>
        <v>2.0770974207064761</v>
      </c>
      <c r="BN271" s="409">
        <f t="shared" ca="1" si="1678"/>
        <v>2.039113274963074</v>
      </c>
      <c r="BO271" s="409">
        <f t="shared" ca="1" si="1678"/>
        <v>2.0822966276696322</v>
      </c>
      <c r="BP271" s="409">
        <f t="shared" ca="1" si="1678"/>
        <v>2.0195454859518196</v>
      </c>
      <c r="BQ271" s="409">
        <f t="shared" ca="1" si="1678"/>
        <v>2.0354885692023919</v>
      </c>
      <c r="BR271" s="409">
        <f t="shared" ca="1" si="1678"/>
        <v>2.019409526340628</v>
      </c>
      <c r="BS271" s="409">
        <f t="shared" ca="1" si="1678"/>
        <v>2.0077600994522617</v>
      </c>
      <c r="BT271" s="409">
        <f t="shared" ca="1" si="1678"/>
        <v>2.0483597927566271</v>
      </c>
      <c r="BU271" s="409">
        <f t="shared" ca="1" si="1678"/>
        <v>2.0720464999502273</v>
      </c>
      <c r="BV271" s="409">
        <f t="shared" ca="1" si="1678"/>
        <v>1.997131104978167</v>
      </c>
      <c r="BW271" s="409">
        <f t="shared" ca="1" si="1678"/>
        <v>2.038945131033048</v>
      </c>
      <c r="BX271" s="409">
        <f t="shared" ca="1" si="1678"/>
        <v>1.9693210029933343</v>
      </c>
      <c r="BY271" s="409">
        <f t="shared" ca="1" si="1643"/>
        <v>1.9825276097371514</v>
      </c>
      <c r="BZ271" s="409">
        <f t="shared" ca="1" si="1643"/>
        <v>1.9929612022040553</v>
      </c>
      <c r="CA271" s="409">
        <f t="shared" ca="1" si="1643"/>
        <v>2.0015196968384958</v>
      </c>
      <c r="CB271" s="409">
        <f t="shared" ca="1" si="1643"/>
        <v>2.0085208512772672</v>
      </c>
      <c r="CC271" s="409">
        <f t="shared" ca="1" si="1643"/>
        <v>2.0042836163044431</v>
      </c>
      <c r="CD271" s="409">
        <f t="shared" ca="1" si="1643"/>
        <v>2.012334347384928</v>
      </c>
      <c r="CE271" s="409">
        <f t="shared" ca="1" si="1643"/>
        <v>2.004337275979188</v>
      </c>
      <c r="CF271" s="409">
        <f t="shared" ca="1" si="1643"/>
        <v>2.0360711593198819</v>
      </c>
      <c r="CG271" s="409">
        <f t="shared" ca="1" si="1643"/>
        <v>2.0120554485912505</v>
      </c>
      <c r="CH271" s="409">
        <f t="shared" ca="1" si="1643"/>
        <v>2.0500648551671508</v>
      </c>
      <c r="CI271" s="409">
        <f t="shared" ca="1" si="1643"/>
        <v>1.9991058820383485</v>
      </c>
      <c r="CJ271" s="409">
        <f t="shared" ca="1" si="1643"/>
        <v>2.0198812853722004</v>
      </c>
      <c r="CK271" s="409">
        <f t="shared" ref="CK271:DG271" ca="1" si="1736">+CK73/CK$44*100</f>
        <v>2.0361652219604736</v>
      </c>
      <c r="CL271" s="409">
        <f t="shared" ca="1" si="1736"/>
        <v>2.0853959568212241</v>
      </c>
      <c r="CM271" s="409">
        <f t="shared" ca="1" si="1736"/>
        <v>2.0879464977558961</v>
      </c>
      <c r="CN271" s="409">
        <f t="shared" ca="1" si="1736"/>
        <v>2.1818188003086094</v>
      </c>
      <c r="CO271" s="409">
        <f t="shared" ca="1" si="1736"/>
        <v>2.2360938643736588</v>
      </c>
      <c r="CP271" s="409">
        <f t="shared" ca="1" si="1736"/>
        <v>2.1284786411884795</v>
      </c>
      <c r="CQ271" s="409">
        <f t="shared" ca="1" si="1736"/>
        <v>2.1939815870504349</v>
      </c>
      <c r="CR271" s="409">
        <f t="shared" ca="1" si="1736"/>
        <v>2.2099808009311306</v>
      </c>
      <c r="CS271" s="409">
        <f t="shared" ca="1" si="1736"/>
        <v>2.166139662372836</v>
      </c>
      <c r="CT271" s="409">
        <f t="shared" ca="1" si="1736"/>
        <v>2.1691424932353622</v>
      </c>
      <c r="CU271" s="409">
        <f t="shared" ca="1" si="1736"/>
        <v>2.1628203580980561</v>
      </c>
      <c r="CV271" s="409">
        <f t="shared" ca="1" si="1736"/>
        <v>2.195343092521489</v>
      </c>
      <c r="CW271" s="409">
        <f t="shared" ca="1" si="1736"/>
        <v>2.208035570600853</v>
      </c>
      <c r="CX271" s="409">
        <f t="shared" ca="1" si="1736"/>
        <v>2.2038665864331186</v>
      </c>
      <c r="CY271" s="409">
        <f t="shared" ca="1" si="1736"/>
        <v>2.2385687682458899</v>
      </c>
      <c r="CZ271" s="409">
        <f t="shared" ca="1" si="1736"/>
        <v>2.216847240491056</v>
      </c>
      <c r="DA271" s="409">
        <f t="shared" ca="1" si="1736"/>
        <v>2.2445023485574152</v>
      </c>
      <c r="DB271" s="409">
        <f t="shared" ca="1" si="1736"/>
        <v>2.2384223417813898</v>
      </c>
      <c r="DC271" s="409">
        <f t="shared" ca="1" si="1736"/>
        <v>2.1860002598109789</v>
      </c>
      <c r="DD271" s="409">
        <f t="shared" ca="1" si="1736"/>
        <v>2.207214537514941</v>
      </c>
      <c r="DE271" s="409">
        <f t="shared" ca="1" si="1736"/>
        <v>2.2101375828017149</v>
      </c>
      <c r="DF271" s="409">
        <f t="shared" ca="1" si="1736"/>
        <v>2.183186826695434</v>
      </c>
      <c r="DG271" s="409">
        <f t="shared" ca="1" si="1736"/>
        <v>2.1863631237502674</v>
      </c>
      <c r="DH271" s="409">
        <f t="shared" ref="DH271:DS271" ca="1" si="1737">+DH73/DH$44*100</f>
        <v>2.1737237990670599</v>
      </c>
      <c r="DI271" s="409">
        <f t="shared" ca="1" si="1737"/>
        <v>2.1119615657238024</v>
      </c>
      <c r="DJ271" s="409">
        <f t="shared" ca="1" si="1737"/>
        <v>2.1269924039064083</v>
      </c>
      <c r="DK271" s="409">
        <f t="shared" ca="1" si="1737"/>
        <v>2.1161542120347687</v>
      </c>
      <c r="DL271" s="409">
        <f t="shared" ca="1" si="1737"/>
        <v>2.1178799862110682</v>
      </c>
      <c r="DM271" s="409">
        <f t="shared" ca="1" si="1737"/>
        <v>2.052666633214399</v>
      </c>
      <c r="DN271" s="409">
        <f t="shared" ca="1" si="1737"/>
        <v>2.0849710908715324</v>
      </c>
      <c r="DO271" s="409">
        <f t="shared" ca="1" si="1737"/>
        <v>2.1089567568574887</v>
      </c>
      <c r="DP271" s="409">
        <f t="shared" ca="1" si="1737"/>
        <v>2.0678157559671968</v>
      </c>
      <c r="DQ271" s="409">
        <f t="shared" ca="1" si="1737"/>
        <v>2.0587161782200929</v>
      </c>
      <c r="DR271" s="409">
        <f t="shared" ca="1" si="1737"/>
        <v>2.1247431454380021</v>
      </c>
      <c r="DS271" s="409">
        <f t="shared" ca="1" si="1737"/>
        <v>2.0891789558963798</v>
      </c>
      <c r="DT271" s="409">
        <f t="shared" ref="DT271:ED271" ca="1" si="1738">+DT73/DT$44*100</f>
        <v>2.0670779772000598</v>
      </c>
      <c r="DU271" s="409">
        <f t="shared" ca="1" si="1738"/>
        <v>2.0903709492284825</v>
      </c>
      <c r="DV271" s="409">
        <f t="shared" ca="1" si="1738"/>
        <v>2.0389233293402862</v>
      </c>
      <c r="DW271" s="409">
        <f t="shared" ca="1" si="1738"/>
        <v>2.0177634122168966</v>
      </c>
      <c r="DX271" s="409">
        <f t="shared" ca="1" si="1738"/>
        <v>2.0054615806863687</v>
      </c>
      <c r="DY271" s="409">
        <f t="shared" ca="1" si="1738"/>
        <v>1.9940438187738618</v>
      </c>
      <c r="DZ271" s="409">
        <f t="shared" ca="1" si="1738"/>
        <v>1.9915923593128018</v>
      </c>
      <c r="EA271" s="409">
        <f t="shared" ca="1" si="1738"/>
        <v>1.9795965209182536</v>
      </c>
      <c r="EB271" s="409">
        <f t="shared" ca="1" si="1738"/>
        <v>1.9453935126086008</v>
      </c>
      <c r="EC271" s="409">
        <f t="shared" ca="1" si="1738"/>
        <v>1.9556606577475315</v>
      </c>
      <c r="ED271" s="409">
        <f t="shared" ca="1" si="1738"/>
        <v>1.8988459580024448</v>
      </c>
      <c r="EE271" s="409">
        <f t="shared" ref="EE271:EQ271" ca="1" si="1739">+EE73/EE$44*100</f>
        <v>1.9533308707845267</v>
      </c>
      <c r="EF271" s="409">
        <f t="shared" ca="1" si="1739"/>
        <v>1.9299462566624852</v>
      </c>
      <c r="EG271" s="409">
        <f t="shared" ca="1" si="1739"/>
        <v>1.9544090648978794</v>
      </c>
      <c r="EH271" s="409">
        <f t="shared" ca="1" si="1739"/>
        <v>2.0026277929626737</v>
      </c>
      <c r="EI271" s="409">
        <f t="shared" ca="1" si="1739"/>
        <v>1.962429742018158</v>
      </c>
      <c r="EJ271" s="409">
        <f t="shared" ca="1" si="1739"/>
        <v>1.946919029993889</v>
      </c>
      <c r="EK271" s="409">
        <f t="shared" ca="1" si="1739"/>
        <v>1.9530534607230698</v>
      </c>
      <c r="EL271" s="409">
        <f t="shared" ca="1" si="1739"/>
        <v>1.9333467325474598</v>
      </c>
      <c r="EM271" s="409">
        <f t="shared" ca="1" si="1739"/>
        <v>1.9210009476104379</v>
      </c>
      <c r="EN271" s="409">
        <f t="shared" ca="1" si="1739"/>
        <v>2.0205855396171235</v>
      </c>
      <c r="EO271" s="409">
        <f t="shared" ca="1" si="1739"/>
        <v>1.9393095957060069</v>
      </c>
      <c r="EP271" s="409">
        <f t="shared" ca="1" si="1739"/>
        <v>1.9615742695003415</v>
      </c>
      <c r="EQ271" s="409">
        <f t="shared" ca="1" si="1739"/>
        <v>1.9273991537514332</v>
      </c>
      <c r="ER271" s="409">
        <f t="shared" ref="ER271:FA271" ca="1" si="1740">+ER73/ER$44*100</f>
        <v>1.9576639752595784</v>
      </c>
      <c r="ES271" s="409">
        <f t="shared" ca="1" si="1740"/>
        <v>1.971581471058736</v>
      </c>
      <c r="ET271" s="409">
        <f t="shared" ca="1" si="1740"/>
        <v>1.9214096107003371</v>
      </c>
      <c r="EU271" s="409">
        <f t="shared" ca="1" si="1740"/>
        <v>1.9278615359310853</v>
      </c>
      <c r="EV271" s="409">
        <f t="shared" ca="1" si="1740"/>
        <v>1.9508492009032603</v>
      </c>
      <c r="EW271" s="409">
        <f t="shared" ca="1" si="1740"/>
        <v>1.939294183937226</v>
      </c>
      <c r="EX271" s="409">
        <f t="shared" ca="1" si="1740"/>
        <v>1.9585008897859777</v>
      </c>
      <c r="EY271" s="409">
        <f t="shared" ca="1" si="1740"/>
        <v>1.9850403323795531</v>
      </c>
      <c r="EZ271" s="409">
        <f t="shared" ca="1" si="1740"/>
        <v>1.9923779013636129</v>
      </c>
      <c r="FA271" s="409">
        <f t="shared" ca="1" si="1740"/>
        <v>1.9822981478804438</v>
      </c>
      <c r="FB271" s="409">
        <f t="shared" ref="FB271:FD271" ca="1" si="1741">+FB73/FB$44*100</f>
        <v>1.9581601905640491</v>
      </c>
      <c r="FC271" s="409">
        <f t="shared" ca="1" si="1741"/>
        <v>1.9569636427407757</v>
      </c>
      <c r="FD271" s="409">
        <f t="shared" ca="1" si="1741"/>
        <v>1.9419878477953185</v>
      </c>
      <c r="FE271" s="409" t="e">
        <f t="shared" ref="FE271:FI271" ca="1" si="1742">+FE73/FE$44*100</f>
        <v>#DIV/0!</v>
      </c>
      <c r="FF271" s="409" t="e">
        <f t="shared" ca="1" si="1742"/>
        <v>#DIV/0!</v>
      </c>
      <c r="FG271" s="409" t="e">
        <f t="shared" ca="1" si="1742"/>
        <v>#DIV/0!</v>
      </c>
      <c r="FH271" s="409" t="e">
        <f t="shared" ca="1" si="1742"/>
        <v>#DIV/0!</v>
      </c>
      <c r="FI271" s="409" t="e">
        <f t="shared" ca="1" si="1742"/>
        <v>#DIV/0!</v>
      </c>
      <c r="FJ271" s="409" t="e">
        <f t="shared" ref="FJ271:FP271" ca="1" si="1743">+FJ73/FJ$44*100</f>
        <v>#DIV/0!</v>
      </c>
      <c r="FK271" s="409" t="e">
        <f t="shared" ca="1" si="1743"/>
        <v>#DIV/0!</v>
      </c>
      <c r="FL271" s="409" t="e">
        <f t="shared" ca="1" si="1743"/>
        <v>#DIV/0!</v>
      </c>
      <c r="FM271" s="409" t="e">
        <f t="shared" ca="1" si="1743"/>
        <v>#DIV/0!</v>
      </c>
      <c r="FN271" s="409" t="e">
        <f t="shared" ca="1" si="1743"/>
        <v>#DIV/0!</v>
      </c>
      <c r="FO271" s="409" t="e">
        <f t="shared" ca="1" si="1743"/>
        <v>#DIV/0!</v>
      </c>
      <c r="FP271" s="409" t="e">
        <f t="shared" ca="1" si="1743"/>
        <v>#DIV/0!</v>
      </c>
    </row>
    <row r="272" spans="1:172" x14ac:dyDescent="0.2">
      <c r="B272" s="407" t="s">
        <v>26</v>
      </c>
      <c r="C272" s="408">
        <f t="shared" si="1588"/>
        <v>257274.88099999999</v>
      </c>
      <c r="D272" s="407"/>
      <c r="E272" s="409">
        <f t="shared" ca="1" si="1589"/>
        <v>3.3714134229008077</v>
      </c>
      <c r="F272" s="409">
        <f t="shared" ca="1" si="1703"/>
        <v>3.3980221442166689</v>
      </c>
      <c r="G272" s="409">
        <f t="shared" ca="1" si="1703"/>
        <v>3.5267220340751435</v>
      </c>
      <c r="H272" s="409">
        <f t="shared" ca="1" si="1703"/>
        <v>3.5731739164534702</v>
      </c>
      <c r="I272" s="409">
        <f t="shared" ca="1" si="1703"/>
        <v>3.3219533325448989</v>
      </c>
      <c r="J272" s="409">
        <f t="shared" ca="1" si="1703"/>
        <v>3.3084962022061175</v>
      </c>
      <c r="K272" s="409">
        <f t="shared" ca="1" si="1703"/>
        <v>3.4591279024199171</v>
      </c>
      <c r="L272" s="409">
        <f t="shared" ca="1" si="1703"/>
        <v>3.4363273233688063</v>
      </c>
      <c r="M272" s="409">
        <f t="shared" ca="1" si="1703"/>
        <v>3.45178169134548</v>
      </c>
      <c r="N272" s="409">
        <f t="shared" ca="1" si="1703"/>
        <v>3.4836421304635037</v>
      </c>
      <c r="O272" s="409">
        <f t="shared" ca="1" si="1703"/>
        <v>3.4449967498630838</v>
      </c>
      <c r="P272" s="409">
        <f t="shared" ca="1" si="1703"/>
        <v>3.334604769325896</v>
      </c>
      <c r="Q272" s="409">
        <f t="shared" ca="1" si="1703"/>
        <v>3.7598038139056307</v>
      </c>
      <c r="R272" s="409">
        <f t="shared" ca="1" si="1703"/>
        <v>3.6895741138818585</v>
      </c>
      <c r="S272" s="409">
        <f t="shared" ca="1" si="1703"/>
        <v>3.7207813407403534</v>
      </c>
      <c r="T272" s="409">
        <f t="shared" ca="1" si="1703"/>
        <v>3.6282382974374929</v>
      </c>
      <c r="U272" s="409">
        <f t="shared" ca="1" si="1703"/>
        <v>3.714549146116144</v>
      </c>
      <c r="V272" s="409">
        <f t="shared" ca="1" si="1703"/>
        <v>3.6466400801720122</v>
      </c>
      <c r="W272" s="409">
        <f t="shared" ca="1" si="1703"/>
        <v>3.6377717787816635</v>
      </c>
      <c r="X272" s="409">
        <f t="shared" ca="1" si="1703"/>
        <v>3.4793949461261042</v>
      </c>
      <c r="Y272" s="409">
        <f t="shared" ca="1" si="1703"/>
        <v>3.6486184646128064</v>
      </c>
      <c r="Z272" s="409">
        <f t="shared" ca="1" si="1703"/>
        <v>3.7419370690903877</v>
      </c>
      <c r="AA272" s="409">
        <f t="shared" ca="1" si="1703"/>
        <v>3.7035259746909133</v>
      </c>
      <c r="AB272" s="409">
        <f t="shared" ca="1" si="1703"/>
        <v>3.8871030034289635</v>
      </c>
      <c r="AC272" s="409">
        <f t="shared" ca="1" si="1703"/>
        <v>3.5559736434707014</v>
      </c>
      <c r="AD272" s="409">
        <f t="shared" ca="1" si="1703"/>
        <v>3.5476617024493811</v>
      </c>
      <c r="AE272" s="409">
        <f t="shared" ca="1" si="1703"/>
        <v>3.4545056914264114</v>
      </c>
      <c r="AF272" s="409">
        <f t="shared" ca="1" si="1703"/>
        <v>3.5541762290164014</v>
      </c>
      <c r="AG272" s="409">
        <f t="shared" ca="1" si="1703"/>
        <v>3.598390610109655</v>
      </c>
      <c r="AH272" s="409">
        <f t="shared" ca="1" si="1703"/>
        <v>3.573626501160021</v>
      </c>
      <c r="AI272" s="409">
        <f t="shared" ca="1" si="1703"/>
        <v>3.6310404084570718</v>
      </c>
      <c r="AJ272" s="409">
        <f t="shared" ca="1" si="1703"/>
        <v>3.5476601044375595</v>
      </c>
      <c r="AK272" s="409">
        <f t="shared" ca="1" si="1703"/>
        <v>3.5877120614851696</v>
      </c>
      <c r="AL272" s="409">
        <f t="shared" ca="1" si="1703"/>
        <v>3.6013949673898504</v>
      </c>
      <c r="AM272" s="409">
        <f t="shared" ca="1" si="1703"/>
        <v>3.4496903473121088</v>
      </c>
      <c r="AN272" s="409">
        <f t="shared" ca="1" si="1703"/>
        <v>3.4585803072810477</v>
      </c>
      <c r="AO272" s="409">
        <f t="shared" ca="1" si="1703"/>
        <v>3.4962263235736581</v>
      </c>
      <c r="AP272" s="409">
        <f t="shared" ca="1" si="1703"/>
        <v>3.554830851126662</v>
      </c>
      <c r="AQ272" s="409">
        <f t="shared" ca="1" si="1703"/>
        <v>3.4922598679457648</v>
      </c>
      <c r="AR272" s="409">
        <f t="shared" ca="1" si="1703"/>
        <v>3.4581298605201214</v>
      </c>
      <c r="AS272" s="409">
        <f t="shared" ca="1" si="1703"/>
        <v>3.4285660539786997</v>
      </c>
      <c r="AT272" s="409">
        <f t="shared" ca="1" si="1703"/>
        <v>3.5060602693913312</v>
      </c>
      <c r="AU272" s="409">
        <f t="shared" ca="1" si="1703"/>
        <v>3.4502885808997394</v>
      </c>
      <c r="AV272" s="409">
        <f t="shared" ref="F272:AX278" ca="1" si="1744">+AV74/AV$44*100</f>
        <v>3.5074893556350011</v>
      </c>
      <c r="AW272" s="409">
        <f t="shared" ca="1" si="1744"/>
        <v>3.4817750063967772</v>
      </c>
      <c r="AX272" s="409">
        <f t="shared" ca="1" si="1744"/>
        <v>3.523531120292795</v>
      </c>
      <c r="AY272" s="409">
        <f t="shared" ca="1" si="1678"/>
        <v>3.7522804189622199</v>
      </c>
      <c r="AZ272" s="409">
        <f t="shared" ca="1" si="1678"/>
        <v>3.5138518070391798</v>
      </c>
      <c r="BA272" s="409">
        <f t="shared" ca="1" si="1678"/>
        <v>3.7032397749386186</v>
      </c>
      <c r="BB272" s="409">
        <f t="shared" ca="1" si="1678"/>
        <v>3.63195200813953</v>
      </c>
      <c r="BC272" s="409">
        <f t="shared" ca="1" si="1678"/>
        <v>3.5019610706182176</v>
      </c>
      <c r="BD272" s="409">
        <f t="shared" ca="1" si="1678"/>
        <v>3.488265693311801</v>
      </c>
      <c r="BE272" s="409">
        <f t="shared" ca="1" si="1678"/>
        <v>3.5234344665007793</v>
      </c>
      <c r="BF272" s="409">
        <f t="shared" ca="1" si="1678"/>
        <v>3.6276518819893528</v>
      </c>
      <c r="BG272" s="409">
        <f t="shared" ca="1" si="1678"/>
        <v>3.641336338015976</v>
      </c>
      <c r="BH272" s="409">
        <f t="shared" ca="1" si="1678"/>
        <v>3.6132561509833212</v>
      </c>
      <c r="BI272" s="409">
        <f t="shared" ca="1" si="1678"/>
        <v>3.473080799803232</v>
      </c>
      <c r="BJ272" s="409">
        <f t="shared" ca="1" si="1678"/>
        <v>3.5090663530623569</v>
      </c>
      <c r="BK272" s="409">
        <f t="shared" ca="1" si="1678"/>
        <v>3.5324834574051605</v>
      </c>
      <c r="BL272" s="409">
        <f t="shared" ca="1" si="1678"/>
        <v>3.4991877348493099</v>
      </c>
      <c r="BM272" s="409">
        <f t="shared" ca="1" si="1678"/>
        <v>3.3438261368887319</v>
      </c>
      <c r="BN272" s="409">
        <f t="shared" ca="1" si="1678"/>
        <v>3.2849819725971132</v>
      </c>
      <c r="BO272" s="409">
        <f t="shared" ca="1" si="1678"/>
        <v>3.4611100404774007</v>
      </c>
      <c r="BP272" s="409">
        <f t="shared" ca="1" si="1678"/>
        <v>3.4709308104217871</v>
      </c>
      <c r="BQ272" s="409">
        <f t="shared" ca="1" si="1678"/>
        <v>3.4013957585413013</v>
      </c>
      <c r="BR272" s="409">
        <f t="shared" ca="1" si="1678"/>
        <v>3.3410626105969525</v>
      </c>
      <c r="BS272" s="409">
        <f t="shared" ca="1" si="1678"/>
        <v>3.2213863703194514</v>
      </c>
      <c r="BT272" s="409">
        <f t="shared" ca="1" si="1678"/>
        <v>3.341793208009268</v>
      </c>
      <c r="BU272" s="409">
        <f t="shared" ca="1" si="1678"/>
        <v>3.2297266745518325</v>
      </c>
      <c r="BV272" s="409">
        <f t="shared" ca="1" si="1678"/>
        <v>3.1785588778960858</v>
      </c>
      <c r="BW272" s="409">
        <f t="shared" ca="1" si="1678"/>
        <v>3.2566038803702928</v>
      </c>
      <c r="BX272" s="409">
        <f t="shared" ca="1" si="1678"/>
        <v>3.2632977249221611</v>
      </c>
      <c r="BY272" s="409">
        <f t="shared" ca="1" si="1643"/>
        <v>3.3152645643902736</v>
      </c>
      <c r="BZ272" s="409">
        <f t="shared" ca="1" si="1643"/>
        <v>3.2812793954422323</v>
      </c>
      <c r="CA272" s="409">
        <f t="shared" ca="1" si="1643"/>
        <v>3.4286777550210008</v>
      </c>
      <c r="CB272" s="409">
        <f t="shared" ca="1" si="1643"/>
        <v>3.3650762942045698</v>
      </c>
      <c r="CC272" s="409">
        <f t="shared" ca="1" si="1643"/>
        <v>3.3782019453733221</v>
      </c>
      <c r="CD272" s="409">
        <f t="shared" ca="1" si="1643"/>
        <v>3.035272688255902</v>
      </c>
      <c r="CE272" s="409">
        <f t="shared" ca="1" si="1643"/>
        <v>3.3772973587781294</v>
      </c>
      <c r="CF272" s="409">
        <f t="shared" ca="1" si="1643"/>
        <v>3.4483050847474126</v>
      </c>
      <c r="CG272" s="409">
        <f t="shared" ca="1" si="1643"/>
        <v>3.3442519756988665</v>
      </c>
      <c r="CH272" s="409">
        <f t="shared" ca="1" si="1643"/>
        <v>3.3180610021716515</v>
      </c>
      <c r="CI272" s="409">
        <f t="shared" ca="1" si="1643"/>
        <v>3.2465842335888091</v>
      </c>
      <c r="CJ272" s="409">
        <f t="shared" ca="1" si="1643"/>
        <v>3.346492288941854</v>
      </c>
      <c r="CK272" s="409">
        <f t="shared" ref="CK272:DG272" ca="1" si="1745">+CK74/CK$44*100</f>
        <v>3.4430083689920643</v>
      </c>
      <c r="CL272" s="409">
        <f t="shared" ca="1" si="1745"/>
        <v>3.3327819154691185</v>
      </c>
      <c r="CM272" s="409">
        <f t="shared" ca="1" si="1745"/>
        <v>3.3768027707438364</v>
      </c>
      <c r="CN272" s="409">
        <f t="shared" ca="1" si="1745"/>
        <v>3.9695437194448977</v>
      </c>
      <c r="CO272" s="409">
        <f t="shared" ca="1" si="1745"/>
        <v>3.8606744370606814</v>
      </c>
      <c r="CP272" s="409">
        <f t="shared" ca="1" si="1745"/>
        <v>3.2817607409317024</v>
      </c>
      <c r="CQ272" s="409">
        <f t="shared" ca="1" si="1745"/>
        <v>3.2359615569570876</v>
      </c>
      <c r="CR272" s="409">
        <f t="shared" ca="1" si="1745"/>
        <v>3.2446566500266338</v>
      </c>
      <c r="CS272" s="409">
        <f t="shared" ca="1" si="1745"/>
        <v>3.5057344217596853</v>
      </c>
      <c r="CT272" s="409">
        <f t="shared" ca="1" si="1745"/>
        <v>3.5540281586900244</v>
      </c>
      <c r="CU272" s="409">
        <f t="shared" ca="1" si="1745"/>
        <v>3.5276442618951256</v>
      </c>
      <c r="CV272" s="409">
        <f t="shared" ca="1" si="1745"/>
        <v>3.5637165171262466</v>
      </c>
      <c r="CW272" s="409">
        <f t="shared" ca="1" si="1745"/>
        <v>3.5041002788503883</v>
      </c>
      <c r="CX272" s="409">
        <f t="shared" ca="1" si="1745"/>
        <v>3.5270934360850457</v>
      </c>
      <c r="CY272" s="409">
        <f t="shared" ca="1" si="1745"/>
        <v>3.4968150293204228</v>
      </c>
      <c r="CZ272" s="409">
        <f t="shared" ca="1" si="1745"/>
        <v>3.5530693404885585</v>
      </c>
      <c r="DA272" s="409">
        <f t="shared" ca="1" si="1745"/>
        <v>3.5532827839052281</v>
      </c>
      <c r="DB272" s="409">
        <f t="shared" ca="1" si="1745"/>
        <v>3.6822553555358981</v>
      </c>
      <c r="DC272" s="409">
        <f t="shared" ca="1" si="1745"/>
        <v>3.6566666386809303</v>
      </c>
      <c r="DD272" s="409">
        <f t="shared" ca="1" si="1745"/>
        <v>3.5887639505649944</v>
      </c>
      <c r="DE272" s="409">
        <f t="shared" ca="1" si="1745"/>
        <v>3.6803600027318675</v>
      </c>
      <c r="DF272" s="409">
        <f t="shared" ca="1" si="1745"/>
        <v>3.6487455232001746</v>
      </c>
      <c r="DG272" s="409">
        <f t="shared" ca="1" si="1745"/>
        <v>3.5834853279639929</v>
      </c>
      <c r="DH272" s="409">
        <f t="shared" ref="DH272:DS272" ca="1" si="1746">+DH74/DH$44*100</f>
        <v>3.5790742652757292</v>
      </c>
      <c r="DI272" s="409">
        <f t="shared" ca="1" si="1746"/>
        <v>3.4828396571998725</v>
      </c>
      <c r="DJ272" s="409">
        <f t="shared" ca="1" si="1746"/>
        <v>3.4800847954325116</v>
      </c>
      <c r="DK272" s="409">
        <f t="shared" ca="1" si="1746"/>
        <v>3.5079800620617143</v>
      </c>
      <c r="DL272" s="409">
        <f t="shared" ca="1" si="1746"/>
        <v>3.4943368686112906</v>
      </c>
      <c r="DM272" s="409">
        <f t="shared" ca="1" si="1746"/>
        <v>3.5856480403334516</v>
      </c>
      <c r="DN272" s="409">
        <f t="shared" ca="1" si="1746"/>
        <v>3.5596130858424537</v>
      </c>
      <c r="DO272" s="409">
        <f t="shared" ca="1" si="1746"/>
        <v>3.4656666063843868</v>
      </c>
      <c r="DP272" s="409">
        <f t="shared" ca="1" si="1746"/>
        <v>3.3606314838892675</v>
      </c>
      <c r="DQ272" s="409">
        <f t="shared" ca="1" si="1746"/>
        <v>3.4182487190370892</v>
      </c>
      <c r="DR272" s="409">
        <f t="shared" ca="1" si="1746"/>
        <v>3.5159044141400768</v>
      </c>
      <c r="DS272" s="409">
        <f t="shared" ca="1" si="1746"/>
        <v>3.5561206545640074</v>
      </c>
      <c r="DT272" s="409">
        <f t="shared" ref="DT272:ED272" ca="1" si="1747">+DT74/DT$44*100</f>
        <v>3.4987386333005319</v>
      </c>
      <c r="DU272" s="409">
        <f t="shared" ca="1" si="1747"/>
        <v>3.478517776954547</v>
      </c>
      <c r="DV272" s="409">
        <f t="shared" ca="1" si="1747"/>
        <v>3.4848761404422035</v>
      </c>
      <c r="DW272" s="409">
        <f t="shared" ca="1" si="1747"/>
        <v>3.4943637098599227</v>
      </c>
      <c r="DX272" s="409">
        <f t="shared" ca="1" si="1747"/>
        <v>3.3667875207099454</v>
      </c>
      <c r="DY272" s="409">
        <f t="shared" ca="1" si="1747"/>
        <v>3.3295873479984723</v>
      </c>
      <c r="DZ272" s="409">
        <f t="shared" ca="1" si="1747"/>
        <v>3.3248277443329912</v>
      </c>
      <c r="EA272" s="409">
        <f t="shared" ca="1" si="1747"/>
        <v>3.3416249989705311</v>
      </c>
      <c r="EB272" s="409">
        <f t="shared" ca="1" si="1747"/>
        <v>3.5230334977691578</v>
      </c>
      <c r="EC272" s="409">
        <f t="shared" ca="1" si="1747"/>
        <v>3.4164988664061653</v>
      </c>
      <c r="ED272" s="409">
        <f t="shared" ca="1" si="1747"/>
        <v>3.2039964928350999</v>
      </c>
      <c r="EE272" s="409">
        <f t="shared" ref="EE272:EQ272" ca="1" si="1748">+EE74/EE$44*100</f>
        <v>3.3715483028187965</v>
      </c>
      <c r="EF272" s="409">
        <f t="shared" ca="1" si="1748"/>
        <v>3.2915770612954911</v>
      </c>
      <c r="EG272" s="409">
        <f t="shared" ca="1" si="1748"/>
        <v>3.3527703998654541</v>
      </c>
      <c r="EH272" s="409">
        <f t="shared" ca="1" si="1748"/>
        <v>3.3383839494680276</v>
      </c>
      <c r="EI272" s="409">
        <f t="shared" ca="1" si="1748"/>
        <v>3.2572193487216849</v>
      </c>
      <c r="EJ272" s="409">
        <f t="shared" ca="1" si="1748"/>
        <v>3.2892428735446311</v>
      </c>
      <c r="EK272" s="409">
        <f t="shared" ca="1" si="1748"/>
        <v>3.2354535893182921</v>
      </c>
      <c r="EL272" s="409">
        <f t="shared" ca="1" si="1748"/>
        <v>3.013146205776001</v>
      </c>
      <c r="EM272" s="409">
        <f t="shared" ca="1" si="1748"/>
        <v>3.1501872969433902</v>
      </c>
      <c r="EN272" s="409">
        <f t="shared" ca="1" si="1748"/>
        <v>3.1505921099432164</v>
      </c>
      <c r="EO272" s="409">
        <f t="shared" ca="1" si="1748"/>
        <v>3.1678420074170481</v>
      </c>
      <c r="EP272" s="409">
        <f t="shared" ca="1" si="1748"/>
        <v>3.4003643535297079</v>
      </c>
      <c r="EQ272" s="409">
        <f t="shared" ca="1" si="1748"/>
        <v>3.2441818988476876</v>
      </c>
      <c r="ER272" s="409">
        <f t="shared" ref="ER272:FA272" ca="1" si="1749">+ER74/ER$44*100</f>
        <v>3.2458280606966956</v>
      </c>
      <c r="ES272" s="409">
        <f t="shared" ca="1" si="1749"/>
        <v>3.3019078347725563</v>
      </c>
      <c r="ET272" s="409">
        <f t="shared" ca="1" si="1749"/>
        <v>3.2926536527640966</v>
      </c>
      <c r="EU272" s="409">
        <f t="shared" ca="1" si="1749"/>
        <v>3.2197083420986017</v>
      </c>
      <c r="EV272" s="409">
        <f t="shared" ca="1" si="1749"/>
        <v>3.2725568789640365</v>
      </c>
      <c r="EW272" s="409">
        <f t="shared" ca="1" si="1749"/>
        <v>3.095539346410205</v>
      </c>
      <c r="EX272" s="409">
        <f t="shared" ca="1" si="1749"/>
        <v>3.2536224169512997</v>
      </c>
      <c r="EY272" s="409">
        <f t="shared" ca="1" si="1749"/>
        <v>3.3276735370908215</v>
      </c>
      <c r="EZ272" s="409">
        <f t="shared" ca="1" si="1749"/>
        <v>3.3308070893331756</v>
      </c>
      <c r="FA272" s="409">
        <f t="shared" ca="1" si="1749"/>
        <v>3.3171578199645029</v>
      </c>
      <c r="FB272" s="409">
        <f t="shared" ref="FB272:FD272" ca="1" si="1750">+FB74/FB$44*100</f>
        <v>3.2103753579275689</v>
      </c>
      <c r="FC272" s="409">
        <f t="shared" ca="1" si="1750"/>
        <v>2.9911094125265554</v>
      </c>
      <c r="FD272" s="409">
        <f t="shared" ca="1" si="1750"/>
        <v>3.2115488588966326</v>
      </c>
      <c r="FE272" s="409" t="e">
        <f t="shared" ref="FE272:FI272" ca="1" si="1751">+FE74/FE$44*100</f>
        <v>#DIV/0!</v>
      </c>
      <c r="FF272" s="409" t="e">
        <f t="shared" ca="1" si="1751"/>
        <v>#DIV/0!</v>
      </c>
      <c r="FG272" s="409" t="e">
        <f t="shared" ca="1" si="1751"/>
        <v>#DIV/0!</v>
      </c>
      <c r="FH272" s="409" t="e">
        <f t="shared" ca="1" si="1751"/>
        <v>#DIV/0!</v>
      </c>
      <c r="FI272" s="409" t="e">
        <f t="shared" ca="1" si="1751"/>
        <v>#DIV/0!</v>
      </c>
      <c r="FJ272" s="409" t="e">
        <f t="shared" ref="FJ272:FP272" ca="1" si="1752">+FJ74/FJ$44*100</f>
        <v>#DIV/0!</v>
      </c>
      <c r="FK272" s="409" t="e">
        <f t="shared" ca="1" si="1752"/>
        <v>#DIV/0!</v>
      </c>
      <c r="FL272" s="409" t="e">
        <f t="shared" ca="1" si="1752"/>
        <v>#DIV/0!</v>
      </c>
      <c r="FM272" s="409" t="e">
        <f t="shared" ca="1" si="1752"/>
        <v>#DIV/0!</v>
      </c>
      <c r="FN272" s="409" t="e">
        <f t="shared" ca="1" si="1752"/>
        <v>#DIV/0!</v>
      </c>
      <c r="FO272" s="409" t="e">
        <f t="shared" ca="1" si="1752"/>
        <v>#DIV/0!</v>
      </c>
      <c r="FP272" s="409" t="e">
        <f t="shared" ca="1" si="1752"/>
        <v>#DIV/0!</v>
      </c>
    </row>
    <row r="273" spans="1:172" x14ac:dyDescent="0.2">
      <c r="B273" s="407" t="s">
        <v>27</v>
      </c>
      <c r="C273" s="408">
        <f t="shared" si="1588"/>
        <v>170712.27799999999</v>
      </c>
      <c r="D273" s="407"/>
      <c r="E273" s="409">
        <f t="shared" ca="1" si="1589"/>
        <v>2.1979739324451715</v>
      </c>
      <c r="F273" s="409">
        <f t="shared" ca="1" si="1744"/>
        <v>2.2387405350127105</v>
      </c>
      <c r="G273" s="409">
        <f t="shared" ca="1" si="1744"/>
        <v>2.2484776110230276</v>
      </c>
      <c r="H273" s="409">
        <f t="shared" ca="1" si="1744"/>
        <v>2.2504853331858357</v>
      </c>
      <c r="I273" s="409">
        <f t="shared" ca="1" si="1744"/>
        <v>2.2354270883531324</v>
      </c>
      <c r="J273" s="409">
        <f t="shared" ca="1" si="1744"/>
        <v>2.2658376615900755</v>
      </c>
      <c r="K273" s="409">
        <f t="shared" ca="1" si="1744"/>
        <v>2.2235558612134119</v>
      </c>
      <c r="L273" s="409">
        <f t="shared" ca="1" si="1744"/>
        <v>2.2353994943279418</v>
      </c>
      <c r="M273" s="409">
        <f t="shared" ca="1" si="1744"/>
        <v>2.1653035357550712</v>
      </c>
      <c r="N273" s="409">
        <f t="shared" ca="1" si="1744"/>
        <v>2.1840867921108909</v>
      </c>
      <c r="O273" s="409">
        <f t="shared" ca="1" si="1744"/>
        <v>2.1866429274007082</v>
      </c>
      <c r="P273" s="409">
        <f t="shared" ca="1" si="1744"/>
        <v>2.2048661519721984</v>
      </c>
      <c r="Q273" s="409">
        <f t="shared" ca="1" si="1744"/>
        <v>2.2582523223669968</v>
      </c>
      <c r="R273" s="409">
        <f t="shared" ca="1" si="1744"/>
        <v>2.2640178998278127</v>
      </c>
      <c r="S273" s="409">
        <f t="shared" ca="1" si="1744"/>
        <v>2.2299163395019281</v>
      </c>
      <c r="T273" s="409">
        <f t="shared" ca="1" si="1744"/>
        <v>2.2748652809361247</v>
      </c>
      <c r="U273" s="409">
        <f t="shared" ca="1" si="1744"/>
        <v>2.2296913553903437</v>
      </c>
      <c r="V273" s="409">
        <f t="shared" ca="1" si="1744"/>
        <v>2.2443988985885071</v>
      </c>
      <c r="W273" s="409">
        <f t="shared" ca="1" si="1744"/>
        <v>2.3021408605731901</v>
      </c>
      <c r="X273" s="409">
        <f t="shared" ca="1" si="1744"/>
        <v>2.282668428061275</v>
      </c>
      <c r="Y273" s="409">
        <f t="shared" ca="1" si="1744"/>
        <v>2.3822624483660881</v>
      </c>
      <c r="Z273" s="409">
        <f t="shared" ca="1" si="1744"/>
        <v>2.2974471159635961</v>
      </c>
      <c r="AA273" s="409">
        <f t="shared" ca="1" si="1744"/>
        <v>2.3701318130694009</v>
      </c>
      <c r="AB273" s="409">
        <f t="shared" ca="1" si="1744"/>
        <v>2.3637767248790591</v>
      </c>
      <c r="AC273" s="409">
        <f t="shared" ca="1" si="1744"/>
        <v>2.382960615336748</v>
      </c>
      <c r="AD273" s="409">
        <f t="shared" ca="1" si="1744"/>
        <v>2.3605801617837741</v>
      </c>
      <c r="AE273" s="409">
        <f t="shared" ca="1" si="1744"/>
        <v>2.4463787696899568</v>
      </c>
      <c r="AF273" s="409">
        <f t="shared" ca="1" si="1744"/>
        <v>2.4949939936540737</v>
      </c>
      <c r="AG273" s="409">
        <f t="shared" ca="1" si="1744"/>
        <v>2.3920782437178163</v>
      </c>
      <c r="AH273" s="409">
        <f t="shared" ca="1" si="1744"/>
        <v>2.2936071728362584</v>
      </c>
      <c r="AI273" s="409">
        <f t="shared" ca="1" si="1744"/>
        <v>2.364341218605015</v>
      </c>
      <c r="AJ273" s="409">
        <f t="shared" ca="1" si="1744"/>
        <v>2.3175022238494019</v>
      </c>
      <c r="AK273" s="409">
        <f t="shared" ca="1" si="1744"/>
        <v>2.2976530746325983</v>
      </c>
      <c r="AL273" s="409">
        <f t="shared" ca="1" si="1744"/>
        <v>2.3995301461415561</v>
      </c>
      <c r="AM273" s="409">
        <f t="shared" ca="1" si="1744"/>
        <v>2.3112160444668381</v>
      </c>
      <c r="AN273" s="409">
        <f t="shared" ca="1" si="1744"/>
        <v>2.3612430890837834</v>
      </c>
      <c r="AO273" s="409">
        <f t="shared" ca="1" si="1744"/>
        <v>2.3658710594362766</v>
      </c>
      <c r="AP273" s="409">
        <f t="shared" ca="1" si="1744"/>
        <v>2.3807975037742883</v>
      </c>
      <c r="AQ273" s="409">
        <f t="shared" ca="1" si="1744"/>
        <v>2.3313560652832468</v>
      </c>
      <c r="AR273" s="409">
        <f t="shared" ca="1" si="1744"/>
        <v>2.2572482036989943</v>
      </c>
      <c r="AS273" s="409">
        <f t="shared" ca="1" si="1744"/>
        <v>2.338428802873675</v>
      </c>
      <c r="AT273" s="409">
        <f t="shared" ca="1" si="1744"/>
        <v>2.368051532852832</v>
      </c>
      <c r="AU273" s="409">
        <f t="shared" ca="1" si="1744"/>
        <v>2.3427396409675958</v>
      </c>
      <c r="AV273" s="409">
        <f t="shared" ca="1" si="1744"/>
        <v>2.34029553803376</v>
      </c>
      <c r="AW273" s="409">
        <f t="shared" ca="1" si="1744"/>
        <v>2.3361820966629412</v>
      </c>
      <c r="AX273" s="409">
        <f t="shared" ca="1" si="1744"/>
        <v>2.3195533933273249</v>
      </c>
      <c r="AY273" s="409">
        <f t="shared" ca="1" si="1678"/>
        <v>2.3755845892522451</v>
      </c>
      <c r="AZ273" s="409">
        <f t="shared" ca="1" si="1678"/>
        <v>2.4945089727130303</v>
      </c>
      <c r="BA273" s="409">
        <f t="shared" ca="1" si="1678"/>
        <v>2.314309219676641</v>
      </c>
      <c r="BB273" s="409">
        <f t="shared" ca="1" si="1678"/>
        <v>2.3231613163487692</v>
      </c>
      <c r="BC273" s="409">
        <f t="shared" ca="1" si="1678"/>
        <v>2.3036552812332816</v>
      </c>
      <c r="BD273" s="409">
        <f t="shared" ca="1" si="1678"/>
        <v>2.2973633772216173</v>
      </c>
      <c r="BE273" s="409">
        <f t="shared" ca="1" si="1678"/>
        <v>2.2622481676482109</v>
      </c>
      <c r="BF273" s="409">
        <f t="shared" ca="1" si="1678"/>
        <v>2.2005007219826105</v>
      </c>
      <c r="BG273" s="409">
        <f t="shared" ca="1" si="1678"/>
        <v>2.205641874637335</v>
      </c>
      <c r="BH273" s="409">
        <f t="shared" ca="1" si="1678"/>
        <v>2.2318073646807703</v>
      </c>
      <c r="BI273" s="409">
        <f t="shared" ca="1" si="1678"/>
        <v>2.222639602611356</v>
      </c>
      <c r="BJ273" s="409">
        <f t="shared" ca="1" si="1678"/>
        <v>2.1909301995703139</v>
      </c>
      <c r="BK273" s="409">
        <f t="shared" ca="1" si="1678"/>
        <v>2.1486255500041409</v>
      </c>
      <c r="BL273" s="409">
        <f t="shared" ca="1" si="1678"/>
        <v>2.1878026165427804</v>
      </c>
      <c r="BM273" s="409">
        <f t="shared" ca="1" si="1678"/>
        <v>2.194139883410263</v>
      </c>
      <c r="BN273" s="409">
        <f t="shared" ca="1" si="1678"/>
        <v>2.2056435860166701</v>
      </c>
      <c r="BO273" s="409">
        <f t="shared" ca="1" si="1678"/>
        <v>2.2209084113214264</v>
      </c>
      <c r="BP273" s="409">
        <f t="shared" ca="1" si="1678"/>
        <v>2.2024213152241727</v>
      </c>
      <c r="BQ273" s="409">
        <f t="shared" ca="1" si="1678"/>
        <v>2.21846162369713</v>
      </c>
      <c r="BR273" s="409">
        <f t="shared" ca="1" si="1678"/>
        <v>2.2472456267359271</v>
      </c>
      <c r="BS273" s="409">
        <f t="shared" ca="1" si="1678"/>
        <v>2.2294314851144525</v>
      </c>
      <c r="BT273" s="409">
        <f t="shared" ca="1" si="1678"/>
        <v>2.1997934051534123</v>
      </c>
      <c r="BU273" s="409">
        <f t="shared" ca="1" si="1678"/>
        <v>2.1666013755687792</v>
      </c>
      <c r="BV273" s="409">
        <f t="shared" ca="1" si="1678"/>
        <v>2.1526519426873483</v>
      </c>
      <c r="BW273" s="409">
        <f t="shared" ca="1" si="1678"/>
        <v>2.2152326811881533</v>
      </c>
      <c r="BX273" s="409">
        <f t="shared" ca="1" si="1678"/>
        <v>2.1556867826920718</v>
      </c>
      <c r="BY273" s="409">
        <f t="shared" ca="1" si="1643"/>
        <v>2.1798721486537529</v>
      </c>
      <c r="BZ273" s="409">
        <f t="shared" ca="1" si="1643"/>
        <v>2.1485849280217848</v>
      </c>
      <c r="CA273" s="409">
        <f t="shared" ca="1" si="1643"/>
        <v>2.0866658900354649</v>
      </c>
      <c r="CB273" s="409">
        <f t="shared" ca="1" si="1643"/>
        <v>2.1670562402617302</v>
      </c>
      <c r="CC273" s="409">
        <f t="shared" ca="1" si="1643"/>
        <v>2.1459577498667786</v>
      </c>
      <c r="CD273" s="409">
        <f t="shared" ca="1" si="1643"/>
        <v>2.10189213196516</v>
      </c>
      <c r="CE273" s="409">
        <f t="shared" ca="1" si="1643"/>
        <v>2.1100962203849072</v>
      </c>
      <c r="CF273" s="409">
        <f t="shared" ca="1" si="1643"/>
        <v>2.0959173404767584</v>
      </c>
      <c r="CG273" s="409">
        <f t="shared" ca="1" si="1643"/>
        <v>2.1134905482170097</v>
      </c>
      <c r="CH273" s="409">
        <f t="shared" ca="1" si="1643"/>
        <v>2.1552157111572985</v>
      </c>
      <c r="CI273" s="409">
        <f t="shared" ca="1" si="1643"/>
        <v>2.1013664220357957</v>
      </c>
      <c r="CJ273" s="409">
        <f t="shared" ca="1" si="1643"/>
        <v>2.1881581520431324</v>
      </c>
      <c r="CK273" s="409">
        <f t="shared" ref="CK273:DG273" ca="1" si="1753">+CK75/CK$44*100</f>
        <v>2.0493627990741361</v>
      </c>
      <c r="CL273" s="409">
        <f t="shared" ca="1" si="1753"/>
        <v>2.0341489779247492</v>
      </c>
      <c r="CM273" s="409">
        <f t="shared" ca="1" si="1753"/>
        <v>2.0996912060059181</v>
      </c>
      <c r="CN273" s="409">
        <f t="shared" ca="1" si="1753"/>
        <v>2.2820831279486264</v>
      </c>
      <c r="CO273" s="409">
        <f t="shared" ca="1" si="1753"/>
        <v>2.1703742354697231</v>
      </c>
      <c r="CP273" s="409">
        <f t="shared" ca="1" si="1753"/>
        <v>2.0827316501240136</v>
      </c>
      <c r="CQ273" s="409">
        <f t="shared" ca="1" si="1753"/>
        <v>2.2410603800594986</v>
      </c>
      <c r="CR273" s="409">
        <f t="shared" ca="1" si="1753"/>
        <v>2.3195246100353231</v>
      </c>
      <c r="CS273" s="409">
        <f t="shared" ca="1" si="1753"/>
        <v>2.193547167831051</v>
      </c>
      <c r="CT273" s="409">
        <f t="shared" ca="1" si="1753"/>
        <v>2.2049137880171847</v>
      </c>
      <c r="CU273" s="409">
        <f t="shared" ca="1" si="1753"/>
        <v>2.188207244508773</v>
      </c>
      <c r="CV273" s="409">
        <f t="shared" ca="1" si="1753"/>
        <v>2.2382638590561541</v>
      </c>
      <c r="CW273" s="409">
        <f t="shared" ca="1" si="1753"/>
        <v>2.2942631153792488</v>
      </c>
      <c r="CX273" s="409">
        <f t="shared" ca="1" si="1753"/>
        <v>2.3066853326292871</v>
      </c>
      <c r="CY273" s="409">
        <f t="shared" ca="1" si="1753"/>
        <v>2.2785251665810149</v>
      </c>
      <c r="CZ273" s="409">
        <f t="shared" ca="1" si="1753"/>
        <v>2.3064564630920001</v>
      </c>
      <c r="DA273" s="409">
        <f t="shared" ca="1" si="1753"/>
        <v>2.2989152051037403</v>
      </c>
      <c r="DB273" s="409">
        <f t="shared" ca="1" si="1753"/>
        <v>2.2984263817622059</v>
      </c>
      <c r="DC273" s="409">
        <f t="shared" ca="1" si="1753"/>
        <v>2.3198594298138659</v>
      </c>
      <c r="DD273" s="409">
        <f t="shared" ca="1" si="1753"/>
        <v>2.2830499871974905</v>
      </c>
      <c r="DE273" s="409">
        <f t="shared" ca="1" si="1753"/>
        <v>2.2509172438752314</v>
      </c>
      <c r="DF273" s="409">
        <f t="shared" ca="1" si="1753"/>
        <v>2.2549126810042912</v>
      </c>
      <c r="DG273" s="409">
        <f t="shared" ca="1" si="1753"/>
        <v>2.2604500201896505</v>
      </c>
      <c r="DH273" s="409">
        <f t="shared" ref="DH273:DS273" ca="1" si="1754">+DH75/DH$44*100</f>
        <v>2.1916088240016229</v>
      </c>
      <c r="DI273" s="409">
        <f t="shared" ca="1" si="1754"/>
        <v>2.1417457606839907</v>
      </c>
      <c r="DJ273" s="409">
        <f t="shared" ca="1" si="1754"/>
        <v>2.2129014326337302</v>
      </c>
      <c r="DK273" s="409">
        <f t="shared" ca="1" si="1754"/>
        <v>2.1890591082821254</v>
      </c>
      <c r="DL273" s="409">
        <f t="shared" ca="1" si="1754"/>
        <v>2.1517014120081202</v>
      </c>
      <c r="DM273" s="409">
        <f t="shared" ca="1" si="1754"/>
        <v>2.1882161896699688</v>
      </c>
      <c r="DN273" s="409">
        <f t="shared" ca="1" si="1754"/>
        <v>2.1637625501975002</v>
      </c>
      <c r="DO273" s="409">
        <f t="shared" ca="1" si="1754"/>
        <v>2.136446174634655</v>
      </c>
      <c r="DP273" s="409">
        <f t="shared" ca="1" si="1754"/>
        <v>2.0814766795185813</v>
      </c>
      <c r="DQ273" s="409">
        <f t="shared" ca="1" si="1754"/>
        <v>2.1186579960000573</v>
      </c>
      <c r="DR273" s="409">
        <f t="shared" ca="1" si="1754"/>
        <v>2.1252889195864766</v>
      </c>
      <c r="DS273" s="409">
        <f t="shared" ca="1" si="1754"/>
        <v>2.1203510919376356</v>
      </c>
      <c r="DT273" s="409">
        <f t="shared" ref="DT273:ED273" ca="1" si="1755">+DT75/DT$44*100</f>
        <v>2.2304086128286111</v>
      </c>
      <c r="DU273" s="409">
        <f t="shared" ca="1" si="1755"/>
        <v>2.143182242236672</v>
      </c>
      <c r="DV273" s="409">
        <f t="shared" ca="1" si="1755"/>
        <v>2.1362826160100283</v>
      </c>
      <c r="DW273" s="409">
        <f t="shared" ca="1" si="1755"/>
        <v>2.1110967311912265</v>
      </c>
      <c r="DX273" s="409">
        <f t="shared" ca="1" si="1755"/>
        <v>2.1390332357519677</v>
      </c>
      <c r="DY273" s="409">
        <f t="shared" ca="1" si="1755"/>
        <v>2.0946673590213205</v>
      </c>
      <c r="DZ273" s="409">
        <f t="shared" ca="1" si="1755"/>
        <v>2.1113577406066244</v>
      </c>
      <c r="EA273" s="409">
        <f t="shared" ca="1" si="1755"/>
        <v>2.1299150051517599</v>
      </c>
      <c r="EB273" s="409">
        <f t="shared" ca="1" si="1755"/>
        <v>2.1550365267106879</v>
      </c>
      <c r="EC273" s="409">
        <f t="shared" ca="1" si="1755"/>
        <v>2.2142504700013816</v>
      </c>
      <c r="ED273" s="409">
        <f t="shared" ca="1" si="1755"/>
        <v>2.1114313527193627</v>
      </c>
      <c r="EE273" s="409">
        <f t="shared" ref="EE273:EQ273" ca="1" si="1756">+EE75/EE$44*100</f>
        <v>2.0323146989102514</v>
      </c>
      <c r="EF273" s="409">
        <f t="shared" ca="1" si="1756"/>
        <v>2.1317057107614432</v>
      </c>
      <c r="EG273" s="409">
        <f t="shared" ca="1" si="1756"/>
        <v>2.0982323600482209</v>
      </c>
      <c r="EH273" s="409">
        <f t="shared" ca="1" si="1756"/>
        <v>2.07722387523398</v>
      </c>
      <c r="EI273" s="409">
        <f t="shared" ca="1" si="1756"/>
        <v>2.1153830364067256</v>
      </c>
      <c r="EJ273" s="409">
        <f t="shared" ca="1" si="1756"/>
        <v>2.0676454789682737</v>
      </c>
      <c r="EK273" s="409">
        <f t="shared" ca="1" si="1756"/>
        <v>2.1067956797533416</v>
      </c>
      <c r="EL273" s="409">
        <f t="shared" ca="1" si="1756"/>
        <v>2.124636826018512</v>
      </c>
      <c r="EM273" s="409">
        <f t="shared" ca="1" si="1756"/>
        <v>2.0861603404790143</v>
      </c>
      <c r="EN273" s="409">
        <f t="shared" ca="1" si="1756"/>
        <v>2.1191896994329036</v>
      </c>
      <c r="EO273" s="409">
        <f t="shared" ca="1" si="1756"/>
        <v>2.10648333139663</v>
      </c>
      <c r="EP273" s="409">
        <f t="shared" ca="1" si="1756"/>
        <v>2.0636899411053786</v>
      </c>
      <c r="EQ273" s="409">
        <f t="shared" ca="1" si="1756"/>
        <v>2.0749062416959232</v>
      </c>
      <c r="ER273" s="409">
        <f t="shared" ref="ER273:FA273" ca="1" si="1757">+ER75/ER$44*100</f>
        <v>2.0863785057900648</v>
      </c>
      <c r="ES273" s="409">
        <f t="shared" ca="1" si="1757"/>
        <v>2.1032465267527036</v>
      </c>
      <c r="ET273" s="409">
        <f t="shared" ca="1" si="1757"/>
        <v>2.1808753912730072</v>
      </c>
      <c r="EU273" s="409">
        <f t="shared" ca="1" si="1757"/>
        <v>2.0663483985665207</v>
      </c>
      <c r="EV273" s="409">
        <f t="shared" ca="1" si="1757"/>
        <v>2.085478039206786</v>
      </c>
      <c r="EW273" s="409">
        <f t="shared" ca="1" si="1757"/>
        <v>2.0346798018795647</v>
      </c>
      <c r="EX273" s="409">
        <f t="shared" ca="1" si="1757"/>
        <v>2.0196777746101975</v>
      </c>
      <c r="EY273" s="409">
        <f t="shared" ca="1" si="1757"/>
        <v>2.0409919453289072</v>
      </c>
      <c r="EZ273" s="409">
        <f t="shared" ca="1" si="1757"/>
        <v>2.0266111348983724</v>
      </c>
      <c r="FA273" s="409">
        <f t="shared" ca="1" si="1757"/>
        <v>2.0191563409914881</v>
      </c>
      <c r="FB273" s="409">
        <f t="shared" ref="FB273:FD273" ca="1" si="1758">+FB75/FB$44*100</f>
        <v>2.026216472550662</v>
      </c>
      <c r="FC273" s="409">
        <f t="shared" ca="1" si="1758"/>
        <v>1.9994758132687067</v>
      </c>
      <c r="FD273" s="409">
        <f t="shared" ca="1" si="1758"/>
        <v>1.9712012541308166</v>
      </c>
      <c r="FE273" s="409" t="e">
        <f t="shared" ref="FE273:FI273" ca="1" si="1759">+FE75/FE$44*100</f>
        <v>#DIV/0!</v>
      </c>
      <c r="FF273" s="409" t="e">
        <f t="shared" ca="1" si="1759"/>
        <v>#DIV/0!</v>
      </c>
      <c r="FG273" s="409" t="e">
        <f t="shared" ca="1" si="1759"/>
        <v>#DIV/0!</v>
      </c>
      <c r="FH273" s="409" t="e">
        <f t="shared" ca="1" si="1759"/>
        <v>#DIV/0!</v>
      </c>
      <c r="FI273" s="409" t="e">
        <f t="shared" ca="1" si="1759"/>
        <v>#DIV/0!</v>
      </c>
      <c r="FJ273" s="409" t="e">
        <f t="shared" ref="FJ273:FP273" ca="1" si="1760">+FJ75/FJ$44*100</f>
        <v>#DIV/0!</v>
      </c>
      <c r="FK273" s="409" t="e">
        <f t="shared" ca="1" si="1760"/>
        <v>#DIV/0!</v>
      </c>
      <c r="FL273" s="409" t="e">
        <f t="shared" ca="1" si="1760"/>
        <v>#DIV/0!</v>
      </c>
      <c r="FM273" s="409" t="e">
        <f t="shared" ca="1" si="1760"/>
        <v>#DIV/0!</v>
      </c>
      <c r="FN273" s="409" t="e">
        <f t="shared" ca="1" si="1760"/>
        <v>#DIV/0!</v>
      </c>
      <c r="FO273" s="409" t="e">
        <f t="shared" ca="1" si="1760"/>
        <v>#DIV/0!</v>
      </c>
      <c r="FP273" s="409" t="e">
        <f t="shared" ca="1" si="1760"/>
        <v>#DIV/0!</v>
      </c>
    </row>
    <row r="274" spans="1:172" x14ac:dyDescent="0.2">
      <c r="B274" s="407" t="s">
        <v>28</v>
      </c>
      <c r="C274" s="408">
        <f t="shared" si="1588"/>
        <v>208837.09299999999</v>
      </c>
      <c r="D274" s="407"/>
      <c r="E274" s="409">
        <f t="shared" ca="1" si="1589"/>
        <v>2.6663966595801756</v>
      </c>
      <c r="F274" s="409">
        <f t="shared" ca="1" si="1744"/>
        <v>2.6023403268720569</v>
      </c>
      <c r="G274" s="409">
        <f t="shared" ca="1" si="1744"/>
        <v>2.5511708150808623</v>
      </c>
      <c r="H274" s="409">
        <f t="shared" ca="1" si="1744"/>
        <v>2.723106726870562</v>
      </c>
      <c r="I274" s="409">
        <f t="shared" ca="1" si="1744"/>
        <v>2.5800606972947753</v>
      </c>
      <c r="J274" s="409">
        <f t="shared" ca="1" si="1744"/>
        <v>2.5259013943923754</v>
      </c>
      <c r="K274" s="409">
        <f t="shared" ca="1" si="1744"/>
        <v>2.5246866865080082</v>
      </c>
      <c r="L274" s="409">
        <f t="shared" ca="1" si="1744"/>
        <v>2.5615068510079579</v>
      </c>
      <c r="M274" s="409">
        <f t="shared" ca="1" si="1744"/>
        <v>2.5347004510634221</v>
      </c>
      <c r="N274" s="409">
        <f t="shared" ca="1" si="1744"/>
        <v>2.5061649209457242</v>
      </c>
      <c r="O274" s="409">
        <f t="shared" ca="1" si="1744"/>
        <v>2.4422523889967844</v>
      </c>
      <c r="P274" s="409">
        <f t="shared" ca="1" si="1744"/>
        <v>2.460661130366872</v>
      </c>
      <c r="Q274" s="409">
        <f t="shared" ca="1" si="1744"/>
        <v>2.461288441893871</v>
      </c>
      <c r="R274" s="409">
        <f t="shared" ca="1" si="1744"/>
        <v>2.4926679714377569</v>
      </c>
      <c r="S274" s="409">
        <f t="shared" ca="1" si="1744"/>
        <v>2.5146027156728059</v>
      </c>
      <c r="T274" s="409">
        <f t="shared" ca="1" si="1744"/>
        <v>2.4765808465113119</v>
      </c>
      <c r="U274" s="409">
        <f t="shared" ca="1" si="1744"/>
        <v>2.4618632525166877</v>
      </c>
      <c r="V274" s="409">
        <f t="shared" ca="1" si="1744"/>
        <v>2.5097762675618669</v>
      </c>
      <c r="W274" s="409">
        <f t="shared" ca="1" si="1744"/>
        <v>2.5547121665066079</v>
      </c>
      <c r="X274" s="409">
        <f t="shared" ca="1" si="1744"/>
        <v>2.510062259121332</v>
      </c>
      <c r="Y274" s="409">
        <f t="shared" ca="1" si="1744"/>
        <v>2.5150098440278246</v>
      </c>
      <c r="Z274" s="409">
        <f t="shared" ca="1" si="1744"/>
        <v>2.4918477855978516</v>
      </c>
      <c r="AA274" s="409">
        <f t="shared" ca="1" si="1744"/>
        <v>2.5276696085738379</v>
      </c>
      <c r="AB274" s="409">
        <f t="shared" ca="1" si="1744"/>
        <v>2.5070553857538602</v>
      </c>
      <c r="AC274" s="409">
        <f t="shared" ca="1" si="1744"/>
        <v>2.5123437213683202</v>
      </c>
      <c r="AD274" s="409">
        <f t="shared" ca="1" si="1744"/>
        <v>2.4758148828242614</v>
      </c>
      <c r="AE274" s="409">
        <f t="shared" ca="1" si="1744"/>
        <v>2.5415775390821707</v>
      </c>
      <c r="AF274" s="409">
        <f t="shared" ca="1" si="1744"/>
        <v>2.4244998518601779</v>
      </c>
      <c r="AG274" s="409">
        <f t="shared" ca="1" si="1744"/>
        <v>2.444855203965012</v>
      </c>
      <c r="AH274" s="409">
        <f t="shared" ca="1" si="1744"/>
        <v>2.5140924059349783</v>
      </c>
      <c r="AI274" s="409">
        <f t="shared" ca="1" si="1744"/>
        <v>2.4843251183510442</v>
      </c>
      <c r="AJ274" s="409">
        <f t="shared" ca="1" si="1744"/>
        <v>2.4682927551301632</v>
      </c>
      <c r="AK274" s="409">
        <f t="shared" ca="1" si="1744"/>
        <v>2.4063724889845832</v>
      </c>
      <c r="AL274" s="409">
        <f t="shared" ca="1" si="1744"/>
        <v>2.5677157716451777</v>
      </c>
      <c r="AM274" s="409">
        <f t="shared" ca="1" si="1744"/>
        <v>2.4664119369635151</v>
      </c>
      <c r="AN274" s="409">
        <f t="shared" ca="1" si="1744"/>
        <v>2.4024069280616103</v>
      </c>
      <c r="AO274" s="409">
        <f t="shared" ca="1" si="1744"/>
        <v>2.4184301122463769</v>
      </c>
      <c r="AP274" s="409">
        <f t="shared" ca="1" si="1744"/>
        <v>2.4676435167186321</v>
      </c>
      <c r="AQ274" s="409">
        <f t="shared" ca="1" si="1744"/>
        <v>2.4918290061270025</v>
      </c>
      <c r="AR274" s="409">
        <f t="shared" ca="1" si="1744"/>
        <v>2.6302089309727306</v>
      </c>
      <c r="AS274" s="409">
        <f t="shared" ca="1" si="1744"/>
        <v>2.5071083003803829</v>
      </c>
      <c r="AT274" s="409">
        <f t="shared" ca="1" si="1744"/>
        <v>2.5250055758562202</v>
      </c>
      <c r="AU274" s="409">
        <f t="shared" ca="1" si="1744"/>
        <v>2.2367293726024688</v>
      </c>
      <c r="AV274" s="409">
        <f t="shared" ca="1" si="1744"/>
        <v>2.4563003755577091</v>
      </c>
      <c r="AW274" s="409">
        <f t="shared" ca="1" si="1744"/>
        <v>2.4241473236126474</v>
      </c>
      <c r="AX274" s="409">
        <f t="shared" ca="1" si="1744"/>
        <v>2.5004199420138216</v>
      </c>
      <c r="AY274" s="409">
        <f t="shared" ca="1" si="1678"/>
        <v>2.4432659740843063</v>
      </c>
      <c r="AZ274" s="409">
        <f t="shared" ca="1" si="1678"/>
        <v>2.6454791175457228</v>
      </c>
      <c r="BA274" s="409">
        <f t="shared" ca="1" si="1678"/>
        <v>2.5179258724903577</v>
      </c>
      <c r="BB274" s="409">
        <f t="shared" ca="1" si="1678"/>
        <v>2.4817570580431116</v>
      </c>
      <c r="BC274" s="409">
        <f t="shared" ca="1" si="1678"/>
        <v>2.5257395997053242</v>
      </c>
      <c r="BD274" s="409">
        <f t="shared" ca="1" si="1678"/>
        <v>2.5917589875052376</v>
      </c>
      <c r="BE274" s="409">
        <f t="shared" ca="1" si="1678"/>
        <v>2.6236543346309413</v>
      </c>
      <c r="BF274" s="409">
        <f t="shared" ca="1" si="1678"/>
        <v>2.5593331304544167</v>
      </c>
      <c r="BG274" s="409">
        <f t="shared" ca="1" si="1678"/>
        <v>2.6747052610801072</v>
      </c>
      <c r="BH274" s="409">
        <f t="shared" ca="1" si="1678"/>
        <v>2.6047460005043446</v>
      </c>
      <c r="BI274" s="409">
        <f t="shared" ca="1" si="1678"/>
        <v>2.7249312371045753</v>
      </c>
      <c r="BJ274" s="409">
        <f t="shared" ref="AY274:BX277" ca="1" si="1761">+BJ76/BJ$44*100</f>
        <v>2.6199079169366901</v>
      </c>
      <c r="BK274" s="409">
        <f t="shared" ca="1" si="1761"/>
        <v>2.7288451270696847</v>
      </c>
      <c r="BL274" s="409">
        <f t="shared" ca="1" si="1761"/>
        <v>2.7116578070329491</v>
      </c>
      <c r="BM274" s="409">
        <f t="shared" ca="1" si="1761"/>
        <v>2.6648558653259897</v>
      </c>
      <c r="BN274" s="409">
        <f t="shared" ca="1" si="1761"/>
        <v>2.6572106301852338</v>
      </c>
      <c r="BO274" s="409">
        <f t="shared" ca="1" si="1761"/>
        <v>2.6569815968460313</v>
      </c>
      <c r="BP274" s="409">
        <f t="shared" ca="1" si="1761"/>
        <v>2.7274921864737509</v>
      </c>
      <c r="BQ274" s="409">
        <f t="shared" ca="1" si="1761"/>
        <v>2.6426343224180107</v>
      </c>
      <c r="BR274" s="409">
        <f t="shared" ca="1" si="1761"/>
        <v>2.7353571399538703</v>
      </c>
      <c r="BS274" s="409">
        <f t="shared" ca="1" si="1761"/>
        <v>2.526509689799846</v>
      </c>
      <c r="BT274" s="409">
        <f t="shared" ca="1" si="1761"/>
        <v>2.7460630097698093</v>
      </c>
      <c r="BU274" s="409">
        <f t="shared" ca="1" si="1761"/>
        <v>2.7109702452401367</v>
      </c>
      <c r="BV274" s="409">
        <f t="shared" ca="1" si="1761"/>
        <v>2.7066878298365551</v>
      </c>
      <c r="BW274" s="409">
        <f t="shared" ca="1" si="1761"/>
        <v>2.8020404419439244</v>
      </c>
      <c r="BX274" s="409">
        <f t="shared" ca="1" si="1761"/>
        <v>2.7660574458807217</v>
      </c>
      <c r="BY274" s="409">
        <f t="shared" ref="BY274:CJ274" ca="1" si="1762">+BY76/BY$44*100</f>
        <v>2.8630441052841262</v>
      </c>
      <c r="BZ274" s="409">
        <f t="shared" ca="1" si="1762"/>
        <v>2.8055457255731309</v>
      </c>
      <c r="CA274" s="409">
        <f t="shared" ca="1" si="1762"/>
        <v>2.632074400670005</v>
      </c>
      <c r="CB274" s="409">
        <f t="shared" ca="1" si="1762"/>
        <v>2.6652764473237633</v>
      </c>
      <c r="CC274" s="409">
        <f t="shared" ca="1" si="1762"/>
        <v>2.6916746451803539</v>
      </c>
      <c r="CD274" s="409">
        <f t="shared" ca="1" si="1762"/>
        <v>2.598858271594815</v>
      </c>
      <c r="CE274" s="409">
        <f t="shared" ca="1" si="1762"/>
        <v>2.5180113142538065</v>
      </c>
      <c r="CF274" s="409">
        <f t="shared" ca="1" si="1762"/>
        <v>2.6890702272811606</v>
      </c>
      <c r="CG274" s="409">
        <f t="shared" ca="1" si="1762"/>
        <v>2.6137036883005447</v>
      </c>
      <c r="CH274" s="409">
        <f t="shared" ca="1" si="1762"/>
        <v>2.5816863106277195</v>
      </c>
      <c r="CI274" s="409">
        <f t="shared" ca="1" si="1762"/>
        <v>2.4748943808769872</v>
      </c>
      <c r="CJ274" s="409">
        <f t="shared" ca="1" si="1762"/>
        <v>2.4665172427558022</v>
      </c>
      <c r="CK274" s="409">
        <f t="shared" ref="CK274:DG274" ca="1" si="1763">+CK76/CK$44*100</f>
        <v>2.4417840648251561</v>
      </c>
      <c r="CL274" s="409">
        <f t="shared" ca="1" si="1763"/>
        <v>2.5998646454300363</v>
      </c>
      <c r="CM274" s="409">
        <f t="shared" ca="1" si="1763"/>
        <v>2.5515433449259626</v>
      </c>
      <c r="CN274" s="409">
        <f t="shared" ca="1" si="1763"/>
        <v>2.7939784161744723</v>
      </c>
      <c r="CO274" s="409">
        <f t="shared" ca="1" si="1763"/>
        <v>2.5854231201674214</v>
      </c>
      <c r="CP274" s="409">
        <f t="shared" ca="1" si="1763"/>
        <v>2.3554387613800922</v>
      </c>
      <c r="CQ274" s="409">
        <f t="shared" ca="1" si="1763"/>
        <v>2.1380312763219607</v>
      </c>
      <c r="CR274" s="409">
        <f t="shared" ca="1" si="1763"/>
        <v>2.4344082585403557</v>
      </c>
      <c r="CS274" s="409">
        <f t="shared" ca="1" si="1763"/>
        <v>2.3983505673147545</v>
      </c>
      <c r="CT274" s="409">
        <f t="shared" ca="1" si="1763"/>
        <v>2.5124542405807726</v>
      </c>
      <c r="CU274" s="409">
        <f t="shared" ca="1" si="1763"/>
        <v>2.5319589582076665</v>
      </c>
      <c r="CV274" s="409">
        <f t="shared" ca="1" si="1763"/>
        <v>2.5565066380002515</v>
      </c>
      <c r="CW274" s="409">
        <f t="shared" ca="1" si="1763"/>
        <v>2.5641588814833756</v>
      </c>
      <c r="CX274" s="409">
        <f t="shared" ca="1" si="1763"/>
        <v>2.6517526064689561</v>
      </c>
      <c r="CY274" s="409">
        <f t="shared" ca="1" si="1763"/>
        <v>2.7622296251824765</v>
      </c>
      <c r="CZ274" s="409">
        <f t="shared" ca="1" si="1763"/>
        <v>2.6898636640086755</v>
      </c>
      <c r="DA274" s="409">
        <f t="shared" ca="1" si="1763"/>
        <v>2.7158219065056524</v>
      </c>
      <c r="DB274" s="409">
        <f t="shared" ca="1" si="1763"/>
        <v>2.6992785974393447</v>
      </c>
      <c r="DC274" s="409">
        <f t="shared" ca="1" si="1763"/>
        <v>2.7784830807176437</v>
      </c>
      <c r="DD274" s="409">
        <f t="shared" ca="1" si="1763"/>
        <v>2.7865240227037398</v>
      </c>
      <c r="DE274" s="409">
        <f t="shared" ca="1" si="1763"/>
        <v>2.8521830403659765</v>
      </c>
      <c r="DF274" s="409">
        <f t="shared" ca="1" si="1763"/>
        <v>2.7683779509042941</v>
      </c>
      <c r="DG274" s="409">
        <f t="shared" ca="1" si="1763"/>
        <v>2.7655205305291366</v>
      </c>
      <c r="DH274" s="409">
        <f t="shared" ref="DH274:DS274" ca="1" si="1764">+DH76/DH$44*100</f>
        <v>2.8564410103895823</v>
      </c>
      <c r="DI274" s="409">
        <f t="shared" ca="1" si="1764"/>
        <v>2.8568333351188269</v>
      </c>
      <c r="DJ274" s="409">
        <f t="shared" ca="1" si="1764"/>
        <v>2.8257692969302006</v>
      </c>
      <c r="DK274" s="409">
        <f t="shared" ca="1" si="1764"/>
        <v>2.8196059688595225</v>
      </c>
      <c r="DL274" s="409">
        <f t="shared" ca="1" si="1764"/>
        <v>2.7884682234853493</v>
      </c>
      <c r="DM274" s="409">
        <f t="shared" ca="1" si="1764"/>
        <v>2.8521387803000011</v>
      </c>
      <c r="DN274" s="409">
        <f t="shared" ca="1" si="1764"/>
        <v>2.8663455469709094</v>
      </c>
      <c r="DO274" s="409">
        <f t="shared" ca="1" si="1764"/>
        <v>2.8070586340770509</v>
      </c>
      <c r="DP274" s="409">
        <f t="shared" ca="1" si="1764"/>
        <v>2.8391000046939596</v>
      </c>
      <c r="DQ274" s="409">
        <f t="shared" ca="1" si="1764"/>
        <v>2.8180083909000513</v>
      </c>
      <c r="DR274" s="409">
        <f t="shared" ca="1" si="1764"/>
        <v>2.9407488967296112</v>
      </c>
      <c r="DS274" s="409">
        <f t="shared" ca="1" si="1764"/>
        <v>2.9373057797209268</v>
      </c>
      <c r="DT274" s="409">
        <f t="shared" ref="DT274:ED274" ca="1" si="1765">+DT76/DT$44*100</f>
        <v>2.8452838547716031</v>
      </c>
      <c r="DU274" s="409">
        <f t="shared" ca="1" si="1765"/>
        <v>3.0165841107796973</v>
      </c>
      <c r="DV274" s="409">
        <f t="shared" ca="1" si="1765"/>
        <v>2.9165486361782391</v>
      </c>
      <c r="DW274" s="409">
        <f t="shared" ca="1" si="1765"/>
        <v>2.8097713867515646</v>
      </c>
      <c r="DX274" s="409">
        <f t="shared" ca="1" si="1765"/>
        <v>2.8811302820272231</v>
      </c>
      <c r="DY274" s="409">
        <f t="shared" ca="1" si="1765"/>
        <v>2.8269416468279593</v>
      </c>
      <c r="DZ274" s="409">
        <f t="shared" ca="1" si="1765"/>
        <v>2.7993836582278457</v>
      </c>
      <c r="EA274" s="409">
        <f t="shared" ca="1" si="1765"/>
        <v>2.8071150347794385</v>
      </c>
      <c r="EB274" s="409">
        <f t="shared" ca="1" si="1765"/>
        <v>2.775536023366358</v>
      </c>
      <c r="EC274" s="409">
        <f t="shared" ca="1" si="1765"/>
        <v>2.7250758156180233</v>
      </c>
      <c r="ED274" s="409">
        <f t="shared" ca="1" si="1765"/>
        <v>2.8417573698689367</v>
      </c>
      <c r="EE274" s="409">
        <f t="shared" ref="EE274:EQ274" ca="1" si="1766">+EE76/EE$44*100</f>
        <v>2.7307093532733111</v>
      </c>
      <c r="EF274" s="409">
        <f t="shared" ca="1" si="1766"/>
        <v>2.7329838683245518</v>
      </c>
      <c r="EG274" s="409">
        <f t="shared" ca="1" si="1766"/>
        <v>2.7126583219273308</v>
      </c>
      <c r="EH274" s="409">
        <f t="shared" ca="1" si="1766"/>
        <v>2.7251954371360227</v>
      </c>
      <c r="EI274" s="409">
        <f t="shared" ca="1" si="1766"/>
        <v>2.751122050716972</v>
      </c>
      <c r="EJ274" s="409">
        <f t="shared" ca="1" si="1766"/>
        <v>2.7157340562188361</v>
      </c>
      <c r="EK274" s="409">
        <f t="shared" ca="1" si="1766"/>
        <v>2.6543900357490107</v>
      </c>
      <c r="EL274" s="409">
        <f t="shared" ca="1" si="1766"/>
        <v>2.7540493594367299</v>
      </c>
      <c r="EM274" s="409">
        <f t="shared" ca="1" si="1766"/>
        <v>2.6670406029006704</v>
      </c>
      <c r="EN274" s="409">
        <f t="shared" ca="1" si="1766"/>
        <v>2.7023511333116543</v>
      </c>
      <c r="EO274" s="409">
        <f t="shared" ca="1" si="1766"/>
        <v>2.6986224067098386</v>
      </c>
      <c r="EP274" s="409">
        <f t="shared" ca="1" si="1766"/>
        <v>2.6672582885998621</v>
      </c>
      <c r="EQ274" s="409">
        <f t="shared" ca="1" si="1766"/>
        <v>2.7393218023508843</v>
      </c>
      <c r="ER274" s="409">
        <f t="shared" ref="ER274:FA274" ca="1" si="1767">+ER76/ER$44*100</f>
        <v>2.7246870113998995</v>
      </c>
      <c r="ES274" s="409">
        <f t="shared" ca="1" si="1767"/>
        <v>2.6202397570655318</v>
      </c>
      <c r="ET274" s="409">
        <f t="shared" ca="1" si="1767"/>
        <v>2.7044894134511268</v>
      </c>
      <c r="EU274" s="409">
        <f t="shared" ca="1" si="1767"/>
        <v>2.7636877491254586</v>
      </c>
      <c r="EV274" s="409">
        <f t="shared" ca="1" si="1767"/>
        <v>2.7548524472275906</v>
      </c>
      <c r="EW274" s="409">
        <f t="shared" ca="1" si="1767"/>
        <v>2.7327785522384431</v>
      </c>
      <c r="EX274" s="409">
        <f t="shared" ca="1" si="1767"/>
        <v>2.7060466296802654</v>
      </c>
      <c r="EY274" s="409">
        <f t="shared" ca="1" si="1767"/>
        <v>2.7571834954196031</v>
      </c>
      <c r="EZ274" s="409">
        <f t="shared" ca="1" si="1767"/>
        <v>2.7455043534900452</v>
      </c>
      <c r="FA274" s="409">
        <f t="shared" ca="1" si="1767"/>
        <v>2.8547976213964503</v>
      </c>
      <c r="FB274" s="409">
        <f t="shared" ref="FB274:FD274" ca="1" si="1768">+FB76/FB$44*100</f>
        <v>2.7227492425511963</v>
      </c>
      <c r="FC274" s="409">
        <f t="shared" ca="1" si="1768"/>
        <v>2.6026387998256819</v>
      </c>
      <c r="FD274" s="409">
        <f t="shared" ca="1" si="1768"/>
        <v>2.7345156225756804</v>
      </c>
      <c r="FE274" s="409" t="e">
        <f t="shared" ref="FE274:FI274" ca="1" si="1769">+FE76/FE$44*100</f>
        <v>#DIV/0!</v>
      </c>
      <c r="FF274" s="409" t="e">
        <f t="shared" ca="1" si="1769"/>
        <v>#DIV/0!</v>
      </c>
      <c r="FG274" s="409" t="e">
        <f t="shared" ca="1" si="1769"/>
        <v>#DIV/0!</v>
      </c>
      <c r="FH274" s="409" t="e">
        <f t="shared" ca="1" si="1769"/>
        <v>#DIV/0!</v>
      </c>
      <c r="FI274" s="409" t="e">
        <f t="shared" ca="1" si="1769"/>
        <v>#DIV/0!</v>
      </c>
      <c r="FJ274" s="409" t="e">
        <f t="shared" ref="FJ274:FP274" ca="1" si="1770">+FJ76/FJ$44*100</f>
        <v>#DIV/0!</v>
      </c>
      <c r="FK274" s="409" t="e">
        <f t="shared" ca="1" si="1770"/>
        <v>#DIV/0!</v>
      </c>
      <c r="FL274" s="409" t="e">
        <f t="shared" ca="1" si="1770"/>
        <v>#DIV/0!</v>
      </c>
      <c r="FM274" s="409" t="e">
        <f t="shared" ca="1" si="1770"/>
        <v>#DIV/0!</v>
      </c>
      <c r="FN274" s="409" t="e">
        <f t="shared" ca="1" si="1770"/>
        <v>#DIV/0!</v>
      </c>
      <c r="FO274" s="409" t="e">
        <f t="shared" ca="1" si="1770"/>
        <v>#DIV/0!</v>
      </c>
      <c r="FP274" s="409" t="e">
        <f t="shared" ca="1" si="1770"/>
        <v>#DIV/0!</v>
      </c>
    </row>
    <row r="275" spans="1:172" x14ac:dyDescent="0.2">
      <c r="B275" s="407" t="s">
        <v>29</v>
      </c>
      <c r="C275" s="408">
        <f t="shared" si="1588"/>
        <v>409294.658</v>
      </c>
      <c r="D275" s="407"/>
      <c r="E275" s="409">
        <f t="shared" ca="1" si="1589"/>
        <v>3.9696032577562179</v>
      </c>
      <c r="F275" s="409">
        <f t="shared" ca="1" si="1744"/>
        <v>4.0164554727772552</v>
      </c>
      <c r="G275" s="409">
        <f t="shared" ca="1" si="1744"/>
        <v>4.0605500608975547</v>
      </c>
      <c r="H275" s="409">
        <f t="shared" ca="1" si="1744"/>
        <v>4.1597820745117282</v>
      </c>
      <c r="I275" s="409">
        <f t="shared" ca="1" si="1744"/>
        <v>4.4564098077512364</v>
      </c>
      <c r="J275" s="409">
        <f t="shared" ca="1" si="1744"/>
        <v>4.2864614637488678</v>
      </c>
      <c r="K275" s="409">
        <f t="shared" ca="1" si="1744"/>
        <v>4.2016641909668921</v>
      </c>
      <c r="L275" s="409">
        <f t="shared" ca="1" si="1744"/>
        <v>4.1126979378186377</v>
      </c>
      <c r="M275" s="409">
        <f t="shared" ca="1" si="1744"/>
        <v>4.3052687713199802</v>
      </c>
      <c r="N275" s="409">
        <f t="shared" ca="1" si="1744"/>
        <v>4.2897191802102785</v>
      </c>
      <c r="O275" s="409">
        <f t="shared" ca="1" si="1744"/>
        <v>4.1815158069288616</v>
      </c>
      <c r="P275" s="409">
        <f t="shared" ca="1" si="1744"/>
        <v>4.2147304638772161</v>
      </c>
      <c r="Q275" s="409">
        <f t="shared" ca="1" si="1744"/>
        <v>4.2683107581571527</v>
      </c>
      <c r="R275" s="409">
        <f t="shared" ca="1" si="1744"/>
        <v>4.2580052156380717</v>
      </c>
      <c r="S275" s="409">
        <f t="shared" ca="1" si="1744"/>
        <v>4.376222667444126</v>
      </c>
      <c r="T275" s="409">
        <f t="shared" ca="1" si="1744"/>
        <v>4.369563234370645</v>
      </c>
      <c r="U275" s="409">
        <f t="shared" ca="1" si="1744"/>
        <v>4.4662267040701655</v>
      </c>
      <c r="V275" s="409">
        <f t="shared" ca="1" si="1744"/>
        <v>4.5473578277603286</v>
      </c>
      <c r="W275" s="409">
        <f t="shared" ca="1" si="1744"/>
        <v>4.5669933294992697</v>
      </c>
      <c r="X275" s="409">
        <f t="shared" ca="1" si="1744"/>
        <v>4.6738645033178337</v>
      </c>
      <c r="Y275" s="409">
        <f t="shared" ca="1" si="1744"/>
        <v>4.6337064529298448</v>
      </c>
      <c r="Z275" s="409">
        <f t="shared" ca="1" si="1744"/>
        <v>4.7412875934328804</v>
      </c>
      <c r="AA275" s="409">
        <f t="shared" ca="1" si="1744"/>
        <v>4.7722962261187885</v>
      </c>
      <c r="AB275" s="409">
        <f t="shared" ca="1" si="1744"/>
        <v>4.6961388177699241</v>
      </c>
      <c r="AC275" s="409">
        <f t="shared" ca="1" si="1744"/>
        <v>4.8838410930026752</v>
      </c>
      <c r="AD275" s="409">
        <f t="shared" ca="1" si="1744"/>
        <v>4.9596348831443846</v>
      </c>
      <c r="AE275" s="409">
        <f t="shared" ca="1" si="1744"/>
        <v>4.8962733442631858</v>
      </c>
      <c r="AF275" s="409">
        <f t="shared" ca="1" si="1744"/>
        <v>4.6710697492261071</v>
      </c>
      <c r="AG275" s="409">
        <f t="shared" ca="1" si="1744"/>
        <v>5.0317685182520497</v>
      </c>
      <c r="AH275" s="409">
        <f t="shared" ca="1" si="1744"/>
        <v>4.926723306043467</v>
      </c>
      <c r="AI275" s="409">
        <f t="shared" ca="1" si="1744"/>
        <v>4.9824364326860513</v>
      </c>
      <c r="AJ275" s="409">
        <f t="shared" ca="1" si="1744"/>
        <v>5.0056875454643004</v>
      </c>
      <c r="AK275" s="409">
        <f t="shared" ca="1" si="1744"/>
        <v>4.9834391128085356</v>
      </c>
      <c r="AL275" s="409">
        <f t="shared" ca="1" si="1744"/>
        <v>5.1395961675787571</v>
      </c>
      <c r="AM275" s="409">
        <f t="shared" ca="1" si="1744"/>
        <v>5.1729902823910132</v>
      </c>
      <c r="AN275" s="409">
        <f t="shared" ca="1" si="1744"/>
        <v>5.1796710686813405</v>
      </c>
      <c r="AO275" s="409">
        <f t="shared" ca="1" si="1744"/>
        <v>5.1637314011593078</v>
      </c>
      <c r="AP275" s="409">
        <f t="shared" ca="1" si="1744"/>
        <v>5.0410968757042296</v>
      </c>
      <c r="AQ275" s="409">
        <f t="shared" ca="1" si="1744"/>
        <v>4.969945228039764</v>
      </c>
      <c r="AR275" s="409">
        <f t="shared" ca="1" si="1744"/>
        <v>4.9836952422388396</v>
      </c>
      <c r="AS275" s="409">
        <f t="shared" ca="1" si="1744"/>
        <v>4.9121812158944085</v>
      </c>
      <c r="AT275" s="409">
        <f t="shared" ca="1" si="1744"/>
        <v>4.9522305859767597</v>
      </c>
      <c r="AU275" s="409">
        <f t="shared" ca="1" si="1744"/>
        <v>5.1987428687015402</v>
      </c>
      <c r="AV275" s="409">
        <f t="shared" ca="1" si="1744"/>
        <v>5.179038013203118</v>
      </c>
      <c r="AW275" s="409">
        <f t="shared" ca="1" si="1744"/>
        <v>5.2149207453364808</v>
      </c>
      <c r="AX275" s="409">
        <f t="shared" ca="1" si="1744"/>
        <v>5.0536719161184056</v>
      </c>
      <c r="AY275" s="409">
        <f t="shared" ca="1" si="1761"/>
        <v>5.1815143715241412</v>
      </c>
      <c r="AZ275" s="409">
        <f t="shared" ca="1" si="1761"/>
        <v>5.230273117120193</v>
      </c>
      <c r="BA275" s="409">
        <f t="shared" ca="1" si="1761"/>
        <v>5.223170960298372</v>
      </c>
      <c r="BB275" s="409">
        <f t="shared" ca="1" si="1761"/>
        <v>5.2547180560581861</v>
      </c>
      <c r="BC275" s="409">
        <f t="shared" ca="1" si="1761"/>
        <v>5.3396020619014228</v>
      </c>
      <c r="BD275" s="409">
        <f t="shared" ca="1" si="1761"/>
        <v>5.3114486854577878</v>
      </c>
      <c r="BE275" s="409">
        <f t="shared" ca="1" si="1761"/>
        <v>5.2959590745831706</v>
      </c>
      <c r="BF275" s="409">
        <f t="shared" ca="1" si="1761"/>
        <v>5.3073908897510345</v>
      </c>
      <c r="BG275" s="409">
        <f t="shared" ca="1" si="1761"/>
        <v>5.1596109848307155</v>
      </c>
      <c r="BH275" s="409">
        <f t="shared" ca="1" si="1761"/>
        <v>5.2381024437332488</v>
      </c>
      <c r="BI275" s="409">
        <f t="shared" ca="1" si="1761"/>
        <v>5.2346780535967472</v>
      </c>
      <c r="BJ275" s="409">
        <f t="shared" ca="1" si="1761"/>
        <v>5.275309912020413</v>
      </c>
      <c r="BK275" s="409">
        <f t="shared" ca="1" si="1761"/>
        <v>5.2606357371076422</v>
      </c>
      <c r="BL275" s="409">
        <f t="shared" ca="1" si="1761"/>
        <v>5.2470250786381758</v>
      </c>
      <c r="BM275" s="409">
        <f t="shared" ca="1" si="1761"/>
        <v>5.2812797206584703</v>
      </c>
      <c r="BN275" s="409">
        <f t="shared" ca="1" si="1761"/>
        <v>5.2113468913052419</v>
      </c>
      <c r="BO275" s="409">
        <f t="shared" ca="1" si="1761"/>
        <v>5.1405827798209316</v>
      </c>
      <c r="BP275" s="409">
        <f t="shared" ca="1" si="1761"/>
        <v>5.2529065801570543</v>
      </c>
      <c r="BQ275" s="409">
        <f t="shared" ca="1" si="1761"/>
        <v>5.2045656755729288</v>
      </c>
      <c r="BR275" s="409">
        <f t="shared" ca="1" si="1761"/>
        <v>5.2590438811000091</v>
      </c>
      <c r="BS275" s="409">
        <f t="shared" ca="1" si="1761"/>
        <v>5.3080776226902122</v>
      </c>
      <c r="BT275" s="409">
        <f t="shared" ca="1" si="1761"/>
        <v>5.3359959096835663</v>
      </c>
      <c r="BU275" s="409">
        <f t="shared" ca="1" si="1761"/>
        <v>5.24565050682381</v>
      </c>
      <c r="BV275" s="409">
        <f t="shared" ca="1" si="1761"/>
        <v>5.4576493460325342</v>
      </c>
      <c r="BW275" s="409">
        <f t="shared" ca="1" si="1761"/>
        <v>5.5202887476328284</v>
      </c>
      <c r="BX275" s="409">
        <f t="shared" ca="1" si="1761"/>
        <v>5.1692213938376073</v>
      </c>
      <c r="BY275" s="409">
        <f t="shared" ref="BY275:CJ275" ca="1" si="1771">+BY77/BY$44*100</f>
        <v>5.4436507217385968</v>
      </c>
      <c r="BZ275" s="409">
        <f t="shared" ca="1" si="1771"/>
        <v>5.514863427873018</v>
      </c>
      <c r="CA275" s="409">
        <f t="shared" ca="1" si="1771"/>
        <v>6.0962828103326059</v>
      </c>
      <c r="CB275" s="409">
        <f t="shared" ca="1" si="1771"/>
        <v>5.7100522401647744</v>
      </c>
      <c r="CC275" s="409">
        <f t="shared" ca="1" si="1771"/>
        <v>5.79342983135954</v>
      </c>
      <c r="CD275" s="409">
        <f t="shared" ca="1" si="1771"/>
        <v>5.7335319568950389</v>
      </c>
      <c r="CE275" s="409">
        <f t="shared" ca="1" si="1771"/>
        <v>5.6700678620070963</v>
      </c>
      <c r="CF275" s="409">
        <f t="shared" ca="1" si="1771"/>
        <v>5.6308724789525071</v>
      </c>
      <c r="CG275" s="409">
        <f t="shared" ca="1" si="1771"/>
        <v>5.5747165614504182</v>
      </c>
      <c r="CH275" s="409">
        <f t="shared" ca="1" si="1771"/>
        <v>5.6168969690246895</v>
      </c>
      <c r="CI275" s="409">
        <f t="shared" ca="1" si="1771"/>
        <v>5.2169666353913753</v>
      </c>
      <c r="CJ275" s="409">
        <f t="shared" ca="1" si="1771"/>
        <v>5.5784296220067953</v>
      </c>
      <c r="CK275" s="409">
        <f t="shared" ref="CK275:DG275" ca="1" si="1772">+CK77/CK$44*100</f>
        <v>5.7796396653172133</v>
      </c>
      <c r="CL275" s="409">
        <f t="shared" ca="1" si="1772"/>
        <v>5.5862713977890932</v>
      </c>
      <c r="CM275" s="409">
        <f t="shared" ca="1" si="1772"/>
        <v>5.6383980130230391</v>
      </c>
      <c r="CN275" s="409">
        <f t="shared" ca="1" si="1772"/>
        <v>5.553069558631953</v>
      </c>
      <c r="CO275" s="409">
        <f t="shared" ca="1" si="1772"/>
        <v>5.5662484057783024</v>
      </c>
      <c r="CP275" s="409">
        <f t="shared" ca="1" si="1772"/>
        <v>5.8310037014777976</v>
      </c>
      <c r="CQ275" s="409">
        <f t="shared" ca="1" si="1772"/>
        <v>5.5798333331231262</v>
      </c>
      <c r="CR275" s="409">
        <f t="shared" ca="1" si="1772"/>
        <v>5.3984276675558744</v>
      </c>
      <c r="CS275" s="409">
        <f t="shared" ca="1" si="1772"/>
        <v>5.4989815266828277</v>
      </c>
      <c r="CT275" s="409">
        <f t="shared" ca="1" si="1772"/>
        <v>5.291794082386664</v>
      </c>
      <c r="CU275" s="409">
        <f t="shared" ca="1" si="1772"/>
        <v>5.4793292275633121</v>
      </c>
      <c r="CV275" s="409">
        <f t="shared" ca="1" si="1772"/>
        <v>5.6141109074851769</v>
      </c>
      <c r="CW275" s="409">
        <f t="shared" ca="1" si="1772"/>
        <v>5.9194279158863727</v>
      </c>
      <c r="CX275" s="409">
        <f t="shared" ca="1" si="1772"/>
        <v>5.7993731225349396</v>
      </c>
      <c r="CY275" s="409">
        <f t="shared" ca="1" si="1772"/>
        <v>5.8326491537893643</v>
      </c>
      <c r="CZ275" s="409">
        <f t="shared" ca="1" si="1772"/>
        <v>5.8443121654931547</v>
      </c>
      <c r="DA275" s="409">
        <f t="shared" ca="1" si="1772"/>
        <v>5.7701445522750259</v>
      </c>
      <c r="DB275" s="409">
        <f t="shared" ca="1" si="1772"/>
        <v>5.880053674484226</v>
      </c>
      <c r="DC275" s="409">
        <f t="shared" ca="1" si="1772"/>
        <v>5.8779337613002749</v>
      </c>
      <c r="DD275" s="409">
        <f t="shared" ca="1" si="1772"/>
        <v>5.8560124538169074</v>
      </c>
      <c r="DE275" s="409">
        <f t="shared" ca="1" si="1772"/>
        <v>5.0717497875113899</v>
      </c>
      <c r="DF275" s="409">
        <f t="shared" ca="1" si="1772"/>
        <v>5.9833477954069947</v>
      </c>
      <c r="DG275" s="409">
        <f t="shared" ca="1" si="1772"/>
        <v>5.6944500694120332</v>
      </c>
      <c r="DH275" s="409">
        <f t="shared" ref="DH275:DS275" ca="1" si="1773">+DH77/DH$44*100</f>
        <v>5.3606999028501257</v>
      </c>
      <c r="DI275" s="409">
        <f t="shared" ca="1" si="1773"/>
        <v>5.628259721154766</v>
      </c>
      <c r="DJ275" s="409">
        <f t="shared" ca="1" si="1773"/>
        <v>5.8098005931115519</v>
      </c>
      <c r="DK275" s="409">
        <f t="shared" ca="1" si="1773"/>
        <v>5.8682390754316121</v>
      </c>
      <c r="DL275" s="409">
        <f t="shared" ca="1" si="1773"/>
        <v>6.0582909030123426</v>
      </c>
      <c r="DM275" s="409">
        <f t="shared" ca="1" si="1773"/>
        <v>6.1176601042585546</v>
      </c>
      <c r="DN275" s="409">
        <f t="shared" ca="1" si="1773"/>
        <v>6.0613302153571276</v>
      </c>
      <c r="DO275" s="409">
        <f t="shared" ca="1" si="1773"/>
        <v>6.2305394751945249</v>
      </c>
      <c r="DP275" s="409">
        <f t="shared" ca="1" si="1773"/>
        <v>6.2476886769198003</v>
      </c>
      <c r="DQ275" s="409">
        <f t="shared" ca="1" si="1773"/>
        <v>5.9887642170868816</v>
      </c>
      <c r="DR275" s="409">
        <f t="shared" ca="1" si="1773"/>
        <v>6.0898869293446065</v>
      </c>
      <c r="DS275" s="409">
        <f t="shared" ca="1" si="1773"/>
        <v>6.2058285635862633</v>
      </c>
      <c r="DT275" s="409">
        <f t="shared" ref="DT275:ED275" ca="1" si="1774">+DT77/DT$44*100</f>
        <v>6.2093343684167648</v>
      </c>
      <c r="DU275" s="409">
        <f t="shared" ca="1" si="1774"/>
        <v>6.1515795631834447</v>
      </c>
      <c r="DV275" s="409">
        <f t="shared" ca="1" si="1774"/>
        <v>6.1878100215664302</v>
      </c>
      <c r="DW275" s="409">
        <f t="shared" ca="1" si="1774"/>
        <v>6.0809633696068621</v>
      </c>
      <c r="DX275" s="409">
        <f t="shared" ca="1" si="1774"/>
        <v>6.0160160279609363</v>
      </c>
      <c r="DY275" s="409">
        <f t="shared" ca="1" si="1774"/>
        <v>6.204000386741864</v>
      </c>
      <c r="DZ275" s="409">
        <f t="shared" ca="1" si="1774"/>
        <v>6.2345867345673902</v>
      </c>
      <c r="EA275" s="409">
        <f t="shared" ca="1" si="1774"/>
        <v>6.2679876889453467</v>
      </c>
      <c r="EB275" s="409">
        <f t="shared" ca="1" si="1774"/>
        <v>6.3407555626487699</v>
      </c>
      <c r="EC275" s="409">
        <f t="shared" ca="1" si="1774"/>
        <v>5.7886997238050473</v>
      </c>
      <c r="ED275" s="409">
        <f t="shared" ca="1" si="1774"/>
        <v>6.1668746657577564</v>
      </c>
      <c r="EE275" s="409">
        <f t="shared" ref="EE275:EQ275" ca="1" si="1775">+EE77/EE$44*100</f>
        <v>6.3220923399438451</v>
      </c>
      <c r="EF275" s="409">
        <f t="shared" ca="1" si="1775"/>
        <v>6.5161326313994614</v>
      </c>
      <c r="EG275" s="409">
        <f t="shared" ca="1" si="1775"/>
        <v>6.0885987506198909</v>
      </c>
      <c r="EH275" s="409">
        <f t="shared" ca="1" si="1775"/>
        <v>5.8339399659883462</v>
      </c>
      <c r="EI275" s="409">
        <f t="shared" ca="1" si="1775"/>
        <v>6.2366780589775708</v>
      </c>
      <c r="EJ275" s="409">
        <f t="shared" ca="1" si="1775"/>
        <v>6.0416582592880452</v>
      </c>
      <c r="EK275" s="409">
        <f t="shared" ca="1" si="1775"/>
        <v>6.024172586362897</v>
      </c>
      <c r="EL275" s="409">
        <f t="shared" ca="1" si="1775"/>
        <v>6.0517266196591315</v>
      </c>
      <c r="EM275" s="409">
        <f t="shared" ca="1" si="1775"/>
        <v>6.0245699954546863</v>
      </c>
      <c r="EN275" s="409">
        <f t="shared" ca="1" si="1775"/>
        <v>5.8830292912689677</v>
      </c>
      <c r="EO275" s="409">
        <f t="shared" ca="1" si="1775"/>
        <v>6.0332005301075755</v>
      </c>
      <c r="EP275" s="409">
        <f t="shared" ca="1" si="1775"/>
        <v>6.1552094746421604</v>
      </c>
      <c r="EQ275" s="409">
        <f t="shared" ca="1" si="1775"/>
        <v>6.1399292883415777</v>
      </c>
      <c r="ER275" s="409">
        <f t="shared" ref="ER275:FA275" ca="1" si="1776">+ER77/ER$44*100</f>
        <v>6.1398586748715687</v>
      </c>
      <c r="ES275" s="409">
        <f t="shared" ca="1" si="1776"/>
        <v>6.2817265104133311</v>
      </c>
      <c r="ET275" s="409">
        <f t="shared" ca="1" si="1776"/>
        <v>6.1857467570067843</v>
      </c>
      <c r="EU275" s="409">
        <f t="shared" ca="1" si="1776"/>
        <v>6.1957741423851367</v>
      </c>
      <c r="EV275" s="409">
        <f t="shared" ca="1" si="1776"/>
        <v>6.4060990735935093</v>
      </c>
      <c r="EW275" s="409">
        <f t="shared" ca="1" si="1776"/>
        <v>6.258612801996442</v>
      </c>
      <c r="EX275" s="409">
        <f t="shared" ca="1" si="1776"/>
        <v>6.2951262858020902</v>
      </c>
      <c r="EY275" s="409">
        <f t="shared" ca="1" si="1776"/>
        <v>6.1374843576152731</v>
      </c>
      <c r="EZ275" s="409">
        <f t="shared" ca="1" si="1776"/>
        <v>6.2937945372725608</v>
      </c>
      <c r="FA275" s="409">
        <f t="shared" ca="1" si="1776"/>
        <v>6.4470247739837463</v>
      </c>
      <c r="FB275" s="409">
        <f t="shared" ref="FB275:FD275" ca="1" si="1777">+FB77/FB$44*100</f>
        <v>6.3515830135752873</v>
      </c>
      <c r="FC275" s="409">
        <f t="shared" ca="1" si="1777"/>
        <v>6.2648569197814332</v>
      </c>
      <c r="FD275" s="409">
        <f t="shared" ca="1" si="1777"/>
        <v>6.3845229554462186</v>
      </c>
      <c r="FE275" s="409" t="e">
        <f t="shared" ref="FE275:FI275" ca="1" si="1778">+FE77/FE$44*100</f>
        <v>#DIV/0!</v>
      </c>
      <c r="FF275" s="409" t="e">
        <f t="shared" ca="1" si="1778"/>
        <v>#DIV/0!</v>
      </c>
      <c r="FG275" s="409" t="e">
        <f t="shared" ca="1" si="1778"/>
        <v>#DIV/0!</v>
      </c>
      <c r="FH275" s="409" t="e">
        <f t="shared" ca="1" si="1778"/>
        <v>#DIV/0!</v>
      </c>
      <c r="FI275" s="409" t="e">
        <f t="shared" ca="1" si="1778"/>
        <v>#DIV/0!</v>
      </c>
      <c r="FJ275" s="409" t="e">
        <f t="shared" ref="FJ275:FP275" ca="1" si="1779">+FJ77/FJ$44*100</f>
        <v>#DIV/0!</v>
      </c>
      <c r="FK275" s="409" t="e">
        <f t="shared" ca="1" si="1779"/>
        <v>#DIV/0!</v>
      </c>
      <c r="FL275" s="409" t="e">
        <f t="shared" ca="1" si="1779"/>
        <v>#DIV/0!</v>
      </c>
      <c r="FM275" s="409" t="e">
        <f t="shared" ca="1" si="1779"/>
        <v>#DIV/0!</v>
      </c>
      <c r="FN275" s="409" t="e">
        <f t="shared" ca="1" si="1779"/>
        <v>#DIV/0!</v>
      </c>
      <c r="FO275" s="409" t="e">
        <f t="shared" ca="1" si="1779"/>
        <v>#DIV/0!</v>
      </c>
      <c r="FP275" s="409" t="e">
        <f t="shared" ca="1" si="1779"/>
        <v>#DIV/0!</v>
      </c>
    </row>
    <row r="276" spans="1:172" x14ac:dyDescent="0.2">
      <c r="B276" s="407" t="s">
        <v>30</v>
      </c>
      <c r="C276" s="408">
        <f t="shared" si="1588"/>
        <v>178614.035</v>
      </c>
      <c r="D276" s="407"/>
      <c r="E276" s="409">
        <f t="shared" ca="1" si="1589"/>
        <v>2.5095245411997658</v>
      </c>
      <c r="F276" s="409">
        <f t="shared" ca="1" si="1744"/>
        <v>2.5140222713534355</v>
      </c>
      <c r="G276" s="409">
        <f t="shared" ca="1" si="1744"/>
        <v>2.4200917135387141</v>
      </c>
      <c r="H276" s="409">
        <f t="shared" ca="1" si="1744"/>
        <v>2.3883364333710424</v>
      </c>
      <c r="I276" s="409">
        <f t="shared" ca="1" si="1744"/>
        <v>2.3841038260580154</v>
      </c>
      <c r="J276" s="409">
        <f t="shared" ca="1" si="1744"/>
        <v>2.333863690071428</v>
      </c>
      <c r="K276" s="409">
        <f t="shared" ca="1" si="1744"/>
        <v>2.3177364085320402</v>
      </c>
      <c r="L276" s="409">
        <f t="shared" ca="1" si="1744"/>
        <v>2.3588914488907116</v>
      </c>
      <c r="M276" s="409">
        <f t="shared" ca="1" si="1744"/>
        <v>2.2659118961660782</v>
      </c>
      <c r="N276" s="409">
        <f t="shared" ca="1" si="1744"/>
        <v>2.1241405350057594</v>
      </c>
      <c r="O276" s="409">
        <f t="shared" ca="1" si="1744"/>
        <v>2.2649375211139708</v>
      </c>
      <c r="P276" s="409">
        <f t="shared" ca="1" si="1744"/>
        <v>2.2098319987301256</v>
      </c>
      <c r="Q276" s="409">
        <f t="shared" ca="1" si="1744"/>
        <v>2.037689921328957</v>
      </c>
      <c r="R276" s="409">
        <f t="shared" ca="1" si="1744"/>
        <v>2.1266219335659566</v>
      </c>
      <c r="S276" s="409">
        <f t="shared" ca="1" si="1744"/>
        <v>2.4447205551357958</v>
      </c>
      <c r="T276" s="409">
        <f t="shared" ca="1" si="1744"/>
        <v>2.3736557079421594</v>
      </c>
      <c r="U276" s="409">
        <f t="shared" ca="1" si="1744"/>
        <v>2.3215237992772706</v>
      </c>
      <c r="V276" s="409">
        <f t="shared" ca="1" si="1744"/>
        <v>2.2740668304288465</v>
      </c>
      <c r="W276" s="409">
        <f t="shared" ca="1" si="1744"/>
        <v>2.2654963218443012</v>
      </c>
      <c r="X276" s="409">
        <f t="shared" ca="1" si="1744"/>
        <v>2.1909518723699604</v>
      </c>
      <c r="Y276" s="409">
        <f t="shared" ca="1" si="1744"/>
        <v>2.1736487337085673</v>
      </c>
      <c r="Z276" s="409">
        <f t="shared" ca="1" si="1744"/>
        <v>2.2033684587787152</v>
      </c>
      <c r="AA276" s="409">
        <f t="shared" ca="1" si="1744"/>
        <v>2.1586790525703363</v>
      </c>
      <c r="AB276" s="409">
        <f t="shared" ca="1" si="1744"/>
        <v>2.1536726907641364</v>
      </c>
      <c r="AC276" s="409">
        <f t="shared" ca="1" si="1744"/>
        <v>2.2156159957345332</v>
      </c>
      <c r="AD276" s="409">
        <f t="shared" ca="1" si="1744"/>
        <v>2.2183376159116786</v>
      </c>
      <c r="AE276" s="409">
        <f t="shared" ca="1" si="1744"/>
        <v>2.2004327950936702</v>
      </c>
      <c r="AF276" s="409">
        <f t="shared" ca="1" si="1744"/>
        <v>2.1573551172305496</v>
      </c>
      <c r="AG276" s="409">
        <f t="shared" ca="1" si="1744"/>
        <v>2.1866750337296414</v>
      </c>
      <c r="AH276" s="409">
        <f t="shared" ca="1" si="1744"/>
        <v>2.2051544909028311</v>
      </c>
      <c r="AI276" s="409">
        <f t="shared" ca="1" si="1744"/>
        <v>2.1768483430416046</v>
      </c>
      <c r="AJ276" s="409">
        <f t="shared" ca="1" si="1744"/>
        <v>2.1708183999967234</v>
      </c>
      <c r="AK276" s="409">
        <f t="shared" ca="1" si="1744"/>
        <v>2.4788576622529677</v>
      </c>
      <c r="AL276" s="409">
        <f t="shared" ca="1" si="1744"/>
        <v>2.159695775463585</v>
      </c>
      <c r="AM276" s="409">
        <f t="shared" ca="1" si="1744"/>
        <v>2.1465366629698375</v>
      </c>
      <c r="AN276" s="409">
        <f t="shared" ca="1" si="1744"/>
        <v>2.161337198469711</v>
      </c>
      <c r="AO276" s="409">
        <f t="shared" ca="1" si="1744"/>
        <v>2.1020281501174107</v>
      </c>
      <c r="AP276" s="409">
        <f t="shared" ca="1" si="1744"/>
        <v>2.0951372984271996</v>
      </c>
      <c r="AQ276" s="409">
        <f t="shared" ca="1" si="1744"/>
        <v>2.1376275646702996</v>
      </c>
      <c r="AR276" s="409">
        <f t="shared" ca="1" si="1744"/>
        <v>2.1063942166777951</v>
      </c>
      <c r="AS276" s="409">
        <f t="shared" ca="1" si="1744"/>
        <v>2.2209509483461525</v>
      </c>
      <c r="AT276" s="409">
        <f t="shared" ca="1" si="1744"/>
        <v>2.1690684399529068</v>
      </c>
      <c r="AU276" s="409">
        <f t="shared" ca="1" si="1744"/>
        <v>2.1483308392691938</v>
      </c>
      <c r="AV276" s="409">
        <f t="shared" ca="1" si="1744"/>
        <v>2.1792503148557398</v>
      </c>
      <c r="AW276" s="409">
        <f t="shared" ca="1" si="1744"/>
        <v>2.1777489425237904</v>
      </c>
      <c r="AX276" s="409">
        <f t="shared" ca="1" si="1744"/>
        <v>2.2412474750927132</v>
      </c>
      <c r="AY276" s="409">
        <f t="shared" ca="1" si="1761"/>
        <v>2.2637034962994971</v>
      </c>
      <c r="AZ276" s="409">
        <f t="shared" ca="1" si="1761"/>
        <v>2.2935806316760181</v>
      </c>
      <c r="BA276" s="409">
        <f t="shared" ca="1" si="1761"/>
        <v>2.2703261333058466</v>
      </c>
      <c r="BB276" s="409">
        <f t="shared" ca="1" si="1761"/>
        <v>2.2509387793195232</v>
      </c>
      <c r="BC276" s="409">
        <f t="shared" ca="1" si="1761"/>
        <v>2.2122763373918723</v>
      </c>
      <c r="BD276" s="409">
        <f t="shared" ca="1" si="1761"/>
        <v>2.2339956265242806</v>
      </c>
      <c r="BE276" s="409">
        <f t="shared" ca="1" si="1761"/>
        <v>2.2907839898363891</v>
      </c>
      <c r="BF276" s="409">
        <f t="shared" ca="1" si="1761"/>
        <v>2.2884188194638564</v>
      </c>
      <c r="BG276" s="409">
        <f t="shared" ca="1" si="1761"/>
        <v>2.2998225545829651</v>
      </c>
      <c r="BH276" s="409">
        <f t="shared" ca="1" si="1761"/>
        <v>2.2819523180165375</v>
      </c>
      <c r="BI276" s="409">
        <f t="shared" ca="1" si="1761"/>
        <v>2.3216126414750438</v>
      </c>
      <c r="BJ276" s="409">
        <f t="shared" ca="1" si="1761"/>
        <v>2.2828221860222282</v>
      </c>
      <c r="BK276" s="409">
        <f t="shared" ca="1" si="1761"/>
        <v>2.2543972506362726</v>
      </c>
      <c r="BL276" s="409">
        <f t="shared" ca="1" si="1761"/>
        <v>2.2810810669434414</v>
      </c>
      <c r="BM276" s="409">
        <f t="shared" ca="1" si="1761"/>
        <v>2.259957995866996</v>
      </c>
      <c r="BN276" s="409">
        <f t="shared" ca="1" si="1761"/>
        <v>2.2602741702237252</v>
      </c>
      <c r="BO276" s="409">
        <f t="shared" ca="1" si="1761"/>
        <v>2.3317013742046333</v>
      </c>
      <c r="BP276" s="409">
        <f t="shared" ca="1" si="1761"/>
        <v>2.3145423155201845</v>
      </c>
      <c r="BQ276" s="409">
        <f t="shared" ca="1" si="1761"/>
        <v>2.2970917672996563</v>
      </c>
      <c r="BR276" s="409">
        <f t="shared" ca="1" si="1761"/>
        <v>2.324765023206274</v>
      </c>
      <c r="BS276" s="409">
        <f t="shared" ca="1" si="1761"/>
        <v>2.2918584586440924</v>
      </c>
      <c r="BT276" s="409">
        <f t="shared" ca="1" si="1761"/>
        <v>2.3623323726460828</v>
      </c>
      <c r="BU276" s="409">
        <f t="shared" ca="1" si="1761"/>
        <v>2.3068076031516767</v>
      </c>
      <c r="BV276" s="409">
        <f t="shared" ca="1" si="1761"/>
        <v>2.2760627824236943</v>
      </c>
      <c r="BW276" s="409">
        <f t="shared" ca="1" si="1761"/>
        <v>2.3393384176825345</v>
      </c>
      <c r="BX276" s="409">
        <f t="shared" ca="1" si="1761"/>
        <v>2.2814939778793577</v>
      </c>
      <c r="BY276" s="409">
        <f t="shared" ref="BY276:CJ276" ca="1" si="1780">+BY78/BY$44*100</f>
        <v>2.3129262637301351</v>
      </c>
      <c r="BZ276" s="409">
        <f t="shared" ca="1" si="1780"/>
        <v>2.3147413255567906</v>
      </c>
      <c r="CA276" s="409">
        <f t="shared" ca="1" si="1780"/>
        <v>2.269958170702647</v>
      </c>
      <c r="CB276" s="409">
        <f t="shared" ca="1" si="1780"/>
        <v>2.2016148712511492</v>
      </c>
      <c r="CC276" s="409">
        <f t="shared" ca="1" si="1780"/>
        <v>2.233073822283532</v>
      </c>
      <c r="CD276" s="409">
        <f t="shared" ca="1" si="1780"/>
        <v>2.3519126015249814</v>
      </c>
      <c r="CE276" s="409">
        <f t="shared" ca="1" si="1780"/>
        <v>2.2386329712159112</v>
      </c>
      <c r="CF276" s="409">
        <f t="shared" ca="1" si="1780"/>
        <v>2.2405618584912483</v>
      </c>
      <c r="CG276" s="409">
        <f t="shared" ca="1" si="1780"/>
        <v>2.1870102616605371</v>
      </c>
      <c r="CH276" s="409">
        <f t="shared" ca="1" si="1780"/>
        <v>2.364912959229915</v>
      </c>
      <c r="CI276" s="409">
        <f t="shared" ca="1" si="1780"/>
        <v>2.2658962997041083</v>
      </c>
      <c r="CJ276" s="409">
        <f t="shared" ca="1" si="1780"/>
        <v>2.2452090130221531</v>
      </c>
      <c r="CK276" s="409">
        <f t="shared" ref="CK276:DG276" ca="1" si="1781">+CK78/CK$44*100</f>
        <v>2.2790987266870739</v>
      </c>
      <c r="CL276" s="409">
        <f t="shared" ca="1" si="1781"/>
        <v>2.3098089690437886</v>
      </c>
      <c r="CM276" s="409">
        <f t="shared" ca="1" si="1781"/>
        <v>2.3770853680301145</v>
      </c>
      <c r="CN276" s="409">
        <f t="shared" ca="1" si="1781"/>
        <v>2.6082948991916934</v>
      </c>
      <c r="CO276" s="409">
        <f t="shared" ca="1" si="1781"/>
        <v>2.6143261047626565</v>
      </c>
      <c r="CP276" s="409">
        <f t="shared" ca="1" si="1781"/>
        <v>2.441616259136365</v>
      </c>
      <c r="CQ276" s="409">
        <f t="shared" ca="1" si="1781"/>
        <v>2.5585557948316131</v>
      </c>
      <c r="CR276" s="409">
        <f t="shared" ca="1" si="1781"/>
        <v>2.5052768568577011</v>
      </c>
      <c r="CS276" s="409">
        <f t="shared" ca="1" si="1781"/>
        <v>2.6270521373882247</v>
      </c>
      <c r="CT276" s="409">
        <f t="shared" ca="1" si="1781"/>
        <v>2.5999697652773799</v>
      </c>
      <c r="CU276" s="409">
        <f t="shared" ca="1" si="1781"/>
        <v>2.6195612118258933</v>
      </c>
      <c r="CV276" s="409">
        <f t="shared" ca="1" si="1781"/>
        <v>2.7037135652527158</v>
      </c>
      <c r="CW276" s="409">
        <f t="shared" ca="1" si="1781"/>
        <v>2.6692828418662171</v>
      </c>
      <c r="CX276" s="409">
        <f t="shared" ca="1" si="1781"/>
        <v>2.679841082274582</v>
      </c>
      <c r="CY276" s="409">
        <f t="shared" ca="1" si="1781"/>
        <v>2.7369058057013631</v>
      </c>
      <c r="CZ276" s="409">
        <f t="shared" ca="1" si="1781"/>
        <v>2.7764941839032833</v>
      </c>
      <c r="DA276" s="409">
        <f t="shared" ca="1" si="1781"/>
        <v>2.7569149802463953</v>
      </c>
      <c r="DB276" s="409">
        <f t="shared" ca="1" si="1781"/>
        <v>2.764536366290848</v>
      </c>
      <c r="DC276" s="409">
        <f t="shared" ca="1" si="1781"/>
        <v>2.7249600493025361</v>
      </c>
      <c r="DD276" s="409">
        <f t="shared" ca="1" si="1781"/>
        <v>2.7125299345930958</v>
      </c>
      <c r="DE276" s="409">
        <f t="shared" ca="1" si="1781"/>
        <v>2.6972896100553077</v>
      </c>
      <c r="DF276" s="409">
        <f t="shared" ca="1" si="1781"/>
        <v>2.6882522165053166</v>
      </c>
      <c r="DG276" s="409">
        <f t="shared" ca="1" si="1781"/>
        <v>2.7111806403928544</v>
      </c>
      <c r="DH276" s="409">
        <f t="shared" ref="DH276:DS276" ca="1" si="1782">+DH78/DH$44*100</f>
        <v>2.6990382606793895</v>
      </c>
      <c r="DI276" s="409">
        <f t="shared" ca="1" si="1782"/>
        <v>2.8165997000343519</v>
      </c>
      <c r="DJ276" s="409">
        <f t="shared" ca="1" si="1782"/>
        <v>2.7251948203336562</v>
      </c>
      <c r="DK276" s="409">
        <f t="shared" ca="1" si="1782"/>
        <v>2.6157464737486769</v>
      </c>
      <c r="DL276" s="409">
        <f t="shared" ca="1" si="1782"/>
        <v>2.6613150583300573</v>
      </c>
      <c r="DM276" s="409">
        <f t="shared" ca="1" si="1782"/>
        <v>2.7831021617928764</v>
      </c>
      <c r="DN276" s="409">
        <f t="shared" ca="1" si="1782"/>
        <v>2.7282801206864113</v>
      </c>
      <c r="DO276" s="409">
        <f t="shared" ca="1" si="1782"/>
        <v>2.5890953191253652</v>
      </c>
      <c r="DP276" s="409">
        <f t="shared" ca="1" si="1782"/>
        <v>2.6469484395743583</v>
      </c>
      <c r="DQ276" s="409">
        <f t="shared" ca="1" si="1782"/>
        <v>2.679640892826566</v>
      </c>
      <c r="DR276" s="409">
        <f t="shared" ca="1" si="1782"/>
        <v>2.6794359507979943</v>
      </c>
      <c r="DS276" s="409">
        <f t="shared" ca="1" si="1782"/>
        <v>2.6595310817529851</v>
      </c>
      <c r="DT276" s="409">
        <f t="shared" ref="DT276:ED276" ca="1" si="1783">+DT78/DT$44*100</f>
        <v>2.6472561439982565</v>
      </c>
      <c r="DU276" s="409">
        <f t="shared" ca="1" si="1783"/>
        <v>2.7158920009865968</v>
      </c>
      <c r="DV276" s="409">
        <f t="shared" ca="1" si="1783"/>
        <v>2.711395626825106</v>
      </c>
      <c r="DW276" s="409">
        <f t="shared" ca="1" si="1783"/>
        <v>2.7128914956765282</v>
      </c>
      <c r="DX276" s="409">
        <f t="shared" ca="1" si="1783"/>
        <v>2.6842039919922764</v>
      </c>
      <c r="DY276" s="409">
        <f t="shared" ca="1" si="1783"/>
        <v>2.6928294891475066</v>
      </c>
      <c r="DZ276" s="409">
        <f t="shared" ca="1" si="1783"/>
        <v>2.6271369988919946</v>
      </c>
      <c r="EA276" s="409">
        <f t="shared" ca="1" si="1783"/>
        <v>2.6335221776561348</v>
      </c>
      <c r="EB276" s="409">
        <f t="shared" ca="1" si="1783"/>
        <v>2.6458988153919418</v>
      </c>
      <c r="EC276" s="409">
        <f t="shared" ca="1" si="1783"/>
        <v>2.6244515110234947</v>
      </c>
      <c r="ED276" s="409">
        <f t="shared" ca="1" si="1783"/>
        <v>2.6100232734826996</v>
      </c>
      <c r="EE276" s="409">
        <f t="shared" ref="EE276:EQ276" ca="1" si="1784">+EE78/EE$44*100</f>
        <v>2.6387356989952919</v>
      </c>
      <c r="EF276" s="409">
        <f t="shared" ca="1" si="1784"/>
        <v>2.6478494353458522</v>
      </c>
      <c r="EG276" s="409">
        <f t="shared" ca="1" si="1784"/>
        <v>2.5965203785124298</v>
      </c>
      <c r="EH276" s="409">
        <f t="shared" ca="1" si="1784"/>
        <v>2.5930948836618071</v>
      </c>
      <c r="EI276" s="409">
        <f t="shared" ca="1" si="1784"/>
        <v>2.6054267835419997</v>
      </c>
      <c r="EJ276" s="409">
        <f t="shared" ca="1" si="1784"/>
        <v>2.6310491705466199</v>
      </c>
      <c r="EK276" s="409">
        <f t="shared" ca="1" si="1784"/>
        <v>2.6675572390349624</v>
      </c>
      <c r="EL276" s="409">
        <f t="shared" ca="1" si="1784"/>
        <v>2.6578035526322501</v>
      </c>
      <c r="EM276" s="409">
        <f t="shared" ca="1" si="1784"/>
        <v>2.7166829429485948</v>
      </c>
      <c r="EN276" s="409">
        <f t="shared" ca="1" si="1784"/>
        <v>2.7466065973772191</v>
      </c>
      <c r="EO276" s="409">
        <f t="shared" ca="1" si="1784"/>
        <v>2.723230254793815</v>
      </c>
      <c r="EP276" s="409">
        <f t="shared" ca="1" si="1784"/>
        <v>2.7596061558214453</v>
      </c>
      <c r="EQ276" s="409">
        <f t="shared" ca="1" si="1784"/>
        <v>2.6660160300009341</v>
      </c>
      <c r="ER276" s="409">
        <f t="shared" ref="ER276:FA276" ca="1" si="1785">+ER78/ER$44*100</f>
        <v>2.7872256301078711</v>
      </c>
      <c r="ES276" s="409">
        <f t="shared" ca="1" si="1785"/>
        <v>2.780035382426898</v>
      </c>
      <c r="ET276" s="409">
        <f t="shared" ca="1" si="1785"/>
        <v>2.7997463033657759</v>
      </c>
      <c r="EU276" s="409">
        <f t="shared" ca="1" si="1785"/>
        <v>2.7571233003647388</v>
      </c>
      <c r="EV276" s="409">
        <f t="shared" ca="1" si="1785"/>
        <v>2.7554078232028139</v>
      </c>
      <c r="EW276" s="409">
        <f t="shared" ca="1" si="1785"/>
        <v>2.6890455998193463</v>
      </c>
      <c r="EX276" s="409">
        <f t="shared" ca="1" si="1785"/>
        <v>2.7751939094891349</v>
      </c>
      <c r="EY276" s="409">
        <f t="shared" ca="1" si="1785"/>
        <v>2.7170247105183387</v>
      </c>
      <c r="EZ276" s="409">
        <f t="shared" ca="1" si="1785"/>
        <v>2.694747638844285</v>
      </c>
      <c r="FA276" s="409">
        <f t="shared" ca="1" si="1785"/>
        <v>2.6951950723362561</v>
      </c>
      <c r="FB276" s="409">
        <f t="shared" ref="FB276:FD276" ca="1" si="1786">+FB78/FB$44*100</f>
        <v>2.718453972574451</v>
      </c>
      <c r="FC276" s="409">
        <f t="shared" ca="1" si="1786"/>
        <v>2.7227932196781968</v>
      </c>
      <c r="FD276" s="409">
        <f t="shared" ca="1" si="1786"/>
        <v>2.6818909942622722</v>
      </c>
      <c r="FE276" s="409" t="e">
        <f t="shared" ref="FE276:FI276" ca="1" si="1787">+FE78/FE$44*100</f>
        <v>#DIV/0!</v>
      </c>
      <c r="FF276" s="409" t="e">
        <f t="shared" ca="1" si="1787"/>
        <v>#DIV/0!</v>
      </c>
      <c r="FG276" s="409" t="e">
        <f t="shared" ca="1" si="1787"/>
        <v>#DIV/0!</v>
      </c>
      <c r="FH276" s="409" t="e">
        <f t="shared" ca="1" si="1787"/>
        <v>#DIV/0!</v>
      </c>
      <c r="FI276" s="409" t="e">
        <f t="shared" ca="1" si="1787"/>
        <v>#DIV/0!</v>
      </c>
      <c r="FJ276" s="409" t="e">
        <f t="shared" ref="FJ276:FP276" ca="1" si="1788">+FJ78/FJ$44*100</f>
        <v>#DIV/0!</v>
      </c>
      <c r="FK276" s="409" t="e">
        <f t="shared" ca="1" si="1788"/>
        <v>#DIV/0!</v>
      </c>
      <c r="FL276" s="409" t="e">
        <f t="shared" ca="1" si="1788"/>
        <v>#DIV/0!</v>
      </c>
      <c r="FM276" s="409" t="e">
        <f t="shared" ca="1" si="1788"/>
        <v>#DIV/0!</v>
      </c>
      <c r="FN276" s="409" t="e">
        <f t="shared" ca="1" si="1788"/>
        <v>#DIV/0!</v>
      </c>
      <c r="FO276" s="409" t="e">
        <f t="shared" ca="1" si="1788"/>
        <v>#DIV/0!</v>
      </c>
      <c r="FP276" s="409" t="e">
        <f t="shared" ca="1" si="1788"/>
        <v>#DIV/0!</v>
      </c>
    </row>
    <row r="277" spans="1:172" x14ac:dyDescent="0.2">
      <c r="B277" s="407" t="s">
        <v>31</v>
      </c>
      <c r="C277" s="408">
        <f t="shared" si="1588"/>
        <v>1168500.7560000001</v>
      </c>
      <c r="D277" s="407"/>
      <c r="E277" s="409">
        <f t="shared" ca="1" si="1589"/>
        <v>11.042180153620134</v>
      </c>
      <c r="F277" s="409">
        <f t="shared" ca="1" si="1744"/>
        <v>11.221006676725377</v>
      </c>
      <c r="G277" s="409">
        <f t="shared" ca="1" si="1744"/>
        <v>11.358556669710767</v>
      </c>
      <c r="H277" s="409">
        <f t="shared" ca="1" si="1744"/>
        <v>11.324677521032015</v>
      </c>
      <c r="I277" s="409">
        <f t="shared" ca="1" si="1744"/>
        <v>11.295740215795464</v>
      </c>
      <c r="J277" s="409">
        <f t="shared" ca="1" si="1744"/>
        <v>11.596700054644444</v>
      </c>
      <c r="K277" s="409">
        <f t="shared" ca="1" si="1744"/>
        <v>11.756781717242246</v>
      </c>
      <c r="L277" s="409">
        <f t="shared" ca="1" si="1744"/>
        <v>11.669829738551835</v>
      </c>
      <c r="M277" s="409">
        <f t="shared" ca="1" si="1744"/>
        <v>11.838630894988841</v>
      </c>
      <c r="N277" s="409">
        <f t="shared" ca="1" si="1744"/>
        <v>11.694059132742099</v>
      </c>
      <c r="O277" s="409">
        <f t="shared" ca="1" si="1744"/>
        <v>11.73520341050674</v>
      </c>
      <c r="P277" s="409">
        <f t="shared" ca="1" si="1744"/>
        <v>11.300137242665766</v>
      </c>
      <c r="Q277" s="409">
        <f t="shared" ca="1" si="1744"/>
        <v>11.899150464211553</v>
      </c>
      <c r="R277" s="409">
        <f t="shared" ca="1" si="1744"/>
        <v>11.904035871571065</v>
      </c>
      <c r="S277" s="409">
        <f t="shared" ca="1" si="1744"/>
        <v>11.876540900404969</v>
      </c>
      <c r="T277" s="409">
        <f t="shared" ca="1" si="1744"/>
        <v>12.135982202472302</v>
      </c>
      <c r="U277" s="409">
        <f t="shared" ca="1" si="1744"/>
        <v>12.460649760983971</v>
      </c>
      <c r="V277" s="409">
        <f t="shared" ca="1" si="1744"/>
        <v>12.290288273321533</v>
      </c>
      <c r="W277" s="409">
        <f t="shared" ca="1" si="1744"/>
        <v>12.513255316968664</v>
      </c>
      <c r="X277" s="409">
        <f t="shared" ca="1" si="1744"/>
        <v>12.288000953281021</v>
      </c>
      <c r="Y277" s="409">
        <f t="shared" ca="1" si="1744"/>
        <v>12.20417045033955</v>
      </c>
      <c r="Z277" s="409">
        <f t="shared" ca="1" si="1744"/>
        <v>12.668920231909537</v>
      </c>
      <c r="AA277" s="409">
        <f t="shared" ca="1" si="1744"/>
        <v>12.549351450637531</v>
      </c>
      <c r="AB277" s="409">
        <f t="shared" ca="1" si="1744"/>
        <v>12.473132053537359</v>
      </c>
      <c r="AC277" s="409">
        <f t="shared" ca="1" si="1744"/>
        <v>12.547138536772781</v>
      </c>
      <c r="AD277" s="409">
        <f t="shared" ca="1" si="1744"/>
        <v>12.926824367760467</v>
      </c>
      <c r="AE277" s="409">
        <f t="shared" ca="1" si="1744"/>
        <v>12.882318465133311</v>
      </c>
      <c r="AF277" s="409">
        <f t="shared" ca="1" si="1744"/>
        <v>13.302210556273645</v>
      </c>
      <c r="AG277" s="409">
        <f t="shared" ca="1" si="1744"/>
        <v>13.102780751781545</v>
      </c>
      <c r="AH277" s="409">
        <f t="shared" ca="1" si="1744"/>
        <v>13.134319130747604</v>
      </c>
      <c r="AI277" s="409">
        <f t="shared" ca="1" si="1744"/>
        <v>12.491219898261988</v>
      </c>
      <c r="AJ277" s="409">
        <f t="shared" ca="1" si="1744"/>
        <v>12.871816340830112</v>
      </c>
      <c r="AK277" s="409">
        <f t="shared" ca="1" si="1744"/>
        <v>12.788126483172555</v>
      </c>
      <c r="AL277" s="409">
        <f t="shared" ca="1" si="1744"/>
        <v>12.97247475560755</v>
      </c>
      <c r="AM277" s="409">
        <f t="shared" ca="1" si="1744"/>
        <v>13.200259761327388</v>
      </c>
      <c r="AN277" s="409">
        <f t="shared" ca="1" si="1744"/>
        <v>13.442366704826492</v>
      </c>
      <c r="AO277" s="409">
        <f t="shared" ca="1" si="1744"/>
        <v>13.229782498758777</v>
      </c>
      <c r="AP277" s="409">
        <f t="shared" ca="1" si="1744"/>
        <v>12.68156576996487</v>
      </c>
      <c r="AQ277" s="409">
        <f t="shared" ca="1" si="1744"/>
        <v>12.619924465374755</v>
      </c>
      <c r="AR277" s="409">
        <f t="shared" ca="1" si="1744"/>
        <v>12.583080694955562</v>
      </c>
      <c r="AS277" s="409">
        <f t="shared" ca="1" si="1744"/>
        <v>12.688261691488664</v>
      </c>
      <c r="AT277" s="409">
        <f t="shared" ca="1" si="1744"/>
        <v>13.028270693366261</v>
      </c>
      <c r="AU277" s="409">
        <f t="shared" ca="1" si="1744"/>
        <v>13.203782065558991</v>
      </c>
      <c r="AV277" s="409">
        <f t="shared" ca="1" si="1744"/>
        <v>13.468250039000385</v>
      </c>
      <c r="AW277" s="409">
        <f t="shared" ca="1" si="1744"/>
        <v>13.345394773699295</v>
      </c>
      <c r="AX277" s="409">
        <f t="shared" ca="1" si="1744"/>
        <v>13.474861628271965</v>
      </c>
      <c r="AY277" s="409">
        <f t="shared" ca="1" si="1761"/>
        <v>13.374816083424562</v>
      </c>
      <c r="AZ277" s="409">
        <f t="shared" ca="1" si="1761"/>
        <v>13.728084564438014</v>
      </c>
      <c r="BA277" s="409">
        <f t="shared" ca="1" si="1761"/>
        <v>13.781158636617841</v>
      </c>
      <c r="BB277" s="409">
        <f t="shared" ca="1" si="1761"/>
        <v>13.886461503052901</v>
      </c>
      <c r="BC277" s="409">
        <f t="shared" ca="1" si="1761"/>
        <v>14.058878547811773</v>
      </c>
      <c r="BD277" s="409">
        <f t="shared" ca="1" si="1761"/>
        <v>14.225292004892056</v>
      </c>
      <c r="BE277" s="409">
        <f t="shared" ca="1" si="1761"/>
        <v>14.313301752744936</v>
      </c>
      <c r="BF277" s="409">
        <f t="shared" ca="1" si="1761"/>
        <v>14.087875370153856</v>
      </c>
      <c r="BG277" s="409">
        <f t="shared" ca="1" si="1761"/>
        <v>14.543448531409329</v>
      </c>
      <c r="BH277" s="409">
        <f t="shared" ca="1" si="1761"/>
        <v>14.659241504309406</v>
      </c>
      <c r="BI277" s="409">
        <f t="shared" ca="1" si="1761"/>
        <v>14.542998658234904</v>
      </c>
      <c r="BJ277" s="409">
        <f t="shared" ca="1" si="1761"/>
        <v>15.021903849329155</v>
      </c>
      <c r="BK277" s="409">
        <f t="shared" ca="1" si="1761"/>
        <v>14.723670406040029</v>
      </c>
      <c r="BL277" s="409">
        <f t="shared" ca="1" si="1761"/>
        <v>14.560202601263212</v>
      </c>
      <c r="BM277" s="409">
        <f t="shared" ca="1" si="1761"/>
        <v>14.360006205927867</v>
      </c>
      <c r="BN277" s="409">
        <f t="shared" ca="1" si="1761"/>
        <v>14.897243006458041</v>
      </c>
      <c r="BO277" s="409">
        <f t="shared" ca="1" si="1761"/>
        <v>14.945184552802148</v>
      </c>
      <c r="BP277" s="409">
        <f t="shared" ca="1" si="1761"/>
        <v>13.472151795845985</v>
      </c>
      <c r="BQ277" s="409">
        <f t="shared" ca="1" si="1761"/>
        <v>14.96179457511419</v>
      </c>
      <c r="BR277" s="409">
        <f t="shared" ca="1" si="1761"/>
        <v>15.064463665720771</v>
      </c>
      <c r="BS277" s="409">
        <f t="shared" ca="1" si="1761"/>
        <v>15.33647459646909</v>
      </c>
      <c r="BT277" s="409">
        <f t="shared" ca="1" si="1761"/>
        <v>15.509444081069068</v>
      </c>
      <c r="BU277" s="409">
        <f t="shared" ca="1" si="1761"/>
        <v>15.427347751345716</v>
      </c>
      <c r="BV277" s="409">
        <f t="shared" ca="1" si="1761"/>
        <v>15.506582647927816</v>
      </c>
      <c r="BW277" s="409">
        <f t="shared" ca="1" si="1761"/>
        <v>15.743336709752779</v>
      </c>
      <c r="BX277" s="409">
        <f t="shared" ca="1" si="1761"/>
        <v>15.884432731073808</v>
      </c>
      <c r="BY277" s="409">
        <f t="shared" ref="BY277:CJ277" ca="1" si="1789">+BY79/BY$44*100</f>
        <v>15.46460070990496</v>
      </c>
      <c r="BZ277" s="409">
        <f t="shared" ca="1" si="1789"/>
        <v>15.420137575180091</v>
      </c>
      <c r="CA277" s="409">
        <f t="shared" ca="1" si="1789"/>
        <v>15.284417283918811</v>
      </c>
      <c r="CB277" s="409">
        <f t="shared" ca="1" si="1789"/>
        <v>15.549069377810735</v>
      </c>
      <c r="CC277" s="409">
        <f t="shared" ca="1" si="1789"/>
        <v>15.869326784067134</v>
      </c>
      <c r="CD277" s="409">
        <f t="shared" ca="1" si="1789"/>
        <v>15.830054666592522</v>
      </c>
      <c r="CE277" s="409">
        <f t="shared" ca="1" si="1789"/>
        <v>15.925165212791507</v>
      </c>
      <c r="CF277" s="409">
        <f t="shared" ca="1" si="1789"/>
        <v>15.575343022996124</v>
      </c>
      <c r="CG277" s="409">
        <f t="shared" ca="1" si="1789"/>
        <v>15.901266592252078</v>
      </c>
      <c r="CH277" s="409">
        <f t="shared" ca="1" si="1789"/>
        <v>14.829332618015609</v>
      </c>
      <c r="CI277" s="409">
        <f t="shared" ca="1" si="1789"/>
        <v>15.190230845007543</v>
      </c>
      <c r="CJ277" s="409">
        <f t="shared" ca="1" si="1789"/>
        <v>14.448190644536609</v>
      </c>
      <c r="CK277" s="409">
        <f t="shared" ref="CK277:DG277" ca="1" si="1790">+CK79/CK$44*100</f>
        <v>15.376247528621823</v>
      </c>
      <c r="CL277" s="409">
        <f t="shared" ca="1" si="1790"/>
        <v>15.900986178211873</v>
      </c>
      <c r="CM277" s="409">
        <f t="shared" ca="1" si="1790"/>
        <v>13.277660374585182</v>
      </c>
      <c r="CN277" s="409">
        <f t="shared" ca="1" si="1790"/>
        <v>3.5407538300047046</v>
      </c>
      <c r="CO277" s="409">
        <f t="shared" ca="1" si="1790"/>
        <v>5.2055987613763142</v>
      </c>
      <c r="CP277" s="409">
        <f t="shared" ca="1" si="1790"/>
        <v>13.706308849853954</v>
      </c>
      <c r="CQ277" s="409">
        <f t="shared" ca="1" si="1790"/>
        <v>15.691254003955377</v>
      </c>
      <c r="CR277" s="409">
        <f t="shared" ca="1" si="1790"/>
        <v>15.107257487103338</v>
      </c>
      <c r="CS277" s="409">
        <f t="shared" ca="1" si="1790"/>
        <v>15.821804282086296</v>
      </c>
      <c r="CT277" s="409">
        <f t="shared" ca="1" si="1790"/>
        <v>15.621547672660416</v>
      </c>
      <c r="CU277" s="409">
        <f t="shared" ca="1" si="1790"/>
        <v>15.472118290789366</v>
      </c>
      <c r="CV277" s="409">
        <f t="shared" ca="1" si="1790"/>
        <v>15.211402841243283</v>
      </c>
      <c r="CW277" s="409">
        <f t="shared" ca="1" si="1790"/>
        <v>15.013852697720287</v>
      </c>
      <c r="CX277" s="409">
        <f t="shared" ca="1" si="1790"/>
        <v>14.134802479342662</v>
      </c>
      <c r="CY277" s="409">
        <f t="shared" ca="1" si="1790"/>
        <v>15.049602427174808</v>
      </c>
      <c r="CZ277" s="409">
        <f t="shared" ca="1" si="1790"/>
        <v>14.674587106813004</v>
      </c>
      <c r="DA277" s="409">
        <f t="shared" ca="1" si="1790"/>
        <v>14.219860771053186</v>
      </c>
      <c r="DB277" s="409">
        <f t="shared" ca="1" si="1790"/>
        <v>14.309290214551289</v>
      </c>
      <c r="DC277" s="409">
        <f t="shared" ca="1" si="1790"/>
        <v>13.903829100076056</v>
      </c>
      <c r="DD277" s="409">
        <f t="shared" ca="1" si="1790"/>
        <v>13.620686611149377</v>
      </c>
      <c r="DE277" s="409">
        <f t="shared" ca="1" si="1790"/>
        <v>12.937341812307309</v>
      </c>
      <c r="DF277" s="409">
        <f t="shared" ca="1" si="1790"/>
        <v>13.480364298565625</v>
      </c>
      <c r="DG277" s="409">
        <f t="shared" ca="1" si="1790"/>
        <v>13.621479967371112</v>
      </c>
      <c r="DH277" s="409">
        <f t="shared" ref="DH277:DS277" ca="1" si="1791">+DH79/DH$44*100</f>
        <v>14.692154453930325</v>
      </c>
      <c r="DI277" s="409">
        <f t="shared" ca="1" si="1791"/>
        <v>14.845853662120387</v>
      </c>
      <c r="DJ277" s="409">
        <f t="shared" ca="1" si="1791"/>
        <v>14.611200855615619</v>
      </c>
      <c r="DK277" s="409">
        <f t="shared" ca="1" si="1791"/>
        <v>14.564025634639192</v>
      </c>
      <c r="DL277" s="409">
        <f t="shared" ca="1" si="1791"/>
        <v>14.233377894114385</v>
      </c>
      <c r="DM277" s="409">
        <f t="shared" ca="1" si="1791"/>
        <v>14.497003952351351</v>
      </c>
      <c r="DN277" s="409">
        <f t="shared" ca="1" si="1791"/>
        <v>14.520292503104345</v>
      </c>
      <c r="DO277" s="409">
        <f t="shared" ca="1" si="1791"/>
        <v>14.901075232652545</v>
      </c>
      <c r="DP277" s="409">
        <f t="shared" ca="1" si="1791"/>
        <v>15.749445877421058</v>
      </c>
      <c r="DQ277" s="409">
        <f t="shared" ca="1" si="1791"/>
        <v>15.336983895973175</v>
      </c>
      <c r="DR277" s="409">
        <f t="shared" ca="1" si="1791"/>
        <v>15.18679779343671</v>
      </c>
      <c r="DS277" s="409">
        <f t="shared" ca="1" si="1791"/>
        <v>15.229644540027607</v>
      </c>
      <c r="DT277" s="409">
        <f t="shared" ref="DT277:ED277" ca="1" si="1792">+DT79/DT$44*100</f>
        <v>15.755857961871959</v>
      </c>
      <c r="DU277" s="409">
        <f t="shared" ca="1" si="1792"/>
        <v>15.59890427768527</v>
      </c>
      <c r="DV277" s="409">
        <f t="shared" ca="1" si="1792"/>
        <v>15.752521301586405</v>
      </c>
      <c r="DW277" s="409">
        <f t="shared" ca="1" si="1792"/>
        <v>15.419975582336603</v>
      </c>
      <c r="DX277" s="409">
        <f t="shared" ca="1" si="1792"/>
        <v>16.160005579973358</v>
      </c>
      <c r="DY277" s="409">
        <f t="shared" ca="1" si="1792"/>
        <v>16.177526751090827</v>
      </c>
      <c r="DZ277" s="409">
        <f t="shared" ca="1" si="1792"/>
        <v>15.550551557626511</v>
      </c>
      <c r="EA277" s="409">
        <f t="shared" ca="1" si="1792"/>
        <v>16.118736036234534</v>
      </c>
      <c r="EB277" s="409">
        <f t="shared" ca="1" si="1792"/>
        <v>15.438494249592907</v>
      </c>
      <c r="EC277" s="409">
        <f t="shared" ca="1" si="1792"/>
        <v>16.022710643715342</v>
      </c>
      <c r="ED277" s="409">
        <f t="shared" ca="1" si="1792"/>
        <v>16.159333737248836</v>
      </c>
      <c r="EE277" s="409">
        <f t="shared" ref="EE277:EQ277" ca="1" si="1793">+EE79/EE$44*100</f>
        <v>15.61658912417</v>
      </c>
      <c r="EF277" s="409">
        <f t="shared" ca="1" si="1793"/>
        <v>15.244344045374813</v>
      </c>
      <c r="EG277" s="409">
        <f t="shared" ca="1" si="1793"/>
        <v>15.207970299868013</v>
      </c>
      <c r="EH277" s="409">
        <f t="shared" ca="1" si="1793"/>
        <v>15.721109300264507</v>
      </c>
      <c r="EI277" s="409">
        <f t="shared" ca="1" si="1793"/>
        <v>15.577224208429143</v>
      </c>
      <c r="EJ277" s="409">
        <f t="shared" ca="1" si="1793"/>
        <v>15.543221487684377</v>
      </c>
      <c r="EK277" s="409">
        <f t="shared" ca="1" si="1793"/>
        <v>15.479089767806698</v>
      </c>
      <c r="EL277" s="409">
        <f t="shared" ca="1" si="1793"/>
        <v>16.176725117410957</v>
      </c>
      <c r="EM277" s="409">
        <f t="shared" ca="1" si="1793"/>
        <v>15.854439572603898</v>
      </c>
      <c r="EN277" s="409">
        <f t="shared" ca="1" si="1793"/>
        <v>15.964744605228656</v>
      </c>
      <c r="EO277" s="409">
        <f t="shared" ca="1" si="1793"/>
        <v>16.195134170883261</v>
      </c>
      <c r="EP277" s="409">
        <f t="shared" ca="1" si="1793"/>
        <v>15.863378418696067</v>
      </c>
      <c r="EQ277" s="409">
        <f t="shared" ca="1" si="1793"/>
        <v>16.092930060093614</v>
      </c>
      <c r="ER277" s="409">
        <f t="shared" ref="ER277:FA277" ca="1" si="1794">+ER79/ER$44*100</f>
        <v>15.468068162159801</v>
      </c>
      <c r="ES277" s="409">
        <f t="shared" ca="1" si="1794"/>
        <v>15.353037451899091</v>
      </c>
      <c r="ET277" s="409">
        <f t="shared" ca="1" si="1794"/>
        <v>15.535214807476208</v>
      </c>
      <c r="EU277" s="409">
        <f t="shared" ca="1" si="1794"/>
        <v>15.429886664809786</v>
      </c>
      <c r="EV277" s="409">
        <f t="shared" ca="1" si="1794"/>
        <v>15.420087512632053</v>
      </c>
      <c r="EW277" s="409">
        <f t="shared" ca="1" si="1794"/>
        <v>15.533166732189821</v>
      </c>
      <c r="EX277" s="409">
        <f t="shared" ca="1" si="1794"/>
        <v>15.470949130612951</v>
      </c>
      <c r="EY277" s="409">
        <f t="shared" ca="1" si="1794"/>
        <v>14.96011565664214</v>
      </c>
      <c r="EZ277" s="409">
        <f t="shared" ca="1" si="1794"/>
        <v>14.949964128358994</v>
      </c>
      <c r="FA277" s="409">
        <f t="shared" ca="1" si="1794"/>
        <v>14.738251905695087</v>
      </c>
      <c r="FB277" s="409">
        <f t="shared" ref="FB277:FD277" ca="1" si="1795">+FB79/FB$44*100</f>
        <v>14.377761043802636</v>
      </c>
      <c r="FC277" s="409">
        <f t="shared" ca="1" si="1795"/>
        <v>14.689432829965574</v>
      </c>
      <c r="FD277" s="409">
        <f t="shared" ca="1" si="1795"/>
        <v>14.676218868813118</v>
      </c>
      <c r="FE277" s="409" t="e">
        <f t="shared" ref="FE277:FI277" ca="1" si="1796">+FE79/FE$44*100</f>
        <v>#DIV/0!</v>
      </c>
      <c r="FF277" s="409" t="e">
        <f t="shared" ca="1" si="1796"/>
        <v>#DIV/0!</v>
      </c>
      <c r="FG277" s="409" t="e">
        <f t="shared" ca="1" si="1796"/>
        <v>#DIV/0!</v>
      </c>
      <c r="FH277" s="409" t="e">
        <f t="shared" ca="1" si="1796"/>
        <v>#DIV/0!</v>
      </c>
      <c r="FI277" s="409" t="e">
        <f t="shared" ca="1" si="1796"/>
        <v>#DIV/0!</v>
      </c>
      <c r="FJ277" s="409" t="e">
        <f t="shared" ref="FJ277:FP277" ca="1" si="1797">+FJ79/FJ$44*100</f>
        <v>#DIV/0!</v>
      </c>
      <c r="FK277" s="409" t="e">
        <f t="shared" ca="1" si="1797"/>
        <v>#DIV/0!</v>
      </c>
      <c r="FL277" s="409" t="e">
        <f t="shared" ca="1" si="1797"/>
        <v>#DIV/0!</v>
      </c>
      <c r="FM277" s="409" t="e">
        <f t="shared" ca="1" si="1797"/>
        <v>#DIV/0!</v>
      </c>
      <c r="FN277" s="409" t="e">
        <f t="shared" ca="1" si="1797"/>
        <v>#DIV/0!</v>
      </c>
      <c r="FO277" s="409" t="e">
        <f t="shared" ca="1" si="1797"/>
        <v>#DIV/0!</v>
      </c>
      <c r="FP277" s="409" t="e">
        <f t="shared" ca="1" si="1797"/>
        <v>#DIV/0!</v>
      </c>
    </row>
    <row r="278" spans="1:172" x14ac:dyDescent="0.2">
      <c r="B278" s="407" t="s">
        <v>32</v>
      </c>
      <c r="C278" s="408">
        <f t="shared" si="1588"/>
        <v>55539.633000000002</v>
      </c>
      <c r="D278" s="407"/>
      <c r="E278" s="409">
        <f t="shared" ca="1" si="1589"/>
        <v>0.70913896037860846</v>
      </c>
      <c r="F278" s="409">
        <f t="shared" ca="1" si="1744"/>
        <v>0.70242819897675224</v>
      </c>
      <c r="G278" s="409">
        <f t="shared" ca="1" si="1744"/>
        <v>0.70331247285447385</v>
      </c>
      <c r="H278" s="409">
        <f t="shared" ca="1" si="1744"/>
        <v>0.70142972846788587</v>
      </c>
      <c r="I278" s="409">
        <f t="shared" ca="1" si="1744"/>
        <v>0.73537966874239247</v>
      </c>
      <c r="J278" s="409">
        <f t="shared" ca="1" si="1744"/>
        <v>0.72866204225243647</v>
      </c>
      <c r="K278" s="409">
        <f t="shared" ca="1" si="1744"/>
        <v>0.71334064433814759</v>
      </c>
      <c r="L278" s="409">
        <f t="shared" ca="1" si="1744"/>
        <v>0.68281181131614765</v>
      </c>
      <c r="M278" s="409">
        <f t="shared" ca="1" si="1744"/>
        <v>0.72666386692516183</v>
      </c>
      <c r="N278" s="409">
        <f t="shared" ca="1" si="1744"/>
        <v>0.74840292641957185</v>
      </c>
      <c r="O278" s="409">
        <f t="shared" ref="F278:AX280" ca="1" si="1798">+O80/O$44*100</f>
        <v>0.73377839516939292</v>
      </c>
      <c r="P278" s="409">
        <f t="shared" ca="1" si="1798"/>
        <v>0.74501677131065347</v>
      </c>
      <c r="Q278" s="409">
        <f t="shared" ca="1" si="1798"/>
        <v>0.69677799905606863</v>
      </c>
      <c r="R278" s="409">
        <f t="shared" ca="1" si="1798"/>
        <v>0.69423751911101106</v>
      </c>
      <c r="S278" s="409">
        <f t="shared" ca="1" si="1798"/>
        <v>0.67959680086357399</v>
      </c>
      <c r="T278" s="409">
        <f t="shared" ca="1" si="1798"/>
        <v>0.66171903900458473</v>
      </c>
      <c r="U278" s="409">
        <f t="shared" ca="1" si="1798"/>
        <v>0.64880828938554858</v>
      </c>
      <c r="V278" s="409">
        <f t="shared" ca="1" si="1798"/>
        <v>0.64962930976751398</v>
      </c>
      <c r="W278" s="409">
        <f t="shared" ca="1" si="1798"/>
        <v>0.65216349802343587</v>
      </c>
      <c r="X278" s="409">
        <f t="shared" ca="1" si="1798"/>
        <v>0.65871186671302739</v>
      </c>
      <c r="Y278" s="409">
        <f t="shared" ca="1" si="1798"/>
        <v>0.68531385949436641</v>
      </c>
      <c r="Z278" s="409">
        <f t="shared" ca="1" si="1798"/>
        <v>0.66105777680147082</v>
      </c>
      <c r="AA278" s="409">
        <f t="shared" ca="1" si="1798"/>
        <v>0.68836640231050739</v>
      </c>
      <c r="AB278" s="409">
        <f t="shared" ca="1" si="1798"/>
        <v>0.87334508986815007</v>
      </c>
      <c r="AC278" s="409">
        <f t="shared" ca="1" si="1798"/>
        <v>0.72605735279533501</v>
      </c>
      <c r="AD278" s="409">
        <f t="shared" ca="1" si="1798"/>
        <v>0.72928602657628516</v>
      </c>
      <c r="AE278" s="409">
        <f t="shared" ca="1" si="1798"/>
        <v>0.74389100583851697</v>
      </c>
      <c r="AF278" s="409">
        <f t="shared" ca="1" si="1798"/>
        <v>0.74317353817718312</v>
      </c>
      <c r="AG278" s="409">
        <f t="shared" ca="1" si="1798"/>
        <v>0.73849862082209827</v>
      </c>
      <c r="AH278" s="409">
        <f t="shared" ca="1" si="1798"/>
        <v>0.75352163496215796</v>
      </c>
      <c r="AI278" s="409">
        <f t="shared" ca="1" si="1798"/>
        <v>0.72166829553248435</v>
      </c>
      <c r="AJ278" s="409">
        <f t="shared" ca="1" si="1798"/>
        <v>0.72791233340128736</v>
      </c>
      <c r="AK278" s="409">
        <f t="shared" ca="1" si="1798"/>
        <v>0.6888205116564452</v>
      </c>
      <c r="AL278" s="409">
        <f t="shared" ca="1" si="1798"/>
        <v>0.73391932513350744</v>
      </c>
      <c r="AM278" s="409">
        <f t="shared" ca="1" si="1798"/>
        <v>0.73939705459155713</v>
      </c>
      <c r="AN278" s="409">
        <f t="shared" ca="1" si="1798"/>
        <v>0.6590174816844544</v>
      </c>
      <c r="AO278" s="409">
        <f t="shared" ca="1" si="1798"/>
        <v>0.70807930427649679</v>
      </c>
      <c r="AP278" s="409">
        <f t="shared" ca="1" si="1798"/>
        <v>0.72328973339106128</v>
      </c>
      <c r="AQ278" s="409">
        <f t="shared" ca="1" si="1798"/>
        <v>0.73069591582282634</v>
      </c>
      <c r="AR278" s="409">
        <f t="shared" ca="1" si="1798"/>
        <v>0.70848400481534735</v>
      </c>
      <c r="AS278" s="409">
        <f t="shared" ca="1" si="1798"/>
        <v>0.73651576793216234</v>
      </c>
      <c r="AT278" s="409">
        <f t="shared" ca="1" si="1798"/>
        <v>0.72953229124143137</v>
      </c>
      <c r="AU278" s="409">
        <f t="shared" ca="1" si="1798"/>
        <v>0.73422193842261396</v>
      </c>
      <c r="AV278" s="409">
        <f t="shared" ca="1" si="1798"/>
        <v>0.75198566838878855</v>
      </c>
      <c r="AW278" s="409">
        <f t="shared" ca="1" si="1798"/>
        <v>0.71936044666899868</v>
      </c>
      <c r="AX278" s="409">
        <f t="shared" ca="1" si="1798"/>
        <v>0.7018374582438649</v>
      </c>
      <c r="AY278" s="409">
        <f t="shared" ref="AY278:BX278" ca="1" si="1799">+AY80/AY$44*100</f>
        <v>0.65321479355882028</v>
      </c>
      <c r="AZ278" s="409">
        <f t="shared" ca="1" si="1799"/>
        <v>0.71231914705489918</v>
      </c>
      <c r="BA278" s="409">
        <f t="shared" ca="1" si="1799"/>
        <v>0.74364936729070719</v>
      </c>
      <c r="BB278" s="409">
        <f t="shared" ca="1" si="1799"/>
        <v>0.69274557021367666</v>
      </c>
      <c r="BC278" s="409">
        <f t="shared" ca="1" si="1799"/>
        <v>0.64607559458055253</v>
      </c>
      <c r="BD278" s="409">
        <f t="shared" ca="1" si="1799"/>
        <v>0.70172404900701812</v>
      </c>
      <c r="BE278" s="409">
        <f t="shared" ca="1" si="1799"/>
        <v>0.68600789605442369</v>
      </c>
      <c r="BF278" s="409">
        <f t="shared" ca="1" si="1799"/>
        <v>0.66549198563695955</v>
      </c>
      <c r="BG278" s="409">
        <f t="shared" ca="1" si="1799"/>
        <v>0.68758582715958672</v>
      </c>
      <c r="BH278" s="409">
        <f t="shared" ca="1" si="1799"/>
        <v>0.66753446069221967</v>
      </c>
      <c r="BI278" s="409">
        <f t="shared" ca="1" si="1799"/>
        <v>0.69570126442871816</v>
      </c>
      <c r="BJ278" s="409">
        <f t="shared" ca="1" si="1799"/>
        <v>0.70203298335980735</v>
      </c>
      <c r="BK278" s="409">
        <f t="shared" ca="1" si="1799"/>
        <v>0.64952889178911688</v>
      </c>
      <c r="BL278" s="409">
        <f t="shared" ca="1" si="1799"/>
        <v>0.75120641216358996</v>
      </c>
      <c r="BM278" s="409">
        <f t="shared" ca="1" si="1799"/>
        <v>0.72231751301243208</v>
      </c>
      <c r="BN278" s="409">
        <f t="shared" ca="1" si="1799"/>
        <v>0.70958660142941843</v>
      </c>
      <c r="BO278" s="409">
        <f t="shared" ca="1" si="1799"/>
        <v>0.72032322364174595</v>
      </c>
      <c r="BP278" s="409">
        <f t="shared" ca="1" si="1799"/>
        <v>0.69455607249018869</v>
      </c>
      <c r="BQ278" s="409">
        <f t="shared" ca="1" si="1799"/>
        <v>0.70818530853612138</v>
      </c>
      <c r="BR278" s="409">
        <f t="shared" ca="1" si="1799"/>
        <v>0.72237275471235629</v>
      </c>
      <c r="BS278" s="409">
        <f t="shared" ca="1" si="1799"/>
        <v>0.71535392271082054</v>
      </c>
      <c r="BT278" s="409">
        <f t="shared" ca="1" si="1799"/>
        <v>0.71906666778817563</v>
      </c>
      <c r="BU278" s="409">
        <f t="shared" ca="1" si="1799"/>
        <v>0.72043891393269288</v>
      </c>
      <c r="BV278" s="409">
        <f t="shared" ca="1" si="1799"/>
        <v>0.72750257875336832</v>
      </c>
      <c r="BW278" s="409">
        <f t="shared" ca="1" si="1799"/>
        <v>0.72391859627048905</v>
      </c>
      <c r="BX278" s="409">
        <f t="shared" ca="1" si="1799"/>
        <v>0.72306268348238112</v>
      </c>
      <c r="BY278" s="409">
        <f t="shared" ref="BY278:CJ278" ca="1" si="1800">+BY80/BY$44*100</f>
        <v>0.72884818650196348</v>
      </c>
      <c r="BZ278" s="409">
        <f t="shared" ca="1" si="1800"/>
        <v>0.72787417345893368</v>
      </c>
      <c r="CA278" s="409">
        <f t="shared" ca="1" si="1800"/>
        <v>0.72802461733051416</v>
      </c>
      <c r="CB278" s="409">
        <f t="shared" ca="1" si="1800"/>
        <v>0.72648480574795926</v>
      </c>
      <c r="CC278" s="409">
        <f t="shared" ca="1" si="1800"/>
        <v>0.73081872004632487</v>
      </c>
      <c r="CD278" s="409">
        <f t="shared" ca="1" si="1800"/>
        <v>0.74042691783278169</v>
      </c>
      <c r="CE278" s="409">
        <f t="shared" ca="1" si="1800"/>
        <v>0.7390701156145103</v>
      </c>
      <c r="CF278" s="409">
        <f t="shared" ca="1" si="1800"/>
        <v>0.73901421162609315</v>
      </c>
      <c r="CG278" s="409">
        <f t="shared" ca="1" si="1800"/>
        <v>0.73699013084716691</v>
      </c>
      <c r="CH278" s="409">
        <f t="shared" ca="1" si="1800"/>
        <v>0.74895344918410522</v>
      </c>
      <c r="CI278" s="409">
        <f t="shared" ca="1" si="1800"/>
        <v>0.75729454290978493</v>
      </c>
      <c r="CJ278" s="409">
        <f t="shared" ca="1" si="1800"/>
        <v>0.7486713898855597</v>
      </c>
      <c r="CK278" s="409">
        <f t="shared" ref="CK278:DG278" ca="1" si="1801">+CK80/CK$44*100</f>
        <v>0.7431817178375616</v>
      </c>
      <c r="CL278" s="409">
        <f t="shared" ca="1" si="1801"/>
        <v>0.74897605258584343</v>
      </c>
      <c r="CM278" s="409">
        <f t="shared" ca="1" si="1801"/>
        <v>0.77050597068228655</v>
      </c>
      <c r="CN278" s="409">
        <f t="shared" ca="1" si="1801"/>
        <v>0.80835089706322161</v>
      </c>
      <c r="CO278" s="409">
        <f t="shared" ca="1" si="1801"/>
        <v>0.83417596073205069</v>
      </c>
      <c r="CP278" s="409">
        <f t="shared" ca="1" si="1801"/>
        <v>0.77761504129477188</v>
      </c>
      <c r="CQ278" s="409">
        <f t="shared" ca="1" si="1801"/>
        <v>0.76788896807154794</v>
      </c>
      <c r="CR278" s="409">
        <f t="shared" ca="1" si="1801"/>
        <v>0.75618896707742</v>
      </c>
      <c r="CS278" s="409">
        <f t="shared" ca="1" si="1801"/>
        <v>0.74308078428794722</v>
      </c>
      <c r="CT278" s="409">
        <f t="shared" ca="1" si="1801"/>
        <v>0.71948479561144429</v>
      </c>
      <c r="CU278" s="409">
        <f t="shared" ca="1" si="1801"/>
        <v>0.72072177496184986</v>
      </c>
      <c r="CV278" s="409">
        <f t="shared" ca="1" si="1801"/>
        <v>0.73411070675467061</v>
      </c>
      <c r="CW278" s="409">
        <f t="shared" ca="1" si="1801"/>
        <v>0.7775639670797222</v>
      </c>
      <c r="CX278" s="409">
        <f t="shared" ca="1" si="1801"/>
        <v>0.76788563438292323</v>
      </c>
      <c r="CY278" s="409">
        <f t="shared" ca="1" si="1801"/>
        <v>0.75115775378544636</v>
      </c>
      <c r="CZ278" s="409">
        <f t="shared" ca="1" si="1801"/>
        <v>0.76121906242531112</v>
      </c>
      <c r="DA278" s="409">
        <f t="shared" ca="1" si="1801"/>
        <v>0.74933762324342734</v>
      </c>
      <c r="DB278" s="409">
        <f t="shared" ca="1" si="1801"/>
        <v>0.76738630806362651</v>
      </c>
      <c r="DC278" s="409">
        <f t="shared" ca="1" si="1801"/>
        <v>0.77777069378742558</v>
      </c>
      <c r="DD278" s="409">
        <f t="shared" ca="1" si="1801"/>
        <v>0.79564172095593932</v>
      </c>
      <c r="DE278" s="409">
        <f t="shared" ca="1" si="1801"/>
        <v>0.77738290158299861</v>
      </c>
      <c r="DF278" s="409">
        <f t="shared" ca="1" si="1801"/>
        <v>0.77405115831782256</v>
      </c>
      <c r="DG278" s="409">
        <f t="shared" ca="1" si="1801"/>
        <v>0.77936953974005208</v>
      </c>
      <c r="DH278" s="409">
        <f t="shared" ref="DH278:DS278" ca="1" si="1802">+DH80/DH$44*100</f>
        <v>0.75711951784292097</v>
      </c>
      <c r="DI278" s="409">
        <f t="shared" ca="1" si="1802"/>
        <v>0.76033134512771061</v>
      </c>
      <c r="DJ278" s="409">
        <f t="shared" ca="1" si="1802"/>
        <v>0.74982444560508188</v>
      </c>
      <c r="DK278" s="409">
        <f t="shared" ca="1" si="1802"/>
        <v>0.74088223308956547</v>
      </c>
      <c r="DL278" s="409">
        <f t="shared" ca="1" si="1802"/>
        <v>0.74459350948465053</v>
      </c>
      <c r="DM278" s="409">
        <f t="shared" ca="1" si="1802"/>
        <v>0.74972150899243339</v>
      </c>
      <c r="DN278" s="409">
        <f t="shared" ca="1" si="1802"/>
        <v>0.73588766096135794</v>
      </c>
      <c r="DO278" s="409">
        <f t="shared" ca="1" si="1802"/>
        <v>0.73056271541628659</v>
      </c>
      <c r="DP278" s="409">
        <f t="shared" ca="1" si="1802"/>
        <v>0.72130771161793039</v>
      </c>
      <c r="DQ278" s="409">
        <f t="shared" ca="1" si="1802"/>
        <v>0.72863158270535799</v>
      </c>
      <c r="DR278" s="409">
        <f t="shared" ca="1" si="1802"/>
        <v>0.73812379188586108</v>
      </c>
      <c r="DS278" s="409">
        <f t="shared" ca="1" si="1802"/>
        <v>0.68768784837182662</v>
      </c>
      <c r="DT278" s="409">
        <f t="shared" ref="DT278:ED278" ca="1" si="1803">+DT80/DT$44*100</f>
        <v>0.68298391762353183</v>
      </c>
      <c r="DU278" s="409">
        <f t="shared" ca="1" si="1803"/>
        <v>0.66428479160310827</v>
      </c>
      <c r="DV278" s="409">
        <f t="shared" ca="1" si="1803"/>
        <v>0.66664593390081617</v>
      </c>
      <c r="DW278" s="409">
        <f t="shared" ca="1" si="1803"/>
        <v>0.66155803818311132</v>
      </c>
      <c r="DX278" s="409">
        <f t="shared" ca="1" si="1803"/>
        <v>0.65319207145776093</v>
      </c>
      <c r="DY278" s="409">
        <f t="shared" ca="1" si="1803"/>
        <v>0.6922939913867775</v>
      </c>
      <c r="DZ278" s="409">
        <f t="shared" ca="1" si="1803"/>
        <v>0.65025204877465492</v>
      </c>
      <c r="EA278" s="409">
        <f t="shared" ca="1" si="1803"/>
        <v>0.65016774355694951</v>
      </c>
      <c r="EB278" s="409">
        <f t="shared" ca="1" si="1803"/>
        <v>0.6306691358572919</v>
      </c>
      <c r="EC278" s="409">
        <f t="shared" ca="1" si="1803"/>
        <v>0.60940348669004163</v>
      </c>
      <c r="ED278" s="409">
        <f t="shared" ca="1" si="1803"/>
        <v>0.65264773742466942</v>
      </c>
      <c r="EE278" s="409">
        <f t="shared" ref="EE278:EQ278" ca="1" si="1804">+EE80/EE$44*100</f>
        <v>0.62143633871414816</v>
      </c>
      <c r="EF278" s="409">
        <f t="shared" ca="1" si="1804"/>
        <v>0.63088300018035903</v>
      </c>
      <c r="EG278" s="409">
        <f t="shared" ca="1" si="1804"/>
        <v>0.6468218688613333</v>
      </c>
      <c r="EH278" s="409">
        <f t="shared" ca="1" si="1804"/>
        <v>0.63696694198668702</v>
      </c>
      <c r="EI278" s="409">
        <f t="shared" ca="1" si="1804"/>
        <v>0.63131827373112825</v>
      </c>
      <c r="EJ278" s="409">
        <f t="shared" ca="1" si="1804"/>
        <v>0.59714405258727277</v>
      </c>
      <c r="EK278" s="409">
        <f t="shared" ca="1" si="1804"/>
        <v>0.6166718347102611</v>
      </c>
      <c r="EL278" s="409">
        <f t="shared" ca="1" si="1804"/>
        <v>0.64079393011871544</v>
      </c>
      <c r="EM278" s="409">
        <f t="shared" ca="1" si="1804"/>
        <v>0.60121389289609217</v>
      </c>
      <c r="EN278" s="409">
        <f t="shared" ca="1" si="1804"/>
        <v>0.61968406720730906</v>
      </c>
      <c r="EO278" s="409">
        <f t="shared" ca="1" si="1804"/>
        <v>0.61808213092518105</v>
      </c>
      <c r="EP278" s="409">
        <f t="shared" ca="1" si="1804"/>
        <v>0.62403561011512687</v>
      </c>
      <c r="EQ278" s="409">
        <f t="shared" ca="1" si="1804"/>
        <v>0.63103513698091973</v>
      </c>
      <c r="ER278" s="409">
        <f t="shared" ref="ER278:FA278" ca="1" si="1805">+ER80/ER$44*100</f>
        <v>0.62924405188175137</v>
      </c>
      <c r="ES278" s="409">
        <f t="shared" ca="1" si="1805"/>
        <v>0.61522489248913537</v>
      </c>
      <c r="ET278" s="409">
        <f t="shared" ca="1" si="1805"/>
        <v>0.61186832230904542</v>
      </c>
      <c r="EU278" s="409">
        <f t="shared" ca="1" si="1805"/>
        <v>0.61693212961763999</v>
      </c>
      <c r="EV278" s="409">
        <f t="shared" ca="1" si="1805"/>
        <v>0.61642961243148298</v>
      </c>
      <c r="EW278" s="409">
        <f t="shared" ca="1" si="1805"/>
        <v>0.59225006361233457</v>
      </c>
      <c r="EX278" s="409">
        <f t="shared" ca="1" si="1805"/>
        <v>0.60988382489326942</v>
      </c>
      <c r="EY278" s="409">
        <f t="shared" ca="1" si="1805"/>
        <v>0.62657281359456773</v>
      </c>
      <c r="EZ278" s="409">
        <f t="shared" ca="1" si="1805"/>
        <v>0.61331988701069906</v>
      </c>
      <c r="FA278" s="409">
        <f t="shared" ca="1" si="1805"/>
        <v>0.59467835644244793</v>
      </c>
      <c r="FB278" s="409">
        <f t="shared" ref="FB278:FD278" ca="1" si="1806">+FB80/FB$44*100</f>
        <v>0.58742054103102304</v>
      </c>
      <c r="FC278" s="409">
        <f t="shared" ca="1" si="1806"/>
        <v>0.59367819032801661</v>
      </c>
      <c r="FD278" s="409">
        <f t="shared" ca="1" si="1806"/>
        <v>0.58132647124048553</v>
      </c>
      <c r="FE278" s="409" t="e">
        <f t="shared" ref="FE278:FI278" ca="1" si="1807">+FE80/FE$44*100</f>
        <v>#DIV/0!</v>
      </c>
      <c r="FF278" s="409" t="e">
        <f t="shared" ca="1" si="1807"/>
        <v>#DIV/0!</v>
      </c>
      <c r="FG278" s="409" t="e">
        <f t="shared" ca="1" si="1807"/>
        <v>#DIV/0!</v>
      </c>
      <c r="FH278" s="409" t="e">
        <f t="shared" ca="1" si="1807"/>
        <v>#DIV/0!</v>
      </c>
      <c r="FI278" s="409" t="e">
        <f t="shared" ca="1" si="1807"/>
        <v>#DIV/0!</v>
      </c>
      <c r="FJ278" s="409" t="e">
        <f t="shared" ref="FJ278:FP278" ca="1" si="1808">+FJ80/FJ$44*100</f>
        <v>#DIV/0!</v>
      </c>
      <c r="FK278" s="409" t="e">
        <f t="shared" ca="1" si="1808"/>
        <v>#DIV/0!</v>
      </c>
      <c r="FL278" s="409" t="e">
        <f t="shared" ca="1" si="1808"/>
        <v>#DIV/0!</v>
      </c>
      <c r="FM278" s="409" t="e">
        <f t="shared" ca="1" si="1808"/>
        <v>#DIV/0!</v>
      </c>
      <c r="FN278" s="409" t="e">
        <f t="shared" ca="1" si="1808"/>
        <v>#DIV/0!</v>
      </c>
      <c r="FO278" s="409" t="e">
        <f t="shared" ca="1" si="1808"/>
        <v>#DIV/0!</v>
      </c>
      <c r="FP278" s="409" t="e">
        <f t="shared" ca="1" si="1808"/>
        <v>#DIV/0!</v>
      </c>
    </row>
    <row r="279" spans="1:172" x14ac:dyDescent="0.2">
      <c r="B279" s="407" t="s">
        <v>33</v>
      </c>
      <c r="C279" s="408">
        <f t="shared" si="1588"/>
        <v>132857.26999999999</v>
      </c>
      <c r="D279" s="407"/>
      <c r="E279" s="409">
        <f t="shared" ca="1" si="1589"/>
        <v>1.3786402170777856</v>
      </c>
      <c r="F279" s="409">
        <f t="shared" ca="1" si="1798"/>
        <v>1.3631438477886657</v>
      </c>
      <c r="G279" s="409">
        <f t="shared" ca="1" si="1798"/>
        <v>1.3507667825926652</v>
      </c>
      <c r="H279" s="409">
        <f t="shared" ca="1" si="1798"/>
        <v>1.3498445935104515</v>
      </c>
      <c r="I279" s="409">
        <f t="shared" ca="1" si="1798"/>
        <v>1.3560281743994507</v>
      </c>
      <c r="J279" s="409">
        <f t="shared" ca="1" si="1798"/>
        <v>1.3785847869134917</v>
      </c>
      <c r="K279" s="409">
        <f t="shared" ca="1" si="1798"/>
        <v>1.3519109942245311</v>
      </c>
      <c r="L279" s="409">
        <f t="shared" ca="1" si="1798"/>
        <v>1.3294795702985462</v>
      </c>
      <c r="M279" s="409">
        <f t="shared" ca="1" si="1798"/>
        <v>1.3284040028133168</v>
      </c>
      <c r="N279" s="409">
        <f t="shared" ca="1" si="1798"/>
        <v>1.3865234153608161</v>
      </c>
      <c r="O279" s="409">
        <f t="shared" ca="1" si="1798"/>
        <v>1.4095693573942218</v>
      </c>
      <c r="P279" s="409">
        <f t="shared" ca="1" si="1798"/>
        <v>1.3788834862335688</v>
      </c>
      <c r="Q279" s="409">
        <f t="shared" ca="1" si="1798"/>
        <v>1.3483000682788908</v>
      </c>
      <c r="R279" s="409">
        <f t="shared" ca="1" si="1798"/>
        <v>1.4133507204708871</v>
      </c>
      <c r="S279" s="409">
        <f t="shared" ca="1" si="1798"/>
        <v>1.3694855951691691</v>
      </c>
      <c r="T279" s="409">
        <f t="shared" ca="1" si="1798"/>
        <v>1.3968655706104889</v>
      </c>
      <c r="U279" s="409">
        <f t="shared" ca="1" si="1798"/>
        <v>1.349581582299755</v>
      </c>
      <c r="V279" s="409">
        <f t="shared" ca="1" si="1798"/>
        <v>1.357451407713443</v>
      </c>
      <c r="W279" s="409">
        <f t="shared" ca="1" si="1798"/>
        <v>1.4148009222378946</v>
      </c>
      <c r="X279" s="409">
        <f t="shared" ca="1" si="1798"/>
        <v>1.4209483113471921</v>
      </c>
      <c r="Y279" s="409">
        <f t="shared" ca="1" si="1798"/>
        <v>1.4465993461883753</v>
      </c>
      <c r="Z279" s="409">
        <f t="shared" ca="1" si="1798"/>
        <v>1.4098741791157019</v>
      </c>
      <c r="AA279" s="409">
        <f t="shared" ca="1" si="1798"/>
        <v>1.4079470587768876</v>
      </c>
      <c r="AB279" s="409">
        <f t="shared" ca="1" si="1798"/>
        <v>1.3731467177821461</v>
      </c>
      <c r="AC279" s="409">
        <f t="shared" ca="1" si="1798"/>
        <v>1.3892603432973596</v>
      </c>
      <c r="AD279" s="409">
        <f t="shared" ca="1" si="1798"/>
        <v>1.3988068060007912</v>
      </c>
      <c r="AE279" s="409">
        <f t="shared" ca="1" si="1798"/>
        <v>1.4074754066661457</v>
      </c>
      <c r="AF279" s="409">
        <f t="shared" ca="1" si="1798"/>
        <v>1.4221111046026995</v>
      </c>
      <c r="AG279" s="409">
        <f t="shared" ca="1" si="1798"/>
        <v>1.4211321952513007</v>
      </c>
      <c r="AH279" s="409">
        <f t="shared" ca="1" si="1798"/>
        <v>1.4494237995365358</v>
      </c>
      <c r="AI279" s="409">
        <f t="shared" ca="1" si="1798"/>
        <v>1.4536749981550456</v>
      </c>
      <c r="AJ279" s="409">
        <f t="shared" ca="1" si="1798"/>
        <v>1.4532758880288756</v>
      </c>
      <c r="AK279" s="409">
        <f t="shared" ca="1" si="1798"/>
        <v>1.4260276042398941</v>
      </c>
      <c r="AL279" s="409">
        <f t="shared" ca="1" si="1798"/>
        <v>1.4540890330660128</v>
      </c>
      <c r="AM279" s="409">
        <f t="shared" ca="1" si="1798"/>
        <v>1.4685300359665789</v>
      </c>
      <c r="AN279" s="409">
        <f t="shared" ca="1" si="1798"/>
        <v>1.5211486716009728</v>
      </c>
      <c r="AO279" s="409">
        <f t="shared" ca="1" si="1798"/>
        <v>1.5214134901000613</v>
      </c>
      <c r="AP279" s="409">
        <f t="shared" ca="1" si="1798"/>
        <v>1.5613440700382692</v>
      </c>
      <c r="AQ279" s="409">
        <f t="shared" ca="1" si="1798"/>
        <v>1.5904463991203943</v>
      </c>
      <c r="AR279" s="409">
        <f t="shared" ca="1" si="1798"/>
        <v>1.5468558749026811</v>
      </c>
      <c r="AS279" s="409">
        <f t="shared" ca="1" si="1798"/>
        <v>1.574956718699843</v>
      </c>
      <c r="AT279" s="409">
        <f t="shared" ca="1" si="1798"/>
        <v>1.56716596926996</v>
      </c>
      <c r="AU279" s="409">
        <f t="shared" ca="1" si="1798"/>
        <v>1.5770175226727561</v>
      </c>
      <c r="AV279" s="409">
        <f t="shared" ca="1" si="1798"/>
        <v>1.5837188232991577</v>
      </c>
      <c r="AW279" s="409">
        <f t="shared" ca="1" si="1798"/>
        <v>1.5684379107900575</v>
      </c>
      <c r="AX279" s="409">
        <f t="shared" ca="1" si="1798"/>
        <v>1.5953427009399797</v>
      </c>
      <c r="AY279" s="409">
        <f t="shared" ref="AY279:BX279" ca="1" si="1809">+AY81/AY$44*100</f>
        <v>1.5887306078862535</v>
      </c>
      <c r="AZ279" s="409">
        <f t="shared" ca="1" si="1809"/>
        <v>1.5504426762517647</v>
      </c>
      <c r="BA279" s="409">
        <f t="shared" ca="1" si="1809"/>
        <v>1.6268471425137112</v>
      </c>
      <c r="BB279" s="409">
        <f t="shared" ca="1" si="1809"/>
        <v>1.5923021196768976</v>
      </c>
      <c r="BC279" s="409">
        <f t="shared" ca="1" si="1809"/>
        <v>1.5608300046427384</v>
      </c>
      <c r="BD279" s="409">
        <f t="shared" ca="1" si="1809"/>
        <v>1.6334130938681994</v>
      </c>
      <c r="BE279" s="409">
        <f t="shared" ca="1" si="1809"/>
        <v>1.6512681715523705</v>
      </c>
      <c r="BF279" s="409">
        <f t="shared" ca="1" si="1809"/>
        <v>1.621007113196556</v>
      </c>
      <c r="BG279" s="409">
        <f t="shared" ca="1" si="1809"/>
        <v>1.6238725631896731</v>
      </c>
      <c r="BH279" s="409">
        <f t="shared" ca="1" si="1809"/>
        <v>1.6178591579614832</v>
      </c>
      <c r="BI279" s="409">
        <f t="shared" ca="1" si="1809"/>
        <v>1.6905594900743823</v>
      </c>
      <c r="BJ279" s="409">
        <f t="shared" ca="1" si="1809"/>
        <v>1.6483336444648069</v>
      </c>
      <c r="BK279" s="409">
        <f t="shared" ca="1" si="1809"/>
        <v>1.675070109849611</v>
      </c>
      <c r="BL279" s="409">
        <f t="shared" ca="1" si="1809"/>
        <v>1.6738810971725859</v>
      </c>
      <c r="BM279" s="409">
        <f t="shared" ca="1" si="1809"/>
        <v>1.6784893645374492</v>
      </c>
      <c r="BN279" s="409">
        <f t="shared" ca="1" si="1809"/>
        <v>1.6731047558498124</v>
      </c>
      <c r="BO279" s="409">
        <f t="shared" ca="1" si="1809"/>
        <v>1.7269469310448933</v>
      </c>
      <c r="BP279" s="409">
        <f t="shared" ca="1" si="1809"/>
        <v>1.6908122634530443</v>
      </c>
      <c r="BQ279" s="409">
        <f t="shared" ca="1" si="1809"/>
        <v>1.674064489319417</v>
      </c>
      <c r="BR279" s="409">
        <f t="shared" ca="1" si="1809"/>
        <v>1.7330104854345041</v>
      </c>
      <c r="BS279" s="409">
        <f t="shared" ca="1" si="1809"/>
        <v>1.7423875012069836</v>
      </c>
      <c r="BT279" s="409">
        <f t="shared" ca="1" si="1809"/>
        <v>1.7448873202638233</v>
      </c>
      <c r="BU279" s="409">
        <f t="shared" ca="1" si="1809"/>
        <v>1.7153490336759694</v>
      </c>
      <c r="BV279" s="409">
        <f t="shared" ca="1" si="1809"/>
        <v>1.7186420356294849</v>
      </c>
      <c r="BW279" s="409">
        <f t="shared" ca="1" si="1809"/>
        <v>1.6901546869791957</v>
      </c>
      <c r="BX279" s="409">
        <f t="shared" ca="1" si="1809"/>
        <v>1.746293015139657</v>
      </c>
      <c r="BY279" s="409">
        <f t="shared" ref="BY279:CJ279" ca="1" si="1810">+BY81/BY$44*100</f>
        <v>1.6944781283070636</v>
      </c>
      <c r="BZ279" s="409">
        <f t="shared" ca="1" si="1810"/>
        <v>1.7143053611053833</v>
      </c>
      <c r="CA279" s="409">
        <f t="shared" ca="1" si="1810"/>
        <v>1.7696084743508378</v>
      </c>
      <c r="CB279" s="409">
        <f t="shared" ca="1" si="1810"/>
        <v>1.7234128506014919</v>
      </c>
      <c r="CC279" s="409">
        <f t="shared" ca="1" si="1810"/>
        <v>1.5950555566129656</v>
      </c>
      <c r="CD279" s="409">
        <f t="shared" ca="1" si="1810"/>
        <v>1.6666474074315614</v>
      </c>
      <c r="CE279" s="409">
        <f t="shared" ca="1" si="1810"/>
        <v>1.6690699686458859</v>
      </c>
      <c r="CF279" s="409">
        <f t="shared" ca="1" si="1810"/>
        <v>1.7296911367161814</v>
      </c>
      <c r="CG279" s="409">
        <f t="shared" ca="1" si="1810"/>
        <v>1.7088566372522123</v>
      </c>
      <c r="CH279" s="409">
        <f t="shared" ca="1" si="1810"/>
        <v>1.7391172814707048</v>
      </c>
      <c r="CI279" s="409">
        <f t="shared" ca="1" si="1810"/>
        <v>1.7154735811728934</v>
      </c>
      <c r="CJ279" s="409">
        <f t="shared" ca="1" si="1810"/>
        <v>1.7331956995898992</v>
      </c>
      <c r="CK279" s="409">
        <f t="shared" ref="CK279:DG279" ca="1" si="1811">+CK81/CK$44*100</f>
        <v>1.697475340423114</v>
      </c>
      <c r="CL279" s="409">
        <f t="shared" ca="1" si="1811"/>
        <v>1.7158450292239922</v>
      </c>
      <c r="CM279" s="409">
        <f t="shared" ca="1" si="1811"/>
        <v>1.7178858152597554</v>
      </c>
      <c r="CN279" s="409">
        <f t="shared" ca="1" si="1811"/>
        <v>1.7499338727664455</v>
      </c>
      <c r="CO279" s="409">
        <f t="shared" ca="1" si="1811"/>
        <v>1.7370025103672688</v>
      </c>
      <c r="CP279" s="409">
        <f t="shared" ca="1" si="1811"/>
        <v>1.6833638984860497</v>
      </c>
      <c r="CQ279" s="409">
        <f t="shared" ca="1" si="1811"/>
        <v>1.7028338981086646</v>
      </c>
      <c r="CR279" s="409">
        <f t="shared" ca="1" si="1811"/>
        <v>1.7836704091116717</v>
      </c>
      <c r="CS279" s="409">
        <f t="shared" ca="1" si="1811"/>
        <v>1.7786019345640007</v>
      </c>
      <c r="CT279" s="409">
        <f t="shared" ca="1" si="1811"/>
        <v>1.8013610615541631</v>
      </c>
      <c r="CU279" s="409">
        <f t="shared" ca="1" si="1811"/>
        <v>1.7911886927156888</v>
      </c>
      <c r="CV279" s="409">
        <f t="shared" ca="1" si="1811"/>
        <v>1.7825443785574637</v>
      </c>
      <c r="CW279" s="409">
        <f t="shared" ca="1" si="1811"/>
        <v>1.8112198413870235</v>
      </c>
      <c r="CX279" s="409">
        <f t="shared" ca="1" si="1811"/>
        <v>1.7978273997898457</v>
      </c>
      <c r="CY279" s="409">
        <f t="shared" ca="1" si="1811"/>
        <v>1.7662877739778018</v>
      </c>
      <c r="CZ279" s="409">
        <f t="shared" ca="1" si="1811"/>
        <v>1.7162575821669752</v>
      </c>
      <c r="DA279" s="409">
        <f t="shared" ca="1" si="1811"/>
        <v>1.9466762292908244</v>
      </c>
      <c r="DB279" s="409">
        <f t="shared" ca="1" si="1811"/>
        <v>1.8832961188193307</v>
      </c>
      <c r="DC279" s="409">
        <f t="shared" ca="1" si="1811"/>
        <v>1.8810579665626677</v>
      </c>
      <c r="DD279" s="409">
        <f t="shared" ca="1" si="1811"/>
        <v>1.8927753559341138</v>
      </c>
      <c r="DE279" s="409">
        <f t="shared" ca="1" si="1811"/>
        <v>1.8544577732772924</v>
      </c>
      <c r="DF279" s="409">
        <f t="shared" ca="1" si="1811"/>
        <v>1.845087846432816</v>
      </c>
      <c r="DG279" s="409">
        <f t="shared" ca="1" si="1811"/>
        <v>1.9151220397835926</v>
      </c>
      <c r="DH279" s="409">
        <f t="shared" ref="DH279:DS279" ca="1" si="1812">+DH81/DH$44*100</f>
        <v>1.8226092707352333</v>
      </c>
      <c r="DI279" s="409">
        <f t="shared" ca="1" si="1812"/>
        <v>1.7891337286883346</v>
      </c>
      <c r="DJ279" s="409">
        <f t="shared" ca="1" si="1812"/>
        <v>1.8125032581849154</v>
      </c>
      <c r="DK279" s="409">
        <f t="shared" ca="1" si="1812"/>
        <v>1.7903010435865871</v>
      </c>
      <c r="DL279" s="409">
        <f t="shared" ca="1" si="1812"/>
        <v>1.8445914945509982</v>
      </c>
      <c r="DM279" s="409">
        <f t="shared" ca="1" si="1812"/>
        <v>1.8114304763058686</v>
      </c>
      <c r="DN279" s="409">
        <f t="shared" ca="1" si="1812"/>
        <v>1.8022256964870094</v>
      </c>
      <c r="DO279" s="409">
        <f t="shared" ca="1" si="1812"/>
        <v>1.8360646883163072</v>
      </c>
      <c r="DP279" s="409">
        <f t="shared" ca="1" si="1812"/>
        <v>1.821722459872166</v>
      </c>
      <c r="DQ279" s="409">
        <f t="shared" ca="1" si="1812"/>
        <v>1.8180315295373002</v>
      </c>
      <c r="DR279" s="409">
        <f t="shared" ca="1" si="1812"/>
        <v>1.8337270589534937</v>
      </c>
      <c r="DS279" s="409">
        <f t="shared" ca="1" si="1812"/>
        <v>1.7856008476418093</v>
      </c>
      <c r="DT279" s="409">
        <f t="shared" ref="DT279:ED279" ca="1" si="1813">+DT81/DT$44*100</f>
        <v>1.749505486049413</v>
      </c>
      <c r="DU279" s="409">
        <f t="shared" ca="1" si="1813"/>
        <v>1.7891562357322186</v>
      </c>
      <c r="DV279" s="409">
        <f t="shared" ca="1" si="1813"/>
        <v>1.7747570120381837</v>
      </c>
      <c r="DW279" s="409">
        <f t="shared" ca="1" si="1813"/>
        <v>1.7226846264681099</v>
      </c>
      <c r="DX279" s="409">
        <f t="shared" ca="1" si="1813"/>
        <v>1.7391727834615591</v>
      </c>
      <c r="DY279" s="409">
        <f t="shared" ca="1" si="1813"/>
        <v>1.7523614417959406</v>
      </c>
      <c r="DZ279" s="409">
        <f t="shared" ca="1" si="1813"/>
        <v>1.7175120551686709</v>
      </c>
      <c r="EA279" s="409">
        <f t="shared" ca="1" si="1813"/>
        <v>1.7840221748817984</v>
      </c>
      <c r="EB279" s="409">
        <f t="shared" ca="1" si="1813"/>
        <v>1.7330671760600773</v>
      </c>
      <c r="EC279" s="409">
        <f t="shared" ca="1" si="1813"/>
        <v>1.7405612152621635</v>
      </c>
      <c r="ED279" s="409">
        <f t="shared" ca="1" si="1813"/>
        <v>1.6639192198725703</v>
      </c>
      <c r="EE279" s="409">
        <f t="shared" ref="EE279:EQ279" ca="1" si="1814">+EE81/EE$44*100</f>
        <v>1.7016037947705398</v>
      </c>
      <c r="EF279" s="409">
        <f t="shared" ca="1" si="1814"/>
        <v>1.7468962055879191</v>
      </c>
      <c r="EG279" s="409">
        <f t="shared" ca="1" si="1814"/>
        <v>1.7538125667648587</v>
      </c>
      <c r="EH279" s="409">
        <f t="shared" ca="1" si="1814"/>
        <v>1.7265157696206708</v>
      </c>
      <c r="EI279" s="409">
        <f t="shared" ca="1" si="1814"/>
        <v>1.7745998796070246</v>
      </c>
      <c r="EJ279" s="409">
        <f t="shared" ca="1" si="1814"/>
        <v>1.6953298402159547</v>
      </c>
      <c r="EK279" s="409">
        <f t="shared" ca="1" si="1814"/>
        <v>1.7907617834071656</v>
      </c>
      <c r="EL279" s="409">
        <f t="shared" ca="1" si="1814"/>
        <v>1.8762990573142049</v>
      </c>
      <c r="EM279" s="409">
        <f t="shared" ca="1" si="1814"/>
        <v>1.8307897055306765</v>
      </c>
      <c r="EN279" s="409">
        <f t="shared" ca="1" si="1814"/>
        <v>1.8826848836084129</v>
      </c>
      <c r="EO279" s="409">
        <f t="shared" ca="1" si="1814"/>
        <v>1.8300015539972472</v>
      </c>
      <c r="EP279" s="409">
        <f t="shared" ca="1" si="1814"/>
        <v>2.1657288243509774</v>
      </c>
      <c r="EQ279" s="409">
        <f t="shared" ca="1" si="1814"/>
        <v>2.2484503498968151</v>
      </c>
      <c r="ER279" s="409">
        <f t="shared" ref="ER279:FA279" ca="1" si="1815">+ER81/ER$44*100</f>
        <v>2.3740396146016942</v>
      </c>
      <c r="ES279" s="409">
        <f t="shared" ca="1" si="1815"/>
        <v>2.1575896800439307</v>
      </c>
      <c r="ET279" s="409">
        <f t="shared" ca="1" si="1815"/>
        <v>2.3907021732560536</v>
      </c>
      <c r="EU279" s="409">
        <f t="shared" ca="1" si="1815"/>
        <v>2.4679655133234899</v>
      </c>
      <c r="EV279" s="409">
        <f t="shared" ca="1" si="1815"/>
        <v>2.4990989494318558</v>
      </c>
      <c r="EW279" s="409">
        <f t="shared" ca="1" si="1815"/>
        <v>2.353689776045087</v>
      </c>
      <c r="EX279" s="409">
        <f t="shared" ca="1" si="1815"/>
        <v>2.3151593876370136</v>
      </c>
      <c r="EY279" s="409">
        <f t="shared" ca="1" si="1815"/>
        <v>2.3147726530358153</v>
      </c>
      <c r="EZ279" s="409">
        <f t="shared" ca="1" si="1815"/>
        <v>2.41364211192559</v>
      </c>
      <c r="FA279" s="409">
        <f t="shared" ca="1" si="1815"/>
        <v>2.3438442732137252</v>
      </c>
      <c r="FB279" s="409">
        <f t="shared" ref="FB279:FD279" ca="1" si="1816">+FB81/FB$44*100</f>
        <v>2.3201693068238916</v>
      </c>
      <c r="FC279" s="409">
        <f t="shared" ca="1" si="1816"/>
        <v>2.2520140532329282</v>
      </c>
      <c r="FD279" s="409">
        <f t="shared" ca="1" si="1816"/>
        <v>2.2375832445904873</v>
      </c>
      <c r="FE279" s="409" t="e">
        <f t="shared" ref="FE279:FI279" ca="1" si="1817">+FE81/FE$44*100</f>
        <v>#DIV/0!</v>
      </c>
      <c r="FF279" s="409" t="e">
        <f t="shared" ca="1" si="1817"/>
        <v>#DIV/0!</v>
      </c>
      <c r="FG279" s="409" t="e">
        <f t="shared" ca="1" si="1817"/>
        <v>#DIV/0!</v>
      </c>
      <c r="FH279" s="409" t="e">
        <f t="shared" ca="1" si="1817"/>
        <v>#DIV/0!</v>
      </c>
      <c r="FI279" s="409" t="e">
        <f t="shared" ca="1" si="1817"/>
        <v>#DIV/0!</v>
      </c>
      <c r="FJ279" s="409" t="e">
        <f t="shared" ref="FJ279:FP279" ca="1" si="1818">+FJ81/FJ$44*100</f>
        <v>#DIV/0!</v>
      </c>
      <c r="FK279" s="409" t="e">
        <f t="shared" ca="1" si="1818"/>
        <v>#DIV/0!</v>
      </c>
      <c r="FL279" s="409" t="e">
        <f t="shared" ca="1" si="1818"/>
        <v>#DIV/0!</v>
      </c>
      <c r="FM279" s="409" t="e">
        <f t="shared" ca="1" si="1818"/>
        <v>#DIV/0!</v>
      </c>
      <c r="FN279" s="409" t="e">
        <f t="shared" ca="1" si="1818"/>
        <v>#DIV/0!</v>
      </c>
      <c r="FO279" s="409" t="e">
        <f t="shared" ca="1" si="1818"/>
        <v>#DIV/0!</v>
      </c>
      <c r="FP279" s="409" t="e">
        <f t="shared" ca="1" si="1818"/>
        <v>#DIV/0!</v>
      </c>
    </row>
    <row r="280" spans="1:172" s="317" customFormat="1" x14ac:dyDescent="0.2">
      <c r="A280" s="485"/>
      <c r="B280" s="334" t="s">
        <v>34</v>
      </c>
      <c r="C280" s="335">
        <f t="shared" si="1588"/>
        <v>3712615.6409999994</v>
      </c>
      <c r="D280" s="334"/>
      <c r="E280" s="336">
        <f t="shared" ca="1" si="1589"/>
        <v>47.698121729580308</v>
      </c>
      <c r="F280" s="336">
        <f t="shared" ca="1" si="1798"/>
        <v>47.717907444453701</v>
      </c>
      <c r="G280" s="336">
        <f t="shared" ca="1" si="1798"/>
        <v>47.492539410325755</v>
      </c>
      <c r="H280" s="336">
        <f t="shared" ca="1" si="1798"/>
        <v>48.185074570651594</v>
      </c>
      <c r="I280" s="336">
        <f t="shared" ca="1" si="1798"/>
        <v>47.954165323689253</v>
      </c>
      <c r="J280" s="336">
        <f t="shared" ca="1" si="1798"/>
        <v>47.973358893127603</v>
      </c>
      <c r="K280" s="336">
        <f t="shared" ca="1" si="1798"/>
        <v>47.767800263289203</v>
      </c>
      <c r="L280" s="336">
        <f t="shared" ca="1" si="1798"/>
        <v>47.902766058292926</v>
      </c>
      <c r="M280" s="336">
        <f t="shared" ca="1" si="1798"/>
        <v>47.1744799533719</v>
      </c>
      <c r="N280" s="336">
        <f t="shared" ca="1" si="1798"/>
        <v>47.492092522665182</v>
      </c>
      <c r="O280" s="336">
        <f t="shared" ca="1" si="1798"/>
        <v>47.399528024718876</v>
      </c>
      <c r="P280" s="336">
        <f t="shared" ca="1" si="1798"/>
        <v>47.374242623874615</v>
      </c>
      <c r="Q280" s="336">
        <f t="shared" ca="1" si="1798"/>
        <v>47.727232050076992</v>
      </c>
      <c r="R280" s="336">
        <f t="shared" ca="1" si="1798"/>
        <v>47.338474429911557</v>
      </c>
      <c r="S280" s="336">
        <f t="shared" ca="1" si="1798"/>
        <v>47.63963707796966</v>
      </c>
      <c r="T280" s="336">
        <f t="shared" ca="1" si="1798"/>
        <v>47.370689013002682</v>
      </c>
      <c r="U280" s="336">
        <f t="shared" ca="1" si="1798"/>
        <v>47.409095478939179</v>
      </c>
      <c r="V280" s="336">
        <f t="shared" ca="1" si="1798"/>
        <v>47.472914940640031</v>
      </c>
      <c r="W280" s="336">
        <f t="shared" ca="1" si="1798"/>
        <v>47.902017704562596</v>
      </c>
      <c r="X280" s="336">
        <f t="shared" ca="1" si="1798"/>
        <v>47.348009794970721</v>
      </c>
      <c r="Y280" s="336">
        <f t="shared" ca="1" si="1798"/>
        <v>47.287139583936714</v>
      </c>
      <c r="Z280" s="336">
        <f t="shared" ca="1" si="1798"/>
        <v>47.315452534794332</v>
      </c>
      <c r="AA280" s="336">
        <f t="shared" ca="1" si="1798"/>
        <v>47.662846174020679</v>
      </c>
      <c r="AB280" s="336">
        <f t="shared" ca="1" si="1798"/>
        <v>47.555409154552486</v>
      </c>
      <c r="AC280" s="336">
        <f t="shared" ca="1" si="1798"/>
        <v>47.731099114296214</v>
      </c>
      <c r="AD280" s="336">
        <f t="shared" ca="1" si="1798"/>
        <v>48.23846367397605</v>
      </c>
      <c r="AE280" s="336">
        <f t="shared" ca="1" si="1798"/>
        <v>48.163735733717125</v>
      </c>
      <c r="AF280" s="336">
        <f t="shared" ca="1" si="1798"/>
        <v>46.759668002898906</v>
      </c>
      <c r="AG280" s="336">
        <f t="shared" ca="1" si="1798"/>
        <v>47.799715314838288</v>
      </c>
      <c r="AH280" s="336">
        <f t="shared" ca="1" si="1798"/>
        <v>47.60745161093562</v>
      </c>
      <c r="AI280" s="336">
        <f t="shared" ca="1" si="1798"/>
        <v>47.792411936293568</v>
      </c>
      <c r="AJ280" s="336">
        <f t="shared" ca="1" si="1798"/>
        <v>47.570242961160467</v>
      </c>
      <c r="AK280" s="336">
        <f t="shared" ca="1" si="1798"/>
        <v>47.106870529518893</v>
      </c>
      <c r="AL280" s="336">
        <f t="shared" ca="1" si="1798"/>
        <v>48.629377197467406</v>
      </c>
      <c r="AM280" s="336">
        <f t="shared" ca="1" si="1798"/>
        <v>47.915758206467274</v>
      </c>
      <c r="AN280" s="336">
        <f t="shared" ca="1" si="1798"/>
        <v>47.740457620079489</v>
      </c>
      <c r="AO280" s="336">
        <f t="shared" ca="1" si="1798"/>
        <v>47.789806346711131</v>
      </c>
      <c r="AP280" s="336">
        <f t="shared" ca="1" si="1798"/>
        <v>47.658101935059904</v>
      </c>
      <c r="AQ280" s="336">
        <f t="shared" ca="1" si="1798"/>
        <v>47.880457669981631</v>
      </c>
      <c r="AR280" s="336">
        <f t="shared" ca="1" si="1798"/>
        <v>48.100904292060079</v>
      </c>
      <c r="AS280" s="336">
        <f t="shared" ca="1" si="1798"/>
        <v>47.992767752938285</v>
      </c>
      <c r="AT280" s="336">
        <f t="shared" ca="1" si="1798"/>
        <v>48.054364872735924</v>
      </c>
      <c r="AU280" s="336">
        <f t="shared" ca="1" si="1798"/>
        <v>47.956942801914018</v>
      </c>
      <c r="AV280" s="336">
        <f t="shared" ca="1" si="1798"/>
        <v>47.912289716100751</v>
      </c>
      <c r="AW280" s="336">
        <f t="shared" ca="1" si="1798"/>
        <v>47.537547465453741</v>
      </c>
      <c r="AX280" s="336">
        <f t="shared" ca="1" si="1798"/>
        <v>48.012451433105902</v>
      </c>
      <c r="AY280" s="336">
        <f t="shared" ref="AY280:BW280" ca="1" si="1819">+AY82/AY$44*100</f>
        <v>47.67328796032114</v>
      </c>
      <c r="AZ280" s="336">
        <f t="shared" ca="1" si="1819"/>
        <v>48.159881197985584</v>
      </c>
      <c r="BA280" s="336">
        <f t="shared" ca="1" si="1819"/>
        <v>48.302274157295464</v>
      </c>
      <c r="BB280" s="336">
        <f t="shared" ca="1" si="1819"/>
        <v>48.680534190294615</v>
      </c>
      <c r="BC280" s="336">
        <f t="shared" ca="1" si="1819"/>
        <v>47.824389559525919</v>
      </c>
      <c r="BD280" s="336">
        <f t="shared" ca="1" si="1819"/>
        <v>48.151000544631081</v>
      </c>
      <c r="BE280" s="336">
        <f t="shared" ca="1" si="1819"/>
        <v>48.031745109671888</v>
      </c>
      <c r="BF280" s="336">
        <f t="shared" ca="1" si="1819"/>
        <v>48.02332792095654</v>
      </c>
      <c r="BG280" s="336">
        <f t="shared" ca="1" si="1819"/>
        <v>47.996845610171221</v>
      </c>
      <c r="BH280" s="336">
        <f t="shared" ca="1" si="1819"/>
        <v>47.856351671370199</v>
      </c>
      <c r="BI280" s="336">
        <f t="shared" ca="1" si="1819"/>
        <v>47.311682775583961</v>
      </c>
      <c r="BJ280" s="336">
        <f t="shared" ca="1" si="1819"/>
        <v>47.424913822694911</v>
      </c>
      <c r="BK280" s="336">
        <f t="shared" ca="1" si="1819"/>
        <v>47.865978842176361</v>
      </c>
      <c r="BL280" s="336">
        <f t="shared" ca="1" si="1819"/>
        <v>47.470906843677277</v>
      </c>
      <c r="BM280" s="336">
        <f t="shared" ca="1" si="1819"/>
        <v>47.716314692791897</v>
      </c>
      <c r="BN280" s="336">
        <f t="shared" ca="1" si="1819"/>
        <v>47.344008938666718</v>
      </c>
      <c r="BO280" s="336">
        <f t="shared" ca="1" si="1819"/>
        <v>47.987279043241855</v>
      </c>
      <c r="BP280" s="336">
        <f t="shared" ca="1" si="1819"/>
        <v>48.65421568537063</v>
      </c>
      <c r="BQ280" s="336">
        <f t="shared" ca="1" si="1819"/>
        <v>47.931848887221889</v>
      </c>
      <c r="BR280" s="336">
        <f t="shared" ca="1" si="1819"/>
        <v>48.204750602133075</v>
      </c>
      <c r="BS280" s="336">
        <f t="shared" ca="1" si="1819"/>
        <v>47.552015043595588</v>
      </c>
      <c r="BT280" s="336">
        <f t="shared" ca="1" si="1819"/>
        <v>48.312413426156468</v>
      </c>
      <c r="BU280" s="336">
        <f t="shared" ca="1" si="1819"/>
        <v>47.667060653043904</v>
      </c>
      <c r="BV280" s="336">
        <f t="shared" ca="1" si="1819"/>
        <v>47.54245431092491</v>
      </c>
      <c r="BW280" s="336">
        <f t="shared" ca="1" si="1819"/>
        <v>48.473469141766465</v>
      </c>
      <c r="BX280" s="336">
        <f ca="1">+BX82/BX$44*100</f>
        <v>47.653310281913754</v>
      </c>
      <c r="BY280" s="336">
        <f t="shared" ref="BY280:CJ280" ca="1" si="1820">+BY82/BY$44*100</f>
        <v>47.878165378751987</v>
      </c>
      <c r="BZ280" s="336">
        <f t="shared" ca="1" si="1820"/>
        <v>48.780816192683112</v>
      </c>
      <c r="CA280" s="336">
        <f t="shared" ca="1" si="1820"/>
        <v>48.6776757059015</v>
      </c>
      <c r="CB280" s="336">
        <f t="shared" ca="1" si="1820"/>
        <v>48.271237111409221</v>
      </c>
      <c r="CC280" s="336">
        <f t="shared" ca="1" si="1820"/>
        <v>48.866516633213735</v>
      </c>
      <c r="CD280" s="336">
        <f t="shared" ca="1" si="1820"/>
        <v>48.592490293122935</v>
      </c>
      <c r="CE280" s="336">
        <f t="shared" ca="1" si="1820"/>
        <v>48.706820612320321</v>
      </c>
      <c r="CF280" s="336">
        <f t="shared" ca="1" si="1820"/>
        <v>48.915264150921246</v>
      </c>
      <c r="CG280" s="336">
        <f t="shared" ca="1" si="1820"/>
        <v>48.645454736885014</v>
      </c>
      <c r="CH280" s="336">
        <f t="shared" ca="1" si="1820"/>
        <v>49.154959413984102</v>
      </c>
      <c r="CI280" s="336">
        <f t="shared" ca="1" si="1820"/>
        <v>48.331361870282819</v>
      </c>
      <c r="CJ280" s="336">
        <f t="shared" ca="1" si="1820"/>
        <v>48.682392967432023</v>
      </c>
      <c r="CK280" s="336">
        <f t="shared" ref="CK280:DG280" ca="1" si="1821">+CK82/CK$44*100</f>
        <v>48.383663470030015</v>
      </c>
      <c r="CL280" s="336">
        <f t="shared" ca="1" si="1821"/>
        <v>47.7158513366535</v>
      </c>
      <c r="CM280" s="336">
        <f t="shared" ca="1" si="1821"/>
        <v>50.075088165497505</v>
      </c>
      <c r="CN280" s="336">
        <f t="shared" ca="1" si="1821"/>
        <v>57.648319172277716</v>
      </c>
      <c r="CO280" s="336">
        <f t="shared" ca="1" si="1821"/>
        <v>56.801639595183218</v>
      </c>
      <c r="CP280" s="336">
        <f t="shared" ca="1" si="1821"/>
        <v>51.20400673381679</v>
      </c>
      <c r="CQ280" s="336">
        <f t="shared" ca="1" si="1821"/>
        <v>50.144370123342007</v>
      </c>
      <c r="CR280" s="336">
        <f t="shared" ca="1" si="1821"/>
        <v>49.954629037177071</v>
      </c>
      <c r="CS280" s="336">
        <f t="shared" ca="1" si="1821"/>
        <v>50.037760333218337</v>
      </c>
      <c r="CT280" s="336">
        <f t="shared" ca="1" si="1821"/>
        <v>49.79529891347719</v>
      </c>
      <c r="CU280" s="336">
        <f t="shared" ca="1" si="1821"/>
        <v>49.769369646597447</v>
      </c>
      <c r="CV280" s="336">
        <f t="shared" ca="1" si="1821"/>
        <v>50.53622699199358</v>
      </c>
      <c r="CW280" s="336">
        <f t="shared" ca="1" si="1821"/>
        <v>51.328926256183507</v>
      </c>
      <c r="CX280" s="336">
        <f t="shared" ca="1" si="1821"/>
        <v>51.683272093382158</v>
      </c>
      <c r="CY280" s="336">
        <f t="shared" ca="1" si="1821"/>
        <v>52.028002653227411</v>
      </c>
      <c r="CZ280" s="336">
        <f t="shared" ca="1" si="1821"/>
        <v>50.556919169214723</v>
      </c>
      <c r="DA280" s="336">
        <f t="shared" ca="1" si="1821"/>
        <v>51.716177850008663</v>
      </c>
      <c r="DB280" s="336">
        <f t="shared" ca="1" si="1821"/>
        <v>51.954852748346234</v>
      </c>
      <c r="DC280" s="336">
        <f t="shared" ca="1" si="1821"/>
        <v>52.312696081584441</v>
      </c>
      <c r="DD280" s="336">
        <f t="shared" ca="1" si="1821"/>
        <v>52.102801339852832</v>
      </c>
      <c r="DE280" s="336">
        <f t="shared" ca="1" si="1821"/>
        <v>52.131033469610784</v>
      </c>
      <c r="DF280" s="336">
        <f t="shared" ca="1" si="1821"/>
        <v>52.379815962413034</v>
      </c>
      <c r="DG280" s="336">
        <f t="shared" ca="1" si="1821"/>
        <v>52.49028152104961</v>
      </c>
      <c r="DH280" s="336">
        <f t="shared" ref="DH280:DS280" ca="1" si="1822">+DH82/DH$44*100</f>
        <v>51.647618067672319</v>
      </c>
      <c r="DI280" s="336">
        <f t="shared" ca="1" si="1822"/>
        <v>51.413906166114302</v>
      </c>
      <c r="DJ280" s="336">
        <f t="shared" ca="1" si="1822"/>
        <v>52.319074661679288</v>
      </c>
      <c r="DK280" s="336">
        <f t="shared" ca="1" si="1822"/>
        <v>51.218436324008707</v>
      </c>
      <c r="DL280" s="336">
        <f t="shared" ca="1" si="1822"/>
        <v>51.863814860621801</v>
      </c>
      <c r="DM280" s="336">
        <f t="shared" ca="1" si="1822"/>
        <v>52.299815532588745</v>
      </c>
      <c r="DN280" s="336">
        <f t="shared" ca="1" si="1822"/>
        <v>51.708419992808871</v>
      </c>
      <c r="DO280" s="336">
        <f t="shared" ca="1" si="1822"/>
        <v>51.831099586809238</v>
      </c>
      <c r="DP280" s="336">
        <f t="shared" ca="1" si="1822"/>
        <v>51.244635358698773</v>
      </c>
      <c r="DQ280" s="336">
        <f t="shared" ca="1" si="1822"/>
        <v>51.391184617530662</v>
      </c>
      <c r="DR280" s="336">
        <f t="shared" ca="1" si="1822"/>
        <v>51.98952705205587</v>
      </c>
      <c r="DS280" s="336">
        <f t="shared" ca="1" si="1822"/>
        <v>51.343475048390822</v>
      </c>
      <c r="DT280" s="336">
        <f t="shared" ref="DT280:ED280" ca="1" si="1823">+DT82/DT$44*100</f>
        <v>50.736590371975865</v>
      </c>
      <c r="DU280" s="336">
        <f t="shared" ca="1" si="1823"/>
        <v>50.808592244027331</v>
      </c>
      <c r="DV280" s="336">
        <f t="shared" ca="1" si="1823"/>
        <v>50.787100115805039</v>
      </c>
      <c r="DW280" s="336">
        <f t="shared" ca="1" si="1823"/>
        <v>50.269941004427999</v>
      </c>
      <c r="DX280" s="336">
        <f t="shared" ca="1" si="1823"/>
        <v>50.325704380856806</v>
      </c>
      <c r="DY280" s="336">
        <f t="shared" ca="1" si="1823"/>
        <v>49.641654410777249</v>
      </c>
      <c r="DZ280" s="336">
        <f t="shared" ca="1" si="1823"/>
        <v>49.674730313534162</v>
      </c>
      <c r="EA280" s="336">
        <f t="shared" ca="1" si="1823"/>
        <v>49.700471920949902</v>
      </c>
      <c r="EB280" s="336">
        <f t="shared" ca="1" si="1823"/>
        <v>49.616631857123458</v>
      </c>
      <c r="EC280" s="336">
        <f t="shared" ca="1" si="1823"/>
        <v>48.995101967490889</v>
      </c>
      <c r="ED280" s="336">
        <f t="shared" ca="1" si="1823"/>
        <v>48.394230647393762</v>
      </c>
      <c r="EE280" s="336">
        <f t="shared" ref="EE280:EQ280" ca="1" si="1824">+EE82/EE$44*100</f>
        <v>49.491118134784841</v>
      </c>
      <c r="EF280" s="336">
        <f t="shared" ca="1" si="1824"/>
        <v>49.845391139779487</v>
      </c>
      <c r="EG280" s="336">
        <f t="shared" ca="1" si="1824"/>
        <v>49.45331900939567</v>
      </c>
      <c r="EH280" s="336">
        <f t="shared" ca="1" si="1824"/>
        <v>48.978632863560748</v>
      </c>
      <c r="EI280" s="336">
        <f t="shared" ca="1" si="1824"/>
        <v>50.512643495248064</v>
      </c>
      <c r="EJ280" s="336">
        <f t="shared" ca="1" si="1824"/>
        <v>49.511885664839745</v>
      </c>
      <c r="EK280" s="336">
        <f t="shared" ca="1" si="1824"/>
        <v>49.691392315938899</v>
      </c>
      <c r="EL280" s="336">
        <f t="shared" ca="1" si="1824"/>
        <v>49.874688723800752</v>
      </c>
      <c r="EM280" s="336">
        <f t="shared" ca="1" si="1824"/>
        <v>49.576894604569361</v>
      </c>
      <c r="EN280" s="336">
        <f t="shared" ca="1" si="1824"/>
        <v>49.989966781831818</v>
      </c>
      <c r="EO280" s="336">
        <f t="shared" ca="1" si="1824"/>
        <v>49.904968401023737</v>
      </c>
      <c r="EP280" s="336">
        <f t="shared" ca="1" si="1824"/>
        <v>50.398364535994332</v>
      </c>
      <c r="EQ280" s="336">
        <f t="shared" ca="1" si="1824"/>
        <v>50.151246111536906</v>
      </c>
      <c r="ER280" s="336">
        <f t="shared" ref="ER280:FA280" ca="1" si="1825">+ER82/ER$44*100</f>
        <v>50.970459366306983</v>
      </c>
      <c r="ES280" s="336">
        <f t="shared" ca="1" si="1825"/>
        <v>50.975494207811309</v>
      </c>
      <c r="ET280" s="336">
        <f t="shared" ca="1" si="1825"/>
        <v>51.449342688785194</v>
      </c>
      <c r="EU280" s="336">
        <f t="shared" ca="1" si="1825"/>
        <v>50.978212098042519</v>
      </c>
      <c r="EV280" s="336">
        <f t="shared" ca="1" si="1825"/>
        <v>51.275786235117693</v>
      </c>
      <c r="EW280" s="336">
        <f t="shared" ca="1" si="1825"/>
        <v>50.785172006096303</v>
      </c>
      <c r="EX280" s="336">
        <f t="shared" ca="1" si="1825"/>
        <v>51.184694013956054</v>
      </c>
      <c r="EY280" s="336">
        <f t="shared" ca="1" si="1825"/>
        <v>51.001166913998475</v>
      </c>
      <c r="EZ280" s="336">
        <f t="shared" ca="1" si="1825"/>
        <v>51.48059460783827</v>
      </c>
      <c r="FA280" s="336">
        <f t="shared" ca="1" si="1825"/>
        <v>51.929542212332144</v>
      </c>
      <c r="FB280" s="336">
        <f t="shared" ref="FB280:FD280" ca="1" si="1826">+FB82/FB$44*100</f>
        <v>51.485021287981411</v>
      </c>
      <c r="FC280" s="336">
        <f t="shared" ca="1" si="1826"/>
        <v>51.108408213559933</v>
      </c>
      <c r="FD280" s="336">
        <f t="shared" ca="1" si="1826"/>
        <v>50.650897954800165</v>
      </c>
      <c r="FE280" s="336" t="e">
        <f t="shared" ref="FE280:FI280" ca="1" si="1827">+FE82/FE$44*100</f>
        <v>#DIV/0!</v>
      </c>
      <c r="FF280" s="336" t="e">
        <f t="shared" ca="1" si="1827"/>
        <v>#DIV/0!</v>
      </c>
      <c r="FG280" s="336" t="e">
        <f t="shared" ca="1" si="1827"/>
        <v>#DIV/0!</v>
      </c>
      <c r="FH280" s="336" t="e">
        <f t="shared" ca="1" si="1827"/>
        <v>#DIV/0!</v>
      </c>
      <c r="FI280" s="336" t="e">
        <f t="shared" ca="1" si="1827"/>
        <v>#DIV/0!</v>
      </c>
      <c r="FJ280" s="336" t="e">
        <f t="shared" ref="FJ280:FP280" ca="1" si="1828">+FJ82/FJ$44*100</f>
        <v>#DIV/0!</v>
      </c>
      <c r="FK280" s="336" t="e">
        <f t="shared" ca="1" si="1828"/>
        <v>#DIV/0!</v>
      </c>
      <c r="FL280" s="336" t="e">
        <f t="shared" ca="1" si="1828"/>
        <v>#DIV/0!</v>
      </c>
      <c r="FM280" s="336" t="e">
        <f t="shared" ca="1" si="1828"/>
        <v>#DIV/0!</v>
      </c>
      <c r="FN280" s="336" t="e">
        <f t="shared" ca="1" si="1828"/>
        <v>#DIV/0!</v>
      </c>
      <c r="FO280" s="336" t="e">
        <f t="shared" ca="1" si="1828"/>
        <v>#DIV/0!</v>
      </c>
      <c r="FP280" s="336" t="e">
        <f t="shared" ca="1" si="1828"/>
        <v>#DIV/0!</v>
      </c>
    </row>
    <row r="281" spans="1:172" s="317" customFormat="1" x14ac:dyDescent="0.2">
      <c r="A281" s="485"/>
      <c r="B281" s="334" t="s">
        <v>34</v>
      </c>
      <c r="C281" s="335">
        <f>C280</f>
        <v>3712615.6409999994</v>
      </c>
      <c r="D281" s="334"/>
      <c r="E281" s="336">
        <f t="shared" ca="1" si="1589"/>
        <v>47.760096319804362</v>
      </c>
      <c r="F281" s="336">
        <f t="shared" ref="F281:AX281" ca="1" si="1829">+F83/F$44*100</f>
        <v>47.404735561903479</v>
      </c>
      <c r="G281" s="336">
        <f t="shared" ca="1" si="1829"/>
        <v>47.681773209508435</v>
      </c>
      <c r="H281" s="336">
        <f t="shared" ca="1" si="1829"/>
        <v>48.035353503727514</v>
      </c>
      <c r="I281" s="336">
        <f t="shared" ca="1" si="1829"/>
        <v>47.870771183049413</v>
      </c>
      <c r="J281" s="336">
        <f t="shared" ca="1" si="1829"/>
        <v>47.878272899384974</v>
      </c>
      <c r="K281" s="336">
        <f t="shared" ca="1" si="1829"/>
        <v>47.710577738504448</v>
      </c>
      <c r="L281" s="336">
        <f t="shared" ca="1" si="1829"/>
        <v>47.76237969654553</v>
      </c>
      <c r="M281" s="336">
        <f t="shared" ca="1" si="1829"/>
        <v>47.553899158155019</v>
      </c>
      <c r="N281" s="336">
        <f t="shared" ca="1" si="1829"/>
        <v>47.630107280059775</v>
      </c>
      <c r="O281" s="336">
        <f t="shared" ca="1" si="1829"/>
        <v>47.425639023000848</v>
      </c>
      <c r="P281" s="336">
        <f t="shared" ca="1" si="1829"/>
        <v>47.504923118032735</v>
      </c>
      <c r="Q281" s="336">
        <f t="shared" ca="1" si="1829"/>
        <v>47.668887510282751</v>
      </c>
      <c r="R281" s="336">
        <f t="shared" ca="1" si="1829"/>
        <v>46.945424709942124</v>
      </c>
      <c r="S281" s="336">
        <f t="shared" ca="1" si="1829"/>
        <v>47.566908528486614</v>
      </c>
      <c r="T281" s="336">
        <f t="shared" ca="1" si="1829"/>
        <v>47.468730739553266</v>
      </c>
      <c r="U281" s="336">
        <f t="shared" ca="1" si="1829"/>
        <v>47.271649279203551</v>
      </c>
      <c r="V281" s="336">
        <f t="shared" ca="1" si="1829"/>
        <v>47.283005118011666</v>
      </c>
      <c r="W281" s="336">
        <f t="shared" ca="1" si="1829"/>
        <v>47.781697356911089</v>
      </c>
      <c r="X281" s="336">
        <f t="shared" ca="1" si="1829"/>
        <v>47.347317604244601</v>
      </c>
      <c r="Y281" s="336">
        <f t="shared" ca="1" si="1829"/>
        <v>47.58959463894633</v>
      </c>
      <c r="Z281" s="336">
        <f t="shared" ca="1" si="1829"/>
        <v>47.247115510439059</v>
      </c>
      <c r="AA281" s="336">
        <f t="shared" ca="1" si="1829"/>
        <v>47.759479250721007</v>
      </c>
      <c r="AB281" s="336">
        <f t="shared" ca="1" si="1829"/>
        <v>47.777194436108225</v>
      </c>
      <c r="AC281" s="336">
        <f t="shared" ca="1" si="1829"/>
        <v>47.602225799594983</v>
      </c>
      <c r="AD281" s="336">
        <f t="shared" ca="1" si="1829"/>
        <v>47.787826022786994</v>
      </c>
      <c r="AE281" s="336">
        <f t="shared" ca="1" si="1829"/>
        <v>47.787931469571333</v>
      </c>
      <c r="AF281" s="336">
        <f t="shared" ca="1" si="1829"/>
        <v>47.209797652488177</v>
      </c>
      <c r="AG281" s="336">
        <f t="shared" ca="1" si="1829"/>
        <v>47.8356367123327</v>
      </c>
      <c r="AH281" s="336">
        <f t="shared" ca="1" si="1829"/>
        <v>47.53135339717705</v>
      </c>
      <c r="AI281" s="336">
        <f t="shared" ca="1" si="1829"/>
        <v>47.615323645594437</v>
      </c>
      <c r="AJ281" s="336">
        <f t="shared" ca="1" si="1829"/>
        <v>47.461795104507843</v>
      </c>
      <c r="AK281" s="336">
        <f t="shared" ca="1" si="1829"/>
        <v>47.471286212341553</v>
      </c>
      <c r="AL281" s="336">
        <f t="shared" ca="1" si="1829"/>
        <v>48.437290454137937</v>
      </c>
      <c r="AM281" s="336">
        <f t="shared" ca="1" si="1829"/>
        <v>47.916263798339685</v>
      </c>
      <c r="AN281" s="336">
        <f t="shared" ca="1" si="1829"/>
        <v>48.018565741520987</v>
      </c>
      <c r="AO281" s="336">
        <f t="shared" ca="1" si="1829"/>
        <v>47.793060985121514</v>
      </c>
      <c r="AP281" s="336">
        <f t="shared" ca="1" si="1829"/>
        <v>48.297263650846183</v>
      </c>
      <c r="AQ281" s="336">
        <f t="shared" ca="1" si="1829"/>
        <v>48.151899943265761</v>
      </c>
      <c r="AR281" s="336">
        <f t="shared" ca="1" si="1829"/>
        <v>47.895453528138148</v>
      </c>
      <c r="AS281" s="336">
        <f t="shared" ca="1" si="1829"/>
        <v>48.006367950986117</v>
      </c>
      <c r="AT281" s="336">
        <f t="shared" ca="1" si="1829"/>
        <v>48.022260268604953</v>
      </c>
      <c r="AU281" s="336">
        <f t="shared" ca="1" si="1829"/>
        <v>47.844282476703881</v>
      </c>
      <c r="AV281" s="336">
        <f t="shared" ca="1" si="1829"/>
        <v>47.918055259250828</v>
      </c>
      <c r="AW281" s="336">
        <f t="shared" ca="1" si="1829"/>
        <v>47.659684787515239</v>
      </c>
      <c r="AX281" s="336">
        <f t="shared" ca="1" si="1829"/>
        <v>47.884553066058281</v>
      </c>
      <c r="AY281" s="336">
        <f t="shared" ref="AY281:BX281" ca="1" si="1830">+AY83/AY$44*100</f>
        <v>47.766235843324338</v>
      </c>
      <c r="AZ281" s="336">
        <f t="shared" ca="1" si="1830"/>
        <v>48.216734532890641</v>
      </c>
      <c r="BA281" s="336">
        <f t="shared" ca="1" si="1830"/>
        <v>48.350006530694735</v>
      </c>
      <c r="BB281" s="336">
        <f t="shared" ca="1" si="1830"/>
        <v>48.285034787914867</v>
      </c>
      <c r="BC281" s="336">
        <f t="shared" ca="1" si="1830"/>
        <v>47.829871294720036</v>
      </c>
      <c r="BD281" s="336">
        <f t="shared" ca="1" si="1830"/>
        <v>48.241914966565048</v>
      </c>
      <c r="BE281" s="336">
        <f t="shared" ca="1" si="1830"/>
        <v>48.029038246865099</v>
      </c>
      <c r="BF281" s="336">
        <f t="shared" ca="1" si="1830"/>
        <v>47.899616643637536</v>
      </c>
      <c r="BG281" s="336">
        <f t="shared" ca="1" si="1830"/>
        <v>47.822227556150011</v>
      </c>
      <c r="BH281" s="336">
        <f t="shared" ca="1" si="1830"/>
        <v>47.908745283872392</v>
      </c>
      <c r="BI281" s="336">
        <f t="shared" ca="1" si="1830"/>
        <v>47.42823058288819</v>
      </c>
      <c r="BJ281" s="336">
        <f t="shared" ca="1" si="1830"/>
        <v>47.366490194736265</v>
      </c>
      <c r="BK281" s="336">
        <f t="shared" ca="1" si="1830"/>
        <v>47.73597576617756</v>
      </c>
      <c r="BL281" s="336">
        <f t="shared" ca="1" si="1830"/>
        <v>47.630165007011612</v>
      </c>
      <c r="BM281" s="336">
        <f t="shared" ca="1" si="1830"/>
        <v>47.851319226964335</v>
      </c>
      <c r="BN281" s="336">
        <f t="shared" ca="1" si="1830"/>
        <v>46.969088034557757</v>
      </c>
      <c r="BO281" s="336">
        <f t="shared" ca="1" si="1830"/>
        <v>48.106845437903594</v>
      </c>
      <c r="BP281" s="336">
        <f t="shared" ca="1" si="1830"/>
        <v>48.492831716508114</v>
      </c>
      <c r="BQ281" s="336">
        <f t="shared" ca="1" si="1830"/>
        <v>47.950333588916621</v>
      </c>
      <c r="BR281" s="336">
        <f t="shared" ca="1" si="1830"/>
        <v>48.082681745016799</v>
      </c>
      <c r="BS281" s="336">
        <f t="shared" ca="1" si="1830"/>
        <v>47.495983192311044</v>
      </c>
      <c r="BT281" s="336">
        <f t="shared" ca="1" si="1830"/>
        <v>48.389437833163498</v>
      </c>
      <c r="BU281" s="336">
        <f t="shared" ca="1" si="1830"/>
        <v>47.768263145243914</v>
      </c>
      <c r="BV281" s="336">
        <f t="shared" ca="1" si="1830"/>
        <v>47.515266492032403</v>
      </c>
      <c r="BW281" s="336">
        <f t="shared" ca="1" si="1830"/>
        <v>48.226251798411383</v>
      </c>
      <c r="BX281" s="336">
        <f t="shared" ca="1" si="1830"/>
        <v>47.71981179257881</v>
      </c>
      <c r="BY281" s="336">
        <f t="shared" ref="BY281:CJ281" ca="1" si="1831">+BY83/BY$44*100</f>
        <v>48.088089662380014</v>
      </c>
      <c r="BZ281" s="336">
        <f t="shared" ca="1" si="1831"/>
        <v>48.377506442555394</v>
      </c>
      <c r="CA281" s="336">
        <f t="shared" ca="1" si="1831"/>
        <v>48.754884551543697</v>
      </c>
      <c r="CB281" s="336">
        <f t="shared" ca="1" si="1831"/>
        <v>48.301610681734928</v>
      </c>
      <c r="CC281" s="336">
        <f t="shared" ca="1" si="1831"/>
        <v>48.855521420506719</v>
      </c>
      <c r="CD281" s="336">
        <f t="shared" ca="1" si="1831"/>
        <v>48.501220386392816</v>
      </c>
      <c r="CE281" s="336">
        <f t="shared" ca="1" si="1831"/>
        <v>48.685939897117031</v>
      </c>
      <c r="CF281" s="336">
        <f t="shared" ca="1" si="1831"/>
        <v>48.958245112554664</v>
      </c>
      <c r="CG281" s="336">
        <f t="shared" ca="1" si="1831"/>
        <v>48.562851914403183</v>
      </c>
      <c r="CH281" s="336">
        <f t="shared" ca="1" si="1831"/>
        <v>49.252832281212079</v>
      </c>
      <c r="CI281" s="336">
        <f t="shared" ca="1" si="1831"/>
        <v>48.225472226380091</v>
      </c>
      <c r="CJ281" s="336">
        <f t="shared" ca="1" si="1831"/>
        <v>48.775868592231909</v>
      </c>
      <c r="CK281" s="336">
        <f t="shared" ref="CK281:DG281" ca="1" si="1832">+CK83/CK$44*100</f>
        <v>48.52054837879539</v>
      </c>
      <c r="CL281" s="336">
        <f t="shared" ca="1" si="1832"/>
        <v>48.409633405913254</v>
      </c>
      <c r="CM281" s="336">
        <f t="shared" ca="1" si="1832"/>
        <v>50.129401473993831</v>
      </c>
      <c r="CN281" s="336">
        <f t="shared" ca="1" si="1832"/>
        <v>57.489236647826203</v>
      </c>
      <c r="CO281" s="336">
        <f t="shared" ca="1" si="1832"/>
        <v>56.837091373729741</v>
      </c>
      <c r="CP281" s="336">
        <f t="shared" ca="1" si="1832"/>
        <v>51.07190844616408</v>
      </c>
      <c r="CQ281" s="336">
        <f t="shared" ca="1" si="1832"/>
        <v>50.137568778309557</v>
      </c>
      <c r="CR281" s="336">
        <f t="shared" ca="1" si="1832"/>
        <v>50.099022929931373</v>
      </c>
      <c r="CS281" s="336">
        <f t="shared" ca="1" si="1832"/>
        <v>50.031263989966568</v>
      </c>
      <c r="CT281" s="336">
        <f t="shared" ca="1" si="1832"/>
        <v>49.795156190968306</v>
      </c>
      <c r="CU281" s="336">
        <f t="shared" ca="1" si="1832"/>
        <v>49.66719807676229</v>
      </c>
      <c r="CV281" s="336">
        <f t="shared" ca="1" si="1832"/>
        <v>50.645519148609097</v>
      </c>
      <c r="CW281" s="336">
        <f t="shared" ca="1" si="1832"/>
        <v>51.534155738566753</v>
      </c>
      <c r="CX281" s="336">
        <f t="shared" ca="1" si="1832"/>
        <v>51.289164637610405</v>
      </c>
      <c r="CY281" s="336">
        <f t="shared" ca="1" si="1832"/>
        <v>51.444350231789805</v>
      </c>
      <c r="CZ281" s="336">
        <f t="shared" ca="1" si="1832"/>
        <v>50.994163642358195</v>
      </c>
      <c r="DA281" s="336">
        <f t="shared" ca="1" si="1832"/>
        <v>51.678420268474369</v>
      </c>
      <c r="DB281" s="336">
        <f t="shared" ca="1" si="1832"/>
        <v>51.980356994225311</v>
      </c>
      <c r="DC281" s="336">
        <f t="shared" ca="1" si="1832"/>
        <v>52.165354030264197</v>
      </c>
      <c r="DD281" s="336">
        <f t="shared" ca="1" si="1832"/>
        <v>52.293762929264332</v>
      </c>
      <c r="DE281" s="336">
        <f t="shared" ca="1" si="1832"/>
        <v>52.049483918228312</v>
      </c>
      <c r="DF281" s="336">
        <f t="shared" ca="1" si="1832"/>
        <v>52.555321641343397</v>
      </c>
      <c r="DG281" s="336">
        <f t="shared" ca="1" si="1832"/>
        <v>52.392830442118957</v>
      </c>
      <c r="DH281" s="336">
        <f t="shared" ref="DH281:DS281" ca="1" si="1833">+DH83/DH$44*100</f>
        <v>51.676733450765468</v>
      </c>
      <c r="DI281" s="336">
        <f t="shared" ca="1" si="1833"/>
        <v>51.498185869753875</v>
      </c>
      <c r="DJ281" s="336">
        <f t="shared" ca="1" si="1833"/>
        <v>51.971316635059381</v>
      </c>
      <c r="DK281" s="336">
        <f t="shared" ca="1" si="1833"/>
        <v>51.245203301119687</v>
      </c>
      <c r="DL281" s="336">
        <f t="shared" ca="1" si="1833"/>
        <v>51.731973463650483</v>
      </c>
      <c r="DM281" s="336">
        <f t="shared" ca="1" si="1833"/>
        <v>52.307346457419754</v>
      </c>
      <c r="DN281" s="336">
        <f t="shared" ca="1" si="1833"/>
        <v>51.674189469568844</v>
      </c>
      <c r="DO281" s="336">
        <f t="shared" ca="1" si="1833"/>
        <v>51.851673054097283</v>
      </c>
      <c r="DP281" s="336">
        <f t="shared" ca="1" si="1833"/>
        <v>51.390433579584474</v>
      </c>
      <c r="DQ281" s="336">
        <f t="shared" ca="1" si="1833"/>
        <v>51.197128343333674</v>
      </c>
      <c r="DR281" s="336">
        <f t="shared" ca="1" si="1833"/>
        <v>52.054976159351241</v>
      </c>
      <c r="DS281" s="336">
        <f t="shared" ca="1" si="1833"/>
        <v>51.427959205401152</v>
      </c>
      <c r="DT281" s="336">
        <f t="shared" ref="DT281:ED281" ca="1" si="1834">+DT83/DT$44*100</f>
        <v>50.703734208001748</v>
      </c>
      <c r="DU281" s="336">
        <f t="shared" ca="1" si="1834"/>
        <v>50.939910961801104</v>
      </c>
      <c r="DV281" s="336">
        <f t="shared" ca="1" si="1834"/>
        <v>50.428418886386204</v>
      </c>
      <c r="DW281" s="336">
        <f t="shared" ca="1" si="1834"/>
        <v>50.21804155511348</v>
      </c>
      <c r="DX281" s="336">
        <f t="shared" ca="1" si="1834"/>
        <v>50.278102135775484</v>
      </c>
      <c r="DY281" s="336">
        <f t="shared" ca="1" si="1834"/>
        <v>49.65015119100967</v>
      </c>
      <c r="DZ281" s="336">
        <f t="shared" ca="1" si="1834"/>
        <v>49.59159712402726</v>
      </c>
      <c r="EA281" s="336">
        <f t="shared" ca="1" si="1834"/>
        <v>49.683356432274692</v>
      </c>
      <c r="EB281" s="336">
        <f t="shared" ca="1" si="1834"/>
        <v>49.748938778155804</v>
      </c>
      <c r="EC281" s="336">
        <f t="shared" ca="1" si="1834"/>
        <v>48.895032050392352</v>
      </c>
      <c r="ED281" s="336">
        <f t="shared" ca="1" si="1834"/>
        <v>48.463354230736009</v>
      </c>
      <c r="EE281" s="336">
        <f t="shared" ref="EE281:EQ281" ca="1" si="1835">+EE83/EE$44*100</f>
        <v>49.396299163294735</v>
      </c>
      <c r="EF281" s="336">
        <f t="shared" ca="1" si="1835"/>
        <v>50.002843329061143</v>
      </c>
      <c r="EG281" s="336">
        <f t="shared" ca="1" si="1835"/>
        <v>49.551294630054059</v>
      </c>
      <c r="EH281" s="336">
        <f t="shared" ca="1" si="1835"/>
        <v>49.695033141790326</v>
      </c>
      <c r="EI281" s="336">
        <f t="shared" ca="1" si="1835"/>
        <v>50.620263890237126</v>
      </c>
      <c r="EJ281" s="336">
        <f t="shared" ca="1" si="1835"/>
        <v>49.267365553879593</v>
      </c>
      <c r="EK281" s="336">
        <f t="shared" ca="1" si="1835"/>
        <v>49.628696994201285</v>
      </c>
      <c r="EL281" s="336">
        <f t="shared" ca="1" si="1835"/>
        <v>49.922632354925291</v>
      </c>
      <c r="EM281" s="336">
        <f t="shared" ca="1" si="1835"/>
        <v>49.706699014069898</v>
      </c>
      <c r="EN281" s="336">
        <f t="shared" ca="1" si="1835"/>
        <v>49.968505703428136</v>
      </c>
      <c r="EO281" s="336">
        <f t="shared" ca="1" si="1835"/>
        <v>49.807412008255397</v>
      </c>
      <c r="EP281" s="336">
        <f t="shared" ca="1" si="1835"/>
        <v>50.456681821113179</v>
      </c>
      <c r="EQ281" s="336">
        <f t="shared" ca="1" si="1835"/>
        <v>50.055513637998473</v>
      </c>
      <c r="ER281" s="336">
        <f t="shared" ref="ER281:FA281" ca="1" si="1836">+ER83/ER$44*100</f>
        <v>51.146232558208368</v>
      </c>
      <c r="ES281" s="336">
        <f t="shared" ca="1" si="1836"/>
        <v>51.040203591789478</v>
      </c>
      <c r="ET281" s="336">
        <f t="shared" ca="1" si="1836"/>
        <v>51.029619183628142</v>
      </c>
      <c r="EU281" s="336">
        <f t="shared" ca="1" si="1836"/>
        <v>50.810464164930849</v>
      </c>
      <c r="EV281" s="336">
        <f t="shared" ca="1" si="1836"/>
        <v>51.310640844885015</v>
      </c>
      <c r="EW281" s="336">
        <f t="shared" ca="1" si="1836"/>
        <v>50.627263660732801</v>
      </c>
      <c r="EX281" s="336">
        <f t="shared" ca="1" si="1836"/>
        <v>51.119136922541529</v>
      </c>
      <c r="EY281" s="336">
        <f t="shared" ca="1" si="1836"/>
        <v>51.253471270776942</v>
      </c>
      <c r="EZ281" s="336">
        <f t="shared" ca="1" si="1836"/>
        <v>51.639269960899846</v>
      </c>
      <c r="FA281" s="336">
        <f t="shared" ca="1" si="1836"/>
        <v>51.915581550939535</v>
      </c>
      <c r="FB281" s="336">
        <f t="shared" ref="FB281:FD281" ca="1" si="1837">+FB83/FB$44*100</f>
        <v>51.539200294020382</v>
      </c>
      <c r="FC281" s="336">
        <f t="shared" ca="1" si="1837"/>
        <v>51.142080571488933</v>
      </c>
      <c r="FD281" s="336">
        <f t="shared" ca="1" si="1837"/>
        <v>50.823606116971035</v>
      </c>
      <c r="FE281" s="336" t="e">
        <f t="shared" ref="FE281:FI281" ca="1" si="1838">+FE83/FE$44*100</f>
        <v>#DIV/0!</v>
      </c>
      <c r="FF281" s="336" t="e">
        <f t="shared" ca="1" si="1838"/>
        <v>#DIV/0!</v>
      </c>
      <c r="FG281" s="336" t="e">
        <f t="shared" ca="1" si="1838"/>
        <v>#DIV/0!</v>
      </c>
      <c r="FH281" s="336" t="e">
        <f t="shared" ca="1" si="1838"/>
        <v>#DIV/0!</v>
      </c>
      <c r="FI281" s="336" t="e">
        <f t="shared" ca="1" si="1838"/>
        <v>#DIV/0!</v>
      </c>
      <c r="FJ281" s="336" t="e">
        <f t="shared" ref="FJ281:FP281" ca="1" si="1839">+FJ83/FJ$44*100</f>
        <v>#DIV/0!</v>
      </c>
      <c r="FK281" s="336" t="e">
        <f t="shared" ca="1" si="1839"/>
        <v>#DIV/0!</v>
      </c>
      <c r="FL281" s="336" t="e">
        <f t="shared" ca="1" si="1839"/>
        <v>#DIV/0!</v>
      </c>
      <c r="FM281" s="336" t="e">
        <f t="shared" ca="1" si="1839"/>
        <v>#DIV/0!</v>
      </c>
      <c r="FN281" s="336" t="e">
        <f t="shared" ca="1" si="1839"/>
        <v>#DIV/0!</v>
      </c>
      <c r="FO281" s="336" t="e">
        <f t="shared" ca="1" si="1839"/>
        <v>#DIV/0!</v>
      </c>
      <c r="FP281" s="336" t="e">
        <f t="shared" ca="1" si="1839"/>
        <v>#DIV/0!</v>
      </c>
    </row>
  </sheetData>
  <mergeCells count="6">
    <mergeCell ref="B240:C240"/>
    <mergeCell ref="B5:C5"/>
    <mergeCell ref="B42:C42"/>
    <mergeCell ref="B85:C85"/>
    <mergeCell ref="B152:C152"/>
    <mergeCell ref="B195:C19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7">
    <tabColor theme="7" tint="0.79998168889431442"/>
  </sheetPr>
  <dimension ref="A1:CH181"/>
  <sheetViews>
    <sheetView zoomScale="115" zoomScaleNormal="115" workbookViewId="0">
      <pane xSplit="1" ySplit="6" topLeftCell="B7" activePane="bottomRight" state="frozen"/>
      <selection sqref="A1:XFD1048576"/>
      <selection pane="topRight" sqref="A1:XFD1048576"/>
      <selection pane="bottomLeft" sqref="A1:XFD1048576"/>
      <selection pane="bottomRight" activeCell="B7" sqref="B7"/>
    </sheetView>
  </sheetViews>
  <sheetFormatPr baseColWidth="10" defaultColWidth="11.5703125" defaultRowHeight="12" x14ac:dyDescent="0.2"/>
  <cols>
    <col min="1" max="1" width="79.7109375" style="318" customWidth="1"/>
    <col min="2" max="2" width="11.5703125" style="368" customWidth="1"/>
    <col min="3" max="5" width="12.42578125" style="369" bestFit="1" customWidth="1"/>
    <col min="6" max="6" width="11.5703125" style="369" bestFit="1" customWidth="1"/>
    <col min="7" max="7" width="4.7109375" style="373" customWidth="1"/>
    <col min="8" max="8" width="11.5703125" style="368"/>
    <col min="9" max="15" width="11.5703125" style="369"/>
    <col min="16" max="16" width="3.28515625" style="373" customWidth="1"/>
    <col min="17" max="17" width="11.5703125" style="368"/>
    <col min="18" max="27" width="11.5703125" style="369"/>
    <col min="28" max="28" width="11.5703125" style="369" customWidth="1"/>
    <col min="29" max="29" width="3.140625" style="373" customWidth="1"/>
    <col min="30" max="30" width="11.5703125" style="368"/>
    <col min="31" max="47" width="11.5703125" style="369"/>
    <col min="48" max="48" width="5.28515625" style="373" customWidth="1"/>
    <col min="49" max="49" width="13.7109375" style="368" customWidth="1"/>
    <col min="50" max="51" width="11.5703125" style="369"/>
    <col min="52" max="52" width="4.7109375" style="373" customWidth="1"/>
    <col min="53" max="16384" width="11.5703125" style="318"/>
  </cols>
  <sheetData>
    <row r="1" spans="1:52" s="378" customFormat="1" ht="15" customHeight="1" x14ac:dyDescent="0.25">
      <c r="A1" s="338" t="s">
        <v>84</v>
      </c>
      <c r="B1" s="388">
        <f t="shared" ref="B1:E2" si="0">EDATE(C1,-12)</f>
        <v>44562</v>
      </c>
      <c r="C1" s="389">
        <f t="shared" si="0"/>
        <v>44927</v>
      </c>
      <c r="D1" s="389">
        <f t="shared" si="0"/>
        <v>45292</v>
      </c>
      <c r="E1" s="389">
        <f t="shared" si="0"/>
        <v>45658</v>
      </c>
      <c r="F1" s="389">
        <f>DATE(Actualización!$H$3,1,1)</f>
        <v>46023</v>
      </c>
      <c r="G1" s="396"/>
      <c r="H1" s="384">
        <f t="shared" ref="H1:M1" si="1">EDATE(I1,-6)</f>
        <v>44927</v>
      </c>
      <c r="I1" s="385">
        <f t="shared" si="1"/>
        <v>45108</v>
      </c>
      <c r="J1" s="385">
        <f t="shared" si="1"/>
        <v>45292</v>
      </c>
      <c r="K1" s="385">
        <f t="shared" si="1"/>
        <v>45474</v>
      </c>
      <c r="L1" s="385">
        <f t="shared" si="1"/>
        <v>45658</v>
      </c>
      <c r="M1" s="385">
        <f t="shared" si="1"/>
        <v>45839</v>
      </c>
      <c r="N1" s="385">
        <f>EDATE(O1,-6)</f>
        <v>46023</v>
      </c>
      <c r="O1" s="385">
        <f>DATE(Actualización!$H$3,7,1)</f>
        <v>46204</v>
      </c>
      <c r="P1" s="396"/>
      <c r="Q1" s="392">
        <f t="shared" ref="Q1:Z1" si="2">EDATE(R1,-3)</f>
        <v>45292</v>
      </c>
      <c r="R1" s="393">
        <f t="shared" si="2"/>
        <v>45383</v>
      </c>
      <c r="S1" s="393">
        <f t="shared" si="2"/>
        <v>45474</v>
      </c>
      <c r="T1" s="393">
        <f t="shared" si="2"/>
        <v>45566</v>
      </c>
      <c r="U1" s="393">
        <f t="shared" si="2"/>
        <v>45658</v>
      </c>
      <c r="V1" s="393">
        <f t="shared" si="2"/>
        <v>45748</v>
      </c>
      <c r="W1" s="393">
        <f t="shared" si="2"/>
        <v>45839</v>
      </c>
      <c r="X1" s="393">
        <f t="shared" si="2"/>
        <v>45931</v>
      </c>
      <c r="Y1" s="393">
        <f t="shared" si="2"/>
        <v>46023</v>
      </c>
      <c r="Z1" s="393">
        <f t="shared" si="2"/>
        <v>46113</v>
      </c>
      <c r="AA1" s="393">
        <f>EDATE(AB1,-3)</f>
        <v>46204</v>
      </c>
      <c r="AB1" s="393">
        <f>DATE(Actualización!$H$3,10,1)</f>
        <v>46296</v>
      </c>
      <c r="AC1" s="396"/>
      <c r="AD1" s="380">
        <f t="shared" ref="AD1:AS1" si="3">EDATE(AE1,-2)</f>
        <v>45292</v>
      </c>
      <c r="AE1" s="381">
        <f t="shared" si="3"/>
        <v>45352</v>
      </c>
      <c r="AF1" s="381">
        <f t="shared" si="3"/>
        <v>45413</v>
      </c>
      <c r="AG1" s="381">
        <f t="shared" si="3"/>
        <v>45474</v>
      </c>
      <c r="AH1" s="381">
        <f t="shared" si="3"/>
        <v>45536</v>
      </c>
      <c r="AI1" s="381">
        <f t="shared" si="3"/>
        <v>45597</v>
      </c>
      <c r="AJ1" s="381">
        <f t="shared" si="3"/>
        <v>45658</v>
      </c>
      <c r="AK1" s="381">
        <f t="shared" si="3"/>
        <v>45717</v>
      </c>
      <c r="AL1" s="381">
        <f t="shared" si="3"/>
        <v>45778</v>
      </c>
      <c r="AM1" s="381">
        <f t="shared" si="3"/>
        <v>45839</v>
      </c>
      <c r="AN1" s="381">
        <f t="shared" si="3"/>
        <v>45901</v>
      </c>
      <c r="AO1" s="381">
        <f t="shared" si="3"/>
        <v>45962</v>
      </c>
      <c r="AP1" s="381">
        <f t="shared" si="3"/>
        <v>46023</v>
      </c>
      <c r="AQ1" s="381">
        <f t="shared" si="3"/>
        <v>46082</v>
      </c>
      <c r="AR1" s="381">
        <f t="shared" si="3"/>
        <v>46143</v>
      </c>
      <c r="AS1" s="381">
        <f t="shared" si="3"/>
        <v>46204</v>
      </c>
      <c r="AT1" s="381">
        <f>EDATE(AU1,-2)</f>
        <v>46266</v>
      </c>
      <c r="AU1" s="381">
        <f>DATE(Actualización!$H$3,11,1)</f>
        <v>46327</v>
      </c>
      <c r="AV1" s="396"/>
      <c r="AW1" s="338" t="s">
        <v>95</v>
      </c>
      <c r="AX1" s="339">
        <f>DATE(YEAR('Contri ACUM'!$R$10)-1,1,1)</f>
        <v>45658</v>
      </c>
      <c r="AY1" s="339">
        <f>DATE(YEAR('Contri ACUM'!$R$10),1,1)</f>
        <v>46023</v>
      </c>
      <c r="AZ1" s="348"/>
    </row>
    <row r="2" spans="1:52" s="379" customFormat="1" ht="15" customHeight="1" thickBot="1" x14ac:dyDescent="0.3">
      <c r="A2" s="340" t="s">
        <v>85</v>
      </c>
      <c r="B2" s="390">
        <f t="shared" si="0"/>
        <v>44896</v>
      </c>
      <c r="C2" s="391">
        <f t="shared" si="0"/>
        <v>45261</v>
      </c>
      <c r="D2" s="391">
        <f t="shared" si="0"/>
        <v>45627</v>
      </c>
      <c r="E2" s="391">
        <f t="shared" si="0"/>
        <v>45992</v>
      </c>
      <c r="F2" s="391">
        <f>DATE(Actualización!$H$3,12,1)</f>
        <v>46357</v>
      </c>
      <c r="G2" s="397"/>
      <c r="H2" s="386">
        <f t="shared" ref="H2:M2" si="4">EDATE(I2,-6)</f>
        <v>45078</v>
      </c>
      <c r="I2" s="387">
        <f t="shared" si="4"/>
        <v>45261</v>
      </c>
      <c r="J2" s="387">
        <f t="shared" si="4"/>
        <v>45444</v>
      </c>
      <c r="K2" s="387">
        <f t="shared" si="4"/>
        <v>45627</v>
      </c>
      <c r="L2" s="387">
        <f t="shared" si="4"/>
        <v>45809</v>
      </c>
      <c r="M2" s="387">
        <f t="shared" si="4"/>
        <v>45992</v>
      </c>
      <c r="N2" s="387">
        <f>EDATE(O2,-6)</f>
        <v>46174</v>
      </c>
      <c r="O2" s="387">
        <f>DATE(Actualización!$H$3,12,1)</f>
        <v>46357</v>
      </c>
      <c r="P2" s="397"/>
      <c r="Q2" s="394">
        <f t="shared" ref="Q2:Z2" si="5">EDATE(R2,-3)</f>
        <v>45352</v>
      </c>
      <c r="R2" s="395">
        <f t="shared" si="5"/>
        <v>45444</v>
      </c>
      <c r="S2" s="395">
        <f t="shared" si="5"/>
        <v>45536</v>
      </c>
      <c r="T2" s="395">
        <f t="shared" si="5"/>
        <v>45627</v>
      </c>
      <c r="U2" s="395">
        <f t="shared" si="5"/>
        <v>45717</v>
      </c>
      <c r="V2" s="395">
        <f t="shared" si="5"/>
        <v>45809</v>
      </c>
      <c r="W2" s="395">
        <f t="shared" si="5"/>
        <v>45901</v>
      </c>
      <c r="X2" s="395">
        <f t="shared" si="5"/>
        <v>45992</v>
      </c>
      <c r="Y2" s="395">
        <f t="shared" si="5"/>
        <v>46082</v>
      </c>
      <c r="Z2" s="395">
        <f t="shared" si="5"/>
        <v>46174</v>
      </c>
      <c r="AA2" s="395">
        <f>EDATE(AB2,-3)</f>
        <v>46266</v>
      </c>
      <c r="AB2" s="395">
        <f>DATE(Actualización!$H$3,12,1)</f>
        <v>46357</v>
      </c>
      <c r="AC2" s="397"/>
      <c r="AD2" s="382">
        <f t="shared" ref="AD2:AS2" si="6">EDATE(AE2,-2)</f>
        <v>45323</v>
      </c>
      <c r="AE2" s="383">
        <f t="shared" si="6"/>
        <v>45383</v>
      </c>
      <c r="AF2" s="383">
        <f t="shared" si="6"/>
        <v>45444</v>
      </c>
      <c r="AG2" s="383">
        <f t="shared" si="6"/>
        <v>45505</v>
      </c>
      <c r="AH2" s="383">
        <f t="shared" si="6"/>
        <v>45566</v>
      </c>
      <c r="AI2" s="383">
        <f t="shared" si="6"/>
        <v>45627</v>
      </c>
      <c r="AJ2" s="383">
        <f t="shared" si="6"/>
        <v>45689</v>
      </c>
      <c r="AK2" s="383">
        <f t="shared" si="6"/>
        <v>45748</v>
      </c>
      <c r="AL2" s="383">
        <f t="shared" si="6"/>
        <v>45809</v>
      </c>
      <c r="AM2" s="383">
        <f t="shared" si="6"/>
        <v>45870</v>
      </c>
      <c r="AN2" s="383">
        <f t="shared" si="6"/>
        <v>45931</v>
      </c>
      <c r="AO2" s="383">
        <f t="shared" si="6"/>
        <v>45992</v>
      </c>
      <c r="AP2" s="383">
        <f t="shared" si="6"/>
        <v>46054</v>
      </c>
      <c r="AQ2" s="383">
        <f t="shared" si="6"/>
        <v>46113</v>
      </c>
      <c r="AR2" s="383">
        <f t="shared" si="6"/>
        <v>46174</v>
      </c>
      <c r="AS2" s="383">
        <f t="shared" si="6"/>
        <v>46235</v>
      </c>
      <c r="AT2" s="383">
        <f>EDATE(AU2,-2)</f>
        <v>46296</v>
      </c>
      <c r="AU2" s="383">
        <f>DATE(Actualización!$H$3,12,1)</f>
        <v>46357</v>
      </c>
      <c r="AV2" s="397"/>
      <c r="AW2" s="340" t="s">
        <v>96</v>
      </c>
      <c r="AX2" s="341">
        <f>EDATE(AY2,-12)</f>
        <v>45658</v>
      </c>
      <c r="AY2" s="341">
        <f>Actualización!D5</f>
        <v>46023</v>
      </c>
      <c r="AZ2" s="349"/>
    </row>
    <row r="4" spans="1:52" s="347" customFormat="1" ht="15.75" x14ac:dyDescent="0.25">
      <c r="B4" s="513" t="s">
        <v>68</v>
      </c>
      <c r="C4" s="514"/>
      <c r="D4" s="514"/>
      <c r="E4" s="514"/>
      <c r="F4" s="514"/>
      <c r="G4" s="350"/>
      <c r="H4" s="515" t="s">
        <v>86</v>
      </c>
      <c r="I4" s="516"/>
      <c r="J4" s="516"/>
      <c r="K4" s="516"/>
      <c r="L4" s="516"/>
      <c r="M4" s="516"/>
      <c r="N4" s="516"/>
      <c r="O4" s="516"/>
      <c r="P4" s="350"/>
      <c r="Q4" s="517" t="s">
        <v>87</v>
      </c>
      <c r="R4" s="518"/>
      <c r="S4" s="518"/>
      <c r="T4" s="518"/>
      <c r="U4" s="518"/>
      <c r="V4" s="518"/>
      <c r="W4" s="518"/>
      <c r="X4" s="518"/>
      <c r="Y4" s="518"/>
      <c r="Z4" s="518"/>
      <c r="AA4" s="518"/>
      <c r="AB4" s="518"/>
      <c r="AC4" s="350"/>
      <c r="AD4" s="519" t="s">
        <v>88</v>
      </c>
      <c r="AE4" s="520"/>
      <c r="AF4" s="520"/>
      <c r="AG4" s="520"/>
      <c r="AH4" s="520"/>
      <c r="AI4" s="520"/>
      <c r="AJ4" s="520"/>
      <c r="AK4" s="520"/>
      <c r="AL4" s="520"/>
      <c r="AM4" s="520"/>
      <c r="AN4" s="520"/>
      <c r="AO4" s="520"/>
      <c r="AP4" s="520"/>
      <c r="AQ4" s="520"/>
      <c r="AR4" s="520"/>
      <c r="AS4" s="520"/>
      <c r="AT4" s="520"/>
      <c r="AU4" s="520"/>
      <c r="AV4" s="374"/>
      <c r="AW4" s="375"/>
      <c r="AX4" s="509" t="s">
        <v>39</v>
      </c>
      <c r="AY4" s="509"/>
      <c r="AZ4" s="374"/>
    </row>
    <row r="5" spans="1:52" s="315" customFormat="1" ht="15.75" x14ac:dyDescent="0.25">
      <c r="A5" s="346" t="s">
        <v>42</v>
      </c>
      <c r="B5" s="351">
        <f t="array" ref="B5:F5">TRANSPOSE(Actualización!Y6:Y10)</f>
        <v>2022</v>
      </c>
      <c r="C5" s="344">
        <v>2023</v>
      </c>
      <c r="D5" s="344">
        <v>2024</v>
      </c>
      <c r="E5" s="344">
        <v>2025</v>
      </c>
      <c r="F5" s="344">
        <v>2026</v>
      </c>
      <c r="G5" s="398"/>
      <c r="H5" s="351" t="str">
        <f t="array" ref="H5:O5">TRANSPOSE(Actualización!U7:U14)</f>
        <v>S I-2023</v>
      </c>
      <c r="I5" s="344" t="str">
        <v>S II-2023</v>
      </c>
      <c r="J5" s="344" t="str">
        <v>S I-2024</v>
      </c>
      <c r="K5" s="344" t="str">
        <v>S II-2024</v>
      </c>
      <c r="L5" s="344" t="str">
        <v>S I-2025</v>
      </c>
      <c r="M5" s="344" t="str">
        <v>S II-2025</v>
      </c>
      <c r="N5" s="344" t="str">
        <v>S I-2026</v>
      </c>
      <c r="O5" s="344" t="str">
        <v>S II-2026</v>
      </c>
      <c r="P5" s="398"/>
      <c r="Q5" s="351" t="str">
        <f t="array" ref="Q5:AB5">TRANSPOSE(Actualización!J7:J18)</f>
        <v>2024-I</v>
      </c>
      <c r="R5" s="344" t="str">
        <v>2024-II</v>
      </c>
      <c r="S5" s="344" t="str">
        <v>2024-III</v>
      </c>
      <c r="T5" s="344" t="str">
        <v>2024-IV</v>
      </c>
      <c r="U5" s="344" t="str">
        <v>2025-I</v>
      </c>
      <c r="V5" s="344" t="str">
        <v>2025-II</v>
      </c>
      <c r="W5" s="344" t="str">
        <v>2025-III</v>
      </c>
      <c r="X5" s="344" t="str">
        <v>2025-IV</v>
      </c>
      <c r="Y5" s="344" t="str">
        <v>2026-I</v>
      </c>
      <c r="Z5" s="344" t="str">
        <v>2026-II</v>
      </c>
      <c r="AA5" s="344" t="str">
        <v>2026-III</v>
      </c>
      <c r="AB5" s="344" t="str">
        <v>2026-IV</v>
      </c>
      <c r="AC5" s="398"/>
      <c r="AD5" s="351" t="str">
        <f t="array" ref="AD5:AU5">TRANSPOSE(Actualización!N7:N24)</f>
        <v>Enero-febrero 2024</v>
      </c>
      <c r="AE5" s="344" t="str">
        <v>Marzo-abril 2024</v>
      </c>
      <c r="AF5" s="344" t="str">
        <v>Mayo-junio 2024</v>
      </c>
      <c r="AG5" s="344" t="str">
        <v>Julio-agosto 2024</v>
      </c>
      <c r="AH5" s="344" t="str">
        <v>Septiembre-octubre 2024</v>
      </c>
      <c r="AI5" s="344" t="str">
        <v>Noviembre-diciembre 2024</v>
      </c>
      <c r="AJ5" s="344" t="str">
        <v>Enero-febrero 2025</v>
      </c>
      <c r="AK5" s="344" t="str">
        <v>Marzo-abril 2025</v>
      </c>
      <c r="AL5" s="344" t="str">
        <v>Mayo-junio 2025</v>
      </c>
      <c r="AM5" s="344" t="str">
        <v>Julio-agosto 2025</v>
      </c>
      <c r="AN5" s="344" t="str">
        <v>Septiembre-octubre 2025</v>
      </c>
      <c r="AO5" s="344" t="str">
        <v>Noviembre-diciembre 2025</v>
      </c>
      <c r="AP5" s="344" t="str">
        <v>Enero-febrero 2026</v>
      </c>
      <c r="AQ5" s="344" t="str">
        <v>Marzo-abril 2026</v>
      </c>
      <c r="AR5" s="344" t="str">
        <v>Mayo-junio 2026</v>
      </c>
      <c r="AS5" s="344" t="str">
        <v>Julio-agosto 2026</v>
      </c>
      <c r="AT5" s="344" t="str">
        <v>Septiembre-octubre 2026</v>
      </c>
      <c r="AU5" s="344" t="str">
        <v>Noviembre-diciembre 2026</v>
      </c>
      <c r="AV5" s="398"/>
      <c r="AW5" s="376" t="s">
        <v>37</v>
      </c>
      <c r="AX5" s="345">
        <f>Actualización!Y9</f>
        <v>2025</v>
      </c>
      <c r="AY5" s="345">
        <f>Actualización!Y10</f>
        <v>2026</v>
      </c>
      <c r="AZ5" s="352"/>
    </row>
    <row r="6" spans="1:52" ht="12.75" customHeight="1" x14ac:dyDescent="0.2">
      <c r="A6" s="317" t="s">
        <v>35</v>
      </c>
      <c r="B6" s="353"/>
      <c r="C6" s="354"/>
      <c r="D6" s="354"/>
      <c r="E6" s="354"/>
      <c r="F6" s="354"/>
      <c r="G6" s="355"/>
      <c r="H6" s="353"/>
      <c r="I6" s="354"/>
      <c r="J6" s="354"/>
      <c r="K6" s="354"/>
      <c r="L6" s="354"/>
      <c r="M6" s="354"/>
      <c r="N6" s="354"/>
      <c r="O6" s="354"/>
      <c r="P6" s="355"/>
      <c r="Q6" s="353"/>
      <c r="R6" s="354"/>
      <c r="S6" s="354"/>
      <c r="T6" s="354"/>
      <c r="U6" s="354"/>
      <c r="V6" s="354"/>
      <c r="W6" s="354"/>
      <c r="X6" s="354"/>
      <c r="Y6" s="354"/>
      <c r="Z6" s="354"/>
      <c r="AA6" s="354"/>
      <c r="AB6" s="354"/>
      <c r="AC6" s="355"/>
      <c r="AD6" s="353"/>
      <c r="AE6" s="354"/>
      <c r="AF6" s="354"/>
      <c r="AG6" s="354"/>
      <c r="AH6" s="354"/>
      <c r="AI6" s="354"/>
      <c r="AJ6" s="354"/>
      <c r="AK6" s="354"/>
      <c r="AL6" s="354"/>
      <c r="AM6" s="354"/>
      <c r="AN6" s="354"/>
      <c r="AO6" s="354"/>
      <c r="AP6" s="354"/>
      <c r="AQ6" s="354"/>
      <c r="AR6" s="354"/>
      <c r="AS6" s="354"/>
      <c r="AT6" s="354"/>
      <c r="AU6" s="354"/>
      <c r="AW6" s="377" t="s">
        <v>35</v>
      </c>
    </row>
    <row r="7" spans="1:52" s="342" customFormat="1" x14ac:dyDescent="0.2">
      <c r="A7" s="319" t="s">
        <v>0</v>
      </c>
      <c r="B7" s="356">
        <f ca="1">AVERAGEIFS(DContriORI!$E44:$ZZ44,DContriORI!$E$42:$ZZ$42,"&gt;="&amp;DContriAgreOri!B$1,DContriORI!$E$42:$ZZ$42,"&lt;="&amp;DContriAgreOri!B$2)</f>
        <v>7733205.0379987331</v>
      </c>
      <c r="C7" s="357">
        <f ca="1">AVERAGEIFS(DContriORI!$E44:$ZZ44,DContriORI!$E$42:$ZZ$42,"&gt;="&amp;DContriAgreOri!C$1,DContriORI!$E$42:$ZZ$42,"&lt;="&amp;DContriAgreOri!C$2)</f>
        <v>7962775.642026742</v>
      </c>
      <c r="D7" s="357">
        <f ca="1">AVERAGEIFS(DContriORI!$E44:$ZZ44,DContriORI!$E$42:$ZZ$42,"&gt;="&amp;DContriAgreOri!D$1,DContriORI!$E$42:$ZZ$42,"&lt;="&amp;DContriAgreOri!D$2)</f>
        <v>7928502.3010243075</v>
      </c>
      <c r="E7" s="357">
        <f ca="1">AVERAGEIFS(DContriORI!$E44:$ZZ44,DContriORI!$E$42:$ZZ$42,"&gt;="&amp;DContriAgreOri!E$1,DContriORI!$E$42:$ZZ$42,"&lt;="&amp;DContriAgreOri!E$2)</f>
        <v>7828174.592059535</v>
      </c>
      <c r="F7" s="357">
        <f ca="1">AVERAGEIFS(DContriORI!$E44:$ZZ44,DContriORI!$E$42:$ZZ$42,"&gt;="&amp;DContriAgreOri!F$1,DContriORI!$E$42:$ZZ$42,"&lt;="&amp;DContriAgreOri!F$2)</f>
        <v>0</v>
      </c>
      <c r="G7" s="399"/>
      <c r="H7" s="356">
        <f ca="1">AVERAGEIFS(DContriORI!$E44:$ZZ44,DContriORI!$E$42:$ZZ$42,"&gt;="&amp;DContriAgreOri!H$1,DContriORI!$E$42:$ZZ$42,"&lt;="&amp;DContriAgreOri!H$2)</f>
        <v>7879719.9506650083</v>
      </c>
      <c r="I7" s="357">
        <f ca="1">AVERAGEIFS(DContriORI!$E44:$ZZ44,DContriORI!$E$42:$ZZ$42,"&gt;="&amp;DContriAgreOri!I$1,DContriORI!$E$42:$ZZ$42,"&lt;="&amp;DContriAgreOri!I$2)</f>
        <v>8045831.3333884748</v>
      </c>
      <c r="J7" s="357">
        <f ca="1">AVERAGEIFS(DContriORI!$E44:$ZZ44,DContriORI!$E$42:$ZZ$42,"&gt;="&amp;DContriAgreOri!J$1,DContriORI!$E$42:$ZZ$42,"&lt;="&amp;DContriAgreOri!J$2)</f>
        <v>7917818.1134013124</v>
      </c>
      <c r="K7" s="357">
        <f ca="1">AVERAGEIFS(DContriORI!$E44:$ZZ44,DContriORI!$E$42:$ZZ$42,"&gt;="&amp;DContriAgreOri!K$1,DContriORI!$E$42:$ZZ$42,"&lt;="&amp;DContriAgreOri!K$2)</f>
        <v>7939186.4886473054</v>
      </c>
      <c r="L7" s="357">
        <f ca="1">AVERAGEIFS(DContriORI!$E44:$ZZ44,DContriORI!$E$42:$ZZ$42,"&gt;="&amp;DContriAgreOri!L$1,DContriORI!$E$42:$ZZ$42,"&lt;="&amp;DContriAgreOri!L$2)</f>
        <v>7809590.1569842333</v>
      </c>
      <c r="M7" s="357">
        <f ca="1">AVERAGEIFS(DContriORI!$E44:$ZZ44,DContriORI!$E$42:$ZZ$42,"&gt;="&amp;DContriAgreOri!M$1,DContriORI!$E$42:$ZZ$42,"&lt;="&amp;DContriAgreOri!M$2)</f>
        <v>7846759.0271348357</v>
      </c>
      <c r="N7" s="357">
        <f ca="1">AVERAGEIFS(DContriORI!$E44:$ZZ44,DContriORI!$E$42:$ZZ$42,"&gt;="&amp;DContriAgreOri!N$1,DContriORI!$E$42:$ZZ$42,"&lt;="&amp;DContriAgreOri!N$2)</f>
        <v>0</v>
      </c>
      <c r="O7" s="357">
        <f ca="1">AVERAGEIFS(DContriORI!$E44:$ZZ44,DContriORI!$E$42:$ZZ$42,"&gt;="&amp;DContriAgreOri!O$1,DContriORI!$E$42:$ZZ$42,"&lt;="&amp;DContriAgreOri!O$2)</f>
        <v>0</v>
      </c>
      <c r="P7" s="399"/>
      <c r="Q7" s="356">
        <f ca="1">AVERAGEIFS(DContriORI!$E44:$ZZ44,DContriORI!$E$42:$ZZ$42,"&gt;="&amp;DContriAgreOri!Q$1,DContriORI!$E$42:$ZZ$42,"&lt;="&amp;DContriAgreOri!Q$2)</f>
        <v>7809080.9639478149</v>
      </c>
      <c r="R7" s="357">
        <f ca="1">AVERAGEIFS(DContriORI!$E44:$ZZ44,DContriORI!$E$42:$ZZ$42,"&gt;="&amp;DContriAgreOri!R$1,DContriORI!$E$42:$ZZ$42,"&lt;="&amp;DContriAgreOri!R$2)</f>
        <v>8026555.2628548099</v>
      </c>
      <c r="S7" s="357">
        <f ca="1">AVERAGEIFS(DContriORI!$E44:$ZZ44,DContriORI!$E$42:$ZZ$42,"&gt;="&amp;DContriAgreOri!S$1,DContriORI!$E$42:$ZZ$42,"&lt;="&amp;DContriAgreOri!S$2)</f>
        <v>8037568.405768781</v>
      </c>
      <c r="T7" s="357">
        <f ca="1">AVERAGEIFS(DContriORI!$E44:$ZZ44,DContriORI!$E$42:$ZZ$42,"&gt;="&amp;DContriAgreOri!T$1,DContriORI!$E$42:$ZZ$42,"&lt;="&amp;DContriAgreOri!T$2)</f>
        <v>7840804.5715258317</v>
      </c>
      <c r="U7" s="357">
        <f ca="1">AVERAGEIFS(DContriORI!$E44:$ZZ44,DContriORI!$E$42:$ZZ$42,"&gt;="&amp;DContriAgreOri!U$1,DContriORI!$E$42:$ZZ$42,"&lt;="&amp;DContriAgreOri!U$2)</f>
        <v>7724890.4689404853</v>
      </c>
      <c r="V7" s="357">
        <f ca="1">AVERAGEIFS(DContriORI!$E44:$ZZ44,DContriORI!$E$42:$ZZ$42,"&gt;="&amp;DContriAgreOri!V$1,DContriORI!$E$42:$ZZ$42,"&lt;="&amp;DContriAgreOri!V$2)</f>
        <v>7894289.8450279823</v>
      </c>
      <c r="W7" s="357">
        <f ca="1">AVERAGEIFS(DContriORI!$E44:$ZZ44,DContriORI!$E$42:$ZZ$42,"&gt;="&amp;DContriAgreOri!W$1,DContriORI!$E$42:$ZZ$42,"&lt;="&amp;DContriAgreOri!W$2)</f>
        <v>7820056.5888818204</v>
      </c>
      <c r="X7" s="357">
        <f ca="1">AVERAGEIFS(DContriORI!$E44:$ZZ44,DContriORI!$E$42:$ZZ$42,"&gt;="&amp;DContriAgreOri!X$1,DContriORI!$E$42:$ZZ$42,"&lt;="&amp;DContriAgreOri!X$2)</f>
        <v>7873461.4653878519</v>
      </c>
      <c r="Y7" s="357">
        <f ca="1">AVERAGEIFS(DContriORI!$E44:$ZZ44,DContriORI!$E$42:$ZZ$42,"&gt;="&amp;DContriAgreOri!Y$1,DContriORI!$E$42:$ZZ$42,"&lt;="&amp;DContriAgreOri!Y$2)</f>
        <v>0</v>
      </c>
      <c r="Z7" s="357">
        <f ca="1">AVERAGEIFS(DContriORI!$E44:$ZZ44,DContriORI!$E$42:$ZZ$42,"&gt;="&amp;DContriAgreOri!Z$1,DContriORI!$E$42:$ZZ$42,"&lt;="&amp;DContriAgreOri!Z$2)</f>
        <v>0</v>
      </c>
      <c r="AA7" s="357">
        <f ca="1">AVERAGEIFS(DContriORI!$E44:$ZZ44,DContriORI!$E$42:$ZZ$42,"&gt;="&amp;DContriAgreOri!AA$1,DContriORI!$E$42:$ZZ$42,"&lt;="&amp;DContriAgreOri!AA$2)</f>
        <v>0</v>
      </c>
      <c r="AB7" s="357">
        <f ca="1">AVERAGEIFS(DContriORI!$E44:$ZZ44,DContriORI!$E$42:$ZZ$42,"&gt;="&amp;DContriAgreOri!AB$1,DContriORI!$E$42:$ZZ$42,"&lt;="&amp;DContriAgreOri!AB$2)</f>
        <v>0</v>
      </c>
      <c r="AC7" s="399"/>
      <c r="AD7" s="356">
        <f ca="1">AVERAGEIFS(DContriORI!$E44:$ZZ44,DContriORI!$E$42:$ZZ$42,"&gt;="&amp;DContriAgreOri!AD$1,DContriORI!$E$42:$ZZ$42,"&lt;="&amp;DContriAgreOri!AD$2)</f>
        <v>7761278.0420549382</v>
      </c>
      <c r="AE7" s="357">
        <f ca="1">AVERAGEIFS(DContriORI!$E44:$ZZ44,DContriORI!$E$42:$ZZ$42,"&gt;="&amp;DContriAgreOri!AE$1,DContriORI!$E$42:$ZZ$42,"&lt;="&amp;DContriAgreOri!AE$2)</f>
        <v>7998062.3120803703</v>
      </c>
      <c r="AF7" s="357">
        <f ca="1">AVERAGEIFS(DContriORI!$E44:$ZZ44,DContriORI!$E$42:$ZZ$42,"&gt;="&amp;DContriAgreOri!AF$1,DContriORI!$E$42:$ZZ$42,"&lt;="&amp;DContriAgreOri!AF$2)</f>
        <v>7994113.9860686306</v>
      </c>
      <c r="AG7" s="357">
        <f ca="1">AVERAGEIFS(DContriORI!$E44:$ZZ44,DContriORI!$E$42:$ZZ$42,"&gt;="&amp;DContriAgreOri!AG$1,DContriORI!$E$42:$ZZ$42,"&lt;="&amp;DContriAgreOri!AG$2)</f>
        <v>8104815.5582325701</v>
      </c>
      <c r="AH7" s="357">
        <f ca="1">AVERAGEIFS(DContriORI!$E44:$ZZ44,DContriORI!$E$42:$ZZ$42,"&gt;="&amp;DContriAgreOri!AH$1,DContriORI!$E$42:$ZZ$42,"&lt;="&amp;DContriAgreOri!AH$2)</f>
        <v>8025738.9721408784</v>
      </c>
      <c r="AI7" s="357">
        <f ca="1">AVERAGEIFS(DContriORI!$E44:$ZZ44,DContriORI!$E$42:$ZZ$42,"&gt;="&amp;DContriAgreOri!AI$1,DContriORI!$E$42:$ZZ$42,"&lt;="&amp;DContriAgreOri!AI$2)</f>
        <v>7687004.9355684705</v>
      </c>
      <c r="AJ7" s="357">
        <f ca="1">AVERAGEIFS(DContriORI!$E44:$ZZ44,DContriORI!$E$42:$ZZ$42,"&gt;="&amp;DContriAgreOri!AJ$1,DContriORI!$E$42:$ZZ$42,"&lt;="&amp;DContriAgreOri!AJ$2)</f>
        <v>7551162.2142129624</v>
      </c>
      <c r="AK7" s="357">
        <f ca="1">AVERAGEIFS(DContriORI!$E44:$ZZ44,DContriORI!$E$42:$ZZ$42,"&gt;="&amp;DContriAgreOri!AK$1,DContriORI!$E$42:$ZZ$42,"&lt;="&amp;DContriAgreOri!AK$2)</f>
        <v>7918979.8495895211</v>
      </c>
      <c r="AL7" s="357">
        <f ca="1">AVERAGEIFS(DContriORI!$E44:$ZZ44,DContriORI!$E$42:$ZZ$42,"&gt;="&amp;DContriAgreOri!AL$1,DContriORI!$E$42:$ZZ$42,"&lt;="&amp;DContriAgreOri!AL$2)</f>
        <v>7958628.4071502183</v>
      </c>
      <c r="AM7" s="357">
        <f ca="1">AVERAGEIFS(DContriORI!$E44:$ZZ44,DContriORI!$E$42:$ZZ$42,"&gt;="&amp;DContriAgreOri!AM$1,DContriORI!$E$42:$ZZ$42,"&lt;="&amp;DContriAgreOri!AM$2)</f>
        <v>7871188.3512324886</v>
      </c>
      <c r="AN7" s="357">
        <f ca="1">AVERAGEIFS(DContriORI!$E44:$ZZ44,DContriORI!$E$42:$ZZ$42,"&gt;="&amp;DContriAgreOri!AN$1,DContriORI!$E$42:$ZZ$42,"&lt;="&amp;DContriAgreOri!AN$2)</f>
        <v>7921487.415282052</v>
      </c>
      <c r="AO7" s="357">
        <f ca="1">AVERAGEIFS(DContriORI!$E44:$ZZ44,DContriORI!$E$42:$ZZ$42,"&gt;="&amp;DContriAgreOri!AO$1,DContriORI!$E$42:$ZZ$42,"&lt;="&amp;DContriAgreOri!AO$2)</f>
        <v>7747601.3148899693</v>
      </c>
      <c r="AP7" s="357">
        <f ca="1">AVERAGEIFS(DContriORI!$E44:$ZZ44,DContriORI!$E$42:$ZZ$42,"&gt;="&amp;DContriAgreOri!AP$1,DContriORI!$E$42:$ZZ$42,"&lt;="&amp;DContriAgreOri!AP$2)</f>
        <v>0</v>
      </c>
      <c r="AQ7" s="357">
        <f ca="1">AVERAGEIFS(DContriORI!$E44:$ZZ44,DContriORI!$E$42:$ZZ$42,"&gt;="&amp;DContriAgreOri!AQ$1,DContriORI!$E$42:$ZZ$42,"&lt;="&amp;DContriAgreOri!AQ$2)</f>
        <v>0</v>
      </c>
      <c r="AR7" s="357">
        <f ca="1">AVERAGEIFS(DContriORI!$E44:$ZZ44,DContriORI!$E$42:$ZZ$42,"&gt;="&amp;DContriAgreOri!AR$1,DContriORI!$E$42:$ZZ$42,"&lt;="&amp;DContriAgreOri!AR$2)</f>
        <v>0</v>
      </c>
      <c r="AS7" s="357">
        <f ca="1">AVERAGEIFS(DContriORI!$E44:$ZZ44,DContriORI!$E$42:$ZZ$42,"&gt;="&amp;DContriAgreOri!AS$1,DContriORI!$E$42:$ZZ$42,"&lt;="&amp;DContriAgreOri!AS$2)</f>
        <v>0</v>
      </c>
      <c r="AT7" s="357">
        <f ca="1">AVERAGEIFS(DContriORI!$E44:$ZZ44,DContriORI!$E$42:$ZZ$42,"&gt;="&amp;DContriAgreOri!AT$1,DContriORI!$E$42:$ZZ$42,"&lt;="&amp;DContriAgreOri!AT$2)</f>
        <v>0</v>
      </c>
      <c r="AU7" s="357">
        <f ca="1">AVERAGEIFS(DContriORI!$E44:$ZZ44,DContriORI!$E$42:$ZZ$42,"&gt;="&amp;DContriAgreOri!AU$1,DContriORI!$E$42:$ZZ$42,"&lt;="&amp;DContriAgreOri!AU$2)</f>
        <v>0</v>
      </c>
      <c r="AV7" s="399"/>
      <c r="AW7" s="356" t="s">
        <v>0</v>
      </c>
      <c r="AX7" s="357">
        <f ca="1">AVERAGEIFS(DContriORI!$E44:$ZZ44,DContriORI!$E$42:$ZZ$42,"&gt;="&amp;DContriAgreOri!AX$1,DContriORI!$E$42:$ZZ$42,"&lt;="&amp;DContriAgreOri!AX$2)</f>
        <v>7578935.5441985596</v>
      </c>
      <c r="AY7" s="357">
        <f ca="1">AVERAGEIFS(DContriORI!$E44:$ZZ44,DContriORI!$E$42:$ZZ$42,"&gt;="&amp;DContriAgreOri!AY$1,DContriORI!$E$42:$ZZ$42,"&lt;="&amp;DContriAgreOri!AY$2)</f>
        <v>0</v>
      </c>
      <c r="AZ7" s="358"/>
    </row>
    <row r="8" spans="1:52" s="342" customFormat="1" x14ac:dyDescent="0.2">
      <c r="A8" s="322" t="s">
        <v>1</v>
      </c>
      <c r="B8" s="359">
        <f ca="1">AVERAGEIFS(DContriORI!$E45:$ZZ45,DContriORI!$E$42:$ZZ$42,"&gt;="&amp;DContriAgreOri!B$1,DContriORI!$E$42:$ZZ$42,"&lt;="&amp;DContriAgreOri!B$2)</f>
        <v>954107.17099988321</v>
      </c>
      <c r="C8" s="360">
        <f ca="1">AVERAGEIFS(DContriORI!$E45:$ZZ45,DContriORI!$E$42:$ZZ$42,"&gt;="&amp;DContriAgreOri!C$1,DContriORI!$E$42:$ZZ$42,"&lt;="&amp;DContriAgreOri!C$2)</f>
        <v>958259.57999993919</v>
      </c>
      <c r="D8" s="360">
        <f ca="1">AVERAGEIFS(DContriORI!$E45:$ZZ45,DContriORI!$E$42:$ZZ$42,"&gt;="&amp;DContriAgreOri!D$1,DContriORI!$E$42:$ZZ$42,"&lt;="&amp;DContriAgreOri!D$2)</f>
        <v>890253.12599994242</v>
      </c>
      <c r="E8" s="360">
        <f ca="1">AVERAGEIFS(DContriORI!$E45:$ZZ45,DContriORI!$E$42:$ZZ$42,"&gt;="&amp;DContriAgreOri!E$1,DContriORI!$E$42:$ZZ$42,"&lt;="&amp;DContriAgreOri!E$2)</f>
        <v>832562.22881424928</v>
      </c>
      <c r="F8" s="360">
        <f ca="1">AVERAGEIFS(DContriORI!$E45:$ZZ45,DContriORI!$E$42:$ZZ$42,"&gt;="&amp;DContriAgreOri!F$1,DContriORI!$E$42:$ZZ$42,"&lt;="&amp;DContriAgreOri!F$2)</f>
        <v>0</v>
      </c>
      <c r="G8" s="399"/>
      <c r="H8" s="359">
        <f ca="1">AVERAGEIFS(DContriORI!$E45:$ZZ45,DContriORI!$E$42:$ZZ$42,"&gt;="&amp;DContriAgreOri!H$1,DContriORI!$E$42:$ZZ$42,"&lt;="&amp;DContriAgreOri!H$2)</f>
        <v>969828.81283262745</v>
      </c>
      <c r="I8" s="360">
        <f ca="1">AVERAGEIFS(DContriORI!$E45:$ZZ45,DContriORI!$E$42:$ZZ$42,"&gt;="&amp;DContriAgreOri!I$1,DContriORI!$E$42:$ZZ$42,"&lt;="&amp;DContriAgreOri!I$2)</f>
        <v>946690.34716725105</v>
      </c>
      <c r="J8" s="360">
        <f ca="1">AVERAGEIFS(DContriORI!$E45:$ZZ45,DContriORI!$E$42:$ZZ$42,"&gt;="&amp;DContriAgreOri!J$1,DContriORI!$E$42:$ZZ$42,"&lt;="&amp;DContriAgreOri!J$2)</f>
        <v>906276.02344599867</v>
      </c>
      <c r="K8" s="360">
        <f ca="1">AVERAGEIFS(DContriORI!$E45:$ZZ45,DContriORI!$E$42:$ZZ$42,"&gt;="&amp;DContriAgreOri!K$1,DContriORI!$E$42:$ZZ$42,"&lt;="&amp;DContriAgreOri!K$2)</f>
        <v>874230.22855388606</v>
      </c>
      <c r="L8" s="360">
        <f ca="1">AVERAGEIFS(DContriORI!$E45:$ZZ45,DContriORI!$E$42:$ZZ$42,"&gt;="&amp;DContriAgreOri!L$1,DContriORI!$E$42:$ZZ$42,"&lt;="&amp;DContriAgreOri!L$2)</f>
        <v>814585.72957161081</v>
      </c>
      <c r="M8" s="360">
        <f ca="1">AVERAGEIFS(DContriORI!$E45:$ZZ45,DContriORI!$E$42:$ZZ$42,"&gt;="&amp;DContriAgreOri!M$1,DContriORI!$E$42:$ZZ$42,"&lt;="&amp;DContriAgreOri!M$2)</f>
        <v>850538.72805688751</v>
      </c>
      <c r="N8" s="360">
        <f ca="1">AVERAGEIFS(DContriORI!$E45:$ZZ45,DContriORI!$E$42:$ZZ$42,"&gt;="&amp;DContriAgreOri!N$1,DContriORI!$E$42:$ZZ$42,"&lt;="&amp;DContriAgreOri!N$2)</f>
        <v>0</v>
      </c>
      <c r="O8" s="360">
        <f ca="1">AVERAGEIFS(DContriORI!$E45:$ZZ45,DContriORI!$E$42:$ZZ$42,"&gt;="&amp;DContriAgreOri!O$1,DContriORI!$E$42:$ZZ$42,"&lt;="&amp;DContriAgreOri!O$2)</f>
        <v>0</v>
      </c>
      <c r="P8" s="399"/>
      <c r="Q8" s="359">
        <f ca="1">AVERAGEIFS(DContriORI!$E45:$ZZ45,DContriORI!$E$42:$ZZ$42,"&gt;="&amp;DContriAgreOri!Q$1,DContriORI!$E$42:$ZZ$42,"&lt;="&amp;DContriAgreOri!Q$2)</f>
        <v>927954.58891064988</v>
      </c>
      <c r="R8" s="360">
        <f ca="1">AVERAGEIFS(DContriORI!$E45:$ZZ45,DContriORI!$E$42:$ZZ$42,"&gt;="&amp;DContriAgreOri!R$1,DContriORI!$E$42:$ZZ$42,"&lt;="&amp;DContriAgreOri!R$2)</f>
        <v>884597.45798134757</v>
      </c>
      <c r="S8" s="360">
        <f ca="1">AVERAGEIFS(DContriORI!$E45:$ZZ45,DContriORI!$E$42:$ZZ$42,"&gt;="&amp;DContriAgreOri!S$1,DContriORI!$E$42:$ZZ$42,"&lt;="&amp;DContriAgreOri!S$2)</f>
        <v>885451.02889968629</v>
      </c>
      <c r="T8" s="360">
        <f ca="1">AVERAGEIFS(DContriORI!$E45:$ZZ45,DContriORI!$E$42:$ZZ$42,"&gt;="&amp;DContriAgreOri!T$1,DContriORI!$E$42:$ZZ$42,"&lt;="&amp;DContriAgreOri!T$2)</f>
        <v>863009.42820808606</v>
      </c>
      <c r="U8" s="360">
        <f ca="1">AVERAGEIFS(DContriORI!$E45:$ZZ45,DContriORI!$E$42:$ZZ$42,"&gt;="&amp;DContriAgreOri!U$1,DContriORI!$E$42:$ZZ$42,"&lt;="&amp;DContriAgreOri!U$2)</f>
        <v>818381.0209677344</v>
      </c>
      <c r="V8" s="360">
        <f ca="1">AVERAGEIFS(DContriORI!$E45:$ZZ45,DContriORI!$E$42:$ZZ$42,"&gt;="&amp;DContriAgreOri!V$1,DContriORI!$E$42:$ZZ$42,"&lt;="&amp;DContriAgreOri!V$2)</f>
        <v>810790.43817548722</v>
      </c>
      <c r="W8" s="360">
        <f ca="1">AVERAGEIFS(DContriORI!$E45:$ZZ45,DContriORI!$E$42:$ZZ$42,"&gt;="&amp;DContriAgreOri!W$1,DContriORI!$E$42:$ZZ$42,"&lt;="&amp;DContriAgreOri!W$2)</f>
        <v>841234.85900981294</v>
      </c>
      <c r="X8" s="360">
        <f ca="1">AVERAGEIFS(DContriORI!$E45:$ZZ45,DContriORI!$E$42:$ZZ$42,"&gt;="&amp;DContriAgreOri!X$1,DContriORI!$E$42:$ZZ$42,"&lt;="&amp;DContriAgreOri!X$2)</f>
        <v>859842.59710396209</v>
      </c>
      <c r="Y8" s="360">
        <f ca="1">AVERAGEIFS(DContriORI!$E45:$ZZ45,DContriORI!$E$42:$ZZ$42,"&gt;="&amp;DContriAgreOri!Y$1,DContriORI!$E$42:$ZZ$42,"&lt;="&amp;DContriAgreOri!Y$2)</f>
        <v>0</v>
      </c>
      <c r="Z8" s="360">
        <f ca="1">AVERAGEIFS(DContriORI!$E45:$ZZ45,DContriORI!$E$42:$ZZ$42,"&gt;="&amp;DContriAgreOri!Z$1,DContriORI!$E$42:$ZZ$42,"&lt;="&amp;DContriAgreOri!Z$2)</f>
        <v>0</v>
      </c>
      <c r="AA8" s="360">
        <f ca="1">AVERAGEIFS(DContriORI!$E45:$ZZ45,DContriORI!$E$42:$ZZ$42,"&gt;="&amp;DContriAgreOri!AA$1,DContriORI!$E$42:$ZZ$42,"&lt;="&amp;DContriAgreOri!AA$2)</f>
        <v>0</v>
      </c>
      <c r="AB8" s="360">
        <f ca="1">AVERAGEIFS(DContriORI!$E45:$ZZ45,DContriORI!$E$42:$ZZ$42,"&gt;="&amp;DContriAgreOri!AB$1,DContriORI!$E$42:$ZZ$42,"&lt;="&amp;DContriAgreOri!AB$2)</f>
        <v>0</v>
      </c>
      <c r="AC8" s="399"/>
      <c r="AD8" s="359">
        <f ca="1">AVERAGEIFS(DContriORI!$E45:$ZZ45,DContriORI!$E$42:$ZZ$42,"&gt;="&amp;DContriAgreOri!AD$1,DContriORI!$E$42:$ZZ$42,"&lt;="&amp;DContriAgreOri!AD$2)</f>
        <v>943108.80453032907</v>
      </c>
      <c r="AE8" s="360">
        <f ca="1">AVERAGEIFS(DContriORI!$E45:$ZZ45,DContriORI!$E$42:$ZZ$42,"&gt;="&amp;DContriAgreOri!AE$1,DContriORI!$E$42:$ZZ$42,"&lt;="&amp;DContriAgreOri!AE$2)</f>
        <v>889685.35548355547</v>
      </c>
      <c r="AF8" s="360">
        <f ca="1">AVERAGEIFS(DContriORI!$E45:$ZZ45,DContriORI!$E$42:$ZZ$42,"&gt;="&amp;DContriAgreOri!AF$1,DContriORI!$E$42:$ZZ$42,"&lt;="&amp;DContriAgreOri!AF$2)</f>
        <v>886033.91032411158</v>
      </c>
      <c r="AG8" s="360">
        <f ca="1">AVERAGEIFS(DContriORI!$E45:$ZZ45,DContriORI!$E$42:$ZZ$42,"&gt;="&amp;DContriAgreOri!AG$1,DContriORI!$E$42:$ZZ$42,"&lt;="&amp;DContriAgreOri!AG$2)</f>
        <v>901891.41539157298</v>
      </c>
      <c r="AH8" s="360">
        <f ca="1">AVERAGEIFS(DContriORI!$E45:$ZZ45,DContriORI!$E$42:$ZZ$42,"&gt;="&amp;DContriAgreOri!AH$1,DContriORI!$E$42:$ZZ$42,"&lt;="&amp;DContriAgreOri!AH$2)</f>
        <v>856418.31139029609</v>
      </c>
      <c r="AI8" s="360">
        <f ca="1">AVERAGEIFS(DContriORI!$E45:$ZZ45,DContriORI!$E$42:$ZZ$42,"&gt;="&amp;DContriAgreOri!AI$1,DContriORI!$E$42:$ZZ$42,"&lt;="&amp;DContriAgreOri!AI$2)</f>
        <v>864380.95887978934</v>
      </c>
      <c r="AJ8" s="360">
        <f ca="1">AVERAGEIFS(DContriORI!$E45:$ZZ45,DContriORI!$E$42:$ZZ$42,"&gt;="&amp;DContriAgreOri!AJ$1,DContriORI!$E$42:$ZZ$42,"&lt;="&amp;DContriAgreOri!AJ$2)</f>
        <v>823080.70580813405</v>
      </c>
      <c r="AK8" s="360">
        <f ca="1">AVERAGEIFS(DContriORI!$E45:$ZZ45,DContriORI!$E$42:$ZZ$42,"&gt;="&amp;DContriAgreOri!AK$1,DContriORI!$E$42:$ZZ$42,"&lt;="&amp;DContriAgreOri!AK$2)</f>
        <v>809220.7039714175</v>
      </c>
      <c r="AL8" s="360">
        <f ca="1">AVERAGEIFS(DContriORI!$E45:$ZZ45,DContriORI!$E$42:$ZZ$42,"&gt;="&amp;DContriAgreOri!AL$1,DContriORI!$E$42:$ZZ$42,"&lt;="&amp;DContriAgreOri!AL$2)</f>
        <v>811455.77893528063</v>
      </c>
      <c r="AM8" s="360">
        <f ca="1">AVERAGEIFS(DContriORI!$E45:$ZZ45,DContriORI!$E$42:$ZZ$42,"&gt;="&amp;DContriAgreOri!AM$1,DContriORI!$E$42:$ZZ$42,"&lt;="&amp;DContriAgreOri!AM$2)</f>
        <v>849108.60115849343</v>
      </c>
      <c r="AN8" s="360">
        <f ca="1">AVERAGEIFS(DContriORI!$E45:$ZZ45,DContriORI!$E$42:$ZZ$42,"&gt;="&amp;DContriAgreOri!AN$1,DContriORI!$E$42:$ZZ$42,"&lt;="&amp;DContriAgreOri!AN$2)</f>
        <v>839964.3215095005</v>
      </c>
      <c r="AO8" s="360">
        <f ca="1">AVERAGEIFS(DContriORI!$E45:$ZZ45,DContriORI!$E$42:$ZZ$42,"&gt;="&amp;DContriAgreOri!AO$1,DContriORI!$E$42:$ZZ$42,"&lt;="&amp;DContriAgreOri!AO$2)</f>
        <v>862543.26150266861</v>
      </c>
      <c r="AP8" s="360">
        <f ca="1">AVERAGEIFS(DContriORI!$E45:$ZZ45,DContriORI!$E$42:$ZZ$42,"&gt;="&amp;DContriAgreOri!AP$1,DContriORI!$E$42:$ZZ$42,"&lt;="&amp;DContriAgreOri!AP$2)</f>
        <v>0</v>
      </c>
      <c r="AQ8" s="360">
        <f ca="1">AVERAGEIFS(DContriORI!$E45:$ZZ45,DContriORI!$E$42:$ZZ$42,"&gt;="&amp;DContriAgreOri!AQ$1,DContriORI!$E$42:$ZZ$42,"&lt;="&amp;DContriAgreOri!AQ$2)</f>
        <v>0</v>
      </c>
      <c r="AR8" s="360">
        <f ca="1">AVERAGEIFS(DContriORI!$E45:$ZZ45,DContriORI!$E$42:$ZZ$42,"&gt;="&amp;DContriAgreOri!AR$1,DContriORI!$E$42:$ZZ$42,"&lt;="&amp;DContriAgreOri!AR$2)</f>
        <v>0</v>
      </c>
      <c r="AS8" s="360">
        <f ca="1">AVERAGEIFS(DContriORI!$E45:$ZZ45,DContriORI!$E$42:$ZZ$42,"&gt;="&amp;DContriAgreOri!AS$1,DContriORI!$E$42:$ZZ$42,"&lt;="&amp;DContriAgreOri!AS$2)</f>
        <v>0</v>
      </c>
      <c r="AT8" s="360">
        <f ca="1">AVERAGEIFS(DContriORI!$E45:$ZZ45,DContriORI!$E$42:$ZZ$42,"&gt;="&amp;DContriAgreOri!AT$1,DContriORI!$E$42:$ZZ$42,"&lt;="&amp;DContriAgreOri!AT$2)</f>
        <v>0</v>
      </c>
      <c r="AU8" s="360">
        <f ca="1">AVERAGEIFS(DContriORI!$E45:$ZZ45,DContriORI!$E$42:$ZZ$42,"&gt;="&amp;DContriAgreOri!AU$1,DContriORI!$E$42:$ZZ$42,"&lt;="&amp;DContriAgreOri!AU$2)</f>
        <v>0</v>
      </c>
      <c r="AV8" s="399"/>
      <c r="AW8" s="359" t="s">
        <v>1</v>
      </c>
      <c r="AX8" s="360">
        <f ca="1">AVERAGEIFS(DContriORI!$E45:$ZZ45,DContriORI!$E$42:$ZZ$42,"&gt;="&amp;DContriAgreOri!AX$1,DContriORI!$E$42:$ZZ$42,"&lt;="&amp;DContriAgreOri!AX$2)</f>
        <v>852184.29314138112</v>
      </c>
      <c r="AY8" s="360">
        <f ca="1">AVERAGEIFS(DContriORI!$E45:$ZZ45,DContriORI!$E$42:$ZZ$42,"&gt;="&amp;DContriAgreOri!AY$1,DContriORI!$E$42:$ZZ$42,"&lt;="&amp;DContriAgreOri!AY$2)</f>
        <v>0</v>
      </c>
      <c r="AZ8" s="361"/>
    </row>
    <row r="9" spans="1:52" s="343" customFormat="1" x14ac:dyDescent="0.2">
      <c r="A9" s="325" t="s">
        <v>5</v>
      </c>
      <c r="B9" s="362">
        <f ca="1">AVERAGEIFS(DContriORI!$E46:$ZZ46,DContriORI!$E$42:$ZZ$42,"&gt;="&amp;DContriAgreOri!B$1,DContriORI!$E$42:$ZZ$42,"&lt;="&amp;DContriAgreOri!B$2)</f>
        <v>322410.86699995777</v>
      </c>
      <c r="C9" s="363">
        <f ca="1">AVERAGEIFS(DContriORI!$E46:$ZZ46,DContriORI!$E$42:$ZZ$42,"&gt;="&amp;DContriAgreOri!C$1,DContriORI!$E$42:$ZZ$42,"&lt;="&amp;DContriAgreOri!C$2)</f>
        <v>314511.83700000239</v>
      </c>
      <c r="D9" s="363">
        <f ca="1">AVERAGEIFS(DContriORI!$E46:$ZZ46,DContriORI!$E$42:$ZZ$42,"&gt;="&amp;DContriAgreOri!D$1,DContriORI!$E$42:$ZZ$42,"&lt;="&amp;DContriAgreOri!D$2)</f>
        <v>307224.2159999967</v>
      </c>
      <c r="E9" s="363">
        <f ca="1">AVERAGEIFS(DContriORI!$E46:$ZZ46,DContriORI!$E$42:$ZZ$42,"&gt;="&amp;DContriAgreOri!E$1,DContriORI!$E$42:$ZZ$42,"&lt;="&amp;DContriAgreOri!E$2)</f>
        <v>306446.88139464898</v>
      </c>
      <c r="F9" s="363">
        <f ca="1">AVERAGEIFS(DContriORI!$E46:$ZZ46,DContriORI!$E$42:$ZZ$42,"&gt;="&amp;DContriAgreOri!F$1,DContriORI!$E$42:$ZZ$42,"&lt;="&amp;DContriAgreOri!F$2)</f>
        <v>0</v>
      </c>
      <c r="G9" s="372"/>
      <c r="H9" s="362">
        <f ca="1">AVERAGEIFS(DContriORI!$E46:$ZZ46,DContriORI!$E$42:$ZZ$42,"&gt;="&amp;DContriAgreOri!H$1,DContriORI!$E$42:$ZZ$42,"&lt;="&amp;DContriAgreOri!H$2)</f>
        <v>302744.5086320652</v>
      </c>
      <c r="I9" s="363">
        <f ca="1">AVERAGEIFS(DContriORI!$E46:$ZZ46,DContriORI!$E$42:$ZZ$42,"&gt;="&amp;DContriAgreOri!I$1,DContriORI!$E$42:$ZZ$42,"&lt;="&amp;DContriAgreOri!I$2)</f>
        <v>326279.16536793963</v>
      </c>
      <c r="J9" s="363">
        <f ca="1">AVERAGEIFS(DContriORI!$E46:$ZZ46,DContriORI!$E$42:$ZZ$42,"&gt;="&amp;DContriAgreOri!J$1,DContriORI!$E$42:$ZZ$42,"&lt;="&amp;DContriAgreOri!J$2)</f>
        <v>294488.89021763898</v>
      </c>
      <c r="K9" s="363">
        <f ca="1">AVERAGEIFS(DContriORI!$E46:$ZZ46,DContriORI!$E$42:$ZZ$42,"&gt;="&amp;DContriAgreOri!K$1,DContriORI!$E$42:$ZZ$42,"&lt;="&amp;DContriAgreOri!K$2)</f>
        <v>319959.5417823543</v>
      </c>
      <c r="L9" s="363">
        <f ca="1">AVERAGEIFS(DContriORI!$E46:$ZZ46,DContriORI!$E$42:$ZZ$42,"&gt;="&amp;DContriAgreOri!L$1,DContriORI!$E$42:$ZZ$42,"&lt;="&amp;DContriAgreOri!L$2)</f>
        <v>291780.50872046285</v>
      </c>
      <c r="M9" s="363">
        <f ca="1">AVERAGEIFS(DContriORI!$E46:$ZZ46,DContriORI!$E$42:$ZZ$42,"&gt;="&amp;DContriAgreOri!M$1,DContriORI!$E$42:$ZZ$42,"&lt;="&amp;DContriAgreOri!M$2)</f>
        <v>321113.25406883523</v>
      </c>
      <c r="N9" s="363">
        <f ca="1">AVERAGEIFS(DContriORI!$E46:$ZZ46,DContriORI!$E$42:$ZZ$42,"&gt;="&amp;DContriAgreOri!N$1,DContriORI!$E$42:$ZZ$42,"&lt;="&amp;DContriAgreOri!N$2)</f>
        <v>0</v>
      </c>
      <c r="O9" s="363">
        <f ca="1">AVERAGEIFS(DContriORI!$E46:$ZZ46,DContriORI!$E$42:$ZZ$42,"&gt;="&amp;DContriAgreOri!O$1,DContriORI!$E$42:$ZZ$42,"&lt;="&amp;DContriAgreOri!O$2)</f>
        <v>0</v>
      </c>
      <c r="P9" s="372"/>
      <c r="Q9" s="362">
        <f ca="1">AVERAGEIFS(DContriORI!$E46:$ZZ46,DContriORI!$E$42:$ZZ$42,"&gt;="&amp;DContriAgreOri!Q$1,DContriORI!$E$42:$ZZ$42,"&lt;="&amp;DContriAgreOri!Q$2)</f>
        <v>276434.67715297261</v>
      </c>
      <c r="R9" s="363">
        <f ca="1">AVERAGEIFS(DContriORI!$E46:$ZZ46,DContriORI!$E$42:$ZZ$42,"&gt;="&amp;DContriAgreOri!R$1,DContriORI!$E$42:$ZZ$42,"&lt;="&amp;DContriAgreOri!R$2)</f>
        <v>312543.10328230541</v>
      </c>
      <c r="S9" s="363">
        <f ca="1">AVERAGEIFS(DContriORI!$E46:$ZZ46,DContriORI!$E$42:$ZZ$42,"&gt;="&amp;DContriAgreOri!S$1,DContriORI!$E$42:$ZZ$42,"&lt;="&amp;DContriAgreOri!S$2)</f>
        <v>335832.45351901167</v>
      </c>
      <c r="T9" s="363">
        <f ca="1">AVERAGEIFS(DContriORI!$E46:$ZZ46,DContriORI!$E$42:$ZZ$42,"&gt;="&amp;DContriAgreOri!T$1,DContriORI!$E$42:$ZZ$42,"&lt;="&amp;DContriAgreOri!T$2)</f>
        <v>304086.63004569698</v>
      </c>
      <c r="U9" s="363">
        <f ca="1">AVERAGEIFS(DContriORI!$E46:$ZZ46,DContriORI!$E$42:$ZZ$42,"&gt;="&amp;DContriAgreOri!U$1,DContriORI!$E$42:$ZZ$42,"&lt;="&amp;DContriAgreOri!U$2)</f>
        <v>277753.60612474137</v>
      </c>
      <c r="V9" s="363">
        <f ca="1">AVERAGEIFS(DContriORI!$E46:$ZZ46,DContriORI!$E$42:$ZZ$42,"&gt;="&amp;DContriAgreOri!V$1,DContriORI!$E$42:$ZZ$42,"&lt;="&amp;DContriAgreOri!V$2)</f>
        <v>305807.41131618433</v>
      </c>
      <c r="W9" s="363">
        <f ca="1">AVERAGEIFS(DContriORI!$E46:$ZZ46,DContriORI!$E$42:$ZZ$42,"&gt;="&amp;DContriAgreOri!W$1,DContriORI!$E$42:$ZZ$42,"&lt;="&amp;DContriAgreOri!W$2)</f>
        <v>331118.93137058505</v>
      </c>
      <c r="X9" s="363">
        <f ca="1">AVERAGEIFS(DContriORI!$E46:$ZZ46,DContriORI!$E$42:$ZZ$42,"&gt;="&amp;DContriAgreOri!X$1,DContriORI!$E$42:$ZZ$42,"&lt;="&amp;DContriAgreOri!X$2)</f>
        <v>311107.57676708541</v>
      </c>
      <c r="Y9" s="363">
        <f ca="1">AVERAGEIFS(DContriORI!$E46:$ZZ46,DContriORI!$E$42:$ZZ$42,"&gt;="&amp;DContriAgreOri!Y$1,DContriORI!$E$42:$ZZ$42,"&lt;="&amp;DContriAgreOri!Y$2)</f>
        <v>0</v>
      </c>
      <c r="Z9" s="363">
        <f ca="1">AVERAGEIFS(DContriORI!$E46:$ZZ46,DContriORI!$E$42:$ZZ$42,"&gt;="&amp;DContriAgreOri!Z$1,DContriORI!$E$42:$ZZ$42,"&lt;="&amp;DContriAgreOri!Z$2)</f>
        <v>0</v>
      </c>
      <c r="AA9" s="363">
        <f ca="1">AVERAGEIFS(DContriORI!$E46:$ZZ46,DContriORI!$E$42:$ZZ$42,"&gt;="&amp;DContriAgreOri!AA$1,DContriORI!$E$42:$ZZ$42,"&lt;="&amp;DContriAgreOri!AA$2)</f>
        <v>0</v>
      </c>
      <c r="AB9" s="363">
        <f ca="1">AVERAGEIFS(DContriORI!$E46:$ZZ46,DContriORI!$E$42:$ZZ$42,"&gt;="&amp;DContriAgreOri!AB$1,DContriORI!$E$42:$ZZ$42,"&lt;="&amp;DContriAgreOri!AB$2)</f>
        <v>0</v>
      </c>
      <c r="AC9" s="372"/>
      <c r="AD9" s="362">
        <f ca="1">AVERAGEIFS(DContriORI!$E46:$ZZ46,DContriORI!$E$42:$ZZ$42,"&gt;="&amp;DContriAgreOri!AD$1,DContriORI!$E$42:$ZZ$42,"&lt;="&amp;DContriAgreOri!AD$2)</f>
        <v>270381.52210548054</v>
      </c>
      <c r="AE9" s="363">
        <f ca="1">AVERAGEIFS(DContriORI!$E46:$ZZ46,DContriORI!$E$42:$ZZ$42,"&gt;="&amp;DContriAgreOri!AE$1,DContriORI!$E$42:$ZZ$42,"&lt;="&amp;DContriAgreOri!AE$2)</f>
        <v>287428.55851918098</v>
      </c>
      <c r="AF9" s="363">
        <f ca="1">AVERAGEIFS(DContriORI!$E46:$ZZ46,DContriORI!$E$42:$ZZ$42,"&gt;="&amp;DContriAgreOri!AF$1,DContriORI!$E$42:$ZZ$42,"&lt;="&amp;DContriAgreOri!AF$2)</f>
        <v>325656.59002825542</v>
      </c>
      <c r="AG9" s="363">
        <f ca="1">AVERAGEIFS(DContriORI!$E46:$ZZ46,DContriORI!$E$42:$ZZ$42,"&gt;="&amp;DContriAgreOri!AG$1,DContriORI!$E$42:$ZZ$42,"&lt;="&amp;DContriAgreOri!AG$2)</f>
        <v>339752.38241012476</v>
      </c>
      <c r="AH9" s="363">
        <f ca="1">AVERAGEIFS(DContriORI!$E46:$ZZ46,DContriORI!$E$42:$ZZ$42,"&gt;="&amp;DContriAgreOri!AH$1,DContriORI!$E$42:$ZZ$42,"&lt;="&amp;DContriAgreOri!AH$2)</f>
        <v>325772.01527236088</v>
      </c>
      <c r="AI9" s="363">
        <f ca="1">AVERAGEIFS(DContriORI!$E46:$ZZ46,DContriORI!$E$42:$ZZ$42,"&gt;="&amp;DContriAgreOri!AI$1,DContriORI!$E$42:$ZZ$42,"&lt;="&amp;DContriAgreOri!AI$2)</f>
        <v>294354.22766457731</v>
      </c>
      <c r="AJ9" s="363">
        <f ca="1">AVERAGEIFS(DContriORI!$E46:$ZZ46,DContriORI!$E$42:$ZZ$42,"&gt;="&amp;DContriAgreOri!AJ$1,DContriORI!$E$42:$ZZ$42,"&lt;="&amp;DContriAgreOri!AJ$2)</f>
        <v>273117.54314260563</v>
      </c>
      <c r="AK9" s="363">
        <f ca="1">AVERAGEIFS(DContriORI!$E46:$ZZ46,DContriORI!$E$42:$ZZ$42,"&gt;="&amp;DContriAgreOri!AK$1,DContriORI!$E$42:$ZZ$42,"&lt;="&amp;DContriAgreOri!AK$2)</f>
        <v>285687.52041790617</v>
      </c>
      <c r="AL9" s="363">
        <f ca="1">AVERAGEIFS(DContriORI!$E46:$ZZ46,DContriORI!$E$42:$ZZ$42,"&gt;="&amp;DContriAgreOri!AL$1,DContriORI!$E$42:$ZZ$42,"&lt;="&amp;DContriAgreOri!AL$2)</f>
        <v>316536.46260087675</v>
      </c>
      <c r="AM9" s="363">
        <f ca="1">AVERAGEIFS(DContriORI!$E46:$ZZ46,DContriORI!$E$42:$ZZ$42,"&gt;="&amp;DContriAgreOri!AM$1,DContriORI!$E$42:$ZZ$42,"&lt;="&amp;DContriAgreOri!AM$2)</f>
        <v>332817.75399126112</v>
      </c>
      <c r="AN9" s="363">
        <f ca="1">AVERAGEIFS(DContriORI!$E46:$ZZ46,DContriORI!$E$42:$ZZ$42,"&gt;="&amp;DContriAgreOri!AN$1,DContriORI!$E$42:$ZZ$42,"&lt;="&amp;DContriAgreOri!AN$2)</f>
        <v>328636.55361432687</v>
      </c>
      <c r="AO9" s="363">
        <f ca="1">AVERAGEIFS(DContriORI!$E46:$ZZ46,DContriORI!$E$42:$ZZ$42,"&gt;="&amp;DContriAgreOri!AO$1,DContriORI!$E$42:$ZZ$42,"&lt;="&amp;DContriAgreOri!AO$2)</f>
        <v>301885.4546009177</v>
      </c>
      <c r="AP9" s="363">
        <f ca="1">AVERAGEIFS(DContriORI!$E46:$ZZ46,DContriORI!$E$42:$ZZ$42,"&gt;="&amp;DContriAgreOri!AP$1,DContriORI!$E$42:$ZZ$42,"&lt;="&amp;DContriAgreOri!AP$2)</f>
        <v>0</v>
      </c>
      <c r="AQ9" s="363">
        <f ca="1">AVERAGEIFS(DContriORI!$E46:$ZZ46,DContriORI!$E$42:$ZZ$42,"&gt;="&amp;DContriAgreOri!AQ$1,DContriORI!$E$42:$ZZ$42,"&lt;="&amp;DContriAgreOri!AQ$2)</f>
        <v>0</v>
      </c>
      <c r="AR9" s="363">
        <f ca="1">AVERAGEIFS(DContriORI!$E46:$ZZ46,DContriORI!$E$42:$ZZ$42,"&gt;="&amp;DContriAgreOri!AR$1,DContriORI!$E$42:$ZZ$42,"&lt;="&amp;DContriAgreOri!AR$2)</f>
        <v>0</v>
      </c>
      <c r="AS9" s="363">
        <f ca="1">AVERAGEIFS(DContriORI!$E46:$ZZ46,DContriORI!$E$42:$ZZ$42,"&gt;="&amp;DContriAgreOri!AS$1,DContriORI!$E$42:$ZZ$42,"&lt;="&amp;DContriAgreOri!AS$2)</f>
        <v>0</v>
      </c>
      <c r="AT9" s="363">
        <f ca="1">AVERAGEIFS(DContriORI!$E46:$ZZ46,DContriORI!$E$42:$ZZ$42,"&gt;="&amp;DContriAgreOri!AT$1,DContriORI!$E$42:$ZZ$42,"&lt;="&amp;DContriAgreOri!AT$2)</f>
        <v>0</v>
      </c>
      <c r="AU9" s="363">
        <f ca="1">AVERAGEIFS(DContriORI!$E46:$ZZ46,DContriORI!$E$42:$ZZ$42,"&gt;="&amp;DContriAgreOri!AU$1,DContriORI!$E$42:$ZZ$42,"&lt;="&amp;DContriAgreOri!AU$2)</f>
        <v>0</v>
      </c>
      <c r="AV9" s="372"/>
      <c r="AW9" s="362" t="s">
        <v>5</v>
      </c>
      <c r="AX9" s="363">
        <f ca="1">AVERAGEIFS(DContriORI!$E46:$ZZ46,DContriORI!$E$42:$ZZ$42,"&gt;="&amp;DContriAgreOri!AX$1,DContriORI!$E$42:$ZZ$42,"&lt;="&amp;DContriAgreOri!AX$2)</f>
        <v>276962.57501084136</v>
      </c>
      <c r="AY9" s="363">
        <f ca="1">AVERAGEIFS(DContriORI!$E46:$ZZ46,DContriORI!$E$42:$ZZ$42,"&gt;="&amp;DContriAgreOri!AY$1,DContriORI!$E$42:$ZZ$42,"&lt;="&amp;DContriAgreOri!AY$2)</f>
        <v>0</v>
      </c>
      <c r="AZ9" s="364"/>
    </row>
    <row r="10" spans="1:52" s="343" customFormat="1" x14ac:dyDescent="0.2">
      <c r="A10" s="325" t="s">
        <v>8</v>
      </c>
      <c r="B10" s="362">
        <f ca="1">AVERAGEIFS(DContriORI!$E47:$ZZ47,DContriORI!$E$42:$ZZ$42,"&gt;="&amp;DContriAgreOri!B$1,DContriORI!$E$42:$ZZ$42,"&lt;="&amp;DContriAgreOri!B$2)</f>
        <v>1312765.5539998678</v>
      </c>
      <c r="C10" s="363">
        <f ca="1">AVERAGEIFS(DContriORI!$E47:$ZZ47,DContriORI!$E$42:$ZZ$42,"&gt;="&amp;DContriAgreOri!C$1,DContriORI!$E$42:$ZZ$42,"&lt;="&amp;DContriAgreOri!C$2)</f>
        <v>1473204.0310000454</v>
      </c>
      <c r="D10" s="363">
        <f ca="1">AVERAGEIFS(DContriORI!$E47:$ZZ47,DContriORI!$E$42:$ZZ$42,"&gt;="&amp;DContriAgreOri!D$1,DContriORI!$E$42:$ZZ$42,"&lt;="&amp;DContriAgreOri!D$2)</f>
        <v>1517047.3669997954</v>
      </c>
      <c r="E10" s="363">
        <f ca="1">AVERAGEIFS(DContriORI!$E47:$ZZ47,DContriORI!$E$42:$ZZ$42,"&gt;="&amp;DContriAgreOri!E$1,DContriORI!$E$42:$ZZ$42,"&lt;="&amp;DContriAgreOri!E$2)</f>
        <v>1501975.1714012297</v>
      </c>
      <c r="F10" s="363">
        <f ca="1">AVERAGEIFS(DContriORI!$E47:$ZZ47,DContriORI!$E$42:$ZZ$42,"&gt;="&amp;DContriAgreOri!F$1,DContriORI!$E$42:$ZZ$42,"&lt;="&amp;DContriAgreOri!F$2)</f>
        <v>0</v>
      </c>
      <c r="G10" s="372"/>
      <c r="H10" s="362">
        <f ca="1">AVERAGEIFS(DContriORI!$E47:$ZZ47,DContriORI!$E$42:$ZZ$42,"&gt;="&amp;DContriAgreOri!H$1,DContriORI!$E$42:$ZZ$42,"&lt;="&amp;DContriAgreOri!H$2)</f>
        <v>1378916.5093363479</v>
      </c>
      <c r="I10" s="363">
        <f ca="1">AVERAGEIFS(DContriORI!$E47:$ZZ47,DContriORI!$E$42:$ZZ$42,"&gt;="&amp;DContriAgreOri!I$1,DContriORI!$E$42:$ZZ$42,"&lt;="&amp;DContriAgreOri!I$2)</f>
        <v>1567491.5526637435</v>
      </c>
      <c r="J10" s="363">
        <f ca="1">AVERAGEIFS(DContriORI!$E47:$ZZ47,DContriORI!$E$42:$ZZ$42,"&gt;="&amp;DContriAgreOri!J$1,DContriORI!$E$42:$ZZ$42,"&lt;="&amp;DContriAgreOri!J$2)</f>
        <v>1506140.9592131479</v>
      </c>
      <c r="K10" s="363">
        <f ca="1">AVERAGEIFS(DContriORI!$E47:$ZZ47,DContriORI!$E$42:$ZZ$42,"&gt;="&amp;DContriAgreOri!K$1,DContriORI!$E$42:$ZZ$42,"&lt;="&amp;DContriAgreOri!K$2)</f>
        <v>1527953.7747864428</v>
      </c>
      <c r="L10" s="363">
        <f ca="1">AVERAGEIFS(DContriORI!$E47:$ZZ47,DContriORI!$E$42:$ZZ$42,"&gt;="&amp;DContriAgreOri!L$1,DContriORI!$E$42:$ZZ$42,"&lt;="&amp;DContriAgreOri!L$2)</f>
        <v>1479521.6983406674</v>
      </c>
      <c r="M10" s="363">
        <f ca="1">AVERAGEIFS(DContriORI!$E47:$ZZ47,DContriORI!$E$42:$ZZ$42,"&gt;="&amp;DContriAgreOri!M$1,DContriORI!$E$42:$ZZ$42,"&lt;="&amp;DContriAgreOri!M$2)</f>
        <v>1524428.6444617922</v>
      </c>
      <c r="N10" s="363">
        <f ca="1">AVERAGEIFS(DContriORI!$E47:$ZZ47,DContriORI!$E$42:$ZZ$42,"&gt;="&amp;DContriAgreOri!N$1,DContriORI!$E$42:$ZZ$42,"&lt;="&amp;DContriAgreOri!N$2)</f>
        <v>0</v>
      </c>
      <c r="O10" s="363">
        <f ca="1">AVERAGEIFS(DContriORI!$E47:$ZZ47,DContriORI!$E$42:$ZZ$42,"&gt;="&amp;DContriAgreOri!O$1,DContriORI!$E$42:$ZZ$42,"&lt;="&amp;DContriAgreOri!O$2)</f>
        <v>0</v>
      </c>
      <c r="P10" s="372"/>
      <c r="Q10" s="362">
        <f ca="1">AVERAGEIFS(DContriORI!$E47:$ZZ47,DContriORI!$E$42:$ZZ$42,"&gt;="&amp;DContriAgreOri!Q$1,DContriORI!$E$42:$ZZ$42,"&lt;="&amp;DContriAgreOri!Q$2)</f>
        <v>1461026.3127006076</v>
      </c>
      <c r="R10" s="363">
        <f ca="1">AVERAGEIFS(DContriORI!$E47:$ZZ47,DContriORI!$E$42:$ZZ$42,"&gt;="&amp;DContriAgreOri!R$1,DContriORI!$E$42:$ZZ$42,"&lt;="&amp;DContriAgreOri!R$2)</f>
        <v>1551255.6057256879</v>
      </c>
      <c r="S10" s="363">
        <f ca="1">AVERAGEIFS(DContriORI!$E47:$ZZ47,DContriORI!$E$42:$ZZ$42,"&gt;="&amp;DContriAgreOri!S$1,DContriORI!$E$42:$ZZ$42,"&lt;="&amp;DContriAgreOri!S$2)</f>
        <v>1528224.5706383742</v>
      </c>
      <c r="T10" s="363">
        <f ca="1">AVERAGEIFS(DContriORI!$E47:$ZZ47,DContriORI!$E$42:$ZZ$42,"&gt;="&amp;DContriAgreOri!T$1,DContriORI!$E$42:$ZZ$42,"&lt;="&amp;DContriAgreOri!T$2)</f>
        <v>1527682.9789345115</v>
      </c>
      <c r="U10" s="363">
        <f ca="1">AVERAGEIFS(DContriORI!$E47:$ZZ47,DContriORI!$E$42:$ZZ$42,"&gt;="&amp;DContriAgreOri!U$1,DContriORI!$E$42:$ZZ$42,"&lt;="&amp;DContriAgreOri!U$2)</f>
        <v>1441182.2734998669</v>
      </c>
      <c r="V10" s="363">
        <f ca="1">AVERAGEIFS(DContriORI!$E47:$ZZ47,DContriORI!$E$42:$ZZ$42,"&gt;="&amp;DContriAgreOri!V$1,DContriORI!$E$42:$ZZ$42,"&lt;="&amp;DContriAgreOri!V$2)</f>
        <v>1517861.1231814679</v>
      </c>
      <c r="W10" s="363">
        <f ca="1">AVERAGEIFS(DContriORI!$E47:$ZZ47,DContriORI!$E$42:$ZZ$42,"&gt;="&amp;DContriAgreOri!W$1,DContriORI!$E$42:$ZZ$42,"&lt;="&amp;DContriAgreOri!W$2)</f>
        <v>1456197.6063409857</v>
      </c>
      <c r="X10" s="363">
        <f ca="1">AVERAGEIFS(DContriORI!$E47:$ZZ47,DContriORI!$E$42:$ZZ$42,"&gt;="&amp;DContriAgreOri!X$1,DContriORI!$E$42:$ZZ$42,"&lt;="&amp;DContriAgreOri!X$2)</f>
        <v>1592659.6825825989</v>
      </c>
      <c r="Y10" s="363">
        <f ca="1">AVERAGEIFS(DContriORI!$E47:$ZZ47,DContriORI!$E$42:$ZZ$42,"&gt;="&amp;DContriAgreOri!Y$1,DContriORI!$E$42:$ZZ$42,"&lt;="&amp;DContriAgreOri!Y$2)</f>
        <v>0</v>
      </c>
      <c r="Z10" s="363">
        <f ca="1">AVERAGEIFS(DContriORI!$E47:$ZZ47,DContriORI!$E$42:$ZZ$42,"&gt;="&amp;DContriAgreOri!Z$1,DContriORI!$E$42:$ZZ$42,"&lt;="&amp;DContriAgreOri!Z$2)</f>
        <v>0</v>
      </c>
      <c r="AA10" s="363">
        <f ca="1">AVERAGEIFS(DContriORI!$E47:$ZZ47,DContriORI!$E$42:$ZZ$42,"&gt;="&amp;DContriAgreOri!AA$1,DContriORI!$E$42:$ZZ$42,"&lt;="&amp;DContriAgreOri!AA$2)</f>
        <v>0</v>
      </c>
      <c r="AB10" s="363">
        <f ca="1">AVERAGEIFS(DContriORI!$E47:$ZZ47,DContriORI!$E$42:$ZZ$42,"&gt;="&amp;DContriAgreOri!AB$1,DContriORI!$E$42:$ZZ$42,"&lt;="&amp;DContriAgreOri!AB$2)</f>
        <v>0</v>
      </c>
      <c r="AC10" s="372"/>
      <c r="AD10" s="362">
        <f ca="1">AVERAGEIFS(DContriORI!$E47:$ZZ47,DContriORI!$E$42:$ZZ$42,"&gt;="&amp;DContriAgreOri!AD$1,DContriORI!$E$42:$ZZ$42,"&lt;="&amp;DContriAgreOri!AD$2)</f>
        <v>1449252.0735518939</v>
      </c>
      <c r="AE10" s="363">
        <f ca="1">AVERAGEIFS(DContriORI!$E47:$ZZ47,DContriORI!$E$42:$ZZ$42,"&gt;="&amp;DContriAgreOri!AE$1,DContriORI!$E$42:$ZZ$42,"&lt;="&amp;DContriAgreOri!AE$2)</f>
        <v>1540401.2768945512</v>
      </c>
      <c r="AF10" s="363">
        <f ca="1">AVERAGEIFS(DContriORI!$E47:$ZZ47,DContriORI!$E$42:$ZZ$42,"&gt;="&amp;DContriAgreOri!AF$1,DContriORI!$E$42:$ZZ$42,"&lt;="&amp;DContriAgreOri!AF$2)</f>
        <v>1528769.5271929982</v>
      </c>
      <c r="AG10" s="363">
        <f ca="1">AVERAGEIFS(DContriORI!$E47:$ZZ47,DContriORI!$E$42:$ZZ$42,"&gt;="&amp;DContriAgreOri!AG$1,DContriORI!$E$42:$ZZ$42,"&lt;="&amp;DContriAgreOri!AG$2)</f>
        <v>1543303.6017248239</v>
      </c>
      <c r="AH10" s="363">
        <f ca="1">AVERAGEIFS(DContriORI!$E47:$ZZ47,DContriORI!$E$42:$ZZ$42,"&gt;="&amp;DContriAgreOri!AH$1,DContriORI!$E$42:$ZZ$42,"&lt;="&amp;DContriAgreOri!AH$2)</f>
        <v>1517267.7098786375</v>
      </c>
      <c r="AI10" s="363">
        <f ca="1">AVERAGEIFS(DContriORI!$E47:$ZZ47,DContriORI!$E$42:$ZZ$42,"&gt;="&amp;DContriAgreOri!AI$1,DContriORI!$E$42:$ZZ$42,"&lt;="&amp;DContriAgreOri!AI$2)</f>
        <v>1523290.0127558671</v>
      </c>
      <c r="AJ10" s="363">
        <f ca="1">AVERAGEIFS(DContriORI!$E47:$ZZ47,DContriORI!$E$42:$ZZ$42,"&gt;="&amp;DContriAgreOri!AJ$1,DContriORI!$E$42:$ZZ$42,"&lt;="&amp;DContriAgreOri!AJ$2)</f>
        <v>1380188.8637660965</v>
      </c>
      <c r="AK10" s="363">
        <f ca="1">AVERAGEIFS(DContriORI!$E47:$ZZ47,DContriORI!$E$42:$ZZ$42,"&gt;="&amp;DContriAgreOri!AK$1,DContriORI!$E$42:$ZZ$42,"&lt;="&amp;DContriAgreOri!AK$2)</f>
        <v>1515702.4919068306</v>
      </c>
      <c r="AL10" s="363">
        <f ca="1">AVERAGEIFS(DContriORI!$E47:$ZZ47,DContriORI!$E$42:$ZZ$42,"&gt;="&amp;DContriAgreOri!AL$1,DContriORI!$E$42:$ZZ$42,"&lt;="&amp;DContriAgreOri!AL$2)</f>
        <v>1542673.7393490747</v>
      </c>
      <c r="AM10" s="363">
        <f ca="1">AVERAGEIFS(DContriORI!$E47:$ZZ47,DContriORI!$E$42:$ZZ$42,"&gt;="&amp;DContriAgreOri!AM$1,DContriORI!$E$42:$ZZ$42,"&lt;="&amp;DContriAgreOri!AM$2)</f>
        <v>1495128.9478565685</v>
      </c>
      <c r="AN10" s="363">
        <f ca="1">AVERAGEIFS(DContriORI!$E47:$ZZ47,DContriORI!$E$42:$ZZ$42,"&gt;="&amp;DContriAgreOri!AN$1,DContriORI!$E$42:$ZZ$42,"&lt;="&amp;DContriAgreOri!AN$2)</f>
        <v>1477580.7797146933</v>
      </c>
      <c r="AO10" s="363">
        <f ca="1">AVERAGEIFS(DContriORI!$E47:$ZZ47,DContriORI!$E$42:$ZZ$42,"&gt;="&amp;DContriAgreOri!AO$1,DContriORI!$E$42:$ZZ$42,"&lt;="&amp;DContriAgreOri!AO$2)</f>
        <v>1600576.2058141145</v>
      </c>
      <c r="AP10" s="363">
        <f ca="1">AVERAGEIFS(DContriORI!$E47:$ZZ47,DContriORI!$E$42:$ZZ$42,"&gt;="&amp;DContriAgreOri!AP$1,DContriORI!$E$42:$ZZ$42,"&lt;="&amp;DContriAgreOri!AP$2)</f>
        <v>0</v>
      </c>
      <c r="AQ10" s="363">
        <f ca="1">AVERAGEIFS(DContriORI!$E47:$ZZ47,DContriORI!$E$42:$ZZ$42,"&gt;="&amp;DContriAgreOri!AQ$1,DContriORI!$E$42:$ZZ$42,"&lt;="&amp;DContriAgreOri!AQ$2)</f>
        <v>0</v>
      </c>
      <c r="AR10" s="363">
        <f ca="1">AVERAGEIFS(DContriORI!$E47:$ZZ47,DContriORI!$E$42:$ZZ$42,"&gt;="&amp;DContriAgreOri!AR$1,DContriORI!$E$42:$ZZ$42,"&lt;="&amp;DContriAgreOri!AR$2)</f>
        <v>0</v>
      </c>
      <c r="AS10" s="363">
        <f ca="1">AVERAGEIFS(DContriORI!$E47:$ZZ47,DContriORI!$E$42:$ZZ$42,"&gt;="&amp;DContriAgreOri!AS$1,DContriORI!$E$42:$ZZ$42,"&lt;="&amp;DContriAgreOri!AS$2)</f>
        <v>0</v>
      </c>
      <c r="AT10" s="363">
        <f ca="1">AVERAGEIFS(DContriORI!$E47:$ZZ47,DContriORI!$E$42:$ZZ$42,"&gt;="&amp;DContriAgreOri!AT$1,DContriORI!$E$42:$ZZ$42,"&lt;="&amp;DContriAgreOri!AT$2)</f>
        <v>0</v>
      </c>
      <c r="AU10" s="363">
        <f ca="1">AVERAGEIFS(DContriORI!$E47:$ZZ47,DContriORI!$E$42:$ZZ$42,"&gt;="&amp;DContriAgreOri!AU$1,DContriORI!$E$42:$ZZ$42,"&lt;="&amp;DContriAgreOri!AU$2)</f>
        <v>0</v>
      </c>
      <c r="AV10" s="372"/>
      <c r="AW10" s="362" t="s">
        <v>8</v>
      </c>
      <c r="AX10" s="363">
        <f ca="1">AVERAGEIFS(DContriORI!$E47:$ZZ47,DContriORI!$E$42:$ZZ$42,"&gt;="&amp;DContriAgreOri!AX$1,DContriORI!$E$42:$ZZ$42,"&lt;="&amp;DContriAgreOri!AX$2)</f>
        <v>1381408.2605566881</v>
      </c>
      <c r="AY10" s="363">
        <f ca="1">AVERAGEIFS(DContriORI!$E47:$ZZ47,DContriORI!$E$42:$ZZ$42,"&gt;="&amp;DContriAgreOri!AY$1,DContriORI!$E$42:$ZZ$42,"&lt;="&amp;DContriAgreOri!AY$2)</f>
        <v>0</v>
      </c>
      <c r="AZ10" s="364"/>
    </row>
    <row r="11" spans="1:52" s="343" customFormat="1" x14ac:dyDescent="0.2">
      <c r="A11" s="325" t="s">
        <v>12</v>
      </c>
      <c r="B11" s="362">
        <f ca="1">AVERAGEIFS(DContriORI!$E48:$ZZ48,DContriORI!$E$42:$ZZ$42,"&gt;="&amp;DContriAgreOri!B$1,DContriORI!$E$42:$ZZ$42,"&lt;="&amp;DContriAgreOri!B$2)</f>
        <v>5143921.446053437</v>
      </c>
      <c r="C11" s="363">
        <f ca="1">AVERAGEIFS(DContriORI!$E48:$ZZ48,DContriORI!$E$42:$ZZ$42,"&gt;="&amp;DContriAgreOri!C$1,DContriORI!$E$42:$ZZ$42,"&lt;="&amp;DContriAgreOri!C$2)</f>
        <v>5216800.1940683676</v>
      </c>
      <c r="D11" s="363">
        <f ca="1">AVERAGEIFS(DContriORI!$E48:$ZZ48,DContriORI!$E$42:$ZZ$42,"&gt;="&amp;DContriAgreOri!D$1,DContriORI!$E$42:$ZZ$42,"&lt;="&amp;DContriAgreOri!D$2)</f>
        <v>5213977.5920684366</v>
      </c>
      <c r="E11" s="363">
        <f ca="1">AVERAGEIFS(DContriORI!$E48:$ZZ48,DContriORI!$E$42:$ZZ$42,"&gt;="&amp;DContriAgreOri!E$1,DContriORI!$E$42:$ZZ$42,"&lt;="&amp;DContriAgreOri!E$2)</f>
        <v>5187190.3105009869</v>
      </c>
      <c r="F11" s="363">
        <f ca="1">AVERAGEIFS(DContriORI!$E48:$ZZ48,DContriORI!$E$42:$ZZ$42,"&gt;="&amp;DContriAgreOri!F$1,DContriORI!$E$42:$ZZ$42,"&lt;="&amp;DContriAgreOri!F$2)</f>
        <v>0</v>
      </c>
      <c r="G11" s="372"/>
      <c r="H11" s="362">
        <f ca="1">AVERAGEIFS(DContriORI!$E48:$ZZ48,DContriORI!$E$42:$ZZ$42,"&gt;="&amp;DContriAgreOri!H$1,DContriORI!$E$42:$ZZ$42,"&lt;="&amp;DContriAgreOri!H$2)</f>
        <v>5228230.119919016</v>
      </c>
      <c r="I11" s="363">
        <f ca="1">AVERAGEIFS(DContriORI!$E48:$ZZ48,DContriORI!$E$42:$ZZ$42,"&gt;="&amp;DContriAgreOri!I$1,DContriORI!$E$42:$ZZ$42,"&lt;="&amp;DContriAgreOri!I$2)</f>
        <v>5205370.2682177192</v>
      </c>
      <c r="J11" s="363">
        <f ca="1">AVERAGEIFS(DContriORI!$E48:$ZZ48,DContriORI!$E$42:$ZZ$42,"&gt;="&amp;DContriAgreOri!J$1,DContriORI!$E$42:$ZZ$42,"&lt;="&amp;DContriAgreOri!J$2)</f>
        <v>5210912.2405692749</v>
      </c>
      <c r="K11" s="363">
        <f ca="1">AVERAGEIFS(DContriORI!$E48:$ZZ48,DContriORI!$E$42:$ZZ$42,"&gt;="&amp;DContriAgreOri!K$1,DContriORI!$E$42:$ZZ$42,"&lt;="&amp;DContriAgreOri!K$2)</f>
        <v>5217042.9435675964</v>
      </c>
      <c r="L11" s="363">
        <f ca="1">AVERAGEIFS(DContriORI!$E48:$ZZ48,DContriORI!$E$42:$ZZ$42,"&gt;="&amp;DContriAgreOri!L$1,DContriORI!$E$42:$ZZ$42,"&lt;="&amp;DContriAgreOri!L$2)</f>
        <v>5223702.2204126865</v>
      </c>
      <c r="M11" s="363">
        <f ca="1">AVERAGEIFS(DContriORI!$E48:$ZZ48,DContriORI!$E$42:$ZZ$42,"&gt;="&amp;DContriAgreOri!M$1,DContriORI!$E$42:$ZZ$42,"&lt;="&amp;DContriAgreOri!M$2)</f>
        <v>5150678.4005892891</v>
      </c>
      <c r="N11" s="363">
        <f ca="1">AVERAGEIFS(DContriORI!$E48:$ZZ48,DContriORI!$E$42:$ZZ$42,"&gt;="&amp;DContriAgreOri!N$1,DContriORI!$E$42:$ZZ$42,"&lt;="&amp;DContriAgreOri!N$2)</f>
        <v>0</v>
      </c>
      <c r="O11" s="363">
        <f ca="1">AVERAGEIFS(DContriORI!$E48:$ZZ48,DContriORI!$E$42:$ZZ$42,"&gt;="&amp;DContriAgreOri!O$1,DContriORI!$E$42:$ZZ$42,"&lt;="&amp;DContriAgreOri!O$2)</f>
        <v>0</v>
      </c>
      <c r="P11" s="372"/>
      <c r="Q11" s="362">
        <f ca="1">AVERAGEIFS(DContriORI!$E48:$ZZ48,DContriORI!$E$42:$ZZ$42,"&gt;="&amp;DContriAgreOri!Q$1,DContriORI!$E$42:$ZZ$42,"&lt;="&amp;DContriAgreOri!Q$2)</f>
        <v>5143665.3852299573</v>
      </c>
      <c r="R11" s="363">
        <f ca="1">AVERAGEIFS(DContriORI!$E48:$ZZ48,DContriORI!$E$42:$ZZ$42,"&gt;="&amp;DContriAgreOri!R$1,DContriORI!$E$42:$ZZ$42,"&lt;="&amp;DContriAgreOri!R$2)</f>
        <v>5278159.0959085925</v>
      </c>
      <c r="S11" s="363">
        <f ca="1">AVERAGEIFS(DContriORI!$E48:$ZZ48,DContriORI!$E$42:$ZZ$42,"&gt;="&amp;DContriAgreOri!S$1,DContriORI!$E$42:$ZZ$42,"&lt;="&amp;DContriAgreOri!S$2)</f>
        <v>5288060.352757033</v>
      </c>
      <c r="T11" s="363">
        <f ca="1">AVERAGEIFS(DContriORI!$E48:$ZZ48,DContriORI!$E$42:$ZZ$42,"&gt;="&amp;DContriAgreOri!T$1,DContriORI!$E$42:$ZZ$42,"&lt;="&amp;DContriAgreOri!T$2)</f>
        <v>5146025.5343781607</v>
      </c>
      <c r="U11" s="363">
        <f ca="1">AVERAGEIFS(DContriORI!$E48:$ZZ48,DContriORI!$E$42:$ZZ$42,"&gt;="&amp;DContriAgreOri!U$1,DContriORI!$E$42:$ZZ$42,"&lt;="&amp;DContriAgreOri!U$2)</f>
        <v>5187573.5684139142</v>
      </c>
      <c r="V11" s="363">
        <f ca="1">AVERAGEIFS(DContriORI!$E48:$ZZ48,DContriORI!$E$42:$ZZ$42,"&gt;="&amp;DContriAgreOri!V$1,DContriORI!$E$42:$ZZ$42,"&lt;="&amp;DContriAgreOri!V$2)</f>
        <v>5259830.8724114578</v>
      </c>
      <c r="W11" s="363">
        <f ca="1">AVERAGEIFS(DContriORI!$E48:$ZZ48,DContriORI!$E$42:$ZZ$42,"&gt;="&amp;DContriAgreOri!W$1,DContriORI!$E$42:$ZZ$42,"&lt;="&amp;DContriAgreOri!W$2)</f>
        <v>5191505.1922129644</v>
      </c>
      <c r="X11" s="363">
        <f ca="1">AVERAGEIFS(DContriORI!$E48:$ZZ48,DContriORI!$E$42:$ZZ$42,"&gt;="&amp;DContriAgreOri!X$1,DContriORI!$E$42:$ZZ$42,"&lt;="&amp;DContriAgreOri!X$2)</f>
        <v>5109851.6089656129</v>
      </c>
      <c r="Y11" s="363">
        <f ca="1">AVERAGEIFS(DContriORI!$E48:$ZZ48,DContriORI!$E$42:$ZZ$42,"&gt;="&amp;DContriAgreOri!Y$1,DContriORI!$E$42:$ZZ$42,"&lt;="&amp;DContriAgreOri!Y$2)</f>
        <v>0</v>
      </c>
      <c r="Z11" s="363">
        <f ca="1">AVERAGEIFS(DContriORI!$E48:$ZZ48,DContriORI!$E$42:$ZZ$42,"&gt;="&amp;DContriAgreOri!Z$1,DContriORI!$E$42:$ZZ$42,"&lt;="&amp;DContriAgreOri!Z$2)</f>
        <v>0</v>
      </c>
      <c r="AA11" s="363">
        <f ca="1">AVERAGEIFS(DContriORI!$E48:$ZZ48,DContriORI!$E$42:$ZZ$42,"&gt;="&amp;DContriAgreOri!AA$1,DContriORI!$E$42:$ZZ$42,"&lt;="&amp;DContriAgreOri!AA$2)</f>
        <v>0</v>
      </c>
      <c r="AB11" s="363">
        <f ca="1">AVERAGEIFS(DContriORI!$E48:$ZZ48,DContriORI!$E$42:$ZZ$42,"&gt;="&amp;DContriAgreOri!AB$1,DContriORI!$E$42:$ZZ$42,"&lt;="&amp;DContriAgreOri!AB$2)</f>
        <v>0</v>
      </c>
      <c r="AC11" s="372"/>
      <c r="AD11" s="362">
        <f ca="1">AVERAGEIFS(DContriORI!$E48:$ZZ48,DContriORI!$E$42:$ZZ$42,"&gt;="&amp;DContriAgreOri!AD$1,DContriORI!$E$42:$ZZ$42,"&lt;="&amp;DContriAgreOri!AD$2)</f>
        <v>5098535.6419102056</v>
      </c>
      <c r="AE11" s="363">
        <f ca="1">AVERAGEIFS(DContriORI!$E48:$ZZ48,DContriORI!$E$42:$ZZ$42,"&gt;="&amp;DContriAgreOri!AE$1,DContriORI!$E$42:$ZZ$42,"&lt;="&amp;DContriAgreOri!AE$2)</f>
        <v>5280547.1212321194</v>
      </c>
      <c r="AF11" s="363">
        <f ca="1">AVERAGEIFS(DContriORI!$E48:$ZZ48,DContriORI!$E$42:$ZZ$42,"&gt;="&amp;DContriAgreOri!AF$1,DContriORI!$E$42:$ZZ$42,"&lt;="&amp;DContriAgreOri!AF$2)</f>
        <v>5253653.9585655006</v>
      </c>
      <c r="AG11" s="363">
        <f ca="1">AVERAGEIFS(DContriORI!$E48:$ZZ48,DContriORI!$E$42:$ZZ$42,"&gt;="&amp;DContriAgreOri!AG$1,DContriORI!$E$42:$ZZ$42,"&lt;="&amp;DContriAgreOri!AG$2)</f>
        <v>5319868.1587487226</v>
      </c>
      <c r="AH11" s="363">
        <f ca="1">AVERAGEIFS(DContriORI!$E48:$ZZ48,DContriORI!$E$42:$ZZ$42,"&gt;="&amp;DContriAgreOri!AH$1,DContriORI!$E$42:$ZZ$42,"&lt;="&amp;DContriAgreOri!AH$2)</f>
        <v>5326280.9356558528</v>
      </c>
      <c r="AI11" s="363">
        <f ca="1">AVERAGEIFS(DContriORI!$E48:$ZZ48,DContriORI!$E$42:$ZZ$42,"&gt;="&amp;DContriAgreOri!AI$1,DContriORI!$E$42:$ZZ$42,"&lt;="&amp;DContriAgreOri!AI$2)</f>
        <v>5004979.7362982146</v>
      </c>
      <c r="AJ11" s="363">
        <f ca="1">AVERAGEIFS(DContriORI!$E48:$ZZ48,DContriORI!$E$42:$ZZ$42,"&gt;="&amp;DContriAgreOri!AJ$1,DContriORI!$E$42:$ZZ$42,"&lt;="&amp;DContriAgreOri!AJ$2)</f>
        <v>5074775.1015608162</v>
      </c>
      <c r="AK11" s="363">
        <f ca="1">AVERAGEIFS(DContriORI!$E48:$ZZ48,DContriORI!$E$42:$ZZ$42,"&gt;="&amp;DContriAgreOri!AK$1,DContriORI!$E$42:$ZZ$42,"&lt;="&amp;DContriAgreOri!AK$2)</f>
        <v>5308369.1333587635</v>
      </c>
      <c r="AL11" s="363">
        <f ca="1">AVERAGEIFS(DContriORI!$E48:$ZZ48,DContriORI!$E$42:$ZZ$42,"&gt;="&amp;DContriAgreOri!AL$1,DContriORI!$E$42:$ZZ$42,"&lt;="&amp;DContriAgreOri!AL$2)</f>
        <v>5287962.4263184778</v>
      </c>
      <c r="AM11" s="363">
        <f ca="1">AVERAGEIFS(DContriORI!$E48:$ZZ48,DContriORI!$E$42:$ZZ$42,"&gt;="&amp;DContriAgreOri!AM$1,DContriORI!$E$42:$ZZ$42,"&lt;="&amp;DContriAgreOri!AM$2)</f>
        <v>5194133.0482725147</v>
      </c>
      <c r="AN11" s="363">
        <f ca="1">AVERAGEIFS(DContriORI!$E48:$ZZ48,DContriORI!$E$42:$ZZ$42,"&gt;="&amp;DContriAgreOri!AN$1,DContriORI!$E$42:$ZZ$42,"&lt;="&amp;DContriAgreOri!AN$2)</f>
        <v>5275305.7605006695</v>
      </c>
      <c r="AO11" s="363">
        <f ca="1">AVERAGEIFS(DContriORI!$E48:$ZZ48,DContriORI!$E$42:$ZZ$42,"&gt;="&amp;DContriAgreOri!AO$1,DContriORI!$E$42:$ZZ$42,"&lt;="&amp;DContriAgreOri!AO$2)</f>
        <v>4982596.3929946814</v>
      </c>
      <c r="AP11" s="363">
        <f ca="1">AVERAGEIFS(DContriORI!$E48:$ZZ48,DContriORI!$E$42:$ZZ$42,"&gt;="&amp;DContriAgreOri!AP$1,DContriORI!$E$42:$ZZ$42,"&lt;="&amp;DContriAgreOri!AP$2)</f>
        <v>0</v>
      </c>
      <c r="AQ11" s="363">
        <f ca="1">AVERAGEIFS(DContriORI!$E48:$ZZ48,DContriORI!$E$42:$ZZ$42,"&gt;="&amp;DContriAgreOri!AQ$1,DContriORI!$E$42:$ZZ$42,"&lt;="&amp;DContriAgreOri!AQ$2)</f>
        <v>0</v>
      </c>
      <c r="AR11" s="363">
        <f ca="1">AVERAGEIFS(DContriORI!$E48:$ZZ48,DContriORI!$E$42:$ZZ$42,"&gt;="&amp;DContriAgreOri!AR$1,DContriORI!$E$42:$ZZ$42,"&lt;="&amp;DContriAgreOri!AR$2)</f>
        <v>0</v>
      </c>
      <c r="AS11" s="363">
        <f ca="1">AVERAGEIFS(DContriORI!$E48:$ZZ48,DContriORI!$E$42:$ZZ$42,"&gt;="&amp;DContriAgreOri!AS$1,DContriORI!$E$42:$ZZ$42,"&lt;="&amp;DContriAgreOri!AS$2)</f>
        <v>0</v>
      </c>
      <c r="AT11" s="363">
        <f ca="1">AVERAGEIFS(DContriORI!$E48:$ZZ48,DContriORI!$E$42:$ZZ$42,"&gt;="&amp;DContriAgreOri!AT$1,DContriORI!$E$42:$ZZ$42,"&lt;="&amp;DContriAgreOri!AT$2)</f>
        <v>0</v>
      </c>
      <c r="AU11" s="363">
        <f ca="1">AVERAGEIFS(DContriORI!$E48:$ZZ48,DContriORI!$E$42:$ZZ$42,"&gt;="&amp;DContriAgreOri!AU$1,DContriORI!$E$42:$ZZ$42,"&lt;="&amp;DContriAgreOri!AU$2)</f>
        <v>0</v>
      </c>
      <c r="AV11" s="372"/>
      <c r="AW11" s="362" t="s">
        <v>12</v>
      </c>
      <c r="AX11" s="363">
        <f ca="1">AVERAGEIFS(DContriORI!$E48:$ZZ48,DContriORI!$E$42:$ZZ$42,"&gt;="&amp;DContriAgreOri!AX$1,DContriORI!$E$42:$ZZ$42,"&lt;="&amp;DContriAgreOri!AX$2)</f>
        <v>5068380.415550028</v>
      </c>
      <c r="AY11" s="363">
        <f ca="1">AVERAGEIFS(DContriORI!$E48:$ZZ48,DContriORI!$E$42:$ZZ$42,"&gt;="&amp;DContriAgreOri!AY$1,DContriORI!$E$42:$ZZ$42,"&lt;="&amp;DContriAgreOri!AY$2)</f>
        <v>0</v>
      </c>
      <c r="AZ11" s="364"/>
    </row>
    <row r="12" spans="1:52" s="342" customFormat="1" x14ac:dyDescent="0.2">
      <c r="A12" s="322" t="s">
        <v>0</v>
      </c>
      <c r="B12" s="359"/>
      <c r="C12" s="360"/>
      <c r="D12" s="360"/>
      <c r="E12" s="360"/>
      <c r="F12" s="360"/>
      <c r="G12" s="399"/>
      <c r="H12" s="359"/>
      <c r="I12" s="360"/>
      <c r="J12" s="360"/>
      <c r="K12" s="360"/>
      <c r="L12" s="360"/>
      <c r="M12" s="360"/>
      <c r="N12" s="360"/>
      <c r="O12" s="360"/>
      <c r="P12" s="399"/>
      <c r="Q12" s="359"/>
      <c r="R12" s="360"/>
      <c r="S12" s="360"/>
      <c r="T12" s="360"/>
      <c r="U12" s="360"/>
      <c r="V12" s="360"/>
      <c r="W12" s="360"/>
      <c r="X12" s="360"/>
      <c r="Y12" s="360"/>
      <c r="Z12" s="360"/>
      <c r="AA12" s="360"/>
      <c r="AB12" s="360"/>
      <c r="AC12" s="399"/>
      <c r="AD12" s="359"/>
      <c r="AE12" s="360"/>
      <c r="AF12" s="360"/>
      <c r="AG12" s="360"/>
      <c r="AH12" s="360"/>
      <c r="AI12" s="360"/>
      <c r="AJ12" s="360"/>
      <c r="AK12" s="360"/>
      <c r="AL12" s="360"/>
      <c r="AM12" s="360"/>
      <c r="AN12" s="360"/>
      <c r="AO12" s="360"/>
      <c r="AP12" s="360"/>
      <c r="AQ12" s="360"/>
      <c r="AR12" s="360"/>
      <c r="AS12" s="360"/>
      <c r="AT12" s="360"/>
      <c r="AU12" s="360"/>
      <c r="AV12" s="399"/>
      <c r="AW12" s="359"/>
      <c r="AX12" s="360"/>
      <c r="AY12" s="360"/>
      <c r="AZ12" s="361"/>
    </row>
    <row r="13" spans="1:52" s="343" customFormat="1" x14ac:dyDescent="0.2">
      <c r="A13" s="325" t="s">
        <v>1</v>
      </c>
      <c r="B13" s="362">
        <f ca="1">AVERAGEIFS(DContriORI!$E50:$ZZ50,DContriORI!$E$42:$ZZ$42,"&gt;="&amp;DContriAgreOri!B$1,DContriORI!$E$42:$ZZ$42,"&lt;="&amp;DContriAgreOri!B$2)</f>
        <v>954107.17099988321</v>
      </c>
      <c r="C13" s="363">
        <f ca="1">AVERAGEIFS(DContriORI!$E50:$ZZ50,DContriORI!$E$42:$ZZ$42,"&gt;="&amp;DContriAgreOri!C$1,DContriORI!$E$42:$ZZ$42,"&lt;="&amp;DContriAgreOri!C$2)</f>
        <v>958259.57999993919</v>
      </c>
      <c r="D13" s="363">
        <f ca="1">AVERAGEIFS(DContriORI!$E50:$ZZ50,DContriORI!$E$42:$ZZ$42,"&gt;="&amp;DContriAgreOri!D$1,DContriORI!$E$42:$ZZ$42,"&lt;="&amp;DContriAgreOri!D$2)</f>
        <v>890253.12599994242</v>
      </c>
      <c r="E13" s="363">
        <f ca="1">AVERAGEIFS(DContriORI!$E50:$ZZ50,DContriORI!$E$42:$ZZ$42,"&gt;="&amp;DContriAgreOri!E$1,DContriORI!$E$42:$ZZ$42,"&lt;="&amp;DContriAgreOri!E$2)</f>
        <v>832562.22881424928</v>
      </c>
      <c r="F13" s="363">
        <f ca="1">AVERAGEIFS(DContriORI!$E50:$ZZ50,DContriORI!$E$42:$ZZ$42,"&gt;="&amp;DContriAgreOri!F$1,DContriORI!$E$42:$ZZ$42,"&lt;="&amp;DContriAgreOri!F$2)</f>
        <v>0</v>
      </c>
      <c r="G13" s="372"/>
      <c r="H13" s="362">
        <f ca="1">AVERAGEIFS(DContriORI!$E50:$ZZ50,DContriORI!$E$42:$ZZ$42,"&gt;="&amp;DContriAgreOri!H$1,DContriORI!$E$42:$ZZ$42,"&lt;="&amp;DContriAgreOri!H$2)</f>
        <v>969828.81283262745</v>
      </c>
      <c r="I13" s="363">
        <f ca="1">AVERAGEIFS(DContriORI!$E50:$ZZ50,DContriORI!$E$42:$ZZ$42,"&gt;="&amp;DContriAgreOri!I$1,DContriORI!$E$42:$ZZ$42,"&lt;="&amp;DContriAgreOri!I$2)</f>
        <v>946690.34716725105</v>
      </c>
      <c r="J13" s="363">
        <f ca="1">AVERAGEIFS(DContriORI!$E50:$ZZ50,DContriORI!$E$42:$ZZ$42,"&gt;="&amp;DContriAgreOri!J$1,DContriORI!$E$42:$ZZ$42,"&lt;="&amp;DContriAgreOri!J$2)</f>
        <v>906276.02344599867</v>
      </c>
      <c r="K13" s="363">
        <f ca="1">AVERAGEIFS(DContriORI!$E50:$ZZ50,DContriORI!$E$42:$ZZ$42,"&gt;="&amp;DContriAgreOri!K$1,DContriORI!$E$42:$ZZ$42,"&lt;="&amp;DContriAgreOri!K$2)</f>
        <v>874230.22855388606</v>
      </c>
      <c r="L13" s="363">
        <f ca="1">AVERAGEIFS(DContriORI!$E50:$ZZ50,DContriORI!$E$42:$ZZ$42,"&gt;="&amp;DContriAgreOri!L$1,DContriORI!$E$42:$ZZ$42,"&lt;="&amp;DContriAgreOri!L$2)</f>
        <v>814585.72957161081</v>
      </c>
      <c r="M13" s="363">
        <f ca="1">AVERAGEIFS(DContriORI!$E50:$ZZ50,DContriORI!$E$42:$ZZ$42,"&gt;="&amp;DContriAgreOri!M$1,DContriORI!$E$42:$ZZ$42,"&lt;="&amp;DContriAgreOri!M$2)</f>
        <v>850538.72805688751</v>
      </c>
      <c r="N13" s="363">
        <f ca="1">AVERAGEIFS(DContriORI!$E50:$ZZ50,DContriORI!$E$42:$ZZ$42,"&gt;="&amp;DContriAgreOri!N$1,DContriORI!$E$42:$ZZ$42,"&lt;="&amp;DContriAgreOri!N$2)</f>
        <v>0</v>
      </c>
      <c r="O13" s="363">
        <f ca="1">AVERAGEIFS(DContriORI!$E50:$ZZ50,DContriORI!$E$42:$ZZ$42,"&gt;="&amp;DContriAgreOri!O$1,DContriORI!$E$42:$ZZ$42,"&lt;="&amp;DContriAgreOri!O$2)</f>
        <v>0</v>
      </c>
      <c r="P13" s="372"/>
      <c r="Q13" s="362">
        <f ca="1">AVERAGEIFS(DContriORI!$E50:$ZZ50,DContriORI!$E$42:$ZZ$42,"&gt;="&amp;DContriAgreOri!Q$1,DContriORI!$E$42:$ZZ$42,"&lt;="&amp;DContriAgreOri!Q$2)</f>
        <v>927954.58891064988</v>
      </c>
      <c r="R13" s="363">
        <f ca="1">AVERAGEIFS(DContriORI!$E50:$ZZ50,DContriORI!$E$42:$ZZ$42,"&gt;="&amp;DContriAgreOri!R$1,DContriORI!$E$42:$ZZ$42,"&lt;="&amp;DContriAgreOri!R$2)</f>
        <v>884597.45798134757</v>
      </c>
      <c r="S13" s="363">
        <f ca="1">AVERAGEIFS(DContriORI!$E50:$ZZ50,DContriORI!$E$42:$ZZ$42,"&gt;="&amp;DContriAgreOri!S$1,DContriORI!$E$42:$ZZ$42,"&lt;="&amp;DContriAgreOri!S$2)</f>
        <v>885451.02889968629</v>
      </c>
      <c r="T13" s="363">
        <f ca="1">AVERAGEIFS(DContriORI!$E50:$ZZ50,DContriORI!$E$42:$ZZ$42,"&gt;="&amp;DContriAgreOri!T$1,DContriORI!$E$42:$ZZ$42,"&lt;="&amp;DContriAgreOri!T$2)</f>
        <v>863009.42820808606</v>
      </c>
      <c r="U13" s="363">
        <f ca="1">AVERAGEIFS(DContriORI!$E50:$ZZ50,DContriORI!$E$42:$ZZ$42,"&gt;="&amp;DContriAgreOri!U$1,DContriORI!$E$42:$ZZ$42,"&lt;="&amp;DContriAgreOri!U$2)</f>
        <v>818381.0209677344</v>
      </c>
      <c r="V13" s="363">
        <f ca="1">AVERAGEIFS(DContriORI!$E50:$ZZ50,DContriORI!$E$42:$ZZ$42,"&gt;="&amp;DContriAgreOri!V$1,DContriORI!$E$42:$ZZ$42,"&lt;="&amp;DContriAgreOri!V$2)</f>
        <v>810790.43817548722</v>
      </c>
      <c r="W13" s="363">
        <f ca="1">AVERAGEIFS(DContriORI!$E50:$ZZ50,DContriORI!$E$42:$ZZ$42,"&gt;="&amp;DContriAgreOri!W$1,DContriORI!$E$42:$ZZ$42,"&lt;="&amp;DContriAgreOri!W$2)</f>
        <v>841234.85900981294</v>
      </c>
      <c r="X13" s="363">
        <f ca="1">AVERAGEIFS(DContriORI!$E50:$ZZ50,DContriORI!$E$42:$ZZ$42,"&gt;="&amp;DContriAgreOri!X$1,DContriORI!$E$42:$ZZ$42,"&lt;="&amp;DContriAgreOri!X$2)</f>
        <v>859842.59710396209</v>
      </c>
      <c r="Y13" s="363">
        <f ca="1">AVERAGEIFS(DContriORI!$E50:$ZZ50,DContriORI!$E$42:$ZZ$42,"&gt;="&amp;DContriAgreOri!Y$1,DContriORI!$E$42:$ZZ$42,"&lt;="&amp;DContriAgreOri!Y$2)</f>
        <v>0</v>
      </c>
      <c r="Z13" s="363">
        <f ca="1">AVERAGEIFS(DContriORI!$E50:$ZZ50,DContriORI!$E$42:$ZZ$42,"&gt;="&amp;DContriAgreOri!Z$1,DContriORI!$E$42:$ZZ$42,"&lt;="&amp;DContriAgreOri!Z$2)</f>
        <v>0</v>
      </c>
      <c r="AA13" s="363">
        <f ca="1">AVERAGEIFS(DContriORI!$E50:$ZZ50,DContriORI!$E$42:$ZZ$42,"&gt;="&amp;DContriAgreOri!AA$1,DContriORI!$E$42:$ZZ$42,"&lt;="&amp;DContriAgreOri!AA$2)</f>
        <v>0</v>
      </c>
      <c r="AB13" s="363">
        <f ca="1">AVERAGEIFS(DContriORI!$E50:$ZZ50,DContriORI!$E$42:$ZZ$42,"&gt;="&amp;DContriAgreOri!AB$1,DContriORI!$E$42:$ZZ$42,"&lt;="&amp;DContriAgreOri!AB$2)</f>
        <v>0</v>
      </c>
      <c r="AC13" s="372"/>
      <c r="AD13" s="362">
        <f ca="1">AVERAGEIFS(DContriORI!$E50:$ZZ50,DContriORI!$E$42:$ZZ$42,"&gt;="&amp;DContriAgreOri!AD$1,DContriORI!$E$42:$ZZ$42,"&lt;="&amp;DContriAgreOri!AD$2)</f>
        <v>943108.80453032907</v>
      </c>
      <c r="AE13" s="363">
        <f ca="1">AVERAGEIFS(DContriORI!$E50:$ZZ50,DContriORI!$E$42:$ZZ$42,"&gt;="&amp;DContriAgreOri!AE$1,DContriORI!$E$42:$ZZ$42,"&lt;="&amp;DContriAgreOri!AE$2)</f>
        <v>889685.35548355547</v>
      </c>
      <c r="AF13" s="363">
        <f ca="1">AVERAGEIFS(DContriORI!$E50:$ZZ50,DContriORI!$E$42:$ZZ$42,"&gt;="&amp;DContriAgreOri!AF$1,DContriORI!$E$42:$ZZ$42,"&lt;="&amp;DContriAgreOri!AF$2)</f>
        <v>886033.91032411158</v>
      </c>
      <c r="AG13" s="363">
        <f ca="1">AVERAGEIFS(DContriORI!$E50:$ZZ50,DContriORI!$E$42:$ZZ$42,"&gt;="&amp;DContriAgreOri!AG$1,DContriORI!$E$42:$ZZ$42,"&lt;="&amp;DContriAgreOri!AG$2)</f>
        <v>901891.41539157298</v>
      </c>
      <c r="AH13" s="363">
        <f ca="1">AVERAGEIFS(DContriORI!$E50:$ZZ50,DContriORI!$E$42:$ZZ$42,"&gt;="&amp;DContriAgreOri!AH$1,DContriORI!$E$42:$ZZ$42,"&lt;="&amp;DContriAgreOri!AH$2)</f>
        <v>856418.31139029609</v>
      </c>
      <c r="AI13" s="363">
        <f ca="1">AVERAGEIFS(DContriORI!$E50:$ZZ50,DContriORI!$E$42:$ZZ$42,"&gt;="&amp;DContriAgreOri!AI$1,DContriORI!$E$42:$ZZ$42,"&lt;="&amp;DContriAgreOri!AI$2)</f>
        <v>864380.95887978934</v>
      </c>
      <c r="AJ13" s="363">
        <f ca="1">AVERAGEIFS(DContriORI!$E50:$ZZ50,DContriORI!$E$42:$ZZ$42,"&gt;="&amp;DContriAgreOri!AJ$1,DContriORI!$E$42:$ZZ$42,"&lt;="&amp;DContriAgreOri!AJ$2)</f>
        <v>823080.70580813405</v>
      </c>
      <c r="AK13" s="363">
        <f ca="1">AVERAGEIFS(DContriORI!$E50:$ZZ50,DContriORI!$E$42:$ZZ$42,"&gt;="&amp;DContriAgreOri!AK$1,DContriORI!$E$42:$ZZ$42,"&lt;="&amp;DContriAgreOri!AK$2)</f>
        <v>809220.7039714175</v>
      </c>
      <c r="AL13" s="363">
        <f ca="1">AVERAGEIFS(DContriORI!$E50:$ZZ50,DContriORI!$E$42:$ZZ$42,"&gt;="&amp;DContriAgreOri!AL$1,DContriORI!$E$42:$ZZ$42,"&lt;="&amp;DContriAgreOri!AL$2)</f>
        <v>811455.77893528063</v>
      </c>
      <c r="AM13" s="363">
        <f ca="1">AVERAGEIFS(DContriORI!$E50:$ZZ50,DContriORI!$E$42:$ZZ$42,"&gt;="&amp;DContriAgreOri!AM$1,DContriORI!$E$42:$ZZ$42,"&lt;="&amp;DContriAgreOri!AM$2)</f>
        <v>849108.60115849343</v>
      </c>
      <c r="AN13" s="363">
        <f ca="1">AVERAGEIFS(DContriORI!$E50:$ZZ50,DContriORI!$E$42:$ZZ$42,"&gt;="&amp;DContriAgreOri!AN$1,DContriORI!$E$42:$ZZ$42,"&lt;="&amp;DContriAgreOri!AN$2)</f>
        <v>839964.3215095005</v>
      </c>
      <c r="AO13" s="363">
        <f ca="1">AVERAGEIFS(DContriORI!$E50:$ZZ50,DContriORI!$E$42:$ZZ$42,"&gt;="&amp;DContriAgreOri!AO$1,DContriORI!$E$42:$ZZ$42,"&lt;="&amp;DContriAgreOri!AO$2)</f>
        <v>862543.26150266861</v>
      </c>
      <c r="AP13" s="363">
        <f ca="1">AVERAGEIFS(DContriORI!$E50:$ZZ50,DContriORI!$E$42:$ZZ$42,"&gt;="&amp;DContriAgreOri!AP$1,DContriORI!$E$42:$ZZ$42,"&lt;="&amp;DContriAgreOri!AP$2)</f>
        <v>0</v>
      </c>
      <c r="AQ13" s="363">
        <f ca="1">AVERAGEIFS(DContriORI!$E50:$ZZ50,DContriORI!$E$42:$ZZ$42,"&gt;="&amp;DContriAgreOri!AQ$1,DContriORI!$E$42:$ZZ$42,"&lt;="&amp;DContriAgreOri!AQ$2)</f>
        <v>0</v>
      </c>
      <c r="AR13" s="363">
        <f ca="1">AVERAGEIFS(DContriORI!$E50:$ZZ50,DContriORI!$E$42:$ZZ$42,"&gt;="&amp;DContriAgreOri!AR$1,DContriORI!$E$42:$ZZ$42,"&lt;="&amp;DContriAgreOri!AR$2)</f>
        <v>0</v>
      </c>
      <c r="AS13" s="363">
        <f ca="1">AVERAGEIFS(DContriORI!$E50:$ZZ50,DContriORI!$E$42:$ZZ$42,"&gt;="&amp;DContriAgreOri!AS$1,DContriORI!$E$42:$ZZ$42,"&lt;="&amp;DContriAgreOri!AS$2)</f>
        <v>0</v>
      </c>
      <c r="AT13" s="363">
        <f ca="1">AVERAGEIFS(DContriORI!$E50:$ZZ50,DContriORI!$E$42:$ZZ$42,"&gt;="&amp;DContriAgreOri!AT$1,DContriORI!$E$42:$ZZ$42,"&lt;="&amp;DContriAgreOri!AT$2)</f>
        <v>0</v>
      </c>
      <c r="AU13" s="363">
        <f ca="1">AVERAGEIFS(DContriORI!$E50:$ZZ50,DContriORI!$E$42:$ZZ$42,"&gt;="&amp;DContriAgreOri!AU$1,DContriORI!$E$42:$ZZ$42,"&lt;="&amp;DContriAgreOri!AU$2)</f>
        <v>0</v>
      </c>
      <c r="AV13" s="372"/>
      <c r="AW13" s="362" t="s">
        <v>1</v>
      </c>
      <c r="AX13" s="363">
        <f ca="1">AVERAGEIFS(DContriORI!$E50:$ZZ50,DContriORI!$E$42:$ZZ$42,"&gt;="&amp;DContriAgreOri!AX$1,DContriORI!$E$42:$ZZ$42,"&lt;="&amp;DContriAgreOri!AX$2)</f>
        <v>852184.29314138112</v>
      </c>
      <c r="AY13" s="363">
        <f ca="1">AVERAGEIFS(DContriORI!$E50:$ZZ50,DContriORI!$E$42:$ZZ$42,"&gt;="&amp;DContriAgreOri!AY$1,DContriORI!$E$42:$ZZ$42,"&lt;="&amp;DContriAgreOri!AY$2)</f>
        <v>0</v>
      </c>
      <c r="AZ13" s="364"/>
    </row>
    <row r="14" spans="1:52" s="343" customFormat="1" x14ac:dyDescent="0.2">
      <c r="A14" s="325" t="s">
        <v>2</v>
      </c>
      <c r="B14" s="362">
        <f ca="1">AVERAGEIFS(DContriORI!$E51:$ZZ51,DContriORI!$E$42:$ZZ$42,"&gt;="&amp;DContriAgreOri!B$1,DContriORI!$E$42:$ZZ$42,"&lt;="&amp;DContriAgreOri!B$2)</f>
        <v>610084.8649999022</v>
      </c>
      <c r="C14" s="363">
        <f ca="1">AVERAGEIFS(DContriORI!$E51:$ZZ51,DContriORI!$E$42:$ZZ$42,"&gt;="&amp;DContriAgreOri!C$1,DContriORI!$E$42:$ZZ$42,"&lt;="&amp;DContriAgreOri!C$2)</f>
        <v>621940.90999988001</v>
      </c>
      <c r="D14" s="363">
        <f ca="1">AVERAGEIFS(DContriORI!$E51:$ZZ51,DContriORI!$E$42:$ZZ$42,"&gt;="&amp;DContriAgreOri!D$1,DContriORI!$E$42:$ZZ$42,"&lt;="&amp;DContriAgreOri!D$2)</f>
        <v>582184.71800001001</v>
      </c>
      <c r="E14" s="363">
        <f ca="1">AVERAGEIFS(DContriORI!$E51:$ZZ51,DContriORI!$E$42:$ZZ$42,"&gt;="&amp;DContriAgreOri!E$1,DContriORI!$E$42:$ZZ$42,"&lt;="&amp;DContriAgreOri!E$2)</f>
        <v>549250.83105689893</v>
      </c>
      <c r="F14" s="363">
        <f ca="1">AVERAGEIFS(DContriORI!$E51:$ZZ51,DContriORI!$E$42:$ZZ$42,"&gt;="&amp;DContriAgreOri!F$1,DContriORI!$E$42:$ZZ$42,"&lt;="&amp;DContriAgreOri!F$2)</f>
        <v>0</v>
      </c>
      <c r="G14" s="372"/>
      <c r="H14" s="362">
        <f ca="1">AVERAGEIFS(DContriORI!$E51:$ZZ51,DContriORI!$E$42:$ZZ$42,"&gt;="&amp;DContriAgreOri!H$1,DContriORI!$E$42:$ZZ$42,"&lt;="&amp;DContriAgreOri!H$2)</f>
        <v>622452.22433482308</v>
      </c>
      <c r="I14" s="363">
        <f ca="1">AVERAGEIFS(DContriORI!$E51:$ZZ51,DContriORI!$E$42:$ZZ$42,"&gt;="&amp;DContriAgreOri!I$1,DContriORI!$E$42:$ZZ$42,"&lt;="&amp;DContriAgreOri!I$2)</f>
        <v>621429.59566493693</v>
      </c>
      <c r="J14" s="363">
        <f ca="1">AVERAGEIFS(DContriORI!$E51:$ZZ51,DContriORI!$E$42:$ZZ$42,"&gt;="&amp;DContriAgreOri!J$1,DContriORI!$E$42:$ZZ$42,"&lt;="&amp;DContriAgreOri!J$2)</f>
        <v>589369.77043373871</v>
      </c>
      <c r="K14" s="363">
        <f ca="1">AVERAGEIFS(DContriORI!$E51:$ZZ51,DContriORI!$E$42:$ZZ$42,"&gt;="&amp;DContriAgreOri!K$1,DContriORI!$E$42:$ZZ$42,"&lt;="&amp;DContriAgreOri!K$2)</f>
        <v>574999.6655662813</v>
      </c>
      <c r="L14" s="363">
        <f ca="1">AVERAGEIFS(DContriORI!$E51:$ZZ51,DContriORI!$E$42:$ZZ$42,"&gt;="&amp;DContriAgreOri!L$1,DContriORI!$E$42:$ZZ$42,"&lt;="&amp;DContriAgreOri!L$2)</f>
        <v>536981.63561176835</v>
      </c>
      <c r="M14" s="363">
        <f ca="1">AVERAGEIFS(DContriORI!$E51:$ZZ51,DContriORI!$E$42:$ZZ$42,"&gt;="&amp;DContriAgreOri!M$1,DContriORI!$E$42:$ZZ$42,"&lt;="&amp;DContriAgreOri!M$2)</f>
        <v>561520.0265020295</v>
      </c>
      <c r="N14" s="363">
        <f ca="1">AVERAGEIFS(DContriORI!$E51:$ZZ51,DContriORI!$E$42:$ZZ$42,"&gt;="&amp;DContriAgreOri!N$1,DContriORI!$E$42:$ZZ$42,"&lt;="&amp;DContriAgreOri!N$2)</f>
        <v>0</v>
      </c>
      <c r="O14" s="363">
        <f ca="1">AVERAGEIFS(DContriORI!$E51:$ZZ51,DContriORI!$E$42:$ZZ$42,"&gt;="&amp;DContriAgreOri!O$1,DContriORI!$E$42:$ZZ$42,"&lt;="&amp;DContriAgreOri!O$2)</f>
        <v>0</v>
      </c>
      <c r="P14" s="372"/>
      <c r="Q14" s="362">
        <f ca="1">AVERAGEIFS(DContriORI!$E51:$ZZ51,DContriORI!$E$42:$ZZ$42,"&gt;="&amp;DContriAgreOri!Q$1,DContriORI!$E$42:$ZZ$42,"&lt;="&amp;DContriAgreOri!Q$2)</f>
        <v>597189.35054245533</v>
      </c>
      <c r="R14" s="363">
        <f ca="1">AVERAGEIFS(DContriORI!$E51:$ZZ51,DContriORI!$E$42:$ZZ$42,"&gt;="&amp;DContriAgreOri!R$1,DContriORI!$E$42:$ZZ$42,"&lt;="&amp;DContriAgreOri!R$2)</f>
        <v>581550.19032502221</v>
      </c>
      <c r="S14" s="363">
        <f ca="1">AVERAGEIFS(DContriORI!$E51:$ZZ51,DContriORI!$E$42:$ZZ$42,"&gt;="&amp;DContriAgreOri!S$1,DContriORI!$E$42:$ZZ$42,"&lt;="&amp;DContriAgreOri!S$2)</f>
        <v>587883.90791640931</v>
      </c>
      <c r="T14" s="363">
        <f ca="1">AVERAGEIFS(DContriORI!$E51:$ZZ51,DContriORI!$E$42:$ZZ$42,"&gt;="&amp;DContriAgreOri!T$1,DContriORI!$E$42:$ZZ$42,"&lt;="&amp;DContriAgreOri!T$2)</f>
        <v>562115.42321615329</v>
      </c>
      <c r="U14" s="363">
        <f ca="1">AVERAGEIFS(DContriORI!$E51:$ZZ51,DContriORI!$E$42:$ZZ$42,"&gt;="&amp;DContriAgreOri!U$1,DContriORI!$E$42:$ZZ$42,"&lt;="&amp;DContriAgreOri!U$2)</f>
        <v>532778.48282310122</v>
      </c>
      <c r="V14" s="363">
        <f ca="1">AVERAGEIFS(DContriORI!$E51:$ZZ51,DContriORI!$E$42:$ZZ$42,"&gt;="&amp;DContriAgreOri!V$1,DContriORI!$E$42:$ZZ$42,"&lt;="&amp;DContriAgreOri!V$2)</f>
        <v>541184.78840043547</v>
      </c>
      <c r="W14" s="363">
        <f ca="1">AVERAGEIFS(DContriORI!$E51:$ZZ51,DContriORI!$E$42:$ZZ$42,"&gt;="&amp;DContriAgreOri!W$1,DContriORI!$E$42:$ZZ$42,"&lt;="&amp;DContriAgreOri!W$2)</f>
        <v>558781.9557935131</v>
      </c>
      <c r="X14" s="363">
        <f ca="1">AVERAGEIFS(DContriORI!$E51:$ZZ51,DContriORI!$E$42:$ZZ$42,"&gt;="&amp;DContriAgreOri!X$1,DContriORI!$E$42:$ZZ$42,"&lt;="&amp;DContriAgreOri!X$2)</f>
        <v>564258.09721054591</v>
      </c>
      <c r="Y14" s="363">
        <f ca="1">AVERAGEIFS(DContriORI!$E51:$ZZ51,DContriORI!$E$42:$ZZ$42,"&gt;="&amp;DContriAgreOri!Y$1,DContriORI!$E$42:$ZZ$42,"&lt;="&amp;DContriAgreOri!Y$2)</f>
        <v>0</v>
      </c>
      <c r="Z14" s="363">
        <f ca="1">AVERAGEIFS(DContriORI!$E51:$ZZ51,DContriORI!$E$42:$ZZ$42,"&gt;="&amp;DContriAgreOri!Z$1,DContriORI!$E$42:$ZZ$42,"&lt;="&amp;DContriAgreOri!Z$2)</f>
        <v>0</v>
      </c>
      <c r="AA14" s="363">
        <f ca="1">AVERAGEIFS(DContriORI!$E51:$ZZ51,DContriORI!$E$42:$ZZ$42,"&gt;="&amp;DContriAgreOri!AA$1,DContriORI!$E$42:$ZZ$42,"&lt;="&amp;DContriAgreOri!AA$2)</f>
        <v>0</v>
      </c>
      <c r="AB14" s="363">
        <f ca="1">AVERAGEIFS(DContriORI!$E51:$ZZ51,DContriORI!$E$42:$ZZ$42,"&gt;="&amp;DContriAgreOri!AB$1,DContriORI!$E$42:$ZZ$42,"&lt;="&amp;DContriAgreOri!AB$2)</f>
        <v>0</v>
      </c>
      <c r="AC14" s="372"/>
      <c r="AD14" s="362">
        <f ca="1">AVERAGEIFS(DContriORI!$E51:$ZZ51,DContriORI!$E$42:$ZZ$42,"&gt;="&amp;DContriAgreOri!AD$1,DContriORI!$E$42:$ZZ$42,"&lt;="&amp;DContriAgreOri!AD$2)</f>
        <v>593101.71520692157</v>
      </c>
      <c r="AE14" s="363">
        <f ca="1">AVERAGEIFS(DContriORI!$E51:$ZZ51,DContriORI!$E$42:$ZZ$42,"&gt;="&amp;DContriAgreOri!AE$1,DContriORI!$E$42:$ZZ$42,"&lt;="&amp;DContriAgreOri!AE$2)</f>
        <v>589689.21760988457</v>
      </c>
      <c r="AF14" s="363">
        <f ca="1">AVERAGEIFS(DContriORI!$E51:$ZZ51,DContriORI!$E$42:$ZZ$42,"&gt;="&amp;DContriAgreOri!AF$1,DContriORI!$E$42:$ZZ$42,"&lt;="&amp;DContriAgreOri!AF$2)</f>
        <v>585318.37848441012</v>
      </c>
      <c r="AG14" s="363">
        <f ca="1">AVERAGEIFS(DContriORI!$E51:$ZZ51,DContriORI!$E$42:$ZZ$42,"&gt;="&amp;DContriAgreOri!AG$1,DContriORI!$E$42:$ZZ$42,"&lt;="&amp;DContriAgreOri!AG$2)</f>
        <v>595240.45485884673</v>
      </c>
      <c r="AH14" s="363">
        <f ca="1">AVERAGEIFS(DContriORI!$E51:$ZZ51,DContriORI!$E$42:$ZZ$42,"&gt;="&amp;DContriAgreOri!AH$1,DContriORI!$E$42:$ZZ$42,"&lt;="&amp;DContriAgreOri!AH$2)</f>
        <v>577942.05791500048</v>
      </c>
      <c r="AI14" s="363">
        <f ca="1">AVERAGEIFS(DContriORI!$E51:$ZZ51,DContriORI!$E$42:$ZZ$42,"&gt;="&amp;DContriAgreOri!AI$1,DContriORI!$E$42:$ZZ$42,"&lt;="&amp;DContriAgreOri!AI$2)</f>
        <v>551816.48392499657</v>
      </c>
      <c r="AJ14" s="363">
        <f ca="1">AVERAGEIFS(DContriORI!$E51:$ZZ51,DContriORI!$E$42:$ZZ$42,"&gt;="&amp;DContriAgreOri!AJ$1,DContriORI!$E$42:$ZZ$42,"&lt;="&amp;DContriAgreOri!AJ$2)</f>
        <v>528687.20591817377</v>
      </c>
      <c r="AK14" s="363">
        <f ca="1">AVERAGEIFS(DContriORI!$E51:$ZZ51,DContriORI!$E$42:$ZZ$42,"&gt;="&amp;DContriAgreOri!AK$1,DContriORI!$E$42:$ZZ$42,"&lt;="&amp;DContriAgreOri!AK$2)</f>
        <v>536072.57551054214</v>
      </c>
      <c r="AL14" s="363">
        <f ca="1">AVERAGEIFS(DContriORI!$E51:$ZZ51,DContriORI!$E$42:$ZZ$42,"&gt;="&amp;DContriAgreOri!AL$1,DContriORI!$E$42:$ZZ$42,"&lt;="&amp;DContriAgreOri!AL$2)</f>
        <v>546185.12540658913</v>
      </c>
      <c r="AM14" s="363">
        <f ca="1">AVERAGEIFS(DContriORI!$E51:$ZZ51,DContriORI!$E$42:$ZZ$42,"&gt;="&amp;DContriAgreOri!AM$1,DContriORI!$E$42:$ZZ$42,"&lt;="&amp;DContriAgreOri!AM$2)</f>
        <v>562866.03985365294</v>
      </c>
      <c r="AN14" s="363">
        <f ca="1">AVERAGEIFS(DContriORI!$E51:$ZZ51,DContriORI!$E$42:$ZZ$42,"&gt;="&amp;DContriAgreOri!AN$1,DContriORI!$E$42:$ZZ$42,"&lt;="&amp;DContriAgreOri!AN$2)</f>
        <v>559315.49768100376</v>
      </c>
      <c r="AO14" s="363">
        <f ca="1">AVERAGEIFS(DContriORI!$E51:$ZZ51,DContriORI!$E$42:$ZZ$42,"&gt;="&amp;DContriAgreOri!AO$1,DContriORI!$E$42:$ZZ$42,"&lt;="&amp;DContriAgreOri!AO$2)</f>
        <v>562378.54197143181</v>
      </c>
      <c r="AP14" s="363">
        <f ca="1">AVERAGEIFS(DContriORI!$E51:$ZZ51,DContriORI!$E$42:$ZZ$42,"&gt;="&amp;DContriAgreOri!AP$1,DContriORI!$E$42:$ZZ$42,"&lt;="&amp;DContriAgreOri!AP$2)</f>
        <v>0</v>
      </c>
      <c r="AQ14" s="363">
        <f ca="1">AVERAGEIFS(DContriORI!$E51:$ZZ51,DContriORI!$E$42:$ZZ$42,"&gt;="&amp;DContriAgreOri!AQ$1,DContriORI!$E$42:$ZZ$42,"&lt;="&amp;DContriAgreOri!AQ$2)</f>
        <v>0</v>
      </c>
      <c r="AR14" s="363">
        <f ca="1">AVERAGEIFS(DContriORI!$E51:$ZZ51,DContriORI!$E$42:$ZZ$42,"&gt;="&amp;DContriAgreOri!AR$1,DContriORI!$E$42:$ZZ$42,"&lt;="&amp;DContriAgreOri!AR$2)</f>
        <v>0</v>
      </c>
      <c r="AS14" s="363">
        <f ca="1">AVERAGEIFS(DContriORI!$E51:$ZZ51,DContriORI!$E$42:$ZZ$42,"&gt;="&amp;DContriAgreOri!AS$1,DContriORI!$E$42:$ZZ$42,"&lt;="&amp;DContriAgreOri!AS$2)</f>
        <v>0</v>
      </c>
      <c r="AT14" s="363">
        <f ca="1">AVERAGEIFS(DContriORI!$E51:$ZZ51,DContriORI!$E$42:$ZZ$42,"&gt;="&amp;DContriAgreOri!AT$1,DContriORI!$E$42:$ZZ$42,"&lt;="&amp;DContriAgreOri!AT$2)</f>
        <v>0</v>
      </c>
      <c r="AU14" s="363">
        <f ca="1">AVERAGEIFS(DContriORI!$E51:$ZZ51,DContriORI!$E$42:$ZZ$42,"&gt;="&amp;DContriAgreOri!AU$1,DContriORI!$E$42:$ZZ$42,"&lt;="&amp;DContriAgreOri!AU$2)</f>
        <v>0</v>
      </c>
      <c r="AV14" s="372"/>
      <c r="AW14" s="362" t="s">
        <v>2</v>
      </c>
      <c r="AX14" s="363">
        <f ca="1">AVERAGEIFS(DContriORI!$E51:$ZZ51,DContriORI!$E$42:$ZZ$42,"&gt;="&amp;DContriAgreOri!AX$1,DContriORI!$E$42:$ZZ$42,"&lt;="&amp;DContriAgreOri!AX$2)</f>
        <v>550456.09765117418</v>
      </c>
      <c r="AY14" s="363">
        <f ca="1">AVERAGEIFS(DContriORI!$E51:$ZZ51,DContriORI!$E$42:$ZZ$42,"&gt;="&amp;DContriAgreOri!AY$1,DContriORI!$E$42:$ZZ$42,"&lt;="&amp;DContriAgreOri!AY$2)</f>
        <v>0</v>
      </c>
      <c r="AZ14" s="364"/>
    </row>
    <row r="15" spans="1:52" s="342" customFormat="1" x14ac:dyDescent="0.2">
      <c r="A15" s="322" t="s">
        <v>3</v>
      </c>
      <c r="B15" s="359">
        <f ca="1">AVERAGEIFS(DContriORI!$E52:$ZZ52,DContriORI!$E$42:$ZZ$42,"&gt;="&amp;DContriAgreOri!B$1,DContriORI!$E$42:$ZZ$42,"&lt;="&amp;DContriAgreOri!B$2)</f>
        <v>270250.78999996634</v>
      </c>
      <c r="C15" s="360">
        <f ca="1">AVERAGEIFS(DContriORI!$E52:$ZZ52,DContriORI!$E$42:$ZZ$42,"&gt;="&amp;DContriAgreOri!C$1,DContriORI!$E$42:$ZZ$42,"&lt;="&amp;DContriAgreOri!C$2)</f>
        <v>261127.62599996151</v>
      </c>
      <c r="D15" s="360">
        <f ca="1">AVERAGEIFS(DContriORI!$E52:$ZZ52,DContriORI!$E$42:$ZZ$42,"&gt;="&amp;DContriAgreOri!D$1,DContriORI!$E$42:$ZZ$42,"&lt;="&amp;DContriAgreOri!D$2)</f>
        <v>238482.73499990822</v>
      </c>
      <c r="E15" s="360">
        <f ca="1">AVERAGEIFS(DContriORI!$E52:$ZZ52,DContriORI!$E$42:$ZZ$42,"&gt;="&amp;DContriAgreOri!E$1,DContriORI!$E$42:$ZZ$42,"&lt;="&amp;DContriAgreOri!E$2)</f>
        <v>230900.44310340224</v>
      </c>
      <c r="F15" s="360">
        <f ca="1">AVERAGEIFS(DContriORI!$E52:$ZZ52,DContriORI!$E$42:$ZZ$42,"&gt;="&amp;DContriAgreOri!F$1,DContriORI!$E$42:$ZZ$42,"&lt;="&amp;DContriAgreOri!F$2)</f>
        <v>0</v>
      </c>
      <c r="G15" s="399"/>
      <c r="H15" s="359">
        <f ca="1">AVERAGEIFS(DContriORI!$E52:$ZZ52,DContriORI!$E$42:$ZZ$42,"&gt;="&amp;DContriAgreOri!H$1,DContriORI!$E$42:$ZZ$42,"&lt;="&amp;DContriAgreOri!H$2)</f>
        <v>266363.395105684</v>
      </c>
      <c r="I15" s="360">
        <f ca="1">AVERAGEIFS(DContriORI!$E52:$ZZ52,DContriORI!$E$42:$ZZ$42,"&gt;="&amp;DContriAgreOri!I$1,DContriORI!$E$42:$ZZ$42,"&lt;="&amp;DContriAgreOri!I$2)</f>
        <v>255891.85689423894</v>
      </c>
      <c r="J15" s="360">
        <f ca="1">AVERAGEIFS(DContriORI!$E52:$ZZ52,DContriORI!$E$42:$ZZ$42,"&gt;="&amp;DContriAgreOri!J$1,DContriORI!$E$42:$ZZ$42,"&lt;="&amp;DContriAgreOri!J$2)</f>
        <v>245096.57066360759</v>
      </c>
      <c r="K15" s="360">
        <f ca="1">AVERAGEIFS(DContriORI!$E52:$ZZ52,DContriORI!$E$42:$ZZ$42,"&gt;="&amp;DContriAgreOri!K$1,DContriORI!$E$42:$ZZ$42,"&lt;="&amp;DContriAgreOri!K$2)</f>
        <v>231868.89933620882</v>
      </c>
      <c r="L15" s="360">
        <f ca="1">AVERAGEIFS(DContriORI!$E52:$ZZ52,DContriORI!$E$42:$ZZ$42,"&gt;="&amp;DContriAgreOri!L$1,DContriORI!$E$42:$ZZ$42,"&lt;="&amp;DContriAgreOri!L$2)</f>
        <v>229607.00941147175</v>
      </c>
      <c r="M15" s="360">
        <f ca="1">AVERAGEIFS(DContriORI!$E52:$ZZ52,DContriORI!$E$42:$ZZ$42,"&gt;="&amp;DContriAgreOri!M$1,DContriORI!$E$42:$ZZ$42,"&lt;="&amp;DContriAgreOri!M$2)</f>
        <v>232193.87679533273</v>
      </c>
      <c r="N15" s="360">
        <f ca="1">AVERAGEIFS(DContriORI!$E52:$ZZ52,DContriORI!$E$42:$ZZ$42,"&gt;="&amp;DContriAgreOri!N$1,DContriORI!$E$42:$ZZ$42,"&lt;="&amp;DContriAgreOri!N$2)</f>
        <v>0</v>
      </c>
      <c r="O15" s="360">
        <f ca="1">AVERAGEIFS(DContriORI!$E52:$ZZ52,DContriORI!$E$42:$ZZ$42,"&gt;="&amp;DContriAgreOri!O$1,DContriORI!$E$42:$ZZ$42,"&lt;="&amp;DContriAgreOri!O$2)</f>
        <v>0</v>
      </c>
      <c r="P15" s="399"/>
      <c r="Q15" s="359">
        <f ca="1">AVERAGEIFS(DContriORI!$E52:$ZZ52,DContriORI!$E$42:$ZZ$42,"&gt;="&amp;DContriAgreOri!Q$1,DContriORI!$E$42:$ZZ$42,"&lt;="&amp;DContriAgreOri!Q$2)</f>
        <v>254674.54527379465</v>
      </c>
      <c r="R15" s="360">
        <f ca="1">AVERAGEIFS(DContriORI!$E52:$ZZ52,DContriORI!$E$42:$ZZ$42,"&gt;="&amp;DContriAgreOri!R$1,DContriORI!$E$42:$ZZ$42,"&lt;="&amp;DContriAgreOri!R$2)</f>
        <v>235518.59605342065</v>
      </c>
      <c r="S15" s="360">
        <f ca="1">AVERAGEIFS(DContriORI!$E52:$ZZ52,DContriORI!$E$42:$ZZ$42,"&gt;="&amp;DContriAgreOri!S$1,DContriORI!$E$42:$ZZ$42,"&lt;="&amp;DContriAgreOri!S$2)</f>
        <v>230861.10456438095</v>
      </c>
      <c r="T15" s="360">
        <f ca="1">AVERAGEIFS(DContriORI!$E52:$ZZ52,DContriORI!$E$42:$ZZ$42,"&gt;="&amp;DContriAgreOri!T$1,DContriORI!$E$42:$ZZ$42,"&lt;="&amp;DContriAgreOri!T$2)</f>
        <v>232876.6941080367</v>
      </c>
      <c r="U15" s="360">
        <f ca="1">AVERAGEIFS(DContriORI!$E52:$ZZ52,DContriORI!$E$42:$ZZ$42,"&gt;="&amp;DContriAgreOri!U$1,DContriORI!$E$42:$ZZ$42,"&lt;="&amp;DContriAgreOri!U$2)</f>
        <v>235119.46346843452</v>
      </c>
      <c r="V15" s="360">
        <f ca="1">AVERAGEIFS(DContriORI!$E52:$ZZ52,DContriORI!$E$42:$ZZ$42,"&gt;="&amp;DContriAgreOri!V$1,DContriORI!$E$42:$ZZ$42,"&lt;="&amp;DContriAgreOri!V$2)</f>
        <v>224094.55535450895</v>
      </c>
      <c r="W15" s="360">
        <f ca="1">AVERAGEIFS(DContriORI!$E52:$ZZ52,DContriORI!$E$42:$ZZ$42,"&gt;="&amp;DContriAgreOri!W$1,DContriORI!$E$42:$ZZ$42,"&lt;="&amp;DContriAgreOri!W$2)</f>
        <v>229424.8753747819</v>
      </c>
      <c r="X15" s="360">
        <f ca="1">AVERAGEIFS(DContriORI!$E52:$ZZ52,DContriORI!$E$42:$ZZ$42,"&gt;="&amp;DContriAgreOri!X$1,DContriORI!$E$42:$ZZ$42,"&lt;="&amp;DContriAgreOri!X$2)</f>
        <v>234962.87821588354</v>
      </c>
      <c r="Y15" s="360">
        <f ca="1">AVERAGEIFS(DContriORI!$E52:$ZZ52,DContriORI!$E$42:$ZZ$42,"&gt;="&amp;DContriAgreOri!Y$1,DContriORI!$E$42:$ZZ$42,"&lt;="&amp;DContriAgreOri!Y$2)</f>
        <v>0</v>
      </c>
      <c r="Z15" s="360">
        <f ca="1">AVERAGEIFS(DContriORI!$E52:$ZZ52,DContriORI!$E$42:$ZZ$42,"&gt;="&amp;DContriAgreOri!Z$1,DContriORI!$E$42:$ZZ$42,"&lt;="&amp;DContriAgreOri!Z$2)</f>
        <v>0</v>
      </c>
      <c r="AA15" s="360">
        <f ca="1">AVERAGEIFS(DContriORI!$E52:$ZZ52,DContriORI!$E$42:$ZZ$42,"&gt;="&amp;DContriAgreOri!AA$1,DContriORI!$E$42:$ZZ$42,"&lt;="&amp;DContriAgreOri!AA$2)</f>
        <v>0</v>
      </c>
      <c r="AB15" s="360">
        <f ca="1">AVERAGEIFS(DContriORI!$E52:$ZZ52,DContriORI!$E$42:$ZZ$42,"&gt;="&amp;DContriAgreOri!AB$1,DContriORI!$E$42:$ZZ$42,"&lt;="&amp;DContriAgreOri!AB$2)</f>
        <v>0</v>
      </c>
      <c r="AC15" s="399"/>
      <c r="AD15" s="359">
        <f ca="1">AVERAGEIFS(DContriORI!$E52:$ZZ52,DContriORI!$E$42:$ZZ$42,"&gt;="&amp;DContriAgreOri!AD$1,DContriORI!$E$42:$ZZ$42,"&lt;="&amp;DContriAgreOri!AD$2)</f>
        <v>263694.951550761</v>
      </c>
      <c r="AE15" s="360">
        <f ca="1">AVERAGEIFS(DContriORI!$E52:$ZZ52,DContriORI!$E$42:$ZZ$42,"&gt;="&amp;DContriAgreOri!AE$1,DContriORI!$E$42:$ZZ$42,"&lt;="&amp;DContriAgreOri!AE$2)</f>
        <v>238969.40037934267</v>
      </c>
      <c r="AF15" s="360">
        <f ca="1">AVERAGEIFS(DContriORI!$E52:$ZZ52,DContriORI!$E$42:$ZZ$42,"&gt;="&amp;DContriAgreOri!AF$1,DContriORI!$E$42:$ZZ$42,"&lt;="&amp;DContriAgreOri!AF$2)</f>
        <v>232625.36006071919</v>
      </c>
      <c r="AG15" s="360">
        <f ca="1">AVERAGEIFS(DContriORI!$E52:$ZZ52,DContriORI!$E$42:$ZZ$42,"&gt;="&amp;DContriAgreOri!AG$1,DContriORI!$E$42:$ZZ$42,"&lt;="&amp;DContriAgreOri!AG$2)</f>
        <v>231391.92991867376</v>
      </c>
      <c r="AH15" s="360">
        <f ca="1">AVERAGEIFS(DContriORI!$E52:$ZZ52,DContriORI!$E$42:$ZZ$42,"&gt;="&amp;DContriAgreOri!AH$1,DContriORI!$E$42:$ZZ$42,"&lt;="&amp;DContriAgreOri!AH$2)</f>
        <v>234319.4462287662</v>
      </c>
      <c r="AI15" s="360">
        <f ca="1">AVERAGEIFS(DContriORI!$E52:$ZZ52,DContriORI!$E$42:$ZZ$42,"&gt;="&amp;DContriAgreOri!AI$1,DContriORI!$E$42:$ZZ$42,"&lt;="&amp;DContriAgreOri!AI$2)</f>
        <v>229895.32186118653</v>
      </c>
      <c r="AJ15" s="360">
        <f ca="1">AVERAGEIFS(DContriORI!$E52:$ZZ52,DContriORI!$E$42:$ZZ$42,"&gt;="&amp;DContriAgreOri!AJ$1,DContriORI!$E$42:$ZZ$42,"&lt;="&amp;DContriAgreOri!AJ$2)</f>
        <v>237108.90913358403</v>
      </c>
      <c r="AK15" s="360">
        <f ca="1">AVERAGEIFS(DContriORI!$E52:$ZZ52,DContriORI!$E$42:$ZZ$42,"&gt;="&amp;DContriAgreOri!AK$1,DContriORI!$E$42:$ZZ$42,"&lt;="&amp;DContriAgreOri!AK$2)</f>
        <v>228984.49777832429</v>
      </c>
      <c r="AL15" s="360">
        <f ca="1">AVERAGEIFS(DContriORI!$E52:$ZZ52,DContriORI!$E$42:$ZZ$42,"&gt;="&amp;DContriAgreOri!AL$1,DContriORI!$E$42:$ZZ$42,"&lt;="&amp;DContriAgreOri!AL$2)</f>
        <v>222727.62132250692</v>
      </c>
      <c r="AM15" s="360">
        <f ca="1">AVERAGEIFS(DContriORI!$E52:$ZZ52,DContriORI!$E$42:$ZZ$42,"&gt;="&amp;DContriAgreOri!AM$1,DContriORI!$E$42:$ZZ$42,"&lt;="&amp;DContriAgreOri!AM$2)</f>
        <v>230012.77306891998</v>
      </c>
      <c r="AN15" s="360">
        <f ca="1">AVERAGEIFS(DContriORI!$E52:$ZZ52,DContriORI!$E$42:$ZZ$42,"&gt;="&amp;DContriAgreOri!AN$1,DContriORI!$E$42:$ZZ$42,"&lt;="&amp;DContriAgreOri!AN$2)</f>
        <v>232868.97407830233</v>
      </c>
      <c r="AO15" s="360">
        <f ca="1">AVERAGEIFS(DContriORI!$E52:$ZZ52,DContriORI!$E$42:$ZZ$42,"&gt;="&amp;DContriAgreOri!AO$1,DContriORI!$E$42:$ZZ$42,"&lt;="&amp;DContriAgreOri!AO$2)</f>
        <v>233699.88323877583</v>
      </c>
      <c r="AP15" s="360">
        <f ca="1">AVERAGEIFS(DContriORI!$E52:$ZZ52,DContriORI!$E$42:$ZZ$42,"&gt;="&amp;DContriAgreOri!AP$1,DContriORI!$E$42:$ZZ$42,"&lt;="&amp;DContriAgreOri!AP$2)</f>
        <v>0</v>
      </c>
      <c r="AQ15" s="360">
        <f ca="1">AVERAGEIFS(DContriORI!$E52:$ZZ52,DContriORI!$E$42:$ZZ$42,"&gt;="&amp;DContriAgreOri!AQ$1,DContriORI!$E$42:$ZZ$42,"&lt;="&amp;DContriAgreOri!AQ$2)</f>
        <v>0</v>
      </c>
      <c r="AR15" s="360">
        <f ca="1">AVERAGEIFS(DContriORI!$E52:$ZZ52,DContriORI!$E$42:$ZZ$42,"&gt;="&amp;DContriAgreOri!AR$1,DContriORI!$E$42:$ZZ$42,"&lt;="&amp;DContriAgreOri!AR$2)</f>
        <v>0</v>
      </c>
      <c r="AS15" s="360">
        <f ca="1">AVERAGEIFS(DContriORI!$E52:$ZZ52,DContriORI!$E$42:$ZZ$42,"&gt;="&amp;DContriAgreOri!AS$1,DContriORI!$E$42:$ZZ$42,"&lt;="&amp;DContriAgreOri!AS$2)</f>
        <v>0</v>
      </c>
      <c r="AT15" s="360">
        <f ca="1">AVERAGEIFS(DContriORI!$E52:$ZZ52,DContriORI!$E$42:$ZZ$42,"&gt;="&amp;DContriAgreOri!AT$1,DContriORI!$E$42:$ZZ$42,"&lt;="&amp;DContriAgreOri!AT$2)</f>
        <v>0</v>
      </c>
      <c r="AU15" s="360">
        <f ca="1">AVERAGEIFS(DContriORI!$E52:$ZZ52,DContriORI!$E$42:$ZZ$42,"&gt;="&amp;DContriAgreOri!AU$1,DContriORI!$E$42:$ZZ$42,"&lt;="&amp;DContriAgreOri!AU$2)</f>
        <v>0</v>
      </c>
      <c r="AV15" s="399"/>
      <c r="AW15" s="359" t="s">
        <v>3</v>
      </c>
      <c r="AX15" s="360">
        <f ca="1">AVERAGEIFS(DContriORI!$E52:$ZZ52,DContriORI!$E$42:$ZZ$42,"&gt;="&amp;DContriAgreOri!AX$1,DContriORI!$E$42:$ZZ$42,"&lt;="&amp;DContriAgreOri!AX$2)</f>
        <v>237967.88017967148</v>
      </c>
      <c r="AY15" s="360">
        <f ca="1">AVERAGEIFS(DContriORI!$E52:$ZZ52,DContriORI!$E$42:$ZZ$42,"&gt;="&amp;DContriAgreOri!AY$1,DContriORI!$E$42:$ZZ$42,"&lt;="&amp;DContriAgreOri!AY$2)</f>
        <v>0</v>
      </c>
      <c r="AZ15" s="361"/>
    </row>
    <row r="16" spans="1:52" s="343" customFormat="1" x14ac:dyDescent="0.2">
      <c r="A16" s="325" t="s">
        <v>4</v>
      </c>
      <c r="B16" s="362">
        <f ca="1">AVERAGEIFS(DContriORI!$E53:$ZZ53,DContriORI!$E$42:$ZZ$42,"&gt;="&amp;DContriAgreOri!B$1,DContriORI!$E$42:$ZZ$42,"&lt;="&amp;DContriAgreOri!B$2)</f>
        <v>73771.516000004442</v>
      </c>
      <c r="C16" s="363">
        <f ca="1">AVERAGEIFS(DContriORI!$E53:$ZZ53,DContriORI!$E$42:$ZZ$42,"&gt;="&amp;DContriAgreOri!C$1,DContriORI!$E$42:$ZZ$42,"&lt;="&amp;DContriAgreOri!C$2)</f>
        <v>75191.043999998277</v>
      </c>
      <c r="D16" s="363">
        <f ca="1">AVERAGEIFS(DContriORI!$E53:$ZZ53,DContriORI!$E$42:$ZZ$42,"&gt;="&amp;DContriAgreOri!D$1,DContriORI!$E$42:$ZZ$42,"&lt;="&amp;DContriAgreOri!D$2)</f>
        <v>69585.67300001187</v>
      </c>
      <c r="E16" s="363">
        <f ca="1">AVERAGEIFS(DContriORI!$E53:$ZZ53,DContriORI!$E$42:$ZZ$42,"&gt;="&amp;DContriAgreOri!E$1,DContriORI!$E$42:$ZZ$42,"&lt;="&amp;DContriAgreOri!E$2)</f>
        <v>52410.95465410038</v>
      </c>
      <c r="F16" s="363">
        <f ca="1">AVERAGEIFS(DContriORI!$E53:$ZZ53,DContriORI!$E$42:$ZZ$42,"&gt;="&amp;DContriAgreOri!F$1,DContriORI!$E$42:$ZZ$42,"&lt;="&amp;DContriAgreOri!F$2)</f>
        <v>0</v>
      </c>
      <c r="G16" s="372"/>
      <c r="H16" s="362">
        <f ca="1">AVERAGEIFS(DContriORI!$E53:$ZZ53,DContriORI!$E$42:$ZZ$42,"&gt;="&amp;DContriAgreOri!H$1,DContriORI!$E$42:$ZZ$42,"&lt;="&amp;DContriAgreOri!H$2)</f>
        <v>81013.193392258268</v>
      </c>
      <c r="I16" s="363">
        <f ca="1">AVERAGEIFS(DContriORI!$E53:$ZZ53,DContriORI!$E$42:$ZZ$42,"&gt;="&amp;DContriAgreOri!I$1,DContriORI!$E$42:$ZZ$42,"&lt;="&amp;DContriAgreOri!I$2)</f>
        <v>69368.894607738315</v>
      </c>
      <c r="J16" s="363">
        <f ca="1">AVERAGEIFS(DContriORI!$E53:$ZZ53,DContriORI!$E$42:$ZZ$42,"&gt;="&amp;DContriAgreOri!J$1,DContriORI!$E$42:$ZZ$42,"&lt;="&amp;DContriAgreOri!J$2)</f>
        <v>71809.682348461982</v>
      </c>
      <c r="K16" s="363">
        <f ca="1">AVERAGEIFS(DContriORI!$E53:$ZZ53,DContriORI!$E$42:$ZZ$42,"&gt;="&amp;DContriAgreOri!K$1,DContriORI!$E$42:$ZZ$42,"&lt;="&amp;DContriAgreOri!K$2)</f>
        <v>67361.663651561772</v>
      </c>
      <c r="L16" s="363">
        <f ca="1">AVERAGEIFS(DContriORI!$E53:$ZZ53,DContriORI!$E$42:$ZZ$42,"&gt;="&amp;DContriAgreOri!L$1,DContriORI!$E$42:$ZZ$42,"&lt;="&amp;DContriAgreOri!L$2)</f>
        <v>47997.084548554732</v>
      </c>
      <c r="M16" s="363">
        <f ca="1">AVERAGEIFS(DContriORI!$E53:$ZZ53,DContriORI!$E$42:$ZZ$42,"&gt;="&amp;DContriAgreOri!M$1,DContriORI!$E$42:$ZZ$42,"&lt;="&amp;DContriAgreOri!M$2)</f>
        <v>56824.824759646028</v>
      </c>
      <c r="N16" s="363">
        <f ca="1">AVERAGEIFS(DContriORI!$E53:$ZZ53,DContriORI!$E$42:$ZZ$42,"&gt;="&amp;DContriAgreOri!N$1,DContriORI!$E$42:$ZZ$42,"&lt;="&amp;DContriAgreOri!N$2)</f>
        <v>0</v>
      </c>
      <c r="O16" s="363">
        <f ca="1">AVERAGEIFS(DContriORI!$E53:$ZZ53,DContriORI!$E$42:$ZZ$42,"&gt;="&amp;DContriAgreOri!O$1,DContriORI!$E$42:$ZZ$42,"&lt;="&amp;DContriAgreOri!O$2)</f>
        <v>0</v>
      </c>
      <c r="P16" s="372"/>
      <c r="Q16" s="362">
        <f ca="1">AVERAGEIFS(DContriORI!$E53:$ZZ53,DContriORI!$E$42:$ZZ$42,"&gt;="&amp;DContriAgreOri!Q$1,DContriORI!$E$42:$ZZ$42,"&lt;="&amp;DContriAgreOri!Q$2)</f>
        <v>76090.693094024362</v>
      </c>
      <c r="R16" s="363">
        <f ca="1">AVERAGEIFS(DContriORI!$E53:$ZZ53,DContriORI!$E$42:$ZZ$42,"&gt;="&amp;DContriAgreOri!R$1,DContriORI!$E$42:$ZZ$42,"&lt;="&amp;DContriAgreOri!R$2)</f>
        <v>67528.671602899602</v>
      </c>
      <c r="S16" s="363">
        <f ca="1">AVERAGEIFS(DContriORI!$E53:$ZZ53,DContriORI!$E$42:$ZZ$42,"&gt;="&amp;DContriAgreOri!S$1,DContriORI!$E$42:$ZZ$42,"&lt;="&amp;DContriAgreOri!S$2)</f>
        <v>66706.016418926985</v>
      </c>
      <c r="T16" s="363">
        <f ca="1">AVERAGEIFS(DContriORI!$E53:$ZZ53,DContriORI!$E$42:$ZZ$42,"&gt;="&amp;DContriAgreOri!T$1,DContriORI!$E$42:$ZZ$42,"&lt;="&amp;DContriAgreOri!T$2)</f>
        <v>68017.310884196544</v>
      </c>
      <c r="U16" s="363">
        <f ca="1">AVERAGEIFS(DContriORI!$E53:$ZZ53,DContriORI!$E$42:$ZZ$42,"&gt;="&amp;DContriAgreOri!U$1,DContriORI!$E$42:$ZZ$42,"&lt;="&amp;DContriAgreOri!U$2)</f>
        <v>50483.074676459764</v>
      </c>
      <c r="V16" s="363">
        <f ca="1">AVERAGEIFS(DContriORI!$E53:$ZZ53,DContriORI!$E$42:$ZZ$42,"&gt;="&amp;DContriAgreOri!V$1,DContriORI!$E$42:$ZZ$42,"&lt;="&amp;DContriAgreOri!V$2)</f>
        <v>45511.094420649693</v>
      </c>
      <c r="W16" s="363">
        <f ca="1">AVERAGEIFS(DContriORI!$E53:$ZZ53,DContriORI!$E$42:$ZZ$42,"&gt;="&amp;DContriAgreOri!W$1,DContriORI!$E$42:$ZZ$42,"&lt;="&amp;DContriAgreOri!W$2)</f>
        <v>53028.027841633673</v>
      </c>
      <c r="X16" s="363">
        <f ca="1">AVERAGEIFS(DContriORI!$E53:$ZZ53,DContriORI!$E$42:$ZZ$42,"&gt;="&amp;DContriAgreOri!X$1,DContriORI!$E$42:$ZZ$42,"&lt;="&amp;DContriAgreOri!X$2)</f>
        <v>60621.621677658397</v>
      </c>
      <c r="Y16" s="363">
        <f ca="1">AVERAGEIFS(DContriORI!$E53:$ZZ53,DContriORI!$E$42:$ZZ$42,"&gt;="&amp;DContriAgreOri!Y$1,DContriORI!$E$42:$ZZ$42,"&lt;="&amp;DContriAgreOri!Y$2)</f>
        <v>0</v>
      </c>
      <c r="Z16" s="363">
        <f ca="1">AVERAGEIFS(DContriORI!$E53:$ZZ53,DContriORI!$E$42:$ZZ$42,"&gt;="&amp;DContriAgreOri!Z$1,DContriORI!$E$42:$ZZ$42,"&lt;="&amp;DContriAgreOri!Z$2)</f>
        <v>0</v>
      </c>
      <c r="AA16" s="363">
        <f ca="1">AVERAGEIFS(DContriORI!$E53:$ZZ53,DContriORI!$E$42:$ZZ$42,"&gt;="&amp;DContriAgreOri!AA$1,DContriORI!$E$42:$ZZ$42,"&lt;="&amp;DContriAgreOri!AA$2)</f>
        <v>0</v>
      </c>
      <c r="AB16" s="363">
        <f ca="1">AVERAGEIFS(DContriORI!$E53:$ZZ53,DContriORI!$E$42:$ZZ$42,"&gt;="&amp;DContriAgreOri!AB$1,DContriORI!$E$42:$ZZ$42,"&lt;="&amp;DContriAgreOri!AB$2)</f>
        <v>0</v>
      </c>
      <c r="AC16" s="372"/>
      <c r="AD16" s="362">
        <f ca="1">AVERAGEIFS(DContriORI!$E53:$ZZ53,DContriORI!$E$42:$ZZ$42,"&gt;="&amp;DContriAgreOri!AD$1,DContriORI!$E$42:$ZZ$42,"&lt;="&amp;DContriAgreOri!AD$2)</f>
        <v>86312.137772335685</v>
      </c>
      <c r="AE16" s="363">
        <f ca="1">AVERAGEIFS(DContriORI!$E53:$ZZ53,DContriORI!$E$42:$ZZ$42,"&gt;="&amp;DContriAgreOri!AE$1,DContriORI!$E$42:$ZZ$42,"&lt;="&amp;DContriAgreOri!AE$2)</f>
        <v>61026.73749396309</v>
      </c>
      <c r="AF16" s="363">
        <f ca="1">AVERAGEIFS(DContriORI!$E53:$ZZ53,DContriORI!$E$42:$ZZ$42,"&gt;="&amp;DContriAgreOri!AF$1,DContriORI!$E$42:$ZZ$42,"&lt;="&amp;DContriAgreOri!AF$2)</f>
        <v>68090.171779087148</v>
      </c>
      <c r="AG16" s="363">
        <f ca="1">AVERAGEIFS(DContriORI!$E53:$ZZ53,DContriORI!$E$42:$ZZ$42,"&gt;="&amp;DContriAgreOri!AG$1,DContriORI!$E$42:$ZZ$42,"&lt;="&amp;DContriAgreOri!AG$2)</f>
        <v>75259.030613994168</v>
      </c>
      <c r="AH16" s="363">
        <f ca="1">AVERAGEIFS(DContriORI!$E53:$ZZ53,DContriORI!$E$42:$ZZ$42,"&gt;="&amp;DContriAgreOri!AH$1,DContriORI!$E$42:$ZZ$42,"&lt;="&amp;DContriAgreOri!AH$2)</f>
        <v>44156.807246788536</v>
      </c>
      <c r="AI16" s="363">
        <f ca="1">AVERAGEIFS(DContriORI!$E53:$ZZ53,DContriORI!$E$42:$ZZ$42,"&gt;="&amp;DContriAgreOri!AI$1,DContriORI!$E$42:$ZZ$42,"&lt;="&amp;DContriAgreOri!AI$2)</f>
        <v>82669.153093902583</v>
      </c>
      <c r="AJ16" s="363">
        <f ca="1">AVERAGEIFS(DContriORI!$E53:$ZZ53,DContriORI!$E$42:$ZZ$42,"&gt;="&amp;DContriAgreOri!AJ$1,DContriORI!$E$42:$ZZ$42,"&lt;="&amp;DContriAgreOri!AJ$2)</f>
        <v>57284.590756545127</v>
      </c>
      <c r="AK16" s="363">
        <f ca="1">AVERAGEIFS(DContriORI!$E53:$ZZ53,DContriORI!$E$42:$ZZ$42,"&gt;="&amp;DContriAgreOri!AK$1,DContriORI!$E$42:$ZZ$42,"&lt;="&amp;DContriAgreOri!AK$2)</f>
        <v>44163.630682815245</v>
      </c>
      <c r="AL16" s="363">
        <f ca="1">AVERAGEIFS(DContriORI!$E53:$ZZ53,DContriORI!$E$42:$ZZ$42,"&gt;="&amp;DContriAgreOri!AL$1,DContriORI!$E$42:$ZZ$42,"&lt;="&amp;DContriAgreOri!AL$2)</f>
        <v>42543.032206303818</v>
      </c>
      <c r="AM16" s="363">
        <f ca="1">AVERAGEIFS(DContriORI!$E53:$ZZ53,DContriORI!$E$42:$ZZ$42,"&gt;="&amp;DContriAgreOri!AM$1,DContriORI!$E$42:$ZZ$42,"&lt;="&amp;DContriAgreOri!AM$2)</f>
        <v>56229.788235755062</v>
      </c>
      <c r="AN16" s="363">
        <f ca="1">AVERAGEIFS(DContriORI!$E53:$ZZ53,DContriORI!$E$42:$ZZ$42,"&gt;="&amp;DContriAgreOri!AN$1,DContriORI!$E$42:$ZZ$42,"&lt;="&amp;DContriAgreOri!AN$2)</f>
        <v>47779.849750567562</v>
      </c>
      <c r="AO16" s="363">
        <f ca="1">AVERAGEIFS(DContriORI!$E53:$ZZ53,DContriORI!$E$42:$ZZ$42,"&gt;="&amp;DContriAgreOri!AO$1,DContriORI!$E$42:$ZZ$42,"&lt;="&amp;DContriAgreOri!AO$2)</f>
        <v>66464.836292615466</v>
      </c>
      <c r="AP16" s="363">
        <f ca="1">AVERAGEIFS(DContriORI!$E53:$ZZ53,DContriORI!$E$42:$ZZ$42,"&gt;="&amp;DContriAgreOri!AP$1,DContriORI!$E$42:$ZZ$42,"&lt;="&amp;DContriAgreOri!AP$2)</f>
        <v>0</v>
      </c>
      <c r="AQ16" s="363">
        <f ca="1">AVERAGEIFS(DContriORI!$E53:$ZZ53,DContriORI!$E$42:$ZZ$42,"&gt;="&amp;DContriAgreOri!AQ$1,DContriORI!$E$42:$ZZ$42,"&lt;="&amp;DContriAgreOri!AQ$2)</f>
        <v>0</v>
      </c>
      <c r="AR16" s="363">
        <f ca="1">AVERAGEIFS(DContriORI!$E53:$ZZ53,DContriORI!$E$42:$ZZ$42,"&gt;="&amp;DContriAgreOri!AR$1,DContriORI!$E$42:$ZZ$42,"&lt;="&amp;DContriAgreOri!AR$2)</f>
        <v>0</v>
      </c>
      <c r="AS16" s="363">
        <f ca="1">AVERAGEIFS(DContriORI!$E53:$ZZ53,DContriORI!$E$42:$ZZ$42,"&gt;="&amp;DContriAgreOri!AS$1,DContriORI!$E$42:$ZZ$42,"&lt;="&amp;DContriAgreOri!AS$2)</f>
        <v>0</v>
      </c>
      <c r="AT16" s="363">
        <f ca="1">AVERAGEIFS(DContriORI!$E53:$ZZ53,DContriORI!$E$42:$ZZ$42,"&gt;="&amp;DContriAgreOri!AT$1,DContriORI!$E$42:$ZZ$42,"&lt;="&amp;DContriAgreOri!AT$2)</f>
        <v>0</v>
      </c>
      <c r="AU16" s="363">
        <f ca="1">AVERAGEIFS(DContriORI!$E53:$ZZ53,DContriORI!$E$42:$ZZ$42,"&gt;="&amp;DContriAgreOri!AU$1,DContriORI!$E$42:$ZZ$42,"&lt;="&amp;DContriAgreOri!AU$2)</f>
        <v>0</v>
      </c>
      <c r="AV16" s="372"/>
      <c r="AW16" s="362" t="s">
        <v>4</v>
      </c>
      <c r="AX16" s="363">
        <f ca="1">AVERAGEIFS(DContriORI!$E53:$ZZ53,DContriORI!$E$42:$ZZ$42,"&gt;="&amp;DContriAgreOri!AX$1,DContriORI!$E$42:$ZZ$42,"&lt;="&amp;DContriAgreOri!AX$2)</f>
        <v>63760.315310458631</v>
      </c>
      <c r="AY16" s="363">
        <f ca="1">AVERAGEIFS(DContriORI!$E53:$ZZ53,DContriORI!$E$42:$ZZ$42,"&gt;="&amp;DContriAgreOri!AY$1,DContriORI!$E$42:$ZZ$42,"&lt;="&amp;DContriAgreOri!AY$2)</f>
        <v>0</v>
      </c>
      <c r="AZ16" s="364"/>
    </row>
    <row r="17" spans="1:52" s="342" customFormat="1" x14ac:dyDescent="0.2">
      <c r="A17" s="322" t="s">
        <v>5</v>
      </c>
      <c r="B17" s="359">
        <f ca="1">AVERAGEIFS(DContriORI!$E54:$ZZ54,DContriORI!$E$42:$ZZ$42,"&gt;="&amp;DContriAgreOri!B$1,DContriORI!$E$42:$ZZ$42,"&lt;="&amp;DContriAgreOri!B$2)</f>
        <v>322410.86699995777</v>
      </c>
      <c r="C17" s="360">
        <f ca="1">AVERAGEIFS(DContriORI!$E54:$ZZ54,DContriORI!$E$42:$ZZ$42,"&gt;="&amp;DContriAgreOri!C$1,DContriORI!$E$42:$ZZ$42,"&lt;="&amp;DContriAgreOri!C$2)</f>
        <v>314511.83700000239</v>
      </c>
      <c r="D17" s="360">
        <f ca="1">AVERAGEIFS(DContriORI!$E54:$ZZ54,DContriORI!$E$42:$ZZ$42,"&gt;="&amp;DContriAgreOri!D$1,DContriORI!$E$42:$ZZ$42,"&lt;="&amp;DContriAgreOri!D$2)</f>
        <v>307224.2159999967</v>
      </c>
      <c r="E17" s="360">
        <f ca="1">AVERAGEIFS(DContriORI!$E54:$ZZ54,DContriORI!$E$42:$ZZ$42,"&gt;="&amp;DContriAgreOri!E$1,DContriORI!$E$42:$ZZ$42,"&lt;="&amp;DContriAgreOri!E$2)</f>
        <v>306446.88139464898</v>
      </c>
      <c r="F17" s="360">
        <f ca="1">AVERAGEIFS(DContriORI!$E54:$ZZ54,DContriORI!$E$42:$ZZ$42,"&gt;="&amp;DContriAgreOri!F$1,DContriORI!$E$42:$ZZ$42,"&lt;="&amp;DContriAgreOri!F$2)</f>
        <v>0</v>
      </c>
      <c r="G17" s="399"/>
      <c r="H17" s="359">
        <f ca="1">AVERAGEIFS(DContriORI!$E54:$ZZ54,DContriORI!$E$42:$ZZ$42,"&gt;="&amp;DContriAgreOri!H$1,DContriORI!$E$42:$ZZ$42,"&lt;="&amp;DContriAgreOri!H$2)</f>
        <v>302744.5086320652</v>
      </c>
      <c r="I17" s="360">
        <f ca="1">AVERAGEIFS(DContriORI!$E54:$ZZ54,DContriORI!$E$42:$ZZ$42,"&gt;="&amp;DContriAgreOri!I$1,DContriORI!$E$42:$ZZ$42,"&lt;="&amp;DContriAgreOri!I$2)</f>
        <v>326279.16536793963</v>
      </c>
      <c r="J17" s="360">
        <f ca="1">AVERAGEIFS(DContriORI!$E54:$ZZ54,DContriORI!$E$42:$ZZ$42,"&gt;="&amp;DContriAgreOri!J$1,DContriORI!$E$42:$ZZ$42,"&lt;="&amp;DContriAgreOri!J$2)</f>
        <v>294488.89021763898</v>
      </c>
      <c r="K17" s="360">
        <f ca="1">AVERAGEIFS(DContriORI!$E54:$ZZ54,DContriORI!$E$42:$ZZ$42,"&gt;="&amp;DContriAgreOri!K$1,DContriORI!$E$42:$ZZ$42,"&lt;="&amp;DContriAgreOri!K$2)</f>
        <v>319959.5417823543</v>
      </c>
      <c r="L17" s="360">
        <f ca="1">AVERAGEIFS(DContriORI!$E54:$ZZ54,DContriORI!$E$42:$ZZ$42,"&gt;="&amp;DContriAgreOri!L$1,DContriORI!$E$42:$ZZ$42,"&lt;="&amp;DContriAgreOri!L$2)</f>
        <v>291780.50872046285</v>
      </c>
      <c r="M17" s="360">
        <f ca="1">AVERAGEIFS(DContriORI!$E54:$ZZ54,DContriORI!$E$42:$ZZ$42,"&gt;="&amp;DContriAgreOri!M$1,DContriORI!$E$42:$ZZ$42,"&lt;="&amp;DContriAgreOri!M$2)</f>
        <v>321113.25406883523</v>
      </c>
      <c r="N17" s="360">
        <f ca="1">AVERAGEIFS(DContriORI!$E54:$ZZ54,DContriORI!$E$42:$ZZ$42,"&gt;="&amp;DContriAgreOri!N$1,DContriORI!$E$42:$ZZ$42,"&lt;="&amp;DContriAgreOri!N$2)</f>
        <v>0</v>
      </c>
      <c r="O17" s="360">
        <f ca="1">AVERAGEIFS(DContriORI!$E54:$ZZ54,DContriORI!$E$42:$ZZ$42,"&gt;="&amp;DContriAgreOri!O$1,DContriORI!$E$42:$ZZ$42,"&lt;="&amp;DContriAgreOri!O$2)</f>
        <v>0</v>
      </c>
      <c r="P17" s="399"/>
      <c r="Q17" s="359">
        <f ca="1">AVERAGEIFS(DContriORI!$E54:$ZZ54,DContriORI!$E$42:$ZZ$42,"&gt;="&amp;DContriAgreOri!Q$1,DContriORI!$E$42:$ZZ$42,"&lt;="&amp;DContriAgreOri!Q$2)</f>
        <v>276434.67715297261</v>
      </c>
      <c r="R17" s="360">
        <f ca="1">AVERAGEIFS(DContriORI!$E54:$ZZ54,DContriORI!$E$42:$ZZ$42,"&gt;="&amp;DContriAgreOri!R$1,DContriORI!$E$42:$ZZ$42,"&lt;="&amp;DContriAgreOri!R$2)</f>
        <v>312543.10328230541</v>
      </c>
      <c r="S17" s="360">
        <f ca="1">AVERAGEIFS(DContriORI!$E54:$ZZ54,DContriORI!$E$42:$ZZ$42,"&gt;="&amp;DContriAgreOri!S$1,DContriORI!$E$42:$ZZ$42,"&lt;="&amp;DContriAgreOri!S$2)</f>
        <v>335832.45351901167</v>
      </c>
      <c r="T17" s="360">
        <f ca="1">AVERAGEIFS(DContriORI!$E54:$ZZ54,DContriORI!$E$42:$ZZ$42,"&gt;="&amp;DContriAgreOri!T$1,DContriORI!$E$42:$ZZ$42,"&lt;="&amp;DContriAgreOri!T$2)</f>
        <v>304086.63004569698</v>
      </c>
      <c r="U17" s="360">
        <f ca="1">AVERAGEIFS(DContriORI!$E54:$ZZ54,DContriORI!$E$42:$ZZ$42,"&gt;="&amp;DContriAgreOri!U$1,DContriORI!$E$42:$ZZ$42,"&lt;="&amp;DContriAgreOri!U$2)</f>
        <v>277753.60612474137</v>
      </c>
      <c r="V17" s="360">
        <f ca="1">AVERAGEIFS(DContriORI!$E54:$ZZ54,DContriORI!$E$42:$ZZ$42,"&gt;="&amp;DContriAgreOri!V$1,DContriORI!$E$42:$ZZ$42,"&lt;="&amp;DContriAgreOri!V$2)</f>
        <v>305807.41131618433</v>
      </c>
      <c r="W17" s="360">
        <f ca="1">AVERAGEIFS(DContriORI!$E54:$ZZ54,DContriORI!$E$42:$ZZ$42,"&gt;="&amp;DContriAgreOri!W$1,DContriORI!$E$42:$ZZ$42,"&lt;="&amp;DContriAgreOri!W$2)</f>
        <v>331118.93137058505</v>
      </c>
      <c r="X17" s="360">
        <f ca="1">AVERAGEIFS(DContriORI!$E54:$ZZ54,DContriORI!$E$42:$ZZ$42,"&gt;="&amp;DContriAgreOri!X$1,DContriORI!$E$42:$ZZ$42,"&lt;="&amp;DContriAgreOri!X$2)</f>
        <v>311107.57676708541</v>
      </c>
      <c r="Y17" s="360">
        <f ca="1">AVERAGEIFS(DContriORI!$E54:$ZZ54,DContriORI!$E$42:$ZZ$42,"&gt;="&amp;DContriAgreOri!Y$1,DContriORI!$E$42:$ZZ$42,"&lt;="&amp;DContriAgreOri!Y$2)</f>
        <v>0</v>
      </c>
      <c r="Z17" s="360">
        <f ca="1">AVERAGEIFS(DContriORI!$E54:$ZZ54,DContriORI!$E$42:$ZZ$42,"&gt;="&amp;DContriAgreOri!Z$1,DContriORI!$E$42:$ZZ$42,"&lt;="&amp;DContriAgreOri!Z$2)</f>
        <v>0</v>
      </c>
      <c r="AA17" s="360">
        <f ca="1">AVERAGEIFS(DContriORI!$E54:$ZZ54,DContriORI!$E$42:$ZZ$42,"&gt;="&amp;DContriAgreOri!AA$1,DContriORI!$E$42:$ZZ$42,"&lt;="&amp;DContriAgreOri!AA$2)</f>
        <v>0</v>
      </c>
      <c r="AB17" s="360">
        <f ca="1">AVERAGEIFS(DContriORI!$E54:$ZZ54,DContriORI!$E$42:$ZZ$42,"&gt;="&amp;DContriAgreOri!AB$1,DContriORI!$E$42:$ZZ$42,"&lt;="&amp;DContriAgreOri!AB$2)</f>
        <v>0</v>
      </c>
      <c r="AC17" s="399"/>
      <c r="AD17" s="359">
        <f ca="1">AVERAGEIFS(DContriORI!$E54:$ZZ54,DContriORI!$E$42:$ZZ$42,"&gt;="&amp;DContriAgreOri!AD$1,DContriORI!$E$42:$ZZ$42,"&lt;="&amp;DContriAgreOri!AD$2)</f>
        <v>270381.52210548054</v>
      </c>
      <c r="AE17" s="360">
        <f ca="1">AVERAGEIFS(DContriORI!$E54:$ZZ54,DContriORI!$E$42:$ZZ$42,"&gt;="&amp;DContriAgreOri!AE$1,DContriORI!$E$42:$ZZ$42,"&lt;="&amp;DContriAgreOri!AE$2)</f>
        <v>287428.55851918098</v>
      </c>
      <c r="AF17" s="360">
        <f ca="1">AVERAGEIFS(DContriORI!$E54:$ZZ54,DContriORI!$E$42:$ZZ$42,"&gt;="&amp;DContriAgreOri!AF$1,DContriORI!$E$42:$ZZ$42,"&lt;="&amp;DContriAgreOri!AF$2)</f>
        <v>325656.59002825542</v>
      </c>
      <c r="AG17" s="360">
        <f ca="1">AVERAGEIFS(DContriORI!$E54:$ZZ54,DContriORI!$E$42:$ZZ$42,"&gt;="&amp;DContriAgreOri!AG$1,DContriORI!$E$42:$ZZ$42,"&lt;="&amp;DContriAgreOri!AG$2)</f>
        <v>339752.38241012476</v>
      </c>
      <c r="AH17" s="360">
        <f ca="1">AVERAGEIFS(DContriORI!$E54:$ZZ54,DContriORI!$E$42:$ZZ$42,"&gt;="&amp;DContriAgreOri!AH$1,DContriORI!$E$42:$ZZ$42,"&lt;="&amp;DContriAgreOri!AH$2)</f>
        <v>325772.01527236088</v>
      </c>
      <c r="AI17" s="360">
        <f ca="1">AVERAGEIFS(DContriORI!$E54:$ZZ54,DContriORI!$E$42:$ZZ$42,"&gt;="&amp;DContriAgreOri!AI$1,DContriORI!$E$42:$ZZ$42,"&lt;="&amp;DContriAgreOri!AI$2)</f>
        <v>294354.22766457731</v>
      </c>
      <c r="AJ17" s="360">
        <f ca="1">AVERAGEIFS(DContriORI!$E54:$ZZ54,DContriORI!$E$42:$ZZ$42,"&gt;="&amp;DContriAgreOri!AJ$1,DContriORI!$E$42:$ZZ$42,"&lt;="&amp;DContriAgreOri!AJ$2)</f>
        <v>273117.54314260563</v>
      </c>
      <c r="AK17" s="360">
        <f ca="1">AVERAGEIFS(DContriORI!$E54:$ZZ54,DContriORI!$E$42:$ZZ$42,"&gt;="&amp;DContriAgreOri!AK$1,DContriORI!$E$42:$ZZ$42,"&lt;="&amp;DContriAgreOri!AK$2)</f>
        <v>285687.52041790617</v>
      </c>
      <c r="AL17" s="360">
        <f ca="1">AVERAGEIFS(DContriORI!$E54:$ZZ54,DContriORI!$E$42:$ZZ$42,"&gt;="&amp;DContriAgreOri!AL$1,DContriORI!$E$42:$ZZ$42,"&lt;="&amp;DContriAgreOri!AL$2)</f>
        <v>316536.46260087675</v>
      </c>
      <c r="AM17" s="360">
        <f ca="1">AVERAGEIFS(DContriORI!$E54:$ZZ54,DContriORI!$E$42:$ZZ$42,"&gt;="&amp;DContriAgreOri!AM$1,DContriORI!$E$42:$ZZ$42,"&lt;="&amp;DContriAgreOri!AM$2)</f>
        <v>332817.75399126112</v>
      </c>
      <c r="AN17" s="360">
        <f ca="1">AVERAGEIFS(DContriORI!$E54:$ZZ54,DContriORI!$E$42:$ZZ$42,"&gt;="&amp;DContriAgreOri!AN$1,DContriORI!$E$42:$ZZ$42,"&lt;="&amp;DContriAgreOri!AN$2)</f>
        <v>328636.55361432687</v>
      </c>
      <c r="AO17" s="360">
        <f ca="1">AVERAGEIFS(DContriORI!$E54:$ZZ54,DContriORI!$E$42:$ZZ$42,"&gt;="&amp;DContriAgreOri!AO$1,DContriORI!$E$42:$ZZ$42,"&lt;="&amp;DContriAgreOri!AO$2)</f>
        <v>301885.4546009177</v>
      </c>
      <c r="AP17" s="360">
        <f ca="1">AVERAGEIFS(DContriORI!$E54:$ZZ54,DContriORI!$E$42:$ZZ$42,"&gt;="&amp;DContriAgreOri!AP$1,DContriORI!$E$42:$ZZ$42,"&lt;="&amp;DContriAgreOri!AP$2)</f>
        <v>0</v>
      </c>
      <c r="AQ17" s="360">
        <f ca="1">AVERAGEIFS(DContriORI!$E54:$ZZ54,DContriORI!$E$42:$ZZ$42,"&gt;="&amp;DContriAgreOri!AQ$1,DContriORI!$E$42:$ZZ$42,"&lt;="&amp;DContriAgreOri!AQ$2)</f>
        <v>0</v>
      </c>
      <c r="AR17" s="360">
        <f ca="1">AVERAGEIFS(DContriORI!$E54:$ZZ54,DContriORI!$E$42:$ZZ$42,"&gt;="&amp;DContriAgreOri!AR$1,DContriORI!$E$42:$ZZ$42,"&lt;="&amp;DContriAgreOri!AR$2)</f>
        <v>0</v>
      </c>
      <c r="AS17" s="360">
        <f ca="1">AVERAGEIFS(DContriORI!$E54:$ZZ54,DContriORI!$E$42:$ZZ$42,"&gt;="&amp;DContriAgreOri!AS$1,DContriORI!$E$42:$ZZ$42,"&lt;="&amp;DContriAgreOri!AS$2)</f>
        <v>0</v>
      </c>
      <c r="AT17" s="360">
        <f ca="1">AVERAGEIFS(DContriORI!$E54:$ZZ54,DContriORI!$E$42:$ZZ$42,"&gt;="&amp;DContriAgreOri!AT$1,DContriORI!$E$42:$ZZ$42,"&lt;="&amp;DContriAgreOri!AT$2)</f>
        <v>0</v>
      </c>
      <c r="AU17" s="360">
        <f ca="1">AVERAGEIFS(DContriORI!$E54:$ZZ54,DContriORI!$E$42:$ZZ$42,"&gt;="&amp;DContriAgreOri!AU$1,DContriORI!$E$42:$ZZ$42,"&lt;="&amp;DContriAgreOri!AU$2)</f>
        <v>0</v>
      </c>
      <c r="AV17" s="399"/>
      <c r="AW17" s="359" t="s">
        <v>5</v>
      </c>
      <c r="AX17" s="360">
        <f ca="1">AVERAGEIFS(DContriORI!$E54:$ZZ54,DContriORI!$E$42:$ZZ$42,"&gt;="&amp;DContriAgreOri!AX$1,DContriORI!$E$42:$ZZ$42,"&lt;="&amp;DContriAgreOri!AX$2)</f>
        <v>276962.57501084136</v>
      </c>
      <c r="AY17" s="360">
        <f ca="1">AVERAGEIFS(DContriORI!$E54:$ZZ54,DContriORI!$E$42:$ZZ$42,"&gt;="&amp;DContriAgreOri!AY$1,DContriORI!$E$42:$ZZ$42,"&lt;="&amp;DContriAgreOri!AY$2)</f>
        <v>0</v>
      </c>
      <c r="AZ17" s="361"/>
    </row>
    <row r="18" spans="1:52" s="343" customFormat="1" x14ac:dyDescent="0.2">
      <c r="A18" s="325" t="s">
        <v>6</v>
      </c>
      <c r="B18" s="362">
        <f ca="1">AVERAGEIFS(DContriORI!$E55:$ZZ55,DContriORI!$E$42:$ZZ$42,"&gt;="&amp;DContriAgreOri!B$1,DContriORI!$E$42:$ZZ$42,"&lt;="&amp;DContriAgreOri!B$2)</f>
        <v>322410.86699995777</v>
      </c>
      <c r="C18" s="363">
        <f ca="1">AVERAGEIFS(DContriORI!$E55:$ZZ55,DContriORI!$E$42:$ZZ$42,"&gt;="&amp;DContriAgreOri!C$1,DContriORI!$E$42:$ZZ$42,"&lt;="&amp;DContriAgreOri!C$2)</f>
        <v>314511.83700000239</v>
      </c>
      <c r="D18" s="363">
        <f ca="1">AVERAGEIFS(DContriORI!$E55:$ZZ55,DContriORI!$E$42:$ZZ$42,"&gt;="&amp;DContriAgreOri!D$1,DContriORI!$E$42:$ZZ$42,"&lt;="&amp;DContriAgreOri!D$2)</f>
        <v>307224.2159999967</v>
      </c>
      <c r="E18" s="363">
        <f ca="1">AVERAGEIFS(DContriORI!$E55:$ZZ55,DContriORI!$E$42:$ZZ$42,"&gt;="&amp;DContriAgreOri!E$1,DContriORI!$E$42:$ZZ$42,"&lt;="&amp;DContriAgreOri!E$2)</f>
        <v>306446.88139464898</v>
      </c>
      <c r="F18" s="363">
        <f ca="1">AVERAGEIFS(DContriORI!$E55:$ZZ55,DContriORI!$E$42:$ZZ$42,"&gt;="&amp;DContriAgreOri!F$1,DContriORI!$E$42:$ZZ$42,"&lt;="&amp;DContriAgreOri!F$2)</f>
        <v>0</v>
      </c>
      <c r="G18" s="372"/>
      <c r="H18" s="362">
        <f ca="1">AVERAGEIFS(DContriORI!$E55:$ZZ55,DContriORI!$E$42:$ZZ$42,"&gt;="&amp;DContriAgreOri!H$1,DContriORI!$E$42:$ZZ$42,"&lt;="&amp;DContriAgreOri!H$2)</f>
        <v>302744.5086320652</v>
      </c>
      <c r="I18" s="363">
        <f ca="1">AVERAGEIFS(DContriORI!$E55:$ZZ55,DContriORI!$E$42:$ZZ$42,"&gt;="&amp;DContriAgreOri!I$1,DContriORI!$E$42:$ZZ$42,"&lt;="&amp;DContriAgreOri!I$2)</f>
        <v>326279.16536793963</v>
      </c>
      <c r="J18" s="363">
        <f ca="1">AVERAGEIFS(DContriORI!$E55:$ZZ55,DContriORI!$E$42:$ZZ$42,"&gt;="&amp;DContriAgreOri!J$1,DContriORI!$E$42:$ZZ$42,"&lt;="&amp;DContriAgreOri!J$2)</f>
        <v>294488.89021763898</v>
      </c>
      <c r="K18" s="363">
        <f ca="1">AVERAGEIFS(DContriORI!$E55:$ZZ55,DContriORI!$E$42:$ZZ$42,"&gt;="&amp;DContriAgreOri!K$1,DContriORI!$E$42:$ZZ$42,"&lt;="&amp;DContriAgreOri!K$2)</f>
        <v>319959.5417823543</v>
      </c>
      <c r="L18" s="363">
        <f ca="1">AVERAGEIFS(DContriORI!$E55:$ZZ55,DContriORI!$E$42:$ZZ$42,"&gt;="&amp;DContriAgreOri!L$1,DContriORI!$E$42:$ZZ$42,"&lt;="&amp;DContriAgreOri!L$2)</f>
        <v>291780.50872046285</v>
      </c>
      <c r="M18" s="363">
        <f ca="1">AVERAGEIFS(DContriORI!$E55:$ZZ55,DContriORI!$E$42:$ZZ$42,"&gt;="&amp;DContriAgreOri!M$1,DContriORI!$E$42:$ZZ$42,"&lt;="&amp;DContriAgreOri!M$2)</f>
        <v>321113.25406883523</v>
      </c>
      <c r="N18" s="363">
        <f ca="1">AVERAGEIFS(DContriORI!$E55:$ZZ55,DContriORI!$E$42:$ZZ$42,"&gt;="&amp;DContriAgreOri!N$1,DContriORI!$E$42:$ZZ$42,"&lt;="&amp;DContriAgreOri!N$2)</f>
        <v>0</v>
      </c>
      <c r="O18" s="363">
        <f ca="1">AVERAGEIFS(DContriORI!$E55:$ZZ55,DContriORI!$E$42:$ZZ$42,"&gt;="&amp;DContriAgreOri!O$1,DContriORI!$E$42:$ZZ$42,"&lt;="&amp;DContriAgreOri!O$2)</f>
        <v>0</v>
      </c>
      <c r="P18" s="372"/>
      <c r="Q18" s="362">
        <f ca="1">AVERAGEIFS(DContriORI!$E55:$ZZ55,DContriORI!$E$42:$ZZ$42,"&gt;="&amp;DContriAgreOri!Q$1,DContriORI!$E$42:$ZZ$42,"&lt;="&amp;DContriAgreOri!Q$2)</f>
        <v>276434.67715297261</v>
      </c>
      <c r="R18" s="363">
        <f ca="1">AVERAGEIFS(DContriORI!$E55:$ZZ55,DContriORI!$E$42:$ZZ$42,"&gt;="&amp;DContriAgreOri!R$1,DContriORI!$E$42:$ZZ$42,"&lt;="&amp;DContriAgreOri!R$2)</f>
        <v>312543.10328230541</v>
      </c>
      <c r="S18" s="363">
        <f ca="1">AVERAGEIFS(DContriORI!$E55:$ZZ55,DContriORI!$E$42:$ZZ$42,"&gt;="&amp;DContriAgreOri!S$1,DContriORI!$E$42:$ZZ$42,"&lt;="&amp;DContriAgreOri!S$2)</f>
        <v>335832.45351901167</v>
      </c>
      <c r="T18" s="363">
        <f ca="1">AVERAGEIFS(DContriORI!$E55:$ZZ55,DContriORI!$E$42:$ZZ$42,"&gt;="&amp;DContriAgreOri!T$1,DContriORI!$E$42:$ZZ$42,"&lt;="&amp;DContriAgreOri!T$2)</f>
        <v>304086.63004569698</v>
      </c>
      <c r="U18" s="363">
        <f ca="1">AVERAGEIFS(DContriORI!$E55:$ZZ55,DContriORI!$E$42:$ZZ$42,"&gt;="&amp;DContriAgreOri!U$1,DContriORI!$E$42:$ZZ$42,"&lt;="&amp;DContriAgreOri!U$2)</f>
        <v>277753.60612474137</v>
      </c>
      <c r="V18" s="363">
        <f ca="1">AVERAGEIFS(DContriORI!$E55:$ZZ55,DContriORI!$E$42:$ZZ$42,"&gt;="&amp;DContriAgreOri!V$1,DContriORI!$E$42:$ZZ$42,"&lt;="&amp;DContriAgreOri!V$2)</f>
        <v>305807.41131618433</v>
      </c>
      <c r="W18" s="363">
        <f ca="1">AVERAGEIFS(DContriORI!$E55:$ZZ55,DContriORI!$E$42:$ZZ$42,"&gt;="&amp;DContriAgreOri!W$1,DContriORI!$E$42:$ZZ$42,"&lt;="&amp;DContriAgreOri!W$2)</f>
        <v>331118.93137058505</v>
      </c>
      <c r="X18" s="363">
        <f ca="1">AVERAGEIFS(DContriORI!$E55:$ZZ55,DContriORI!$E$42:$ZZ$42,"&gt;="&amp;DContriAgreOri!X$1,DContriORI!$E$42:$ZZ$42,"&lt;="&amp;DContriAgreOri!X$2)</f>
        <v>311107.57676708541</v>
      </c>
      <c r="Y18" s="363">
        <f ca="1">AVERAGEIFS(DContriORI!$E55:$ZZ55,DContriORI!$E$42:$ZZ$42,"&gt;="&amp;DContriAgreOri!Y$1,DContriORI!$E$42:$ZZ$42,"&lt;="&amp;DContriAgreOri!Y$2)</f>
        <v>0</v>
      </c>
      <c r="Z18" s="363">
        <f ca="1">AVERAGEIFS(DContriORI!$E55:$ZZ55,DContriORI!$E$42:$ZZ$42,"&gt;="&amp;DContriAgreOri!Z$1,DContriORI!$E$42:$ZZ$42,"&lt;="&amp;DContriAgreOri!Z$2)</f>
        <v>0</v>
      </c>
      <c r="AA18" s="363">
        <f ca="1">AVERAGEIFS(DContriORI!$E55:$ZZ55,DContriORI!$E$42:$ZZ$42,"&gt;="&amp;DContriAgreOri!AA$1,DContriORI!$E$42:$ZZ$42,"&lt;="&amp;DContriAgreOri!AA$2)</f>
        <v>0</v>
      </c>
      <c r="AB18" s="363">
        <f ca="1">AVERAGEIFS(DContriORI!$E55:$ZZ55,DContriORI!$E$42:$ZZ$42,"&gt;="&amp;DContriAgreOri!AB$1,DContriORI!$E$42:$ZZ$42,"&lt;="&amp;DContriAgreOri!AB$2)</f>
        <v>0</v>
      </c>
      <c r="AC18" s="372"/>
      <c r="AD18" s="362">
        <f ca="1">AVERAGEIFS(DContriORI!$E55:$ZZ55,DContriORI!$E$42:$ZZ$42,"&gt;="&amp;DContriAgreOri!AD$1,DContriORI!$E$42:$ZZ$42,"&lt;="&amp;DContriAgreOri!AD$2)</f>
        <v>270381.52210548054</v>
      </c>
      <c r="AE18" s="363">
        <f ca="1">AVERAGEIFS(DContriORI!$E55:$ZZ55,DContriORI!$E$42:$ZZ$42,"&gt;="&amp;DContriAgreOri!AE$1,DContriORI!$E$42:$ZZ$42,"&lt;="&amp;DContriAgreOri!AE$2)</f>
        <v>287428.55851918098</v>
      </c>
      <c r="AF18" s="363">
        <f ca="1">AVERAGEIFS(DContriORI!$E55:$ZZ55,DContriORI!$E$42:$ZZ$42,"&gt;="&amp;DContriAgreOri!AF$1,DContriORI!$E$42:$ZZ$42,"&lt;="&amp;DContriAgreOri!AF$2)</f>
        <v>325656.59002825542</v>
      </c>
      <c r="AG18" s="363">
        <f ca="1">AVERAGEIFS(DContriORI!$E55:$ZZ55,DContriORI!$E$42:$ZZ$42,"&gt;="&amp;DContriAgreOri!AG$1,DContriORI!$E$42:$ZZ$42,"&lt;="&amp;DContriAgreOri!AG$2)</f>
        <v>339752.38241012476</v>
      </c>
      <c r="AH18" s="363">
        <f ca="1">AVERAGEIFS(DContriORI!$E55:$ZZ55,DContriORI!$E$42:$ZZ$42,"&gt;="&amp;DContriAgreOri!AH$1,DContriORI!$E$42:$ZZ$42,"&lt;="&amp;DContriAgreOri!AH$2)</f>
        <v>325772.01527236088</v>
      </c>
      <c r="AI18" s="363">
        <f ca="1">AVERAGEIFS(DContriORI!$E55:$ZZ55,DContriORI!$E$42:$ZZ$42,"&gt;="&amp;DContriAgreOri!AI$1,DContriORI!$E$42:$ZZ$42,"&lt;="&amp;DContriAgreOri!AI$2)</f>
        <v>294354.22766457731</v>
      </c>
      <c r="AJ18" s="363">
        <f ca="1">AVERAGEIFS(DContriORI!$E55:$ZZ55,DContriORI!$E$42:$ZZ$42,"&gt;="&amp;DContriAgreOri!AJ$1,DContriORI!$E$42:$ZZ$42,"&lt;="&amp;DContriAgreOri!AJ$2)</f>
        <v>273117.54314260563</v>
      </c>
      <c r="AK18" s="363">
        <f ca="1">AVERAGEIFS(DContriORI!$E55:$ZZ55,DContriORI!$E$42:$ZZ$42,"&gt;="&amp;DContriAgreOri!AK$1,DContriORI!$E$42:$ZZ$42,"&lt;="&amp;DContriAgreOri!AK$2)</f>
        <v>285687.52041790617</v>
      </c>
      <c r="AL18" s="363">
        <f ca="1">AVERAGEIFS(DContriORI!$E55:$ZZ55,DContriORI!$E$42:$ZZ$42,"&gt;="&amp;DContriAgreOri!AL$1,DContriORI!$E$42:$ZZ$42,"&lt;="&amp;DContriAgreOri!AL$2)</f>
        <v>316536.46260087675</v>
      </c>
      <c r="AM18" s="363">
        <f ca="1">AVERAGEIFS(DContriORI!$E55:$ZZ55,DContriORI!$E$42:$ZZ$42,"&gt;="&amp;DContriAgreOri!AM$1,DContriORI!$E$42:$ZZ$42,"&lt;="&amp;DContriAgreOri!AM$2)</f>
        <v>332817.75399126112</v>
      </c>
      <c r="AN18" s="363">
        <f ca="1">AVERAGEIFS(DContriORI!$E55:$ZZ55,DContriORI!$E$42:$ZZ$42,"&gt;="&amp;DContriAgreOri!AN$1,DContriORI!$E$42:$ZZ$42,"&lt;="&amp;DContriAgreOri!AN$2)</f>
        <v>328636.55361432687</v>
      </c>
      <c r="AO18" s="363">
        <f ca="1">AVERAGEIFS(DContriORI!$E55:$ZZ55,DContriORI!$E$42:$ZZ$42,"&gt;="&amp;DContriAgreOri!AO$1,DContriORI!$E$42:$ZZ$42,"&lt;="&amp;DContriAgreOri!AO$2)</f>
        <v>301885.4546009177</v>
      </c>
      <c r="AP18" s="363">
        <f ca="1">AVERAGEIFS(DContriORI!$E55:$ZZ55,DContriORI!$E$42:$ZZ$42,"&gt;="&amp;DContriAgreOri!AP$1,DContriORI!$E$42:$ZZ$42,"&lt;="&amp;DContriAgreOri!AP$2)</f>
        <v>0</v>
      </c>
      <c r="AQ18" s="363">
        <f ca="1">AVERAGEIFS(DContriORI!$E55:$ZZ55,DContriORI!$E$42:$ZZ$42,"&gt;="&amp;DContriAgreOri!AQ$1,DContriORI!$E$42:$ZZ$42,"&lt;="&amp;DContriAgreOri!AQ$2)</f>
        <v>0</v>
      </c>
      <c r="AR18" s="363">
        <f ca="1">AVERAGEIFS(DContriORI!$E55:$ZZ55,DContriORI!$E$42:$ZZ$42,"&gt;="&amp;DContriAgreOri!AR$1,DContriORI!$E$42:$ZZ$42,"&lt;="&amp;DContriAgreOri!AR$2)</f>
        <v>0</v>
      </c>
      <c r="AS18" s="363">
        <f ca="1">AVERAGEIFS(DContriORI!$E55:$ZZ55,DContriORI!$E$42:$ZZ$42,"&gt;="&amp;DContriAgreOri!AS$1,DContriORI!$E$42:$ZZ$42,"&lt;="&amp;DContriAgreOri!AS$2)</f>
        <v>0</v>
      </c>
      <c r="AT18" s="363">
        <f ca="1">AVERAGEIFS(DContriORI!$E55:$ZZ55,DContriORI!$E$42:$ZZ$42,"&gt;="&amp;DContriAgreOri!AT$1,DContriORI!$E$42:$ZZ$42,"&lt;="&amp;DContriAgreOri!AT$2)</f>
        <v>0</v>
      </c>
      <c r="AU18" s="363">
        <f ca="1">AVERAGEIFS(DContriORI!$E55:$ZZ55,DContriORI!$E$42:$ZZ$42,"&gt;="&amp;DContriAgreOri!AU$1,DContriORI!$E$42:$ZZ$42,"&lt;="&amp;DContriAgreOri!AU$2)</f>
        <v>0</v>
      </c>
      <c r="AV18" s="372"/>
      <c r="AW18" s="362" t="s">
        <v>6</v>
      </c>
      <c r="AX18" s="363">
        <f ca="1">AVERAGEIFS(DContriORI!$E55:$ZZ55,DContriORI!$E$42:$ZZ$42,"&gt;="&amp;DContriAgreOri!AX$1,DContriORI!$E$42:$ZZ$42,"&lt;="&amp;DContriAgreOri!AX$2)</f>
        <v>276962.57501084136</v>
      </c>
      <c r="AY18" s="363">
        <f ca="1">AVERAGEIFS(DContriORI!$E55:$ZZ55,DContriORI!$E$42:$ZZ$42,"&gt;="&amp;DContriAgreOri!AY$1,DContriORI!$E$42:$ZZ$42,"&lt;="&amp;DContriAgreOri!AY$2)</f>
        <v>0</v>
      </c>
      <c r="AZ18" s="364"/>
    </row>
    <row r="19" spans="1:52" s="342" customFormat="1" x14ac:dyDescent="0.2">
      <c r="A19" s="322" t="s">
        <v>8</v>
      </c>
      <c r="B19" s="359">
        <f ca="1">AVERAGEIFS(DContriORI!$E56:$ZZ56,DContriORI!$E$42:$ZZ$42,"&gt;="&amp;DContriAgreOri!B$1,DContriORI!$E$42:$ZZ$42,"&lt;="&amp;DContriAgreOri!B$2)</f>
        <v>1312765.5539998678</v>
      </c>
      <c r="C19" s="360">
        <f ca="1">AVERAGEIFS(DContriORI!$E56:$ZZ56,DContriORI!$E$42:$ZZ$42,"&gt;="&amp;DContriAgreOri!C$1,DContriORI!$E$42:$ZZ$42,"&lt;="&amp;DContriAgreOri!C$2)</f>
        <v>1473204.0310000454</v>
      </c>
      <c r="D19" s="360">
        <f ca="1">AVERAGEIFS(DContriORI!$E56:$ZZ56,DContriORI!$E$42:$ZZ$42,"&gt;="&amp;DContriAgreOri!D$1,DContriORI!$E$42:$ZZ$42,"&lt;="&amp;DContriAgreOri!D$2)</f>
        <v>1517047.3669997954</v>
      </c>
      <c r="E19" s="360">
        <f ca="1">AVERAGEIFS(DContriORI!$E56:$ZZ56,DContriORI!$E$42:$ZZ$42,"&gt;="&amp;DContriAgreOri!E$1,DContriORI!$E$42:$ZZ$42,"&lt;="&amp;DContriAgreOri!E$2)</f>
        <v>1501975.1714012297</v>
      </c>
      <c r="F19" s="360">
        <f ca="1">AVERAGEIFS(DContriORI!$E56:$ZZ56,DContriORI!$E$42:$ZZ$42,"&gt;="&amp;DContriAgreOri!F$1,DContriORI!$E$42:$ZZ$42,"&lt;="&amp;DContriAgreOri!F$2)</f>
        <v>0</v>
      </c>
      <c r="G19" s="399"/>
      <c r="H19" s="359">
        <f ca="1">AVERAGEIFS(DContriORI!$E56:$ZZ56,DContriORI!$E$42:$ZZ$42,"&gt;="&amp;DContriAgreOri!H$1,DContriORI!$E$42:$ZZ$42,"&lt;="&amp;DContriAgreOri!H$2)</f>
        <v>1378916.5093363479</v>
      </c>
      <c r="I19" s="360">
        <f ca="1">AVERAGEIFS(DContriORI!$E56:$ZZ56,DContriORI!$E$42:$ZZ$42,"&gt;="&amp;DContriAgreOri!I$1,DContriORI!$E$42:$ZZ$42,"&lt;="&amp;DContriAgreOri!I$2)</f>
        <v>1567491.5526637435</v>
      </c>
      <c r="J19" s="360">
        <f ca="1">AVERAGEIFS(DContriORI!$E56:$ZZ56,DContriORI!$E$42:$ZZ$42,"&gt;="&amp;DContriAgreOri!J$1,DContriORI!$E$42:$ZZ$42,"&lt;="&amp;DContriAgreOri!J$2)</f>
        <v>1506140.9592131479</v>
      </c>
      <c r="K19" s="360">
        <f ca="1">AVERAGEIFS(DContriORI!$E56:$ZZ56,DContriORI!$E$42:$ZZ$42,"&gt;="&amp;DContriAgreOri!K$1,DContriORI!$E$42:$ZZ$42,"&lt;="&amp;DContriAgreOri!K$2)</f>
        <v>1527953.7747864428</v>
      </c>
      <c r="L19" s="360">
        <f ca="1">AVERAGEIFS(DContriORI!$E56:$ZZ56,DContriORI!$E$42:$ZZ$42,"&gt;="&amp;DContriAgreOri!L$1,DContriORI!$E$42:$ZZ$42,"&lt;="&amp;DContriAgreOri!L$2)</f>
        <v>1479521.6983406674</v>
      </c>
      <c r="M19" s="360">
        <f ca="1">AVERAGEIFS(DContriORI!$E56:$ZZ56,DContriORI!$E$42:$ZZ$42,"&gt;="&amp;DContriAgreOri!M$1,DContriORI!$E$42:$ZZ$42,"&lt;="&amp;DContriAgreOri!M$2)</f>
        <v>1524428.6444617922</v>
      </c>
      <c r="N19" s="360">
        <f ca="1">AVERAGEIFS(DContriORI!$E56:$ZZ56,DContriORI!$E$42:$ZZ$42,"&gt;="&amp;DContriAgreOri!N$1,DContriORI!$E$42:$ZZ$42,"&lt;="&amp;DContriAgreOri!N$2)</f>
        <v>0</v>
      </c>
      <c r="O19" s="360">
        <f ca="1">AVERAGEIFS(DContriORI!$E56:$ZZ56,DContriORI!$E$42:$ZZ$42,"&gt;="&amp;DContriAgreOri!O$1,DContriORI!$E$42:$ZZ$42,"&lt;="&amp;DContriAgreOri!O$2)</f>
        <v>0</v>
      </c>
      <c r="P19" s="399"/>
      <c r="Q19" s="359">
        <f ca="1">AVERAGEIFS(DContriORI!$E56:$ZZ56,DContriORI!$E$42:$ZZ$42,"&gt;="&amp;DContriAgreOri!Q$1,DContriORI!$E$42:$ZZ$42,"&lt;="&amp;DContriAgreOri!Q$2)</f>
        <v>1461026.3127006076</v>
      </c>
      <c r="R19" s="360">
        <f ca="1">AVERAGEIFS(DContriORI!$E56:$ZZ56,DContriORI!$E$42:$ZZ$42,"&gt;="&amp;DContriAgreOri!R$1,DContriORI!$E$42:$ZZ$42,"&lt;="&amp;DContriAgreOri!R$2)</f>
        <v>1551255.6057256879</v>
      </c>
      <c r="S19" s="360">
        <f ca="1">AVERAGEIFS(DContriORI!$E56:$ZZ56,DContriORI!$E$42:$ZZ$42,"&gt;="&amp;DContriAgreOri!S$1,DContriORI!$E$42:$ZZ$42,"&lt;="&amp;DContriAgreOri!S$2)</f>
        <v>1528224.5706383742</v>
      </c>
      <c r="T19" s="360">
        <f ca="1">AVERAGEIFS(DContriORI!$E56:$ZZ56,DContriORI!$E$42:$ZZ$42,"&gt;="&amp;DContriAgreOri!T$1,DContriORI!$E$42:$ZZ$42,"&lt;="&amp;DContriAgreOri!T$2)</f>
        <v>1527682.9789345115</v>
      </c>
      <c r="U19" s="360">
        <f ca="1">AVERAGEIFS(DContriORI!$E56:$ZZ56,DContriORI!$E$42:$ZZ$42,"&gt;="&amp;DContriAgreOri!U$1,DContriORI!$E$42:$ZZ$42,"&lt;="&amp;DContriAgreOri!U$2)</f>
        <v>1441182.2734998669</v>
      </c>
      <c r="V19" s="360">
        <f ca="1">AVERAGEIFS(DContriORI!$E56:$ZZ56,DContriORI!$E$42:$ZZ$42,"&gt;="&amp;DContriAgreOri!V$1,DContriORI!$E$42:$ZZ$42,"&lt;="&amp;DContriAgreOri!V$2)</f>
        <v>1517861.1231814679</v>
      </c>
      <c r="W19" s="360">
        <f ca="1">AVERAGEIFS(DContriORI!$E56:$ZZ56,DContriORI!$E$42:$ZZ$42,"&gt;="&amp;DContriAgreOri!W$1,DContriORI!$E$42:$ZZ$42,"&lt;="&amp;DContriAgreOri!W$2)</f>
        <v>1456197.6063409857</v>
      </c>
      <c r="X19" s="360">
        <f ca="1">AVERAGEIFS(DContriORI!$E56:$ZZ56,DContriORI!$E$42:$ZZ$42,"&gt;="&amp;DContriAgreOri!X$1,DContriORI!$E$42:$ZZ$42,"&lt;="&amp;DContriAgreOri!X$2)</f>
        <v>1592659.6825825989</v>
      </c>
      <c r="Y19" s="360">
        <f ca="1">AVERAGEIFS(DContriORI!$E56:$ZZ56,DContriORI!$E$42:$ZZ$42,"&gt;="&amp;DContriAgreOri!Y$1,DContriORI!$E$42:$ZZ$42,"&lt;="&amp;DContriAgreOri!Y$2)</f>
        <v>0</v>
      </c>
      <c r="Z19" s="360">
        <f ca="1">AVERAGEIFS(DContriORI!$E56:$ZZ56,DContriORI!$E$42:$ZZ$42,"&gt;="&amp;DContriAgreOri!Z$1,DContriORI!$E$42:$ZZ$42,"&lt;="&amp;DContriAgreOri!Z$2)</f>
        <v>0</v>
      </c>
      <c r="AA19" s="360">
        <f ca="1">AVERAGEIFS(DContriORI!$E56:$ZZ56,DContriORI!$E$42:$ZZ$42,"&gt;="&amp;DContriAgreOri!AA$1,DContriORI!$E$42:$ZZ$42,"&lt;="&amp;DContriAgreOri!AA$2)</f>
        <v>0</v>
      </c>
      <c r="AB19" s="360">
        <f ca="1">AVERAGEIFS(DContriORI!$E56:$ZZ56,DContriORI!$E$42:$ZZ$42,"&gt;="&amp;DContriAgreOri!AB$1,DContriORI!$E$42:$ZZ$42,"&lt;="&amp;DContriAgreOri!AB$2)</f>
        <v>0</v>
      </c>
      <c r="AC19" s="399"/>
      <c r="AD19" s="359">
        <f ca="1">AVERAGEIFS(DContriORI!$E56:$ZZ56,DContriORI!$E$42:$ZZ$42,"&gt;="&amp;DContriAgreOri!AD$1,DContriORI!$E$42:$ZZ$42,"&lt;="&amp;DContriAgreOri!AD$2)</f>
        <v>1449252.0735518939</v>
      </c>
      <c r="AE19" s="360">
        <f ca="1">AVERAGEIFS(DContriORI!$E56:$ZZ56,DContriORI!$E$42:$ZZ$42,"&gt;="&amp;DContriAgreOri!AE$1,DContriORI!$E$42:$ZZ$42,"&lt;="&amp;DContriAgreOri!AE$2)</f>
        <v>1540401.2768945512</v>
      </c>
      <c r="AF19" s="360">
        <f ca="1">AVERAGEIFS(DContriORI!$E56:$ZZ56,DContriORI!$E$42:$ZZ$42,"&gt;="&amp;DContriAgreOri!AF$1,DContriORI!$E$42:$ZZ$42,"&lt;="&amp;DContriAgreOri!AF$2)</f>
        <v>1528769.5271929982</v>
      </c>
      <c r="AG19" s="360">
        <f ca="1">AVERAGEIFS(DContriORI!$E56:$ZZ56,DContriORI!$E$42:$ZZ$42,"&gt;="&amp;DContriAgreOri!AG$1,DContriORI!$E$42:$ZZ$42,"&lt;="&amp;DContriAgreOri!AG$2)</f>
        <v>1543303.6017248239</v>
      </c>
      <c r="AH19" s="360">
        <f ca="1">AVERAGEIFS(DContriORI!$E56:$ZZ56,DContriORI!$E$42:$ZZ$42,"&gt;="&amp;DContriAgreOri!AH$1,DContriORI!$E$42:$ZZ$42,"&lt;="&amp;DContriAgreOri!AH$2)</f>
        <v>1517267.7098786375</v>
      </c>
      <c r="AI19" s="360">
        <f ca="1">AVERAGEIFS(DContriORI!$E56:$ZZ56,DContriORI!$E$42:$ZZ$42,"&gt;="&amp;DContriAgreOri!AI$1,DContriORI!$E$42:$ZZ$42,"&lt;="&amp;DContriAgreOri!AI$2)</f>
        <v>1523290.0127558671</v>
      </c>
      <c r="AJ19" s="360">
        <f ca="1">AVERAGEIFS(DContriORI!$E56:$ZZ56,DContriORI!$E$42:$ZZ$42,"&gt;="&amp;DContriAgreOri!AJ$1,DContriORI!$E$42:$ZZ$42,"&lt;="&amp;DContriAgreOri!AJ$2)</f>
        <v>1380188.8637660965</v>
      </c>
      <c r="AK19" s="360">
        <f ca="1">AVERAGEIFS(DContriORI!$E56:$ZZ56,DContriORI!$E$42:$ZZ$42,"&gt;="&amp;DContriAgreOri!AK$1,DContriORI!$E$42:$ZZ$42,"&lt;="&amp;DContriAgreOri!AK$2)</f>
        <v>1515702.4919068306</v>
      </c>
      <c r="AL19" s="360">
        <f ca="1">AVERAGEIFS(DContriORI!$E56:$ZZ56,DContriORI!$E$42:$ZZ$42,"&gt;="&amp;DContriAgreOri!AL$1,DContriORI!$E$42:$ZZ$42,"&lt;="&amp;DContriAgreOri!AL$2)</f>
        <v>1542673.7393490747</v>
      </c>
      <c r="AM19" s="360">
        <f ca="1">AVERAGEIFS(DContriORI!$E56:$ZZ56,DContriORI!$E$42:$ZZ$42,"&gt;="&amp;DContriAgreOri!AM$1,DContriORI!$E$42:$ZZ$42,"&lt;="&amp;DContriAgreOri!AM$2)</f>
        <v>1495128.9478565685</v>
      </c>
      <c r="AN19" s="360">
        <f ca="1">AVERAGEIFS(DContriORI!$E56:$ZZ56,DContriORI!$E$42:$ZZ$42,"&gt;="&amp;DContriAgreOri!AN$1,DContriORI!$E$42:$ZZ$42,"&lt;="&amp;DContriAgreOri!AN$2)</f>
        <v>1477580.7797146933</v>
      </c>
      <c r="AO19" s="360">
        <f ca="1">AVERAGEIFS(DContriORI!$E56:$ZZ56,DContriORI!$E$42:$ZZ$42,"&gt;="&amp;DContriAgreOri!AO$1,DContriORI!$E$42:$ZZ$42,"&lt;="&amp;DContriAgreOri!AO$2)</f>
        <v>1600576.2058141145</v>
      </c>
      <c r="AP19" s="360">
        <f ca="1">AVERAGEIFS(DContriORI!$E56:$ZZ56,DContriORI!$E$42:$ZZ$42,"&gt;="&amp;DContriAgreOri!AP$1,DContriORI!$E$42:$ZZ$42,"&lt;="&amp;DContriAgreOri!AP$2)</f>
        <v>0</v>
      </c>
      <c r="AQ19" s="360">
        <f ca="1">AVERAGEIFS(DContriORI!$E56:$ZZ56,DContriORI!$E$42:$ZZ$42,"&gt;="&amp;DContriAgreOri!AQ$1,DContriORI!$E$42:$ZZ$42,"&lt;="&amp;DContriAgreOri!AQ$2)</f>
        <v>0</v>
      </c>
      <c r="AR19" s="360">
        <f ca="1">AVERAGEIFS(DContriORI!$E56:$ZZ56,DContriORI!$E$42:$ZZ$42,"&gt;="&amp;DContriAgreOri!AR$1,DContriORI!$E$42:$ZZ$42,"&lt;="&amp;DContriAgreOri!AR$2)</f>
        <v>0</v>
      </c>
      <c r="AS19" s="360">
        <f ca="1">AVERAGEIFS(DContriORI!$E56:$ZZ56,DContriORI!$E$42:$ZZ$42,"&gt;="&amp;DContriAgreOri!AS$1,DContriORI!$E$42:$ZZ$42,"&lt;="&amp;DContriAgreOri!AS$2)</f>
        <v>0</v>
      </c>
      <c r="AT19" s="360">
        <f ca="1">AVERAGEIFS(DContriORI!$E56:$ZZ56,DContriORI!$E$42:$ZZ$42,"&gt;="&amp;DContriAgreOri!AT$1,DContriORI!$E$42:$ZZ$42,"&lt;="&amp;DContriAgreOri!AT$2)</f>
        <v>0</v>
      </c>
      <c r="AU19" s="360">
        <f ca="1">AVERAGEIFS(DContriORI!$E56:$ZZ56,DContriORI!$E$42:$ZZ$42,"&gt;="&amp;DContriAgreOri!AU$1,DContriORI!$E$42:$ZZ$42,"&lt;="&amp;DContriAgreOri!AU$2)</f>
        <v>0</v>
      </c>
      <c r="AV19" s="399"/>
      <c r="AW19" s="359" t="s">
        <v>8</v>
      </c>
      <c r="AX19" s="360">
        <f ca="1">AVERAGEIFS(DContriORI!$E56:$ZZ56,DContriORI!$E$42:$ZZ$42,"&gt;="&amp;DContriAgreOri!AX$1,DContriORI!$E$42:$ZZ$42,"&lt;="&amp;DContriAgreOri!AX$2)</f>
        <v>1381408.2605566881</v>
      </c>
      <c r="AY19" s="360">
        <f ca="1">AVERAGEIFS(DContriORI!$E56:$ZZ56,DContriORI!$E$42:$ZZ$42,"&gt;="&amp;DContriAgreOri!AY$1,DContriORI!$E$42:$ZZ$42,"&lt;="&amp;DContriAgreOri!AY$2)</f>
        <v>0</v>
      </c>
      <c r="AZ19" s="361"/>
    </row>
    <row r="20" spans="1:52" s="343" customFormat="1" x14ac:dyDescent="0.2">
      <c r="A20" s="325" t="s">
        <v>9</v>
      </c>
      <c r="B20" s="362">
        <f ca="1">AVERAGEIFS(DContriORI!$E57:$ZZ57,DContriORI!$E$42:$ZZ$42,"&gt;="&amp;DContriAgreOri!B$1,DContriORI!$E$42:$ZZ$42,"&lt;="&amp;DContriAgreOri!B$2)</f>
        <v>951945.47100014414</v>
      </c>
      <c r="C20" s="363">
        <f ca="1">AVERAGEIFS(DContriORI!$E57:$ZZ57,DContriORI!$E$42:$ZZ$42,"&gt;="&amp;DContriAgreOri!C$1,DContriORI!$E$42:$ZZ$42,"&lt;="&amp;DContriAgreOri!C$2)</f>
        <v>1012508.3389998594</v>
      </c>
      <c r="D20" s="363">
        <f ca="1">AVERAGEIFS(DContriORI!$E57:$ZZ57,DContriORI!$E$42:$ZZ$42,"&gt;="&amp;DContriAgreOri!D$1,DContriORI!$E$42:$ZZ$42,"&lt;="&amp;DContriAgreOri!D$2)</f>
        <v>1055000.173000094</v>
      </c>
      <c r="E20" s="363">
        <f ca="1">AVERAGEIFS(DContriORI!$E57:$ZZ57,DContriORI!$E$42:$ZZ$42,"&gt;="&amp;DContriAgreOri!E$1,DContriORI!$E$42:$ZZ$42,"&lt;="&amp;DContriAgreOri!E$2)</f>
        <v>1100114.1476068727</v>
      </c>
      <c r="F20" s="363">
        <f ca="1">AVERAGEIFS(DContriORI!$E57:$ZZ57,DContriORI!$E$42:$ZZ$42,"&gt;="&amp;DContriAgreOri!F$1,DContriORI!$E$42:$ZZ$42,"&lt;="&amp;DContriAgreOri!F$2)</f>
        <v>0</v>
      </c>
      <c r="G20" s="372"/>
      <c r="H20" s="362">
        <f ca="1">AVERAGEIFS(DContriORI!$E57:$ZZ57,DContriORI!$E$42:$ZZ$42,"&gt;="&amp;DContriAgreOri!H$1,DContriORI!$E$42:$ZZ$42,"&lt;="&amp;DContriAgreOri!H$2)</f>
        <v>980169.32915447035</v>
      </c>
      <c r="I20" s="363">
        <f ca="1">AVERAGEIFS(DContriORI!$E57:$ZZ57,DContriORI!$E$42:$ZZ$42,"&gt;="&amp;DContriAgreOri!I$1,DContriORI!$E$42:$ZZ$42,"&lt;="&amp;DContriAgreOri!I$2)</f>
        <v>1044847.3488452485</v>
      </c>
      <c r="J20" s="363">
        <f ca="1">AVERAGEIFS(DContriORI!$E57:$ZZ57,DContriORI!$E$42:$ZZ$42,"&gt;="&amp;DContriAgreOri!J$1,DContriORI!$E$42:$ZZ$42,"&lt;="&amp;DContriAgreOri!J$2)</f>
        <v>1035947.9622215237</v>
      </c>
      <c r="K20" s="363">
        <f ca="1">AVERAGEIFS(DContriORI!$E57:$ZZ57,DContriORI!$E$42:$ZZ$42,"&gt;="&amp;DContriAgreOri!K$1,DContriORI!$E$42:$ZZ$42,"&lt;="&amp;DContriAgreOri!K$2)</f>
        <v>1074052.3837786645</v>
      </c>
      <c r="L20" s="363">
        <f ca="1">AVERAGEIFS(DContriORI!$E57:$ZZ57,DContriORI!$E$42:$ZZ$42,"&gt;="&amp;DContriAgreOri!L$1,DContriORI!$E$42:$ZZ$42,"&lt;="&amp;DContriAgreOri!L$2)</f>
        <v>1082917.258532224</v>
      </c>
      <c r="M20" s="363">
        <f ca="1">AVERAGEIFS(DContriORI!$E57:$ZZ57,DContriORI!$E$42:$ZZ$42,"&gt;="&amp;DContriAgreOri!M$1,DContriORI!$E$42:$ZZ$42,"&lt;="&amp;DContriAgreOri!M$2)</f>
        <v>1117311.0366815219</v>
      </c>
      <c r="N20" s="363">
        <f ca="1">AVERAGEIFS(DContriORI!$E57:$ZZ57,DContriORI!$E$42:$ZZ$42,"&gt;="&amp;DContriAgreOri!N$1,DContriORI!$E$42:$ZZ$42,"&lt;="&amp;DContriAgreOri!N$2)</f>
        <v>0</v>
      </c>
      <c r="O20" s="363">
        <f ca="1">AVERAGEIFS(DContriORI!$E57:$ZZ57,DContriORI!$E$42:$ZZ$42,"&gt;="&amp;DContriAgreOri!O$1,DContriORI!$E$42:$ZZ$42,"&lt;="&amp;DContriAgreOri!O$2)</f>
        <v>0</v>
      </c>
      <c r="P20" s="372"/>
      <c r="Q20" s="362">
        <f ca="1">AVERAGEIFS(DContriORI!$E57:$ZZ57,DContriORI!$E$42:$ZZ$42,"&gt;="&amp;DContriAgreOri!Q$1,DContriORI!$E$42:$ZZ$42,"&lt;="&amp;DContriAgreOri!Q$2)</f>
        <v>989007.40901264548</v>
      </c>
      <c r="R20" s="363">
        <f ca="1">AVERAGEIFS(DContriORI!$E57:$ZZ57,DContriORI!$E$42:$ZZ$42,"&gt;="&amp;DContriAgreOri!R$1,DContriORI!$E$42:$ZZ$42,"&lt;="&amp;DContriAgreOri!R$2)</f>
        <v>1082888.5154304018</v>
      </c>
      <c r="S20" s="363">
        <f ca="1">AVERAGEIFS(DContriORI!$E57:$ZZ57,DContriORI!$E$42:$ZZ$42,"&gt;="&amp;DContriAgreOri!S$1,DContriORI!$E$42:$ZZ$42,"&lt;="&amp;DContriAgreOri!S$2)</f>
        <v>1063601.0133527268</v>
      </c>
      <c r="T20" s="363">
        <f ca="1">AVERAGEIFS(DContriORI!$E57:$ZZ57,DContriORI!$E$42:$ZZ$42,"&gt;="&amp;DContriAgreOri!T$1,DContriORI!$E$42:$ZZ$42,"&lt;="&amp;DContriAgreOri!T$2)</f>
        <v>1084503.754204602</v>
      </c>
      <c r="U20" s="363">
        <f ca="1">AVERAGEIFS(DContriORI!$E57:$ZZ57,DContriORI!$E$42:$ZZ$42,"&gt;="&amp;DContriAgreOri!U$1,DContriORI!$E$42:$ZZ$42,"&lt;="&amp;DContriAgreOri!U$2)</f>
        <v>1052684.8951981387</v>
      </c>
      <c r="V20" s="363">
        <f ca="1">AVERAGEIFS(DContriORI!$E57:$ZZ57,DContriORI!$E$42:$ZZ$42,"&gt;="&amp;DContriAgreOri!V$1,DContriORI!$E$42:$ZZ$42,"&lt;="&amp;DContriAgreOri!V$2)</f>
        <v>1113149.6218663091</v>
      </c>
      <c r="W20" s="363">
        <f ca="1">AVERAGEIFS(DContriORI!$E57:$ZZ57,DContriORI!$E$42:$ZZ$42,"&gt;="&amp;DContriAgreOri!W$1,DContriORI!$E$42:$ZZ$42,"&lt;="&amp;DContriAgreOri!W$2)</f>
        <v>1062791.2779424309</v>
      </c>
      <c r="X20" s="363">
        <f ca="1">AVERAGEIFS(DContriORI!$E57:$ZZ57,DContriORI!$E$42:$ZZ$42,"&gt;="&amp;DContriAgreOri!X$1,DContriORI!$E$42:$ZZ$42,"&lt;="&amp;DContriAgreOri!X$2)</f>
        <v>1171830.7954206129</v>
      </c>
      <c r="Y20" s="363">
        <f ca="1">AVERAGEIFS(DContriORI!$E57:$ZZ57,DContriORI!$E$42:$ZZ$42,"&gt;="&amp;DContriAgreOri!Y$1,DContriORI!$E$42:$ZZ$42,"&lt;="&amp;DContriAgreOri!Y$2)</f>
        <v>0</v>
      </c>
      <c r="Z20" s="363">
        <f ca="1">AVERAGEIFS(DContriORI!$E57:$ZZ57,DContriORI!$E$42:$ZZ$42,"&gt;="&amp;DContriAgreOri!Z$1,DContriORI!$E$42:$ZZ$42,"&lt;="&amp;DContriAgreOri!Z$2)</f>
        <v>0</v>
      </c>
      <c r="AA20" s="363">
        <f ca="1">AVERAGEIFS(DContriORI!$E57:$ZZ57,DContriORI!$E$42:$ZZ$42,"&gt;="&amp;DContriAgreOri!AA$1,DContriORI!$E$42:$ZZ$42,"&lt;="&amp;DContriAgreOri!AA$2)</f>
        <v>0</v>
      </c>
      <c r="AB20" s="363">
        <f ca="1">AVERAGEIFS(DContriORI!$E57:$ZZ57,DContriORI!$E$42:$ZZ$42,"&gt;="&amp;DContriAgreOri!AB$1,DContriORI!$E$42:$ZZ$42,"&lt;="&amp;DContriAgreOri!AB$2)</f>
        <v>0</v>
      </c>
      <c r="AC20" s="372"/>
      <c r="AD20" s="362">
        <f ca="1">AVERAGEIFS(DContriORI!$E57:$ZZ57,DContriORI!$E$42:$ZZ$42,"&gt;="&amp;DContriAgreOri!AD$1,DContriORI!$E$42:$ZZ$42,"&lt;="&amp;DContriAgreOri!AD$2)</f>
        <v>973228.31040274957</v>
      </c>
      <c r="AE20" s="363">
        <f ca="1">AVERAGEIFS(DContriORI!$E57:$ZZ57,DContriORI!$E$42:$ZZ$42,"&gt;="&amp;DContriAgreOri!AE$1,DContriORI!$E$42:$ZZ$42,"&lt;="&amp;DContriAgreOri!AE$2)</f>
        <v>1067493.5538627566</v>
      </c>
      <c r="AF20" s="363">
        <f ca="1">AVERAGEIFS(DContriORI!$E57:$ZZ57,DContriORI!$E$42:$ZZ$42,"&gt;="&amp;DContriAgreOri!AF$1,DContriORI!$E$42:$ZZ$42,"&lt;="&amp;DContriAgreOri!AF$2)</f>
        <v>1067122.0223990646</v>
      </c>
      <c r="AG20" s="363">
        <f ca="1">AVERAGEIFS(DContriORI!$E57:$ZZ57,DContriORI!$E$42:$ZZ$42,"&gt;="&amp;DContriAgreOri!AG$1,DContriORI!$E$42:$ZZ$42,"&lt;="&amp;DContriAgreOri!AG$2)</f>
        <v>1065419.8295153265</v>
      </c>
      <c r="AH20" s="363">
        <f ca="1">AVERAGEIFS(DContriORI!$E57:$ZZ57,DContriORI!$E$42:$ZZ$42,"&gt;="&amp;DContriAgreOri!AH$1,DContriORI!$E$42:$ZZ$42,"&lt;="&amp;DContriAgreOri!AH$2)</f>
        <v>1078591.1177473448</v>
      </c>
      <c r="AI20" s="363">
        <f ca="1">AVERAGEIFS(DContriORI!$E57:$ZZ57,DContriORI!$E$42:$ZZ$42,"&gt;="&amp;DContriAgreOri!AI$1,DContriORI!$E$42:$ZZ$42,"&lt;="&amp;DContriAgreOri!AI$2)</f>
        <v>1078146.204073322</v>
      </c>
      <c r="AJ20" s="363">
        <f ca="1">AVERAGEIFS(DContriORI!$E57:$ZZ57,DContriORI!$E$42:$ZZ$42,"&gt;="&amp;DContriAgreOri!AJ$1,DContriORI!$E$42:$ZZ$42,"&lt;="&amp;DContriAgreOri!AJ$2)</f>
        <v>995713.83242305485</v>
      </c>
      <c r="AK20" s="363">
        <f ca="1">AVERAGEIFS(DContriORI!$E57:$ZZ57,DContriORI!$E$42:$ZZ$42,"&gt;="&amp;DContriAgreOri!AK$1,DContriORI!$E$42:$ZZ$42,"&lt;="&amp;DContriAgreOri!AK$2)</f>
        <v>1109152.6118700653</v>
      </c>
      <c r="AL20" s="363">
        <f ca="1">AVERAGEIFS(DContriORI!$E57:$ZZ57,DContriORI!$E$42:$ZZ$42,"&gt;="&amp;DContriAgreOri!AL$1,DContriORI!$E$42:$ZZ$42,"&lt;="&amp;DContriAgreOri!AL$2)</f>
        <v>1143885.3313035516</v>
      </c>
      <c r="AM20" s="363">
        <f ca="1">AVERAGEIFS(DContriORI!$E57:$ZZ57,DContriORI!$E$42:$ZZ$42,"&gt;="&amp;DContriAgreOri!AM$1,DContriORI!$E$42:$ZZ$42,"&lt;="&amp;DContriAgreOri!AM$2)</f>
        <v>1095408.9885230472</v>
      </c>
      <c r="AN20" s="363">
        <f ca="1">AVERAGEIFS(DContriORI!$E57:$ZZ57,DContriORI!$E$42:$ZZ$42,"&gt;="&amp;DContriAgreOri!AN$1,DContriORI!$E$42:$ZZ$42,"&lt;="&amp;DContriAgreOri!AN$2)</f>
        <v>1087559.3917914326</v>
      </c>
      <c r="AO20" s="363">
        <f ca="1">AVERAGEIFS(DContriORI!$E57:$ZZ57,DContriORI!$E$42:$ZZ$42,"&gt;="&amp;DContriAgreOri!AO$1,DContriORI!$E$42:$ZZ$42,"&lt;="&amp;DContriAgreOri!AO$2)</f>
        <v>1168964.7297300859</v>
      </c>
      <c r="AP20" s="363">
        <f ca="1">AVERAGEIFS(DContriORI!$E57:$ZZ57,DContriORI!$E$42:$ZZ$42,"&gt;="&amp;DContriAgreOri!AP$1,DContriORI!$E$42:$ZZ$42,"&lt;="&amp;DContriAgreOri!AP$2)</f>
        <v>0</v>
      </c>
      <c r="AQ20" s="363">
        <f ca="1">AVERAGEIFS(DContriORI!$E57:$ZZ57,DContriORI!$E$42:$ZZ$42,"&gt;="&amp;DContriAgreOri!AQ$1,DContriORI!$E$42:$ZZ$42,"&lt;="&amp;DContriAgreOri!AQ$2)</f>
        <v>0</v>
      </c>
      <c r="AR20" s="363">
        <f ca="1">AVERAGEIFS(DContriORI!$E57:$ZZ57,DContriORI!$E$42:$ZZ$42,"&gt;="&amp;DContriAgreOri!AR$1,DContriORI!$E$42:$ZZ$42,"&lt;="&amp;DContriAgreOri!AR$2)</f>
        <v>0</v>
      </c>
      <c r="AS20" s="363">
        <f ca="1">AVERAGEIFS(DContriORI!$E57:$ZZ57,DContriORI!$E$42:$ZZ$42,"&gt;="&amp;DContriAgreOri!AS$1,DContriORI!$E$42:$ZZ$42,"&lt;="&amp;DContriAgreOri!AS$2)</f>
        <v>0</v>
      </c>
      <c r="AT20" s="363">
        <f ca="1">AVERAGEIFS(DContriORI!$E57:$ZZ57,DContriORI!$E$42:$ZZ$42,"&gt;="&amp;DContriAgreOri!AT$1,DContriORI!$E$42:$ZZ$42,"&lt;="&amp;DContriAgreOri!AT$2)</f>
        <v>0</v>
      </c>
      <c r="AU20" s="363">
        <f ca="1">AVERAGEIFS(DContriORI!$E57:$ZZ57,DContriORI!$E$42:$ZZ$42,"&gt;="&amp;DContriAgreOri!AU$1,DContriORI!$E$42:$ZZ$42,"&lt;="&amp;DContriAgreOri!AU$2)</f>
        <v>0</v>
      </c>
      <c r="AV20" s="372"/>
      <c r="AW20" s="362" t="s">
        <v>9</v>
      </c>
      <c r="AX20" s="363">
        <f ca="1">AVERAGEIFS(DContriORI!$E57:$ZZ57,DContriORI!$E$42:$ZZ$42,"&gt;="&amp;DContriAgreOri!AX$1,DContriORI!$E$42:$ZZ$42,"&lt;="&amp;DContriAgreOri!AX$2)</f>
        <v>989264.88026996865</v>
      </c>
      <c r="AY20" s="363">
        <f ca="1">AVERAGEIFS(DContriORI!$E57:$ZZ57,DContriORI!$E$42:$ZZ$42,"&gt;="&amp;DContriAgreOri!AY$1,DContriORI!$E$42:$ZZ$42,"&lt;="&amp;DContriAgreOri!AY$2)</f>
        <v>0</v>
      </c>
      <c r="AZ20" s="364"/>
    </row>
    <row r="21" spans="1:52" s="343" customFormat="1" x14ac:dyDescent="0.2">
      <c r="A21" s="325" t="s">
        <v>10</v>
      </c>
      <c r="B21" s="362">
        <f ca="1">AVERAGEIFS(DContriORI!$E58:$ZZ58,DContriORI!$E$42:$ZZ$42,"&gt;="&amp;DContriAgreOri!B$1,DContriORI!$E$42:$ZZ$42,"&lt;="&amp;DContriAgreOri!B$2)</f>
        <v>187611.67100002003</v>
      </c>
      <c r="C21" s="363">
        <f ca="1">AVERAGEIFS(DContriORI!$E58:$ZZ58,DContriORI!$E$42:$ZZ$42,"&gt;="&amp;DContriAgreOri!C$1,DContriORI!$E$42:$ZZ$42,"&lt;="&amp;DContriAgreOri!C$2)</f>
        <v>272081.61600000336</v>
      </c>
      <c r="D21" s="363">
        <f ca="1">AVERAGEIFS(DContriORI!$E58:$ZZ58,DContriORI!$E$42:$ZZ$42,"&gt;="&amp;DContriAgreOri!D$1,DContriORI!$E$42:$ZZ$42,"&lt;="&amp;DContriAgreOri!D$2)</f>
        <v>274160.63300000783</v>
      </c>
      <c r="E21" s="363">
        <f ca="1">AVERAGEIFS(DContriORI!$E58:$ZZ58,DContriORI!$E$42:$ZZ$42,"&gt;="&amp;DContriAgreOri!E$1,DContriORI!$E$42:$ZZ$42,"&lt;="&amp;DContriAgreOri!E$2)</f>
        <v>212435.91218750805</v>
      </c>
      <c r="F21" s="363">
        <f ca="1">AVERAGEIFS(DContriORI!$E58:$ZZ58,DContriORI!$E$42:$ZZ$42,"&gt;="&amp;DContriAgreOri!F$1,DContriORI!$E$42:$ZZ$42,"&lt;="&amp;DContriAgreOri!F$2)</f>
        <v>0</v>
      </c>
      <c r="G21" s="372"/>
      <c r="H21" s="362">
        <f ca="1">AVERAGEIFS(DContriORI!$E58:$ZZ58,DContriORI!$E$42:$ZZ$42,"&gt;="&amp;DContriAgreOri!H$1,DContriORI!$E$42:$ZZ$42,"&lt;="&amp;DContriAgreOri!H$2)</f>
        <v>216692.6518845174</v>
      </c>
      <c r="I21" s="363">
        <f ca="1">AVERAGEIFS(DContriORI!$E58:$ZZ58,DContriORI!$E$42:$ZZ$42,"&gt;="&amp;DContriAgreOri!I$1,DContriORI!$E$42:$ZZ$42,"&lt;="&amp;DContriAgreOri!I$2)</f>
        <v>327470.58011548925</v>
      </c>
      <c r="J21" s="363">
        <f ca="1">AVERAGEIFS(DContriORI!$E58:$ZZ58,DContriORI!$E$42:$ZZ$42,"&gt;="&amp;DContriAgreOri!J$1,DContriORI!$E$42:$ZZ$42,"&lt;="&amp;DContriAgreOri!J$2)</f>
        <v>279783.27448358538</v>
      </c>
      <c r="K21" s="363">
        <f ca="1">AVERAGEIFS(DContriORI!$E58:$ZZ58,DContriORI!$E$42:$ZZ$42,"&gt;="&amp;DContriAgreOri!K$1,DContriORI!$E$42:$ZZ$42,"&lt;="&amp;DContriAgreOri!K$2)</f>
        <v>268537.99151643034</v>
      </c>
      <c r="L21" s="363">
        <f ca="1">AVERAGEIFS(DContriORI!$E58:$ZZ58,DContriORI!$E$42:$ZZ$42,"&gt;="&amp;DContriAgreOri!L$1,DContriORI!$E$42:$ZZ$42,"&lt;="&amp;DContriAgreOri!L$2)</f>
        <v>204711.06927445377</v>
      </c>
      <c r="M21" s="363">
        <f ca="1">AVERAGEIFS(DContriORI!$E58:$ZZ58,DContriORI!$E$42:$ZZ$42,"&gt;="&amp;DContriAgreOri!M$1,DContriORI!$E$42:$ZZ$42,"&lt;="&amp;DContriAgreOri!M$2)</f>
        <v>220160.75510056232</v>
      </c>
      <c r="N21" s="363">
        <f ca="1">AVERAGEIFS(DContriORI!$E58:$ZZ58,DContriORI!$E$42:$ZZ$42,"&gt;="&amp;DContriAgreOri!N$1,DContriORI!$E$42:$ZZ$42,"&lt;="&amp;DContriAgreOri!N$2)</f>
        <v>0</v>
      </c>
      <c r="O21" s="363">
        <f ca="1">AVERAGEIFS(DContriORI!$E58:$ZZ58,DContriORI!$E$42:$ZZ$42,"&gt;="&amp;DContriAgreOri!O$1,DContriORI!$E$42:$ZZ$42,"&lt;="&amp;DContriAgreOri!O$2)</f>
        <v>0</v>
      </c>
      <c r="P21" s="372"/>
      <c r="Q21" s="362">
        <f ca="1">AVERAGEIFS(DContriORI!$E58:$ZZ58,DContriORI!$E$42:$ZZ$42,"&gt;="&amp;DContriAgreOri!Q$1,DContriORI!$E$42:$ZZ$42,"&lt;="&amp;DContriAgreOri!Q$2)</f>
        <v>291070.01242237637</v>
      </c>
      <c r="R21" s="363">
        <f ca="1">AVERAGEIFS(DContriORI!$E58:$ZZ58,DContriORI!$E$42:$ZZ$42,"&gt;="&amp;DContriAgreOri!R$1,DContriORI!$E$42:$ZZ$42,"&lt;="&amp;DContriAgreOri!R$2)</f>
        <v>268496.53654479439</v>
      </c>
      <c r="S21" s="363">
        <f ca="1">AVERAGEIFS(DContriORI!$E58:$ZZ58,DContriORI!$E$42:$ZZ$42,"&gt;="&amp;DContriAgreOri!S$1,DContriORI!$E$42:$ZZ$42,"&lt;="&amp;DContriAgreOri!S$2)</f>
        <v>282517.88300057536</v>
      </c>
      <c r="T21" s="363">
        <f ca="1">AVERAGEIFS(DContriORI!$E58:$ZZ58,DContriORI!$E$42:$ZZ$42,"&gt;="&amp;DContriAgreOri!T$1,DContriORI!$E$42:$ZZ$42,"&lt;="&amp;DContriAgreOri!T$2)</f>
        <v>254558.10003228521</v>
      </c>
      <c r="U21" s="363">
        <f ca="1">AVERAGEIFS(DContriORI!$E58:$ZZ58,DContriORI!$E$42:$ZZ$42,"&gt;="&amp;DContriAgreOri!U$1,DContriORI!$E$42:$ZZ$42,"&lt;="&amp;DContriAgreOri!U$2)</f>
        <v>205596.21513983537</v>
      </c>
      <c r="V21" s="363">
        <f ca="1">AVERAGEIFS(DContriORI!$E58:$ZZ58,DContriORI!$E$42:$ZZ$42,"&gt;="&amp;DContriAgreOri!V$1,DContriORI!$E$42:$ZZ$42,"&lt;="&amp;DContriAgreOri!V$2)</f>
        <v>203825.9234090721</v>
      </c>
      <c r="W21" s="363">
        <f ca="1">AVERAGEIFS(DContriORI!$E58:$ZZ58,DContriORI!$E$42:$ZZ$42,"&gt;="&amp;DContriAgreOri!W$1,DContriORI!$E$42:$ZZ$42,"&lt;="&amp;DContriAgreOri!W$2)</f>
        <v>207981.000611592</v>
      </c>
      <c r="X21" s="363">
        <f ca="1">AVERAGEIFS(DContriORI!$E58:$ZZ58,DContriORI!$E$42:$ZZ$42,"&gt;="&amp;DContriAgreOri!X$1,DContriORI!$E$42:$ZZ$42,"&lt;="&amp;DContriAgreOri!X$2)</f>
        <v>232340.50958953262</v>
      </c>
      <c r="Y21" s="363">
        <f ca="1">AVERAGEIFS(DContriORI!$E58:$ZZ58,DContriORI!$E$42:$ZZ$42,"&gt;="&amp;DContriAgreOri!Y$1,DContriORI!$E$42:$ZZ$42,"&lt;="&amp;DContriAgreOri!Y$2)</f>
        <v>0</v>
      </c>
      <c r="Z21" s="363">
        <f ca="1">AVERAGEIFS(DContriORI!$E58:$ZZ58,DContriORI!$E$42:$ZZ$42,"&gt;="&amp;DContriAgreOri!Z$1,DContriORI!$E$42:$ZZ$42,"&lt;="&amp;DContriAgreOri!Z$2)</f>
        <v>0</v>
      </c>
      <c r="AA21" s="363">
        <f ca="1">AVERAGEIFS(DContriORI!$E58:$ZZ58,DContriORI!$E$42:$ZZ$42,"&gt;="&amp;DContriAgreOri!AA$1,DContriORI!$E$42:$ZZ$42,"&lt;="&amp;DContriAgreOri!AA$2)</f>
        <v>0</v>
      </c>
      <c r="AB21" s="363">
        <f ca="1">AVERAGEIFS(DContriORI!$E58:$ZZ58,DContriORI!$E$42:$ZZ$42,"&gt;="&amp;DContriAgreOri!AB$1,DContriORI!$E$42:$ZZ$42,"&lt;="&amp;DContriAgreOri!AB$2)</f>
        <v>0</v>
      </c>
      <c r="AC21" s="372"/>
      <c r="AD21" s="362">
        <f ca="1">AVERAGEIFS(DContriORI!$E58:$ZZ58,DContriORI!$E$42:$ZZ$42,"&gt;="&amp;DContriAgreOri!AD$1,DContriORI!$E$42:$ZZ$42,"&lt;="&amp;DContriAgreOri!AD$2)</f>
        <v>292366.67962453805</v>
      </c>
      <c r="AE21" s="363">
        <f ca="1">AVERAGEIFS(DContriORI!$E58:$ZZ58,DContriORI!$E$42:$ZZ$42,"&gt;="&amp;DContriAgreOri!AE$1,DContriORI!$E$42:$ZZ$42,"&lt;="&amp;DContriAgreOri!AE$2)</f>
        <v>279364.2051795916</v>
      </c>
      <c r="AF21" s="363">
        <f ca="1">AVERAGEIFS(DContriORI!$E58:$ZZ58,DContriORI!$E$42:$ZZ$42,"&gt;="&amp;DContriAgreOri!AF$1,DContriORI!$E$42:$ZZ$42,"&lt;="&amp;DContriAgreOri!AF$2)</f>
        <v>267618.93864662654</v>
      </c>
      <c r="AG21" s="363">
        <f ca="1">AVERAGEIFS(DContriORI!$E58:$ZZ58,DContriORI!$E$42:$ZZ$42,"&gt;="&amp;DContriAgreOri!AG$1,DContriORI!$E$42:$ZZ$42,"&lt;="&amp;DContriAgreOri!AG$2)</f>
        <v>289484.84640021046</v>
      </c>
      <c r="AH21" s="363">
        <f ca="1">AVERAGEIFS(DContriORI!$E58:$ZZ58,DContriORI!$E$42:$ZZ$42,"&gt;="&amp;DContriAgreOri!AH$1,DContriORI!$E$42:$ZZ$42,"&lt;="&amp;DContriAgreOri!AH$2)</f>
        <v>263490.84656070929</v>
      </c>
      <c r="AI21" s="363">
        <f ca="1">AVERAGEIFS(DContriORI!$E58:$ZZ58,DContriORI!$E$42:$ZZ$42,"&gt;="&amp;DContriAgreOri!AI$1,DContriORI!$E$42:$ZZ$42,"&lt;="&amp;DContriAgreOri!AI$2)</f>
        <v>252638.28158837109</v>
      </c>
      <c r="AJ21" s="363">
        <f ca="1">AVERAGEIFS(DContriORI!$E58:$ZZ58,DContriORI!$E$42:$ZZ$42,"&gt;="&amp;DContriAgreOri!AJ$1,DContriORI!$E$42:$ZZ$42,"&lt;="&amp;DContriAgreOri!AJ$2)</f>
        <v>202885.78062547074</v>
      </c>
      <c r="AK21" s="363">
        <f ca="1">AVERAGEIFS(DContriORI!$E58:$ZZ58,DContriORI!$E$42:$ZZ$42,"&gt;="&amp;DContriAgreOri!AK$1,DContriORI!$E$42:$ZZ$42,"&lt;="&amp;DContriAgreOri!AK$2)</f>
        <v>209812.42542026041</v>
      </c>
      <c r="AL21" s="363">
        <f ca="1">AVERAGEIFS(DContriORI!$E58:$ZZ58,DContriORI!$E$42:$ZZ$42,"&gt;="&amp;DContriAgreOri!AL$1,DContriORI!$E$42:$ZZ$42,"&lt;="&amp;DContriAgreOri!AL$2)</f>
        <v>201435.00177763004</v>
      </c>
      <c r="AM21" s="363">
        <f ca="1">AVERAGEIFS(DContriORI!$E58:$ZZ58,DContriORI!$E$42:$ZZ$42,"&gt;="&amp;DContriAgreOri!AM$1,DContriORI!$E$42:$ZZ$42,"&lt;="&amp;DContriAgreOri!AM$2)</f>
        <v>213718.21574318496</v>
      </c>
      <c r="AN21" s="363">
        <f ca="1">AVERAGEIFS(DContriORI!$E58:$ZZ58,DContriORI!$E$42:$ZZ$42,"&gt;="&amp;DContriAgreOri!AN$1,DContriORI!$E$42:$ZZ$42,"&lt;="&amp;DContriAgreOri!AN$2)</f>
        <v>202074.26082184381</v>
      </c>
      <c r="AO21" s="363">
        <f ca="1">AVERAGEIFS(DContriORI!$E58:$ZZ58,DContriORI!$E$42:$ZZ$42,"&gt;="&amp;DContriAgreOri!AO$1,DContriORI!$E$42:$ZZ$42,"&lt;="&amp;DContriAgreOri!AO$2)</f>
        <v>244689.78873665811</v>
      </c>
      <c r="AP21" s="363">
        <f ca="1">AVERAGEIFS(DContriORI!$E58:$ZZ58,DContriORI!$E$42:$ZZ$42,"&gt;="&amp;DContriAgreOri!AP$1,DContriORI!$E$42:$ZZ$42,"&lt;="&amp;DContriAgreOri!AP$2)</f>
        <v>0</v>
      </c>
      <c r="AQ21" s="363">
        <f ca="1">AVERAGEIFS(DContriORI!$E58:$ZZ58,DContriORI!$E$42:$ZZ$42,"&gt;="&amp;DContriAgreOri!AQ$1,DContriORI!$E$42:$ZZ$42,"&lt;="&amp;DContriAgreOri!AQ$2)</f>
        <v>0</v>
      </c>
      <c r="AR21" s="363">
        <f ca="1">AVERAGEIFS(DContriORI!$E58:$ZZ58,DContriORI!$E$42:$ZZ$42,"&gt;="&amp;DContriAgreOri!AR$1,DContriORI!$E$42:$ZZ$42,"&lt;="&amp;DContriAgreOri!AR$2)</f>
        <v>0</v>
      </c>
      <c r="AS21" s="363">
        <f ca="1">AVERAGEIFS(DContriORI!$E58:$ZZ58,DContriORI!$E$42:$ZZ$42,"&gt;="&amp;DContriAgreOri!AS$1,DContriORI!$E$42:$ZZ$42,"&lt;="&amp;DContriAgreOri!AS$2)</f>
        <v>0</v>
      </c>
      <c r="AT21" s="363">
        <f ca="1">AVERAGEIFS(DContriORI!$E58:$ZZ58,DContriORI!$E$42:$ZZ$42,"&gt;="&amp;DContriAgreOri!AT$1,DContriORI!$E$42:$ZZ$42,"&lt;="&amp;DContriAgreOri!AT$2)</f>
        <v>0</v>
      </c>
      <c r="AU21" s="363">
        <f ca="1">AVERAGEIFS(DContriORI!$E58:$ZZ58,DContriORI!$E$42:$ZZ$42,"&gt;="&amp;DContriAgreOri!AU$1,DContriORI!$E$42:$ZZ$42,"&lt;="&amp;DContriAgreOri!AU$2)</f>
        <v>0</v>
      </c>
      <c r="AV21" s="372"/>
      <c r="AW21" s="362" t="s">
        <v>10</v>
      </c>
      <c r="AX21" s="363">
        <f ca="1">AVERAGEIFS(DContriORI!$E58:$ZZ58,DContriORI!$E$42:$ZZ$42,"&gt;="&amp;DContriAgreOri!AX$1,DContriORI!$E$42:$ZZ$42,"&lt;="&amp;DContriAgreOri!AX$2)</f>
        <v>201100.472529238</v>
      </c>
      <c r="AY21" s="363">
        <f ca="1">AVERAGEIFS(DContriORI!$E58:$ZZ58,DContriORI!$E$42:$ZZ$42,"&gt;="&amp;DContriAgreOri!AY$1,DContriORI!$E$42:$ZZ$42,"&lt;="&amp;DContriAgreOri!AY$2)</f>
        <v>0</v>
      </c>
      <c r="AZ21" s="364"/>
    </row>
    <row r="22" spans="1:52" s="343" customFormat="1" x14ac:dyDescent="0.2">
      <c r="A22" s="325" t="s">
        <v>11</v>
      </c>
      <c r="B22" s="362">
        <f ca="1">AVERAGEIFS(DContriORI!$E59:$ZZ59,DContriORI!$E$42:$ZZ$42,"&gt;="&amp;DContriAgreOri!B$1,DContriORI!$E$42:$ZZ$42,"&lt;="&amp;DContriAgreOri!B$2)</f>
        <v>173208.41199999483</v>
      </c>
      <c r="C22" s="363">
        <f ca="1">AVERAGEIFS(DContriORI!$E59:$ZZ59,DContriORI!$E$42:$ZZ$42,"&gt;="&amp;DContriAgreOri!C$1,DContriORI!$E$42:$ZZ$42,"&lt;="&amp;DContriAgreOri!C$2)</f>
        <v>188614.07599998548</v>
      </c>
      <c r="D22" s="363">
        <f ca="1">AVERAGEIFS(DContriORI!$E59:$ZZ59,DContriORI!$E$42:$ZZ$42,"&gt;="&amp;DContriAgreOri!D$1,DContriORI!$E$42:$ZZ$42,"&lt;="&amp;DContriAgreOri!D$2)</f>
        <v>187886.56100000639</v>
      </c>
      <c r="E22" s="363">
        <f ca="1">AVERAGEIFS(DContriORI!$E59:$ZZ59,DContriORI!$E$42:$ZZ$42,"&gt;="&amp;DContriAgreOri!E$1,DContriORI!$E$42:$ZZ$42,"&lt;="&amp;DContriAgreOri!E$2)</f>
        <v>189425.11160664618</v>
      </c>
      <c r="F22" s="363">
        <f ca="1">AVERAGEIFS(DContriORI!$E59:$ZZ59,DContriORI!$E$42:$ZZ$42,"&gt;="&amp;DContriAgreOri!F$1,DContriORI!$E$42:$ZZ$42,"&lt;="&amp;DContriAgreOri!F$2)</f>
        <v>0</v>
      </c>
      <c r="G22" s="372"/>
      <c r="H22" s="362">
        <f ca="1">AVERAGEIFS(DContriORI!$E59:$ZZ59,DContriORI!$E$42:$ZZ$42,"&gt;="&amp;DContriAgreOri!H$1,DContriORI!$E$42:$ZZ$42,"&lt;="&amp;DContriAgreOri!H$2)</f>
        <v>182054.52829714224</v>
      </c>
      <c r="I22" s="363">
        <f ca="1">AVERAGEIFS(DContriORI!$E59:$ZZ59,DContriORI!$E$42:$ZZ$42,"&gt;="&amp;DContriAgreOri!I$1,DContriORI!$E$42:$ZZ$42,"&lt;="&amp;DContriAgreOri!I$2)</f>
        <v>195173.62370282877</v>
      </c>
      <c r="J22" s="363">
        <f ca="1">AVERAGEIFS(DContriORI!$E59:$ZZ59,DContriORI!$E$42:$ZZ$42,"&gt;="&amp;DContriAgreOri!J$1,DContriORI!$E$42:$ZZ$42,"&lt;="&amp;DContriAgreOri!J$2)</f>
        <v>190409.72250839035</v>
      </c>
      <c r="K22" s="363">
        <f ca="1">AVERAGEIFS(DContriORI!$E59:$ZZ59,DContriORI!$E$42:$ZZ$42,"&gt;="&amp;DContriAgreOri!K$1,DContriORI!$E$42:$ZZ$42,"&lt;="&amp;DContriAgreOri!K$2)</f>
        <v>185363.39949162237</v>
      </c>
      <c r="L22" s="363">
        <f ca="1">AVERAGEIFS(DContriORI!$E59:$ZZ59,DContriORI!$E$42:$ZZ$42,"&gt;="&amp;DContriAgreOri!L$1,DContriORI!$E$42:$ZZ$42,"&lt;="&amp;DContriAgreOri!L$2)</f>
        <v>191893.37053377993</v>
      </c>
      <c r="M22" s="363">
        <f ca="1">AVERAGEIFS(DContriORI!$E59:$ZZ59,DContriORI!$E$42:$ZZ$42,"&gt;="&amp;DContriAgreOri!M$1,DContriORI!$E$42:$ZZ$42,"&lt;="&amp;DContriAgreOri!M$2)</f>
        <v>186956.85267951249</v>
      </c>
      <c r="N22" s="363">
        <f ca="1">AVERAGEIFS(DContriORI!$E59:$ZZ59,DContriORI!$E$42:$ZZ$42,"&gt;="&amp;DContriAgreOri!N$1,DContriORI!$E$42:$ZZ$42,"&lt;="&amp;DContriAgreOri!N$2)</f>
        <v>0</v>
      </c>
      <c r="O22" s="363">
        <f ca="1">AVERAGEIFS(DContriORI!$E59:$ZZ59,DContriORI!$E$42:$ZZ$42,"&gt;="&amp;DContriAgreOri!O$1,DContriORI!$E$42:$ZZ$42,"&lt;="&amp;DContriAgreOri!O$2)</f>
        <v>0</v>
      </c>
      <c r="P22" s="372"/>
      <c r="Q22" s="362">
        <f ca="1">AVERAGEIFS(DContriORI!$E59:$ZZ59,DContriORI!$E$42:$ZZ$42,"&gt;="&amp;DContriAgreOri!Q$1,DContriORI!$E$42:$ZZ$42,"&lt;="&amp;DContriAgreOri!Q$2)</f>
        <v>180948.89126591609</v>
      </c>
      <c r="R22" s="363">
        <f ca="1">AVERAGEIFS(DContriORI!$E59:$ZZ59,DContriORI!$E$42:$ZZ$42,"&gt;="&amp;DContriAgreOri!R$1,DContriORI!$E$42:$ZZ$42,"&lt;="&amp;DContriAgreOri!R$2)</f>
        <v>199870.55375086461</v>
      </c>
      <c r="S22" s="363">
        <f ca="1">AVERAGEIFS(DContriORI!$E59:$ZZ59,DContriORI!$E$42:$ZZ$42,"&gt;="&amp;DContriAgreOri!S$1,DContriORI!$E$42:$ZZ$42,"&lt;="&amp;DContriAgreOri!S$2)</f>
        <v>182105.67428513107</v>
      </c>
      <c r="T22" s="363">
        <f ca="1">AVERAGEIFS(DContriORI!$E59:$ZZ59,DContriORI!$E$42:$ZZ$42,"&gt;="&amp;DContriAgreOri!T$1,DContriORI!$E$42:$ZZ$42,"&lt;="&amp;DContriAgreOri!T$2)</f>
        <v>188621.12469811374</v>
      </c>
      <c r="U22" s="363">
        <f ca="1">AVERAGEIFS(DContriORI!$E59:$ZZ59,DContriORI!$E$42:$ZZ$42,"&gt;="&amp;DContriAgreOri!U$1,DContriORI!$E$42:$ZZ$42,"&lt;="&amp;DContriAgreOri!U$2)</f>
        <v>182901.16316155461</v>
      </c>
      <c r="V22" s="363">
        <f ca="1">AVERAGEIFS(DContriORI!$E59:$ZZ59,DContriORI!$E$42:$ZZ$42,"&gt;="&amp;DContriAgreOri!V$1,DContriORI!$E$42:$ZZ$42,"&lt;="&amp;DContriAgreOri!V$2)</f>
        <v>200885.57790600532</v>
      </c>
      <c r="W22" s="363">
        <f ca="1">AVERAGEIFS(DContriORI!$E59:$ZZ59,DContriORI!$E$42:$ZZ$42,"&gt;="&amp;DContriAgreOri!W$1,DContriORI!$E$42:$ZZ$42,"&lt;="&amp;DContriAgreOri!W$2)</f>
        <v>185425.3277869595</v>
      </c>
      <c r="X22" s="363">
        <f ca="1">AVERAGEIFS(DContriORI!$E59:$ZZ59,DContriORI!$E$42:$ZZ$42,"&gt;="&amp;DContriAgreOri!X$1,DContriORI!$E$42:$ZZ$42,"&lt;="&amp;DContriAgreOri!X$2)</f>
        <v>188488.37757206545</v>
      </c>
      <c r="Y22" s="363">
        <f ca="1">AVERAGEIFS(DContriORI!$E59:$ZZ59,DContriORI!$E$42:$ZZ$42,"&gt;="&amp;DContriAgreOri!Y$1,DContriORI!$E$42:$ZZ$42,"&lt;="&amp;DContriAgreOri!Y$2)</f>
        <v>0</v>
      </c>
      <c r="Z22" s="363">
        <f ca="1">AVERAGEIFS(DContriORI!$E59:$ZZ59,DContriORI!$E$42:$ZZ$42,"&gt;="&amp;DContriAgreOri!Z$1,DContriORI!$E$42:$ZZ$42,"&lt;="&amp;DContriAgreOri!Z$2)</f>
        <v>0</v>
      </c>
      <c r="AA22" s="363">
        <f ca="1">AVERAGEIFS(DContriORI!$E59:$ZZ59,DContriORI!$E$42:$ZZ$42,"&gt;="&amp;DContriAgreOri!AA$1,DContriORI!$E$42:$ZZ$42,"&lt;="&amp;DContriAgreOri!AA$2)</f>
        <v>0</v>
      </c>
      <c r="AB22" s="363">
        <f ca="1">AVERAGEIFS(DContriORI!$E59:$ZZ59,DContriORI!$E$42:$ZZ$42,"&gt;="&amp;DContriAgreOri!AB$1,DContriORI!$E$42:$ZZ$42,"&lt;="&amp;DContriAgreOri!AB$2)</f>
        <v>0</v>
      </c>
      <c r="AC22" s="372"/>
      <c r="AD22" s="362">
        <f ca="1">AVERAGEIFS(DContriORI!$E59:$ZZ59,DContriORI!$E$42:$ZZ$42,"&gt;="&amp;DContriAgreOri!AD$1,DContriORI!$E$42:$ZZ$42,"&lt;="&amp;DContriAgreOri!AD$2)</f>
        <v>183657.08352507296</v>
      </c>
      <c r="AE22" s="363">
        <f ca="1">AVERAGEIFS(DContriORI!$E59:$ZZ59,DContriORI!$E$42:$ZZ$42,"&gt;="&amp;DContriAgreOri!AE$1,DContriORI!$E$42:$ZZ$42,"&lt;="&amp;DContriAgreOri!AE$2)</f>
        <v>193543.51785215235</v>
      </c>
      <c r="AF22" s="363">
        <f ca="1">AVERAGEIFS(DContriORI!$E59:$ZZ59,DContriORI!$E$42:$ZZ$42,"&gt;="&amp;DContriAgreOri!AF$1,DContriORI!$E$42:$ZZ$42,"&lt;="&amp;DContriAgreOri!AF$2)</f>
        <v>194028.56614794576</v>
      </c>
      <c r="AG22" s="363">
        <f ca="1">AVERAGEIFS(DContriORI!$E59:$ZZ59,DContriORI!$E$42:$ZZ$42,"&gt;="&amp;DContriAgreOri!AG$1,DContriORI!$E$42:$ZZ$42,"&lt;="&amp;DContriAgreOri!AG$2)</f>
        <v>188398.92580915071</v>
      </c>
      <c r="AH22" s="363">
        <f ca="1">AVERAGEIFS(DContriORI!$E59:$ZZ59,DContriORI!$E$42:$ZZ$42,"&gt;="&amp;DContriAgreOri!AH$1,DContriORI!$E$42:$ZZ$42,"&lt;="&amp;DContriAgreOri!AH$2)</f>
        <v>175185.74557101866</v>
      </c>
      <c r="AI22" s="363">
        <f ca="1">AVERAGEIFS(DContriORI!$E59:$ZZ59,DContriORI!$E$42:$ZZ$42,"&gt;="&amp;DContriAgreOri!AI$1,DContriORI!$E$42:$ZZ$42,"&lt;="&amp;DContriAgreOri!AI$2)</f>
        <v>192505.52709469781</v>
      </c>
      <c r="AJ22" s="363">
        <f ca="1">AVERAGEIFS(DContriORI!$E59:$ZZ59,DContriORI!$E$42:$ZZ$42,"&gt;="&amp;DContriAgreOri!AJ$1,DContriORI!$E$42:$ZZ$42,"&lt;="&amp;DContriAgreOri!AJ$2)</f>
        <v>181589.25071710791</v>
      </c>
      <c r="AK22" s="363">
        <f ca="1">AVERAGEIFS(DContriORI!$E59:$ZZ59,DContriORI!$E$42:$ZZ$42,"&gt;="&amp;DContriAgreOri!AK$1,DContriORI!$E$42:$ZZ$42,"&lt;="&amp;DContriAgreOri!AK$2)</f>
        <v>196737.45461665979</v>
      </c>
      <c r="AL22" s="363">
        <f ca="1">AVERAGEIFS(DContriORI!$E59:$ZZ59,DContriORI!$E$42:$ZZ$42,"&gt;="&amp;DContriAgreOri!AL$1,DContriORI!$E$42:$ZZ$42,"&lt;="&amp;DContriAgreOri!AL$2)</f>
        <v>197353.40626757214</v>
      </c>
      <c r="AM22" s="363">
        <f ca="1">AVERAGEIFS(DContriORI!$E59:$ZZ59,DContriORI!$E$42:$ZZ$42,"&gt;="&amp;DContriAgreOri!AM$1,DContriORI!$E$42:$ZZ$42,"&lt;="&amp;DContriAgreOri!AM$2)</f>
        <v>186001.74359034881</v>
      </c>
      <c r="AN22" s="363">
        <f ca="1">AVERAGEIFS(DContriORI!$E59:$ZZ59,DContriORI!$E$42:$ZZ$42,"&gt;="&amp;DContriAgreOri!AN$1,DContriORI!$E$42:$ZZ$42,"&lt;="&amp;DContriAgreOri!AN$2)</f>
        <v>187947.12710124761</v>
      </c>
      <c r="AO22" s="363">
        <f ca="1">AVERAGEIFS(DContriORI!$E59:$ZZ59,DContriORI!$E$42:$ZZ$42,"&gt;="&amp;DContriAgreOri!AO$1,DContriORI!$E$42:$ZZ$42,"&lt;="&amp;DContriAgreOri!AO$2)</f>
        <v>186921.68734694109</v>
      </c>
      <c r="AP22" s="363">
        <f ca="1">AVERAGEIFS(DContriORI!$E59:$ZZ59,DContriORI!$E$42:$ZZ$42,"&gt;="&amp;DContriAgreOri!AP$1,DContriORI!$E$42:$ZZ$42,"&lt;="&amp;DContriAgreOri!AP$2)</f>
        <v>0</v>
      </c>
      <c r="AQ22" s="363">
        <f ca="1">AVERAGEIFS(DContriORI!$E59:$ZZ59,DContriORI!$E$42:$ZZ$42,"&gt;="&amp;DContriAgreOri!AQ$1,DContriORI!$E$42:$ZZ$42,"&lt;="&amp;DContriAgreOri!AQ$2)</f>
        <v>0</v>
      </c>
      <c r="AR22" s="363">
        <f ca="1">AVERAGEIFS(DContriORI!$E59:$ZZ59,DContriORI!$E$42:$ZZ$42,"&gt;="&amp;DContriAgreOri!AR$1,DContriORI!$E$42:$ZZ$42,"&lt;="&amp;DContriAgreOri!AR$2)</f>
        <v>0</v>
      </c>
      <c r="AS22" s="363">
        <f ca="1">AVERAGEIFS(DContriORI!$E59:$ZZ59,DContriORI!$E$42:$ZZ$42,"&gt;="&amp;DContriAgreOri!AS$1,DContriORI!$E$42:$ZZ$42,"&lt;="&amp;DContriAgreOri!AS$2)</f>
        <v>0</v>
      </c>
      <c r="AT22" s="363">
        <f ca="1">AVERAGEIFS(DContriORI!$E59:$ZZ59,DContriORI!$E$42:$ZZ$42,"&gt;="&amp;DContriAgreOri!AT$1,DContriORI!$E$42:$ZZ$42,"&lt;="&amp;DContriAgreOri!AT$2)</f>
        <v>0</v>
      </c>
      <c r="AU22" s="363">
        <f ca="1">AVERAGEIFS(DContriORI!$E59:$ZZ59,DContriORI!$E$42:$ZZ$42,"&gt;="&amp;DContriAgreOri!AU$1,DContriORI!$E$42:$ZZ$42,"&lt;="&amp;DContriAgreOri!AU$2)</f>
        <v>0</v>
      </c>
      <c r="AV22" s="372"/>
      <c r="AW22" s="362" t="s">
        <v>11</v>
      </c>
      <c r="AX22" s="363">
        <f ca="1">AVERAGEIFS(DContriORI!$E59:$ZZ59,DContriORI!$E$42:$ZZ$42,"&gt;="&amp;DContriAgreOri!AX$1,DContriORI!$E$42:$ZZ$42,"&lt;="&amp;DContriAgreOri!AX$2)</f>
        <v>191042.90775739946</v>
      </c>
      <c r="AY22" s="363">
        <f ca="1">AVERAGEIFS(DContriORI!$E59:$ZZ59,DContriORI!$E$42:$ZZ$42,"&gt;="&amp;DContriAgreOri!AY$1,DContriORI!$E$42:$ZZ$42,"&lt;="&amp;DContriAgreOri!AY$2)</f>
        <v>0</v>
      </c>
      <c r="AZ22" s="364"/>
    </row>
    <row r="23" spans="1:52" s="343" customFormat="1" x14ac:dyDescent="0.2">
      <c r="A23" s="325" t="s">
        <v>12</v>
      </c>
      <c r="B23" s="362">
        <f ca="1">AVERAGEIFS(DContriORI!$E60:$ZZ60,DContriORI!$E$42:$ZZ$42,"&gt;="&amp;DContriAgreOri!B$1,DContriORI!$E$42:$ZZ$42,"&lt;="&amp;DContriAgreOri!B$2)</f>
        <v>5143921.446053437</v>
      </c>
      <c r="C23" s="363">
        <f ca="1">AVERAGEIFS(DContriORI!$E60:$ZZ60,DContriORI!$E$42:$ZZ$42,"&gt;="&amp;DContriAgreOri!C$1,DContriORI!$E$42:$ZZ$42,"&lt;="&amp;DContriAgreOri!C$2)</f>
        <v>5216800.1940683676</v>
      </c>
      <c r="D23" s="363">
        <f ca="1">AVERAGEIFS(DContriORI!$E60:$ZZ60,DContriORI!$E$42:$ZZ$42,"&gt;="&amp;DContriAgreOri!D$1,DContriORI!$E$42:$ZZ$42,"&lt;="&amp;DContriAgreOri!D$2)</f>
        <v>5213977.5920684366</v>
      </c>
      <c r="E23" s="363">
        <f ca="1">AVERAGEIFS(DContriORI!$E60:$ZZ60,DContriORI!$E$42:$ZZ$42,"&gt;="&amp;DContriAgreOri!E$1,DContriORI!$E$42:$ZZ$42,"&lt;="&amp;DContriAgreOri!E$2)</f>
        <v>5187190.3105009869</v>
      </c>
      <c r="F23" s="363">
        <f ca="1">AVERAGEIFS(DContriORI!$E60:$ZZ60,DContriORI!$E$42:$ZZ$42,"&gt;="&amp;DContriAgreOri!F$1,DContriORI!$E$42:$ZZ$42,"&lt;="&amp;DContriAgreOri!F$2)</f>
        <v>0</v>
      </c>
      <c r="G23" s="372"/>
      <c r="H23" s="362">
        <f ca="1">AVERAGEIFS(DContriORI!$E60:$ZZ60,DContriORI!$E$42:$ZZ$42,"&gt;="&amp;DContriAgreOri!H$1,DContriORI!$E$42:$ZZ$42,"&lt;="&amp;DContriAgreOri!H$2)</f>
        <v>5228230.119919016</v>
      </c>
      <c r="I23" s="363">
        <f ca="1">AVERAGEIFS(DContriORI!$E60:$ZZ60,DContriORI!$E$42:$ZZ$42,"&gt;="&amp;DContriAgreOri!I$1,DContriORI!$E$42:$ZZ$42,"&lt;="&amp;DContriAgreOri!I$2)</f>
        <v>5205370.2682177192</v>
      </c>
      <c r="J23" s="363">
        <f ca="1">AVERAGEIFS(DContriORI!$E60:$ZZ60,DContriORI!$E$42:$ZZ$42,"&gt;="&amp;DContriAgreOri!J$1,DContriORI!$E$42:$ZZ$42,"&lt;="&amp;DContriAgreOri!J$2)</f>
        <v>5210912.2405692749</v>
      </c>
      <c r="K23" s="363">
        <f ca="1">AVERAGEIFS(DContriORI!$E60:$ZZ60,DContriORI!$E$42:$ZZ$42,"&gt;="&amp;DContriAgreOri!K$1,DContriORI!$E$42:$ZZ$42,"&lt;="&amp;DContriAgreOri!K$2)</f>
        <v>5217042.9435675964</v>
      </c>
      <c r="L23" s="363">
        <f ca="1">AVERAGEIFS(DContriORI!$E60:$ZZ60,DContriORI!$E$42:$ZZ$42,"&gt;="&amp;DContriAgreOri!L$1,DContriORI!$E$42:$ZZ$42,"&lt;="&amp;DContriAgreOri!L$2)</f>
        <v>5223702.2204126865</v>
      </c>
      <c r="M23" s="363">
        <f ca="1">AVERAGEIFS(DContriORI!$E60:$ZZ60,DContriORI!$E$42:$ZZ$42,"&gt;="&amp;DContriAgreOri!M$1,DContriORI!$E$42:$ZZ$42,"&lt;="&amp;DContriAgreOri!M$2)</f>
        <v>5150678.4005892891</v>
      </c>
      <c r="N23" s="363">
        <f ca="1">AVERAGEIFS(DContriORI!$E60:$ZZ60,DContriORI!$E$42:$ZZ$42,"&gt;="&amp;DContriAgreOri!N$1,DContriORI!$E$42:$ZZ$42,"&lt;="&amp;DContriAgreOri!N$2)</f>
        <v>0</v>
      </c>
      <c r="O23" s="363">
        <f ca="1">AVERAGEIFS(DContriORI!$E60:$ZZ60,DContriORI!$E$42:$ZZ$42,"&gt;="&amp;DContriAgreOri!O$1,DContriORI!$E$42:$ZZ$42,"&lt;="&amp;DContriAgreOri!O$2)</f>
        <v>0</v>
      </c>
      <c r="P23" s="372"/>
      <c r="Q23" s="362">
        <f ca="1">AVERAGEIFS(DContriORI!$E60:$ZZ60,DContriORI!$E$42:$ZZ$42,"&gt;="&amp;DContriAgreOri!Q$1,DContriORI!$E$42:$ZZ$42,"&lt;="&amp;DContriAgreOri!Q$2)</f>
        <v>5143665.3852299573</v>
      </c>
      <c r="R23" s="363">
        <f ca="1">AVERAGEIFS(DContriORI!$E60:$ZZ60,DContriORI!$E$42:$ZZ$42,"&gt;="&amp;DContriAgreOri!R$1,DContriORI!$E$42:$ZZ$42,"&lt;="&amp;DContriAgreOri!R$2)</f>
        <v>5278159.0959085925</v>
      </c>
      <c r="S23" s="363">
        <f ca="1">AVERAGEIFS(DContriORI!$E60:$ZZ60,DContriORI!$E$42:$ZZ$42,"&gt;="&amp;DContriAgreOri!S$1,DContriORI!$E$42:$ZZ$42,"&lt;="&amp;DContriAgreOri!S$2)</f>
        <v>5288060.352757033</v>
      </c>
      <c r="T23" s="363">
        <f ca="1">AVERAGEIFS(DContriORI!$E60:$ZZ60,DContriORI!$E$42:$ZZ$42,"&gt;="&amp;DContriAgreOri!T$1,DContriORI!$E$42:$ZZ$42,"&lt;="&amp;DContriAgreOri!T$2)</f>
        <v>5146025.5343781607</v>
      </c>
      <c r="U23" s="363">
        <f ca="1">AVERAGEIFS(DContriORI!$E60:$ZZ60,DContriORI!$E$42:$ZZ$42,"&gt;="&amp;DContriAgreOri!U$1,DContriORI!$E$42:$ZZ$42,"&lt;="&amp;DContriAgreOri!U$2)</f>
        <v>5187573.5684139142</v>
      </c>
      <c r="V23" s="363">
        <f ca="1">AVERAGEIFS(DContriORI!$E60:$ZZ60,DContriORI!$E$42:$ZZ$42,"&gt;="&amp;DContriAgreOri!V$1,DContriORI!$E$42:$ZZ$42,"&lt;="&amp;DContriAgreOri!V$2)</f>
        <v>5259830.8724114578</v>
      </c>
      <c r="W23" s="363">
        <f ca="1">AVERAGEIFS(DContriORI!$E60:$ZZ60,DContriORI!$E$42:$ZZ$42,"&gt;="&amp;DContriAgreOri!W$1,DContriORI!$E$42:$ZZ$42,"&lt;="&amp;DContriAgreOri!W$2)</f>
        <v>5191505.1922129644</v>
      </c>
      <c r="X23" s="363">
        <f ca="1">AVERAGEIFS(DContriORI!$E60:$ZZ60,DContriORI!$E$42:$ZZ$42,"&gt;="&amp;DContriAgreOri!X$1,DContriORI!$E$42:$ZZ$42,"&lt;="&amp;DContriAgreOri!X$2)</f>
        <v>5109851.6089656129</v>
      </c>
      <c r="Y23" s="363">
        <f ca="1">AVERAGEIFS(DContriORI!$E60:$ZZ60,DContriORI!$E$42:$ZZ$42,"&gt;="&amp;DContriAgreOri!Y$1,DContriORI!$E$42:$ZZ$42,"&lt;="&amp;DContriAgreOri!Y$2)</f>
        <v>0</v>
      </c>
      <c r="Z23" s="363">
        <f ca="1">AVERAGEIFS(DContriORI!$E60:$ZZ60,DContriORI!$E$42:$ZZ$42,"&gt;="&amp;DContriAgreOri!Z$1,DContriORI!$E$42:$ZZ$42,"&lt;="&amp;DContriAgreOri!Z$2)</f>
        <v>0</v>
      </c>
      <c r="AA23" s="363">
        <f ca="1">AVERAGEIFS(DContriORI!$E60:$ZZ60,DContriORI!$E$42:$ZZ$42,"&gt;="&amp;DContriAgreOri!AA$1,DContriORI!$E$42:$ZZ$42,"&lt;="&amp;DContriAgreOri!AA$2)</f>
        <v>0</v>
      </c>
      <c r="AB23" s="363">
        <f ca="1">AVERAGEIFS(DContriORI!$E60:$ZZ60,DContriORI!$E$42:$ZZ$42,"&gt;="&amp;DContriAgreOri!AB$1,DContriORI!$E$42:$ZZ$42,"&lt;="&amp;DContriAgreOri!AB$2)</f>
        <v>0</v>
      </c>
      <c r="AC23" s="372"/>
      <c r="AD23" s="362">
        <f ca="1">AVERAGEIFS(DContriORI!$E60:$ZZ60,DContriORI!$E$42:$ZZ$42,"&gt;="&amp;DContriAgreOri!AD$1,DContriORI!$E$42:$ZZ$42,"&lt;="&amp;DContriAgreOri!AD$2)</f>
        <v>5098535.6419102056</v>
      </c>
      <c r="AE23" s="363">
        <f ca="1">AVERAGEIFS(DContriORI!$E60:$ZZ60,DContriORI!$E$42:$ZZ$42,"&gt;="&amp;DContriAgreOri!AE$1,DContriORI!$E$42:$ZZ$42,"&lt;="&amp;DContriAgreOri!AE$2)</f>
        <v>5280547.1212321194</v>
      </c>
      <c r="AF23" s="363">
        <f ca="1">AVERAGEIFS(DContriORI!$E60:$ZZ60,DContriORI!$E$42:$ZZ$42,"&gt;="&amp;DContriAgreOri!AF$1,DContriORI!$E$42:$ZZ$42,"&lt;="&amp;DContriAgreOri!AF$2)</f>
        <v>5253653.9585655006</v>
      </c>
      <c r="AG23" s="363">
        <f ca="1">AVERAGEIFS(DContriORI!$E60:$ZZ60,DContriORI!$E$42:$ZZ$42,"&gt;="&amp;DContriAgreOri!AG$1,DContriORI!$E$42:$ZZ$42,"&lt;="&amp;DContriAgreOri!AG$2)</f>
        <v>5319868.1587487226</v>
      </c>
      <c r="AH23" s="363">
        <f ca="1">AVERAGEIFS(DContriORI!$E60:$ZZ60,DContriORI!$E$42:$ZZ$42,"&gt;="&amp;DContriAgreOri!AH$1,DContriORI!$E$42:$ZZ$42,"&lt;="&amp;DContriAgreOri!AH$2)</f>
        <v>5326280.9356558528</v>
      </c>
      <c r="AI23" s="363">
        <f ca="1">AVERAGEIFS(DContriORI!$E60:$ZZ60,DContriORI!$E$42:$ZZ$42,"&gt;="&amp;DContriAgreOri!AI$1,DContriORI!$E$42:$ZZ$42,"&lt;="&amp;DContriAgreOri!AI$2)</f>
        <v>5004979.7362982146</v>
      </c>
      <c r="AJ23" s="363">
        <f ca="1">AVERAGEIFS(DContriORI!$E60:$ZZ60,DContriORI!$E$42:$ZZ$42,"&gt;="&amp;DContriAgreOri!AJ$1,DContriORI!$E$42:$ZZ$42,"&lt;="&amp;DContriAgreOri!AJ$2)</f>
        <v>5074775.1015608162</v>
      </c>
      <c r="AK23" s="363">
        <f ca="1">AVERAGEIFS(DContriORI!$E60:$ZZ60,DContriORI!$E$42:$ZZ$42,"&gt;="&amp;DContriAgreOri!AK$1,DContriORI!$E$42:$ZZ$42,"&lt;="&amp;DContriAgreOri!AK$2)</f>
        <v>5308369.1333587635</v>
      </c>
      <c r="AL23" s="363">
        <f ca="1">AVERAGEIFS(DContriORI!$E60:$ZZ60,DContriORI!$E$42:$ZZ$42,"&gt;="&amp;DContriAgreOri!AL$1,DContriORI!$E$42:$ZZ$42,"&lt;="&amp;DContriAgreOri!AL$2)</f>
        <v>5287962.4263184778</v>
      </c>
      <c r="AM23" s="363">
        <f ca="1">AVERAGEIFS(DContriORI!$E60:$ZZ60,DContriORI!$E$42:$ZZ$42,"&gt;="&amp;DContriAgreOri!AM$1,DContriORI!$E$42:$ZZ$42,"&lt;="&amp;DContriAgreOri!AM$2)</f>
        <v>5194133.0482725147</v>
      </c>
      <c r="AN23" s="363">
        <f ca="1">AVERAGEIFS(DContriORI!$E60:$ZZ60,DContriORI!$E$42:$ZZ$42,"&gt;="&amp;DContriAgreOri!AN$1,DContriORI!$E$42:$ZZ$42,"&lt;="&amp;DContriAgreOri!AN$2)</f>
        <v>5275305.7605006695</v>
      </c>
      <c r="AO23" s="363">
        <f ca="1">AVERAGEIFS(DContriORI!$E60:$ZZ60,DContriORI!$E$42:$ZZ$42,"&gt;="&amp;DContriAgreOri!AO$1,DContriORI!$E$42:$ZZ$42,"&lt;="&amp;DContriAgreOri!AO$2)</f>
        <v>4982596.3929946814</v>
      </c>
      <c r="AP23" s="363">
        <f ca="1">AVERAGEIFS(DContriORI!$E60:$ZZ60,DContriORI!$E$42:$ZZ$42,"&gt;="&amp;DContriAgreOri!AP$1,DContriORI!$E$42:$ZZ$42,"&lt;="&amp;DContriAgreOri!AP$2)</f>
        <v>0</v>
      </c>
      <c r="AQ23" s="363">
        <f ca="1">AVERAGEIFS(DContriORI!$E60:$ZZ60,DContriORI!$E$42:$ZZ$42,"&gt;="&amp;DContriAgreOri!AQ$1,DContriORI!$E$42:$ZZ$42,"&lt;="&amp;DContriAgreOri!AQ$2)</f>
        <v>0</v>
      </c>
      <c r="AR23" s="363">
        <f ca="1">AVERAGEIFS(DContriORI!$E60:$ZZ60,DContriORI!$E$42:$ZZ$42,"&gt;="&amp;DContriAgreOri!AR$1,DContriORI!$E$42:$ZZ$42,"&lt;="&amp;DContriAgreOri!AR$2)</f>
        <v>0</v>
      </c>
      <c r="AS23" s="363">
        <f ca="1">AVERAGEIFS(DContriORI!$E60:$ZZ60,DContriORI!$E$42:$ZZ$42,"&gt;="&amp;DContriAgreOri!AS$1,DContriORI!$E$42:$ZZ$42,"&lt;="&amp;DContriAgreOri!AS$2)</f>
        <v>0</v>
      </c>
      <c r="AT23" s="363">
        <f ca="1">AVERAGEIFS(DContriORI!$E60:$ZZ60,DContriORI!$E$42:$ZZ$42,"&gt;="&amp;DContriAgreOri!AT$1,DContriORI!$E$42:$ZZ$42,"&lt;="&amp;DContriAgreOri!AT$2)</f>
        <v>0</v>
      </c>
      <c r="AU23" s="363">
        <f ca="1">AVERAGEIFS(DContriORI!$E60:$ZZ60,DContriORI!$E$42:$ZZ$42,"&gt;="&amp;DContriAgreOri!AU$1,DContriORI!$E$42:$ZZ$42,"&lt;="&amp;DContriAgreOri!AU$2)</f>
        <v>0</v>
      </c>
      <c r="AV23" s="372"/>
      <c r="AW23" s="362" t="s">
        <v>12</v>
      </c>
      <c r="AX23" s="363">
        <f ca="1">AVERAGEIFS(DContriORI!$E60:$ZZ60,DContriORI!$E$42:$ZZ$42,"&gt;="&amp;DContriAgreOri!AX$1,DContriORI!$E$42:$ZZ$42,"&lt;="&amp;DContriAgreOri!AX$2)</f>
        <v>5068380.415550028</v>
      </c>
      <c r="AY23" s="363">
        <f ca="1">AVERAGEIFS(DContriORI!$E60:$ZZ60,DContriORI!$E$42:$ZZ$42,"&gt;="&amp;DContriAgreOri!AY$1,DContriORI!$E$42:$ZZ$42,"&lt;="&amp;DContriAgreOri!AY$2)</f>
        <v>0</v>
      </c>
      <c r="AZ23" s="364"/>
    </row>
    <row r="24" spans="1:52" s="343" customFormat="1" x14ac:dyDescent="0.2">
      <c r="A24" s="325" t="s">
        <v>13</v>
      </c>
      <c r="B24" s="362">
        <f ca="1">AVERAGEIFS(DContriORI!$E61:$ZZ61,DContriORI!$E$42:$ZZ$42,"&gt;="&amp;DContriAgreOri!B$1,DContriORI!$E$42:$ZZ$42,"&lt;="&amp;DContriAgreOri!B$2)</f>
        <v>992081.41991174407</v>
      </c>
      <c r="C24" s="363">
        <f ca="1">AVERAGEIFS(DContriORI!$E61:$ZZ61,DContriORI!$E$42:$ZZ$42,"&gt;="&amp;DContriAgreOri!C$1,DContriORI!$E$42:$ZZ$42,"&lt;="&amp;DContriAgreOri!C$2)</f>
        <v>988681.96191551583</v>
      </c>
      <c r="D24" s="363">
        <f ca="1">AVERAGEIFS(DContriORI!$E61:$ZZ61,DContriORI!$E$42:$ZZ$42,"&gt;="&amp;DContriAgreOri!D$1,DContriORI!$E$42:$ZZ$42,"&lt;="&amp;DContriAgreOri!D$2)</f>
        <v>986544.67591791169</v>
      </c>
      <c r="E24" s="363">
        <f ca="1">AVERAGEIFS(DContriORI!$E61:$ZZ61,DContriORI!$E$42:$ZZ$42,"&gt;="&amp;DContriAgreOri!E$1,DContriORI!$E$42:$ZZ$42,"&lt;="&amp;DContriAgreOri!E$2)</f>
        <v>994013.81620553462</v>
      </c>
      <c r="F24" s="363">
        <f ca="1">AVERAGEIFS(DContriORI!$E61:$ZZ61,DContriORI!$E$42:$ZZ$42,"&gt;="&amp;DContriAgreOri!F$1,DContriORI!$E$42:$ZZ$42,"&lt;="&amp;DContriAgreOri!F$2)</f>
        <v>0</v>
      </c>
      <c r="G24" s="372"/>
      <c r="H24" s="362">
        <f ca="1">AVERAGEIFS(DContriORI!$E61:$ZZ61,DContriORI!$E$42:$ZZ$42,"&gt;="&amp;DContriAgreOri!H$1,DContriORI!$E$42:$ZZ$42,"&lt;="&amp;DContriAgreOri!H$2)</f>
        <v>999127.55213815451</v>
      </c>
      <c r="I24" s="363">
        <f ca="1">AVERAGEIFS(DContriORI!$E61:$ZZ61,DContriORI!$E$42:$ZZ$42,"&gt;="&amp;DContriAgreOri!I$1,DContriORI!$E$42:$ZZ$42,"&lt;="&amp;DContriAgreOri!I$2)</f>
        <v>978236.37169287691</v>
      </c>
      <c r="J24" s="363">
        <f ca="1">AVERAGEIFS(DContriORI!$E61:$ZZ61,DContriORI!$E$42:$ZZ$42,"&gt;="&amp;DContriAgreOri!J$1,DContriORI!$E$42:$ZZ$42,"&lt;="&amp;DContriAgreOri!J$2)</f>
        <v>993934.53613698028</v>
      </c>
      <c r="K24" s="363">
        <f ca="1">AVERAGEIFS(DContriORI!$E61:$ZZ61,DContriORI!$E$42:$ZZ$42,"&gt;="&amp;DContriAgreOri!K$1,DContriORI!$E$42:$ZZ$42,"&lt;="&amp;DContriAgreOri!K$2)</f>
        <v>979154.8156988431</v>
      </c>
      <c r="L24" s="363">
        <f ca="1">AVERAGEIFS(DContriORI!$E61:$ZZ61,DContriORI!$E$42:$ZZ$42,"&gt;="&amp;DContriAgreOri!L$1,DContriORI!$E$42:$ZZ$42,"&lt;="&amp;DContriAgreOri!L$2)</f>
        <v>998708.3072359924</v>
      </c>
      <c r="M24" s="363">
        <f ca="1">AVERAGEIFS(DContriORI!$E61:$ZZ61,DContriORI!$E$42:$ZZ$42,"&gt;="&amp;DContriAgreOri!M$1,DContriORI!$E$42:$ZZ$42,"&lt;="&amp;DContriAgreOri!M$2)</f>
        <v>989319.32517507684</v>
      </c>
      <c r="N24" s="363">
        <f ca="1">AVERAGEIFS(DContriORI!$E61:$ZZ61,DContriORI!$E$42:$ZZ$42,"&gt;="&amp;DContriAgreOri!N$1,DContriORI!$E$42:$ZZ$42,"&lt;="&amp;DContriAgreOri!N$2)</f>
        <v>0</v>
      </c>
      <c r="O24" s="363">
        <f ca="1">AVERAGEIFS(DContriORI!$E61:$ZZ61,DContriORI!$E$42:$ZZ$42,"&gt;="&amp;DContriAgreOri!O$1,DContriORI!$E$42:$ZZ$42,"&lt;="&amp;DContriAgreOri!O$2)</f>
        <v>0</v>
      </c>
      <c r="P24" s="372"/>
      <c r="Q24" s="362">
        <f ca="1">AVERAGEIFS(DContriORI!$E61:$ZZ61,DContriORI!$E$42:$ZZ$42,"&gt;="&amp;DContriAgreOri!Q$1,DContriORI!$E$42:$ZZ$42,"&lt;="&amp;DContriAgreOri!Q$2)</f>
        <v>1003863.7377389608</v>
      </c>
      <c r="R24" s="363">
        <f ca="1">AVERAGEIFS(DContriORI!$E61:$ZZ61,DContriORI!$E$42:$ZZ$42,"&gt;="&amp;DContriAgreOri!R$1,DContriORI!$E$42:$ZZ$42,"&lt;="&amp;DContriAgreOri!R$2)</f>
        <v>984005.33453499991</v>
      </c>
      <c r="S24" s="363">
        <f ca="1">AVERAGEIFS(DContriORI!$E61:$ZZ61,DContriORI!$E$42:$ZZ$42,"&gt;="&amp;DContriAgreOri!S$1,DContriORI!$E$42:$ZZ$42,"&lt;="&amp;DContriAgreOri!S$2)</f>
        <v>965599.43536523648</v>
      </c>
      <c r="T24" s="363">
        <f ca="1">AVERAGEIFS(DContriORI!$E61:$ZZ61,DContriORI!$E$42:$ZZ$42,"&gt;="&amp;DContriAgreOri!T$1,DContriORI!$E$42:$ZZ$42,"&lt;="&amp;DContriAgreOri!T$2)</f>
        <v>992710.19603244972</v>
      </c>
      <c r="U24" s="363">
        <f ca="1">AVERAGEIFS(DContriORI!$E61:$ZZ61,DContriORI!$E$42:$ZZ$42,"&gt;="&amp;DContriAgreOri!U$1,DContriORI!$E$42:$ZZ$42,"&lt;="&amp;DContriAgreOri!U$2)</f>
        <v>1009299.3805689666</v>
      </c>
      <c r="V24" s="363">
        <f ca="1">AVERAGEIFS(DContriORI!$E61:$ZZ61,DContriORI!$E$42:$ZZ$42,"&gt;="&amp;DContriAgreOri!V$1,DContriORI!$E$42:$ZZ$42,"&lt;="&amp;DContriAgreOri!V$2)</f>
        <v>988117.23390301794</v>
      </c>
      <c r="W24" s="363">
        <f ca="1">AVERAGEIFS(DContriORI!$E61:$ZZ61,DContriORI!$E$42:$ZZ$42,"&gt;="&amp;DContriAgreOri!W$1,DContriORI!$E$42:$ZZ$42,"&lt;="&amp;DContriAgreOri!W$2)</f>
        <v>978733.61009134154</v>
      </c>
      <c r="X24" s="363">
        <f ca="1">AVERAGEIFS(DContriORI!$E61:$ZZ61,DContriORI!$E$42:$ZZ$42,"&gt;="&amp;DContriAgreOri!X$1,DContriORI!$E$42:$ZZ$42,"&lt;="&amp;DContriAgreOri!X$2)</f>
        <v>999905.04025881237</v>
      </c>
      <c r="Y24" s="363">
        <f ca="1">AVERAGEIFS(DContriORI!$E61:$ZZ61,DContriORI!$E$42:$ZZ$42,"&gt;="&amp;DContriAgreOri!Y$1,DContriORI!$E$42:$ZZ$42,"&lt;="&amp;DContriAgreOri!Y$2)</f>
        <v>0</v>
      </c>
      <c r="Z24" s="363">
        <f ca="1">AVERAGEIFS(DContriORI!$E61:$ZZ61,DContriORI!$E$42:$ZZ$42,"&gt;="&amp;DContriAgreOri!Z$1,DContriORI!$E$42:$ZZ$42,"&lt;="&amp;DContriAgreOri!Z$2)</f>
        <v>0</v>
      </c>
      <c r="AA24" s="363">
        <f ca="1">AVERAGEIFS(DContriORI!$E61:$ZZ61,DContriORI!$E$42:$ZZ$42,"&gt;="&amp;DContriAgreOri!AA$1,DContriORI!$E$42:$ZZ$42,"&lt;="&amp;DContriAgreOri!AA$2)</f>
        <v>0</v>
      </c>
      <c r="AB24" s="363">
        <f ca="1">AVERAGEIFS(DContriORI!$E61:$ZZ61,DContriORI!$E$42:$ZZ$42,"&gt;="&amp;DContriAgreOri!AB$1,DContriORI!$E$42:$ZZ$42,"&lt;="&amp;DContriAgreOri!AB$2)</f>
        <v>0</v>
      </c>
      <c r="AC24" s="372"/>
      <c r="AD24" s="362">
        <f ca="1">AVERAGEIFS(DContriORI!$E61:$ZZ61,DContriORI!$E$42:$ZZ$42,"&gt;="&amp;DContriAgreOri!AD$1,DContriORI!$E$42:$ZZ$42,"&lt;="&amp;DContriAgreOri!AD$2)</f>
        <v>1003890.0422272533</v>
      </c>
      <c r="AE24" s="363">
        <f ca="1">AVERAGEIFS(DContriORI!$E61:$ZZ61,DContriORI!$E$42:$ZZ$42,"&gt;="&amp;DContriAgreOri!AE$1,DContriORI!$E$42:$ZZ$42,"&lt;="&amp;DContriAgreOri!AE$2)</f>
        <v>1007864.318320696</v>
      </c>
      <c r="AF24" s="363">
        <f ca="1">AVERAGEIFS(DContriORI!$E61:$ZZ61,DContriORI!$E$42:$ZZ$42,"&gt;="&amp;DContriAgreOri!AF$1,DContriORI!$E$42:$ZZ$42,"&lt;="&amp;DContriAgreOri!AF$2)</f>
        <v>970049.24786299176</v>
      </c>
      <c r="AG24" s="363">
        <f ca="1">AVERAGEIFS(DContriORI!$E61:$ZZ61,DContriORI!$E$42:$ZZ$42,"&gt;="&amp;DContriAgreOri!AG$1,DContriORI!$E$42:$ZZ$42,"&lt;="&amp;DContriAgreOri!AG$2)</f>
        <v>977759.61739654641</v>
      </c>
      <c r="AH24" s="363">
        <f ca="1">AVERAGEIFS(DContriORI!$E61:$ZZ61,DContriORI!$E$42:$ZZ$42,"&gt;="&amp;DContriAgreOri!AH$1,DContriORI!$E$42:$ZZ$42,"&lt;="&amp;DContriAgreOri!AH$2)</f>
        <v>956633.31602635491</v>
      </c>
      <c r="AI24" s="363">
        <f ca="1">AVERAGEIFS(DContriORI!$E61:$ZZ61,DContriORI!$E$42:$ZZ$42,"&gt;="&amp;DContriAgreOri!AI$1,DContriORI!$E$42:$ZZ$42,"&lt;="&amp;DContriAgreOri!AI$2)</f>
        <v>1003071.5136736282</v>
      </c>
      <c r="AJ24" s="363">
        <f ca="1">AVERAGEIFS(DContriORI!$E61:$ZZ61,DContriORI!$E$42:$ZZ$42,"&gt;="&amp;DContriAgreOri!AJ$1,DContriORI!$E$42:$ZZ$42,"&lt;="&amp;DContriAgreOri!AJ$2)</f>
        <v>1003331.2941377555</v>
      </c>
      <c r="AK24" s="363">
        <f ca="1">AVERAGEIFS(DContriORI!$E61:$ZZ61,DContriORI!$E$42:$ZZ$42,"&gt;="&amp;DContriAgreOri!AK$1,DContriORI!$E$42:$ZZ$42,"&lt;="&amp;DContriAgreOri!AK$2)</f>
        <v>1012928.4969701421</v>
      </c>
      <c r="AL24" s="363">
        <f ca="1">AVERAGEIFS(DContriORI!$E61:$ZZ61,DContriORI!$E$42:$ZZ$42,"&gt;="&amp;DContriAgreOri!AL$1,DContriORI!$E$42:$ZZ$42,"&lt;="&amp;DContriAgreOri!AL$2)</f>
        <v>979865.1306000792</v>
      </c>
      <c r="AM24" s="363">
        <f ca="1">AVERAGEIFS(DContriORI!$E61:$ZZ61,DContriORI!$E$42:$ZZ$42,"&gt;="&amp;DContriAgreOri!AM$1,DContriORI!$E$42:$ZZ$42,"&lt;="&amp;DContriAgreOri!AM$2)</f>
        <v>985899.21722169721</v>
      </c>
      <c r="AN24" s="363">
        <f ca="1">AVERAGEIFS(DContriORI!$E61:$ZZ61,DContriORI!$E$42:$ZZ$42,"&gt;="&amp;DContriAgreOri!AN$1,DContriORI!$E$42:$ZZ$42,"&lt;="&amp;DContriAgreOri!AN$2)</f>
        <v>977303.59426021762</v>
      </c>
      <c r="AO24" s="363">
        <f ca="1">AVERAGEIFS(DContriORI!$E61:$ZZ61,DContriORI!$E$42:$ZZ$42,"&gt;="&amp;DContriAgreOri!AO$1,DContriORI!$E$42:$ZZ$42,"&lt;="&amp;DContriAgreOri!AO$2)</f>
        <v>1004755.1640433159</v>
      </c>
      <c r="AP24" s="363">
        <f ca="1">AVERAGEIFS(DContriORI!$E61:$ZZ61,DContriORI!$E$42:$ZZ$42,"&gt;="&amp;DContriAgreOri!AP$1,DContriORI!$E$42:$ZZ$42,"&lt;="&amp;DContriAgreOri!AP$2)</f>
        <v>0</v>
      </c>
      <c r="AQ24" s="363">
        <f ca="1">AVERAGEIFS(DContriORI!$E61:$ZZ61,DContriORI!$E$42:$ZZ$42,"&gt;="&amp;DContriAgreOri!AQ$1,DContriORI!$E$42:$ZZ$42,"&lt;="&amp;DContriAgreOri!AQ$2)</f>
        <v>0</v>
      </c>
      <c r="AR24" s="363">
        <f ca="1">AVERAGEIFS(DContriORI!$E61:$ZZ61,DContriORI!$E$42:$ZZ$42,"&gt;="&amp;DContriAgreOri!AR$1,DContriORI!$E$42:$ZZ$42,"&lt;="&amp;DContriAgreOri!AR$2)</f>
        <v>0</v>
      </c>
      <c r="AS24" s="363">
        <f ca="1">AVERAGEIFS(DContriORI!$E61:$ZZ61,DContriORI!$E$42:$ZZ$42,"&gt;="&amp;DContriAgreOri!AS$1,DContriORI!$E$42:$ZZ$42,"&lt;="&amp;DContriAgreOri!AS$2)</f>
        <v>0</v>
      </c>
      <c r="AT24" s="363">
        <f ca="1">AVERAGEIFS(DContriORI!$E61:$ZZ61,DContriORI!$E$42:$ZZ$42,"&gt;="&amp;DContriAgreOri!AT$1,DContriORI!$E$42:$ZZ$42,"&lt;="&amp;DContriAgreOri!AT$2)</f>
        <v>0</v>
      </c>
      <c r="AU24" s="363">
        <f ca="1">AVERAGEIFS(DContriORI!$E61:$ZZ61,DContriORI!$E$42:$ZZ$42,"&gt;="&amp;DContriAgreOri!AU$1,DContriORI!$E$42:$ZZ$42,"&lt;="&amp;DContriAgreOri!AU$2)</f>
        <v>0</v>
      </c>
      <c r="AV24" s="372"/>
      <c r="AW24" s="362" t="s">
        <v>13</v>
      </c>
      <c r="AX24" s="363">
        <f ca="1">AVERAGEIFS(DContriORI!$E61:$ZZ61,DContriORI!$E$42:$ZZ$42,"&gt;="&amp;DContriAgreOri!AX$1,DContriORI!$E$42:$ZZ$42,"&lt;="&amp;DContriAgreOri!AX$2)</f>
        <v>1014080.0768407692</v>
      </c>
      <c r="AY24" s="363">
        <f ca="1">AVERAGEIFS(DContriORI!$E61:$ZZ61,DContriORI!$E$42:$ZZ$42,"&gt;="&amp;DContriAgreOri!AY$1,DContriORI!$E$42:$ZZ$42,"&lt;="&amp;DContriAgreOri!AY$2)</f>
        <v>0</v>
      </c>
      <c r="AZ24" s="364"/>
    </row>
    <row r="25" spans="1:52" s="343" customFormat="1" x14ac:dyDescent="0.2">
      <c r="A25" s="325" t="s">
        <v>14</v>
      </c>
      <c r="B25" s="362">
        <f ca="1">AVERAGEIFS(DContriORI!$E62:$ZZ62,DContriORI!$E$42:$ZZ$42,"&gt;="&amp;DContriAgreOri!B$1,DContriORI!$E$42:$ZZ$42,"&lt;="&amp;DContriAgreOri!B$2)</f>
        <v>260002.84699995615</v>
      </c>
      <c r="C25" s="363">
        <f ca="1">AVERAGEIFS(DContriORI!$E62:$ZZ62,DContriORI!$E$42:$ZZ$42,"&gt;="&amp;DContriAgreOri!C$1,DContriORI!$E$42:$ZZ$42,"&lt;="&amp;DContriAgreOri!C$2)</f>
        <v>249821.02199997011</v>
      </c>
      <c r="D25" s="363">
        <f ca="1">AVERAGEIFS(DContriORI!$E62:$ZZ62,DContriORI!$E$42:$ZZ$42,"&gt;="&amp;DContriAgreOri!D$1,DContriORI!$E$42:$ZZ$42,"&lt;="&amp;DContriAgreOri!D$2)</f>
        <v>252628.28699998706</v>
      </c>
      <c r="E25" s="363">
        <f ca="1">AVERAGEIFS(DContriORI!$E62:$ZZ62,DContriORI!$E$42:$ZZ$42,"&gt;="&amp;DContriAgreOri!E$1,DContriORI!$E$42:$ZZ$42,"&lt;="&amp;DContriAgreOri!E$2)</f>
        <v>249953.7072982832</v>
      </c>
      <c r="F25" s="363">
        <f ca="1">AVERAGEIFS(DContriORI!$E62:$ZZ62,DContriORI!$E$42:$ZZ$42,"&gt;="&amp;DContriAgreOri!F$1,DContriORI!$E$42:$ZZ$42,"&lt;="&amp;DContriAgreOri!F$2)</f>
        <v>0</v>
      </c>
      <c r="G25" s="372"/>
      <c r="H25" s="362">
        <f ca="1">AVERAGEIFS(DContriORI!$E62:$ZZ62,DContriORI!$E$42:$ZZ$42,"&gt;="&amp;DContriAgreOri!H$1,DContriORI!$E$42:$ZZ$42,"&lt;="&amp;DContriAgreOri!H$2)</f>
        <v>243325.9602965604</v>
      </c>
      <c r="I25" s="363">
        <f ca="1">AVERAGEIFS(DContriORI!$E62:$ZZ62,DContriORI!$E$42:$ZZ$42,"&gt;="&amp;DContriAgreOri!I$1,DContriORI!$E$42:$ZZ$42,"&lt;="&amp;DContriAgreOri!I$2)</f>
        <v>256316.08370337993</v>
      </c>
      <c r="J25" s="363">
        <f ca="1">AVERAGEIFS(DContriORI!$E62:$ZZ62,DContriORI!$E$42:$ZZ$42,"&gt;="&amp;DContriAgreOri!J$1,DContriORI!$E$42:$ZZ$42,"&lt;="&amp;DContriAgreOri!J$2)</f>
        <v>248490.71003031704</v>
      </c>
      <c r="K25" s="363">
        <f ca="1">AVERAGEIFS(DContriORI!$E62:$ZZ62,DContriORI!$E$42:$ZZ$42,"&gt;="&amp;DContriAgreOri!K$1,DContriORI!$E$42:$ZZ$42,"&lt;="&amp;DContriAgreOri!K$2)</f>
        <v>256765.86396965702</v>
      </c>
      <c r="L25" s="363">
        <f ca="1">AVERAGEIFS(DContriORI!$E62:$ZZ62,DContriORI!$E$42:$ZZ$42,"&gt;="&amp;DContriAgreOri!L$1,DContriORI!$E$42:$ZZ$42,"&lt;="&amp;DContriAgreOri!L$2)</f>
        <v>245006.2931260961</v>
      </c>
      <c r="M25" s="363">
        <f ca="1">AVERAGEIFS(DContriORI!$E62:$ZZ62,DContriORI!$E$42:$ZZ$42,"&gt;="&amp;DContriAgreOri!M$1,DContriORI!$E$42:$ZZ$42,"&lt;="&amp;DContriAgreOri!M$2)</f>
        <v>254901.12147047036</v>
      </c>
      <c r="N25" s="363">
        <f ca="1">AVERAGEIFS(DContriORI!$E62:$ZZ62,DContriORI!$E$42:$ZZ$42,"&gt;="&amp;DContriAgreOri!N$1,DContriORI!$E$42:$ZZ$42,"&lt;="&amp;DContriAgreOri!N$2)</f>
        <v>0</v>
      </c>
      <c r="O25" s="363">
        <f ca="1">AVERAGEIFS(DContriORI!$E62:$ZZ62,DContriORI!$E$42:$ZZ$42,"&gt;="&amp;DContriAgreOri!O$1,DContriORI!$E$42:$ZZ$42,"&lt;="&amp;DContriAgreOri!O$2)</f>
        <v>0</v>
      </c>
      <c r="P25" s="372"/>
      <c r="Q25" s="362">
        <f ca="1">AVERAGEIFS(DContriORI!$E62:$ZZ62,DContriORI!$E$42:$ZZ$42,"&gt;="&amp;DContriAgreOri!Q$1,DContriORI!$E$42:$ZZ$42,"&lt;="&amp;DContriAgreOri!Q$2)</f>
        <v>237004.0387001053</v>
      </c>
      <c r="R25" s="363">
        <f ca="1">AVERAGEIFS(DContriORI!$E62:$ZZ62,DContriORI!$E$42:$ZZ$42,"&gt;="&amp;DContriAgreOri!R$1,DContriORI!$E$42:$ZZ$42,"&lt;="&amp;DContriAgreOri!R$2)</f>
        <v>259977.38136052876</v>
      </c>
      <c r="S25" s="363">
        <f ca="1">AVERAGEIFS(DContriORI!$E62:$ZZ62,DContriORI!$E$42:$ZZ$42,"&gt;="&amp;DContriAgreOri!S$1,DContriORI!$E$42:$ZZ$42,"&lt;="&amp;DContriAgreOri!S$2)</f>
        <v>262097.15709070148</v>
      </c>
      <c r="T25" s="363">
        <f ca="1">AVERAGEIFS(DContriORI!$E62:$ZZ62,DContriORI!$E$42:$ZZ$42,"&gt;="&amp;DContriAgreOri!T$1,DContriORI!$E$42:$ZZ$42,"&lt;="&amp;DContriAgreOri!T$2)</f>
        <v>251434.57084861255</v>
      </c>
      <c r="U25" s="363">
        <f ca="1">AVERAGEIFS(DContriORI!$E62:$ZZ62,DContriORI!$E$42:$ZZ$42,"&gt;="&amp;DContriAgreOri!U$1,DContriORI!$E$42:$ZZ$42,"&lt;="&amp;DContriAgreOri!U$2)</f>
        <v>233673.26028184334</v>
      </c>
      <c r="V25" s="363">
        <f ca="1">AVERAGEIFS(DContriORI!$E62:$ZZ62,DContriORI!$E$42:$ZZ$42,"&gt;="&amp;DContriAgreOri!V$1,DContriORI!$E$42:$ZZ$42,"&lt;="&amp;DContriAgreOri!V$2)</f>
        <v>256339.32597034887</v>
      </c>
      <c r="W25" s="363">
        <f ca="1">AVERAGEIFS(DContriORI!$E62:$ZZ62,DContriORI!$E$42:$ZZ$42,"&gt;="&amp;DContriAgreOri!W$1,DContriORI!$E$42:$ZZ$42,"&lt;="&amp;DContriAgreOri!W$2)</f>
        <v>256490.40138153787</v>
      </c>
      <c r="X25" s="363">
        <f ca="1">AVERAGEIFS(DContriORI!$E62:$ZZ62,DContriORI!$E$42:$ZZ$42,"&gt;="&amp;DContriAgreOri!X$1,DContriORI!$E$42:$ZZ$42,"&lt;="&amp;DContriAgreOri!X$2)</f>
        <v>253311.84155940285</v>
      </c>
      <c r="Y25" s="363">
        <f ca="1">AVERAGEIFS(DContriORI!$E62:$ZZ62,DContriORI!$E$42:$ZZ$42,"&gt;="&amp;DContriAgreOri!Y$1,DContriORI!$E$42:$ZZ$42,"&lt;="&amp;DContriAgreOri!Y$2)</f>
        <v>0</v>
      </c>
      <c r="Z25" s="363">
        <f ca="1">AVERAGEIFS(DContriORI!$E62:$ZZ62,DContriORI!$E$42:$ZZ$42,"&gt;="&amp;DContriAgreOri!Z$1,DContriORI!$E$42:$ZZ$42,"&lt;="&amp;DContriAgreOri!Z$2)</f>
        <v>0</v>
      </c>
      <c r="AA25" s="363">
        <f ca="1">AVERAGEIFS(DContriORI!$E62:$ZZ62,DContriORI!$E$42:$ZZ$42,"&gt;="&amp;DContriAgreOri!AA$1,DContriORI!$E$42:$ZZ$42,"&lt;="&amp;DContriAgreOri!AA$2)</f>
        <v>0</v>
      </c>
      <c r="AB25" s="363">
        <f ca="1">AVERAGEIFS(DContriORI!$E62:$ZZ62,DContriORI!$E$42:$ZZ$42,"&gt;="&amp;DContriAgreOri!AB$1,DContriORI!$E$42:$ZZ$42,"&lt;="&amp;DContriAgreOri!AB$2)</f>
        <v>0</v>
      </c>
      <c r="AC25" s="372"/>
      <c r="AD25" s="362">
        <f ca="1">AVERAGEIFS(DContriORI!$E62:$ZZ62,DContriORI!$E$42:$ZZ$42,"&gt;="&amp;DContriAgreOri!AD$1,DContriORI!$E$42:$ZZ$42,"&lt;="&amp;DContriAgreOri!AD$2)</f>
        <v>232496.51362100095</v>
      </c>
      <c r="AE25" s="363">
        <f ca="1">AVERAGEIFS(DContriORI!$E62:$ZZ62,DContriORI!$E$42:$ZZ$42,"&gt;="&amp;DContriAgreOri!AE$1,DContriORI!$E$42:$ZZ$42,"&lt;="&amp;DContriAgreOri!AE$2)</f>
        <v>250728.6938068321</v>
      </c>
      <c r="AF25" s="363">
        <f ca="1">AVERAGEIFS(DContriORI!$E62:$ZZ62,DContriORI!$E$42:$ZZ$42,"&gt;="&amp;DContriAgreOri!AF$1,DContriORI!$E$42:$ZZ$42,"&lt;="&amp;DContriAgreOri!AF$2)</f>
        <v>262246.92266311805</v>
      </c>
      <c r="AG25" s="363">
        <f ca="1">AVERAGEIFS(DContriORI!$E62:$ZZ62,DContriORI!$E$42:$ZZ$42,"&gt;="&amp;DContriAgreOri!AG$1,DContriORI!$E$42:$ZZ$42,"&lt;="&amp;DContriAgreOri!AG$2)</f>
        <v>264957.13370061363</v>
      </c>
      <c r="AH25" s="363">
        <f ca="1">AVERAGEIFS(DContriORI!$E62:$ZZ62,DContriORI!$E$42:$ZZ$42,"&gt;="&amp;DContriAgreOri!AH$1,DContriORI!$E$42:$ZZ$42,"&lt;="&amp;DContriAgreOri!AH$2)</f>
        <v>261213.12430027753</v>
      </c>
      <c r="AI25" s="363">
        <f ca="1">AVERAGEIFS(DContriORI!$E62:$ZZ62,DContriORI!$E$42:$ZZ$42,"&gt;="&amp;DContriAgreOri!AI$1,DContriORI!$E$42:$ZZ$42,"&lt;="&amp;DContriAgreOri!AI$2)</f>
        <v>244127.33390807989</v>
      </c>
      <c r="AJ25" s="363">
        <f ca="1">AVERAGEIFS(DContriORI!$E62:$ZZ62,DContriORI!$E$42:$ZZ$42,"&gt;="&amp;DContriAgreOri!AJ$1,DContriORI!$E$42:$ZZ$42,"&lt;="&amp;DContriAgreOri!AJ$2)</f>
        <v>228565.27094893524</v>
      </c>
      <c r="AK25" s="363">
        <f ca="1">AVERAGEIFS(DContriORI!$E62:$ZZ62,DContriORI!$E$42:$ZZ$42,"&gt;="&amp;DContriAgreOri!AK$1,DContriORI!$E$42:$ZZ$42,"&lt;="&amp;DContriAgreOri!AK$2)</f>
        <v>248898.70570467992</v>
      </c>
      <c r="AL25" s="363">
        <f ca="1">AVERAGEIFS(DContriORI!$E62:$ZZ62,DContriORI!$E$42:$ZZ$42,"&gt;="&amp;DContriAgreOri!AL$1,DContriORI!$E$42:$ZZ$42,"&lt;="&amp;DContriAgreOri!AL$2)</f>
        <v>257554.90272467313</v>
      </c>
      <c r="AM25" s="363">
        <f ca="1">AVERAGEIFS(DContriORI!$E62:$ZZ62,DContriORI!$E$42:$ZZ$42,"&gt;="&amp;DContriAgreOri!AM$1,DContriORI!$E$42:$ZZ$42,"&lt;="&amp;DContriAgreOri!AM$2)</f>
        <v>258440.88626910839</v>
      </c>
      <c r="AN25" s="363">
        <f ca="1">AVERAGEIFS(DContriORI!$E62:$ZZ62,DContriORI!$E$42:$ZZ$42,"&gt;="&amp;DContriAgreOri!AN$1,DContriORI!$E$42:$ZZ$42,"&lt;="&amp;DContriAgreOri!AN$2)</f>
        <v>259563.70484911028</v>
      </c>
      <c r="AO25" s="363">
        <f ca="1">AVERAGEIFS(DContriORI!$E62:$ZZ62,DContriORI!$E$42:$ZZ$42,"&gt;="&amp;DContriAgreOri!AO$1,DContriORI!$E$42:$ZZ$42,"&lt;="&amp;DContriAgreOri!AO$2)</f>
        <v>246698.77329319232</v>
      </c>
      <c r="AP25" s="363">
        <f ca="1">AVERAGEIFS(DContriORI!$E62:$ZZ62,DContriORI!$E$42:$ZZ$42,"&gt;="&amp;DContriAgreOri!AP$1,DContriORI!$E$42:$ZZ$42,"&lt;="&amp;DContriAgreOri!AP$2)</f>
        <v>0</v>
      </c>
      <c r="AQ25" s="363">
        <f ca="1">AVERAGEIFS(DContriORI!$E62:$ZZ62,DContriORI!$E$42:$ZZ$42,"&gt;="&amp;DContriAgreOri!AQ$1,DContriORI!$E$42:$ZZ$42,"&lt;="&amp;DContriAgreOri!AQ$2)</f>
        <v>0</v>
      </c>
      <c r="AR25" s="363">
        <f ca="1">AVERAGEIFS(DContriORI!$E62:$ZZ62,DContriORI!$E$42:$ZZ$42,"&gt;="&amp;DContriAgreOri!AR$1,DContriORI!$E$42:$ZZ$42,"&lt;="&amp;DContriAgreOri!AR$2)</f>
        <v>0</v>
      </c>
      <c r="AS25" s="363">
        <f ca="1">AVERAGEIFS(DContriORI!$E62:$ZZ62,DContriORI!$E$42:$ZZ$42,"&gt;="&amp;DContriAgreOri!AS$1,DContriORI!$E$42:$ZZ$42,"&lt;="&amp;DContriAgreOri!AS$2)</f>
        <v>0</v>
      </c>
      <c r="AT25" s="363">
        <f ca="1">AVERAGEIFS(DContriORI!$E62:$ZZ62,DContriORI!$E$42:$ZZ$42,"&gt;="&amp;DContriAgreOri!AT$1,DContriORI!$E$42:$ZZ$42,"&lt;="&amp;DContriAgreOri!AT$2)</f>
        <v>0</v>
      </c>
      <c r="AU25" s="363">
        <f ca="1">AVERAGEIFS(DContriORI!$E62:$ZZ62,DContriORI!$E$42:$ZZ$42,"&gt;="&amp;DContriAgreOri!AU$1,DContriORI!$E$42:$ZZ$42,"&lt;="&amp;DContriAgreOri!AU$2)</f>
        <v>0</v>
      </c>
      <c r="AV25" s="372"/>
      <c r="AW25" s="362" t="s">
        <v>14</v>
      </c>
      <c r="AX25" s="363">
        <f ca="1">AVERAGEIFS(DContriORI!$E62:$ZZ62,DContriORI!$E$42:$ZZ$42,"&gt;="&amp;DContriAgreOri!AX$1,DContriORI!$E$42:$ZZ$42,"&lt;="&amp;DContriAgreOri!AX$2)</f>
        <v>230051.18770178335</v>
      </c>
      <c r="AY25" s="363">
        <f ca="1">AVERAGEIFS(DContriORI!$E62:$ZZ62,DContriORI!$E$42:$ZZ$42,"&gt;="&amp;DContriAgreOri!AY$1,DContriORI!$E$42:$ZZ$42,"&lt;="&amp;DContriAgreOri!AY$2)</f>
        <v>0</v>
      </c>
      <c r="AZ25" s="364"/>
    </row>
    <row r="26" spans="1:52" s="343" customFormat="1" x14ac:dyDescent="0.2">
      <c r="A26" s="325" t="s">
        <v>15</v>
      </c>
      <c r="B26" s="362">
        <f ca="1">AVERAGEIFS(DContriORI!$E63:$ZZ63,DContriORI!$E$42:$ZZ$42,"&gt;="&amp;DContriAgreOri!B$1,DContriORI!$E$42:$ZZ$42,"&lt;="&amp;DContriAgreOri!B$2)</f>
        <v>30739.562000000526</v>
      </c>
      <c r="C26" s="363">
        <f ca="1">AVERAGEIFS(DContriORI!$E63:$ZZ63,DContriORI!$E$42:$ZZ$42,"&gt;="&amp;DContriAgreOri!C$1,DContriORI!$E$42:$ZZ$42,"&lt;="&amp;DContriAgreOri!C$2)</f>
        <v>28101.58199999854</v>
      </c>
      <c r="D26" s="363">
        <f ca="1">AVERAGEIFS(DContriORI!$E63:$ZZ63,DContriORI!$E$42:$ZZ$42,"&gt;="&amp;DContriAgreOri!D$1,DContriORI!$E$42:$ZZ$42,"&lt;="&amp;DContriAgreOri!D$2)</f>
        <v>26469.416999998026</v>
      </c>
      <c r="E26" s="363">
        <f ca="1">AVERAGEIFS(DContriORI!$E63:$ZZ63,DContriORI!$E$42:$ZZ$42,"&gt;="&amp;DContriAgreOri!E$1,DContriORI!$E$42:$ZZ$42,"&lt;="&amp;DContriAgreOri!E$2)</f>
        <v>25035.488738274882</v>
      </c>
      <c r="F26" s="363">
        <f ca="1">AVERAGEIFS(DContriORI!$E63:$ZZ63,DContriORI!$E$42:$ZZ$42,"&gt;="&amp;DContriAgreOri!F$1,DContriORI!$E$42:$ZZ$42,"&lt;="&amp;DContriAgreOri!F$2)</f>
        <v>0</v>
      </c>
      <c r="G26" s="372"/>
      <c r="H26" s="362">
        <f ca="1">AVERAGEIFS(DContriORI!$E63:$ZZ63,DContriORI!$E$42:$ZZ$42,"&gt;="&amp;DContriAgreOri!H$1,DContriORI!$E$42:$ZZ$42,"&lt;="&amp;DContriAgreOri!H$2)</f>
        <v>28865.141862716471</v>
      </c>
      <c r="I26" s="363">
        <f ca="1">AVERAGEIFS(DContriORI!$E63:$ZZ63,DContriORI!$E$42:$ZZ$42,"&gt;="&amp;DContriAgreOri!I$1,DContriORI!$E$42:$ZZ$42,"&lt;="&amp;DContriAgreOri!I$2)</f>
        <v>27338.022137280608</v>
      </c>
      <c r="J26" s="363">
        <f ca="1">AVERAGEIFS(DContriORI!$E63:$ZZ63,DContriORI!$E$42:$ZZ$42,"&gt;="&amp;DContriAgreOri!J$1,DContriORI!$E$42:$ZZ$42,"&lt;="&amp;DContriAgreOri!J$2)</f>
        <v>26411.098936535014</v>
      </c>
      <c r="K26" s="363">
        <f ca="1">AVERAGEIFS(DContriORI!$E63:$ZZ63,DContriORI!$E$42:$ZZ$42,"&gt;="&amp;DContriAgreOri!K$1,DContriORI!$E$42:$ZZ$42,"&lt;="&amp;DContriAgreOri!K$2)</f>
        <v>26527.735063461034</v>
      </c>
      <c r="L26" s="363">
        <f ca="1">AVERAGEIFS(DContriORI!$E63:$ZZ63,DContriORI!$E$42:$ZZ$42,"&gt;="&amp;DContriAgreOri!L$1,DContriORI!$E$42:$ZZ$42,"&lt;="&amp;DContriAgreOri!L$2)</f>
        <v>25129.486657976813</v>
      </c>
      <c r="M26" s="363">
        <f ca="1">AVERAGEIFS(DContriORI!$E63:$ZZ63,DContriORI!$E$42:$ZZ$42,"&gt;="&amp;DContriAgreOri!M$1,DContriORI!$E$42:$ZZ$42,"&lt;="&amp;DContriAgreOri!M$2)</f>
        <v>24941.490818572955</v>
      </c>
      <c r="N26" s="363">
        <f ca="1">AVERAGEIFS(DContriORI!$E63:$ZZ63,DContriORI!$E$42:$ZZ$42,"&gt;="&amp;DContriAgreOri!N$1,DContriORI!$E$42:$ZZ$42,"&lt;="&amp;DContriAgreOri!N$2)</f>
        <v>0</v>
      </c>
      <c r="O26" s="363">
        <f ca="1">AVERAGEIFS(DContriORI!$E63:$ZZ63,DContriORI!$E$42:$ZZ$42,"&gt;="&amp;DContriAgreOri!O$1,DContriORI!$E$42:$ZZ$42,"&lt;="&amp;DContriAgreOri!O$2)</f>
        <v>0</v>
      </c>
      <c r="P26" s="372"/>
      <c r="Q26" s="362">
        <f ca="1">AVERAGEIFS(DContriORI!$E63:$ZZ63,DContriORI!$E$42:$ZZ$42,"&gt;="&amp;DContriAgreOri!Q$1,DContriORI!$E$42:$ZZ$42,"&lt;="&amp;DContriAgreOri!Q$2)</f>
        <v>26412.791070119187</v>
      </c>
      <c r="R26" s="363">
        <f ca="1">AVERAGEIFS(DContriORI!$E63:$ZZ63,DContriORI!$E$42:$ZZ$42,"&gt;="&amp;DContriAgreOri!R$1,DContriORI!$E$42:$ZZ$42,"&lt;="&amp;DContriAgreOri!R$2)</f>
        <v>26409.406802950845</v>
      </c>
      <c r="S26" s="363">
        <f ca="1">AVERAGEIFS(DContriORI!$E63:$ZZ63,DContriORI!$E$42:$ZZ$42,"&gt;="&amp;DContriAgreOri!S$1,DContriORI!$E$42:$ZZ$42,"&lt;="&amp;DContriAgreOri!S$2)</f>
        <v>27809.067029086178</v>
      </c>
      <c r="T26" s="363">
        <f ca="1">AVERAGEIFS(DContriORI!$E63:$ZZ63,DContriORI!$E$42:$ZZ$42,"&gt;="&amp;DContriAgreOri!T$1,DContriORI!$E$42:$ZZ$42,"&lt;="&amp;DContriAgreOri!T$2)</f>
        <v>25246.403097835893</v>
      </c>
      <c r="U26" s="363">
        <f ca="1">AVERAGEIFS(DContriORI!$E63:$ZZ63,DContriORI!$E$42:$ZZ$42,"&gt;="&amp;DContriAgreOri!U$1,DContriORI!$E$42:$ZZ$42,"&lt;="&amp;DContriAgreOri!U$2)</f>
        <v>25874.123464526307</v>
      </c>
      <c r="V26" s="363">
        <f ca="1">AVERAGEIFS(DContriORI!$E63:$ZZ63,DContriORI!$E$42:$ZZ$42,"&gt;="&amp;DContriAgreOri!V$1,DContriORI!$E$42:$ZZ$42,"&lt;="&amp;DContriAgreOri!V$2)</f>
        <v>24384.84985142732</v>
      </c>
      <c r="W26" s="363">
        <f ca="1">AVERAGEIFS(DContriORI!$E63:$ZZ63,DContriORI!$E$42:$ZZ$42,"&gt;="&amp;DContriAgreOri!W$1,DContriORI!$E$42:$ZZ$42,"&lt;="&amp;DContriAgreOri!W$2)</f>
        <v>25274.531714579691</v>
      </c>
      <c r="X26" s="363">
        <f ca="1">AVERAGEIFS(DContriORI!$E63:$ZZ63,DContriORI!$E$42:$ZZ$42,"&gt;="&amp;DContriAgreOri!X$1,DContriORI!$E$42:$ZZ$42,"&lt;="&amp;DContriAgreOri!X$2)</f>
        <v>24608.449922566215</v>
      </c>
      <c r="Y26" s="363">
        <f ca="1">AVERAGEIFS(DContriORI!$E63:$ZZ63,DContriORI!$E$42:$ZZ$42,"&gt;="&amp;DContriAgreOri!Y$1,DContriORI!$E$42:$ZZ$42,"&lt;="&amp;DContriAgreOri!Y$2)</f>
        <v>0</v>
      </c>
      <c r="Z26" s="363">
        <f ca="1">AVERAGEIFS(DContriORI!$E63:$ZZ63,DContriORI!$E$42:$ZZ$42,"&gt;="&amp;DContriAgreOri!Z$1,DContriORI!$E$42:$ZZ$42,"&lt;="&amp;DContriAgreOri!Z$2)</f>
        <v>0</v>
      </c>
      <c r="AA26" s="363">
        <f ca="1">AVERAGEIFS(DContriORI!$E63:$ZZ63,DContriORI!$E$42:$ZZ$42,"&gt;="&amp;DContriAgreOri!AA$1,DContriORI!$E$42:$ZZ$42,"&lt;="&amp;DContriAgreOri!AA$2)</f>
        <v>0</v>
      </c>
      <c r="AB26" s="363">
        <f ca="1">AVERAGEIFS(DContriORI!$E63:$ZZ63,DContriORI!$E$42:$ZZ$42,"&gt;="&amp;DContriAgreOri!AB$1,DContriORI!$E$42:$ZZ$42,"&lt;="&amp;DContriAgreOri!AB$2)</f>
        <v>0</v>
      </c>
      <c r="AC26" s="372"/>
      <c r="AD26" s="362">
        <f ca="1">AVERAGEIFS(DContriORI!$E63:$ZZ63,DContriORI!$E$42:$ZZ$42,"&gt;="&amp;DContriAgreOri!AD$1,DContriORI!$E$42:$ZZ$42,"&lt;="&amp;DContriAgreOri!AD$2)</f>
        <v>26186.973251934694</v>
      </c>
      <c r="AE26" s="363">
        <f ca="1">AVERAGEIFS(DContriORI!$E63:$ZZ63,DContriORI!$E$42:$ZZ$42,"&gt;="&amp;DContriAgreOri!AE$1,DContriORI!$E$42:$ZZ$42,"&lt;="&amp;DContriAgreOri!AE$2)</f>
        <v>26850.109833777991</v>
      </c>
      <c r="AF26" s="363">
        <f ca="1">AVERAGEIFS(DContriORI!$E63:$ZZ63,DContriORI!$E$42:$ZZ$42,"&gt;="&amp;DContriAgreOri!AF$1,DContriORI!$E$42:$ZZ$42,"&lt;="&amp;DContriAgreOri!AF$2)</f>
        <v>26196.213723892361</v>
      </c>
      <c r="AG26" s="363">
        <f ca="1">AVERAGEIFS(DContriORI!$E63:$ZZ63,DContriORI!$E$42:$ZZ$42,"&gt;="&amp;DContriAgreOri!AG$1,DContriORI!$E$42:$ZZ$42,"&lt;="&amp;DContriAgreOri!AG$2)</f>
        <v>27854.335264954898</v>
      </c>
      <c r="AH26" s="363">
        <f ca="1">AVERAGEIFS(DContriORI!$E63:$ZZ63,DContriORI!$E$42:$ZZ$42,"&gt;="&amp;DContriAgreOri!AH$1,DContriORI!$E$42:$ZZ$42,"&lt;="&amp;DContriAgreOri!AH$2)</f>
        <v>27938.079166415999</v>
      </c>
      <c r="AI26" s="363">
        <f ca="1">AVERAGEIFS(DContriORI!$E63:$ZZ63,DContriORI!$E$42:$ZZ$42,"&gt;="&amp;DContriAgreOri!AI$1,DContriORI!$E$42:$ZZ$42,"&lt;="&amp;DContriAgreOri!AI$2)</f>
        <v>23790.790759012205</v>
      </c>
      <c r="AJ26" s="363">
        <f ca="1">AVERAGEIFS(DContriORI!$E63:$ZZ63,DContriORI!$E$42:$ZZ$42,"&gt;="&amp;DContriAgreOri!AJ$1,DContriORI!$E$42:$ZZ$42,"&lt;="&amp;DContriAgreOri!AJ$2)</f>
        <v>25201.553641557486</v>
      </c>
      <c r="AK26" s="363">
        <f ca="1">AVERAGEIFS(DContriORI!$E63:$ZZ63,DContriORI!$E$42:$ZZ$42,"&gt;="&amp;DContriAgreOri!AK$1,DContriORI!$E$42:$ZZ$42,"&lt;="&amp;DContriAgreOri!AK$2)</f>
        <v>25718.385761270321</v>
      </c>
      <c r="AL26" s="363">
        <f ca="1">AVERAGEIFS(DContriORI!$E63:$ZZ63,DContriORI!$E$42:$ZZ$42,"&gt;="&amp;DContriAgreOri!AL$1,DContriORI!$E$42:$ZZ$42,"&lt;="&amp;DContriAgreOri!AL$2)</f>
        <v>24468.520571102636</v>
      </c>
      <c r="AM26" s="363">
        <f ca="1">AVERAGEIFS(DContriORI!$E63:$ZZ63,DContriORI!$E$42:$ZZ$42,"&gt;="&amp;DContriAgreOri!AM$1,DContriORI!$E$42:$ZZ$42,"&lt;="&amp;DContriAgreOri!AM$2)</f>
        <v>24945.512594132117</v>
      </c>
      <c r="AN26" s="363">
        <f ca="1">AVERAGEIFS(DContriORI!$E63:$ZZ63,DContriORI!$E$42:$ZZ$42,"&gt;="&amp;DContriAgreOri!AN$1,DContriORI!$E$42:$ZZ$42,"&lt;="&amp;DContriAgreOri!AN$2)</f>
        <v>27007.614454635179</v>
      </c>
      <c r="AO26" s="363">
        <f ca="1">AVERAGEIFS(DContriORI!$E63:$ZZ63,DContriORI!$E$42:$ZZ$42,"&gt;="&amp;DContriAgreOri!AO$1,DContriORI!$E$42:$ZZ$42,"&lt;="&amp;DContriAgreOri!AO$2)</f>
        <v>22871.345406951561</v>
      </c>
      <c r="AP26" s="363">
        <f ca="1">AVERAGEIFS(DContriORI!$E63:$ZZ63,DContriORI!$E$42:$ZZ$42,"&gt;="&amp;DContriAgreOri!AP$1,DContriORI!$E$42:$ZZ$42,"&lt;="&amp;DContriAgreOri!AP$2)</f>
        <v>0</v>
      </c>
      <c r="AQ26" s="363">
        <f ca="1">AVERAGEIFS(DContriORI!$E63:$ZZ63,DContriORI!$E$42:$ZZ$42,"&gt;="&amp;DContriAgreOri!AQ$1,DContriORI!$E$42:$ZZ$42,"&lt;="&amp;DContriAgreOri!AQ$2)</f>
        <v>0</v>
      </c>
      <c r="AR26" s="363">
        <f ca="1">AVERAGEIFS(DContriORI!$E63:$ZZ63,DContriORI!$E$42:$ZZ$42,"&gt;="&amp;DContriAgreOri!AR$1,DContriORI!$E$42:$ZZ$42,"&lt;="&amp;DContriAgreOri!AR$2)</f>
        <v>0</v>
      </c>
      <c r="AS26" s="363">
        <f ca="1">AVERAGEIFS(DContriORI!$E63:$ZZ63,DContriORI!$E$42:$ZZ$42,"&gt;="&amp;DContriAgreOri!AS$1,DContriORI!$E$42:$ZZ$42,"&lt;="&amp;DContriAgreOri!AS$2)</f>
        <v>0</v>
      </c>
      <c r="AT26" s="363">
        <f ca="1">AVERAGEIFS(DContriORI!$E63:$ZZ63,DContriORI!$E$42:$ZZ$42,"&gt;="&amp;DContriAgreOri!AT$1,DContriORI!$E$42:$ZZ$42,"&lt;="&amp;DContriAgreOri!AT$2)</f>
        <v>0</v>
      </c>
      <c r="AU26" s="363">
        <f ca="1">AVERAGEIFS(DContriORI!$E63:$ZZ63,DContriORI!$E$42:$ZZ$42,"&gt;="&amp;DContriAgreOri!AU$1,DContriORI!$E$42:$ZZ$42,"&lt;="&amp;DContriAgreOri!AU$2)</f>
        <v>0</v>
      </c>
      <c r="AV26" s="372"/>
      <c r="AW26" s="362" t="s">
        <v>15</v>
      </c>
      <c r="AX26" s="363">
        <f ca="1">AVERAGEIFS(DContriORI!$E63:$ZZ63,DContriORI!$E$42:$ZZ$42,"&gt;="&amp;DContriAgreOri!AX$1,DContriORI!$E$42:$ZZ$42,"&lt;="&amp;DContriAgreOri!AX$2)</f>
        <v>24879.856785626966</v>
      </c>
      <c r="AY26" s="363">
        <f ca="1">AVERAGEIFS(DContriORI!$E63:$ZZ63,DContriORI!$E$42:$ZZ$42,"&gt;="&amp;DContriAgreOri!AY$1,DContriORI!$E$42:$ZZ$42,"&lt;="&amp;DContriAgreOri!AY$2)</f>
        <v>0</v>
      </c>
      <c r="AZ26" s="364"/>
    </row>
    <row r="27" spans="1:52" s="343" customFormat="1" x14ac:dyDescent="0.2">
      <c r="A27" s="325" t="s">
        <v>16</v>
      </c>
      <c r="B27" s="362">
        <f ca="1">AVERAGEIFS(DContriORI!$E64:$ZZ64,DContriORI!$E$42:$ZZ$42,"&gt;="&amp;DContriAgreOri!B$1,DContriORI!$E$42:$ZZ$42,"&lt;="&amp;DContriAgreOri!B$2)</f>
        <v>17326.55</v>
      </c>
      <c r="C27" s="363">
        <f ca="1">AVERAGEIFS(DContriORI!$E64:$ZZ64,DContriORI!$E$42:$ZZ$42,"&gt;="&amp;DContriAgreOri!C$1,DContriORI!$E$42:$ZZ$42,"&lt;="&amp;DContriAgreOri!C$2)</f>
        <v>16935.047999999686</v>
      </c>
      <c r="D27" s="363">
        <f ca="1">AVERAGEIFS(DContriORI!$E64:$ZZ64,DContriORI!$E$42:$ZZ$42,"&gt;="&amp;DContriAgreOri!D$1,DContriORI!$E$42:$ZZ$42,"&lt;="&amp;DContriAgreOri!D$2)</f>
        <v>16239.910999999922</v>
      </c>
      <c r="E27" s="363">
        <f ca="1">AVERAGEIFS(DContriORI!$E64:$ZZ64,DContriORI!$E$42:$ZZ$42,"&gt;="&amp;DContriAgreOri!E$1,DContriORI!$E$42:$ZZ$42,"&lt;="&amp;DContriAgreOri!E$2)</f>
        <v>16037.589056739023</v>
      </c>
      <c r="F27" s="363">
        <f ca="1">AVERAGEIFS(DContriORI!$E64:$ZZ64,DContriORI!$E$42:$ZZ$42,"&gt;="&amp;DContriAgreOri!F$1,DContriORI!$E$42:$ZZ$42,"&lt;="&amp;DContriAgreOri!F$2)</f>
        <v>0</v>
      </c>
      <c r="G27" s="372"/>
      <c r="H27" s="362">
        <f ca="1">AVERAGEIFS(DContriORI!$E64:$ZZ64,DContriORI!$E$42:$ZZ$42,"&gt;="&amp;DContriAgreOri!H$1,DContriORI!$E$42:$ZZ$42,"&lt;="&amp;DContriAgreOri!H$2)</f>
        <v>16663.14882498587</v>
      </c>
      <c r="I27" s="363">
        <f ca="1">AVERAGEIFS(DContriORI!$E64:$ZZ64,DContriORI!$E$42:$ZZ$42,"&gt;="&amp;DContriAgreOri!I$1,DContriORI!$E$42:$ZZ$42,"&lt;="&amp;DContriAgreOri!I$2)</f>
        <v>17206.947175013498</v>
      </c>
      <c r="J27" s="363">
        <f ca="1">AVERAGEIFS(DContriORI!$E64:$ZZ64,DContriORI!$E$42:$ZZ$42,"&gt;="&amp;DContriAgreOri!J$1,DContriORI!$E$42:$ZZ$42,"&lt;="&amp;DContriAgreOri!J$2)</f>
        <v>15957.74916549041</v>
      </c>
      <c r="K27" s="363">
        <f ca="1">AVERAGEIFS(DContriORI!$E64:$ZZ64,DContriORI!$E$42:$ZZ$42,"&gt;="&amp;DContriAgreOri!K$1,DContriORI!$E$42:$ZZ$42,"&lt;="&amp;DContriAgreOri!K$2)</f>
        <v>16522.072834509436</v>
      </c>
      <c r="L27" s="363">
        <f ca="1">AVERAGEIFS(DContriORI!$E64:$ZZ64,DContriORI!$E$42:$ZZ$42,"&gt;="&amp;DContriAgreOri!L$1,DContriORI!$E$42:$ZZ$42,"&lt;="&amp;DContriAgreOri!L$2)</f>
        <v>15870.054248742359</v>
      </c>
      <c r="M27" s="363">
        <f ca="1">AVERAGEIFS(DContriORI!$E64:$ZZ64,DContriORI!$E$42:$ZZ$42,"&gt;="&amp;DContriAgreOri!M$1,DContriORI!$E$42:$ZZ$42,"&lt;="&amp;DContriAgreOri!M$2)</f>
        <v>16205.123864735686</v>
      </c>
      <c r="N27" s="363">
        <f ca="1">AVERAGEIFS(DContriORI!$E64:$ZZ64,DContriORI!$E$42:$ZZ$42,"&gt;="&amp;DContriAgreOri!N$1,DContriORI!$E$42:$ZZ$42,"&lt;="&amp;DContriAgreOri!N$2)</f>
        <v>0</v>
      </c>
      <c r="O27" s="363">
        <f ca="1">AVERAGEIFS(DContriORI!$E64:$ZZ64,DContriORI!$E$42:$ZZ$42,"&gt;="&amp;DContriAgreOri!O$1,DContriORI!$E$42:$ZZ$42,"&lt;="&amp;DContriAgreOri!O$2)</f>
        <v>0</v>
      </c>
      <c r="P27" s="372"/>
      <c r="Q27" s="362">
        <f ca="1">AVERAGEIFS(DContriORI!$E64:$ZZ64,DContriORI!$E$42:$ZZ$42,"&gt;="&amp;DContriAgreOri!Q$1,DContriORI!$E$42:$ZZ$42,"&lt;="&amp;DContriAgreOri!Q$2)</f>
        <v>14877.849225771701</v>
      </c>
      <c r="R27" s="363">
        <f ca="1">AVERAGEIFS(DContriORI!$E64:$ZZ64,DContriORI!$E$42:$ZZ$42,"&gt;="&amp;DContriAgreOri!R$1,DContriORI!$E$42:$ZZ$42,"&lt;="&amp;DContriAgreOri!R$2)</f>
        <v>17037.649105209126</v>
      </c>
      <c r="S27" s="363">
        <f ca="1">AVERAGEIFS(DContriORI!$E64:$ZZ64,DContriORI!$E$42:$ZZ$42,"&gt;="&amp;DContriAgreOri!S$1,DContriORI!$E$42:$ZZ$42,"&lt;="&amp;DContriAgreOri!S$2)</f>
        <v>16898.982910618379</v>
      </c>
      <c r="T27" s="363">
        <f ca="1">AVERAGEIFS(DContriORI!$E64:$ZZ64,DContriORI!$E$42:$ZZ$42,"&gt;="&amp;DContriAgreOri!T$1,DContriORI!$E$42:$ZZ$42,"&lt;="&amp;DContriAgreOri!T$2)</f>
        <v>16145.162758400498</v>
      </c>
      <c r="U27" s="363">
        <f ca="1">AVERAGEIFS(DContriORI!$E64:$ZZ64,DContriORI!$E$42:$ZZ$42,"&gt;="&amp;DContriAgreOri!U$1,DContriORI!$E$42:$ZZ$42,"&lt;="&amp;DContriAgreOri!U$2)</f>
        <v>14801.68353550043</v>
      </c>
      <c r="V27" s="363">
        <f ca="1">AVERAGEIFS(DContriORI!$E64:$ZZ64,DContriORI!$E$42:$ZZ$42,"&gt;="&amp;DContriAgreOri!V$1,DContriORI!$E$42:$ZZ$42,"&lt;="&amp;DContriAgreOri!V$2)</f>
        <v>16938.424961984289</v>
      </c>
      <c r="W27" s="363">
        <f ca="1">AVERAGEIFS(DContriORI!$E64:$ZZ64,DContriORI!$E$42:$ZZ$42,"&gt;="&amp;DContriAgreOri!W$1,DContriORI!$E$42:$ZZ$42,"&lt;="&amp;DContriAgreOri!W$2)</f>
        <v>16743.675019048136</v>
      </c>
      <c r="X27" s="363">
        <f ca="1">AVERAGEIFS(DContriORI!$E64:$ZZ64,DContriORI!$E$42:$ZZ$42,"&gt;="&amp;DContriAgreOri!X$1,DContriORI!$E$42:$ZZ$42,"&lt;="&amp;DContriAgreOri!X$2)</f>
        <v>15666.57271042323</v>
      </c>
      <c r="Y27" s="363">
        <f ca="1">AVERAGEIFS(DContriORI!$E64:$ZZ64,DContriORI!$E$42:$ZZ$42,"&gt;="&amp;DContriAgreOri!Y$1,DContriORI!$E$42:$ZZ$42,"&lt;="&amp;DContriAgreOri!Y$2)</f>
        <v>0</v>
      </c>
      <c r="Z27" s="363">
        <f ca="1">AVERAGEIFS(DContriORI!$E64:$ZZ64,DContriORI!$E$42:$ZZ$42,"&gt;="&amp;DContriAgreOri!Z$1,DContriORI!$E$42:$ZZ$42,"&lt;="&amp;DContriAgreOri!Z$2)</f>
        <v>0</v>
      </c>
      <c r="AA27" s="363">
        <f ca="1">AVERAGEIFS(DContriORI!$E64:$ZZ64,DContriORI!$E$42:$ZZ$42,"&gt;="&amp;DContriAgreOri!AA$1,DContriORI!$E$42:$ZZ$42,"&lt;="&amp;DContriAgreOri!AA$2)</f>
        <v>0</v>
      </c>
      <c r="AB27" s="363">
        <f ca="1">AVERAGEIFS(DContriORI!$E64:$ZZ64,DContriORI!$E$42:$ZZ$42,"&gt;="&amp;DContriAgreOri!AB$1,DContriORI!$E$42:$ZZ$42,"&lt;="&amp;DContriAgreOri!AB$2)</f>
        <v>0</v>
      </c>
      <c r="AC27" s="372"/>
      <c r="AD27" s="362">
        <f ca="1">AVERAGEIFS(DContriORI!$E64:$ZZ64,DContriORI!$E$42:$ZZ$42,"&gt;="&amp;DContriAgreOri!AD$1,DContriORI!$E$42:$ZZ$42,"&lt;="&amp;DContriAgreOri!AD$2)</f>
        <v>14753.174294565604</v>
      </c>
      <c r="AE27" s="363">
        <f ca="1">AVERAGEIFS(DContriORI!$E64:$ZZ64,DContriORI!$E$42:$ZZ$42,"&gt;="&amp;DContriAgreOri!AE$1,DContriORI!$E$42:$ZZ$42,"&lt;="&amp;DContriAgreOri!AE$2)</f>
        <v>15968.991884701256</v>
      </c>
      <c r="AF27" s="363">
        <f ca="1">AVERAGEIFS(DContriORI!$E64:$ZZ64,DContriORI!$E$42:$ZZ$42,"&gt;="&amp;DContriAgreOri!AF$1,DContriORI!$E$42:$ZZ$42,"&lt;="&amp;DContriAgreOri!AF$2)</f>
        <v>17151.081317204378</v>
      </c>
      <c r="AG27" s="363">
        <f ca="1">AVERAGEIFS(DContriORI!$E64:$ZZ64,DContriORI!$E$42:$ZZ$42,"&gt;="&amp;DContriAgreOri!AG$1,DContriORI!$E$42:$ZZ$42,"&lt;="&amp;DContriAgreOri!AG$2)</f>
        <v>16453.220474679536</v>
      </c>
      <c r="AH27" s="363">
        <f ca="1">AVERAGEIFS(DContriORI!$E64:$ZZ64,DContriORI!$E$42:$ZZ$42,"&gt;="&amp;DContriAgreOri!AH$1,DContriORI!$E$42:$ZZ$42,"&lt;="&amp;DContriAgreOri!AH$2)</f>
        <v>17397.604548617361</v>
      </c>
      <c r="AI27" s="363">
        <f ca="1">AVERAGEIFS(DContriORI!$E64:$ZZ64,DContriORI!$E$42:$ZZ$42,"&gt;="&amp;DContriAgreOri!AI$1,DContriORI!$E$42:$ZZ$42,"&lt;="&amp;DContriAgreOri!AI$2)</f>
        <v>15715.393480231416</v>
      </c>
      <c r="AJ27" s="363">
        <f ca="1">AVERAGEIFS(DContriORI!$E64:$ZZ64,DContriORI!$E$42:$ZZ$42,"&gt;="&amp;DContriAgreOri!AJ$1,DContriORI!$E$42:$ZZ$42,"&lt;="&amp;DContriAgreOri!AJ$2)</f>
        <v>14443.463452246911</v>
      </c>
      <c r="AK27" s="363">
        <f ca="1">AVERAGEIFS(DContriORI!$E64:$ZZ64,DContriORI!$E$42:$ZZ$42,"&gt;="&amp;DContriAgreOri!AK$1,DContriORI!$E$42:$ZZ$42,"&lt;="&amp;DContriAgreOri!AK$2)</f>
        <v>15944.046626913465</v>
      </c>
      <c r="AL27" s="363">
        <f ca="1">AVERAGEIFS(DContriORI!$E64:$ZZ64,DContriORI!$E$42:$ZZ$42,"&gt;="&amp;DContriAgreOri!AL$1,DContriORI!$E$42:$ZZ$42,"&lt;="&amp;DContriAgreOri!AL$2)</f>
        <v>17222.652667066701</v>
      </c>
      <c r="AM27" s="363">
        <f ca="1">AVERAGEIFS(DContriORI!$E64:$ZZ64,DContriORI!$E$42:$ZZ$42,"&gt;="&amp;DContriAgreOri!AM$1,DContriORI!$E$42:$ZZ$42,"&lt;="&amp;DContriAgreOri!AM$2)</f>
        <v>16181.771182567179</v>
      </c>
      <c r="AN27" s="363">
        <f ca="1">AVERAGEIFS(DContriORI!$E64:$ZZ64,DContriORI!$E$42:$ZZ$42,"&gt;="&amp;DContriAgreOri!AN$1,DContriORI!$E$42:$ZZ$42,"&lt;="&amp;DContriAgreOri!AN$2)</f>
        <v>17280.247281973792</v>
      </c>
      <c r="AO27" s="363">
        <f ca="1">AVERAGEIFS(DContriORI!$E64:$ZZ64,DContriORI!$E$42:$ZZ$42,"&gt;="&amp;DContriAgreOri!AO$1,DContriORI!$E$42:$ZZ$42,"&lt;="&amp;DContriAgreOri!AO$2)</f>
        <v>15153.35312966608</v>
      </c>
      <c r="AP27" s="363">
        <f ca="1">AVERAGEIFS(DContriORI!$E64:$ZZ64,DContriORI!$E$42:$ZZ$42,"&gt;="&amp;DContriAgreOri!AP$1,DContriORI!$E$42:$ZZ$42,"&lt;="&amp;DContriAgreOri!AP$2)</f>
        <v>0</v>
      </c>
      <c r="AQ27" s="363">
        <f ca="1">AVERAGEIFS(DContriORI!$E64:$ZZ64,DContriORI!$E$42:$ZZ$42,"&gt;="&amp;DContriAgreOri!AQ$1,DContriORI!$E$42:$ZZ$42,"&lt;="&amp;DContriAgreOri!AQ$2)</f>
        <v>0</v>
      </c>
      <c r="AR27" s="363">
        <f ca="1">AVERAGEIFS(DContriORI!$E64:$ZZ64,DContriORI!$E$42:$ZZ$42,"&gt;="&amp;DContriAgreOri!AR$1,DContriORI!$E$42:$ZZ$42,"&lt;="&amp;DContriAgreOri!AR$2)</f>
        <v>0</v>
      </c>
      <c r="AS27" s="363">
        <f ca="1">AVERAGEIFS(DContriORI!$E64:$ZZ64,DContriORI!$E$42:$ZZ$42,"&gt;="&amp;DContriAgreOri!AS$1,DContriORI!$E$42:$ZZ$42,"&lt;="&amp;DContriAgreOri!AS$2)</f>
        <v>0</v>
      </c>
      <c r="AT27" s="363">
        <f ca="1">AVERAGEIFS(DContriORI!$E64:$ZZ64,DContriORI!$E$42:$ZZ$42,"&gt;="&amp;DContriAgreOri!AT$1,DContriORI!$E$42:$ZZ$42,"&lt;="&amp;DContriAgreOri!AT$2)</f>
        <v>0</v>
      </c>
      <c r="AU27" s="363">
        <f ca="1">AVERAGEIFS(DContriORI!$E64:$ZZ64,DContriORI!$E$42:$ZZ$42,"&gt;="&amp;DContriAgreOri!AU$1,DContriORI!$E$42:$ZZ$42,"&lt;="&amp;DContriAgreOri!AU$2)</f>
        <v>0</v>
      </c>
      <c r="AV27" s="372"/>
      <c r="AW27" s="362" t="s">
        <v>16</v>
      </c>
      <c r="AX27" s="363">
        <f ca="1">AVERAGEIFS(DContriORI!$E64:$ZZ64,DContriORI!$E$42:$ZZ$42,"&gt;="&amp;DContriAgreOri!AX$1,DContriORI!$E$42:$ZZ$42,"&lt;="&amp;DContriAgreOri!AX$2)</f>
        <v>14725.386937256622</v>
      </c>
      <c r="AY27" s="363">
        <f ca="1">AVERAGEIFS(DContriORI!$E64:$ZZ64,DContriORI!$E$42:$ZZ$42,"&gt;="&amp;DContriAgreOri!AY$1,DContriORI!$E$42:$ZZ$42,"&lt;="&amp;DContriAgreOri!AY$2)</f>
        <v>0</v>
      </c>
      <c r="AZ27" s="364"/>
    </row>
    <row r="28" spans="1:52" s="343" customFormat="1" x14ac:dyDescent="0.2">
      <c r="A28" s="325" t="s">
        <v>17</v>
      </c>
      <c r="B28" s="362">
        <f ca="1">AVERAGEIFS(DContriORI!$E65:$ZZ65,DContriORI!$E$42:$ZZ$42,"&gt;="&amp;DContriAgreOri!B$1,DContriORI!$E$42:$ZZ$42,"&lt;="&amp;DContriAgreOri!B$2)</f>
        <v>62116.867999958144</v>
      </c>
      <c r="C28" s="363">
        <f ca="1">AVERAGEIFS(DContriORI!$E65:$ZZ65,DContriORI!$E$42:$ZZ$42,"&gt;="&amp;DContriAgreOri!C$1,DContriORI!$E$42:$ZZ$42,"&lt;="&amp;DContriAgreOri!C$2)</f>
        <v>58049.184999931786</v>
      </c>
      <c r="D28" s="363">
        <f ca="1">AVERAGEIFS(DContriORI!$E65:$ZZ65,DContriORI!$E$42:$ZZ$42,"&gt;="&amp;DContriAgreOri!D$1,DContriORI!$E$42:$ZZ$42,"&lt;="&amp;DContriAgreOri!D$2)</f>
        <v>52992.359999954562</v>
      </c>
      <c r="E28" s="363">
        <f ca="1">AVERAGEIFS(DContriORI!$E65:$ZZ65,DContriORI!$E$42:$ZZ$42,"&gt;="&amp;DContriAgreOri!E$1,DContriORI!$E$42:$ZZ$42,"&lt;="&amp;DContriAgreOri!E$2)</f>
        <v>49501.66598281468</v>
      </c>
      <c r="F28" s="363">
        <f ca="1">AVERAGEIFS(DContriORI!$E65:$ZZ65,DContriORI!$E$42:$ZZ$42,"&gt;="&amp;DContriAgreOri!F$1,DContriORI!$E$42:$ZZ$42,"&lt;="&amp;DContriAgreOri!F$2)</f>
        <v>0</v>
      </c>
      <c r="G28" s="372"/>
      <c r="H28" s="362">
        <f ca="1">AVERAGEIFS(DContriORI!$E65:$ZZ65,DContriORI!$E$42:$ZZ$42,"&gt;="&amp;DContriAgreOri!H$1,DContriORI!$E$42:$ZZ$42,"&lt;="&amp;DContriAgreOri!H$2)</f>
        <v>56711.175330605438</v>
      </c>
      <c r="I28" s="363">
        <f ca="1">AVERAGEIFS(DContriORI!$E65:$ZZ65,DContriORI!$E$42:$ZZ$42,"&gt;="&amp;DContriAgreOri!I$1,DContriORI!$E$42:$ZZ$42,"&lt;="&amp;DContriAgreOri!I$2)</f>
        <v>59387.194669258148</v>
      </c>
      <c r="J28" s="363">
        <f ca="1">AVERAGEIFS(DContriORI!$E65:$ZZ65,DContriORI!$E$42:$ZZ$42,"&gt;="&amp;DContriAgreOri!J$1,DContriORI!$E$42:$ZZ$42,"&lt;="&amp;DContriAgreOri!J$2)</f>
        <v>51490.406067602562</v>
      </c>
      <c r="K28" s="363">
        <f ca="1">AVERAGEIFS(DContriORI!$E65:$ZZ65,DContriORI!$E$42:$ZZ$42,"&gt;="&amp;DContriAgreOri!K$1,DContriORI!$E$42:$ZZ$42,"&lt;="&amp;DContriAgreOri!K$2)</f>
        <v>54494.313932306562</v>
      </c>
      <c r="L28" s="363">
        <f ca="1">AVERAGEIFS(DContriORI!$E65:$ZZ65,DContriORI!$E$42:$ZZ$42,"&gt;="&amp;DContriAgreOri!L$1,DContriORI!$E$42:$ZZ$42,"&lt;="&amp;DContriAgreOri!L$2)</f>
        <v>48157.130249321985</v>
      </c>
      <c r="M28" s="363">
        <f ca="1">AVERAGEIFS(DContriORI!$E65:$ZZ65,DContriORI!$E$42:$ZZ$42,"&gt;="&amp;DContriAgreOri!M$1,DContriORI!$E$42:$ZZ$42,"&lt;="&amp;DContriAgreOri!M$2)</f>
        <v>50846.201716307383</v>
      </c>
      <c r="N28" s="363">
        <f ca="1">AVERAGEIFS(DContriORI!$E65:$ZZ65,DContriORI!$E$42:$ZZ$42,"&gt;="&amp;DContriAgreOri!N$1,DContriORI!$E$42:$ZZ$42,"&lt;="&amp;DContriAgreOri!N$2)</f>
        <v>0</v>
      </c>
      <c r="O28" s="363">
        <f ca="1">AVERAGEIFS(DContriORI!$E65:$ZZ65,DContriORI!$E$42:$ZZ$42,"&gt;="&amp;DContriAgreOri!O$1,DContriORI!$E$42:$ZZ$42,"&lt;="&amp;DContriAgreOri!O$2)</f>
        <v>0</v>
      </c>
      <c r="P28" s="372"/>
      <c r="Q28" s="362">
        <f ca="1">AVERAGEIFS(DContriORI!$E65:$ZZ65,DContriORI!$E$42:$ZZ$42,"&gt;="&amp;DContriAgreOri!Q$1,DContriORI!$E$42:$ZZ$42,"&lt;="&amp;DContriAgreOri!Q$2)</f>
        <v>50448.5226184442</v>
      </c>
      <c r="R28" s="363">
        <f ca="1">AVERAGEIFS(DContriORI!$E65:$ZZ65,DContriORI!$E$42:$ZZ$42,"&gt;="&amp;DContriAgreOri!R$1,DContriORI!$E$42:$ZZ$42,"&lt;="&amp;DContriAgreOri!R$2)</f>
        <v>52532.289516760931</v>
      </c>
      <c r="S28" s="363">
        <f ca="1">AVERAGEIFS(DContriORI!$E65:$ZZ65,DContriORI!$E$42:$ZZ$42,"&gt;="&amp;DContriAgreOri!S$1,DContriORI!$E$42:$ZZ$42,"&lt;="&amp;DContriAgreOri!S$2)</f>
        <v>56066.023616923922</v>
      </c>
      <c r="T28" s="363">
        <f ca="1">AVERAGEIFS(DContriORI!$E65:$ZZ65,DContriORI!$E$42:$ZZ$42,"&gt;="&amp;DContriAgreOri!T$1,DContriORI!$E$42:$ZZ$42,"&lt;="&amp;DContriAgreOri!T$2)</f>
        <v>52922.604247689196</v>
      </c>
      <c r="U28" s="363">
        <f ca="1">AVERAGEIFS(DContriORI!$E65:$ZZ65,DContriORI!$E$42:$ZZ$42,"&gt;="&amp;DContriAgreOri!U$1,DContriORI!$E$42:$ZZ$42,"&lt;="&amp;DContriAgreOri!U$2)</f>
        <v>48317.437695453322</v>
      </c>
      <c r="V28" s="363">
        <f ca="1">AVERAGEIFS(DContriORI!$E65:$ZZ65,DContriORI!$E$42:$ZZ$42,"&gt;="&amp;DContriAgreOri!V$1,DContriORI!$E$42:$ZZ$42,"&lt;="&amp;DContriAgreOri!V$2)</f>
        <v>47996.82280319064</v>
      </c>
      <c r="W28" s="363">
        <f ca="1">AVERAGEIFS(DContriORI!$E65:$ZZ65,DContriORI!$E$42:$ZZ$42,"&gt;="&amp;DContriAgreOri!W$1,DContriORI!$E$42:$ZZ$42,"&lt;="&amp;DContriAgreOri!W$2)</f>
        <v>50802.766128969204</v>
      </c>
      <c r="X28" s="363">
        <f ca="1">AVERAGEIFS(DContriORI!$E65:$ZZ65,DContriORI!$E$42:$ZZ$42,"&gt;="&amp;DContriAgreOri!X$1,DContriORI!$E$42:$ZZ$42,"&lt;="&amp;DContriAgreOri!X$2)</f>
        <v>50889.63730364557</v>
      </c>
      <c r="Y28" s="363">
        <f ca="1">AVERAGEIFS(DContriORI!$E65:$ZZ65,DContriORI!$E$42:$ZZ$42,"&gt;="&amp;DContriAgreOri!Y$1,DContriORI!$E$42:$ZZ$42,"&lt;="&amp;DContriAgreOri!Y$2)</f>
        <v>0</v>
      </c>
      <c r="Z28" s="363">
        <f ca="1">AVERAGEIFS(DContriORI!$E65:$ZZ65,DContriORI!$E$42:$ZZ$42,"&gt;="&amp;DContriAgreOri!Z$1,DContriORI!$E$42:$ZZ$42,"&lt;="&amp;DContriAgreOri!Z$2)</f>
        <v>0</v>
      </c>
      <c r="AA28" s="363">
        <f ca="1">AVERAGEIFS(DContriORI!$E65:$ZZ65,DContriORI!$E$42:$ZZ$42,"&gt;="&amp;DContriAgreOri!AA$1,DContriORI!$E$42:$ZZ$42,"&lt;="&amp;DContriAgreOri!AA$2)</f>
        <v>0</v>
      </c>
      <c r="AB28" s="363">
        <f ca="1">AVERAGEIFS(DContriORI!$E65:$ZZ65,DContriORI!$E$42:$ZZ$42,"&gt;="&amp;DContriAgreOri!AB$1,DContriORI!$E$42:$ZZ$42,"&lt;="&amp;DContriAgreOri!AB$2)</f>
        <v>0</v>
      </c>
      <c r="AC28" s="372"/>
      <c r="AD28" s="362">
        <f ca="1">AVERAGEIFS(DContriORI!$E65:$ZZ65,DContriORI!$E$42:$ZZ$42,"&gt;="&amp;DContriAgreOri!AD$1,DContriORI!$E$42:$ZZ$42,"&lt;="&amp;DContriAgreOri!AD$2)</f>
        <v>50866.687620842495</v>
      </c>
      <c r="AE28" s="363">
        <f ca="1">AVERAGEIFS(DContriORI!$E65:$ZZ65,DContriORI!$E$42:$ZZ$42,"&gt;="&amp;DContriAgreOri!AE$1,DContriORI!$E$42:$ZZ$42,"&lt;="&amp;DContriAgreOri!AE$2)</f>
        <v>50893.246477086723</v>
      </c>
      <c r="AF28" s="363">
        <f ca="1">AVERAGEIFS(DContriORI!$E65:$ZZ65,DContriORI!$E$42:$ZZ$42,"&gt;="&amp;DContriAgreOri!AF$1,DContriORI!$E$42:$ZZ$42,"&lt;="&amp;DContriAgreOri!AF$2)</f>
        <v>52711.284104878468</v>
      </c>
      <c r="AG28" s="363">
        <f ca="1">AVERAGEIFS(DContriORI!$E65:$ZZ65,DContriORI!$E$42:$ZZ$42,"&gt;="&amp;DContriAgreOri!AG$1,DContriORI!$E$42:$ZZ$42,"&lt;="&amp;DContriAgreOri!AG$2)</f>
        <v>55765.071675203624</v>
      </c>
      <c r="AH28" s="363">
        <f ca="1">AVERAGEIFS(DContriORI!$E65:$ZZ65,DContriORI!$E$42:$ZZ$42,"&gt;="&amp;DContriAgreOri!AH$1,DContriORI!$E$42:$ZZ$42,"&lt;="&amp;DContriAgreOri!AH$2)</f>
        <v>57527.503035946414</v>
      </c>
      <c r="AI28" s="363">
        <f ca="1">AVERAGEIFS(DContriORI!$E65:$ZZ65,DContriORI!$E$42:$ZZ$42,"&gt;="&amp;DContriAgreOri!AI$1,DContriORI!$E$42:$ZZ$42,"&lt;="&amp;DContriAgreOri!AI$2)</f>
        <v>50190.367085769642</v>
      </c>
      <c r="AJ28" s="363">
        <f ca="1">AVERAGEIFS(DContriORI!$E65:$ZZ65,DContriORI!$E$42:$ZZ$42,"&gt;="&amp;DContriAgreOri!AJ$1,DContriORI!$E$42:$ZZ$42,"&lt;="&amp;DContriAgreOri!AJ$2)</f>
        <v>47905.954286911947</v>
      </c>
      <c r="AK28" s="363">
        <f ca="1">AVERAGEIFS(DContriORI!$E65:$ZZ65,DContriORI!$E$42:$ZZ$42,"&gt;="&amp;DContriAgreOri!AK$1,DContriORI!$E$42:$ZZ$42,"&lt;="&amp;DContriAgreOri!AK$2)</f>
        <v>48003.422668325155</v>
      </c>
      <c r="AL28" s="363">
        <f ca="1">AVERAGEIFS(DContriORI!$E65:$ZZ65,DContriORI!$E$42:$ZZ$42,"&gt;="&amp;DContriAgreOri!AL$1,DContriORI!$E$42:$ZZ$42,"&lt;="&amp;DContriAgreOri!AL$2)</f>
        <v>48562.013792728845</v>
      </c>
      <c r="AM28" s="363">
        <f ca="1">AVERAGEIFS(DContriORI!$E65:$ZZ65,DContriORI!$E$42:$ZZ$42,"&gt;="&amp;DContriAgreOri!AM$1,DContriORI!$E$42:$ZZ$42,"&lt;="&amp;DContriAgreOri!AM$2)</f>
        <v>49976.072679938006</v>
      </c>
      <c r="AN28" s="363">
        <f ca="1">AVERAGEIFS(DContriORI!$E65:$ZZ65,DContriORI!$E$42:$ZZ$42,"&gt;="&amp;DContriAgreOri!AN$1,DContriORI!$E$42:$ZZ$42,"&lt;="&amp;DContriAgreOri!AN$2)</f>
        <v>54914.201766976374</v>
      </c>
      <c r="AO28" s="363">
        <f ca="1">AVERAGEIFS(DContriORI!$E65:$ZZ65,DContriORI!$E$42:$ZZ$42,"&gt;="&amp;DContriAgreOri!AO$1,DContriORI!$E$42:$ZZ$42,"&lt;="&amp;DContriAgreOri!AO$2)</f>
        <v>47648.330702007777</v>
      </c>
      <c r="AP28" s="363">
        <f ca="1">AVERAGEIFS(DContriORI!$E65:$ZZ65,DContriORI!$E$42:$ZZ$42,"&gt;="&amp;DContriAgreOri!AP$1,DContriORI!$E$42:$ZZ$42,"&lt;="&amp;DContriAgreOri!AP$2)</f>
        <v>0</v>
      </c>
      <c r="AQ28" s="363">
        <f ca="1">AVERAGEIFS(DContriORI!$E65:$ZZ65,DContriORI!$E$42:$ZZ$42,"&gt;="&amp;DContriAgreOri!AQ$1,DContriORI!$E$42:$ZZ$42,"&lt;="&amp;DContriAgreOri!AQ$2)</f>
        <v>0</v>
      </c>
      <c r="AR28" s="363">
        <f ca="1">AVERAGEIFS(DContriORI!$E65:$ZZ65,DContriORI!$E$42:$ZZ$42,"&gt;="&amp;DContriAgreOri!AR$1,DContriORI!$E$42:$ZZ$42,"&lt;="&amp;DContriAgreOri!AR$2)</f>
        <v>0</v>
      </c>
      <c r="AS28" s="363">
        <f ca="1">AVERAGEIFS(DContriORI!$E65:$ZZ65,DContriORI!$E$42:$ZZ$42,"&gt;="&amp;DContriAgreOri!AS$1,DContriORI!$E$42:$ZZ$42,"&lt;="&amp;DContriAgreOri!AS$2)</f>
        <v>0</v>
      </c>
      <c r="AT28" s="363">
        <f ca="1">AVERAGEIFS(DContriORI!$E65:$ZZ65,DContriORI!$E$42:$ZZ$42,"&gt;="&amp;DContriAgreOri!AT$1,DContriORI!$E$42:$ZZ$42,"&lt;="&amp;DContriAgreOri!AT$2)</f>
        <v>0</v>
      </c>
      <c r="AU28" s="363">
        <f ca="1">AVERAGEIFS(DContriORI!$E65:$ZZ65,DContriORI!$E$42:$ZZ$42,"&gt;="&amp;DContriAgreOri!AU$1,DContriORI!$E$42:$ZZ$42,"&lt;="&amp;DContriAgreOri!AU$2)</f>
        <v>0</v>
      </c>
      <c r="AV28" s="372"/>
      <c r="AW28" s="362" t="s">
        <v>17</v>
      </c>
      <c r="AX28" s="363">
        <f ca="1">AVERAGEIFS(DContriORI!$E65:$ZZ65,DContriORI!$E$42:$ZZ$42,"&gt;="&amp;DContriAgreOri!AX$1,DContriORI!$E$42:$ZZ$42,"&lt;="&amp;DContriAgreOri!AX$2)</f>
        <v>48339.078707059634</v>
      </c>
      <c r="AY28" s="363">
        <f ca="1">AVERAGEIFS(DContriORI!$E65:$ZZ65,DContriORI!$E$42:$ZZ$42,"&gt;="&amp;DContriAgreOri!AY$1,DContriORI!$E$42:$ZZ$42,"&lt;="&amp;DContriAgreOri!AY$2)</f>
        <v>0</v>
      </c>
      <c r="AZ28" s="364"/>
    </row>
    <row r="29" spans="1:52" s="343" customFormat="1" x14ac:dyDescent="0.2">
      <c r="A29" s="325" t="s">
        <v>18</v>
      </c>
      <c r="B29" s="362">
        <f ca="1">AVERAGEIFS(DContriORI!$E66:$ZZ66,DContriORI!$E$42:$ZZ$42,"&gt;="&amp;DContriAgreOri!B$1,DContriORI!$E$42:$ZZ$42,"&lt;="&amp;DContriAgreOri!B$2)</f>
        <v>30418.927999997581</v>
      </c>
      <c r="C29" s="363">
        <f ca="1">AVERAGEIFS(DContriORI!$E66:$ZZ66,DContriORI!$E$42:$ZZ$42,"&gt;="&amp;DContriAgreOri!C$1,DContriORI!$E$42:$ZZ$42,"&lt;="&amp;DContriAgreOri!C$2)</f>
        <v>29740.322999999164</v>
      </c>
      <c r="D29" s="363">
        <f ca="1">AVERAGEIFS(DContriORI!$E66:$ZZ66,DContriORI!$E$42:$ZZ$42,"&gt;="&amp;DContriAgreOri!D$1,DContriORI!$E$42:$ZZ$42,"&lt;="&amp;DContriAgreOri!D$2)</f>
        <v>25229.287999999793</v>
      </c>
      <c r="E29" s="363">
        <f ca="1">AVERAGEIFS(DContriORI!$E66:$ZZ66,DContriORI!$E$42:$ZZ$42,"&gt;="&amp;DContriAgreOri!E$1,DContriORI!$E$42:$ZZ$42,"&lt;="&amp;DContriAgreOri!E$2)</f>
        <v>23652.704468032072</v>
      </c>
      <c r="F29" s="363">
        <f ca="1">AVERAGEIFS(DContriORI!$E66:$ZZ66,DContriORI!$E$42:$ZZ$42,"&gt;="&amp;DContriAgreOri!F$1,DContriORI!$E$42:$ZZ$42,"&lt;="&amp;DContriAgreOri!F$2)</f>
        <v>0</v>
      </c>
      <c r="G29" s="372"/>
      <c r="H29" s="362">
        <f ca="1">AVERAGEIFS(DContriORI!$E66:$ZZ66,DContriORI!$E$42:$ZZ$42,"&gt;="&amp;DContriAgreOri!H$1,DContriORI!$E$42:$ZZ$42,"&lt;="&amp;DContriAgreOri!H$2)</f>
        <v>29768.556724179754</v>
      </c>
      <c r="I29" s="363">
        <f ca="1">AVERAGEIFS(DContriORI!$E66:$ZZ66,DContriORI!$E$42:$ZZ$42,"&gt;="&amp;DContriAgreOri!I$1,DContriORI!$E$42:$ZZ$42,"&lt;="&amp;DContriAgreOri!I$2)</f>
        <v>29712.08927581858</v>
      </c>
      <c r="J29" s="363">
        <f ca="1">AVERAGEIFS(DContriORI!$E66:$ZZ66,DContriORI!$E$42:$ZZ$42,"&gt;="&amp;DContriAgreOri!J$1,DContriORI!$E$42:$ZZ$42,"&lt;="&amp;DContriAgreOri!J$2)</f>
        <v>25142.163400923924</v>
      </c>
      <c r="K29" s="363">
        <f ca="1">AVERAGEIFS(DContriORI!$E66:$ZZ66,DContriORI!$E$42:$ZZ$42,"&gt;="&amp;DContriAgreOri!K$1,DContriORI!$E$42:$ZZ$42,"&lt;="&amp;DContriAgreOri!K$2)</f>
        <v>25316.412599075662</v>
      </c>
      <c r="L29" s="363">
        <f ca="1">AVERAGEIFS(DContriORI!$E66:$ZZ66,DContriORI!$E$42:$ZZ$42,"&gt;="&amp;DContriAgreOri!L$1,DContriORI!$E$42:$ZZ$42,"&lt;="&amp;DContriAgreOri!L$2)</f>
        <v>23163.494041694732</v>
      </c>
      <c r="M29" s="363">
        <f ca="1">AVERAGEIFS(DContriORI!$E66:$ZZ66,DContriORI!$E$42:$ZZ$42,"&gt;="&amp;DContriAgreOri!M$1,DContriORI!$E$42:$ZZ$42,"&lt;="&amp;DContriAgreOri!M$2)</f>
        <v>24141.914894369416</v>
      </c>
      <c r="N29" s="363">
        <f ca="1">AVERAGEIFS(DContriORI!$E66:$ZZ66,DContriORI!$E$42:$ZZ$42,"&gt;="&amp;DContriAgreOri!N$1,DContriORI!$E$42:$ZZ$42,"&lt;="&amp;DContriAgreOri!N$2)</f>
        <v>0</v>
      </c>
      <c r="O29" s="363">
        <f ca="1">AVERAGEIFS(DContriORI!$E66:$ZZ66,DContriORI!$E$42:$ZZ$42,"&gt;="&amp;DContriAgreOri!O$1,DContriORI!$E$42:$ZZ$42,"&lt;="&amp;DContriAgreOri!O$2)</f>
        <v>0</v>
      </c>
      <c r="P29" s="372"/>
      <c r="Q29" s="362">
        <f ca="1">AVERAGEIFS(DContriORI!$E66:$ZZ66,DContriORI!$E$42:$ZZ$42,"&gt;="&amp;DContriAgreOri!Q$1,DContriORI!$E$42:$ZZ$42,"&lt;="&amp;DContriAgreOri!Q$2)</f>
        <v>24565.169278374622</v>
      </c>
      <c r="R29" s="363">
        <f ca="1">AVERAGEIFS(DContriORI!$E66:$ZZ66,DContriORI!$E$42:$ZZ$42,"&gt;="&amp;DContriAgreOri!R$1,DContriORI!$E$42:$ZZ$42,"&lt;="&amp;DContriAgreOri!R$2)</f>
        <v>25719.157523473234</v>
      </c>
      <c r="S29" s="363">
        <f ca="1">AVERAGEIFS(DContriORI!$E66:$ZZ66,DContriORI!$E$42:$ZZ$42,"&gt;="&amp;DContriAgreOri!S$1,DContriORI!$E$42:$ZZ$42,"&lt;="&amp;DContriAgreOri!S$2)</f>
        <v>26115.199094523228</v>
      </c>
      <c r="T29" s="363">
        <f ca="1">AVERAGEIFS(DContriORI!$E66:$ZZ66,DContriORI!$E$42:$ZZ$42,"&gt;="&amp;DContriAgreOri!T$1,DContriORI!$E$42:$ZZ$42,"&lt;="&amp;DContriAgreOri!T$2)</f>
        <v>24517.626103628096</v>
      </c>
      <c r="U29" s="363">
        <f ca="1">AVERAGEIFS(DContriORI!$E66:$ZZ66,DContriORI!$E$42:$ZZ$42,"&gt;="&amp;DContriAgreOri!U$1,DContriORI!$E$42:$ZZ$42,"&lt;="&amp;DContriAgreOri!U$2)</f>
        <v>22914.171047104843</v>
      </c>
      <c r="V29" s="363">
        <f ca="1">AVERAGEIFS(DContriORI!$E66:$ZZ66,DContriORI!$E$42:$ZZ$42,"&gt;="&amp;DContriAgreOri!V$1,DContriORI!$E$42:$ZZ$42,"&lt;="&amp;DContriAgreOri!V$2)</f>
        <v>23412.817036284625</v>
      </c>
      <c r="W29" s="363">
        <f ca="1">AVERAGEIFS(DContriORI!$E66:$ZZ66,DContriORI!$E$42:$ZZ$42,"&gt;="&amp;DContriAgreOri!W$1,DContriORI!$E$42:$ZZ$42,"&lt;="&amp;DContriAgreOri!W$2)</f>
        <v>25059.069667140295</v>
      </c>
      <c r="X29" s="363">
        <f ca="1">AVERAGEIFS(DContriORI!$E66:$ZZ66,DContriORI!$E$42:$ZZ$42,"&gt;="&amp;DContriAgreOri!X$1,DContriORI!$E$42:$ZZ$42,"&lt;="&amp;DContriAgreOri!X$2)</f>
        <v>23224.760121598534</v>
      </c>
      <c r="Y29" s="363">
        <f ca="1">AVERAGEIFS(DContriORI!$E66:$ZZ66,DContriORI!$E$42:$ZZ$42,"&gt;="&amp;DContriAgreOri!Y$1,DContriORI!$E$42:$ZZ$42,"&lt;="&amp;DContriAgreOri!Y$2)</f>
        <v>0</v>
      </c>
      <c r="Z29" s="363">
        <f ca="1">AVERAGEIFS(DContriORI!$E66:$ZZ66,DContriORI!$E$42:$ZZ$42,"&gt;="&amp;DContriAgreOri!Z$1,DContriORI!$E$42:$ZZ$42,"&lt;="&amp;DContriAgreOri!Z$2)</f>
        <v>0</v>
      </c>
      <c r="AA29" s="363">
        <f ca="1">AVERAGEIFS(DContriORI!$E66:$ZZ66,DContriORI!$E$42:$ZZ$42,"&gt;="&amp;DContriAgreOri!AA$1,DContriORI!$E$42:$ZZ$42,"&lt;="&amp;DContriAgreOri!AA$2)</f>
        <v>0</v>
      </c>
      <c r="AB29" s="363">
        <f ca="1">AVERAGEIFS(DContriORI!$E66:$ZZ66,DContriORI!$E$42:$ZZ$42,"&gt;="&amp;DContriAgreOri!AB$1,DContriORI!$E$42:$ZZ$42,"&lt;="&amp;DContriAgreOri!AB$2)</f>
        <v>0</v>
      </c>
      <c r="AC29" s="372"/>
      <c r="AD29" s="362">
        <f ca="1">AVERAGEIFS(DContriORI!$E66:$ZZ66,DContriORI!$E$42:$ZZ$42,"&gt;="&amp;DContriAgreOri!AD$1,DContriORI!$E$42:$ZZ$42,"&lt;="&amp;DContriAgreOri!AD$2)</f>
        <v>24846.54564391543</v>
      </c>
      <c r="AE29" s="363">
        <f ca="1">AVERAGEIFS(DContriORI!$E66:$ZZ66,DContriORI!$E$42:$ZZ$42,"&gt;="&amp;DContriAgreOri!AE$1,DContriORI!$E$42:$ZZ$42,"&lt;="&amp;DContriAgreOri!AE$2)</f>
        <v>24300.853362309219</v>
      </c>
      <c r="AF29" s="363">
        <f ca="1">AVERAGEIFS(DContriORI!$E66:$ZZ66,DContriORI!$E$42:$ZZ$42,"&gt;="&amp;DContriAgreOri!AF$1,DContriORI!$E$42:$ZZ$42,"&lt;="&amp;DContriAgreOri!AF$2)</f>
        <v>26279.091196547131</v>
      </c>
      <c r="AG29" s="363">
        <f ca="1">AVERAGEIFS(DContriORI!$E66:$ZZ66,DContriORI!$E$42:$ZZ$42,"&gt;="&amp;DContriAgreOri!AG$1,DContriORI!$E$42:$ZZ$42,"&lt;="&amp;DContriAgreOri!AG$2)</f>
        <v>26601.613984319403</v>
      </c>
      <c r="AH29" s="363">
        <f ca="1">AVERAGEIFS(DContriORI!$E66:$ZZ66,DContriORI!$E$42:$ZZ$42,"&gt;="&amp;DContriAgreOri!AH$1,DContriORI!$E$42:$ZZ$42,"&lt;="&amp;DContriAgreOri!AH$2)</f>
        <v>26061.910975705207</v>
      </c>
      <c r="AI29" s="363">
        <f ca="1">AVERAGEIFS(DContriORI!$E66:$ZZ66,DContriORI!$E$42:$ZZ$42,"&gt;="&amp;DContriAgreOri!AI$1,DContriORI!$E$42:$ZZ$42,"&lt;="&amp;DContriAgreOri!AI$2)</f>
        <v>23285.71283720238</v>
      </c>
      <c r="AJ29" s="363">
        <f ca="1">AVERAGEIFS(DContriORI!$E66:$ZZ66,DContriORI!$E$42:$ZZ$42,"&gt;="&amp;DContriAgreOri!AJ$1,DContriORI!$E$42:$ZZ$42,"&lt;="&amp;DContriAgreOri!AJ$2)</f>
        <v>22825.306935399705</v>
      </c>
      <c r="AK29" s="363">
        <f ca="1">AVERAGEIFS(DContriORI!$E66:$ZZ66,DContriORI!$E$42:$ZZ$42,"&gt;="&amp;DContriAgreOri!AK$1,DContriORI!$E$42:$ZZ$42,"&lt;="&amp;DContriAgreOri!AK$2)</f>
        <v>22870.125419224027</v>
      </c>
      <c r="AL29" s="363">
        <f ca="1">AVERAGEIFS(DContriORI!$E66:$ZZ66,DContriORI!$E$42:$ZZ$42,"&gt;="&amp;DContriAgreOri!AL$1,DContriORI!$E$42:$ZZ$42,"&lt;="&amp;DContriAgreOri!AL$2)</f>
        <v>23795.049770460471</v>
      </c>
      <c r="AM29" s="363">
        <f ca="1">AVERAGEIFS(DContriORI!$E66:$ZZ66,DContriORI!$E$42:$ZZ$42,"&gt;="&amp;DContriAgreOri!AM$1,DContriORI!$E$42:$ZZ$42,"&lt;="&amp;DContriAgreOri!AM$2)</f>
        <v>25458.486285111008</v>
      </c>
      <c r="AN29" s="363">
        <f ca="1">AVERAGEIFS(DContriORI!$E66:$ZZ66,DContriORI!$E$42:$ZZ$42,"&gt;="&amp;DContriAgreOri!AN$1,DContriORI!$E$42:$ZZ$42,"&lt;="&amp;DContriAgreOri!AN$2)</f>
        <v>24927.626912687279</v>
      </c>
      <c r="AO29" s="363">
        <f ca="1">AVERAGEIFS(DContriORI!$E66:$ZZ66,DContriORI!$E$42:$ZZ$42,"&gt;="&amp;DContriAgreOri!AO$1,DContriORI!$E$42:$ZZ$42,"&lt;="&amp;DContriAgreOri!AO$2)</f>
        <v>22039.631485309947</v>
      </c>
      <c r="AP29" s="363">
        <f ca="1">AVERAGEIFS(DContriORI!$E66:$ZZ66,DContriORI!$E$42:$ZZ$42,"&gt;="&amp;DContriAgreOri!AP$1,DContriORI!$E$42:$ZZ$42,"&lt;="&amp;DContriAgreOri!AP$2)</f>
        <v>0</v>
      </c>
      <c r="AQ29" s="363">
        <f ca="1">AVERAGEIFS(DContriORI!$E66:$ZZ66,DContriORI!$E$42:$ZZ$42,"&gt;="&amp;DContriAgreOri!AQ$1,DContriORI!$E$42:$ZZ$42,"&lt;="&amp;DContriAgreOri!AQ$2)</f>
        <v>0</v>
      </c>
      <c r="AR29" s="363">
        <f ca="1">AVERAGEIFS(DContriORI!$E66:$ZZ66,DContriORI!$E$42:$ZZ$42,"&gt;="&amp;DContriAgreOri!AR$1,DContriORI!$E$42:$ZZ$42,"&lt;="&amp;DContriAgreOri!AR$2)</f>
        <v>0</v>
      </c>
      <c r="AS29" s="363">
        <f ca="1">AVERAGEIFS(DContriORI!$E66:$ZZ66,DContriORI!$E$42:$ZZ$42,"&gt;="&amp;DContriAgreOri!AS$1,DContriORI!$E$42:$ZZ$42,"&lt;="&amp;DContriAgreOri!AS$2)</f>
        <v>0</v>
      </c>
      <c r="AT29" s="363">
        <f ca="1">AVERAGEIFS(DContriORI!$E66:$ZZ66,DContriORI!$E$42:$ZZ$42,"&gt;="&amp;DContriAgreOri!AT$1,DContriORI!$E$42:$ZZ$42,"&lt;="&amp;DContriAgreOri!AT$2)</f>
        <v>0</v>
      </c>
      <c r="AU29" s="363">
        <f ca="1">AVERAGEIFS(DContriORI!$E66:$ZZ66,DContriORI!$E$42:$ZZ$42,"&gt;="&amp;DContriAgreOri!AU$1,DContriORI!$E$42:$ZZ$42,"&lt;="&amp;DContriAgreOri!AU$2)</f>
        <v>0</v>
      </c>
      <c r="AV29" s="372"/>
      <c r="AW29" s="362" t="s">
        <v>18</v>
      </c>
      <c r="AX29" s="363">
        <f ca="1">AVERAGEIFS(DContriORI!$E66:$ZZ66,DContriORI!$E$42:$ZZ$42,"&gt;="&amp;DContriAgreOri!AX$1,DContriORI!$E$42:$ZZ$42,"&lt;="&amp;DContriAgreOri!AX$2)</f>
        <v>22775.349771252553</v>
      </c>
      <c r="AY29" s="363">
        <f ca="1">AVERAGEIFS(DContriORI!$E66:$ZZ66,DContriORI!$E$42:$ZZ$42,"&gt;="&amp;DContriAgreOri!AY$1,DContriORI!$E$42:$ZZ$42,"&lt;="&amp;DContriAgreOri!AY$2)</f>
        <v>0</v>
      </c>
      <c r="AZ29" s="364"/>
    </row>
    <row r="30" spans="1:52" s="343" customFormat="1" x14ac:dyDescent="0.2">
      <c r="A30" s="325" t="s">
        <v>19</v>
      </c>
      <c r="B30" s="362">
        <f ca="1">AVERAGEIFS(DContriORI!$E67:$ZZ67,DContriORI!$E$42:$ZZ$42,"&gt;="&amp;DContriAgreOri!B$1,DContriORI!$E$42:$ZZ$42,"&lt;="&amp;DContriAgreOri!B$2)</f>
        <v>39869.326999996934</v>
      </c>
      <c r="C30" s="363">
        <f ca="1">AVERAGEIFS(DContriORI!$E67:$ZZ67,DContriORI!$E$42:$ZZ$42,"&gt;="&amp;DContriAgreOri!C$1,DContriORI!$E$42:$ZZ$42,"&lt;="&amp;DContriAgreOri!C$2)</f>
        <v>35784.481000001273</v>
      </c>
      <c r="D30" s="363">
        <f ca="1">AVERAGEIFS(DContriORI!$E67:$ZZ67,DContriORI!$E$42:$ZZ$42,"&gt;="&amp;DContriAgreOri!D$1,DContriORI!$E$42:$ZZ$42,"&lt;="&amp;DContriAgreOri!D$2)</f>
        <v>33945.566000004546</v>
      </c>
      <c r="E30" s="363">
        <f ca="1">AVERAGEIFS(DContriORI!$E67:$ZZ67,DContriORI!$E$42:$ZZ$42,"&gt;="&amp;DContriAgreOri!E$1,DContriORI!$E$42:$ZZ$42,"&lt;="&amp;DContriAgreOri!E$2)</f>
        <v>31501.25692030432</v>
      </c>
      <c r="F30" s="363">
        <f ca="1">AVERAGEIFS(DContriORI!$E67:$ZZ67,DContriORI!$E$42:$ZZ$42,"&gt;="&amp;DContriAgreOri!F$1,DContriORI!$E$42:$ZZ$42,"&lt;="&amp;DContriAgreOri!F$2)</f>
        <v>0</v>
      </c>
      <c r="G30" s="372"/>
      <c r="H30" s="362">
        <f ca="1">AVERAGEIFS(DContriORI!$E67:$ZZ67,DContriORI!$E$42:$ZZ$42,"&gt;="&amp;DContriAgreOri!H$1,DContriORI!$E$42:$ZZ$42,"&lt;="&amp;DContriAgreOri!H$2)</f>
        <v>37606.432111524344</v>
      </c>
      <c r="I30" s="363">
        <f ca="1">AVERAGEIFS(DContriORI!$E67:$ZZ67,DContriORI!$E$42:$ZZ$42,"&gt;="&amp;DContriAgreOri!I$1,DContriORI!$E$42:$ZZ$42,"&lt;="&amp;DContriAgreOri!I$2)</f>
        <v>33962.529888478217</v>
      </c>
      <c r="J30" s="363">
        <f ca="1">AVERAGEIFS(DContriORI!$E67:$ZZ67,DContriORI!$E$42:$ZZ$42,"&gt;="&amp;DContriAgreOri!J$1,DContriORI!$E$42:$ZZ$42,"&lt;="&amp;DContriAgreOri!J$2)</f>
        <v>34575.425801786529</v>
      </c>
      <c r="K30" s="363">
        <f ca="1">AVERAGEIFS(DContriORI!$E67:$ZZ67,DContriORI!$E$42:$ZZ$42,"&gt;="&amp;DContriAgreOri!K$1,DContriORI!$E$42:$ZZ$42,"&lt;="&amp;DContriAgreOri!K$2)</f>
        <v>33315.706198222557</v>
      </c>
      <c r="L30" s="363">
        <f ca="1">AVERAGEIFS(DContriORI!$E67:$ZZ67,DContriORI!$E$42:$ZZ$42,"&gt;="&amp;DContriAgreOri!L$1,DContriORI!$E$42:$ZZ$42,"&lt;="&amp;DContriAgreOri!L$2)</f>
        <v>32395.985526361674</v>
      </c>
      <c r="M30" s="363">
        <f ca="1">AVERAGEIFS(DContriORI!$E67:$ZZ67,DContriORI!$E$42:$ZZ$42,"&gt;="&amp;DContriAgreOri!M$1,DContriORI!$E$42:$ZZ$42,"&lt;="&amp;DContriAgreOri!M$2)</f>
        <v>30606.52831424696</v>
      </c>
      <c r="N30" s="363">
        <f ca="1">AVERAGEIFS(DContriORI!$E67:$ZZ67,DContriORI!$E$42:$ZZ$42,"&gt;="&amp;DContriAgreOri!N$1,DContriORI!$E$42:$ZZ$42,"&lt;="&amp;DContriAgreOri!N$2)</f>
        <v>0</v>
      </c>
      <c r="O30" s="363">
        <f ca="1">AVERAGEIFS(DContriORI!$E67:$ZZ67,DContriORI!$E$42:$ZZ$42,"&gt;="&amp;DContriAgreOri!O$1,DContriORI!$E$42:$ZZ$42,"&lt;="&amp;DContriAgreOri!O$2)</f>
        <v>0</v>
      </c>
      <c r="P30" s="372"/>
      <c r="Q30" s="362">
        <f ca="1">AVERAGEIFS(DContriORI!$E67:$ZZ67,DContriORI!$E$42:$ZZ$42,"&gt;="&amp;DContriAgreOri!Q$1,DContriORI!$E$42:$ZZ$42,"&lt;="&amp;DContriAgreOri!Q$2)</f>
        <v>33451.199189487408</v>
      </c>
      <c r="R30" s="363">
        <f ca="1">AVERAGEIFS(DContriORI!$E67:$ZZ67,DContriORI!$E$42:$ZZ$42,"&gt;="&amp;DContriAgreOri!R$1,DContriORI!$E$42:$ZZ$42,"&lt;="&amp;DContriAgreOri!R$2)</f>
        <v>35699.652414085635</v>
      </c>
      <c r="S30" s="363">
        <f ca="1">AVERAGEIFS(DContriORI!$E67:$ZZ67,DContriORI!$E$42:$ZZ$42,"&gt;="&amp;DContriAgreOri!S$1,DContriORI!$E$42:$ZZ$42,"&lt;="&amp;DContriAgreOri!S$2)</f>
        <v>34493.429264539045</v>
      </c>
      <c r="T30" s="363">
        <f ca="1">AVERAGEIFS(DContriORI!$E67:$ZZ67,DContriORI!$E$42:$ZZ$42,"&gt;="&amp;DContriAgreOri!T$1,DContriORI!$E$42:$ZZ$42,"&lt;="&amp;DContriAgreOri!T$2)</f>
        <v>32137.983131906065</v>
      </c>
      <c r="U30" s="363">
        <f ca="1">AVERAGEIFS(DContriORI!$E67:$ZZ67,DContriORI!$E$42:$ZZ$42,"&gt;="&amp;DContriAgreOri!U$1,DContriORI!$E$42:$ZZ$42,"&lt;="&amp;DContriAgreOri!U$2)</f>
        <v>33138.629064836023</v>
      </c>
      <c r="V30" s="363">
        <f ca="1">AVERAGEIFS(DContriORI!$E67:$ZZ67,DContriORI!$E$42:$ZZ$42,"&gt;="&amp;DContriAgreOri!V$1,DContriORI!$E$42:$ZZ$42,"&lt;="&amp;DContriAgreOri!V$2)</f>
        <v>31653.341987887321</v>
      </c>
      <c r="W30" s="363">
        <f ca="1">AVERAGEIFS(DContriORI!$E67:$ZZ67,DContriORI!$E$42:$ZZ$42,"&gt;="&amp;DContriAgreOri!W$1,DContriORI!$E$42:$ZZ$42,"&lt;="&amp;DContriAgreOri!W$2)</f>
        <v>31490.912763035041</v>
      </c>
      <c r="X30" s="363">
        <f ca="1">AVERAGEIFS(DContriORI!$E67:$ZZ67,DContriORI!$E$42:$ZZ$42,"&gt;="&amp;DContriAgreOri!X$1,DContriORI!$E$42:$ZZ$42,"&lt;="&amp;DContriAgreOri!X$2)</f>
        <v>29722.143865458882</v>
      </c>
      <c r="Y30" s="363">
        <f ca="1">AVERAGEIFS(DContriORI!$E67:$ZZ67,DContriORI!$E$42:$ZZ$42,"&gt;="&amp;DContriAgreOri!Y$1,DContriORI!$E$42:$ZZ$42,"&lt;="&amp;DContriAgreOri!Y$2)</f>
        <v>0</v>
      </c>
      <c r="Z30" s="363">
        <f ca="1">AVERAGEIFS(DContriORI!$E67:$ZZ67,DContriORI!$E$42:$ZZ$42,"&gt;="&amp;DContriAgreOri!Z$1,DContriORI!$E$42:$ZZ$42,"&lt;="&amp;DContriAgreOri!Z$2)</f>
        <v>0</v>
      </c>
      <c r="AA30" s="363">
        <f ca="1">AVERAGEIFS(DContriORI!$E67:$ZZ67,DContriORI!$E$42:$ZZ$42,"&gt;="&amp;DContriAgreOri!AA$1,DContriORI!$E$42:$ZZ$42,"&lt;="&amp;DContriAgreOri!AA$2)</f>
        <v>0</v>
      </c>
      <c r="AB30" s="363">
        <f ca="1">AVERAGEIFS(DContriORI!$E67:$ZZ67,DContriORI!$E$42:$ZZ$42,"&gt;="&amp;DContriAgreOri!AB$1,DContriORI!$E$42:$ZZ$42,"&lt;="&amp;DContriAgreOri!AB$2)</f>
        <v>0</v>
      </c>
      <c r="AC30" s="372"/>
      <c r="AD30" s="362">
        <f ca="1">AVERAGEIFS(DContriORI!$E67:$ZZ67,DContriORI!$E$42:$ZZ$42,"&gt;="&amp;DContriAgreOri!AD$1,DContriORI!$E$42:$ZZ$42,"&lt;="&amp;DContriAgreOri!AD$2)</f>
        <v>32672.153761637819</v>
      </c>
      <c r="AE30" s="363">
        <f ca="1">AVERAGEIFS(DContriORI!$E67:$ZZ67,DContriORI!$E$42:$ZZ$42,"&gt;="&amp;DContriAgreOri!AE$1,DContriORI!$E$42:$ZZ$42,"&lt;="&amp;DContriAgreOri!AE$2)</f>
        <v>34688.349781895697</v>
      </c>
      <c r="AF30" s="363">
        <f ca="1">AVERAGEIFS(DContriORI!$E67:$ZZ67,DContriORI!$E$42:$ZZ$42,"&gt;="&amp;DContriAgreOri!AF$1,DContriORI!$E$42:$ZZ$42,"&lt;="&amp;DContriAgreOri!AF$2)</f>
        <v>36365.773861826048</v>
      </c>
      <c r="AG30" s="363">
        <f ca="1">AVERAGEIFS(DContriORI!$E67:$ZZ67,DContriORI!$E$42:$ZZ$42,"&gt;="&amp;DContriAgreOri!AG$1,DContriORI!$E$42:$ZZ$42,"&lt;="&amp;DContriAgreOri!AG$2)</f>
        <v>36241.403378407966</v>
      </c>
      <c r="AH30" s="363">
        <f ca="1">AVERAGEIFS(DContriORI!$E67:$ZZ67,DContriORI!$E$42:$ZZ$42,"&gt;="&amp;DContriAgreOri!AH$1,DContriORI!$E$42:$ZZ$42,"&lt;="&amp;DContriAgreOri!AH$2)</f>
        <v>32296.375223875097</v>
      </c>
      <c r="AI30" s="363">
        <f ca="1">AVERAGEIFS(DContriORI!$E67:$ZZ67,DContriORI!$E$42:$ZZ$42,"&gt;="&amp;DContriAgreOri!AI$1,DContriORI!$E$42:$ZZ$42,"&lt;="&amp;DContriAgreOri!AI$2)</f>
        <v>31409.339992384608</v>
      </c>
      <c r="AJ30" s="363">
        <f ca="1">AVERAGEIFS(DContriORI!$E67:$ZZ67,DContriORI!$E$42:$ZZ$42,"&gt;="&amp;DContriAgreOri!AJ$1,DContriORI!$E$42:$ZZ$42,"&lt;="&amp;DContriAgreOri!AJ$2)</f>
        <v>31766.173730775714</v>
      </c>
      <c r="AK30" s="363">
        <f ca="1">AVERAGEIFS(DContriORI!$E67:$ZZ67,DContriORI!$E$42:$ZZ$42,"&gt;="&amp;DContriAgreOri!AK$1,DContriORI!$E$42:$ZZ$42,"&lt;="&amp;DContriAgreOri!AK$2)</f>
        <v>33355.571377244567</v>
      </c>
      <c r="AL30" s="363">
        <f ca="1">AVERAGEIFS(DContriORI!$E67:$ZZ67,DContriORI!$E$42:$ZZ$42,"&gt;="&amp;DContriAgreOri!AL$1,DContriORI!$E$42:$ZZ$42,"&lt;="&amp;DContriAgreOri!AL$2)</f>
        <v>32066.211471064737</v>
      </c>
      <c r="AM30" s="363">
        <f ca="1">AVERAGEIFS(DContriORI!$E67:$ZZ67,DContriORI!$E$42:$ZZ$42,"&gt;="&amp;DContriAgreOri!AM$1,DContriORI!$E$42:$ZZ$42,"&lt;="&amp;DContriAgreOri!AM$2)</f>
        <v>33091.25154821224</v>
      </c>
      <c r="AN30" s="363">
        <f ca="1">AVERAGEIFS(DContriORI!$E67:$ZZ67,DContriORI!$E$42:$ZZ$42,"&gt;="&amp;DContriAgreOri!AN$1,DContriORI!$E$42:$ZZ$42,"&lt;="&amp;DContriAgreOri!AN$2)</f>
        <v>29520.162907195256</v>
      </c>
      <c r="AO30" s="363">
        <f ca="1">AVERAGEIFS(DContriORI!$E67:$ZZ67,DContriORI!$E$42:$ZZ$42,"&gt;="&amp;DContriAgreOri!AO$1,DContriORI!$E$42:$ZZ$42,"&lt;="&amp;DContriAgreOri!AO$2)</f>
        <v>29208.170487333387</v>
      </c>
      <c r="AP30" s="363">
        <f ca="1">AVERAGEIFS(DContriORI!$E67:$ZZ67,DContriORI!$E$42:$ZZ$42,"&gt;="&amp;DContriAgreOri!AP$1,DContriORI!$E$42:$ZZ$42,"&lt;="&amp;DContriAgreOri!AP$2)</f>
        <v>0</v>
      </c>
      <c r="AQ30" s="363">
        <f ca="1">AVERAGEIFS(DContriORI!$E67:$ZZ67,DContriORI!$E$42:$ZZ$42,"&gt;="&amp;DContriAgreOri!AQ$1,DContriORI!$E$42:$ZZ$42,"&lt;="&amp;DContriAgreOri!AQ$2)</f>
        <v>0</v>
      </c>
      <c r="AR30" s="363">
        <f ca="1">AVERAGEIFS(DContriORI!$E67:$ZZ67,DContriORI!$E$42:$ZZ$42,"&gt;="&amp;DContriAgreOri!AR$1,DContriORI!$E$42:$ZZ$42,"&lt;="&amp;DContriAgreOri!AR$2)</f>
        <v>0</v>
      </c>
      <c r="AS30" s="363">
        <f ca="1">AVERAGEIFS(DContriORI!$E67:$ZZ67,DContriORI!$E$42:$ZZ$42,"&gt;="&amp;DContriAgreOri!AS$1,DContriORI!$E$42:$ZZ$42,"&lt;="&amp;DContriAgreOri!AS$2)</f>
        <v>0</v>
      </c>
      <c r="AT30" s="363">
        <f ca="1">AVERAGEIFS(DContriORI!$E67:$ZZ67,DContriORI!$E$42:$ZZ$42,"&gt;="&amp;DContriAgreOri!AT$1,DContriORI!$E$42:$ZZ$42,"&lt;="&amp;DContriAgreOri!AT$2)</f>
        <v>0</v>
      </c>
      <c r="AU30" s="363">
        <f ca="1">AVERAGEIFS(DContriORI!$E67:$ZZ67,DContriORI!$E$42:$ZZ$42,"&gt;="&amp;DContriAgreOri!AU$1,DContriORI!$E$42:$ZZ$42,"&lt;="&amp;DContriAgreOri!AU$2)</f>
        <v>0</v>
      </c>
      <c r="AV30" s="372"/>
      <c r="AW30" s="362" t="s">
        <v>19</v>
      </c>
      <c r="AX30" s="363">
        <f ca="1">AVERAGEIFS(DContriORI!$E67:$ZZ67,DContriORI!$E$42:$ZZ$42,"&gt;="&amp;DContriAgreOri!AX$1,DContriORI!$E$42:$ZZ$42,"&lt;="&amp;DContriAgreOri!AX$2)</f>
        <v>31067.150108216203</v>
      </c>
      <c r="AY30" s="363">
        <f ca="1">AVERAGEIFS(DContriORI!$E67:$ZZ67,DContriORI!$E$42:$ZZ$42,"&gt;="&amp;DContriAgreOri!AY$1,DContriORI!$E$42:$ZZ$42,"&lt;="&amp;DContriAgreOri!AY$2)</f>
        <v>0</v>
      </c>
      <c r="AZ30" s="364"/>
    </row>
    <row r="31" spans="1:52" s="343" customFormat="1" x14ac:dyDescent="0.2">
      <c r="A31" s="325" t="s">
        <v>20</v>
      </c>
      <c r="B31" s="362">
        <f ca="1">AVERAGEIFS(DContriORI!$E68:$ZZ68,DContriORI!$E$42:$ZZ$42,"&gt;="&amp;DContriAgreOri!B$1,DContriORI!$E$42:$ZZ$42,"&lt;="&amp;DContriAgreOri!B$2)</f>
        <v>109631.86600000906</v>
      </c>
      <c r="C31" s="363">
        <f ca="1">AVERAGEIFS(DContriORI!$E68:$ZZ68,DContriORI!$E$42:$ZZ$42,"&gt;="&amp;DContriAgreOri!C$1,DContriORI!$E$42:$ZZ$42,"&lt;="&amp;DContriAgreOri!C$2)</f>
        <v>104226.01600000251</v>
      </c>
      <c r="D31" s="363">
        <f ca="1">AVERAGEIFS(DContriORI!$E68:$ZZ68,DContriORI!$E$42:$ZZ$42,"&gt;="&amp;DContriAgreOri!D$1,DContriORI!$E$42:$ZZ$42,"&lt;="&amp;DContriAgreOri!D$2)</f>
        <v>101780.68499999425</v>
      </c>
      <c r="E31" s="363">
        <f ca="1">AVERAGEIFS(DContriORI!$E68:$ZZ68,DContriORI!$E$42:$ZZ$42,"&gt;="&amp;DContriAgreOri!E$1,DContriORI!$E$42:$ZZ$42,"&lt;="&amp;DContriAgreOri!E$2)</f>
        <v>100560.04555508842</v>
      </c>
      <c r="F31" s="363">
        <f ca="1">AVERAGEIFS(DContriORI!$E68:$ZZ68,DContriORI!$E$42:$ZZ$42,"&gt;="&amp;DContriAgreOri!F$1,DContriORI!$E$42:$ZZ$42,"&lt;="&amp;DContriAgreOri!F$2)</f>
        <v>0</v>
      </c>
      <c r="G31" s="372"/>
      <c r="H31" s="362">
        <f ca="1">AVERAGEIFS(DContriORI!$E68:$ZZ68,DContriORI!$E$42:$ZZ$42,"&gt;="&amp;DContriAgreOri!H$1,DContriORI!$E$42:$ZZ$42,"&lt;="&amp;DContriAgreOri!H$2)</f>
        <v>107030.37247627204</v>
      </c>
      <c r="I31" s="363">
        <f ca="1">AVERAGEIFS(DContriORI!$E68:$ZZ68,DContriORI!$E$42:$ZZ$42,"&gt;="&amp;DContriAgreOri!I$1,DContriORI!$E$42:$ZZ$42,"&lt;="&amp;DContriAgreOri!I$2)</f>
        <v>101421.65952373296</v>
      </c>
      <c r="J31" s="363">
        <f ca="1">AVERAGEIFS(DContriORI!$E68:$ZZ68,DContriORI!$E$42:$ZZ$42,"&gt;="&amp;DContriAgreOri!J$1,DContriORI!$E$42:$ZZ$42,"&lt;="&amp;DContriAgreOri!J$2)</f>
        <v>102201.32098662911</v>
      </c>
      <c r="K31" s="363">
        <f ca="1">AVERAGEIFS(DContriORI!$E68:$ZZ68,DContriORI!$E$42:$ZZ$42,"&gt;="&amp;DContriAgreOri!K$1,DContriORI!$E$42:$ZZ$42,"&lt;="&amp;DContriAgreOri!K$2)</f>
        <v>101360.0490133594</v>
      </c>
      <c r="L31" s="363">
        <f ca="1">AVERAGEIFS(DContriORI!$E68:$ZZ68,DContriORI!$E$42:$ZZ$42,"&gt;="&amp;DContriAgreOri!L$1,DContriORI!$E$42:$ZZ$42,"&lt;="&amp;DContriAgreOri!L$2)</f>
        <v>102825.16106912652</v>
      </c>
      <c r="M31" s="363">
        <f ca="1">AVERAGEIFS(DContriORI!$E68:$ZZ68,DContriORI!$E$42:$ZZ$42,"&gt;="&amp;DContriAgreOri!M$1,DContriORI!$E$42:$ZZ$42,"&lt;="&amp;DContriAgreOri!M$2)</f>
        <v>98294.930041050349</v>
      </c>
      <c r="N31" s="363">
        <f ca="1">AVERAGEIFS(DContriORI!$E68:$ZZ68,DContriORI!$E$42:$ZZ$42,"&gt;="&amp;DContriAgreOri!N$1,DContriORI!$E$42:$ZZ$42,"&lt;="&amp;DContriAgreOri!N$2)</f>
        <v>0</v>
      </c>
      <c r="O31" s="363">
        <f ca="1">AVERAGEIFS(DContriORI!$E68:$ZZ68,DContriORI!$E$42:$ZZ$42,"&gt;="&amp;DContriAgreOri!O$1,DContriORI!$E$42:$ZZ$42,"&lt;="&amp;DContriAgreOri!O$2)</f>
        <v>0</v>
      </c>
      <c r="P31" s="372"/>
      <c r="Q31" s="362">
        <f ca="1">AVERAGEIFS(DContriORI!$E68:$ZZ68,DContriORI!$E$42:$ZZ$42,"&gt;="&amp;DContriAgreOri!Q$1,DContriORI!$E$42:$ZZ$42,"&lt;="&amp;DContriAgreOri!Q$2)</f>
        <v>101295.91524453853</v>
      </c>
      <c r="R31" s="363">
        <f ca="1">AVERAGEIFS(DContriORI!$E68:$ZZ68,DContriORI!$E$42:$ZZ$42,"&gt;="&amp;DContriAgreOri!R$1,DContriORI!$E$42:$ZZ$42,"&lt;="&amp;DContriAgreOri!R$2)</f>
        <v>103106.72672871972</v>
      </c>
      <c r="S31" s="363">
        <f ca="1">AVERAGEIFS(DContriORI!$E68:$ZZ68,DContriORI!$E$42:$ZZ$42,"&gt;="&amp;DContriAgreOri!S$1,DContriORI!$E$42:$ZZ$42,"&lt;="&amp;DContriAgreOri!S$2)</f>
        <v>102128.70632254619</v>
      </c>
      <c r="T31" s="363">
        <f ca="1">AVERAGEIFS(DContriORI!$E68:$ZZ68,DContriORI!$E$42:$ZZ$42,"&gt;="&amp;DContriAgreOri!T$1,DContriORI!$E$42:$ZZ$42,"&lt;="&amp;DContriAgreOri!T$2)</f>
        <v>100591.39170417259</v>
      </c>
      <c r="U31" s="363">
        <f ca="1">AVERAGEIFS(DContriORI!$E68:$ZZ68,DContriORI!$E$42:$ZZ$42,"&gt;="&amp;DContriAgreOri!U$1,DContriORI!$E$42:$ZZ$42,"&lt;="&amp;DContriAgreOri!U$2)</f>
        <v>104153.30513525924</v>
      </c>
      <c r="V31" s="363">
        <f ca="1">AVERAGEIFS(DContriORI!$E68:$ZZ68,DContriORI!$E$42:$ZZ$42,"&gt;="&amp;DContriAgreOri!V$1,DContriORI!$E$42:$ZZ$42,"&lt;="&amp;DContriAgreOri!V$2)</f>
        <v>101497.0170029938</v>
      </c>
      <c r="W31" s="363">
        <f ca="1">AVERAGEIFS(DContriORI!$E68:$ZZ68,DContriORI!$E$42:$ZZ$42,"&gt;="&amp;DContriAgreOri!W$1,DContriORI!$E$42:$ZZ$42,"&lt;="&amp;DContriAgreOri!W$2)</f>
        <v>99118.548884271222</v>
      </c>
      <c r="X31" s="363">
        <f ca="1">AVERAGEIFS(DContriORI!$E68:$ZZ68,DContriORI!$E$42:$ZZ$42,"&gt;="&amp;DContriAgreOri!X$1,DContriORI!$E$42:$ZZ$42,"&lt;="&amp;DContriAgreOri!X$2)</f>
        <v>97471.311197829433</v>
      </c>
      <c r="Y31" s="363">
        <f ca="1">AVERAGEIFS(DContriORI!$E68:$ZZ68,DContriORI!$E$42:$ZZ$42,"&gt;="&amp;DContriAgreOri!Y$1,DContriORI!$E$42:$ZZ$42,"&lt;="&amp;DContriAgreOri!Y$2)</f>
        <v>0</v>
      </c>
      <c r="Z31" s="363">
        <f ca="1">AVERAGEIFS(DContriORI!$E68:$ZZ68,DContriORI!$E$42:$ZZ$42,"&gt;="&amp;DContriAgreOri!Z$1,DContriORI!$E$42:$ZZ$42,"&lt;="&amp;DContriAgreOri!Z$2)</f>
        <v>0</v>
      </c>
      <c r="AA31" s="363">
        <f ca="1">AVERAGEIFS(DContriORI!$E68:$ZZ68,DContriORI!$E$42:$ZZ$42,"&gt;="&amp;DContriAgreOri!AA$1,DContriORI!$E$42:$ZZ$42,"&lt;="&amp;DContriAgreOri!AA$2)</f>
        <v>0</v>
      </c>
      <c r="AB31" s="363">
        <f ca="1">AVERAGEIFS(DContriORI!$E68:$ZZ68,DContriORI!$E$42:$ZZ$42,"&gt;="&amp;DContriAgreOri!AB$1,DContriORI!$E$42:$ZZ$42,"&lt;="&amp;DContriAgreOri!AB$2)</f>
        <v>0</v>
      </c>
      <c r="AC31" s="372"/>
      <c r="AD31" s="362">
        <f ca="1">AVERAGEIFS(DContriORI!$E68:$ZZ68,DContriORI!$E$42:$ZZ$42,"&gt;="&amp;DContriAgreOri!AD$1,DContriORI!$E$42:$ZZ$42,"&lt;="&amp;DContriAgreOri!AD$2)</f>
        <v>100740.85426797517</v>
      </c>
      <c r="AE31" s="363">
        <f ca="1">AVERAGEIFS(DContriORI!$E68:$ZZ68,DContriORI!$E$42:$ZZ$42,"&gt;="&amp;DContriAgreOri!AE$1,DContriORI!$E$42:$ZZ$42,"&lt;="&amp;DContriAgreOri!AE$2)</f>
        <v>103679.20709236762</v>
      </c>
      <c r="AF31" s="363">
        <f ca="1">AVERAGEIFS(DContriORI!$E68:$ZZ68,DContriORI!$E$42:$ZZ$42,"&gt;="&amp;DContriAgreOri!AF$1,DContriORI!$E$42:$ZZ$42,"&lt;="&amp;DContriAgreOri!AF$2)</f>
        <v>102183.9015995446</v>
      </c>
      <c r="AG31" s="363">
        <f ca="1">AVERAGEIFS(DContriORI!$E68:$ZZ68,DContriORI!$E$42:$ZZ$42,"&gt;="&amp;DContriAgreOri!AG$1,DContriORI!$E$42:$ZZ$42,"&lt;="&amp;DContriAgreOri!AG$2)</f>
        <v>103824.31356732393</v>
      </c>
      <c r="AH31" s="363">
        <f ca="1">AVERAGEIFS(DContriORI!$E68:$ZZ68,DContriORI!$E$42:$ZZ$42,"&gt;="&amp;DContriAgreOri!AH$1,DContriORI!$E$42:$ZZ$42,"&lt;="&amp;DContriAgreOri!AH$2)</f>
        <v>101576.74319581263</v>
      </c>
      <c r="AI31" s="363">
        <f ca="1">AVERAGEIFS(DContriORI!$E68:$ZZ68,DContriORI!$E$42:$ZZ$42,"&gt;="&amp;DContriAgreOri!AI$1,DContriORI!$E$42:$ZZ$42,"&lt;="&amp;DContriAgreOri!AI$2)</f>
        <v>98679.090276941643</v>
      </c>
      <c r="AJ31" s="363">
        <f ca="1">AVERAGEIFS(DContriORI!$E68:$ZZ68,DContriORI!$E$42:$ZZ$42,"&gt;="&amp;DContriAgreOri!AJ$1,DContriORI!$E$42:$ZZ$42,"&lt;="&amp;DContriAgreOri!AJ$2)</f>
        <v>103831.25286095598</v>
      </c>
      <c r="AK31" s="363">
        <f ca="1">AVERAGEIFS(DContriORI!$E68:$ZZ68,DContriORI!$E$42:$ZZ$42,"&gt;="&amp;DContriAgreOri!AK$1,DContriORI!$E$42:$ZZ$42,"&lt;="&amp;DContriAgreOri!AK$2)</f>
        <v>103581.85568733848</v>
      </c>
      <c r="AL31" s="363">
        <f ca="1">AVERAGEIFS(DContriORI!$E68:$ZZ68,DContriORI!$E$42:$ZZ$42,"&gt;="&amp;DContriAgreOri!AL$1,DContriORI!$E$42:$ZZ$42,"&lt;="&amp;DContriAgreOri!AL$2)</f>
        <v>101062.37465908512</v>
      </c>
      <c r="AM31" s="363">
        <f ca="1">AVERAGEIFS(DContriORI!$E68:$ZZ68,DContriORI!$E$42:$ZZ$42,"&gt;="&amp;DContriAgreOri!AM$1,DContriORI!$E$42:$ZZ$42,"&lt;="&amp;DContriAgreOri!AM$2)</f>
        <v>100293.14667647023</v>
      </c>
      <c r="AN31" s="363">
        <f ca="1">AVERAGEIFS(DContriORI!$E68:$ZZ68,DContriORI!$E$42:$ZZ$42,"&gt;="&amp;DContriAgreOri!AN$1,DContriORI!$E$42:$ZZ$42,"&lt;="&amp;DContriAgreOri!AN$2)</f>
        <v>99724.457924216724</v>
      </c>
      <c r="AO31" s="363">
        <f ca="1">AVERAGEIFS(DContriORI!$E68:$ZZ68,DContriORI!$E$42:$ZZ$42,"&gt;="&amp;DContriAgreOri!AO$1,DContriORI!$E$42:$ZZ$42,"&lt;="&amp;DContriAgreOri!AO$2)</f>
        <v>94867.185522464046</v>
      </c>
      <c r="AP31" s="363">
        <f ca="1">AVERAGEIFS(DContriORI!$E68:$ZZ68,DContriORI!$E$42:$ZZ$42,"&gt;="&amp;DContriAgreOri!AP$1,DContriORI!$E$42:$ZZ$42,"&lt;="&amp;DContriAgreOri!AP$2)</f>
        <v>0</v>
      </c>
      <c r="AQ31" s="363">
        <f ca="1">AVERAGEIFS(DContriORI!$E68:$ZZ68,DContriORI!$E$42:$ZZ$42,"&gt;="&amp;DContriAgreOri!AQ$1,DContriORI!$E$42:$ZZ$42,"&lt;="&amp;DContriAgreOri!AQ$2)</f>
        <v>0</v>
      </c>
      <c r="AR31" s="363">
        <f ca="1">AVERAGEIFS(DContriORI!$E68:$ZZ68,DContriORI!$E$42:$ZZ$42,"&gt;="&amp;DContriAgreOri!AR$1,DContriORI!$E$42:$ZZ$42,"&lt;="&amp;DContriAgreOri!AR$2)</f>
        <v>0</v>
      </c>
      <c r="AS31" s="363">
        <f ca="1">AVERAGEIFS(DContriORI!$E68:$ZZ68,DContriORI!$E$42:$ZZ$42,"&gt;="&amp;DContriAgreOri!AS$1,DContriORI!$E$42:$ZZ$42,"&lt;="&amp;DContriAgreOri!AS$2)</f>
        <v>0</v>
      </c>
      <c r="AT31" s="363">
        <f ca="1">AVERAGEIFS(DContriORI!$E68:$ZZ68,DContriORI!$E$42:$ZZ$42,"&gt;="&amp;DContriAgreOri!AT$1,DContriORI!$E$42:$ZZ$42,"&lt;="&amp;DContriAgreOri!AT$2)</f>
        <v>0</v>
      </c>
      <c r="AU31" s="363">
        <f ca="1">AVERAGEIFS(DContriORI!$E68:$ZZ68,DContriORI!$E$42:$ZZ$42,"&gt;="&amp;DContriAgreOri!AU$1,DContriORI!$E$42:$ZZ$42,"&lt;="&amp;DContriAgreOri!AU$2)</f>
        <v>0</v>
      </c>
      <c r="AV31" s="372"/>
      <c r="AW31" s="362" t="s">
        <v>20</v>
      </c>
      <c r="AX31" s="363">
        <f ca="1">AVERAGEIFS(DContriORI!$E68:$ZZ68,DContriORI!$E$42:$ZZ$42,"&gt;="&amp;DContriAgreOri!AX$1,DContriORI!$E$42:$ZZ$42,"&lt;="&amp;DContriAgreOri!AX$2)</f>
        <v>105849.1319798172</v>
      </c>
      <c r="AY31" s="363">
        <f ca="1">AVERAGEIFS(DContriORI!$E68:$ZZ68,DContriORI!$E$42:$ZZ$42,"&gt;="&amp;DContriAgreOri!AY$1,DContriORI!$E$42:$ZZ$42,"&lt;="&amp;DContriAgreOri!AY$2)</f>
        <v>0</v>
      </c>
      <c r="AZ31" s="364"/>
    </row>
    <row r="32" spans="1:52" s="343" customFormat="1" x14ac:dyDescent="0.2">
      <c r="A32" s="325" t="s">
        <v>21</v>
      </c>
      <c r="B32" s="362">
        <f ca="1">AVERAGEIFS(DContriORI!$E69:$ZZ69,DContriORI!$E$42:$ZZ$42,"&gt;="&amp;DContriAgreOri!B$1,DContriORI!$E$42:$ZZ$42,"&lt;="&amp;DContriAgreOri!B$2)</f>
        <v>24748.406000000341</v>
      </c>
      <c r="C32" s="363">
        <f ca="1">AVERAGEIFS(DContriORI!$E69:$ZZ69,DContriORI!$E$42:$ZZ$42,"&gt;="&amp;DContriAgreOri!C$1,DContriORI!$E$42:$ZZ$42,"&lt;="&amp;DContriAgreOri!C$2)</f>
        <v>24153.590000002325</v>
      </c>
      <c r="D32" s="363">
        <f ca="1">AVERAGEIFS(DContriORI!$E69:$ZZ69,DContriORI!$E$42:$ZZ$42,"&gt;="&amp;DContriAgreOri!D$1,DContriORI!$E$42:$ZZ$42,"&lt;="&amp;DContriAgreOri!D$2)</f>
        <v>23865.555000000841</v>
      </c>
      <c r="E32" s="363">
        <f ca="1">AVERAGEIFS(DContriORI!$E69:$ZZ69,DContriORI!$E$42:$ZZ$42,"&gt;="&amp;DContriAgreOri!E$1,DContriORI!$E$42:$ZZ$42,"&lt;="&amp;DContriAgreOri!E$2)</f>
        <v>23786.778248845731</v>
      </c>
      <c r="F32" s="363">
        <f ca="1">AVERAGEIFS(DContriORI!$E69:$ZZ69,DContriORI!$E$42:$ZZ$42,"&gt;="&amp;DContriAgreOri!F$1,DContriORI!$E$42:$ZZ$42,"&lt;="&amp;DContriAgreOri!F$2)</f>
        <v>0</v>
      </c>
      <c r="G32" s="372"/>
      <c r="H32" s="362">
        <f ca="1">AVERAGEIFS(DContriORI!$E69:$ZZ69,DContriORI!$E$42:$ZZ$42,"&gt;="&amp;DContriAgreOri!H$1,DContriORI!$E$42:$ZZ$42,"&lt;="&amp;DContriAgreOri!H$2)</f>
        <v>23085.761421263753</v>
      </c>
      <c r="I32" s="363">
        <f ca="1">AVERAGEIFS(DContriORI!$E69:$ZZ69,DContriORI!$E$42:$ZZ$42,"&gt;="&amp;DContriAgreOri!I$1,DContriORI!$E$42:$ZZ$42,"&lt;="&amp;DContriAgreOri!I$2)</f>
        <v>25221.418578740893</v>
      </c>
      <c r="J32" s="363">
        <f ca="1">AVERAGEIFS(DContriORI!$E69:$ZZ69,DContriORI!$E$42:$ZZ$42,"&gt;="&amp;DContriAgreOri!J$1,DContriORI!$E$42:$ZZ$42,"&lt;="&amp;DContriAgreOri!J$2)</f>
        <v>22464.497619980666</v>
      </c>
      <c r="K32" s="363">
        <f ca="1">AVERAGEIFS(DContriORI!$E69:$ZZ69,DContriORI!$E$42:$ZZ$42,"&gt;="&amp;DContriAgreOri!K$1,DContriORI!$E$42:$ZZ$42,"&lt;="&amp;DContriAgreOri!K$2)</f>
        <v>25266.612380021023</v>
      </c>
      <c r="L32" s="363">
        <f ca="1">AVERAGEIFS(DContriORI!$E69:$ZZ69,DContriORI!$E$42:$ZZ$42,"&gt;="&amp;DContriAgreOri!L$1,DContriORI!$E$42:$ZZ$42,"&lt;="&amp;DContriAgreOri!L$2)</f>
        <v>23458.749935698725</v>
      </c>
      <c r="M32" s="363">
        <f ca="1">AVERAGEIFS(DContriORI!$E69:$ZZ69,DContriORI!$E$42:$ZZ$42,"&gt;="&amp;DContriAgreOri!M$1,DContriORI!$E$42:$ZZ$42,"&lt;="&amp;DContriAgreOri!M$2)</f>
        <v>24114.806561992737</v>
      </c>
      <c r="N32" s="363">
        <f ca="1">AVERAGEIFS(DContriORI!$E69:$ZZ69,DContriORI!$E$42:$ZZ$42,"&gt;="&amp;DContriAgreOri!N$1,DContriORI!$E$42:$ZZ$42,"&lt;="&amp;DContriAgreOri!N$2)</f>
        <v>0</v>
      </c>
      <c r="O32" s="363">
        <f ca="1">AVERAGEIFS(DContriORI!$E69:$ZZ69,DContriORI!$E$42:$ZZ$42,"&gt;="&amp;DContriAgreOri!O$1,DContriORI!$E$42:$ZZ$42,"&lt;="&amp;DContriAgreOri!O$2)</f>
        <v>0</v>
      </c>
      <c r="P32" s="372"/>
      <c r="Q32" s="362">
        <f ca="1">AVERAGEIFS(DContriORI!$E69:$ZZ69,DContriORI!$E$42:$ZZ$42,"&gt;="&amp;DContriAgreOri!Q$1,DContriORI!$E$42:$ZZ$42,"&lt;="&amp;DContriAgreOri!Q$2)</f>
        <v>21174.566096563118</v>
      </c>
      <c r="R32" s="363">
        <f ca="1">AVERAGEIFS(DContriORI!$E69:$ZZ69,DContriORI!$E$42:$ZZ$42,"&gt;="&amp;DContriAgreOri!R$1,DContriORI!$E$42:$ZZ$42,"&lt;="&amp;DContriAgreOri!R$2)</f>
        <v>23754.429143398203</v>
      </c>
      <c r="S32" s="363">
        <f ca="1">AVERAGEIFS(DContriORI!$E69:$ZZ69,DContriORI!$E$42:$ZZ$42,"&gt;="&amp;DContriAgreOri!S$1,DContriORI!$E$42:$ZZ$42,"&lt;="&amp;DContriAgreOri!S$2)</f>
        <v>24635.521174246805</v>
      </c>
      <c r="T32" s="363">
        <f ca="1">AVERAGEIFS(DContriORI!$E69:$ZZ69,DContriORI!$E$42:$ZZ$42,"&gt;="&amp;DContriAgreOri!T$1,DContriORI!$E$42:$ZZ$42,"&lt;="&amp;DContriAgreOri!T$2)</f>
        <v>25897.703585795243</v>
      </c>
      <c r="U32" s="363">
        <f ca="1">AVERAGEIFS(DContriORI!$E69:$ZZ69,DContriORI!$E$42:$ZZ$42,"&gt;="&amp;DContriAgreOri!U$1,DContriORI!$E$42:$ZZ$42,"&lt;="&amp;DContriAgreOri!U$2)</f>
        <v>22897.831953305769</v>
      </c>
      <c r="V32" s="363">
        <f ca="1">AVERAGEIFS(DContriORI!$E69:$ZZ69,DContriORI!$E$42:$ZZ$42,"&gt;="&amp;DContriAgreOri!V$1,DContriORI!$E$42:$ZZ$42,"&lt;="&amp;DContriAgreOri!V$2)</f>
        <v>24019.66791809168</v>
      </c>
      <c r="W32" s="363">
        <f ca="1">AVERAGEIFS(DContriORI!$E69:$ZZ69,DContriORI!$E$42:$ZZ$42,"&gt;="&amp;DContriAgreOri!W$1,DContriORI!$E$42:$ZZ$42,"&lt;="&amp;DContriAgreOri!W$2)</f>
        <v>23694.971992783769</v>
      </c>
      <c r="X32" s="363">
        <f ca="1">AVERAGEIFS(DContriORI!$E69:$ZZ69,DContriORI!$E$42:$ZZ$42,"&gt;="&amp;DContriAgreOri!X$1,DContriORI!$E$42:$ZZ$42,"&lt;="&amp;DContriAgreOri!X$2)</f>
        <v>24534.641131201712</v>
      </c>
      <c r="Y32" s="363">
        <f ca="1">AVERAGEIFS(DContriORI!$E69:$ZZ69,DContriORI!$E$42:$ZZ$42,"&gt;="&amp;DContriAgreOri!Y$1,DContriORI!$E$42:$ZZ$42,"&lt;="&amp;DContriAgreOri!Y$2)</f>
        <v>0</v>
      </c>
      <c r="Z32" s="363">
        <f ca="1">AVERAGEIFS(DContriORI!$E69:$ZZ69,DContriORI!$E$42:$ZZ$42,"&gt;="&amp;DContriAgreOri!Z$1,DContriORI!$E$42:$ZZ$42,"&lt;="&amp;DContriAgreOri!Z$2)</f>
        <v>0</v>
      </c>
      <c r="AA32" s="363">
        <f ca="1">AVERAGEIFS(DContriORI!$E69:$ZZ69,DContriORI!$E$42:$ZZ$42,"&gt;="&amp;DContriAgreOri!AA$1,DContriORI!$E$42:$ZZ$42,"&lt;="&amp;DContriAgreOri!AA$2)</f>
        <v>0</v>
      </c>
      <c r="AB32" s="363">
        <f ca="1">AVERAGEIFS(DContriORI!$E69:$ZZ69,DContriORI!$E$42:$ZZ$42,"&gt;="&amp;DContriAgreOri!AB$1,DContriORI!$E$42:$ZZ$42,"&lt;="&amp;DContriAgreOri!AB$2)</f>
        <v>0</v>
      </c>
      <c r="AC32" s="372"/>
      <c r="AD32" s="362">
        <f ca="1">AVERAGEIFS(DContriORI!$E69:$ZZ69,DContriORI!$E$42:$ZZ$42,"&gt;="&amp;DContriAgreOri!AD$1,DContriORI!$E$42:$ZZ$42,"&lt;="&amp;DContriAgreOri!AD$2)</f>
        <v>21142.399004891871</v>
      </c>
      <c r="AE32" s="363">
        <f ca="1">AVERAGEIFS(DContriORI!$E69:$ZZ69,DContriORI!$E$42:$ZZ$42,"&gt;="&amp;DContriAgreOri!AE$1,DContriORI!$E$42:$ZZ$42,"&lt;="&amp;DContriAgreOri!AE$2)</f>
        <v>22472.434857316988</v>
      </c>
      <c r="AF32" s="363">
        <f ca="1">AVERAGEIFS(DContriORI!$E69:$ZZ69,DContriORI!$E$42:$ZZ$42,"&gt;="&amp;DContriAgreOri!AF$1,DContriORI!$E$42:$ZZ$42,"&lt;="&amp;DContriAgreOri!AF$2)</f>
        <v>23778.658997733124</v>
      </c>
      <c r="AG32" s="363">
        <f ca="1">AVERAGEIFS(DContriORI!$E69:$ZZ69,DContriORI!$E$42:$ZZ$42,"&gt;="&amp;DContriAgreOri!AG$1,DContriORI!$E$42:$ZZ$42,"&lt;="&amp;DContriAgreOri!AG$2)</f>
        <v>24838.395708224773</v>
      </c>
      <c r="AH32" s="363">
        <f ca="1">AVERAGEIFS(DContriORI!$E69:$ZZ69,DContriORI!$E$42:$ZZ$42,"&gt;="&amp;DContriAgreOri!AH$1,DContriORI!$E$42:$ZZ$42,"&lt;="&amp;DContriAgreOri!AH$2)</f>
        <v>24814.20442013249</v>
      </c>
      <c r="AI32" s="363">
        <f ca="1">AVERAGEIFS(DContriORI!$E69:$ZZ69,DContriORI!$E$42:$ZZ$42,"&gt;="&amp;DContriAgreOri!AI$1,DContriORI!$E$42:$ZZ$42,"&lt;="&amp;DContriAgreOri!AI$2)</f>
        <v>26147.237011705802</v>
      </c>
      <c r="AJ32" s="363">
        <f ca="1">AVERAGEIFS(DContriORI!$E69:$ZZ69,DContriORI!$E$42:$ZZ$42,"&gt;="&amp;DContriAgreOri!AJ$1,DContriORI!$E$42:$ZZ$42,"&lt;="&amp;DContriAgreOri!AJ$2)</f>
        <v>22802.069548603809</v>
      </c>
      <c r="AK32" s="363">
        <f ca="1">AVERAGEIFS(DContriORI!$E69:$ZZ69,DContriORI!$E$42:$ZZ$42,"&gt;="&amp;DContriAgreOri!AK$1,DContriORI!$E$42:$ZZ$42,"&lt;="&amp;DContriAgreOri!AK$2)</f>
        <v>23385.439150883096</v>
      </c>
      <c r="AL32" s="363">
        <f ca="1">AVERAGEIFS(DContriORI!$E69:$ZZ69,DContriORI!$E$42:$ZZ$42,"&gt;="&amp;DContriAgreOri!AL$1,DContriORI!$E$42:$ZZ$42,"&lt;="&amp;DContriAgreOri!AL$2)</f>
        <v>24188.741107609261</v>
      </c>
      <c r="AM32" s="363">
        <f ca="1">AVERAGEIFS(DContriORI!$E69:$ZZ69,DContriORI!$E$42:$ZZ$42,"&gt;="&amp;DContriAgreOri!AM$1,DContriORI!$E$42:$ZZ$42,"&lt;="&amp;DContriAgreOri!AM$2)</f>
        <v>23913.539140117035</v>
      </c>
      <c r="AN32" s="363">
        <f ca="1">AVERAGEIFS(DContriORI!$E69:$ZZ69,DContriORI!$E$42:$ZZ$42,"&gt;="&amp;DContriAgreOri!AN$1,DContriORI!$E$42:$ZZ$42,"&lt;="&amp;DContriAgreOri!AN$2)</f>
        <v>24199.961176072724</v>
      </c>
      <c r="AO32" s="363">
        <f ca="1">AVERAGEIFS(DContriORI!$E69:$ZZ69,DContriORI!$E$42:$ZZ$42,"&gt;="&amp;DContriAgreOri!AO$1,DContriORI!$E$42:$ZZ$42,"&lt;="&amp;DContriAgreOri!AO$2)</f>
        <v>24230.919369788451</v>
      </c>
      <c r="AP32" s="363">
        <f ca="1">AVERAGEIFS(DContriORI!$E69:$ZZ69,DContriORI!$E$42:$ZZ$42,"&gt;="&amp;DContriAgreOri!AP$1,DContriORI!$E$42:$ZZ$42,"&lt;="&amp;DContriAgreOri!AP$2)</f>
        <v>0</v>
      </c>
      <c r="AQ32" s="363">
        <f ca="1">AVERAGEIFS(DContriORI!$E69:$ZZ69,DContriORI!$E$42:$ZZ$42,"&gt;="&amp;DContriAgreOri!AQ$1,DContriORI!$E$42:$ZZ$42,"&lt;="&amp;DContriAgreOri!AQ$2)</f>
        <v>0</v>
      </c>
      <c r="AR32" s="363">
        <f ca="1">AVERAGEIFS(DContriORI!$E69:$ZZ69,DContriORI!$E$42:$ZZ$42,"&gt;="&amp;DContriAgreOri!AR$1,DContriORI!$E$42:$ZZ$42,"&lt;="&amp;DContriAgreOri!AR$2)</f>
        <v>0</v>
      </c>
      <c r="AS32" s="363">
        <f ca="1">AVERAGEIFS(DContriORI!$E69:$ZZ69,DContriORI!$E$42:$ZZ$42,"&gt;="&amp;DContriAgreOri!AS$1,DContriORI!$E$42:$ZZ$42,"&lt;="&amp;DContriAgreOri!AS$2)</f>
        <v>0</v>
      </c>
      <c r="AT32" s="363">
        <f ca="1">AVERAGEIFS(DContriORI!$E69:$ZZ69,DContriORI!$E$42:$ZZ$42,"&gt;="&amp;DContriAgreOri!AT$1,DContriORI!$E$42:$ZZ$42,"&lt;="&amp;DContriAgreOri!AT$2)</f>
        <v>0</v>
      </c>
      <c r="AU32" s="363">
        <f ca="1">AVERAGEIFS(DContriORI!$E69:$ZZ69,DContriORI!$E$42:$ZZ$42,"&gt;="&amp;DContriAgreOri!AU$1,DContriORI!$E$42:$ZZ$42,"&lt;="&amp;DContriAgreOri!AU$2)</f>
        <v>0</v>
      </c>
      <c r="AV32" s="372"/>
      <c r="AW32" s="362" t="s">
        <v>21</v>
      </c>
      <c r="AX32" s="363">
        <f ca="1">AVERAGEIFS(DContriORI!$E69:$ZZ69,DContriORI!$E$42:$ZZ$42,"&gt;="&amp;DContriAgreOri!AX$1,DContriORI!$E$42:$ZZ$42,"&lt;="&amp;DContriAgreOri!AX$2)</f>
        <v>23145.803136758379</v>
      </c>
      <c r="AY32" s="363">
        <f ca="1">AVERAGEIFS(DContriORI!$E69:$ZZ69,DContriORI!$E$42:$ZZ$42,"&gt;="&amp;DContriAgreOri!AY$1,DContriORI!$E$42:$ZZ$42,"&lt;="&amp;DContriAgreOri!AY$2)</f>
        <v>0</v>
      </c>
      <c r="AZ32" s="364"/>
    </row>
    <row r="33" spans="1:52" s="343" customFormat="1" x14ac:dyDescent="0.2">
      <c r="A33" s="325" t="s">
        <v>22</v>
      </c>
      <c r="B33" s="362">
        <f ca="1">AVERAGEIFS(DContriORI!$E70:$ZZ70,DContriORI!$E$42:$ZZ$42,"&gt;="&amp;DContriAgreOri!B$1,DContriORI!$E$42:$ZZ$42,"&lt;="&amp;DContriAgreOri!B$2)</f>
        <v>208349.75300001446</v>
      </c>
      <c r="C33" s="363">
        <f ca="1">AVERAGEIFS(DContriORI!$E70:$ZZ70,DContriORI!$E$42:$ZZ$42,"&gt;="&amp;DContriAgreOri!C$1,DContriORI!$E$42:$ZZ$42,"&lt;="&amp;DContriAgreOri!C$2)</f>
        <v>203012.99400002146</v>
      </c>
      <c r="D33" s="363">
        <f ca="1">AVERAGEIFS(DContriORI!$E70:$ZZ70,DContriORI!$E$42:$ZZ$42,"&gt;="&amp;DContriAgreOri!D$1,DContriORI!$E$42:$ZZ$42,"&lt;="&amp;DContriAgreOri!D$2)</f>
        <v>222428.43399996994</v>
      </c>
      <c r="E33" s="363">
        <f ca="1">AVERAGEIFS(DContriORI!$E70:$ZZ70,DContriORI!$E$42:$ZZ$42,"&gt;="&amp;DContriAgreOri!E$1,DContriORI!$E$42:$ZZ$42,"&lt;="&amp;DContriAgreOri!E$2)</f>
        <v>250113.96472399696</v>
      </c>
      <c r="F33" s="363">
        <f ca="1">AVERAGEIFS(DContriORI!$E70:$ZZ70,DContriORI!$E$42:$ZZ$42,"&gt;="&amp;DContriAgreOri!F$1,DContriORI!$E$42:$ZZ$42,"&lt;="&amp;DContriAgreOri!F$2)</f>
        <v>0</v>
      </c>
      <c r="G33" s="372"/>
      <c r="H33" s="362">
        <f ca="1">AVERAGEIFS(DContriORI!$E70:$ZZ70,DContriORI!$E$42:$ZZ$42,"&gt;="&amp;DContriAgreOri!H$1,DContriORI!$E$42:$ZZ$42,"&lt;="&amp;DContriAgreOri!H$2)</f>
        <v>211266.31233446824</v>
      </c>
      <c r="I33" s="363">
        <f ca="1">AVERAGEIFS(DContriORI!$E70:$ZZ70,DContriORI!$E$42:$ZZ$42,"&gt;="&amp;DContriAgreOri!I$1,DContriORI!$E$42:$ZZ$42,"&lt;="&amp;DContriAgreOri!I$2)</f>
        <v>194759.6756655747</v>
      </c>
      <c r="J33" s="363">
        <f ca="1">AVERAGEIFS(DContriORI!$E70:$ZZ70,DContriORI!$E$42:$ZZ$42,"&gt;="&amp;DContriAgreOri!J$1,DContriORI!$E$42:$ZZ$42,"&lt;="&amp;DContriAgreOri!J$2)</f>
        <v>231657.93764443797</v>
      </c>
      <c r="K33" s="363">
        <f ca="1">AVERAGEIFS(DContriORI!$E70:$ZZ70,DContriORI!$E$42:$ZZ$42,"&gt;="&amp;DContriAgreOri!K$1,DContriORI!$E$42:$ZZ$42,"&lt;="&amp;DContriAgreOri!K$2)</f>
        <v>213198.93035550197</v>
      </c>
      <c r="L33" s="363">
        <f ca="1">AVERAGEIFS(DContriORI!$E70:$ZZ70,DContriORI!$E$42:$ZZ$42,"&gt;="&amp;DContriAgreOri!L$1,DContriORI!$E$42:$ZZ$42,"&lt;="&amp;DContriAgreOri!L$2)</f>
        <v>234325.4525227508</v>
      </c>
      <c r="M33" s="363">
        <f ca="1">AVERAGEIFS(DContriORI!$E70:$ZZ70,DContriORI!$E$42:$ZZ$42,"&gt;="&amp;DContriAgreOri!M$1,DContriORI!$E$42:$ZZ$42,"&lt;="&amp;DContriAgreOri!M$2)</f>
        <v>265902.47692524316</v>
      </c>
      <c r="N33" s="363">
        <f ca="1">AVERAGEIFS(DContriORI!$E70:$ZZ70,DContriORI!$E$42:$ZZ$42,"&gt;="&amp;DContriAgreOri!N$1,DContriORI!$E$42:$ZZ$42,"&lt;="&amp;DContriAgreOri!N$2)</f>
        <v>0</v>
      </c>
      <c r="O33" s="363">
        <f ca="1">AVERAGEIFS(DContriORI!$E70:$ZZ70,DContriORI!$E$42:$ZZ$42,"&gt;="&amp;DContriAgreOri!O$1,DContriORI!$E$42:$ZZ$42,"&lt;="&amp;DContriAgreOri!O$2)</f>
        <v>0</v>
      </c>
      <c r="P33" s="372"/>
      <c r="Q33" s="362">
        <f ca="1">AVERAGEIFS(DContriORI!$E70:$ZZ70,DContriORI!$E$42:$ZZ$42,"&gt;="&amp;DContriAgreOri!Q$1,DContriORI!$E$42:$ZZ$42,"&lt;="&amp;DContriAgreOri!Q$2)</f>
        <v>246145.9529827972</v>
      </c>
      <c r="R33" s="363">
        <f ca="1">AVERAGEIFS(DContriORI!$E70:$ZZ70,DContriORI!$E$42:$ZZ$42,"&gt;="&amp;DContriAgreOri!R$1,DContriORI!$E$42:$ZZ$42,"&lt;="&amp;DContriAgreOri!R$2)</f>
        <v>217169.92230607872</v>
      </c>
      <c r="S33" s="363">
        <f ca="1">AVERAGEIFS(DContriORI!$E70:$ZZ70,DContriORI!$E$42:$ZZ$42,"&gt;="&amp;DContriAgreOri!S$1,DContriORI!$E$42:$ZZ$42,"&lt;="&amp;DContriAgreOri!S$2)</f>
        <v>229078.21235108408</v>
      </c>
      <c r="T33" s="363">
        <f ca="1">AVERAGEIFS(DContriORI!$E70:$ZZ70,DContriORI!$E$42:$ZZ$42,"&gt;="&amp;DContriAgreOri!T$1,DContriORI!$E$42:$ZZ$42,"&lt;="&amp;DContriAgreOri!T$2)</f>
        <v>197319.6483599199</v>
      </c>
      <c r="U33" s="363">
        <f ca="1">AVERAGEIFS(DContriORI!$E70:$ZZ70,DContriORI!$E$42:$ZZ$42,"&gt;="&amp;DContriAgreOri!U$1,DContriORI!$E$42:$ZZ$42,"&lt;="&amp;DContriAgreOri!U$2)</f>
        <v>222560.02323024441</v>
      </c>
      <c r="V33" s="363">
        <f ca="1">AVERAGEIFS(DContriORI!$E70:$ZZ70,DContriORI!$E$42:$ZZ$42,"&gt;="&amp;DContriAgreOri!V$1,DContriORI!$E$42:$ZZ$42,"&lt;="&amp;DContriAgreOri!V$2)</f>
        <v>246090.88181525722</v>
      </c>
      <c r="W33" s="363">
        <f ca="1">AVERAGEIFS(DContriORI!$E70:$ZZ70,DContriORI!$E$42:$ZZ$42,"&gt;="&amp;DContriAgreOri!W$1,DContriORI!$E$42:$ZZ$42,"&lt;="&amp;DContriAgreOri!W$2)</f>
        <v>251439.53375648204</v>
      </c>
      <c r="X33" s="363">
        <f ca="1">AVERAGEIFS(DContriORI!$E70:$ZZ70,DContriORI!$E$42:$ZZ$42,"&gt;="&amp;DContriAgreOri!X$1,DContriORI!$E$42:$ZZ$42,"&lt;="&amp;DContriAgreOri!X$2)</f>
        <v>280365.42009400431</v>
      </c>
      <c r="Y33" s="363">
        <f ca="1">AVERAGEIFS(DContriORI!$E70:$ZZ70,DContriORI!$E$42:$ZZ$42,"&gt;="&amp;DContriAgreOri!Y$1,DContriORI!$E$42:$ZZ$42,"&lt;="&amp;DContriAgreOri!Y$2)</f>
        <v>0</v>
      </c>
      <c r="Z33" s="363">
        <f ca="1">AVERAGEIFS(DContriORI!$E70:$ZZ70,DContriORI!$E$42:$ZZ$42,"&gt;="&amp;DContriAgreOri!Z$1,DContriORI!$E$42:$ZZ$42,"&lt;="&amp;DContriAgreOri!Z$2)</f>
        <v>0</v>
      </c>
      <c r="AA33" s="363">
        <f ca="1">AVERAGEIFS(DContriORI!$E70:$ZZ70,DContriORI!$E$42:$ZZ$42,"&gt;="&amp;DContriAgreOri!AA$1,DContriORI!$E$42:$ZZ$42,"&lt;="&amp;DContriAgreOri!AA$2)</f>
        <v>0</v>
      </c>
      <c r="AB33" s="363">
        <f ca="1">AVERAGEIFS(DContriORI!$E70:$ZZ70,DContriORI!$E$42:$ZZ$42,"&gt;="&amp;DContriAgreOri!AB$1,DContriORI!$E$42:$ZZ$42,"&lt;="&amp;DContriAgreOri!AB$2)</f>
        <v>0</v>
      </c>
      <c r="AC33" s="372"/>
      <c r="AD33" s="362">
        <f ca="1">AVERAGEIFS(DContriORI!$E70:$ZZ70,DContriORI!$E$42:$ZZ$42,"&gt;="&amp;DContriAgreOri!AD$1,DContriORI!$E$42:$ZZ$42,"&lt;="&amp;DContriAgreOri!AD$2)</f>
        <v>234527.33818502398</v>
      </c>
      <c r="AE33" s="363">
        <f ca="1">AVERAGEIFS(DContriORI!$E70:$ZZ70,DContriORI!$E$42:$ZZ$42,"&gt;="&amp;DContriAgreOri!AE$1,DContriORI!$E$42:$ZZ$42,"&lt;="&amp;DContriAgreOri!AE$2)</f>
        <v>247785.42541324784</v>
      </c>
      <c r="AF33" s="363">
        <f ca="1">AVERAGEIFS(DContriORI!$E70:$ZZ70,DContriORI!$E$42:$ZZ$42,"&gt;="&amp;DContriAgreOri!AF$1,DContriORI!$E$42:$ZZ$42,"&lt;="&amp;DContriAgreOri!AF$2)</f>
        <v>212661.04933504207</v>
      </c>
      <c r="AG33" s="363">
        <f ca="1">AVERAGEIFS(DContriORI!$E70:$ZZ70,DContriORI!$E$42:$ZZ$42,"&gt;="&amp;DContriAgreOri!AG$1,DContriORI!$E$42:$ZZ$42,"&lt;="&amp;DContriAgreOri!AG$2)</f>
        <v>236885.58903186838</v>
      </c>
      <c r="AH33" s="363">
        <f ca="1">AVERAGEIFS(DContriORI!$E70:$ZZ70,DContriORI!$E$42:$ZZ$42,"&gt;="&amp;DContriAgreOri!AH$1,DContriORI!$E$42:$ZZ$42,"&lt;="&amp;DContriAgreOri!AH$2)</f>
        <v>204598.80795180221</v>
      </c>
      <c r="AI33" s="363">
        <f ca="1">AVERAGEIFS(DContriORI!$E70:$ZZ70,DContriORI!$E$42:$ZZ$42,"&gt;="&amp;DContriAgreOri!AI$1,DContriORI!$E$42:$ZZ$42,"&lt;="&amp;DContriAgreOri!AI$2)</f>
        <v>198112.39408283529</v>
      </c>
      <c r="AJ33" s="363">
        <f ca="1">AVERAGEIFS(DContriORI!$E70:$ZZ70,DContriORI!$E$42:$ZZ$42,"&gt;="&amp;DContriAgreOri!AJ$1,DContriORI!$E$42:$ZZ$42,"&lt;="&amp;DContriAgreOri!AJ$2)</f>
        <v>214475.21055020526</v>
      </c>
      <c r="AK33" s="363">
        <f ca="1">AVERAGEIFS(DContriORI!$E70:$ZZ70,DContriORI!$E$42:$ZZ$42,"&gt;="&amp;DContriAgreOri!AK$1,DContriORI!$E$42:$ZZ$42,"&lt;="&amp;DContriAgreOri!AK$2)</f>
        <v>237391.72369356191</v>
      </c>
      <c r="AL33" s="363">
        <f ca="1">AVERAGEIFS(DContriORI!$E70:$ZZ70,DContriORI!$E$42:$ZZ$42,"&gt;="&amp;DContriAgreOri!AL$1,DContriORI!$E$42:$ZZ$42,"&lt;="&amp;DContriAgreOri!AL$2)</f>
        <v>251109.42332448528</v>
      </c>
      <c r="AM33" s="363">
        <f ca="1">AVERAGEIFS(DContriORI!$E70:$ZZ70,DContriORI!$E$42:$ZZ$42,"&gt;="&amp;DContriAgreOri!AM$1,DContriORI!$E$42:$ZZ$42,"&lt;="&amp;DContriAgreOri!AM$2)</f>
        <v>253078.91889971768</v>
      </c>
      <c r="AN33" s="363">
        <f ca="1">AVERAGEIFS(DContriORI!$E70:$ZZ70,DContriORI!$E$42:$ZZ$42,"&gt;="&amp;DContriAgreOri!AN$1,DContriORI!$E$42:$ZZ$42,"&lt;="&amp;DContriAgreOri!AN$2)</f>
        <v>253586.04298945639</v>
      </c>
      <c r="AO33" s="363">
        <f ca="1">AVERAGEIFS(DContriORI!$E70:$ZZ70,DContriORI!$E$42:$ZZ$42,"&gt;="&amp;DContriAgreOri!AO$1,DContriORI!$E$42:$ZZ$42,"&lt;="&amp;DContriAgreOri!AO$2)</f>
        <v>291042.46888655541</v>
      </c>
      <c r="AP33" s="363">
        <f ca="1">AVERAGEIFS(DContriORI!$E70:$ZZ70,DContriORI!$E$42:$ZZ$42,"&gt;="&amp;DContriAgreOri!AP$1,DContriORI!$E$42:$ZZ$42,"&lt;="&amp;DContriAgreOri!AP$2)</f>
        <v>0</v>
      </c>
      <c r="AQ33" s="363">
        <f ca="1">AVERAGEIFS(DContriORI!$E70:$ZZ70,DContriORI!$E$42:$ZZ$42,"&gt;="&amp;DContriAgreOri!AQ$1,DContriORI!$E$42:$ZZ$42,"&lt;="&amp;DContriAgreOri!AQ$2)</f>
        <v>0</v>
      </c>
      <c r="AR33" s="363">
        <f ca="1">AVERAGEIFS(DContriORI!$E70:$ZZ70,DContriORI!$E$42:$ZZ$42,"&gt;="&amp;DContriAgreOri!AR$1,DContriORI!$E$42:$ZZ$42,"&lt;="&amp;DContriAgreOri!AR$2)</f>
        <v>0</v>
      </c>
      <c r="AS33" s="363">
        <f ca="1">AVERAGEIFS(DContriORI!$E70:$ZZ70,DContriORI!$E$42:$ZZ$42,"&gt;="&amp;DContriAgreOri!AS$1,DContriORI!$E$42:$ZZ$42,"&lt;="&amp;DContriAgreOri!AS$2)</f>
        <v>0</v>
      </c>
      <c r="AT33" s="363">
        <f ca="1">AVERAGEIFS(DContriORI!$E70:$ZZ70,DContriORI!$E$42:$ZZ$42,"&gt;="&amp;DContriAgreOri!AT$1,DContriORI!$E$42:$ZZ$42,"&lt;="&amp;DContriAgreOri!AT$2)</f>
        <v>0</v>
      </c>
      <c r="AU33" s="363">
        <f ca="1">AVERAGEIFS(DContriORI!$E70:$ZZ70,DContriORI!$E$42:$ZZ$42,"&gt;="&amp;DContriAgreOri!AU$1,DContriORI!$E$42:$ZZ$42,"&lt;="&amp;DContriAgreOri!AU$2)</f>
        <v>0</v>
      </c>
      <c r="AV33" s="372"/>
      <c r="AW33" s="362" t="s">
        <v>22</v>
      </c>
      <c r="AX33" s="363">
        <f ca="1">AVERAGEIFS(DContriORI!$E70:$ZZ70,DContriORI!$E$42:$ZZ$42,"&gt;="&amp;DContriAgreOri!AX$1,DContriORI!$E$42:$ZZ$42,"&lt;="&amp;DContriAgreOri!AX$2)</f>
        <v>222284.25258817745</v>
      </c>
      <c r="AY33" s="363">
        <f ca="1">AVERAGEIFS(DContriORI!$E70:$ZZ70,DContriORI!$E$42:$ZZ$42,"&gt;="&amp;DContriAgreOri!AY$1,DContriORI!$E$42:$ZZ$42,"&lt;="&amp;DContriAgreOri!AY$2)</f>
        <v>0</v>
      </c>
      <c r="AZ33" s="364"/>
    </row>
    <row r="34" spans="1:52" s="343" customFormat="1" x14ac:dyDescent="0.2">
      <c r="A34" s="325" t="s">
        <v>23</v>
      </c>
      <c r="B34" s="362">
        <f ca="1">AVERAGEIFS(DContriORI!$E71:$ZZ71,DContriORI!$E$42:$ZZ$42,"&gt;="&amp;DContriAgreOri!B$1,DContriORI!$E$42:$ZZ$42,"&lt;="&amp;DContriAgreOri!B$2)</f>
        <v>354869.25399569777</v>
      </c>
      <c r="C34" s="363">
        <f ca="1">AVERAGEIFS(DContriORI!$E71:$ZZ71,DContriORI!$E$42:$ZZ$42,"&gt;="&amp;DContriAgreOri!C$1,DContriORI!$E$42:$ZZ$42,"&lt;="&amp;DContriAgreOri!C$2)</f>
        <v>344834.87696753914</v>
      </c>
      <c r="D34" s="363">
        <f ca="1">AVERAGEIFS(DContriORI!$E71:$ZZ71,DContriORI!$E$42:$ZZ$42,"&gt;="&amp;DContriAgreOri!D$1,DContriORI!$E$42:$ZZ$42,"&lt;="&amp;DContriAgreOri!D$2)</f>
        <v>372811.84704598255</v>
      </c>
      <c r="E34" s="363">
        <f ca="1">AVERAGEIFS(DContriORI!$E71:$ZZ71,DContriORI!$E$42:$ZZ$42,"&gt;="&amp;DContriAgreOri!E$1,DContriORI!$E$42:$ZZ$42,"&lt;="&amp;DContriAgreOri!E$2)</f>
        <v>362940.67271484435</v>
      </c>
      <c r="F34" s="363">
        <f ca="1">AVERAGEIFS(DContriORI!$E71:$ZZ71,DContriORI!$E$42:$ZZ$42,"&gt;="&amp;DContriAgreOri!F$1,DContriORI!$E$42:$ZZ$42,"&lt;="&amp;DContriAgreOri!F$2)</f>
        <v>0</v>
      </c>
      <c r="G34" s="372"/>
      <c r="H34" s="362">
        <f ca="1">AVERAGEIFS(DContriORI!$E71:$ZZ71,DContriORI!$E$42:$ZZ$42,"&gt;="&amp;DContriAgreOri!H$1,DContriORI!$E$42:$ZZ$42,"&lt;="&amp;DContriAgreOri!H$2)</f>
        <v>338671.78077797772</v>
      </c>
      <c r="I34" s="363">
        <f ca="1">AVERAGEIFS(DContriORI!$E71:$ZZ71,DContriORI!$E$42:$ZZ$42,"&gt;="&amp;DContriAgreOri!I$1,DContriORI!$E$42:$ZZ$42,"&lt;="&amp;DContriAgreOri!I$2)</f>
        <v>350997.97315710055</v>
      </c>
      <c r="J34" s="363">
        <f ca="1">AVERAGEIFS(DContriORI!$E71:$ZZ71,DContriORI!$E$42:$ZZ$42,"&gt;="&amp;DContriAgreOri!J$1,DContriORI!$E$42:$ZZ$42,"&lt;="&amp;DContriAgreOri!J$2)</f>
        <v>369180.80706018495</v>
      </c>
      <c r="K34" s="363">
        <f ca="1">AVERAGEIFS(DContriORI!$E71:$ZZ71,DContriORI!$E$42:$ZZ$42,"&gt;="&amp;DContriAgreOri!K$1,DContriORI!$E$42:$ZZ$42,"&lt;="&amp;DContriAgreOri!K$2)</f>
        <v>376442.88703178015</v>
      </c>
      <c r="L34" s="363">
        <f ca="1">AVERAGEIFS(DContriORI!$E71:$ZZ71,DContriORI!$E$42:$ZZ$42,"&gt;="&amp;DContriAgreOri!L$1,DContriORI!$E$42:$ZZ$42,"&lt;="&amp;DContriAgreOri!L$2)</f>
        <v>363871.60446188372</v>
      </c>
      <c r="M34" s="363">
        <f ca="1">AVERAGEIFS(DContriORI!$E71:$ZZ71,DContriORI!$E$42:$ZZ$42,"&gt;="&amp;DContriAgreOri!M$1,DContriORI!$E$42:$ZZ$42,"&lt;="&amp;DContriAgreOri!M$2)</f>
        <v>362009.74096780486</v>
      </c>
      <c r="N34" s="363">
        <f ca="1">AVERAGEIFS(DContriORI!$E71:$ZZ71,DContriORI!$E$42:$ZZ$42,"&gt;="&amp;DContriAgreOri!N$1,DContriORI!$E$42:$ZZ$42,"&lt;="&amp;DContriAgreOri!N$2)</f>
        <v>0</v>
      </c>
      <c r="O34" s="363">
        <f ca="1">AVERAGEIFS(DContriORI!$E71:$ZZ71,DContriORI!$E$42:$ZZ$42,"&gt;="&amp;DContriAgreOri!O$1,DContriORI!$E$42:$ZZ$42,"&lt;="&amp;DContriAgreOri!O$2)</f>
        <v>0</v>
      </c>
      <c r="P34" s="372"/>
      <c r="Q34" s="362">
        <f ca="1">AVERAGEIFS(DContriORI!$E71:$ZZ71,DContriORI!$E$42:$ZZ$42,"&gt;="&amp;DContriAgreOri!Q$1,DContriORI!$E$42:$ZZ$42,"&lt;="&amp;DContriAgreOri!Q$2)</f>
        <v>366578.7155032244</v>
      </c>
      <c r="R34" s="363">
        <f ca="1">AVERAGEIFS(DContriORI!$E71:$ZZ71,DContriORI!$E$42:$ZZ$42,"&gt;="&amp;DContriAgreOri!R$1,DContriORI!$E$42:$ZZ$42,"&lt;="&amp;DContriAgreOri!R$2)</f>
        <v>371782.89861714555</v>
      </c>
      <c r="S34" s="363">
        <f ca="1">AVERAGEIFS(DContriORI!$E71:$ZZ71,DContriORI!$E$42:$ZZ$42,"&gt;="&amp;DContriAgreOri!S$1,DContriORI!$E$42:$ZZ$42,"&lt;="&amp;DContriAgreOri!S$2)</f>
        <v>381988.15003945836</v>
      </c>
      <c r="T34" s="363">
        <f ca="1">AVERAGEIFS(DContriORI!$E71:$ZZ71,DContriORI!$E$42:$ZZ$42,"&gt;="&amp;DContriAgreOri!T$1,DContriORI!$E$42:$ZZ$42,"&lt;="&amp;DContriAgreOri!T$2)</f>
        <v>370897.624024102</v>
      </c>
      <c r="U34" s="363">
        <f ca="1">AVERAGEIFS(DContriORI!$E71:$ZZ71,DContriORI!$E$42:$ZZ$42,"&gt;="&amp;DContriAgreOri!U$1,DContriORI!$E$42:$ZZ$42,"&lt;="&amp;DContriAgreOri!U$2)</f>
        <v>372738.73142249347</v>
      </c>
      <c r="V34" s="363">
        <f ca="1">AVERAGEIFS(DContriORI!$E71:$ZZ71,DContriORI!$E$42:$ZZ$42,"&gt;="&amp;DContriAgreOri!V$1,DContriORI!$E$42:$ZZ$42,"&lt;="&amp;DContriAgreOri!V$2)</f>
        <v>355004.47750127391</v>
      </c>
      <c r="W34" s="363">
        <f ca="1">AVERAGEIFS(DContriORI!$E71:$ZZ71,DContriORI!$E$42:$ZZ$42,"&gt;="&amp;DContriAgreOri!W$1,DContriORI!$E$42:$ZZ$42,"&lt;="&amp;DContriAgreOri!W$2)</f>
        <v>369210.70918020373</v>
      </c>
      <c r="X34" s="363">
        <f ca="1">AVERAGEIFS(DContriORI!$E71:$ZZ71,DContriORI!$E$42:$ZZ$42,"&gt;="&amp;DContriAgreOri!X$1,DContriORI!$E$42:$ZZ$42,"&lt;="&amp;DContriAgreOri!X$2)</f>
        <v>354808.7727554061</v>
      </c>
      <c r="Y34" s="363">
        <f ca="1">AVERAGEIFS(DContriORI!$E71:$ZZ71,DContriORI!$E$42:$ZZ$42,"&gt;="&amp;DContriAgreOri!Y$1,DContriORI!$E$42:$ZZ$42,"&lt;="&amp;DContriAgreOri!Y$2)</f>
        <v>0</v>
      </c>
      <c r="Z34" s="363">
        <f ca="1">AVERAGEIFS(DContriORI!$E71:$ZZ71,DContriORI!$E$42:$ZZ$42,"&gt;="&amp;DContriAgreOri!Z$1,DContriORI!$E$42:$ZZ$42,"&lt;="&amp;DContriAgreOri!Z$2)</f>
        <v>0</v>
      </c>
      <c r="AA34" s="363">
        <f ca="1">AVERAGEIFS(DContriORI!$E71:$ZZ71,DContriORI!$E$42:$ZZ$42,"&gt;="&amp;DContriAgreOri!AA$1,DContriORI!$E$42:$ZZ$42,"&lt;="&amp;DContriAgreOri!AA$2)</f>
        <v>0</v>
      </c>
      <c r="AB34" s="363">
        <f ca="1">AVERAGEIFS(DContriORI!$E71:$ZZ71,DContriORI!$E$42:$ZZ$42,"&gt;="&amp;DContriAgreOri!AB$1,DContriORI!$E$42:$ZZ$42,"&lt;="&amp;DContriAgreOri!AB$2)</f>
        <v>0</v>
      </c>
      <c r="AC34" s="372"/>
      <c r="AD34" s="362">
        <f ca="1">AVERAGEIFS(DContriORI!$E71:$ZZ71,DContriORI!$E$42:$ZZ$42,"&gt;="&amp;DContriAgreOri!AD$1,DContriORI!$E$42:$ZZ$42,"&lt;="&amp;DContriAgreOri!AD$2)</f>
        <v>360031.75679925631</v>
      </c>
      <c r="AE34" s="363">
        <f ca="1">AVERAGEIFS(DContriORI!$E71:$ZZ71,DContriORI!$E$42:$ZZ$42,"&gt;="&amp;DContriAgreOri!AE$1,DContriORI!$E$42:$ZZ$42,"&lt;="&amp;DContriAgreOri!AE$2)</f>
        <v>376295.50078609469</v>
      </c>
      <c r="AF34" s="363">
        <f ca="1">AVERAGEIFS(DContriORI!$E71:$ZZ71,DContriORI!$E$42:$ZZ$42,"&gt;="&amp;DContriAgreOri!AF$1,DContriORI!$E$42:$ZZ$42,"&lt;="&amp;DContriAgreOri!AF$2)</f>
        <v>371215.16359520383</v>
      </c>
      <c r="AG34" s="363">
        <f ca="1">AVERAGEIFS(DContriORI!$E71:$ZZ71,DContriORI!$E$42:$ZZ$42,"&gt;="&amp;DContriAgreOri!AG$1,DContriORI!$E$42:$ZZ$42,"&lt;="&amp;DContriAgreOri!AG$2)</f>
        <v>388529.14004065248</v>
      </c>
      <c r="AH34" s="363">
        <f ca="1">AVERAGEIFS(DContriORI!$E71:$ZZ71,DContriORI!$E$42:$ZZ$42,"&gt;="&amp;DContriAgreOri!AH$1,DContriORI!$E$42:$ZZ$42,"&lt;="&amp;DContriAgreOri!AH$2)</f>
        <v>377933.53593746852</v>
      </c>
      <c r="AI34" s="363">
        <f ca="1">AVERAGEIFS(DContriORI!$E71:$ZZ71,DContriORI!$E$42:$ZZ$42,"&gt;="&amp;DContriAgreOri!AI$1,DContriORI!$E$42:$ZZ$42,"&lt;="&amp;DContriAgreOri!AI$2)</f>
        <v>362865.98511721945</v>
      </c>
      <c r="AJ34" s="363">
        <f ca="1">AVERAGEIFS(DContriORI!$E71:$ZZ71,DContriORI!$E$42:$ZZ$42,"&gt;="&amp;DContriAgreOri!AJ$1,DContriORI!$E$42:$ZZ$42,"&lt;="&amp;DContriAgreOri!AJ$2)</f>
        <v>363066.50771660614</v>
      </c>
      <c r="AK34" s="363">
        <f ca="1">AVERAGEIFS(DContriORI!$E71:$ZZ71,DContriORI!$E$42:$ZZ$42,"&gt;="&amp;DContriAgreOri!AK$1,DContriORI!$E$42:$ZZ$42,"&lt;="&amp;DContriAgreOri!AK$2)</f>
        <v>370337.7604626742</v>
      </c>
      <c r="AL34" s="363">
        <f ca="1">AVERAGEIFS(DContriORI!$E71:$ZZ71,DContriORI!$E$42:$ZZ$42,"&gt;="&amp;DContriAgreOri!AL$1,DContriORI!$E$42:$ZZ$42,"&lt;="&amp;DContriAgreOri!AL$2)</f>
        <v>358210.54520637082</v>
      </c>
      <c r="AM34" s="363">
        <f ca="1">AVERAGEIFS(DContriORI!$E71:$ZZ71,DContriORI!$E$42:$ZZ$42,"&gt;="&amp;DContriAgreOri!AM$1,DContriORI!$E$42:$ZZ$42,"&lt;="&amp;DContriAgreOri!AM$2)</f>
        <v>373851.70901213208</v>
      </c>
      <c r="AN34" s="363">
        <f ca="1">AVERAGEIFS(DContriORI!$E71:$ZZ71,DContriORI!$E$42:$ZZ$42,"&gt;="&amp;DContriAgreOri!AN$1,DContriORI!$E$42:$ZZ$42,"&lt;="&amp;DContriAgreOri!AN$2)</f>
        <v>366049.60089311126</v>
      </c>
      <c r="AO34" s="363">
        <f ca="1">AVERAGEIFS(DContriORI!$E71:$ZZ71,DContriORI!$E$42:$ZZ$42,"&gt;="&amp;DContriAgreOri!AO$1,DContriORI!$E$42:$ZZ$42,"&lt;="&amp;DContriAgreOri!AO$2)</f>
        <v>346127.91299817141</v>
      </c>
      <c r="AP34" s="363">
        <f ca="1">AVERAGEIFS(DContriORI!$E71:$ZZ71,DContriORI!$E$42:$ZZ$42,"&gt;="&amp;DContriAgreOri!AP$1,DContriORI!$E$42:$ZZ$42,"&lt;="&amp;DContriAgreOri!AP$2)</f>
        <v>0</v>
      </c>
      <c r="AQ34" s="363">
        <f ca="1">AVERAGEIFS(DContriORI!$E71:$ZZ71,DContriORI!$E$42:$ZZ$42,"&gt;="&amp;DContriAgreOri!AQ$1,DContriORI!$E$42:$ZZ$42,"&lt;="&amp;DContriAgreOri!AQ$2)</f>
        <v>0</v>
      </c>
      <c r="AR34" s="363">
        <f ca="1">AVERAGEIFS(DContriORI!$E71:$ZZ71,DContriORI!$E$42:$ZZ$42,"&gt;="&amp;DContriAgreOri!AR$1,DContriORI!$E$42:$ZZ$42,"&lt;="&amp;DContriAgreOri!AR$2)</f>
        <v>0</v>
      </c>
      <c r="AS34" s="363">
        <f ca="1">AVERAGEIFS(DContriORI!$E71:$ZZ71,DContriORI!$E$42:$ZZ$42,"&gt;="&amp;DContriAgreOri!AS$1,DContriORI!$E$42:$ZZ$42,"&lt;="&amp;DContriAgreOri!AS$2)</f>
        <v>0</v>
      </c>
      <c r="AT34" s="363">
        <f ca="1">AVERAGEIFS(DContriORI!$E71:$ZZ71,DContriORI!$E$42:$ZZ$42,"&gt;="&amp;DContriAgreOri!AT$1,DContriORI!$E$42:$ZZ$42,"&lt;="&amp;DContriAgreOri!AT$2)</f>
        <v>0</v>
      </c>
      <c r="AU34" s="363">
        <f ca="1">AVERAGEIFS(DContriORI!$E71:$ZZ71,DContriORI!$E$42:$ZZ$42,"&gt;="&amp;DContriAgreOri!AU$1,DContriORI!$E$42:$ZZ$42,"&lt;="&amp;DContriAgreOri!AU$2)</f>
        <v>0</v>
      </c>
      <c r="AV34" s="372"/>
      <c r="AW34" s="362" t="s">
        <v>23</v>
      </c>
      <c r="AX34" s="363">
        <f ca="1">AVERAGEIFS(DContriORI!$E71:$ZZ71,DContriORI!$E$42:$ZZ$42,"&gt;="&amp;DContriAgreOri!AX$1,DContriORI!$E$42:$ZZ$42,"&lt;="&amp;DContriAgreOri!AX$2)</f>
        <v>368233.52346937312</v>
      </c>
      <c r="AY34" s="363">
        <f ca="1">AVERAGEIFS(DContriORI!$E71:$ZZ71,DContriORI!$E$42:$ZZ$42,"&gt;="&amp;DContriAgreOri!AY$1,DContriORI!$E$42:$ZZ$42,"&lt;="&amp;DContriAgreOri!AY$2)</f>
        <v>0</v>
      </c>
      <c r="AZ34" s="364"/>
    </row>
    <row r="35" spans="1:52" s="343" customFormat="1" x14ac:dyDescent="0.2">
      <c r="A35" s="325" t="s">
        <v>24</v>
      </c>
      <c r="B35" s="362">
        <f ca="1">AVERAGEIFS(DContriORI!$E72:$ZZ72,DContriORI!$E$42:$ZZ$42,"&gt;="&amp;DContriAgreOri!B$1,DContriORI!$E$42:$ZZ$42,"&lt;="&amp;DContriAgreOri!B$2)</f>
        <v>167901.79900000093</v>
      </c>
      <c r="C35" s="363">
        <f ca="1">AVERAGEIFS(DContriORI!$E72:$ZZ72,DContriORI!$E$42:$ZZ$42,"&gt;="&amp;DContriAgreOri!C$1,DContriORI!$E$42:$ZZ$42,"&lt;="&amp;DContriAgreOri!C$2)</f>
        <v>162561.89299999425</v>
      </c>
      <c r="D35" s="363">
        <f ca="1">AVERAGEIFS(DContriORI!$E72:$ZZ72,DContriORI!$E$42:$ZZ$42,"&gt;="&amp;DContriAgreOri!D$1,DContriORI!$E$42:$ZZ$42,"&lt;="&amp;DContriAgreOri!D$2)</f>
        <v>162436.21400001386</v>
      </c>
      <c r="E35" s="363">
        <f ca="1">AVERAGEIFS(DContriORI!$E72:$ZZ72,DContriORI!$E$42:$ZZ$42,"&gt;="&amp;DContriAgreOri!E$1,DContriORI!$E$42:$ZZ$42,"&lt;="&amp;DContriAgreOri!E$2)</f>
        <v>161621.39800375319</v>
      </c>
      <c r="F35" s="363">
        <f ca="1">AVERAGEIFS(DContriORI!$E72:$ZZ72,DContriORI!$E$42:$ZZ$42,"&gt;="&amp;DContriAgreOri!F$1,DContriORI!$E$42:$ZZ$42,"&lt;="&amp;DContriAgreOri!F$2)</f>
        <v>0</v>
      </c>
      <c r="G35" s="372"/>
      <c r="H35" s="362">
        <f ca="1">AVERAGEIFS(DContriORI!$E72:$ZZ72,DContriORI!$E$42:$ZZ$42,"&gt;="&amp;DContriAgreOri!H$1,DContriORI!$E$42:$ZZ$42,"&lt;="&amp;DContriAgreOri!H$2)</f>
        <v>165236.6075053871</v>
      </c>
      <c r="I35" s="363">
        <f ca="1">AVERAGEIFS(DContriORI!$E72:$ZZ72,DContriORI!$E$42:$ZZ$42,"&gt;="&amp;DContriAgreOri!I$1,DContriORI!$E$42:$ZZ$42,"&lt;="&amp;DContriAgreOri!I$2)</f>
        <v>159887.17849460142</v>
      </c>
      <c r="J35" s="363">
        <f ca="1">AVERAGEIFS(DContriORI!$E72:$ZZ72,DContriORI!$E$42:$ZZ$42,"&gt;="&amp;DContriAgreOri!J$1,DContriORI!$E$42:$ZZ$42,"&lt;="&amp;DContriAgreOri!J$2)</f>
        <v>162718.71679203471</v>
      </c>
      <c r="K35" s="363">
        <f ca="1">AVERAGEIFS(DContriORI!$E72:$ZZ72,DContriORI!$E$42:$ZZ$42,"&gt;="&amp;DContriAgreOri!K$1,DContriORI!$E$42:$ZZ$42,"&lt;="&amp;DContriAgreOri!K$2)</f>
        <v>162153.71120799295</v>
      </c>
      <c r="L35" s="363">
        <f ca="1">AVERAGEIFS(DContriORI!$E72:$ZZ72,DContriORI!$E$42:$ZZ$42,"&gt;="&amp;DContriAgreOri!L$1,DContriORI!$E$42:$ZZ$42,"&lt;="&amp;DContriAgreOri!L$2)</f>
        <v>163317.93111888485</v>
      </c>
      <c r="M35" s="363">
        <f ca="1">AVERAGEIFS(DContriORI!$E72:$ZZ72,DContriORI!$E$42:$ZZ$42,"&gt;="&amp;DContriAgreOri!M$1,DContriORI!$E$42:$ZZ$42,"&lt;="&amp;DContriAgreOri!M$2)</f>
        <v>159924.86488862152</v>
      </c>
      <c r="N35" s="363">
        <f ca="1">AVERAGEIFS(DContriORI!$E72:$ZZ72,DContriORI!$E$42:$ZZ$42,"&gt;="&amp;DContriAgreOri!N$1,DContriORI!$E$42:$ZZ$42,"&lt;="&amp;DContriAgreOri!N$2)</f>
        <v>0</v>
      </c>
      <c r="O35" s="363">
        <f ca="1">AVERAGEIFS(DContriORI!$E72:$ZZ72,DContriORI!$E$42:$ZZ$42,"&gt;="&amp;DContriAgreOri!O$1,DContriORI!$E$42:$ZZ$42,"&lt;="&amp;DContriAgreOri!O$2)</f>
        <v>0</v>
      </c>
      <c r="P35" s="372"/>
      <c r="Q35" s="362">
        <f ca="1">AVERAGEIFS(DContriORI!$E72:$ZZ72,DContriORI!$E$42:$ZZ$42,"&gt;="&amp;DContriAgreOri!Q$1,DContriORI!$E$42:$ZZ$42,"&lt;="&amp;DContriAgreOri!Q$2)</f>
        <v>155974.97340979634</v>
      </c>
      <c r="R35" s="363">
        <f ca="1">AVERAGEIFS(DContriORI!$E72:$ZZ72,DContriORI!$E$42:$ZZ$42,"&gt;="&amp;DContriAgreOri!R$1,DContriORI!$E$42:$ZZ$42,"&lt;="&amp;DContriAgreOri!R$2)</f>
        <v>169462.46017427315</v>
      </c>
      <c r="S35" s="363">
        <f ca="1">AVERAGEIFS(DContriORI!$E72:$ZZ72,DContriORI!$E$42:$ZZ$42,"&gt;="&amp;DContriAgreOri!S$1,DContriORI!$E$42:$ZZ$42,"&lt;="&amp;DContriAgreOri!S$2)</f>
        <v>167688.56774393099</v>
      </c>
      <c r="T35" s="363">
        <f ca="1">AVERAGEIFS(DContriORI!$E72:$ZZ72,DContriORI!$E$42:$ZZ$42,"&gt;="&amp;DContriAgreOri!T$1,DContriORI!$E$42:$ZZ$42,"&lt;="&amp;DContriAgreOri!T$2)</f>
        <v>156618.85467205488</v>
      </c>
      <c r="U35" s="363">
        <f ca="1">AVERAGEIFS(DContriORI!$E72:$ZZ72,DContriORI!$E$42:$ZZ$42,"&gt;="&amp;DContriAgreOri!U$1,DContriORI!$E$42:$ZZ$42,"&lt;="&amp;DContriAgreOri!U$2)</f>
        <v>162388.39251860188</v>
      </c>
      <c r="V35" s="363">
        <f ca="1">AVERAGEIFS(DContriORI!$E72:$ZZ72,DContriORI!$E$42:$ZZ$42,"&gt;="&amp;DContriAgreOri!V$1,DContriORI!$E$42:$ZZ$42,"&lt;="&amp;DContriAgreOri!V$2)</f>
        <v>164247.46971916783</v>
      </c>
      <c r="W35" s="363">
        <f ca="1">AVERAGEIFS(DContriORI!$E72:$ZZ72,DContriORI!$E$42:$ZZ$42,"&gt;="&amp;DContriAgreOri!W$1,DContriORI!$E$42:$ZZ$42,"&lt;="&amp;DContriAgreOri!W$2)</f>
        <v>165913.24310438495</v>
      </c>
      <c r="X35" s="363">
        <f ca="1">AVERAGEIFS(DContriORI!$E72:$ZZ72,DContriORI!$E$42:$ZZ$42,"&gt;="&amp;DContriAgreOri!X$1,DContriORI!$E$42:$ZZ$42,"&lt;="&amp;DContriAgreOri!X$2)</f>
        <v>153936.48667285813</v>
      </c>
      <c r="Y35" s="363">
        <f ca="1">AVERAGEIFS(DContriORI!$E72:$ZZ72,DContriORI!$E$42:$ZZ$42,"&gt;="&amp;DContriAgreOri!Y$1,DContriORI!$E$42:$ZZ$42,"&lt;="&amp;DContriAgreOri!Y$2)</f>
        <v>0</v>
      </c>
      <c r="Z35" s="363">
        <f ca="1">AVERAGEIFS(DContriORI!$E72:$ZZ72,DContriORI!$E$42:$ZZ$42,"&gt;="&amp;DContriAgreOri!Z$1,DContriORI!$E$42:$ZZ$42,"&lt;="&amp;DContriAgreOri!Z$2)</f>
        <v>0</v>
      </c>
      <c r="AA35" s="363">
        <f ca="1">AVERAGEIFS(DContriORI!$E72:$ZZ72,DContriORI!$E$42:$ZZ$42,"&gt;="&amp;DContriAgreOri!AA$1,DContriORI!$E$42:$ZZ$42,"&lt;="&amp;DContriAgreOri!AA$2)</f>
        <v>0</v>
      </c>
      <c r="AB35" s="363">
        <f ca="1">AVERAGEIFS(DContriORI!$E72:$ZZ72,DContriORI!$E$42:$ZZ$42,"&gt;="&amp;DContriAgreOri!AB$1,DContriORI!$E$42:$ZZ$42,"&lt;="&amp;DContriAgreOri!AB$2)</f>
        <v>0</v>
      </c>
      <c r="AC35" s="372"/>
      <c r="AD35" s="362">
        <f ca="1">AVERAGEIFS(DContriORI!$E72:$ZZ72,DContriORI!$E$42:$ZZ$42,"&gt;="&amp;DContriAgreOri!AD$1,DContriORI!$E$42:$ZZ$42,"&lt;="&amp;DContriAgreOri!AD$2)</f>
        <v>155270.98923564632</v>
      </c>
      <c r="AE35" s="363">
        <f ca="1">AVERAGEIFS(DContriORI!$E72:$ZZ72,DContriORI!$E$42:$ZZ$42,"&gt;="&amp;DContriAgreOri!AE$1,DContriORI!$E$42:$ZZ$42,"&lt;="&amp;DContriAgreOri!AE$2)</f>
        <v>161596.53323327453</v>
      </c>
      <c r="AF35" s="363">
        <f ca="1">AVERAGEIFS(DContriORI!$E72:$ZZ72,DContriORI!$E$42:$ZZ$42,"&gt;="&amp;DContriAgreOri!AF$1,DContriORI!$E$42:$ZZ$42,"&lt;="&amp;DContriAgreOri!AF$2)</f>
        <v>171288.62790718337</v>
      </c>
      <c r="AG35" s="363">
        <f ca="1">AVERAGEIFS(DContriORI!$E72:$ZZ72,DContriORI!$E$42:$ZZ$42,"&gt;="&amp;DContriAgreOri!AG$1,DContriORI!$E$42:$ZZ$42,"&lt;="&amp;DContriAgreOri!AG$2)</f>
        <v>169439.53556702178</v>
      </c>
      <c r="AH35" s="363">
        <f ca="1">AVERAGEIFS(DContriORI!$E72:$ZZ72,DContriORI!$E$42:$ZZ$42,"&gt;="&amp;DContriAgreOri!AH$1,DContriORI!$E$42:$ZZ$42,"&lt;="&amp;DContriAgreOri!AH$2)</f>
        <v>167466.42431562563</v>
      </c>
      <c r="AI35" s="363">
        <f ca="1">AVERAGEIFS(DContriORI!$E72:$ZZ72,DContriORI!$E$42:$ZZ$42,"&gt;="&amp;DContriAgreOri!AI$1,DContriORI!$E$42:$ZZ$42,"&lt;="&amp;DContriAgreOri!AI$2)</f>
        <v>149555.17374133141</v>
      </c>
      <c r="AJ35" s="363">
        <f ca="1">AVERAGEIFS(DContriORI!$E72:$ZZ72,DContriORI!$E$42:$ZZ$42,"&gt;="&amp;DContriAgreOri!AJ$1,DContriORI!$E$42:$ZZ$42,"&lt;="&amp;DContriAgreOri!AJ$2)</f>
        <v>160020.33783863072</v>
      </c>
      <c r="AK35" s="363">
        <f ca="1">AVERAGEIFS(DContriORI!$E72:$ZZ72,DContriORI!$E$42:$ZZ$42,"&gt;="&amp;DContriAgreOri!AK$1,DContriORI!$E$42:$ZZ$42,"&lt;="&amp;DContriAgreOri!AK$2)</f>
        <v>163947.55168528535</v>
      </c>
      <c r="AL35" s="363">
        <f ca="1">AVERAGEIFS(DContriORI!$E72:$ZZ72,DContriORI!$E$42:$ZZ$42,"&gt;="&amp;DContriAgreOri!AL$1,DContriORI!$E$42:$ZZ$42,"&lt;="&amp;DContriAgreOri!AL$2)</f>
        <v>165985.90383273846</v>
      </c>
      <c r="AM35" s="363">
        <f ca="1">AVERAGEIFS(DContriORI!$E72:$ZZ72,DContriORI!$E$42:$ZZ$42,"&gt;="&amp;DContriAgreOri!AM$1,DContriORI!$E$42:$ZZ$42,"&lt;="&amp;DContriAgreOri!AM$2)</f>
        <v>166072.92906353495</v>
      </c>
      <c r="AN35" s="363">
        <f ca="1">AVERAGEIFS(DContriORI!$E72:$ZZ72,DContriORI!$E$42:$ZZ$42,"&gt;="&amp;DContriAgreOri!AN$1,DContriORI!$E$42:$ZZ$42,"&lt;="&amp;DContriAgreOri!AN$2)</f>
        <v>167079.11149059329</v>
      </c>
      <c r="AO35" s="363">
        <f ca="1">AVERAGEIFS(DContriORI!$E72:$ZZ72,DContriORI!$E$42:$ZZ$42,"&gt;="&amp;DContriAgreOri!AO$1,DContriORI!$E$42:$ZZ$42,"&lt;="&amp;DContriAgreOri!AO$2)</f>
        <v>146622.5541117363</v>
      </c>
      <c r="AP35" s="363">
        <f ca="1">AVERAGEIFS(DContriORI!$E72:$ZZ72,DContriORI!$E$42:$ZZ$42,"&gt;="&amp;DContriAgreOri!AP$1,DContriORI!$E$42:$ZZ$42,"&lt;="&amp;DContriAgreOri!AP$2)</f>
        <v>0</v>
      </c>
      <c r="AQ35" s="363">
        <f ca="1">AVERAGEIFS(DContriORI!$E72:$ZZ72,DContriORI!$E$42:$ZZ$42,"&gt;="&amp;DContriAgreOri!AQ$1,DContriORI!$E$42:$ZZ$42,"&lt;="&amp;DContriAgreOri!AQ$2)</f>
        <v>0</v>
      </c>
      <c r="AR35" s="363">
        <f ca="1">AVERAGEIFS(DContriORI!$E72:$ZZ72,DContriORI!$E$42:$ZZ$42,"&gt;="&amp;DContriAgreOri!AR$1,DContriORI!$E$42:$ZZ$42,"&lt;="&amp;DContriAgreOri!AR$2)</f>
        <v>0</v>
      </c>
      <c r="AS35" s="363">
        <f ca="1">AVERAGEIFS(DContriORI!$E72:$ZZ72,DContriORI!$E$42:$ZZ$42,"&gt;="&amp;DContriAgreOri!AS$1,DContriORI!$E$42:$ZZ$42,"&lt;="&amp;DContriAgreOri!AS$2)</f>
        <v>0</v>
      </c>
      <c r="AT35" s="363">
        <f ca="1">AVERAGEIFS(DContriORI!$E72:$ZZ72,DContriORI!$E$42:$ZZ$42,"&gt;="&amp;DContriAgreOri!AT$1,DContriORI!$E$42:$ZZ$42,"&lt;="&amp;DContriAgreOri!AT$2)</f>
        <v>0</v>
      </c>
      <c r="AU35" s="363">
        <f ca="1">AVERAGEIFS(DContriORI!$E72:$ZZ72,DContriORI!$E$42:$ZZ$42,"&gt;="&amp;DContriAgreOri!AU$1,DContriORI!$E$42:$ZZ$42,"&lt;="&amp;DContriAgreOri!AU$2)</f>
        <v>0</v>
      </c>
      <c r="AV35" s="372"/>
      <c r="AW35" s="362" t="s">
        <v>24</v>
      </c>
      <c r="AX35" s="363">
        <f ca="1">AVERAGEIFS(DContriORI!$E72:$ZZ72,DContriORI!$E$42:$ZZ$42,"&gt;="&amp;DContriAgreOri!AX$1,DContriORI!$E$42:$ZZ$42,"&lt;="&amp;DContriAgreOri!AX$2)</f>
        <v>161407.87807709764</v>
      </c>
      <c r="AY35" s="363">
        <f ca="1">AVERAGEIFS(DContriORI!$E72:$ZZ72,DContriORI!$E$42:$ZZ$42,"&gt;="&amp;DContriAgreOri!AY$1,DContriORI!$E$42:$ZZ$42,"&lt;="&amp;DContriAgreOri!AY$2)</f>
        <v>0</v>
      </c>
      <c r="AZ35" s="364"/>
    </row>
    <row r="36" spans="1:52" s="343" customFormat="1" x14ac:dyDescent="0.2">
      <c r="A36" s="325" t="s">
        <v>25</v>
      </c>
      <c r="B36" s="362">
        <f ca="1">AVERAGEIFS(DContriORI!$E73:$ZZ73,DContriORI!$E$42:$ZZ$42,"&gt;="&amp;DContriAgreOri!B$1,DContriORI!$E$42:$ZZ$42,"&lt;="&amp;DContriAgreOri!B$2)</f>
        <v>161954.59499999788</v>
      </c>
      <c r="C36" s="363">
        <f ca="1">AVERAGEIFS(DContriORI!$E73:$ZZ73,DContriORI!$E$42:$ZZ$42,"&gt;="&amp;DContriAgreOri!C$1,DContriORI!$E$42:$ZZ$42,"&lt;="&amp;DContriAgreOri!C$2)</f>
        <v>157918.6620000097</v>
      </c>
      <c r="D36" s="363">
        <f ca="1">AVERAGEIFS(DContriORI!$E73:$ZZ73,DContriORI!$E$42:$ZZ$42,"&gt;="&amp;DContriAgreOri!D$1,DContriORI!$E$42:$ZZ$42,"&lt;="&amp;DContriAgreOri!D$2)</f>
        <v>154925.45000000836</v>
      </c>
      <c r="E36" s="363">
        <f ca="1">AVERAGEIFS(DContriORI!$E73:$ZZ73,DContriORI!$E$42:$ZZ$42,"&gt;="&amp;DContriAgreOri!E$1,DContriORI!$E$42:$ZZ$42,"&lt;="&amp;DContriAgreOri!E$2)</f>
        <v>153207.40214743072</v>
      </c>
      <c r="F36" s="363">
        <f ca="1">AVERAGEIFS(DContriORI!$E73:$ZZ73,DContriORI!$E$42:$ZZ$42,"&gt;="&amp;DContriAgreOri!F$1,DContriORI!$E$42:$ZZ$42,"&lt;="&amp;DContriAgreOri!F$2)</f>
        <v>0</v>
      </c>
      <c r="G36" s="372"/>
      <c r="H36" s="362">
        <f ca="1">AVERAGEIFS(DContriORI!$E73:$ZZ73,DContriORI!$E$42:$ZZ$42,"&gt;="&amp;DContriAgreOri!H$1,DContriORI!$E$42:$ZZ$42,"&lt;="&amp;DContriAgreOri!H$2)</f>
        <v>159566.38155734638</v>
      </c>
      <c r="I36" s="363">
        <f ca="1">AVERAGEIFS(DContriORI!$E73:$ZZ73,DContriORI!$E$42:$ZZ$42,"&gt;="&amp;DContriAgreOri!I$1,DContriORI!$E$42:$ZZ$42,"&lt;="&amp;DContriAgreOri!I$2)</f>
        <v>156270.94244267305</v>
      </c>
      <c r="J36" s="363">
        <f ca="1">AVERAGEIFS(DContriORI!$E73:$ZZ73,DContriORI!$E$42:$ZZ$42,"&gt;="&amp;DContriAgreOri!J$1,DContriORI!$E$42:$ZZ$42,"&lt;="&amp;DContriAgreOri!J$2)</f>
        <v>154995.76879438446</v>
      </c>
      <c r="K36" s="363">
        <f ca="1">AVERAGEIFS(DContriORI!$E73:$ZZ73,DContriORI!$E$42:$ZZ$42,"&gt;="&amp;DContriAgreOri!K$1,DContriORI!$E$42:$ZZ$42,"&lt;="&amp;DContriAgreOri!K$2)</f>
        <v>154855.13120563226</v>
      </c>
      <c r="L36" s="363">
        <f ca="1">AVERAGEIFS(DContriORI!$E73:$ZZ73,DContriORI!$E$42:$ZZ$42,"&gt;="&amp;DContriAgreOri!L$1,DContriORI!$E$42:$ZZ$42,"&lt;="&amp;DContriAgreOri!L$2)</f>
        <v>152141.79345407221</v>
      </c>
      <c r="M36" s="363">
        <f ca="1">AVERAGEIFS(DContriORI!$E73:$ZZ73,DContriORI!$E$42:$ZZ$42,"&gt;="&amp;DContriAgreOri!M$1,DContriORI!$E$42:$ZZ$42,"&lt;="&amp;DContriAgreOri!M$2)</f>
        <v>154273.01084078924</v>
      </c>
      <c r="N36" s="363">
        <f ca="1">AVERAGEIFS(DContriORI!$E73:$ZZ73,DContriORI!$E$42:$ZZ$42,"&gt;="&amp;DContriAgreOri!N$1,DContriORI!$E$42:$ZZ$42,"&lt;="&amp;DContriAgreOri!N$2)</f>
        <v>0</v>
      </c>
      <c r="O36" s="363">
        <f ca="1">AVERAGEIFS(DContriORI!$E73:$ZZ73,DContriORI!$E$42:$ZZ$42,"&gt;="&amp;DContriAgreOri!O$1,DContriORI!$E$42:$ZZ$42,"&lt;="&amp;DContriAgreOri!O$2)</f>
        <v>0</v>
      </c>
      <c r="P36" s="372"/>
      <c r="Q36" s="362">
        <f ca="1">AVERAGEIFS(DContriORI!$E73:$ZZ73,DContriORI!$E$42:$ZZ$42,"&gt;="&amp;DContriAgreOri!Q$1,DContriORI!$E$42:$ZZ$42,"&lt;="&amp;DContriAgreOri!Q$2)</f>
        <v>152320.43259894225</v>
      </c>
      <c r="R36" s="363">
        <f ca="1">AVERAGEIFS(DContriORI!$E73:$ZZ73,DContriORI!$E$42:$ZZ$42,"&gt;="&amp;DContriAgreOri!R$1,DContriORI!$E$42:$ZZ$42,"&lt;="&amp;DContriAgreOri!R$2)</f>
        <v>157671.10498982668</v>
      </c>
      <c r="S36" s="363">
        <f ca="1">AVERAGEIFS(DContriORI!$E73:$ZZ73,DContriORI!$E$42:$ZZ$42,"&gt;="&amp;DContriAgreOri!S$1,DContriORI!$E$42:$ZZ$42,"&lt;="&amp;DContriAgreOri!S$2)</f>
        <v>157239.1529463779</v>
      </c>
      <c r="T36" s="363">
        <f ca="1">AVERAGEIFS(DContriORI!$E73:$ZZ73,DContriORI!$E$42:$ZZ$42,"&gt;="&amp;DContriAgreOri!T$1,DContriORI!$E$42:$ZZ$42,"&lt;="&amp;DContriAgreOri!T$2)</f>
        <v>152471.1094648866</v>
      </c>
      <c r="U36" s="363">
        <f ca="1">AVERAGEIFS(DContriORI!$E73:$ZZ73,DContriORI!$E$42:$ZZ$42,"&gt;="&amp;DContriAgreOri!U$1,DContriORI!$E$42:$ZZ$42,"&lt;="&amp;DContriAgreOri!U$2)</f>
        <v>149783.37216421729</v>
      </c>
      <c r="V36" s="363">
        <f ca="1">AVERAGEIFS(DContriORI!$E73:$ZZ73,DContriORI!$E$42:$ZZ$42,"&gt;="&amp;DContriAgreOri!V$1,DContriORI!$E$42:$ZZ$42,"&lt;="&amp;DContriAgreOri!V$2)</f>
        <v>154500.21474392712</v>
      </c>
      <c r="W36" s="363">
        <f ca="1">AVERAGEIFS(DContriORI!$E73:$ZZ73,DContriORI!$E$42:$ZZ$42,"&gt;="&amp;DContriAgreOri!W$1,DContriORI!$E$42:$ZZ$42,"&lt;="&amp;DContriAgreOri!W$2)</f>
        <v>155512.59084083437</v>
      </c>
      <c r="X36" s="363">
        <f ca="1">AVERAGEIFS(DContriORI!$E73:$ZZ73,DContriORI!$E$42:$ZZ$42,"&gt;="&amp;DContriAgreOri!X$1,DContriORI!$E$42:$ZZ$42,"&lt;="&amp;DContriAgreOri!X$2)</f>
        <v>153033.43084074408</v>
      </c>
      <c r="Y36" s="363">
        <f ca="1">AVERAGEIFS(DContriORI!$E73:$ZZ73,DContriORI!$E$42:$ZZ$42,"&gt;="&amp;DContriAgreOri!Y$1,DContriORI!$E$42:$ZZ$42,"&lt;="&amp;DContriAgreOri!Y$2)</f>
        <v>0</v>
      </c>
      <c r="Z36" s="363">
        <f ca="1">AVERAGEIFS(DContriORI!$E73:$ZZ73,DContriORI!$E$42:$ZZ$42,"&gt;="&amp;DContriAgreOri!Z$1,DContriORI!$E$42:$ZZ$42,"&lt;="&amp;DContriAgreOri!Z$2)</f>
        <v>0</v>
      </c>
      <c r="AA36" s="363">
        <f ca="1">AVERAGEIFS(DContriORI!$E73:$ZZ73,DContriORI!$E$42:$ZZ$42,"&gt;="&amp;DContriAgreOri!AA$1,DContriORI!$E$42:$ZZ$42,"&lt;="&amp;DContriAgreOri!AA$2)</f>
        <v>0</v>
      </c>
      <c r="AB36" s="363">
        <f ca="1">AVERAGEIFS(DContriORI!$E73:$ZZ73,DContriORI!$E$42:$ZZ$42,"&gt;="&amp;DContriAgreOri!AB$1,DContriORI!$E$42:$ZZ$42,"&lt;="&amp;DContriAgreOri!AB$2)</f>
        <v>0</v>
      </c>
      <c r="AC36" s="372"/>
      <c r="AD36" s="362">
        <f ca="1">AVERAGEIFS(DContriORI!$E73:$ZZ73,DContriORI!$E$42:$ZZ$42,"&gt;="&amp;DContriAgreOri!AD$1,DContriORI!$E$42:$ZZ$42,"&lt;="&amp;DContriAgreOri!AD$2)</f>
        <v>152308.60045716993</v>
      </c>
      <c r="AE36" s="363">
        <f ca="1">AVERAGEIFS(DContriORI!$E73:$ZZ73,DContriORI!$E$42:$ZZ$42,"&gt;="&amp;DContriAgreOri!AE$1,DContriORI!$E$42:$ZZ$42,"&lt;="&amp;DContriAgreOri!AE$2)</f>
        <v>155588.23445637291</v>
      </c>
      <c r="AF36" s="363">
        <f ca="1">AVERAGEIFS(DContriORI!$E73:$ZZ73,DContriORI!$E$42:$ZZ$42,"&gt;="&amp;DContriAgreOri!AF$1,DContriORI!$E$42:$ZZ$42,"&lt;="&amp;DContriAgreOri!AF$2)</f>
        <v>157090.47146961055</v>
      </c>
      <c r="AG36" s="363">
        <f ca="1">AVERAGEIFS(DContriORI!$E73:$ZZ73,DContriORI!$E$42:$ZZ$42,"&gt;="&amp;DContriAgreOri!AG$1,DContriORI!$E$42:$ZZ$42,"&lt;="&amp;DContriAgreOri!AG$2)</f>
        <v>160561.23886280353</v>
      </c>
      <c r="AH36" s="363">
        <f ca="1">AVERAGEIFS(DContriORI!$E73:$ZZ73,DContriORI!$E$42:$ZZ$42,"&gt;="&amp;DContriAgreOri!AH$1,DContriORI!$E$42:$ZZ$42,"&lt;="&amp;DContriAgreOri!AH$2)</f>
        <v>154273.18601135188</v>
      </c>
      <c r="AI36" s="363">
        <f ca="1">AVERAGEIFS(DContriORI!$E73:$ZZ73,DContriORI!$E$42:$ZZ$42,"&gt;="&amp;DContriAgreOri!AI$1,DContriORI!$E$42:$ZZ$42,"&lt;="&amp;DContriAgreOri!AI$2)</f>
        <v>149730.96874274139</v>
      </c>
      <c r="AJ36" s="363">
        <f ca="1">AVERAGEIFS(DContriORI!$E73:$ZZ73,DContriORI!$E$42:$ZZ$42,"&gt;="&amp;DContriAgreOri!AJ$1,DContriORI!$E$42:$ZZ$42,"&lt;="&amp;DContriAgreOri!AJ$2)</f>
        <v>147338.93479759997</v>
      </c>
      <c r="AK36" s="363">
        <f ca="1">AVERAGEIFS(DContriORI!$E73:$ZZ73,DContriORI!$E$42:$ZZ$42,"&gt;="&amp;DContriAgreOri!AK$1,DContriORI!$E$42:$ZZ$42,"&lt;="&amp;DContriAgreOri!AK$2)</f>
        <v>152780.52693391452</v>
      </c>
      <c r="AL36" s="363">
        <f ca="1">AVERAGEIFS(DContriORI!$E73:$ZZ73,DContriORI!$E$42:$ZZ$42,"&gt;="&amp;DContriAgreOri!AL$1,DContriORI!$E$42:$ZZ$42,"&lt;="&amp;DContriAgreOri!AL$2)</f>
        <v>156305.91863070213</v>
      </c>
      <c r="AM36" s="363">
        <f ca="1">AVERAGEIFS(DContriORI!$E73:$ZZ73,DContriORI!$E$42:$ZZ$42,"&gt;="&amp;DContriAgreOri!AM$1,DContriORI!$E$42:$ZZ$42,"&lt;="&amp;DContriAgreOri!AM$2)</f>
        <v>158097.99965206772</v>
      </c>
      <c r="AN36" s="363">
        <f ca="1">AVERAGEIFS(DContriORI!$E73:$ZZ73,DContriORI!$E$42:$ZZ$42,"&gt;="&amp;DContriAgreOri!AN$1,DContriORI!$E$42:$ZZ$42,"&lt;="&amp;DContriAgreOri!AN$2)</f>
        <v>153339.65407953499</v>
      </c>
      <c r="AO36" s="363">
        <f ca="1">AVERAGEIFS(DContriORI!$E73:$ZZ73,DContriORI!$E$42:$ZZ$42,"&gt;="&amp;DContriAgreOri!AO$1,DContriORI!$E$42:$ZZ$42,"&lt;="&amp;DContriAgreOri!AO$2)</f>
        <v>151381.37879076501</v>
      </c>
      <c r="AP36" s="363">
        <f ca="1">AVERAGEIFS(DContriORI!$E73:$ZZ73,DContriORI!$E$42:$ZZ$42,"&gt;="&amp;DContriAgreOri!AP$1,DContriORI!$E$42:$ZZ$42,"&lt;="&amp;DContriAgreOri!AP$2)</f>
        <v>0</v>
      </c>
      <c r="AQ36" s="363">
        <f ca="1">AVERAGEIFS(DContriORI!$E73:$ZZ73,DContriORI!$E$42:$ZZ$42,"&gt;="&amp;DContriAgreOri!AQ$1,DContriORI!$E$42:$ZZ$42,"&lt;="&amp;DContriAgreOri!AQ$2)</f>
        <v>0</v>
      </c>
      <c r="AR36" s="363">
        <f ca="1">AVERAGEIFS(DContriORI!$E73:$ZZ73,DContriORI!$E$42:$ZZ$42,"&gt;="&amp;DContriAgreOri!AR$1,DContriORI!$E$42:$ZZ$42,"&lt;="&amp;DContriAgreOri!AR$2)</f>
        <v>0</v>
      </c>
      <c r="AS36" s="363">
        <f ca="1">AVERAGEIFS(DContriORI!$E73:$ZZ73,DContriORI!$E$42:$ZZ$42,"&gt;="&amp;DContriAgreOri!AS$1,DContriORI!$E$42:$ZZ$42,"&lt;="&amp;DContriAgreOri!AS$2)</f>
        <v>0</v>
      </c>
      <c r="AT36" s="363">
        <f ca="1">AVERAGEIFS(DContriORI!$E73:$ZZ73,DContriORI!$E$42:$ZZ$42,"&gt;="&amp;DContriAgreOri!AT$1,DContriORI!$E$42:$ZZ$42,"&lt;="&amp;DContriAgreOri!AT$2)</f>
        <v>0</v>
      </c>
      <c r="AU36" s="363">
        <f ca="1">AVERAGEIFS(DContriORI!$E73:$ZZ73,DContriORI!$E$42:$ZZ$42,"&gt;="&amp;DContriAgreOri!AU$1,DContriORI!$E$42:$ZZ$42,"&lt;="&amp;DContriAgreOri!AU$2)</f>
        <v>0</v>
      </c>
      <c r="AV36" s="372"/>
      <c r="AW36" s="362" t="s">
        <v>25</v>
      </c>
      <c r="AX36" s="363">
        <f ca="1">AVERAGEIFS(DContriORI!$E73:$ZZ73,DContriORI!$E$42:$ZZ$42,"&gt;="&amp;DContriAgreOri!AX$1,DContriORI!$E$42:$ZZ$42,"&lt;="&amp;DContriAgreOri!AX$2)</f>
        <v>151531.05736569842</v>
      </c>
      <c r="AY36" s="363">
        <f ca="1">AVERAGEIFS(DContriORI!$E73:$ZZ73,DContriORI!$E$42:$ZZ$42,"&gt;="&amp;DContriAgreOri!AY$1,DContriORI!$E$42:$ZZ$42,"&lt;="&amp;DContriAgreOri!AY$2)</f>
        <v>0</v>
      </c>
      <c r="AZ36" s="364"/>
    </row>
    <row r="37" spans="1:52" s="343" customFormat="1" x14ac:dyDescent="0.2">
      <c r="A37" s="325" t="s">
        <v>26</v>
      </c>
      <c r="B37" s="362">
        <f ca="1">AVERAGEIFS(DContriORI!$E74:$ZZ74,DContriORI!$E$42:$ZZ$42,"&gt;="&amp;DContriAgreOri!B$1,DContriORI!$E$42:$ZZ$42,"&lt;="&amp;DContriAgreOri!B$2)</f>
        <v>270238.49605038768</v>
      </c>
      <c r="C37" s="363">
        <f ca="1">AVERAGEIFS(DContriORI!$E74:$ZZ74,DContriORI!$E$42:$ZZ$42,"&gt;="&amp;DContriAgreOri!C$1,DContriORI!$E$42:$ZZ$42,"&lt;="&amp;DContriAgreOri!C$2)</f>
        <v>269630.20604801271</v>
      </c>
      <c r="D37" s="363">
        <f ca="1">AVERAGEIFS(DContriORI!$E74:$ZZ74,DContriORI!$E$42:$ZZ$42,"&gt;="&amp;DContriAgreOri!D$1,DContriORI!$E$42:$ZZ$42,"&lt;="&amp;DContriAgreOri!D$2)</f>
        <v>256340.44799633577</v>
      </c>
      <c r="E37" s="363">
        <f ca="1">AVERAGEIFS(DContriORI!$E74:$ZZ74,DContriORI!$E$42:$ZZ$42,"&gt;="&amp;DContriAgreOri!E$1,DContriORI!$E$42:$ZZ$42,"&lt;="&amp;DContriAgreOri!E$2)</f>
        <v>253167.4265066084</v>
      </c>
      <c r="F37" s="363">
        <f ca="1">AVERAGEIFS(DContriORI!$E74:$ZZ74,DContriORI!$E$42:$ZZ$42,"&gt;="&amp;DContriAgreOri!F$1,DContriORI!$E$42:$ZZ$42,"&lt;="&amp;DContriAgreOri!F$2)</f>
        <v>0</v>
      </c>
      <c r="G37" s="372"/>
      <c r="H37" s="362">
        <f ca="1">AVERAGEIFS(DContriORI!$E74:$ZZ74,DContriORI!$E$42:$ZZ$42,"&gt;="&amp;DContriAgreOri!H$1,DContriORI!$E$42:$ZZ$42,"&lt;="&amp;DContriAgreOri!H$2)</f>
        <v>272897.5968014134</v>
      </c>
      <c r="I37" s="363">
        <f ca="1">AVERAGEIFS(DContriORI!$E74:$ZZ74,DContriORI!$E$42:$ZZ$42,"&gt;="&amp;DContriAgreOri!I$1,DContriORI!$E$42:$ZZ$42,"&lt;="&amp;DContriAgreOri!I$2)</f>
        <v>266362.81529461202</v>
      </c>
      <c r="J37" s="363">
        <f ca="1">AVERAGEIFS(DContriORI!$E74:$ZZ74,DContriORI!$E$42:$ZZ$42,"&gt;="&amp;DContriAgreOri!J$1,DContriORI!$E$42:$ZZ$42,"&lt;="&amp;DContriAgreOri!J$2)</f>
        <v>260554.10544131431</v>
      </c>
      <c r="K37" s="363">
        <f ca="1">AVERAGEIFS(DContriORI!$E74:$ZZ74,DContriORI!$E$42:$ZZ$42,"&gt;="&amp;DContriAgreOri!K$1,DContriORI!$E$42:$ZZ$42,"&lt;="&amp;DContriAgreOri!K$2)</f>
        <v>252126.7905513572</v>
      </c>
      <c r="L37" s="363">
        <f ca="1">AVERAGEIFS(DContriORI!$E74:$ZZ74,DContriORI!$E$42:$ZZ$42,"&gt;="&amp;DContriAgreOri!L$1,DContriORI!$E$42:$ZZ$42,"&lt;="&amp;DContriAgreOri!L$2)</f>
        <v>256782.71640435964</v>
      </c>
      <c r="M37" s="363">
        <f ca="1">AVERAGEIFS(DContriORI!$E74:$ZZ74,DContriORI!$E$42:$ZZ$42,"&gt;="&amp;DContriAgreOri!M$1,DContriORI!$E$42:$ZZ$42,"&lt;="&amp;DContriAgreOri!M$2)</f>
        <v>249552.13660885728</v>
      </c>
      <c r="N37" s="363">
        <f ca="1">AVERAGEIFS(DContriORI!$E74:$ZZ74,DContriORI!$E$42:$ZZ$42,"&gt;="&amp;DContriAgreOri!N$1,DContriORI!$E$42:$ZZ$42,"&lt;="&amp;DContriAgreOri!N$2)</f>
        <v>0</v>
      </c>
      <c r="O37" s="363">
        <f ca="1">AVERAGEIFS(DContriORI!$E74:$ZZ74,DContriORI!$E$42:$ZZ$42,"&gt;="&amp;DContriAgreOri!O$1,DContriORI!$E$42:$ZZ$42,"&lt;="&amp;DContriAgreOri!O$2)</f>
        <v>0</v>
      </c>
      <c r="P37" s="372"/>
      <c r="Q37" s="362">
        <f ca="1">AVERAGEIFS(DContriORI!$E74:$ZZ74,DContriORI!$E$42:$ZZ$42,"&gt;="&amp;DContriAgreOri!Q$1,DContriORI!$E$42:$ZZ$42,"&lt;="&amp;DContriAgreOri!Q$2)</f>
        <v>268050.43348330277</v>
      </c>
      <c r="R37" s="363">
        <f ca="1">AVERAGEIFS(DContriORI!$E74:$ZZ74,DContriORI!$E$42:$ZZ$42,"&gt;="&amp;DContriAgreOri!R$1,DContriORI!$E$42:$ZZ$42,"&lt;="&amp;DContriAgreOri!R$2)</f>
        <v>253057.77739932589</v>
      </c>
      <c r="S37" s="363">
        <f ca="1">AVERAGEIFS(DContriORI!$E74:$ZZ74,DContriORI!$E$42:$ZZ$42,"&gt;="&amp;DContriAgreOri!S$1,DContriORI!$E$42:$ZZ$42,"&lt;="&amp;DContriAgreOri!S$2)</f>
        <v>246516.4603333626</v>
      </c>
      <c r="T37" s="363">
        <f ca="1">AVERAGEIFS(DContriORI!$E74:$ZZ74,DContriORI!$E$42:$ZZ$42,"&gt;="&amp;DContriAgreOri!T$1,DContriORI!$E$42:$ZZ$42,"&lt;="&amp;DContriAgreOri!T$2)</f>
        <v>257737.12076935181</v>
      </c>
      <c r="U37" s="363">
        <f ca="1">AVERAGEIFS(DContriORI!$E74:$ZZ74,DContriORI!$E$42:$ZZ$42,"&gt;="&amp;DContriAgreOri!U$1,DContriORI!$E$42:$ZZ$42,"&lt;="&amp;DContriAgreOri!U$2)</f>
        <v>263145.04819718195</v>
      </c>
      <c r="V37" s="363">
        <f ca="1">AVERAGEIFS(DContriORI!$E74:$ZZ74,DContriORI!$E$42:$ZZ$42,"&gt;="&amp;DContriAgreOri!V$1,DContriORI!$E$42:$ZZ$42,"&lt;="&amp;DContriAgreOri!V$2)</f>
        <v>250420.38461153733</v>
      </c>
      <c r="W37" s="363">
        <f ca="1">AVERAGEIFS(DContriORI!$E74:$ZZ74,DContriORI!$E$42:$ZZ$42,"&gt;="&amp;DContriAgreOri!W$1,DContriORI!$E$42:$ZZ$42,"&lt;="&amp;DContriAgreOri!W$2)</f>
        <v>253111.10082671675</v>
      </c>
      <c r="X37" s="363">
        <f ca="1">AVERAGEIFS(DContriORI!$E74:$ZZ74,DContriORI!$E$42:$ZZ$42,"&gt;="&amp;DContriAgreOri!X$1,DContriORI!$E$42:$ZZ$42,"&lt;="&amp;DContriAgreOri!X$2)</f>
        <v>245993.17239099779</v>
      </c>
      <c r="Y37" s="363">
        <f ca="1">AVERAGEIFS(DContriORI!$E74:$ZZ74,DContriORI!$E$42:$ZZ$42,"&gt;="&amp;DContriAgreOri!Y$1,DContriORI!$E$42:$ZZ$42,"&lt;="&amp;DContriAgreOri!Y$2)</f>
        <v>0</v>
      </c>
      <c r="Z37" s="363">
        <f ca="1">AVERAGEIFS(DContriORI!$E74:$ZZ74,DContriORI!$E$42:$ZZ$42,"&gt;="&amp;DContriAgreOri!Z$1,DContriORI!$E$42:$ZZ$42,"&lt;="&amp;DContriAgreOri!Z$2)</f>
        <v>0</v>
      </c>
      <c r="AA37" s="363">
        <f ca="1">AVERAGEIFS(DContriORI!$E74:$ZZ74,DContriORI!$E$42:$ZZ$42,"&gt;="&amp;DContriAgreOri!AA$1,DContriORI!$E$42:$ZZ$42,"&lt;="&amp;DContriAgreOri!AA$2)</f>
        <v>0</v>
      </c>
      <c r="AB37" s="363">
        <f ca="1">AVERAGEIFS(DContriORI!$E74:$ZZ74,DContriORI!$E$42:$ZZ$42,"&gt;="&amp;DContriAgreOri!AB$1,DContriORI!$E$42:$ZZ$42,"&lt;="&amp;DContriAgreOri!AB$2)</f>
        <v>0</v>
      </c>
      <c r="AC37" s="372"/>
      <c r="AD37" s="362">
        <f ca="1">AVERAGEIFS(DContriORI!$E74:$ZZ74,DContriORI!$E$42:$ZZ$42,"&gt;="&amp;DContriAgreOri!AD$1,DContriORI!$E$42:$ZZ$42,"&lt;="&amp;DContriAgreOri!AD$2)</f>
        <v>270452.68881853542</v>
      </c>
      <c r="AE37" s="363">
        <f ca="1">AVERAGEIFS(DContriORI!$E74:$ZZ74,DContriORI!$E$42:$ZZ$42,"&gt;="&amp;DContriAgreOri!AE$1,DContriORI!$E$42:$ZZ$42,"&lt;="&amp;DContriAgreOri!AE$2)</f>
        <v>264052.41415700759</v>
      </c>
      <c r="AF37" s="363">
        <f ca="1">AVERAGEIFS(DContriORI!$E74:$ZZ74,DContriORI!$E$42:$ZZ$42,"&gt;="&amp;DContriAgreOri!AF$1,DContriORI!$E$42:$ZZ$42,"&lt;="&amp;DContriAgreOri!AF$2)</f>
        <v>247157.21334839996</v>
      </c>
      <c r="AG37" s="363">
        <f ca="1">AVERAGEIFS(DContriORI!$E74:$ZZ74,DContriORI!$E$42:$ZZ$42,"&gt;="&amp;DContriAgreOri!AG$1,DContriORI!$E$42:$ZZ$42,"&lt;="&amp;DContriAgreOri!AG$2)</f>
        <v>245214.33779475169</v>
      </c>
      <c r="AH37" s="363">
        <f ca="1">AVERAGEIFS(DContriORI!$E74:$ZZ74,DContriORI!$E$42:$ZZ$42,"&gt;="&amp;DContriAgreOri!AH$1,DContriORI!$E$42:$ZZ$42,"&lt;="&amp;DContriAgreOri!AH$2)</f>
        <v>258601.55653090356</v>
      </c>
      <c r="AI37" s="363">
        <f ca="1">AVERAGEIFS(DContriORI!$E74:$ZZ74,DContriORI!$E$42:$ZZ$42,"&gt;="&amp;DContriAgreOri!AI$1,DContriORI!$E$42:$ZZ$42,"&lt;="&amp;DContriAgreOri!AI$2)</f>
        <v>252564.47732841637</v>
      </c>
      <c r="AJ37" s="363">
        <f ca="1">AVERAGEIFS(DContriORI!$E74:$ZZ74,DContriORI!$E$42:$ZZ$42,"&gt;="&amp;DContriAgreOri!AJ$1,DContriORI!$E$42:$ZZ$42,"&lt;="&amp;DContriAgreOri!AJ$2)</f>
        <v>263102.57156204543</v>
      </c>
      <c r="AK37" s="363">
        <f ca="1">AVERAGEIFS(DContriORI!$E74:$ZZ74,DContriORI!$E$42:$ZZ$42,"&gt;="&amp;DContriAgreOri!AK$1,DContriORI!$E$42:$ZZ$42,"&lt;="&amp;DContriAgreOri!AK$2)</f>
        <v>259159.6145569192</v>
      </c>
      <c r="AL37" s="363">
        <f ca="1">AVERAGEIFS(DContriORI!$E74:$ZZ74,DContriORI!$E$42:$ZZ$42,"&gt;="&amp;DContriAgreOri!AL$1,DContriORI!$E$42:$ZZ$42,"&lt;="&amp;DContriAgreOri!AL$2)</f>
        <v>248085.96309411427</v>
      </c>
      <c r="AM37" s="363">
        <f ca="1">AVERAGEIFS(DContriORI!$E74:$ZZ74,DContriORI!$E$42:$ZZ$42,"&gt;="&amp;DContriAgreOri!AM$1,DContriORI!$E$42:$ZZ$42,"&lt;="&amp;DContriAgreOri!AM$2)</f>
        <v>252910.90139377577</v>
      </c>
      <c r="AN37" s="363">
        <f ca="1">AVERAGEIFS(DContriORI!$E74:$ZZ74,DContriORI!$E$42:$ZZ$42,"&gt;="&amp;DContriAgreOri!AN$1,DContriORI!$E$42:$ZZ$42,"&lt;="&amp;DContriAgreOri!AN$2)</f>
        <v>252756.19023634691</v>
      </c>
      <c r="AO37" s="363">
        <f ca="1">AVERAGEIFS(DContriORI!$E74:$ZZ74,DContriORI!$E$42:$ZZ$42,"&gt;="&amp;DContriAgreOri!AO$1,DContriORI!$E$42:$ZZ$42,"&lt;="&amp;DContriAgreOri!AO$2)</f>
        <v>242989.31819644908</v>
      </c>
      <c r="AP37" s="363">
        <f ca="1">AVERAGEIFS(DContriORI!$E74:$ZZ74,DContriORI!$E$42:$ZZ$42,"&gt;="&amp;DContriAgreOri!AP$1,DContriORI!$E$42:$ZZ$42,"&lt;="&amp;DContriAgreOri!AP$2)</f>
        <v>0</v>
      </c>
      <c r="AQ37" s="363">
        <f ca="1">AVERAGEIFS(DContriORI!$E74:$ZZ74,DContriORI!$E$42:$ZZ$42,"&gt;="&amp;DContriAgreOri!AQ$1,DContriORI!$E$42:$ZZ$42,"&lt;="&amp;DContriAgreOri!AQ$2)</f>
        <v>0</v>
      </c>
      <c r="AR37" s="363">
        <f ca="1">AVERAGEIFS(DContriORI!$E74:$ZZ74,DContriORI!$E$42:$ZZ$42,"&gt;="&amp;DContriAgreOri!AR$1,DContriORI!$E$42:$ZZ$42,"&lt;="&amp;DContriAgreOri!AR$2)</f>
        <v>0</v>
      </c>
      <c r="AS37" s="363">
        <f ca="1">AVERAGEIFS(DContriORI!$E74:$ZZ74,DContriORI!$E$42:$ZZ$42,"&gt;="&amp;DContriAgreOri!AS$1,DContriORI!$E$42:$ZZ$42,"&lt;="&amp;DContriAgreOri!AS$2)</f>
        <v>0</v>
      </c>
      <c r="AT37" s="363">
        <f ca="1">AVERAGEIFS(DContriORI!$E74:$ZZ74,DContriORI!$E$42:$ZZ$42,"&gt;="&amp;DContriAgreOri!AT$1,DContriORI!$E$42:$ZZ$42,"&lt;="&amp;DContriAgreOri!AT$2)</f>
        <v>0</v>
      </c>
      <c r="AU37" s="363">
        <f ca="1">AVERAGEIFS(DContriORI!$E74:$ZZ74,DContriORI!$E$42:$ZZ$42,"&gt;="&amp;DContriAgreOri!AU$1,DContriORI!$E$42:$ZZ$42,"&lt;="&amp;DContriAgreOri!AU$2)</f>
        <v>0</v>
      </c>
      <c r="AV37" s="372"/>
      <c r="AW37" s="362" t="s">
        <v>26</v>
      </c>
      <c r="AX37" s="363">
        <f ca="1">AVERAGEIFS(DContriORI!$E74:$ZZ74,DContriORI!$E$42:$ZZ$42,"&gt;="&amp;DContriAgreOri!AX$1,DContriORI!$E$42:$ZZ$42,"&lt;="&amp;DContriAgreOri!AX$2)</f>
        <v>269154.97316820349</v>
      </c>
      <c r="AY37" s="363">
        <f ca="1">AVERAGEIFS(DContriORI!$E74:$ZZ74,DContriORI!$E$42:$ZZ$42,"&gt;="&amp;DContriAgreOri!AY$1,DContriORI!$E$42:$ZZ$42,"&lt;="&amp;DContriAgreOri!AY$2)</f>
        <v>0</v>
      </c>
      <c r="AZ37" s="364"/>
    </row>
    <row r="38" spans="1:52" s="343" customFormat="1" x14ac:dyDescent="0.2">
      <c r="A38" s="325" t="s">
        <v>27</v>
      </c>
      <c r="B38" s="362">
        <f ca="1">AVERAGEIFS(DContriORI!$E75:$ZZ75,DContriORI!$E$42:$ZZ$42,"&gt;="&amp;DContriAgreOri!B$1,DContriORI!$E$42:$ZZ$42,"&lt;="&amp;DContriAgreOri!B$2)</f>
        <v>166446.07000002035</v>
      </c>
      <c r="C38" s="363">
        <f ca="1">AVERAGEIFS(DContriORI!$E75:$ZZ75,DContriORI!$E$42:$ZZ$42,"&gt;="&amp;DContriAgreOri!C$1,DContriORI!$E$42:$ZZ$42,"&lt;="&amp;DContriAgreOri!C$2)</f>
        <v>169087.35099999761</v>
      </c>
      <c r="D38" s="363">
        <f ca="1">AVERAGEIFS(DContriORI!$E75:$ZZ75,DContriORI!$E$42:$ZZ$42,"&gt;="&amp;DContriAgreOri!D$1,DContriORI!$E$42:$ZZ$42,"&lt;="&amp;DContriAgreOri!D$2)</f>
        <v>166277.62899999853</v>
      </c>
      <c r="E38" s="363">
        <f ca="1">AVERAGEIFS(DContriORI!$E75:$ZZ75,DContriORI!$E$42:$ZZ$42,"&gt;="&amp;DContriAgreOri!E$1,DContriORI!$E$42:$ZZ$42,"&lt;="&amp;DContriAgreOri!E$2)</f>
        <v>160227.96847770966</v>
      </c>
      <c r="F38" s="363">
        <f ca="1">AVERAGEIFS(DContriORI!$E75:$ZZ75,DContriORI!$E$42:$ZZ$42,"&gt;="&amp;DContriAgreOri!F$1,DContriORI!$E$42:$ZZ$42,"&lt;="&amp;DContriAgreOri!F$2)</f>
        <v>0</v>
      </c>
      <c r="G38" s="372"/>
      <c r="H38" s="362">
        <f ca="1">AVERAGEIFS(DContriORI!$E75:$ZZ75,DContriORI!$E$42:$ZZ$42,"&gt;="&amp;DContriAgreOri!H$1,DContriORI!$E$42:$ZZ$42,"&lt;="&amp;DContriAgreOri!H$2)</f>
        <v>166976.0336416892</v>
      </c>
      <c r="I38" s="363">
        <f ca="1">AVERAGEIFS(DContriORI!$E75:$ZZ75,DContriORI!$E$42:$ZZ$42,"&gt;="&amp;DContriAgreOri!I$1,DContriORI!$E$42:$ZZ$42,"&lt;="&amp;DContriAgreOri!I$2)</f>
        <v>171198.66835830602</v>
      </c>
      <c r="J38" s="363">
        <f ca="1">AVERAGEIFS(DContriORI!$E75:$ZZ75,DContriORI!$E$42:$ZZ$42,"&gt;="&amp;DContriAgreOri!J$1,DContriORI!$E$42:$ZZ$42,"&lt;="&amp;DContriAgreOri!J$2)</f>
        <v>166138.15393076828</v>
      </c>
      <c r="K38" s="363">
        <f ca="1">AVERAGEIFS(DContriORI!$E75:$ZZ75,DContriORI!$E$42:$ZZ$42,"&gt;="&amp;DContriAgreOri!K$1,DContriORI!$E$42:$ZZ$42,"&lt;="&amp;DContriAgreOri!K$2)</f>
        <v>166417.10406922872</v>
      </c>
      <c r="L38" s="363">
        <f ca="1">AVERAGEIFS(DContriORI!$E75:$ZZ75,DContriORI!$E$42:$ZZ$42,"&gt;="&amp;DContriAgreOri!L$1,DContriORI!$E$42:$ZZ$42,"&lt;="&amp;DContriAgreOri!L$2)</f>
        <v>161945.68863200484</v>
      </c>
      <c r="M38" s="363">
        <f ca="1">AVERAGEIFS(DContriORI!$E75:$ZZ75,DContriORI!$E$42:$ZZ$42,"&gt;="&amp;DContriAgreOri!M$1,DContriORI!$E$42:$ZZ$42,"&lt;="&amp;DContriAgreOri!M$2)</f>
        <v>158510.24832341447</v>
      </c>
      <c r="N38" s="363">
        <f ca="1">AVERAGEIFS(DContriORI!$E75:$ZZ75,DContriORI!$E$42:$ZZ$42,"&gt;="&amp;DContriAgreOri!N$1,DContriORI!$E$42:$ZZ$42,"&lt;="&amp;DContriAgreOri!N$2)</f>
        <v>0</v>
      </c>
      <c r="O38" s="363">
        <f ca="1">AVERAGEIFS(DContriORI!$E75:$ZZ75,DContriORI!$E$42:$ZZ$42,"&gt;="&amp;DContriAgreOri!O$1,DContriORI!$E$42:$ZZ$42,"&lt;="&amp;DContriAgreOri!O$2)</f>
        <v>0</v>
      </c>
      <c r="P38" s="372"/>
      <c r="Q38" s="362">
        <f ca="1">AVERAGEIFS(DContriORI!$E75:$ZZ75,DContriORI!$E$42:$ZZ$42,"&gt;="&amp;DContriAgreOri!Q$1,DContriORI!$E$42:$ZZ$42,"&lt;="&amp;DContriAgreOri!Q$2)</f>
        <v>163676.48916299667</v>
      </c>
      <c r="R38" s="363">
        <f ca="1">AVERAGEIFS(DContriORI!$E75:$ZZ75,DContriORI!$E$42:$ZZ$42,"&gt;="&amp;DContriAgreOri!R$1,DContriORI!$E$42:$ZZ$42,"&lt;="&amp;DContriAgreOri!R$2)</f>
        <v>168599.81869853989</v>
      </c>
      <c r="S38" s="363">
        <f ca="1">AVERAGEIFS(DContriORI!$E75:$ZZ75,DContriORI!$E$42:$ZZ$42,"&gt;="&amp;DContriAgreOri!S$1,DContriORI!$E$42:$ZZ$42,"&lt;="&amp;DContriAgreOri!S$2)</f>
        <v>172848.48137351751</v>
      </c>
      <c r="T38" s="363">
        <f ca="1">AVERAGEIFS(DContriORI!$E75:$ZZ75,DContriORI!$E$42:$ZZ$42,"&gt;="&amp;DContriAgreOri!T$1,DContriORI!$E$42:$ZZ$42,"&lt;="&amp;DContriAgreOri!T$2)</f>
        <v>159985.72676493996</v>
      </c>
      <c r="U38" s="363">
        <f ca="1">AVERAGEIFS(DContriORI!$E75:$ZZ75,DContriORI!$E$42:$ZZ$42,"&gt;="&amp;DContriAgreOri!U$1,DContriORI!$E$42:$ZZ$42,"&lt;="&amp;DContriAgreOri!U$2)</f>
        <v>164242.57645519191</v>
      </c>
      <c r="V38" s="363">
        <f ca="1">AVERAGEIFS(DContriORI!$E75:$ZZ75,DContriORI!$E$42:$ZZ$42,"&gt;="&amp;DContriAgreOri!V$1,DContriORI!$E$42:$ZZ$42,"&lt;="&amp;DContriAgreOri!V$2)</f>
        <v>159648.80080881782</v>
      </c>
      <c r="W38" s="363">
        <f ca="1">AVERAGEIFS(DContriORI!$E75:$ZZ75,DContriORI!$E$42:$ZZ$42,"&gt;="&amp;DContriAgreOri!W$1,DContriORI!$E$42:$ZZ$42,"&lt;="&amp;DContriAgreOri!W$2)</f>
        <v>162182.20881760441</v>
      </c>
      <c r="X38" s="363">
        <f ca="1">AVERAGEIFS(DContriORI!$E75:$ZZ75,DContriORI!$E$42:$ZZ$42,"&gt;="&amp;DContriAgreOri!X$1,DContriORI!$E$42:$ZZ$42,"&lt;="&amp;DContriAgreOri!X$2)</f>
        <v>154838.28782922457</v>
      </c>
      <c r="Y38" s="363">
        <f ca="1">AVERAGEIFS(DContriORI!$E75:$ZZ75,DContriORI!$E$42:$ZZ$42,"&gt;="&amp;DContriAgreOri!Y$1,DContriORI!$E$42:$ZZ$42,"&lt;="&amp;DContriAgreOri!Y$2)</f>
        <v>0</v>
      </c>
      <c r="Z38" s="363">
        <f ca="1">AVERAGEIFS(DContriORI!$E75:$ZZ75,DContriORI!$E$42:$ZZ$42,"&gt;="&amp;DContriAgreOri!Z$1,DContriORI!$E$42:$ZZ$42,"&lt;="&amp;DContriAgreOri!Z$2)</f>
        <v>0</v>
      </c>
      <c r="AA38" s="363">
        <f ca="1">AVERAGEIFS(DContriORI!$E75:$ZZ75,DContriORI!$E$42:$ZZ$42,"&gt;="&amp;DContriAgreOri!AA$1,DContriORI!$E$42:$ZZ$42,"&lt;="&amp;DContriAgreOri!AA$2)</f>
        <v>0</v>
      </c>
      <c r="AB38" s="363">
        <f ca="1">AVERAGEIFS(DContriORI!$E75:$ZZ75,DContriORI!$E$42:$ZZ$42,"&gt;="&amp;DContriAgreOri!AB$1,DContriORI!$E$42:$ZZ$42,"&lt;="&amp;DContriAgreOri!AB$2)</f>
        <v>0</v>
      </c>
      <c r="AC38" s="372"/>
      <c r="AD38" s="362">
        <f ca="1">AVERAGEIFS(DContriORI!$E75:$ZZ75,DContriORI!$E$42:$ZZ$42,"&gt;="&amp;DContriAgreOri!AD$1,DContriORI!$E$42:$ZZ$42,"&lt;="&amp;DContriAgreOri!AD$2)</f>
        <v>163084.89294354693</v>
      </c>
      <c r="AE38" s="363">
        <f ca="1">AVERAGEIFS(DContriORI!$E75:$ZZ75,DContriORI!$E$42:$ZZ$42,"&gt;="&amp;DContriAgreOri!AE$1,DContriORI!$E$42:$ZZ$42,"&lt;="&amp;DContriAgreOri!AE$2)</f>
        <v>167413.41181177573</v>
      </c>
      <c r="AF38" s="363">
        <f ca="1">AVERAGEIFS(DContriORI!$E75:$ZZ75,DContriORI!$E$42:$ZZ$42,"&gt;="&amp;DContriAgreOri!AF$1,DContriORI!$E$42:$ZZ$42,"&lt;="&amp;DContriAgreOri!AF$2)</f>
        <v>167916.15703698224</v>
      </c>
      <c r="AG38" s="363">
        <f ca="1">AVERAGEIFS(DContriORI!$E75:$ZZ75,DContriORI!$E$42:$ZZ$42,"&gt;="&amp;DContriAgreOri!AG$1,DContriORI!$E$42:$ZZ$42,"&lt;="&amp;DContriAgreOri!AG$2)</f>
        <v>174323.92385407485</v>
      </c>
      <c r="AH38" s="363">
        <f ca="1">AVERAGEIFS(DContriORI!$E75:$ZZ75,DContriORI!$E$42:$ZZ$42,"&gt;="&amp;DContriAgreOri!AH$1,DContriORI!$E$42:$ZZ$42,"&lt;="&amp;DContriAgreOri!AH$2)</f>
        <v>169334.06173034123</v>
      </c>
      <c r="AI38" s="363">
        <f ca="1">AVERAGEIFS(DContriORI!$E75:$ZZ75,DContriORI!$E$42:$ZZ$42,"&gt;="&amp;DContriAgreOri!AI$1,DContriORI!$E$42:$ZZ$42,"&lt;="&amp;DContriAgreOri!AI$2)</f>
        <v>155593.32662327011</v>
      </c>
      <c r="AJ38" s="363">
        <f ca="1">AVERAGEIFS(DContriORI!$E75:$ZZ75,DContriORI!$E$42:$ZZ$42,"&gt;="&amp;DContriAgreOri!AJ$1,DContriORI!$E$42:$ZZ$42,"&lt;="&amp;DContriAgreOri!AJ$2)</f>
        <v>161509.9898244919</v>
      </c>
      <c r="AK38" s="363">
        <f ca="1">AVERAGEIFS(DContriORI!$E75:$ZZ75,DContriORI!$E$42:$ZZ$42,"&gt;="&amp;DContriAgreOri!AK$1,DContriORI!$E$42:$ZZ$42,"&lt;="&amp;DContriAgreOri!AK$2)</f>
        <v>164871.01776292268</v>
      </c>
      <c r="AL38" s="363">
        <f ca="1">AVERAGEIFS(DContriORI!$E75:$ZZ75,DContriORI!$E$42:$ZZ$42,"&gt;="&amp;DContriAgreOri!AL$1,DContriORI!$E$42:$ZZ$42,"&lt;="&amp;DContriAgreOri!AL$2)</f>
        <v>159456.05830859992</v>
      </c>
      <c r="AM38" s="363">
        <f ca="1">AVERAGEIFS(DContriORI!$E75:$ZZ75,DContriORI!$E$42:$ZZ$42,"&gt;="&amp;DContriAgreOri!AM$1,DContriORI!$E$42:$ZZ$42,"&lt;="&amp;DContriAgreOri!AM$2)</f>
        <v>162774.53504645723</v>
      </c>
      <c r="AN38" s="363">
        <f ca="1">AVERAGEIFS(DContriORI!$E75:$ZZ75,DContriORI!$E$42:$ZZ$42,"&gt;="&amp;DContriAgreOri!AN$1,DContriORI!$E$42:$ZZ$42,"&lt;="&amp;DContriAgreOri!AN$2)</f>
        <v>163614.80969372543</v>
      </c>
      <c r="AO38" s="363">
        <f ca="1">AVERAGEIFS(DContriORI!$E75:$ZZ75,DContriORI!$E$42:$ZZ$42,"&gt;="&amp;DContriAgreOri!AO$1,DContriORI!$E$42:$ZZ$42,"&lt;="&amp;DContriAgreOri!AO$2)</f>
        <v>149141.40023006083</v>
      </c>
      <c r="AP38" s="363">
        <f ca="1">AVERAGEIFS(DContriORI!$E75:$ZZ75,DContriORI!$E$42:$ZZ$42,"&gt;="&amp;DContriAgreOri!AP$1,DContriORI!$E$42:$ZZ$42,"&lt;="&amp;DContriAgreOri!AP$2)</f>
        <v>0</v>
      </c>
      <c r="AQ38" s="363">
        <f ca="1">AVERAGEIFS(DContriORI!$E75:$ZZ75,DContriORI!$E$42:$ZZ$42,"&gt;="&amp;DContriAgreOri!AQ$1,DContriORI!$E$42:$ZZ$42,"&lt;="&amp;DContriAgreOri!AQ$2)</f>
        <v>0</v>
      </c>
      <c r="AR38" s="363">
        <f ca="1">AVERAGEIFS(DContriORI!$E75:$ZZ75,DContriORI!$E$42:$ZZ$42,"&gt;="&amp;DContriAgreOri!AR$1,DContriORI!$E$42:$ZZ$42,"&lt;="&amp;DContriAgreOri!AR$2)</f>
        <v>0</v>
      </c>
      <c r="AS38" s="363">
        <f ca="1">AVERAGEIFS(DContriORI!$E75:$ZZ75,DContriORI!$E$42:$ZZ$42,"&gt;="&amp;DContriAgreOri!AS$1,DContriORI!$E$42:$ZZ$42,"&lt;="&amp;DContriAgreOri!AS$2)</f>
        <v>0</v>
      </c>
      <c r="AT38" s="363">
        <f ca="1">AVERAGEIFS(DContriORI!$E75:$ZZ75,DContriORI!$E$42:$ZZ$42,"&gt;="&amp;DContriAgreOri!AT$1,DContriORI!$E$42:$ZZ$42,"&lt;="&amp;DContriAgreOri!AT$2)</f>
        <v>0</v>
      </c>
      <c r="AU38" s="363">
        <f ca="1">AVERAGEIFS(DContriORI!$E75:$ZZ75,DContriORI!$E$42:$ZZ$42,"&gt;="&amp;DContriAgreOri!AU$1,DContriORI!$E$42:$ZZ$42,"&lt;="&amp;DContriAgreOri!AU$2)</f>
        <v>0</v>
      </c>
      <c r="AV38" s="372"/>
      <c r="AW38" s="362" t="s">
        <v>27</v>
      </c>
      <c r="AX38" s="363">
        <f ca="1">AVERAGEIFS(DContriORI!$E75:$ZZ75,DContriORI!$E$42:$ZZ$42,"&gt;="&amp;DContriAgreOri!AX$1,DContriORI!$E$42:$ZZ$42,"&lt;="&amp;DContriAgreOri!AX$2)</f>
        <v>160727.34429477947</v>
      </c>
      <c r="AY38" s="363">
        <f ca="1">AVERAGEIFS(DContriORI!$E75:$ZZ75,DContriORI!$E$42:$ZZ$42,"&gt;="&amp;DContriAgreOri!AY$1,DContriORI!$E$42:$ZZ$42,"&lt;="&amp;DContriAgreOri!AY$2)</f>
        <v>0</v>
      </c>
      <c r="AZ38" s="364"/>
    </row>
    <row r="39" spans="1:52" s="343" customFormat="1" x14ac:dyDescent="0.2">
      <c r="A39" s="325" t="s">
        <v>28</v>
      </c>
      <c r="B39" s="362">
        <f ca="1">AVERAGEIFS(DContriORI!$E76:$ZZ76,DContriORI!$E$42:$ZZ$42,"&gt;="&amp;DContriAgreOri!B$1,DContriORI!$E$42:$ZZ$42,"&lt;="&amp;DContriAgreOri!B$2)</f>
        <v>219924.79399999743</v>
      </c>
      <c r="C39" s="363">
        <f ca="1">AVERAGEIFS(DContriORI!$E76:$ZZ76,DContriORI!$E$42:$ZZ$42,"&gt;="&amp;DContriAgreOri!C$1,DContriORI!$E$42:$ZZ$42,"&lt;="&amp;DContriAgreOri!C$2)</f>
        <v>224594.36699996088</v>
      </c>
      <c r="D39" s="363">
        <f ca="1">AVERAGEIFS(DContriORI!$E76:$ZZ76,DContriORI!$E$42:$ZZ$42,"&gt;="&amp;DContriAgreOri!D$1,DContriORI!$E$42:$ZZ$42,"&lt;="&amp;DContriAgreOri!D$2)</f>
        <v>214507.10299996551</v>
      </c>
      <c r="E39" s="363">
        <f ca="1">AVERAGEIFS(DContriORI!$E76:$ZZ76,DContriORI!$E$42:$ZZ$42,"&gt;="&amp;DContriAgreOri!E$1,DContriORI!$E$42:$ZZ$42,"&lt;="&amp;DContriAgreOri!E$2)</f>
        <v>213501.25863833574</v>
      </c>
      <c r="F39" s="363">
        <f ca="1">AVERAGEIFS(DContriORI!$E76:$ZZ76,DContriORI!$E$42:$ZZ$42,"&gt;="&amp;DContriAgreOri!F$1,DContriORI!$E$42:$ZZ$42,"&lt;="&amp;DContriAgreOri!F$2)</f>
        <v>0</v>
      </c>
      <c r="G39" s="372"/>
      <c r="H39" s="362">
        <f ca="1">AVERAGEIFS(DContriORI!$E76:$ZZ76,DContriORI!$E$42:$ZZ$42,"&gt;="&amp;DContriAgreOri!H$1,DContriORI!$E$42:$ZZ$42,"&lt;="&amp;DContriAgreOri!H$2)</f>
        <v>232613.09785621447</v>
      </c>
      <c r="I39" s="363">
        <f ca="1">AVERAGEIFS(DContriORI!$E76:$ZZ76,DContriORI!$E$42:$ZZ$42,"&gt;="&amp;DContriAgreOri!I$1,DContriORI!$E$42:$ZZ$42,"&lt;="&amp;DContriAgreOri!I$2)</f>
        <v>216575.63614370729</v>
      </c>
      <c r="J39" s="363">
        <f ca="1">AVERAGEIFS(DContriORI!$E76:$ZZ76,DContriORI!$E$42:$ZZ$42,"&gt;="&amp;DContriAgreOri!J$1,DContriORI!$E$42:$ZZ$42,"&lt;="&amp;DContriAgreOri!J$2)</f>
        <v>220626.25087264591</v>
      </c>
      <c r="K39" s="363">
        <f ca="1">AVERAGEIFS(DContriORI!$E76:$ZZ76,DContriORI!$E$42:$ZZ$42,"&gt;="&amp;DContriAgreOri!K$1,DContriORI!$E$42:$ZZ$42,"&lt;="&amp;DContriAgreOri!K$2)</f>
        <v>208387.95512728507</v>
      </c>
      <c r="L39" s="363">
        <f ca="1">AVERAGEIFS(DContriORI!$E76:$ZZ76,DContriORI!$E$42:$ZZ$42,"&gt;="&amp;DContriAgreOri!L$1,DContriORI!$E$42:$ZZ$42,"&lt;="&amp;DContriAgreOri!L$2)</f>
        <v>218056.9285449216</v>
      </c>
      <c r="M39" s="363">
        <f ca="1">AVERAGEIFS(DContriORI!$E76:$ZZ76,DContriORI!$E$42:$ZZ$42,"&gt;="&amp;DContriAgreOri!M$1,DContriORI!$E$42:$ZZ$42,"&lt;="&amp;DContriAgreOri!M$2)</f>
        <v>208945.58873174983</v>
      </c>
      <c r="N39" s="363">
        <f ca="1">AVERAGEIFS(DContriORI!$E76:$ZZ76,DContriORI!$E$42:$ZZ$42,"&gt;="&amp;DContriAgreOri!N$1,DContriORI!$E$42:$ZZ$42,"&lt;="&amp;DContriAgreOri!N$2)</f>
        <v>0</v>
      </c>
      <c r="O39" s="363">
        <f ca="1">AVERAGEIFS(DContriORI!$E76:$ZZ76,DContriORI!$E$42:$ZZ$42,"&gt;="&amp;DContriAgreOri!O$1,DContriORI!$E$42:$ZZ$42,"&lt;="&amp;DContriAgreOri!O$2)</f>
        <v>0</v>
      </c>
      <c r="P39" s="372"/>
      <c r="Q39" s="362">
        <f ca="1">AVERAGEIFS(DContriORI!$E76:$ZZ76,DContriORI!$E$42:$ZZ$42,"&gt;="&amp;DContriAgreOri!Q$1,DContriORI!$E$42:$ZZ$42,"&lt;="&amp;DContriAgreOri!Q$2)</f>
        <v>218258.37220553658</v>
      </c>
      <c r="R39" s="363">
        <f ca="1">AVERAGEIFS(DContriORI!$E76:$ZZ76,DContriORI!$E$42:$ZZ$42,"&gt;="&amp;DContriAgreOri!R$1,DContriORI!$E$42:$ZZ$42,"&lt;="&amp;DContriAgreOri!R$2)</f>
        <v>222994.1295397552</v>
      </c>
      <c r="S39" s="363">
        <f ca="1">AVERAGEIFS(DContriORI!$E76:$ZZ76,DContriORI!$E$42:$ZZ$42,"&gt;="&amp;DContriAgreOri!S$1,DContriORI!$E$42:$ZZ$42,"&lt;="&amp;DContriAgreOri!S$2)</f>
        <v>215382.46066593021</v>
      </c>
      <c r="T39" s="363">
        <f ca="1">AVERAGEIFS(DContriORI!$E76:$ZZ76,DContriORI!$E$42:$ZZ$42,"&gt;="&amp;DContriAgreOri!T$1,DContriORI!$E$42:$ZZ$42,"&lt;="&amp;DContriAgreOri!T$2)</f>
        <v>201393.44958863989</v>
      </c>
      <c r="U39" s="363">
        <f ca="1">AVERAGEIFS(DContriORI!$E76:$ZZ76,DContriORI!$E$42:$ZZ$42,"&gt;="&amp;DContriAgreOri!U$1,DContriORI!$E$42:$ZZ$42,"&lt;="&amp;DContriAgreOri!U$2)</f>
        <v>215040.81764660496</v>
      </c>
      <c r="V39" s="363">
        <f ca="1">AVERAGEIFS(DContriORI!$E76:$ZZ76,DContriORI!$E$42:$ZZ$42,"&gt;="&amp;DContriAgreOri!V$1,DContriORI!$E$42:$ZZ$42,"&lt;="&amp;DContriAgreOri!V$2)</f>
        <v>221073.03944323826</v>
      </c>
      <c r="W39" s="363">
        <f ca="1">AVERAGEIFS(DContriORI!$E76:$ZZ76,DContriORI!$E$42:$ZZ$42,"&gt;="&amp;DContriAgreOri!W$1,DContriORI!$E$42:$ZZ$42,"&lt;="&amp;DContriAgreOri!W$2)</f>
        <v>217711.24843853028</v>
      </c>
      <c r="X39" s="363">
        <f ca="1">AVERAGEIFS(DContriORI!$E76:$ZZ76,DContriORI!$E$42:$ZZ$42,"&gt;="&amp;DContriAgreOri!X$1,DContriORI!$E$42:$ZZ$42,"&lt;="&amp;DContriAgreOri!X$2)</f>
        <v>200179.92902496943</v>
      </c>
      <c r="Y39" s="363">
        <f ca="1">AVERAGEIFS(DContriORI!$E76:$ZZ76,DContriORI!$E$42:$ZZ$42,"&gt;="&amp;DContriAgreOri!Y$1,DContriORI!$E$42:$ZZ$42,"&lt;="&amp;DContriAgreOri!Y$2)</f>
        <v>0</v>
      </c>
      <c r="Z39" s="363">
        <f ca="1">AVERAGEIFS(DContriORI!$E76:$ZZ76,DContriORI!$E$42:$ZZ$42,"&gt;="&amp;DContriAgreOri!Z$1,DContriORI!$E$42:$ZZ$42,"&lt;="&amp;DContriAgreOri!Z$2)</f>
        <v>0</v>
      </c>
      <c r="AA39" s="363">
        <f ca="1">AVERAGEIFS(DContriORI!$E76:$ZZ76,DContriORI!$E$42:$ZZ$42,"&gt;="&amp;DContriAgreOri!AA$1,DContriORI!$E$42:$ZZ$42,"&lt;="&amp;DContriAgreOri!AA$2)</f>
        <v>0</v>
      </c>
      <c r="AB39" s="363">
        <f ca="1">AVERAGEIFS(DContriORI!$E76:$ZZ76,DContriORI!$E$42:$ZZ$42,"&gt;="&amp;DContriAgreOri!AB$1,DContriORI!$E$42:$ZZ$42,"&lt;="&amp;DContriAgreOri!AB$2)</f>
        <v>0</v>
      </c>
      <c r="AC39" s="372"/>
      <c r="AD39" s="362">
        <f ca="1">AVERAGEIFS(DContriORI!$E76:$ZZ76,DContriORI!$E$42:$ZZ$42,"&gt;="&amp;DContriAgreOri!AD$1,DContriORI!$E$42:$ZZ$42,"&lt;="&amp;DContriAgreOri!AD$2)</f>
        <v>214148.85081952933</v>
      </c>
      <c r="AE39" s="363">
        <f ca="1">AVERAGEIFS(DContriORI!$E76:$ZZ76,DContriORI!$E$42:$ZZ$42,"&gt;="&amp;DContriAgreOri!AE$1,DContriORI!$E$42:$ZZ$42,"&lt;="&amp;DContriAgreOri!AE$2)</f>
        <v>227660.1521288068</v>
      </c>
      <c r="AF39" s="363">
        <f ca="1">AVERAGEIFS(DContriORI!$E76:$ZZ76,DContriORI!$E$42:$ZZ$42,"&gt;="&amp;DContriAgreOri!AF$1,DContriORI!$E$42:$ZZ$42,"&lt;="&amp;DContriAgreOri!AF$2)</f>
        <v>220069.7496696015</v>
      </c>
      <c r="AG39" s="363">
        <f ca="1">AVERAGEIFS(DContriORI!$E76:$ZZ76,DContriORI!$E$42:$ZZ$42,"&gt;="&amp;DContriAgreOri!AG$1,DContriORI!$E$42:$ZZ$42,"&lt;="&amp;DContriAgreOri!AG$2)</f>
        <v>220782.64625288273</v>
      </c>
      <c r="AH39" s="363">
        <f ca="1">AVERAGEIFS(DContriORI!$E76:$ZZ76,DContriORI!$E$42:$ZZ$42,"&gt;="&amp;DContriAgreOri!AH$1,DContriORI!$E$42:$ZZ$42,"&lt;="&amp;DContriAgreOri!AH$2)</f>
        <v>210333.31326384441</v>
      </c>
      <c r="AI39" s="363">
        <f ca="1">AVERAGEIFS(DContriORI!$E76:$ZZ76,DContriORI!$E$42:$ZZ$42,"&gt;="&amp;DContriAgreOri!AI$1,DContriORI!$E$42:$ZZ$42,"&lt;="&amp;DContriAgreOri!AI$2)</f>
        <v>194047.90586512804</v>
      </c>
      <c r="AJ39" s="363">
        <f ca="1">AVERAGEIFS(DContriORI!$E76:$ZZ76,DContriORI!$E$42:$ZZ$42,"&gt;="&amp;DContriAgreOri!AJ$1,DContriORI!$E$42:$ZZ$42,"&lt;="&amp;DContriAgreOri!AJ$2)</f>
        <v>207366.08194469177</v>
      </c>
      <c r="AK39" s="363">
        <f ca="1">AVERAGEIFS(DContriORI!$E76:$ZZ76,DContriORI!$E$42:$ZZ$42,"&gt;="&amp;DContriAgreOri!AK$1,DContriORI!$E$42:$ZZ$42,"&lt;="&amp;DContriAgreOri!AK$2)</f>
        <v>227572.70232453686</v>
      </c>
      <c r="AL39" s="363">
        <f ca="1">AVERAGEIFS(DContriORI!$E76:$ZZ76,DContriORI!$E$42:$ZZ$42,"&gt;="&amp;DContriAgreOri!AL$1,DContriORI!$E$42:$ZZ$42,"&lt;="&amp;DContriAgreOri!AL$2)</f>
        <v>219232.00136553621</v>
      </c>
      <c r="AM39" s="363">
        <f ca="1">AVERAGEIFS(DContriORI!$E76:$ZZ76,DContriORI!$E$42:$ZZ$42,"&gt;="&amp;DContriAgreOri!AM$1,DContriORI!$E$42:$ZZ$42,"&lt;="&amp;DContriAgreOri!AM$2)</f>
        <v>219506.35062203175</v>
      </c>
      <c r="AN39" s="363">
        <f ca="1">AVERAGEIFS(DContriORI!$E76:$ZZ76,DContriORI!$E$42:$ZZ$42,"&gt;="&amp;DContriAgreOri!AN$1,DContriORI!$E$42:$ZZ$42,"&lt;="&amp;DContriAgreOri!AN$2)</f>
        <v>217898.38904845191</v>
      </c>
      <c r="AO39" s="363">
        <f ca="1">AVERAGEIFS(DContriORI!$E76:$ZZ76,DContriORI!$E$42:$ZZ$42,"&gt;="&amp;DContriAgreOri!AO$1,DContriORI!$E$42:$ZZ$42,"&lt;="&amp;DContriAgreOri!AO$2)</f>
        <v>189432.02652476594</v>
      </c>
      <c r="AP39" s="363">
        <f ca="1">AVERAGEIFS(DContriORI!$E76:$ZZ76,DContriORI!$E$42:$ZZ$42,"&gt;="&amp;DContriAgreOri!AP$1,DContriORI!$E$42:$ZZ$42,"&lt;="&amp;DContriAgreOri!AP$2)</f>
        <v>0</v>
      </c>
      <c r="AQ39" s="363">
        <f ca="1">AVERAGEIFS(DContriORI!$E76:$ZZ76,DContriORI!$E$42:$ZZ$42,"&gt;="&amp;DContriAgreOri!AQ$1,DContriORI!$E$42:$ZZ$42,"&lt;="&amp;DContriAgreOri!AQ$2)</f>
        <v>0</v>
      </c>
      <c r="AR39" s="363">
        <f ca="1">AVERAGEIFS(DContriORI!$E76:$ZZ76,DContriORI!$E$42:$ZZ$42,"&gt;="&amp;DContriAgreOri!AR$1,DContriORI!$E$42:$ZZ$42,"&lt;="&amp;DContriAgreOri!AR$2)</f>
        <v>0</v>
      </c>
      <c r="AS39" s="363">
        <f ca="1">AVERAGEIFS(DContriORI!$E76:$ZZ76,DContriORI!$E$42:$ZZ$42,"&gt;="&amp;DContriAgreOri!AS$1,DContriORI!$E$42:$ZZ$42,"&lt;="&amp;DContriAgreOri!AS$2)</f>
        <v>0</v>
      </c>
      <c r="AT39" s="363">
        <f ca="1">AVERAGEIFS(DContriORI!$E76:$ZZ76,DContriORI!$E$42:$ZZ$42,"&gt;="&amp;DContriAgreOri!AT$1,DContriORI!$E$42:$ZZ$42,"&lt;="&amp;DContriAgreOri!AT$2)</f>
        <v>0</v>
      </c>
      <c r="AU39" s="363">
        <f ca="1">AVERAGEIFS(DContriORI!$E76:$ZZ76,DContriORI!$E$42:$ZZ$42,"&gt;="&amp;DContriAgreOri!AU$1,DContriORI!$E$42:$ZZ$42,"&lt;="&amp;DContriAgreOri!AU$2)</f>
        <v>0</v>
      </c>
      <c r="AV39" s="372"/>
      <c r="AW39" s="362" t="s">
        <v>28</v>
      </c>
      <c r="AX39" s="363">
        <f ca="1">AVERAGEIFS(DContriORI!$E76:$ZZ76,DContriORI!$E$42:$ZZ$42,"&gt;="&amp;DContriAgreOri!AX$1,DContriORI!$E$42:$ZZ$42,"&lt;="&amp;DContriAgreOri!AX$2)</f>
        <v>204877.98414979639</v>
      </c>
      <c r="AY39" s="363">
        <f ca="1">AVERAGEIFS(DContriORI!$E76:$ZZ76,DContriORI!$E$42:$ZZ$42,"&gt;="&amp;DContriAgreOri!AY$1,DContriORI!$E$42:$ZZ$42,"&lt;="&amp;DContriAgreOri!AY$2)</f>
        <v>0</v>
      </c>
      <c r="AZ39" s="364"/>
    </row>
    <row r="40" spans="1:52" s="343" customFormat="1" x14ac:dyDescent="0.2">
      <c r="A40" s="325" t="s">
        <v>29</v>
      </c>
      <c r="B40" s="362">
        <f ca="1">AVERAGEIFS(DContriORI!$E77:$ZZ77,DContriORI!$E$42:$ZZ$42,"&gt;="&amp;DContriAgreOri!B$1,DContriORI!$E$42:$ZZ$42,"&lt;="&amp;DContriAgreOri!B$2)</f>
        <v>468299.00500005996</v>
      </c>
      <c r="C40" s="363">
        <f ca="1">AVERAGEIFS(DContriORI!$E77:$ZZ77,DContriORI!$E$42:$ZZ$42,"&gt;="&amp;DContriAgreOri!C$1,DContriORI!$E$42:$ZZ$42,"&lt;="&amp;DContriAgreOri!C$2)</f>
        <v>492301.44000001525</v>
      </c>
      <c r="D40" s="363">
        <f ca="1">AVERAGEIFS(DContriORI!$E77:$ZZ77,DContriORI!$E$42:$ZZ$42,"&gt;="&amp;DContriAgreOri!D$1,DContriORI!$E$42:$ZZ$42,"&lt;="&amp;DContriAgreOri!D$2)</f>
        <v>479398.24200000428</v>
      </c>
      <c r="E40" s="363">
        <f ca="1">AVERAGEIFS(DContriORI!$E77:$ZZ77,DContriORI!$E$42:$ZZ$42,"&gt;="&amp;DContriAgreOri!E$1,DContriORI!$E$42:$ZZ$42,"&lt;="&amp;DContriAgreOri!E$2)</f>
        <v>492584.9169482335</v>
      </c>
      <c r="F40" s="363">
        <f ca="1">AVERAGEIFS(DContriORI!$E77:$ZZ77,DContriORI!$E$42:$ZZ$42,"&gt;="&amp;DContriAgreOri!F$1,DContriORI!$E$42:$ZZ$42,"&lt;="&amp;DContriAgreOri!F$2)</f>
        <v>0</v>
      </c>
      <c r="G40" s="372"/>
      <c r="H40" s="362">
        <f ca="1">AVERAGEIFS(DContriORI!$E77:$ZZ77,DContriORI!$E$42:$ZZ$42,"&gt;="&amp;DContriAgreOri!H$1,DContriORI!$E$42:$ZZ$42,"&lt;="&amp;DContriAgreOri!H$2)</f>
        <v>483536.63930382713</v>
      </c>
      <c r="I40" s="363">
        <f ca="1">AVERAGEIFS(DContriORI!$E77:$ZZ77,DContriORI!$E$42:$ZZ$42,"&gt;="&amp;DContriAgreOri!I$1,DContriORI!$E$42:$ZZ$42,"&lt;="&amp;DContriAgreOri!I$2)</f>
        <v>501066.24069620337</v>
      </c>
      <c r="J40" s="363">
        <f ca="1">AVERAGEIFS(DContriORI!$E77:$ZZ77,DContriORI!$E$42:$ZZ$42,"&gt;="&amp;DContriAgreOri!J$1,DContriORI!$E$42:$ZZ$42,"&lt;="&amp;DContriAgreOri!J$2)</f>
        <v>478782.24778421287</v>
      </c>
      <c r="K40" s="363">
        <f ca="1">AVERAGEIFS(DContriORI!$E77:$ZZ77,DContriORI!$E$42:$ZZ$42,"&gt;="&amp;DContriAgreOri!K$1,DContriORI!$E$42:$ZZ$42,"&lt;="&amp;DContriAgreOri!K$2)</f>
        <v>480014.2362157958</v>
      </c>
      <c r="L40" s="363">
        <f ca="1">AVERAGEIFS(DContriORI!$E77:$ZZ77,DContriORI!$E$42:$ZZ$42,"&gt;="&amp;DContriAgreOri!L$1,DContriORI!$E$42:$ZZ$42,"&lt;="&amp;DContriAgreOri!L$2)</f>
        <v>492831.43344052415</v>
      </c>
      <c r="M40" s="363">
        <f ca="1">AVERAGEIFS(DContriORI!$E77:$ZZ77,DContriORI!$E$42:$ZZ$42,"&gt;="&amp;DContriAgreOri!M$1,DContriORI!$E$42:$ZZ$42,"&lt;="&amp;DContriAgreOri!M$2)</f>
        <v>492338.4004559429</v>
      </c>
      <c r="N40" s="363">
        <f ca="1">AVERAGEIFS(DContriORI!$E77:$ZZ77,DContriORI!$E$42:$ZZ$42,"&gt;="&amp;DContriAgreOri!N$1,DContriORI!$E$42:$ZZ$42,"&lt;="&amp;DContriAgreOri!N$2)</f>
        <v>0</v>
      </c>
      <c r="O40" s="363">
        <f ca="1">AVERAGEIFS(DContriORI!$E77:$ZZ77,DContriORI!$E$42:$ZZ$42,"&gt;="&amp;DContriAgreOri!O$1,DContriORI!$E$42:$ZZ$42,"&lt;="&amp;DContriAgreOri!O$2)</f>
        <v>0</v>
      </c>
      <c r="P40" s="372"/>
      <c r="Q40" s="362">
        <f ca="1">AVERAGEIFS(DContriORI!$E77:$ZZ77,DContriORI!$E$42:$ZZ$42,"&gt;="&amp;DContriAgreOri!Q$1,DContriORI!$E$42:$ZZ$42,"&lt;="&amp;DContriAgreOri!Q$2)</f>
        <v>469184.72276262642</v>
      </c>
      <c r="R40" s="363">
        <f ca="1">AVERAGEIFS(DContriORI!$E77:$ZZ77,DContriORI!$E$42:$ZZ$42,"&gt;="&amp;DContriAgreOri!R$1,DContriORI!$E$42:$ZZ$42,"&lt;="&amp;DContriAgreOri!R$2)</f>
        <v>488379.77280579921</v>
      </c>
      <c r="S40" s="363">
        <f ca="1">AVERAGEIFS(DContriORI!$E77:$ZZ77,DContriORI!$E$42:$ZZ$42,"&gt;="&amp;DContriAgreOri!S$1,DContriORI!$E$42:$ZZ$42,"&lt;="&amp;DContriAgreOri!S$2)</f>
        <v>484238.21553056332</v>
      </c>
      <c r="T40" s="363">
        <f ca="1">AVERAGEIFS(DContriORI!$E77:$ZZ77,DContriORI!$E$42:$ZZ$42,"&gt;="&amp;DContriAgreOri!T$1,DContriORI!$E$42:$ZZ$42,"&lt;="&amp;DContriAgreOri!T$2)</f>
        <v>475790.25690102833</v>
      </c>
      <c r="U40" s="363">
        <f ca="1">AVERAGEIFS(DContriORI!$E77:$ZZ77,DContriORI!$E$42:$ZZ$42,"&gt;="&amp;DContriAgreOri!U$1,DContriORI!$E$42:$ZZ$42,"&lt;="&amp;DContriAgreOri!U$2)</f>
        <v>479996.61170056561</v>
      </c>
      <c r="V40" s="363">
        <f ca="1">AVERAGEIFS(DContriORI!$E77:$ZZ77,DContriORI!$E$42:$ZZ$42,"&gt;="&amp;DContriAgreOri!V$1,DContriORI!$E$42:$ZZ$42,"&lt;="&amp;DContriAgreOri!V$2)</f>
        <v>505666.25518048258</v>
      </c>
      <c r="W40" s="363">
        <f ca="1">AVERAGEIFS(DContriORI!$E77:$ZZ77,DContriORI!$E$42:$ZZ$42,"&gt;="&amp;DContriAgreOri!W$1,DContriORI!$E$42:$ZZ$42,"&lt;="&amp;DContriAgreOri!W$2)</f>
        <v>492246.76964303368</v>
      </c>
      <c r="X40" s="363">
        <f ca="1">AVERAGEIFS(DContriORI!$E77:$ZZ77,DContriORI!$E$42:$ZZ$42,"&gt;="&amp;DContriAgreOri!X$1,DContriORI!$E$42:$ZZ$42,"&lt;="&amp;DContriAgreOri!X$2)</f>
        <v>492430.03126885206</v>
      </c>
      <c r="Y40" s="363">
        <f ca="1">AVERAGEIFS(DContriORI!$E77:$ZZ77,DContriORI!$E$42:$ZZ$42,"&gt;="&amp;DContriAgreOri!Y$1,DContriORI!$E$42:$ZZ$42,"&lt;="&amp;DContriAgreOri!Y$2)</f>
        <v>0</v>
      </c>
      <c r="Z40" s="363">
        <f ca="1">AVERAGEIFS(DContriORI!$E77:$ZZ77,DContriORI!$E$42:$ZZ$42,"&gt;="&amp;DContriAgreOri!Z$1,DContriORI!$E$42:$ZZ$42,"&lt;="&amp;DContriAgreOri!Z$2)</f>
        <v>0</v>
      </c>
      <c r="AA40" s="363">
        <f ca="1">AVERAGEIFS(DContriORI!$E77:$ZZ77,DContriORI!$E$42:$ZZ$42,"&gt;="&amp;DContriAgreOri!AA$1,DContriORI!$E$42:$ZZ$42,"&lt;="&amp;DContriAgreOri!AA$2)</f>
        <v>0</v>
      </c>
      <c r="AB40" s="363">
        <f ca="1">AVERAGEIFS(DContriORI!$E77:$ZZ77,DContriORI!$E$42:$ZZ$42,"&gt;="&amp;DContriAgreOri!AB$1,DContriORI!$E$42:$ZZ$42,"&lt;="&amp;DContriAgreOri!AB$2)</f>
        <v>0</v>
      </c>
      <c r="AC40" s="372"/>
      <c r="AD40" s="362">
        <f ca="1">AVERAGEIFS(DContriORI!$E77:$ZZ77,DContriORI!$E$42:$ZZ$42,"&gt;="&amp;DContriAgreOri!AD$1,DContriORI!$E$42:$ZZ$42,"&lt;="&amp;DContriAgreOri!AD$2)</f>
        <v>455882.01231969381</v>
      </c>
      <c r="AE40" s="363">
        <f ca="1">AVERAGEIFS(DContriORI!$E77:$ZZ77,DContriORI!$E$42:$ZZ$42,"&gt;="&amp;DContriAgreOri!AE$1,DContriORI!$E$42:$ZZ$42,"&lt;="&amp;DContriAgreOri!AE$2)</f>
        <v>494905.03386288602</v>
      </c>
      <c r="AF40" s="363">
        <f ca="1">AVERAGEIFS(DContriORI!$E77:$ZZ77,DContriORI!$E$42:$ZZ$42,"&gt;="&amp;DContriAgreOri!AF$1,DContriORI!$E$42:$ZZ$42,"&lt;="&amp;DContriAgreOri!AF$2)</f>
        <v>485559.69717005861</v>
      </c>
      <c r="AG40" s="363">
        <f ca="1">AVERAGEIFS(DContriORI!$E77:$ZZ77,DContriORI!$E$42:$ZZ$42,"&gt;="&amp;DContriAgreOri!AG$1,DContriORI!$E$42:$ZZ$42,"&lt;="&amp;DContriAgreOri!AG$2)</f>
        <v>478669.15204545727</v>
      </c>
      <c r="AH40" s="363">
        <f ca="1">AVERAGEIFS(DContriORI!$E77:$ZZ77,DContriORI!$E$42:$ZZ$42,"&gt;="&amp;DContriAgreOri!AH$1,DContriORI!$E$42:$ZZ$42,"&lt;="&amp;DContriAgreOri!AH$2)</f>
        <v>503813.07261556352</v>
      </c>
      <c r="AI40" s="363">
        <f ca="1">AVERAGEIFS(DContriORI!$E77:$ZZ77,DContriORI!$E$42:$ZZ$42,"&gt;="&amp;DContriAgreOri!AI$1,DContriORI!$E$42:$ZZ$42,"&lt;="&amp;DContriAgreOri!AI$2)</f>
        <v>457560.48398636666</v>
      </c>
      <c r="AJ40" s="363">
        <f ca="1">AVERAGEIFS(DContriORI!$E77:$ZZ77,DContriORI!$E$42:$ZZ$42,"&gt;="&amp;DContriAgreOri!AJ$1,DContriORI!$E$42:$ZZ$42,"&lt;="&amp;DContriAgreOri!AJ$2)</f>
        <v>468175.28086124093</v>
      </c>
      <c r="AK40" s="363">
        <f ca="1">AVERAGEIFS(DContriORI!$E77:$ZZ77,DContriORI!$E$42:$ZZ$42,"&gt;="&amp;DContriAgreOri!AK$1,DContriORI!$E$42:$ZZ$42,"&lt;="&amp;DContriAgreOri!AK$2)</f>
        <v>505428.10584151605</v>
      </c>
      <c r="AL40" s="363">
        <f ca="1">AVERAGEIFS(DContriORI!$E77:$ZZ77,DContriORI!$E$42:$ZZ$42,"&gt;="&amp;DContriAgreOri!AL$1,DContriORI!$E$42:$ZZ$42,"&lt;="&amp;DContriAgreOri!AL$2)</f>
        <v>504890.91361881536</v>
      </c>
      <c r="AM40" s="363">
        <f ca="1">AVERAGEIFS(DContriORI!$E77:$ZZ77,DContriORI!$E$42:$ZZ$42,"&gt;="&amp;DContriAgreOri!AM$1,DContriORI!$E$42:$ZZ$42,"&lt;="&amp;DContriAgreOri!AM$2)</f>
        <v>474633.13215259416</v>
      </c>
      <c r="AN40" s="363">
        <f ca="1">AVERAGEIFS(DContriORI!$E77:$ZZ77,DContriORI!$E$42:$ZZ$42,"&gt;="&amp;DContriAgreOri!AN$1,DContriORI!$E$42:$ZZ$42,"&lt;="&amp;DContriAgreOri!AN$2)</f>
        <v>528525.91084106034</v>
      </c>
      <c r="AO40" s="363">
        <f ca="1">AVERAGEIFS(DContriORI!$E77:$ZZ77,DContriORI!$E$42:$ZZ$42,"&gt;="&amp;DContriAgreOri!AO$1,DContriORI!$E$42:$ZZ$42,"&lt;="&amp;DContriAgreOri!AO$2)</f>
        <v>473856.15837417415</v>
      </c>
      <c r="AP40" s="363">
        <f ca="1">AVERAGEIFS(DContriORI!$E77:$ZZ77,DContriORI!$E$42:$ZZ$42,"&gt;="&amp;DContriAgreOri!AP$1,DContriORI!$E$42:$ZZ$42,"&lt;="&amp;DContriAgreOri!AP$2)</f>
        <v>0</v>
      </c>
      <c r="AQ40" s="363">
        <f ca="1">AVERAGEIFS(DContriORI!$E77:$ZZ77,DContriORI!$E$42:$ZZ$42,"&gt;="&amp;DContriAgreOri!AQ$1,DContriORI!$E$42:$ZZ$42,"&lt;="&amp;DContriAgreOri!AQ$2)</f>
        <v>0</v>
      </c>
      <c r="AR40" s="363">
        <f ca="1">AVERAGEIFS(DContriORI!$E77:$ZZ77,DContriORI!$E$42:$ZZ$42,"&gt;="&amp;DContriAgreOri!AR$1,DContriORI!$E$42:$ZZ$42,"&lt;="&amp;DContriAgreOri!AR$2)</f>
        <v>0</v>
      </c>
      <c r="AS40" s="363">
        <f ca="1">AVERAGEIFS(DContriORI!$E77:$ZZ77,DContriORI!$E$42:$ZZ$42,"&gt;="&amp;DContriAgreOri!AS$1,DContriORI!$E$42:$ZZ$42,"&lt;="&amp;DContriAgreOri!AS$2)</f>
        <v>0</v>
      </c>
      <c r="AT40" s="363">
        <f ca="1">AVERAGEIFS(DContriORI!$E77:$ZZ77,DContriORI!$E$42:$ZZ$42,"&gt;="&amp;DContriAgreOri!AT$1,DContriORI!$E$42:$ZZ$42,"&lt;="&amp;DContriAgreOri!AT$2)</f>
        <v>0</v>
      </c>
      <c r="AU40" s="363">
        <f ca="1">AVERAGEIFS(DContriORI!$E77:$ZZ77,DContriORI!$E$42:$ZZ$42,"&gt;="&amp;DContriAgreOri!AU$1,DContriORI!$E$42:$ZZ$42,"&lt;="&amp;DContriAgreOri!AU$2)</f>
        <v>0</v>
      </c>
      <c r="AV40" s="372"/>
      <c r="AW40" s="362" t="s">
        <v>29</v>
      </c>
      <c r="AX40" s="363">
        <f ca="1">AVERAGEIFS(DContriORI!$E77:$ZZ77,DContriORI!$E$42:$ZZ$42,"&gt;="&amp;DContriAgreOri!AX$1,DContriORI!$E$42:$ZZ$42,"&lt;="&amp;DContriAgreOri!AX$2)</f>
        <v>453545.72991243814</v>
      </c>
      <c r="AY40" s="363">
        <f ca="1">AVERAGEIFS(DContriORI!$E77:$ZZ77,DContriORI!$E$42:$ZZ$42,"&gt;="&amp;DContriAgreOri!AY$1,DContriORI!$E$42:$ZZ$42,"&lt;="&amp;DContriAgreOri!AY$2)</f>
        <v>0</v>
      </c>
      <c r="AZ40" s="364"/>
    </row>
    <row r="41" spans="1:52" s="343" customFormat="1" x14ac:dyDescent="0.2">
      <c r="A41" s="325" t="s">
        <v>30</v>
      </c>
      <c r="B41" s="362">
        <f ca="1">AVERAGEIFS(DContriORI!$E78:$ZZ78,DContriORI!$E$42:$ZZ$42,"&gt;="&amp;DContriAgreOri!B$1,DContriORI!$E$42:$ZZ$42,"&lt;="&amp;DContriAgreOri!B$2)</f>
        <v>207451.55416144666</v>
      </c>
      <c r="C41" s="363">
        <f ca="1">AVERAGEIFS(DContriORI!$E78:$ZZ78,DContriORI!$E$42:$ZZ$42,"&gt;="&amp;DContriAgreOri!C$1,DContriORI!$E$42:$ZZ$42,"&lt;="&amp;DContriAgreOri!C$2)</f>
        <v>211976.80618678973</v>
      </c>
      <c r="D41" s="363">
        <f ca="1">AVERAGEIFS(DContriORI!$E78:$ZZ78,DContriORI!$E$42:$ZZ$42,"&gt;="&amp;DContriAgreOri!D$1,DContriORI!$E$42:$ZZ$42,"&lt;="&amp;DContriAgreOri!D$2)</f>
        <v>212285.23818850832</v>
      </c>
      <c r="E41" s="363">
        <f ca="1">AVERAGEIFS(DContriORI!$E78:$ZZ78,DContriORI!$E$42:$ZZ$42,"&gt;="&amp;DContriAgreOri!E$1,DContriORI!$E$42:$ZZ$42,"&lt;="&amp;DContriAgreOri!E$2)</f>
        <v>213943.02618001064</v>
      </c>
      <c r="F41" s="363">
        <f ca="1">AVERAGEIFS(DContriORI!$E78:$ZZ78,DContriORI!$E$42:$ZZ$42,"&gt;="&amp;DContriAgreOri!F$1,DContriORI!$E$42:$ZZ$42,"&lt;="&amp;DContriAgreOri!F$2)</f>
        <v>0</v>
      </c>
      <c r="G41" s="372"/>
      <c r="H41" s="362">
        <f ca="1">AVERAGEIFS(DContriORI!$E78:$ZZ78,DContriORI!$E$42:$ZZ$42,"&gt;="&amp;DContriAgreOri!H$1,DContriORI!$E$42:$ZZ$42,"&lt;="&amp;DContriAgreOri!H$2)</f>
        <v>211969.95968230639</v>
      </c>
      <c r="I41" s="363">
        <f ca="1">AVERAGEIFS(DContriORI!$E78:$ZZ78,DContriORI!$E$42:$ZZ$42,"&gt;="&amp;DContriAgreOri!I$1,DContriORI!$E$42:$ZZ$42,"&lt;="&amp;DContriAgreOri!I$2)</f>
        <v>211983.65269127302</v>
      </c>
      <c r="J41" s="363">
        <f ca="1">AVERAGEIFS(DContriORI!$E78:$ZZ78,DContriORI!$E$42:$ZZ$42,"&gt;="&amp;DContriAgreOri!J$1,DContriORI!$E$42:$ZZ$42,"&lt;="&amp;DContriAgreOri!J$2)</f>
        <v>207216.73603860775</v>
      </c>
      <c r="K41" s="363">
        <f ca="1">AVERAGEIFS(DContriORI!$E78:$ZZ78,DContriORI!$E$42:$ZZ$42,"&gt;="&amp;DContriAgreOri!K$1,DContriORI!$E$42:$ZZ$42,"&lt;="&amp;DContriAgreOri!K$2)</f>
        <v>217353.74033840888</v>
      </c>
      <c r="L41" s="363">
        <f ca="1">AVERAGEIFS(DContriORI!$E78:$ZZ78,DContriORI!$E$42:$ZZ$42,"&gt;="&amp;DContriAgreOri!L$1,DContriORI!$E$42:$ZZ$42,"&lt;="&amp;DContriAgreOri!L$2)</f>
        <v>215269.51214685536</v>
      </c>
      <c r="M41" s="363">
        <f ca="1">AVERAGEIFS(DContriORI!$E78:$ZZ78,DContriORI!$E$42:$ZZ$42,"&gt;="&amp;DContriAgreOri!M$1,DContriORI!$E$42:$ZZ$42,"&lt;="&amp;DContriAgreOri!M$2)</f>
        <v>212616.54021316589</v>
      </c>
      <c r="N41" s="363">
        <f ca="1">AVERAGEIFS(DContriORI!$E78:$ZZ78,DContriORI!$E$42:$ZZ$42,"&gt;="&amp;DContriAgreOri!N$1,DContriORI!$E$42:$ZZ$42,"&lt;="&amp;DContriAgreOri!N$2)</f>
        <v>0</v>
      </c>
      <c r="O41" s="363">
        <f ca="1">AVERAGEIFS(DContriORI!$E78:$ZZ78,DContriORI!$E$42:$ZZ$42,"&gt;="&amp;DContriAgreOri!O$1,DContriORI!$E$42:$ZZ$42,"&lt;="&amp;DContriAgreOri!O$2)</f>
        <v>0</v>
      </c>
      <c r="P41" s="372"/>
      <c r="Q41" s="362">
        <f ca="1">AVERAGEIFS(DContriORI!$E78:$ZZ78,DContriORI!$E$42:$ZZ$42,"&gt;="&amp;DContriAgreOri!Q$1,DContriORI!$E$42:$ZZ$42,"&lt;="&amp;DContriAgreOri!Q$2)</f>
        <v>202546.822674155</v>
      </c>
      <c r="R41" s="363">
        <f ca="1">AVERAGEIFS(DContriORI!$E78:$ZZ78,DContriORI!$E$42:$ZZ$42,"&gt;="&amp;DContriAgreOri!R$1,DContriORI!$E$42:$ZZ$42,"&lt;="&amp;DContriAgreOri!R$2)</f>
        <v>211886.64940306047</v>
      </c>
      <c r="S41" s="363">
        <f ca="1">AVERAGEIFS(DContriORI!$E78:$ZZ78,DContriORI!$E$42:$ZZ$42,"&gt;="&amp;DContriAgreOri!S$1,DContriORI!$E$42:$ZZ$42,"&lt;="&amp;DContriAgreOri!S$2)</f>
        <v>220864.84401154684</v>
      </c>
      <c r="T41" s="363">
        <f ca="1">AVERAGEIFS(DContriORI!$E78:$ZZ78,DContriORI!$E$42:$ZZ$42,"&gt;="&amp;DContriAgreOri!T$1,DContriORI!$E$42:$ZZ$42,"&lt;="&amp;DContriAgreOri!T$2)</f>
        <v>213842.63666527093</v>
      </c>
      <c r="U41" s="363">
        <f ca="1">AVERAGEIFS(DContriORI!$E78:$ZZ78,DContriORI!$E$42:$ZZ$42,"&gt;="&amp;DContriAgreOri!U$1,DContriORI!$E$42:$ZZ$42,"&lt;="&amp;DContriAgreOri!U$2)</f>
        <v>216074.85925975014</v>
      </c>
      <c r="V41" s="363">
        <f ca="1">AVERAGEIFS(DContriORI!$E78:$ZZ78,DContriORI!$E$42:$ZZ$42,"&gt;="&amp;DContriAgreOri!V$1,DContriORI!$E$42:$ZZ$42,"&lt;="&amp;DContriAgreOri!V$2)</f>
        <v>214464.16503396057</v>
      </c>
      <c r="W41" s="363">
        <f ca="1">AVERAGEIFS(DContriORI!$E78:$ZZ78,DContriORI!$E$42:$ZZ$42,"&gt;="&amp;DContriAgreOri!W$1,DContriORI!$E$42:$ZZ$42,"&lt;="&amp;DContriAgreOri!W$2)</f>
        <v>212374.57292635579</v>
      </c>
      <c r="X41" s="363">
        <f ca="1">AVERAGEIFS(DContriORI!$E78:$ZZ78,DContriORI!$E$42:$ZZ$42,"&gt;="&amp;DContriAgreOri!X$1,DContriORI!$E$42:$ZZ$42,"&lt;="&amp;DContriAgreOri!X$2)</f>
        <v>212858.507499976</v>
      </c>
      <c r="Y41" s="363">
        <f ca="1">AVERAGEIFS(DContriORI!$E78:$ZZ78,DContriORI!$E$42:$ZZ$42,"&gt;="&amp;DContriAgreOri!Y$1,DContriORI!$E$42:$ZZ$42,"&lt;="&amp;DContriAgreOri!Y$2)</f>
        <v>0</v>
      </c>
      <c r="Z41" s="363">
        <f ca="1">AVERAGEIFS(DContriORI!$E78:$ZZ78,DContriORI!$E$42:$ZZ$42,"&gt;="&amp;DContriAgreOri!Z$1,DContriORI!$E$42:$ZZ$42,"&lt;="&amp;DContriAgreOri!Z$2)</f>
        <v>0</v>
      </c>
      <c r="AA41" s="363">
        <f ca="1">AVERAGEIFS(DContriORI!$E78:$ZZ78,DContriORI!$E$42:$ZZ$42,"&gt;="&amp;DContriAgreOri!AA$1,DContriORI!$E$42:$ZZ$42,"&lt;="&amp;DContriAgreOri!AA$2)</f>
        <v>0</v>
      </c>
      <c r="AB41" s="363">
        <f ca="1">AVERAGEIFS(DContriORI!$E78:$ZZ78,DContriORI!$E$42:$ZZ$42,"&gt;="&amp;DContriAgreOri!AB$1,DContriORI!$E$42:$ZZ$42,"&lt;="&amp;DContriAgreOri!AB$2)</f>
        <v>0</v>
      </c>
      <c r="AC41" s="372"/>
      <c r="AD41" s="362">
        <f ca="1">AVERAGEIFS(DContriORI!$E78:$ZZ78,DContriORI!$E$42:$ZZ$42,"&gt;="&amp;DContriAgreOri!AD$1,DContriORI!$E$42:$ZZ$42,"&lt;="&amp;DContriAgreOri!AD$2)</f>
        <v>201206.43702967005</v>
      </c>
      <c r="AE41" s="363">
        <f ca="1">AVERAGEIFS(DContriORI!$E78:$ZZ78,DContriORI!$E$42:$ZZ$42,"&gt;="&amp;DContriAgreOri!AE$1,DContriORI!$E$42:$ZZ$42,"&lt;="&amp;DContriAgreOri!AE$2)</f>
        <v>210262.00264592181</v>
      </c>
      <c r="AF41" s="363">
        <f ca="1">AVERAGEIFS(DContriORI!$E78:$ZZ78,DContriORI!$E$42:$ZZ$42,"&gt;="&amp;DContriAgreOri!AF$1,DContriORI!$E$42:$ZZ$42,"&lt;="&amp;DContriAgreOri!AF$2)</f>
        <v>210181.76844023133</v>
      </c>
      <c r="AG41" s="363">
        <f ca="1">AVERAGEIFS(DContriORI!$E78:$ZZ78,DContriORI!$E$42:$ZZ$42,"&gt;="&amp;DContriAgreOri!AG$1,DContriORI!$E$42:$ZZ$42,"&lt;="&amp;DContriAgreOri!AG$2)</f>
        <v>223647.40759630312</v>
      </c>
      <c r="AH41" s="363">
        <f ca="1">AVERAGEIFS(DContriORI!$E78:$ZZ78,DContriORI!$E$42:$ZZ$42,"&gt;="&amp;DContriAgreOri!AH$1,DContriORI!$E$42:$ZZ$42,"&lt;="&amp;DContriAgreOri!AH$2)</f>
        <v>223835.23780463135</v>
      </c>
      <c r="AI41" s="363">
        <f ca="1">AVERAGEIFS(DContriORI!$E78:$ZZ78,DContriORI!$E$42:$ZZ$42,"&gt;="&amp;DContriAgreOri!AI$1,DContriORI!$E$42:$ZZ$42,"&lt;="&amp;DContriAgreOri!AI$2)</f>
        <v>204578.57561429217</v>
      </c>
      <c r="AJ41" s="363">
        <f ca="1">AVERAGEIFS(DContriORI!$E78:$ZZ78,DContriORI!$E$42:$ZZ$42,"&gt;="&amp;DContriAgreOri!AJ$1,DContriORI!$E$42:$ZZ$42,"&lt;="&amp;DContriAgreOri!AJ$2)</f>
        <v>212551.98856992714</v>
      </c>
      <c r="AK41" s="363">
        <f ca="1">AVERAGEIFS(DContriORI!$E78:$ZZ78,DContriORI!$E$42:$ZZ$42,"&gt;="&amp;DContriAgreOri!AK$1,DContriORI!$E$42:$ZZ$42,"&lt;="&amp;DContriAgreOri!AK$2)</f>
        <v>219171.93739718091</v>
      </c>
      <c r="AL41" s="363">
        <f ca="1">AVERAGEIFS(DContriORI!$E78:$ZZ78,DContriORI!$E$42:$ZZ$42,"&gt;="&amp;DContriAgreOri!AL$1,DContriORI!$E$42:$ZZ$42,"&lt;="&amp;DContriAgreOri!AL$2)</f>
        <v>214084.61047345804</v>
      </c>
      <c r="AM41" s="363">
        <f ca="1">AVERAGEIFS(DContriORI!$E78:$ZZ78,DContriORI!$E$42:$ZZ$42,"&gt;="&amp;DContriAgreOri!AM$1,DContriORI!$E$42:$ZZ$42,"&lt;="&amp;DContriAgreOri!AM$2)</f>
        <v>215137.12560579448</v>
      </c>
      <c r="AN41" s="363">
        <f ca="1">AVERAGEIFS(DContriORI!$E78:$ZZ78,DContriORI!$E$42:$ZZ$42,"&gt;="&amp;DContriAgreOri!AN$1,DContriORI!$E$42:$ZZ$42,"&lt;="&amp;DContriAgreOri!AN$2)</f>
        <v>217869.41847068589</v>
      </c>
      <c r="AO41" s="363">
        <f ca="1">AVERAGEIFS(DContriORI!$E78:$ZZ78,DContriORI!$E$42:$ZZ$42,"&gt;="&amp;DContriAgreOri!AO$1,DContriORI!$E$42:$ZZ$42,"&lt;="&amp;DContriAgreOri!AO$2)</f>
        <v>204843.0765630173</v>
      </c>
      <c r="AP41" s="363">
        <f ca="1">AVERAGEIFS(DContriORI!$E78:$ZZ78,DContriORI!$E$42:$ZZ$42,"&gt;="&amp;DContriAgreOri!AP$1,DContriORI!$E$42:$ZZ$42,"&lt;="&amp;DContriAgreOri!AP$2)</f>
        <v>0</v>
      </c>
      <c r="AQ41" s="363">
        <f ca="1">AVERAGEIFS(DContriORI!$E78:$ZZ78,DContriORI!$E$42:$ZZ$42,"&gt;="&amp;DContriAgreOri!AQ$1,DContriORI!$E$42:$ZZ$42,"&lt;="&amp;DContriAgreOri!AQ$2)</f>
        <v>0</v>
      </c>
      <c r="AR41" s="363">
        <f ca="1">AVERAGEIFS(DContriORI!$E78:$ZZ78,DContriORI!$E$42:$ZZ$42,"&gt;="&amp;DContriAgreOri!AR$1,DContriORI!$E$42:$ZZ$42,"&lt;="&amp;DContriAgreOri!AR$2)</f>
        <v>0</v>
      </c>
      <c r="AS41" s="363">
        <f ca="1">AVERAGEIFS(DContriORI!$E78:$ZZ78,DContriORI!$E$42:$ZZ$42,"&gt;="&amp;DContriAgreOri!AS$1,DContriORI!$E$42:$ZZ$42,"&lt;="&amp;DContriAgreOri!AS$2)</f>
        <v>0</v>
      </c>
      <c r="AT41" s="363">
        <f ca="1">AVERAGEIFS(DContriORI!$E78:$ZZ78,DContriORI!$E$42:$ZZ$42,"&gt;="&amp;DContriAgreOri!AT$1,DContriORI!$E$42:$ZZ$42,"&lt;="&amp;DContriAgreOri!AT$2)</f>
        <v>0</v>
      </c>
      <c r="AU41" s="363">
        <f ca="1">AVERAGEIFS(DContriORI!$E78:$ZZ78,DContriORI!$E$42:$ZZ$42,"&gt;="&amp;DContriAgreOri!AU$1,DContriORI!$E$42:$ZZ$42,"&lt;="&amp;DContriAgreOri!AU$2)</f>
        <v>0</v>
      </c>
      <c r="AV41" s="372"/>
      <c r="AW41" s="362" t="s">
        <v>30</v>
      </c>
      <c r="AX41" s="363">
        <f ca="1">AVERAGEIFS(DContriORI!$E78:$ZZ78,DContriORI!$E$42:$ZZ$42,"&gt;="&amp;DContriAgreOri!AX$1,DContriORI!$E$42:$ZZ$42,"&lt;="&amp;DContriAgreOri!AX$2)</f>
        <v>209667.23466220731</v>
      </c>
      <c r="AY41" s="363">
        <f ca="1">AVERAGEIFS(DContriORI!$E78:$ZZ78,DContriORI!$E$42:$ZZ$42,"&gt;="&amp;DContriAgreOri!AY$1,DContriORI!$E$42:$ZZ$42,"&lt;="&amp;DContriAgreOri!AY$2)</f>
        <v>0</v>
      </c>
      <c r="AZ41" s="364"/>
    </row>
    <row r="42" spans="1:52" s="343" customFormat="1" x14ac:dyDescent="0.2">
      <c r="A42" s="325" t="s">
        <v>31</v>
      </c>
      <c r="B42" s="362">
        <f ca="1">AVERAGEIFS(DContriORI!$E79:$ZZ79,DContriORI!$E$42:$ZZ$42,"&gt;="&amp;DContriAgreOri!B$1,DContriORI!$E$42:$ZZ$42,"&lt;="&amp;DContriAgreOri!B$2)</f>
        <v>1155660.7310000067</v>
      </c>
      <c r="C42" s="363">
        <f ca="1">AVERAGEIFS(DContriORI!$E79:$ZZ79,DContriORI!$E$42:$ZZ$42,"&gt;="&amp;DContriAgreOri!C$1,DContriORI!$E$42:$ZZ$42,"&lt;="&amp;DContriAgreOri!C$2)</f>
        <v>1255730.5490000828</v>
      </c>
      <c r="D42" s="363">
        <f ca="1">AVERAGEIFS(DContriORI!$E79:$ZZ79,DContriORI!$E$42:$ZZ$42,"&gt;="&amp;DContriAgreOri!D$1,DContriORI!$E$42:$ZZ$42,"&lt;="&amp;DContriAgreOri!D$2)</f>
        <v>1251855.458999912</v>
      </c>
      <c r="E42" s="363">
        <f ca="1">AVERAGEIFS(DContriORI!$E79:$ZZ79,DContriORI!$E$42:$ZZ$42,"&gt;="&amp;DContriAgreOri!E$1,DContriORI!$E$42:$ZZ$42,"&lt;="&amp;DContriAgreOri!E$2)</f>
        <v>1181553.8492166088</v>
      </c>
      <c r="F42" s="363">
        <f ca="1">AVERAGEIFS(DContriORI!$E79:$ZZ79,DContriORI!$E$42:$ZZ$42,"&gt;="&amp;DContriAgreOri!F$1,DContriORI!$E$42:$ZZ$42,"&lt;="&amp;DContriAgreOri!F$2)</f>
        <v>0</v>
      </c>
      <c r="G42" s="372"/>
      <c r="H42" s="362">
        <f ca="1">AVERAGEIFS(DContriORI!$E79:$ZZ79,DContriORI!$E$42:$ZZ$42,"&gt;="&amp;DContriAgreOri!H$1,DContriORI!$E$42:$ZZ$42,"&lt;="&amp;DContriAgreOri!H$2)</f>
        <v>1254626.5904565665</v>
      </c>
      <c r="I42" s="363">
        <f ca="1">AVERAGEIFS(DContriORI!$E79:$ZZ79,DContriORI!$E$42:$ZZ$42,"&gt;="&amp;DContriAgreOri!I$1,DContriORI!$E$42:$ZZ$42,"&lt;="&amp;DContriAgreOri!I$2)</f>
        <v>1256834.507543599</v>
      </c>
      <c r="J42" s="363">
        <f ca="1">AVERAGEIFS(DContriORI!$E79:$ZZ79,DContriORI!$E$42:$ZZ$42,"&gt;="&amp;DContriAgreOri!J$1,DContriORI!$E$42:$ZZ$42,"&lt;="&amp;DContriAgreOri!J$2)</f>
        <v>1248674.1011806729</v>
      </c>
      <c r="K42" s="363">
        <f ca="1">AVERAGEIFS(DContriORI!$E79:$ZZ79,DContriORI!$E$42:$ZZ$42,"&gt;="&amp;DContriAgreOri!K$1,DContriORI!$E$42:$ZZ$42,"&lt;="&amp;DContriAgreOri!K$2)</f>
        <v>1255036.8168191514</v>
      </c>
      <c r="L42" s="363">
        <f ca="1">AVERAGEIFS(DContriORI!$E79:$ZZ79,DContriORI!$E$42:$ZZ$42,"&gt;="&amp;DContriAgreOri!L$1,DContriORI!$E$42:$ZZ$42,"&lt;="&amp;DContriAgreOri!L$2)</f>
        <v>1217091.0985824815</v>
      </c>
      <c r="M42" s="363">
        <f ca="1">AVERAGEIFS(DContriORI!$E79:$ZZ79,DContriORI!$E$42:$ZZ$42,"&gt;="&amp;DContriAgreOri!M$1,DContriORI!$E$42:$ZZ$42,"&lt;="&amp;DContriAgreOri!M$2)</f>
        <v>1146016.5998507361</v>
      </c>
      <c r="N42" s="363">
        <f ca="1">AVERAGEIFS(DContriORI!$E79:$ZZ79,DContriORI!$E$42:$ZZ$42,"&gt;="&amp;DContriAgreOri!N$1,DContriORI!$E$42:$ZZ$42,"&lt;="&amp;DContriAgreOri!N$2)</f>
        <v>0</v>
      </c>
      <c r="O42" s="363">
        <f ca="1">AVERAGEIFS(DContriORI!$E79:$ZZ79,DContriORI!$E$42:$ZZ$42,"&gt;="&amp;DContriAgreOri!O$1,DContriORI!$E$42:$ZZ$42,"&lt;="&amp;DContriAgreOri!O$2)</f>
        <v>0</v>
      </c>
      <c r="P42" s="372"/>
      <c r="Q42" s="362">
        <f ca="1">AVERAGEIFS(DContriORI!$E79:$ZZ79,DContriORI!$E$42:$ZZ$42,"&gt;="&amp;DContriAgreOri!Q$1,DContriORI!$E$42:$ZZ$42,"&lt;="&amp;DContriAgreOri!Q$2)</f>
        <v>1200319.3694952657</v>
      </c>
      <c r="R42" s="363">
        <f ca="1">AVERAGEIFS(DContriORI!$E79:$ZZ79,DContriORI!$E$42:$ZZ$42,"&gt;="&amp;DContriAgreOri!R$1,DContriORI!$E$42:$ZZ$42,"&lt;="&amp;DContriAgreOri!R$2)</f>
        <v>1297028.8328660801</v>
      </c>
      <c r="S42" s="363">
        <f ca="1">AVERAGEIFS(DContriORI!$E79:$ZZ79,DContriORI!$E$42:$ZZ$42,"&gt;="&amp;DContriAgreOri!S$1,DContriORI!$E$42:$ZZ$42,"&lt;="&amp;DContriAgreOri!S$2)</f>
        <v>1304980.9382879694</v>
      </c>
      <c r="T42" s="363">
        <f ca="1">AVERAGEIFS(DContriORI!$E79:$ZZ79,DContriORI!$E$42:$ZZ$42,"&gt;="&amp;DContriAgreOri!T$1,DContriORI!$E$42:$ZZ$42,"&lt;="&amp;DContriAgreOri!T$2)</f>
        <v>1205092.6953503333</v>
      </c>
      <c r="U42" s="363">
        <f ca="1">AVERAGEIFS(DContriORI!$E79:$ZZ79,DContriORI!$E$42:$ZZ$42,"&gt;="&amp;DContriAgreOri!U$1,DContriORI!$E$42:$ZZ$42,"&lt;="&amp;DContriAgreOri!U$2)</f>
        <v>1192496.7832004896</v>
      </c>
      <c r="V42" s="363">
        <f ca="1">AVERAGEIFS(DContriORI!$E79:$ZZ79,DContriORI!$E$42:$ZZ$42,"&gt;="&amp;DContriAgreOri!V$1,DContriORI!$E$42:$ZZ$42,"&lt;="&amp;DContriAgreOri!V$2)</f>
        <v>1241685.4139644729</v>
      </c>
      <c r="W42" s="363">
        <f ca="1">AVERAGEIFS(DContriORI!$E79:$ZZ79,DContriORI!$E$42:$ZZ$42,"&gt;="&amp;DContriAgreOri!W$1,DContriORI!$E$42:$ZZ$42,"&lt;="&amp;DContriAgreOri!W$2)</f>
        <v>1181089.2599781326</v>
      </c>
      <c r="X42" s="363">
        <f ca="1">AVERAGEIFS(DContriORI!$E79:$ZZ79,DContriORI!$E$42:$ZZ$42,"&gt;="&amp;DContriAgreOri!X$1,DContriORI!$E$42:$ZZ$42,"&lt;="&amp;DContriAgreOri!X$2)</f>
        <v>1110943.9397233396</v>
      </c>
      <c r="Y42" s="363">
        <f ca="1">AVERAGEIFS(DContriORI!$E79:$ZZ79,DContriORI!$E$42:$ZZ$42,"&gt;="&amp;DContriAgreOri!Y$1,DContriORI!$E$42:$ZZ$42,"&lt;="&amp;DContriAgreOri!Y$2)</f>
        <v>0</v>
      </c>
      <c r="Z42" s="363">
        <f ca="1">AVERAGEIFS(DContriORI!$E79:$ZZ79,DContriORI!$E$42:$ZZ$42,"&gt;="&amp;DContriAgreOri!Z$1,DContriORI!$E$42:$ZZ$42,"&lt;="&amp;DContriAgreOri!Z$2)</f>
        <v>0</v>
      </c>
      <c r="AA42" s="363">
        <f ca="1">AVERAGEIFS(DContriORI!$E79:$ZZ79,DContriORI!$E$42:$ZZ$42,"&gt;="&amp;DContriAgreOri!AA$1,DContriORI!$E$42:$ZZ$42,"&lt;="&amp;DContriAgreOri!AA$2)</f>
        <v>0</v>
      </c>
      <c r="AB42" s="363">
        <f ca="1">AVERAGEIFS(DContriORI!$E79:$ZZ79,DContriORI!$E$42:$ZZ$42,"&gt;="&amp;DContriAgreOri!AB$1,DContriORI!$E$42:$ZZ$42,"&lt;="&amp;DContriAgreOri!AB$2)</f>
        <v>0</v>
      </c>
      <c r="AC42" s="372"/>
      <c r="AD42" s="362">
        <f ca="1">AVERAGEIFS(DContriORI!$E79:$ZZ79,DContriORI!$E$42:$ZZ$42,"&gt;="&amp;DContriAgreOri!AD$1,DContriORI!$E$42:$ZZ$42,"&lt;="&amp;DContriAgreOri!AD$2)</f>
        <v>1198283.4001434781</v>
      </c>
      <c r="AE42" s="363">
        <f ca="1">AVERAGEIFS(DContriORI!$E79:$ZZ79,DContriORI!$E$42:$ZZ$42,"&gt;="&amp;DContriAgreOri!AE$1,DContriORI!$E$42:$ZZ$42,"&lt;="&amp;DContriAgreOri!AE$2)</f>
        <v>1247607.2020372865</v>
      </c>
      <c r="AF42" s="363">
        <f ca="1">AVERAGEIFS(DContriORI!$E79:$ZZ79,DContriORI!$E$42:$ZZ$42,"&gt;="&amp;DContriAgreOri!AF$1,DContriORI!$E$42:$ZZ$42,"&lt;="&amp;DContriAgreOri!AF$2)</f>
        <v>1300131.7013612539</v>
      </c>
      <c r="AG42" s="363">
        <f ca="1">AVERAGEIFS(DContriORI!$E79:$ZZ79,DContriORI!$E$42:$ZZ$42,"&gt;="&amp;DContriAgreOri!AG$1,DContriORI!$E$42:$ZZ$42,"&lt;="&amp;DContriAgreOri!AG$2)</f>
        <v>1296189.7566829743</v>
      </c>
      <c r="AH42" s="363">
        <f ca="1">AVERAGEIFS(DContriORI!$E79:$ZZ79,DContriORI!$E$42:$ZZ$42,"&gt;="&amp;DContriAgreOri!AH$1,DContriORI!$E$42:$ZZ$42,"&lt;="&amp;DContriAgreOri!AH$2)</f>
        <v>1337448.8908538676</v>
      </c>
      <c r="AI42" s="363">
        <f ca="1">AVERAGEIFS(DContriORI!$E79:$ZZ79,DContriORI!$E$42:$ZZ$42,"&gt;="&amp;DContriAgreOri!AI$1,DContriORI!$E$42:$ZZ$42,"&lt;="&amp;DContriAgreOri!AI$2)</f>
        <v>1131471.802920612</v>
      </c>
      <c r="AJ42" s="363">
        <f ca="1">AVERAGEIFS(DContriORI!$E79:$ZZ79,DContriORI!$E$42:$ZZ$42,"&gt;="&amp;DContriAgreOri!AJ$1,DContriORI!$E$42:$ZZ$42,"&lt;="&amp;DContriAgreOri!AJ$2)</f>
        <v>1157686.5791548335</v>
      </c>
      <c r="AK42" s="363">
        <f ca="1">AVERAGEIFS(DContriORI!$E79:$ZZ79,DContriORI!$E$42:$ZZ$42,"&gt;="&amp;DContriAgreOri!AK$1,DContriORI!$E$42:$ZZ$42,"&lt;="&amp;DContriAgreOri!AK$2)</f>
        <v>1219941.4400897934</v>
      </c>
      <c r="AL42" s="363">
        <f ca="1">AVERAGEIFS(DContriORI!$E79:$ZZ79,DContriORI!$E$42:$ZZ$42,"&gt;="&amp;DContriAgreOri!AL$1,DContriORI!$E$42:$ZZ$42,"&lt;="&amp;DContriAgreOri!AL$2)</f>
        <v>1273645.2765028169</v>
      </c>
      <c r="AM42" s="363">
        <f ca="1">AVERAGEIFS(DContriORI!$E79:$ZZ79,DContriORI!$E$42:$ZZ$42,"&gt;="&amp;DContriAgreOri!AM$1,DContriORI!$E$42:$ZZ$42,"&lt;="&amp;DContriAgreOri!AM$2)</f>
        <v>1176861.2224416705</v>
      </c>
      <c r="AN42" s="363">
        <f ca="1">AVERAGEIFS(DContriORI!$E79:$ZZ79,DContriORI!$E$42:$ZZ$42,"&gt;="&amp;DContriAgreOri!AN$1,DContriORI!$E$42:$ZZ$42,"&lt;="&amp;DContriAgreOri!AN$2)</f>
        <v>1206298.0748953912</v>
      </c>
      <c r="AO42" s="363">
        <f ca="1">AVERAGEIFS(DContriORI!$E79:$ZZ79,DContriORI!$E$42:$ZZ$42,"&gt;="&amp;DContriAgreOri!AO$1,DContriORI!$E$42:$ZZ$42,"&lt;="&amp;DContriAgreOri!AO$2)</f>
        <v>1054890.5022151466</v>
      </c>
      <c r="AP42" s="363">
        <f ca="1">AVERAGEIFS(DContriORI!$E79:$ZZ79,DContriORI!$E$42:$ZZ$42,"&gt;="&amp;DContriAgreOri!AP$1,DContriORI!$E$42:$ZZ$42,"&lt;="&amp;DContriAgreOri!AP$2)</f>
        <v>0</v>
      </c>
      <c r="AQ42" s="363">
        <f ca="1">AVERAGEIFS(DContriORI!$E79:$ZZ79,DContriORI!$E$42:$ZZ$42,"&gt;="&amp;DContriAgreOri!AQ$1,DContriORI!$E$42:$ZZ$42,"&lt;="&amp;DContriAgreOri!AQ$2)</f>
        <v>0</v>
      </c>
      <c r="AR42" s="363">
        <f ca="1">AVERAGEIFS(DContriORI!$E79:$ZZ79,DContriORI!$E$42:$ZZ$42,"&gt;="&amp;DContriAgreOri!AR$1,DContriORI!$E$42:$ZZ$42,"&lt;="&amp;DContriAgreOri!AR$2)</f>
        <v>0</v>
      </c>
      <c r="AS42" s="363">
        <f ca="1">AVERAGEIFS(DContriORI!$E79:$ZZ79,DContriORI!$E$42:$ZZ$42,"&gt;="&amp;DContriAgreOri!AS$1,DContriORI!$E$42:$ZZ$42,"&lt;="&amp;DContriAgreOri!AS$2)</f>
        <v>0</v>
      </c>
      <c r="AT42" s="363">
        <f ca="1">AVERAGEIFS(DContriORI!$E79:$ZZ79,DContriORI!$E$42:$ZZ$42,"&gt;="&amp;DContriAgreOri!AT$1,DContriORI!$E$42:$ZZ$42,"&lt;="&amp;DContriAgreOri!AT$2)</f>
        <v>0</v>
      </c>
      <c r="AU42" s="363">
        <f ca="1">AVERAGEIFS(DContriORI!$E79:$ZZ79,DContriORI!$E$42:$ZZ$42,"&gt;="&amp;DContriAgreOri!AU$1,DContriORI!$E$42:$ZZ$42,"&lt;="&amp;DContriAgreOri!AU$2)</f>
        <v>0</v>
      </c>
      <c r="AV42" s="372"/>
      <c r="AW42" s="362" t="s">
        <v>31</v>
      </c>
      <c r="AX42" s="363">
        <f ca="1">AVERAGEIFS(DContriORI!$E79:$ZZ79,DContriORI!$E$42:$ZZ$42,"&gt;="&amp;DContriAgreOri!AX$1,DContriORI!$E$42:$ZZ$42,"&lt;="&amp;DContriAgreOri!AX$2)</f>
        <v>1141464.1192928292</v>
      </c>
      <c r="AY42" s="363">
        <f ca="1">AVERAGEIFS(DContriORI!$E79:$ZZ79,DContriORI!$E$42:$ZZ$42,"&gt;="&amp;DContriAgreOri!AY$1,DContriORI!$E$42:$ZZ$42,"&lt;="&amp;DContriAgreOri!AY$2)</f>
        <v>0</v>
      </c>
      <c r="AZ42" s="364"/>
    </row>
    <row r="43" spans="1:52" s="343" customFormat="1" x14ac:dyDescent="0.2">
      <c r="A43" s="325" t="s">
        <v>32</v>
      </c>
      <c r="B43" s="362">
        <f ca="1">AVERAGEIFS(DContriORI!$E80:$ZZ80,DContriORI!$E$42:$ZZ$42,"&gt;="&amp;DContriAgreOri!B$1,DContriORI!$E$42:$ZZ$42,"&lt;="&amp;DContriAgreOri!B$2)</f>
        <v>56474.200000001176</v>
      </c>
      <c r="C43" s="363">
        <f ca="1">AVERAGEIFS(DContriORI!$E80:$ZZ80,DContriORI!$E$42:$ZZ$42,"&gt;="&amp;DContriAgreOri!C$1,DContriORI!$E$42:$ZZ$42,"&lt;="&amp;DContriAgreOri!C$2)</f>
        <v>51653.280000004095</v>
      </c>
      <c r="D43" s="363">
        <f ca="1">AVERAGEIFS(DContriORI!$E80:$ZZ80,DContriORI!$E$42:$ZZ$42,"&gt;="&amp;DContriAgreOri!D$1,DContriORI!$E$42:$ZZ$42,"&lt;="&amp;DContriAgreOri!D$2)</f>
        <v>49479.152000001108</v>
      </c>
      <c r="E43" s="363">
        <f ca="1">AVERAGEIFS(DContriORI!$E80:$ZZ80,DContriORI!$E$42:$ZZ$42,"&gt;="&amp;DContriAgreOri!E$1,DContriORI!$E$42:$ZZ$42,"&lt;="&amp;DContriAgreOri!E$2)</f>
        <v>47343.98878397324</v>
      </c>
      <c r="F43" s="363">
        <f ca="1">AVERAGEIFS(DContriORI!$E80:$ZZ80,DContriORI!$E$42:$ZZ$42,"&gt;="&amp;DContriAgreOri!F$1,DContriORI!$E$42:$ZZ$42,"&lt;="&amp;DContriAgreOri!F$2)</f>
        <v>0</v>
      </c>
      <c r="G43" s="372"/>
      <c r="H43" s="362">
        <f ca="1">AVERAGEIFS(DContriORI!$E80:$ZZ80,DContriORI!$E$42:$ZZ$42,"&gt;="&amp;DContriAgreOri!H$1,DContriORI!$E$42:$ZZ$42,"&lt;="&amp;DContriAgreOri!H$2)</f>
        <v>51441.53011848106</v>
      </c>
      <c r="I43" s="363">
        <f ca="1">AVERAGEIFS(DContriORI!$E80:$ZZ80,DContriORI!$E$42:$ZZ$42,"&gt;="&amp;DContriAgreOri!I$1,DContriORI!$E$42:$ZZ$42,"&lt;="&amp;DContriAgreOri!I$2)</f>
        <v>51865.029881527124</v>
      </c>
      <c r="J43" s="363">
        <f ca="1">AVERAGEIFS(DContriORI!$E80:$ZZ80,DContriORI!$E$42:$ZZ$42,"&gt;="&amp;DContriAgreOri!J$1,DContriORI!$E$42:$ZZ$42,"&lt;="&amp;DContriAgreOri!J$2)</f>
        <v>48627.706744123025</v>
      </c>
      <c r="K43" s="363">
        <f ca="1">AVERAGEIFS(DContriORI!$E80:$ZZ80,DContriORI!$E$42:$ZZ$42,"&gt;="&amp;DContriAgreOri!K$1,DContriORI!$E$42:$ZZ$42,"&lt;="&amp;DContriAgreOri!K$2)</f>
        <v>50330.597255879191</v>
      </c>
      <c r="L43" s="363">
        <f ca="1">AVERAGEIFS(DContriORI!$E80:$ZZ80,DContriORI!$E$42:$ZZ$42,"&gt;="&amp;DContriAgreOri!L$1,DContriORI!$E$42:$ZZ$42,"&lt;="&amp;DContriAgreOri!L$2)</f>
        <v>46655.824709571869</v>
      </c>
      <c r="M43" s="363">
        <f ca="1">AVERAGEIFS(DContriORI!$E80:$ZZ80,DContriORI!$E$42:$ZZ$42,"&gt;="&amp;DContriAgreOri!M$1,DContriORI!$E$42:$ZZ$42,"&lt;="&amp;DContriAgreOri!M$2)</f>
        <v>48032.152858374611</v>
      </c>
      <c r="N43" s="363">
        <f ca="1">AVERAGEIFS(DContriORI!$E80:$ZZ80,DContriORI!$E$42:$ZZ$42,"&gt;="&amp;DContriAgreOri!N$1,DContriORI!$E$42:$ZZ$42,"&lt;="&amp;DContriAgreOri!N$2)</f>
        <v>0</v>
      </c>
      <c r="O43" s="363">
        <f ca="1">AVERAGEIFS(DContriORI!$E80:$ZZ80,DContriORI!$E$42:$ZZ$42,"&gt;="&amp;DContriAgreOri!O$1,DContriORI!$E$42:$ZZ$42,"&lt;="&amp;DContriAgreOri!O$2)</f>
        <v>0</v>
      </c>
      <c r="P43" s="372"/>
      <c r="Q43" s="362">
        <f ca="1">AVERAGEIFS(DContriORI!$E80:$ZZ80,DContriORI!$E$42:$ZZ$42,"&gt;="&amp;DContriAgreOri!Q$1,DContriORI!$E$42:$ZZ$42,"&lt;="&amp;DContriAgreOri!Q$2)</f>
        <v>48557.750886185975</v>
      </c>
      <c r="R43" s="363">
        <f ca="1">AVERAGEIFS(DContriORI!$E80:$ZZ80,DContriORI!$E$42:$ZZ$42,"&gt;="&amp;DContriAgreOri!R$1,DContriORI!$E$42:$ZZ$42,"&lt;="&amp;DContriAgreOri!R$2)</f>
        <v>48697.662602060074</v>
      </c>
      <c r="S43" s="363">
        <f ca="1">AVERAGEIFS(DContriORI!$E80:$ZZ80,DContriORI!$E$42:$ZZ$42,"&gt;="&amp;DContriAgreOri!S$1,DContriORI!$E$42:$ZZ$42,"&lt;="&amp;DContriAgreOri!S$2)</f>
        <v>48299.077994754065</v>
      </c>
      <c r="T43" s="363">
        <f ca="1">AVERAGEIFS(DContriORI!$E80:$ZZ80,DContriORI!$E$42:$ZZ$42,"&gt;="&amp;DContriAgreOri!T$1,DContriORI!$E$42:$ZZ$42,"&lt;="&amp;DContriAgreOri!T$2)</f>
        <v>52362.116517004324</v>
      </c>
      <c r="U43" s="363">
        <f ca="1">AVERAGEIFS(DContriORI!$E80:$ZZ80,DContriORI!$E$42:$ZZ$42,"&gt;="&amp;DContriAgreOri!U$1,DContriORI!$E$42:$ZZ$42,"&lt;="&amp;DContriAgreOri!U$2)</f>
        <v>46859.84794134969</v>
      </c>
      <c r="V43" s="363">
        <f ca="1">AVERAGEIFS(DContriORI!$E80:$ZZ80,DContriORI!$E$42:$ZZ$42,"&gt;="&amp;DContriAgreOri!V$1,DContriORI!$E$42:$ZZ$42,"&lt;="&amp;DContriAgreOri!V$2)</f>
        <v>46451.801477794048</v>
      </c>
      <c r="W43" s="363">
        <f ca="1">AVERAGEIFS(DContriORI!$E80:$ZZ80,DContriORI!$E$42:$ZZ$42,"&gt;="&amp;DContriAgreOri!W$1,DContriORI!$E$42:$ZZ$42,"&lt;="&amp;DContriAgreOri!W$2)</f>
        <v>46865.631905359354</v>
      </c>
      <c r="X43" s="363">
        <f ca="1">AVERAGEIFS(DContriORI!$E80:$ZZ80,DContriORI!$E$42:$ZZ$42,"&gt;="&amp;DContriAgreOri!X$1,DContriORI!$E$42:$ZZ$42,"&lt;="&amp;DContriAgreOri!X$2)</f>
        <v>49198.673811389868</v>
      </c>
      <c r="Y43" s="363">
        <f ca="1">AVERAGEIFS(DContriORI!$E80:$ZZ80,DContriORI!$E$42:$ZZ$42,"&gt;="&amp;DContriAgreOri!Y$1,DContriORI!$E$42:$ZZ$42,"&lt;="&amp;DContriAgreOri!Y$2)</f>
        <v>0</v>
      </c>
      <c r="Z43" s="363">
        <f ca="1">AVERAGEIFS(DContriORI!$E80:$ZZ80,DContriORI!$E$42:$ZZ$42,"&gt;="&amp;DContriAgreOri!Z$1,DContriORI!$E$42:$ZZ$42,"&lt;="&amp;DContriAgreOri!Z$2)</f>
        <v>0</v>
      </c>
      <c r="AA43" s="363">
        <f ca="1">AVERAGEIFS(DContriORI!$E80:$ZZ80,DContriORI!$E$42:$ZZ$42,"&gt;="&amp;DContriAgreOri!AA$1,DContriORI!$E$42:$ZZ$42,"&lt;="&amp;DContriAgreOri!AA$2)</f>
        <v>0</v>
      </c>
      <c r="AB43" s="363">
        <f ca="1">AVERAGEIFS(DContriORI!$E80:$ZZ80,DContriORI!$E$42:$ZZ$42,"&gt;="&amp;DContriAgreOri!AB$1,DContriORI!$E$42:$ZZ$42,"&lt;="&amp;DContriAgreOri!AB$2)</f>
        <v>0</v>
      </c>
      <c r="AC43" s="372"/>
      <c r="AD43" s="362">
        <f ca="1">AVERAGEIFS(DContriORI!$E80:$ZZ80,DContriORI!$E$42:$ZZ$42,"&gt;="&amp;DContriAgreOri!AD$1,DContriORI!$E$42:$ZZ$42,"&lt;="&amp;DContriAgreOri!AD$2)</f>
        <v>49104.473512213895</v>
      </c>
      <c r="AE43" s="363">
        <f ca="1">AVERAGEIFS(DContriORI!$E80:$ZZ80,DContriORI!$E$42:$ZZ$42,"&gt;="&amp;DContriAgreOri!AE$1,DContriORI!$E$42:$ZZ$42,"&lt;="&amp;DContriAgreOri!AE$2)</f>
        <v>47187.846224188164</v>
      </c>
      <c r="AF43" s="363">
        <f ca="1">AVERAGEIFS(DContriORI!$E80:$ZZ80,DContriORI!$E$42:$ZZ$42,"&gt;="&amp;DContriAgreOri!AF$1,DContriORI!$E$42:$ZZ$42,"&lt;="&amp;DContriAgreOri!AF$2)</f>
        <v>49590.800495967022</v>
      </c>
      <c r="AG43" s="363">
        <f ca="1">AVERAGEIFS(DContriORI!$E80:$ZZ80,DContriORI!$E$42:$ZZ$42,"&gt;="&amp;DContriAgreOri!AG$1,DContriORI!$E$42:$ZZ$42,"&lt;="&amp;DContriAgreOri!AG$2)</f>
        <v>48434.540526434408</v>
      </c>
      <c r="AH43" s="363">
        <f ca="1">AVERAGEIFS(DContriORI!$E80:$ZZ80,DContriORI!$E$42:$ZZ$42,"&gt;="&amp;DContriAgreOri!AH$1,DContriORI!$E$42:$ZZ$42,"&lt;="&amp;DContriAgreOri!AH$2)</f>
        <v>50432.067318279711</v>
      </c>
      <c r="AI43" s="363">
        <f ca="1">AVERAGEIFS(DContriORI!$E80:$ZZ80,DContriORI!$E$42:$ZZ$42,"&gt;="&amp;DContriAgreOri!AI$1,DContriORI!$E$42:$ZZ$42,"&lt;="&amp;DContriAgreOri!AI$2)</f>
        <v>52125.183922923461</v>
      </c>
      <c r="AJ43" s="363">
        <f ca="1">AVERAGEIFS(DContriORI!$E80:$ZZ80,DContriORI!$E$42:$ZZ$42,"&gt;="&amp;DContriAgreOri!AJ$1,DContriORI!$E$42:$ZZ$42,"&lt;="&amp;DContriAgreOri!AJ$2)</f>
        <v>45897.49604786998</v>
      </c>
      <c r="AK43" s="363">
        <f ca="1">AVERAGEIFS(DContriORI!$E80:$ZZ80,DContriORI!$E$42:$ZZ$42,"&gt;="&amp;DContriAgreOri!AK$1,DContriORI!$E$42:$ZZ$42,"&lt;="&amp;DContriAgreOri!AK$2)</f>
        <v>46944.987049317519</v>
      </c>
      <c r="AL43" s="363">
        <f ca="1">AVERAGEIFS(DContriORI!$E80:$ZZ80,DContriORI!$E$42:$ZZ$42,"&gt;="&amp;DContriAgreOri!AL$1,DContriORI!$E$42:$ZZ$42,"&lt;="&amp;DContriAgreOri!AL$2)</f>
        <v>47124.991031528109</v>
      </c>
      <c r="AM43" s="363">
        <f ca="1">AVERAGEIFS(DContriORI!$E80:$ZZ80,DContriORI!$E$42:$ZZ$42,"&gt;="&amp;DContriAgreOri!AM$1,DContriORI!$E$42:$ZZ$42,"&lt;="&amp;DContriAgreOri!AM$2)</f>
        <v>47909.770630337109</v>
      </c>
      <c r="AN43" s="363">
        <f ca="1">AVERAGEIFS(DContriORI!$E80:$ZZ80,DContriORI!$E$42:$ZZ$42,"&gt;="&amp;DContriAgreOri!AN$1,DContriORI!$E$42:$ZZ$42,"&lt;="&amp;DContriAgreOri!AN$2)</f>
        <v>47015.334055385545</v>
      </c>
      <c r="AO43" s="363">
        <f ca="1">AVERAGEIFS(DContriORI!$E80:$ZZ80,DContriORI!$E$42:$ZZ$42,"&gt;="&amp;DContriAgreOri!AO$1,DContriORI!$E$42:$ZZ$42,"&lt;="&amp;DContriAgreOri!AO$2)</f>
        <v>49171.353889401173</v>
      </c>
      <c r="AP43" s="363">
        <f ca="1">AVERAGEIFS(DContriORI!$E80:$ZZ80,DContriORI!$E$42:$ZZ$42,"&gt;="&amp;DContriAgreOri!AP$1,DContriORI!$E$42:$ZZ$42,"&lt;="&amp;DContriAgreOri!AP$2)</f>
        <v>0</v>
      </c>
      <c r="AQ43" s="363">
        <f ca="1">AVERAGEIFS(DContriORI!$E80:$ZZ80,DContriORI!$E$42:$ZZ$42,"&gt;="&amp;DContriAgreOri!AQ$1,DContriORI!$E$42:$ZZ$42,"&lt;="&amp;DContriAgreOri!AQ$2)</f>
        <v>0</v>
      </c>
      <c r="AR43" s="363">
        <f ca="1">AVERAGEIFS(DContriORI!$E80:$ZZ80,DContriORI!$E$42:$ZZ$42,"&gt;="&amp;DContriAgreOri!AR$1,DContriORI!$E$42:$ZZ$42,"&lt;="&amp;DContriAgreOri!AR$2)</f>
        <v>0</v>
      </c>
      <c r="AS43" s="363">
        <f ca="1">AVERAGEIFS(DContriORI!$E80:$ZZ80,DContriORI!$E$42:$ZZ$42,"&gt;="&amp;DContriAgreOri!AS$1,DContriORI!$E$42:$ZZ$42,"&lt;="&amp;DContriAgreOri!AS$2)</f>
        <v>0</v>
      </c>
      <c r="AT43" s="363">
        <f ca="1">AVERAGEIFS(DContriORI!$E80:$ZZ80,DContriORI!$E$42:$ZZ$42,"&gt;="&amp;DContriAgreOri!AT$1,DContriORI!$E$42:$ZZ$42,"&lt;="&amp;DContriAgreOri!AT$2)</f>
        <v>0</v>
      </c>
      <c r="AU43" s="363">
        <f ca="1">AVERAGEIFS(DContriORI!$E80:$ZZ80,DContriORI!$E$42:$ZZ$42,"&gt;="&amp;DContriAgreOri!AU$1,DContriORI!$E$42:$ZZ$42,"&lt;="&amp;DContriAgreOri!AU$2)</f>
        <v>0</v>
      </c>
      <c r="AV43" s="372"/>
      <c r="AW43" s="362" t="s">
        <v>32</v>
      </c>
      <c r="AX43" s="363">
        <f ca="1">AVERAGEIFS(DContriORI!$E80:$ZZ80,DContriORI!$E$42:$ZZ$42,"&gt;="&amp;DContriAgreOri!AX$1,DContriORI!$E$42:$ZZ$42,"&lt;="&amp;DContriAgreOri!AX$2)</f>
        <v>46263.779611178994</v>
      </c>
      <c r="AY43" s="363">
        <f ca="1">AVERAGEIFS(DContriORI!$E80:$ZZ80,DContriORI!$E$42:$ZZ$42,"&gt;="&amp;DContriAgreOri!AY$1,DContriORI!$E$42:$ZZ$42,"&lt;="&amp;DContriAgreOri!AY$2)</f>
        <v>0</v>
      </c>
      <c r="AZ43" s="364"/>
    </row>
    <row r="44" spans="1:52" s="343" customFormat="1" x14ac:dyDescent="0.2">
      <c r="A44" s="325" t="s">
        <v>33</v>
      </c>
      <c r="B44" s="362">
        <f ca="1">AVERAGEIFS(DContriORI!$E81:$ZZ81,DContriORI!$E$42:$ZZ$42,"&gt;="&amp;DContriAgreOri!B$1,DContriORI!$E$42:$ZZ$42,"&lt;="&amp;DContriAgreOri!B$2)</f>
        <v>139415.42199993422</v>
      </c>
      <c r="C44" s="363">
        <f ca="1">AVERAGEIFS(DContriORI!$E81:$ZZ81,DContriORI!$E$42:$ZZ$42,"&gt;="&amp;DContriAgreOri!C$1,DContriORI!$E$42:$ZZ$42,"&lt;="&amp;DContriAgreOri!C$2)</f>
        <v>138004.56099994635</v>
      </c>
      <c r="D44" s="363">
        <f ca="1">AVERAGEIFS(DContriORI!$E81:$ZZ81,DContriORI!$E$42:$ZZ$42,"&gt;="&amp;DContriAgreOri!D$1,DContriORI!$E$42:$ZZ$42,"&lt;="&amp;DContriAgreOri!D$2)</f>
        <v>151536.63199994576</v>
      </c>
      <c r="E44" s="363">
        <f ca="1">AVERAGEIFS(DContriORI!$E81:$ZZ81,DContriORI!$E$42:$ZZ$42,"&gt;="&amp;DContriAgreOri!E$1,DContriORI!$E$42:$ZZ$42,"&lt;="&amp;DContriAgreOri!E$2)</f>
        <v>182941.38673330529</v>
      </c>
      <c r="F44" s="363">
        <f ca="1">AVERAGEIFS(DContriORI!$E81:$ZZ81,DContriORI!$E$42:$ZZ$42,"&gt;="&amp;DContriAgreOri!F$1,DContriORI!$E$42:$ZZ$42,"&lt;="&amp;DContriAgreOri!F$2)</f>
        <v>0</v>
      </c>
      <c r="G44" s="372"/>
      <c r="H44" s="362">
        <f ca="1">AVERAGEIFS(DContriORI!$E81:$ZZ81,DContriORI!$E$42:$ZZ$42,"&gt;="&amp;DContriAgreOri!H$1,DContriORI!$E$42:$ZZ$42,"&lt;="&amp;DContriAgreOri!H$2)</f>
        <v>137243.48972772181</v>
      </c>
      <c r="I44" s="363">
        <f ca="1">AVERAGEIFS(DContriORI!$E81:$ZZ81,DContriORI!$E$42:$ZZ$42,"&gt;="&amp;DContriAgreOri!I$1,DContriORI!$E$42:$ZZ$42,"&lt;="&amp;DContriAgreOri!I$2)</f>
        <v>138765.63227217089</v>
      </c>
      <c r="J44" s="363">
        <f ca="1">AVERAGEIFS(DContriORI!$E81:$ZZ81,DContriORI!$E$42:$ZZ$42,"&gt;="&amp;DContriAgreOri!J$1,DContriORI!$E$42:$ZZ$42,"&lt;="&amp;DContriAgreOri!J$2)</f>
        <v>141071.80119028621</v>
      </c>
      <c r="K44" s="363">
        <f ca="1">AVERAGEIFS(DContriORI!$E81:$ZZ81,DContriORI!$E$42:$ZZ$42,"&gt;="&amp;DContriAgreOri!K$1,DContriORI!$E$42:$ZZ$42,"&lt;="&amp;DContriAgreOri!K$2)</f>
        <v>162001.46280960529</v>
      </c>
      <c r="L44" s="363">
        <f ca="1">AVERAGEIFS(DContriORI!$E81:$ZZ81,DContriORI!$E$42:$ZZ$42,"&gt;="&amp;DContriAgreOri!L$1,DContriORI!$E$42:$ZZ$42,"&lt;="&amp;DContriAgreOri!L$2)</f>
        <v>186697.57536289038</v>
      </c>
      <c r="M44" s="363">
        <f ca="1">AVERAGEIFS(DContriORI!$E81:$ZZ81,DContriORI!$E$42:$ZZ$42,"&gt;="&amp;DContriAgreOri!M$1,DContriORI!$E$42:$ZZ$42,"&lt;="&amp;DContriAgreOri!M$2)</f>
        <v>179185.19810372018</v>
      </c>
      <c r="N44" s="363">
        <f ca="1">AVERAGEIFS(DContriORI!$E81:$ZZ81,DContriORI!$E$42:$ZZ$42,"&gt;="&amp;DContriAgreOri!N$1,DContriORI!$E$42:$ZZ$42,"&lt;="&amp;DContriAgreOri!N$2)</f>
        <v>0</v>
      </c>
      <c r="O44" s="363">
        <f ca="1">AVERAGEIFS(DContriORI!$E81:$ZZ81,DContriORI!$E$42:$ZZ$42,"&gt;="&amp;DContriAgreOri!O$1,DContriORI!$E$42:$ZZ$42,"&lt;="&amp;DContriAgreOri!O$2)</f>
        <v>0</v>
      </c>
      <c r="P44" s="372"/>
      <c r="Q44" s="362">
        <f ca="1">AVERAGEIFS(DContriORI!$E81:$ZZ81,DContriORI!$E$42:$ZZ$42,"&gt;="&amp;DContriAgreOri!Q$1,DContriORI!$E$42:$ZZ$42,"&lt;="&amp;DContriAgreOri!Q$2)</f>
        <v>138957.5619524582</v>
      </c>
      <c r="R44" s="363">
        <f ca="1">AVERAGEIFS(DContriORI!$E81:$ZZ81,DContriORI!$E$42:$ZZ$42,"&gt;="&amp;DContriAgreOri!R$1,DContriORI!$E$42:$ZZ$42,"&lt;="&amp;DContriAgreOri!R$2)</f>
        <v>143186.04042811421</v>
      </c>
      <c r="S44" s="363">
        <f ca="1">AVERAGEIFS(DContriORI!$E81:$ZZ81,DContriORI!$E$42:$ZZ$42,"&gt;="&amp;DContriAgreOri!S$1,DContriORI!$E$42:$ZZ$42,"&lt;="&amp;DContriAgreOri!S$2)</f>
        <v>143092.27073308628</v>
      </c>
      <c r="T44" s="363">
        <f ca="1">AVERAGEIFS(DContriORI!$E81:$ZZ81,DContriORI!$E$42:$ZZ$42,"&gt;="&amp;DContriAgreOri!T$1,DContriORI!$E$42:$ZZ$42,"&lt;="&amp;DContriAgreOri!T$2)</f>
        <v>180910.65488612431</v>
      </c>
      <c r="U44" s="363">
        <f ca="1">AVERAGEIFS(DContriORI!$E81:$ZZ81,DContriORI!$E$42:$ZZ$42,"&gt;="&amp;DContriAgreOri!U$1,DContriORI!$E$42:$ZZ$42,"&lt;="&amp;DContriAgreOri!U$2)</f>
        <v>187176.68303897584</v>
      </c>
      <c r="V44" s="363">
        <f ca="1">AVERAGEIFS(DContriORI!$E81:$ZZ81,DContriORI!$E$42:$ZZ$42,"&gt;="&amp;DContriAgreOri!V$1,DContriORI!$E$42:$ZZ$42,"&lt;="&amp;DContriAgreOri!V$2)</f>
        <v>186218.46768680494</v>
      </c>
      <c r="W44" s="363">
        <f ca="1">AVERAGEIFS(DContriORI!$E81:$ZZ81,DContriORI!$E$42:$ZZ$42,"&gt;="&amp;DContriAgreOri!W$1,DContriORI!$E$42:$ZZ$42,"&lt;="&amp;DContriAgreOri!W$2)</f>
        <v>176439.83622453731</v>
      </c>
      <c r="X44" s="363">
        <f ca="1">AVERAGEIFS(DContriORI!$E81:$ZZ81,DContriORI!$E$42:$ZZ$42,"&gt;="&amp;DContriAgreOri!X$1,DContriORI!$E$42:$ZZ$42,"&lt;="&amp;DContriAgreOri!X$2)</f>
        <v>181930.55998290304</v>
      </c>
      <c r="Y44" s="363">
        <f ca="1">AVERAGEIFS(DContriORI!$E81:$ZZ81,DContriORI!$E$42:$ZZ$42,"&gt;="&amp;DContriAgreOri!Y$1,DContriORI!$E$42:$ZZ$42,"&lt;="&amp;DContriAgreOri!Y$2)</f>
        <v>0</v>
      </c>
      <c r="Z44" s="363">
        <f ca="1">AVERAGEIFS(DContriORI!$E81:$ZZ81,DContriORI!$E$42:$ZZ$42,"&gt;="&amp;DContriAgreOri!Z$1,DContriORI!$E$42:$ZZ$42,"&lt;="&amp;DContriAgreOri!Z$2)</f>
        <v>0</v>
      </c>
      <c r="AA44" s="363">
        <f ca="1">AVERAGEIFS(DContriORI!$E81:$ZZ81,DContriORI!$E$42:$ZZ$42,"&gt;="&amp;DContriAgreOri!AA$1,DContriORI!$E$42:$ZZ$42,"&lt;="&amp;DContriAgreOri!AA$2)</f>
        <v>0</v>
      </c>
      <c r="AB44" s="363">
        <f ca="1">AVERAGEIFS(DContriORI!$E81:$ZZ81,DContriORI!$E$42:$ZZ$42,"&gt;="&amp;DContriAgreOri!AB$1,DContriORI!$E$42:$ZZ$42,"&lt;="&amp;DContriAgreOri!AB$2)</f>
        <v>0</v>
      </c>
      <c r="AC44" s="372"/>
      <c r="AD44" s="362">
        <f ca="1">AVERAGEIFS(DContriORI!$E81:$ZZ81,DContriORI!$E$42:$ZZ$42,"&gt;="&amp;DContriAgreOri!AD$1,DContriORI!$E$42:$ZZ$42,"&lt;="&amp;DContriAgreOri!AD$2)</f>
        <v>136638.85899488867</v>
      </c>
      <c r="AE44" s="363">
        <f ca="1">AVERAGEIFS(DContriORI!$E81:$ZZ81,DContriORI!$E$42:$ZZ$42,"&gt;="&amp;DContriAgreOri!AE$1,DContriORI!$E$42:$ZZ$42,"&lt;="&amp;DContriAgreOri!AE$2)</f>
        <v>142747.1601300909</v>
      </c>
      <c r="AF44" s="363">
        <f ca="1">AVERAGEIFS(DContriORI!$E81:$ZZ81,DContriORI!$E$42:$ZZ$42,"&gt;="&amp;DContriAgreOri!AF$1,DContriORI!$E$42:$ZZ$42,"&lt;="&amp;DContriAgreOri!AF$2)</f>
        <v>143829.38444587906</v>
      </c>
      <c r="AG44" s="363">
        <f ca="1">AVERAGEIFS(DContriORI!$E81:$ZZ81,DContriORI!$E$42:$ZZ$42,"&gt;="&amp;DContriAgreOri!AG$1,DContriORI!$E$42:$ZZ$42,"&lt;="&amp;DContriAgreOri!AG$2)</f>
        <v>142895.78647505384</v>
      </c>
      <c r="AH44" s="363">
        <f ca="1">AVERAGEIFS(DContriORI!$E81:$ZZ81,DContriORI!$E$42:$ZZ$42,"&gt;="&amp;DContriAgreOri!AH$1,DContriORI!$E$42:$ZZ$42,"&lt;="&amp;DContriAgreOri!AH$2)</f>
        <v>162751.92160639493</v>
      </c>
      <c r="AI44" s="363">
        <f ca="1">AVERAGEIFS(DContriORI!$E81:$ZZ81,DContriORI!$E$42:$ZZ$42,"&gt;="&amp;DContriAgreOri!AI$1,DContriORI!$E$42:$ZZ$42,"&lt;="&amp;DContriAgreOri!AI$2)</f>
        <v>180356.68034736713</v>
      </c>
      <c r="AJ44" s="363">
        <f ca="1">AVERAGEIFS(DContriORI!$E81:$ZZ81,DContriORI!$E$42:$ZZ$42,"&gt;="&amp;DContriAgreOri!AJ$1,DContriORI!$E$42:$ZZ$42,"&lt;="&amp;DContriAgreOri!AJ$2)</f>
        <v>172911.78424052201</v>
      </c>
      <c r="AK44" s="363">
        <f ca="1">AVERAGEIFS(DContriORI!$E81:$ZZ81,DContriORI!$E$42:$ZZ$42,"&gt;="&amp;DContriAgreOri!AK$1,DContriORI!$E$42:$ZZ$42,"&lt;="&amp;DContriAgreOri!AK$2)</f>
        <v>206135.71727148825</v>
      </c>
      <c r="AL44" s="363">
        <f ca="1">AVERAGEIFS(DContriORI!$E81:$ZZ81,DContriORI!$E$42:$ZZ$42,"&gt;="&amp;DContriAgreOri!AL$1,DContriORI!$E$42:$ZZ$42,"&lt;="&amp;DContriAgreOri!AL$2)</f>
        <v>181045.22457666096</v>
      </c>
      <c r="AM44" s="363">
        <f ca="1">AVERAGEIFS(DContriORI!$E81:$ZZ81,DContriORI!$E$42:$ZZ$42,"&gt;="&amp;DContriAgreOri!AM$1,DContriORI!$E$42:$ZZ$42,"&lt;="&amp;DContriAgreOri!AM$2)</f>
        <v>175098.57124609593</v>
      </c>
      <c r="AN44" s="363">
        <f ca="1">AVERAGEIFS(DContriORI!$E81:$ZZ81,DContriORI!$E$42:$ZZ$42,"&gt;="&amp;DContriAgreOri!AN$1,DContriORI!$E$42:$ZZ$42,"&lt;="&amp;DContriAgreOri!AN$2)</f>
        <v>186831.65335150505</v>
      </c>
      <c r="AO44" s="363">
        <f ca="1">AVERAGEIFS(DContriORI!$E81:$ZZ81,DContriORI!$E$42:$ZZ$42,"&gt;="&amp;DContriAgreOri!AO$1,DContriORI!$E$42:$ZZ$42,"&lt;="&amp;DContriAgreOri!AO$2)</f>
        <v>175625.36971355951</v>
      </c>
      <c r="AP44" s="363">
        <f ca="1">AVERAGEIFS(DContriORI!$E81:$ZZ81,DContriORI!$E$42:$ZZ$42,"&gt;="&amp;DContriAgreOri!AP$1,DContriORI!$E$42:$ZZ$42,"&lt;="&amp;DContriAgreOri!AP$2)</f>
        <v>0</v>
      </c>
      <c r="AQ44" s="363">
        <f ca="1">AVERAGEIFS(DContriORI!$E81:$ZZ81,DContriORI!$E$42:$ZZ$42,"&gt;="&amp;DContriAgreOri!AQ$1,DContriORI!$E$42:$ZZ$42,"&lt;="&amp;DContriAgreOri!AQ$2)</f>
        <v>0</v>
      </c>
      <c r="AR44" s="363">
        <f ca="1">AVERAGEIFS(DContriORI!$E81:$ZZ81,DContriORI!$E$42:$ZZ$42,"&gt;="&amp;DContriAgreOri!AR$1,DContriORI!$E$42:$ZZ$42,"&lt;="&amp;DContriAgreOri!AR$2)</f>
        <v>0</v>
      </c>
      <c r="AS44" s="363">
        <f ca="1">AVERAGEIFS(DContriORI!$E81:$ZZ81,DContriORI!$E$42:$ZZ$42,"&gt;="&amp;DContriAgreOri!AS$1,DContriORI!$E$42:$ZZ$42,"&lt;="&amp;DContriAgreOri!AS$2)</f>
        <v>0</v>
      </c>
      <c r="AT44" s="363">
        <f ca="1">AVERAGEIFS(DContriORI!$E81:$ZZ81,DContriORI!$E$42:$ZZ$42,"&gt;="&amp;DContriAgreOri!AT$1,DContriORI!$E$42:$ZZ$42,"&lt;="&amp;DContriAgreOri!AT$2)</f>
        <v>0</v>
      </c>
      <c r="AU44" s="363">
        <f ca="1">AVERAGEIFS(DContriORI!$E81:$ZZ81,DContriORI!$E$42:$ZZ$42,"&gt;="&amp;DContriAgreOri!AU$1,DContriORI!$E$42:$ZZ$42,"&lt;="&amp;DContriAgreOri!AU$2)</f>
        <v>0</v>
      </c>
      <c r="AV44" s="372"/>
      <c r="AW44" s="362" t="s">
        <v>33</v>
      </c>
      <c r="AX44" s="363">
        <f ca="1">AVERAGEIFS(DContriORI!$E81:$ZZ81,DContriORI!$E$42:$ZZ$42,"&gt;="&amp;DContriAgreOri!AX$1,DContriORI!$E$42:$ZZ$42,"&lt;="&amp;DContriAgreOri!AX$2)</f>
        <v>164309.5180923687</v>
      </c>
      <c r="AY44" s="363">
        <f ca="1">AVERAGEIFS(DContriORI!$E81:$ZZ81,DContriORI!$E$42:$ZZ$42,"&gt;="&amp;DContriAgreOri!AY$1,DContriORI!$E$42:$ZZ$42,"&lt;="&amp;DContriAgreOri!AY$2)</f>
        <v>0</v>
      </c>
      <c r="AZ44" s="364"/>
    </row>
    <row r="45" spans="1:52" s="342" customFormat="1" x14ac:dyDescent="0.2">
      <c r="A45" s="334" t="s">
        <v>34</v>
      </c>
      <c r="B45" s="365">
        <f ca="1">AVERAGEIFS(DContriORI!$E82:$ZZ82,DContriORI!$E$42:$ZZ$42,"&gt;="&amp;DContriAgreOri!B$1,DContriORI!$E$42:$ZZ$42,"&lt;="&amp;DContriAgreOri!B$2)</f>
        <v>3988260.7161276746</v>
      </c>
      <c r="C45" s="366">
        <f ca="1">AVERAGEIFS(DContriORI!$E82:$ZZ82,DContriORI!$E$42:$ZZ$42,"&gt;="&amp;DContriAgreOri!C$1,DContriORI!$E$42:$ZZ$42,"&lt;="&amp;DContriAgreOri!C$2)</f>
        <v>3961069.6461352059</v>
      </c>
      <c r="D45" s="366">
        <f ca="1">AVERAGEIFS(DContriORI!$E82:$ZZ82,DContriORI!$E$42:$ZZ$42,"&gt;="&amp;DContriAgreOri!D$1,DContriORI!$E$42:$ZZ$42,"&lt;="&amp;DContriAgreOri!D$2)</f>
        <v>3962122.1341357282</v>
      </c>
      <c r="E45" s="366">
        <f ca="1">AVERAGEIFS(DContriORI!$E82:$ZZ82,DContriORI!$E$42:$ZZ$42,"&gt;="&amp;DContriAgreOri!E$1,DContriORI!$E$42:$ZZ$42,"&lt;="&amp;DContriAgreOri!E$2)</f>
        <v>4005636.4623633041</v>
      </c>
      <c r="F45" s="366">
        <f ca="1">AVERAGEIFS(DContriORI!$E82:$ZZ82,DContriORI!$E$42:$ZZ$42,"&gt;="&amp;DContriAgreOri!F$1,DContriORI!$E$42:$ZZ$42,"&lt;="&amp;DContriAgreOri!F$2)</f>
        <v>0</v>
      </c>
      <c r="G45" s="399"/>
      <c r="H45" s="365">
        <f ca="1">AVERAGEIFS(DContriORI!$E82:$ZZ82,DContriORI!$E$42:$ZZ$42,"&gt;="&amp;DContriAgreOri!H$1,DContriORI!$E$42:$ZZ$42,"&lt;="&amp;DContriAgreOri!H$2)</f>
        <v>3973603.5305327461</v>
      </c>
      <c r="I45" s="366">
        <f ca="1">AVERAGEIFS(DContriORI!$E82:$ZZ82,DContriORI!$E$42:$ZZ$42,"&gt;="&amp;DContriAgreOri!I$1,DContriORI!$E$42:$ZZ$42,"&lt;="&amp;DContriAgreOri!I$2)</f>
        <v>3948535.7617376656</v>
      </c>
      <c r="J45" s="366">
        <f ca="1">AVERAGEIFS(DContriORI!$E82:$ZZ82,DContriORI!$E$42:$ZZ$42,"&gt;="&amp;DContriAgreOri!J$1,DContriORI!$E$42:$ZZ$42,"&lt;="&amp;DContriAgreOri!J$2)</f>
        <v>3962238.1404558383</v>
      </c>
      <c r="K45" s="366">
        <f ca="1">AVERAGEIFS(DContriORI!$E82:$ZZ82,DContriORI!$E$42:$ZZ$42,"&gt;="&amp;DContriAgreOri!K$1,DContriORI!$E$42:$ZZ$42,"&lt;="&amp;DContriAgreOri!K$2)</f>
        <v>3962006.1278156186</v>
      </c>
      <c r="L45" s="366">
        <f ca="1">AVERAGEIFS(DContriORI!$E82:$ZZ82,DContriORI!$E$42:$ZZ$42,"&gt;="&amp;DContriAgreOri!L$1,DContriORI!$E$42:$ZZ$42,"&lt;="&amp;DContriAgreOri!L$2)</f>
        <v>4006611.1229093927</v>
      </c>
      <c r="M45" s="366">
        <f ca="1">AVERAGEIFS(DContriORI!$E82:$ZZ82,DContriORI!$E$42:$ZZ$42,"&gt;="&amp;DContriAgreOri!M$1,DContriORI!$E$42:$ZZ$42,"&lt;="&amp;DContriAgreOri!M$2)</f>
        <v>4004661.801817216</v>
      </c>
      <c r="N45" s="366">
        <f ca="1">AVERAGEIFS(DContriORI!$E82:$ZZ82,DContriORI!$E$42:$ZZ$42,"&gt;="&amp;DContriAgreOri!N$1,DContriORI!$E$42:$ZZ$42,"&lt;="&amp;DContriAgreOri!N$2)</f>
        <v>0</v>
      </c>
      <c r="O45" s="366">
        <f ca="1">AVERAGEIFS(DContriORI!$E82:$ZZ82,DContriORI!$E$42:$ZZ$42,"&gt;="&amp;DContriAgreOri!O$1,DContriORI!$E$42:$ZZ$42,"&lt;="&amp;DContriAgreOri!O$2)</f>
        <v>0</v>
      </c>
      <c r="P45" s="399"/>
      <c r="Q45" s="365">
        <f ca="1">AVERAGEIFS(DContriORI!$E82:$ZZ82,DContriORI!$E$42:$ZZ$42,"&gt;="&amp;DContriAgreOri!Q$1,DContriORI!$E$42:$ZZ$42,"&lt;="&amp;DContriAgreOri!Q$2)</f>
        <v>3943346.0167968399</v>
      </c>
      <c r="R45" s="366">
        <f ca="1">AVERAGEIFS(DContriORI!$E82:$ZZ82,DContriORI!$E$42:$ZZ$42,"&gt;="&amp;DContriAgreOri!R$1,DContriORI!$E$42:$ZZ$42,"&lt;="&amp;DContriAgreOri!R$2)</f>
        <v>3981130.2641148376</v>
      </c>
      <c r="S45" s="366">
        <f ca="1">AVERAGEIFS(DContriORI!$E82:$ZZ82,DContriORI!$E$42:$ZZ$42,"&gt;="&amp;DContriAgreOri!S$1,DContriORI!$E$42:$ZZ$42,"&lt;="&amp;DContriAgreOri!S$2)</f>
        <v>3983079.4155419134</v>
      </c>
      <c r="T45" s="366">
        <f ca="1">AVERAGEIFS(DContriORI!$E82:$ZZ82,DContriORI!$E$42:$ZZ$42,"&gt;="&amp;DContriAgreOri!T$1,DContriORI!$E$42:$ZZ$42,"&lt;="&amp;DContriAgreOri!T$2)</f>
        <v>3940932.8400893235</v>
      </c>
      <c r="U45" s="366">
        <f ca="1">AVERAGEIFS(DContriORI!$E82:$ZZ82,DContriORI!$E$42:$ZZ$42,"&gt;="&amp;DContriAgreOri!U$1,DContriORI!$E$42:$ZZ$42,"&lt;="&amp;DContriAgreOri!U$2)</f>
        <v>3995076.7862895057</v>
      </c>
      <c r="V45" s="366">
        <f ca="1">AVERAGEIFS(DContriORI!$E82:$ZZ82,DContriORI!$E$42:$ZZ$42,"&gt;="&amp;DContriAgreOri!V$1,DContriORI!$E$42:$ZZ$42,"&lt;="&amp;DContriAgreOri!V$2)</f>
        <v>4018145.4595292793</v>
      </c>
      <c r="W45" s="366">
        <f ca="1">AVERAGEIFS(DContriORI!$E82:$ZZ82,DContriORI!$E$42:$ZZ$42,"&gt;="&amp;DContriAgreOri!W$1,DContriORI!$E$42:$ZZ$42,"&lt;="&amp;DContriAgreOri!W$2)</f>
        <v>4010415.9333150447</v>
      </c>
      <c r="X45" s="366">
        <f ca="1">AVERAGEIFS(DContriORI!$E82:$ZZ82,DContriORI!$E$42:$ZZ$42,"&gt;="&amp;DContriAgreOri!X$1,DContriORI!$E$42:$ZZ$42,"&lt;="&amp;DContriAgreOri!X$2)</f>
        <v>3998907.6703193872</v>
      </c>
      <c r="Y45" s="366">
        <f ca="1">AVERAGEIFS(DContriORI!$E82:$ZZ82,DContriORI!$E$42:$ZZ$42,"&gt;="&amp;DContriAgreOri!Y$1,DContriORI!$E$42:$ZZ$42,"&lt;="&amp;DContriAgreOri!Y$2)</f>
        <v>0</v>
      </c>
      <c r="Z45" s="366">
        <f ca="1">AVERAGEIFS(DContriORI!$E82:$ZZ82,DContriORI!$E$42:$ZZ$42,"&gt;="&amp;DContriAgreOri!Z$1,DContriORI!$E$42:$ZZ$42,"&lt;="&amp;DContriAgreOri!Z$2)</f>
        <v>0</v>
      </c>
      <c r="AA45" s="366">
        <f ca="1">AVERAGEIFS(DContriORI!$E82:$ZZ82,DContriORI!$E$42:$ZZ$42,"&gt;="&amp;DContriAgreOri!AA$1,DContriORI!$E$42:$ZZ$42,"&lt;="&amp;DContriAgreOri!AA$2)</f>
        <v>0</v>
      </c>
      <c r="AB45" s="366">
        <f ca="1">AVERAGEIFS(DContriORI!$E82:$ZZ82,DContriORI!$E$42:$ZZ$42,"&gt;="&amp;DContriAgreOri!AB$1,DContriORI!$E$42:$ZZ$42,"&lt;="&amp;DContriAgreOri!AB$2)</f>
        <v>0</v>
      </c>
      <c r="AC45" s="399"/>
      <c r="AD45" s="365">
        <f ca="1">AVERAGEIFS(DContriORI!$E82:$ZZ82,DContriORI!$E$42:$ZZ$42,"&gt;="&amp;DContriAgreOri!AD$1,DContriORI!$E$42:$ZZ$42,"&lt;="&amp;DContriAgreOri!AD$2)</f>
        <v>3900252.2428172673</v>
      </c>
      <c r="AE45" s="366">
        <f ca="1">AVERAGEIFS(DContriORI!$E82:$ZZ82,DContriORI!$E$42:$ZZ$42,"&gt;="&amp;DContriAgreOri!AE$1,DContriORI!$E$42:$ZZ$42,"&lt;="&amp;DContriAgreOri!AE$2)</f>
        <v>4032939.9202811131</v>
      </c>
      <c r="AF45" s="366">
        <f ca="1">AVERAGEIFS(DContriORI!$E82:$ZZ82,DContriORI!$E$42:$ZZ$42,"&gt;="&amp;DContriAgreOri!AF$1,DContriORI!$E$42:$ZZ$42,"&lt;="&amp;DContriAgreOri!AF$2)</f>
        <v>3953522.2582691349</v>
      </c>
      <c r="AG45" s="366">
        <f ca="1">AVERAGEIFS(DContriORI!$E82:$ZZ82,DContriORI!$E$42:$ZZ$42,"&gt;="&amp;DContriAgreOri!AG$1,DContriORI!$E$42:$ZZ$42,"&lt;="&amp;DContriAgreOri!AG$2)</f>
        <v>4023678.4031495331</v>
      </c>
      <c r="AH45" s="366">
        <f ca="1">AVERAGEIFS(DContriORI!$E82:$ZZ82,DContriORI!$E$42:$ZZ$42,"&gt;="&amp;DContriAgreOri!AH$1,DContriORI!$E$42:$ZZ$42,"&lt;="&amp;DContriAgreOri!AH$2)</f>
        <v>3988832.0458763842</v>
      </c>
      <c r="AI45" s="366">
        <f ca="1">AVERAGEIFS(DContriORI!$E82:$ZZ82,DContriORI!$E$42:$ZZ$42,"&gt;="&amp;DContriAgreOri!AI$1,DContriORI!$E$42:$ZZ$42,"&lt;="&amp;DContriAgreOri!AI$2)</f>
        <v>3873507.9344209381</v>
      </c>
      <c r="AJ45" s="366">
        <f ca="1">AVERAGEIFS(DContriORI!$E82:$ZZ82,DContriORI!$E$42:$ZZ$42,"&gt;="&amp;DContriAgreOri!AJ$1,DContriORI!$E$42:$ZZ$42,"&lt;="&amp;DContriAgreOri!AJ$2)</f>
        <v>3917088.5234610578</v>
      </c>
      <c r="AK45" s="366">
        <f ca="1">AVERAGEIFS(DContriORI!$E82:$ZZ82,DContriORI!$E$42:$ZZ$42,"&gt;="&amp;DContriAgreOri!AK$1,DContriORI!$E$42:$ZZ$42,"&lt;="&amp;DContriAgreOri!AK$2)</f>
        <v>4088427.6943701953</v>
      </c>
      <c r="AL45" s="366">
        <f ca="1">AVERAGEIFS(DContriORI!$E82:$ZZ82,DContriORI!$E$42:$ZZ$42,"&gt;="&amp;DContriAgreOri!AL$1,DContriORI!$E$42:$ZZ$42,"&lt;="&amp;DContriAgreOri!AL$2)</f>
        <v>4014317.1508969245</v>
      </c>
      <c r="AM45" s="366">
        <f ca="1">AVERAGEIFS(DContriORI!$E82:$ZZ82,DContriORI!$E$42:$ZZ$42,"&gt;="&amp;DContriAgreOri!AM$1,DContriORI!$E$42:$ZZ$42,"&lt;="&amp;DContriAgreOri!AM$2)</f>
        <v>4017271.8269129042</v>
      </c>
      <c r="AN45" s="366">
        <f ca="1">AVERAGEIFS(DContriORI!$E82:$ZZ82,DContriORI!$E$42:$ZZ$42,"&gt;="&amp;DContriAgreOri!AN$1,DContriORI!$E$42:$ZZ$42,"&lt;="&amp;DContriAgreOri!AN$2)</f>
        <v>4069007.6867012735</v>
      </c>
      <c r="AO45" s="366">
        <f ca="1">AVERAGEIFS(DContriORI!$E82:$ZZ82,DContriORI!$E$42:$ZZ$42,"&gt;="&amp;DContriAgreOri!AO$1,DContriORI!$E$42:$ZZ$42,"&lt;="&amp;DContriAgreOri!AO$2)</f>
        <v>3927705.8918374698</v>
      </c>
      <c r="AP45" s="366">
        <f ca="1">AVERAGEIFS(DContriORI!$E82:$ZZ82,DContriORI!$E$42:$ZZ$42,"&gt;="&amp;DContriAgreOri!AP$1,DContriORI!$E$42:$ZZ$42,"&lt;="&amp;DContriAgreOri!AP$2)</f>
        <v>0</v>
      </c>
      <c r="AQ45" s="366">
        <f ca="1">AVERAGEIFS(DContriORI!$E82:$ZZ82,DContriORI!$E$42:$ZZ$42,"&gt;="&amp;DContriAgreOri!AQ$1,DContriORI!$E$42:$ZZ$42,"&lt;="&amp;DContriAgreOri!AQ$2)</f>
        <v>0</v>
      </c>
      <c r="AR45" s="366">
        <f ca="1">AVERAGEIFS(DContriORI!$E82:$ZZ82,DContriORI!$E$42:$ZZ$42,"&gt;="&amp;DContriAgreOri!AR$1,DContriORI!$E$42:$ZZ$42,"&lt;="&amp;DContriAgreOri!AR$2)</f>
        <v>0</v>
      </c>
      <c r="AS45" s="366">
        <f ca="1">AVERAGEIFS(DContriORI!$E82:$ZZ82,DContriORI!$E$42:$ZZ$42,"&gt;="&amp;DContriAgreOri!AS$1,DContriORI!$E$42:$ZZ$42,"&lt;="&amp;DContriAgreOri!AS$2)</f>
        <v>0</v>
      </c>
      <c r="AT45" s="366">
        <f ca="1">AVERAGEIFS(DContriORI!$E82:$ZZ82,DContriORI!$E$42:$ZZ$42,"&gt;="&amp;DContriAgreOri!AT$1,DContriORI!$E$42:$ZZ$42,"&lt;="&amp;DContriAgreOri!AT$2)</f>
        <v>0</v>
      </c>
      <c r="AU45" s="366">
        <f ca="1">AVERAGEIFS(DContriORI!$E82:$ZZ82,DContriORI!$E$42:$ZZ$42,"&gt;="&amp;DContriAgreOri!AU$1,DContriORI!$E$42:$ZZ$42,"&lt;="&amp;DContriAgreOri!AU$2)</f>
        <v>0</v>
      </c>
      <c r="AV45" s="399"/>
      <c r="AW45" s="365" t="s">
        <v>34</v>
      </c>
      <c r="AX45" s="366">
        <f ca="1">AVERAGEIFS(DContriORI!$E82:$ZZ82,DContriORI!$E$42:$ZZ$42,"&gt;="&amp;DContriAgreOri!AX$1,DContriORI!$E$42:$ZZ$42,"&lt;="&amp;DContriAgreOri!AX$2)</f>
        <v>3926916.2973149205</v>
      </c>
      <c r="AY45" s="366">
        <f ca="1">AVERAGEIFS(DContriORI!$E82:$ZZ82,DContriORI!$E$42:$ZZ$42,"&gt;="&amp;DContriAgreOri!AY$1,DContriORI!$E$42:$ZZ$42,"&lt;="&amp;DContriAgreOri!AY$2)</f>
        <v>0</v>
      </c>
      <c r="AZ45" s="367"/>
    </row>
    <row r="48" spans="1:52" x14ac:dyDescent="0.2">
      <c r="B48" s="511" t="s">
        <v>68</v>
      </c>
      <c r="C48" s="512"/>
      <c r="D48" s="512"/>
      <c r="E48" s="512"/>
      <c r="F48" s="512"/>
      <c r="G48" s="355"/>
      <c r="H48" s="511" t="s">
        <v>86</v>
      </c>
      <c r="I48" s="512"/>
      <c r="J48" s="512"/>
      <c r="K48" s="512"/>
      <c r="L48" s="512"/>
      <c r="M48" s="512"/>
      <c r="N48" s="512"/>
      <c r="O48" s="512"/>
      <c r="P48" s="355"/>
      <c r="Q48" s="511" t="s">
        <v>87</v>
      </c>
      <c r="R48" s="512"/>
      <c r="S48" s="512"/>
      <c r="T48" s="512"/>
      <c r="U48" s="512"/>
      <c r="V48" s="512"/>
      <c r="W48" s="512"/>
      <c r="X48" s="512"/>
      <c r="Y48" s="512"/>
      <c r="Z48" s="512"/>
      <c r="AA48" s="512"/>
      <c r="AB48" s="512"/>
      <c r="AC48" s="355"/>
      <c r="AD48" s="511" t="s">
        <v>88</v>
      </c>
      <c r="AE48" s="512"/>
      <c r="AF48" s="512"/>
      <c r="AG48" s="512"/>
      <c r="AH48" s="512"/>
      <c r="AI48" s="512"/>
      <c r="AJ48" s="512"/>
      <c r="AK48" s="512"/>
      <c r="AL48" s="512"/>
      <c r="AM48" s="512"/>
      <c r="AN48" s="512"/>
      <c r="AO48" s="512"/>
      <c r="AP48" s="512"/>
      <c r="AQ48" s="512"/>
      <c r="AR48" s="512"/>
      <c r="AS48" s="512"/>
      <c r="AT48" s="512"/>
      <c r="AU48" s="512"/>
      <c r="AX48" s="510" t="s">
        <v>39</v>
      </c>
      <c r="AY48" s="510"/>
    </row>
    <row r="49" spans="1:86" s="315" customFormat="1" ht="15.75" x14ac:dyDescent="0.25">
      <c r="A49" s="346" t="s">
        <v>89</v>
      </c>
      <c r="B49" s="351">
        <f>B5</f>
        <v>2022</v>
      </c>
      <c r="C49" s="344">
        <f>C5</f>
        <v>2023</v>
      </c>
      <c r="D49" s="344">
        <f>D5</f>
        <v>2024</v>
      </c>
      <c r="E49" s="344">
        <f>E5</f>
        <v>2025</v>
      </c>
      <c r="F49" s="344">
        <f>F5</f>
        <v>2026</v>
      </c>
      <c r="G49" s="398"/>
      <c r="H49" s="351" t="str">
        <f t="shared" ref="H49:O49" si="7">H5</f>
        <v>S I-2023</v>
      </c>
      <c r="I49" s="344" t="str">
        <f t="shared" si="7"/>
        <v>S II-2023</v>
      </c>
      <c r="J49" s="344" t="str">
        <f t="shared" si="7"/>
        <v>S I-2024</v>
      </c>
      <c r="K49" s="344" t="str">
        <f t="shared" si="7"/>
        <v>S II-2024</v>
      </c>
      <c r="L49" s="344" t="str">
        <f t="shared" si="7"/>
        <v>S I-2025</v>
      </c>
      <c r="M49" s="344" t="str">
        <f t="shared" si="7"/>
        <v>S II-2025</v>
      </c>
      <c r="N49" s="344" t="str">
        <f t="shared" si="7"/>
        <v>S I-2026</v>
      </c>
      <c r="O49" s="344" t="str">
        <f t="shared" si="7"/>
        <v>S II-2026</v>
      </c>
      <c r="P49" s="398"/>
      <c r="Q49" s="351" t="str">
        <f t="shared" ref="Q49:AB49" si="8">Q5</f>
        <v>2024-I</v>
      </c>
      <c r="R49" s="344" t="str">
        <f t="shared" si="8"/>
        <v>2024-II</v>
      </c>
      <c r="S49" s="344" t="str">
        <f t="shared" si="8"/>
        <v>2024-III</v>
      </c>
      <c r="T49" s="344" t="str">
        <f t="shared" si="8"/>
        <v>2024-IV</v>
      </c>
      <c r="U49" s="344" t="str">
        <f t="shared" si="8"/>
        <v>2025-I</v>
      </c>
      <c r="V49" s="344" t="str">
        <f t="shared" si="8"/>
        <v>2025-II</v>
      </c>
      <c r="W49" s="344" t="str">
        <f t="shared" si="8"/>
        <v>2025-III</v>
      </c>
      <c r="X49" s="344" t="str">
        <f t="shared" si="8"/>
        <v>2025-IV</v>
      </c>
      <c r="Y49" s="344" t="str">
        <f t="shared" si="8"/>
        <v>2026-I</v>
      </c>
      <c r="Z49" s="344" t="str">
        <f t="shared" si="8"/>
        <v>2026-II</v>
      </c>
      <c r="AA49" s="344" t="str">
        <f t="shared" si="8"/>
        <v>2026-III</v>
      </c>
      <c r="AB49" s="344" t="str">
        <f t="shared" si="8"/>
        <v>2026-IV</v>
      </c>
      <c r="AC49" s="398"/>
      <c r="AD49" s="351" t="str">
        <f t="shared" ref="AD49:AU49" si="9">AD5</f>
        <v>Enero-febrero 2024</v>
      </c>
      <c r="AE49" s="344" t="str">
        <f t="shared" si="9"/>
        <v>Marzo-abril 2024</v>
      </c>
      <c r="AF49" s="344" t="str">
        <f t="shared" si="9"/>
        <v>Mayo-junio 2024</v>
      </c>
      <c r="AG49" s="344" t="str">
        <f t="shared" si="9"/>
        <v>Julio-agosto 2024</v>
      </c>
      <c r="AH49" s="344" t="str">
        <f t="shared" si="9"/>
        <v>Septiembre-octubre 2024</v>
      </c>
      <c r="AI49" s="344" t="str">
        <f t="shared" si="9"/>
        <v>Noviembre-diciembre 2024</v>
      </c>
      <c r="AJ49" s="344" t="str">
        <f t="shared" si="9"/>
        <v>Enero-febrero 2025</v>
      </c>
      <c r="AK49" s="344" t="str">
        <f t="shared" si="9"/>
        <v>Marzo-abril 2025</v>
      </c>
      <c r="AL49" s="344" t="str">
        <f t="shared" si="9"/>
        <v>Mayo-junio 2025</v>
      </c>
      <c r="AM49" s="344" t="str">
        <f t="shared" si="9"/>
        <v>Julio-agosto 2025</v>
      </c>
      <c r="AN49" s="344" t="str">
        <f t="shared" si="9"/>
        <v>Septiembre-octubre 2025</v>
      </c>
      <c r="AO49" s="344" t="str">
        <f t="shared" si="9"/>
        <v>Noviembre-diciembre 2025</v>
      </c>
      <c r="AP49" s="344" t="str">
        <f t="shared" si="9"/>
        <v>Enero-febrero 2026</v>
      </c>
      <c r="AQ49" s="344" t="str">
        <f t="shared" si="9"/>
        <v>Marzo-abril 2026</v>
      </c>
      <c r="AR49" s="344" t="str">
        <f t="shared" si="9"/>
        <v>Mayo-junio 2026</v>
      </c>
      <c r="AS49" s="344" t="str">
        <f t="shared" si="9"/>
        <v>Julio-agosto 2026</v>
      </c>
      <c r="AT49" s="344" t="str">
        <f t="shared" si="9"/>
        <v>Septiembre-octubre 2026</v>
      </c>
      <c r="AU49" s="344" t="str">
        <f t="shared" si="9"/>
        <v>Noviembre-diciembre 2026</v>
      </c>
      <c r="AV49" s="398"/>
      <c r="AW49" s="376" t="s">
        <v>89</v>
      </c>
      <c r="AX49" s="345">
        <f>AX5</f>
        <v>2025</v>
      </c>
      <c r="AY49" s="345">
        <f>AY5</f>
        <v>2026</v>
      </c>
      <c r="AZ49" s="352"/>
    </row>
    <row r="50" spans="1:86" x14ac:dyDescent="0.2">
      <c r="A50" s="317" t="s">
        <v>35</v>
      </c>
      <c r="G50" s="355"/>
      <c r="P50" s="355"/>
      <c r="AC50" s="355"/>
      <c r="AW50" s="377" t="s">
        <v>35</v>
      </c>
    </row>
    <row r="51" spans="1:86" s="343" customFormat="1" x14ac:dyDescent="0.2">
      <c r="A51" s="319" t="s">
        <v>0</v>
      </c>
      <c r="B51" s="356">
        <f ca="1">SUM(B52:B55)</f>
        <v>100</v>
      </c>
      <c r="C51" s="357">
        <f t="shared" ref="C51:AJ51" ca="1" si="10">SUM(C52:C55)</f>
        <v>100.00000000000001</v>
      </c>
      <c r="D51" s="357">
        <f t="shared" ca="1" si="10"/>
        <v>100</v>
      </c>
      <c r="E51" s="357">
        <f t="shared" ca="1" si="10"/>
        <v>100</v>
      </c>
      <c r="F51" s="357" t="e">
        <f t="shared" ca="1" si="10"/>
        <v>#DIV/0!</v>
      </c>
      <c r="G51" s="399"/>
      <c r="H51" s="356">
        <f t="shared" ca="1" si="10"/>
        <v>100</v>
      </c>
      <c r="I51" s="357">
        <f t="shared" ca="1" si="10"/>
        <v>100</v>
      </c>
      <c r="J51" s="357">
        <f t="shared" ca="1" si="10"/>
        <v>100</v>
      </c>
      <c r="K51" s="357">
        <f t="shared" ca="1" si="10"/>
        <v>100</v>
      </c>
      <c r="L51" s="357">
        <f t="shared" ca="1" si="10"/>
        <v>100</v>
      </c>
      <c r="M51" s="357">
        <f t="shared" ca="1" si="10"/>
        <v>100</v>
      </c>
      <c r="N51" s="357" t="e">
        <f t="shared" ca="1" si="10"/>
        <v>#DIV/0!</v>
      </c>
      <c r="O51" s="357" t="e">
        <f t="shared" ca="1" si="10"/>
        <v>#DIV/0!</v>
      </c>
      <c r="P51" s="399"/>
      <c r="Q51" s="356">
        <f t="shared" ca="1" si="10"/>
        <v>100</v>
      </c>
      <c r="R51" s="357">
        <f t="shared" ca="1" si="10"/>
        <v>100</v>
      </c>
      <c r="S51" s="357">
        <f t="shared" ca="1" si="10"/>
        <v>100</v>
      </c>
      <c r="T51" s="357">
        <f t="shared" ca="1" si="10"/>
        <v>100</v>
      </c>
      <c r="U51" s="357">
        <f t="shared" ca="1" si="10"/>
        <v>100</v>
      </c>
      <c r="V51" s="357">
        <f t="shared" ca="1" si="10"/>
        <v>100</v>
      </c>
      <c r="W51" s="357">
        <f t="shared" ca="1" si="10"/>
        <v>100</v>
      </c>
      <c r="X51" s="357">
        <f t="shared" ca="1" si="10"/>
        <v>100.00000000000001</v>
      </c>
      <c r="Y51" s="357" t="e">
        <f t="shared" ca="1" si="10"/>
        <v>#DIV/0!</v>
      </c>
      <c r="Z51" s="357" t="e">
        <f t="shared" ca="1" si="10"/>
        <v>#DIV/0!</v>
      </c>
      <c r="AA51" s="357" t="e">
        <f t="shared" ca="1" si="10"/>
        <v>#DIV/0!</v>
      </c>
      <c r="AB51" s="357" t="e">
        <f t="shared" ca="1" si="10"/>
        <v>#DIV/0!</v>
      </c>
      <c r="AC51" s="399"/>
      <c r="AD51" s="356">
        <f t="shared" ca="1" si="10"/>
        <v>100</v>
      </c>
      <c r="AE51" s="357">
        <f t="shared" ca="1" si="10"/>
        <v>100</v>
      </c>
      <c r="AF51" s="357">
        <f t="shared" ca="1" si="10"/>
        <v>100</v>
      </c>
      <c r="AG51" s="357">
        <f t="shared" ca="1" si="10"/>
        <v>100</v>
      </c>
      <c r="AH51" s="357">
        <f t="shared" ca="1" si="10"/>
        <v>100</v>
      </c>
      <c r="AI51" s="357">
        <f t="shared" ca="1" si="10"/>
        <v>100.00000000000001</v>
      </c>
      <c r="AJ51" s="357">
        <f t="shared" ca="1" si="10"/>
        <v>100.00000000000001</v>
      </c>
      <c r="AK51" s="357">
        <f t="shared" ref="AK51:AU51" ca="1" si="11">SUM(AK52:AK55)</f>
        <v>100</v>
      </c>
      <c r="AL51" s="357">
        <f t="shared" ca="1" si="11"/>
        <v>100</v>
      </c>
      <c r="AM51" s="357">
        <f t="shared" ca="1" si="11"/>
        <v>100</v>
      </c>
      <c r="AN51" s="357">
        <f t="shared" ca="1" si="11"/>
        <v>100</v>
      </c>
      <c r="AO51" s="357">
        <f t="shared" ca="1" si="11"/>
        <v>100</v>
      </c>
      <c r="AP51" s="357" t="e">
        <f t="shared" ca="1" si="11"/>
        <v>#DIV/0!</v>
      </c>
      <c r="AQ51" s="357" t="e">
        <f t="shared" ca="1" si="11"/>
        <v>#DIV/0!</v>
      </c>
      <c r="AR51" s="357" t="e">
        <f t="shared" ca="1" si="11"/>
        <v>#DIV/0!</v>
      </c>
      <c r="AS51" s="357" t="e">
        <f t="shared" ca="1" si="11"/>
        <v>#DIV/0!</v>
      </c>
      <c r="AT51" s="357" t="e">
        <f t="shared" ca="1" si="11"/>
        <v>#DIV/0!</v>
      </c>
      <c r="AU51" s="357" t="e">
        <f t="shared" ca="1" si="11"/>
        <v>#DIV/0!</v>
      </c>
      <c r="AV51" s="399"/>
      <c r="AW51" s="356" t="s">
        <v>0</v>
      </c>
      <c r="AX51" s="357">
        <f ca="1">SUM(AX52:AX55)</f>
        <v>99.999999999999986</v>
      </c>
      <c r="AY51" s="357" t="e">
        <f ca="1">SUM(AY52:AY55)</f>
        <v>#DIV/0!</v>
      </c>
      <c r="AZ51" s="358"/>
      <c r="BA51" s="342"/>
      <c r="BB51" s="342"/>
      <c r="BC51" s="342"/>
      <c r="BD51" s="342"/>
      <c r="BE51" s="342"/>
      <c r="BF51" s="342"/>
      <c r="BG51" s="342"/>
      <c r="BH51" s="342"/>
      <c r="BI51" s="342"/>
      <c r="BJ51" s="342"/>
      <c r="BK51" s="342"/>
      <c r="BL51" s="342"/>
      <c r="BM51" s="342"/>
      <c r="BN51" s="342"/>
      <c r="BO51" s="342"/>
      <c r="BP51" s="342"/>
      <c r="BQ51" s="342"/>
      <c r="BR51" s="342"/>
      <c r="BS51" s="342"/>
      <c r="BT51" s="342"/>
      <c r="BU51" s="342"/>
      <c r="BV51" s="342"/>
      <c r="BW51" s="342"/>
      <c r="BX51" s="342"/>
      <c r="BY51" s="342"/>
      <c r="BZ51" s="342"/>
      <c r="CA51" s="342"/>
      <c r="CB51" s="342"/>
      <c r="CC51" s="342"/>
      <c r="CD51" s="342"/>
      <c r="CE51" s="342"/>
      <c r="CF51" s="342"/>
      <c r="CG51" s="342"/>
      <c r="CH51" s="342"/>
    </row>
    <row r="52" spans="1:86" s="343" customFormat="1" x14ac:dyDescent="0.2">
      <c r="A52" s="322" t="s">
        <v>1</v>
      </c>
      <c r="B52" s="359">
        <f t="shared" ref="B52:F55" ca="1" si="12">B8/SUM(B$8:B$11)*100</f>
        <v>12.337797411357428</v>
      </c>
      <c r="C52" s="360">
        <f t="shared" ca="1" si="12"/>
        <v>12.034240609986952</v>
      </c>
      <c r="D52" s="360">
        <f t="shared" ca="1" si="12"/>
        <v>11.228515704409931</v>
      </c>
      <c r="E52" s="360">
        <f t="shared" ca="1" si="12"/>
        <v>10.635458100963517</v>
      </c>
      <c r="F52" s="360" t="e">
        <f t="shared" ca="1" si="12"/>
        <v>#DIV/0!</v>
      </c>
      <c r="G52" s="399"/>
      <c r="H52" s="359">
        <f t="shared" ref="H52:O55" ca="1" si="13">H8/SUM(H$8:H$11)*100</f>
        <v>12.307909657931479</v>
      </c>
      <c r="I52" s="360">
        <f t="shared" ca="1" si="13"/>
        <v>11.766221636232585</v>
      </c>
      <c r="J52" s="360">
        <f t="shared" ca="1" si="13"/>
        <v>11.446032359684523</v>
      </c>
      <c r="K52" s="360">
        <f t="shared" ca="1" si="13"/>
        <v>11.011584496714688</v>
      </c>
      <c r="L52" s="360">
        <f t="shared" ca="1" si="13"/>
        <v>10.430582312142613</v>
      </c>
      <c r="M52" s="360">
        <f t="shared" ca="1" si="13"/>
        <v>10.83936342521919</v>
      </c>
      <c r="N52" s="360" t="e">
        <f t="shared" ca="1" si="13"/>
        <v>#DIV/0!</v>
      </c>
      <c r="O52" s="360" t="e">
        <f t="shared" ca="1" si="13"/>
        <v>#DIV/0!</v>
      </c>
      <c r="P52" s="399"/>
      <c r="Q52" s="359">
        <f t="shared" ref="Q52:AB52" ca="1" si="14">Q8/SUM(Q$8:Q$11)*100</f>
        <v>11.883019182272889</v>
      </c>
      <c r="R52" s="360">
        <f t="shared" ca="1" si="14"/>
        <v>11.020885411084427</v>
      </c>
      <c r="S52" s="360">
        <f t="shared" ca="1" si="14"/>
        <v>11.016404267977126</v>
      </c>
      <c r="T52" s="360">
        <f t="shared" ca="1" si="14"/>
        <v>11.00664377400331</v>
      </c>
      <c r="U52" s="360">
        <f t="shared" ca="1" si="14"/>
        <v>10.594079285023343</v>
      </c>
      <c r="V52" s="360">
        <f t="shared" ca="1" si="14"/>
        <v>10.270593734030784</v>
      </c>
      <c r="W52" s="360">
        <f t="shared" ca="1" si="14"/>
        <v>10.757401170219017</v>
      </c>
      <c r="X52" s="360">
        <f t="shared" ca="1" si="14"/>
        <v>10.920769738703177</v>
      </c>
      <c r="Y52" s="360" t="e">
        <f t="shared" ca="1" si="14"/>
        <v>#DIV/0!</v>
      </c>
      <c r="Z52" s="360" t="e">
        <f t="shared" ca="1" si="14"/>
        <v>#DIV/0!</v>
      </c>
      <c r="AA52" s="360" t="e">
        <f t="shared" ca="1" si="14"/>
        <v>#DIV/0!</v>
      </c>
      <c r="AB52" s="360" t="e">
        <f t="shared" ca="1" si="14"/>
        <v>#DIV/0!</v>
      </c>
      <c r="AC52" s="399"/>
      <c r="AD52" s="359">
        <f t="shared" ref="AD52:AU52" ca="1" si="15">AD8/SUM(AD$8:AD$11)*100</f>
        <v>12.151462676827416</v>
      </c>
      <c r="AE52" s="360">
        <f t="shared" ca="1" si="15"/>
        <v>11.123761240698379</v>
      </c>
      <c r="AF52" s="360">
        <f t="shared" ca="1" si="15"/>
        <v>11.083578641279379</v>
      </c>
      <c r="AG52" s="360">
        <f t="shared" ca="1" si="15"/>
        <v>11.127846265060487</v>
      </c>
      <c r="AH52" s="360">
        <f t="shared" ca="1" si="15"/>
        <v>10.670896653343821</v>
      </c>
      <c r="AI52" s="360">
        <f t="shared" ca="1" si="15"/>
        <v>11.244704096349011</v>
      </c>
      <c r="AJ52" s="360">
        <f t="shared" ca="1" si="15"/>
        <v>10.900053295794155</v>
      </c>
      <c r="AK52" s="360">
        <f t="shared" ca="1" si="15"/>
        <v>10.218749375990402</v>
      </c>
      <c r="AL52" s="360">
        <f t="shared" ca="1" si="15"/>
        <v>10.195924943559318</v>
      </c>
      <c r="AM52" s="360">
        <f t="shared" ca="1" si="15"/>
        <v>10.787552822573964</v>
      </c>
      <c r="AN52" s="360">
        <f t="shared" ca="1" si="15"/>
        <v>10.603618707807213</v>
      </c>
      <c r="AO52" s="360">
        <f t="shared" ca="1" si="15"/>
        <v>11.133036232033103</v>
      </c>
      <c r="AP52" s="360" t="e">
        <f t="shared" ca="1" si="15"/>
        <v>#DIV/0!</v>
      </c>
      <c r="AQ52" s="360" t="e">
        <f t="shared" ca="1" si="15"/>
        <v>#DIV/0!</v>
      </c>
      <c r="AR52" s="360" t="e">
        <f t="shared" ca="1" si="15"/>
        <v>#DIV/0!</v>
      </c>
      <c r="AS52" s="360" t="e">
        <f t="shared" ca="1" si="15"/>
        <v>#DIV/0!</v>
      </c>
      <c r="AT52" s="360" t="e">
        <f t="shared" ca="1" si="15"/>
        <v>#DIV/0!</v>
      </c>
      <c r="AU52" s="360" t="e">
        <f t="shared" ca="1" si="15"/>
        <v>#DIV/0!</v>
      </c>
      <c r="AV52" s="399"/>
      <c r="AW52" s="359" t="s">
        <v>1</v>
      </c>
      <c r="AX52" s="360">
        <f t="shared" ref="AX52:AY55" ca="1" si="16">AX8/SUM(AX$8:AX$11)*100</f>
        <v>11.244115854592703</v>
      </c>
      <c r="AY52" s="360" t="e">
        <f t="shared" ca="1" si="16"/>
        <v>#DIV/0!</v>
      </c>
      <c r="AZ52" s="361"/>
      <c r="BA52" s="342"/>
      <c r="BB52" s="342"/>
      <c r="BC52" s="342"/>
      <c r="BD52" s="342"/>
      <c r="BE52" s="342"/>
      <c r="BF52" s="342"/>
      <c r="BG52" s="342"/>
      <c r="BH52" s="342"/>
      <c r="BI52" s="342"/>
      <c r="BJ52" s="342"/>
      <c r="BK52" s="342"/>
      <c r="BL52" s="342"/>
      <c r="BM52" s="342"/>
      <c r="BN52" s="342"/>
      <c r="BO52" s="342"/>
      <c r="BP52" s="342"/>
      <c r="BQ52" s="342"/>
      <c r="BR52" s="342"/>
      <c r="BS52" s="342"/>
      <c r="BT52" s="342"/>
      <c r="BU52" s="342"/>
      <c r="BV52" s="342"/>
      <c r="BW52" s="342"/>
      <c r="BX52" s="342"/>
      <c r="BY52" s="342"/>
      <c r="BZ52" s="342"/>
      <c r="CA52" s="342"/>
      <c r="CB52" s="342"/>
      <c r="CC52" s="342"/>
      <c r="CD52" s="342"/>
      <c r="CE52" s="342"/>
      <c r="CF52" s="342"/>
      <c r="CG52" s="342"/>
      <c r="CH52" s="342"/>
    </row>
    <row r="53" spans="1:86" s="343" customFormat="1" x14ac:dyDescent="0.2">
      <c r="A53" s="322" t="s">
        <v>5</v>
      </c>
      <c r="B53" s="359">
        <f t="shared" ca="1" si="12"/>
        <v>4.169175205021145</v>
      </c>
      <c r="C53" s="360">
        <f t="shared" ca="1" si="12"/>
        <v>3.9497764490361429</v>
      </c>
      <c r="D53" s="360">
        <f t="shared" ca="1" si="12"/>
        <v>3.8749338063332064</v>
      </c>
      <c r="E53" s="360">
        <f t="shared" ca="1" si="12"/>
        <v>3.9146659005724338</v>
      </c>
      <c r="F53" s="360" t="e">
        <f t="shared" ca="1" si="12"/>
        <v>#DIV/0!</v>
      </c>
      <c r="G53" s="399"/>
      <c r="H53" s="359">
        <f t="shared" ca="1" si="13"/>
        <v>3.8420719330818365</v>
      </c>
      <c r="I53" s="360">
        <f t="shared" ca="1" si="13"/>
        <v>4.055257335718788</v>
      </c>
      <c r="J53" s="360">
        <f t="shared" ca="1" si="13"/>
        <v>3.7193187062170217</v>
      </c>
      <c r="K53" s="360">
        <f t="shared" ca="1" si="13"/>
        <v>4.0301300673331042</v>
      </c>
      <c r="L53" s="360">
        <f t="shared" ca="1" si="13"/>
        <v>3.736182089622627</v>
      </c>
      <c r="M53" s="360">
        <f t="shared" ca="1" si="13"/>
        <v>4.0923042616279881</v>
      </c>
      <c r="N53" s="360" t="e">
        <f t="shared" ca="1" si="13"/>
        <v>#DIV/0!</v>
      </c>
      <c r="O53" s="360" t="e">
        <f t="shared" ca="1" si="13"/>
        <v>#DIV/0!</v>
      </c>
      <c r="P53" s="399"/>
      <c r="Q53" s="359">
        <f t="shared" ref="Q53:AB53" ca="1" si="17">Q9/SUM(Q$8:Q$11)*100</f>
        <v>3.5399130631062357</v>
      </c>
      <c r="R53" s="360">
        <f t="shared" ca="1" si="17"/>
        <v>3.8938634700119641</v>
      </c>
      <c r="S53" s="360">
        <f t="shared" ca="1" si="17"/>
        <v>4.1782842342726667</v>
      </c>
      <c r="T53" s="360">
        <f t="shared" ca="1" si="17"/>
        <v>3.8782579934261237</v>
      </c>
      <c r="U53" s="360">
        <f t="shared" ca="1" si="17"/>
        <v>3.5955669176041023</v>
      </c>
      <c r="V53" s="360">
        <f t="shared" ca="1" si="17"/>
        <v>3.873779875292978</v>
      </c>
      <c r="W53" s="360">
        <f t="shared" ca="1" si="17"/>
        <v>4.2342267936926419</v>
      </c>
      <c r="X53" s="360">
        <f t="shared" ca="1" si="17"/>
        <v>3.9513443754502333</v>
      </c>
      <c r="Y53" s="360" t="e">
        <f t="shared" ca="1" si="17"/>
        <v>#DIV/0!</v>
      </c>
      <c r="Z53" s="360" t="e">
        <f t="shared" ca="1" si="17"/>
        <v>#DIV/0!</v>
      </c>
      <c r="AA53" s="360" t="e">
        <f t="shared" ca="1" si="17"/>
        <v>#DIV/0!</v>
      </c>
      <c r="AB53" s="360" t="e">
        <f t="shared" ca="1" si="17"/>
        <v>#DIV/0!</v>
      </c>
      <c r="AC53" s="399"/>
      <c r="AD53" s="359">
        <f t="shared" ref="AD53:AU53" ca="1" si="18">AD9/SUM(AD$8:AD$11)*100</f>
        <v>3.483724209323587</v>
      </c>
      <c r="AE53" s="360">
        <f t="shared" ca="1" si="18"/>
        <v>3.5937274217441786</v>
      </c>
      <c r="AF53" s="360">
        <f t="shared" ca="1" si="18"/>
        <v>4.0737046105929657</v>
      </c>
      <c r="AG53" s="360">
        <f t="shared" ca="1" si="18"/>
        <v>4.1919816677780908</v>
      </c>
      <c r="AH53" s="360">
        <f t="shared" ca="1" si="18"/>
        <v>4.05909058842935</v>
      </c>
      <c r="AI53" s="360">
        <f t="shared" ca="1" si="18"/>
        <v>3.8292446815199201</v>
      </c>
      <c r="AJ53" s="360">
        <f t="shared" ca="1" si="18"/>
        <v>3.6168941335440796</v>
      </c>
      <c r="AK53" s="360">
        <f t="shared" ca="1" si="18"/>
        <v>3.6076303493859179</v>
      </c>
      <c r="AL53" s="360">
        <f t="shared" ca="1" si="18"/>
        <v>3.9772740528300767</v>
      </c>
      <c r="AM53" s="360">
        <f t="shared" ca="1" si="18"/>
        <v>4.2283037724181511</v>
      </c>
      <c r="AN53" s="360">
        <f t="shared" ca="1" si="18"/>
        <v>4.148672293260911</v>
      </c>
      <c r="AO53" s="360">
        <f t="shared" ca="1" si="18"/>
        <v>3.8965021860360367</v>
      </c>
      <c r="AP53" s="360" t="e">
        <f t="shared" ca="1" si="18"/>
        <v>#DIV/0!</v>
      </c>
      <c r="AQ53" s="360" t="e">
        <f t="shared" ca="1" si="18"/>
        <v>#DIV/0!</v>
      </c>
      <c r="AR53" s="360" t="e">
        <f t="shared" ca="1" si="18"/>
        <v>#DIV/0!</v>
      </c>
      <c r="AS53" s="360" t="e">
        <f t="shared" ca="1" si="18"/>
        <v>#DIV/0!</v>
      </c>
      <c r="AT53" s="360" t="e">
        <f t="shared" ca="1" si="18"/>
        <v>#DIV/0!</v>
      </c>
      <c r="AU53" s="360" t="e">
        <f t="shared" ca="1" si="18"/>
        <v>#DIV/0!</v>
      </c>
      <c r="AV53" s="399"/>
      <c r="AW53" s="359" t="s">
        <v>5</v>
      </c>
      <c r="AX53" s="360">
        <f t="shared" ca="1" si="16"/>
        <v>3.6543730104769279</v>
      </c>
      <c r="AY53" s="360" t="e">
        <f t="shared" ca="1" si="16"/>
        <v>#DIV/0!</v>
      </c>
      <c r="AZ53" s="361"/>
      <c r="BA53" s="342"/>
      <c r="BB53" s="342"/>
      <c r="BC53" s="342"/>
      <c r="BD53" s="342"/>
      <c r="BE53" s="342"/>
      <c r="BF53" s="342"/>
      <c r="BG53" s="342"/>
      <c r="BH53" s="342"/>
      <c r="BI53" s="342"/>
      <c r="BJ53" s="342"/>
      <c r="BK53" s="342"/>
      <c r="BL53" s="342"/>
      <c r="BM53" s="342"/>
      <c r="BN53" s="342"/>
      <c r="BO53" s="342"/>
      <c r="BP53" s="342"/>
      <c r="BQ53" s="342"/>
      <c r="BR53" s="342"/>
      <c r="BS53" s="342"/>
      <c r="BT53" s="342"/>
      <c r="BU53" s="342"/>
      <c r="BV53" s="342"/>
      <c r="BW53" s="342"/>
      <c r="BX53" s="342"/>
      <c r="BY53" s="342"/>
      <c r="BZ53" s="342"/>
      <c r="CA53" s="342"/>
      <c r="CB53" s="342"/>
      <c r="CC53" s="342"/>
      <c r="CD53" s="342"/>
      <c r="CE53" s="342"/>
      <c r="CF53" s="342"/>
      <c r="CG53" s="342"/>
      <c r="CH53" s="342"/>
    </row>
    <row r="54" spans="1:86" s="343" customFormat="1" x14ac:dyDescent="0.2">
      <c r="A54" s="322" t="s">
        <v>8</v>
      </c>
      <c r="B54" s="359">
        <f t="shared" ca="1" si="12"/>
        <v>16.975698271804259</v>
      </c>
      <c r="C54" s="360">
        <f t="shared" ca="1" si="12"/>
        <v>18.501137005756153</v>
      </c>
      <c r="D54" s="360">
        <f t="shared" ca="1" si="12"/>
        <v>19.134097581019944</v>
      </c>
      <c r="E54" s="360">
        <f t="shared" ca="1" si="12"/>
        <v>19.186786826584747</v>
      </c>
      <c r="F54" s="360" t="e">
        <f t="shared" ca="1" si="12"/>
        <v>#DIV/0!</v>
      </c>
      <c r="G54" s="399"/>
      <c r="H54" s="359">
        <f t="shared" ca="1" si="13"/>
        <v>17.49956239511204</v>
      </c>
      <c r="I54" s="360">
        <f t="shared" ca="1" si="13"/>
        <v>19.48203346189349</v>
      </c>
      <c r="J54" s="360">
        <f t="shared" ca="1" si="13"/>
        <v>19.022171735107367</v>
      </c>
      <c r="K54" s="360">
        <f t="shared" ca="1" si="13"/>
        <v>19.245722177745542</v>
      </c>
      <c r="L54" s="360">
        <f t="shared" ca="1" si="13"/>
        <v>18.944933966936993</v>
      </c>
      <c r="M54" s="360">
        <f t="shared" ca="1" si="13"/>
        <v>19.427494067066672</v>
      </c>
      <c r="N54" s="360" t="e">
        <f t="shared" ca="1" si="13"/>
        <v>#DIV/0!</v>
      </c>
      <c r="O54" s="360" t="e">
        <f t="shared" ca="1" si="13"/>
        <v>#DIV/0!</v>
      </c>
      <c r="P54" s="399"/>
      <c r="Q54" s="359">
        <f t="shared" ref="Q54:AB54" ca="1" si="19">Q10/SUM(Q$8:Q$11)*100</f>
        <v>18.709324687976114</v>
      </c>
      <c r="R54" s="360">
        <f t="shared" ca="1" si="19"/>
        <v>19.326542394795869</v>
      </c>
      <c r="S54" s="360">
        <f t="shared" ca="1" si="19"/>
        <v>19.013518684741872</v>
      </c>
      <c r="T54" s="360">
        <f t="shared" ca="1" si="19"/>
        <v>19.483752783157396</v>
      </c>
      <c r="U54" s="360">
        <f t="shared" ca="1" si="19"/>
        <v>18.656345734378586</v>
      </c>
      <c r="V54" s="360">
        <f t="shared" ca="1" si="19"/>
        <v>19.227329537774303</v>
      </c>
      <c r="W54" s="360">
        <f t="shared" ca="1" si="19"/>
        <v>18.621318014521222</v>
      </c>
      <c r="X54" s="360">
        <f t="shared" ca="1" si="19"/>
        <v>20.228201910654683</v>
      </c>
      <c r="Y54" s="360" t="e">
        <f t="shared" ca="1" si="19"/>
        <v>#DIV/0!</v>
      </c>
      <c r="Z54" s="360" t="e">
        <f t="shared" ca="1" si="19"/>
        <v>#DIV/0!</v>
      </c>
      <c r="AA54" s="360" t="e">
        <f t="shared" ca="1" si="19"/>
        <v>#DIV/0!</v>
      </c>
      <c r="AB54" s="360" t="e">
        <f t="shared" ca="1" si="19"/>
        <v>#DIV/0!</v>
      </c>
      <c r="AC54" s="399"/>
      <c r="AD54" s="359">
        <f t="shared" ref="AD54:AU54" ca="1" si="20">AD10/SUM(AD$8:AD$11)*100</f>
        <v>18.672853435877609</v>
      </c>
      <c r="AE54" s="360">
        <f t="shared" ca="1" si="20"/>
        <v>19.25968086743293</v>
      </c>
      <c r="AF54" s="360">
        <f t="shared" ca="1" si="20"/>
        <v>19.123689377573463</v>
      </c>
      <c r="AG54" s="360">
        <f t="shared" ca="1" si="20"/>
        <v>19.041810274745458</v>
      </c>
      <c r="AH54" s="360">
        <f t="shared" ca="1" si="20"/>
        <v>18.905021894367273</v>
      </c>
      <c r="AI54" s="360">
        <f t="shared" ca="1" si="20"/>
        <v>19.816430788297343</v>
      </c>
      <c r="AJ54" s="360">
        <f t="shared" ca="1" si="20"/>
        <v>18.277833591714547</v>
      </c>
      <c r="AK54" s="360">
        <f t="shared" ca="1" si="20"/>
        <v>19.140123105287103</v>
      </c>
      <c r="AL54" s="360">
        <f t="shared" ca="1" si="20"/>
        <v>19.383663370345722</v>
      </c>
      <c r="AM54" s="360">
        <f t="shared" ca="1" si="20"/>
        <v>18.994958335784887</v>
      </c>
      <c r="AN54" s="360">
        <f t="shared" ca="1" si="20"/>
        <v>18.65281988397156</v>
      </c>
      <c r="AO54" s="360">
        <f t="shared" ca="1" si="20"/>
        <v>20.658990321731796</v>
      </c>
      <c r="AP54" s="360" t="e">
        <f t="shared" ca="1" si="20"/>
        <v>#DIV/0!</v>
      </c>
      <c r="AQ54" s="360" t="e">
        <f t="shared" ca="1" si="20"/>
        <v>#DIV/0!</v>
      </c>
      <c r="AR54" s="360" t="e">
        <f t="shared" ca="1" si="20"/>
        <v>#DIV/0!</v>
      </c>
      <c r="AS54" s="360" t="e">
        <f t="shared" ca="1" si="20"/>
        <v>#DIV/0!</v>
      </c>
      <c r="AT54" s="360" t="e">
        <f t="shared" ca="1" si="20"/>
        <v>#DIV/0!</v>
      </c>
      <c r="AU54" s="360" t="e">
        <f t="shared" ca="1" si="20"/>
        <v>#DIV/0!</v>
      </c>
      <c r="AV54" s="399"/>
      <c r="AW54" s="359" t="s">
        <v>8</v>
      </c>
      <c r="AX54" s="360">
        <f t="shared" ca="1" si="16"/>
        <v>18.226942985458003</v>
      </c>
      <c r="AY54" s="360" t="e">
        <f t="shared" ca="1" si="16"/>
        <v>#DIV/0!</v>
      </c>
      <c r="AZ54" s="361"/>
      <c r="BA54" s="342"/>
      <c r="BB54" s="342"/>
      <c r="BC54" s="342"/>
      <c r="BD54" s="342"/>
      <c r="BE54" s="342"/>
      <c r="BF54" s="342"/>
      <c r="BG54" s="342"/>
      <c r="BH54" s="342"/>
      <c r="BI54" s="342"/>
      <c r="BJ54" s="342"/>
      <c r="BK54" s="342"/>
      <c r="BL54" s="342"/>
      <c r="BM54" s="342"/>
      <c r="BN54" s="342"/>
      <c r="BO54" s="342"/>
      <c r="BP54" s="342"/>
      <c r="BQ54" s="342"/>
      <c r="BR54" s="342"/>
      <c r="BS54" s="342"/>
      <c r="BT54" s="342"/>
      <c r="BU54" s="342"/>
      <c r="BV54" s="342"/>
      <c r="BW54" s="342"/>
      <c r="BX54" s="342"/>
      <c r="BY54" s="342"/>
      <c r="BZ54" s="342"/>
      <c r="CA54" s="342"/>
      <c r="CB54" s="342"/>
      <c r="CC54" s="342"/>
      <c r="CD54" s="342"/>
      <c r="CE54" s="342"/>
      <c r="CF54" s="342"/>
      <c r="CG54" s="342"/>
      <c r="CH54" s="342"/>
    </row>
    <row r="55" spans="1:86" s="343" customFormat="1" x14ac:dyDescent="0.2">
      <c r="A55" s="322" t="s">
        <v>12</v>
      </c>
      <c r="B55" s="359">
        <f t="shared" ca="1" si="12"/>
        <v>66.517329111817176</v>
      </c>
      <c r="C55" s="360">
        <f t="shared" ca="1" si="12"/>
        <v>65.514845935220762</v>
      </c>
      <c r="D55" s="360">
        <f t="shared" ca="1" si="12"/>
        <v>65.762452908236924</v>
      </c>
      <c r="E55" s="360">
        <f t="shared" ca="1" si="12"/>
        <v>66.263089171879301</v>
      </c>
      <c r="F55" s="360" t="e">
        <f t="shared" ca="1" si="12"/>
        <v>#DIV/0!</v>
      </c>
      <c r="G55" s="399"/>
      <c r="H55" s="359">
        <f t="shared" ca="1" si="13"/>
        <v>66.350456013874648</v>
      </c>
      <c r="I55" s="360">
        <f t="shared" ca="1" si="13"/>
        <v>64.696487566155142</v>
      </c>
      <c r="J55" s="360">
        <f t="shared" ca="1" si="13"/>
        <v>65.81247719899109</v>
      </c>
      <c r="K55" s="360">
        <f t="shared" ca="1" si="13"/>
        <v>65.712563258206671</v>
      </c>
      <c r="L55" s="360">
        <f t="shared" ca="1" si="13"/>
        <v>66.888301631297765</v>
      </c>
      <c r="M55" s="360">
        <f t="shared" ca="1" si="13"/>
        <v>65.640838246086147</v>
      </c>
      <c r="N55" s="360" t="e">
        <f t="shared" ca="1" si="13"/>
        <v>#DIV/0!</v>
      </c>
      <c r="O55" s="360" t="e">
        <f t="shared" ca="1" si="13"/>
        <v>#DIV/0!</v>
      </c>
      <c r="P55" s="399"/>
      <c r="Q55" s="359">
        <f t="shared" ref="Q55:AB55" ca="1" si="21">Q11/SUM(Q$8:Q$11)*100</f>
        <v>65.867743066644763</v>
      </c>
      <c r="R55" s="360">
        <f t="shared" ca="1" si="21"/>
        <v>65.758708724107748</v>
      </c>
      <c r="S55" s="360">
        <f t="shared" ca="1" si="21"/>
        <v>65.791792813008328</v>
      </c>
      <c r="T55" s="360">
        <f t="shared" ca="1" si="21"/>
        <v>65.631345449413175</v>
      </c>
      <c r="U55" s="360">
        <f t="shared" ca="1" si="21"/>
        <v>67.154008062993967</v>
      </c>
      <c r="V55" s="360">
        <f t="shared" ca="1" si="21"/>
        <v>66.62829685290194</v>
      </c>
      <c r="W55" s="360">
        <f t="shared" ca="1" si="21"/>
        <v>66.38705402156711</v>
      </c>
      <c r="X55" s="360">
        <f t="shared" ca="1" si="21"/>
        <v>64.89968397519192</v>
      </c>
      <c r="Y55" s="360" t="e">
        <f t="shared" ca="1" si="21"/>
        <v>#DIV/0!</v>
      </c>
      <c r="Z55" s="360" t="e">
        <f t="shared" ca="1" si="21"/>
        <v>#DIV/0!</v>
      </c>
      <c r="AA55" s="360" t="e">
        <f t="shared" ca="1" si="21"/>
        <v>#DIV/0!</v>
      </c>
      <c r="AB55" s="360" t="e">
        <f t="shared" ca="1" si="21"/>
        <v>#DIV/0!</v>
      </c>
      <c r="AC55" s="399"/>
      <c r="AD55" s="359">
        <f t="shared" ref="AD55:AU55" ca="1" si="22">AD11/SUM(AD$8:AD$11)*100</f>
        <v>65.691959677971397</v>
      </c>
      <c r="AE55" s="360">
        <f t="shared" ca="1" si="22"/>
        <v>66.022830470124518</v>
      </c>
      <c r="AF55" s="360">
        <f t="shared" ca="1" si="22"/>
        <v>65.719027370554187</v>
      </c>
      <c r="AG55" s="360">
        <f t="shared" ca="1" si="22"/>
        <v>65.638361792415964</v>
      </c>
      <c r="AH55" s="360">
        <f t="shared" ca="1" si="22"/>
        <v>66.36499086385956</v>
      </c>
      <c r="AI55" s="360">
        <f t="shared" ca="1" si="22"/>
        <v>65.10962043383374</v>
      </c>
      <c r="AJ55" s="360">
        <f t="shared" ca="1" si="22"/>
        <v>67.205218978947229</v>
      </c>
      <c r="AK55" s="360">
        <f t="shared" ca="1" si="22"/>
        <v>67.033497169336584</v>
      </c>
      <c r="AL55" s="360">
        <f t="shared" ca="1" si="22"/>
        <v>66.443137633264882</v>
      </c>
      <c r="AM55" s="360">
        <f t="shared" ca="1" si="22"/>
        <v>65.989185069222998</v>
      </c>
      <c r="AN55" s="360">
        <f t="shared" ca="1" si="22"/>
        <v>66.59488911496031</v>
      </c>
      <c r="AO55" s="360">
        <f t="shared" ca="1" si="22"/>
        <v>64.311471260199056</v>
      </c>
      <c r="AP55" s="360" t="e">
        <f t="shared" ca="1" si="22"/>
        <v>#DIV/0!</v>
      </c>
      <c r="AQ55" s="360" t="e">
        <f t="shared" ca="1" si="22"/>
        <v>#DIV/0!</v>
      </c>
      <c r="AR55" s="360" t="e">
        <f t="shared" ca="1" si="22"/>
        <v>#DIV/0!</v>
      </c>
      <c r="AS55" s="360" t="e">
        <f t="shared" ca="1" si="22"/>
        <v>#DIV/0!</v>
      </c>
      <c r="AT55" s="360" t="e">
        <f t="shared" ca="1" si="22"/>
        <v>#DIV/0!</v>
      </c>
      <c r="AU55" s="360" t="e">
        <f t="shared" ca="1" si="22"/>
        <v>#DIV/0!</v>
      </c>
      <c r="AV55" s="399"/>
      <c r="AW55" s="359" t="s">
        <v>12</v>
      </c>
      <c r="AX55" s="360">
        <f t="shared" ca="1" si="16"/>
        <v>66.874568149472353</v>
      </c>
      <c r="AY55" s="360" t="e">
        <f t="shared" ca="1" si="16"/>
        <v>#DIV/0!</v>
      </c>
      <c r="AZ55" s="361"/>
      <c r="BA55" s="342"/>
      <c r="BB55" s="342"/>
      <c r="BC55" s="342"/>
      <c r="BD55" s="342"/>
      <c r="BE55" s="342"/>
      <c r="BF55" s="342"/>
      <c r="BG55" s="342"/>
      <c r="BH55" s="342"/>
      <c r="BI55" s="342"/>
      <c r="BJ55" s="342"/>
      <c r="BK55" s="342"/>
      <c r="BL55" s="342"/>
      <c r="BM55" s="342"/>
      <c r="BN55" s="342"/>
      <c r="BO55" s="342"/>
      <c r="BP55" s="342"/>
      <c r="BQ55" s="342"/>
      <c r="BR55" s="342"/>
      <c r="BS55" s="342"/>
      <c r="BT55" s="342"/>
      <c r="BU55" s="342"/>
      <c r="BV55" s="342"/>
      <c r="BW55" s="342"/>
      <c r="BX55" s="342"/>
      <c r="BY55" s="342"/>
      <c r="BZ55" s="342"/>
      <c r="CA55" s="342"/>
      <c r="CB55" s="342"/>
      <c r="CC55" s="342"/>
      <c r="CD55" s="342"/>
      <c r="CE55" s="342"/>
      <c r="CF55" s="342"/>
      <c r="CG55" s="342"/>
      <c r="CH55" s="342"/>
    </row>
    <row r="56" spans="1:86" s="343" customFormat="1" x14ac:dyDescent="0.2">
      <c r="A56" s="319" t="s">
        <v>0</v>
      </c>
      <c r="B56" s="356"/>
      <c r="C56" s="357"/>
      <c r="D56" s="357"/>
      <c r="E56" s="357"/>
      <c r="F56" s="357"/>
      <c r="G56" s="399"/>
      <c r="H56" s="356"/>
      <c r="I56" s="357"/>
      <c r="J56" s="357"/>
      <c r="K56" s="357"/>
      <c r="L56" s="357"/>
      <c r="M56" s="357"/>
      <c r="N56" s="357"/>
      <c r="O56" s="357"/>
      <c r="P56" s="399"/>
      <c r="Q56" s="356"/>
      <c r="R56" s="357"/>
      <c r="S56" s="357"/>
      <c r="T56" s="357"/>
      <c r="U56" s="357"/>
      <c r="V56" s="357"/>
      <c r="W56" s="357"/>
      <c r="X56" s="357"/>
      <c r="Y56" s="357"/>
      <c r="Z56" s="357"/>
      <c r="AA56" s="357"/>
      <c r="AB56" s="357"/>
      <c r="AC56" s="399"/>
      <c r="AD56" s="356"/>
      <c r="AE56" s="357"/>
      <c r="AF56" s="357"/>
      <c r="AG56" s="357"/>
      <c r="AH56" s="357"/>
      <c r="AI56" s="357"/>
      <c r="AJ56" s="357"/>
      <c r="AK56" s="357"/>
      <c r="AL56" s="357"/>
      <c r="AM56" s="357"/>
      <c r="AN56" s="357"/>
      <c r="AO56" s="357"/>
      <c r="AP56" s="357"/>
      <c r="AQ56" s="357"/>
      <c r="AR56" s="357"/>
      <c r="AS56" s="357"/>
      <c r="AT56" s="357"/>
      <c r="AU56" s="357"/>
      <c r="AV56" s="399"/>
      <c r="AW56" s="356" t="s">
        <v>0</v>
      </c>
      <c r="AX56" s="357"/>
      <c r="AY56" s="357"/>
      <c r="AZ56" s="358"/>
      <c r="BA56" s="342"/>
      <c r="BB56" s="342"/>
      <c r="BC56" s="342"/>
      <c r="BD56" s="342"/>
      <c r="BE56" s="342"/>
      <c r="BF56" s="342"/>
      <c r="BG56" s="342"/>
      <c r="BH56" s="342"/>
      <c r="BI56" s="342"/>
      <c r="BJ56" s="342"/>
      <c r="BK56" s="342"/>
      <c r="BL56" s="342"/>
      <c r="BM56" s="342"/>
      <c r="BN56" s="342"/>
      <c r="BO56" s="342"/>
      <c r="BP56" s="342"/>
      <c r="BQ56" s="342"/>
      <c r="BR56" s="342"/>
      <c r="BS56" s="342"/>
      <c r="BT56" s="342"/>
      <c r="BU56" s="342"/>
      <c r="BV56" s="342"/>
      <c r="BW56" s="342"/>
      <c r="BX56" s="342"/>
      <c r="BY56" s="342"/>
      <c r="BZ56" s="342"/>
      <c r="CA56" s="342"/>
      <c r="CB56" s="342"/>
      <c r="CC56" s="342"/>
      <c r="CD56" s="342"/>
      <c r="CE56" s="342"/>
      <c r="CF56" s="342"/>
      <c r="CG56" s="342"/>
      <c r="CH56" s="342"/>
    </row>
    <row r="57" spans="1:86" s="343" customFormat="1" x14ac:dyDescent="0.2">
      <c r="A57" s="322" t="s">
        <v>1</v>
      </c>
      <c r="B57" s="359">
        <f ca="1">SUM(B58:B60)</f>
        <v>100.00000000000001</v>
      </c>
      <c r="C57" s="360">
        <f t="shared" ref="C57:AJ57" ca="1" si="23">SUM(C58:C60)</f>
        <v>100</v>
      </c>
      <c r="D57" s="360">
        <f t="shared" ca="1" si="23"/>
        <v>100</v>
      </c>
      <c r="E57" s="360">
        <f t="shared" ca="1" si="23"/>
        <v>100</v>
      </c>
      <c r="F57" s="360" t="e">
        <f t="shared" ca="1" si="23"/>
        <v>#DIV/0!</v>
      </c>
      <c r="G57" s="399"/>
      <c r="H57" s="359">
        <f t="shared" ca="1" si="23"/>
        <v>100</v>
      </c>
      <c r="I57" s="360">
        <f t="shared" ca="1" si="23"/>
        <v>99.999999999999986</v>
      </c>
      <c r="J57" s="360">
        <f t="shared" ca="1" si="23"/>
        <v>100.00000000000001</v>
      </c>
      <c r="K57" s="360">
        <f t="shared" ca="1" si="23"/>
        <v>100.00000000000001</v>
      </c>
      <c r="L57" s="360">
        <f t="shared" ca="1" si="23"/>
        <v>99.999999999999986</v>
      </c>
      <c r="M57" s="360">
        <f t="shared" ca="1" si="23"/>
        <v>100.00000000000001</v>
      </c>
      <c r="N57" s="360" t="e">
        <f t="shared" ca="1" si="23"/>
        <v>#DIV/0!</v>
      </c>
      <c r="O57" s="360" t="e">
        <f t="shared" ca="1" si="23"/>
        <v>#DIV/0!</v>
      </c>
      <c r="P57" s="399"/>
      <c r="Q57" s="359">
        <f t="shared" ca="1" si="23"/>
        <v>100</v>
      </c>
      <c r="R57" s="360">
        <f t="shared" ca="1" si="23"/>
        <v>100</v>
      </c>
      <c r="S57" s="360">
        <f t="shared" ca="1" si="23"/>
        <v>100</v>
      </c>
      <c r="T57" s="360">
        <f t="shared" ca="1" si="23"/>
        <v>99.999999999999986</v>
      </c>
      <c r="U57" s="360">
        <f t="shared" ca="1" si="23"/>
        <v>100</v>
      </c>
      <c r="V57" s="360">
        <f t="shared" ca="1" si="23"/>
        <v>100</v>
      </c>
      <c r="W57" s="360">
        <f t="shared" ca="1" si="23"/>
        <v>100</v>
      </c>
      <c r="X57" s="360">
        <f t="shared" ca="1" si="23"/>
        <v>100</v>
      </c>
      <c r="Y57" s="360" t="e">
        <f t="shared" ca="1" si="23"/>
        <v>#DIV/0!</v>
      </c>
      <c r="Z57" s="360" t="e">
        <f t="shared" ca="1" si="23"/>
        <v>#DIV/0!</v>
      </c>
      <c r="AA57" s="360" t="e">
        <f t="shared" ca="1" si="23"/>
        <v>#DIV/0!</v>
      </c>
      <c r="AB57" s="360" t="e">
        <f t="shared" ca="1" si="23"/>
        <v>#DIV/0!</v>
      </c>
      <c r="AC57" s="399"/>
      <c r="AD57" s="359">
        <f t="shared" ca="1" si="23"/>
        <v>100</v>
      </c>
      <c r="AE57" s="360">
        <f t="shared" ca="1" si="23"/>
        <v>100</v>
      </c>
      <c r="AF57" s="360">
        <f t="shared" ca="1" si="23"/>
        <v>100</v>
      </c>
      <c r="AG57" s="360">
        <f t="shared" ca="1" si="23"/>
        <v>100</v>
      </c>
      <c r="AH57" s="360">
        <f t="shared" ca="1" si="23"/>
        <v>100</v>
      </c>
      <c r="AI57" s="360">
        <f t="shared" ca="1" si="23"/>
        <v>100</v>
      </c>
      <c r="AJ57" s="360">
        <f t="shared" ca="1" si="23"/>
        <v>100</v>
      </c>
      <c r="AK57" s="360">
        <f t="shared" ref="AK57:AU57" ca="1" si="24">SUM(AK58:AK60)</f>
        <v>100</v>
      </c>
      <c r="AL57" s="360">
        <f t="shared" ca="1" si="24"/>
        <v>100.00000000000001</v>
      </c>
      <c r="AM57" s="360">
        <f t="shared" ca="1" si="24"/>
        <v>100.00000000000001</v>
      </c>
      <c r="AN57" s="360">
        <f t="shared" ca="1" si="24"/>
        <v>100.00000000000001</v>
      </c>
      <c r="AO57" s="360">
        <f t="shared" ca="1" si="24"/>
        <v>99.999999999999986</v>
      </c>
      <c r="AP57" s="360" t="e">
        <f t="shared" ca="1" si="24"/>
        <v>#DIV/0!</v>
      </c>
      <c r="AQ57" s="360" t="e">
        <f t="shared" ca="1" si="24"/>
        <v>#DIV/0!</v>
      </c>
      <c r="AR57" s="360" t="e">
        <f t="shared" ca="1" si="24"/>
        <v>#DIV/0!</v>
      </c>
      <c r="AS57" s="360" t="e">
        <f t="shared" ca="1" si="24"/>
        <v>#DIV/0!</v>
      </c>
      <c r="AT57" s="360" t="e">
        <f t="shared" ca="1" si="24"/>
        <v>#DIV/0!</v>
      </c>
      <c r="AU57" s="360" t="e">
        <f t="shared" ca="1" si="24"/>
        <v>#DIV/0!</v>
      </c>
      <c r="AV57" s="399"/>
      <c r="AW57" s="359" t="s">
        <v>1</v>
      </c>
      <c r="AX57" s="360">
        <f ca="1">SUM(AX58:AX60)</f>
        <v>100</v>
      </c>
      <c r="AY57" s="360" t="e">
        <f ca="1">SUM(AY58:AY60)</f>
        <v>#DIV/0!</v>
      </c>
      <c r="AZ57" s="361"/>
      <c r="BA57" s="342"/>
      <c r="BB57" s="342"/>
      <c r="BC57" s="342"/>
      <c r="BD57" s="342"/>
      <c r="BE57" s="342"/>
      <c r="BF57" s="342"/>
      <c r="BG57" s="342"/>
      <c r="BH57" s="342"/>
      <c r="BI57" s="342"/>
      <c r="BJ57" s="342"/>
      <c r="BK57" s="342"/>
      <c r="BL57" s="342"/>
      <c r="BM57" s="342"/>
      <c r="BN57" s="342"/>
      <c r="BO57" s="342"/>
      <c r="BP57" s="342"/>
      <c r="BQ57" s="342"/>
      <c r="BR57" s="342"/>
      <c r="BS57" s="342"/>
      <c r="BT57" s="342"/>
      <c r="BU57" s="342"/>
      <c r="BV57" s="342"/>
      <c r="BW57" s="342"/>
      <c r="BX57" s="342"/>
      <c r="BY57" s="342"/>
      <c r="BZ57" s="342"/>
      <c r="CA57" s="342"/>
      <c r="CB57" s="342"/>
      <c r="CC57" s="342"/>
      <c r="CD57" s="342"/>
      <c r="CE57" s="342"/>
      <c r="CF57" s="342"/>
      <c r="CG57" s="342"/>
      <c r="CH57" s="342"/>
    </row>
    <row r="58" spans="1:86" s="343" customFormat="1" x14ac:dyDescent="0.2">
      <c r="A58" s="325" t="s">
        <v>2</v>
      </c>
      <c r="B58" s="362">
        <f t="shared" ref="B58:F60" ca="1" si="25">B14/SUM(B$14:B$16)*100</f>
        <v>63.943012225822947</v>
      </c>
      <c r="C58" s="363">
        <f t="shared" ca="1" si="25"/>
        <v>64.903176861533069</v>
      </c>
      <c r="D58" s="363">
        <f t="shared" ca="1" si="25"/>
        <v>65.395414067892389</v>
      </c>
      <c r="E58" s="363">
        <f t="shared" ca="1" si="25"/>
        <v>65.971144504003249</v>
      </c>
      <c r="F58" s="363" t="e">
        <f t="shared" ca="1" si="25"/>
        <v>#DIV/0!</v>
      </c>
      <c r="G58" s="372"/>
      <c r="H58" s="362">
        <f t="shared" ref="H58:O60" ca="1" si="26">H14/SUM(H$14:H$16)*100</f>
        <v>64.181659288581798</v>
      </c>
      <c r="I58" s="363">
        <f t="shared" ca="1" si="26"/>
        <v>65.642329355595564</v>
      </c>
      <c r="J58" s="363">
        <f t="shared" ca="1" si="26"/>
        <v>65.032038273820746</v>
      </c>
      <c r="K58" s="363">
        <f t="shared" ca="1" si="26"/>
        <v>65.772109769907175</v>
      </c>
      <c r="L58" s="363">
        <f t="shared" ca="1" si="26"/>
        <v>65.920825287971184</v>
      </c>
      <c r="M58" s="363">
        <f t="shared" ca="1" si="26"/>
        <v>66.019336683795672</v>
      </c>
      <c r="N58" s="363" t="e">
        <f t="shared" ca="1" si="26"/>
        <v>#DIV/0!</v>
      </c>
      <c r="O58" s="363" t="e">
        <f t="shared" ca="1" si="26"/>
        <v>#DIV/0!</v>
      </c>
      <c r="P58" s="372"/>
      <c r="Q58" s="362">
        <f t="shared" ref="Q58:AB58" ca="1" si="27">Q14/SUM(Q$14:Q$16)*100</f>
        <v>64.355449898012054</v>
      </c>
      <c r="R58" s="363">
        <f t="shared" ca="1" si="27"/>
        <v>65.741788547767683</v>
      </c>
      <c r="S58" s="363">
        <f t="shared" ca="1" si="27"/>
        <v>66.393723506869478</v>
      </c>
      <c r="T58" s="363">
        <f t="shared" ca="1" si="27"/>
        <v>65.134331658821935</v>
      </c>
      <c r="U58" s="363">
        <f t="shared" ca="1" si="27"/>
        <v>65.101519851098388</v>
      </c>
      <c r="V58" s="363">
        <f t="shared" ca="1" si="27"/>
        <v>66.747801024662593</v>
      </c>
      <c r="W58" s="363">
        <f t="shared" ca="1" si="27"/>
        <v>66.424013437954557</v>
      </c>
      <c r="X58" s="363">
        <f t="shared" ca="1" si="27"/>
        <v>65.623417484891121</v>
      </c>
      <c r="Y58" s="363" t="e">
        <f t="shared" ca="1" si="27"/>
        <v>#DIV/0!</v>
      </c>
      <c r="Z58" s="363" t="e">
        <f t="shared" ca="1" si="27"/>
        <v>#DIV/0!</v>
      </c>
      <c r="AA58" s="363" t="e">
        <f t="shared" ca="1" si="27"/>
        <v>#DIV/0!</v>
      </c>
      <c r="AB58" s="363" t="e">
        <f t="shared" ca="1" si="27"/>
        <v>#DIV/0!</v>
      </c>
      <c r="AC58" s="372"/>
      <c r="AD58" s="362">
        <f t="shared" ref="AD58:AU58" ca="1" si="28">AD14/SUM(AD$14:AD$16)*100</f>
        <v>62.887941704932281</v>
      </c>
      <c r="AE58" s="363">
        <f t="shared" ca="1" si="28"/>
        <v>66.280647869001157</v>
      </c>
      <c r="AF58" s="363">
        <f t="shared" ca="1" si="28"/>
        <v>66.060494035745336</v>
      </c>
      <c r="AG58" s="363">
        <f t="shared" ca="1" si="28"/>
        <v>65.99912635829341</v>
      </c>
      <c r="AH58" s="363">
        <f t="shared" ca="1" si="28"/>
        <v>67.48361755327295</v>
      </c>
      <c r="AI58" s="363">
        <f t="shared" ca="1" si="28"/>
        <v>63.839500194444852</v>
      </c>
      <c r="AJ58" s="363">
        <f t="shared" ca="1" si="28"/>
        <v>64.232729814627191</v>
      </c>
      <c r="AK58" s="363">
        <f t="shared" ca="1" si="28"/>
        <v>66.245533867272599</v>
      </c>
      <c r="AL58" s="363">
        <f t="shared" ca="1" si="28"/>
        <v>67.309290239224623</v>
      </c>
      <c r="AM58" s="363">
        <f t="shared" ca="1" si="28"/>
        <v>66.289051728578457</v>
      </c>
      <c r="AN58" s="363">
        <f t="shared" ca="1" si="28"/>
        <v>66.588006580518694</v>
      </c>
      <c r="AO58" s="363">
        <f t="shared" ca="1" si="28"/>
        <v>65.200038893306115</v>
      </c>
      <c r="AP58" s="363" t="e">
        <f t="shared" ca="1" si="28"/>
        <v>#DIV/0!</v>
      </c>
      <c r="AQ58" s="363" t="e">
        <f t="shared" ca="1" si="28"/>
        <v>#DIV/0!</v>
      </c>
      <c r="AR58" s="363" t="e">
        <f t="shared" ca="1" si="28"/>
        <v>#DIV/0!</v>
      </c>
      <c r="AS58" s="363" t="e">
        <f t="shared" ca="1" si="28"/>
        <v>#DIV/0!</v>
      </c>
      <c r="AT58" s="363" t="e">
        <f t="shared" ca="1" si="28"/>
        <v>#DIV/0!</v>
      </c>
      <c r="AU58" s="363" t="e">
        <f t="shared" ca="1" si="28"/>
        <v>#DIV/0!</v>
      </c>
      <c r="AV58" s="372"/>
      <c r="AW58" s="362" t="s">
        <v>2</v>
      </c>
      <c r="AX58" s="363">
        <f t="shared" ref="AX58:AY60" ca="1" si="29">AX14/SUM(AX$14:AX$16)*100</f>
        <v>64.593551193262925</v>
      </c>
      <c r="AY58" s="363" t="e">
        <f t="shared" ca="1" si="29"/>
        <v>#DIV/0!</v>
      </c>
      <c r="AZ58" s="364"/>
    </row>
    <row r="59" spans="1:86" s="343" customFormat="1" x14ac:dyDescent="0.2">
      <c r="A59" s="325" t="s">
        <v>3</v>
      </c>
      <c r="B59" s="362">
        <f t="shared" ca="1" si="25"/>
        <v>28.324993063069886</v>
      </c>
      <c r="C59" s="363">
        <f t="shared" ca="1" si="25"/>
        <v>27.250197279530997</v>
      </c>
      <c r="D59" s="363">
        <f t="shared" ca="1" si="25"/>
        <v>26.788194057959082</v>
      </c>
      <c r="E59" s="363">
        <f t="shared" ca="1" si="25"/>
        <v>27.7337158847829</v>
      </c>
      <c r="F59" s="363" t="e">
        <f t="shared" ca="1" si="25"/>
        <v>#DIV/0!</v>
      </c>
      <c r="G59" s="372"/>
      <c r="H59" s="362">
        <f t="shared" ca="1" si="26"/>
        <v>27.464990891296086</v>
      </c>
      <c r="I59" s="363">
        <f t="shared" ca="1" si="26"/>
        <v>27.030153804781719</v>
      </c>
      <c r="J59" s="363">
        <f t="shared" ca="1" si="26"/>
        <v>27.04436223874827</v>
      </c>
      <c r="K59" s="363">
        <f t="shared" ca="1" si="26"/>
        <v>26.522635772925902</v>
      </c>
      <c r="L59" s="363">
        <f t="shared" ca="1" si="26"/>
        <v>28.186966831860634</v>
      </c>
      <c r="M59" s="363">
        <f t="shared" ca="1" si="26"/>
        <v>27.299624242362508</v>
      </c>
      <c r="N59" s="363" t="e">
        <f t="shared" ca="1" si="26"/>
        <v>#DIV/0!</v>
      </c>
      <c r="O59" s="363" t="e">
        <f t="shared" ca="1" si="26"/>
        <v>#DIV/0!</v>
      </c>
      <c r="P59" s="372"/>
      <c r="Q59" s="362">
        <f t="shared" ref="Q59:AB59" ca="1" si="30">Q15/SUM(Q$14:Q$16)*100</f>
        <v>27.444720713420555</v>
      </c>
      <c r="R59" s="363">
        <f t="shared" ca="1" si="30"/>
        <v>26.624380833161755</v>
      </c>
      <c r="S59" s="363">
        <f t="shared" ca="1" si="30"/>
        <v>26.072712892011037</v>
      </c>
      <c r="T59" s="363">
        <f t="shared" ca="1" si="30"/>
        <v>26.984258398137122</v>
      </c>
      <c r="U59" s="363">
        <f t="shared" ca="1" si="30"/>
        <v>28.729828459405262</v>
      </c>
      <c r="V59" s="363">
        <f t="shared" ca="1" si="30"/>
        <v>27.639022958726166</v>
      </c>
      <c r="W59" s="363">
        <f t="shared" ca="1" si="30"/>
        <v>27.272392830320662</v>
      </c>
      <c r="X59" s="363">
        <f t="shared" ca="1" si="30"/>
        <v>27.32626634307584</v>
      </c>
      <c r="Y59" s="363" t="e">
        <f t="shared" ca="1" si="30"/>
        <v>#DIV/0!</v>
      </c>
      <c r="Z59" s="363" t="e">
        <f t="shared" ca="1" si="30"/>
        <v>#DIV/0!</v>
      </c>
      <c r="AA59" s="363" t="e">
        <f t="shared" ca="1" si="30"/>
        <v>#DIV/0!</v>
      </c>
      <c r="AB59" s="363" t="e">
        <f t="shared" ca="1" si="30"/>
        <v>#DIV/0!</v>
      </c>
      <c r="AC59" s="372"/>
      <c r="AD59" s="362">
        <f t="shared" ref="AD59:AU59" ca="1" si="31">AD15/SUM(AD$14:AD$16)*100</f>
        <v>27.960183415122369</v>
      </c>
      <c r="AE59" s="363">
        <f t="shared" ca="1" si="31"/>
        <v>26.859990322034445</v>
      </c>
      <c r="AF59" s="363">
        <f t="shared" ca="1" si="31"/>
        <v>26.254679121208486</v>
      </c>
      <c r="AG59" s="363">
        <f t="shared" ca="1" si="31"/>
        <v>25.65629586553117</v>
      </c>
      <c r="AH59" s="363">
        <f t="shared" ca="1" si="31"/>
        <v>27.360396562318336</v>
      </c>
      <c r="AI59" s="363">
        <f t="shared" ca="1" si="31"/>
        <v>26.59652778088088</v>
      </c>
      <c r="AJ59" s="363">
        <f t="shared" ca="1" si="31"/>
        <v>28.807492079495685</v>
      </c>
      <c r="AK59" s="363">
        <f t="shared" ca="1" si="31"/>
        <v>28.296915372340436</v>
      </c>
      <c r="AL59" s="363">
        <f t="shared" ca="1" si="31"/>
        <v>27.447906232760754</v>
      </c>
      <c r="AM59" s="363">
        <f t="shared" ca="1" si="31"/>
        <v>27.08873432151595</v>
      </c>
      <c r="AN59" s="363">
        <f t="shared" ca="1" si="31"/>
        <v>27.723674460328251</v>
      </c>
      <c r="AO59" s="363">
        <f t="shared" ca="1" si="31"/>
        <v>27.094279634345149</v>
      </c>
      <c r="AP59" s="363" t="e">
        <f t="shared" ca="1" si="31"/>
        <v>#DIV/0!</v>
      </c>
      <c r="AQ59" s="363" t="e">
        <f t="shared" ca="1" si="31"/>
        <v>#DIV/0!</v>
      </c>
      <c r="AR59" s="363" t="e">
        <f t="shared" ca="1" si="31"/>
        <v>#DIV/0!</v>
      </c>
      <c r="AS59" s="363" t="e">
        <f t="shared" ca="1" si="31"/>
        <v>#DIV/0!</v>
      </c>
      <c r="AT59" s="363" t="e">
        <f t="shared" ca="1" si="31"/>
        <v>#DIV/0!</v>
      </c>
      <c r="AU59" s="363" t="e">
        <f t="shared" ca="1" si="31"/>
        <v>#DIV/0!</v>
      </c>
      <c r="AV59" s="372"/>
      <c r="AW59" s="362" t="s">
        <v>3</v>
      </c>
      <c r="AX59" s="363">
        <f t="shared" ca="1" si="29"/>
        <v>27.92446212573094</v>
      </c>
      <c r="AY59" s="363" t="e">
        <f t="shared" ca="1" si="29"/>
        <v>#DIV/0!</v>
      </c>
      <c r="AZ59" s="364"/>
    </row>
    <row r="60" spans="1:86" s="343" customFormat="1" x14ac:dyDescent="0.2">
      <c r="A60" s="325" t="s">
        <v>4</v>
      </c>
      <c r="B60" s="362">
        <f t="shared" ca="1" si="25"/>
        <v>7.7319947111071725</v>
      </c>
      <c r="C60" s="363">
        <f t="shared" ca="1" si="25"/>
        <v>7.8466258589359308</v>
      </c>
      <c r="D60" s="363">
        <f t="shared" ca="1" si="25"/>
        <v>7.816391874148537</v>
      </c>
      <c r="E60" s="363">
        <f t="shared" ca="1" si="25"/>
        <v>6.2951396112138625</v>
      </c>
      <c r="F60" s="363" t="e">
        <f t="shared" ca="1" si="25"/>
        <v>#DIV/0!</v>
      </c>
      <c r="G60" s="372"/>
      <c r="H60" s="362">
        <f t="shared" ca="1" si="26"/>
        <v>8.3533498201221157</v>
      </c>
      <c r="I60" s="363">
        <f t="shared" ca="1" si="26"/>
        <v>7.3275168396227084</v>
      </c>
      <c r="J60" s="363">
        <f t="shared" ca="1" si="26"/>
        <v>7.9235994874309865</v>
      </c>
      <c r="K60" s="363">
        <f t="shared" ca="1" si="26"/>
        <v>7.7052544571669364</v>
      </c>
      <c r="L60" s="363">
        <f t="shared" ca="1" si="26"/>
        <v>5.8922078801681774</v>
      </c>
      <c r="M60" s="363">
        <f t="shared" ca="1" si="26"/>
        <v>6.6810390738418306</v>
      </c>
      <c r="N60" s="363" t="e">
        <f t="shared" ca="1" si="26"/>
        <v>#DIV/0!</v>
      </c>
      <c r="O60" s="363" t="e">
        <f t="shared" ca="1" si="26"/>
        <v>#DIV/0!</v>
      </c>
      <c r="P60" s="372"/>
      <c r="Q60" s="362">
        <f t="shared" ref="Q60:AB60" ca="1" si="32">Q16/SUM(Q$14:Q$16)*100</f>
        <v>8.1998293885673874</v>
      </c>
      <c r="R60" s="363">
        <f t="shared" ca="1" si="32"/>
        <v>7.6338306190705651</v>
      </c>
      <c r="S60" s="363">
        <f t="shared" ca="1" si="32"/>
        <v>7.5335636011194751</v>
      </c>
      <c r="T60" s="363">
        <f t="shared" ca="1" si="32"/>
        <v>7.8814099430409401</v>
      </c>
      <c r="U60" s="363">
        <f t="shared" ca="1" si="32"/>
        <v>6.1686516894963539</v>
      </c>
      <c r="V60" s="363">
        <f t="shared" ca="1" si="32"/>
        <v>5.6131760166112477</v>
      </c>
      <c r="W60" s="363">
        <f t="shared" ca="1" si="32"/>
        <v>6.3035937317247823</v>
      </c>
      <c r="X60" s="363">
        <f t="shared" ca="1" si="32"/>
        <v>7.0503161720330398</v>
      </c>
      <c r="Y60" s="363" t="e">
        <f t="shared" ca="1" si="32"/>
        <v>#DIV/0!</v>
      </c>
      <c r="Z60" s="363" t="e">
        <f t="shared" ca="1" si="32"/>
        <v>#DIV/0!</v>
      </c>
      <c r="AA60" s="363" t="e">
        <f t="shared" ca="1" si="32"/>
        <v>#DIV/0!</v>
      </c>
      <c r="AB60" s="363" t="e">
        <f t="shared" ca="1" si="32"/>
        <v>#DIV/0!</v>
      </c>
      <c r="AC60" s="372"/>
      <c r="AD60" s="362">
        <f t="shared" ref="AD60:AU60" ca="1" si="33">AD16/SUM(AD$14:AD$16)*100</f>
        <v>9.1518748799453551</v>
      </c>
      <c r="AE60" s="363">
        <f t="shared" ca="1" si="33"/>
        <v>6.8593618089643966</v>
      </c>
      <c r="AF60" s="363">
        <f t="shared" ca="1" si="33"/>
        <v>7.6848268430461841</v>
      </c>
      <c r="AG60" s="363">
        <f t="shared" ca="1" si="33"/>
        <v>8.3445777761754076</v>
      </c>
      <c r="AH60" s="363">
        <f t="shared" ca="1" si="33"/>
        <v>5.155985884408719</v>
      </c>
      <c r="AI60" s="363">
        <f t="shared" ca="1" si="33"/>
        <v>9.5639720246742677</v>
      </c>
      <c r="AJ60" s="363">
        <f t="shared" ca="1" si="33"/>
        <v>6.9597781058771195</v>
      </c>
      <c r="AK60" s="363">
        <f t="shared" ca="1" si="33"/>
        <v>5.4575507603869626</v>
      </c>
      <c r="AL60" s="363">
        <f t="shared" ca="1" si="33"/>
        <v>5.2428035280146394</v>
      </c>
      <c r="AM60" s="363">
        <f t="shared" ca="1" si="33"/>
        <v>6.6222139499055945</v>
      </c>
      <c r="AN60" s="363">
        <f t="shared" ca="1" si="33"/>
        <v>5.688318959153067</v>
      </c>
      <c r="AO60" s="363">
        <f t="shared" ca="1" si="33"/>
        <v>7.7056814723487257</v>
      </c>
      <c r="AP60" s="363" t="e">
        <f t="shared" ca="1" si="33"/>
        <v>#DIV/0!</v>
      </c>
      <c r="AQ60" s="363" t="e">
        <f t="shared" ca="1" si="33"/>
        <v>#DIV/0!</v>
      </c>
      <c r="AR60" s="363" t="e">
        <f t="shared" ca="1" si="33"/>
        <v>#DIV/0!</v>
      </c>
      <c r="AS60" s="363" t="e">
        <f t="shared" ca="1" si="33"/>
        <v>#DIV/0!</v>
      </c>
      <c r="AT60" s="363" t="e">
        <f t="shared" ca="1" si="33"/>
        <v>#DIV/0!</v>
      </c>
      <c r="AU60" s="363" t="e">
        <f t="shared" ca="1" si="33"/>
        <v>#DIV/0!</v>
      </c>
      <c r="AV60" s="372"/>
      <c r="AW60" s="362" t="s">
        <v>4</v>
      </c>
      <c r="AX60" s="363">
        <f t="shared" ca="1" si="29"/>
        <v>7.4819866810061306</v>
      </c>
      <c r="AY60" s="363" t="e">
        <f t="shared" ca="1" si="29"/>
        <v>#DIV/0!</v>
      </c>
      <c r="AZ60" s="364"/>
    </row>
    <row r="61" spans="1:86" s="343" customFormat="1" x14ac:dyDescent="0.2">
      <c r="A61" s="322" t="s">
        <v>5</v>
      </c>
      <c r="B61" s="359">
        <f ca="1">SUM(B62:B62)</f>
        <v>100</v>
      </c>
      <c r="C61" s="360">
        <f ca="1">SUM(C62:C62)</f>
        <v>100</v>
      </c>
      <c r="D61" s="360">
        <f ca="1">SUM(D62:D62)</f>
        <v>100</v>
      </c>
      <c r="E61" s="360">
        <f ca="1">SUM(E62:E62)</f>
        <v>100</v>
      </c>
      <c r="F61" s="360" t="e">
        <f ca="1">SUM(F62:F62)</f>
        <v>#DIV/0!</v>
      </c>
      <c r="G61" s="399"/>
      <c r="H61" s="359">
        <f t="shared" ref="H61:O61" ca="1" si="34">SUM(H62:H62)</f>
        <v>100</v>
      </c>
      <c r="I61" s="360">
        <f t="shared" ca="1" si="34"/>
        <v>100</v>
      </c>
      <c r="J61" s="360">
        <f t="shared" ca="1" si="34"/>
        <v>100</v>
      </c>
      <c r="K61" s="360">
        <f t="shared" ca="1" si="34"/>
        <v>100</v>
      </c>
      <c r="L61" s="360">
        <f t="shared" ca="1" si="34"/>
        <v>100</v>
      </c>
      <c r="M61" s="360">
        <f t="shared" ca="1" si="34"/>
        <v>100</v>
      </c>
      <c r="N61" s="360" t="e">
        <f t="shared" ca="1" si="34"/>
        <v>#DIV/0!</v>
      </c>
      <c r="O61" s="360" t="e">
        <f t="shared" ca="1" si="34"/>
        <v>#DIV/0!</v>
      </c>
      <c r="P61" s="399"/>
      <c r="Q61" s="359">
        <f t="shared" ref="Q61:AB61" ca="1" si="35">SUM(Q62:Q62)</f>
        <v>100</v>
      </c>
      <c r="R61" s="360">
        <f t="shared" ca="1" si="35"/>
        <v>100</v>
      </c>
      <c r="S61" s="360">
        <f t="shared" ca="1" si="35"/>
        <v>100</v>
      </c>
      <c r="T61" s="360">
        <f t="shared" ca="1" si="35"/>
        <v>100</v>
      </c>
      <c r="U61" s="360">
        <f t="shared" ca="1" si="35"/>
        <v>100</v>
      </c>
      <c r="V61" s="360">
        <f t="shared" ca="1" si="35"/>
        <v>100</v>
      </c>
      <c r="W61" s="360">
        <f t="shared" ca="1" si="35"/>
        <v>100</v>
      </c>
      <c r="X61" s="360">
        <f t="shared" ca="1" si="35"/>
        <v>100</v>
      </c>
      <c r="Y61" s="360" t="e">
        <f t="shared" ca="1" si="35"/>
        <v>#DIV/0!</v>
      </c>
      <c r="Z61" s="360" t="e">
        <f t="shared" ca="1" si="35"/>
        <v>#DIV/0!</v>
      </c>
      <c r="AA61" s="360" t="e">
        <f t="shared" ca="1" si="35"/>
        <v>#DIV/0!</v>
      </c>
      <c r="AB61" s="360" t="e">
        <f t="shared" ca="1" si="35"/>
        <v>#DIV/0!</v>
      </c>
      <c r="AC61" s="399"/>
      <c r="AD61" s="359">
        <f t="shared" ref="AD61:AU61" ca="1" si="36">SUM(AD62:AD62)</f>
        <v>100</v>
      </c>
      <c r="AE61" s="360">
        <f t="shared" ca="1" si="36"/>
        <v>100</v>
      </c>
      <c r="AF61" s="360">
        <f t="shared" ca="1" si="36"/>
        <v>100</v>
      </c>
      <c r="AG61" s="360">
        <f t="shared" ca="1" si="36"/>
        <v>100</v>
      </c>
      <c r="AH61" s="360">
        <f t="shared" ca="1" si="36"/>
        <v>100</v>
      </c>
      <c r="AI61" s="360">
        <f t="shared" ca="1" si="36"/>
        <v>100</v>
      </c>
      <c r="AJ61" s="360">
        <f t="shared" ca="1" si="36"/>
        <v>100</v>
      </c>
      <c r="AK61" s="360">
        <f t="shared" ca="1" si="36"/>
        <v>100</v>
      </c>
      <c r="AL61" s="360">
        <f t="shared" ca="1" si="36"/>
        <v>100</v>
      </c>
      <c r="AM61" s="360">
        <f t="shared" ca="1" si="36"/>
        <v>100</v>
      </c>
      <c r="AN61" s="360">
        <f t="shared" ca="1" si="36"/>
        <v>100</v>
      </c>
      <c r="AO61" s="360">
        <f t="shared" ca="1" si="36"/>
        <v>100</v>
      </c>
      <c r="AP61" s="360" t="e">
        <f t="shared" ca="1" si="36"/>
        <v>#DIV/0!</v>
      </c>
      <c r="AQ61" s="360" t="e">
        <f t="shared" ca="1" si="36"/>
        <v>#DIV/0!</v>
      </c>
      <c r="AR61" s="360" t="e">
        <f t="shared" ca="1" si="36"/>
        <v>#DIV/0!</v>
      </c>
      <c r="AS61" s="360" t="e">
        <f t="shared" ca="1" si="36"/>
        <v>#DIV/0!</v>
      </c>
      <c r="AT61" s="360" t="e">
        <f t="shared" ca="1" si="36"/>
        <v>#DIV/0!</v>
      </c>
      <c r="AU61" s="360" t="e">
        <f t="shared" ca="1" si="36"/>
        <v>#DIV/0!</v>
      </c>
      <c r="AV61" s="399"/>
      <c r="AW61" s="359" t="s">
        <v>5</v>
      </c>
      <c r="AX61" s="360">
        <f ca="1">SUM(AX62:AX62)</f>
        <v>100</v>
      </c>
      <c r="AY61" s="360" t="e">
        <f ca="1">SUM(AY62:AY62)</f>
        <v>#DIV/0!</v>
      </c>
      <c r="AZ61" s="361"/>
      <c r="BA61" s="342"/>
      <c r="BB61" s="342"/>
      <c r="BC61" s="342"/>
      <c r="BD61" s="342"/>
      <c r="BE61" s="342"/>
      <c r="BF61" s="342"/>
      <c r="BG61" s="342"/>
      <c r="BH61" s="342"/>
      <c r="BI61" s="342"/>
      <c r="BJ61" s="342"/>
      <c r="BK61" s="342"/>
      <c r="BL61" s="342"/>
      <c r="BM61" s="342"/>
      <c r="BN61" s="342"/>
      <c r="BO61" s="342"/>
      <c r="BP61" s="342"/>
      <c r="BQ61" s="342"/>
      <c r="BR61" s="342"/>
      <c r="BS61" s="342"/>
      <c r="BT61" s="342"/>
      <c r="BU61" s="342"/>
      <c r="BV61" s="342"/>
      <c r="BW61" s="342"/>
      <c r="BX61" s="342"/>
      <c r="BY61" s="342"/>
      <c r="BZ61" s="342"/>
      <c r="CA61" s="342"/>
      <c r="CB61" s="342"/>
      <c r="CC61" s="342"/>
      <c r="CD61" s="342"/>
      <c r="CE61" s="342"/>
      <c r="CF61" s="342"/>
      <c r="CG61" s="342"/>
      <c r="CH61" s="342"/>
    </row>
    <row r="62" spans="1:86" s="343" customFormat="1" x14ac:dyDescent="0.2">
      <c r="A62" s="325" t="s">
        <v>6</v>
      </c>
      <c r="B62" s="362">
        <f ca="1">B18/SUM(B$18:B$18)*100</f>
        <v>100</v>
      </c>
      <c r="C62" s="363">
        <f ca="1">C18/SUM(C$18:C$18)*100</f>
        <v>100</v>
      </c>
      <c r="D62" s="363">
        <f ca="1">D18/SUM(D$18:D$18)*100</f>
        <v>100</v>
      </c>
      <c r="E62" s="363">
        <f ca="1">E18/SUM(E$18:E$18)*100</f>
        <v>100</v>
      </c>
      <c r="F62" s="363" t="e">
        <f ca="1">F18/SUM(F$18:F$18)*100</f>
        <v>#DIV/0!</v>
      </c>
      <c r="G62" s="372"/>
      <c r="H62" s="362">
        <f t="shared" ref="H62:O62" ca="1" si="37">H18/SUM(H$18:H$18)*100</f>
        <v>100</v>
      </c>
      <c r="I62" s="363">
        <f t="shared" ca="1" si="37"/>
        <v>100</v>
      </c>
      <c r="J62" s="363">
        <f t="shared" ca="1" si="37"/>
        <v>100</v>
      </c>
      <c r="K62" s="363">
        <f t="shared" ca="1" si="37"/>
        <v>100</v>
      </c>
      <c r="L62" s="363">
        <f t="shared" ca="1" si="37"/>
        <v>100</v>
      </c>
      <c r="M62" s="363">
        <f t="shared" ca="1" si="37"/>
        <v>100</v>
      </c>
      <c r="N62" s="363" t="e">
        <f t="shared" ca="1" si="37"/>
        <v>#DIV/0!</v>
      </c>
      <c r="O62" s="363" t="e">
        <f t="shared" ca="1" si="37"/>
        <v>#DIV/0!</v>
      </c>
      <c r="P62" s="372"/>
      <c r="Q62" s="362">
        <f t="shared" ref="Q62:AB62" ca="1" si="38">Q18/SUM(Q$18:Q$18)*100</f>
        <v>100</v>
      </c>
      <c r="R62" s="363">
        <f t="shared" ca="1" si="38"/>
        <v>100</v>
      </c>
      <c r="S62" s="363">
        <f t="shared" ca="1" si="38"/>
        <v>100</v>
      </c>
      <c r="T62" s="363">
        <f t="shared" ca="1" si="38"/>
        <v>100</v>
      </c>
      <c r="U62" s="363">
        <f t="shared" ca="1" si="38"/>
        <v>100</v>
      </c>
      <c r="V62" s="363">
        <f t="shared" ca="1" si="38"/>
        <v>100</v>
      </c>
      <c r="W62" s="363">
        <f t="shared" ca="1" si="38"/>
        <v>100</v>
      </c>
      <c r="X62" s="363">
        <f t="shared" ca="1" si="38"/>
        <v>100</v>
      </c>
      <c r="Y62" s="363" t="e">
        <f t="shared" ca="1" si="38"/>
        <v>#DIV/0!</v>
      </c>
      <c r="Z62" s="363" t="e">
        <f t="shared" ca="1" si="38"/>
        <v>#DIV/0!</v>
      </c>
      <c r="AA62" s="363" t="e">
        <f t="shared" ca="1" si="38"/>
        <v>#DIV/0!</v>
      </c>
      <c r="AB62" s="363" t="e">
        <f t="shared" ca="1" si="38"/>
        <v>#DIV/0!</v>
      </c>
      <c r="AC62" s="372"/>
      <c r="AD62" s="362">
        <f t="shared" ref="AD62:AU62" ca="1" si="39">AD18/SUM(AD$18:AD$18)*100</f>
        <v>100</v>
      </c>
      <c r="AE62" s="363">
        <f t="shared" ca="1" si="39"/>
        <v>100</v>
      </c>
      <c r="AF62" s="363">
        <f t="shared" ca="1" si="39"/>
        <v>100</v>
      </c>
      <c r="AG62" s="363">
        <f t="shared" ca="1" si="39"/>
        <v>100</v>
      </c>
      <c r="AH62" s="363">
        <f t="shared" ca="1" si="39"/>
        <v>100</v>
      </c>
      <c r="AI62" s="363">
        <f t="shared" ca="1" si="39"/>
        <v>100</v>
      </c>
      <c r="AJ62" s="363">
        <f t="shared" ca="1" si="39"/>
        <v>100</v>
      </c>
      <c r="AK62" s="363">
        <f t="shared" ca="1" si="39"/>
        <v>100</v>
      </c>
      <c r="AL62" s="363">
        <f t="shared" ca="1" si="39"/>
        <v>100</v>
      </c>
      <c r="AM62" s="363">
        <f t="shared" ca="1" si="39"/>
        <v>100</v>
      </c>
      <c r="AN62" s="363">
        <f t="shared" ca="1" si="39"/>
        <v>100</v>
      </c>
      <c r="AO62" s="363">
        <f t="shared" ca="1" si="39"/>
        <v>100</v>
      </c>
      <c r="AP62" s="363" t="e">
        <f t="shared" ca="1" si="39"/>
        <v>#DIV/0!</v>
      </c>
      <c r="AQ62" s="363" t="e">
        <f t="shared" ca="1" si="39"/>
        <v>#DIV/0!</v>
      </c>
      <c r="AR62" s="363" t="e">
        <f t="shared" ca="1" si="39"/>
        <v>#DIV/0!</v>
      </c>
      <c r="AS62" s="363" t="e">
        <f t="shared" ca="1" si="39"/>
        <v>#DIV/0!</v>
      </c>
      <c r="AT62" s="363" t="e">
        <f t="shared" ca="1" si="39"/>
        <v>#DIV/0!</v>
      </c>
      <c r="AU62" s="363" t="e">
        <f t="shared" ca="1" si="39"/>
        <v>#DIV/0!</v>
      </c>
      <c r="AV62" s="372"/>
      <c r="AW62" s="362" t="s">
        <v>6</v>
      </c>
      <c r="AX62" s="363">
        <f ca="1">AX18/SUM(AX$18:AX$18)*100</f>
        <v>100</v>
      </c>
      <c r="AY62" s="363" t="e">
        <f ca="1">AY18/SUM(AY$18:AY$18)*100</f>
        <v>#DIV/0!</v>
      </c>
      <c r="AZ62" s="364"/>
    </row>
    <row r="63" spans="1:86" s="343" customFormat="1" x14ac:dyDescent="0.2">
      <c r="A63" s="322" t="s">
        <v>8</v>
      </c>
      <c r="B63" s="359">
        <f ca="1">SUM(B64:B66)</f>
        <v>99.999999999999986</v>
      </c>
      <c r="C63" s="360">
        <f t="shared" ref="C63:AJ63" ca="1" si="40">SUM(C64:C66)</f>
        <v>100.00000000000001</v>
      </c>
      <c r="D63" s="360">
        <f t="shared" ca="1" si="40"/>
        <v>100</v>
      </c>
      <c r="E63" s="360">
        <f t="shared" ca="1" si="40"/>
        <v>100</v>
      </c>
      <c r="F63" s="360" t="e">
        <f t="shared" ca="1" si="40"/>
        <v>#DIV/0!</v>
      </c>
      <c r="G63" s="399"/>
      <c r="H63" s="359">
        <f t="shared" ca="1" si="40"/>
        <v>100</v>
      </c>
      <c r="I63" s="360">
        <f t="shared" ca="1" si="40"/>
        <v>100</v>
      </c>
      <c r="J63" s="360">
        <f t="shared" ca="1" si="40"/>
        <v>100.00000000000001</v>
      </c>
      <c r="K63" s="360">
        <f t="shared" ca="1" si="40"/>
        <v>100.00000000000001</v>
      </c>
      <c r="L63" s="360">
        <f t="shared" ca="1" si="40"/>
        <v>100.00000000000001</v>
      </c>
      <c r="M63" s="360">
        <f t="shared" ca="1" si="40"/>
        <v>100.00000000000003</v>
      </c>
      <c r="N63" s="360" t="e">
        <f t="shared" ca="1" si="40"/>
        <v>#DIV/0!</v>
      </c>
      <c r="O63" s="360" t="e">
        <f t="shared" ca="1" si="40"/>
        <v>#DIV/0!</v>
      </c>
      <c r="P63" s="399"/>
      <c r="Q63" s="359">
        <f t="shared" ca="1" si="40"/>
        <v>100</v>
      </c>
      <c r="R63" s="360">
        <f t="shared" ca="1" si="40"/>
        <v>99.999999999999986</v>
      </c>
      <c r="S63" s="360">
        <f t="shared" ca="1" si="40"/>
        <v>100.00000000000001</v>
      </c>
      <c r="T63" s="360">
        <f t="shared" ca="1" si="40"/>
        <v>100</v>
      </c>
      <c r="U63" s="360">
        <f t="shared" ca="1" si="40"/>
        <v>99.999999999999986</v>
      </c>
      <c r="V63" s="360">
        <f t="shared" ca="1" si="40"/>
        <v>100</v>
      </c>
      <c r="W63" s="360">
        <f t="shared" ca="1" si="40"/>
        <v>100</v>
      </c>
      <c r="X63" s="360">
        <f t="shared" ca="1" si="40"/>
        <v>100</v>
      </c>
      <c r="Y63" s="360" t="e">
        <f t="shared" ca="1" si="40"/>
        <v>#DIV/0!</v>
      </c>
      <c r="Z63" s="360" t="e">
        <f t="shared" ca="1" si="40"/>
        <v>#DIV/0!</v>
      </c>
      <c r="AA63" s="360" t="e">
        <f t="shared" ca="1" si="40"/>
        <v>#DIV/0!</v>
      </c>
      <c r="AB63" s="360" t="e">
        <f t="shared" ca="1" si="40"/>
        <v>#DIV/0!</v>
      </c>
      <c r="AC63" s="399"/>
      <c r="AD63" s="359">
        <f t="shared" ca="1" si="40"/>
        <v>100</v>
      </c>
      <c r="AE63" s="360">
        <f t="shared" ca="1" si="40"/>
        <v>100</v>
      </c>
      <c r="AF63" s="360">
        <f t="shared" ca="1" si="40"/>
        <v>99.999999999999986</v>
      </c>
      <c r="AG63" s="360">
        <f t="shared" ca="1" si="40"/>
        <v>100</v>
      </c>
      <c r="AH63" s="360">
        <f t="shared" ca="1" si="40"/>
        <v>100</v>
      </c>
      <c r="AI63" s="360">
        <f t="shared" ca="1" si="40"/>
        <v>100</v>
      </c>
      <c r="AJ63" s="360">
        <f t="shared" ca="1" si="40"/>
        <v>100.00000000000001</v>
      </c>
      <c r="AK63" s="360">
        <f t="shared" ref="AK63:AU63" ca="1" si="41">SUM(AK64:AK66)</f>
        <v>100</v>
      </c>
      <c r="AL63" s="360">
        <f t="shared" ca="1" si="41"/>
        <v>100</v>
      </c>
      <c r="AM63" s="360">
        <f t="shared" ca="1" si="41"/>
        <v>99.999999999999986</v>
      </c>
      <c r="AN63" s="360">
        <f t="shared" ca="1" si="41"/>
        <v>100</v>
      </c>
      <c r="AO63" s="360">
        <f t="shared" ca="1" si="41"/>
        <v>99.999999999999986</v>
      </c>
      <c r="AP63" s="360" t="e">
        <f t="shared" ca="1" si="41"/>
        <v>#DIV/0!</v>
      </c>
      <c r="AQ63" s="360" t="e">
        <f t="shared" ca="1" si="41"/>
        <v>#DIV/0!</v>
      </c>
      <c r="AR63" s="360" t="e">
        <f t="shared" ca="1" si="41"/>
        <v>#DIV/0!</v>
      </c>
      <c r="AS63" s="360" t="e">
        <f t="shared" ca="1" si="41"/>
        <v>#DIV/0!</v>
      </c>
      <c r="AT63" s="360" t="e">
        <f t="shared" ca="1" si="41"/>
        <v>#DIV/0!</v>
      </c>
      <c r="AU63" s="360" t="e">
        <f t="shared" ca="1" si="41"/>
        <v>#DIV/0!</v>
      </c>
      <c r="AV63" s="399"/>
      <c r="AW63" s="359" t="s">
        <v>8</v>
      </c>
      <c r="AX63" s="360">
        <f ca="1">SUM(AX64:AX66)</f>
        <v>100</v>
      </c>
      <c r="AY63" s="360" t="e">
        <f ca="1">SUM(AY64:AY66)</f>
        <v>#DIV/0!</v>
      </c>
      <c r="AZ63" s="361"/>
      <c r="BA63" s="342"/>
      <c r="BB63" s="342"/>
      <c r="BC63" s="342"/>
      <c r="BD63" s="342"/>
      <c r="BE63" s="342"/>
      <c r="BF63" s="342"/>
      <c r="BG63" s="342"/>
      <c r="BH63" s="342"/>
      <c r="BI63" s="342"/>
      <c r="BJ63" s="342"/>
      <c r="BK63" s="342"/>
      <c r="BL63" s="342"/>
      <c r="BM63" s="342"/>
      <c r="BN63" s="342"/>
      <c r="BO63" s="342"/>
      <c r="BP63" s="342"/>
      <c r="BQ63" s="342"/>
      <c r="BR63" s="342"/>
      <c r="BS63" s="342"/>
      <c r="BT63" s="342"/>
      <c r="BU63" s="342"/>
      <c r="BV63" s="342"/>
      <c r="BW63" s="342"/>
      <c r="BX63" s="342"/>
      <c r="BY63" s="342"/>
      <c r="BZ63" s="342"/>
      <c r="CA63" s="342"/>
      <c r="CB63" s="342"/>
      <c r="CC63" s="342"/>
      <c r="CD63" s="342"/>
      <c r="CE63" s="342"/>
      <c r="CF63" s="342"/>
      <c r="CG63" s="342"/>
      <c r="CH63" s="342"/>
    </row>
    <row r="64" spans="1:86" s="343" customFormat="1" x14ac:dyDescent="0.2">
      <c r="A64" s="325" t="s">
        <v>9</v>
      </c>
      <c r="B64" s="362">
        <f t="shared" ref="B64:F66" ca="1" si="42">B20/SUM(B$20:B$22)*100</f>
        <v>72.514507110538389</v>
      </c>
      <c r="C64" s="363">
        <f t="shared" ca="1" si="42"/>
        <v>68.728317170886413</v>
      </c>
      <c r="D64" s="363">
        <f t="shared" ca="1" si="42"/>
        <v>69.542994895822446</v>
      </c>
      <c r="E64" s="363">
        <f t="shared" ca="1" si="42"/>
        <v>73.244496217650365</v>
      </c>
      <c r="F64" s="363" t="e">
        <f t="shared" ca="1" si="42"/>
        <v>#DIV/0!</v>
      </c>
      <c r="G64" s="372"/>
      <c r="H64" s="362">
        <f t="shared" ref="H64:O66" ca="1" si="43">H20/SUM(H$20:H$22)*100</f>
        <v>71.082572622643141</v>
      </c>
      <c r="I64" s="363">
        <f t="shared" ca="1" si="43"/>
        <v>66.657287375474993</v>
      </c>
      <c r="J64" s="363">
        <f t="shared" ca="1" si="43"/>
        <v>68.781607450772171</v>
      </c>
      <c r="K64" s="363">
        <f t="shared" ca="1" si="43"/>
        <v>70.293512899537063</v>
      </c>
      <c r="L64" s="363">
        <f t="shared" ca="1" si="43"/>
        <v>73.193739554269811</v>
      </c>
      <c r="M64" s="363">
        <f t="shared" ca="1" si="43"/>
        <v>73.293757680349685</v>
      </c>
      <c r="N64" s="363" t="e">
        <f t="shared" ca="1" si="43"/>
        <v>#DIV/0!</v>
      </c>
      <c r="O64" s="363" t="e">
        <f t="shared" ca="1" si="43"/>
        <v>#DIV/0!</v>
      </c>
      <c r="P64" s="372"/>
      <c r="Q64" s="362">
        <f t="shared" ref="Q64:AB64" ca="1" si="44">Q20/SUM(Q$20:Q$22)*100</f>
        <v>67.692648682302575</v>
      </c>
      <c r="R64" s="363">
        <f t="shared" ca="1" si="44"/>
        <v>69.807226573957081</v>
      </c>
      <c r="S64" s="363">
        <f t="shared" ca="1" si="44"/>
        <v>69.597167444336762</v>
      </c>
      <c r="T64" s="363">
        <f t="shared" ca="1" si="44"/>
        <v>70.990105222003976</v>
      </c>
      <c r="U64" s="363">
        <f t="shared" ca="1" si="44"/>
        <v>73.043147598670686</v>
      </c>
      <c r="V64" s="363">
        <f t="shared" ca="1" si="44"/>
        <v>73.336723950949107</v>
      </c>
      <c r="W64" s="363">
        <f t="shared" ca="1" si="44"/>
        <v>72.984001162653215</v>
      </c>
      <c r="X64" s="363">
        <f t="shared" ca="1" si="44"/>
        <v>73.576973677182579</v>
      </c>
      <c r="Y64" s="363" t="e">
        <f t="shared" ca="1" si="44"/>
        <v>#DIV/0!</v>
      </c>
      <c r="Z64" s="363" t="e">
        <f t="shared" ca="1" si="44"/>
        <v>#DIV/0!</v>
      </c>
      <c r="AA64" s="363" t="e">
        <f t="shared" ca="1" si="44"/>
        <v>#DIV/0!</v>
      </c>
      <c r="AB64" s="363" t="e">
        <f t="shared" ca="1" si="44"/>
        <v>#DIV/0!</v>
      </c>
      <c r="AC64" s="372"/>
      <c r="AD64" s="362">
        <f t="shared" ref="AD64:AU64" ca="1" si="45">AD20/SUM(AD$20:AD$22)*100</f>
        <v>67.153832529437295</v>
      </c>
      <c r="AE64" s="363">
        <f t="shared" ca="1" si="45"/>
        <v>69.299705854234205</v>
      </c>
      <c r="AF64" s="363">
        <f t="shared" ca="1" si="45"/>
        <v>69.802674858255514</v>
      </c>
      <c r="AG64" s="363">
        <f t="shared" ca="1" si="45"/>
        <v>69.035012185851713</v>
      </c>
      <c r="AH64" s="363">
        <f t="shared" ca="1" si="45"/>
        <v>71.087726359991493</v>
      </c>
      <c r="AI64" s="363">
        <f t="shared" ca="1" si="45"/>
        <v>70.777474745102424</v>
      </c>
      <c r="AJ64" s="363">
        <f t="shared" ca="1" si="45"/>
        <v>72.143302888736727</v>
      </c>
      <c r="AK64" s="363">
        <f t="shared" ca="1" si="45"/>
        <v>73.177461790313586</v>
      </c>
      <c r="AL64" s="363">
        <f t="shared" ca="1" si="45"/>
        <v>74.149530268561364</v>
      </c>
      <c r="AM64" s="363">
        <f t="shared" ca="1" si="45"/>
        <v>73.265184925582972</v>
      </c>
      <c r="AN64" s="363">
        <f t="shared" ca="1" si="45"/>
        <v>73.60405649033649</v>
      </c>
      <c r="AO64" s="363">
        <f t="shared" ca="1" si="45"/>
        <v>73.033993975676964</v>
      </c>
      <c r="AP64" s="363" t="e">
        <f t="shared" ca="1" si="45"/>
        <v>#DIV/0!</v>
      </c>
      <c r="AQ64" s="363" t="e">
        <f t="shared" ca="1" si="45"/>
        <v>#DIV/0!</v>
      </c>
      <c r="AR64" s="363" t="e">
        <f t="shared" ca="1" si="45"/>
        <v>#DIV/0!</v>
      </c>
      <c r="AS64" s="363" t="e">
        <f t="shared" ca="1" si="45"/>
        <v>#DIV/0!</v>
      </c>
      <c r="AT64" s="363" t="e">
        <f t="shared" ca="1" si="45"/>
        <v>#DIV/0!</v>
      </c>
      <c r="AU64" s="363" t="e">
        <f t="shared" ca="1" si="45"/>
        <v>#DIV/0!</v>
      </c>
      <c r="AV64" s="372"/>
      <c r="AW64" s="362" t="s">
        <v>9</v>
      </c>
      <c r="AX64" s="363">
        <f t="shared" ref="AX64:AY66" ca="1" si="46">AX20/SUM(AX$20:AX$22)*100</f>
        <v>71.612781573447919</v>
      </c>
      <c r="AY64" s="363" t="e">
        <f t="shared" ca="1" si="46"/>
        <v>#DIV/0!</v>
      </c>
      <c r="AZ64" s="364"/>
    </row>
    <row r="65" spans="1:86" s="343" customFormat="1" x14ac:dyDescent="0.2">
      <c r="A65" s="325" t="s">
        <v>10</v>
      </c>
      <c r="B65" s="362">
        <f t="shared" ca="1" si="42"/>
        <v>14.291331032288596</v>
      </c>
      <c r="C65" s="363">
        <f t="shared" ca="1" si="42"/>
        <v>18.468698854655212</v>
      </c>
      <c r="D65" s="363">
        <f t="shared" ca="1" si="42"/>
        <v>18.071988980947111</v>
      </c>
      <c r="E65" s="363">
        <f t="shared" ca="1" si="42"/>
        <v>14.143769899295341</v>
      </c>
      <c r="F65" s="363" t="e">
        <f t="shared" ca="1" si="42"/>
        <v>#DIV/0!</v>
      </c>
      <c r="G65" s="372"/>
      <c r="H65" s="362">
        <f t="shared" ca="1" si="43"/>
        <v>15.714704292636444</v>
      </c>
      <c r="I65" s="363">
        <f t="shared" ca="1" si="43"/>
        <v>20.891377663824311</v>
      </c>
      <c r="J65" s="363">
        <f t="shared" ca="1" si="43"/>
        <v>18.576167972331557</v>
      </c>
      <c r="K65" s="363">
        <f t="shared" ca="1" si="43"/>
        <v>17.575007565521069</v>
      </c>
      <c r="L65" s="363">
        <f t="shared" ca="1" si="43"/>
        <v>13.836300576333082</v>
      </c>
      <c r="M65" s="363">
        <f t="shared" ca="1" si="43"/>
        <v>14.442181724964865</v>
      </c>
      <c r="N65" s="363" t="e">
        <f t="shared" ca="1" si="43"/>
        <v>#DIV/0!</v>
      </c>
      <c r="O65" s="363" t="e">
        <f t="shared" ca="1" si="43"/>
        <v>#DIV/0!</v>
      </c>
      <c r="P65" s="372"/>
      <c r="Q65" s="362">
        <f t="shared" ref="Q65:AB65" ca="1" si="47">Q21/SUM(Q$20:Q$22)*100</f>
        <v>19.92229776370608</v>
      </c>
      <c r="R65" s="363">
        <f t="shared" ca="1" si="47"/>
        <v>17.308336263457065</v>
      </c>
      <c r="S65" s="363">
        <f t="shared" ca="1" si="47"/>
        <v>18.486673256571862</v>
      </c>
      <c r="T65" s="363">
        <f t="shared" ca="1" si="47"/>
        <v>16.663018672221259</v>
      </c>
      <c r="U65" s="363">
        <f t="shared" ca="1" si="47"/>
        <v>14.265802384635187</v>
      </c>
      <c r="V65" s="363">
        <f t="shared" ca="1" si="47"/>
        <v>13.428496210632215</v>
      </c>
      <c r="W65" s="363">
        <f t="shared" ca="1" si="47"/>
        <v>14.28247098511514</v>
      </c>
      <c r="X65" s="363">
        <f t="shared" ca="1" si="47"/>
        <v>14.588208148324211</v>
      </c>
      <c r="Y65" s="363" t="e">
        <f t="shared" ca="1" si="47"/>
        <v>#DIV/0!</v>
      </c>
      <c r="Z65" s="363" t="e">
        <f t="shared" ca="1" si="47"/>
        <v>#DIV/0!</v>
      </c>
      <c r="AA65" s="363" t="e">
        <f t="shared" ca="1" si="47"/>
        <v>#DIV/0!</v>
      </c>
      <c r="AB65" s="363" t="e">
        <f t="shared" ca="1" si="47"/>
        <v>#DIV/0!</v>
      </c>
      <c r="AC65" s="372"/>
      <c r="AD65" s="362">
        <f t="shared" ref="AD65:AU65" ca="1" si="48">AD21/SUM(AD$20:AD$22)*100</f>
        <v>20.173625069094996</v>
      </c>
      <c r="AE65" s="363">
        <f t="shared" ca="1" si="48"/>
        <v>18.135807167259628</v>
      </c>
      <c r="AF65" s="363">
        <f t="shared" ca="1" si="48"/>
        <v>17.505512367053438</v>
      </c>
      <c r="AG65" s="363">
        <f t="shared" ca="1" si="48"/>
        <v>18.757478831559943</v>
      </c>
      <c r="AH65" s="363">
        <f t="shared" ca="1" si="48"/>
        <v>17.36614078353448</v>
      </c>
      <c r="AI65" s="363">
        <f t="shared" ca="1" si="48"/>
        <v>16.585041553001616</v>
      </c>
      <c r="AJ65" s="363">
        <f t="shared" ca="1" si="48"/>
        <v>14.699856371245312</v>
      </c>
      <c r="AK65" s="363">
        <f t="shared" ca="1" si="48"/>
        <v>13.842586295169593</v>
      </c>
      <c r="AL65" s="363">
        <f t="shared" ca="1" si="48"/>
        <v>13.057524519907021</v>
      </c>
      <c r="AM65" s="363">
        <f t="shared" ca="1" si="48"/>
        <v>14.294299902999786</v>
      </c>
      <c r="AN65" s="363">
        <f t="shared" ca="1" si="48"/>
        <v>13.676021209539932</v>
      </c>
      <c r="AO65" s="363">
        <f t="shared" ca="1" si="48"/>
        <v>15.287606291277154</v>
      </c>
      <c r="AP65" s="363" t="e">
        <f t="shared" ca="1" si="48"/>
        <v>#DIV/0!</v>
      </c>
      <c r="AQ65" s="363" t="e">
        <f t="shared" ca="1" si="48"/>
        <v>#DIV/0!</v>
      </c>
      <c r="AR65" s="363" t="e">
        <f t="shared" ca="1" si="48"/>
        <v>#DIV/0!</v>
      </c>
      <c r="AS65" s="363" t="e">
        <f t="shared" ca="1" si="48"/>
        <v>#DIV/0!</v>
      </c>
      <c r="AT65" s="363" t="e">
        <f t="shared" ca="1" si="48"/>
        <v>#DIV/0!</v>
      </c>
      <c r="AU65" s="363" t="e">
        <f t="shared" ca="1" si="48"/>
        <v>#DIV/0!</v>
      </c>
      <c r="AV65" s="372"/>
      <c r="AW65" s="362" t="s">
        <v>10</v>
      </c>
      <c r="AX65" s="363">
        <f t="shared" ca="1" si="46"/>
        <v>14.557642246051813</v>
      </c>
      <c r="AY65" s="363" t="e">
        <f t="shared" ca="1" si="46"/>
        <v>#DIV/0!</v>
      </c>
      <c r="AZ65" s="364"/>
    </row>
    <row r="66" spans="1:86" s="343" customFormat="1" x14ac:dyDescent="0.2">
      <c r="A66" s="325" t="s">
        <v>11</v>
      </c>
      <c r="B66" s="362">
        <f t="shared" ca="1" si="42"/>
        <v>13.194161857173</v>
      </c>
      <c r="C66" s="363">
        <f t="shared" ca="1" si="42"/>
        <v>12.802983974458385</v>
      </c>
      <c r="D66" s="363">
        <f t="shared" ca="1" si="42"/>
        <v>12.385016123230448</v>
      </c>
      <c r="E66" s="363">
        <f t="shared" ca="1" si="42"/>
        <v>12.611733883054299</v>
      </c>
      <c r="F66" s="363" t="e">
        <f t="shared" ca="1" si="42"/>
        <v>#DIV/0!</v>
      </c>
      <c r="G66" s="372"/>
      <c r="H66" s="362">
        <f t="shared" ca="1" si="43"/>
        <v>13.202723084720422</v>
      </c>
      <c r="I66" s="363">
        <f t="shared" ca="1" si="43"/>
        <v>12.451334960700693</v>
      </c>
      <c r="J66" s="363">
        <f t="shared" ca="1" si="43"/>
        <v>12.642224576896277</v>
      </c>
      <c r="K66" s="363">
        <f t="shared" ca="1" si="43"/>
        <v>12.131479534941869</v>
      </c>
      <c r="L66" s="363">
        <f t="shared" ca="1" si="43"/>
        <v>12.96995986939711</v>
      </c>
      <c r="M66" s="363">
        <f t="shared" ca="1" si="43"/>
        <v>12.264060594685468</v>
      </c>
      <c r="N66" s="363" t="e">
        <f t="shared" ca="1" si="43"/>
        <v>#DIV/0!</v>
      </c>
      <c r="O66" s="363" t="e">
        <f t="shared" ca="1" si="43"/>
        <v>#DIV/0!</v>
      </c>
      <c r="P66" s="372"/>
      <c r="Q66" s="362">
        <f t="shared" ref="Q66:AB66" ca="1" si="49">Q22/SUM(Q$20:Q$22)*100</f>
        <v>12.385053553991336</v>
      </c>
      <c r="R66" s="363">
        <f t="shared" ca="1" si="49"/>
        <v>12.884437162585835</v>
      </c>
      <c r="S66" s="363">
        <f t="shared" ca="1" si="49"/>
        <v>11.916159299091387</v>
      </c>
      <c r="T66" s="363">
        <f t="shared" ca="1" si="49"/>
        <v>12.346876105774761</v>
      </c>
      <c r="U66" s="363">
        <f t="shared" ca="1" si="49"/>
        <v>12.691050016694119</v>
      </c>
      <c r="V66" s="363">
        <f t="shared" ca="1" si="49"/>
        <v>13.234779838418669</v>
      </c>
      <c r="W66" s="363">
        <f t="shared" ca="1" si="49"/>
        <v>12.733527852231644</v>
      </c>
      <c r="X66" s="363">
        <f t="shared" ca="1" si="49"/>
        <v>11.834818174493215</v>
      </c>
      <c r="Y66" s="363" t="e">
        <f t="shared" ca="1" si="49"/>
        <v>#DIV/0!</v>
      </c>
      <c r="Z66" s="363" t="e">
        <f t="shared" ca="1" si="49"/>
        <v>#DIV/0!</v>
      </c>
      <c r="AA66" s="363" t="e">
        <f t="shared" ca="1" si="49"/>
        <v>#DIV/0!</v>
      </c>
      <c r="AB66" s="363" t="e">
        <f t="shared" ca="1" si="49"/>
        <v>#DIV/0!</v>
      </c>
      <c r="AC66" s="372"/>
      <c r="AD66" s="362">
        <f t="shared" ref="AD66:AU66" ca="1" si="50">AD22/SUM(AD$20:AD$22)*100</f>
        <v>12.672542401467716</v>
      </c>
      <c r="AE66" s="363">
        <f t="shared" ca="1" si="50"/>
        <v>12.564486978506173</v>
      </c>
      <c r="AF66" s="363">
        <f t="shared" ca="1" si="50"/>
        <v>12.691812774691035</v>
      </c>
      <c r="AG66" s="363">
        <f t="shared" ca="1" si="50"/>
        <v>12.207508982588344</v>
      </c>
      <c r="AH66" s="363">
        <f t="shared" ca="1" si="50"/>
        <v>11.546132856474028</v>
      </c>
      <c r="AI66" s="363">
        <f t="shared" ca="1" si="50"/>
        <v>12.63748370189596</v>
      </c>
      <c r="AJ66" s="363">
        <f t="shared" ca="1" si="50"/>
        <v>13.156840740017964</v>
      </c>
      <c r="AK66" s="363">
        <f t="shared" ca="1" si="50"/>
        <v>12.979951914516811</v>
      </c>
      <c r="AL66" s="363">
        <f t="shared" ca="1" si="50"/>
        <v>12.792945211531617</v>
      </c>
      <c r="AM66" s="363">
        <f t="shared" ca="1" si="50"/>
        <v>12.440515171417232</v>
      </c>
      <c r="AN66" s="363">
        <f t="shared" ca="1" si="50"/>
        <v>12.71992230012358</v>
      </c>
      <c r="AO66" s="363">
        <f t="shared" ca="1" si="50"/>
        <v>11.678399733045868</v>
      </c>
      <c r="AP66" s="363" t="e">
        <f t="shared" ca="1" si="50"/>
        <v>#DIV/0!</v>
      </c>
      <c r="AQ66" s="363" t="e">
        <f t="shared" ca="1" si="50"/>
        <v>#DIV/0!</v>
      </c>
      <c r="AR66" s="363" t="e">
        <f t="shared" ca="1" si="50"/>
        <v>#DIV/0!</v>
      </c>
      <c r="AS66" s="363" t="e">
        <f t="shared" ca="1" si="50"/>
        <v>#DIV/0!</v>
      </c>
      <c r="AT66" s="363" t="e">
        <f t="shared" ca="1" si="50"/>
        <v>#DIV/0!</v>
      </c>
      <c r="AU66" s="363" t="e">
        <f t="shared" ca="1" si="50"/>
        <v>#DIV/0!</v>
      </c>
      <c r="AV66" s="372"/>
      <c r="AW66" s="362" t="s">
        <v>11</v>
      </c>
      <c r="AX66" s="363">
        <f t="shared" ca="1" si="46"/>
        <v>13.829576180500267</v>
      </c>
      <c r="AY66" s="363" t="e">
        <f t="shared" ca="1" si="46"/>
        <v>#DIV/0!</v>
      </c>
      <c r="AZ66" s="364"/>
    </row>
    <row r="67" spans="1:86" s="343" customFormat="1" x14ac:dyDescent="0.2">
      <c r="A67" s="322" t="s">
        <v>12</v>
      </c>
      <c r="B67" s="359">
        <f ca="1">SUM(B68:B88)</f>
        <v>100.00000000000003</v>
      </c>
      <c r="C67" s="360">
        <f t="shared" ref="C67:AJ67" ca="1" si="51">SUM(C68:C88)</f>
        <v>99.999999999999986</v>
      </c>
      <c r="D67" s="360">
        <f t="shared" ca="1" si="51"/>
        <v>100.00000000000001</v>
      </c>
      <c r="E67" s="360">
        <f t="shared" ca="1" si="51"/>
        <v>99.999999999999972</v>
      </c>
      <c r="F67" s="360" t="e">
        <f t="shared" ca="1" si="51"/>
        <v>#DIV/0!</v>
      </c>
      <c r="G67" s="399"/>
      <c r="H67" s="359">
        <f t="shared" ca="1" si="51"/>
        <v>100.00000000000001</v>
      </c>
      <c r="I67" s="360">
        <f t="shared" ca="1" si="51"/>
        <v>100.00000000000003</v>
      </c>
      <c r="J67" s="360">
        <f t="shared" ca="1" si="51"/>
        <v>100.00000000000001</v>
      </c>
      <c r="K67" s="360">
        <f t="shared" ca="1" si="51"/>
        <v>100</v>
      </c>
      <c r="L67" s="360">
        <f t="shared" ca="1" si="51"/>
        <v>100</v>
      </c>
      <c r="M67" s="360">
        <f t="shared" ca="1" si="51"/>
        <v>99.999999999999986</v>
      </c>
      <c r="N67" s="360" t="e">
        <f t="shared" ca="1" si="51"/>
        <v>#DIV/0!</v>
      </c>
      <c r="O67" s="360" t="e">
        <f t="shared" ca="1" si="51"/>
        <v>#DIV/0!</v>
      </c>
      <c r="P67" s="399"/>
      <c r="Q67" s="359">
        <f t="shared" ca="1" si="51"/>
        <v>100.00000000000003</v>
      </c>
      <c r="R67" s="360">
        <f t="shared" ca="1" si="51"/>
        <v>100.00000000000001</v>
      </c>
      <c r="S67" s="360">
        <f t="shared" ca="1" si="51"/>
        <v>99.999999999999986</v>
      </c>
      <c r="T67" s="360">
        <f t="shared" ca="1" si="51"/>
        <v>99.999999999999986</v>
      </c>
      <c r="U67" s="360">
        <f t="shared" ca="1" si="51"/>
        <v>100.00000000000003</v>
      </c>
      <c r="V67" s="360">
        <f t="shared" ca="1" si="51"/>
        <v>100</v>
      </c>
      <c r="W67" s="360">
        <f t="shared" ca="1" si="51"/>
        <v>100</v>
      </c>
      <c r="X67" s="360">
        <f t="shared" ca="1" si="51"/>
        <v>100</v>
      </c>
      <c r="Y67" s="360" t="e">
        <f t="shared" ca="1" si="51"/>
        <v>#DIV/0!</v>
      </c>
      <c r="Z67" s="360" t="e">
        <f t="shared" ca="1" si="51"/>
        <v>#DIV/0!</v>
      </c>
      <c r="AA67" s="360" t="e">
        <f t="shared" ca="1" si="51"/>
        <v>#DIV/0!</v>
      </c>
      <c r="AB67" s="360" t="e">
        <f t="shared" ca="1" si="51"/>
        <v>#DIV/0!</v>
      </c>
      <c r="AC67" s="399"/>
      <c r="AD67" s="359">
        <f t="shared" ca="1" si="51"/>
        <v>100</v>
      </c>
      <c r="AE67" s="360">
        <f t="shared" ca="1" si="51"/>
        <v>100.00000000000001</v>
      </c>
      <c r="AF67" s="360">
        <f t="shared" ca="1" si="51"/>
        <v>100.00000000000001</v>
      </c>
      <c r="AG67" s="360">
        <f t="shared" ca="1" si="51"/>
        <v>100</v>
      </c>
      <c r="AH67" s="360">
        <f t="shared" ca="1" si="51"/>
        <v>99.999999999999986</v>
      </c>
      <c r="AI67" s="360">
        <f t="shared" ca="1" si="51"/>
        <v>99.999999999999972</v>
      </c>
      <c r="AJ67" s="360">
        <f t="shared" ca="1" si="51"/>
        <v>100</v>
      </c>
      <c r="AK67" s="360">
        <f t="shared" ref="AK67:AU67" ca="1" si="52">SUM(AK68:AK88)</f>
        <v>99.999999999999986</v>
      </c>
      <c r="AL67" s="360">
        <f t="shared" ca="1" si="52"/>
        <v>100</v>
      </c>
      <c r="AM67" s="360">
        <f t="shared" ca="1" si="52"/>
        <v>100</v>
      </c>
      <c r="AN67" s="360">
        <f t="shared" ca="1" si="52"/>
        <v>99.999999999999986</v>
      </c>
      <c r="AO67" s="360">
        <f t="shared" ca="1" si="52"/>
        <v>100.00000000000001</v>
      </c>
      <c r="AP67" s="360" t="e">
        <f t="shared" ca="1" si="52"/>
        <v>#DIV/0!</v>
      </c>
      <c r="AQ67" s="360" t="e">
        <f t="shared" ca="1" si="52"/>
        <v>#DIV/0!</v>
      </c>
      <c r="AR67" s="360" t="e">
        <f t="shared" ca="1" si="52"/>
        <v>#DIV/0!</v>
      </c>
      <c r="AS67" s="360" t="e">
        <f t="shared" ca="1" si="52"/>
        <v>#DIV/0!</v>
      </c>
      <c r="AT67" s="360" t="e">
        <f t="shared" ca="1" si="52"/>
        <v>#DIV/0!</v>
      </c>
      <c r="AU67" s="360" t="e">
        <f t="shared" ca="1" si="52"/>
        <v>#DIV/0!</v>
      </c>
      <c r="AV67" s="399"/>
      <c r="AW67" s="359" t="s">
        <v>12</v>
      </c>
      <c r="AX67" s="360">
        <f ca="1">SUM(AX68:AX88)</f>
        <v>100</v>
      </c>
      <c r="AY67" s="360" t="e">
        <f ca="1">SUM(AY68:AY88)</f>
        <v>#DIV/0!</v>
      </c>
      <c r="AZ67" s="361"/>
      <c r="BA67" s="342"/>
      <c r="BB67" s="342"/>
      <c r="BC67" s="342"/>
      <c r="BD67" s="342"/>
      <c r="BE67" s="342"/>
      <c r="BF67" s="342"/>
      <c r="BG67" s="342"/>
      <c r="BH67" s="342"/>
      <c r="BI67" s="342"/>
      <c r="BJ67" s="342"/>
      <c r="BK67" s="342"/>
      <c r="BL67" s="342"/>
      <c r="BM67" s="342"/>
      <c r="BN67" s="342"/>
      <c r="BO67" s="342"/>
      <c r="BP67" s="342"/>
      <c r="BQ67" s="342"/>
      <c r="BR67" s="342"/>
      <c r="BS67" s="342"/>
      <c r="BT67" s="342"/>
      <c r="BU67" s="342"/>
      <c r="BV67" s="342"/>
      <c r="BW67" s="342"/>
      <c r="BX67" s="342"/>
      <c r="BY67" s="342"/>
      <c r="BZ67" s="342"/>
      <c r="CA67" s="342"/>
      <c r="CB67" s="342"/>
      <c r="CC67" s="342"/>
      <c r="CD67" s="342"/>
      <c r="CE67" s="342"/>
      <c r="CF67" s="342"/>
      <c r="CG67" s="342"/>
      <c r="CH67" s="342"/>
    </row>
    <row r="68" spans="1:86" s="343" customFormat="1" x14ac:dyDescent="0.2">
      <c r="A68" s="325" t="s">
        <v>13</v>
      </c>
      <c r="B68" s="362">
        <f t="shared" ref="B68:F77" ca="1" si="53">B24/SUM(B$24:B$44)*100</f>
        <v>19.286480754237484</v>
      </c>
      <c r="C68" s="363">
        <f t="shared" ca="1" si="53"/>
        <v>18.951884774900631</v>
      </c>
      <c r="D68" s="363">
        <f t="shared" ca="1" si="53"/>
        <v>18.921152964184103</v>
      </c>
      <c r="E68" s="363">
        <f t="shared" ca="1" si="53"/>
        <v>19.162856122561543</v>
      </c>
      <c r="F68" s="363" t="e">
        <f t="shared" ca="1" si="53"/>
        <v>#DIV/0!</v>
      </c>
      <c r="G68" s="372"/>
      <c r="H68" s="362">
        <f t="shared" ref="H68:O77" ca="1" si="54">H24/SUM(H$24:H$44)*100</f>
        <v>19.11024436615028</v>
      </c>
      <c r="I68" s="363">
        <f t="shared" ca="1" si="54"/>
        <v>18.792829733264515</v>
      </c>
      <c r="J68" s="363">
        <f t="shared" ca="1" si="54"/>
        <v>19.074098546476296</v>
      </c>
      <c r="K68" s="363">
        <f t="shared" ca="1" si="54"/>
        <v>18.768387112815898</v>
      </c>
      <c r="L68" s="363">
        <f t="shared" ca="1" si="54"/>
        <v>19.118783286129265</v>
      </c>
      <c r="M68" s="363">
        <f t="shared" ca="1" si="54"/>
        <v>19.207553802289567</v>
      </c>
      <c r="N68" s="363" t="e">
        <f t="shared" ca="1" si="54"/>
        <v>#DIV/0!</v>
      </c>
      <c r="O68" s="363" t="e">
        <f t="shared" ca="1" si="54"/>
        <v>#DIV/0!</v>
      </c>
      <c r="P68" s="372"/>
      <c r="Q68" s="362">
        <f t="shared" ref="Q68:AB68" ca="1" si="55">Q24/SUM(Q$24:Q$44)*100</f>
        <v>19.51650549463605</v>
      </c>
      <c r="R68" s="363">
        <f t="shared" ca="1" si="55"/>
        <v>18.642964648445545</v>
      </c>
      <c r="S68" s="363">
        <f t="shared" ca="1" si="55"/>
        <v>18.259992714658566</v>
      </c>
      <c r="T68" s="363">
        <f t="shared" ca="1" si="55"/>
        <v>19.290813642279815</v>
      </c>
      <c r="U68" s="363">
        <f t="shared" ca="1" si="55"/>
        <v>19.45609767346156</v>
      </c>
      <c r="V68" s="363">
        <f t="shared" ca="1" si="55"/>
        <v>18.78610277938775</v>
      </c>
      <c r="W68" s="363">
        <f t="shared" ca="1" si="55"/>
        <v>18.852598112726842</v>
      </c>
      <c r="X68" s="363">
        <f t="shared" ca="1" si="55"/>
        <v>19.568181555580296</v>
      </c>
      <c r="Y68" s="363" t="e">
        <f t="shared" ca="1" si="55"/>
        <v>#DIV/0!</v>
      </c>
      <c r="Z68" s="363" t="e">
        <f t="shared" ca="1" si="55"/>
        <v>#DIV/0!</v>
      </c>
      <c r="AA68" s="363" t="e">
        <f t="shared" ca="1" si="55"/>
        <v>#DIV/0!</v>
      </c>
      <c r="AB68" s="363" t="e">
        <f t="shared" ca="1" si="55"/>
        <v>#DIV/0!</v>
      </c>
      <c r="AC68" s="372"/>
      <c r="AD68" s="362">
        <f t="shared" ref="AD68:AU68" ca="1" si="56">AD24/SUM(AD$24:AD$44)*100</f>
        <v>19.689771976290025</v>
      </c>
      <c r="AE68" s="363">
        <f t="shared" ca="1" si="56"/>
        <v>19.086361601881858</v>
      </c>
      <c r="AF68" s="363">
        <f t="shared" ca="1" si="56"/>
        <v>18.464277535634789</v>
      </c>
      <c r="AG68" s="363">
        <f t="shared" ca="1" si="56"/>
        <v>18.379395654393434</v>
      </c>
      <c r="AH68" s="363">
        <f t="shared" ca="1" si="56"/>
        <v>17.960624446429026</v>
      </c>
      <c r="AI68" s="363">
        <f t="shared" ca="1" si="56"/>
        <v>20.041470022239267</v>
      </c>
      <c r="AJ68" s="363">
        <f t="shared" ca="1" si="56"/>
        <v>19.770950906050359</v>
      </c>
      <c r="AK68" s="363">
        <f t="shared" ca="1" si="56"/>
        <v>19.08172682263794</v>
      </c>
      <c r="AL68" s="363">
        <f t="shared" ca="1" si="56"/>
        <v>18.530107656133424</v>
      </c>
      <c r="AM68" s="363">
        <f t="shared" ca="1" si="56"/>
        <v>18.981015847148917</v>
      </c>
      <c r="AN68" s="363">
        <f t="shared" ca="1" si="56"/>
        <v>18.526008508894762</v>
      </c>
      <c r="AO68" s="363">
        <f t="shared" ca="1" si="56"/>
        <v>20.165293044136114</v>
      </c>
      <c r="AP68" s="363" t="e">
        <f t="shared" ca="1" si="56"/>
        <v>#DIV/0!</v>
      </c>
      <c r="AQ68" s="363" t="e">
        <f t="shared" ca="1" si="56"/>
        <v>#DIV/0!</v>
      </c>
      <c r="AR68" s="363" t="e">
        <f t="shared" ca="1" si="56"/>
        <v>#DIV/0!</v>
      </c>
      <c r="AS68" s="363" t="e">
        <f t="shared" ca="1" si="56"/>
        <v>#DIV/0!</v>
      </c>
      <c r="AT68" s="363" t="e">
        <f t="shared" ca="1" si="56"/>
        <v>#DIV/0!</v>
      </c>
      <c r="AU68" s="363" t="e">
        <f t="shared" ca="1" si="56"/>
        <v>#DIV/0!</v>
      </c>
      <c r="AV68" s="372"/>
      <c r="AW68" s="362" t="s">
        <v>13</v>
      </c>
      <c r="AX68" s="363">
        <f t="shared" ref="AX68:AY88" ca="1" si="57">AX24/SUM(AX$24:AX$44)*100</f>
        <v>20.007970860058258</v>
      </c>
      <c r="AY68" s="363" t="e">
        <f t="shared" ca="1" si="57"/>
        <v>#DIV/0!</v>
      </c>
      <c r="AZ68" s="364"/>
    </row>
    <row r="69" spans="1:86" s="343" customFormat="1" x14ac:dyDescent="0.2">
      <c r="A69" s="325" t="s">
        <v>14</v>
      </c>
      <c r="B69" s="362">
        <f t="shared" ca="1" si="53"/>
        <v>5.0545648815373472</v>
      </c>
      <c r="C69" s="363">
        <f t="shared" ca="1" si="53"/>
        <v>4.7887788041751733</v>
      </c>
      <c r="D69" s="363">
        <f t="shared" ca="1" si="53"/>
        <v>4.8452123640108651</v>
      </c>
      <c r="E69" s="363">
        <f t="shared" ca="1" si="53"/>
        <v>4.8186723888226703</v>
      </c>
      <c r="F69" s="363" t="e">
        <f t="shared" ca="1" si="53"/>
        <v>#DIV/0!</v>
      </c>
      <c r="G69" s="372"/>
      <c r="H69" s="362">
        <f t="shared" ca="1" si="54"/>
        <v>4.6540790031706258</v>
      </c>
      <c r="I69" s="363">
        <f t="shared" ca="1" si="54"/>
        <v>4.9240701514695777</v>
      </c>
      <c r="J69" s="363">
        <f t="shared" ca="1" si="54"/>
        <v>4.7686604285062506</v>
      </c>
      <c r="K69" s="363">
        <f t="shared" ca="1" si="54"/>
        <v>4.9216743410485835</v>
      </c>
      <c r="L69" s="363">
        <f t="shared" ca="1" si="54"/>
        <v>4.6902806235583085</v>
      </c>
      <c r="M69" s="363">
        <f t="shared" ca="1" si="54"/>
        <v>4.9488844302536723</v>
      </c>
      <c r="N69" s="363" t="e">
        <f t="shared" ca="1" si="54"/>
        <v>#DIV/0!</v>
      </c>
      <c r="O69" s="363" t="e">
        <f t="shared" ca="1" si="54"/>
        <v>#DIV/0!</v>
      </c>
      <c r="P69" s="372"/>
      <c r="Q69" s="362">
        <f t="shared" ref="Q69:AB69" ca="1" si="58">Q25/SUM(Q$24:Q$44)*100</f>
        <v>4.6076877265829941</v>
      </c>
      <c r="R69" s="363">
        <f t="shared" ca="1" si="58"/>
        <v>4.9255313563824892</v>
      </c>
      <c r="S69" s="363">
        <f t="shared" ca="1" si="58"/>
        <v>4.9563949643349519</v>
      </c>
      <c r="T69" s="363">
        <f t="shared" ca="1" si="58"/>
        <v>4.8859953981057291</v>
      </c>
      <c r="U69" s="363">
        <f t="shared" ca="1" si="58"/>
        <v>4.504480893624299</v>
      </c>
      <c r="V69" s="363">
        <f t="shared" ca="1" si="58"/>
        <v>4.8735279163753544</v>
      </c>
      <c r="W69" s="363">
        <f t="shared" ca="1" si="58"/>
        <v>4.9405787306791789</v>
      </c>
      <c r="X69" s="363">
        <f t="shared" ca="1" si="58"/>
        <v>4.9573228519077865</v>
      </c>
      <c r="Y69" s="363" t="e">
        <f t="shared" ca="1" si="58"/>
        <v>#DIV/0!</v>
      </c>
      <c r="Z69" s="363" t="e">
        <f t="shared" ca="1" si="58"/>
        <v>#DIV/0!</v>
      </c>
      <c r="AA69" s="363" t="e">
        <f t="shared" ca="1" si="58"/>
        <v>#DIV/0!</v>
      </c>
      <c r="AB69" s="363" t="e">
        <f t="shared" ca="1" si="58"/>
        <v>#DIV/0!</v>
      </c>
      <c r="AC69" s="372"/>
      <c r="AD69" s="362">
        <f t="shared" ref="AD69:AU69" ca="1" si="59">AD25/SUM(AD$24:AD$44)*100</f>
        <v>4.5600644950352303</v>
      </c>
      <c r="AE69" s="363">
        <f t="shared" ca="1" si="59"/>
        <v>4.7481574920107441</v>
      </c>
      <c r="AF69" s="363">
        <f t="shared" ca="1" si="59"/>
        <v>4.9917052908244397</v>
      </c>
      <c r="AG69" s="363">
        <f t="shared" ca="1" si="59"/>
        <v>4.9805206771620956</v>
      </c>
      <c r="AH69" s="363">
        <f t="shared" ca="1" si="59"/>
        <v>4.9042310647546152</v>
      </c>
      <c r="AI69" s="363">
        <f t="shared" ca="1" si="59"/>
        <v>4.8776887564169407</v>
      </c>
      <c r="AJ69" s="363">
        <f t="shared" ca="1" si="59"/>
        <v>4.5039487726165284</v>
      </c>
      <c r="AK69" s="363">
        <f t="shared" ca="1" si="59"/>
        <v>4.688797998053416</v>
      </c>
      <c r="AL69" s="363">
        <f t="shared" ca="1" si="59"/>
        <v>4.8705887430961301</v>
      </c>
      <c r="AM69" s="363">
        <f t="shared" ca="1" si="59"/>
        <v>4.9756308475920754</v>
      </c>
      <c r="AN69" s="363">
        <f t="shared" ca="1" si="59"/>
        <v>4.9203537497218113</v>
      </c>
      <c r="AO69" s="363">
        <f t="shared" ca="1" si="59"/>
        <v>4.9512092449137759</v>
      </c>
      <c r="AP69" s="363" t="e">
        <f t="shared" ca="1" si="59"/>
        <v>#DIV/0!</v>
      </c>
      <c r="AQ69" s="363" t="e">
        <f t="shared" ca="1" si="59"/>
        <v>#DIV/0!</v>
      </c>
      <c r="AR69" s="363" t="e">
        <f t="shared" ca="1" si="59"/>
        <v>#DIV/0!</v>
      </c>
      <c r="AS69" s="363" t="e">
        <f t="shared" ca="1" si="59"/>
        <v>#DIV/0!</v>
      </c>
      <c r="AT69" s="363" t="e">
        <f t="shared" ca="1" si="59"/>
        <v>#DIV/0!</v>
      </c>
      <c r="AU69" s="363" t="e">
        <f t="shared" ca="1" si="59"/>
        <v>#DIV/0!</v>
      </c>
      <c r="AV69" s="372"/>
      <c r="AW69" s="362" t="s">
        <v>14</v>
      </c>
      <c r="AX69" s="363">
        <f t="shared" ca="1" si="57"/>
        <v>4.5389487132008952</v>
      </c>
      <c r="AY69" s="363" t="e">
        <f t="shared" ca="1" si="57"/>
        <v>#DIV/0!</v>
      </c>
      <c r="AZ69" s="364"/>
    </row>
    <row r="70" spans="1:86" s="343" customFormat="1" x14ac:dyDescent="0.2">
      <c r="A70" s="325" t="s">
        <v>15</v>
      </c>
      <c r="B70" s="362">
        <f t="shared" ca="1" si="53"/>
        <v>0.59759003546245315</v>
      </c>
      <c r="C70" s="363">
        <f t="shared" ca="1" si="53"/>
        <v>0.53867468465243773</v>
      </c>
      <c r="D70" s="363">
        <f t="shared" ca="1" si="53"/>
        <v>0.50766265345636608</v>
      </c>
      <c r="E70" s="363">
        <f t="shared" ca="1" si="53"/>
        <v>0.4826406442527475</v>
      </c>
      <c r="F70" s="363" t="e">
        <f t="shared" ca="1" si="53"/>
        <v>#DIV/0!</v>
      </c>
      <c r="G70" s="372"/>
      <c r="H70" s="362">
        <f t="shared" ca="1" si="54"/>
        <v>0.55210159451576268</v>
      </c>
      <c r="I70" s="363">
        <f t="shared" ca="1" si="54"/>
        <v>0.52518880930694745</v>
      </c>
      <c r="J70" s="363">
        <f t="shared" ca="1" si="54"/>
        <v>0.50684213649939702</v>
      </c>
      <c r="K70" s="363">
        <f t="shared" ca="1" si="54"/>
        <v>0.50848220619934059</v>
      </c>
      <c r="L70" s="363">
        <f t="shared" ca="1" si="54"/>
        <v>0.48106659975144012</v>
      </c>
      <c r="M70" s="363">
        <f t="shared" ca="1" si="54"/>
        <v>0.48423700479344484</v>
      </c>
      <c r="N70" s="363" t="e">
        <f t="shared" ca="1" si="54"/>
        <v>#DIV/0!</v>
      </c>
      <c r="O70" s="363" t="e">
        <f t="shared" ca="1" si="54"/>
        <v>#DIV/0!</v>
      </c>
      <c r="P70" s="372"/>
      <c r="Q70" s="362">
        <f t="shared" ref="Q70:AB70" ca="1" si="60">Q26/SUM(Q$24:Q$44)*100</f>
        <v>0.51350134751326082</v>
      </c>
      <c r="R70" s="363">
        <f t="shared" ca="1" si="60"/>
        <v>0.50035261002573106</v>
      </c>
      <c r="S70" s="363">
        <f t="shared" ca="1" si="60"/>
        <v>0.52588407030343098</v>
      </c>
      <c r="T70" s="363">
        <f t="shared" ca="1" si="60"/>
        <v>0.4906000353826408</v>
      </c>
      <c r="U70" s="363">
        <f t="shared" ca="1" si="60"/>
        <v>0.49877121004200292</v>
      </c>
      <c r="V70" s="363">
        <f t="shared" ca="1" si="60"/>
        <v>0.46360520781465614</v>
      </c>
      <c r="W70" s="363">
        <f t="shared" ca="1" si="60"/>
        <v>0.48684400330123601</v>
      </c>
      <c r="X70" s="363">
        <f t="shared" ca="1" si="60"/>
        <v>0.48158834739100881</v>
      </c>
      <c r="Y70" s="363" t="e">
        <f t="shared" ca="1" si="60"/>
        <v>#DIV/0!</v>
      </c>
      <c r="Z70" s="363" t="e">
        <f t="shared" ca="1" si="60"/>
        <v>#DIV/0!</v>
      </c>
      <c r="AA70" s="363" t="e">
        <f t="shared" ca="1" si="60"/>
        <v>#DIV/0!</v>
      </c>
      <c r="AB70" s="363" t="e">
        <f t="shared" ca="1" si="60"/>
        <v>#DIV/0!</v>
      </c>
      <c r="AC70" s="372"/>
      <c r="AD70" s="362">
        <f t="shared" ref="AD70:AU70" ca="1" si="61">AD26/SUM(AD$24:AD$44)*100</f>
        <v>0.51361753816767008</v>
      </c>
      <c r="AE70" s="363">
        <f t="shared" ca="1" si="61"/>
        <v>0.5084721187387703</v>
      </c>
      <c r="AF70" s="363">
        <f t="shared" ca="1" si="61"/>
        <v>0.49862845793275612</v>
      </c>
      <c r="AG70" s="363">
        <f t="shared" ca="1" si="61"/>
        <v>0.52359070615728021</v>
      </c>
      <c r="AH70" s="363">
        <f t="shared" ca="1" si="61"/>
        <v>0.524532586578635</v>
      </c>
      <c r="AI70" s="363">
        <f t="shared" ca="1" si="61"/>
        <v>0.47534239912354681</v>
      </c>
      <c r="AJ70" s="363">
        <f t="shared" ca="1" si="61"/>
        <v>0.49660434466127362</v>
      </c>
      <c r="AK70" s="363">
        <f t="shared" ca="1" si="61"/>
        <v>0.48448751603268136</v>
      </c>
      <c r="AL70" s="363">
        <f t="shared" ca="1" si="61"/>
        <v>0.46272115029869249</v>
      </c>
      <c r="AM70" s="363">
        <f t="shared" ca="1" si="61"/>
        <v>0.48026325773824158</v>
      </c>
      <c r="AN70" s="363">
        <f t="shared" ca="1" si="61"/>
        <v>0.511963015515421</v>
      </c>
      <c r="AO70" s="363">
        <f t="shared" ca="1" si="61"/>
        <v>0.459024644958134</v>
      </c>
      <c r="AP70" s="363" t="e">
        <f t="shared" ca="1" si="61"/>
        <v>#DIV/0!</v>
      </c>
      <c r="AQ70" s="363" t="e">
        <f t="shared" ca="1" si="61"/>
        <v>#DIV/0!</v>
      </c>
      <c r="AR70" s="363" t="e">
        <f t="shared" ca="1" si="61"/>
        <v>#DIV/0!</v>
      </c>
      <c r="AS70" s="363" t="e">
        <f t="shared" ca="1" si="61"/>
        <v>#DIV/0!</v>
      </c>
      <c r="AT70" s="363" t="e">
        <f t="shared" ca="1" si="61"/>
        <v>#DIV/0!</v>
      </c>
      <c r="AU70" s="363" t="e">
        <f t="shared" ca="1" si="61"/>
        <v>#DIV/0!</v>
      </c>
      <c r="AV70" s="372"/>
      <c r="AW70" s="362" t="s">
        <v>15</v>
      </c>
      <c r="AX70" s="363">
        <f t="shared" ca="1" si="57"/>
        <v>0.49088376839042352</v>
      </c>
      <c r="AY70" s="363" t="e">
        <f t="shared" ca="1" si="57"/>
        <v>#DIV/0!</v>
      </c>
      <c r="AZ70" s="364"/>
    </row>
    <row r="71" spans="1:86" s="343" customFormat="1" x14ac:dyDescent="0.2">
      <c r="A71" s="325" t="s">
        <v>16</v>
      </c>
      <c r="B71" s="362">
        <f t="shared" ca="1" si="53"/>
        <v>0.33683543145285511</v>
      </c>
      <c r="C71" s="363">
        <f t="shared" ca="1" si="53"/>
        <v>0.32462519871565237</v>
      </c>
      <c r="D71" s="363">
        <f t="shared" ca="1" si="53"/>
        <v>0.31146875317109562</v>
      </c>
      <c r="E71" s="363">
        <f t="shared" ca="1" si="53"/>
        <v>0.30917680080164084</v>
      </c>
      <c r="F71" s="363" t="e">
        <f t="shared" ca="1" si="53"/>
        <v>#DIV/0!</v>
      </c>
      <c r="G71" s="372"/>
      <c r="H71" s="362">
        <f t="shared" ca="1" si="54"/>
        <v>0.31871490809511571</v>
      </c>
      <c r="I71" s="363">
        <f t="shared" ca="1" si="54"/>
        <v>0.33056144490896988</v>
      </c>
      <c r="J71" s="363">
        <f t="shared" ca="1" si="54"/>
        <v>0.30623715053258349</v>
      </c>
      <c r="K71" s="363">
        <f t="shared" ca="1" si="54"/>
        <v>0.31669420799701931</v>
      </c>
      <c r="L71" s="363">
        <f t="shared" ca="1" si="54"/>
        <v>0.30380855523325856</v>
      </c>
      <c r="M71" s="363">
        <f t="shared" ca="1" si="54"/>
        <v>0.31462115475162117</v>
      </c>
      <c r="N71" s="363" t="e">
        <f t="shared" ca="1" si="54"/>
        <v>#DIV/0!</v>
      </c>
      <c r="O71" s="363" t="e">
        <f t="shared" ca="1" si="54"/>
        <v>#DIV/0!</v>
      </c>
      <c r="P71" s="372"/>
      <c r="Q71" s="362">
        <f t="shared" ref="Q71:AB71" ca="1" si="62">Q27/SUM(Q$24:Q$44)*100</f>
        <v>0.28924605526357267</v>
      </c>
      <c r="R71" s="363">
        <f t="shared" ca="1" si="62"/>
        <v>0.32279529268114532</v>
      </c>
      <c r="S71" s="363">
        <f t="shared" ca="1" si="62"/>
        <v>0.31956864671975815</v>
      </c>
      <c r="T71" s="363">
        <f t="shared" ca="1" si="62"/>
        <v>0.31374043224433612</v>
      </c>
      <c r="U71" s="363">
        <f t="shared" ca="1" si="62"/>
        <v>0.28532961194925255</v>
      </c>
      <c r="V71" s="363">
        <f t="shared" ca="1" si="62"/>
        <v>0.32203364270844748</v>
      </c>
      <c r="W71" s="363">
        <f t="shared" ca="1" si="62"/>
        <v>0.32252062543837529</v>
      </c>
      <c r="X71" s="363">
        <f t="shared" ca="1" si="62"/>
        <v>0.3065954533761634</v>
      </c>
      <c r="Y71" s="363" t="e">
        <f t="shared" ca="1" si="62"/>
        <v>#DIV/0!</v>
      </c>
      <c r="Z71" s="363" t="e">
        <f t="shared" ca="1" si="62"/>
        <v>#DIV/0!</v>
      </c>
      <c r="AA71" s="363" t="e">
        <f t="shared" ca="1" si="62"/>
        <v>#DIV/0!</v>
      </c>
      <c r="AB71" s="363" t="e">
        <f t="shared" ca="1" si="62"/>
        <v>#DIV/0!</v>
      </c>
      <c r="AC71" s="372"/>
      <c r="AD71" s="362">
        <f t="shared" ref="AD71:AU71" ca="1" si="63">AD27/SUM(AD$24:AD$44)*100</f>
        <v>0.28936101123383984</v>
      </c>
      <c r="AE71" s="363">
        <f t="shared" ca="1" si="63"/>
        <v>0.30241169172132837</v>
      </c>
      <c r="AF71" s="363">
        <f t="shared" ca="1" si="63"/>
        <v>0.32646004950238366</v>
      </c>
      <c r="AG71" s="363">
        <f t="shared" ca="1" si="63"/>
        <v>0.30927872609250823</v>
      </c>
      <c r="AH71" s="363">
        <f t="shared" ca="1" si="63"/>
        <v>0.3266370053503273</v>
      </c>
      <c r="AI71" s="363">
        <f t="shared" ca="1" si="63"/>
        <v>0.3139951469344901</v>
      </c>
      <c r="AJ71" s="363">
        <f t="shared" ca="1" si="63"/>
        <v>0.28461287761697118</v>
      </c>
      <c r="AK71" s="363">
        <f t="shared" ca="1" si="63"/>
        <v>0.30035678045607661</v>
      </c>
      <c r="AL71" s="363">
        <f t="shared" ca="1" si="63"/>
        <v>0.32569544325911093</v>
      </c>
      <c r="AM71" s="363">
        <f t="shared" ca="1" si="63"/>
        <v>0.31153940472414215</v>
      </c>
      <c r="AN71" s="363">
        <f t="shared" ca="1" si="63"/>
        <v>0.32756863891816701</v>
      </c>
      <c r="AO71" s="363">
        <f t="shared" ca="1" si="63"/>
        <v>0.30412563915702373</v>
      </c>
      <c r="AP71" s="363" t="e">
        <f t="shared" ca="1" si="63"/>
        <v>#DIV/0!</v>
      </c>
      <c r="AQ71" s="363" t="e">
        <f t="shared" ca="1" si="63"/>
        <v>#DIV/0!</v>
      </c>
      <c r="AR71" s="363" t="e">
        <f t="shared" ca="1" si="63"/>
        <v>#DIV/0!</v>
      </c>
      <c r="AS71" s="363" t="e">
        <f t="shared" ca="1" si="63"/>
        <v>#DIV/0!</v>
      </c>
      <c r="AT71" s="363" t="e">
        <f t="shared" ca="1" si="63"/>
        <v>#DIV/0!</v>
      </c>
      <c r="AU71" s="363" t="e">
        <f t="shared" ca="1" si="63"/>
        <v>#DIV/0!</v>
      </c>
      <c r="AV71" s="372"/>
      <c r="AW71" s="362" t="s">
        <v>16</v>
      </c>
      <c r="AX71" s="363">
        <f t="shared" ca="1" si="57"/>
        <v>0.29053436653797415</v>
      </c>
      <c r="AY71" s="363" t="e">
        <f t="shared" ca="1" si="57"/>
        <v>#DIV/0!</v>
      </c>
      <c r="AZ71" s="364"/>
    </row>
    <row r="72" spans="1:86" s="343" customFormat="1" x14ac:dyDescent="0.2">
      <c r="A72" s="325" t="s">
        <v>17</v>
      </c>
      <c r="B72" s="362">
        <f t="shared" ca="1" si="53"/>
        <v>1.2075780829574239</v>
      </c>
      <c r="C72" s="363">
        <f t="shared" ca="1" si="53"/>
        <v>1.1127354475691402</v>
      </c>
      <c r="D72" s="363">
        <f t="shared" ca="1" si="53"/>
        <v>1.0163518936021121</v>
      </c>
      <c r="E72" s="363">
        <f t="shared" ca="1" si="53"/>
        <v>0.9543059538919263</v>
      </c>
      <c r="F72" s="363" t="e">
        <f t="shared" ca="1" si="53"/>
        <v>#DIV/0!</v>
      </c>
      <c r="G72" s="372"/>
      <c r="H72" s="362">
        <f t="shared" ca="1" si="54"/>
        <v>1.0847107724536111</v>
      </c>
      <c r="I72" s="363">
        <f t="shared" ca="1" si="54"/>
        <v>1.1408831955657379</v>
      </c>
      <c r="J72" s="363">
        <f t="shared" ca="1" si="54"/>
        <v>0.98812652526260381</v>
      </c>
      <c r="K72" s="363">
        <f t="shared" ca="1" si="54"/>
        <v>1.0445440934678689</v>
      </c>
      <c r="L72" s="363">
        <f t="shared" ca="1" si="54"/>
        <v>0.92189654401375332</v>
      </c>
      <c r="M72" s="363">
        <f t="shared" ca="1" si="54"/>
        <v>0.98717484866194316</v>
      </c>
      <c r="N72" s="363" t="e">
        <f t="shared" ca="1" si="54"/>
        <v>#DIV/0!</v>
      </c>
      <c r="O72" s="363" t="e">
        <f t="shared" ca="1" si="54"/>
        <v>#DIV/0!</v>
      </c>
      <c r="P72" s="372"/>
      <c r="Q72" s="362">
        <f t="shared" ref="Q72:AB72" ca="1" si="64">Q28/SUM(Q$24:Q$44)*100</f>
        <v>0.98078935603027206</v>
      </c>
      <c r="R72" s="363">
        <f t="shared" ca="1" si="64"/>
        <v>0.99527673478079692</v>
      </c>
      <c r="S72" s="363">
        <f t="shared" ca="1" si="64"/>
        <v>1.060237967514623</v>
      </c>
      <c r="T72" s="363">
        <f t="shared" ca="1" si="64"/>
        <v>1.0284170547321816</v>
      </c>
      <c r="U72" s="363">
        <f t="shared" ca="1" si="64"/>
        <v>0.93140727640612808</v>
      </c>
      <c r="V72" s="363">
        <f t="shared" ca="1" si="64"/>
        <v>0.91251646598980252</v>
      </c>
      <c r="W72" s="363">
        <f t="shared" ca="1" si="64"/>
        <v>0.97857488796662795</v>
      </c>
      <c r="X72" s="363">
        <f t="shared" ca="1" si="64"/>
        <v>0.99591223362331882</v>
      </c>
      <c r="Y72" s="363" t="e">
        <f t="shared" ca="1" si="64"/>
        <v>#DIV/0!</v>
      </c>
      <c r="Z72" s="363" t="e">
        <f t="shared" ca="1" si="64"/>
        <v>#DIV/0!</v>
      </c>
      <c r="AA72" s="363" t="e">
        <f t="shared" ca="1" si="64"/>
        <v>#DIV/0!</v>
      </c>
      <c r="AB72" s="363" t="e">
        <f t="shared" ca="1" si="64"/>
        <v>#DIV/0!</v>
      </c>
      <c r="AC72" s="372"/>
      <c r="AD72" s="362">
        <f t="shared" ref="AD72:AU72" ca="1" si="65">AD28/SUM(AD$24:AD$44)*100</f>
        <v>0.99767249231947142</v>
      </c>
      <c r="AE72" s="363">
        <f t="shared" ca="1" si="65"/>
        <v>0.96378737464767983</v>
      </c>
      <c r="AF72" s="363">
        <f t="shared" ca="1" si="65"/>
        <v>1.0033261518590801</v>
      </c>
      <c r="AG72" s="363">
        <f t="shared" ca="1" si="65"/>
        <v>1.0482416104923868</v>
      </c>
      <c r="AH72" s="363">
        <f t="shared" ca="1" si="65"/>
        <v>1.0800688833013361</v>
      </c>
      <c r="AI72" s="363">
        <f t="shared" ca="1" si="65"/>
        <v>1.0028085970368061</v>
      </c>
      <c r="AJ72" s="363">
        <f t="shared" ca="1" si="65"/>
        <v>0.94400152357251943</v>
      </c>
      <c r="AK72" s="363">
        <f t="shared" ca="1" si="65"/>
        <v>0.90429699692376864</v>
      </c>
      <c r="AL72" s="363">
        <f t="shared" ca="1" si="65"/>
        <v>0.91835020501935694</v>
      </c>
      <c r="AM72" s="363">
        <f t="shared" ca="1" si="65"/>
        <v>0.96216389154801429</v>
      </c>
      <c r="AN72" s="363">
        <f t="shared" ca="1" si="65"/>
        <v>1.0409671827353271</v>
      </c>
      <c r="AO72" s="363">
        <f t="shared" ca="1" si="65"/>
        <v>0.95629521106743165</v>
      </c>
      <c r="AP72" s="363" t="e">
        <f t="shared" ca="1" si="65"/>
        <v>#DIV/0!</v>
      </c>
      <c r="AQ72" s="363" t="e">
        <f t="shared" ca="1" si="65"/>
        <v>#DIV/0!</v>
      </c>
      <c r="AR72" s="363" t="e">
        <f t="shared" ca="1" si="65"/>
        <v>#DIV/0!</v>
      </c>
      <c r="AS72" s="363" t="e">
        <f t="shared" ca="1" si="65"/>
        <v>#DIV/0!</v>
      </c>
      <c r="AT72" s="363" t="e">
        <f t="shared" ca="1" si="65"/>
        <v>#DIV/0!</v>
      </c>
      <c r="AU72" s="363" t="e">
        <f t="shared" ca="1" si="65"/>
        <v>#DIV/0!</v>
      </c>
      <c r="AV72" s="372"/>
      <c r="AW72" s="362" t="s">
        <v>17</v>
      </c>
      <c r="AX72" s="363">
        <f t="shared" ca="1" si="57"/>
        <v>0.95373817143315831</v>
      </c>
      <c r="AY72" s="363" t="e">
        <f t="shared" ca="1" si="57"/>
        <v>#DIV/0!</v>
      </c>
      <c r="AZ72" s="364"/>
    </row>
    <row r="73" spans="1:86" s="343" customFormat="1" x14ac:dyDescent="0.2">
      <c r="A73" s="325" t="s">
        <v>18</v>
      </c>
      <c r="B73" s="362">
        <f t="shared" ca="1" si="53"/>
        <v>0.59135677542341214</v>
      </c>
      <c r="C73" s="363">
        <f t="shared" ca="1" si="53"/>
        <v>0.57008744609065143</v>
      </c>
      <c r="D73" s="363">
        <f t="shared" ca="1" si="53"/>
        <v>0.48387795208695783</v>
      </c>
      <c r="E73" s="363">
        <f t="shared" ca="1" si="53"/>
        <v>0.45598297049891995</v>
      </c>
      <c r="F73" s="363" t="e">
        <f t="shared" ca="1" si="53"/>
        <v>#DIV/0!</v>
      </c>
      <c r="G73" s="372"/>
      <c r="H73" s="362">
        <f t="shared" ca="1" si="54"/>
        <v>0.56938114879252033</v>
      </c>
      <c r="I73" s="363">
        <f t="shared" ca="1" si="54"/>
        <v>0.57079684515688611</v>
      </c>
      <c r="J73" s="363">
        <f t="shared" ca="1" si="54"/>
        <v>0.48249063187270197</v>
      </c>
      <c r="K73" s="363">
        <f t="shared" ca="1" si="54"/>
        <v>0.48526364201977451</v>
      </c>
      <c r="L73" s="363">
        <f t="shared" ca="1" si="54"/>
        <v>0.44343059882855451</v>
      </c>
      <c r="M73" s="363">
        <f t="shared" ca="1" si="54"/>
        <v>0.46871330360582575</v>
      </c>
      <c r="N73" s="363" t="e">
        <f t="shared" ca="1" si="54"/>
        <v>#DIV/0!</v>
      </c>
      <c r="O73" s="363" t="e">
        <f t="shared" ca="1" si="54"/>
        <v>#DIV/0!</v>
      </c>
      <c r="P73" s="372"/>
      <c r="Q73" s="362">
        <f t="shared" ref="Q73:AB73" ca="1" si="66">Q29/SUM(Q$24:Q$44)*100</f>
        <v>0.47758101341312759</v>
      </c>
      <c r="R73" s="363">
        <f t="shared" ca="1" si="66"/>
        <v>0.48727514747112294</v>
      </c>
      <c r="S73" s="363">
        <f t="shared" ca="1" si="66"/>
        <v>0.49385213758692725</v>
      </c>
      <c r="T73" s="363">
        <f t="shared" ca="1" si="66"/>
        <v>0.47643809644191909</v>
      </c>
      <c r="U73" s="363">
        <f t="shared" ca="1" si="66"/>
        <v>0.44171269554089787</v>
      </c>
      <c r="V73" s="363">
        <f t="shared" ca="1" si="66"/>
        <v>0.4451249022965757</v>
      </c>
      <c r="W73" s="363">
        <f t="shared" ca="1" si="66"/>
        <v>0.48269372242088382</v>
      </c>
      <c r="X73" s="363">
        <f t="shared" ca="1" si="66"/>
        <v>0.4545094827470903</v>
      </c>
      <c r="Y73" s="363" t="e">
        <f t="shared" ca="1" si="66"/>
        <v>#DIV/0!</v>
      </c>
      <c r="Z73" s="363" t="e">
        <f t="shared" ca="1" si="66"/>
        <v>#DIV/0!</v>
      </c>
      <c r="AA73" s="363" t="e">
        <f t="shared" ca="1" si="66"/>
        <v>#DIV/0!</v>
      </c>
      <c r="AB73" s="363" t="e">
        <f t="shared" ca="1" si="66"/>
        <v>#DIV/0!</v>
      </c>
      <c r="AC73" s="372"/>
      <c r="AD73" s="362">
        <f t="shared" ref="AD73:AU73" ca="1" si="67">AD29/SUM(AD$24:AD$44)*100</f>
        <v>0.48732709514856437</v>
      </c>
      <c r="AE73" s="363">
        <f t="shared" ca="1" si="67"/>
        <v>0.46019574865012475</v>
      </c>
      <c r="AF73" s="363">
        <f t="shared" ca="1" si="67"/>
        <v>0.50020597851732529</v>
      </c>
      <c r="AG73" s="363">
        <f t="shared" ca="1" si="67"/>
        <v>0.50004273009872269</v>
      </c>
      <c r="AH73" s="363">
        <f t="shared" ca="1" si="67"/>
        <v>0.48930785448205344</v>
      </c>
      <c r="AI73" s="363">
        <f t="shared" ca="1" si="67"/>
        <v>0.46525089129897101</v>
      </c>
      <c r="AJ73" s="363">
        <f t="shared" ca="1" si="67"/>
        <v>0.44977967444256617</v>
      </c>
      <c r="AK73" s="363">
        <f t="shared" ca="1" si="67"/>
        <v>0.43083148213764255</v>
      </c>
      <c r="AL73" s="363">
        <f t="shared" ca="1" si="67"/>
        <v>0.4499852277217567</v>
      </c>
      <c r="AM73" s="363">
        <f t="shared" ca="1" si="67"/>
        <v>0.4901392791282162</v>
      </c>
      <c r="AN73" s="363">
        <f t="shared" ca="1" si="67"/>
        <v>0.47253425752574985</v>
      </c>
      <c r="AO73" s="363">
        <f t="shared" ca="1" si="67"/>
        <v>0.44233226500429712</v>
      </c>
      <c r="AP73" s="363" t="e">
        <f t="shared" ca="1" si="67"/>
        <v>#DIV/0!</v>
      </c>
      <c r="AQ73" s="363" t="e">
        <f t="shared" ca="1" si="67"/>
        <v>#DIV/0!</v>
      </c>
      <c r="AR73" s="363" t="e">
        <f t="shared" ca="1" si="67"/>
        <v>#DIV/0!</v>
      </c>
      <c r="AS73" s="363" t="e">
        <f t="shared" ca="1" si="67"/>
        <v>#DIV/0!</v>
      </c>
      <c r="AT73" s="363" t="e">
        <f t="shared" ca="1" si="67"/>
        <v>#DIV/0!</v>
      </c>
      <c r="AU73" s="363" t="e">
        <f t="shared" ca="1" si="67"/>
        <v>#DIV/0!</v>
      </c>
      <c r="AV73" s="372"/>
      <c r="AW73" s="362" t="s">
        <v>18</v>
      </c>
      <c r="AX73" s="363">
        <f t="shared" ca="1" si="57"/>
        <v>0.44936149023900784</v>
      </c>
      <c r="AY73" s="363" t="e">
        <f t="shared" ca="1" si="57"/>
        <v>#DIV/0!</v>
      </c>
      <c r="AZ73" s="364"/>
    </row>
    <row r="74" spans="1:86" s="343" customFormat="1" x14ac:dyDescent="0.2">
      <c r="A74" s="325" t="s">
        <v>19</v>
      </c>
      <c r="B74" s="362">
        <f t="shared" ca="1" si="53"/>
        <v>0.77507651331505312</v>
      </c>
      <c r="C74" s="363">
        <f t="shared" ca="1" si="53"/>
        <v>0.68594693416647623</v>
      </c>
      <c r="D74" s="363">
        <f t="shared" ca="1" si="53"/>
        <v>0.65104932642233104</v>
      </c>
      <c r="E74" s="363">
        <f t="shared" ca="1" si="53"/>
        <v>0.60728940000851939</v>
      </c>
      <c r="F74" s="363" t="e">
        <f t="shared" ca="1" si="53"/>
        <v>#DIV/0!</v>
      </c>
      <c r="G74" s="372"/>
      <c r="H74" s="362">
        <f t="shared" ca="1" si="54"/>
        <v>0.71929565534681306</v>
      </c>
      <c r="I74" s="363">
        <f t="shared" ca="1" si="54"/>
        <v>0.65245175907797992</v>
      </c>
      <c r="J74" s="363">
        <f t="shared" ca="1" si="54"/>
        <v>0.66351963338837672</v>
      </c>
      <c r="K74" s="363">
        <f t="shared" ca="1" si="54"/>
        <v>0.63859367368663167</v>
      </c>
      <c r="L74" s="363">
        <f t="shared" ca="1" si="54"/>
        <v>0.62017289946576271</v>
      </c>
      <c r="M74" s="363">
        <f t="shared" ca="1" si="54"/>
        <v>0.59422324454559983</v>
      </c>
      <c r="N74" s="363" t="e">
        <f t="shared" ca="1" si="54"/>
        <v>#DIV/0!</v>
      </c>
      <c r="O74" s="363" t="e">
        <f t="shared" ca="1" si="54"/>
        <v>#DIV/0!</v>
      </c>
      <c r="P74" s="372"/>
      <c r="Q74" s="362">
        <f t="shared" ref="Q74:AB74" ca="1" si="68">Q30/SUM(Q$24:Q$44)*100</f>
        <v>0.65033777816721938</v>
      </c>
      <c r="R74" s="363">
        <f t="shared" ca="1" si="68"/>
        <v>0.67636559941222496</v>
      </c>
      <c r="S74" s="363">
        <f t="shared" ca="1" si="68"/>
        <v>0.6522888725963617</v>
      </c>
      <c r="T74" s="363">
        <f t="shared" ca="1" si="68"/>
        <v>0.62452047527480681</v>
      </c>
      <c r="U74" s="363">
        <f t="shared" ca="1" si="68"/>
        <v>0.63880788620577722</v>
      </c>
      <c r="V74" s="363">
        <f t="shared" ca="1" si="68"/>
        <v>0.60179391219273504</v>
      </c>
      <c r="W74" s="363">
        <f t="shared" ca="1" si="68"/>
        <v>0.60658540424399399</v>
      </c>
      <c r="X74" s="363">
        <f t="shared" ca="1" si="68"/>
        <v>0.5816635419997831</v>
      </c>
      <c r="Y74" s="363" t="e">
        <f t="shared" ca="1" si="68"/>
        <v>#DIV/0!</v>
      </c>
      <c r="Z74" s="363" t="e">
        <f t="shared" ca="1" si="68"/>
        <v>#DIV/0!</v>
      </c>
      <c r="AA74" s="363" t="e">
        <f t="shared" ca="1" si="68"/>
        <v>#DIV/0!</v>
      </c>
      <c r="AB74" s="363" t="e">
        <f t="shared" ca="1" si="68"/>
        <v>#DIV/0!</v>
      </c>
      <c r="AC74" s="372"/>
      <c r="AD74" s="362">
        <f t="shared" ref="AD74:AU74" ca="1" si="69">AD30/SUM(AD$24:AD$44)*100</f>
        <v>0.64081446222305272</v>
      </c>
      <c r="AE74" s="363">
        <f t="shared" ca="1" si="69"/>
        <v>0.65690825171087475</v>
      </c>
      <c r="AF74" s="363">
        <f t="shared" ca="1" si="69"/>
        <v>0.69219964126782829</v>
      </c>
      <c r="AG74" s="363">
        <f t="shared" ca="1" si="69"/>
        <v>0.68124626944179179</v>
      </c>
      <c r="AH74" s="363">
        <f t="shared" ca="1" si="69"/>
        <v>0.60635883850086947</v>
      </c>
      <c r="AI74" s="363">
        <f t="shared" ca="1" si="69"/>
        <v>0.62756178128343842</v>
      </c>
      <c r="AJ74" s="363">
        <f t="shared" ca="1" si="69"/>
        <v>0.62596219710655554</v>
      </c>
      <c r="AK74" s="363">
        <f t="shared" ca="1" si="69"/>
        <v>0.6283581742812232</v>
      </c>
      <c r="AL74" s="363">
        <f t="shared" ca="1" si="69"/>
        <v>0.60640013827135786</v>
      </c>
      <c r="AM74" s="363">
        <f t="shared" ca="1" si="69"/>
        <v>0.63708902397613609</v>
      </c>
      <c r="AN74" s="363">
        <f t="shared" ca="1" si="69"/>
        <v>0.5595915050498047</v>
      </c>
      <c r="AO74" s="363">
        <f t="shared" ca="1" si="69"/>
        <v>0.58620382182457109</v>
      </c>
      <c r="AP74" s="363" t="e">
        <f t="shared" ca="1" si="69"/>
        <v>#DIV/0!</v>
      </c>
      <c r="AQ74" s="363" t="e">
        <f t="shared" ca="1" si="69"/>
        <v>#DIV/0!</v>
      </c>
      <c r="AR74" s="363" t="e">
        <f t="shared" ca="1" si="69"/>
        <v>#DIV/0!</v>
      </c>
      <c r="AS74" s="363" t="e">
        <f t="shared" ca="1" si="69"/>
        <v>#DIV/0!</v>
      </c>
      <c r="AT74" s="363" t="e">
        <f t="shared" ca="1" si="69"/>
        <v>#DIV/0!</v>
      </c>
      <c r="AU74" s="363" t="e">
        <f t="shared" ca="1" si="69"/>
        <v>#DIV/0!</v>
      </c>
      <c r="AV74" s="372"/>
      <c r="AW74" s="362" t="s">
        <v>19</v>
      </c>
      <c r="AX74" s="363">
        <f t="shared" ca="1" si="57"/>
        <v>0.61296010864026451</v>
      </c>
      <c r="AY74" s="363" t="e">
        <f t="shared" ca="1" si="57"/>
        <v>#DIV/0!</v>
      </c>
      <c r="AZ74" s="364"/>
    </row>
    <row r="75" spans="1:86" s="343" customFormat="1" x14ac:dyDescent="0.2">
      <c r="A75" s="325" t="s">
        <v>20</v>
      </c>
      <c r="B75" s="362">
        <f t="shared" ca="1" si="53"/>
        <v>2.1312896615364658</v>
      </c>
      <c r="C75" s="363">
        <f t="shared" ca="1" si="53"/>
        <v>1.9978916596718359</v>
      </c>
      <c r="D75" s="363">
        <f t="shared" ca="1" si="53"/>
        <v>1.9520736938674355</v>
      </c>
      <c r="E75" s="363">
        <f t="shared" ca="1" si="53"/>
        <v>1.9386226360579475</v>
      </c>
      <c r="F75" s="363" t="e">
        <f t="shared" ca="1" si="53"/>
        <v>#DIV/0!</v>
      </c>
      <c r="G75" s="372"/>
      <c r="H75" s="362">
        <f t="shared" ca="1" si="54"/>
        <v>2.0471626152681841</v>
      </c>
      <c r="I75" s="363">
        <f t="shared" ca="1" si="54"/>
        <v>1.9484043262429818</v>
      </c>
      <c r="J75" s="363">
        <f t="shared" ca="1" si="54"/>
        <v>1.961294227339698</v>
      </c>
      <c r="K75" s="363">
        <f t="shared" ca="1" si="54"/>
        <v>1.9428639957195792</v>
      </c>
      <c r="L75" s="363">
        <f t="shared" ca="1" si="54"/>
        <v>1.9684345835499595</v>
      </c>
      <c r="M75" s="363">
        <f t="shared" ca="1" si="54"/>
        <v>1.9083880292358073</v>
      </c>
      <c r="N75" s="363" t="e">
        <f t="shared" ca="1" si="54"/>
        <v>#DIV/0!</v>
      </c>
      <c r="O75" s="363" t="e">
        <f t="shared" ca="1" si="54"/>
        <v>#DIV/0!</v>
      </c>
      <c r="P75" s="372"/>
      <c r="Q75" s="362">
        <f t="shared" ref="Q75:AB75" ca="1" si="70">Q31/SUM(Q$24:Q$44)*100</f>
        <v>1.9693332990660302</v>
      </c>
      <c r="R75" s="363">
        <f t="shared" ca="1" si="70"/>
        <v>1.9534600006297895</v>
      </c>
      <c r="S75" s="363">
        <f t="shared" ca="1" si="70"/>
        <v>1.9313075019579042</v>
      </c>
      <c r="T75" s="363">
        <f t="shared" ca="1" si="70"/>
        <v>1.9547394588453837</v>
      </c>
      <c r="U75" s="363">
        <f t="shared" ca="1" si="70"/>
        <v>2.0077460828154963</v>
      </c>
      <c r="V75" s="363">
        <f t="shared" ca="1" si="70"/>
        <v>1.9296631288253092</v>
      </c>
      <c r="W75" s="363">
        <f t="shared" ca="1" si="70"/>
        <v>1.9092449144128616</v>
      </c>
      <c r="X75" s="363">
        <f t="shared" ca="1" si="70"/>
        <v>1.9075174513430837</v>
      </c>
      <c r="Y75" s="363" t="e">
        <f t="shared" ca="1" si="70"/>
        <v>#DIV/0!</v>
      </c>
      <c r="Z75" s="363" t="e">
        <f t="shared" ca="1" si="70"/>
        <v>#DIV/0!</v>
      </c>
      <c r="AA75" s="363" t="e">
        <f t="shared" ca="1" si="70"/>
        <v>#DIV/0!</v>
      </c>
      <c r="AB75" s="363" t="e">
        <f t="shared" ca="1" si="70"/>
        <v>#DIV/0!</v>
      </c>
      <c r="AC75" s="372"/>
      <c r="AD75" s="362">
        <f t="shared" ref="AD75:AU75" ca="1" si="71">AD31/SUM(AD$24:AD$44)*100</f>
        <v>1.9758781996007386</v>
      </c>
      <c r="AE75" s="363">
        <f t="shared" ca="1" si="71"/>
        <v>1.9634178938475548</v>
      </c>
      <c r="AF75" s="363">
        <f t="shared" ca="1" si="71"/>
        <v>1.9450063210341966</v>
      </c>
      <c r="AG75" s="363">
        <f t="shared" ca="1" si="71"/>
        <v>1.9516332068209581</v>
      </c>
      <c r="AH75" s="363">
        <f t="shared" ca="1" si="71"/>
        <v>1.9070857207957563</v>
      </c>
      <c r="AI75" s="363">
        <f t="shared" ca="1" si="71"/>
        <v>1.9716181774160606</v>
      </c>
      <c r="AJ75" s="363">
        <f t="shared" ca="1" si="71"/>
        <v>2.0460266861224903</v>
      </c>
      <c r="AK75" s="363">
        <f t="shared" ca="1" si="71"/>
        <v>1.9512933834123936</v>
      </c>
      <c r="AL75" s="363">
        <f t="shared" ca="1" si="71"/>
        <v>1.9111780018853002</v>
      </c>
      <c r="AM75" s="363">
        <f t="shared" ca="1" si="71"/>
        <v>1.9308929078888175</v>
      </c>
      <c r="AN75" s="363">
        <f t="shared" ca="1" si="71"/>
        <v>1.8904014749351681</v>
      </c>
      <c r="AO75" s="363">
        <f t="shared" ca="1" si="71"/>
        <v>1.9039709023584996</v>
      </c>
      <c r="AP75" s="363" t="e">
        <f t="shared" ca="1" si="71"/>
        <v>#DIV/0!</v>
      </c>
      <c r="AQ75" s="363" t="e">
        <f t="shared" ca="1" si="71"/>
        <v>#DIV/0!</v>
      </c>
      <c r="AR75" s="363" t="e">
        <f t="shared" ca="1" si="71"/>
        <v>#DIV/0!</v>
      </c>
      <c r="AS75" s="363" t="e">
        <f t="shared" ca="1" si="71"/>
        <v>#DIV/0!</v>
      </c>
      <c r="AT75" s="363" t="e">
        <f t="shared" ca="1" si="71"/>
        <v>#DIV/0!</v>
      </c>
      <c r="AU75" s="363" t="e">
        <f t="shared" ca="1" si="71"/>
        <v>#DIV/0!</v>
      </c>
      <c r="AV75" s="372"/>
      <c r="AW75" s="362" t="s">
        <v>20</v>
      </c>
      <c r="AX75" s="363">
        <f t="shared" ca="1" si="57"/>
        <v>2.0884212170033436</v>
      </c>
      <c r="AY75" s="363" t="e">
        <f t="shared" ca="1" si="57"/>
        <v>#DIV/0!</v>
      </c>
      <c r="AZ75" s="364"/>
    </row>
    <row r="76" spans="1:86" s="343" customFormat="1" x14ac:dyDescent="0.2">
      <c r="A76" s="325" t="s">
        <v>21</v>
      </c>
      <c r="B76" s="362">
        <f t="shared" ca="1" si="53"/>
        <v>0.48111943882541786</v>
      </c>
      <c r="C76" s="363">
        <f t="shared" ca="1" si="53"/>
        <v>0.46299626392835114</v>
      </c>
      <c r="D76" s="363">
        <f t="shared" ca="1" si="53"/>
        <v>0.45772262296181943</v>
      </c>
      <c r="E76" s="363">
        <f t="shared" ca="1" si="53"/>
        <v>0.45856767961427969</v>
      </c>
      <c r="F76" s="363" t="e">
        <f t="shared" ca="1" si="53"/>
        <v>#DIV/0!</v>
      </c>
      <c r="G76" s="372"/>
      <c r="H76" s="362">
        <f t="shared" ca="1" si="54"/>
        <v>0.44155978002495483</v>
      </c>
      <c r="I76" s="363">
        <f t="shared" ca="1" si="54"/>
        <v>0.48452688807862204</v>
      </c>
      <c r="J76" s="363">
        <f t="shared" ca="1" si="54"/>
        <v>0.43110489254751139</v>
      </c>
      <c r="K76" s="363">
        <f t="shared" ca="1" si="54"/>
        <v>0.48430907408574114</v>
      </c>
      <c r="L76" s="363">
        <f t="shared" ca="1" si="54"/>
        <v>0.44908283323024628</v>
      </c>
      <c r="M76" s="363">
        <f t="shared" ca="1" si="54"/>
        <v>0.46818699754936288</v>
      </c>
      <c r="N76" s="363" t="e">
        <f t="shared" ca="1" si="54"/>
        <v>#DIV/0!</v>
      </c>
      <c r="O76" s="363" t="e">
        <f t="shared" ca="1" si="54"/>
        <v>#DIV/0!</v>
      </c>
      <c r="P76" s="372"/>
      <c r="Q76" s="362">
        <f t="shared" ref="Q76:AB76" ca="1" si="72">Q32/SUM(Q$24:Q$44)*100</f>
        <v>0.41166297778709926</v>
      </c>
      <c r="R76" s="363">
        <f t="shared" ca="1" si="72"/>
        <v>0.45005140442013075</v>
      </c>
      <c r="S76" s="363">
        <f t="shared" ca="1" si="72"/>
        <v>0.46587065059064636</v>
      </c>
      <c r="T76" s="363">
        <f t="shared" ca="1" si="72"/>
        <v>0.50325641424181289</v>
      </c>
      <c r="U76" s="363">
        <f t="shared" ca="1" si="72"/>
        <v>0.44139772952489637</v>
      </c>
      <c r="V76" s="363">
        <f t="shared" ca="1" si="72"/>
        <v>0.45666236227220891</v>
      </c>
      <c r="W76" s="363">
        <f t="shared" ca="1" si="72"/>
        <v>0.45641815062484742</v>
      </c>
      <c r="X76" s="363">
        <f t="shared" ca="1" si="72"/>
        <v>0.48014390639744736</v>
      </c>
      <c r="Y76" s="363" t="e">
        <f t="shared" ca="1" si="72"/>
        <v>#DIV/0!</v>
      </c>
      <c r="Z76" s="363" t="e">
        <f t="shared" ca="1" si="72"/>
        <v>#DIV/0!</v>
      </c>
      <c r="AA76" s="363" t="e">
        <f t="shared" ca="1" si="72"/>
        <v>#DIV/0!</v>
      </c>
      <c r="AB76" s="363" t="e">
        <f t="shared" ca="1" si="72"/>
        <v>#DIV/0!</v>
      </c>
      <c r="AC76" s="372"/>
      <c r="AD76" s="362">
        <f t="shared" ref="AD76:AU76" ca="1" si="73">AD32/SUM(AD$24:AD$44)*100</f>
        <v>0.41467590864281689</v>
      </c>
      <c r="AE76" s="363">
        <f t="shared" ca="1" si="73"/>
        <v>0.4255701982546104</v>
      </c>
      <c r="AF76" s="363">
        <f t="shared" ca="1" si="73"/>
        <v>0.45261182370544484</v>
      </c>
      <c r="AG76" s="363">
        <f t="shared" ca="1" si="73"/>
        <v>0.46689870804584876</v>
      </c>
      <c r="AH76" s="363">
        <f t="shared" ca="1" si="73"/>
        <v>0.46588238049054159</v>
      </c>
      <c r="AI76" s="363">
        <f t="shared" ca="1" si="73"/>
        <v>0.52242443294525798</v>
      </c>
      <c r="AJ76" s="363">
        <f t="shared" ca="1" si="73"/>
        <v>0.44932177460807399</v>
      </c>
      <c r="AK76" s="363">
        <f t="shared" ca="1" si="73"/>
        <v>0.4405390536837932</v>
      </c>
      <c r="AL76" s="363">
        <f t="shared" ca="1" si="73"/>
        <v>0.45743027565012467</v>
      </c>
      <c r="AM76" s="363">
        <f t="shared" ca="1" si="73"/>
        <v>0.46039519805999496</v>
      </c>
      <c r="AN76" s="363">
        <f t="shared" ca="1" si="73"/>
        <v>0.45874044595345448</v>
      </c>
      <c r="AO76" s="363">
        <f t="shared" ca="1" si="73"/>
        <v>0.48631110076041678</v>
      </c>
      <c r="AP76" s="363" t="e">
        <f t="shared" ca="1" si="73"/>
        <v>#DIV/0!</v>
      </c>
      <c r="AQ76" s="363" t="e">
        <f t="shared" ca="1" si="73"/>
        <v>#DIV/0!</v>
      </c>
      <c r="AR76" s="363" t="e">
        <f t="shared" ca="1" si="73"/>
        <v>#DIV/0!</v>
      </c>
      <c r="AS76" s="363" t="e">
        <f t="shared" ca="1" si="73"/>
        <v>#DIV/0!</v>
      </c>
      <c r="AT76" s="363" t="e">
        <f t="shared" ca="1" si="73"/>
        <v>#DIV/0!</v>
      </c>
      <c r="AU76" s="363" t="e">
        <f t="shared" ca="1" si="73"/>
        <v>#DIV/0!</v>
      </c>
      <c r="AV76" s="372"/>
      <c r="AW76" s="362" t="s">
        <v>21</v>
      </c>
      <c r="AX76" s="363">
        <f t="shared" ca="1" si="57"/>
        <v>0.45667059758794837</v>
      </c>
      <c r="AY76" s="363" t="e">
        <f t="shared" ca="1" si="57"/>
        <v>#DIV/0!</v>
      </c>
      <c r="AZ76" s="364"/>
    </row>
    <row r="77" spans="1:86" s="343" customFormat="1" x14ac:dyDescent="0.2">
      <c r="A77" s="325" t="s">
        <v>22</v>
      </c>
      <c r="B77" s="362">
        <f t="shared" ca="1" si="53"/>
        <v>4.0504069733937609</v>
      </c>
      <c r="C77" s="363">
        <f t="shared" ca="1" si="53"/>
        <v>3.8915232787717953</v>
      </c>
      <c r="D77" s="363">
        <f t="shared" ca="1" si="53"/>
        <v>4.2660028745089988</v>
      </c>
      <c r="E77" s="363">
        <f t="shared" ca="1" si="53"/>
        <v>4.8217618730345171</v>
      </c>
      <c r="F77" s="363" t="e">
        <f t="shared" ca="1" si="53"/>
        <v>#DIV/0!</v>
      </c>
      <c r="G77" s="372"/>
      <c r="H77" s="362">
        <f t="shared" ca="1" si="54"/>
        <v>4.0408763089428357</v>
      </c>
      <c r="I77" s="363">
        <f t="shared" ca="1" si="54"/>
        <v>3.7415143513372358</v>
      </c>
      <c r="J77" s="363">
        <f t="shared" ca="1" si="54"/>
        <v>4.4456311467725351</v>
      </c>
      <c r="K77" s="363">
        <f t="shared" ca="1" si="54"/>
        <v>4.086585688795755</v>
      </c>
      <c r="L77" s="363">
        <f t="shared" ca="1" si="54"/>
        <v>4.4858118358957704</v>
      </c>
      <c r="M77" s="363">
        <f t="shared" ca="1" si="54"/>
        <v>5.1624748468345523</v>
      </c>
      <c r="N77" s="363" t="e">
        <f t="shared" ca="1" si="54"/>
        <v>#DIV/0!</v>
      </c>
      <c r="O77" s="363" t="e">
        <f t="shared" ca="1" si="54"/>
        <v>#DIV/0!</v>
      </c>
      <c r="P77" s="372"/>
      <c r="Q77" s="362">
        <f t="shared" ref="Q77:AB77" ca="1" si="74">Q33/SUM(Q$24:Q$44)*100</f>
        <v>4.7854192389608663</v>
      </c>
      <c r="R77" s="363">
        <f t="shared" ca="1" si="74"/>
        <v>4.1145012553932281</v>
      </c>
      <c r="S77" s="363">
        <f t="shared" ca="1" si="74"/>
        <v>4.3319893688997464</v>
      </c>
      <c r="T77" s="363">
        <f t="shared" ca="1" si="74"/>
        <v>3.8344086518750471</v>
      </c>
      <c r="U77" s="363">
        <f t="shared" ca="1" si="74"/>
        <v>4.2902528561292677</v>
      </c>
      <c r="V77" s="363">
        <f t="shared" ca="1" si="74"/>
        <v>4.6786843101507269</v>
      </c>
      <c r="W77" s="363">
        <f t="shared" ca="1" si="74"/>
        <v>4.8432877247568689</v>
      </c>
      <c r="X77" s="363">
        <f t="shared" ca="1" si="74"/>
        <v>5.4867624638495416</v>
      </c>
      <c r="Y77" s="363" t="e">
        <f t="shared" ca="1" si="74"/>
        <v>#DIV/0!</v>
      </c>
      <c r="Z77" s="363" t="e">
        <f t="shared" ca="1" si="74"/>
        <v>#DIV/0!</v>
      </c>
      <c r="AA77" s="363" t="e">
        <f t="shared" ca="1" si="74"/>
        <v>#DIV/0!</v>
      </c>
      <c r="AB77" s="363" t="e">
        <f t="shared" ca="1" si="74"/>
        <v>#DIV/0!</v>
      </c>
      <c r="AC77" s="372"/>
      <c r="AD77" s="362">
        <f t="shared" ref="AD77:AU77" ca="1" si="75">AD33/SUM(AD$24:AD$44)*100</f>
        <v>4.5998960213055256</v>
      </c>
      <c r="AE77" s="363">
        <f t="shared" ca="1" si="75"/>
        <v>4.6924195480929152</v>
      </c>
      <c r="AF77" s="363">
        <f t="shared" ca="1" si="75"/>
        <v>4.0478693680675173</v>
      </c>
      <c r="AG77" s="363">
        <f t="shared" ca="1" si="75"/>
        <v>4.4528469862904867</v>
      </c>
      <c r="AH77" s="363">
        <f t="shared" ca="1" si="75"/>
        <v>3.8413071029904828</v>
      </c>
      <c r="AI77" s="363">
        <f t="shared" ca="1" si="75"/>
        <v>3.958305617217512</v>
      </c>
      <c r="AJ77" s="363">
        <f t="shared" ca="1" si="75"/>
        <v>4.2262998105695742</v>
      </c>
      <c r="AK77" s="363">
        <f t="shared" ca="1" si="75"/>
        <v>4.4720274284170136</v>
      </c>
      <c r="AL77" s="363">
        <f t="shared" ca="1" si="75"/>
        <v>4.7486990835388729</v>
      </c>
      <c r="AM77" s="363">
        <f t="shared" ca="1" si="75"/>
        <v>4.8723996188493359</v>
      </c>
      <c r="AN77" s="363">
        <f t="shared" ca="1" si="75"/>
        <v>4.8070397139138574</v>
      </c>
      <c r="AO77" s="363">
        <f t="shared" ca="1" si="75"/>
        <v>5.8411809000000741</v>
      </c>
      <c r="AP77" s="363" t="e">
        <f t="shared" ca="1" si="75"/>
        <v>#DIV/0!</v>
      </c>
      <c r="AQ77" s="363" t="e">
        <f t="shared" ca="1" si="75"/>
        <v>#DIV/0!</v>
      </c>
      <c r="AR77" s="363" t="e">
        <f t="shared" ca="1" si="75"/>
        <v>#DIV/0!</v>
      </c>
      <c r="AS77" s="363" t="e">
        <f t="shared" ca="1" si="75"/>
        <v>#DIV/0!</v>
      </c>
      <c r="AT77" s="363" t="e">
        <f t="shared" ca="1" si="75"/>
        <v>#DIV/0!</v>
      </c>
      <c r="AU77" s="363" t="e">
        <f t="shared" ca="1" si="75"/>
        <v>#DIV/0!</v>
      </c>
      <c r="AV77" s="372"/>
      <c r="AW77" s="362" t="s">
        <v>22</v>
      </c>
      <c r="AX77" s="363">
        <f t="shared" ca="1" si="57"/>
        <v>4.3857057741332826</v>
      </c>
      <c r="AY77" s="363" t="e">
        <f t="shared" ca="1" si="57"/>
        <v>#DIV/0!</v>
      </c>
      <c r="AZ77" s="364"/>
    </row>
    <row r="78" spans="1:86" s="343" customFormat="1" x14ac:dyDescent="0.2">
      <c r="A78" s="325" t="s">
        <v>23</v>
      </c>
      <c r="B78" s="362">
        <f t="shared" ref="B78:F87" ca="1" si="76">B34/SUM(B$24:B$44)*100</f>
        <v>6.8988077995327233</v>
      </c>
      <c r="C78" s="363">
        <f t="shared" ca="1" si="76"/>
        <v>6.61008403753429</v>
      </c>
      <c r="D78" s="363">
        <f t="shared" ca="1" si="76"/>
        <v>7.1502387646598526</v>
      </c>
      <c r="E78" s="363">
        <f t="shared" ca="1" si="76"/>
        <v>6.9968644085950631</v>
      </c>
      <c r="F78" s="363" t="e">
        <f t="shared" ca="1" si="76"/>
        <v>#DIV/0!</v>
      </c>
      <c r="G78" s="372"/>
      <c r="H78" s="362">
        <f t="shared" ref="H78:O87" ca="1" si="77">H34/SUM(H$24:H$44)*100</f>
        <v>6.4777519914609467</v>
      </c>
      <c r="I78" s="363">
        <f t="shared" ca="1" si="77"/>
        <v>6.7429972316887739</v>
      </c>
      <c r="J78" s="363">
        <f t="shared" ca="1" si="77"/>
        <v>7.0847634721519999</v>
      </c>
      <c r="K78" s="363">
        <f t="shared" ca="1" si="77"/>
        <v>7.2156371151949807</v>
      </c>
      <c r="L78" s="363">
        <f t="shared" ca="1" si="77"/>
        <v>6.9657799973010848</v>
      </c>
      <c r="M78" s="363">
        <f t="shared" ca="1" si="77"/>
        <v>7.0283895195937003</v>
      </c>
      <c r="N78" s="363" t="e">
        <f t="shared" ca="1" si="77"/>
        <v>#DIV/0!</v>
      </c>
      <c r="O78" s="363" t="e">
        <f t="shared" ca="1" si="77"/>
        <v>#DIV/0!</v>
      </c>
      <c r="P78" s="372"/>
      <c r="Q78" s="362">
        <f t="shared" ref="Q78:AB78" ca="1" si="78">Q34/SUM(Q$24:Q$44)*100</f>
        <v>7.1267994314141454</v>
      </c>
      <c r="R78" s="363">
        <f t="shared" ca="1" si="78"/>
        <v>7.0437986386439917</v>
      </c>
      <c r="S78" s="363">
        <f t="shared" ca="1" si="78"/>
        <v>7.2235966399132074</v>
      </c>
      <c r="T78" s="363">
        <f t="shared" ca="1" si="78"/>
        <v>7.2074579006131598</v>
      </c>
      <c r="U78" s="363">
        <f t="shared" ca="1" si="78"/>
        <v>7.1852230417005085</v>
      </c>
      <c r="V78" s="363">
        <f t="shared" ca="1" si="78"/>
        <v>6.749351567464255</v>
      </c>
      <c r="W78" s="363">
        <f t="shared" ca="1" si="78"/>
        <v>7.1118239399581284</v>
      </c>
      <c r="X78" s="363">
        <f t="shared" ca="1" si="78"/>
        <v>6.9436218473239455</v>
      </c>
      <c r="Y78" s="363" t="e">
        <f t="shared" ca="1" si="78"/>
        <v>#DIV/0!</v>
      </c>
      <c r="Z78" s="363" t="e">
        <f t="shared" ca="1" si="78"/>
        <v>#DIV/0!</v>
      </c>
      <c r="AA78" s="363" t="e">
        <f t="shared" ca="1" si="78"/>
        <v>#DIV/0!</v>
      </c>
      <c r="AB78" s="363" t="e">
        <f t="shared" ca="1" si="78"/>
        <v>#DIV/0!</v>
      </c>
      <c r="AC78" s="372"/>
      <c r="AD78" s="362">
        <f t="shared" ref="AD78:AU78" ca="1" si="79">AD34/SUM(AD$24:AD$44)*100</f>
        <v>7.0614737644700334</v>
      </c>
      <c r="AE78" s="363">
        <f t="shared" ca="1" si="79"/>
        <v>7.1260703118565205</v>
      </c>
      <c r="AF78" s="363">
        <f t="shared" ca="1" si="79"/>
        <v>7.065847245547265</v>
      </c>
      <c r="AG78" s="363">
        <f t="shared" ca="1" si="79"/>
        <v>7.3033603157822631</v>
      </c>
      <c r="AH78" s="363">
        <f t="shared" ca="1" si="79"/>
        <v>7.0956365317480286</v>
      </c>
      <c r="AI78" s="363">
        <f t="shared" ca="1" si="79"/>
        <v>7.2500989846505606</v>
      </c>
      <c r="AJ78" s="363">
        <f t="shared" ca="1" si="79"/>
        <v>7.1543368991245915</v>
      </c>
      <c r="AK78" s="363">
        <f t="shared" ca="1" si="79"/>
        <v>6.9764884672452636</v>
      </c>
      <c r="AL78" s="363">
        <f t="shared" ca="1" si="79"/>
        <v>6.7740750833447034</v>
      </c>
      <c r="AM78" s="363">
        <f t="shared" ca="1" si="79"/>
        <v>7.1975766785169286</v>
      </c>
      <c r="AN78" s="363">
        <f t="shared" ca="1" si="79"/>
        <v>6.938926716990748</v>
      </c>
      <c r="AO78" s="363">
        <f t="shared" ca="1" si="79"/>
        <v>6.9467379179973765</v>
      </c>
      <c r="AP78" s="363" t="e">
        <f t="shared" ca="1" si="79"/>
        <v>#DIV/0!</v>
      </c>
      <c r="AQ78" s="363" t="e">
        <f t="shared" ca="1" si="79"/>
        <v>#DIV/0!</v>
      </c>
      <c r="AR78" s="363" t="e">
        <f t="shared" ca="1" si="79"/>
        <v>#DIV/0!</v>
      </c>
      <c r="AS78" s="363" t="e">
        <f t="shared" ca="1" si="79"/>
        <v>#DIV/0!</v>
      </c>
      <c r="AT78" s="363" t="e">
        <f t="shared" ca="1" si="79"/>
        <v>#DIV/0!</v>
      </c>
      <c r="AU78" s="363" t="e">
        <f t="shared" ca="1" si="79"/>
        <v>#DIV/0!</v>
      </c>
      <c r="AV78" s="372"/>
      <c r="AW78" s="362" t="s">
        <v>23</v>
      </c>
      <c r="AX78" s="363">
        <f t="shared" ca="1" si="57"/>
        <v>7.2653094913614575</v>
      </c>
      <c r="AY78" s="363" t="e">
        <f t="shared" ca="1" si="57"/>
        <v>#DIV/0!</v>
      </c>
      <c r="AZ78" s="364"/>
    </row>
    <row r="79" spans="1:86" s="343" customFormat="1" x14ac:dyDescent="0.2">
      <c r="A79" s="325" t="s">
        <v>24</v>
      </c>
      <c r="B79" s="362">
        <f t="shared" ca="1" si="76"/>
        <v>3.2640817074302655</v>
      </c>
      <c r="C79" s="363">
        <f t="shared" ca="1" si="76"/>
        <v>3.1161226598659026</v>
      </c>
      <c r="D79" s="363">
        <f t="shared" ca="1" si="76"/>
        <v>3.1153991573240658</v>
      </c>
      <c r="E79" s="363">
        <f t="shared" ca="1" si="76"/>
        <v>3.1157792233672303</v>
      </c>
      <c r="F79" s="363" t="e">
        <f t="shared" ca="1" si="76"/>
        <v>#DIV/0!</v>
      </c>
      <c r="G79" s="372"/>
      <c r="H79" s="362">
        <f t="shared" ca="1" si="77"/>
        <v>3.1604692923381377</v>
      </c>
      <c r="I79" s="363">
        <f t="shared" ca="1" si="77"/>
        <v>3.0715812751690139</v>
      </c>
      <c r="J79" s="363">
        <f t="shared" ca="1" si="77"/>
        <v>3.1226531794642214</v>
      </c>
      <c r="K79" s="363">
        <f t="shared" ca="1" si="77"/>
        <v>3.1081536596020864</v>
      </c>
      <c r="L79" s="363">
        <f t="shared" ca="1" si="77"/>
        <v>3.1264785815615737</v>
      </c>
      <c r="M79" s="363">
        <f t="shared" ca="1" si="77"/>
        <v>3.1049281748625366</v>
      </c>
      <c r="N79" s="363" t="e">
        <f t="shared" ca="1" si="77"/>
        <v>#DIV/0!</v>
      </c>
      <c r="O79" s="363" t="e">
        <f t="shared" ca="1" si="77"/>
        <v>#DIV/0!</v>
      </c>
      <c r="P79" s="372"/>
      <c r="Q79" s="362">
        <f t="shared" ref="Q79:AB79" ca="1" si="80">Q35/SUM(Q$24:Q$44)*100</f>
        <v>3.0323701426194649</v>
      </c>
      <c r="R79" s="363">
        <f t="shared" ca="1" si="80"/>
        <v>3.2106356981901238</v>
      </c>
      <c r="S79" s="363">
        <f t="shared" ca="1" si="80"/>
        <v>3.1710789310657739</v>
      </c>
      <c r="T79" s="363">
        <f t="shared" ca="1" si="80"/>
        <v>3.0434915954536601</v>
      </c>
      <c r="U79" s="363">
        <f t="shared" ca="1" si="80"/>
        <v>3.1303342563207335</v>
      </c>
      <c r="V79" s="363">
        <f t="shared" ca="1" si="80"/>
        <v>3.1226758744109788</v>
      </c>
      <c r="W79" s="363">
        <f t="shared" ca="1" si="80"/>
        <v>3.1958601008237593</v>
      </c>
      <c r="X79" s="363">
        <f t="shared" ca="1" si="80"/>
        <v>3.0125431895642523</v>
      </c>
      <c r="Y79" s="363" t="e">
        <f t="shared" ca="1" si="80"/>
        <v>#DIV/0!</v>
      </c>
      <c r="Z79" s="363" t="e">
        <f t="shared" ca="1" si="80"/>
        <v>#DIV/0!</v>
      </c>
      <c r="AA79" s="363" t="e">
        <f t="shared" ca="1" si="80"/>
        <v>#DIV/0!</v>
      </c>
      <c r="AB79" s="363" t="e">
        <f t="shared" ca="1" si="80"/>
        <v>#DIV/0!</v>
      </c>
      <c r="AC79" s="372"/>
      <c r="AD79" s="362">
        <f t="shared" ref="AD79:AU79" ca="1" si="81">AD35/SUM(AD$24:AD$44)*100</f>
        <v>3.0454036238869087</v>
      </c>
      <c r="AE79" s="363">
        <f t="shared" ca="1" si="81"/>
        <v>3.0602232967626453</v>
      </c>
      <c r="AF79" s="363">
        <f t="shared" ca="1" si="81"/>
        <v>3.2603713382013879</v>
      </c>
      <c r="AG79" s="363">
        <f t="shared" ca="1" si="81"/>
        <v>3.1850326074777424</v>
      </c>
      <c r="AH79" s="363">
        <f t="shared" ca="1" si="81"/>
        <v>3.144153046031295</v>
      </c>
      <c r="AI79" s="363">
        <f t="shared" ca="1" si="81"/>
        <v>2.9881274568653726</v>
      </c>
      <c r="AJ79" s="363">
        <f t="shared" ca="1" si="81"/>
        <v>3.1532498406680638</v>
      </c>
      <c r="AK79" s="363">
        <f t="shared" ca="1" si="81"/>
        <v>3.0884730796463562</v>
      </c>
      <c r="AL79" s="363">
        <f t="shared" ca="1" si="81"/>
        <v>3.1389387900125008</v>
      </c>
      <c r="AM79" s="363">
        <f t="shared" ca="1" si="81"/>
        <v>3.1973175789920094</v>
      </c>
      <c r="AN79" s="363">
        <f t="shared" ca="1" si="81"/>
        <v>3.1671929370896676</v>
      </c>
      <c r="AO79" s="363">
        <f t="shared" ca="1" si="81"/>
        <v>2.9426937788949767</v>
      </c>
      <c r="AP79" s="363" t="e">
        <f t="shared" ca="1" si="81"/>
        <v>#DIV/0!</v>
      </c>
      <c r="AQ79" s="363" t="e">
        <f t="shared" ca="1" si="81"/>
        <v>#DIV/0!</v>
      </c>
      <c r="AR79" s="363" t="e">
        <f t="shared" ca="1" si="81"/>
        <v>#DIV/0!</v>
      </c>
      <c r="AS79" s="363" t="e">
        <f t="shared" ca="1" si="81"/>
        <v>#DIV/0!</v>
      </c>
      <c r="AT79" s="363" t="e">
        <f t="shared" ca="1" si="81"/>
        <v>#DIV/0!</v>
      </c>
      <c r="AU79" s="363" t="e">
        <f t="shared" ca="1" si="81"/>
        <v>#DIV/0!</v>
      </c>
      <c r="AV79" s="372"/>
      <c r="AW79" s="362" t="s">
        <v>24</v>
      </c>
      <c r="AX79" s="363">
        <f t="shared" ca="1" si="57"/>
        <v>3.1846046430685311</v>
      </c>
      <c r="AY79" s="363" t="e">
        <f t="shared" ca="1" si="57"/>
        <v>#DIV/0!</v>
      </c>
      <c r="AZ79" s="364"/>
    </row>
    <row r="80" spans="1:86" s="343" customFormat="1" x14ac:dyDescent="0.2">
      <c r="A80" s="325" t="s">
        <v>25</v>
      </c>
      <c r="B80" s="362">
        <f t="shared" ca="1" si="76"/>
        <v>3.1484655561895876</v>
      </c>
      <c r="C80" s="363">
        <f t="shared" ca="1" si="76"/>
        <v>3.0271173150890416</v>
      </c>
      <c r="D80" s="363">
        <f t="shared" ca="1" si="76"/>
        <v>2.9713485958127328</v>
      </c>
      <c r="E80" s="363">
        <f t="shared" ca="1" si="76"/>
        <v>2.953572029280104</v>
      </c>
      <c r="F80" s="363" t="e">
        <f t="shared" ca="1" si="76"/>
        <v>#DIV/0!</v>
      </c>
      <c r="G80" s="372"/>
      <c r="H80" s="362">
        <f t="shared" ca="1" si="77"/>
        <v>3.0520152683784807</v>
      </c>
      <c r="I80" s="363">
        <f t="shared" ca="1" si="77"/>
        <v>3.0021100201986264</v>
      </c>
      <c r="J80" s="363">
        <f t="shared" ca="1" si="77"/>
        <v>2.974445962770635</v>
      </c>
      <c r="K80" s="363">
        <f t="shared" ca="1" si="77"/>
        <v>2.9682548686632964</v>
      </c>
      <c r="L80" s="363">
        <f t="shared" ca="1" si="77"/>
        <v>2.9125280692434572</v>
      </c>
      <c r="M80" s="363">
        <f t="shared" ca="1" si="77"/>
        <v>2.9951978906722267</v>
      </c>
      <c r="N80" s="363" t="e">
        <f t="shared" ca="1" si="77"/>
        <v>#DIV/0!</v>
      </c>
      <c r="O80" s="363" t="e">
        <f t="shared" ca="1" si="77"/>
        <v>#DIV/0!</v>
      </c>
      <c r="P80" s="372"/>
      <c r="Q80" s="362">
        <f t="shared" ref="Q80:AB80" ca="1" si="82">Q36/SUM(Q$24:Q$44)*100</f>
        <v>2.9613207928580616</v>
      </c>
      <c r="R80" s="363">
        <f t="shared" ca="1" si="82"/>
        <v>2.9872366878943293</v>
      </c>
      <c r="S80" s="363">
        <f t="shared" ca="1" si="82"/>
        <v>2.9734750064077273</v>
      </c>
      <c r="T80" s="363">
        <f t="shared" ca="1" si="82"/>
        <v>2.9628906505384869</v>
      </c>
      <c r="U80" s="363">
        <f t="shared" ca="1" si="82"/>
        <v>2.8873493581702685</v>
      </c>
      <c r="V80" s="363">
        <f t="shared" ca="1" si="82"/>
        <v>2.9373608859672666</v>
      </c>
      <c r="W80" s="363">
        <f t="shared" ca="1" si="82"/>
        <v>2.9955202788198512</v>
      </c>
      <c r="X80" s="363">
        <f t="shared" ca="1" si="82"/>
        <v>2.9948703508784313</v>
      </c>
      <c r="Y80" s="363" t="e">
        <f t="shared" ca="1" si="82"/>
        <v>#DIV/0!</v>
      </c>
      <c r="Z80" s="363" t="e">
        <f t="shared" ca="1" si="82"/>
        <v>#DIV/0!</v>
      </c>
      <c r="AA80" s="363" t="e">
        <f t="shared" ca="1" si="82"/>
        <v>#DIV/0!</v>
      </c>
      <c r="AB80" s="363" t="e">
        <f t="shared" ca="1" si="82"/>
        <v>#DIV/0!</v>
      </c>
      <c r="AC80" s="372"/>
      <c r="AD80" s="362">
        <f t="shared" ref="AD80:AU80" ca="1" si="83">AD36/SUM(AD$24:AD$44)*100</f>
        <v>2.9873008864357922</v>
      </c>
      <c r="AE80" s="363">
        <f t="shared" ca="1" si="83"/>
        <v>2.9464415495735365</v>
      </c>
      <c r="AF80" s="363">
        <f t="shared" ca="1" si="83"/>
        <v>2.9901183571952821</v>
      </c>
      <c r="AG80" s="363">
        <f t="shared" ca="1" si="83"/>
        <v>3.01814319523303</v>
      </c>
      <c r="AH80" s="363">
        <f t="shared" ca="1" si="83"/>
        <v>2.8964522870826332</v>
      </c>
      <c r="AI80" s="363">
        <f t="shared" ca="1" si="83"/>
        <v>2.9916398587258484</v>
      </c>
      <c r="AJ80" s="363">
        <f t="shared" ca="1" si="83"/>
        <v>2.9033589039366192</v>
      </c>
      <c r="AK80" s="363">
        <f t="shared" ca="1" si="83"/>
        <v>2.8781066852121242</v>
      </c>
      <c r="AL80" s="363">
        <f t="shared" ca="1" si="83"/>
        <v>2.9558817933892376</v>
      </c>
      <c r="AM80" s="363">
        <f t="shared" ca="1" si="83"/>
        <v>3.0437803219430326</v>
      </c>
      <c r="AN80" s="363">
        <f t="shared" ca="1" si="83"/>
        <v>2.906744386199462</v>
      </c>
      <c r="AO80" s="363">
        <f t="shared" ca="1" si="83"/>
        <v>3.0382027124466173</v>
      </c>
      <c r="AP80" s="363" t="e">
        <f t="shared" ca="1" si="83"/>
        <v>#DIV/0!</v>
      </c>
      <c r="AQ80" s="363" t="e">
        <f t="shared" ca="1" si="83"/>
        <v>#DIV/0!</v>
      </c>
      <c r="AR80" s="363" t="e">
        <f t="shared" ca="1" si="83"/>
        <v>#DIV/0!</v>
      </c>
      <c r="AS80" s="363" t="e">
        <f t="shared" ca="1" si="83"/>
        <v>#DIV/0!</v>
      </c>
      <c r="AT80" s="363" t="e">
        <f t="shared" ca="1" si="83"/>
        <v>#DIV/0!</v>
      </c>
      <c r="AU80" s="363" t="e">
        <f t="shared" ca="1" si="83"/>
        <v>#DIV/0!</v>
      </c>
      <c r="AV80" s="372"/>
      <c r="AW80" s="362" t="s">
        <v>25</v>
      </c>
      <c r="AX80" s="363">
        <f t="shared" ca="1" si="57"/>
        <v>2.9897333054919764</v>
      </c>
      <c r="AY80" s="363" t="e">
        <f t="shared" ca="1" si="57"/>
        <v>#DIV/0!</v>
      </c>
      <c r="AZ80" s="364"/>
    </row>
    <row r="81" spans="1:86" s="343" customFormat="1" x14ac:dyDescent="0.2">
      <c r="A81" s="325" t="s">
        <v>26</v>
      </c>
      <c r="B81" s="362">
        <f t="shared" ca="1" si="76"/>
        <v>5.2535502112251447</v>
      </c>
      <c r="C81" s="363">
        <f t="shared" ca="1" si="76"/>
        <v>5.1684978523875484</v>
      </c>
      <c r="D81" s="363">
        <f t="shared" ca="1" si="76"/>
        <v>4.9164086998222567</v>
      </c>
      <c r="E81" s="363">
        <f t="shared" ca="1" si="76"/>
        <v>4.8806273011221126</v>
      </c>
      <c r="F81" s="363" t="e">
        <f t="shared" ca="1" si="76"/>
        <v>#DIV/0!</v>
      </c>
      <c r="G81" s="372"/>
      <c r="H81" s="362">
        <f t="shared" ca="1" si="77"/>
        <v>5.2196936723941292</v>
      </c>
      <c r="I81" s="363">
        <f t="shared" ca="1" si="77"/>
        <v>5.1170772013333004</v>
      </c>
      <c r="J81" s="363">
        <f t="shared" ca="1" si="77"/>
        <v>5.0001629918126529</v>
      </c>
      <c r="K81" s="363">
        <f t="shared" ca="1" si="77"/>
        <v>4.8327528300030771</v>
      </c>
      <c r="L81" s="363">
        <f t="shared" ca="1" si="77"/>
        <v>4.9157227100129335</v>
      </c>
      <c r="M81" s="363">
        <f t="shared" ca="1" si="77"/>
        <v>4.8450343265483964</v>
      </c>
      <c r="N81" s="363" t="e">
        <f t="shared" ca="1" si="77"/>
        <v>#DIV/0!</v>
      </c>
      <c r="O81" s="363" t="e">
        <f t="shared" ca="1" si="77"/>
        <v>#DIV/0!</v>
      </c>
      <c r="P81" s="372"/>
      <c r="Q81" s="362">
        <f t="shared" ref="Q81:AB81" ca="1" si="84">Q37/SUM(Q$24:Q$44)*100</f>
        <v>5.2112727666598904</v>
      </c>
      <c r="R81" s="363">
        <f t="shared" ca="1" si="84"/>
        <v>4.794432542684584</v>
      </c>
      <c r="S81" s="363">
        <f t="shared" ca="1" si="84"/>
        <v>4.661755801491303</v>
      </c>
      <c r="T81" s="363">
        <f t="shared" ca="1" si="84"/>
        <v>5.0084695264848564</v>
      </c>
      <c r="U81" s="363">
        <f t="shared" ca="1" si="84"/>
        <v>5.0726036878433236</v>
      </c>
      <c r="V81" s="363">
        <f t="shared" ca="1" si="84"/>
        <v>4.7609968958682112</v>
      </c>
      <c r="W81" s="363">
        <f t="shared" ca="1" si="84"/>
        <v>4.875485844724019</v>
      </c>
      <c r="X81" s="363">
        <f t="shared" ca="1" si="84"/>
        <v>4.8140962041098021</v>
      </c>
      <c r="Y81" s="363" t="e">
        <f t="shared" ca="1" si="84"/>
        <v>#DIV/0!</v>
      </c>
      <c r="Z81" s="363" t="e">
        <f t="shared" ca="1" si="84"/>
        <v>#DIV/0!</v>
      </c>
      <c r="AA81" s="363" t="e">
        <f t="shared" ca="1" si="84"/>
        <v>#DIV/0!</v>
      </c>
      <c r="AB81" s="363" t="e">
        <f t="shared" ca="1" si="84"/>
        <v>#DIV/0!</v>
      </c>
      <c r="AC81" s="372"/>
      <c r="AD81" s="362">
        <f t="shared" ref="AD81:AU81" ca="1" si="85">AD37/SUM(AD$24:AD$44)*100</f>
        <v>5.3045169781712174</v>
      </c>
      <c r="AE81" s="363">
        <f t="shared" ca="1" si="85"/>
        <v>5.0004745349531099</v>
      </c>
      <c r="AF81" s="363">
        <f t="shared" ca="1" si="85"/>
        <v>4.7044821613464194</v>
      </c>
      <c r="AG81" s="363">
        <f t="shared" ca="1" si="85"/>
        <v>4.609406294013449</v>
      </c>
      <c r="AH81" s="363">
        <f t="shared" ca="1" si="85"/>
        <v>4.8551993332266363</v>
      </c>
      <c r="AI81" s="363">
        <f t="shared" ca="1" si="85"/>
        <v>5.0462637330033306</v>
      </c>
      <c r="AJ81" s="363">
        <f t="shared" ca="1" si="85"/>
        <v>5.1845168749362323</v>
      </c>
      <c r="AK81" s="363">
        <f t="shared" ca="1" si="85"/>
        <v>4.8820948203425303</v>
      </c>
      <c r="AL81" s="363">
        <f t="shared" ca="1" si="85"/>
        <v>4.6915228030353484</v>
      </c>
      <c r="AM81" s="363">
        <f t="shared" ca="1" si="85"/>
        <v>4.869164863321414</v>
      </c>
      <c r="AN81" s="363">
        <f t="shared" ca="1" si="85"/>
        <v>4.7913088199976501</v>
      </c>
      <c r="AO81" s="363">
        <f t="shared" ca="1" si="85"/>
        <v>4.8767610094263629</v>
      </c>
      <c r="AP81" s="363" t="e">
        <f t="shared" ca="1" si="85"/>
        <v>#DIV/0!</v>
      </c>
      <c r="AQ81" s="363" t="e">
        <f t="shared" ca="1" si="85"/>
        <v>#DIV/0!</v>
      </c>
      <c r="AR81" s="363" t="e">
        <f t="shared" ca="1" si="85"/>
        <v>#DIV/0!</v>
      </c>
      <c r="AS81" s="363" t="e">
        <f t="shared" ca="1" si="85"/>
        <v>#DIV/0!</v>
      </c>
      <c r="AT81" s="363" t="e">
        <f t="shared" ca="1" si="85"/>
        <v>#DIV/0!</v>
      </c>
      <c r="AU81" s="363" t="e">
        <f t="shared" ca="1" si="85"/>
        <v>#DIV/0!</v>
      </c>
      <c r="AV81" s="372"/>
      <c r="AW81" s="362" t="s">
        <v>26</v>
      </c>
      <c r="AX81" s="363">
        <f t="shared" ca="1" si="57"/>
        <v>5.3104729921981981</v>
      </c>
      <c r="AY81" s="363" t="e">
        <f t="shared" ca="1" si="57"/>
        <v>#DIV/0!</v>
      </c>
      <c r="AZ81" s="364"/>
    </row>
    <row r="82" spans="1:86" s="343" customFormat="1" x14ac:dyDescent="0.2">
      <c r="A82" s="325" t="s">
        <v>27</v>
      </c>
      <c r="B82" s="362">
        <f t="shared" ca="1" si="76"/>
        <v>3.235781722390723</v>
      </c>
      <c r="C82" s="363">
        <f t="shared" ca="1" si="76"/>
        <v>3.2412081098724079</v>
      </c>
      <c r="D82" s="363">
        <f t="shared" ca="1" si="76"/>
        <v>3.1890744835286227</v>
      </c>
      <c r="E82" s="363">
        <f t="shared" ca="1" si="76"/>
        <v>3.0889163276114835</v>
      </c>
      <c r="F82" s="363" t="e">
        <f t="shared" ca="1" si="76"/>
        <v>#DIV/0!</v>
      </c>
      <c r="G82" s="372"/>
      <c r="H82" s="362">
        <f t="shared" ca="1" si="77"/>
        <v>3.1937391770995629</v>
      </c>
      <c r="I82" s="363">
        <f t="shared" ca="1" si="77"/>
        <v>3.2888855067324738</v>
      </c>
      <c r="J82" s="363">
        <f t="shared" ca="1" si="77"/>
        <v>3.1882738804121722</v>
      </c>
      <c r="K82" s="363">
        <f t="shared" ca="1" si="77"/>
        <v>3.1898741458324267</v>
      </c>
      <c r="L82" s="363">
        <f t="shared" ca="1" si="77"/>
        <v>3.1002090426655902</v>
      </c>
      <c r="M82" s="363">
        <f t="shared" ca="1" si="77"/>
        <v>3.0774635099212988</v>
      </c>
      <c r="N82" s="363" t="e">
        <f t="shared" ca="1" si="77"/>
        <v>#DIV/0!</v>
      </c>
      <c r="O82" s="363" t="e">
        <f t="shared" ca="1" si="77"/>
        <v>#DIV/0!</v>
      </c>
      <c r="P82" s="372"/>
      <c r="Q82" s="362">
        <f t="shared" ref="Q82:AB82" ca="1" si="86">Q38/SUM(Q$24:Q$44)*100</f>
        <v>3.1820983067753912</v>
      </c>
      <c r="R82" s="363">
        <f t="shared" ca="1" si="86"/>
        <v>3.194292093158777</v>
      </c>
      <c r="S82" s="363">
        <f t="shared" ca="1" si="86"/>
        <v>3.2686556091723418</v>
      </c>
      <c r="T82" s="363">
        <f t="shared" ca="1" si="86"/>
        <v>3.1089182450043773</v>
      </c>
      <c r="U82" s="363">
        <f t="shared" ca="1" si="86"/>
        <v>3.1660770542153709</v>
      </c>
      <c r="V82" s="363">
        <f t="shared" ca="1" si="86"/>
        <v>3.035245897649042</v>
      </c>
      <c r="W82" s="363">
        <f t="shared" ca="1" si="86"/>
        <v>3.1239920365943994</v>
      </c>
      <c r="X82" s="363">
        <f t="shared" ca="1" si="86"/>
        <v>3.030191474195604</v>
      </c>
      <c r="Y82" s="363" t="e">
        <f t="shared" ca="1" si="86"/>
        <v>#DIV/0!</v>
      </c>
      <c r="Z82" s="363" t="e">
        <f t="shared" ca="1" si="86"/>
        <v>#DIV/0!</v>
      </c>
      <c r="AA82" s="363" t="e">
        <f t="shared" ca="1" si="86"/>
        <v>#DIV/0!</v>
      </c>
      <c r="AB82" s="363" t="e">
        <f t="shared" ca="1" si="86"/>
        <v>#DIV/0!</v>
      </c>
      <c r="AC82" s="372"/>
      <c r="AD82" s="362">
        <f t="shared" ref="AD82:AU82" ca="1" si="87">AD38/SUM(AD$24:AD$44)*100</f>
        <v>3.1986614268151121</v>
      </c>
      <c r="AE82" s="363">
        <f t="shared" ca="1" si="87"/>
        <v>3.1703800370354842</v>
      </c>
      <c r="AF82" s="363">
        <f t="shared" ca="1" si="87"/>
        <v>3.1961784755550657</v>
      </c>
      <c r="AG82" s="363">
        <f t="shared" ca="1" si="87"/>
        <v>3.2768466927193347</v>
      </c>
      <c r="AH82" s="363">
        <f t="shared" ca="1" si="87"/>
        <v>3.1792176142894237</v>
      </c>
      <c r="AI82" s="363">
        <f t="shared" ca="1" si="87"/>
        <v>3.1087703605102734</v>
      </c>
      <c r="AJ82" s="363">
        <f t="shared" ca="1" si="87"/>
        <v>3.1826038899752493</v>
      </c>
      <c r="AK82" s="363">
        <f t="shared" ca="1" si="87"/>
        <v>3.1058694975338552</v>
      </c>
      <c r="AL82" s="363">
        <f t="shared" ca="1" si="87"/>
        <v>3.0154536931746252</v>
      </c>
      <c r="AM82" s="363">
        <f t="shared" ca="1" si="87"/>
        <v>3.1338152777276655</v>
      </c>
      <c r="AN82" s="363">
        <f t="shared" ca="1" si="87"/>
        <v>3.1015227759001602</v>
      </c>
      <c r="AO82" s="363">
        <f t="shared" ca="1" si="87"/>
        <v>2.9932466617532216</v>
      </c>
      <c r="AP82" s="363" t="e">
        <f t="shared" ca="1" si="87"/>
        <v>#DIV/0!</v>
      </c>
      <c r="AQ82" s="363" t="e">
        <f t="shared" ca="1" si="87"/>
        <v>#DIV/0!</v>
      </c>
      <c r="AR82" s="363" t="e">
        <f t="shared" ca="1" si="87"/>
        <v>#DIV/0!</v>
      </c>
      <c r="AS82" s="363" t="e">
        <f t="shared" ca="1" si="87"/>
        <v>#DIV/0!</v>
      </c>
      <c r="AT82" s="363" t="e">
        <f t="shared" ca="1" si="87"/>
        <v>#DIV/0!</v>
      </c>
      <c r="AU82" s="363" t="e">
        <f t="shared" ca="1" si="87"/>
        <v>#DIV/0!</v>
      </c>
      <c r="AV82" s="372"/>
      <c r="AW82" s="362" t="s">
        <v>27</v>
      </c>
      <c r="AX82" s="363">
        <f t="shared" ca="1" si="57"/>
        <v>3.1711775968254705</v>
      </c>
      <c r="AY82" s="363" t="e">
        <f t="shared" ca="1" si="57"/>
        <v>#DIV/0!</v>
      </c>
      <c r="AZ82" s="364"/>
    </row>
    <row r="83" spans="1:86" s="343" customFormat="1" x14ac:dyDescent="0.2">
      <c r="A83" s="325" t="s">
        <v>28</v>
      </c>
      <c r="B83" s="362">
        <f t="shared" ca="1" si="76"/>
        <v>4.275430646849455</v>
      </c>
      <c r="C83" s="363">
        <f t="shared" ca="1" si="76"/>
        <v>4.3052131306495154</v>
      </c>
      <c r="D83" s="363">
        <f t="shared" ca="1" si="76"/>
        <v>4.1140779600173527</v>
      </c>
      <c r="E83" s="363">
        <f t="shared" ca="1" si="76"/>
        <v>4.1159326304839414</v>
      </c>
      <c r="F83" s="363" t="e">
        <f t="shared" ca="1" si="76"/>
        <v>#DIV/0!</v>
      </c>
      <c r="G83" s="372"/>
      <c r="H83" s="362">
        <f t="shared" ca="1" si="77"/>
        <v>4.4491748158545548</v>
      </c>
      <c r="I83" s="363">
        <f t="shared" ca="1" si="77"/>
        <v>4.1606192247572258</v>
      </c>
      <c r="J83" s="363">
        <f t="shared" ca="1" si="77"/>
        <v>4.2339275858550964</v>
      </c>
      <c r="K83" s="363">
        <f t="shared" ca="1" si="77"/>
        <v>3.9943691730562114</v>
      </c>
      <c r="L83" s="363">
        <f t="shared" ca="1" si="77"/>
        <v>4.1743751710920831</v>
      </c>
      <c r="M83" s="363">
        <f t="shared" ca="1" si="77"/>
        <v>4.0566615198848215</v>
      </c>
      <c r="N83" s="363" t="e">
        <f t="shared" ca="1" si="77"/>
        <v>#DIV/0!</v>
      </c>
      <c r="O83" s="363" t="e">
        <f t="shared" ca="1" si="77"/>
        <v>#DIV/0!</v>
      </c>
      <c r="P83" s="372"/>
      <c r="Q83" s="362">
        <f t="shared" ref="Q83:AB83" ca="1" si="88">Q39/SUM(Q$24:Q$44)*100</f>
        <v>4.2432459309605308</v>
      </c>
      <c r="R83" s="363">
        <f t="shared" ca="1" si="88"/>
        <v>4.2248466831585789</v>
      </c>
      <c r="S83" s="363">
        <f t="shared" ca="1" si="88"/>
        <v>4.072995507850016</v>
      </c>
      <c r="T83" s="363">
        <f t="shared" ca="1" si="88"/>
        <v>3.9135726824582071</v>
      </c>
      <c r="U83" s="363">
        <f t="shared" ca="1" si="88"/>
        <v>4.1453063704000712</v>
      </c>
      <c r="V83" s="363">
        <f t="shared" ca="1" si="88"/>
        <v>4.2030446370495511</v>
      </c>
      <c r="W83" s="363">
        <f t="shared" ca="1" si="88"/>
        <v>4.1936055215765906</v>
      </c>
      <c r="X83" s="363">
        <f t="shared" ca="1" si="88"/>
        <v>3.9175292025029442</v>
      </c>
      <c r="Y83" s="363" t="e">
        <f t="shared" ca="1" si="88"/>
        <v>#DIV/0!</v>
      </c>
      <c r="Z83" s="363" t="e">
        <f t="shared" ca="1" si="88"/>
        <v>#DIV/0!</v>
      </c>
      <c r="AA83" s="363" t="e">
        <f t="shared" ca="1" si="88"/>
        <v>#DIV/0!</v>
      </c>
      <c r="AB83" s="363" t="e">
        <f t="shared" ca="1" si="88"/>
        <v>#DIV/0!</v>
      </c>
      <c r="AC83" s="372"/>
      <c r="AD83" s="362">
        <f t="shared" ref="AD83:AU83" ca="1" si="89">AD39/SUM(AD$24:AD$44)*100</f>
        <v>4.2002030742990195</v>
      </c>
      <c r="AE83" s="363">
        <f t="shared" ca="1" si="89"/>
        <v>4.3112985616058133</v>
      </c>
      <c r="AF83" s="363">
        <f t="shared" ca="1" si="89"/>
        <v>4.1888893208761155</v>
      </c>
      <c r="AG83" s="363">
        <f t="shared" ca="1" si="89"/>
        <v>4.1501525905829961</v>
      </c>
      <c r="AH83" s="363">
        <f t="shared" ca="1" si="89"/>
        <v>3.9489714447713675</v>
      </c>
      <c r="AI83" s="363">
        <f t="shared" ca="1" si="89"/>
        <v>3.8770967326459691</v>
      </c>
      <c r="AJ83" s="363">
        <f t="shared" ca="1" si="89"/>
        <v>4.0862122507918288</v>
      </c>
      <c r="AK83" s="363">
        <f t="shared" ca="1" si="89"/>
        <v>4.287054960972549</v>
      </c>
      <c r="AL83" s="363">
        <f t="shared" ca="1" si="89"/>
        <v>4.1458691202585465</v>
      </c>
      <c r="AM83" s="363">
        <f t="shared" ca="1" si="89"/>
        <v>4.2260440488509978</v>
      </c>
      <c r="AN83" s="363">
        <f t="shared" ca="1" si="89"/>
        <v>4.1305357243076335</v>
      </c>
      <c r="AO83" s="363">
        <f t="shared" ca="1" si="89"/>
        <v>3.8018737932575473</v>
      </c>
      <c r="AP83" s="363" t="e">
        <f t="shared" ca="1" si="89"/>
        <v>#DIV/0!</v>
      </c>
      <c r="AQ83" s="363" t="e">
        <f t="shared" ca="1" si="89"/>
        <v>#DIV/0!</v>
      </c>
      <c r="AR83" s="363" t="e">
        <f t="shared" ca="1" si="89"/>
        <v>#DIV/0!</v>
      </c>
      <c r="AS83" s="363" t="e">
        <f t="shared" ca="1" si="89"/>
        <v>#DIV/0!</v>
      </c>
      <c r="AT83" s="363" t="e">
        <f t="shared" ca="1" si="89"/>
        <v>#DIV/0!</v>
      </c>
      <c r="AU83" s="363" t="e">
        <f t="shared" ca="1" si="89"/>
        <v>#DIV/0!</v>
      </c>
      <c r="AV83" s="372"/>
      <c r="AW83" s="362" t="s">
        <v>28</v>
      </c>
      <c r="AX83" s="363">
        <f t="shared" ca="1" si="57"/>
        <v>4.042277163660577</v>
      </c>
      <c r="AY83" s="363" t="e">
        <f t="shared" ca="1" si="57"/>
        <v>#DIV/0!</v>
      </c>
      <c r="AZ83" s="364"/>
    </row>
    <row r="84" spans="1:86" s="343" customFormat="1" x14ac:dyDescent="0.2">
      <c r="A84" s="325" t="s">
        <v>29</v>
      </c>
      <c r="B84" s="362">
        <f t="shared" ca="1" si="76"/>
        <v>9.1039299455539595</v>
      </c>
      <c r="C84" s="363">
        <f t="shared" ca="1" si="76"/>
        <v>9.4368467563841421</v>
      </c>
      <c r="D84" s="363">
        <f t="shared" ca="1" si="76"/>
        <v>9.194482205484821</v>
      </c>
      <c r="E84" s="363">
        <f t="shared" ca="1" si="76"/>
        <v>9.4961797690658365</v>
      </c>
      <c r="F84" s="363" t="e">
        <f t="shared" ca="1" si="76"/>
        <v>#DIV/0!</v>
      </c>
      <c r="G84" s="372"/>
      <c r="H84" s="362">
        <f t="shared" ca="1" si="77"/>
        <v>9.2485722341540129</v>
      </c>
      <c r="I84" s="363">
        <f t="shared" ca="1" si="77"/>
        <v>9.6259481031104368</v>
      </c>
      <c r="J84" s="363">
        <f t="shared" ca="1" si="77"/>
        <v>9.188069681161501</v>
      </c>
      <c r="K84" s="363">
        <f t="shared" ca="1" si="77"/>
        <v>9.2008871942591952</v>
      </c>
      <c r="L84" s="363">
        <f t="shared" ca="1" si="77"/>
        <v>9.434523878767882</v>
      </c>
      <c r="M84" s="363">
        <f t="shared" ca="1" si="77"/>
        <v>9.5587097866679205</v>
      </c>
      <c r="N84" s="363" t="e">
        <f t="shared" ca="1" si="77"/>
        <v>#DIV/0!</v>
      </c>
      <c r="O84" s="363" t="e">
        <f t="shared" ca="1" si="77"/>
        <v>#DIV/0!</v>
      </c>
      <c r="P84" s="372"/>
      <c r="Q84" s="362">
        <f t="shared" ref="Q84:AB84" ca="1" si="90">Q40/SUM(Q$24:Q$44)*100</f>
        <v>9.1216027390534009</v>
      </c>
      <c r="R84" s="363">
        <f t="shared" ca="1" si="90"/>
        <v>9.2528429672964663</v>
      </c>
      <c r="S84" s="363">
        <f t="shared" ca="1" si="90"/>
        <v>9.1571991075189541</v>
      </c>
      <c r="T84" s="363">
        <f t="shared" ca="1" si="90"/>
        <v>9.2457811105126932</v>
      </c>
      <c r="U84" s="363">
        <f t="shared" ca="1" si="90"/>
        <v>9.2528155074386991</v>
      </c>
      <c r="V84" s="363">
        <f t="shared" ca="1" si="90"/>
        <v>9.6137360183123981</v>
      </c>
      <c r="W84" s="363">
        <f t="shared" ca="1" si="90"/>
        <v>9.4817736150923224</v>
      </c>
      <c r="X84" s="363">
        <f t="shared" ca="1" si="90"/>
        <v>9.6368753704800199</v>
      </c>
      <c r="Y84" s="363" t="e">
        <f t="shared" ca="1" si="90"/>
        <v>#DIV/0!</v>
      </c>
      <c r="Z84" s="363" t="e">
        <f t="shared" ca="1" si="90"/>
        <v>#DIV/0!</v>
      </c>
      <c r="AA84" s="363" t="e">
        <f t="shared" ca="1" si="90"/>
        <v>#DIV/0!</v>
      </c>
      <c r="AB84" s="363" t="e">
        <f t="shared" ca="1" si="90"/>
        <v>#DIV/0!</v>
      </c>
      <c r="AC84" s="372"/>
      <c r="AD84" s="362">
        <f t="shared" ref="AD84:AU84" ca="1" si="91">AD40/SUM(AD$24:AD$44)*100</f>
        <v>8.941430329114711</v>
      </c>
      <c r="AE84" s="363">
        <f t="shared" ca="1" si="91"/>
        <v>9.3722302329716882</v>
      </c>
      <c r="AF84" s="363">
        <f t="shared" ca="1" si="91"/>
        <v>9.2423235504977352</v>
      </c>
      <c r="AG84" s="363">
        <f t="shared" ca="1" si="91"/>
        <v>8.9977634343518176</v>
      </c>
      <c r="AH84" s="363">
        <f t="shared" ca="1" si="91"/>
        <v>9.4590029814520076</v>
      </c>
      <c r="AI84" s="363">
        <f t="shared" ca="1" si="91"/>
        <v>9.1421046238162642</v>
      </c>
      <c r="AJ84" s="363">
        <f t="shared" ca="1" si="91"/>
        <v>9.2255375142949188</v>
      </c>
      <c r="AK84" s="363">
        <f t="shared" ca="1" si="91"/>
        <v>9.521344372282412</v>
      </c>
      <c r="AL84" s="363">
        <f t="shared" ca="1" si="91"/>
        <v>9.5479292933209052</v>
      </c>
      <c r="AM84" s="363">
        <f t="shared" ca="1" si="91"/>
        <v>9.137870124654409</v>
      </c>
      <c r="AN84" s="363">
        <f t="shared" ca="1" si="91"/>
        <v>10.018867810288388</v>
      </c>
      <c r="AO84" s="363">
        <f t="shared" ca="1" si="91"/>
        <v>9.5102256115121122</v>
      </c>
      <c r="AP84" s="363" t="e">
        <f t="shared" ca="1" si="91"/>
        <v>#DIV/0!</v>
      </c>
      <c r="AQ84" s="363" t="e">
        <f t="shared" ca="1" si="91"/>
        <v>#DIV/0!</v>
      </c>
      <c r="AR84" s="363" t="e">
        <f t="shared" ca="1" si="91"/>
        <v>#DIV/0!</v>
      </c>
      <c r="AS84" s="363" t="e">
        <f t="shared" ca="1" si="91"/>
        <v>#DIV/0!</v>
      </c>
      <c r="AT84" s="363" t="e">
        <f t="shared" ca="1" si="91"/>
        <v>#DIV/0!</v>
      </c>
      <c r="AU84" s="363" t="e">
        <f t="shared" ca="1" si="91"/>
        <v>#DIV/0!</v>
      </c>
      <c r="AV84" s="372"/>
      <c r="AW84" s="362" t="s">
        <v>29</v>
      </c>
      <c r="AX84" s="363">
        <f t="shared" ca="1" si="57"/>
        <v>8.9485337056047864</v>
      </c>
      <c r="AY84" s="363" t="e">
        <f t="shared" ca="1" si="57"/>
        <v>#DIV/0!</v>
      </c>
      <c r="AZ84" s="364"/>
    </row>
    <row r="85" spans="1:86" s="343" customFormat="1" x14ac:dyDescent="0.2">
      <c r="A85" s="325" t="s">
        <v>30</v>
      </c>
      <c r="B85" s="362">
        <f t="shared" ca="1" si="76"/>
        <v>4.0329456095723746</v>
      </c>
      <c r="C85" s="363">
        <f t="shared" ca="1" si="76"/>
        <v>4.0633491461906237</v>
      </c>
      <c r="D85" s="363">
        <f t="shared" ca="1" si="76"/>
        <v>4.0714643359316476</v>
      </c>
      <c r="E85" s="363">
        <f t="shared" ca="1" si="76"/>
        <v>4.1244491397142147</v>
      </c>
      <c r="F85" s="363" t="e">
        <f t="shared" ca="1" si="76"/>
        <v>#DIV/0!</v>
      </c>
      <c r="G85" s="372"/>
      <c r="H85" s="362">
        <f t="shared" ca="1" si="77"/>
        <v>4.0543349236472386</v>
      </c>
      <c r="I85" s="363">
        <f t="shared" ca="1" si="77"/>
        <v>4.0724029555029695</v>
      </c>
      <c r="J85" s="363">
        <f t="shared" ca="1" si="77"/>
        <v>3.9765923206987304</v>
      </c>
      <c r="K85" s="363">
        <f t="shared" ca="1" si="77"/>
        <v>4.1662248642245494</v>
      </c>
      <c r="L85" s="363">
        <f t="shared" ca="1" si="77"/>
        <v>4.1210142351143686</v>
      </c>
      <c r="M85" s="363">
        <f t="shared" ca="1" si="77"/>
        <v>4.1279327427252488</v>
      </c>
      <c r="N85" s="363" t="e">
        <f t="shared" ca="1" si="77"/>
        <v>#DIV/0!</v>
      </c>
      <c r="O85" s="363" t="e">
        <f t="shared" ca="1" si="77"/>
        <v>#DIV/0!</v>
      </c>
      <c r="P85" s="372"/>
      <c r="Q85" s="362">
        <f t="shared" ref="Q85:AB85" ca="1" si="92">Q41/SUM(Q$24:Q$44)*100</f>
        <v>3.9377915836911499</v>
      </c>
      <c r="R85" s="363">
        <f t="shared" ca="1" si="92"/>
        <v>4.0144043692258329</v>
      </c>
      <c r="S85" s="363">
        <f t="shared" ca="1" si="92"/>
        <v>4.1766702577343304</v>
      </c>
      <c r="T85" s="363">
        <f t="shared" ca="1" si="92"/>
        <v>4.155491168692147</v>
      </c>
      <c r="U85" s="363">
        <f t="shared" ca="1" si="92"/>
        <v>4.1652394200096285</v>
      </c>
      <c r="V85" s="363">
        <f t="shared" ca="1" si="92"/>
        <v>4.0773965968687831</v>
      </c>
      <c r="W85" s="363">
        <f t="shared" ca="1" si="92"/>
        <v>4.0908092165844012</v>
      </c>
      <c r="X85" s="363">
        <f t="shared" ca="1" si="92"/>
        <v>4.165649489406773</v>
      </c>
      <c r="Y85" s="363" t="e">
        <f t="shared" ca="1" si="92"/>
        <v>#DIV/0!</v>
      </c>
      <c r="Z85" s="363" t="e">
        <f t="shared" ca="1" si="92"/>
        <v>#DIV/0!</v>
      </c>
      <c r="AA85" s="363" t="e">
        <f t="shared" ca="1" si="92"/>
        <v>#DIV/0!</v>
      </c>
      <c r="AB85" s="363" t="e">
        <f t="shared" ca="1" si="92"/>
        <v>#DIV/0!</v>
      </c>
      <c r="AC85" s="372"/>
      <c r="AD85" s="362">
        <f t="shared" ref="AD85:AU85" ca="1" si="93">AD41/SUM(AD$24:AD$44)*100</f>
        <v>3.9463573684687852</v>
      </c>
      <c r="AE85" s="363">
        <f t="shared" ca="1" si="93"/>
        <v>3.9818222956068072</v>
      </c>
      <c r="AF85" s="363">
        <f t="shared" ca="1" si="93"/>
        <v>4.000677815028916</v>
      </c>
      <c r="AG85" s="363">
        <f t="shared" ca="1" si="93"/>
        <v>4.2040028225309376</v>
      </c>
      <c r="AH85" s="363">
        <f t="shared" ca="1" si="93"/>
        <v>4.2024677342257242</v>
      </c>
      <c r="AI85" s="363">
        <f t="shared" ca="1" si="93"/>
        <v>4.0875005764547012</v>
      </c>
      <c r="AJ85" s="363">
        <f t="shared" ca="1" si="93"/>
        <v>4.1884021315320705</v>
      </c>
      <c r="AK85" s="363">
        <f t="shared" ca="1" si="93"/>
        <v>4.1287998601194333</v>
      </c>
      <c r="AL85" s="363">
        <f t="shared" ca="1" si="93"/>
        <v>4.0485274510841407</v>
      </c>
      <c r="AM85" s="363">
        <f t="shared" ca="1" si="93"/>
        <v>4.1419255833686277</v>
      </c>
      <c r="AN85" s="363">
        <f t="shared" ca="1" si="93"/>
        <v>4.1299865508743689</v>
      </c>
      <c r="AO85" s="363">
        <f t="shared" ca="1" si="93"/>
        <v>4.1111713726684318</v>
      </c>
      <c r="AP85" s="363" t="e">
        <f t="shared" ca="1" si="93"/>
        <v>#DIV/0!</v>
      </c>
      <c r="AQ85" s="363" t="e">
        <f t="shared" ca="1" si="93"/>
        <v>#DIV/0!</v>
      </c>
      <c r="AR85" s="363" t="e">
        <f t="shared" ca="1" si="93"/>
        <v>#DIV/0!</v>
      </c>
      <c r="AS85" s="363" t="e">
        <f t="shared" ca="1" si="93"/>
        <v>#DIV/0!</v>
      </c>
      <c r="AT85" s="363" t="e">
        <f t="shared" ca="1" si="93"/>
        <v>#DIV/0!</v>
      </c>
      <c r="AU85" s="363" t="e">
        <f t="shared" ca="1" si="93"/>
        <v>#DIV/0!</v>
      </c>
      <c r="AV85" s="372"/>
      <c r="AW85" s="362" t="s">
        <v>30</v>
      </c>
      <c r="AX85" s="363">
        <f t="shared" ca="1" si="57"/>
        <v>4.1367698835968181</v>
      </c>
      <c r="AY85" s="363" t="e">
        <f t="shared" ca="1" si="57"/>
        <v>#DIV/0!</v>
      </c>
      <c r="AZ85" s="364"/>
    </row>
    <row r="86" spans="1:86" s="343" customFormat="1" x14ac:dyDescent="0.2">
      <c r="A86" s="325" t="s">
        <v>31</v>
      </c>
      <c r="B86" s="362">
        <f t="shared" ca="1" si="76"/>
        <v>22.466531475654946</v>
      </c>
      <c r="C86" s="363">
        <f t="shared" ca="1" si="76"/>
        <v>24.070895990520647</v>
      </c>
      <c r="D86" s="363">
        <f t="shared" ca="1" si="76"/>
        <v>24.009605653943183</v>
      </c>
      <c r="E86" s="363">
        <f t="shared" ca="1" si="76"/>
        <v>22.778301512979091</v>
      </c>
      <c r="F86" s="363" t="e">
        <f t="shared" ca="1" si="76"/>
        <v>#DIV/0!</v>
      </c>
      <c r="G86" s="372"/>
      <c r="H86" s="362">
        <f t="shared" ca="1" si="77"/>
        <v>23.997157000210137</v>
      </c>
      <c r="I86" s="363">
        <f t="shared" ca="1" si="77"/>
        <v>24.144958812238567</v>
      </c>
      <c r="J86" s="363">
        <f t="shared" ca="1" si="77"/>
        <v>23.962677613478615</v>
      </c>
      <c r="K86" s="363">
        <f t="shared" ca="1" si="77"/>
        <v>24.056478547865122</v>
      </c>
      <c r="L86" s="363">
        <f t="shared" ca="1" si="77"/>
        <v>23.299396615289165</v>
      </c>
      <c r="M86" s="363">
        <f t="shared" ca="1" si="77"/>
        <v>22.24981857708535</v>
      </c>
      <c r="N86" s="363" t="e">
        <f t="shared" ca="1" si="77"/>
        <v>#DIV/0!</v>
      </c>
      <c r="O86" s="363" t="e">
        <f t="shared" ca="1" si="77"/>
        <v>#DIV/0!</v>
      </c>
      <c r="P86" s="372"/>
      <c r="Q86" s="362">
        <f t="shared" ref="Q86:AB86" ca="1" si="94">Q42/SUM(Q$24:Q$44)*100</f>
        <v>23.335875865817965</v>
      </c>
      <c r="R86" s="363">
        <f t="shared" ca="1" si="94"/>
        <v>24.57350771432921</v>
      </c>
      <c r="S86" s="363">
        <f t="shared" ca="1" si="94"/>
        <v>24.677875269151706</v>
      </c>
      <c r="T86" s="363">
        <f t="shared" ca="1" si="94"/>
        <v>23.417930732038197</v>
      </c>
      <c r="U86" s="363">
        <f t="shared" ca="1" si="94"/>
        <v>22.987563785245055</v>
      </c>
      <c r="V86" s="363">
        <f t="shared" ca="1" si="94"/>
        <v>23.606945619463477</v>
      </c>
      <c r="W86" s="363">
        <f t="shared" ca="1" si="94"/>
        <v>22.750420465838118</v>
      </c>
      <c r="X86" s="363">
        <f t="shared" ca="1" si="94"/>
        <v>21.741217250941219</v>
      </c>
      <c r="Y86" s="363" t="e">
        <f t="shared" ca="1" si="94"/>
        <v>#DIV/0!</v>
      </c>
      <c r="Z86" s="363" t="e">
        <f t="shared" ca="1" si="94"/>
        <v>#DIV/0!</v>
      </c>
      <c r="AA86" s="363" t="e">
        <f t="shared" ca="1" si="94"/>
        <v>#DIV/0!</v>
      </c>
      <c r="AB86" s="363" t="e">
        <f t="shared" ca="1" si="94"/>
        <v>#DIV/0!</v>
      </c>
      <c r="AC86" s="372"/>
      <c r="AD86" s="362">
        <f t="shared" ref="AD86:AU86" ca="1" si="95">AD42/SUM(AD$24:AD$44)*100</f>
        <v>23.50250118972448</v>
      </c>
      <c r="AE86" s="363">
        <f t="shared" ca="1" si="95"/>
        <v>23.626476066611588</v>
      </c>
      <c r="AF86" s="363">
        <f t="shared" ca="1" si="95"/>
        <v>24.747189505786622</v>
      </c>
      <c r="AG86" s="363">
        <f t="shared" ca="1" si="95"/>
        <v>24.365072925267334</v>
      </c>
      <c r="AH86" s="363">
        <f t="shared" ca="1" si="95"/>
        <v>25.110370758044535</v>
      </c>
      <c r="AI86" s="363">
        <f t="shared" ca="1" si="95"/>
        <v>22.606920753030895</v>
      </c>
      <c r="AJ86" s="363">
        <f t="shared" ca="1" si="95"/>
        <v>22.812569143209675</v>
      </c>
      <c r="AK86" s="363">
        <f t="shared" ca="1" si="95"/>
        <v>22.981473390312907</v>
      </c>
      <c r="AL86" s="363">
        <f t="shared" ca="1" si="95"/>
        <v>24.085747469011032</v>
      </c>
      <c r="AM86" s="363">
        <f t="shared" ca="1" si="95"/>
        <v>22.657510141868066</v>
      </c>
      <c r="AN86" s="363">
        <f t="shared" ca="1" si="95"/>
        <v>22.866884488122551</v>
      </c>
      <c r="AO86" s="363">
        <f t="shared" ca="1" si="95"/>
        <v>21.171502140920857</v>
      </c>
      <c r="AP86" s="363" t="e">
        <f t="shared" ca="1" si="95"/>
        <v>#DIV/0!</v>
      </c>
      <c r="AQ86" s="363" t="e">
        <f t="shared" ca="1" si="95"/>
        <v>#DIV/0!</v>
      </c>
      <c r="AR86" s="363" t="e">
        <f t="shared" ca="1" si="95"/>
        <v>#DIV/0!</v>
      </c>
      <c r="AS86" s="363" t="e">
        <f t="shared" ca="1" si="95"/>
        <v>#DIV/0!</v>
      </c>
      <c r="AT86" s="363" t="e">
        <f t="shared" ca="1" si="95"/>
        <v>#DIV/0!</v>
      </c>
      <c r="AU86" s="363" t="e">
        <f t="shared" ca="1" si="95"/>
        <v>#DIV/0!</v>
      </c>
      <c r="AV86" s="372"/>
      <c r="AW86" s="362" t="s">
        <v>31</v>
      </c>
      <c r="AX86" s="363">
        <f t="shared" ca="1" si="57"/>
        <v>22.52127949082967</v>
      </c>
      <c r="AY86" s="363" t="e">
        <f t="shared" ca="1" si="57"/>
        <v>#DIV/0!</v>
      </c>
      <c r="AZ86" s="364"/>
    </row>
    <row r="87" spans="1:86" s="343" customFormat="1" x14ac:dyDescent="0.2">
      <c r="A87" s="325" t="s">
        <v>32</v>
      </c>
      <c r="B87" s="362">
        <f t="shared" ca="1" si="76"/>
        <v>1.0978822398547448</v>
      </c>
      <c r="C87" s="363">
        <f t="shared" ca="1" si="76"/>
        <v>0.99013337808767188</v>
      </c>
      <c r="D87" s="363">
        <f t="shared" ca="1" si="76"/>
        <v>0.94897132018787189</v>
      </c>
      <c r="E87" s="363">
        <f t="shared" ca="1" si="76"/>
        <v>0.91270969331059393</v>
      </c>
      <c r="F87" s="363" t="e">
        <f t="shared" ca="1" si="76"/>
        <v>#DIV/0!</v>
      </c>
      <c r="G87" s="372"/>
      <c r="H87" s="362">
        <f t="shared" ca="1" si="77"/>
        <v>0.98391862883681103</v>
      </c>
      <c r="I87" s="363">
        <f t="shared" ca="1" si="77"/>
        <v>0.99637541996876933</v>
      </c>
      <c r="J87" s="363">
        <f t="shared" ca="1" si="77"/>
        <v>0.93318990014320624</v>
      </c>
      <c r="K87" s="363">
        <f t="shared" ca="1" si="77"/>
        <v>0.96473419501427093</v>
      </c>
      <c r="L87" s="363">
        <f t="shared" ca="1" si="77"/>
        <v>0.89315628516861956</v>
      </c>
      <c r="M87" s="363">
        <f t="shared" ca="1" si="77"/>
        <v>0.93254032018808553</v>
      </c>
      <c r="N87" s="363" t="e">
        <f t="shared" ca="1" si="77"/>
        <v>#DIV/0!</v>
      </c>
      <c r="O87" s="363" t="e">
        <f t="shared" ca="1" si="77"/>
        <v>#DIV/0!</v>
      </c>
      <c r="P87" s="372"/>
      <c r="Q87" s="362">
        <f t="shared" ref="Q87:AB87" ca="1" si="96">Q43/SUM(Q$24:Q$44)*100</f>
        <v>0.9440301271484377</v>
      </c>
      <c r="R87" s="363">
        <f t="shared" ca="1" si="96"/>
        <v>0.92262589489025049</v>
      </c>
      <c r="S87" s="363">
        <f t="shared" ca="1" si="96"/>
        <v>0.913360944515613</v>
      </c>
      <c r="T87" s="363">
        <f t="shared" ca="1" si="96"/>
        <v>1.0175253922866467</v>
      </c>
      <c r="U87" s="363">
        <f t="shared" ca="1" si="96"/>
        <v>0.90330955914835021</v>
      </c>
      <c r="V87" s="363">
        <f t="shared" ca="1" si="96"/>
        <v>0.88314249251845744</v>
      </c>
      <c r="W87" s="363">
        <f t="shared" ca="1" si="96"/>
        <v>0.90273687804414016</v>
      </c>
      <c r="X87" s="363">
        <f t="shared" ca="1" si="96"/>
        <v>0.96282001057406508</v>
      </c>
      <c r="Y87" s="363" t="e">
        <f t="shared" ca="1" si="96"/>
        <v>#DIV/0!</v>
      </c>
      <c r="Z87" s="363" t="e">
        <f t="shared" ca="1" si="96"/>
        <v>#DIV/0!</v>
      </c>
      <c r="AA87" s="363" t="e">
        <f t="shared" ca="1" si="96"/>
        <v>#DIV/0!</v>
      </c>
      <c r="AB87" s="363" t="e">
        <f t="shared" ca="1" si="96"/>
        <v>#DIV/0!</v>
      </c>
      <c r="AC87" s="372"/>
      <c r="AD87" s="362">
        <f t="shared" ref="AD87:AU87" ca="1" si="97">AD43/SUM(AD$24:AD$44)*100</f>
        <v>0.9631093504286351</v>
      </c>
      <c r="AE87" s="363">
        <f t="shared" ca="1" si="97"/>
        <v>0.89361661076513221</v>
      </c>
      <c r="AF87" s="363">
        <f t="shared" ca="1" si="97"/>
        <v>0.94392970829987854</v>
      </c>
      <c r="AG87" s="363">
        <f t="shared" ca="1" si="97"/>
        <v>0.91044625676441393</v>
      </c>
      <c r="AH87" s="363">
        <f t="shared" ca="1" si="97"/>
        <v>0.94685330939874424</v>
      </c>
      <c r="AI87" s="363">
        <f t="shared" ca="1" si="97"/>
        <v>1.0414664326066028</v>
      </c>
      <c r="AJ87" s="363">
        <f t="shared" ca="1" si="97"/>
        <v>0.90442423791127979</v>
      </c>
      <c r="AK87" s="363">
        <f t="shared" ca="1" si="97"/>
        <v>0.88435799885858857</v>
      </c>
      <c r="AL87" s="363">
        <f t="shared" ca="1" si="97"/>
        <v>0.89117484625028198</v>
      </c>
      <c r="AM87" s="363">
        <f t="shared" ca="1" si="97"/>
        <v>0.92238242984952967</v>
      </c>
      <c r="AN87" s="363">
        <f t="shared" ca="1" si="97"/>
        <v>0.89123429390221531</v>
      </c>
      <c r="AO87" s="363">
        <f t="shared" ca="1" si="97"/>
        <v>0.98686206952796518</v>
      </c>
      <c r="AP87" s="363" t="e">
        <f t="shared" ca="1" si="97"/>
        <v>#DIV/0!</v>
      </c>
      <c r="AQ87" s="363" t="e">
        <f t="shared" ca="1" si="97"/>
        <v>#DIV/0!</v>
      </c>
      <c r="AR87" s="363" t="e">
        <f t="shared" ca="1" si="97"/>
        <v>#DIV/0!</v>
      </c>
      <c r="AS87" s="363" t="e">
        <f t="shared" ca="1" si="97"/>
        <v>#DIV/0!</v>
      </c>
      <c r="AT87" s="363" t="e">
        <f t="shared" ca="1" si="97"/>
        <v>#DIV/0!</v>
      </c>
      <c r="AU87" s="363" t="e">
        <f t="shared" ca="1" si="97"/>
        <v>#DIV/0!</v>
      </c>
      <c r="AV87" s="372"/>
      <c r="AW87" s="362" t="s">
        <v>32</v>
      </c>
      <c r="AX87" s="363">
        <f t="shared" ca="1" si="57"/>
        <v>0.91279217043721828</v>
      </c>
      <c r="AY87" s="363" t="e">
        <f t="shared" ca="1" si="57"/>
        <v>#DIV/0!</v>
      </c>
      <c r="AZ87" s="364"/>
    </row>
    <row r="88" spans="1:86" s="343" customFormat="1" x14ac:dyDescent="0.2">
      <c r="A88" s="325" t="s">
        <v>33</v>
      </c>
      <c r="B88" s="362">
        <f t="shared" ref="B88:F88" ca="1" si="98">B44/SUM(B$24:B$44)*100</f>
        <v>2.7102945376044114</v>
      </c>
      <c r="C88" s="363">
        <f t="shared" ca="1" si="98"/>
        <v>2.6453871307760561</v>
      </c>
      <c r="D88" s="363">
        <f t="shared" ca="1" si="98"/>
        <v>2.906353725015518</v>
      </c>
      <c r="E88" s="363">
        <f t="shared" ca="1" si="98"/>
        <v>3.5267914949255998</v>
      </c>
      <c r="F88" s="363" t="e">
        <f t="shared" ca="1" si="98"/>
        <v>#DIV/0!</v>
      </c>
      <c r="G88" s="372"/>
      <c r="H88" s="362">
        <f t="shared" ref="H88:O88" ca="1" si="99">H44/SUM(H$24:H$44)*100</f>
        <v>2.6250468428653013</v>
      </c>
      <c r="I88" s="363">
        <f t="shared" ca="1" si="99"/>
        <v>2.6658167448904027</v>
      </c>
      <c r="J88" s="363">
        <f t="shared" ca="1" si="99"/>
        <v>2.7072380928532227</v>
      </c>
      <c r="K88" s="363">
        <f t="shared" ca="1" si="99"/>
        <v>3.1052353704485922</v>
      </c>
      <c r="L88" s="363">
        <f t="shared" ca="1" si="99"/>
        <v>3.5740470541269254</v>
      </c>
      <c r="M88" s="363">
        <f t="shared" ca="1" si="99"/>
        <v>3.4788659693290138</v>
      </c>
      <c r="N88" s="363" t="e">
        <f t="shared" ca="1" si="99"/>
        <v>#DIV/0!</v>
      </c>
      <c r="O88" s="363" t="e">
        <f t="shared" ca="1" si="99"/>
        <v>#DIV/0!</v>
      </c>
      <c r="P88" s="372"/>
      <c r="Q88" s="362">
        <f t="shared" ref="Q88:AB88" ca="1" si="100">Q44/SUM(Q$24:Q$44)*100</f>
        <v>2.7015280255810814</v>
      </c>
      <c r="R88" s="363">
        <f t="shared" ca="1" si="100"/>
        <v>2.7128026608856559</v>
      </c>
      <c r="S88" s="363">
        <f t="shared" ca="1" si="100"/>
        <v>2.7059500300161159</v>
      </c>
      <c r="T88" s="363">
        <f t="shared" ca="1" si="100"/>
        <v>3.5155413364938823</v>
      </c>
      <c r="U88" s="363">
        <f t="shared" ca="1" si="100"/>
        <v>3.6081740438084284</v>
      </c>
      <c r="V88" s="363">
        <f t="shared" ca="1" si="100"/>
        <v>3.5403888864140267</v>
      </c>
      <c r="W88" s="363">
        <f t="shared" ca="1" si="100"/>
        <v>3.3986258253725539</v>
      </c>
      <c r="X88" s="363">
        <f t="shared" ca="1" si="100"/>
        <v>3.5603883218074048</v>
      </c>
      <c r="Y88" s="363" t="e">
        <f t="shared" ca="1" si="100"/>
        <v>#DIV/0!</v>
      </c>
      <c r="Z88" s="363" t="e">
        <f t="shared" ca="1" si="100"/>
        <v>#DIV/0!</v>
      </c>
      <c r="AA88" s="363" t="e">
        <f t="shared" ca="1" si="100"/>
        <v>#DIV/0!</v>
      </c>
      <c r="AB88" s="363" t="e">
        <f t="shared" ca="1" si="100"/>
        <v>#DIV/0!</v>
      </c>
      <c r="AC88" s="372"/>
      <c r="AD88" s="362">
        <f t="shared" ref="AD88:AU88" ca="1" si="101">AD44/SUM(AD$24:AD$44)*100</f>
        <v>2.6799628082183653</v>
      </c>
      <c r="AE88" s="363">
        <f t="shared" ca="1" si="101"/>
        <v>2.7032645827012218</v>
      </c>
      <c r="AF88" s="363">
        <f t="shared" ca="1" si="101"/>
        <v>2.7377019033195644</v>
      </c>
      <c r="AG88" s="363">
        <f t="shared" ca="1" si="101"/>
        <v>2.6860775902811524</v>
      </c>
      <c r="AH88" s="363">
        <f t="shared" ca="1" si="101"/>
        <v>3.0556390760559569</v>
      </c>
      <c r="AI88" s="363">
        <f t="shared" ca="1" si="101"/>
        <v>3.6035446657778811</v>
      </c>
      <c r="AJ88" s="363">
        <f t="shared" ca="1" si="101"/>
        <v>3.4072797462525486</v>
      </c>
      <c r="AK88" s="363">
        <f t="shared" ca="1" si="101"/>
        <v>3.8832212314380303</v>
      </c>
      <c r="AL88" s="363">
        <f t="shared" ca="1" si="101"/>
        <v>3.4237237322445337</v>
      </c>
      <c r="AM88" s="363">
        <f t="shared" ca="1" si="101"/>
        <v>3.3710836742534105</v>
      </c>
      <c r="AN88" s="363">
        <f t="shared" ca="1" si="101"/>
        <v>3.5416270031636303</v>
      </c>
      <c r="AO88" s="363">
        <f t="shared" ca="1" si="101"/>
        <v>3.5247761574142022</v>
      </c>
      <c r="AP88" s="363" t="e">
        <f t="shared" ca="1" si="101"/>
        <v>#DIV/0!</v>
      </c>
      <c r="AQ88" s="363" t="e">
        <f t="shared" ca="1" si="101"/>
        <v>#DIV/0!</v>
      </c>
      <c r="AR88" s="363" t="e">
        <f t="shared" ca="1" si="101"/>
        <v>#DIV/0!</v>
      </c>
      <c r="AS88" s="363" t="e">
        <f t="shared" ca="1" si="101"/>
        <v>#DIV/0!</v>
      </c>
      <c r="AT88" s="363" t="e">
        <f t="shared" ca="1" si="101"/>
        <v>#DIV/0!</v>
      </c>
      <c r="AU88" s="363" t="e">
        <f t="shared" ca="1" si="101"/>
        <v>#DIV/0!</v>
      </c>
      <c r="AV88" s="372"/>
      <c r="AW88" s="362" t="s">
        <v>33</v>
      </c>
      <c r="AX88" s="363">
        <f t="shared" ca="1" si="57"/>
        <v>3.2418544897007489</v>
      </c>
      <c r="AY88" s="363" t="e">
        <f t="shared" ca="1" si="57"/>
        <v>#DIV/0!</v>
      </c>
      <c r="AZ88" s="364"/>
    </row>
    <row r="89" spans="1:86" s="342" customFormat="1" x14ac:dyDescent="0.2">
      <c r="A89" s="334" t="s">
        <v>34</v>
      </c>
      <c r="B89" s="365">
        <f ca="1">B67-B86</f>
        <v>77.533468524345082</v>
      </c>
      <c r="C89" s="366">
        <f t="shared" ref="C89:AJ89" ca="1" si="102">C67-C86</f>
        <v>75.929104009479346</v>
      </c>
      <c r="D89" s="366">
        <f t="shared" ca="1" si="102"/>
        <v>75.990394346056831</v>
      </c>
      <c r="E89" s="366">
        <f t="shared" ca="1" si="102"/>
        <v>77.221698487020888</v>
      </c>
      <c r="F89" s="366" t="e">
        <f t="shared" ca="1" si="102"/>
        <v>#DIV/0!</v>
      </c>
      <c r="G89" s="399"/>
      <c r="H89" s="365">
        <f t="shared" ca="1" si="102"/>
        <v>76.002842999789877</v>
      </c>
      <c r="I89" s="366">
        <f t="shared" ca="1" si="102"/>
        <v>75.855041187761458</v>
      </c>
      <c r="J89" s="366">
        <f t="shared" ca="1" si="102"/>
        <v>76.037322386521396</v>
      </c>
      <c r="K89" s="366">
        <f t="shared" ca="1" si="102"/>
        <v>75.943521452134874</v>
      </c>
      <c r="L89" s="366">
        <f t="shared" ca="1" si="102"/>
        <v>76.700603384710831</v>
      </c>
      <c r="M89" s="366">
        <f t="shared" ca="1" si="102"/>
        <v>77.750181422914636</v>
      </c>
      <c r="N89" s="366" t="e">
        <f t="shared" ca="1" si="102"/>
        <v>#DIV/0!</v>
      </c>
      <c r="O89" s="366" t="e">
        <f t="shared" ca="1" si="102"/>
        <v>#DIV/0!</v>
      </c>
      <c r="P89" s="399"/>
      <c r="Q89" s="365">
        <f t="shared" ca="1" si="102"/>
        <v>76.66412413418206</v>
      </c>
      <c r="R89" s="366">
        <f t="shared" ca="1" si="102"/>
        <v>75.426492285670804</v>
      </c>
      <c r="S89" s="366">
        <f t="shared" ca="1" si="102"/>
        <v>75.322124730848287</v>
      </c>
      <c r="T89" s="366">
        <f t="shared" ca="1" si="102"/>
        <v>76.582069267961785</v>
      </c>
      <c r="U89" s="366">
        <f t="shared" ca="1" si="102"/>
        <v>77.01243621475497</v>
      </c>
      <c r="V89" s="366">
        <f t="shared" ca="1" si="102"/>
        <v>76.393054380536526</v>
      </c>
      <c r="W89" s="366">
        <f t="shared" ca="1" si="102"/>
        <v>77.249579534161882</v>
      </c>
      <c r="X89" s="366">
        <f t="shared" ca="1" si="102"/>
        <v>78.258782749058781</v>
      </c>
      <c r="Y89" s="366" t="e">
        <f t="shared" ca="1" si="102"/>
        <v>#DIV/0!</v>
      </c>
      <c r="Z89" s="366" t="e">
        <f t="shared" ca="1" si="102"/>
        <v>#DIV/0!</v>
      </c>
      <c r="AA89" s="366" t="e">
        <f t="shared" ca="1" si="102"/>
        <v>#DIV/0!</v>
      </c>
      <c r="AB89" s="366" t="e">
        <f t="shared" ca="1" si="102"/>
        <v>#DIV/0!</v>
      </c>
      <c r="AC89" s="399"/>
      <c r="AD89" s="365">
        <f t="shared" ca="1" si="102"/>
        <v>76.497498810275516</v>
      </c>
      <c r="AE89" s="366">
        <f t="shared" ca="1" si="102"/>
        <v>76.373523933388427</v>
      </c>
      <c r="AF89" s="366">
        <f t="shared" ca="1" si="102"/>
        <v>75.252810494213392</v>
      </c>
      <c r="AG89" s="366">
        <f t="shared" ca="1" si="102"/>
        <v>75.634927074732673</v>
      </c>
      <c r="AH89" s="366">
        <f t="shared" ca="1" si="102"/>
        <v>74.889629241955447</v>
      </c>
      <c r="AI89" s="366">
        <f t="shared" ca="1" si="102"/>
        <v>77.39307924696908</v>
      </c>
      <c r="AJ89" s="366">
        <f t="shared" ca="1" si="102"/>
        <v>77.187430856790328</v>
      </c>
      <c r="AK89" s="366">
        <f t="shared" ref="AK89:AU89" ca="1" si="103">AK67-AK86</f>
        <v>77.018526609687086</v>
      </c>
      <c r="AL89" s="366">
        <f t="shared" ca="1" si="103"/>
        <v>75.914252530988961</v>
      </c>
      <c r="AM89" s="366">
        <f t="shared" ca="1" si="103"/>
        <v>77.342489858131927</v>
      </c>
      <c r="AN89" s="366">
        <f t="shared" ca="1" si="103"/>
        <v>77.133115511877435</v>
      </c>
      <c r="AO89" s="366">
        <f t="shared" ca="1" si="103"/>
        <v>78.828497859079164</v>
      </c>
      <c r="AP89" s="366" t="e">
        <f t="shared" ca="1" si="103"/>
        <v>#DIV/0!</v>
      </c>
      <c r="AQ89" s="366" t="e">
        <f t="shared" ca="1" si="103"/>
        <v>#DIV/0!</v>
      </c>
      <c r="AR89" s="366" t="e">
        <f t="shared" ca="1" si="103"/>
        <v>#DIV/0!</v>
      </c>
      <c r="AS89" s="366" t="e">
        <f t="shared" ca="1" si="103"/>
        <v>#DIV/0!</v>
      </c>
      <c r="AT89" s="366" t="e">
        <f t="shared" ca="1" si="103"/>
        <v>#DIV/0!</v>
      </c>
      <c r="AU89" s="366" t="e">
        <f t="shared" ca="1" si="103"/>
        <v>#DIV/0!</v>
      </c>
      <c r="AV89" s="399"/>
      <c r="AW89" s="365" t="s">
        <v>34</v>
      </c>
      <c r="AX89" s="366">
        <f ca="1">AX67-AX86</f>
        <v>77.47872050917033</v>
      </c>
      <c r="AY89" s="366" t="e">
        <f ca="1">AY67-AY86</f>
        <v>#DIV/0!</v>
      </c>
      <c r="AZ89" s="367"/>
    </row>
    <row r="90" spans="1:86" s="343" customFormat="1" x14ac:dyDescent="0.2">
      <c r="A90" s="322" t="s">
        <v>34</v>
      </c>
      <c r="B90" s="359">
        <f ca="1">SUM(B91:B111)</f>
        <v>100.00000000000001</v>
      </c>
      <c r="C90" s="360">
        <f t="shared" ref="C90:AJ90" ca="1" si="104">SUM(C91:C111)</f>
        <v>99.999999999999972</v>
      </c>
      <c r="D90" s="360">
        <f t="shared" ca="1" si="104"/>
        <v>100</v>
      </c>
      <c r="E90" s="360">
        <f t="shared" ca="1" si="104"/>
        <v>99.999999999999986</v>
      </c>
      <c r="F90" s="360" t="e">
        <f t="shared" ca="1" si="104"/>
        <v>#DIV/0!</v>
      </c>
      <c r="G90" s="399"/>
      <c r="H90" s="359">
        <f t="shared" ca="1" si="104"/>
        <v>100</v>
      </c>
      <c r="I90" s="360">
        <f t="shared" ca="1" si="104"/>
        <v>100.00000000000003</v>
      </c>
      <c r="J90" s="360">
        <f t="shared" ca="1" si="104"/>
        <v>100.00000000000001</v>
      </c>
      <c r="K90" s="360">
        <f t="shared" ca="1" si="104"/>
        <v>100</v>
      </c>
      <c r="L90" s="360">
        <f t="shared" ca="1" si="104"/>
        <v>100</v>
      </c>
      <c r="M90" s="360">
        <f t="shared" ca="1" si="104"/>
        <v>99.999999999999986</v>
      </c>
      <c r="N90" s="360" t="e">
        <f t="shared" ca="1" si="104"/>
        <v>#DIV/0!</v>
      </c>
      <c r="O90" s="360" t="e">
        <f t="shared" ca="1" si="104"/>
        <v>#DIV/0!</v>
      </c>
      <c r="P90" s="399"/>
      <c r="Q90" s="359">
        <f t="shared" ca="1" si="104"/>
        <v>100</v>
      </c>
      <c r="R90" s="360">
        <f t="shared" ca="1" si="104"/>
        <v>100.00000000000003</v>
      </c>
      <c r="S90" s="360">
        <f t="shared" ca="1" si="104"/>
        <v>100</v>
      </c>
      <c r="T90" s="360">
        <f t="shared" ca="1" si="104"/>
        <v>99.999999999999986</v>
      </c>
      <c r="U90" s="360">
        <f t="shared" ca="1" si="104"/>
        <v>100.00000000000001</v>
      </c>
      <c r="V90" s="360">
        <f t="shared" ca="1" si="104"/>
        <v>100</v>
      </c>
      <c r="W90" s="360">
        <f t="shared" ca="1" si="104"/>
        <v>99.999999999999986</v>
      </c>
      <c r="X90" s="360">
        <f t="shared" ca="1" si="104"/>
        <v>99.999999999999972</v>
      </c>
      <c r="Y90" s="360" t="e">
        <f t="shared" ca="1" si="104"/>
        <v>#DIV/0!</v>
      </c>
      <c r="Z90" s="360" t="e">
        <f t="shared" ca="1" si="104"/>
        <v>#DIV/0!</v>
      </c>
      <c r="AA90" s="360" t="e">
        <f t="shared" ca="1" si="104"/>
        <v>#DIV/0!</v>
      </c>
      <c r="AB90" s="360" t="e">
        <f t="shared" ca="1" si="104"/>
        <v>#DIV/0!</v>
      </c>
      <c r="AC90" s="399"/>
      <c r="AD90" s="359">
        <f t="shared" ca="1" si="104"/>
        <v>100</v>
      </c>
      <c r="AE90" s="360">
        <f t="shared" ca="1" si="104"/>
        <v>100.00000000000001</v>
      </c>
      <c r="AF90" s="360">
        <f t="shared" ca="1" si="104"/>
        <v>100.00000000000004</v>
      </c>
      <c r="AG90" s="360">
        <f t="shared" ca="1" si="104"/>
        <v>99.999999999999957</v>
      </c>
      <c r="AH90" s="360">
        <f t="shared" ca="1" si="104"/>
        <v>100.00000000000003</v>
      </c>
      <c r="AI90" s="360">
        <f t="shared" ca="1" si="104"/>
        <v>99.999999999999972</v>
      </c>
      <c r="AJ90" s="360">
        <f t="shared" ca="1" si="104"/>
        <v>99.999999999999957</v>
      </c>
      <c r="AK90" s="360">
        <f t="shared" ref="AK90:AU90" ca="1" si="105">SUM(AK91:AK111)</f>
        <v>99.999999999999972</v>
      </c>
      <c r="AL90" s="360">
        <f t="shared" ca="1" si="105"/>
        <v>99.999999999999986</v>
      </c>
      <c r="AM90" s="360">
        <f t="shared" ca="1" si="105"/>
        <v>99.999999999999986</v>
      </c>
      <c r="AN90" s="360">
        <f t="shared" ca="1" si="105"/>
        <v>99.999999999999986</v>
      </c>
      <c r="AO90" s="360">
        <f t="shared" ca="1" si="105"/>
        <v>100.00000000000001</v>
      </c>
      <c r="AP90" s="360" t="e">
        <f t="shared" ca="1" si="105"/>
        <v>#DIV/0!</v>
      </c>
      <c r="AQ90" s="360" t="e">
        <f t="shared" ca="1" si="105"/>
        <v>#DIV/0!</v>
      </c>
      <c r="AR90" s="360" t="e">
        <f t="shared" ca="1" si="105"/>
        <v>#DIV/0!</v>
      </c>
      <c r="AS90" s="360" t="e">
        <f t="shared" ca="1" si="105"/>
        <v>#DIV/0!</v>
      </c>
      <c r="AT90" s="360" t="e">
        <f t="shared" ca="1" si="105"/>
        <v>#DIV/0!</v>
      </c>
      <c r="AU90" s="360" t="e">
        <f t="shared" ca="1" si="105"/>
        <v>#DIV/0!</v>
      </c>
      <c r="AV90" s="399"/>
      <c r="AW90" s="359" t="s">
        <v>34</v>
      </c>
      <c r="AX90" s="360">
        <f ca="1">SUM(AX91:AX111)</f>
        <v>100.00000000000003</v>
      </c>
      <c r="AY90" s="360" t="e">
        <f ca="1">SUM(AY91:AY111)</f>
        <v>#DIV/0!</v>
      </c>
      <c r="AZ90" s="361"/>
      <c r="BA90" s="342"/>
      <c r="BB90" s="342"/>
      <c r="BC90" s="342"/>
      <c r="BD90" s="342"/>
      <c r="BE90" s="342"/>
      <c r="BF90" s="342"/>
      <c r="BG90" s="342"/>
      <c r="BH90" s="342"/>
      <c r="BI90" s="342"/>
      <c r="BJ90" s="342"/>
      <c r="BK90" s="342"/>
      <c r="BL90" s="342"/>
      <c r="BM90" s="342"/>
      <c r="BN90" s="342"/>
      <c r="BO90" s="342"/>
      <c r="BP90" s="342"/>
      <c r="BQ90" s="342"/>
      <c r="BR90" s="342"/>
      <c r="BS90" s="342"/>
      <c r="BT90" s="342"/>
      <c r="BU90" s="342"/>
      <c r="BV90" s="342"/>
      <c r="BW90" s="342"/>
      <c r="BX90" s="342"/>
      <c r="BY90" s="342"/>
      <c r="BZ90" s="342"/>
      <c r="CA90" s="342"/>
      <c r="CB90" s="342"/>
      <c r="CC90" s="342"/>
      <c r="CD90" s="342"/>
      <c r="CE90" s="342"/>
      <c r="CF90" s="342"/>
      <c r="CG90" s="342"/>
      <c r="CH90" s="342"/>
    </row>
    <row r="91" spans="1:86" s="343" customFormat="1" x14ac:dyDescent="0.2">
      <c r="A91" s="325" t="s">
        <v>13</v>
      </c>
      <c r="B91" s="362">
        <f t="shared" ref="B91:B108" ca="1" si="106">B24/(SUM(B$24:B$44)-B$42)*100</f>
        <v>24.875039284720817</v>
      </c>
      <c r="C91" s="363">
        <f t="shared" ref="C91:AJ98" ca="1" si="107">C24/(SUM(C$24:C$44)-C$42)*100</f>
        <v>24.959974205061847</v>
      </c>
      <c r="D91" s="363">
        <f t="shared" ca="1" si="107"/>
        <v>24.89940094009518</v>
      </c>
      <c r="E91" s="363">
        <f t="shared" ca="1" si="107"/>
        <v>24.815377669765127</v>
      </c>
      <c r="F91" s="363" t="e">
        <f t="shared" ca="1" si="107"/>
        <v>#DIV/0!</v>
      </c>
      <c r="G91" s="372"/>
      <c r="H91" s="362">
        <f t="shared" ca="1" si="107"/>
        <v>25.144117788071579</v>
      </c>
      <c r="I91" s="363">
        <f t="shared" ca="1" si="107"/>
        <v>24.774661563688635</v>
      </c>
      <c r="J91" s="363">
        <f t="shared" ca="1" si="107"/>
        <v>25.085179156515679</v>
      </c>
      <c r="K91" s="363">
        <f t="shared" ca="1" si="107"/>
        <v>24.713611844619425</v>
      </c>
      <c r="L91" s="363">
        <f t="shared" ca="1" si="107"/>
        <v>24.926509626311912</v>
      </c>
      <c r="M91" s="363">
        <f t="shared" ca="1" si="107"/>
        <v>24.704191618295937</v>
      </c>
      <c r="N91" s="363" t="e">
        <f t="shared" ca="1" si="107"/>
        <v>#DIV/0!</v>
      </c>
      <c r="O91" s="363" t="e">
        <f t="shared" ca="1" si="107"/>
        <v>#DIV/0!</v>
      </c>
      <c r="P91" s="372"/>
      <c r="Q91" s="362">
        <f t="shared" ca="1" si="107"/>
        <v>25.457155762292565</v>
      </c>
      <c r="R91" s="363">
        <f t="shared" ca="1" si="107"/>
        <v>24.71673291903468</v>
      </c>
      <c r="S91" s="363">
        <f t="shared" ca="1" si="107"/>
        <v>24.242535350546422</v>
      </c>
      <c r="T91" s="363">
        <f t="shared" ca="1" si="107"/>
        <v>25.189726298438046</v>
      </c>
      <c r="U91" s="363">
        <f t="shared" ca="1" si="107"/>
        <v>25.263579013663161</v>
      </c>
      <c r="V91" s="363">
        <f t="shared" ca="1" si="107"/>
        <v>24.591375396261267</v>
      </c>
      <c r="W91" s="363">
        <f t="shared" ca="1" si="107"/>
        <v>24.404790584510174</v>
      </c>
      <c r="X91" s="363">
        <f t="shared" ca="1" si="107"/>
        <v>25.004454283842854</v>
      </c>
      <c r="Y91" s="363" t="e">
        <f t="shared" ca="1" si="107"/>
        <v>#DIV/0!</v>
      </c>
      <c r="Z91" s="363" t="e">
        <f t="shared" ca="1" si="107"/>
        <v>#DIV/0!</v>
      </c>
      <c r="AA91" s="363" t="e">
        <f t="shared" ca="1" si="107"/>
        <v>#DIV/0!</v>
      </c>
      <c r="AB91" s="363" t="e">
        <f t="shared" ca="1" si="107"/>
        <v>#DIV/0!</v>
      </c>
      <c r="AC91" s="372"/>
      <c r="AD91" s="362">
        <f t="shared" ca="1" si="107"/>
        <v>25.739105568828347</v>
      </c>
      <c r="AE91" s="363">
        <f t="shared" ca="1" si="107"/>
        <v>24.990809142876046</v>
      </c>
      <c r="AF91" s="363">
        <f t="shared" ca="1" si="107"/>
        <v>24.536329493042146</v>
      </c>
      <c r="AG91" s="363">
        <f t="shared" ca="1" si="107"/>
        <v>24.300143287284843</v>
      </c>
      <c r="AH91" s="363">
        <f t="shared" ca="1" si="107"/>
        <v>23.982792581869184</v>
      </c>
      <c r="AI91" s="363">
        <f t="shared" ca="1" si="107"/>
        <v>25.895687595379062</v>
      </c>
      <c r="AJ91" s="363">
        <f t="shared" ca="1" si="107"/>
        <v>25.614210353408946</v>
      </c>
      <c r="AK91" s="363">
        <f t="shared" ref="AK91:AM97" ca="1" si="108">AK24/(SUM(AK$24:AK$44)-AK$42)*100</f>
        <v>24.775502288351898</v>
      </c>
      <c r="AL91" s="363">
        <f t="shared" ca="1" si="108"/>
        <v>24.409260498967893</v>
      </c>
      <c r="AM91" s="363">
        <f t="shared" ca="1" si="108"/>
        <v>24.541511246877988</v>
      </c>
      <c r="AN91" s="363">
        <f t="shared" ref="AN91:AU97" ca="1" si="109">AN24/(SUM(AN$24:AN$44)-AN$42)*100</f>
        <v>24.018229246868692</v>
      </c>
      <c r="AO91" s="363">
        <f t="shared" ca="1" si="109"/>
        <v>25.581222009564858</v>
      </c>
      <c r="AP91" s="363" t="e">
        <f t="shared" ca="1" si="109"/>
        <v>#DIV/0!</v>
      </c>
      <c r="AQ91" s="363" t="e">
        <f t="shared" ca="1" si="109"/>
        <v>#DIV/0!</v>
      </c>
      <c r="AR91" s="363" t="e">
        <f t="shared" ca="1" si="109"/>
        <v>#DIV/0!</v>
      </c>
      <c r="AS91" s="363" t="e">
        <f t="shared" ref="AS91:AS97" ca="1" si="110">AS24/(SUM(AS$24:AS$44)-AS$42)*100</f>
        <v>#DIV/0!</v>
      </c>
      <c r="AT91" s="363" t="e">
        <f t="shared" ca="1" si="109"/>
        <v>#DIV/0!</v>
      </c>
      <c r="AU91" s="363" t="e">
        <f t="shared" ca="1" si="109"/>
        <v>#DIV/0!</v>
      </c>
      <c r="AV91" s="372"/>
      <c r="AW91" s="362" t="s">
        <v>13</v>
      </c>
      <c r="AX91" s="363">
        <f t="shared" ref="AX91:AY105" ca="1" si="111">AX24/(SUM(AX$24:AX$44)-AX$42)*100</f>
        <v>25.82382714708115</v>
      </c>
      <c r="AY91" s="363" t="e">
        <f t="shared" ca="1" si="111"/>
        <v>#DIV/0!</v>
      </c>
      <c r="AZ91" s="364"/>
    </row>
    <row r="92" spans="1:86" s="343" customFormat="1" x14ac:dyDescent="0.2">
      <c r="A92" s="325" t="s">
        <v>14</v>
      </c>
      <c r="B92" s="362">
        <f t="shared" ca="1" si="106"/>
        <v>6.5192038712291627</v>
      </c>
      <c r="C92" s="363">
        <f ca="1">C25/(SUM(C$24:C$44)-C$42)*100</f>
        <v>6.3069080909703867</v>
      </c>
      <c r="D92" s="363">
        <f ca="1">D25/(SUM(D$24:D$44)-D$42)*100</f>
        <v>6.3760853009210443</v>
      </c>
      <c r="E92" s="363">
        <f ca="1">E25/(SUM(E$24:E$44)-E$42)*100</f>
        <v>6.2400497311420455</v>
      </c>
      <c r="F92" s="363" t="e">
        <f ca="1">F25/(SUM(F$24:F$44)-F$42)*100</f>
        <v>#DIV/0!</v>
      </c>
      <c r="G92" s="372"/>
      <c r="H92" s="362">
        <f t="shared" ref="H92:O92" ca="1" si="112">H25/(SUM(H$24:H$44)-H$42)*100</f>
        <v>6.1235590926295931</v>
      </c>
      <c r="I92" s="363">
        <f t="shared" ca="1" si="112"/>
        <v>6.4914211031554148</v>
      </c>
      <c r="J92" s="363">
        <f t="shared" ca="1" si="112"/>
        <v>6.2714733749640263</v>
      </c>
      <c r="K92" s="363">
        <f t="shared" ca="1" si="112"/>
        <v>6.4807033528865006</v>
      </c>
      <c r="L92" s="363">
        <f t="shared" ca="1" si="112"/>
        <v>6.1150504905848617</v>
      </c>
      <c r="M92" s="363">
        <f t="shared" ca="1" si="112"/>
        <v>6.3651098167021507</v>
      </c>
      <c r="N92" s="363" t="e">
        <f t="shared" ca="1" si="112"/>
        <v>#DIV/0!</v>
      </c>
      <c r="O92" s="363" t="e">
        <f t="shared" ca="1" si="112"/>
        <v>#DIV/0!</v>
      </c>
      <c r="P92" s="372"/>
      <c r="Q92" s="362">
        <f ca="1">Q25/(SUM(Q$24:Q$44)-Q$42)*100</f>
        <v>6.0102267894150199</v>
      </c>
      <c r="R92" s="363">
        <f t="shared" ca="1" si="107"/>
        <v>6.5302405124813427</v>
      </c>
      <c r="S92" s="363">
        <f t="shared" ca="1" si="107"/>
        <v>6.5802644070993024</v>
      </c>
      <c r="T92" s="363">
        <f t="shared" ca="1" si="107"/>
        <v>6.3800775361782911</v>
      </c>
      <c r="U92" s="363">
        <f t="shared" ca="1" si="107"/>
        <v>5.8490305138032728</v>
      </c>
      <c r="V92" s="363">
        <f t="shared" ca="1" si="107"/>
        <v>6.3795432135739221</v>
      </c>
      <c r="W92" s="363">
        <f t="shared" ca="1" si="107"/>
        <v>6.3956059831941472</v>
      </c>
      <c r="X92" s="363">
        <f t="shared" ca="1" si="107"/>
        <v>6.3345258867668859</v>
      </c>
      <c r="Y92" s="363" t="e">
        <f t="shared" ca="1" si="107"/>
        <v>#DIV/0!</v>
      </c>
      <c r="Z92" s="363" t="e">
        <f t="shared" ca="1" si="107"/>
        <v>#DIV/0!</v>
      </c>
      <c r="AA92" s="363" t="e">
        <f t="shared" ca="1" si="107"/>
        <v>#DIV/0!</v>
      </c>
      <c r="AB92" s="363" t="e">
        <f t="shared" ca="1" si="107"/>
        <v>#DIV/0!</v>
      </c>
      <c r="AC92" s="372"/>
      <c r="AD92" s="362">
        <f t="shared" ca="1" si="107"/>
        <v>5.9610635196646466</v>
      </c>
      <c r="AE92" s="363">
        <f t="shared" ca="1" si="107"/>
        <v>6.2170203068696948</v>
      </c>
      <c r="AF92" s="363">
        <f t="shared" ca="1" si="107"/>
        <v>6.6332476595120413</v>
      </c>
      <c r="AG92" s="363">
        <f t="shared" ca="1" si="107"/>
        <v>6.5849480786052554</v>
      </c>
      <c r="AH92" s="363">
        <f t="shared" ca="1" si="107"/>
        <v>6.5486117562551831</v>
      </c>
      <c r="AI92" s="363">
        <f t="shared" ca="1" si="107"/>
        <v>6.302486997386092</v>
      </c>
      <c r="AJ92" s="363">
        <f t="shared" ca="1" si="107"/>
        <v>5.8350805599073876</v>
      </c>
      <c r="AK92" s="363">
        <f t="shared" ca="1" si="108"/>
        <v>6.0878832723134391</v>
      </c>
      <c r="AL92" s="363">
        <f t="shared" ca="1" si="108"/>
        <v>6.4159081868163117</v>
      </c>
      <c r="AM92" s="363">
        <f t="shared" ca="1" si="108"/>
        <v>6.4332436888426967</v>
      </c>
      <c r="AN92" s="363">
        <f t="shared" ref="AN92:AN97" ca="1" si="113">AN25/(SUM(AN$24:AN$44)-AN$42)*100</f>
        <v>6.3790418902036228</v>
      </c>
      <c r="AO92" s="363">
        <f t="shared" ca="1" si="109"/>
        <v>6.2809889562591943</v>
      </c>
      <c r="AP92" s="363" t="e">
        <f t="shared" ca="1" si="109"/>
        <v>#DIV/0!</v>
      </c>
      <c r="AQ92" s="363" t="e">
        <f t="shared" ca="1" si="109"/>
        <v>#DIV/0!</v>
      </c>
      <c r="AR92" s="363" t="e">
        <f t="shared" ca="1" si="109"/>
        <v>#DIV/0!</v>
      </c>
      <c r="AS92" s="363" t="e">
        <f t="shared" ca="1" si="110"/>
        <v>#DIV/0!</v>
      </c>
      <c r="AT92" s="363" t="e">
        <f t="shared" ca="1" si="109"/>
        <v>#DIV/0!</v>
      </c>
      <c r="AU92" s="363" t="e">
        <f t="shared" ca="1" si="109"/>
        <v>#DIV/0!</v>
      </c>
      <c r="AV92" s="372"/>
      <c r="AW92" s="362" t="s">
        <v>14</v>
      </c>
      <c r="AX92" s="363">
        <f ca="1">AX25/(SUM(AX$24:AX$44)-AX$42)*100</f>
        <v>5.8583165588849244</v>
      </c>
      <c r="AY92" s="363" t="e">
        <f ca="1">AY25/(SUM(AY$24:AY$44)-AY$42)*100</f>
        <v>#DIV/0!</v>
      </c>
      <c r="AZ92" s="364"/>
    </row>
    <row r="93" spans="1:86" s="343" customFormat="1" x14ac:dyDescent="0.2">
      <c r="A93" s="325" t="s">
        <v>15</v>
      </c>
      <c r="B93" s="362">
        <f t="shared" ca="1" si="106"/>
        <v>0.77075106639246171</v>
      </c>
      <c r="C93" s="363">
        <f t="shared" ca="1" si="107"/>
        <v>0.70944427921233855</v>
      </c>
      <c r="D93" s="363">
        <f t="shared" ca="1" si="107"/>
        <v>0.66806161203019077</v>
      </c>
      <c r="E93" s="363">
        <f t="shared" ca="1" si="107"/>
        <v>0.62500651204125957</v>
      </c>
      <c r="F93" s="363" t="e">
        <f t="shared" ca="1" si="107"/>
        <v>#DIV/0!</v>
      </c>
      <c r="G93" s="372"/>
      <c r="H93" s="362">
        <f t="shared" ca="1" si="107"/>
        <v>0.72642229254146351</v>
      </c>
      <c r="I93" s="363">
        <f t="shared" ca="1" si="107"/>
        <v>0.69235847886097024</v>
      </c>
      <c r="J93" s="363">
        <f t="shared" ca="1" si="107"/>
        <v>0.666570206040345</v>
      </c>
      <c r="K93" s="363">
        <f t="shared" ca="1" si="107"/>
        <v>0.66955310535583079</v>
      </c>
      <c r="L93" s="363">
        <f t="shared" ca="1" si="107"/>
        <v>0.62720054148535398</v>
      </c>
      <c r="M93" s="363">
        <f t="shared" ca="1" si="107"/>
        <v>0.62281141462485357</v>
      </c>
      <c r="N93" s="363" t="e">
        <f t="shared" ca="1" si="107"/>
        <v>#DIV/0!</v>
      </c>
      <c r="O93" s="363" t="e">
        <f t="shared" ca="1" si="107"/>
        <v>#DIV/0!</v>
      </c>
      <c r="P93" s="372"/>
      <c r="Q93" s="362">
        <f t="shared" ca="1" si="107"/>
        <v>0.66980657943016575</v>
      </c>
      <c r="R93" s="363">
        <f t="shared" ca="1" si="107"/>
        <v>0.66336454853381266</v>
      </c>
      <c r="S93" s="363">
        <f t="shared" ca="1" si="107"/>
        <v>0.69818007946880767</v>
      </c>
      <c r="T93" s="363">
        <f t="shared" ca="1" si="107"/>
        <v>0.64061997811266225</v>
      </c>
      <c r="U93" s="363">
        <f t="shared" ca="1" si="107"/>
        <v>0.64765021671453427</v>
      </c>
      <c r="V93" s="363">
        <f t="shared" ca="1" si="107"/>
        <v>0.60686827038659907</v>
      </c>
      <c r="W93" s="363">
        <f t="shared" ca="1" si="107"/>
        <v>0.63022220475121193</v>
      </c>
      <c r="X93" s="363">
        <f t="shared" ca="1" si="107"/>
        <v>0.61537929734385111</v>
      </c>
      <c r="Y93" s="363" t="e">
        <f t="shared" ca="1" si="107"/>
        <v>#DIV/0!</v>
      </c>
      <c r="Z93" s="363" t="e">
        <f t="shared" ca="1" si="107"/>
        <v>#DIV/0!</v>
      </c>
      <c r="AA93" s="363" t="e">
        <f t="shared" ca="1" si="107"/>
        <v>#DIV/0!</v>
      </c>
      <c r="AB93" s="363" t="e">
        <f t="shared" ca="1" si="107"/>
        <v>#DIV/0!</v>
      </c>
      <c r="AC93" s="372"/>
      <c r="AD93" s="362">
        <f t="shared" ca="1" si="107"/>
        <v>0.67141742691681117</v>
      </c>
      <c r="AE93" s="363">
        <f t="shared" ca="1" si="107"/>
        <v>0.6657701419961326</v>
      </c>
      <c r="AF93" s="363">
        <f t="shared" ca="1" si="107"/>
        <v>0.66260443252295342</v>
      </c>
      <c r="AG93" s="363">
        <f t="shared" ca="1" si="107"/>
        <v>0.6922604759570079</v>
      </c>
      <c r="AH93" s="363">
        <f t="shared" ca="1" si="107"/>
        <v>0.70040750887410697</v>
      </c>
      <c r="AI93" s="363">
        <f t="shared" ca="1" si="107"/>
        <v>0.61419238483415473</v>
      </c>
      <c r="AJ93" s="363">
        <f t="shared" ca="1" si="107"/>
        <v>0.64337462608730733</v>
      </c>
      <c r="AK93" s="363">
        <f t="shared" ca="1" si="108"/>
        <v>0.62905321272627979</v>
      </c>
      <c r="AL93" s="363">
        <f t="shared" ca="1" si="108"/>
        <v>0.60953132629449913</v>
      </c>
      <c r="AM93" s="363">
        <f t="shared" ca="1" si="108"/>
        <v>0.62095655133314243</v>
      </c>
      <c r="AN93" s="363">
        <f t="shared" ca="1" si="113"/>
        <v>0.66373957815380291</v>
      </c>
      <c r="AO93" s="363">
        <f t="shared" ca="1" si="109"/>
        <v>0.58230799447520543</v>
      </c>
      <c r="AP93" s="363" t="e">
        <f t="shared" ca="1" si="109"/>
        <v>#DIV/0!</v>
      </c>
      <c r="AQ93" s="363" t="e">
        <f t="shared" ca="1" si="109"/>
        <v>#DIV/0!</v>
      </c>
      <c r="AR93" s="363" t="e">
        <f t="shared" ca="1" si="109"/>
        <v>#DIV/0!</v>
      </c>
      <c r="AS93" s="363" t="e">
        <f t="shared" ca="1" si="110"/>
        <v>#DIV/0!</v>
      </c>
      <c r="AT93" s="363" t="e">
        <f t="shared" ca="1" si="109"/>
        <v>#DIV/0!</v>
      </c>
      <c r="AU93" s="363" t="e">
        <f t="shared" ca="1" si="109"/>
        <v>#DIV/0!</v>
      </c>
      <c r="AV93" s="372"/>
      <c r="AW93" s="362" t="s">
        <v>15</v>
      </c>
      <c r="AX93" s="363">
        <f t="shared" ca="1" si="111"/>
        <v>0.63357237337485828</v>
      </c>
      <c r="AY93" s="363" t="e">
        <f t="shared" ca="1" si="111"/>
        <v>#DIV/0!</v>
      </c>
      <c r="AZ93" s="364"/>
    </row>
    <row r="94" spans="1:86" s="343" customFormat="1" x14ac:dyDescent="0.2">
      <c r="A94" s="325" t="s">
        <v>16</v>
      </c>
      <c r="B94" s="362">
        <f t="shared" ca="1" si="106"/>
        <v>0.43443874995362908</v>
      </c>
      <c r="C94" s="363">
        <f t="shared" ca="1" si="107"/>
        <v>0.42753724405219456</v>
      </c>
      <c r="D94" s="363">
        <f t="shared" ca="1" si="107"/>
        <v>0.40987911150017337</v>
      </c>
      <c r="E94" s="363">
        <f t="shared" ca="1" si="107"/>
        <v>0.40037555099051064</v>
      </c>
      <c r="F94" s="363" t="e">
        <f t="shared" ca="1" si="107"/>
        <v>#DIV/0!</v>
      </c>
      <c r="G94" s="372"/>
      <c r="H94" s="362">
        <f t="shared" ca="1" si="107"/>
        <v>0.41934603432663292</v>
      </c>
      <c r="I94" s="363">
        <f t="shared" ca="1" si="107"/>
        <v>0.43578045668809567</v>
      </c>
      <c r="J94" s="363">
        <f t="shared" ca="1" si="107"/>
        <v>0.40274583707180622</v>
      </c>
      <c r="K94" s="363">
        <f t="shared" ca="1" si="107"/>
        <v>0.41701280364859433</v>
      </c>
      <c r="L94" s="363">
        <f t="shared" ca="1" si="107"/>
        <v>0.39609669523645291</v>
      </c>
      <c r="M94" s="363">
        <f t="shared" ca="1" si="107"/>
        <v>0.40465648953314931</v>
      </c>
      <c r="N94" s="363" t="e">
        <f t="shared" ca="1" si="107"/>
        <v>#DIV/0!</v>
      </c>
      <c r="O94" s="363" t="e">
        <f t="shared" ca="1" si="107"/>
        <v>#DIV/0!</v>
      </c>
      <c r="P94" s="372"/>
      <c r="Q94" s="362">
        <f t="shared" ca="1" si="107"/>
        <v>0.37728997563099698</v>
      </c>
      <c r="R94" s="363">
        <f t="shared" ca="1" si="107"/>
        <v>0.42796010115197763</v>
      </c>
      <c r="S94" s="363">
        <f t="shared" ca="1" si="107"/>
        <v>0.42426929386509765</v>
      </c>
      <c r="T94" s="363">
        <f t="shared" ca="1" si="107"/>
        <v>0.40967870840177173</v>
      </c>
      <c r="U94" s="363">
        <f t="shared" ca="1" si="107"/>
        <v>0.37049809871432915</v>
      </c>
      <c r="V94" s="363">
        <f t="shared" ca="1" si="107"/>
        <v>0.42154832703023248</v>
      </c>
      <c r="W94" s="363">
        <f t="shared" ca="1" si="107"/>
        <v>0.41750470019807395</v>
      </c>
      <c r="X94" s="363">
        <f t="shared" ca="1" si="107"/>
        <v>0.39177130362387452</v>
      </c>
      <c r="Y94" s="363" t="e">
        <f t="shared" ca="1" si="107"/>
        <v>#DIV/0!</v>
      </c>
      <c r="Z94" s="363" t="e">
        <f t="shared" ca="1" si="107"/>
        <v>#DIV/0!</v>
      </c>
      <c r="AA94" s="363" t="e">
        <f t="shared" ca="1" si="107"/>
        <v>#DIV/0!</v>
      </c>
      <c r="AB94" s="363" t="e">
        <f t="shared" ca="1" si="107"/>
        <v>#DIV/0!</v>
      </c>
      <c r="AC94" s="372"/>
      <c r="AD94" s="362">
        <f t="shared" ca="1" si="107"/>
        <v>0.37826205527516077</v>
      </c>
      <c r="AE94" s="363">
        <f t="shared" ca="1" si="107"/>
        <v>0.3959640411316967</v>
      </c>
      <c r="AF94" s="363">
        <f t="shared" ca="1" si="107"/>
        <v>0.43381775027191455</v>
      </c>
      <c r="AG94" s="363">
        <f t="shared" ca="1" si="107"/>
        <v>0.40890992832837531</v>
      </c>
      <c r="AH94" s="363">
        <f t="shared" ca="1" si="107"/>
        <v>0.43615786145104224</v>
      </c>
      <c r="AI94" s="363">
        <f t="shared" ca="1" si="107"/>
        <v>0.40571476156479064</v>
      </c>
      <c r="AJ94" s="363">
        <f t="shared" ca="1" si="107"/>
        <v>0.36872956446112004</v>
      </c>
      <c r="AK94" s="363">
        <f t="shared" ca="1" si="108"/>
        <v>0.38997990961086354</v>
      </c>
      <c r="AL94" s="363">
        <f t="shared" ca="1" si="108"/>
        <v>0.42903069239357761</v>
      </c>
      <c r="AM94" s="363">
        <f t="shared" ca="1" si="108"/>
        <v>0.40280498506783763</v>
      </c>
      <c r="AN94" s="363">
        <f t="shared" ca="1" si="113"/>
        <v>0.4246796421281932</v>
      </c>
      <c r="AO94" s="363">
        <f t="shared" ca="1" si="109"/>
        <v>0.38580671637395125</v>
      </c>
      <c r="AP94" s="363" t="e">
        <f t="shared" ca="1" si="109"/>
        <v>#DIV/0!</v>
      </c>
      <c r="AQ94" s="363" t="e">
        <f t="shared" ca="1" si="109"/>
        <v>#DIV/0!</v>
      </c>
      <c r="AR94" s="363" t="e">
        <f t="shared" ca="1" si="109"/>
        <v>#DIV/0!</v>
      </c>
      <c r="AS94" s="363" t="e">
        <f t="shared" ca="1" si="110"/>
        <v>#DIV/0!</v>
      </c>
      <c r="AT94" s="363" t="e">
        <f t="shared" ca="1" si="109"/>
        <v>#DIV/0!</v>
      </c>
      <c r="AU94" s="363" t="e">
        <f t="shared" ca="1" si="109"/>
        <v>#DIV/0!</v>
      </c>
      <c r="AV94" s="372"/>
      <c r="AW94" s="362" t="s">
        <v>16</v>
      </c>
      <c r="AX94" s="363">
        <f t="shared" ca="1" si="111"/>
        <v>0.37498601503568546</v>
      </c>
      <c r="AY94" s="363" t="e">
        <f t="shared" ca="1" si="111"/>
        <v>#DIV/0!</v>
      </c>
      <c r="AZ94" s="364"/>
    </row>
    <row r="95" spans="1:86" s="343" customFormat="1" x14ac:dyDescent="0.2">
      <c r="A95" s="325" t="s">
        <v>17</v>
      </c>
      <c r="B95" s="362">
        <f t="shared" ca="1" si="106"/>
        <v>1.5574926621246816</v>
      </c>
      <c r="C95" s="363">
        <f t="shared" ca="1" si="107"/>
        <v>1.4654926619840278</v>
      </c>
      <c r="D95" s="363">
        <f t="shared" ca="1" si="107"/>
        <v>1.3374741667659884</v>
      </c>
      <c r="E95" s="363">
        <f t="shared" ca="1" si="107"/>
        <v>1.2358002641606258</v>
      </c>
      <c r="F95" s="363" t="e">
        <f t="shared" ca="1" si="107"/>
        <v>#DIV/0!</v>
      </c>
      <c r="G95" s="372"/>
      <c r="H95" s="362">
        <f t="shared" ca="1" si="107"/>
        <v>1.4271976279316423</v>
      </c>
      <c r="I95" s="363">
        <f t="shared" ca="1" si="107"/>
        <v>1.5040308168072154</v>
      </c>
      <c r="J95" s="363">
        <f t="shared" ca="1" si="107"/>
        <v>1.2995283030084213</v>
      </c>
      <c r="K95" s="363">
        <f t="shared" ca="1" si="107"/>
        <v>1.3754222526094164</v>
      </c>
      <c r="L95" s="363">
        <f t="shared" ca="1" si="107"/>
        <v>1.2019417101450343</v>
      </c>
      <c r="M95" s="363">
        <f t="shared" ca="1" si="107"/>
        <v>1.269675299266892</v>
      </c>
      <c r="N95" s="363" t="e">
        <f t="shared" ca="1" si="107"/>
        <v>#DIV/0!</v>
      </c>
      <c r="O95" s="363" t="e">
        <f t="shared" ca="1" si="107"/>
        <v>#DIV/0!</v>
      </c>
      <c r="P95" s="372"/>
      <c r="Q95" s="362">
        <f t="shared" ca="1" si="107"/>
        <v>1.2793328915016848</v>
      </c>
      <c r="R95" s="363">
        <f t="shared" ca="1" si="107"/>
        <v>1.3195320432127207</v>
      </c>
      <c r="S95" s="363">
        <f t="shared" ca="1" si="107"/>
        <v>1.4076049650792721</v>
      </c>
      <c r="T95" s="363">
        <f t="shared" ca="1" si="107"/>
        <v>1.3428953599226143</v>
      </c>
      <c r="U95" s="363">
        <f t="shared" ca="1" si="107"/>
        <v>1.2094245062042046</v>
      </c>
      <c r="V95" s="363">
        <f t="shared" ca="1" si="107"/>
        <v>1.1945018737492634</v>
      </c>
      <c r="W95" s="363">
        <f t="shared" ca="1" si="107"/>
        <v>1.2667705039531965</v>
      </c>
      <c r="X95" s="363">
        <f t="shared" ca="1" si="107"/>
        <v>1.2725884541505939</v>
      </c>
      <c r="Y95" s="363" t="e">
        <f t="shared" ca="1" si="107"/>
        <v>#DIV/0!</v>
      </c>
      <c r="Z95" s="363" t="e">
        <f t="shared" ca="1" si="107"/>
        <v>#DIV/0!</v>
      </c>
      <c r="AA95" s="363" t="e">
        <f t="shared" ca="1" si="107"/>
        <v>#DIV/0!</v>
      </c>
      <c r="AB95" s="363" t="e">
        <f t="shared" ca="1" si="107"/>
        <v>#DIV/0!</v>
      </c>
      <c r="AC95" s="372"/>
      <c r="AD95" s="362">
        <f t="shared" ca="1" si="107"/>
        <v>1.3041896896444138</v>
      </c>
      <c r="AE95" s="363">
        <f t="shared" ca="1" si="107"/>
        <v>1.261939118441461</v>
      </c>
      <c r="AF95" s="363">
        <f t="shared" ca="1" si="107"/>
        <v>1.3332739937151343</v>
      </c>
      <c r="AG95" s="363">
        <f t="shared" ca="1" si="107"/>
        <v>1.3859226828587405</v>
      </c>
      <c r="AH95" s="363">
        <f t="shared" ca="1" si="107"/>
        <v>1.4422142214268681</v>
      </c>
      <c r="AI95" s="363">
        <f t="shared" ca="1" si="107"/>
        <v>1.2957342010346209</v>
      </c>
      <c r="AJ95" s="363">
        <f t="shared" ca="1" si="107"/>
        <v>1.2229990208172263</v>
      </c>
      <c r="AK95" s="363">
        <f t="shared" ca="1" si="108"/>
        <v>1.1741291825881666</v>
      </c>
      <c r="AL95" s="363">
        <f t="shared" ca="1" si="108"/>
        <v>1.2097204074353194</v>
      </c>
      <c r="AM95" s="363">
        <f t="shared" ca="1" si="108"/>
        <v>1.2440301486451959</v>
      </c>
      <c r="AN95" s="363">
        <f t="shared" ca="1" si="113"/>
        <v>1.3495723280813574</v>
      </c>
      <c r="AO95" s="363">
        <f t="shared" ca="1" si="109"/>
        <v>1.2131338754887735</v>
      </c>
      <c r="AP95" s="363" t="e">
        <f t="shared" ca="1" si="109"/>
        <v>#DIV/0!</v>
      </c>
      <c r="AQ95" s="363" t="e">
        <f t="shared" ca="1" si="109"/>
        <v>#DIV/0!</v>
      </c>
      <c r="AR95" s="363" t="e">
        <f t="shared" ca="1" si="109"/>
        <v>#DIV/0!</v>
      </c>
      <c r="AS95" s="363" t="e">
        <f t="shared" ca="1" si="110"/>
        <v>#DIV/0!</v>
      </c>
      <c r="AT95" s="363" t="e">
        <f t="shared" ca="1" si="109"/>
        <v>#DIV/0!</v>
      </c>
      <c r="AU95" s="363" t="e">
        <f t="shared" ca="1" si="109"/>
        <v>#DIV/0!</v>
      </c>
      <c r="AV95" s="372"/>
      <c r="AW95" s="362" t="s">
        <v>17</v>
      </c>
      <c r="AX95" s="363">
        <f t="shared" ca="1" si="111"/>
        <v>1.2309678904935899</v>
      </c>
      <c r="AY95" s="363" t="e">
        <f t="shared" ca="1" si="111"/>
        <v>#DIV/0!</v>
      </c>
      <c r="AZ95" s="364"/>
    </row>
    <row r="96" spans="1:86" s="343" customFormat="1" x14ac:dyDescent="0.2">
      <c r="A96" s="325" t="s">
        <v>18</v>
      </c>
      <c r="B96" s="362">
        <f t="shared" ca="1" si="106"/>
        <v>0.76271162206258003</v>
      </c>
      <c r="C96" s="363">
        <f t="shared" ca="1" si="107"/>
        <v>0.75081545281961837</v>
      </c>
      <c r="D96" s="363">
        <f t="shared" ca="1" si="107"/>
        <v>0.6367619963694352</v>
      </c>
      <c r="E96" s="363">
        <f t="shared" ca="1" si="107"/>
        <v>0.59048554931171271</v>
      </c>
      <c r="F96" s="363" t="e">
        <f t="shared" ca="1" si="107"/>
        <v>#DIV/0!</v>
      </c>
      <c r="G96" s="372"/>
      <c r="H96" s="362">
        <f t="shared" ca="1" si="107"/>
        <v>0.74915769768519658</v>
      </c>
      <c r="I96" s="363">
        <f t="shared" ca="1" si="107"/>
        <v>0.75248373241801014</v>
      </c>
      <c r="J96" s="363">
        <f t="shared" ca="1" si="107"/>
        <v>0.63454447990692231</v>
      </c>
      <c r="K96" s="363">
        <f t="shared" ca="1" si="107"/>
        <v>0.63897964268831409</v>
      </c>
      <c r="L96" s="363">
        <f t="shared" ca="1" si="107"/>
        <v>0.57813182590548695</v>
      </c>
      <c r="M96" s="363">
        <f t="shared" ca="1" si="107"/>
        <v>0.60284528605316645</v>
      </c>
      <c r="N96" s="363" t="e">
        <f t="shared" ca="1" si="107"/>
        <v>#DIV/0!</v>
      </c>
      <c r="O96" s="363" t="e">
        <f t="shared" ca="1" si="107"/>
        <v>#DIV/0!</v>
      </c>
      <c r="P96" s="372"/>
      <c r="Q96" s="362">
        <f t="shared" ca="1" si="107"/>
        <v>0.62295241588782424</v>
      </c>
      <c r="R96" s="363">
        <f t="shared" ca="1" si="107"/>
        <v>0.6460265255682498</v>
      </c>
      <c r="S96" s="363">
        <f t="shared" ca="1" si="107"/>
        <v>0.65565348740709306</v>
      </c>
      <c r="T96" s="363">
        <f t="shared" ca="1" si="107"/>
        <v>0.62212747839818094</v>
      </c>
      <c r="U96" s="363">
        <f t="shared" ca="1" si="107"/>
        <v>0.57356021605283203</v>
      </c>
      <c r="V96" s="363">
        <f t="shared" ca="1" si="107"/>
        <v>0.58267718957704728</v>
      </c>
      <c r="W96" s="363">
        <f t="shared" ca="1" si="107"/>
        <v>0.62484964362482176</v>
      </c>
      <c r="X96" s="363">
        <f t="shared" ca="1" si="107"/>
        <v>0.58077760320461502</v>
      </c>
      <c r="Y96" s="363" t="e">
        <f t="shared" ca="1" si="107"/>
        <v>#DIV/0!</v>
      </c>
      <c r="Z96" s="363" t="e">
        <f t="shared" ca="1" si="107"/>
        <v>#DIV/0!</v>
      </c>
      <c r="AA96" s="363" t="e">
        <f t="shared" ca="1" si="107"/>
        <v>#DIV/0!</v>
      </c>
      <c r="AB96" s="363" t="e">
        <f t="shared" ca="1" si="107"/>
        <v>#DIV/0!</v>
      </c>
      <c r="AC96" s="372"/>
      <c r="AD96" s="362">
        <f t="shared" ca="1" si="107"/>
        <v>0.63704971107251973</v>
      </c>
      <c r="AE96" s="363">
        <f t="shared" ca="1" si="107"/>
        <v>0.60255927047637481</v>
      </c>
      <c r="AF96" s="363">
        <f t="shared" ca="1" si="107"/>
        <v>0.66470072709880912</v>
      </c>
      <c r="AG96" s="363">
        <f t="shared" ca="1" si="107"/>
        <v>0.66112674321037568</v>
      </c>
      <c r="AH96" s="363">
        <f t="shared" ca="1" si="107"/>
        <v>0.65337198145444708</v>
      </c>
      <c r="AI96" s="363">
        <f t="shared" ca="1" si="107"/>
        <v>0.60115309511630699</v>
      </c>
      <c r="AJ96" s="363">
        <f t="shared" ca="1" si="107"/>
        <v>0.58271103138160507</v>
      </c>
      <c r="AK96" s="363">
        <f t="shared" ca="1" si="108"/>
        <v>0.55938681392985024</v>
      </c>
      <c r="AL96" s="363">
        <f t="shared" ca="1" si="108"/>
        <v>0.59275460499076649</v>
      </c>
      <c r="AM96" s="363">
        <f t="shared" ca="1" si="108"/>
        <v>0.63372575673122333</v>
      </c>
      <c r="AN96" s="363">
        <f t="shared" ca="1" si="113"/>
        <v>0.61262177002689067</v>
      </c>
      <c r="AO96" s="363">
        <f t="shared" ca="1" si="109"/>
        <v>0.5611324292834422</v>
      </c>
      <c r="AP96" s="363" t="e">
        <f t="shared" ca="1" si="109"/>
        <v>#DIV/0!</v>
      </c>
      <c r="AQ96" s="363" t="e">
        <f t="shared" ca="1" si="109"/>
        <v>#DIV/0!</v>
      </c>
      <c r="AR96" s="363" t="e">
        <f t="shared" ca="1" si="109"/>
        <v>#DIV/0!</v>
      </c>
      <c r="AS96" s="363" t="e">
        <f t="shared" ca="1" si="110"/>
        <v>#DIV/0!</v>
      </c>
      <c r="AT96" s="363" t="e">
        <f t="shared" ca="1" si="109"/>
        <v>#DIV/0!</v>
      </c>
      <c r="AU96" s="363" t="e">
        <f t="shared" ca="1" si="109"/>
        <v>#DIV/0!</v>
      </c>
      <c r="AV96" s="372"/>
      <c r="AW96" s="362" t="s">
        <v>18</v>
      </c>
      <c r="AX96" s="363">
        <f t="shared" ca="1" si="111"/>
        <v>0.5799805253441449</v>
      </c>
      <c r="AY96" s="363" t="e">
        <f t="shared" ca="1" si="111"/>
        <v>#DIV/0!</v>
      </c>
      <c r="AZ96" s="364"/>
    </row>
    <row r="97" spans="1:52" s="343" customFormat="1" x14ac:dyDescent="0.2">
      <c r="A97" s="325" t="s">
        <v>19</v>
      </c>
      <c r="B97" s="362">
        <f t="shared" ca="1" si="106"/>
        <v>0.99966701872970332</v>
      </c>
      <c r="C97" s="363">
        <f t="shared" ca="1" si="107"/>
        <v>0.90340448911505578</v>
      </c>
      <c r="D97" s="363">
        <f t="shared" ca="1" si="107"/>
        <v>0.85675213561530128</v>
      </c>
      <c r="E97" s="363">
        <f t="shared" ca="1" si="107"/>
        <v>0.7864232617346405</v>
      </c>
      <c r="F97" s="363" t="e">
        <f t="shared" ca="1" si="107"/>
        <v>#DIV/0!</v>
      </c>
      <c r="G97" s="372"/>
      <c r="H97" s="362">
        <f t="shared" ca="1" si="107"/>
        <v>0.94640624870940926</v>
      </c>
      <c r="I97" s="363">
        <f t="shared" ca="1" si="107"/>
        <v>0.86012972751934591</v>
      </c>
      <c r="J97" s="363">
        <f t="shared" ca="1" si="107"/>
        <v>0.87262361766962249</v>
      </c>
      <c r="K97" s="363">
        <f t="shared" ca="1" si="107"/>
        <v>0.84087972413699541</v>
      </c>
      <c r="L97" s="363">
        <f t="shared" ca="1" si="107"/>
        <v>0.80856326038940296</v>
      </c>
      <c r="M97" s="363">
        <f t="shared" ca="1" si="107"/>
        <v>0.76427248614814092</v>
      </c>
      <c r="N97" s="363" t="e">
        <f t="shared" ca="1" si="107"/>
        <v>#DIV/0!</v>
      </c>
      <c r="O97" s="363" t="e">
        <f t="shared" ca="1" si="107"/>
        <v>#DIV/0!</v>
      </c>
      <c r="P97" s="372"/>
      <c r="Q97" s="362">
        <f t="shared" ca="1" si="107"/>
        <v>0.84829479957138765</v>
      </c>
      <c r="R97" s="363">
        <f t="shared" ca="1" si="107"/>
        <v>0.89672153498873242</v>
      </c>
      <c r="S97" s="363">
        <f t="shared" ca="1" si="107"/>
        <v>0.86599903405169842</v>
      </c>
      <c r="T97" s="363">
        <f t="shared" ca="1" si="107"/>
        <v>0.81549177404648121</v>
      </c>
      <c r="U97" s="363">
        <f t="shared" ca="1" si="107"/>
        <v>0.82948666164048301</v>
      </c>
      <c r="V97" s="363">
        <f t="shared" ca="1" si="107"/>
        <v>0.78775998298879435</v>
      </c>
      <c r="W97" s="363">
        <f t="shared" ca="1" si="107"/>
        <v>0.78522809820051542</v>
      </c>
      <c r="X97" s="363">
        <f t="shared" ca="1" si="107"/>
        <v>0.74325656695290077</v>
      </c>
      <c r="Y97" s="363" t="e">
        <f t="shared" ca="1" si="107"/>
        <v>#DIV/0!</v>
      </c>
      <c r="Z97" s="363" t="e">
        <f t="shared" ca="1" si="107"/>
        <v>#DIV/0!</v>
      </c>
      <c r="AA97" s="363" t="e">
        <f t="shared" ca="1" si="107"/>
        <v>#DIV/0!</v>
      </c>
      <c r="AB97" s="363" t="e">
        <f t="shared" ca="1" si="107"/>
        <v>#DIV/0!</v>
      </c>
      <c r="AC97" s="372"/>
      <c r="AD97" s="362">
        <f t="shared" ca="1" si="107"/>
        <v>0.83769335231778252</v>
      </c>
      <c r="AE97" s="363">
        <f t="shared" ca="1" si="107"/>
        <v>0.86012562715296215</v>
      </c>
      <c r="AF97" s="363">
        <f t="shared" ca="1" si="107"/>
        <v>0.91983227831876846</v>
      </c>
      <c r="AG97" s="363">
        <f t="shared" ca="1" si="107"/>
        <v>0.90070328060033988</v>
      </c>
      <c r="AH97" s="363">
        <f t="shared" ca="1" si="107"/>
        <v>0.80966996984566297</v>
      </c>
      <c r="AI97" s="363">
        <f t="shared" ca="1" si="107"/>
        <v>0.81087583979030686</v>
      </c>
      <c r="AJ97" s="363">
        <f t="shared" ca="1" si="107"/>
        <v>0.81096389678772218</v>
      </c>
      <c r="AK97" s="363">
        <f t="shared" ca="1" si="108"/>
        <v>0.81585327834899235</v>
      </c>
      <c r="AL97" s="363">
        <f t="shared" ca="1" si="108"/>
        <v>0.79879616548133581</v>
      </c>
      <c r="AM97" s="363">
        <f t="shared" ca="1" si="108"/>
        <v>0.82372448203405135</v>
      </c>
      <c r="AN97" s="363">
        <f t="shared" ca="1" si="113"/>
        <v>0.72548801035222699</v>
      </c>
      <c r="AO97" s="363">
        <f t="shared" ca="1" si="109"/>
        <v>0.7436445419428408</v>
      </c>
      <c r="AP97" s="363" t="e">
        <f t="shared" ca="1" si="109"/>
        <v>#DIV/0!</v>
      </c>
      <c r="AQ97" s="363" t="e">
        <f t="shared" ca="1" si="109"/>
        <v>#DIV/0!</v>
      </c>
      <c r="AR97" s="363" t="e">
        <f t="shared" ca="1" si="109"/>
        <v>#DIV/0!</v>
      </c>
      <c r="AS97" s="363" t="e">
        <f t="shared" ca="1" si="110"/>
        <v>#DIV/0!</v>
      </c>
      <c r="AT97" s="363" t="e">
        <f t="shared" ca="1" si="109"/>
        <v>#DIV/0!</v>
      </c>
      <c r="AU97" s="363" t="e">
        <f t="shared" ca="1" si="109"/>
        <v>#DIV/0!</v>
      </c>
      <c r="AV97" s="372"/>
      <c r="AW97" s="362" t="s">
        <v>19</v>
      </c>
      <c r="AX97" s="363">
        <f t="shared" ca="1" si="111"/>
        <v>0.79113349396072552</v>
      </c>
      <c r="AY97" s="363" t="e">
        <f t="shared" ca="1" si="111"/>
        <v>#DIV/0!</v>
      </c>
      <c r="AZ97" s="364"/>
    </row>
    <row r="98" spans="1:52" s="343" customFormat="1" x14ac:dyDescent="0.2">
      <c r="A98" s="325" t="s">
        <v>20</v>
      </c>
      <c r="B98" s="362">
        <f t="shared" ca="1" si="106"/>
        <v>2.748864073928607</v>
      </c>
      <c r="C98" s="363">
        <f t="shared" ca="1" si="107"/>
        <v>2.6312593645546105</v>
      </c>
      <c r="D98" s="363">
        <f t="shared" ca="1" si="107"/>
        <v>2.5688426947461021</v>
      </c>
      <c r="E98" s="363">
        <f t="shared" ca="1" si="107"/>
        <v>2.5104636054900853</v>
      </c>
      <c r="F98" s="363" t="e">
        <f t="shared" ca="1" si="107"/>
        <v>#DIV/0!</v>
      </c>
      <c r="G98" s="372"/>
      <c r="H98" s="362">
        <f t="shared" ca="1" si="107"/>
        <v>2.693534260651071</v>
      </c>
      <c r="I98" s="363">
        <f t="shared" ca="1" si="107"/>
        <v>2.5685891085605794</v>
      </c>
      <c r="J98" s="363">
        <f t="shared" ca="1" si="107"/>
        <v>2.5793836050273162</v>
      </c>
      <c r="K98" s="363">
        <f t="shared" ca="1" si="107"/>
        <v>2.5583011671958262</v>
      </c>
      <c r="L98" s="363">
        <f t="shared" ca="1" si="107"/>
        <v>2.5663873511878248</v>
      </c>
      <c r="M98" s="363">
        <f t="shared" ca="1" si="107"/>
        <v>2.4545126381832008</v>
      </c>
      <c r="N98" s="363" t="e">
        <f t="shared" ca="1" si="107"/>
        <v>#DIV/0!</v>
      </c>
      <c r="O98" s="363" t="e">
        <f t="shared" ca="1" si="107"/>
        <v>#DIV/0!</v>
      </c>
      <c r="P98" s="372"/>
      <c r="Q98" s="362">
        <f t="shared" ca="1" si="107"/>
        <v>2.5687807971551173</v>
      </c>
      <c r="R98" s="363">
        <f t="shared" ca="1" si="107"/>
        <v>2.5898857834078273</v>
      </c>
      <c r="S98" s="363">
        <f t="shared" ca="1" si="107"/>
        <v>2.5640640234979117</v>
      </c>
      <c r="T98" s="363">
        <f t="shared" ca="1" si="107"/>
        <v>2.55247667963335</v>
      </c>
      <c r="U98" s="363">
        <f t="shared" ca="1" si="107"/>
        <v>2.607041383831497</v>
      </c>
      <c r="V98" s="363">
        <f t="shared" ca="1" si="107"/>
        <v>2.5259667184048999</v>
      </c>
      <c r="W98" s="363">
        <f t="shared" ca="1" si="107"/>
        <v>2.4715279046516248</v>
      </c>
      <c r="X98" s="363">
        <f t="shared" ca="1" si="107"/>
        <v>2.4374484043019766</v>
      </c>
      <c r="Y98" s="363" t="e">
        <f t="shared" ca="1" si="107"/>
        <v>#DIV/0!</v>
      </c>
      <c r="Z98" s="363" t="e">
        <f t="shared" ca="1" si="107"/>
        <v>#DIV/0!</v>
      </c>
      <c r="AA98" s="363" t="e">
        <f t="shared" ca="1" si="107"/>
        <v>#DIV/0!</v>
      </c>
      <c r="AB98" s="363" t="e">
        <f t="shared" ca="1" si="107"/>
        <v>#DIV/0!</v>
      </c>
      <c r="AC98" s="372"/>
      <c r="AD98" s="362">
        <f t="shared" ca="1" si="107"/>
        <v>2.5829317694441132</v>
      </c>
      <c r="AE98" s="363">
        <f t="shared" ca="1" si="107"/>
        <v>2.5708096114040933</v>
      </c>
      <c r="AF98" s="363">
        <f t="shared" ca="1" si="107"/>
        <v>2.5846294753121004</v>
      </c>
      <c r="AG98" s="363">
        <f t="shared" ca="1" si="107"/>
        <v>2.5803332961405596</v>
      </c>
      <c r="AH98" s="363">
        <f t="shared" ca="1" si="107"/>
        <v>2.5465284580783432</v>
      </c>
      <c r="AI98" s="363">
        <f t="shared" ca="1" si="107"/>
        <v>2.5475380959122051</v>
      </c>
      <c r="AJ98" s="363">
        <f ca="1">AJ31/(SUM(AJ$24:AJ$44)-AJ$42)*100</f>
        <v>2.6507252066966513</v>
      </c>
      <c r="AK98" s="363">
        <f t="shared" ref="AK98:AM105" ca="1" si="114">AK31/(SUM(AK$24:AK$44)-AK$42)*100</f>
        <v>2.5335376685419053</v>
      </c>
      <c r="AL98" s="363">
        <f t="shared" ca="1" si="114"/>
        <v>2.5175483366646305</v>
      </c>
      <c r="AM98" s="363">
        <f t="shared" ca="1" si="114"/>
        <v>2.4965486777457295</v>
      </c>
      <c r="AN98" s="363">
        <f t="shared" ref="AN98:AU105" ca="1" si="115">AN31/(SUM(AN$24:AN$44)-AN$42)*100</f>
        <v>2.4508299222583227</v>
      </c>
      <c r="AO98" s="363">
        <f t="shared" ca="1" si="115"/>
        <v>2.4153332285516949</v>
      </c>
      <c r="AP98" s="363" t="e">
        <f t="shared" ca="1" si="115"/>
        <v>#DIV/0!</v>
      </c>
      <c r="AQ98" s="363" t="e">
        <f t="shared" ca="1" si="115"/>
        <v>#DIV/0!</v>
      </c>
      <c r="AR98" s="363" t="e">
        <f t="shared" ca="1" si="115"/>
        <v>#DIV/0!</v>
      </c>
      <c r="AS98" s="363" t="e">
        <f ca="1">AS31/(SUM(AS$24:AS$44)-AS$42)*100</f>
        <v>#DIV/0!</v>
      </c>
      <c r="AT98" s="363" t="e">
        <f ca="1">AT31/(SUM(AT$24:AT$44)-AT$42)*100</f>
        <v>#DIV/0!</v>
      </c>
      <c r="AU98" s="363" t="e">
        <f ca="1">AU31/(SUM(AU$24:AU$44)-AU$42)*100</f>
        <v>#DIV/0!</v>
      </c>
      <c r="AV98" s="372"/>
      <c r="AW98" s="362" t="s">
        <v>20</v>
      </c>
      <c r="AX98" s="363">
        <f t="shared" ca="1" si="111"/>
        <v>2.6954771623469953</v>
      </c>
      <c r="AY98" s="363" t="e">
        <f t="shared" ca="1" si="111"/>
        <v>#DIV/0!</v>
      </c>
      <c r="AZ98" s="364"/>
    </row>
    <row r="99" spans="1:52" s="343" customFormat="1" x14ac:dyDescent="0.2">
      <c r="A99" s="325" t="s">
        <v>21</v>
      </c>
      <c r="B99" s="362">
        <f t="shared" ca="1" si="106"/>
        <v>0.62053129826682418</v>
      </c>
      <c r="C99" s="363">
        <f ca="1">C32/(SUM(C$24:C$44)-C$42)*100</f>
        <v>0.60977443362238071</v>
      </c>
      <c r="D99" s="363">
        <f ca="1">D32/(SUM(D$24:D$44)-D$42)*100</f>
        <v>0.60234273936962535</v>
      </c>
      <c r="E99" s="363">
        <f ca="1">E32/(SUM(E$24:E$44)-E$42)*100</f>
        <v>0.59383267734178857</v>
      </c>
      <c r="F99" s="363" t="e">
        <f ca="1">F32/(SUM(F$24:F$44)-F$42)*100</f>
        <v>#DIV/0!</v>
      </c>
      <c r="G99" s="372"/>
      <c r="H99" s="362">
        <f t="shared" ref="H99:O99" ca="1" si="116">H32/(SUM(H$24:H$44)-H$42)*100</f>
        <v>0.58097797739773449</v>
      </c>
      <c r="I99" s="363">
        <f t="shared" ca="1" si="116"/>
        <v>0.63875370771902817</v>
      </c>
      <c r="J99" s="363">
        <f t="shared" ca="1" si="116"/>
        <v>0.56696485228145066</v>
      </c>
      <c r="K99" s="363">
        <f t="shared" ca="1" si="116"/>
        <v>0.63772269816456684</v>
      </c>
      <c r="L99" s="363">
        <f t="shared" ca="1" si="116"/>
        <v>0.58550104355471666</v>
      </c>
      <c r="M99" s="363">
        <f t="shared" ca="1" si="116"/>
        <v>0.60216836665975682</v>
      </c>
      <c r="N99" s="363" t="e">
        <f t="shared" ca="1" si="116"/>
        <v>#DIV/0!</v>
      </c>
      <c r="O99" s="363" t="e">
        <f t="shared" ca="1" si="116"/>
        <v>#DIV/0!</v>
      </c>
      <c r="P99" s="372"/>
      <c r="Q99" s="362">
        <f ca="1">Q32/(SUM(Q$24:Q$44)-Q$42)*100</f>
        <v>0.53696951792807623</v>
      </c>
      <c r="R99" s="363">
        <f t="shared" ref="C99:AJ106" ca="1" si="117">R32/(SUM(R$24:R$44)-R$42)*100</f>
        <v>0.59667550588936724</v>
      </c>
      <c r="S99" s="363">
        <f t="shared" ca="1" si="117"/>
        <v>0.61850439330457219</v>
      </c>
      <c r="T99" s="363">
        <f t="shared" ca="1" si="117"/>
        <v>0.6571465344987103</v>
      </c>
      <c r="U99" s="363">
        <f t="shared" ca="1" si="117"/>
        <v>0.57315123533298662</v>
      </c>
      <c r="V99" s="363">
        <f t="shared" ca="1" si="117"/>
        <v>0.59777994999052897</v>
      </c>
      <c r="W99" s="363">
        <f t="shared" ca="1" si="117"/>
        <v>0.59083577331706605</v>
      </c>
      <c r="X99" s="363">
        <f t="shared" ca="1" si="117"/>
        <v>0.61353357352497562</v>
      </c>
      <c r="Y99" s="363" t="e">
        <f t="shared" ca="1" si="117"/>
        <v>#DIV/0!</v>
      </c>
      <c r="Z99" s="363" t="e">
        <f t="shared" ca="1" si="117"/>
        <v>#DIV/0!</v>
      </c>
      <c r="AA99" s="363" t="e">
        <f t="shared" ca="1" si="117"/>
        <v>#DIV/0!</v>
      </c>
      <c r="AB99" s="363" t="e">
        <f t="shared" ca="1" si="117"/>
        <v>#DIV/0!</v>
      </c>
      <c r="AC99" s="372"/>
      <c r="AD99" s="362">
        <f t="shared" ca="1" si="117"/>
        <v>0.54207773468681775</v>
      </c>
      <c r="AE99" s="363">
        <f t="shared" ca="1" si="117"/>
        <v>0.55722215806852771</v>
      </c>
      <c r="AF99" s="363">
        <f t="shared" ca="1" si="117"/>
        <v>0.60145504298507069</v>
      </c>
      <c r="AG99" s="363">
        <f t="shared" ca="1" si="117"/>
        <v>0.61730568945286324</v>
      </c>
      <c r="AH99" s="363">
        <f t="shared" ca="1" si="117"/>
        <v>0.62209198417227585</v>
      </c>
      <c r="AI99" s="363">
        <f t="shared" ca="1" si="117"/>
        <v>0.67502732547719035</v>
      </c>
      <c r="AJ99" s="363">
        <f t="shared" ca="1" si="117"/>
        <v>0.58211780029539129</v>
      </c>
      <c r="AK99" s="363">
        <f t="shared" ca="1" si="114"/>
        <v>0.57199101706573541</v>
      </c>
      <c r="AL99" s="363">
        <f t="shared" ca="1" si="114"/>
        <v>0.60256178569814278</v>
      </c>
      <c r="AM99" s="363">
        <f t="shared" ca="1" si="114"/>
        <v>0.5952681364467195</v>
      </c>
      <c r="AN99" s="363">
        <f t="shared" ref="AN99:AN108" ca="1" si="118">AN32/(SUM(AN$24:AN$44)-AN$42)*100</f>
        <v>0.59473864488569073</v>
      </c>
      <c r="AO99" s="363">
        <f t="shared" ca="1" si="115"/>
        <v>0.6169229580269181</v>
      </c>
      <c r="AP99" s="363" t="e">
        <f t="shared" ca="1" si="115"/>
        <v>#DIV/0!</v>
      </c>
      <c r="AQ99" s="363" t="e">
        <f t="shared" ca="1" si="115"/>
        <v>#DIV/0!</v>
      </c>
      <c r="AR99" s="363" t="e">
        <f t="shared" ca="1" si="115"/>
        <v>#DIV/0!</v>
      </c>
      <c r="AS99" s="363" t="e">
        <f t="shared" ref="AS99:AS108" ca="1" si="119">AS32/(SUM(AS$24:AS$44)-AS$42)*100</f>
        <v>#DIV/0!</v>
      </c>
      <c r="AT99" s="363" t="e">
        <f t="shared" ca="1" si="115"/>
        <v>#DIV/0!</v>
      </c>
      <c r="AU99" s="363" t="e">
        <f t="shared" ca="1" si="115"/>
        <v>#DIV/0!</v>
      </c>
      <c r="AV99" s="372"/>
      <c r="AW99" s="362" t="s">
        <v>21</v>
      </c>
      <c r="AX99" s="363">
        <f t="shared" ca="1" si="111"/>
        <v>0.58941422184933634</v>
      </c>
      <c r="AY99" s="363" t="e">
        <f t="shared" ca="1" si="111"/>
        <v>#DIV/0!</v>
      </c>
      <c r="AZ99" s="364"/>
    </row>
    <row r="100" spans="1:52" s="343" customFormat="1" x14ac:dyDescent="0.2">
      <c r="A100" s="325" t="s">
        <v>22</v>
      </c>
      <c r="B100" s="362">
        <f t="shared" ca="1" si="106"/>
        <v>5.2240755514787232</v>
      </c>
      <c r="C100" s="363">
        <f t="shared" ca="1" si="117"/>
        <v>5.1252063744700038</v>
      </c>
      <c r="D100" s="363">
        <f t="shared" ca="1" si="117"/>
        <v>5.6138712151983512</v>
      </c>
      <c r="E100" s="363">
        <f t="shared" ca="1" si="117"/>
        <v>6.2440505291980051</v>
      </c>
      <c r="F100" s="363" t="e">
        <f t="shared" ca="1" si="117"/>
        <v>#DIV/0!</v>
      </c>
      <c r="G100" s="372"/>
      <c r="H100" s="362">
        <f t="shared" ca="1" si="117"/>
        <v>5.3167436235957757</v>
      </c>
      <c r="I100" s="363">
        <f t="shared" ca="1" si="117"/>
        <v>4.9324531273748722</v>
      </c>
      <c r="J100" s="363">
        <f t="shared" ca="1" si="117"/>
        <v>5.8466434735484327</v>
      </c>
      <c r="K100" s="363">
        <f t="shared" ca="1" si="117"/>
        <v>5.3810853258515516</v>
      </c>
      <c r="L100" s="363">
        <f t="shared" ca="1" si="117"/>
        <v>5.8484700744739548</v>
      </c>
      <c r="M100" s="363">
        <f t="shared" ca="1" si="117"/>
        <v>6.6398235378432968</v>
      </c>
      <c r="N100" s="363" t="e">
        <f t="shared" ca="1" si="117"/>
        <v>#DIV/0!</v>
      </c>
      <c r="O100" s="363" t="e">
        <f t="shared" ca="1" si="117"/>
        <v>#DIV/0!</v>
      </c>
      <c r="P100" s="372"/>
      <c r="Q100" s="362">
        <f t="shared" ca="1" si="117"/>
        <v>6.2420581895452756</v>
      </c>
      <c r="R100" s="363">
        <f t="shared" ca="1" si="117"/>
        <v>5.4549815730657869</v>
      </c>
      <c r="S100" s="363">
        <f t="shared" ca="1" si="117"/>
        <v>5.7512840807125754</v>
      </c>
      <c r="T100" s="363">
        <f t="shared" ca="1" si="117"/>
        <v>5.0069274551179781</v>
      </c>
      <c r="U100" s="363">
        <f t="shared" ca="1" si="117"/>
        <v>5.5708572108608223</v>
      </c>
      <c r="V100" s="363">
        <f t="shared" ca="1" si="117"/>
        <v>6.1244891280885412</v>
      </c>
      <c r="W100" s="363">
        <f t="shared" ca="1" si="117"/>
        <v>6.2696622479544164</v>
      </c>
      <c r="X100" s="363">
        <f t="shared" ca="1" si="117"/>
        <v>7.0110500970135918</v>
      </c>
      <c r="Y100" s="363" t="e">
        <f t="shared" ca="1" si="117"/>
        <v>#DIV/0!</v>
      </c>
      <c r="Z100" s="363" t="e">
        <f t="shared" ca="1" si="117"/>
        <v>#DIV/0!</v>
      </c>
      <c r="AA100" s="363" t="e">
        <f t="shared" ca="1" si="117"/>
        <v>#DIV/0!</v>
      </c>
      <c r="AB100" s="363" t="e">
        <f t="shared" ca="1" si="117"/>
        <v>#DIV/0!</v>
      </c>
      <c r="AC100" s="372"/>
      <c r="AD100" s="362">
        <f t="shared" ca="1" si="117"/>
        <v>6.0131325766792854</v>
      </c>
      <c r="AE100" s="363">
        <f t="shared" ca="1" si="117"/>
        <v>6.1440395917642316</v>
      </c>
      <c r="AF100" s="363">
        <f t="shared" ca="1" si="117"/>
        <v>5.3790274960943574</v>
      </c>
      <c r="AG100" s="363">
        <f t="shared" ca="1" si="117"/>
        <v>5.8872893232127508</v>
      </c>
      <c r="AH100" s="363">
        <f t="shared" ca="1" si="117"/>
        <v>5.1292911206435319</v>
      </c>
      <c r="AI100" s="363">
        <f t="shared" ca="1" si="117"/>
        <v>5.1145472640856688</v>
      </c>
      <c r="AJ100" s="363">
        <f t="shared" ca="1" si="117"/>
        <v>5.4753730803799368</v>
      </c>
      <c r="AK100" s="363">
        <f t="shared" ca="1" si="114"/>
        <v>5.8064307709757452</v>
      </c>
      <c r="AL100" s="363">
        <f t="shared" ca="1" si="114"/>
        <v>6.2553459004294414</v>
      </c>
      <c r="AM100" s="363">
        <f t="shared" ca="1" si="114"/>
        <v>6.299770834617167</v>
      </c>
      <c r="AN100" s="363">
        <f t="shared" ca="1" si="118"/>
        <v>6.2321347737777293</v>
      </c>
      <c r="AO100" s="363">
        <f t="shared" ca="1" si="115"/>
        <v>7.4099863103344807</v>
      </c>
      <c r="AP100" s="363" t="e">
        <f t="shared" ca="1" si="115"/>
        <v>#DIV/0!</v>
      </c>
      <c r="AQ100" s="363" t="e">
        <f t="shared" ca="1" si="115"/>
        <v>#DIV/0!</v>
      </c>
      <c r="AR100" s="363" t="e">
        <f t="shared" ca="1" si="115"/>
        <v>#DIV/0!</v>
      </c>
      <c r="AS100" s="363" t="e">
        <f t="shared" ca="1" si="119"/>
        <v>#DIV/0!</v>
      </c>
      <c r="AT100" s="363" t="e">
        <f t="shared" ca="1" si="115"/>
        <v>#DIV/0!</v>
      </c>
      <c r="AU100" s="363" t="e">
        <f t="shared" ca="1" si="115"/>
        <v>#DIV/0!</v>
      </c>
      <c r="AV100" s="372"/>
      <c r="AW100" s="362" t="s">
        <v>22</v>
      </c>
      <c r="AX100" s="363">
        <f t="shared" ca="1" si="111"/>
        <v>5.660529427062742</v>
      </c>
      <c r="AY100" s="363" t="e">
        <f t="shared" ca="1" si="111"/>
        <v>#DIV/0!</v>
      </c>
      <c r="AZ100" s="364"/>
    </row>
    <row r="101" spans="1:52" s="343" customFormat="1" x14ac:dyDescent="0.2">
      <c r="A101" s="325" t="s">
        <v>23</v>
      </c>
      <c r="B101" s="362">
        <f t="shared" ca="1" si="106"/>
        <v>8.8978449317877963</v>
      </c>
      <c r="C101" s="363">
        <f t="shared" ca="1" si="117"/>
        <v>8.7055999458508762</v>
      </c>
      <c r="D101" s="363">
        <f t="shared" ca="1" si="117"/>
        <v>9.4093981564274962</v>
      </c>
      <c r="E101" s="363">
        <f t="shared" ca="1" si="117"/>
        <v>9.0607491750146689</v>
      </c>
      <c r="F101" s="363" t="e">
        <f t="shared" ca="1" si="117"/>
        <v>#DIV/0!</v>
      </c>
      <c r="G101" s="372"/>
      <c r="H101" s="362">
        <f t="shared" ca="1" si="117"/>
        <v>8.5230390545770192</v>
      </c>
      <c r="I101" s="363">
        <f t="shared" ca="1" si="117"/>
        <v>8.8893198475735584</v>
      </c>
      <c r="J101" s="363">
        <f t="shared" ca="1" si="117"/>
        <v>9.3174815337893424</v>
      </c>
      <c r="K101" s="363">
        <f t="shared" ca="1" si="117"/>
        <v>9.5013201616451237</v>
      </c>
      <c r="L101" s="363">
        <f t="shared" ca="1" si="117"/>
        <v>9.0817799207686711</v>
      </c>
      <c r="M101" s="363">
        <f t="shared" ca="1" si="117"/>
        <v>9.0397081922721814</v>
      </c>
      <c r="N101" s="363" t="e">
        <f t="shared" ca="1" si="117"/>
        <v>#DIV/0!</v>
      </c>
      <c r="O101" s="363" t="e">
        <f t="shared" ca="1" si="117"/>
        <v>#DIV/0!</v>
      </c>
      <c r="P101" s="372"/>
      <c r="Q101" s="362">
        <f t="shared" ca="1" si="117"/>
        <v>9.2961336373456813</v>
      </c>
      <c r="R101" s="363">
        <f t="shared" ca="1" si="117"/>
        <v>9.3386268208871019</v>
      </c>
      <c r="S101" s="363">
        <f t="shared" ca="1" si="117"/>
        <v>9.5902720027157873</v>
      </c>
      <c r="T101" s="363">
        <f t="shared" ca="1" si="117"/>
        <v>9.4114170190337312</v>
      </c>
      <c r="U101" s="363">
        <f t="shared" ca="1" si="117"/>
        <v>9.329951621922433</v>
      </c>
      <c r="V101" s="363">
        <f t="shared" ca="1" si="117"/>
        <v>8.835033004235866</v>
      </c>
      <c r="W101" s="363">
        <f t="shared" ca="1" si="117"/>
        <v>9.2062946916275248</v>
      </c>
      <c r="X101" s="363">
        <f t="shared" ca="1" si="117"/>
        <v>8.8726422816836585</v>
      </c>
      <c r="Y101" s="363" t="e">
        <f t="shared" ca="1" si="117"/>
        <v>#DIV/0!</v>
      </c>
      <c r="Z101" s="363" t="e">
        <f t="shared" ca="1" si="117"/>
        <v>#DIV/0!</v>
      </c>
      <c r="AA101" s="363" t="e">
        <f t="shared" ca="1" si="117"/>
        <v>#DIV/0!</v>
      </c>
      <c r="AB101" s="363" t="e">
        <f t="shared" ca="1" si="117"/>
        <v>#DIV/0!</v>
      </c>
      <c r="AC101" s="372"/>
      <c r="AD101" s="362">
        <f t="shared" ca="1" si="117"/>
        <v>9.2309864692223123</v>
      </c>
      <c r="AE101" s="363">
        <f t="shared" ca="1" si="117"/>
        <v>9.3305506212751794</v>
      </c>
      <c r="AF101" s="363">
        <f t="shared" ca="1" si="117"/>
        <v>9.3894795412200551</v>
      </c>
      <c r="AG101" s="363">
        <f t="shared" ca="1" si="117"/>
        <v>9.6560684306154307</v>
      </c>
      <c r="AH101" s="363">
        <f t="shared" ca="1" si="117"/>
        <v>9.4747919085341614</v>
      </c>
      <c r="AI101" s="363">
        <f t="shared" ca="1" si="117"/>
        <v>9.3678905855583867</v>
      </c>
      <c r="AJ101" s="363">
        <f t="shared" ca="1" si="117"/>
        <v>9.2687848522881762</v>
      </c>
      <c r="AK101" s="363">
        <f t="shared" ca="1" si="114"/>
        <v>9.0581951828299285</v>
      </c>
      <c r="AL101" s="363">
        <f t="shared" ca="1" si="114"/>
        <v>8.9233244845287221</v>
      </c>
      <c r="AM101" s="363">
        <f t="shared" ca="1" si="114"/>
        <v>9.3061093478104038</v>
      </c>
      <c r="AN101" s="363">
        <f t="shared" ca="1" si="118"/>
        <v>8.9960410271801461</v>
      </c>
      <c r="AO101" s="363">
        <f t="shared" ca="1" si="115"/>
        <v>8.8124702444742571</v>
      </c>
      <c r="AP101" s="363" t="e">
        <f t="shared" ca="1" si="115"/>
        <v>#DIV/0!</v>
      </c>
      <c r="AQ101" s="363" t="e">
        <f t="shared" ca="1" si="115"/>
        <v>#DIV/0!</v>
      </c>
      <c r="AR101" s="363" t="e">
        <f t="shared" ca="1" si="115"/>
        <v>#DIV/0!</v>
      </c>
      <c r="AS101" s="363" t="e">
        <f t="shared" ca="1" si="119"/>
        <v>#DIV/0!</v>
      </c>
      <c r="AT101" s="363" t="e">
        <f t="shared" ca="1" si="115"/>
        <v>#DIV/0!</v>
      </c>
      <c r="AU101" s="363" t="e">
        <f t="shared" ca="1" si="115"/>
        <v>#DIV/0!</v>
      </c>
      <c r="AV101" s="372"/>
      <c r="AW101" s="362" t="s">
        <v>23</v>
      </c>
      <c r="AX101" s="363">
        <f t="shared" ca="1" si="111"/>
        <v>9.3771676192065421</v>
      </c>
      <c r="AY101" s="363" t="e">
        <f t="shared" ca="1" si="111"/>
        <v>#DIV/0!</v>
      </c>
      <c r="AZ101" s="364"/>
    </row>
    <row r="102" spans="1:52" s="343" customFormat="1" x14ac:dyDescent="0.2">
      <c r="A102" s="325" t="s">
        <v>24</v>
      </c>
      <c r="B102" s="362">
        <f t="shared" ca="1" si="106"/>
        <v>4.2099002786201458</v>
      </c>
      <c r="C102" s="363">
        <f t="shared" ca="1" si="117"/>
        <v>4.1039897685041442</v>
      </c>
      <c r="D102" s="363">
        <f t="shared" ca="1" si="117"/>
        <v>4.0997275828530109</v>
      </c>
      <c r="E102" s="363">
        <f t="shared" ca="1" si="117"/>
        <v>4.0348493809559463</v>
      </c>
      <c r="F102" s="363" t="e">
        <f t="shared" ca="1" si="117"/>
        <v>#DIV/0!</v>
      </c>
      <c r="G102" s="372"/>
      <c r="H102" s="362">
        <f t="shared" ca="1" si="117"/>
        <v>4.1583566714035625</v>
      </c>
      <c r="I102" s="363">
        <f t="shared" ca="1" si="117"/>
        <v>4.0492777105822571</v>
      </c>
      <c r="J102" s="363">
        <f t="shared" ca="1" si="117"/>
        <v>4.106737430325075</v>
      </c>
      <c r="K102" s="363">
        <f t="shared" ca="1" si="117"/>
        <v>4.092717324888695</v>
      </c>
      <c r="L102" s="363">
        <f t="shared" ca="1" si="117"/>
        <v>4.076211194688975</v>
      </c>
      <c r="M102" s="363">
        <f t="shared" ca="1" si="117"/>
        <v>3.9934674338231799</v>
      </c>
      <c r="N102" s="363" t="e">
        <f t="shared" ca="1" si="117"/>
        <v>#DIV/0!</v>
      </c>
      <c r="O102" s="363" t="e">
        <f t="shared" ca="1" si="117"/>
        <v>#DIV/0!</v>
      </c>
      <c r="P102" s="372"/>
      <c r="Q102" s="362">
        <f t="shared" ca="1" si="117"/>
        <v>3.9553965780813374</v>
      </c>
      <c r="R102" s="363">
        <f t="shared" ca="1" si="117"/>
        <v>4.256641931630786</v>
      </c>
      <c r="S102" s="363">
        <f t="shared" ca="1" si="117"/>
        <v>4.210023206856051</v>
      </c>
      <c r="T102" s="363">
        <f t="shared" ca="1" si="117"/>
        <v>3.9741569071533407</v>
      </c>
      <c r="U102" s="363">
        <f t="shared" ca="1" si="117"/>
        <v>4.0647126752250271</v>
      </c>
      <c r="V102" s="363">
        <f t="shared" ca="1" si="117"/>
        <v>4.0876436997217072</v>
      </c>
      <c r="W102" s="363">
        <f t="shared" ca="1" si="117"/>
        <v>4.137058246913127</v>
      </c>
      <c r="X102" s="363">
        <f t="shared" ca="1" si="117"/>
        <v>3.8494633876738704</v>
      </c>
      <c r="Y102" s="363" t="e">
        <f t="shared" ca="1" si="117"/>
        <v>#DIV/0!</v>
      </c>
      <c r="Z102" s="363" t="e">
        <f t="shared" ca="1" si="117"/>
        <v>#DIV/0!</v>
      </c>
      <c r="AA102" s="363" t="e">
        <f t="shared" ca="1" si="117"/>
        <v>#DIV/0!</v>
      </c>
      <c r="AB102" s="363" t="e">
        <f t="shared" ca="1" si="117"/>
        <v>#DIV/0!</v>
      </c>
      <c r="AC102" s="372"/>
      <c r="AD102" s="362">
        <f t="shared" ca="1" si="117"/>
        <v>3.9810499313708738</v>
      </c>
      <c r="AE102" s="363">
        <f t="shared" ca="1" si="117"/>
        <v>4.0069164537068058</v>
      </c>
      <c r="AF102" s="363">
        <f t="shared" ca="1" si="117"/>
        <v>4.3325575706598976</v>
      </c>
      <c r="AG102" s="363">
        <f t="shared" ca="1" si="117"/>
        <v>4.2110605915316146</v>
      </c>
      <c r="AH102" s="363">
        <f t="shared" ca="1" si="117"/>
        <v>4.1983824434129318</v>
      </c>
      <c r="AI102" s="363">
        <f t="shared" ca="1" si="117"/>
        <v>3.8609750199109629</v>
      </c>
      <c r="AJ102" s="363">
        <f t="shared" ca="1" si="117"/>
        <v>4.0851856392505734</v>
      </c>
      <c r="AK102" s="363">
        <f t="shared" ca="1" si="114"/>
        <v>4.010039162782296</v>
      </c>
      <c r="AL102" s="363">
        <f t="shared" ca="1" si="114"/>
        <v>4.1348477859689838</v>
      </c>
      <c r="AM102" s="363">
        <f t="shared" ca="1" si="114"/>
        <v>4.1339729104361611</v>
      </c>
      <c r="AN102" s="363">
        <f t="shared" ca="1" si="118"/>
        <v>4.1061389988868831</v>
      </c>
      <c r="AO102" s="363">
        <f t="shared" ca="1" si="115"/>
        <v>3.7330329244071079</v>
      </c>
      <c r="AP102" s="363" t="e">
        <f t="shared" ca="1" si="115"/>
        <v>#DIV/0!</v>
      </c>
      <c r="AQ102" s="363" t="e">
        <f t="shared" ca="1" si="115"/>
        <v>#DIV/0!</v>
      </c>
      <c r="AR102" s="363" t="e">
        <f t="shared" ca="1" si="115"/>
        <v>#DIV/0!</v>
      </c>
      <c r="AS102" s="363" t="e">
        <f t="shared" ca="1" si="119"/>
        <v>#DIV/0!</v>
      </c>
      <c r="AT102" s="363" t="e">
        <f t="shared" ca="1" si="115"/>
        <v>#DIV/0!</v>
      </c>
      <c r="AU102" s="363" t="e">
        <f t="shared" ca="1" si="115"/>
        <v>#DIV/0!</v>
      </c>
      <c r="AV102" s="372"/>
      <c r="AW102" s="362" t="s">
        <v>24</v>
      </c>
      <c r="AX102" s="363">
        <f t="shared" ca="1" si="111"/>
        <v>4.1102958620639622</v>
      </c>
      <c r="AY102" s="363" t="e">
        <f t="shared" ca="1" si="111"/>
        <v>#DIV/0!</v>
      </c>
      <c r="AZ102" s="364"/>
    </row>
    <row r="103" spans="1:52" s="343" customFormat="1" x14ac:dyDescent="0.2">
      <c r="A103" s="325" t="s">
        <v>25</v>
      </c>
      <c r="B103" s="362">
        <f t="shared" ca="1" si="106"/>
        <v>4.0607825447677319</v>
      </c>
      <c r="C103" s="363">
        <f t="shared" ca="1" si="117"/>
        <v>3.9867681234736043</v>
      </c>
      <c r="D103" s="363">
        <f t="shared" ca="1" si="117"/>
        <v>3.9101634112876766</v>
      </c>
      <c r="E103" s="363">
        <f t="shared" ca="1" si="117"/>
        <v>3.8247954747803528</v>
      </c>
      <c r="F103" s="363" t="e">
        <f t="shared" ca="1" si="117"/>
        <v>#DIV/0!</v>
      </c>
      <c r="G103" s="372"/>
      <c r="H103" s="362">
        <f t="shared" ca="1" si="117"/>
        <v>4.015659346304874</v>
      </c>
      <c r="I103" s="363">
        <f t="shared" ca="1" si="117"/>
        <v>3.9576934811327895</v>
      </c>
      <c r="J103" s="363">
        <f t="shared" ca="1" si="117"/>
        <v>3.9118236537191562</v>
      </c>
      <c r="K103" s="363">
        <f t="shared" ca="1" si="117"/>
        <v>3.9085030716334455</v>
      </c>
      <c r="L103" s="363">
        <f t="shared" ca="1" si="117"/>
        <v>3.7972687837081973</v>
      </c>
      <c r="M103" s="363">
        <f t="shared" ca="1" si="117"/>
        <v>3.8523355648267046</v>
      </c>
      <c r="N103" s="363" t="e">
        <f t="shared" ca="1" si="117"/>
        <v>#DIV/0!</v>
      </c>
      <c r="O103" s="363" t="e">
        <f t="shared" ca="1" si="117"/>
        <v>#DIV/0!</v>
      </c>
      <c r="P103" s="372"/>
      <c r="Q103" s="362">
        <f t="shared" ca="1" si="117"/>
        <v>3.8627204397130845</v>
      </c>
      <c r="R103" s="363">
        <f t="shared" ca="1" si="117"/>
        <v>3.9604608372618597</v>
      </c>
      <c r="S103" s="363">
        <f t="shared" ca="1" si="117"/>
        <v>3.9476780786959611</v>
      </c>
      <c r="T103" s="363">
        <f t="shared" ca="1" si="117"/>
        <v>3.8689091047818098</v>
      </c>
      <c r="U103" s="363">
        <f t="shared" ca="1" si="117"/>
        <v>3.7491988308468498</v>
      </c>
      <c r="V103" s="363">
        <f t="shared" ca="1" si="117"/>
        <v>3.8450627609879273</v>
      </c>
      <c r="W103" s="363">
        <f t="shared" ca="1" si="117"/>
        <v>3.8777172599303924</v>
      </c>
      <c r="X103" s="363">
        <f t="shared" ca="1" si="117"/>
        <v>3.8268808249697068</v>
      </c>
      <c r="Y103" s="363" t="e">
        <f t="shared" ca="1" si="117"/>
        <v>#DIV/0!</v>
      </c>
      <c r="Z103" s="363" t="e">
        <f t="shared" ca="1" si="117"/>
        <v>#DIV/0!</v>
      </c>
      <c r="AA103" s="363" t="e">
        <f t="shared" ca="1" si="117"/>
        <v>#DIV/0!</v>
      </c>
      <c r="AB103" s="363" t="e">
        <f t="shared" ca="1" si="117"/>
        <v>#DIV/0!</v>
      </c>
      <c r="AC103" s="372"/>
      <c r="AD103" s="362">
        <f t="shared" ca="1" si="117"/>
        <v>3.9050961572543903</v>
      </c>
      <c r="AE103" s="363">
        <f t="shared" ca="1" si="117"/>
        <v>3.8579358366956709</v>
      </c>
      <c r="AF103" s="363">
        <f t="shared" ca="1" si="117"/>
        <v>3.9734308095047286</v>
      </c>
      <c r="AG103" s="363">
        <f t="shared" ca="1" si="117"/>
        <v>3.9904093412437494</v>
      </c>
      <c r="AH103" s="363">
        <f t="shared" ca="1" si="117"/>
        <v>3.8676280232670086</v>
      </c>
      <c r="AI103" s="363">
        <f t="shared" ca="1" si="117"/>
        <v>3.8655134126130641</v>
      </c>
      <c r="AJ103" s="363">
        <f t="shared" ca="1" si="117"/>
        <v>3.7614400061110538</v>
      </c>
      <c r="AK103" s="363">
        <f t="shared" ca="1" si="114"/>
        <v>3.7369017714370649</v>
      </c>
      <c r="AL103" s="363">
        <f t="shared" ca="1" si="114"/>
        <v>3.8937112529463644</v>
      </c>
      <c r="AM103" s="363">
        <f t="shared" ca="1" si="114"/>
        <v>3.9354568588704462</v>
      </c>
      <c r="AN103" s="363">
        <f t="shared" ca="1" si="118"/>
        <v>3.7684778670088375</v>
      </c>
      <c r="AO103" s="363">
        <f t="shared" ca="1" si="115"/>
        <v>3.8541933373866639</v>
      </c>
      <c r="AP103" s="363" t="e">
        <f t="shared" ca="1" si="115"/>
        <v>#DIV/0!</v>
      </c>
      <c r="AQ103" s="363" t="e">
        <f t="shared" ca="1" si="115"/>
        <v>#DIV/0!</v>
      </c>
      <c r="AR103" s="363" t="e">
        <f t="shared" ca="1" si="115"/>
        <v>#DIV/0!</v>
      </c>
      <c r="AS103" s="363" t="e">
        <f t="shared" ca="1" si="119"/>
        <v>#DIV/0!</v>
      </c>
      <c r="AT103" s="363" t="e">
        <f t="shared" ca="1" si="115"/>
        <v>#DIV/0!</v>
      </c>
      <c r="AU103" s="363" t="e">
        <f t="shared" ca="1" si="115"/>
        <v>#DIV/0!</v>
      </c>
      <c r="AV103" s="372"/>
      <c r="AW103" s="362" t="s">
        <v>25</v>
      </c>
      <c r="AX103" s="363">
        <f t="shared" ca="1" si="111"/>
        <v>3.8587799151098703</v>
      </c>
      <c r="AY103" s="363" t="e">
        <f t="shared" ca="1" si="111"/>
        <v>#DIV/0!</v>
      </c>
      <c r="AZ103" s="364"/>
    </row>
    <row r="104" spans="1:52" s="343" customFormat="1" x14ac:dyDescent="0.2">
      <c r="A104" s="325" t="s">
        <v>26</v>
      </c>
      <c r="B104" s="362">
        <f t="shared" ca="1" si="106"/>
        <v>6.775848302950048</v>
      </c>
      <c r="C104" s="363">
        <f t="shared" ca="1" si="117"/>
        <v>6.8070049288903602</v>
      </c>
      <c r="D104" s="363">
        <f t="shared" ca="1" si="117"/>
        <v>6.4697765317984199</v>
      </c>
      <c r="E104" s="363">
        <f t="shared" ca="1" si="117"/>
        <v>6.3202796581098601</v>
      </c>
      <c r="F104" s="363" t="e">
        <f t="shared" ca="1" si="117"/>
        <v>#DIV/0!</v>
      </c>
      <c r="G104" s="372"/>
      <c r="H104" s="362">
        <f t="shared" ca="1" si="117"/>
        <v>6.8677610815276484</v>
      </c>
      <c r="I104" s="363">
        <f t="shared" ca="1" si="117"/>
        <v>6.7458630582866235</v>
      </c>
      <c r="J104" s="363">
        <f t="shared" ca="1" si="117"/>
        <v>6.5759324958804672</v>
      </c>
      <c r="K104" s="363">
        <f t="shared" ca="1" si="117"/>
        <v>6.3636143512900301</v>
      </c>
      <c r="L104" s="363">
        <f t="shared" ca="1" si="117"/>
        <v>6.4089752793167891</v>
      </c>
      <c r="M104" s="363">
        <f t="shared" ca="1" si="117"/>
        <v>6.2315408631579867</v>
      </c>
      <c r="N104" s="363" t="e">
        <f t="shared" ca="1" si="117"/>
        <v>#DIV/0!</v>
      </c>
      <c r="O104" s="363" t="e">
        <f t="shared" ca="1" si="117"/>
        <v>#DIV/0!</v>
      </c>
      <c r="P104" s="372"/>
      <c r="Q104" s="362">
        <f t="shared" ca="1" si="117"/>
        <v>6.7975377342586158</v>
      </c>
      <c r="R104" s="363">
        <f t="shared" ca="1" si="117"/>
        <v>6.3564304760801011</v>
      </c>
      <c r="S104" s="363">
        <f t="shared" ca="1" si="117"/>
        <v>6.189092272887085</v>
      </c>
      <c r="T104" s="363">
        <f t="shared" ca="1" si="117"/>
        <v>6.5400028679822517</v>
      </c>
      <c r="U104" s="363">
        <f t="shared" ca="1" si="117"/>
        <v>6.5867331786492098</v>
      </c>
      <c r="V104" s="363">
        <f t="shared" ca="1" si="117"/>
        <v>6.2322379102061669</v>
      </c>
      <c r="W104" s="363">
        <f t="shared" ca="1" si="117"/>
        <v>6.311342889015914</v>
      </c>
      <c r="X104" s="363">
        <f t="shared" ca="1" si="117"/>
        <v>6.1515091789077196</v>
      </c>
      <c r="Y104" s="363" t="e">
        <f t="shared" ca="1" si="117"/>
        <v>#DIV/0!</v>
      </c>
      <c r="Z104" s="363" t="e">
        <f t="shared" ca="1" si="117"/>
        <v>#DIV/0!</v>
      </c>
      <c r="AA104" s="363" t="e">
        <f t="shared" ca="1" si="117"/>
        <v>#DIV/0!</v>
      </c>
      <c r="AB104" s="363" t="e">
        <f t="shared" ca="1" si="117"/>
        <v>#DIV/0!</v>
      </c>
      <c r="AC104" s="372"/>
      <c r="AD104" s="362">
        <f t="shared" ca="1" si="117"/>
        <v>6.9342358386476928</v>
      </c>
      <c r="AE104" s="363">
        <f t="shared" ca="1" si="117"/>
        <v>6.5473927055067298</v>
      </c>
      <c r="AF104" s="363">
        <f t="shared" ca="1" si="117"/>
        <v>6.2515700482816854</v>
      </c>
      <c r="AG104" s="363">
        <f t="shared" ca="1" si="117"/>
        <v>6.0942827239841577</v>
      </c>
      <c r="AH104" s="363">
        <f t="shared" ca="1" si="117"/>
        <v>6.4831397649737665</v>
      </c>
      <c r="AI104" s="363">
        <f t="shared" ca="1" si="117"/>
        <v>6.5203036009204336</v>
      </c>
      <c r="AJ104" s="363">
        <f t="shared" ca="1" si="117"/>
        <v>6.7167890126506773</v>
      </c>
      <c r="AK104" s="363">
        <f t="shared" ca="1" si="114"/>
        <v>6.3388577206675345</v>
      </c>
      <c r="AL104" s="363">
        <f t="shared" ca="1" si="114"/>
        <v>6.1800289756132702</v>
      </c>
      <c r="AM104" s="363">
        <f t="shared" ca="1" si="114"/>
        <v>6.2955884562972351</v>
      </c>
      <c r="AN104" s="363">
        <f t="shared" ca="1" si="118"/>
        <v>6.2117402988342327</v>
      </c>
      <c r="AO104" s="363">
        <f t="shared" ca="1" si="115"/>
        <v>6.1865456552838243</v>
      </c>
      <c r="AP104" s="363" t="e">
        <f t="shared" ca="1" si="115"/>
        <v>#DIV/0!</v>
      </c>
      <c r="AQ104" s="363" t="e">
        <f t="shared" ca="1" si="115"/>
        <v>#DIV/0!</v>
      </c>
      <c r="AR104" s="363" t="e">
        <f t="shared" ca="1" si="115"/>
        <v>#DIV/0!</v>
      </c>
      <c r="AS104" s="363" t="e">
        <f t="shared" ca="1" si="119"/>
        <v>#DIV/0!</v>
      </c>
      <c r="AT104" s="363" t="e">
        <f t="shared" ca="1" si="115"/>
        <v>#DIV/0!</v>
      </c>
      <c r="AU104" s="363" t="e">
        <f t="shared" ca="1" si="115"/>
        <v>#DIV/0!</v>
      </c>
      <c r="AV104" s="372"/>
      <c r="AW104" s="362" t="s">
        <v>26</v>
      </c>
      <c r="AX104" s="363">
        <f t="shared" ca="1" si="111"/>
        <v>6.8541051753295976</v>
      </c>
      <c r="AY104" s="363" t="e">
        <f t="shared" ca="1" si="111"/>
        <v>#DIV/0!</v>
      </c>
      <c r="AZ104" s="364"/>
    </row>
    <row r="105" spans="1:52" s="343" customFormat="1" x14ac:dyDescent="0.2">
      <c r="A105" s="325" t="s">
        <v>27</v>
      </c>
      <c r="B105" s="362">
        <f t="shared" ca="1" si="106"/>
        <v>4.1733999316368866</v>
      </c>
      <c r="C105" s="363">
        <f t="shared" ca="1" si="117"/>
        <v>4.2687295631300488</v>
      </c>
      <c r="D105" s="363">
        <f t="shared" ca="1" si="117"/>
        <v>4.1966810555104139</v>
      </c>
      <c r="E105" s="363">
        <f t="shared" ca="1" si="117"/>
        <v>4.0000626613135877</v>
      </c>
      <c r="F105" s="363" t="e">
        <f t="shared" ca="1" si="117"/>
        <v>#DIV/0!</v>
      </c>
      <c r="G105" s="372"/>
      <c r="H105" s="362">
        <f t="shared" ca="1" si="117"/>
        <v>4.2021311980505693</v>
      </c>
      <c r="I105" s="363">
        <f t="shared" ca="1" si="117"/>
        <v>4.3357507361858874</v>
      </c>
      <c r="J105" s="363">
        <f t="shared" ca="1" si="117"/>
        <v>4.1930380770185236</v>
      </c>
      <c r="K105" s="363">
        <f t="shared" ca="1" si="117"/>
        <v>4.2003242473328255</v>
      </c>
      <c r="L105" s="363">
        <f t="shared" ca="1" si="117"/>
        <v>4.0419617393565019</v>
      </c>
      <c r="M105" s="363">
        <f t="shared" ca="1" si="117"/>
        <v>3.9581431883505611</v>
      </c>
      <c r="N105" s="363" t="e">
        <f t="shared" ca="1" si="117"/>
        <v>#DIV/0!</v>
      </c>
      <c r="O105" s="363" t="e">
        <f t="shared" ca="1" si="117"/>
        <v>#DIV/0!</v>
      </c>
      <c r="P105" s="372"/>
      <c r="Q105" s="362">
        <f t="shared" ca="1" si="117"/>
        <v>4.1507006604626389</v>
      </c>
      <c r="R105" s="363">
        <f t="shared" ca="1" si="117"/>
        <v>4.234973676172948</v>
      </c>
      <c r="S105" s="363">
        <f t="shared" ca="1" si="117"/>
        <v>4.3395690454197435</v>
      </c>
      <c r="T105" s="363">
        <f t="shared" ca="1" si="117"/>
        <v>4.0595902862407991</v>
      </c>
      <c r="U105" s="363">
        <f t="shared" ca="1" si="117"/>
        <v>4.1111243973460692</v>
      </c>
      <c r="V105" s="363">
        <f t="shared" ca="1" si="117"/>
        <v>3.9731961527936543</v>
      </c>
      <c r="W105" s="363">
        <f t="shared" ca="1" si="117"/>
        <v>4.0440246476848252</v>
      </c>
      <c r="X105" s="363">
        <f t="shared" ca="1" si="117"/>
        <v>3.8720145749162556</v>
      </c>
      <c r="Y105" s="363" t="e">
        <f t="shared" ca="1" si="117"/>
        <v>#DIV/0!</v>
      </c>
      <c r="Z105" s="363" t="e">
        <f t="shared" ca="1" si="117"/>
        <v>#DIV/0!</v>
      </c>
      <c r="AA105" s="363" t="e">
        <f t="shared" ca="1" si="117"/>
        <v>#DIV/0!</v>
      </c>
      <c r="AB105" s="363" t="e">
        <f t="shared" ca="1" si="117"/>
        <v>#DIV/0!</v>
      </c>
      <c r="AC105" s="372"/>
      <c r="AD105" s="362">
        <f t="shared" ca="1" si="117"/>
        <v>4.181393478953134</v>
      </c>
      <c r="AE105" s="363">
        <f t="shared" ca="1" si="117"/>
        <v>4.1511506524180177</v>
      </c>
      <c r="AF105" s="363">
        <f t="shared" ca="1" si="117"/>
        <v>4.2472546268565452</v>
      </c>
      <c r="AG105" s="363">
        <f t="shared" ca="1" si="117"/>
        <v>4.3324517117357413</v>
      </c>
      <c r="AH105" s="363">
        <f t="shared" ca="1" si="117"/>
        <v>4.2452041043198658</v>
      </c>
      <c r="AI105" s="363">
        <f t="shared" ca="1" si="117"/>
        <v>4.0168583428369278</v>
      </c>
      <c r="AJ105" s="363">
        <f t="shared" ca="1" si="117"/>
        <v>4.1232152108807627</v>
      </c>
      <c r="AK105" s="363">
        <f t="shared" ca="1" si="114"/>
        <v>4.0326264786571633</v>
      </c>
      <c r="AL105" s="363">
        <f t="shared" ca="1" si="114"/>
        <v>3.9721838688244824</v>
      </c>
      <c r="AM105" s="363">
        <f t="shared" ca="1" si="114"/>
        <v>4.0518675872421115</v>
      </c>
      <c r="AN105" s="363">
        <f t="shared" ca="1" si="118"/>
        <v>4.0210002608057085</v>
      </c>
      <c r="AO105" s="363">
        <f t="shared" ca="1" si="115"/>
        <v>3.7971631364893144</v>
      </c>
      <c r="AP105" s="363" t="e">
        <f t="shared" ca="1" si="115"/>
        <v>#DIV/0!</v>
      </c>
      <c r="AQ105" s="363" t="e">
        <f t="shared" ca="1" si="115"/>
        <v>#DIV/0!</v>
      </c>
      <c r="AR105" s="363" t="e">
        <f t="shared" ca="1" si="115"/>
        <v>#DIV/0!</v>
      </c>
      <c r="AS105" s="363" t="e">
        <f t="shared" ca="1" si="119"/>
        <v>#DIV/0!</v>
      </c>
      <c r="AT105" s="363" t="e">
        <f t="shared" ca="1" si="115"/>
        <v>#DIV/0!</v>
      </c>
      <c r="AU105" s="363" t="e">
        <f t="shared" ca="1" si="115"/>
        <v>#DIV/0!</v>
      </c>
      <c r="AV105" s="372"/>
      <c r="AW105" s="362" t="s">
        <v>27</v>
      </c>
      <c r="AX105" s="363">
        <f t="shared" ca="1" si="111"/>
        <v>4.0929658827421296</v>
      </c>
      <c r="AY105" s="363" t="e">
        <f t="shared" ca="1" si="111"/>
        <v>#DIV/0!</v>
      </c>
      <c r="AZ105" s="364"/>
    </row>
    <row r="106" spans="1:52" s="343" customFormat="1" x14ac:dyDescent="0.2">
      <c r="A106" s="325" t="s">
        <v>28</v>
      </c>
      <c r="B106" s="362">
        <f t="shared" ca="1" si="106"/>
        <v>5.5143033430872439</v>
      </c>
      <c r="C106" s="363">
        <f t="shared" ca="1" si="117"/>
        <v>5.6700433737661804</v>
      </c>
      <c r="D106" s="363">
        <f t="shared" ca="1" si="117"/>
        <v>5.4139447431763914</v>
      </c>
      <c r="E106" s="363">
        <f t="shared" ca="1" si="117"/>
        <v>5.3300208505200519</v>
      </c>
      <c r="F106" s="363" t="e">
        <f t="shared" ca="1" si="117"/>
        <v>#DIV/0!</v>
      </c>
      <c r="G106" s="372"/>
      <c r="H106" s="362">
        <f t="shared" ca="1" si="117"/>
        <v>5.8539584050386857</v>
      </c>
      <c r="I106" s="363">
        <f t="shared" ca="1" si="117"/>
        <v>5.4849607351192198</v>
      </c>
      <c r="J106" s="363">
        <f t="shared" ca="1" si="117"/>
        <v>5.5682228844576143</v>
      </c>
      <c r="K106" s="363">
        <f t="shared" ca="1" si="117"/>
        <v>5.2596575674644646</v>
      </c>
      <c r="L106" s="363">
        <f t="shared" ca="1" si="117"/>
        <v>5.4424280734200652</v>
      </c>
      <c r="M106" s="363">
        <f t="shared" ca="1" si="117"/>
        <v>5.2175589119451704</v>
      </c>
      <c r="N106" s="363" t="e">
        <f t="shared" ca="1" si="117"/>
        <v>#DIV/0!</v>
      </c>
      <c r="O106" s="363" t="e">
        <f t="shared" ca="1" si="117"/>
        <v>#DIV/0!</v>
      </c>
      <c r="P106" s="372"/>
      <c r="Q106" s="362">
        <f t="shared" ca="1" si="117"/>
        <v>5.5348521604887218</v>
      </c>
      <c r="R106" s="363">
        <f t="shared" ca="1" si="117"/>
        <v>5.6012768924178093</v>
      </c>
      <c r="S106" s="363">
        <f t="shared" ca="1" si="117"/>
        <v>5.407435759949978</v>
      </c>
      <c r="T106" s="363">
        <f t="shared" ca="1" si="117"/>
        <v>5.1102989510045198</v>
      </c>
      <c r="U106" s="363">
        <f t="shared" ca="1" si="117"/>
        <v>5.3826454195535032</v>
      </c>
      <c r="V106" s="363">
        <f t="shared" ca="1" si="117"/>
        <v>5.5018675076309105</v>
      </c>
      <c r="W106" s="363">
        <f t="shared" ca="1" si="117"/>
        <v>5.4286451096113257</v>
      </c>
      <c r="X106" s="363">
        <f t="shared" ca="1" si="117"/>
        <v>5.0058652395153196</v>
      </c>
      <c r="Y106" s="363" t="e">
        <f t="shared" ca="1" si="117"/>
        <v>#DIV/0!</v>
      </c>
      <c r="Z106" s="363" t="e">
        <f t="shared" ca="1" si="117"/>
        <v>#DIV/0!</v>
      </c>
      <c r="AA106" s="363" t="e">
        <f t="shared" ca="1" si="117"/>
        <v>#DIV/0!</v>
      </c>
      <c r="AB106" s="363" t="e">
        <f t="shared" ca="1" si="117"/>
        <v>#DIV/0!</v>
      </c>
      <c r="AC106" s="372"/>
      <c r="AD106" s="362">
        <f t="shared" ca="1" si="117"/>
        <v>5.4906410531357492</v>
      </c>
      <c r="AE106" s="363">
        <f t="shared" ca="1" si="117"/>
        <v>5.6450171991095361</v>
      </c>
      <c r="AF106" s="363">
        <f t="shared" ca="1" si="117"/>
        <v>5.5664224277686269</v>
      </c>
      <c r="AG106" s="363">
        <f t="shared" ca="1" si="117"/>
        <v>5.4870848047256668</v>
      </c>
      <c r="AH106" s="363">
        <f t="shared" ca="1" si="117"/>
        <v>5.2730551409367017</v>
      </c>
      <c r="AI106" s="363">
        <f t="shared" ca="1" si="117"/>
        <v>5.0096168421904537</v>
      </c>
      <c r="AJ106" s="363">
        <f ca="1">AJ39/(SUM(AJ$24:AJ$44)-AJ$42)*100</f>
        <v>5.293882961816907</v>
      </c>
      <c r="AK106" s="363">
        <f ca="1">AK39/(SUM(AK$24:AK$44)-AK$42)*100</f>
        <v>5.5662645725468067</v>
      </c>
      <c r="AL106" s="363">
        <f ca="1">AL39/(SUM(AL$24:AL$44)-AL$42)*100</f>
        <v>5.4612526397018275</v>
      </c>
      <c r="AM106" s="363">
        <f ca="1">AM39/(SUM(AM$24:AM$44)-AM$42)*100</f>
        <v>5.4640651685803769</v>
      </c>
      <c r="AN106" s="363">
        <f t="shared" ca="1" si="118"/>
        <v>5.3550744020855561</v>
      </c>
      <c r="AO106" s="363">
        <f t="shared" ref="AO106:AR108" ca="1" si="120">AO39/(SUM(AO$24:AO$44)-AO$42)*100</f>
        <v>4.8229687188180552</v>
      </c>
      <c r="AP106" s="363" t="e">
        <f t="shared" ca="1" si="120"/>
        <v>#DIV/0!</v>
      </c>
      <c r="AQ106" s="363" t="e">
        <f t="shared" ca="1" si="120"/>
        <v>#DIV/0!</v>
      </c>
      <c r="AR106" s="363" t="e">
        <f t="shared" ca="1" si="120"/>
        <v>#DIV/0!</v>
      </c>
      <c r="AS106" s="363" t="e">
        <f t="shared" ca="1" si="119"/>
        <v>#DIV/0!</v>
      </c>
      <c r="AT106" s="363" t="e">
        <f t="shared" ref="AT106:AU108" ca="1" si="121">AT39/(SUM(AT$24:AT$44)-AT$42)*100</f>
        <v>#DIV/0!</v>
      </c>
      <c r="AU106" s="363" t="e">
        <f t="shared" ca="1" si="121"/>
        <v>#DIV/0!</v>
      </c>
      <c r="AV106" s="372"/>
      <c r="AW106" s="362" t="s">
        <v>28</v>
      </c>
      <c r="AX106" s="363">
        <f t="shared" ref="AX106:AY108" ca="1" si="122">AX39/(SUM(AX$24:AX$44)-AX$42)*100</f>
        <v>5.2172740296893974</v>
      </c>
      <c r="AY106" s="363" t="e">
        <f t="shared" ca="1" si="122"/>
        <v>#DIV/0!</v>
      </c>
      <c r="AZ106" s="364"/>
    </row>
    <row r="107" spans="1:52" s="343" customFormat="1" x14ac:dyDescent="0.2">
      <c r="A107" s="325" t="s">
        <v>29</v>
      </c>
      <c r="B107" s="362">
        <f t="shared" ca="1" si="106"/>
        <v>11.741935603842332</v>
      </c>
      <c r="C107" s="363">
        <f ca="1">C40/(SUM(C$24:C$44)-C$42)*100</f>
        <v>12.428497450998499</v>
      </c>
      <c r="D107" s="363">
        <f ca="1">D40/(SUM(D$24:D$44)-D$42)*100</f>
        <v>12.099532164043742</v>
      </c>
      <c r="E107" s="363">
        <f ca="1">E40/(SUM(E$24:E$44)-E$42)*100</f>
        <v>12.297294614235808</v>
      </c>
      <c r="F107" s="363" t="e">
        <f ca="1">F40/(SUM(F$24:F$44)-F$42)*100</f>
        <v>#DIV/0!</v>
      </c>
      <c r="G107" s="372"/>
      <c r="H107" s="362">
        <f t="shared" ref="H107:O107" ca="1" si="123">H40/(SUM(H$24:H$44)-H$42)*100</f>
        <v>12.168718786190121</v>
      </c>
      <c r="I107" s="363">
        <f t="shared" ca="1" si="123"/>
        <v>12.689925352863037</v>
      </c>
      <c r="J107" s="363">
        <f t="shared" ca="1" si="123"/>
        <v>12.08363129155927</v>
      </c>
      <c r="K107" s="363">
        <f t="shared" ca="1" si="123"/>
        <v>12.115433967673283</v>
      </c>
      <c r="L107" s="363">
        <f t="shared" ca="1" si="123"/>
        <v>12.300455879658072</v>
      </c>
      <c r="M107" s="363">
        <f t="shared" ca="1" si="123"/>
        <v>12.294131810026572</v>
      </c>
      <c r="N107" s="363" t="e">
        <f t="shared" ca="1" si="123"/>
        <v>#DIV/0!</v>
      </c>
      <c r="O107" s="363" t="e">
        <f t="shared" ca="1" si="123"/>
        <v>#DIV/0!</v>
      </c>
      <c r="P107" s="372"/>
      <c r="Q107" s="362">
        <f ca="1">Q40/(SUM(Q$24:Q$44)-Q$42)*100</f>
        <v>11.898137286598667</v>
      </c>
      <c r="R107" s="363">
        <f t="shared" ref="C107:AJ108" ca="1" si="124">R40/(SUM(R$24:R$44)-R$42)*100</f>
        <v>12.267364803671619</v>
      </c>
      <c r="S107" s="363">
        <f t="shared" ca="1" si="124"/>
        <v>12.157382894124082</v>
      </c>
      <c r="T107" s="363">
        <f t="shared" ca="1" si="124"/>
        <v>12.073036415562978</v>
      </c>
      <c r="U107" s="363">
        <f t="shared" ca="1" si="124"/>
        <v>12.014703030087933</v>
      </c>
      <c r="V107" s="363">
        <f t="shared" ca="1" si="124"/>
        <v>12.584568186557274</v>
      </c>
      <c r="W107" s="363">
        <f t="shared" ca="1" si="124"/>
        <v>12.274207409632854</v>
      </c>
      <c r="X107" s="363">
        <f t="shared" ca="1" si="124"/>
        <v>12.314113549888969</v>
      </c>
      <c r="Y107" s="363" t="e">
        <f t="shared" ca="1" si="124"/>
        <v>#DIV/0!</v>
      </c>
      <c r="Z107" s="363" t="e">
        <f t="shared" ca="1" si="124"/>
        <v>#DIV/0!</v>
      </c>
      <c r="AA107" s="363" t="e">
        <f t="shared" ca="1" si="124"/>
        <v>#DIV/0!</v>
      </c>
      <c r="AB107" s="363" t="e">
        <f t="shared" ca="1" si="124"/>
        <v>#DIV/0!</v>
      </c>
      <c r="AC107" s="372"/>
      <c r="AD107" s="362">
        <f t="shared" ca="1" si="124"/>
        <v>11.688526380830707</v>
      </c>
      <c r="AE107" s="363">
        <f t="shared" ca="1" si="124"/>
        <v>12.271569714585876</v>
      </c>
      <c r="AF107" s="363">
        <f t="shared" ca="1" si="124"/>
        <v>12.281698835963651</v>
      </c>
      <c r="AG107" s="363">
        <f t="shared" ca="1" si="124"/>
        <v>11.89630741028069</v>
      </c>
      <c r="AH107" s="363">
        <f t="shared" ca="1" si="124"/>
        <v>12.630591281059228</v>
      </c>
      <c r="AI107" s="363">
        <f t="shared" ca="1" si="124"/>
        <v>11.812560906955117</v>
      </c>
      <c r="AJ107" s="363">
        <f t="shared" ca="1" si="124"/>
        <v>11.952124085346895</v>
      </c>
      <c r="AK107" s="363">
        <f t="shared" ref="AK107:AM108" ca="1" si="125">AK40/(SUM(AK$24:AK$44)-AK$42)*100</f>
        <v>12.36240784056346</v>
      </c>
      <c r="AL107" s="363">
        <f t="shared" ca="1" si="125"/>
        <v>12.57725522545762</v>
      </c>
      <c r="AM107" s="363">
        <f t="shared" ca="1" si="125"/>
        <v>11.814812454856128</v>
      </c>
      <c r="AN107" s="363">
        <f t="shared" ca="1" si="118"/>
        <v>12.989061499461432</v>
      </c>
      <c r="AO107" s="363">
        <f t="shared" ca="1" si="120"/>
        <v>12.064451143688466</v>
      </c>
      <c r="AP107" s="363" t="e">
        <f t="shared" ca="1" si="120"/>
        <v>#DIV/0!</v>
      </c>
      <c r="AQ107" s="363" t="e">
        <f t="shared" ca="1" si="120"/>
        <v>#DIV/0!</v>
      </c>
      <c r="AR107" s="363" t="e">
        <f t="shared" ca="1" si="120"/>
        <v>#DIV/0!</v>
      </c>
      <c r="AS107" s="363" t="e">
        <f t="shared" ca="1" si="119"/>
        <v>#DIV/0!</v>
      </c>
      <c r="AT107" s="363" t="e">
        <f t="shared" ca="1" si="121"/>
        <v>#DIV/0!</v>
      </c>
      <c r="AU107" s="363" t="e">
        <f t="shared" ca="1" si="121"/>
        <v>#DIV/0!</v>
      </c>
      <c r="AV107" s="372"/>
      <c r="AW107" s="362" t="s">
        <v>29</v>
      </c>
      <c r="AX107" s="363">
        <f t="shared" ca="1" si="122"/>
        <v>11.549666342961414</v>
      </c>
      <c r="AY107" s="363" t="e">
        <f t="shared" ca="1" si="122"/>
        <v>#DIV/0!</v>
      </c>
      <c r="AZ107" s="364"/>
    </row>
    <row r="108" spans="1:52" s="343" customFormat="1" x14ac:dyDescent="0.2">
      <c r="A108" s="325" t="s">
        <v>30</v>
      </c>
      <c r="B108" s="362">
        <f t="shared" ca="1" si="106"/>
        <v>5.2015544852169926</v>
      </c>
      <c r="C108" s="363">
        <f t="shared" ca="1" si="124"/>
        <v>5.351504142184182</v>
      </c>
      <c r="D108" s="363">
        <f t="shared" ca="1" si="124"/>
        <v>5.3578670975049603</v>
      </c>
      <c r="E108" s="363">
        <f t="shared" ca="1" si="124"/>
        <v>5.3410494984223043</v>
      </c>
      <c r="F108" s="363" t="e">
        <f t="shared" ca="1" si="124"/>
        <v>#DIV/0!</v>
      </c>
      <c r="G108" s="372"/>
      <c r="H108" s="362">
        <f t="shared" ca="1" si="124"/>
        <v>5.3344516647337112</v>
      </c>
      <c r="I108" s="363">
        <f t="shared" ca="1" si="124"/>
        <v>5.3686648794016048</v>
      </c>
      <c r="J108" s="363">
        <f t="shared" ca="1" si="124"/>
        <v>5.2297900503182806</v>
      </c>
      <c r="K108" s="363">
        <f t="shared" ca="1" si="124"/>
        <v>5.4859516448027854</v>
      </c>
      <c r="L108" s="363">
        <f t="shared" ca="1" si="124"/>
        <v>5.3728576481261863</v>
      </c>
      <c r="M108" s="363">
        <f t="shared" ca="1" si="124"/>
        <v>5.3092258656886662</v>
      </c>
      <c r="N108" s="363" t="e">
        <f t="shared" ca="1" si="124"/>
        <v>#DIV/0!</v>
      </c>
      <c r="O108" s="363" t="e">
        <f t="shared" ca="1" si="124"/>
        <v>#DIV/0!</v>
      </c>
      <c r="P108" s="372"/>
      <c r="Q108" s="362">
        <f t="shared" ca="1" si="124"/>
        <v>5.1364202332749489</v>
      </c>
      <c r="R108" s="363">
        <f t="shared" ca="1" si="124"/>
        <v>5.3222737099077229</v>
      </c>
      <c r="S108" s="363">
        <f t="shared" ca="1" si="124"/>
        <v>5.5450775886354791</v>
      </c>
      <c r="T108" s="363">
        <f t="shared" ca="1" si="124"/>
        <v>5.4261933745248134</v>
      </c>
      <c r="U108" s="363">
        <f t="shared" ca="1" si="124"/>
        <v>5.4085283166403739</v>
      </c>
      <c r="V108" s="363">
        <f t="shared" ca="1" si="124"/>
        <v>5.3373917693591055</v>
      </c>
      <c r="W108" s="363">
        <f t="shared" ca="1" si="124"/>
        <v>5.2955747348441324</v>
      </c>
      <c r="X108" s="363">
        <f t="shared" ca="1" si="124"/>
        <v>5.3229162824627165</v>
      </c>
      <c r="Y108" s="363" t="e">
        <f t="shared" ca="1" si="124"/>
        <v>#DIV/0!</v>
      </c>
      <c r="Z108" s="363" t="e">
        <f t="shared" ca="1" si="124"/>
        <v>#DIV/0!</v>
      </c>
      <c r="AA108" s="363" t="e">
        <f t="shared" ca="1" si="124"/>
        <v>#DIV/0!</v>
      </c>
      <c r="AB108" s="363" t="e">
        <f t="shared" ca="1" si="124"/>
        <v>#DIV/0!</v>
      </c>
      <c r="AC108" s="372"/>
      <c r="AD108" s="362">
        <f t="shared" ca="1" si="124"/>
        <v>5.1588057516184973</v>
      </c>
      <c r="AE108" s="363">
        <f t="shared" ca="1" si="124"/>
        <v>5.2136160419672128</v>
      </c>
      <c r="AF108" s="363">
        <f t="shared" ca="1" si="124"/>
        <v>5.3163168109668817</v>
      </c>
      <c r="AG108" s="363">
        <f t="shared" ca="1" si="124"/>
        <v>5.5582823771048062</v>
      </c>
      <c r="AH108" s="363">
        <f t="shared" ca="1" si="124"/>
        <v>5.6115483235312551</v>
      </c>
      <c r="AI108" s="363">
        <f t="shared" ca="1" si="124"/>
        <v>5.2814807424977577</v>
      </c>
      <c r="AJ108" s="363">
        <f t="shared" ca="1" si="124"/>
        <v>5.4262748287386602</v>
      </c>
      <c r="AK108" s="363">
        <f t="shared" ca="1" si="125"/>
        <v>5.3607879063219173</v>
      </c>
      <c r="AL108" s="363">
        <f t="shared" ca="1" si="125"/>
        <v>5.3330268244839667</v>
      </c>
      <c r="AM108" s="363">
        <f t="shared" ca="1" si="125"/>
        <v>5.3553041684668985</v>
      </c>
      <c r="AN108" s="363">
        <f t="shared" ca="1" si="118"/>
        <v>5.3543624206886955</v>
      </c>
      <c r="AO108" s="363">
        <f t="shared" ca="1" si="120"/>
        <v>5.2153364383752798</v>
      </c>
      <c r="AP108" s="363" t="e">
        <f t="shared" ca="1" si="120"/>
        <v>#DIV/0!</v>
      </c>
      <c r="AQ108" s="363" t="e">
        <f t="shared" ca="1" si="120"/>
        <v>#DIV/0!</v>
      </c>
      <c r="AR108" s="363" t="e">
        <f t="shared" ca="1" si="120"/>
        <v>#DIV/0!</v>
      </c>
      <c r="AS108" s="363" t="e">
        <f t="shared" ca="1" si="119"/>
        <v>#DIV/0!</v>
      </c>
      <c r="AT108" s="363" t="e">
        <f t="shared" ca="1" si="121"/>
        <v>#DIV/0!</v>
      </c>
      <c r="AU108" s="363" t="e">
        <f t="shared" ca="1" si="121"/>
        <v>#DIV/0!</v>
      </c>
      <c r="AV108" s="372"/>
      <c r="AW108" s="362" t="s">
        <v>30</v>
      </c>
      <c r="AX108" s="363">
        <f t="shared" ca="1" si="122"/>
        <v>5.3392336068678272</v>
      </c>
      <c r="AY108" s="363" t="e">
        <f t="shared" ca="1" si="122"/>
        <v>#DIV/0!</v>
      </c>
      <c r="AZ108" s="364"/>
    </row>
    <row r="109" spans="1:52" s="343" customFormat="1" x14ac:dyDescent="0.2">
      <c r="A109" s="325" t="s">
        <v>31</v>
      </c>
      <c r="B109" s="362"/>
      <c r="C109" s="363"/>
      <c r="D109" s="363"/>
      <c r="E109" s="363"/>
      <c r="F109" s="363"/>
      <c r="G109" s="372"/>
      <c r="H109" s="362"/>
      <c r="I109" s="363"/>
      <c r="J109" s="363"/>
      <c r="K109" s="363"/>
      <c r="L109" s="363"/>
      <c r="M109" s="363"/>
      <c r="N109" s="363"/>
      <c r="O109" s="363"/>
      <c r="P109" s="372"/>
      <c r="Q109" s="362"/>
      <c r="R109" s="363"/>
      <c r="S109" s="363"/>
      <c r="T109" s="363"/>
      <c r="U109" s="363"/>
      <c r="V109" s="363"/>
      <c r="W109" s="363"/>
      <c r="X109" s="363"/>
      <c r="Y109" s="363"/>
      <c r="Z109" s="363"/>
      <c r="AA109" s="363"/>
      <c r="AB109" s="363"/>
      <c r="AC109" s="372"/>
      <c r="AD109" s="362"/>
      <c r="AE109" s="363"/>
      <c r="AF109" s="363"/>
      <c r="AG109" s="363"/>
      <c r="AH109" s="363"/>
      <c r="AI109" s="363"/>
      <c r="AJ109" s="363"/>
      <c r="AK109" s="363"/>
      <c r="AL109" s="363"/>
      <c r="AM109" s="363"/>
      <c r="AN109" s="363"/>
      <c r="AO109" s="363"/>
      <c r="AP109" s="363"/>
      <c r="AQ109" s="363"/>
      <c r="AR109" s="363"/>
      <c r="AS109" s="363"/>
      <c r="AT109" s="363"/>
      <c r="AU109" s="363"/>
      <c r="AV109" s="372"/>
      <c r="AW109" s="362" t="s">
        <v>31</v>
      </c>
      <c r="AX109" s="363"/>
      <c r="AY109" s="363"/>
      <c r="AZ109" s="364"/>
    </row>
    <row r="110" spans="1:52" s="343" customFormat="1" x14ac:dyDescent="0.2">
      <c r="A110" s="325" t="s">
        <v>32</v>
      </c>
      <c r="B110" s="362">
        <f ca="1">B43/(SUM(B$24:B$44)-B$42)*100</f>
        <v>1.4160107380079561</v>
      </c>
      <c r="C110" s="363">
        <f t="shared" ref="C110:AJ111" ca="1" si="126">C43/(SUM(C$24:C$44)-C$42)*100</f>
        <v>1.3040235243182363</v>
      </c>
      <c r="D110" s="363">
        <f t="shared" ca="1" si="126"/>
        <v>1.2488043105373285</v>
      </c>
      <c r="E110" s="363">
        <f t="shared" ca="1" si="126"/>
        <v>1.1819342376469462</v>
      </c>
      <c r="F110" s="363" t="e">
        <f t="shared" ca="1" si="126"/>
        <v>#DIV/0!</v>
      </c>
      <c r="G110" s="372"/>
      <c r="H110" s="362">
        <f t="shared" ca="1" si="126"/>
        <v>1.2945813472260921</v>
      </c>
      <c r="I110" s="363">
        <f t="shared" ca="1" si="126"/>
        <v>1.3135256462421199</v>
      </c>
      <c r="J110" s="363">
        <f t="shared" ca="1" si="126"/>
        <v>1.2272787505581946</v>
      </c>
      <c r="K110" s="363">
        <f t="shared" ca="1" si="126"/>
        <v>1.2703311310396852</v>
      </c>
      <c r="L110" s="363">
        <f t="shared" ca="1" si="126"/>
        <v>1.1644710025145091</v>
      </c>
      <c r="M110" s="363">
        <f t="shared" ca="1" si="126"/>
        <v>1.1994059732357691</v>
      </c>
      <c r="N110" s="363" t="e">
        <f t="shared" ca="1" si="126"/>
        <v>#DIV/0!</v>
      </c>
      <c r="O110" s="363" t="e">
        <f t="shared" ca="1" si="126"/>
        <v>#DIV/0!</v>
      </c>
      <c r="P110" s="372"/>
      <c r="Q110" s="362">
        <f t="shared" ca="1" si="126"/>
        <v>1.2313844810854955</v>
      </c>
      <c r="R110" s="363">
        <f t="shared" ca="1" si="126"/>
        <v>1.2232119868386444</v>
      </c>
      <c r="S110" s="363">
        <f t="shared" ca="1" si="126"/>
        <v>1.2126064523264102</v>
      </c>
      <c r="T110" s="363">
        <f t="shared" ca="1" si="126"/>
        <v>1.3286731502726965</v>
      </c>
      <c r="U110" s="363">
        <f t="shared" ca="1" si="126"/>
        <v>1.1729398569205158</v>
      </c>
      <c r="V110" s="363">
        <f t="shared" ca="1" si="126"/>
        <v>1.1560507688555846</v>
      </c>
      <c r="W110" s="363">
        <f t="shared" ca="1" si="126"/>
        <v>1.1685977884771854</v>
      </c>
      <c r="X110" s="363">
        <f t="shared" ca="1" si="126"/>
        <v>1.2303028193799053</v>
      </c>
      <c r="Y110" s="363" t="e">
        <f t="shared" ca="1" si="126"/>
        <v>#DIV/0!</v>
      </c>
      <c r="Z110" s="363" t="e">
        <f t="shared" ca="1" si="126"/>
        <v>#DIV/0!</v>
      </c>
      <c r="AA110" s="363" t="e">
        <f t="shared" ca="1" si="126"/>
        <v>#DIV/0!</v>
      </c>
      <c r="AB110" s="363" t="e">
        <f t="shared" ca="1" si="126"/>
        <v>#DIV/0!</v>
      </c>
      <c r="AC110" s="372"/>
      <c r="AD110" s="362">
        <f t="shared" ca="1" si="126"/>
        <v>1.2590076347689234</v>
      </c>
      <c r="AE110" s="363">
        <f t="shared" ca="1" si="126"/>
        <v>1.170060728826037</v>
      </c>
      <c r="AF110" s="363">
        <f t="shared" ca="1" si="126"/>
        <v>1.2543447907137806</v>
      </c>
      <c r="AG110" s="363">
        <f t="shared" ca="1" si="126"/>
        <v>1.2037378655298083</v>
      </c>
      <c r="AH110" s="363">
        <f t="shared" ca="1" si="126"/>
        <v>1.2643316824811948</v>
      </c>
      <c r="AI110" s="363">
        <f t="shared" ca="1" si="126"/>
        <v>1.345684191325659</v>
      </c>
      <c r="AJ110" s="363">
        <f t="shared" ca="1" si="126"/>
        <v>1.171724758645359</v>
      </c>
      <c r="AK110" s="363">
        <f t="shared" ref="AK110:AU110" ca="1" si="127">AK43/(SUM(AK$24:AK$44)-AK$42)*100</f>
        <v>1.1482406088347028</v>
      </c>
      <c r="AL110" s="363">
        <f t="shared" ca="1" si="127"/>
        <v>1.1739229677411305</v>
      </c>
      <c r="AM110" s="363">
        <f t="shared" ca="1" si="127"/>
        <v>1.1925946934750105</v>
      </c>
      <c r="AN110" s="363">
        <f t="shared" ca="1" si="127"/>
        <v>1.1554496249603421</v>
      </c>
      <c r="AO110" s="363">
        <f t="shared" ca="1" si="127"/>
        <v>1.2519102815991341</v>
      </c>
      <c r="AP110" s="363" t="e">
        <f t="shared" ca="1" si="127"/>
        <v>#DIV/0!</v>
      </c>
      <c r="AQ110" s="363" t="e">
        <f t="shared" ca="1" si="127"/>
        <v>#DIV/0!</v>
      </c>
      <c r="AR110" s="363" t="e">
        <f t="shared" ca="1" si="127"/>
        <v>#DIV/0!</v>
      </c>
      <c r="AS110" s="363" t="e">
        <f t="shared" ca="1" si="127"/>
        <v>#DIV/0!</v>
      </c>
      <c r="AT110" s="363" t="e">
        <f t="shared" ca="1" si="127"/>
        <v>#DIV/0!</v>
      </c>
      <c r="AU110" s="363" t="e">
        <f t="shared" ca="1" si="127"/>
        <v>#DIV/0!</v>
      </c>
      <c r="AV110" s="372"/>
      <c r="AW110" s="362" t="s">
        <v>32</v>
      </c>
      <c r="AX110" s="363">
        <f ca="1">AX43/(SUM(AX$24:AX$44)-AX$42)*100</f>
        <v>1.1781198301141029</v>
      </c>
      <c r="AY110" s="363" t="e">
        <f ca="1">AY43/(SUM(AY$24:AY$44)-AY$42)*100</f>
        <v>#DIV/0!</v>
      </c>
      <c r="AZ110" s="364"/>
    </row>
    <row r="111" spans="1:52" s="343" customFormat="1" x14ac:dyDescent="0.2">
      <c r="A111" s="325" t="s">
        <v>33</v>
      </c>
      <c r="B111" s="362">
        <f ca="1">B44/(SUM(B$24:B$44)-B$42)*100</f>
        <v>3.4956446411956854</v>
      </c>
      <c r="C111" s="363">
        <f t="shared" ca="1" si="126"/>
        <v>3.4840225830213836</v>
      </c>
      <c r="D111" s="363">
        <f t="shared" ca="1" si="126"/>
        <v>3.8246330342491905</v>
      </c>
      <c r="E111" s="363">
        <f t="shared" ca="1" si="126"/>
        <v>4.567099097824646</v>
      </c>
      <c r="F111" s="363" t="e">
        <f t="shared" ca="1" si="126"/>
        <v>#DIV/0!</v>
      </c>
      <c r="G111" s="372"/>
      <c r="H111" s="362">
        <f t="shared" ca="1" si="126"/>
        <v>3.4538798014076386</v>
      </c>
      <c r="I111" s="363">
        <f t="shared" ca="1" si="126"/>
        <v>3.5143567298207592</v>
      </c>
      <c r="J111" s="363">
        <f t="shared" ca="1" si="126"/>
        <v>3.5604069263400526</v>
      </c>
      <c r="K111" s="363">
        <f t="shared" ca="1" si="126"/>
        <v>4.0888746150726458</v>
      </c>
      <c r="L111" s="363">
        <f t="shared" ca="1" si="126"/>
        <v>4.6597378591670386</v>
      </c>
      <c r="M111" s="363">
        <f t="shared" ca="1" si="126"/>
        <v>4.4744152433626576</v>
      </c>
      <c r="N111" s="363" t="e">
        <f t="shared" ca="1" si="126"/>
        <v>#DIV/0!</v>
      </c>
      <c r="O111" s="363" t="e">
        <f t="shared" ca="1" si="126"/>
        <v>#DIV/0!</v>
      </c>
      <c r="P111" s="372"/>
      <c r="Q111" s="362">
        <f t="shared" ca="1" si="126"/>
        <v>3.5238490703327012</v>
      </c>
      <c r="R111" s="363">
        <f t="shared" ca="1" si="126"/>
        <v>3.596617817796921</v>
      </c>
      <c r="S111" s="363">
        <f t="shared" ca="1" si="126"/>
        <v>3.5925035833566841</v>
      </c>
      <c r="T111" s="363">
        <f t="shared" ca="1" si="126"/>
        <v>4.5905541206949518</v>
      </c>
      <c r="U111" s="363">
        <f t="shared" ca="1" si="126"/>
        <v>4.685183615989974</v>
      </c>
      <c r="V111" s="363">
        <f t="shared" ca="1" si="126"/>
        <v>4.6344381896007159</v>
      </c>
      <c r="W111" s="363">
        <f t="shared" ca="1" si="126"/>
        <v>4.3995395779074604</v>
      </c>
      <c r="X111" s="363">
        <f t="shared" ca="1" si="126"/>
        <v>4.5495063898757433</v>
      </c>
      <c r="Y111" s="363" t="e">
        <f t="shared" ca="1" si="126"/>
        <v>#DIV/0!</v>
      </c>
      <c r="Z111" s="363" t="e">
        <f t="shared" ca="1" si="126"/>
        <v>#DIV/0!</v>
      </c>
      <c r="AA111" s="363" t="e">
        <f t="shared" ca="1" si="126"/>
        <v>#DIV/0!</v>
      </c>
      <c r="AB111" s="363" t="e">
        <f t="shared" ca="1" si="126"/>
        <v>#DIV/0!</v>
      </c>
      <c r="AC111" s="372"/>
      <c r="AD111" s="362">
        <f t="shared" ca="1" si="126"/>
        <v>3.5033338996678141</v>
      </c>
      <c r="AE111" s="363">
        <f t="shared" ca="1" si="126"/>
        <v>3.5395310357277214</v>
      </c>
      <c r="AF111" s="363">
        <f t="shared" ca="1" si="126"/>
        <v>3.6380061891908766</v>
      </c>
      <c r="AG111" s="363">
        <f t="shared" ca="1" si="126"/>
        <v>3.5513719575972056</v>
      </c>
      <c r="AH111" s="363">
        <f t="shared" ca="1" si="126"/>
        <v>4.0801898834132491</v>
      </c>
      <c r="AI111" s="363">
        <f t="shared" ca="1" si="126"/>
        <v>4.65615879461083</v>
      </c>
      <c r="AJ111" s="363">
        <f t="shared" ca="1" si="126"/>
        <v>4.4142935040476265</v>
      </c>
      <c r="AK111" s="363">
        <f t="shared" ref="AK111:AU111" ca="1" si="128">AK44/(SUM(AK$24:AK$44)-AK$42)*100</f>
        <v>5.0419313409062454</v>
      </c>
      <c r="AL111" s="363">
        <f t="shared" ca="1" si="128"/>
        <v>4.509988069561687</v>
      </c>
      <c r="AM111" s="363">
        <f t="shared" ca="1" si="128"/>
        <v>4.3586438456234529</v>
      </c>
      <c r="AN111" s="363">
        <f t="shared" ca="1" si="128"/>
        <v>4.5915777933516351</v>
      </c>
      <c r="AO111" s="363">
        <f t="shared" ca="1" si="128"/>
        <v>4.4714490991765521</v>
      </c>
      <c r="AP111" s="363" t="e">
        <f t="shared" ca="1" si="128"/>
        <v>#DIV/0!</v>
      </c>
      <c r="AQ111" s="363" t="e">
        <f t="shared" ca="1" si="128"/>
        <v>#DIV/0!</v>
      </c>
      <c r="AR111" s="363" t="e">
        <f t="shared" ca="1" si="128"/>
        <v>#DIV/0!</v>
      </c>
      <c r="AS111" s="363" t="e">
        <f t="shared" ca="1" si="128"/>
        <v>#DIV/0!</v>
      </c>
      <c r="AT111" s="363" t="e">
        <f t="shared" ca="1" si="128"/>
        <v>#DIV/0!</v>
      </c>
      <c r="AU111" s="363" t="e">
        <f t="shared" ca="1" si="128"/>
        <v>#DIV/0!</v>
      </c>
      <c r="AV111" s="372"/>
      <c r="AW111" s="362" t="s">
        <v>33</v>
      </c>
      <c r="AX111" s="363">
        <f ca="1">AX44/(SUM(AX$24:AX$44)-AX$42)*100</f>
        <v>4.1841869204810189</v>
      </c>
      <c r="AY111" s="363" t="e">
        <f ca="1">AY44/(SUM(AY$24:AY$44)-AY$42)*100</f>
        <v>#DIV/0!</v>
      </c>
      <c r="AZ111" s="364"/>
    </row>
    <row r="112" spans="1:52" s="343" customFormat="1" x14ac:dyDescent="0.2">
      <c r="A112" s="318"/>
      <c r="B112" s="370"/>
      <c r="C112" s="371"/>
      <c r="D112" s="371"/>
      <c r="E112" s="371"/>
      <c r="F112" s="371"/>
      <c r="G112" s="372"/>
      <c r="H112" s="370"/>
      <c r="I112" s="371"/>
      <c r="J112" s="371"/>
      <c r="K112" s="371"/>
      <c r="L112" s="371"/>
      <c r="M112" s="371"/>
      <c r="N112" s="371"/>
      <c r="O112" s="371"/>
      <c r="P112" s="372"/>
      <c r="Q112" s="370"/>
      <c r="R112" s="371"/>
      <c r="S112" s="371"/>
      <c r="T112" s="371"/>
      <c r="U112" s="371"/>
      <c r="V112" s="371"/>
      <c r="W112" s="371"/>
      <c r="X112" s="371"/>
      <c r="Y112" s="371"/>
      <c r="Z112" s="371"/>
      <c r="AA112" s="371"/>
      <c r="AB112" s="371"/>
      <c r="AC112" s="372"/>
      <c r="AD112" s="370"/>
      <c r="AE112" s="371"/>
      <c r="AF112" s="371"/>
      <c r="AG112" s="371"/>
      <c r="AH112" s="371"/>
      <c r="AI112" s="371"/>
      <c r="AJ112" s="371"/>
      <c r="AK112" s="371"/>
      <c r="AL112" s="371"/>
      <c r="AM112" s="371"/>
      <c r="AN112" s="371"/>
      <c r="AO112" s="371"/>
      <c r="AP112" s="371"/>
      <c r="AQ112" s="371"/>
      <c r="AR112" s="371"/>
      <c r="AS112" s="371"/>
      <c r="AT112" s="371"/>
      <c r="AU112" s="371"/>
      <c r="AV112" s="372"/>
      <c r="AW112" s="370"/>
      <c r="AX112" s="371"/>
      <c r="AY112" s="371"/>
      <c r="AZ112" s="372"/>
    </row>
    <row r="114" spans="1:52" x14ac:dyDescent="0.2">
      <c r="B114" s="511" t="s">
        <v>68</v>
      </c>
      <c r="C114" s="512"/>
      <c r="D114" s="512"/>
      <c r="E114" s="512"/>
      <c r="F114" s="512"/>
      <c r="G114" s="355"/>
      <c r="H114" s="511" t="s">
        <v>86</v>
      </c>
      <c r="I114" s="512"/>
      <c r="J114" s="512"/>
      <c r="K114" s="512"/>
      <c r="L114" s="512"/>
      <c r="M114" s="512"/>
      <c r="N114" s="512"/>
      <c r="O114" s="512"/>
      <c r="P114" s="355"/>
      <c r="Q114" s="511" t="s">
        <v>87</v>
      </c>
      <c r="R114" s="512"/>
      <c r="S114" s="512"/>
      <c r="T114" s="512"/>
      <c r="U114" s="512"/>
      <c r="V114" s="512"/>
      <c r="W114" s="512"/>
      <c r="X114" s="512"/>
      <c r="Y114" s="512"/>
      <c r="Z114" s="512"/>
      <c r="AA114" s="512"/>
      <c r="AB114" s="512"/>
      <c r="AC114" s="355"/>
      <c r="AD114" s="511" t="s">
        <v>88</v>
      </c>
      <c r="AE114" s="512"/>
      <c r="AF114" s="512"/>
      <c r="AG114" s="512"/>
      <c r="AH114" s="512"/>
      <c r="AI114" s="512"/>
      <c r="AJ114" s="512"/>
      <c r="AK114" s="512"/>
      <c r="AL114" s="512"/>
      <c r="AM114" s="512"/>
      <c r="AN114" s="512"/>
      <c r="AO114" s="512"/>
      <c r="AP114" s="512"/>
      <c r="AQ114" s="512"/>
      <c r="AR114" s="512"/>
      <c r="AS114" s="512"/>
      <c r="AT114" s="512"/>
      <c r="AU114" s="512"/>
    </row>
    <row r="115" spans="1:52" s="315" customFormat="1" ht="15.75" x14ac:dyDescent="0.25">
      <c r="A115" s="346" t="s">
        <v>90</v>
      </c>
      <c r="B115" s="351">
        <f>B5</f>
        <v>2022</v>
      </c>
      <c r="C115" s="344">
        <f>C5</f>
        <v>2023</v>
      </c>
      <c r="D115" s="344">
        <f>D5</f>
        <v>2024</v>
      </c>
      <c r="E115" s="344">
        <f>E5</f>
        <v>2025</v>
      </c>
      <c r="F115" s="344">
        <f>F5</f>
        <v>2026</v>
      </c>
      <c r="G115" s="398"/>
      <c r="H115" s="351" t="str">
        <f t="shared" ref="H115:O115" si="129">H5</f>
        <v>S I-2023</v>
      </c>
      <c r="I115" s="344" t="str">
        <f t="shared" si="129"/>
        <v>S II-2023</v>
      </c>
      <c r="J115" s="344" t="str">
        <f t="shared" si="129"/>
        <v>S I-2024</v>
      </c>
      <c r="K115" s="344" t="str">
        <f t="shared" si="129"/>
        <v>S II-2024</v>
      </c>
      <c r="L115" s="344" t="str">
        <f t="shared" si="129"/>
        <v>S I-2025</v>
      </c>
      <c r="M115" s="344" t="str">
        <f t="shared" si="129"/>
        <v>S II-2025</v>
      </c>
      <c r="N115" s="344" t="str">
        <f t="shared" si="129"/>
        <v>S I-2026</v>
      </c>
      <c r="O115" s="344" t="str">
        <f t="shared" si="129"/>
        <v>S II-2026</v>
      </c>
      <c r="P115" s="398"/>
      <c r="Q115" s="351" t="str">
        <f t="shared" ref="Q115:AB115" si="130">Q5</f>
        <v>2024-I</v>
      </c>
      <c r="R115" s="344" t="str">
        <f t="shared" si="130"/>
        <v>2024-II</v>
      </c>
      <c r="S115" s="344" t="str">
        <f t="shared" si="130"/>
        <v>2024-III</v>
      </c>
      <c r="T115" s="344" t="str">
        <f t="shared" si="130"/>
        <v>2024-IV</v>
      </c>
      <c r="U115" s="344" t="str">
        <f t="shared" si="130"/>
        <v>2025-I</v>
      </c>
      <c r="V115" s="344" t="str">
        <f t="shared" si="130"/>
        <v>2025-II</v>
      </c>
      <c r="W115" s="344" t="str">
        <f t="shared" si="130"/>
        <v>2025-III</v>
      </c>
      <c r="X115" s="344" t="str">
        <f t="shared" si="130"/>
        <v>2025-IV</v>
      </c>
      <c r="Y115" s="344" t="str">
        <f t="shared" si="130"/>
        <v>2026-I</v>
      </c>
      <c r="Z115" s="344" t="str">
        <f t="shared" si="130"/>
        <v>2026-II</v>
      </c>
      <c r="AA115" s="344" t="str">
        <f t="shared" si="130"/>
        <v>2026-III</v>
      </c>
      <c r="AB115" s="344" t="str">
        <f t="shared" si="130"/>
        <v>2026-IV</v>
      </c>
      <c r="AC115" s="398"/>
      <c r="AD115" s="351" t="str">
        <f t="shared" ref="AD115:AU115" si="131">AD5</f>
        <v>Enero-febrero 2024</v>
      </c>
      <c r="AE115" s="344" t="str">
        <f t="shared" si="131"/>
        <v>Marzo-abril 2024</v>
      </c>
      <c r="AF115" s="344" t="str">
        <f t="shared" si="131"/>
        <v>Mayo-junio 2024</v>
      </c>
      <c r="AG115" s="344" t="str">
        <f t="shared" si="131"/>
        <v>Julio-agosto 2024</v>
      </c>
      <c r="AH115" s="344" t="str">
        <f t="shared" si="131"/>
        <v>Septiembre-octubre 2024</v>
      </c>
      <c r="AI115" s="344" t="str">
        <f t="shared" si="131"/>
        <v>Noviembre-diciembre 2024</v>
      </c>
      <c r="AJ115" s="344" t="str">
        <f t="shared" si="131"/>
        <v>Enero-febrero 2025</v>
      </c>
      <c r="AK115" s="344" t="str">
        <f t="shared" si="131"/>
        <v>Marzo-abril 2025</v>
      </c>
      <c r="AL115" s="344" t="str">
        <f t="shared" si="131"/>
        <v>Mayo-junio 2025</v>
      </c>
      <c r="AM115" s="344" t="str">
        <f t="shared" si="131"/>
        <v>Julio-agosto 2025</v>
      </c>
      <c r="AN115" s="344" t="str">
        <f t="shared" si="131"/>
        <v>Septiembre-octubre 2025</v>
      </c>
      <c r="AO115" s="344" t="str">
        <f t="shared" si="131"/>
        <v>Noviembre-diciembre 2025</v>
      </c>
      <c r="AP115" s="344" t="str">
        <f t="shared" si="131"/>
        <v>Enero-febrero 2026</v>
      </c>
      <c r="AQ115" s="344" t="str">
        <f t="shared" si="131"/>
        <v>Marzo-abril 2026</v>
      </c>
      <c r="AR115" s="344" t="str">
        <f t="shared" si="131"/>
        <v>Mayo-junio 2026</v>
      </c>
      <c r="AS115" s="344" t="str">
        <f t="shared" si="131"/>
        <v>Julio-agosto 2026</v>
      </c>
      <c r="AT115" s="344" t="str">
        <f t="shared" si="131"/>
        <v>Septiembre-octubre 2026</v>
      </c>
      <c r="AU115" s="344" t="str">
        <f t="shared" si="131"/>
        <v>Noviembre-diciembre 2026</v>
      </c>
      <c r="AV115" s="398"/>
      <c r="AW115" s="376" t="s">
        <v>90</v>
      </c>
      <c r="AX115" s="345">
        <f>AX5</f>
        <v>2025</v>
      </c>
      <c r="AY115" s="345">
        <f>AY5</f>
        <v>2026</v>
      </c>
      <c r="AZ115" s="352"/>
    </row>
    <row r="116" spans="1:52" x14ac:dyDescent="0.2">
      <c r="A116" s="317" t="s">
        <v>35</v>
      </c>
      <c r="G116" s="355"/>
      <c r="P116" s="355"/>
      <c r="AC116" s="355"/>
      <c r="AW116" s="377" t="s">
        <v>35</v>
      </c>
    </row>
    <row r="117" spans="1:52" s="342" customFormat="1" x14ac:dyDescent="0.2">
      <c r="A117" s="319" t="s">
        <v>0</v>
      </c>
      <c r="B117" s="356"/>
      <c r="C117" s="357">
        <f ca="1">C7/B7*100-100</f>
        <v>2.968634646307251</v>
      </c>
      <c r="D117" s="357">
        <f t="shared" ref="C117:F121" ca="1" si="132">D7/C7*100-100</f>
        <v>-0.43041952383467219</v>
      </c>
      <c r="E117" s="357">
        <f t="shared" ca="1" si="132"/>
        <v>-1.2654055602886132</v>
      </c>
      <c r="F117" s="357">
        <f t="shared" ca="1" si="132"/>
        <v>-100</v>
      </c>
      <c r="G117" s="399"/>
      <c r="H117" s="356"/>
      <c r="I117" s="357"/>
      <c r="J117" s="357">
        <f t="shared" ref="J117:O121" ca="1" si="133">J7/H7*100-100</f>
        <v>0.48349640564433116</v>
      </c>
      <c r="K117" s="357">
        <f t="shared" ca="1" si="133"/>
        <v>-1.3254670688734933</v>
      </c>
      <c r="L117" s="357">
        <f t="shared" ca="1" si="133"/>
        <v>-1.3668911670741437</v>
      </c>
      <c r="M117" s="357">
        <f t="shared" ca="1" si="133"/>
        <v>-1.1641931027144494</v>
      </c>
      <c r="N117" s="357">
        <f t="shared" ca="1" si="133"/>
        <v>-100</v>
      </c>
      <c r="O117" s="357">
        <f t="shared" ca="1" si="133"/>
        <v>-100</v>
      </c>
      <c r="P117" s="399"/>
      <c r="Q117" s="356"/>
      <c r="R117" s="357"/>
      <c r="S117" s="357"/>
      <c r="T117" s="357"/>
      <c r="U117" s="357">
        <f t="shared" ref="U117:AB121" ca="1" si="134">U7/Q7*100-100</f>
        <v>-1.078110156573004</v>
      </c>
      <c r="V117" s="357">
        <f t="shared" ca="1" si="134"/>
        <v>-1.6478478437558834</v>
      </c>
      <c r="W117" s="357">
        <f t="shared" ca="1" si="134"/>
        <v>-2.7061893088318385</v>
      </c>
      <c r="X117" s="357">
        <f t="shared" ca="1" si="134"/>
        <v>0.41649927075870607</v>
      </c>
      <c r="Y117" s="357">
        <f t="shared" ca="1" si="134"/>
        <v>-100</v>
      </c>
      <c r="Z117" s="357">
        <f t="shared" ca="1" si="134"/>
        <v>-100</v>
      </c>
      <c r="AA117" s="357">
        <f t="shared" ca="1" si="134"/>
        <v>-100</v>
      </c>
      <c r="AB117" s="357">
        <f t="shared" ca="1" si="134"/>
        <v>-100</v>
      </c>
      <c r="AC117" s="399"/>
      <c r="AD117" s="356"/>
      <c r="AE117" s="357"/>
      <c r="AF117" s="357"/>
      <c r="AG117" s="357"/>
      <c r="AH117" s="357"/>
      <c r="AI117" s="357"/>
      <c r="AJ117" s="357">
        <f t="shared" ref="AJ117:AU121" ca="1" si="135">AJ7/AD7*100-100</f>
        <v>-2.7072323231232076</v>
      </c>
      <c r="AK117" s="357">
        <f t="shared" ca="1" si="135"/>
        <v>-0.98877027216207125</v>
      </c>
      <c r="AL117" s="357">
        <f t="shared" ca="1" si="135"/>
        <v>-0.4438963339808879</v>
      </c>
      <c r="AM117" s="357">
        <f t="shared" ca="1" si="135"/>
        <v>-2.8825727781401724</v>
      </c>
      <c r="AN117" s="357">
        <f t="shared" ca="1" si="135"/>
        <v>-1.2989652070757245</v>
      </c>
      <c r="AO117" s="357">
        <f t="shared" ca="1" si="135"/>
        <v>0.78829634987111774</v>
      </c>
      <c r="AP117" s="357">
        <f t="shared" ca="1" si="135"/>
        <v>-100</v>
      </c>
      <c r="AQ117" s="357">
        <f t="shared" ca="1" si="135"/>
        <v>-100</v>
      </c>
      <c r="AR117" s="357">
        <f t="shared" ca="1" si="135"/>
        <v>-100</v>
      </c>
      <c r="AS117" s="357">
        <f t="shared" ca="1" si="135"/>
        <v>-100</v>
      </c>
      <c r="AT117" s="357">
        <f t="shared" ca="1" si="135"/>
        <v>-100</v>
      </c>
      <c r="AU117" s="357">
        <f t="shared" ca="1" si="135"/>
        <v>-100</v>
      </c>
      <c r="AV117" s="399"/>
      <c r="AW117" s="356" t="s">
        <v>0</v>
      </c>
      <c r="AX117" s="357"/>
      <c r="AY117" s="357">
        <f ca="1">AY7/AX7*100-100</f>
        <v>-100</v>
      </c>
      <c r="AZ117" s="358"/>
    </row>
    <row r="118" spans="1:52" s="342" customFormat="1" x14ac:dyDescent="0.2">
      <c r="A118" s="322" t="s">
        <v>1</v>
      </c>
      <c r="B118" s="359"/>
      <c r="C118" s="360">
        <f t="shared" ca="1" si="132"/>
        <v>0.43521410657719173</v>
      </c>
      <c r="D118" s="360">
        <f t="shared" ca="1" si="132"/>
        <v>-7.0968718100372143</v>
      </c>
      <c r="E118" s="360">
        <f t="shared" ca="1" si="132"/>
        <v>-6.4802802147865606</v>
      </c>
      <c r="F118" s="360">
        <f t="shared" ca="1" si="132"/>
        <v>-100</v>
      </c>
      <c r="G118" s="399"/>
      <c r="H118" s="359"/>
      <c r="I118" s="360"/>
      <c r="J118" s="360">
        <f t="shared" ca="1" si="133"/>
        <v>-6.5529904397258463</v>
      </c>
      <c r="K118" s="360">
        <f t="shared" ca="1" si="133"/>
        <v>-7.654046418682185</v>
      </c>
      <c r="L118" s="360">
        <f t="shared" ca="1" si="133"/>
        <v>-10.117259146473629</v>
      </c>
      <c r="M118" s="360">
        <f t="shared" ca="1" si="133"/>
        <v>-2.7099841349787255</v>
      </c>
      <c r="N118" s="360">
        <f t="shared" ca="1" si="133"/>
        <v>-100</v>
      </c>
      <c r="O118" s="360">
        <f t="shared" ca="1" si="133"/>
        <v>-100</v>
      </c>
      <c r="P118" s="399"/>
      <c r="Q118" s="359"/>
      <c r="R118" s="360"/>
      <c r="S118" s="360"/>
      <c r="T118" s="360"/>
      <c r="U118" s="360">
        <f t="shared" ca="1" si="134"/>
        <v>-11.808074366176342</v>
      </c>
      <c r="V118" s="360">
        <f t="shared" ca="1" si="134"/>
        <v>-8.3435713204837896</v>
      </c>
      <c r="W118" s="360">
        <f t="shared" ca="1" si="134"/>
        <v>-4.9936324479535585</v>
      </c>
      <c r="X118" s="360">
        <f t="shared" ca="1" si="134"/>
        <v>-0.36695208657214096</v>
      </c>
      <c r="Y118" s="360">
        <f t="shared" ca="1" si="134"/>
        <v>-100</v>
      </c>
      <c r="Z118" s="360">
        <f t="shared" ca="1" si="134"/>
        <v>-100</v>
      </c>
      <c r="AA118" s="360">
        <f t="shared" ca="1" si="134"/>
        <v>-100</v>
      </c>
      <c r="AB118" s="360">
        <f t="shared" ca="1" si="134"/>
        <v>-100</v>
      </c>
      <c r="AC118" s="399"/>
      <c r="AD118" s="359"/>
      <c r="AE118" s="360"/>
      <c r="AF118" s="360"/>
      <c r="AG118" s="360"/>
      <c r="AH118" s="360"/>
      <c r="AI118" s="360"/>
      <c r="AJ118" s="360">
        <f t="shared" ca="1" si="135"/>
        <v>-12.726855920083295</v>
      </c>
      <c r="AK118" s="360">
        <f t="shared" ca="1" si="135"/>
        <v>-9.044169493877348</v>
      </c>
      <c r="AL118" s="360">
        <f t="shared" ca="1" si="135"/>
        <v>-8.4170741683633992</v>
      </c>
      <c r="AM118" s="360">
        <f t="shared" ca="1" si="135"/>
        <v>-5.8524577717776509</v>
      </c>
      <c r="AN118" s="360">
        <f t="shared" ca="1" si="135"/>
        <v>-1.9212561971128821</v>
      </c>
      <c r="AO118" s="360">
        <f t="shared" ca="1" si="135"/>
        <v>-0.2126027139124318</v>
      </c>
      <c r="AP118" s="360">
        <f t="shared" ca="1" si="135"/>
        <v>-100</v>
      </c>
      <c r="AQ118" s="360">
        <f t="shared" ca="1" si="135"/>
        <v>-100</v>
      </c>
      <c r="AR118" s="360">
        <f t="shared" ca="1" si="135"/>
        <v>-100</v>
      </c>
      <c r="AS118" s="360">
        <f t="shared" ca="1" si="135"/>
        <v>-100</v>
      </c>
      <c r="AT118" s="360">
        <f t="shared" ca="1" si="135"/>
        <v>-100</v>
      </c>
      <c r="AU118" s="360">
        <f t="shared" ca="1" si="135"/>
        <v>-100</v>
      </c>
      <c r="AV118" s="399"/>
      <c r="AW118" s="359" t="s">
        <v>1</v>
      </c>
      <c r="AX118" s="360"/>
      <c r="AY118" s="360">
        <f ca="1">AY8/AX8*100-100</f>
        <v>-100</v>
      </c>
      <c r="AZ118" s="361"/>
    </row>
    <row r="119" spans="1:52" s="343" customFormat="1" x14ac:dyDescent="0.2">
      <c r="A119" s="325" t="s">
        <v>5</v>
      </c>
      <c r="B119" s="362"/>
      <c r="C119" s="363">
        <f t="shared" ca="1" si="132"/>
        <v>-2.4499887592053256</v>
      </c>
      <c r="D119" s="363">
        <f t="shared" ca="1" si="132"/>
        <v>-2.3171213743556507</v>
      </c>
      <c r="E119" s="363">
        <f t="shared" ca="1" si="132"/>
        <v>-0.25301866352479863</v>
      </c>
      <c r="F119" s="363">
        <f t="shared" ca="1" si="132"/>
        <v>-100</v>
      </c>
      <c r="G119" s="372"/>
      <c r="H119" s="362"/>
      <c r="I119" s="363"/>
      <c r="J119" s="363">
        <f t="shared" ca="1" si="133"/>
        <v>-2.7269258992438097</v>
      </c>
      <c r="K119" s="363">
        <f t="shared" ca="1" si="133"/>
        <v>-1.9368762263624149</v>
      </c>
      <c r="L119" s="363">
        <f t="shared" ca="1" si="133"/>
        <v>-0.91968885317695026</v>
      </c>
      <c r="M119" s="363">
        <f t="shared" ca="1" si="133"/>
        <v>0.36058067843643471</v>
      </c>
      <c r="N119" s="363">
        <f t="shared" ca="1" si="133"/>
        <v>-100</v>
      </c>
      <c r="O119" s="363">
        <f t="shared" ca="1" si="133"/>
        <v>-100</v>
      </c>
      <c r="P119" s="372"/>
      <c r="Q119" s="362"/>
      <c r="R119" s="363"/>
      <c r="S119" s="363"/>
      <c r="T119" s="363"/>
      <c r="U119" s="363">
        <f t="shared" ca="1" si="134"/>
        <v>0.47712138916597269</v>
      </c>
      <c r="V119" s="363">
        <f t="shared" ca="1" si="134"/>
        <v>-2.1551241717968992</v>
      </c>
      <c r="W119" s="363">
        <f t="shared" ca="1" si="134"/>
        <v>-1.4035338452362538</v>
      </c>
      <c r="X119" s="363">
        <f t="shared" ca="1" si="134"/>
        <v>2.3088639971883538</v>
      </c>
      <c r="Y119" s="363">
        <f t="shared" ca="1" si="134"/>
        <v>-100</v>
      </c>
      <c r="Z119" s="363">
        <f t="shared" ca="1" si="134"/>
        <v>-100</v>
      </c>
      <c r="AA119" s="363">
        <f t="shared" ca="1" si="134"/>
        <v>-100</v>
      </c>
      <c r="AB119" s="363">
        <f t="shared" ca="1" si="134"/>
        <v>-100</v>
      </c>
      <c r="AC119" s="372"/>
      <c r="AD119" s="362"/>
      <c r="AE119" s="363"/>
      <c r="AF119" s="363"/>
      <c r="AG119" s="363"/>
      <c r="AH119" s="363"/>
      <c r="AI119" s="363"/>
      <c r="AJ119" s="363">
        <f t="shared" ca="1" si="135"/>
        <v>1.0119112488973059</v>
      </c>
      <c r="AK119" s="363">
        <f t="shared" ca="1" si="135"/>
        <v>-0.60572898888146653</v>
      </c>
      <c r="AL119" s="363">
        <f t="shared" ca="1" si="135"/>
        <v>-2.8005351977023878</v>
      </c>
      <c r="AM119" s="363">
        <f t="shared" ca="1" si="135"/>
        <v>-2.0410830881217095</v>
      </c>
      <c r="AN119" s="363">
        <f t="shared" ca="1" si="135"/>
        <v>0.879307677662581</v>
      </c>
      <c r="AO119" s="363">
        <f t="shared" ca="1" si="135"/>
        <v>2.5585591197699245</v>
      </c>
      <c r="AP119" s="363">
        <f t="shared" ca="1" si="135"/>
        <v>-100</v>
      </c>
      <c r="AQ119" s="363">
        <f t="shared" ca="1" si="135"/>
        <v>-100</v>
      </c>
      <c r="AR119" s="363">
        <f t="shared" ca="1" si="135"/>
        <v>-100</v>
      </c>
      <c r="AS119" s="363">
        <f t="shared" ca="1" si="135"/>
        <v>-100</v>
      </c>
      <c r="AT119" s="363">
        <f t="shared" ca="1" si="135"/>
        <v>-100</v>
      </c>
      <c r="AU119" s="363">
        <f t="shared" ca="1" si="135"/>
        <v>-100</v>
      </c>
      <c r="AV119" s="372"/>
      <c r="AW119" s="362" t="s">
        <v>5</v>
      </c>
      <c r="AX119" s="363"/>
      <c r="AY119" s="363">
        <f ca="1">AY9/AX9*100-100</f>
        <v>-100</v>
      </c>
      <c r="AZ119" s="364"/>
    </row>
    <row r="120" spans="1:52" s="343" customFormat="1" x14ac:dyDescent="0.2">
      <c r="A120" s="325" t="s">
        <v>8</v>
      </c>
      <c r="B120" s="362"/>
      <c r="C120" s="363">
        <f t="shared" ca="1" si="132"/>
        <v>12.221411242193042</v>
      </c>
      <c r="D120" s="363">
        <f t="shared" ca="1" si="132"/>
        <v>2.9760532198644682</v>
      </c>
      <c r="E120" s="363">
        <f t="shared" ca="1" si="132"/>
        <v>-0.9935217532708549</v>
      </c>
      <c r="F120" s="363">
        <f t="shared" ca="1" si="132"/>
        <v>-100</v>
      </c>
      <c r="G120" s="372"/>
      <c r="H120" s="362"/>
      <c r="I120" s="363"/>
      <c r="J120" s="363">
        <f t="shared" ca="1" si="133"/>
        <v>9.2264070388156512</v>
      </c>
      <c r="K120" s="363">
        <f t="shared" ca="1" si="133"/>
        <v>-2.522359869187909</v>
      </c>
      <c r="L120" s="363">
        <f t="shared" ca="1" si="133"/>
        <v>-1.7673817785545936</v>
      </c>
      <c r="M120" s="363">
        <f t="shared" ca="1" si="133"/>
        <v>-0.23070922581693765</v>
      </c>
      <c r="N120" s="363">
        <f t="shared" ca="1" si="133"/>
        <v>-100</v>
      </c>
      <c r="O120" s="363">
        <f t="shared" ca="1" si="133"/>
        <v>-100</v>
      </c>
      <c r="P120" s="372"/>
      <c r="Q120" s="362"/>
      <c r="R120" s="363"/>
      <c r="S120" s="363"/>
      <c r="T120" s="363"/>
      <c r="U120" s="363">
        <f t="shared" ca="1" si="134"/>
        <v>-1.3582259969062562</v>
      </c>
      <c r="V120" s="363">
        <f t="shared" ca="1" si="134"/>
        <v>-2.1527388794574449</v>
      </c>
      <c r="W120" s="363">
        <f t="shared" ca="1" si="134"/>
        <v>-4.7131138761432965</v>
      </c>
      <c r="X120" s="363">
        <f t="shared" ca="1" si="134"/>
        <v>4.2532845193709932</v>
      </c>
      <c r="Y120" s="363">
        <f t="shared" ca="1" si="134"/>
        <v>-100</v>
      </c>
      <c r="Z120" s="363">
        <f t="shared" ca="1" si="134"/>
        <v>-100</v>
      </c>
      <c r="AA120" s="363">
        <f t="shared" ca="1" si="134"/>
        <v>-100</v>
      </c>
      <c r="AB120" s="363">
        <f t="shared" ca="1" si="134"/>
        <v>-100</v>
      </c>
      <c r="AC120" s="372"/>
      <c r="AD120" s="362"/>
      <c r="AE120" s="363"/>
      <c r="AF120" s="363"/>
      <c r="AG120" s="363"/>
      <c r="AH120" s="363"/>
      <c r="AI120" s="363"/>
      <c r="AJ120" s="363">
        <f t="shared" ca="1" si="135"/>
        <v>-4.7654380522316018</v>
      </c>
      <c r="AK120" s="363">
        <f t="shared" ca="1" si="135"/>
        <v>-1.6033994101532727</v>
      </c>
      <c r="AL120" s="363">
        <f t="shared" ca="1" si="135"/>
        <v>0.90950348687329097</v>
      </c>
      <c r="AM120" s="363">
        <f t="shared" ca="1" si="135"/>
        <v>-3.1215279880390767</v>
      </c>
      <c r="AN120" s="363">
        <f t="shared" ca="1" si="135"/>
        <v>-2.6156840948733162</v>
      </c>
      <c r="AO120" s="363">
        <f t="shared" ca="1" si="135"/>
        <v>5.0736361698075427</v>
      </c>
      <c r="AP120" s="363">
        <f t="shared" ca="1" si="135"/>
        <v>-100</v>
      </c>
      <c r="AQ120" s="363">
        <f t="shared" ca="1" si="135"/>
        <v>-100</v>
      </c>
      <c r="AR120" s="363">
        <f t="shared" ca="1" si="135"/>
        <v>-100</v>
      </c>
      <c r="AS120" s="363">
        <f t="shared" ca="1" si="135"/>
        <v>-100</v>
      </c>
      <c r="AT120" s="363">
        <f t="shared" ca="1" si="135"/>
        <v>-100</v>
      </c>
      <c r="AU120" s="363">
        <f t="shared" ca="1" si="135"/>
        <v>-100</v>
      </c>
      <c r="AV120" s="372"/>
      <c r="AW120" s="362" t="s">
        <v>8</v>
      </c>
      <c r="AX120" s="363"/>
      <c r="AY120" s="363">
        <f ca="1">AY10/AX10*100-100</f>
        <v>-100</v>
      </c>
      <c r="AZ120" s="364"/>
    </row>
    <row r="121" spans="1:52" s="343" customFormat="1" x14ac:dyDescent="0.2">
      <c r="A121" s="325" t="s">
        <v>12</v>
      </c>
      <c r="B121" s="362"/>
      <c r="C121" s="363">
        <f t="shared" ca="1" si="132"/>
        <v>1.4167935645837986</v>
      </c>
      <c r="D121" s="363">
        <f t="shared" ca="1" si="132"/>
        <v>-5.410600166632662E-2</v>
      </c>
      <c r="E121" s="363">
        <f t="shared" ca="1" si="132"/>
        <v>-0.51375904660962135</v>
      </c>
      <c r="F121" s="363">
        <f t="shared" ca="1" si="132"/>
        <v>-100</v>
      </c>
      <c r="G121" s="372"/>
      <c r="H121" s="362"/>
      <c r="I121" s="363"/>
      <c r="J121" s="363">
        <f t="shared" ca="1" si="133"/>
        <v>-0.33123789413480154</v>
      </c>
      <c r="K121" s="363">
        <f t="shared" ca="1" si="133"/>
        <v>0.22424294043301529</v>
      </c>
      <c r="L121" s="363">
        <f t="shared" ca="1" si="133"/>
        <v>0.24544608032037729</v>
      </c>
      <c r="M121" s="363">
        <f t="shared" ca="1" si="133"/>
        <v>-1.2720720089170783</v>
      </c>
      <c r="N121" s="363">
        <f t="shared" ca="1" si="133"/>
        <v>-100</v>
      </c>
      <c r="O121" s="363">
        <f t="shared" ca="1" si="133"/>
        <v>-100</v>
      </c>
      <c r="P121" s="372"/>
      <c r="Q121" s="362"/>
      <c r="R121" s="363"/>
      <c r="S121" s="363"/>
      <c r="T121" s="363"/>
      <c r="U121" s="363">
        <f t="shared" ca="1" si="134"/>
        <v>0.85363607263488461</v>
      </c>
      <c r="V121" s="363">
        <f t="shared" ca="1" si="134"/>
        <v>-0.3472465146293473</v>
      </c>
      <c r="W121" s="363">
        <f t="shared" ca="1" si="134"/>
        <v>-1.8259088229529681</v>
      </c>
      <c r="X121" s="363">
        <f t="shared" ca="1" si="134"/>
        <v>-0.7029488130380912</v>
      </c>
      <c r="Y121" s="363">
        <f t="shared" ca="1" si="134"/>
        <v>-100</v>
      </c>
      <c r="Z121" s="363">
        <f t="shared" ca="1" si="134"/>
        <v>-100</v>
      </c>
      <c r="AA121" s="363">
        <f t="shared" ca="1" si="134"/>
        <v>-100</v>
      </c>
      <c r="AB121" s="363">
        <f t="shared" ca="1" si="134"/>
        <v>-100</v>
      </c>
      <c r="AC121" s="372"/>
      <c r="AD121" s="362"/>
      <c r="AE121" s="363"/>
      <c r="AF121" s="363"/>
      <c r="AG121" s="363"/>
      <c r="AH121" s="363"/>
      <c r="AI121" s="363"/>
      <c r="AJ121" s="363">
        <f t="shared" ca="1" si="135"/>
        <v>-0.46602675784154712</v>
      </c>
      <c r="AK121" s="363">
        <f t="shared" ca="1" si="135"/>
        <v>0.52687745204993064</v>
      </c>
      <c r="AL121" s="363">
        <f t="shared" ca="1" si="135"/>
        <v>0.6530401131014969</v>
      </c>
      <c r="AM121" s="363">
        <f t="shared" ca="1" si="135"/>
        <v>-2.3635004989631625</v>
      </c>
      <c r="AN121" s="363">
        <f t="shared" ca="1" si="135"/>
        <v>-0.95705006497007616</v>
      </c>
      <c r="AO121" s="363">
        <f t="shared" ca="1" si="135"/>
        <v>-0.44722145708601602</v>
      </c>
      <c r="AP121" s="363">
        <f t="shared" ca="1" si="135"/>
        <v>-100</v>
      </c>
      <c r="AQ121" s="363">
        <f t="shared" ca="1" si="135"/>
        <v>-100</v>
      </c>
      <c r="AR121" s="363">
        <f t="shared" ca="1" si="135"/>
        <v>-100</v>
      </c>
      <c r="AS121" s="363">
        <f t="shared" ca="1" si="135"/>
        <v>-100</v>
      </c>
      <c r="AT121" s="363">
        <f t="shared" ca="1" si="135"/>
        <v>-100</v>
      </c>
      <c r="AU121" s="363">
        <f t="shared" ca="1" si="135"/>
        <v>-100</v>
      </c>
      <c r="AV121" s="372"/>
      <c r="AW121" s="362" t="s">
        <v>12</v>
      </c>
      <c r="AX121" s="363"/>
      <c r="AY121" s="363">
        <f ca="1">AY11/AX11*100-100</f>
        <v>-100</v>
      </c>
      <c r="AZ121" s="364"/>
    </row>
    <row r="122" spans="1:52" s="342" customFormat="1" x14ac:dyDescent="0.2">
      <c r="A122" s="322" t="s">
        <v>0</v>
      </c>
      <c r="B122" s="359"/>
      <c r="C122" s="360"/>
      <c r="D122" s="360"/>
      <c r="E122" s="360"/>
      <c r="F122" s="360"/>
      <c r="G122" s="399"/>
      <c r="H122" s="359"/>
      <c r="I122" s="360"/>
      <c r="J122" s="360"/>
      <c r="K122" s="360"/>
      <c r="L122" s="360"/>
      <c r="M122" s="360"/>
      <c r="N122" s="360"/>
      <c r="O122" s="360"/>
      <c r="P122" s="399"/>
      <c r="Q122" s="359"/>
      <c r="R122" s="360"/>
      <c r="S122" s="360"/>
      <c r="T122" s="360"/>
      <c r="U122" s="360"/>
      <c r="V122" s="360"/>
      <c r="W122" s="360"/>
      <c r="X122" s="360"/>
      <c r="Y122" s="360"/>
      <c r="Z122" s="360"/>
      <c r="AA122" s="360"/>
      <c r="AB122" s="360"/>
      <c r="AC122" s="399"/>
      <c r="AD122" s="359"/>
      <c r="AE122" s="360"/>
      <c r="AF122" s="360"/>
      <c r="AG122" s="360"/>
      <c r="AH122" s="360"/>
      <c r="AI122" s="360"/>
      <c r="AJ122" s="360"/>
      <c r="AK122" s="360"/>
      <c r="AL122" s="360"/>
      <c r="AM122" s="360"/>
      <c r="AN122" s="360"/>
      <c r="AO122" s="360"/>
      <c r="AP122" s="360"/>
      <c r="AQ122" s="360"/>
      <c r="AR122" s="360"/>
      <c r="AS122" s="360"/>
      <c r="AT122" s="360"/>
      <c r="AU122" s="360"/>
      <c r="AV122" s="399"/>
      <c r="AW122" s="359" t="s">
        <v>0</v>
      </c>
      <c r="AX122" s="360"/>
      <c r="AY122" s="360"/>
      <c r="AZ122" s="361"/>
    </row>
    <row r="123" spans="1:52" s="343" customFormat="1" x14ac:dyDescent="0.2">
      <c r="A123" s="325" t="s">
        <v>1</v>
      </c>
      <c r="B123" s="362"/>
      <c r="C123" s="363">
        <f t="shared" ref="C123:F128" ca="1" si="136">C13/B13*100-100</f>
        <v>0.43521410657719173</v>
      </c>
      <c r="D123" s="363">
        <f t="shared" ca="1" si="136"/>
        <v>-7.0968718100372143</v>
      </c>
      <c r="E123" s="363">
        <f t="shared" ca="1" si="136"/>
        <v>-6.4802802147865606</v>
      </c>
      <c r="F123" s="363">
        <f t="shared" ca="1" si="136"/>
        <v>-100</v>
      </c>
      <c r="G123" s="372"/>
      <c r="H123" s="362"/>
      <c r="I123" s="363"/>
      <c r="J123" s="363">
        <f t="shared" ref="J123:O128" ca="1" si="137">J13/H13*100-100</f>
        <v>-6.5529904397258463</v>
      </c>
      <c r="K123" s="363">
        <f t="shared" ca="1" si="137"/>
        <v>-7.654046418682185</v>
      </c>
      <c r="L123" s="363">
        <f t="shared" ca="1" si="137"/>
        <v>-10.117259146473629</v>
      </c>
      <c r="M123" s="363">
        <f t="shared" ca="1" si="137"/>
        <v>-2.7099841349787255</v>
      </c>
      <c r="N123" s="363">
        <f t="shared" ca="1" si="137"/>
        <v>-100</v>
      </c>
      <c r="O123" s="363">
        <f t="shared" ca="1" si="137"/>
        <v>-100</v>
      </c>
      <c r="P123" s="372"/>
      <c r="Q123" s="362"/>
      <c r="R123" s="363"/>
      <c r="S123" s="363"/>
      <c r="T123" s="363"/>
      <c r="U123" s="363">
        <f t="shared" ref="U123:AB128" ca="1" si="138">U13/Q13*100-100</f>
        <v>-11.808074366176342</v>
      </c>
      <c r="V123" s="363">
        <f t="shared" ca="1" si="138"/>
        <v>-8.3435713204837896</v>
      </c>
      <c r="W123" s="363">
        <f t="shared" ca="1" si="138"/>
        <v>-4.9936324479535585</v>
      </c>
      <c r="X123" s="363">
        <f t="shared" ca="1" si="138"/>
        <v>-0.36695208657214096</v>
      </c>
      <c r="Y123" s="363">
        <f t="shared" ca="1" si="138"/>
        <v>-100</v>
      </c>
      <c r="Z123" s="363">
        <f t="shared" ca="1" si="138"/>
        <v>-100</v>
      </c>
      <c r="AA123" s="363">
        <f t="shared" ca="1" si="138"/>
        <v>-100</v>
      </c>
      <c r="AB123" s="363">
        <f t="shared" ca="1" si="138"/>
        <v>-100</v>
      </c>
      <c r="AC123" s="372"/>
      <c r="AD123" s="362"/>
      <c r="AE123" s="363"/>
      <c r="AF123" s="363"/>
      <c r="AG123" s="363"/>
      <c r="AH123" s="363"/>
      <c r="AI123" s="363"/>
      <c r="AJ123" s="363">
        <f t="shared" ref="AJ123:AU128" ca="1" si="139">AJ13/AD13*100-100</f>
        <v>-12.726855920083295</v>
      </c>
      <c r="AK123" s="363">
        <f t="shared" ca="1" si="139"/>
        <v>-9.044169493877348</v>
      </c>
      <c r="AL123" s="363">
        <f t="shared" ca="1" si="139"/>
        <v>-8.4170741683633992</v>
      </c>
      <c r="AM123" s="363">
        <f t="shared" ca="1" si="139"/>
        <v>-5.8524577717776509</v>
      </c>
      <c r="AN123" s="363">
        <f t="shared" ca="1" si="139"/>
        <v>-1.9212561971128821</v>
      </c>
      <c r="AO123" s="363">
        <f t="shared" ca="1" si="139"/>
        <v>-0.2126027139124318</v>
      </c>
      <c r="AP123" s="363">
        <f t="shared" ca="1" si="139"/>
        <v>-100</v>
      </c>
      <c r="AQ123" s="363">
        <f t="shared" ca="1" si="139"/>
        <v>-100</v>
      </c>
      <c r="AR123" s="363">
        <f t="shared" ca="1" si="139"/>
        <v>-100</v>
      </c>
      <c r="AS123" s="363">
        <f t="shared" ca="1" si="139"/>
        <v>-100</v>
      </c>
      <c r="AT123" s="363">
        <f t="shared" ca="1" si="139"/>
        <v>-100</v>
      </c>
      <c r="AU123" s="363">
        <f t="shared" ca="1" si="139"/>
        <v>-100</v>
      </c>
      <c r="AV123" s="372"/>
      <c r="AW123" s="362" t="s">
        <v>1</v>
      </c>
      <c r="AX123" s="363"/>
      <c r="AY123" s="363">
        <f t="shared" ref="AY123:AY128" ca="1" si="140">AY13/AX13*100-100</f>
        <v>-100</v>
      </c>
      <c r="AZ123" s="364"/>
    </row>
    <row r="124" spans="1:52" s="343" customFormat="1" x14ac:dyDescent="0.2">
      <c r="A124" s="325" t="s">
        <v>2</v>
      </c>
      <c r="B124" s="362"/>
      <c r="C124" s="363">
        <f t="shared" ca="1" si="136"/>
        <v>1.9433435707308888</v>
      </c>
      <c r="D124" s="363">
        <f t="shared" ca="1" si="136"/>
        <v>-6.3922780059407387</v>
      </c>
      <c r="E124" s="363">
        <f t="shared" ca="1" si="136"/>
        <v>-5.6569480312450509</v>
      </c>
      <c r="F124" s="363">
        <f t="shared" ca="1" si="136"/>
        <v>-100</v>
      </c>
      <c r="G124" s="372"/>
      <c r="H124" s="362"/>
      <c r="I124" s="363"/>
      <c r="J124" s="363">
        <f t="shared" ca="1" si="137"/>
        <v>-5.3148583309245367</v>
      </c>
      <c r="K124" s="363">
        <f t="shared" ca="1" si="137"/>
        <v>-7.4714706899298875</v>
      </c>
      <c r="L124" s="363">
        <f t="shared" ca="1" si="137"/>
        <v>-8.8888398167106573</v>
      </c>
      <c r="M124" s="363">
        <f t="shared" ca="1" si="137"/>
        <v>-2.3442864181454013</v>
      </c>
      <c r="N124" s="363">
        <f t="shared" ca="1" si="137"/>
        <v>-100</v>
      </c>
      <c r="O124" s="363">
        <f t="shared" ca="1" si="137"/>
        <v>-100</v>
      </c>
      <c r="P124" s="372"/>
      <c r="Q124" s="362"/>
      <c r="R124" s="363"/>
      <c r="S124" s="363"/>
      <c r="T124" s="363"/>
      <c r="U124" s="363">
        <f t="shared" ca="1" si="138"/>
        <v>-10.785669178602504</v>
      </c>
      <c r="V124" s="363">
        <f t="shared" ca="1" si="138"/>
        <v>-6.9410005526826382</v>
      </c>
      <c r="W124" s="363">
        <f t="shared" ca="1" si="138"/>
        <v>-4.9502889483809724</v>
      </c>
      <c r="X124" s="363">
        <f t="shared" ca="1" si="138"/>
        <v>0.38118043125969336</v>
      </c>
      <c r="Y124" s="363">
        <f t="shared" ca="1" si="138"/>
        <v>-100</v>
      </c>
      <c r="Z124" s="363">
        <f t="shared" ca="1" si="138"/>
        <v>-100</v>
      </c>
      <c r="AA124" s="363">
        <f t="shared" ca="1" si="138"/>
        <v>-100</v>
      </c>
      <c r="AB124" s="363">
        <f t="shared" ca="1" si="138"/>
        <v>-100</v>
      </c>
      <c r="AC124" s="372"/>
      <c r="AD124" s="362"/>
      <c r="AE124" s="363"/>
      <c r="AF124" s="363"/>
      <c r="AG124" s="363"/>
      <c r="AH124" s="363"/>
      <c r="AI124" s="363"/>
      <c r="AJ124" s="363">
        <f t="shared" ca="1" si="139"/>
        <v>-10.860617603554701</v>
      </c>
      <c r="AK124" s="363">
        <f t="shared" ca="1" si="139"/>
        <v>-9.0923558542684901</v>
      </c>
      <c r="AL124" s="363">
        <f t="shared" ca="1" si="139"/>
        <v>-6.6858063092347066</v>
      </c>
      <c r="AM124" s="363">
        <f t="shared" ca="1" si="139"/>
        <v>-5.4388801602658106</v>
      </c>
      <c r="AN124" s="363">
        <f t="shared" ca="1" si="139"/>
        <v>-3.2229113591757681</v>
      </c>
      <c r="AO124" s="363">
        <f t="shared" ca="1" si="139"/>
        <v>1.9140526523072907</v>
      </c>
      <c r="AP124" s="363">
        <f t="shared" ca="1" si="139"/>
        <v>-100</v>
      </c>
      <c r="AQ124" s="363">
        <f t="shared" ca="1" si="139"/>
        <v>-100</v>
      </c>
      <c r="AR124" s="363">
        <f t="shared" ca="1" si="139"/>
        <v>-100</v>
      </c>
      <c r="AS124" s="363">
        <f t="shared" ca="1" si="139"/>
        <v>-100</v>
      </c>
      <c r="AT124" s="363">
        <f t="shared" ca="1" si="139"/>
        <v>-100</v>
      </c>
      <c r="AU124" s="363">
        <f t="shared" ca="1" si="139"/>
        <v>-100</v>
      </c>
      <c r="AV124" s="372"/>
      <c r="AW124" s="362" t="s">
        <v>2</v>
      </c>
      <c r="AX124" s="363"/>
      <c r="AY124" s="363">
        <f t="shared" ca="1" si="140"/>
        <v>-100</v>
      </c>
      <c r="AZ124" s="364"/>
    </row>
    <row r="125" spans="1:52" s="342" customFormat="1" x14ac:dyDescent="0.2">
      <c r="A125" s="322" t="s">
        <v>3</v>
      </c>
      <c r="B125" s="359"/>
      <c r="C125" s="360">
        <f t="shared" ca="1" si="136"/>
        <v>-3.375813998547784</v>
      </c>
      <c r="D125" s="360">
        <f t="shared" ca="1" si="136"/>
        <v>-8.671962958088784</v>
      </c>
      <c r="E125" s="360">
        <f t="shared" ca="1" si="136"/>
        <v>-3.17938818359697</v>
      </c>
      <c r="F125" s="360">
        <f t="shared" ca="1" si="136"/>
        <v>-100</v>
      </c>
      <c r="G125" s="399"/>
      <c r="H125" s="359"/>
      <c r="I125" s="360"/>
      <c r="J125" s="360">
        <f t="shared" ca="1" si="137"/>
        <v>-7.9841392747071893</v>
      </c>
      <c r="K125" s="360">
        <f t="shared" ca="1" si="137"/>
        <v>-9.3879335785033931</v>
      </c>
      <c r="L125" s="360">
        <f t="shared" ca="1" si="137"/>
        <v>-6.319778857042877</v>
      </c>
      <c r="M125" s="360">
        <f t="shared" ca="1" si="137"/>
        <v>0.14015569145075801</v>
      </c>
      <c r="N125" s="360">
        <f t="shared" ca="1" si="137"/>
        <v>-100</v>
      </c>
      <c r="O125" s="360">
        <f t="shared" ca="1" si="137"/>
        <v>-100</v>
      </c>
      <c r="P125" s="399"/>
      <c r="Q125" s="359"/>
      <c r="R125" s="360"/>
      <c r="S125" s="360"/>
      <c r="T125" s="360"/>
      <c r="U125" s="360">
        <f t="shared" ca="1" si="138"/>
        <v>-7.678459495956659</v>
      </c>
      <c r="V125" s="360">
        <f t="shared" ca="1" si="138"/>
        <v>-4.8505896733184102</v>
      </c>
      <c r="W125" s="360">
        <f t="shared" ca="1" si="138"/>
        <v>-0.6221183045576737</v>
      </c>
      <c r="X125" s="360">
        <f t="shared" ca="1" si="138"/>
        <v>0.89583206934354109</v>
      </c>
      <c r="Y125" s="360">
        <f t="shared" ca="1" si="138"/>
        <v>-100</v>
      </c>
      <c r="Z125" s="360">
        <f t="shared" ca="1" si="138"/>
        <v>-100</v>
      </c>
      <c r="AA125" s="360">
        <f t="shared" ca="1" si="138"/>
        <v>-100</v>
      </c>
      <c r="AB125" s="360">
        <f t="shared" ca="1" si="138"/>
        <v>-100</v>
      </c>
      <c r="AC125" s="399"/>
      <c r="AD125" s="359"/>
      <c r="AE125" s="360"/>
      <c r="AF125" s="360"/>
      <c r="AG125" s="360"/>
      <c r="AH125" s="360"/>
      <c r="AI125" s="360"/>
      <c r="AJ125" s="360">
        <f t="shared" ca="1" si="139"/>
        <v>-10.082120367048134</v>
      </c>
      <c r="AK125" s="360">
        <f t="shared" ca="1" si="139"/>
        <v>-4.1783184730631717</v>
      </c>
      <c r="AL125" s="360">
        <f t="shared" ca="1" si="139"/>
        <v>-4.2547978155213997</v>
      </c>
      <c r="AM125" s="360">
        <f t="shared" ca="1" si="139"/>
        <v>-0.59602633948318839</v>
      </c>
      <c r="AN125" s="360">
        <f t="shared" ca="1" si="139"/>
        <v>-0.61901484226271464</v>
      </c>
      <c r="AO125" s="360">
        <f t="shared" ca="1" si="139"/>
        <v>1.6549103073469951</v>
      </c>
      <c r="AP125" s="360">
        <f t="shared" ca="1" si="139"/>
        <v>-100</v>
      </c>
      <c r="AQ125" s="360">
        <f t="shared" ca="1" si="139"/>
        <v>-100</v>
      </c>
      <c r="AR125" s="360">
        <f t="shared" ca="1" si="139"/>
        <v>-100</v>
      </c>
      <c r="AS125" s="360">
        <f t="shared" ca="1" si="139"/>
        <v>-100</v>
      </c>
      <c r="AT125" s="360">
        <f t="shared" ca="1" si="139"/>
        <v>-100</v>
      </c>
      <c r="AU125" s="360">
        <f t="shared" ca="1" si="139"/>
        <v>-100</v>
      </c>
      <c r="AV125" s="399"/>
      <c r="AW125" s="359" t="s">
        <v>3</v>
      </c>
      <c r="AX125" s="360"/>
      <c r="AY125" s="360">
        <f t="shared" ca="1" si="140"/>
        <v>-100</v>
      </c>
      <c r="AZ125" s="361"/>
    </row>
    <row r="126" spans="1:52" s="343" customFormat="1" x14ac:dyDescent="0.2">
      <c r="A126" s="325" t="s">
        <v>4</v>
      </c>
      <c r="B126" s="362"/>
      <c r="C126" s="363">
        <f t="shared" ca="1" si="136"/>
        <v>1.9242223516102683</v>
      </c>
      <c r="D126" s="363">
        <f t="shared" ca="1" si="136"/>
        <v>-7.454838637413431</v>
      </c>
      <c r="E126" s="363">
        <f t="shared" ca="1" si="136"/>
        <v>-24.68140007197826</v>
      </c>
      <c r="F126" s="363">
        <f t="shared" ca="1" si="136"/>
        <v>-100</v>
      </c>
      <c r="G126" s="372"/>
      <c r="H126" s="362"/>
      <c r="I126" s="363"/>
      <c r="J126" s="363">
        <f t="shared" ca="1" si="137"/>
        <v>-11.360508897894888</v>
      </c>
      <c r="K126" s="363">
        <f t="shared" ca="1" si="137"/>
        <v>-2.89356053246469</v>
      </c>
      <c r="L126" s="363">
        <f t="shared" ca="1" si="137"/>
        <v>-33.16070621835479</v>
      </c>
      <c r="M126" s="363">
        <f t="shared" ca="1" si="137"/>
        <v>-15.642189222669899</v>
      </c>
      <c r="N126" s="363">
        <f t="shared" ca="1" si="137"/>
        <v>-100</v>
      </c>
      <c r="O126" s="363">
        <f t="shared" ca="1" si="137"/>
        <v>-100</v>
      </c>
      <c r="P126" s="372"/>
      <c r="Q126" s="362"/>
      <c r="R126" s="363"/>
      <c r="S126" s="363"/>
      <c r="T126" s="363"/>
      <c r="U126" s="363">
        <f t="shared" ca="1" si="138"/>
        <v>-33.654074337214368</v>
      </c>
      <c r="V126" s="363">
        <f t="shared" ca="1" si="138"/>
        <v>-32.604783508438658</v>
      </c>
      <c r="W126" s="363">
        <f t="shared" ca="1" si="138"/>
        <v>-20.504879936755387</v>
      </c>
      <c r="X126" s="363">
        <f t="shared" ca="1" si="138"/>
        <v>-10.87324551705629</v>
      </c>
      <c r="Y126" s="363">
        <f t="shared" ca="1" si="138"/>
        <v>-100</v>
      </c>
      <c r="Z126" s="363">
        <f t="shared" ca="1" si="138"/>
        <v>-100</v>
      </c>
      <c r="AA126" s="363">
        <f t="shared" ca="1" si="138"/>
        <v>-100</v>
      </c>
      <c r="AB126" s="363">
        <f t="shared" ca="1" si="138"/>
        <v>-100</v>
      </c>
      <c r="AC126" s="372"/>
      <c r="AD126" s="362"/>
      <c r="AE126" s="363"/>
      <c r="AF126" s="363"/>
      <c r="AG126" s="363"/>
      <c r="AH126" s="363"/>
      <c r="AI126" s="363"/>
      <c r="AJ126" s="363">
        <f t="shared" ca="1" si="139"/>
        <v>-33.630897999950022</v>
      </c>
      <c r="AK126" s="363">
        <f t="shared" ca="1" si="139"/>
        <v>-27.632325606159085</v>
      </c>
      <c r="AL126" s="363">
        <f t="shared" ca="1" si="139"/>
        <v>-37.519569866366155</v>
      </c>
      <c r="AM126" s="363">
        <f t="shared" ca="1" si="139"/>
        <v>-25.284995332773633</v>
      </c>
      <c r="AN126" s="363">
        <f t="shared" ca="1" si="139"/>
        <v>8.2049467107759</v>
      </c>
      <c r="AO126" s="363">
        <f t="shared" ca="1" si="139"/>
        <v>-19.601406564406062</v>
      </c>
      <c r="AP126" s="363">
        <f t="shared" ca="1" si="139"/>
        <v>-100</v>
      </c>
      <c r="AQ126" s="363">
        <f t="shared" ca="1" si="139"/>
        <v>-100</v>
      </c>
      <c r="AR126" s="363">
        <f t="shared" ca="1" si="139"/>
        <v>-100</v>
      </c>
      <c r="AS126" s="363">
        <f t="shared" ca="1" si="139"/>
        <v>-100</v>
      </c>
      <c r="AT126" s="363">
        <f t="shared" ca="1" si="139"/>
        <v>-100</v>
      </c>
      <c r="AU126" s="363">
        <f t="shared" ca="1" si="139"/>
        <v>-100</v>
      </c>
      <c r="AV126" s="372"/>
      <c r="AW126" s="362" t="s">
        <v>4</v>
      </c>
      <c r="AX126" s="363"/>
      <c r="AY126" s="363">
        <f t="shared" ca="1" si="140"/>
        <v>-100</v>
      </c>
      <c r="AZ126" s="364"/>
    </row>
    <row r="127" spans="1:52" s="343" customFormat="1" x14ac:dyDescent="0.2">
      <c r="A127" s="325" t="s">
        <v>5</v>
      </c>
      <c r="B127" s="362"/>
      <c r="C127" s="363">
        <f t="shared" ca="1" si="136"/>
        <v>-2.4499887592053256</v>
      </c>
      <c r="D127" s="363">
        <f t="shared" ca="1" si="136"/>
        <v>-2.3171213743556507</v>
      </c>
      <c r="E127" s="363">
        <f t="shared" ca="1" si="136"/>
        <v>-0.25301866352479863</v>
      </c>
      <c r="F127" s="363">
        <f t="shared" ca="1" si="136"/>
        <v>-100</v>
      </c>
      <c r="G127" s="372"/>
      <c r="H127" s="362"/>
      <c r="I127" s="363"/>
      <c r="J127" s="363">
        <f t="shared" ca="1" si="137"/>
        <v>-2.7269258992438097</v>
      </c>
      <c r="K127" s="363">
        <f t="shared" ca="1" si="137"/>
        <v>-1.9368762263624149</v>
      </c>
      <c r="L127" s="363">
        <f t="shared" ca="1" si="137"/>
        <v>-0.91968885317695026</v>
      </c>
      <c r="M127" s="363">
        <f t="shared" ca="1" si="137"/>
        <v>0.36058067843643471</v>
      </c>
      <c r="N127" s="363">
        <f t="shared" ca="1" si="137"/>
        <v>-100</v>
      </c>
      <c r="O127" s="363">
        <f t="shared" ca="1" si="137"/>
        <v>-100</v>
      </c>
      <c r="P127" s="372"/>
      <c r="Q127" s="362"/>
      <c r="R127" s="363"/>
      <c r="S127" s="363"/>
      <c r="T127" s="363"/>
      <c r="U127" s="363">
        <f t="shared" ca="1" si="138"/>
        <v>0.47712138916597269</v>
      </c>
      <c r="V127" s="363">
        <f t="shared" ca="1" si="138"/>
        <v>-2.1551241717968992</v>
      </c>
      <c r="W127" s="363">
        <f t="shared" ca="1" si="138"/>
        <v>-1.4035338452362538</v>
      </c>
      <c r="X127" s="363">
        <f t="shared" ca="1" si="138"/>
        <v>2.3088639971883538</v>
      </c>
      <c r="Y127" s="363">
        <f t="shared" ca="1" si="138"/>
        <v>-100</v>
      </c>
      <c r="Z127" s="363">
        <f t="shared" ca="1" si="138"/>
        <v>-100</v>
      </c>
      <c r="AA127" s="363">
        <f t="shared" ca="1" si="138"/>
        <v>-100</v>
      </c>
      <c r="AB127" s="363">
        <f t="shared" ca="1" si="138"/>
        <v>-100</v>
      </c>
      <c r="AC127" s="372"/>
      <c r="AD127" s="362"/>
      <c r="AE127" s="363"/>
      <c r="AF127" s="363"/>
      <c r="AG127" s="363"/>
      <c r="AH127" s="363"/>
      <c r="AI127" s="363"/>
      <c r="AJ127" s="363">
        <f t="shared" ca="1" si="139"/>
        <v>1.0119112488973059</v>
      </c>
      <c r="AK127" s="363">
        <f t="shared" ca="1" si="139"/>
        <v>-0.60572898888146653</v>
      </c>
      <c r="AL127" s="363">
        <f t="shared" ca="1" si="139"/>
        <v>-2.8005351977023878</v>
      </c>
      <c r="AM127" s="363">
        <f t="shared" ca="1" si="139"/>
        <v>-2.0410830881217095</v>
      </c>
      <c r="AN127" s="363">
        <f t="shared" ca="1" si="139"/>
        <v>0.879307677662581</v>
      </c>
      <c r="AO127" s="363">
        <f t="shared" ca="1" si="139"/>
        <v>2.5585591197699245</v>
      </c>
      <c r="AP127" s="363">
        <f t="shared" ca="1" si="139"/>
        <v>-100</v>
      </c>
      <c r="AQ127" s="363">
        <f t="shared" ca="1" si="139"/>
        <v>-100</v>
      </c>
      <c r="AR127" s="363">
        <f t="shared" ca="1" si="139"/>
        <v>-100</v>
      </c>
      <c r="AS127" s="363">
        <f t="shared" ca="1" si="139"/>
        <v>-100</v>
      </c>
      <c r="AT127" s="363">
        <f t="shared" ca="1" si="139"/>
        <v>-100</v>
      </c>
      <c r="AU127" s="363">
        <f t="shared" ca="1" si="139"/>
        <v>-100</v>
      </c>
      <c r="AV127" s="372"/>
      <c r="AW127" s="362" t="s">
        <v>5</v>
      </c>
      <c r="AX127" s="363"/>
      <c r="AY127" s="363">
        <f t="shared" ca="1" si="140"/>
        <v>-100</v>
      </c>
      <c r="AZ127" s="364"/>
    </row>
    <row r="128" spans="1:52" s="343" customFormat="1" x14ac:dyDescent="0.2">
      <c r="A128" s="325" t="s">
        <v>6</v>
      </c>
      <c r="B128" s="362"/>
      <c r="C128" s="363">
        <f t="shared" ca="1" si="136"/>
        <v>-2.4499887592053256</v>
      </c>
      <c r="D128" s="363">
        <f t="shared" ca="1" si="136"/>
        <v>-2.3171213743556507</v>
      </c>
      <c r="E128" s="363">
        <f t="shared" ca="1" si="136"/>
        <v>-0.25301866352479863</v>
      </c>
      <c r="F128" s="363">
        <f t="shared" ca="1" si="136"/>
        <v>-100</v>
      </c>
      <c r="G128" s="372"/>
      <c r="H128" s="362"/>
      <c r="I128" s="363"/>
      <c r="J128" s="363">
        <f t="shared" ca="1" si="137"/>
        <v>-2.7269258992438097</v>
      </c>
      <c r="K128" s="363">
        <f t="shared" ca="1" si="137"/>
        <v>-1.9368762263624149</v>
      </c>
      <c r="L128" s="363">
        <f t="shared" ca="1" si="137"/>
        <v>-0.91968885317695026</v>
      </c>
      <c r="M128" s="363">
        <f t="shared" ca="1" si="137"/>
        <v>0.36058067843643471</v>
      </c>
      <c r="N128" s="363">
        <f t="shared" ca="1" si="137"/>
        <v>-100</v>
      </c>
      <c r="O128" s="363">
        <f t="shared" ca="1" si="137"/>
        <v>-100</v>
      </c>
      <c r="P128" s="372"/>
      <c r="Q128" s="362"/>
      <c r="R128" s="363"/>
      <c r="S128" s="363"/>
      <c r="T128" s="363"/>
      <c r="U128" s="363">
        <f t="shared" ca="1" si="138"/>
        <v>0.47712138916597269</v>
      </c>
      <c r="V128" s="363">
        <f t="shared" ca="1" si="138"/>
        <v>-2.1551241717968992</v>
      </c>
      <c r="W128" s="363">
        <f t="shared" ca="1" si="138"/>
        <v>-1.4035338452362538</v>
      </c>
      <c r="X128" s="363">
        <f t="shared" ca="1" si="138"/>
        <v>2.3088639971883538</v>
      </c>
      <c r="Y128" s="363">
        <f t="shared" ca="1" si="138"/>
        <v>-100</v>
      </c>
      <c r="Z128" s="363">
        <f t="shared" ca="1" si="138"/>
        <v>-100</v>
      </c>
      <c r="AA128" s="363">
        <f t="shared" ca="1" si="138"/>
        <v>-100</v>
      </c>
      <c r="AB128" s="363">
        <f t="shared" ca="1" si="138"/>
        <v>-100</v>
      </c>
      <c r="AC128" s="372"/>
      <c r="AD128" s="362"/>
      <c r="AE128" s="363"/>
      <c r="AF128" s="363"/>
      <c r="AG128" s="363"/>
      <c r="AH128" s="363"/>
      <c r="AI128" s="363"/>
      <c r="AJ128" s="363">
        <f t="shared" ca="1" si="139"/>
        <v>1.0119112488973059</v>
      </c>
      <c r="AK128" s="363">
        <f t="shared" ca="1" si="139"/>
        <v>-0.60572898888146653</v>
      </c>
      <c r="AL128" s="363">
        <f t="shared" ca="1" si="139"/>
        <v>-2.8005351977023878</v>
      </c>
      <c r="AM128" s="363">
        <f t="shared" ca="1" si="139"/>
        <v>-2.0410830881217095</v>
      </c>
      <c r="AN128" s="363">
        <f t="shared" ca="1" si="139"/>
        <v>0.879307677662581</v>
      </c>
      <c r="AO128" s="363">
        <f t="shared" ca="1" si="139"/>
        <v>2.5585591197699245</v>
      </c>
      <c r="AP128" s="363">
        <f t="shared" ca="1" si="139"/>
        <v>-100</v>
      </c>
      <c r="AQ128" s="363">
        <f t="shared" ca="1" si="139"/>
        <v>-100</v>
      </c>
      <c r="AR128" s="363">
        <f t="shared" ca="1" si="139"/>
        <v>-100</v>
      </c>
      <c r="AS128" s="363">
        <f t="shared" ca="1" si="139"/>
        <v>-100</v>
      </c>
      <c r="AT128" s="363">
        <f t="shared" ca="1" si="139"/>
        <v>-100</v>
      </c>
      <c r="AU128" s="363">
        <f t="shared" ca="1" si="139"/>
        <v>-100</v>
      </c>
      <c r="AV128" s="372"/>
      <c r="AW128" s="362" t="s">
        <v>6</v>
      </c>
      <c r="AX128" s="363"/>
      <c r="AY128" s="363">
        <f t="shared" ca="1" si="140"/>
        <v>-100</v>
      </c>
      <c r="AZ128" s="364"/>
    </row>
    <row r="129" spans="1:52" s="343" customFormat="1" x14ac:dyDescent="0.2">
      <c r="A129" s="325" t="s">
        <v>8</v>
      </c>
      <c r="B129" s="362"/>
      <c r="C129" s="363">
        <f t="shared" ref="C129:F132" ca="1" si="141">C19/B19*100-100</f>
        <v>12.221411242193042</v>
      </c>
      <c r="D129" s="363">
        <f t="shared" ca="1" si="141"/>
        <v>2.9760532198644682</v>
      </c>
      <c r="E129" s="363">
        <f t="shared" ca="1" si="141"/>
        <v>-0.9935217532708549</v>
      </c>
      <c r="F129" s="363">
        <f t="shared" ca="1" si="141"/>
        <v>-100</v>
      </c>
      <c r="G129" s="372"/>
      <c r="H129" s="362"/>
      <c r="I129" s="363"/>
      <c r="J129" s="363">
        <f t="shared" ref="J129:J132" ca="1" si="142">J19/H19*100-100</f>
        <v>9.2264070388156512</v>
      </c>
      <c r="K129" s="363">
        <f t="shared" ref="K129:O131" ca="1" si="143">K19/I19*100-100</f>
        <v>-2.522359869187909</v>
      </c>
      <c r="L129" s="363">
        <f t="shared" ca="1" si="143"/>
        <v>-1.7673817785545936</v>
      </c>
      <c r="M129" s="363">
        <f t="shared" ca="1" si="143"/>
        <v>-0.23070922581693765</v>
      </c>
      <c r="N129" s="363">
        <f t="shared" ca="1" si="143"/>
        <v>-100</v>
      </c>
      <c r="O129" s="363">
        <f t="shared" ca="1" si="143"/>
        <v>-100</v>
      </c>
      <c r="P129" s="372"/>
      <c r="Q129" s="362"/>
      <c r="R129" s="363"/>
      <c r="S129" s="363"/>
      <c r="T129" s="363"/>
      <c r="U129" s="363">
        <f t="shared" ref="U129:U132" ca="1" si="144">U19/Q19*100-100</f>
        <v>-1.3582259969062562</v>
      </c>
      <c r="V129" s="363">
        <f t="shared" ref="V129:AB131" ca="1" si="145">V19/R19*100-100</f>
        <v>-2.1527388794574449</v>
      </c>
      <c r="W129" s="363">
        <f t="shared" ca="1" si="145"/>
        <v>-4.7131138761432965</v>
      </c>
      <c r="X129" s="363">
        <f t="shared" ca="1" si="145"/>
        <v>4.2532845193709932</v>
      </c>
      <c r="Y129" s="363">
        <f t="shared" ca="1" si="145"/>
        <v>-100</v>
      </c>
      <c r="Z129" s="363">
        <f t="shared" ca="1" si="145"/>
        <v>-100</v>
      </c>
      <c r="AA129" s="363">
        <f t="shared" ca="1" si="145"/>
        <v>-100</v>
      </c>
      <c r="AB129" s="363">
        <f t="shared" ca="1" si="145"/>
        <v>-100</v>
      </c>
      <c r="AC129" s="372"/>
      <c r="AD129" s="362"/>
      <c r="AE129" s="363"/>
      <c r="AF129" s="363"/>
      <c r="AG129" s="363"/>
      <c r="AH129" s="363"/>
      <c r="AI129" s="363"/>
      <c r="AJ129" s="363">
        <f t="shared" ref="AJ129:AJ155" ca="1" si="146">AJ19/AD19*100-100</f>
        <v>-4.7654380522316018</v>
      </c>
      <c r="AK129" s="363">
        <f t="shared" ref="AK129:AU137" ca="1" si="147">AK19/AE19*100-100</f>
        <v>-1.6033994101532727</v>
      </c>
      <c r="AL129" s="363">
        <f t="shared" ca="1" si="147"/>
        <v>0.90950348687329097</v>
      </c>
      <c r="AM129" s="363">
        <f t="shared" ca="1" si="147"/>
        <v>-3.1215279880390767</v>
      </c>
      <c r="AN129" s="363">
        <f t="shared" ca="1" si="147"/>
        <v>-2.6156840948733162</v>
      </c>
      <c r="AO129" s="363">
        <f t="shared" ca="1" si="147"/>
        <v>5.0736361698075427</v>
      </c>
      <c r="AP129" s="363">
        <f t="shared" ca="1" si="147"/>
        <v>-100</v>
      </c>
      <c r="AQ129" s="363">
        <f t="shared" ca="1" si="147"/>
        <v>-100</v>
      </c>
      <c r="AR129" s="363">
        <f t="shared" ca="1" si="147"/>
        <v>-100</v>
      </c>
      <c r="AS129" s="363">
        <f t="shared" ca="1" si="147"/>
        <v>-100</v>
      </c>
      <c r="AT129" s="363">
        <f t="shared" ca="1" si="147"/>
        <v>-100</v>
      </c>
      <c r="AU129" s="363">
        <f t="shared" ca="1" si="147"/>
        <v>-100</v>
      </c>
      <c r="AV129" s="372"/>
      <c r="AW129" s="362" t="s">
        <v>8</v>
      </c>
      <c r="AX129" s="363"/>
      <c r="AY129" s="363">
        <f t="shared" ref="AY129:AY155" ca="1" si="148">AY19/AX19*100-100</f>
        <v>-100</v>
      </c>
      <c r="AZ129" s="364"/>
    </row>
    <row r="130" spans="1:52" s="343" customFormat="1" x14ac:dyDescent="0.2">
      <c r="A130" s="325" t="s">
        <v>9</v>
      </c>
      <c r="B130" s="362"/>
      <c r="C130" s="363">
        <f t="shared" ca="1" si="141"/>
        <v>6.3620102038077846</v>
      </c>
      <c r="D130" s="363">
        <f t="shared" ca="1" si="141"/>
        <v>4.1966897815584758</v>
      </c>
      <c r="E130" s="363">
        <f t="shared" ca="1" si="141"/>
        <v>4.2762054226482888</v>
      </c>
      <c r="F130" s="363">
        <f t="shared" ca="1" si="141"/>
        <v>-100</v>
      </c>
      <c r="G130" s="372"/>
      <c r="H130" s="362"/>
      <c r="I130" s="363"/>
      <c r="J130" s="363">
        <f t="shared" ca="1" si="142"/>
        <v>5.6907139825697328</v>
      </c>
      <c r="K130" s="363">
        <f t="shared" ca="1" si="143"/>
        <v>2.7951484937673428</v>
      </c>
      <c r="L130" s="363">
        <f t="shared" ca="1" si="143"/>
        <v>4.5339435978982436</v>
      </c>
      <c r="M130" s="363">
        <f t="shared" ca="1" si="143"/>
        <v>4.0276110882662408</v>
      </c>
      <c r="N130" s="363">
        <f t="shared" ca="1" si="143"/>
        <v>-100</v>
      </c>
      <c r="O130" s="363">
        <f t="shared" ca="1" si="143"/>
        <v>-100</v>
      </c>
      <c r="P130" s="372"/>
      <c r="Q130" s="362"/>
      <c r="R130" s="363"/>
      <c r="S130" s="363"/>
      <c r="T130" s="363"/>
      <c r="U130" s="363">
        <f t="shared" ca="1" si="144"/>
        <v>6.4385246869954358</v>
      </c>
      <c r="V130" s="363">
        <f t="shared" ca="1" si="145"/>
        <v>2.7944803185838509</v>
      </c>
      <c r="W130" s="363">
        <f t="shared" ca="1" si="145"/>
        <v>-7.6131500452731871E-2</v>
      </c>
      <c r="X130" s="363">
        <f t="shared" ca="1" si="145"/>
        <v>8.0522580837037765</v>
      </c>
      <c r="Y130" s="363">
        <f t="shared" ca="1" si="145"/>
        <v>-100</v>
      </c>
      <c r="Z130" s="363">
        <f t="shared" ca="1" si="145"/>
        <v>-100</v>
      </c>
      <c r="AA130" s="363">
        <f t="shared" ca="1" si="145"/>
        <v>-100</v>
      </c>
      <c r="AB130" s="363">
        <f t="shared" ca="1" si="145"/>
        <v>-100</v>
      </c>
      <c r="AC130" s="372"/>
      <c r="AD130" s="362"/>
      <c r="AE130" s="363"/>
      <c r="AF130" s="363"/>
      <c r="AG130" s="363"/>
      <c r="AH130" s="363"/>
      <c r="AI130" s="363"/>
      <c r="AJ130" s="363">
        <f t="shared" ca="1" si="146"/>
        <v>2.31040566534692</v>
      </c>
      <c r="AK130" s="363">
        <f t="shared" ca="1" si="147"/>
        <v>3.9025114349931442</v>
      </c>
      <c r="AL130" s="363">
        <f t="shared" ca="1" si="147"/>
        <v>7.1934893379775389</v>
      </c>
      <c r="AM130" s="363">
        <f t="shared" ca="1" si="147"/>
        <v>2.8147738738224035</v>
      </c>
      <c r="AN130" s="363">
        <f t="shared" ca="1" si="147"/>
        <v>0.83148042817357748</v>
      </c>
      <c r="AO130" s="363">
        <f t="shared" ca="1" si="147"/>
        <v>8.4235816361124591</v>
      </c>
      <c r="AP130" s="363">
        <f t="shared" ca="1" si="147"/>
        <v>-100</v>
      </c>
      <c r="AQ130" s="363">
        <f t="shared" ca="1" si="147"/>
        <v>-100</v>
      </c>
      <c r="AR130" s="363">
        <f t="shared" ca="1" si="147"/>
        <v>-100</v>
      </c>
      <c r="AS130" s="363">
        <f t="shared" ca="1" si="147"/>
        <v>-100</v>
      </c>
      <c r="AT130" s="363">
        <f t="shared" ca="1" si="147"/>
        <v>-100</v>
      </c>
      <c r="AU130" s="363">
        <f t="shared" ca="1" si="147"/>
        <v>-100</v>
      </c>
      <c r="AV130" s="372"/>
      <c r="AW130" s="362" t="s">
        <v>9</v>
      </c>
      <c r="AX130" s="363"/>
      <c r="AY130" s="363">
        <f t="shared" ca="1" si="148"/>
        <v>-100</v>
      </c>
      <c r="AZ130" s="364"/>
    </row>
    <row r="131" spans="1:52" s="343" customFormat="1" x14ac:dyDescent="0.2">
      <c r="A131" s="325" t="s">
        <v>10</v>
      </c>
      <c r="B131" s="362"/>
      <c r="C131" s="363">
        <f t="shared" ca="1" si="141"/>
        <v>45.023822105381868</v>
      </c>
      <c r="D131" s="363">
        <f t="shared" ca="1" si="141"/>
        <v>0.76411520578605518</v>
      </c>
      <c r="E131" s="363">
        <f t="shared" ca="1" si="141"/>
        <v>-22.514071454050821</v>
      </c>
      <c r="F131" s="363">
        <f t="shared" ca="1" si="141"/>
        <v>-100</v>
      </c>
      <c r="G131" s="372"/>
      <c r="H131" s="362"/>
      <c r="I131" s="363"/>
      <c r="J131" s="363">
        <f t="shared" ca="1" si="142"/>
        <v>29.115257047429111</v>
      </c>
      <c r="K131" s="363">
        <f t="shared" ca="1" si="143"/>
        <v>-17.996300180087971</v>
      </c>
      <c r="L131" s="363">
        <f t="shared" ca="1" si="143"/>
        <v>-26.83227056645805</v>
      </c>
      <c r="M131" s="363">
        <f t="shared" ca="1" si="143"/>
        <v>-18.015043660184702</v>
      </c>
      <c r="N131" s="363">
        <f t="shared" ca="1" si="143"/>
        <v>-100</v>
      </c>
      <c r="O131" s="363">
        <f t="shared" ca="1" si="143"/>
        <v>-100</v>
      </c>
      <c r="P131" s="372"/>
      <c r="Q131" s="362"/>
      <c r="R131" s="363"/>
      <c r="S131" s="363"/>
      <c r="T131" s="363"/>
      <c r="U131" s="363">
        <f t="shared" ca="1" si="144"/>
        <v>-29.365373839510681</v>
      </c>
      <c r="V131" s="363">
        <f t="shared" ca="1" si="145"/>
        <v>-24.086200130530557</v>
      </c>
      <c r="W131" s="363">
        <f t="shared" ca="1" si="145"/>
        <v>-26.38306701060462</v>
      </c>
      <c r="X131" s="363">
        <f t="shared" ca="1" si="145"/>
        <v>-8.727905511525563</v>
      </c>
      <c r="Y131" s="363">
        <f t="shared" ca="1" si="145"/>
        <v>-100</v>
      </c>
      <c r="Z131" s="363">
        <f t="shared" ca="1" si="145"/>
        <v>-100</v>
      </c>
      <c r="AA131" s="363">
        <f t="shared" ca="1" si="145"/>
        <v>-100</v>
      </c>
      <c r="AB131" s="363">
        <f t="shared" ca="1" si="145"/>
        <v>-100</v>
      </c>
      <c r="AC131" s="372"/>
      <c r="AD131" s="362"/>
      <c r="AE131" s="363"/>
      <c r="AF131" s="363"/>
      <c r="AG131" s="363"/>
      <c r="AH131" s="363"/>
      <c r="AI131" s="363"/>
      <c r="AJ131" s="363">
        <f t="shared" ca="1" si="146"/>
        <v>-30.605710306653307</v>
      </c>
      <c r="AK131" s="363">
        <f t="shared" ca="1" si="147"/>
        <v>-24.896453614957309</v>
      </c>
      <c r="AL131" s="363">
        <f t="shared" ca="1" si="147"/>
        <v>-24.730662636842794</v>
      </c>
      <c r="AM131" s="363">
        <f t="shared" ca="1" si="147"/>
        <v>-26.172917718904969</v>
      </c>
      <c r="AN131" s="363">
        <f t="shared" ca="1" si="147"/>
        <v>-23.308811877347267</v>
      </c>
      <c r="AO131" s="363">
        <f t="shared" ca="1" si="147"/>
        <v>-3.1461949478676559</v>
      </c>
      <c r="AP131" s="363">
        <f t="shared" ca="1" si="147"/>
        <v>-100</v>
      </c>
      <c r="AQ131" s="363">
        <f t="shared" ca="1" si="147"/>
        <v>-100</v>
      </c>
      <c r="AR131" s="363">
        <f t="shared" ca="1" si="147"/>
        <v>-100</v>
      </c>
      <c r="AS131" s="363">
        <f t="shared" ca="1" si="147"/>
        <v>-100</v>
      </c>
      <c r="AT131" s="363">
        <f t="shared" ca="1" si="147"/>
        <v>-100</v>
      </c>
      <c r="AU131" s="363">
        <f t="shared" ca="1" si="147"/>
        <v>-100</v>
      </c>
      <c r="AV131" s="372"/>
      <c r="AW131" s="362" t="s">
        <v>10</v>
      </c>
      <c r="AX131" s="363"/>
      <c r="AY131" s="363">
        <f t="shared" ca="1" si="148"/>
        <v>-100</v>
      </c>
      <c r="AZ131" s="364"/>
    </row>
    <row r="132" spans="1:52" s="343" customFormat="1" x14ac:dyDescent="0.2">
      <c r="A132" s="325" t="s">
        <v>11</v>
      </c>
      <c r="B132" s="362"/>
      <c r="C132" s="363">
        <f t="shared" ca="1" si="141"/>
        <v>8.8942931940228789</v>
      </c>
      <c r="D132" s="363">
        <f t="shared" ca="1" si="141"/>
        <v>-0.38571617527588842</v>
      </c>
      <c r="E132" s="363">
        <f t="shared" ca="1" si="141"/>
        <v>0.81887208880242213</v>
      </c>
      <c r="F132" s="363">
        <f t="shared" ca="1" si="141"/>
        <v>-100</v>
      </c>
      <c r="G132" s="372"/>
      <c r="H132" s="362"/>
      <c r="I132" s="363"/>
      <c r="J132" s="363">
        <f t="shared" ca="1" si="142"/>
        <v>4.5893910409144496</v>
      </c>
      <c r="K132" s="363">
        <f ca="1">K22/I22*100-100</f>
        <v>-5.0264088072389512</v>
      </c>
      <c r="L132" s="363">
        <f ca="1">L22/J22*100-100</f>
        <v>0.77918711599625112</v>
      </c>
      <c r="M132" s="363">
        <f ca="1">M22/K22*100-100</f>
        <v>0.8596374431307936</v>
      </c>
      <c r="N132" s="363">
        <f ca="1">N22/L22*100-100</f>
        <v>-100</v>
      </c>
      <c r="O132" s="363">
        <f ca="1">O22/M22*100-100</f>
        <v>-100</v>
      </c>
      <c r="P132" s="372"/>
      <c r="Q132" s="362"/>
      <c r="R132" s="363"/>
      <c r="S132" s="363"/>
      <c r="T132" s="363"/>
      <c r="U132" s="363">
        <f t="shared" ca="1" si="144"/>
        <v>1.0789079070783174</v>
      </c>
      <c r="V132" s="363">
        <f t="shared" ref="V132:AB132" ca="1" si="149">V22/R22*100-100</f>
        <v>0.50784076798322531</v>
      </c>
      <c r="W132" s="363">
        <f t="shared" ca="1" si="149"/>
        <v>1.822926998216829</v>
      </c>
      <c r="X132" s="363">
        <f t="shared" ca="1" si="149"/>
        <v>-7.0377655875361711E-2</v>
      </c>
      <c r="Y132" s="363">
        <f t="shared" ca="1" si="149"/>
        <v>-100</v>
      </c>
      <c r="Z132" s="363">
        <f t="shared" ca="1" si="149"/>
        <v>-100</v>
      </c>
      <c r="AA132" s="363">
        <f t="shared" ca="1" si="149"/>
        <v>-100</v>
      </c>
      <c r="AB132" s="363">
        <f t="shared" ca="1" si="149"/>
        <v>-100</v>
      </c>
      <c r="AC132" s="372"/>
      <c r="AD132" s="362"/>
      <c r="AE132" s="363"/>
      <c r="AF132" s="363"/>
      <c r="AG132" s="363"/>
      <c r="AH132" s="363"/>
      <c r="AI132" s="363"/>
      <c r="AJ132" s="363">
        <f t="shared" ca="1" si="146"/>
        <v>-1.1259205298676989</v>
      </c>
      <c r="AK132" s="363">
        <f t="shared" ca="1" si="147"/>
        <v>1.6502421780652412</v>
      </c>
      <c r="AL132" s="363">
        <f t="shared" ca="1" si="147"/>
        <v>1.713582791253117</v>
      </c>
      <c r="AM132" s="363">
        <f t="shared" ca="1" si="147"/>
        <v>-1.2723969675019475</v>
      </c>
      <c r="AN132" s="363">
        <f t="shared" ca="1" si="147"/>
        <v>7.2844862398097234</v>
      </c>
      <c r="AO132" s="363">
        <f t="shared" ca="1" si="147"/>
        <v>-2.900612689946243</v>
      </c>
      <c r="AP132" s="363">
        <f t="shared" ca="1" si="147"/>
        <v>-100</v>
      </c>
      <c r="AQ132" s="363">
        <f t="shared" ca="1" si="147"/>
        <v>-100</v>
      </c>
      <c r="AR132" s="363">
        <f t="shared" ca="1" si="147"/>
        <v>-100</v>
      </c>
      <c r="AS132" s="363">
        <f t="shared" ca="1" si="147"/>
        <v>-100</v>
      </c>
      <c r="AT132" s="363">
        <f t="shared" ca="1" si="147"/>
        <v>-100</v>
      </c>
      <c r="AU132" s="363">
        <f t="shared" ca="1" si="147"/>
        <v>-100</v>
      </c>
      <c r="AV132" s="372"/>
      <c r="AW132" s="362" t="s">
        <v>11</v>
      </c>
      <c r="AX132" s="363"/>
      <c r="AY132" s="363">
        <f t="shared" ca="1" si="148"/>
        <v>-100</v>
      </c>
      <c r="AZ132" s="364"/>
    </row>
    <row r="133" spans="1:52" s="343" customFormat="1" x14ac:dyDescent="0.2">
      <c r="A133" s="325" t="s">
        <v>12</v>
      </c>
      <c r="B133" s="362"/>
      <c r="C133" s="363">
        <f t="shared" ref="C133:F148" ca="1" si="150">C23/B23*100-100</f>
        <v>1.4167935645837986</v>
      </c>
      <c r="D133" s="363">
        <f t="shared" ca="1" si="150"/>
        <v>-5.410600166632662E-2</v>
      </c>
      <c r="E133" s="363">
        <f t="shared" ca="1" si="150"/>
        <v>-0.51375904660962135</v>
      </c>
      <c r="F133" s="363">
        <f t="shared" ca="1" si="150"/>
        <v>-100</v>
      </c>
      <c r="G133" s="372"/>
      <c r="H133" s="362"/>
      <c r="I133" s="363"/>
      <c r="J133" s="363">
        <f t="shared" ref="J133:O148" ca="1" si="151">J23/H23*100-100</f>
        <v>-0.33123789413480154</v>
      </c>
      <c r="K133" s="363">
        <f t="shared" ca="1" si="151"/>
        <v>0.22424294043301529</v>
      </c>
      <c r="L133" s="363">
        <f t="shared" ca="1" si="151"/>
        <v>0.24544608032037729</v>
      </c>
      <c r="M133" s="363">
        <f t="shared" ca="1" si="151"/>
        <v>-1.2720720089170783</v>
      </c>
      <c r="N133" s="363">
        <f t="shared" ca="1" si="151"/>
        <v>-100</v>
      </c>
      <c r="O133" s="363">
        <f t="shared" ca="1" si="151"/>
        <v>-100</v>
      </c>
      <c r="P133" s="372"/>
      <c r="Q133" s="362"/>
      <c r="R133" s="363"/>
      <c r="S133" s="363"/>
      <c r="T133" s="363"/>
      <c r="U133" s="363">
        <f t="shared" ref="U133:AB148" ca="1" si="152">U23/Q23*100-100</f>
        <v>0.85363607263488461</v>
      </c>
      <c r="V133" s="363">
        <f t="shared" ca="1" si="152"/>
        <v>-0.3472465146293473</v>
      </c>
      <c r="W133" s="363">
        <f t="shared" ca="1" si="152"/>
        <v>-1.8259088229529681</v>
      </c>
      <c r="X133" s="363">
        <f t="shared" ca="1" si="152"/>
        <v>-0.7029488130380912</v>
      </c>
      <c r="Y133" s="363">
        <f t="shared" ca="1" si="152"/>
        <v>-100</v>
      </c>
      <c r="Z133" s="363">
        <f t="shared" ca="1" si="152"/>
        <v>-100</v>
      </c>
      <c r="AA133" s="363">
        <f t="shared" ca="1" si="152"/>
        <v>-100</v>
      </c>
      <c r="AB133" s="363">
        <f t="shared" ca="1" si="152"/>
        <v>-100</v>
      </c>
      <c r="AC133" s="372"/>
      <c r="AD133" s="362"/>
      <c r="AE133" s="363"/>
      <c r="AF133" s="363"/>
      <c r="AG133" s="363"/>
      <c r="AH133" s="363"/>
      <c r="AI133" s="363"/>
      <c r="AJ133" s="363">
        <f t="shared" ca="1" si="146"/>
        <v>-0.46602675784154712</v>
      </c>
      <c r="AK133" s="363">
        <f t="shared" ca="1" si="147"/>
        <v>0.52687745204993064</v>
      </c>
      <c r="AL133" s="363">
        <f t="shared" ca="1" si="147"/>
        <v>0.6530401131014969</v>
      </c>
      <c r="AM133" s="363">
        <f t="shared" ca="1" si="147"/>
        <v>-2.3635004989631625</v>
      </c>
      <c r="AN133" s="363">
        <f t="shared" ca="1" si="147"/>
        <v>-0.95705006497007616</v>
      </c>
      <c r="AO133" s="363">
        <f t="shared" ca="1" si="147"/>
        <v>-0.44722145708601602</v>
      </c>
      <c r="AP133" s="363">
        <f t="shared" ca="1" si="147"/>
        <v>-100</v>
      </c>
      <c r="AQ133" s="363">
        <f t="shared" ca="1" si="147"/>
        <v>-100</v>
      </c>
      <c r="AR133" s="363">
        <f t="shared" ca="1" si="147"/>
        <v>-100</v>
      </c>
      <c r="AS133" s="363">
        <f t="shared" ca="1" si="147"/>
        <v>-100</v>
      </c>
      <c r="AT133" s="363">
        <f t="shared" ca="1" si="147"/>
        <v>-100</v>
      </c>
      <c r="AU133" s="363">
        <f t="shared" ca="1" si="147"/>
        <v>-100</v>
      </c>
      <c r="AV133" s="372"/>
      <c r="AW133" s="362" t="s">
        <v>12</v>
      </c>
      <c r="AX133" s="363"/>
      <c r="AY133" s="363">
        <f t="shared" ca="1" si="148"/>
        <v>-100</v>
      </c>
      <c r="AZ133" s="364"/>
    </row>
    <row r="134" spans="1:52" s="343" customFormat="1" x14ac:dyDescent="0.2">
      <c r="A134" s="325" t="s">
        <v>13</v>
      </c>
      <c r="B134" s="362"/>
      <c r="C134" s="363">
        <f t="shared" ca="1" si="150"/>
        <v>-0.34265917373301136</v>
      </c>
      <c r="D134" s="363">
        <f t="shared" ca="1" si="150"/>
        <v>-0.21617527981022988</v>
      </c>
      <c r="E134" s="363">
        <f t="shared" ca="1" si="150"/>
        <v>0.75710106900869789</v>
      </c>
      <c r="F134" s="363">
        <f t="shared" ca="1" si="150"/>
        <v>-100</v>
      </c>
      <c r="G134" s="372"/>
      <c r="H134" s="362"/>
      <c r="I134" s="363"/>
      <c r="J134" s="363">
        <f t="shared" ca="1" si="151"/>
        <v>-0.5197550593075988</v>
      </c>
      <c r="K134" s="363">
        <f t="shared" ca="1" si="151"/>
        <v>9.3887738438596102E-2</v>
      </c>
      <c r="L134" s="363">
        <f t="shared" ca="1" si="151"/>
        <v>0.48029029331911488</v>
      </c>
      <c r="M134" s="363">
        <f t="shared" ca="1" si="151"/>
        <v>1.0380901276555647</v>
      </c>
      <c r="N134" s="363">
        <f t="shared" ca="1" si="151"/>
        <v>-100</v>
      </c>
      <c r="O134" s="363">
        <f t="shared" ca="1" si="151"/>
        <v>-100</v>
      </c>
      <c r="P134" s="372"/>
      <c r="Q134" s="362"/>
      <c r="R134" s="363"/>
      <c r="S134" s="363"/>
      <c r="T134" s="363"/>
      <c r="U134" s="363">
        <f t="shared" ca="1" si="152"/>
        <v>0.54147217651757273</v>
      </c>
      <c r="V134" s="363">
        <f t="shared" ca="1" si="152"/>
        <v>0.41787368662599533</v>
      </c>
      <c r="W134" s="363">
        <f t="shared" ca="1" si="152"/>
        <v>1.3602094455592777</v>
      </c>
      <c r="X134" s="363">
        <f t="shared" ca="1" si="152"/>
        <v>0.72476783809798917</v>
      </c>
      <c r="Y134" s="363">
        <f t="shared" ca="1" si="152"/>
        <v>-100</v>
      </c>
      <c r="Z134" s="363">
        <f t="shared" ca="1" si="152"/>
        <v>-100</v>
      </c>
      <c r="AA134" s="363">
        <f t="shared" ca="1" si="152"/>
        <v>-100</v>
      </c>
      <c r="AB134" s="363">
        <f t="shared" ca="1" si="152"/>
        <v>-100</v>
      </c>
      <c r="AC134" s="372"/>
      <c r="AD134" s="362"/>
      <c r="AE134" s="363"/>
      <c r="AF134" s="363"/>
      <c r="AG134" s="363"/>
      <c r="AH134" s="363"/>
      <c r="AI134" s="363"/>
      <c r="AJ134" s="363">
        <f t="shared" ca="1" si="146"/>
        <v>-5.5658295828706628E-2</v>
      </c>
      <c r="AK134" s="363">
        <f t="shared" ca="1" si="147"/>
        <v>0.50246630993784436</v>
      </c>
      <c r="AL134" s="363">
        <f t="shared" ca="1" si="147"/>
        <v>1.0118952989976293</v>
      </c>
      <c r="AM134" s="363">
        <f t="shared" ca="1" si="147"/>
        <v>0.83247453467384958</v>
      </c>
      <c r="AN134" s="363">
        <f t="shared" ca="1" si="147"/>
        <v>2.160731587283891</v>
      </c>
      <c r="AO134" s="363">
        <f t="shared" ca="1" si="147"/>
        <v>0.16784948498053609</v>
      </c>
      <c r="AP134" s="363">
        <f t="shared" ca="1" si="147"/>
        <v>-100</v>
      </c>
      <c r="AQ134" s="363">
        <f t="shared" ca="1" si="147"/>
        <v>-100</v>
      </c>
      <c r="AR134" s="363">
        <f t="shared" ca="1" si="147"/>
        <v>-100</v>
      </c>
      <c r="AS134" s="363">
        <f t="shared" ca="1" si="147"/>
        <v>-100</v>
      </c>
      <c r="AT134" s="363">
        <f t="shared" ca="1" si="147"/>
        <v>-100</v>
      </c>
      <c r="AU134" s="363">
        <f t="shared" ca="1" si="147"/>
        <v>-100</v>
      </c>
      <c r="AV134" s="372"/>
      <c r="AW134" s="362" t="s">
        <v>13</v>
      </c>
      <c r="AX134" s="363"/>
      <c r="AY134" s="363">
        <f t="shared" ca="1" si="148"/>
        <v>-100</v>
      </c>
      <c r="AZ134" s="364"/>
    </row>
    <row r="135" spans="1:52" s="343" customFormat="1" x14ac:dyDescent="0.2">
      <c r="A135" s="325" t="s">
        <v>14</v>
      </c>
      <c r="B135" s="362"/>
      <c r="C135" s="363">
        <f t="shared" ca="1" si="150"/>
        <v>-3.9160436577787721</v>
      </c>
      <c r="D135" s="363">
        <f t="shared" ca="1" si="150"/>
        <v>1.1237104778225131</v>
      </c>
      <c r="E135" s="363">
        <f t="shared" ca="1" si="150"/>
        <v>-1.0587015941346323</v>
      </c>
      <c r="F135" s="363">
        <f t="shared" ca="1" si="150"/>
        <v>-100</v>
      </c>
      <c r="G135" s="372"/>
      <c r="H135" s="362"/>
      <c r="I135" s="363"/>
      <c r="J135" s="363">
        <f t="shared" ca="1" si="151"/>
        <v>2.1225642046010904</v>
      </c>
      <c r="K135" s="363">
        <f t="shared" ca="1" si="151"/>
        <v>0.17547875255365852</v>
      </c>
      <c r="L135" s="363">
        <f t="shared" ca="1" si="151"/>
        <v>-1.4022322620414371</v>
      </c>
      <c r="M135" s="363">
        <f t="shared" ca="1" si="151"/>
        <v>-0.72624237130173697</v>
      </c>
      <c r="N135" s="363">
        <f t="shared" ca="1" si="151"/>
        <v>-100</v>
      </c>
      <c r="O135" s="363">
        <f t="shared" ca="1" si="151"/>
        <v>-100</v>
      </c>
      <c r="P135" s="372"/>
      <c r="Q135" s="362"/>
      <c r="R135" s="363"/>
      <c r="S135" s="363"/>
      <c r="T135" s="363"/>
      <c r="U135" s="363">
        <f t="shared" ca="1" si="152"/>
        <v>-1.4053677888909704</v>
      </c>
      <c r="V135" s="363">
        <f t="shared" ca="1" si="152"/>
        <v>-1.3993738113450434</v>
      </c>
      <c r="W135" s="363">
        <f t="shared" ca="1" si="152"/>
        <v>-2.1391898223540551</v>
      </c>
      <c r="X135" s="363">
        <f t="shared" ca="1" si="152"/>
        <v>0.7466239445333116</v>
      </c>
      <c r="Y135" s="363">
        <f t="shared" ca="1" si="152"/>
        <v>-100</v>
      </c>
      <c r="Z135" s="363">
        <f t="shared" ca="1" si="152"/>
        <v>-100</v>
      </c>
      <c r="AA135" s="363">
        <f t="shared" ca="1" si="152"/>
        <v>-100</v>
      </c>
      <c r="AB135" s="363">
        <f t="shared" ca="1" si="152"/>
        <v>-100</v>
      </c>
      <c r="AC135" s="372"/>
      <c r="AD135" s="362"/>
      <c r="AE135" s="363"/>
      <c r="AF135" s="363"/>
      <c r="AG135" s="363"/>
      <c r="AH135" s="363"/>
      <c r="AI135" s="363"/>
      <c r="AJ135" s="363">
        <f t="shared" ca="1" si="146"/>
        <v>-1.6908824183377362</v>
      </c>
      <c r="AK135" s="363">
        <f t="shared" ca="1" si="147"/>
        <v>-0.72986784016114825</v>
      </c>
      <c r="AL135" s="363">
        <f t="shared" ca="1" si="147"/>
        <v>-1.7891611046556619</v>
      </c>
      <c r="AM135" s="363">
        <f t="shared" ca="1" si="147"/>
        <v>-2.4593591199051161</v>
      </c>
      <c r="AN135" s="363">
        <f t="shared" ca="1" si="147"/>
        <v>-0.63144585693602551</v>
      </c>
      <c r="AO135" s="363">
        <f t="shared" ca="1" si="147"/>
        <v>1.0533189151529712</v>
      </c>
      <c r="AP135" s="363">
        <f t="shared" ca="1" si="147"/>
        <v>-100</v>
      </c>
      <c r="AQ135" s="363">
        <f t="shared" ca="1" si="147"/>
        <v>-100</v>
      </c>
      <c r="AR135" s="363">
        <f t="shared" ca="1" si="147"/>
        <v>-100</v>
      </c>
      <c r="AS135" s="363">
        <f t="shared" ca="1" si="147"/>
        <v>-100</v>
      </c>
      <c r="AT135" s="363">
        <f t="shared" ca="1" si="147"/>
        <v>-100</v>
      </c>
      <c r="AU135" s="363">
        <f t="shared" ca="1" si="147"/>
        <v>-100</v>
      </c>
      <c r="AV135" s="372"/>
      <c r="AW135" s="362" t="s">
        <v>14</v>
      </c>
      <c r="AX135" s="363"/>
      <c r="AY135" s="363">
        <f t="shared" ca="1" si="148"/>
        <v>-100</v>
      </c>
      <c r="AZ135" s="364"/>
    </row>
    <row r="136" spans="1:52" s="343" customFormat="1" x14ac:dyDescent="0.2">
      <c r="A136" s="325" t="s">
        <v>15</v>
      </c>
      <c r="B136" s="362"/>
      <c r="C136" s="363">
        <f t="shared" ca="1" si="150"/>
        <v>-8.5817097849407986</v>
      </c>
      <c r="D136" s="363">
        <f t="shared" ca="1" si="150"/>
        <v>-5.8080893808775613</v>
      </c>
      <c r="E136" s="363">
        <f t="shared" ca="1" si="150"/>
        <v>-5.4173020196223121</v>
      </c>
      <c r="F136" s="363">
        <f t="shared" ca="1" si="150"/>
        <v>-100</v>
      </c>
      <c r="G136" s="372"/>
      <c r="H136" s="362"/>
      <c r="I136" s="363"/>
      <c r="J136" s="363">
        <f t="shared" ca="1" si="151"/>
        <v>-8.5017525216157424</v>
      </c>
      <c r="K136" s="363">
        <f t="shared" ca="1" si="151"/>
        <v>-2.9639564623608692</v>
      </c>
      <c r="L136" s="363">
        <f t="shared" ca="1" si="151"/>
        <v>-4.8525518822138878</v>
      </c>
      <c r="M136" s="363">
        <f t="shared" ca="1" si="151"/>
        <v>-5.9795690853115815</v>
      </c>
      <c r="N136" s="363">
        <f t="shared" ca="1" si="151"/>
        <v>-100</v>
      </c>
      <c r="O136" s="363">
        <f t="shared" ca="1" si="151"/>
        <v>-100</v>
      </c>
      <c r="P136" s="372"/>
      <c r="Q136" s="362"/>
      <c r="R136" s="363"/>
      <c r="S136" s="363"/>
      <c r="T136" s="363"/>
      <c r="U136" s="363">
        <f t="shared" ca="1" si="152"/>
        <v>-2.0394194773390524</v>
      </c>
      <c r="V136" s="363">
        <f t="shared" ca="1" si="152"/>
        <v>-7.6660447795340474</v>
      </c>
      <c r="W136" s="363">
        <f t="shared" ca="1" si="152"/>
        <v>-9.1140609350739936</v>
      </c>
      <c r="X136" s="363">
        <f t="shared" ca="1" si="152"/>
        <v>-2.5269071906895277</v>
      </c>
      <c r="Y136" s="363">
        <f t="shared" ca="1" si="152"/>
        <v>-100</v>
      </c>
      <c r="Z136" s="363">
        <f t="shared" ca="1" si="152"/>
        <v>-100</v>
      </c>
      <c r="AA136" s="363">
        <f t="shared" ca="1" si="152"/>
        <v>-100</v>
      </c>
      <c r="AB136" s="363">
        <f t="shared" ca="1" si="152"/>
        <v>-100</v>
      </c>
      <c r="AC136" s="372"/>
      <c r="AD136" s="362"/>
      <c r="AE136" s="363"/>
      <c r="AF136" s="363"/>
      <c r="AG136" s="363"/>
      <c r="AH136" s="363"/>
      <c r="AI136" s="363"/>
      <c r="AJ136" s="363">
        <f t="shared" ca="1" si="146"/>
        <v>-3.7630145374070878</v>
      </c>
      <c r="AK136" s="363">
        <f t="shared" ca="1" si="147"/>
        <v>-4.2149699927258411</v>
      </c>
      <c r="AL136" s="363">
        <f t="shared" ca="1" si="147"/>
        <v>-6.5952017761023711</v>
      </c>
      <c r="AM136" s="363">
        <f t="shared" ca="1" si="147"/>
        <v>-10.442980035795486</v>
      </c>
      <c r="AN136" s="363">
        <f t="shared" ca="1" si="147"/>
        <v>-3.3304534153490408</v>
      </c>
      <c r="AO136" s="363">
        <f t="shared" ca="1" si="147"/>
        <v>-3.8647111875100109</v>
      </c>
      <c r="AP136" s="363">
        <f t="shared" ca="1" si="147"/>
        <v>-100</v>
      </c>
      <c r="AQ136" s="363">
        <f t="shared" ca="1" si="147"/>
        <v>-100</v>
      </c>
      <c r="AR136" s="363">
        <f t="shared" ca="1" si="147"/>
        <v>-100</v>
      </c>
      <c r="AS136" s="363">
        <f t="shared" ca="1" si="147"/>
        <v>-100</v>
      </c>
      <c r="AT136" s="363">
        <f t="shared" ca="1" si="147"/>
        <v>-100</v>
      </c>
      <c r="AU136" s="363">
        <f t="shared" ca="1" si="147"/>
        <v>-100</v>
      </c>
      <c r="AV136" s="372"/>
      <c r="AW136" s="362" t="s">
        <v>15</v>
      </c>
      <c r="AX136" s="363"/>
      <c r="AY136" s="363">
        <f t="shared" ca="1" si="148"/>
        <v>-100</v>
      </c>
      <c r="AZ136" s="364"/>
    </row>
    <row r="137" spans="1:52" s="343" customFormat="1" x14ac:dyDescent="0.2">
      <c r="A137" s="325" t="s">
        <v>16</v>
      </c>
      <c r="B137" s="362"/>
      <c r="C137" s="363">
        <f t="shared" ca="1" si="150"/>
        <v>-2.2595496506824162</v>
      </c>
      <c r="D137" s="363">
        <f t="shared" ca="1" si="150"/>
        <v>-4.1047241200602258</v>
      </c>
      <c r="E137" s="363">
        <f t="shared" ca="1" si="150"/>
        <v>-1.2458316012994146</v>
      </c>
      <c r="F137" s="363">
        <f t="shared" ca="1" si="150"/>
        <v>-100</v>
      </c>
      <c r="G137" s="372"/>
      <c r="H137" s="362"/>
      <c r="I137" s="363"/>
      <c r="J137" s="363">
        <f t="shared" ca="1" si="151"/>
        <v>-4.2332914799256685</v>
      </c>
      <c r="K137" s="363">
        <f t="shared" ca="1" si="151"/>
        <v>-3.9802199282542148</v>
      </c>
      <c r="L137" s="363">
        <f t="shared" ca="1" si="151"/>
        <v>-0.549544399016483</v>
      </c>
      <c r="M137" s="363">
        <f t="shared" ca="1" si="151"/>
        <v>-1.9183365970384898</v>
      </c>
      <c r="N137" s="363">
        <f t="shared" ca="1" si="151"/>
        <v>-100</v>
      </c>
      <c r="O137" s="363">
        <f t="shared" ca="1" si="151"/>
        <v>-100</v>
      </c>
      <c r="P137" s="372"/>
      <c r="Q137" s="362"/>
      <c r="R137" s="363"/>
      <c r="S137" s="363"/>
      <c r="T137" s="363"/>
      <c r="U137" s="363">
        <f t="shared" ca="1" si="152"/>
        <v>-0.51194019454999307</v>
      </c>
      <c r="V137" s="363">
        <f t="shared" ca="1" si="152"/>
        <v>-0.58238165730564617</v>
      </c>
      <c r="W137" s="363">
        <f t="shared" ca="1" si="152"/>
        <v>-0.91903691714284719</v>
      </c>
      <c r="X137" s="363">
        <f t="shared" ca="1" si="152"/>
        <v>-2.9642937339126689</v>
      </c>
      <c r="Y137" s="363">
        <f t="shared" ca="1" si="152"/>
        <v>-100</v>
      </c>
      <c r="Z137" s="363">
        <f t="shared" ca="1" si="152"/>
        <v>-100</v>
      </c>
      <c r="AA137" s="363">
        <f t="shared" ca="1" si="152"/>
        <v>-100</v>
      </c>
      <c r="AB137" s="363">
        <f t="shared" ca="1" si="152"/>
        <v>-100</v>
      </c>
      <c r="AC137" s="372"/>
      <c r="AD137" s="362"/>
      <c r="AE137" s="363"/>
      <c r="AF137" s="363"/>
      <c r="AG137" s="363"/>
      <c r="AH137" s="363"/>
      <c r="AI137" s="363"/>
      <c r="AJ137" s="363">
        <f t="shared" ca="1" si="146"/>
        <v>-2.0992827450888001</v>
      </c>
      <c r="AK137" s="363">
        <f t="shared" ca="1" si="147"/>
        <v>-0.15621059843914509</v>
      </c>
      <c r="AL137" s="363">
        <f t="shared" ca="1" si="147"/>
        <v>0.41729934421410064</v>
      </c>
      <c r="AM137" s="363">
        <f t="shared" ca="1" si="147"/>
        <v>-1.649824680402844</v>
      </c>
      <c r="AN137" s="363">
        <f t="shared" ca="1" si="147"/>
        <v>-0.67455991608278509</v>
      </c>
      <c r="AO137" s="363">
        <f t="shared" ca="1" si="147"/>
        <v>-3.5763682994786876</v>
      </c>
      <c r="AP137" s="363">
        <f t="shared" ca="1" si="147"/>
        <v>-100</v>
      </c>
      <c r="AQ137" s="363">
        <f t="shared" ca="1" si="147"/>
        <v>-100</v>
      </c>
      <c r="AR137" s="363">
        <f t="shared" ca="1" si="147"/>
        <v>-100</v>
      </c>
      <c r="AS137" s="363">
        <f t="shared" ca="1" si="147"/>
        <v>-100</v>
      </c>
      <c r="AT137" s="363">
        <f t="shared" ca="1" si="147"/>
        <v>-100</v>
      </c>
      <c r="AU137" s="363">
        <f t="shared" ca="1" si="147"/>
        <v>-100</v>
      </c>
      <c r="AV137" s="372"/>
      <c r="AW137" s="362" t="s">
        <v>16</v>
      </c>
      <c r="AX137" s="363"/>
      <c r="AY137" s="363">
        <f t="shared" ca="1" si="148"/>
        <v>-100</v>
      </c>
      <c r="AZ137" s="364"/>
    </row>
    <row r="138" spans="1:52" s="343" customFormat="1" x14ac:dyDescent="0.2">
      <c r="A138" s="325" t="s">
        <v>17</v>
      </c>
      <c r="B138" s="362"/>
      <c r="C138" s="363">
        <f t="shared" ca="1" si="150"/>
        <v>-6.5484354427352969</v>
      </c>
      <c r="D138" s="363">
        <f t="shared" ca="1" si="150"/>
        <v>-8.7112764804246012</v>
      </c>
      <c r="E138" s="363">
        <f t="shared" ca="1" si="150"/>
        <v>-6.5871646726865407</v>
      </c>
      <c r="F138" s="363">
        <f t="shared" ca="1" si="150"/>
        <v>-100</v>
      </c>
      <c r="G138" s="372"/>
      <c r="H138" s="362"/>
      <c r="I138" s="363"/>
      <c r="J138" s="363">
        <f t="shared" ca="1" si="151"/>
        <v>-9.205891488877981</v>
      </c>
      <c r="K138" s="363">
        <f t="shared" ca="1" si="151"/>
        <v>-8.238949093657709</v>
      </c>
      <c r="L138" s="363">
        <f t="shared" ca="1" si="151"/>
        <v>-6.4735861937159029</v>
      </c>
      <c r="M138" s="363">
        <f t="shared" ca="1" si="151"/>
        <v>-6.6944823280662007</v>
      </c>
      <c r="N138" s="363">
        <f t="shared" ca="1" si="151"/>
        <v>-100</v>
      </c>
      <c r="O138" s="363">
        <f t="shared" ca="1" si="151"/>
        <v>-100</v>
      </c>
      <c r="P138" s="372"/>
      <c r="Q138" s="362"/>
      <c r="R138" s="363"/>
      <c r="S138" s="363"/>
      <c r="T138" s="363"/>
      <c r="U138" s="363">
        <f t="shared" ca="1" si="152"/>
        <v>-4.2242761777363569</v>
      </c>
      <c r="V138" s="363">
        <f t="shared" ca="1" si="152"/>
        <v>-8.6336741750484833</v>
      </c>
      <c r="W138" s="363">
        <f t="shared" ca="1" si="152"/>
        <v>-9.3876061621854774</v>
      </c>
      <c r="X138" s="363">
        <f t="shared" ca="1" si="152"/>
        <v>-3.8413962671392738</v>
      </c>
      <c r="Y138" s="363">
        <f t="shared" ca="1" si="152"/>
        <v>-100</v>
      </c>
      <c r="Z138" s="363">
        <f t="shared" ca="1" si="152"/>
        <v>-100</v>
      </c>
      <c r="AA138" s="363">
        <f t="shared" ca="1" si="152"/>
        <v>-100</v>
      </c>
      <c r="AB138" s="363">
        <f t="shared" ca="1" si="152"/>
        <v>-100</v>
      </c>
      <c r="AC138" s="372"/>
      <c r="AD138" s="362"/>
      <c r="AE138" s="363"/>
      <c r="AF138" s="363"/>
      <c r="AG138" s="363"/>
      <c r="AH138" s="363"/>
      <c r="AI138" s="363"/>
      <c r="AJ138" s="363">
        <f t="shared" ca="1" si="146"/>
        <v>-5.8205742744636524</v>
      </c>
      <c r="AK138" s="363">
        <f t="shared" ref="AK138:AK155" ca="1" si="153">AK28/AE28*100-100</f>
        <v>-5.6782068521854541</v>
      </c>
      <c r="AL138" s="363">
        <f t="shared" ref="AL138:AL155" ca="1" si="154">AL28/AF28*100-100</f>
        <v>-7.8716927174339162</v>
      </c>
      <c r="AM138" s="363">
        <f t="shared" ref="AM138:AM155" ca="1" si="155">AM28/AG28*100-100</f>
        <v>-10.38104824644158</v>
      </c>
      <c r="AN138" s="363">
        <f t="shared" ref="AN138:AN155" ca="1" si="156">AN28/AH28*100-100</f>
        <v>-4.542698937127696</v>
      </c>
      <c r="AO138" s="363">
        <f t="shared" ref="AO138:AO155" ca="1" si="157">AO28/AI28*100-100</f>
        <v>-5.0647893836237756</v>
      </c>
      <c r="AP138" s="363">
        <f t="shared" ref="AP138:AP155" ca="1" si="158">AP28/AJ28*100-100</f>
        <v>-100</v>
      </c>
      <c r="AQ138" s="363">
        <f t="shared" ref="AQ138:AQ155" ca="1" si="159">AQ28/AK28*100-100</f>
        <v>-100</v>
      </c>
      <c r="AR138" s="363">
        <f t="shared" ref="AR138:AR155" ca="1" si="160">AR28/AL28*100-100</f>
        <v>-100</v>
      </c>
      <c r="AS138" s="363">
        <f t="shared" ref="AS138:AS155" ca="1" si="161">AS28/AM28*100-100</f>
        <v>-100</v>
      </c>
      <c r="AT138" s="363">
        <f t="shared" ref="AT138:AT155" ca="1" si="162">AT28/AN28*100-100</f>
        <v>-100</v>
      </c>
      <c r="AU138" s="363">
        <f t="shared" ref="AU138:AU155" ca="1" si="163">AU28/AO28*100-100</f>
        <v>-100</v>
      </c>
      <c r="AV138" s="372"/>
      <c r="AW138" s="362" t="s">
        <v>17</v>
      </c>
      <c r="AX138" s="363"/>
      <c r="AY138" s="363">
        <f t="shared" ca="1" si="148"/>
        <v>-100</v>
      </c>
      <c r="AZ138" s="364"/>
    </row>
    <row r="139" spans="1:52" s="343" customFormat="1" x14ac:dyDescent="0.2">
      <c r="A139" s="325" t="s">
        <v>18</v>
      </c>
      <c r="B139" s="362"/>
      <c r="C139" s="363">
        <f t="shared" ca="1" si="150"/>
        <v>-2.2308642829177643</v>
      </c>
      <c r="D139" s="363">
        <f t="shared" ca="1" si="150"/>
        <v>-15.168076688338246</v>
      </c>
      <c r="E139" s="363">
        <f t="shared" ca="1" si="150"/>
        <v>-6.2490211058184997</v>
      </c>
      <c r="F139" s="363">
        <f t="shared" ca="1" si="150"/>
        <v>-100</v>
      </c>
      <c r="G139" s="372"/>
      <c r="H139" s="362"/>
      <c r="I139" s="363"/>
      <c r="J139" s="363">
        <f t="shared" ca="1" si="151"/>
        <v>-15.541208013951191</v>
      </c>
      <c r="K139" s="363">
        <f t="shared" ca="1" si="151"/>
        <v>-14.794236231379315</v>
      </c>
      <c r="L139" s="363">
        <f t="shared" ca="1" si="151"/>
        <v>-7.8699248257867964</v>
      </c>
      <c r="M139" s="363">
        <f t="shared" ca="1" si="151"/>
        <v>-4.6392738311948989</v>
      </c>
      <c r="N139" s="363">
        <f t="shared" ca="1" si="151"/>
        <v>-100</v>
      </c>
      <c r="O139" s="363">
        <f t="shared" ca="1" si="151"/>
        <v>-100</v>
      </c>
      <c r="P139" s="372"/>
      <c r="Q139" s="362"/>
      <c r="R139" s="363"/>
      <c r="S139" s="363"/>
      <c r="T139" s="363"/>
      <c r="U139" s="363">
        <f t="shared" ca="1" si="152"/>
        <v>-6.720890919010273</v>
      </c>
      <c r="V139" s="363">
        <f t="shared" ca="1" si="152"/>
        <v>-8.9674029372216779</v>
      </c>
      <c r="W139" s="363">
        <f t="shared" ca="1" si="152"/>
        <v>-4.0441178470832426</v>
      </c>
      <c r="X139" s="363">
        <f t="shared" ca="1" si="152"/>
        <v>-5.2732102878355107</v>
      </c>
      <c r="Y139" s="363">
        <f t="shared" ca="1" si="152"/>
        <v>-100</v>
      </c>
      <c r="Z139" s="363">
        <f t="shared" ca="1" si="152"/>
        <v>-100</v>
      </c>
      <c r="AA139" s="363">
        <f t="shared" ca="1" si="152"/>
        <v>-100</v>
      </c>
      <c r="AB139" s="363">
        <f t="shared" ca="1" si="152"/>
        <v>-100</v>
      </c>
      <c r="AC139" s="372"/>
      <c r="AD139" s="362"/>
      <c r="AE139" s="363"/>
      <c r="AF139" s="363"/>
      <c r="AG139" s="363"/>
      <c r="AH139" s="363"/>
      <c r="AI139" s="363"/>
      <c r="AJ139" s="363">
        <f t="shared" ca="1" si="146"/>
        <v>-8.1348881952558116</v>
      </c>
      <c r="AK139" s="363">
        <f t="shared" ca="1" si="153"/>
        <v>-5.8875625549194126</v>
      </c>
      <c r="AL139" s="363">
        <f t="shared" ca="1" si="154"/>
        <v>-9.4525393116069552</v>
      </c>
      <c r="AM139" s="363">
        <f t="shared" ca="1" si="155"/>
        <v>-4.2972118153515879</v>
      </c>
      <c r="AN139" s="363">
        <f t="shared" ca="1" si="156"/>
        <v>-4.3522674299490234</v>
      </c>
      <c r="AO139" s="363">
        <f t="shared" ca="1" si="157"/>
        <v>-5.3512699422352767</v>
      </c>
      <c r="AP139" s="363">
        <f t="shared" ca="1" si="158"/>
        <v>-100</v>
      </c>
      <c r="AQ139" s="363">
        <f t="shared" ca="1" si="159"/>
        <v>-100</v>
      </c>
      <c r="AR139" s="363">
        <f t="shared" ca="1" si="160"/>
        <v>-100</v>
      </c>
      <c r="AS139" s="363">
        <f t="shared" ca="1" si="161"/>
        <v>-100</v>
      </c>
      <c r="AT139" s="363">
        <f t="shared" ca="1" si="162"/>
        <v>-100</v>
      </c>
      <c r="AU139" s="363">
        <f t="shared" ca="1" si="163"/>
        <v>-100</v>
      </c>
      <c r="AV139" s="372"/>
      <c r="AW139" s="362" t="s">
        <v>18</v>
      </c>
      <c r="AX139" s="363"/>
      <c r="AY139" s="363">
        <f t="shared" ca="1" si="148"/>
        <v>-100</v>
      </c>
      <c r="AZ139" s="364"/>
    </row>
    <row r="140" spans="1:52" s="343" customFormat="1" x14ac:dyDescent="0.2">
      <c r="A140" s="325" t="s">
        <v>19</v>
      </c>
      <c r="B140" s="362"/>
      <c r="C140" s="363">
        <f t="shared" ca="1" si="150"/>
        <v>-10.245585534955168</v>
      </c>
      <c r="D140" s="363">
        <f t="shared" ca="1" si="150"/>
        <v>-5.1388617317005725</v>
      </c>
      <c r="E140" s="363">
        <f t="shared" ca="1" si="150"/>
        <v>-7.2006726289374541</v>
      </c>
      <c r="F140" s="363">
        <f t="shared" ca="1" si="150"/>
        <v>-100</v>
      </c>
      <c r="G140" s="372"/>
      <c r="H140" s="362"/>
      <c r="I140" s="363"/>
      <c r="J140" s="363">
        <f t="shared" ca="1" si="151"/>
        <v>-8.059808228414667</v>
      </c>
      <c r="K140" s="363">
        <f t="shared" ca="1" si="151"/>
        <v>-1.9045215193909826</v>
      </c>
      <c r="L140" s="363">
        <f t="shared" ca="1" si="151"/>
        <v>-6.3034372676105761</v>
      </c>
      <c r="M140" s="363">
        <f t="shared" ca="1" si="151"/>
        <v>-8.1318338799618033</v>
      </c>
      <c r="N140" s="363">
        <f t="shared" ca="1" si="151"/>
        <v>-100</v>
      </c>
      <c r="O140" s="363">
        <f t="shared" ca="1" si="151"/>
        <v>-100</v>
      </c>
      <c r="P140" s="372"/>
      <c r="Q140" s="362"/>
      <c r="R140" s="363"/>
      <c r="S140" s="363"/>
      <c r="T140" s="363"/>
      <c r="U140" s="363">
        <f t="shared" ca="1" si="152"/>
        <v>-0.93440633587096045</v>
      </c>
      <c r="V140" s="363">
        <f t="shared" ca="1" si="152"/>
        <v>-11.33431322878036</v>
      </c>
      <c r="W140" s="363">
        <f t="shared" ca="1" si="152"/>
        <v>-8.7046042261467562</v>
      </c>
      <c r="X140" s="363">
        <f t="shared" ca="1" si="152"/>
        <v>-7.5170842443089612</v>
      </c>
      <c r="Y140" s="363">
        <f t="shared" ca="1" si="152"/>
        <v>-100</v>
      </c>
      <c r="Z140" s="363">
        <f t="shared" ca="1" si="152"/>
        <v>-100</v>
      </c>
      <c r="AA140" s="363">
        <f t="shared" ca="1" si="152"/>
        <v>-100</v>
      </c>
      <c r="AB140" s="363">
        <f t="shared" ca="1" si="152"/>
        <v>-100</v>
      </c>
      <c r="AC140" s="372"/>
      <c r="AD140" s="362"/>
      <c r="AE140" s="363"/>
      <c r="AF140" s="363"/>
      <c r="AG140" s="363"/>
      <c r="AH140" s="363"/>
      <c r="AI140" s="363"/>
      <c r="AJ140" s="363">
        <f t="shared" ca="1" si="146"/>
        <v>-2.7729424802287355</v>
      </c>
      <c r="AK140" s="363">
        <f t="shared" ca="1" si="153"/>
        <v>-3.8421499236228414</v>
      </c>
      <c r="AL140" s="363">
        <f t="shared" ca="1" si="154"/>
        <v>-11.823101598491377</v>
      </c>
      <c r="AM140" s="363">
        <f t="shared" ca="1" si="155"/>
        <v>-8.6921353384249329</v>
      </c>
      <c r="AN140" s="363">
        <f t="shared" ca="1" si="156"/>
        <v>-8.596049239072272</v>
      </c>
      <c r="AO140" s="363">
        <f t="shared" ca="1" si="157"/>
        <v>-7.0080094188063384</v>
      </c>
      <c r="AP140" s="363">
        <f t="shared" ca="1" si="158"/>
        <v>-100</v>
      </c>
      <c r="AQ140" s="363">
        <f t="shared" ca="1" si="159"/>
        <v>-100</v>
      </c>
      <c r="AR140" s="363">
        <f t="shared" ca="1" si="160"/>
        <v>-100</v>
      </c>
      <c r="AS140" s="363">
        <f t="shared" ca="1" si="161"/>
        <v>-100</v>
      </c>
      <c r="AT140" s="363">
        <f t="shared" ca="1" si="162"/>
        <v>-100</v>
      </c>
      <c r="AU140" s="363">
        <f t="shared" ca="1" si="163"/>
        <v>-100</v>
      </c>
      <c r="AV140" s="372"/>
      <c r="AW140" s="362" t="s">
        <v>19</v>
      </c>
      <c r="AX140" s="363"/>
      <c r="AY140" s="363">
        <f t="shared" ca="1" si="148"/>
        <v>-100</v>
      </c>
      <c r="AZ140" s="364"/>
    </row>
    <row r="141" spans="1:52" s="343" customFormat="1" x14ac:dyDescent="0.2">
      <c r="A141" s="325" t="s">
        <v>20</v>
      </c>
      <c r="B141" s="362"/>
      <c r="C141" s="363">
        <f t="shared" ca="1" si="150"/>
        <v>-4.9309112370723511</v>
      </c>
      <c r="D141" s="363">
        <f t="shared" ca="1" si="150"/>
        <v>-2.3461810149283622</v>
      </c>
      <c r="E141" s="363">
        <f t="shared" ca="1" si="150"/>
        <v>-1.1992839750546977</v>
      </c>
      <c r="F141" s="363">
        <f t="shared" ca="1" si="150"/>
        <v>-100</v>
      </c>
      <c r="G141" s="372"/>
      <c r="H141" s="362"/>
      <c r="I141" s="363"/>
      <c r="J141" s="363">
        <f t="shared" ca="1" si="151"/>
        <v>-4.5118515220653848</v>
      </c>
      <c r="K141" s="363">
        <f t="shared" ca="1" si="151"/>
        <v>-6.0746896336411282E-2</v>
      </c>
      <c r="L141" s="363">
        <f t="shared" ca="1" si="151"/>
        <v>0.61040314985656607</v>
      </c>
      <c r="M141" s="363">
        <f t="shared" ca="1" si="151"/>
        <v>-3.0239912096974848</v>
      </c>
      <c r="N141" s="363">
        <f t="shared" ca="1" si="151"/>
        <v>-100</v>
      </c>
      <c r="O141" s="363">
        <f t="shared" ca="1" si="151"/>
        <v>-100</v>
      </c>
      <c r="P141" s="372"/>
      <c r="Q141" s="362"/>
      <c r="R141" s="363"/>
      <c r="S141" s="363"/>
      <c r="T141" s="363"/>
      <c r="U141" s="363">
        <f t="shared" ca="1" si="152"/>
        <v>2.820834269400379</v>
      </c>
      <c r="V141" s="363">
        <f t="shared" ca="1" si="152"/>
        <v>-1.5612072818111784</v>
      </c>
      <c r="W141" s="363">
        <f t="shared" ca="1" si="152"/>
        <v>-2.9474156157116056</v>
      </c>
      <c r="X141" s="363">
        <f t="shared" ca="1" si="152"/>
        <v>-3.1017370905046704</v>
      </c>
      <c r="Y141" s="363">
        <f t="shared" ca="1" si="152"/>
        <v>-100</v>
      </c>
      <c r="Z141" s="363">
        <f t="shared" ca="1" si="152"/>
        <v>-100</v>
      </c>
      <c r="AA141" s="363">
        <f t="shared" ca="1" si="152"/>
        <v>-100</v>
      </c>
      <c r="AB141" s="363">
        <f t="shared" ca="1" si="152"/>
        <v>-100</v>
      </c>
      <c r="AC141" s="372"/>
      <c r="AD141" s="362"/>
      <c r="AE141" s="363"/>
      <c r="AF141" s="363"/>
      <c r="AG141" s="363"/>
      <c r="AH141" s="363"/>
      <c r="AI141" s="363"/>
      <c r="AJ141" s="363">
        <f t="shared" ca="1" si="146"/>
        <v>3.0676716168796929</v>
      </c>
      <c r="AK141" s="363">
        <f t="shared" ca="1" si="153"/>
        <v>-9.3896749174021465E-2</v>
      </c>
      <c r="AL141" s="363">
        <f t="shared" ca="1" si="154"/>
        <v>-1.0975573675535486</v>
      </c>
      <c r="AM141" s="363">
        <f t="shared" ca="1" si="155"/>
        <v>-3.4010982298129449</v>
      </c>
      <c r="AN141" s="363">
        <f t="shared" ca="1" si="156"/>
        <v>-1.8235328415926801</v>
      </c>
      <c r="AO141" s="363">
        <f t="shared" ca="1" si="157"/>
        <v>-3.8629305801051999</v>
      </c>
      <c r="AP141" s="363">
        <f t="shared" ca="1" si="158"/>
        <v>-100</v>
      </c>
      <c r="AQ141" s="363">
        <f t="shared" ca="1" si="159"/>
        <v>-100</v>
      </c>
      <c r="AR141" s="363">
        <f t="shared" ca="1" si="160"/>
        <v>-100</v>
      </c>
      <c r="AS141" s="363">
        <f t="shared" ca="1" si="161"/>
        <v>-100</v>
      </c>
      <c r="AT141" s="363">
        <f t="shared" ca="1" si="162"/>
        <v>-100</v>
      </c>
      <c r="AU141" s="363">
        <f t="shared" ca="1" si="163"/>
        <v>-100</v>
      </c>
      <c r="AV141" s="372"/>
      <c r="AW141" s="362" t="s">
        <v>20</v>
      </c>
      <c r="AX141" s="363"/>
      <c r="AY141" s="363">
        <f t="shared" ca="1" si="148"/>
        <v>-100</v>
      </c>
      <c r="AZ141" s="364"/>
    </row>
    <row r="142" spans="1:52" s="343" customFormat="1" x14ac:dyDescent="0.2">
      <c r="A142" s="325" t="s">
        <v>21</v>
      </c>
      <c r="B142" s="362"/>
      <c r="C142" s="363">
        <f t="shared" ca="1" si="150"/>
        <v>-2.4034517616932902</v>
      </c>
      <c r="D142" s="363">
        <f t="shared" ca="1" si="150"/>
        <v>-1.1925142390901584</v>
      </c>
      <c r="E142" s="363">
        <f t="shared" ca="1" si="150"/>
        <v>-0.33008556119942511</v>
      </c>
      <c r="F142" s="363">
        <f t="shared" ca="1" si="150"/>
        <v>-100</v>
      </c>
      <c r="G142" s="372"/>
      <c r="H142" s="362"/>
      <c r="I142" s="363"/>
      <c r="J142" s="363">
        <f t="shared" ca="1" si="151"/>
        <v>-2.6911124564895488</v>
      </c>
      <c r="K142" s="363">
        <f t="shared" ca="1" si="151"/>
        <v>0.17918818142221937</v>
      </c>
      <c r="L142" s="363">
        <f t="shared" ca="1" si="151"/>
        <v>4.4258827085175341</v>
      </c>
      <c r="M142" s="363">
        <f t="shared" ca="1" si="151"/>
        <v>-4.5586080187744074</v>
      </c>
      <c r="N142" s="363">
        <f t="shared" ca="1" si="151"/>
        <v>-100</v>
      </c>
      <c r="O142" s="363">
        <f t="shared" ca="1" si="151"/>
        <v>-100</v>
      </c>
      <c r="P142" s="372"/>
      <c r="Q142" s="362"/>
      <c r="R142" s="363"/>
      <c r="S142" s="363"/>
      <c r="T142" s="363"/>
      <c r="U142" s="363">
        <f t="shared" ca="1" si="152"/>
        <v>8.1383762429132247</v>
      </c>
      <c r="V142" s="363">
        <f t="shared" ca="1" si="152"/>
        <v>1.1165866083007643</v>
      </c>
      <c r="W142" s="363">
        <f t="shared" ca="1" si="152"/>
        <v>-3.817857859838</v>
      </c>
      <c r="X142" s="363">
        <f t="shared" ca="1" si="152"/>
        <v>-5.2632560646850663</v>
      </c>
      <c r="Y142" s="363">
        <f t="shared" ca="1" si="152"/>
        <v>-100</v>
      </c>
      <c r="Z142" s="363">
        <f t="shared" ca="1" si="152"/>
        <v>-100</v>
      </c>
      <c r="AA142" s="363">
        <f t="shared" ca="1" si="152"/>
        <v>-100</v>
      </c>
      <c r="AB142" s="363">
        <f t="shared" ca="1" si="152"/>
        <v>-100</v>
      </c>
      <c r="AC142" s="372"/>
      <c r="AD142" s="362"/>
      <c r="AE142" s="363"/>
      <c r="AF142" s="363"/>
      <c r="AG142" s="363"/>
      <c r="AH142" s="363"/>
      <c r="AI142" s="363"/>
      <c r="AJ142" s="363">
        <f t="shared" ca="1" si="146"/>
        <v>7.8499632105511097</v>
      </c>
      <c r="AK142" s="363">
        <f t="shared" ca="1" si="153"/>
        <v>4.0627742359161232</v>
      </c>
      <c r="AL142" s="363">
        <f t="shared" ca="1" si="154"/>
        <v>1.7245804732522174</v>
      </c>
      <c r="AM142" s="363">
        <f t="shared" ca="1" si="155"/>
        <v>-3.7234955871223576</v>
      </c>
      <c r="AN142" s="363">
        <f t="shared" ca="1" si="156"/>
        <v>-2.4753694845900895</v>
      </c>
      <c r="AO142" s="363">
        <f t="shared" ca="1" si="157"/>
        <v>-7.3289489098195588</v>
      </c>
      <c r="AP142" s="363">
        <f t="shared" ca="1" si="158"/>
        <v>-100</v>
      </c>
      <c r="AQ142" s="363">
        <f t="shared" ca="1" si="159"/>
        <v>-100</v>
      </c>
      <c r="AR142" s="363">
        <f t="shared" ca="1" si="160"/>
        <v>-100</v>
      </c>
      <c r="AS142" s="363">
        <f t="shared" ca="1" si="161"/>
        <v>-100</v>
      </c>
      <c r="AT142" s="363">
        <f t="shared" ca="1" si="162"/>
        <v>-100</v>
      </c>
      <c r="AU142" s="363">
        <f t="shared" ca="1" si="163"/>
        <v>-100</v>
      </c>
      <c r="AV142" s="372"/>
      <c r="AW142" s="362" t="s">
        <v>21</v>
      </c>
      <c r="AX142" s="363"/>
      <c r="AY142" s="363">
        <f t="shared" ca="1" si="148"/>
        <v>-100</v>
      </c>
      <c r="AZ142" s="364"/>
    </row>
    <row r="143" spans="1:52" s="343" customFormat="1" x14ac:dyDescent="0.2">
      <c r="A143" s="325" t="s">
        <v>22</v>
      </c>
      <c r="B143" s="362"/>
      <c r="C143" s="363">
        <f t="shared" ca="1" si="150"/>
        <v>-2.5614424414472978</v>
      </c>
      <c r="D143" s="363">
        <f t="shared" ca="1" si="150"/>
        <v>9.5636439901706183</v>
      </c>
      <c r="E143" s="363">
        <f t="shared" ca="1" si="150"/>
        <v>12.446938651751125</v>
      </c>
      <c r="F143" s="363">
        <f t="shared" ca="1" si="150"/>
        <v>-100</v>
      </c>
      <c r="G143" s="372"/>
      <c r="H143" s="362"/>
      <c r="I143" s="363"/>
      <c r="J143" s="363">
        <f t="shared" ca="1" si="151"/>
        <v>9.6520950664801433</v>
      </c>
      <c r="K143" s="363">
        <f t="shared" ca="1" si="151"/>
        <v>9.4676963426400675</v>
      </c>
      <c r="L143" s="363">
        <f t="shared" ca="1" si="151"/>
        <v>1.1514886584232045</v>
      </c>
      <c r="M143" s="363">
        <f t="shared" ca="1" si="151"/>
        <v>24.720361627452718</v>
      </c>
      <c r="N143" s="363">
        <f t="shared" ca="1" si="151"/>
        <v>-100</v>
      </c>
      <c r="O143" s="363">
        <f t="shared" ca="1" si="151"/>
        <v>-100</v>
      </c>
      <c r="P143" s="372"/>
      <c r="Q143" s="362"/>
      <c r="R143" s="363"/>
      <c r="S143" s="363"/>
      <c r="T143" s="363"/>
      <c r="U143" s="363">
        <f t="shared" ca="1" si="152"/>
        <v>-9.5820912213824556</v>
      </c>
      <c r="V143" s="363">
        <f t="shared" ca="1" si="152"/>
        <v>13.317203046385657</v>
      </c>
      <c r="W143" s="363">
        <f t="shared" ca="1" si="152"/>
        <v>9.7614352652303467</v>
      </c>
      <c r="X143" s="363">
        <f t="shared" ca="1" si="152"/>
        <v>42.086924654662454</v>
      </c>
      <c r="Y143" s="363">
        <f t="shared" ca="1" si="152"/>
        <v>-100</v>
      </c>
      <c r="Z143" s="363">
        <f t="shared" ca="1" si="152"/>
        <v>-100</v>
      </c>
      <c r="AA143" s="363">
        <f t="shared" ca="1" si="152"/>
        <v>-100</v>
      </c>
      <c r="AB143" s="363">
        <f t="shared" ca="1" si="152"/>
        <v>-100</v>
      </c>
      <c r="AC143" s="372"/>
      <c r="AD143" s="362"/>
      <c r="AE143" s="363"/>
      <c r="AF143" s="363"/>
      <c r="AG143" s="363"/>
      <c r="AH143" s="363"/>
      <c r="AI143" s="363"/>
      <c r="AJ143" s="363">
        <f t="shared" ca="1" si="146"/>
        <v>-8.5500171493862922</v>
      </c>
      <c r="AK143" s="363">
        <f t="shared" ca="1" si="153"/>
        <v>-4.194638043118033</v>
      </c>
      <c r="AL143" s="363">
        <f t="shared" ca="1" si="154"/>
        <v>18.07965027430518</v>
      </c>
      <c r="AM143" s="363">
        <f t="shared" ca="1" si="155"/>
        <v>6.8359286582312109</v>
      </c>
      <c r="AN143" s="363">
        <f t="shared" ca="1" si="156"/>
        <v>23.943069623941412</v>
      </c>
      <c r="AO143" s="363">
        <f t="shared" ca="1" si="157"/>
        <v>46.907754173554594</v>
      </c>
      <c r="AP143" s="363">
        <f t="shared" ca="1" si="158"/>
        <v>-100</v>
      </c>
      <c r="AQ143" s="363">
        <f t="shared" ca="1" si="159"/>
        <v>-100</v>
      </c>
      <c r="AR143" s="363">
        <f t="shared" ca="1" si="160"/>
        <v>-100</v>
      </c>
      <c r="AS143" s="363">
        <f t="shared" ca="1" si="161"/>
        <v>-100</v>
      </c>
      <c r="AT143" s="363">
        <f t="shared" ca="1" si="162"/>
        <v>-100</v>
      </c>
      <c r="AU143" s="363">
        <f t="shared" ca="1" si="163"/>
        <v>-100</v>
      </c>
      <c r="AV143" s="372"/>
      <c r="AW143" s="362" t="s">
        <v>22</v>
      </c>
      <c r="AX143" s="363"/>
      <c r="AY143" s="363">
        <f t="shared" ca="1" si="148"/>
        <v>-100</v>
      </c>
      <c r="AZ143" s="364"/>
    </row>
    <row r="144" spans="1:52" s="343" customFormat="1" x14ac:dyDescent="0.2">
      <c r="A144" s="325" t="s">
        <v>23</v>
      </c>
      <c r="B144" s="362"/>
      <c r="C144" s="363">
        <f t="shared" ca="1" si="150"/>
        <v>-2.8276264892422347</v>
      </c>
      <c r="D144" s="363">
        <f t="shared" ca="1" si="150"/>
        <v>8.1131497847524798</v>
      </c>
      <c r="E144" s="363">
        <f t="shared" ca="1" si="150"/>
        <v>-2.6477630497403908</v>
      </c>
      <c r="F144" s="363">
        <f t="shared" ca="1" si="150"/>
        <v>-100</v>
      </c>
      <c r="G144" s="372"/>
      <c r="H144" s="362"/>
      <c r="I144" s="363"/>
      <c r="J144" s="363">
        <f t="shared" ca="1" si="151"/>
        <v>9.0084347187485321</v>
      </c>
      <c r="K144" s="363">
        <f t="shared" ca="1" si="151"/>
        <v>7.2493050731352611</v>
      </c>
      <c r="L144" s="363">
        <f t="shared" ca="1" si="151"/>
        <v>-1.4381036328997823</v>
      </c>
      <c r="M144" s="363">
        <f t="shared" ca="1" si="151"/>
        <v>-3.8340865403991131</v>
      </c>
      <c r="N144" s="363">
        <f t="shared" ca="1" si="151"/>
        <v>-100</v>
      </c>
      <c r="O144" s="363">
        <f t="shared" ca="1" si="151"/>
        <v>-100</v>
      </c>
      <c r="P144" s="372"/>
      <c r="Q144" s="362"/>
      <c r="R144" s="363"/>
      <c r="S144" s="363"/>
      <c r="T144" s="363"/>
      <c r="U144" s="363">
        <f t="shared" ca="1" si="152"/>
        <v>1.6804074155840851</v>
      </c>
      <c r="V144" s="363">
        <f t="shared" ca="1" si="152"/>
        <v>-4.5129620480875587</v>
      </c>
      <c r="W144" s="363">
        <f t="shared" ca="1" si="152"/>
        <v>-3.3449835702847821</v>
      </c>
      <c r="X144" s="363">
        <f t="shared" ca="1" si="152"/>
        <v>-4.3378145953424649</v>
      </c>
      <c r="Y144" s="363">
        <f t="shared" ca="1" si="152"/>
        <v>-100</v>
      </c>
      <c r="Z144" s="363">
        <f t="shared" ca="1" si="152"/>
        <v>-100</v>
      </c>
      <c r="AA144" s="363">
        <f t="shared" ca="1" si="152"/>
        <v>-100</v>
      </c>
      <c r="AB144" s="363">
        <f t="shared" ca="1" si="152"/>
        <v>-100</v>
      </c>
      <c r="AC144" s="372"/>
      <c r="AD144" s="362"/>
      <c r="AE144" s="363"/>
      <c r="AF144" s="363"/>
      <c r="AG144" s="363"/>
      <c r="AH144" s="363"/>
      <c r="AI144" s="363"/>
      <c r="AJ144" s="363">
        <f t="shared" ca="1" si="146"/>
        <v>0.84291200985416026</v>
      </c>
      <c r="AK144" s="363">
        <f t="shared" ca="1" si="153"/>
        <v>-1.58326111021114</v>
      </c>
      <c r="AL144" s="363">
        <f t="shared" ca="1" si="154"/>
        <v>-3.5032562417127053</v>
      </c>
      <c r="AM144" s="363">
        <f t="shared" ca="1" si="155"/>
        <v>-3.7776911731729257</v>
      </c>
      <c r="AN144" s="363">
        <f t="shared" ca="1" si="156"/>
        <v>-3.1444510513942703</v>
      </c>
      <c r="AO144" s="363">
        <f t="shared" ca="1" si="157"/>
        <v>-4.6127421156989925</v>
      </c>
      <c r="AP144" s="363">
        <f t="shared" ca="1" si="158"/>
        <v>-100</v>
      </c>
      <c r="AQ144" s="363">
        <f t="shared" ca="1" si="159"/>
        <v>-100</v>
      </c>
      <c r="AR144" s="363">
        <f t="shared" ca="1" si="160"/>
        <v>-100</v>
      </c>
      <c r="AS144" s="363">
        <f t="shared" ca="1" si="161"/>
        <v>-100</v>
      </c>
      <c r="AT144" s="363">
        <f t="shared" ca="1" si="162"/>
        <v>-100</v>
      </c>
      <c r="AU144" s="363">
        <f t="shared" ca="1" si="163"/>
        <v>-100</v>
      </c>
      <c r="AV144" s="372"/>
      <c r="AW144" s="362" t="s">
        <v>23</v>
      </c>
      <c r="AX144" s="363"/>
      <c r="AY144" s="363">
        <f t="shared" ca="1" si="148"/>
        <v>-100</v>
      </c>
      <c r="AZ144" s="364"/>
    </row>
    <row r="145" spans="1:52" s="343" customFormat="1" x14ac:dyDescent="0.2">
      <c r="A145" s="325" t="s">
        <v>24</v>
      </c>
      <c r="B145" s="362"/>
      <c r="C145" s="363">
        <f t="shared" ca="1" si="150"/>
        <v>-3.1803744997435501</v>
      </c>
      <c r="D145" s="363">
        <f t="shared" ca="1" si="150"/>
        <v>-7.7311476669621015E-2</v>
      </c>
      <c r="E145" s="363">
        <f t="shared" ca="1" si="150"/>
        <v>-0.50162212981680909</v>
      </c>
      <c r="F145" s="363">
        <f t="shared" ca="1" si="150"/>
        <v>-100</v>
      </c>
      <c r="G145" s="372"/>
      <c r="H145" s="362"/>
      <c r="I145" s="363"/>
      <c r="J145" s="363">
        <f t="shared" ca="1" si="151"/>
        <v>-1.5238092522991877</v>
      </c>
      <c r="K145" s="363">
        <f t="shared" ca="1" si="151"/>
        <v>1.4175825320903215</v>
      </c>
      <c r="L145" s="363">
        <f t="shared" ca="1" si="151"/>
        <v>0.36825162996827032</v>
      </c>
      <c r="M145" s="363">
        <f t="shared" ca="1" si="151"/>
        <v>-1.3745268626707485</v>
      </c>
      <c r="N145" s="363">
        <f t="shared" ca="1" si="151"/>
        <v>-100</v>
      </c>
      <c r="O145" s="363">
        <f t="shared" ca="1" si="151"/>
        <v>-100</v>
      </c>
      <c r="P145" s="372"/>
      <c r="Q145" s="362"/>
      <c r="R145" s="363"/>
      <c r="S145" s="363"/>
      <c r="T145" s="363"/>
      <c r="U145" s="363">
        <f t="shared" ca="1" si="152"/>
        <v>4.1118257426820719</v>
      </c>
      <c r="V145" s="363">
        <f t="shared" ca="1" si="152"/>
        <v>-3.0773720915784395</v>
      </c>
      <c r="W145" s="363">
        <f t="shared" ca="1" si="152"/>
        <v>-1.0587034425966664</v>
      </c>
      <c r="X145" s="363">
        <f t="shared" ca="1" si="152"/>
        <v>-1.712672465146909</v>
      </c>
      <c r="Y145" s="363">
        <f t="shared" ca="1" si="152"/>
        <v>-100</v>
      </c>
      <c r="Z145" s="363">
        <f t="shared" ca="1" si="152"/>
        <v>-100</v>
      </c>
      <c r="AA145" s="363">
        <f t="shared" ca="1" si="152"/>
        <v>-100</v>
      </c>
      <c r="AB145" s="363">
        <f t="shared" ca="1" si="152"/>
        <v>-100</v>
      </c>
      <c r="AC145" s="372"/>
      <c r="AD145" s="362"/>
      <c r="AE145" s="363"/>
      <c r="AF145" s="363"/>
      <c r="AG145" s="363"/>
      <c r="AH145" s="363"/>
      <c r="AI145" s="363"/>
      <c r="AJ145" s="363">
        <f t="shared" ca="1" si="146"/>
        <v>3.0587482094137926</v>
      </c>
      <c r="AK145" s="363">
        <f t="shared" ca="1" si="153"/>
        <v>1.4548693619664448</v>
      </c>
      <c r="AL145" s="363">
        <f t="shared" ca="1" si="154"/>
        <v>-3.0957829128728349</v>
      </c>
      <c r="AM145" s="363">
        <f t="shared" ca="1" si="155"/>
        <v>-1.9869073013099552</v>
      </c>
      <c r="AN145" s="363">
        <f t="shared" ca="1" si="156"/>
        <v>-0.2312778974144436</v>
      </c>
      <c r="AO145" s="363">
        <f t="shared" ca="1" si="157"/>
        <v>-1.9608948030559787</v>
      </c>
      <c r="AP145" s="363">
        <f t="shared" ca="1" si="158"/>
        <v>-100</v>
      </c>
      <c r="AQ145" s="363">
        <f t="shared" ca="1" si="159"/>
        <v>-100</v>
      </c>
      <c r="AR145" s="363">
        <f t="shared" ca="1" si="160"/>
        <v>-100</v>
      </c>
      <c r="AS145" s="363">
        <f t="shared" ca="1" si="161"/>
        <v>-100</v>
      </c>
      <c r="AT145" s="363">
        <f t="shared" ca="1" si="162"/>
        <v>-100</v>
      </c>
      <c r="AU145" s="363">
        <f t="shared" ca="1" si="163"/>
        <v>-100</v>
      </c>
      <c r="AV145" s="372"/>
      <c r="AW145" s="362" t="s">
        <v>24</v>
      </c>
      <c r="AX145" s="363"/>
      <c r="AY145" s="363">
        <f t="shared" ca="1" si="148"/>
        <v>-100</v>
      </c>
      <c r="AZ145" s="364"/>
    </row>
    <row r="146" spans="1:52" s="343" customFormat="1" x14ac:dyDescent="0.2">
      <c r="A146" s="325" t="s">
        <v>25</v>
      </c>
      <c r="B146" s="362"/>
      <c r="C146" s="363">
        <f t="shared" ca="1" si="150"/>
        <v>-2.4920151231202965</v>
      </c>
      <c r="D146" s="363">
        <f t="shared" ca="1" si="150"/>
        <v>-1.895413728873379</v>
      </c>
      <c r="E146" s="363">
        <f t="shared" ca="1" si="150"/>
        <v>-1.1089513392264223</v>
      </c>
      <c r="F146" s="363">
        <f t="shared" ca="1" si="150"/>
        <v>-100</v>
      </c>
      <c r="G146" s="372"/>
      <c r="H146" s="362"/>
      <c r="I146" s="363"/>
      <c r="J146" s="363">
        <f t="shared" ca="1" si="151"/>
        <v>-2.8643958196916941</v>
      </c>
      <c r="K146" s="363">
        <f t="shared" ca="1" si="151"/>
        <v>-0.9059977593468318</v>
      </c>
      <c r="L146" s="363">
        <f t="shared" ca="1" si="151"/>
        <v>-1.8413246777712402</v>
      </c>
      <c r="M146" s="363">
        <f t="shared" ca="1" si="151"/>
        <v>-0.37591286792429912</v>
      </c>
      <c r="N146" s="363">
        <f t="shared" ca="1" si="151"/>
        <v>-100</v>
      </c>
      <c r="O146" s="363">
        <f t="shared" ca="1" si="151"/>
        <v>-100</v>
      </c>
      <c r="P146" s="372"/>
      <c r="Q146" s="362"/>
      <c r="R146" s="363"/>
      <c r="S146" s="363"/>
      <c r="T146" s="363"/>
      <c r="U146" s="363">
        <f t="shared" ca="1" si="152"/>
        <v>-1.6656074247143238</v>
      </c>
      <c r="V146" s="363">
        <f t="shared" ca="1" si="152"/>
        <v>-2.0110788505631092</v>
      </c>
      <c r="W146" s="363">
        <f t="shared" ca="1" si="152"/>
        <v>-1.0980484651506117</v>
      </c>
      <c r="X146" s="363">
        <f t="shared" ca="1" si="152"/>
        <v>0.3688051971491717</v>
      </c>
      <c r="Y146" s="363">
        <f t="shared" ca="1" si="152"/>
        <v>-100</v>
      </c>
      <c r="Z146" s="363">
        <f t="shared" ca="1" si="152"/>
        <v>-100</v>
      </c>
      <c r="AA146" s="363">
        <f t="shared" ca="1" si="152"/>
        <v>-100</v>
      </c>
      <c r="AB146" s="363">
        <f t="shared" ca="1" si="152"/>
        <v>-100</v>
      </c>
      <c r="AC146" s="372"/>
      <c r="AD146" s="362"/>
      <c r="AE146" s="363"/>
      <c r="AF146" s="363"/>
      <c r="AG146" s="363"/>
      <c r="AH146" s="363"/>
      <c r="AI146" s="363"/>
      <c r="AJ146" s="363">
        <f t="shared" ca="1" si="146"/>
        <v>-3.262892341373373</v>
      </c>
      <c r="AK146" s="363">
        <f t="shared" ca="1" si="153"/>
        <v>-1.8045757330356906</v>
      </c>
      <c r="AL146" s="363">
        <f t="shared" ca="1" si="154"/>
        <v>-0.49942738828701749</v>
      </c>
      <c r="AM146" s="363">
        <f t="shared" ca="1" si="155"/>
        <v>-1.5341431270598207</v>
      </c>
      <c r="AN146" s="363">
        <f t="shared" ca="1" si="156"/>
        <v>-0.60511612935005132</v>
      </c>
      <c r="AO146" s="363">
        <f t="shared" ca="1" si="157"/>
        <v>1.1022502972376031</v>
      </c>
      <c r="AP146" s="363">
        <f t="shared" ca="1" si="158"/>
        <v>-100</v>
      </c>
      <c r="AQ146" s="363">
        <f t="shared" ca="1" si="159"/>
        <v>-100</v>
      </c>
      <c r="AR146" s="363">
        <f t="shared" ca="1" si="160"/>
        <v>-100</v>
      </c>
      <c r="AS146" s="363">
        <f t="shared" ca="1" si="161"/>
        <v>-100</v>
      </c>
      <c r="AT146" s="363">
        <f t="shared" ca="1" si="162"/>
        <v>-100</v>
      </c>
      <c r="AU146" s="363">
        <f t="shared" ca="1" si="163"/>
        <v>-100</v>
      </c>
      <c r="AV146" s="372"/>
      <c r="AW146" s="362" t="s">
        <v>25</v>
      </c>
      <c r="AX146" s="363"/>
      <c r="AY146" s="363">
        <f t="shared" ca="1" si="148"/>
        <v>-100</v>
      </c>
      <c r="AZ146" s="364"/>
    </row>
    <row r="147" spans="1:52" s="343" customFormat="1" x14ac:dyDescent="0.2">
      <c r="A147" s="325" t="s">
        <v>26</v>
      </c>
      <c r="B147" s="362"/>
      <c r="C147" s="363">
        <f t="shared" ca="1" si="150"/>
        <v>-0.22509376394010872</v>
      </c>
      <c r="D147" s="363">
        <f t="shared" ca="1" si="150"/>
        <v>-4.9288832458594953</v>
      </c>
      <c r="E147" s="363">
        <f t="shared" ca="1" si="150"/>
        <v>-1.2378153797143625</v>
      </c>
      <c r="F147" s="363">
        <f t="shared" ca="1" si="150"/>
        <v>-100</v>
      </c>
      <c r="G147" s="372"/>
      <c r="H147" s="362"/>
      <c r="I147" s="363"/>
      <c r="J147" s="363">
        <f t="shared" ca="1" si="151"/>
        <v>-4.5231220445966045</v>
      </c>
      <c r="K147" s="363">
        <f t="shared" ca="1" si="151"/>
        <v>-5.3445991429055084</v>
      </c>
      <c r="L147" s="363">
        <f t="shared" ca="1" si="151"/>
        <v>-1.4474494771697692</v>
      </c>
      <c r="M147" s="363">
        <f t="shared" ca="1" si="151"/>
        <v>-1.0211742817451466</v>
      </c>
      <c r="N147" s="363">
        <f t="shared" ca="1" si="151"/>
        <v>-100</v>
      </c>
      <c r="O147" s="363">
        <f t="shared" ca="1" si="151"/>
        <v>-100</v>
      </c>
      <c r="P147" s="372"/>
      <c r="Q147" s="362"/>
      <c r="R147" s="363"/>
      <c r="S147" s="363"/>
      <c r="T147" s="363"/>
      <c r="U147" s="363">
        <f t="shared" ca="1" si="152"/>
        <v>-1.8300232618076961</v>
      </c>
      <c r="V147" s="363">
        <f t="shared" ca="1" si="152"/>
        <v>-1.0422097336398934</v>
      </c>
      <c r="W147" s="363">
        <f t="shared" ca="1" si="152"/>
        <v>2.6751319098271296</v>
      </c>
      <c r="X147" s="363">
        <f t="shared" ca="1" si="152"/>
        <v>-4.5565607093375036</v>
      </c>
      <c r="Y147" s="363">
        <f t="shared" ca="1" si="152"/>
        <v>-100</v>
      </c>
      <c r="Z147" s="363">
        <f t="shared" ca="1" si="152"/>
        <v>-100</v>
      </c>
      <c r="AA147" s="363">
        <f t="shared" ca="1" si="152"/>
        <v>-100</v>
      </c>
      <c r="AB147" s="363">
        <f t="shared" ca="1" si="152"/>
        <v>-100</v>
      </c>
      <c r="AC147" s="372"/>
      <c r="AD147" s="362"/>
      <c r="AE147" s="363"/>
      <c r="AF147" s="363"/>
      <c r="AG147" s="363"/>
      <c r="AH147" s="363"/>
      <c r="AI147" s="363"/>
      <c r="AJ147" s="363">
        <f t="shared" ca="1" si="146"/>
        <v>-2.7177090708910185</v>
      </c>
      <c r="AK147" s="363">
        <f t="shared" ca="1" si="153"/>
        <v>-1.8529652969501313</v>
      </c>
      <c r="AL147" s="363">
        <f t="shared" ca="1" si="154"/>
        <v>0.37577286664303244</v>
      </c>
      <c r="AM147" s="363">
        <f t="shared" ca="1" si="155"/>
        <v>3.1387086367952151</v>
      </c>
      <c r="AN147" s="363">
        <f t="shared" ca="1" si="156"/>
        <v>-2.2603755263391463</v>
      </c>
      <c r="AO147" s="363">
        <f t="shared" ca="1" si="157"/>
        <v>-3.7911741323450059</v>
      </c>
      <c r="AP147" s="363">
        <f t="shared" ca="1" si="158"/>
        <v>-100</v>
      </c>
      <c r="AQ147" s="363">
        <f t="shared" ca="1" si="159"/>
        <v>-100</v>
      </c>
      <c r="AR147" s="363">
        <f t="shared" ca="1" si="160"/>
        <v>-100</v>
      </c>
      <c r="AS147" s="363">
        <f t="shared" ca="1" si="161"/>
        <v>-100</v>
      </c>
      <c r="AT147" s="363">
        <f t="shared" ca="1" si="162"/>
        <v>-100</v>
      </c>
      <c r="AU147" s="363">
        <f t="shared" ca="1" si="163"/>
        <v>-100</v>
      </c>
      <c r="AV147" s="372"/>
      <c r="AW147" s="362" t="s">
        <v>26</v>
      </c>
      <c r="AX147" s="363"/>
      <c r="AY147" s="363">
        <f t="shared" ca="1" si="148"/>
        <v>-100</v>
      </c>
      <c r="AZ147" s="364"/>
    </row>
    <row r="148" spans="1:52" s="343" customFormat="1" x14ac:dyDescent="0.2">
      <c r="A148" s="325" t="s">
        <v>27</v>
      </c>
      <c r="B148" s="362"/>
      <c r="C148" s="363">
        <f t="shared" ca="1" si="150"/>
        <v>1.5868689479883358</v>
      </c>
      <c r="D148" s="363">
        <f t="shared" ca="1" si="150"/>
        <v>-1.6616985146329029</v>
      </c>
      <c r="E148" s="363">
        <f t="shared" ca="1" si="150"/>
        <v>-3.6382889019237297</v>
      </c>
      <c r="F148" s="363">
        <f t="shared" ca="1" si="150"/>
        <v>-100</v>
      </c>
      <c r="G148" s="372"/>
      <c r="H148" s="362"/>
      <c r="I148" s="363"/>
      <c r="J148" s="363">
        <f t="shared" ca="1" si="151"/>
        <v>-0.50179639116288399</v>
      </c>
      <c r="K148" s="363">
        <f t="shared" ca="1" si="151"/>
        <v>-2.7929915196944393</v>
      </c>
      <c r="L148" s="363">
        <f t="shared" ca="1" si="151"/>
        <v>-2.5234813313927305</v>
      </c>
      <c r="M148" s="363">
        <f t="shared" ca="1" si="151"/>
        <v>-4.7512278200232458</v>
      </c>
      <c r="N148" s="363">
        <f t="shared" ca="1" si="151"/>
        <v>-100</v>
      </c>
      <c r="O148" s="363">
        <f t="shared" ca="1" si="151"/>
        <v>-100</v>
      </c>
      <c r="P148" s="372"/>
      <c r="Q148" s="362"/>
      <c r="R148" s="363"/>
      <c r="S148" s="363"/>
      <c r="T148" s="363"/>
      <c r="U148" s="363">
        <f t="shared" ca="1" si="152"/>
        <v>0.34585742588326696</v>
      </c>
      <c r="V148" s="363">
        <f t="shared" ca="1" si="152"/>
        <v>-5.3090317408506138</v>
      </c>
      <c r="W148" s="363">
        <f t="shared" ca="1" si="152"/>
        <v>-6.1708801090729821</v>
      </c>
      <c r="X148" s="363">
        <f t="shared" ca="1" si="152"/>
        <v>-3.2174363549807765</v>
      </c>
      <c r="Y148" s="363">
        <f t="shared" ca="1" si="152"/>
        <v>-100</v>
      </c>
      <c r="Z148" s="363">
        <f t="shared" ca="1" si="152"/>
        <v>-100</v>
      </c>
      <c r="AA148" s="363">
        <f t="shared" ca="1" si="152"/>
        <v>-100</v>
      </c>
      <c r="AB148" s="363">
        <f t="shared" ca="1" si="152"/>
        <v>-100</v>
      </c>
      <c r="AC148" s="372"/>
      <c r="AD148" s="362"/>
      <c r="AE148" s="363"/>
      <c r="AF148" s="363"/>
      <c r="AG148" s="363"/>
      <c r="AH148" s="363"/>
      <c r="AI148" s="363"/>
      <c r="AJ148" s="363">
        <f t="shared" ca="1" si="146"/>
        <v>-0.96569528337624888</v>
      </c>
      <c r="AK148" s="363">
        <f t="shared" ca="1" si="153"/>
        <v>-1.5186322417892484</v>
      </c>
      <c r="AL148" s="363">
        <f t="shared" ca="1" si="154"/>
        <v>-5.0382874868432452</v>
      </c>
      <c r="AM148" s="363">
        <f t="shared" ca="1" si="155"/>
        <v>-6.6252460088527556</v>
      </c>
      <c r="AN148" s="363">
        <f t="shared" ca="1" si="156"/>
        <v>-3.3774965167513216</v>
      </c>
      <c r="AO148" s="363">
        <f t="shared" ca="1" si="157"/>
        <v>-4.1466600999096812</v>
      </c>
      <c r="AP148" s="363">
        <f t="shared" ca="1" si="158"/>
        <v>-100</v>
      </c>
      <c r="AQ148" s="363">
        <f t="shared" ca="1" si="159"/>
        <v>-100</v>
      </c>
      <c r="AR148" s="363">
        <f t="shared" ca="1" si="160"/>
        <v>-100</v>
      </c>
      <c r="AS148" s="363">
        <f t="shared" ca="1" si="161"/>
        <v>-100</v>
      </c>
      <c r="AT148" s="363">
        <f t="shared" ca="1" si="162"/>
        <v>-100</v>
      </c>
      <c r="AU148" s="363">
        <f t="shared" ca="1" si="163"/>
        <v>-100</v>
      </c>
      <c r="AV148" s="372"/>
      <c r="AW148" s="362" t="s">
        <v>27</v>
      </c>
      <c r="AX148" s="363"/>
      <c r="AY148" s="363">
        <f t="shared" ca="1" si="148"/>
        <v>-100</v>
      </c>
      <c r="AZ148" s="364"/>
    </row>
    <row r="149" spans="1:52" s="343" customFormat="1" x14ac:dyDescent="0.2">
      <c r="A149" s="325" t="s">
        <v>28</v>
      </c>
      <c r="B149" s="362"/>
      <c r="C149" s="363">
        <f t="shared" ref="C149:F155" ca="1" si="164">C39/B39*100-100</f>
        <v>2.1232590082423712</v>
      </c>
      <c r="D149" s="363">
        <f t="shared" ca="1" si="164"/>
        <v>-4.4913254658773951</v>
      </c>
      <c r="E149" s="363">
        <f t="shared" ca="1" si="164"/>
        <v>-0.46890958274231309</v>
      </c>
      <c r="F149" s="363">
        <f t="shared" ca="1" si="164"/>
        <v>-100</v>
      </c>
      <c r="G149" s="372"/>
      <c r="H149" s="362"/>
      <c r="I149" s="363"/>
      <c r="J149" s="363">
        <f t="shared" ref="J149:O155" ca="1" si="165">J39/H39*100-100</f>
        <v>-5.1531264120724671</v>
      </c>
      <c r="K149" s="363">
        <f t="shared" ca="1" si="165"/>
        <v>-3.7805180500494373</v>
      </c>
      <c r="L149" s="363">
        <f t="shared" ca="1" si="165"/>
        <v>-1.1645587583353461</v>
      </c>
      <c r="M149" s="363">
        <f t="shared" ca="1" si="165"/>
        <v>0.26759397112185468</v>
      </c>
      <c r="N149" s="363">
        <f t="shared" ca="1" si="165"/>
        <v>-100</v>
      </c>
      <c r="O149" s="363">
        <f t="shared" ca="1" si="165"/>
        <v>-100</v>
      </c>
      <c r="P149" s="372"/>
      <c r="Q149" s="362"/>
      <c r="R149" s="363"/>
      <c r="S149" s="363"/>
      <c r="T149" s="363"/>
      <c r="U149" s="363">
        <f t="shared" ref="U149:AB155" ca="1" si="166">U39/Q39*100-100</f>
        <v>-1.4741952514433621</v>
      </c>
      <c r="V149" s="363">
        <f t="shared" ca="1" si="166"/>
        <v>-0.86149805848340577</v>
      </c>
      <c r="W149" s="363">
        <f t="shared" ca="1" si="166"/>
        <v>1.0812337111386796</v>
      </c>
      <c r="X149" s="363">
        <f t="shared" ca="1" si="166"/>
        <v>-0.60256208240593878</v>
      </c>
      <c r="Y149" s="363">
        <f t="shared" ca="1" si="166"/>
        <v>-100</v>
      </c>
      <c r="Z149" s="363">
        <f t="shared" ca="1" si="166"/>
        <v>-100</v>
      </c>
      <c r="AA149" s="363">
        <f t="shared" ca="1" si="166"/>
        <v>-100</v>
      </c>
      <c r="AB149" s="363">
        <f t="shared" ca="1" si="166"/>
        <v>-100</v>
      </c>
      <c r="AC149" s="372"/>
      <c r="AD149" s="362"/>
      <c r="AE149" s="363"/>
      <c r="AF149" s="363"/>
      <c r="AG149" s="363"/>
      <c r="AH149" s="363"/>
      <c r="AI149" s="363"/>
      <c r="AJ149" s="363">
        <f t="shared" ca="1" si="146"/>
        <v>-3.1673150936278489</v>
      </c>
      <c r="AK149" s="363">
        <f t="shared" ca="1" si="153"/>
        <v>-3.8412433380287325E-2</v>
      </c>
      <c r="AL149" s="363">
        <f t="shared" ca="1" si="154"/>
        <v>-0.38067399327850637</v>
      </c>
      <c r="AM149" s="363">
        <f t="shared" ca="1" si="155"/>
        <v>-0.57807787546360601</v>
      </c>
      <c r="AN149" s="363">
        <f t="shared" ca="1" si="156"/>
        <v>3.5967083231926154</v>
      </c>
      <c r="AO149" s="363">
        <f t="shared" ca="1" si="157"/>
        <v>-2.3787318496342493</v>
      </c>
      <c r="AP149" s="363">
        <f t="shared" ca="1" si="158"/>
        <v>-100</v>
      </c>
      <c r="AQ149" s="363">
        <f t="shared" ca="1" si="159"/>
        <v>-100</v>
      </c>
      <c r="AR149" s="363">
        <f t="shared" ca="1" si="160"/>
        <v>-100</v>
      </c>
      <c r="AS149" s="363">
        <f t="shared" ca="1" si="161"/>
        <v>-100</v>
      </c>
      <c r="AT149" s="363">
        <f t="shared" ca="1" si="162"/>
        <v>-100</v>
      </c>
      <c r="AU149" s="363">
        <f t="shared" ca="1" si="163"/>
        <v>-100</v>
      </c>
      <c r="AV149" s="372"/>
      <c r="AW149" s="362" t="s">
        <v>28</v>
      </c>
      <c r="AX149" s="363"/>
      <c r="AY149" s="363">
        <f t="shared" ca="1" si="148"/>
        <v>-100</v>
      </c>
      <c r="AZ149" s="364"/>
    </row>
    <row r="150" spans="1:52" s="343" customFormat="1" x14ac:dyDescent="0.2">
      <c r="A150" s="325" t="s">
        <v>29</v>
      </c>
      <c r="B150" s="362"/>
      <c r="C150" s="363">
        <f t="shared" ca="1" si="164"/>
        <v>5.1254507790278581</v>
      </c>
      <c r="D150" s="363">
        <f t="shared" ca="1" si="164"/>
        <v>-2.6209953803934809</v>
      </c>
      <c r="E150" s="363">
        <f t="shared" ca="1" si="164"/>
        <v>2.7506723623381646</v>
      </c>
      <c r="F150" s="363">
        <f t="shared" ca="1" si="164"/>
        <v>-100</v>
      </c>
      <c r="G150" s="372"/>
      <c r="H150" s="362"/>
      <c r="I150" s="363"/>
      <c r="J150" s="363">
        <f t="shared" ca="1" si="165"/>
        <v>-0.98325362199220478</v>
      </c>
      <c r="K150" s="363">
        <f t="shared" ca="1" si="165"/>
        <v>-4.201441400473712</v>
      </c>
      <c r="L150" s="363">
        <f t="shared" ca="1" si="165"/>
        <v>2.9343580973042407</v>
      </c>
      <c r="M150" s="363">
        <f t="shared" ca="1" si="165"/>
        <v>2.5674580690158137</v>
      </c>
      <c r="N150" s="363">
        <f t="shared" ca="1" si="165"/>
        <v>-100</v>
      </c>
      <c r="O150" s="363">
        <f t="shared" ca="1" si="165"/>
        <v>-100</v>
      </c>
      <c r="P150" s="372"/>
      <c r="Q150" s="362"/>
      <c r="R150" s="363"/>
      <c r="S150" s="363"/>
      <c r="T150" s="363"/>
      <c r="U150" s="363">
        <f t="shared" ca="1" si="166"/>
        <v>2.304399187227844</v>
      </c>
      <c r="V150" s="363">
        <f t="shared" ca="1" si="166"/>
        <v>3.5395573971809995</v>
      </c>
      <c r="W150" s="363">
        <f t="shared" ca="1" si="166"/>
        <v>1.6538459492908117</v>
      </c>
      <c r="X150" s="363">
        <f t="shared" ca="1" si="166"/>
        <v>3.4972919530138711</v>
      </c>
      <c r="Y150" s="363">
        <f t="shared" ca="1" si="166"/>
        <v>-100</v>
      </c>
      <c r="Z150" s="363">
        <f t="shared" ca="1" si="166"/>
        <v>-100</v>
      </c>
      <c r="AA150" s="363">
        <f t="shared" ca="1" si="166"/>
        <v>-100</v>
      </c>
      <c r="AB150" s="363">
        <f t="shared" ca="1" si="166"/>
        <v>-100</v>
      </c>
      <c r="AC150" s="372"/>
      <c r="AD150" s="362"/>
      <c r="AE150" s="363"/>
      <c r="AF150" s="363"/>
      <c r="AG150" s="363"/>
      <c r="AH150" s="363"/>
      <c r="AI150" s="363"/>
      <c r="AJ150" s="363">
        <f t="shared" ca="1" si="146"/>
        <v>2.6965899529561455</v>
      </c>
      <c r="AK150" s="363">
        <f t="shared" ca="1" si="153"/>
        <v>2.1262810556793568</v>
      </c>
      <c r="AL150" s="363">
        <f t="shared" ca="1" si="154"/>
        <v>3.9812234337864254</v>
      </c>
      <c r="AM150" s="363">
        <f t="shared" ca="1" si="155"/>
        <v>-0.84317526534064768</v>
      </c>
      <c r="AN150" s="363">
        <f t="shared" ca="1" si="156"/>
        <v>4.9051601811757735</v>
      </c>
      <c r="AO150" s="363">
        <f t="shared" ca="1" si="157"/>
        <v>3.5614252012839955</v>
      </c>
      <c r="AP150" s="363">
        <f t="shared" ca="1" si="158"/>
        <v>-100</v>
      </c>
      <c r="AQ150" s="363">
        <f t="shared" ca="1" si="159"/>
        <v>-100</v>
      </c>
      <c r="AR150" s="363">
        <f t="shared" ca="1" si="160"/>
        <v>-100</v>
      </c>
      <c r="AS150" s="363">
        <f t="shared" ca="1" si="161"/>
        <v>-100</v>
      </c>
      <c r="AT150" s="363">
        <f t="shared" ca="1" si="162"/>
        <v>-100</v>
      </c>
      <c r="AU150" s="363">
        <f t="shared" ca="1" si="163"/>
        <v>-100</v>
      </c>
      <c r="AV150" s="372"/>
      <c r="AW150" s="362" t="s">
        <v>29</v>
      </c>
      <c r="AX150" s="363"/>
      <c r="AY150" s="363">
        <f t="shared" ca="1" si="148"/>
        <v>-100</v>
      </c>
      <c r="AZ150" s="364"/>
    </row>
    <row r="151" spans="1:52" s="343" customFormat="1" x14ac:dyDescent="0.2">
      <c r="A151" s="325" t="s">
        <v>30</v>
      </c>
      <c r="B151" s="362"/>
      <c r="C151" s="363">
        <f t="shared" ca="1" si="164"/>
        <v>2.1813536387494707</v>
      </c>
      <c r="D151" s="363">
        <f t="shared" ca="1" si="164"/>
        <v>0.14550271195557229</v>
      </c>
      <c r="E151" s="363">
        <f t="shared" ca="1" si="164"/>
        <v>0.78092476219670459</v>
      </c>
      <c r="F151" s="363">
        <f t="shared" ca="1" si="164"/>
        <v>-100</v>
      </c>
      <c r="G151" s="372"/>
      <c r="H151" s="362"/>
      <c r="I151" s="363"/>
      <c r="J151" s="363">
        <f t="shared" ca="1" si="165"/>
        <v>-2.2424043722151055</v>
      </c>
      <c r="K151" s="363">
        <f t="shared" ca="1" si="165"/>
        <v>2.5332555501138927</v>
      </c>
      <c r="L151" s="363">
        <f t="shared" ca="1" si="165"/>
        <v>3.8861610612123769</v>
      </c>
      <c r="M151" s="363">
        <f t="shared" ca="1" si="165"/>
        <v>-2.1794886611416899</v>
      </c>
      <c r="N151" s="363">
        <f t="shared" ca="1" si="165"/>
        <v>-100</v>
      </c>
      <c r="O151" s="363">
        <f t="shared" ca="1" si="165"/>
        <v>-100</v>
      </c>
      <c r="P151" s="372"/>
      <c r="Q151" s="362"/>
      <c r="R151" s="363"/>
      <c r="S151" s="363"/>
      <c r="T151" s="363"/>
      <c r="U151" s="363">
        <f t="shared" ca="1" si="166"/>
        <v>6.6789675626550036</v>
      </c>
      <c r="V151" s="363">
        <f t="shared" ca="1" si="166"/>
        <v>1.2164596675447115</v>
      </c>
      <c r="W151" s="363">
        <f t="shared" ca="1" si="166"/>
        <v>-3.8441025429774527</v>
      </c>
      <c r="X151" s="363">
        <f t="shared" ca="1" si="166"/>
        <v>-0.46021185514814533</v>
      </c>
      <c r="Y151" s="363">
        <f t="shared" ca="1" si="166"/>
        <v>-100</v>
      </c>
      <c r="Z151" s="363">
        <f t="shared" ca="1" si="166"/>
        <v>-100</v>
      </c>
      <c r="AA151" s="363">
        <f t="shared" ca="1" si="166"/>
        <v>-100</v>
      </c>
      <c r="AB151" s="363">
        <f t="shared" ca="1" si="166"/>
        <v>-100</v>
      </c>
      <c r="AC151" s="372"/>
      <c r="AD151" s="362"/>
      <c r="AE151" s="363"/>
      <c r="AF151" s="363"/>
      <c r="AG151" s="363"/>
      <c r="AH151" s="363"/>
      <c r="AI151" s="363"/>
      <c r="AJ151" s="363">
        <f t="shared" ca="1" si="146"/>
        <v>5.6387617154534979</v>
      </c>
      <c r="AK151" s="363">
        <f t="shared" ca="1" si="153"/>
        <v>4.2375391840356826</v>
      </c>
      <c r="AL151" s="363">
        <f t="shared" ca="1" si="154"/>
        <v>1.8568889500692194</v>
      </c>
      <c r="AM151" s="363">
        <f t="shared" ca="1" si="155"/>
        <v>-3.8052227307146751</v>
      </c>
      <c r="AN151" s="363">
        <f t="shared" ca="1" si="156"/>
        <v>-2.6652726319850331</v>
      </c>
      <c r="AO151" s="363">
        <f t="shared" ca="1" si="157"/>
        <v>0.12929063951632713</v>
      </c>
      <c r="AP151" s="363">
        <f t="shared" ca="1" si="158"/>
        <v>-100</v>
      </c>
      <c r="AQ151" s="363">
        <f t="shared" ca="1" si="159"/>
        <v>-100</v>
      </c>
      <c r="AR151" s="363">
        <f t="shared" ca="1" si="160"/>
        <v>-100</v>
      </c>
      <c r="AS151" s="363">
        <f t="shared" ca="1" si="161"/>
        <v>-100</v>
      </c>
      <c r="AT151" s="363">
        <f t="shared" ca="1" si="162"/>
        <v>-100</v>
      </c>
      <c r="AU151" s="363">
        <f t="shared" ca="1" si="163"/>
        <v>-100</v>
      </c>
      <c r="AV151" s="372"/>
      <c r="AW151" s="362" t="s">
        <v>30</v>
      </c>
      <c r="AX151" s="363"/>
      <c r="AY151" s="363">
        <f t="shared" ca="1" si="148"/>
        <v>-100</v>
      </c>
      <c r="AZ151" s="364"/>
    </row>
    <row r="152" spans="1:52" s="343" customFormat="1" x14ac:dyDescent="0.2">
      <c r="A152" s="325" t="s">
        <v>31</v>
      </c>
      <c r="B152" s="362"/>
      <c r="C152" s="363">
        <f t="shared" ca="1" si="164"/>
        <v>8.6590999690267552</v>
      </c>
      <c r="D152" s="363">
        <f t="shared" ca="1" si="164"/>
        <v>-0.30859247656724165</v>
      </c>
      <c r="E152" s="363">
        <f t="shared" ca="1" si="164"/>
        <v>-5.6157928839057831</v>
      </c>
      <c r="F152" s="363">
        <f t="shared" ca="1" si="164"/>
        <v>-100</v>
      </c>
      <c r="G152" s="372"/>
      <c r="H152" s="362"/>
      <c r="I152" s="363"/>
      <c r="J152" s="363">
        <f t="shared" ca="1" si="165"/>
        <v>-0.47444309894049752</v>
      </c>
      <c r="K152" s="363">
        <f t="shared" ca="1" si="165"/>
        <v>-0.14303320872062386</v>
      </c>
      <c r="L152" s="363">
        <f t="shared" ca="1" si="165"/>
        <v>-2.5293231090745252</v>
      </c>
      <c r="M152" s="363">
        <f t="shared" ca="1" si="165"/>
        <v>-8.6866150464592238</v>
      </c>
      <c r="N152" s="363">
        <f t="shared" ca="1" si="165"/>
        <v>-100</v>
      </c>
      <c r="O152" s="363">
        <f t="shared" ca="1" si="165"/>
        <v>-100</v>
      </c>
      <c r="P152" s="372"/>
      <c r="Q152" s="362"/>
      <c r="R152" s="363"/>
      <c r="S152" s="363"/>
      <c r="T152" s="363"/>
      <c r="U152" s="363">
        <f t="shared" ca="1" si="166"/>
        <v>-0.65170874465397333</v>
      </c>
      <c r="V152" s="363">
        <f t="shared" ca="1" si="166"/>
        <v>-4.2669382128779176</v>
      </c>
      <c r="W152" s="363">
        <f t="shared" ca="1" si="166"/>
        <v>-9.4937538683417699</v>
      </c>
      <c r="X152" s="363">
        <f t="shared" ca="1" si="166"/>
        <v>-7.8125737538906606</v>
      </c>
      <c r="Y152" s="363">
        <f t="shared" ca="1" si="166"/>
        <v>-100</v>
      </c>
      <c r="Z152" s="363">
        <f t="shared" ca="1" si="166"/>
        <v>-100</v>
      </c>
      <c r="AA152" s="363">
        <f t="shared" ca="1" si="166"/>
        <v>-100</v>
      </c>
      <c r="AB152" s="363">
        <f t="shared" ca="1" si="166"/>
        <v>-100</v>
      </c>
      <c r="AC152" s="372"/>
      <c r="AD152" s="362"/>
      <c r="AE152" s="363"/>
      <c r="AF152" s="363"/>
      <c r="AG152" s="363"/>
      <c r="AH152" s="363"/>
      <c r="AI152" s="363"/>
      <c r="AJ152" s="363">
        <f t="shared" ca="1" si="146"/>
        <v>-3.3879148274760098</v>
      </c>
      <c r="AK152" s="363">
        <f t="shared" ca="1" si="153"/>
        <v>-2.2175057904696445</v>
      </c>
      <c r="AL152" s="363">
        <f t="shared" ca="1" si="154"/>
        <v>-2.0372109095336555</v>
      </c>
      <c r="AM152" s="363">
        <f t="shared" ca="1" si="155"/>
        <v>-9.2061006983014977</v>
      </c>
      <c r="AN152" s="363">
        <f t="shared" ca="1" si="156"/>
        <v>-9.8060431957699592</v>
      </c>
      <c r="AO152" s="363">
        <f t="shared" ca="1" si="157"/>
        <v>-6.7682906907436831</v>
      </c>
      <c r="AP152" s="363">
        <f t="shared" ca="1" si="158"/>
        <v>-100</v>
      </c>
      <c r="AQ152" s="363">
        <f t="shared" ca="1" si="159"/>
        <v>-100</v>
      </c>
      <c r="AR152" s="363">
        <f t="shared" ca="1" si="160"/>
        <v>-100</v>
      </c>
      <c r="AS152" s="363">
        <f t="shared" ca="1" si="161"/>
        <v>-100</v>
      </c>
      <c r="AT152" s="363">
        <f t="shared" ca="1" si="162"/>
        <v>-100</v>
      </c>
      <c r="AU152" s="363">
        <f t="shared" ca="1" si="163"/>
        <v>-100</v>
      </c>
      <c r="AV152" s="372"/>
      <c r="AW152" s="362" t="s">
        <v>31</v>
      </c>
      <c r="AX152" s="363"/>
      <c r="AY152" s="363">
        <f t="shared" ca="1" si="148"/>
        <v>-100</v>
      </c>
      <c r="AZ152" s="364"/>
    </row>
    <row r="153" spans="1:52" s="343" customFormat="1" x14ac:dyDescent="0.2">
      <c r="A153" s="325" t="s">
        <v>32</v>
      </c>
      <c r="B153" s="362"/>
      <c r="C153" s="363">
        <f t="shared" ca="1" si="164"/>
        <v>-8.5364998530248783</v>
      </c>
      <c r="D153" s="363">
        <f t="shared" ca="1" si="164"/>
        <v>-4.2090802365364084</v>
      </c>
      <c r="E153" s="363">
        <f t="shared" ca="1" si="164"/>
        <v>-4.3152785157429889</v>
      </c>
      <c r="F153" s="363">
        <f t="shared" ca="1" si="164"/>
        <v>-100</v>
      </c>
      <c r="G153" s="372"/>
      <c r="H153" s="362"/>
      <c r="I153" s="363"/>
      <c r="J153" s="363">
        <f t="shared" ca="1" si="165"/>
        <v>-5.4699449411345</v>
      </c>
      <c r="K153" s="363">
        <f t="shared" ca="1" si="165"/>
        <v>-2.9585110220758821</v>
      </c>
      <c r="L153" s="363">
        <f t="shared" ca="1" si="165"/>
        <v>-4.0550586621884435</v>
      </c>
      <c r="M153" s="363">
        <f t="shared" ca="1" si="165"/>
        <v>-4.5666940644859864</v>
      </c>
      <c r="N153" s="363">
        <f t="shared" ca="1" si="165"/>
        <v>-100</v>
      </c>
      <c r="O153" s="363">
        <f t="shared" ca="1" si="165"/>
        <v>-100</v>
      </c>
      <c r="P153" s="372"/>
      <c r="Q153" s="362"/>
      <c r="R153" s="363"/>
      <c r="S153" s="363"/>
      <c r="T153" s="363"/>
      <c r="U153" s="363">
        <f t="shared" ca="1" si="166"/>
        <v>-3.4966671928771689</v>
      </c>
      <c r="V153" s="363">
        <f t="shared" ca="1" si="166"/>
        <v>-4.611845834610989</v>
      </c>
      <c r="W153" s="363">
        <f t="shared" ca="1" si="166"/>
        <v>-2.9678539402975872</v>
      </c>
      <c r="X153" s="363">
        <f t="shared" ca="1" si="166"/>
        <v>-6.0414721864559198</v>
      </c>
      <c r="Y153" s="363">
        <f t="shared" ca="1" si="166"/>
        <v>-100</v>
      </c>
      <c r="Z153" s="363">
        <f t="shared" ca="1" si="166"/>
        <v>-100</v>
      </c>
      <c r="AA153" s="363">
        <f t="shared" ca="1" si="166"/>
        <v>-100</v>
      </c>
      <c r="AB153" s="363">
        <f t="shared" ca="1" si="166"/>
        <v>-100</v>
      </c>
      <c r="AC153" s="372"/>
      <c r="AD153" s="362"/>
      <c r="AE153" s="363"/>
      <c r="AF153" s="363"/>
      <c r="AG153" s="363"/>
      <c r="AH153" s="363"/>
      <c r="AI153" s="363"/>
      <c r="AJ153" s="363">
        <f t="shared" ca="1" si="146"/>
        <v>-6.5309272963617815</v>
      </c>
      <c r="AK153" s="363">
        <f t="shared" ca="1" si="153"/>
        <v>-0.5146646738586611</v>
      </c>
      <c r="AL153" s="363">
        <f t="shared" ca="1" si="154"/>
        <v>-4.9723122832821502</v>
      </c>
      <c r="AM153" s="363">
        <f t="shared" ca="1" si="155"/>
        <v>-1.0834621127682453</v>
      </c>
      <c r="AN153" s="363">
        <f t="shared" ca="1" si="156"/>
        <v>-6.7749220775165924</v>
      </c>
      <c r="AO153" s="363">
        <f t="shared" ca="1" si="157"/>
        <v>-5.6668002129067929</v>
      </c>
      <c r="AP153" s="363">
        <f t="shared" ca="1" si="158"/>
        <v>-100</v>
      </c>
      <c r="AQ153" s="363">
        <f t="shared" ca="1" si="159"/>
        <v>-100</v>
      </c>
      <c r="AR153" s="363">
        <f t="shared" ca="1" si="160"/>
        <v>-100</v>
      </c>
      <c r="AS153" s="363">
        <f t="shared" ca="1" si="161"/>
        <v>-100</v>
      </c>
      <c r="AT153" s="363">
        <f t="shared" ca="1" si="162"/>
        <v>-100</v>
      </c>
      <c r="AU153" s="363">
        <f t="shared" ca="1" si="163"/>
        <v>-100</v>
      </c>
      <c r="AV153" s="372"/>
      <c r="AW153" s="362" t="s">
        <v>32</v>
      </c>
      <c r="AX153" s="363"/>
      <c r="AY153" s="363">
        <f t="shared" ca="1" si="148"/>
        <v>-100</v>
      </c>
      <c r="AZ153" s="364"/>
    </row>
    <row r="154" spans="1:52" s="343" customFormat="1" x14ac:dyDescent="0.2">
      <c r="A154" s="325" t="s">
        <v>33</v>
      </c>
      <c r="B154" s="362"/>
      <c r="C154" s="363">
        <f t="shared" ca="1" si="164"/>
        <v>-1.0119834518655608</v>
      </c>
      <c r="D154" s="363">
        <f t="shared" ca="1" si="164"/>
        <v>9.8055244710387939</v>
      </c>
      <c r="E154" s="363">
        <f t="shared" ca="1" si="164"/>
        <v>20.724200029317515</v>
      </c>
      <c r="F154" s="363">
        <f t="shared" ca="1" si="164"/>
        <v>-100</v>
      </c>
      <c r="G154" s="372"/>
      <c r="H154" s="362"/>
      <c r="I154" s="363"/>
      <c r="J154" s="363">
        <f t="shared" ca="1" si="165"/>
        <v>2.7894302820187704</v>
      </c>
      <c r="K154" s="363">
        <f t="shared" ca="1" si="165"/>
        <v>16.744657994178496</v>
      </c>
      <c r="L154" s="363">
        <f t="shared" ca="1" si="165"/>
        <v>32.34223550535188</v>
      </c>
      <c r="M154" s="363">
        <f t="shared" ca="1" si="165"/>
        <v>10.60714822946403</v>
      </c>
      <c r="N154" s="363">
        <f t="shared" ca="1" si="165"/>
        <v>-100</v>
      </c>
      <c r="O154" s="363">
        <f t="shared" ca="1" si="165"/>
        <v>-100</v>
      </c>
      <c r="P154" s="372"/>
      <c r="Q154" s="362"/>
      <c r="R154" s="363"/>
      <c r="S154" s="363"/>
      <c r="T154" s="363"/>
      <c r="U154" s="363">
        <f t="shared" ca="1" si="166"/>
        <v>34.700609602674916</v>
      </c>
      <c r="V154" s="363">
        <f t="shared" ca="1" si="166"/>
        <v>30.053507401997706</v>
      </c>
      <c r="W154" s="363">
        <f t="shared" ca="1" si="166"/>
        <v>23.304938359427624</v>
      </c>
      <c r="X154" s="363">
        <f t="shared" ca="1" si="166"/>
        <v>0.56376176263400168</v>
      </c>
      <c r="Y154" s="363">
        <f t="shared" ca="1" si="166"/>
        <v>-100</v>
      </c>
      <c r="Z154" s="363">
        <f t="shared" ca="1" si="166"/>
        <v>-100</v>
      </c>
      <c r="AA154" s="363">
        <f t="shared" ca="1" si="166"/>
        <v>-100</v>
      </c>
      <c r="AB154" s="363">
        <f t="shared" ca="1" si="166"/>
        <v>-100</v>
      </c>
      <c r="AC154" s="372"/>
      <c r="AD154" s="362"/>
      <c r="AE154" s="363"/>
      <c r="AF154" s="363"/>
      <c r="AG154" s="363"/>
      <c r="AH154" s="363"/>
      <c r="AI154" s="363"/>
      <c r="AJ154" s="363">
        <f t="shared" ca="1" si="146"/>
        <v>26.546566264132991</v>
      </c>
      <c r="AK154" s="363">
        <f t="shared" ca="1" si="153"/>
        <v>44.406177386386503</v>
      </c>
      <c r="AL154" s="363">
        <f t="shared" ca="1" si="154"/>
        <v>25.874990895748212</v>
      </c>
      <c r="AM154" s="363">
        <f t="shared" ca="1" si="155"/>
        <v>22.535853271407632</v>
      </c>
      <c r="AN154" s="363">
        <f t="shared" ca="1" si="156"/>
        <v>14.795359408010796</v>
      </c>
      <c r="AO154" s="363">
        <f t="shared" ca="1" si="157"/>
        <v>-2.6233076727155975</v>
      </c>
      <c r="AP154" s="363">
        <f t="shared" ca="1" si="158"/>
        <v>-100</v>
      </c>
      <c r="AQ154" s="363">
        <f t="shared" ca="1" si="159"/>
        <v>-100</v>
      </c>
      <c r="AR154" s="363">
        <f t="shared" ca="1" si="160"/>
        <v>-100</v>
      </c>
      <c r="AS154" s="363">
        <f t="shared" ca="1" si="161"/>
        <v>-100</v>
      </c>
      <c r="AT154" s="363">
        <f t="shared" ca="1" si="162"/>
        <v>-100</v>
      </c>
      <c r="AU154" s="363">
        <f t="shared" ca="1" si="163"/>
        <v>-100</v>
      </c>
      <c r="AV154" s="372"/>
      <c r="AW154" s="362" t="s">
        <v>33</v>
      </c>
      <c r="AX154" s="363"/>
      <c r="AY154" s="363">
        <f t="shared" ca="1" si="148"/>
        <v>-100</v>
      </c>
      <c r="AZ154" s="364"/>
    </row>
    <row r="155" spans="1:52" s="342" customFormat="1" x14ac:dyDescent="0.2">
      <c r="A155" s="334" t="s">
        <v>34</v>
      </c>
      <c r="B155" s="365"/>
      <c r="C155" s="366">
        <f t="shared" ca="1" si="164"/>
        <v>-0.68177764514024375</v>
      </c>
      <c r="D155" s="366">
        <f t="shared" ca="1" si="164"/>
        <v>2.6570802700959462E-2</v>
      </c>
      <c r="E155" s="366">
        <f t="shared" ca="1" si="164"/>
        <v>1.0982581241672875</v>
      </c>
      <c r="F155" s="366">
        <f t="shared" ca="1" si="164"/>
        <v>-100</v>
      </c>
      <c r="G155" s="399"/>
      <c r="H155" s="365"/>
      <c r="I155" s="366"/>
      <c r="J155" s="366">
        <f t="shared" ca="1" si="165"/>
        <v>-0.28602224629551642</v>
      </c>
      <c r="K155" s="366">
        <f t="shared" ca="1" si="165"/>
        <v>0.34114838742209486</v>
      </c>
      <c r="L155" s="366">
        <f t="shared" ca="1" si="165"/>
        <v>1.1198969087822093</v>
      </c>
      <c r="M155" s="366">
        <f t="shared" ca="1" si="165"/>
        <v>1.0766180723984462</v>
      </c>
      <c r="N155" s="366">
        <f t="shared" ca="1" si="165"/>
        <v>-100</v>
      </c>
      <c r="O155" s="366">
        <f t="shared" ca="1" si="165"/>
        <v>-100</v>
      </c>
      <c r="P155" s="399"/>
      <c r="Q155" s="365"/>
      <c r="R155" s="366"/>
      <c r="S155" s="366"/>
      <c r="T155" s="366"/>
      <c r="U155" s="366">
        <f t="shared" ca="1" si="166"/>
        <v>1.3118496138131661</v>
      </c>
      <c r="V155" s="366">
        <f t="shared" ca="1" si="166"/>
        <v>0.9297659950514543</v>
      </c>
      <c r="W155" s="366">
        <f t="shared" ca="1" si="166"/>
        <v>0.68631616197419021</v>
      </c>
      <c r="X155" s="366">
        <f t="shared" ca="1" si="166"/>
        <v>1.4710940932642274</v>
      </c>
      <c r="Y155" s="366">
        <f t="shared" ca="1" si="166"/>
        <v>-100</v>
      </c>
      <c r="Z155" s="366">
        <f t="shared" ca="1" si="166"/>
        <v>-100</v>
      </c>
      <c r="AA155" s="366">
        <f t="shared" ca="1" si="166"/>
        <v>-100</v>
      </c>
      <c r="AB155" s="366">
        <f t="shared" ca="1" si="166"/>
        <v>-100</v>
      </c>
      <c r="AC155" s="399"/>
      <c r="AD155" s="365"/>
      <c r="AE155" s="366"/>
      <c r="AF155" s="366"/>
      <c r="AG155" s="366"/>
      <c r="AH155" s="366"/>
      <c r="AI155" s="366"/>
      <c r="AJ155" s="366">
        <f t="shared" ca="1" si="146"/>
        <v>0.43167158418526697</v>
      </c>
      <c r="AK155" s="366">
        <f t="shared" ca="1" si="153"/>
        <v>1.375864138467378</v>
      </c>
      <c r="AL155" s="366">
        <f t="shared" ca="1" si="154"/>
        <v>1.5377399861764331</v>
      </c>
      <c r="AM155" s="366">
        <f t="shared" ca="1" si="155"/>
        <v>-0.15922187597334414</v>
      </c>
      <c r="AN155" s="366">
        <f t="shared" ca="1" si="156"/>
        <v>2.0100029257379788</v>
      </c>
      <c r="AO155" s="366">
        <f t="shared" ca="1" si="157"/>
        <v>1.3991957247567512</v>
      </c>
      <c r="AP155" s="366">
        <f t="shared" ca="1" si="158"/>
        <v>-100</v>
      </c>
      <c r="AQ155" s="366">
        <f t="shared" ca="1" si="159"/>
        <v>-100</v>
      </c>
      <c r="AR155" s="366">
        <f t="shared" ca="1" si="160"/>
        <v>-100</v>
      </c>
      <c r="AS155" s="366">
        <f t="shared" ca="1" si="161"/>
        <v>-100</v>
      </c>
      <c r="AT155" s="366">
        <f t="shared" ca="1" si="162"/>
        <v>-100</v>
      </c>
      <c r="AU155" s="366">
        <f t="shared" ca="1" si="163"/>
        <v>-100</v>
      </c>
      <c r="AV155" s="399"/>
      <c r="AW155" s="365" t="s">
        <v>34</v>
      </c>
      <c r="AX155" s="366"/>
      <c r="AY155" s="366">
        <f t="shared" ca="1" si="148"/>
        <v>-100</v>
      </c>
      <c r="AZ155" s="367"/>
    </row>
    <row r="156" spans="1:52" s="343" customFormat="1" x14ac:dyDescent="0.2">
      <c r="A156" s="318"/>
      <c r="B156" s="370"/>
      <c r="C156" s="371"/>
      <c r="D156" s="371"/>
      <c r="E156" s="371"/>
      <c r="F156" s="371"/>
      <c r="G156" s="372"/>
      <c r="H156" s="370"/>
      <c r="I156" s="371"/>
      <c r="J156" s="371"/>
      <c r="K156" s="371"/>
      <c r="L156" s="371"/>
      <c r="M156" s="371"/>
      <c r="N156" s="371"/>
      <c r="O156" s="371"/>
      <c r="P156" s="372"/>
      <c r="Q156" s="370"/>
      <c r="R156" s="371"/>
      <c r="S156" s="371"/>
      <c r="T156" s="371"/>
      <c r="U156" s="371"/>
      <c r="V156" s="371"/>
      <c r="W156" s="371"/>
      <c r="X156" s="371"/>
      <c r="Y156" s="371"/>
      <c r="Z156" s="371"/>
      <c r="AA156" s="371"/>
      <c r="AB156" s="371"/>
      <c r="AC156" s="372"/>
      <c r="AD156" s="370"/>
      <c r="AE156" s="371"/>
      <c r="AF156" s="371"/>
      <c r="AG156" s="371"/>
      <c r="AH156" s="371"/>
      <c r="AI156" s="371"/>
      <c r="AJ156" s="371"/>
      <c r="AK156" s="371"/>
      <c r="AL156" s="371"/>
      <c r="AM156" s="371"/>
      <c r="AN156" s="371"/>
      <c r="AO156" s="371"/>
      <c r="AP156" s="371"/>
      <c r="AQ156" s="371"/>
      <c r="AR156" s="371"/>
      <c r="AS156" s="371"/>
      <c r="AT156" s="371"/>
      <c r="AU156" s="371"/>
      <c r="AV156" s="372"/>
      <c r="AW156" s="370"/>
      <c r="AX156" s="371"/>
      <c r="AY156" s="371"/>
      <c r="AZ156" s="372"/>
    </row>
    <row r="157" spans="1:52" s="343" customFormat="1" x14ac:dyDescent="0.2">
      <c r="A157" s="318"/>
      <c r="B157" s="370"/>
      <c r="C157" s="371"/>
      <c r="D157" s="371"/>
      <c r="E157" s="371"/>
      <c r="F157" s="371"/>
      <c r="G157" s="372"/>
      <c r="H157" s="370"/>
      <c r="I157" s="371"/>
      <c r="J157" s="371"/>
      <c r="K157" s="371"/>
      <c r="L157" s="371"/>
      <c r="M157" s="371"/>
      <c r="N157" s="371"/>
      <c r="O157" s="371"/>
      <c r="P157" s="372"/>
      <c r="Q157" s="370"/>
      <c r="R157" s="371"/>
      <c r="S157" s="371"/>
      <c r="T157" s="371"/>
      <c r="U157" s="371"/>
      <c r="V157" s="371"/>
      <c r="W157" s="371"/>
      <c r="X157" s="371"/>
      <c r="Y157" s="371"/>
      <c r="Z157" s="371"/>
      <c r="AA157" s="371"/>
      <c r="AB157" s="371"/>
      <c r="AC157" s="372"/>
      <c r="AD157" s="370"/>
      <c r="AE157" s="371"/>
      <c r="AF157" s="371"/>
      <c r="AG157" s="371"/>
      <c r="AH157" s="371"/>
      <c r="AI157" s="371"/>
      <c r="AJ157" s="371"/>
      <c r="AK157" s="371"/>
      <c r="AL157" s="371"/>
      <c r="AM157" s="371"/>
      <c r="AN157" s="371"/>
      <c r="AO157" s="371"/>
      <c r="AP157" s="371"/>
      <c r="AQ157" s="371"/>
      <c r="AR157" s="371"/>
      <c r="AS157" s="371"/>
      <c r="AT157" s="371"/>
      <c r="AU157" s="371"/>
      <c r="AV157" s="372"/>
      <c r="AW157" s="370"/>
      <c r="AX157" s="371"/>
      <c r="AY157" s="371"/>
      <c r="AZ157" s="372"/>
    </row>
    <row r="158" spans="1:52" s="343" customFormat="1" x14ac:dyDescent="0.2">
      <c r="A158" s="318"/>
      <c r="B158" s="370"/>
      <c r="C158" s="371"/>
      <c r="D158" s="371"/>
      <c r="E158" s="371"/>
      <c r="F158" s="371"/>
      <c r="G158" s="372"/>
      <c r="H158" s="370"/>
      <c r="I158" s="371"/>
      <c r="J158" s="371"/>
      <c r="K158" s="371"/>
      <c r="L158" s="371"/>
      <c r="M158" s="371"/>
      <c r="N158" s="371"/>
      <c r="O158" s="371"/>
      <c r="P158" s="372"/>
      <c r="Q158" s="370"/>
      <c r="R158" s="371"/>
      <c r="S158" s="371"/>
      <c r="T158" s="371"/>
      <c r="U158" s="371"/>
      <c r="V158" s="371"/>
      <c r="W158" s="371"/>
      <c r="X158" s="371"/>
      <c r="Y158" s="371"/>
      <c r="Z158" s="371"/>
      <c r="AA158" s="371"/>
      <c r="AB158" s="371"/>
      <c r="AC158" s="372"/>
      <c r="AD158" s="370"/>
      <c r="AE158" s="371"/>
      <c r="AF158" s="371"/>
      <c r="AG158" s="371"/>
      <c r="AH158" s="371"/>
      <c r="AI158" s="371"/>
      <c r="AJ158" s="371"/>
      <c r="AK158" s="371"/>
      <c r="AL158" s="371"/>
      <c r="AM158" s="371"/>
      <c r="AN158" s="371"/>
      <c r="AO158" s="371"/>
      <c r="AP158" s="371"/>
      <c r="AQ158" s="371"/>
      <c r="AR158" s="371"/>
      <c r="AS158" s="371"/>
      <c r="AT158" s="371"/>
      <c r="AU158" s="371"/>
      <c r="AV158" s="372"/>
      <c r="AW158" s="370"/>
      <c r="AX158" s="371"/>
      <c r="AY158" s="371"/>
      <c r="AZ158" s="372"/>
    </row>
    <row r="159" spans="1:52" s="343" customFormat="1" x14ac:dyDescent="0.2">
      <c r="A159" s="318"/>
      <c r="B159" s="370"/>
      <c r="C159" s="371"/>
      <c r="D159" s="371"/>
      <c r="E159" s="371"/>
      <c r="F159" s="371"/>
      <c r="G159" s="372"/>
      <c r="H159" s="370"/>
      <c r="I159" s="371"/>
      <c r="J159" s="371"/>
      <c r="K159" s="371"/>
      <c r="L159" s="371"/>
      <c r="M159" s="371"/>
      <c r="N159" s="371"/>
      <c r="O159" s="371"/>
      <c r="P159" s="372"/>
      <c r="Q159" s="370"/>
      <c r="R159" s="371"/>
      <c r="S159" s="371"/>
      <c r="T159" s="371"/>
      <c r="U159" s="371"/>
      <c r="V159" s="371"/>
      <c r="W159" s="371"/>
      <c r="X159" s="371"/>
      <c r="Y159" s="371"/>
      <c r="Z159" s="371"/>
      <c r="AA159" s="371"/>
      <c r="AB159" s="371"/>
      <c r="AC159" s="372"/>
      <c r="AD159" s="370"/>
      <c r="AE159" s="371"/>
      <c r="AF159" s="371"/>
      <c r="AG159" s="371"/>
      <c r="AH159" s="371"/>
      <c r="AI159" s="371"/>
      <c r="AJ159" s="371"/>
      <c r="AK159" s="371"/>
      <c r="AL159" s="371"/>
      <c r="AM159" s="371"/>
      <c r="AN159" s="371"/>
      <c r="AO159" s="371"/>
      <c r="AP159" s="371"/>
      <c r="AQ159" s="371"/>
      <c r="AR159" s="371"/>
      <c r="AS159" s="371"/>
      <c r="AT159" s="371"/>
      <c r="AU159" s="371"/>
      <c r="AV159" s="372"/>
      <c r="AW159" s="370"/>
      <c r="AX159" s="371"/>
      <c r="AY159" s="371"/>
      <c r="AZ159" s="372"/>
    </row>
    <row r="160" spans="1:52" s="343" customFormat="1" x14ac:dyDescent="0.2">
      <c r="A160" s="318"/>
      <c r="B160" s="370"/>
      <c r="C160" s="371"/>
      <c r="D160" s="371"/>
      <c r="E160" s="371"/>
      <c r="F160" s="371"/>
      <c r="G160" s="372"/>
      <c r="H160" s="370"/>
      <c r="I160" s="371"/>
      <c r="J160" s="371"/>
      <c r="K160" s="371"/>
      <c r="L160" s="371"/>
      <c r="M160" s="371"/>
      <c r="N160" s="371"/>
      <c r="O160" s="371"/>
      <c r="P160" s="372"/>
      <c r="Q160" s="370"/>
      <c r="R160" s="371"/>
      <c r="S160" s="371"/>
      <c r="T160" s="371"/>
      <c r="U160" s="371"/>
      <c r="V160" s="371"/>
      <c r="W160" s="371"/>
      <c r="X160" s="371"/>
      <c r="Y160" s="371"/>
      <c r="Z160" s="371"/>
      <c r="AA160" s="371"/>
      <c r="AB160" s="371"/>
      <c r="AC160" s="372"/>
      <c r="AD160" s="370"/>
      <c r="AE160" s="371"/>
      <c r="AF160" s="371"/>
      <c r="AG160" s="371"/>
      <c r="AH160" s="371"/>
      <c r="AI160" s="371"/>
      <c r="AJ160" s="371"/>
      <c r="AK160" s="371"/>
      <c r="AL160" s="371"/>
      <c r="AM160" s="371"/>
      <c r="AN160" s="371"/>
      <c r="AO160" s="371"/>
      <c r="AP160" s="371"/>
      <c r="AQ160" s="371"/>
      <c r="AR160" s="371"/>
      <c r="AS160" s="371"/>
      <c r="AT160" s="371"/>
      <c r="AU160" s="371"/>
      <c r="AV160" s="372"/>
      <c r="AW160" s="370"/>
      <c r="AX160" s="371"/>
      <c r="AY160" s="371"/>
      <c r="AZ160" s="372"/>
    </row>
    <row r="161" spans="1:52" s="343" customFormat="1" x14ac:dyDescent="0.2">
      <c r="A161" s="318"/>
      <c r="B161" s="370"/>
      <c r="C161" s="371"/>
      <c r="D161" s="371"/>
      <c r="E161" s="371"/>
      <c r="F161" s="371"/>
      <c r="G161" s="372"/>
      <c r="H161" s="370"/>
      <c r="I161" s="371"/>
      <c r="J161" s="371"/>
      <c r="K161" s="371"/>
      <c r="L161" s="371"/>
      <c r="M161" s="371"/>
      <c r="N161" s="371"/>
      <c r="O161" s="371"/>
      <c r="P161" s="372"/>
      <c r="Q161" s="370"/>
      <c r="R161" s="371"/>
      <c r="S161" s="371"/>
      <c r="T161" s="371"/>
      <c r="U161" s="371"/>
      <c r="V161" s="371"/>
      <c r="W161" s="371"/>
      <c r="X161" s="371"/>
      <c r="Y161" s="371"/>
      <c r="Z161" s="371"/>
      <c r="AA161" s="371"/>
      <c r="AB161" s="371"/>
      <c r="AC161" s="372"/>
      <c r="AD161" s="370"/>
      <c r="AE161" s="371"/>
      <c r="AF161" s="371"/>
      <c r="AG161" s="371"/>
      <c r="AH161" s="371"/>
      <c r="AI161" s="371"/>
      <c r="AJ161" s="371"/>
      <c r="AK161" s="371"/>
      <c r="AL161" s="371"/>
      <c r="AM161" s="371"/>
      <c r="AN161" s="371"/>
      <c r="AO161" s="371"/>
      <c r="AP161" s="371"/>
      <c r="AQ161" s="371"/>
      <c r="AR161" s="371"/>
      <c r="AS161" s="371"/>
      <c r="AT161" s="371"/>
      <c r="AU161" s="371"/>
      <c r="AV161" s="372"/>
      <c r="AW161" s="370"/>
      <c r="AX161" s="371"/>
      <c r="AY161" s="371"/>
      <c r="AZ161" s="372"/>
    </row>
    <row r="162" spans="1:52" s="343" customFormat="1" x14ac:dyDescent="0.2">
      <c r="A162" s="318"/>
      <c r="B162" s="370"/>
      <c r="C162" s="371"/>
      <c r="D162" s="371"/>
      <c r="E162" s="371"/>
      <c r="F162" s="371"/>
      <c r="G162" s="372"/>
      <c r="H162" s="370"/>
      <c r="I162" s="371"/>
      <c r="J162" s="371"/>
      <c r="K162" s="371"/>
      <c r="L162" s="371"/>
      <c r="M162" s="371"/>
      <c r="N162" s="371"/>
      <c r="O162" s="371"/>
      <c r="P162" s="372"/>
      <c r="Q162" s="370"/>
      <c r="R162" s="371"/>
      <c r="S162" s="371"/>
      <c r="T162" s="371"/>
      <c r="U162" s="371"/>
      <c r="V162" s="371"/>
      <c r="W162" s="371"/>
      <c r="X162" s="371"/>
      <c r="Y162" s="371"/>
      <c r="Z162" s="371"/>
      <c r="AA162" s="371"/>
      <c r="AB162" s="371"/>
      <c r="AC162" s="372"/>
      <c r="AD162" s="370"/>
      <c r="AE162" s="371"/>
      <c r="AF162" s="371"/>
      <c r="AG162" s="371"/>
      <c r="AH162" s="371"/>
      <c r="AI162" s="371"/>
      <c r="AJ162" s="371"/>
      <c r="AK162" s="371"/>
      <c r="AL162" s="371"/>
      <c r="AM162" s="371"/>
      <c r="AN162" s="371"/>
      <c r="AO162" s="371"/>
      <c r="AP162" s="371"/>
      <c r="AQ162" s="371"/>
      <c r="AR162" s="371"/>
      <c r="AS162" s="371"/>
      <c r="AT162" s="371"/>
      <c r="AU162" s="371"/>
      <c r="AV162" s="372"/>
      <c r="AW162" s="370"/>
      <c r="AX162" s="371"/>
      <c r="AY162" s="371"/>
      <c r="AZ162" s="372"/>
    </row>
    <row r="163" spans="1:52" s="343" customFormat="1" x14ac:dyDescent="0.2">
      <c r="A163" s="318"/>
      <c r="B163" s="370"/>
      <c r="C163" s="371"/>
      <c r="D163" s="371"/>
      <c r="E163" s="371"/>
      <c r="F163" s="371"/>
      <c r="G163" s="372"/>
      <c r="H163" s="370"/>
      <c r="I163" s="371"/>
      <c r="J163" s="371"/>
      <c r="K163" s="371"/>
      <c r="L163" s="371"/>
      <c r="M163" s="371"/>
      <c r="N163" s="371"/>
      <c r="O163" s="371"/>
      <c r="P163" s="372"/>
      <c r="Q163" s="370"/>
      <c r="R163" s="371"/>
      <c r="S163" s="371"/>
      <c r="T163" s="371"/>
      <c r="U163" s="371"/>
      <c r="V163" s="371"/>
      <c r="W163" s="371"/>
      <c r="X163" s="371"/>
      <c r="Y163" s="371"/>
      <c r="Z163" s="371"/>
      <c r="AA163" s="371"/>
      <c r="AB163" s="371"/>
      <c r="AC163" s="372"/>
      <c r="AD163" s="370"/>
      <c r="AE163" s="371"/>
      <c r="AF163" s="371"/>
      <c r="AG163" s="371"/>
      <c r="AH163" s="371"/>
      <c r="AI163" s="371"/>
      <c r="AJ163" s="371"/>
      <c r="AK163" s="371"/>
      <c r="AL163" s="371"/>
      <c r="AM163" s="371"/>
      <c r="AN163" s="371"/>
      <c r="AO163" s="371"/>
      <c r="AP163" s="371"/>
      <c r="AQ163" s="371"/>
      <c r="AR163" s="371"/>
      <c r="AS163" s="371"/>
      <c r="AT163" s="371"/>
      <c r="AU163" s="371"/>
      <c r="AV163" s="372"/>
      <c r="AW163" s="370"/>
      <c r="AX163" s="371"/>
      <c r="AY163" s="371"/>
      <c r="AZ163" s="372"/>
    </row>
    <row r="164" spans="1:52" s="343" customFormat="1" x14ac:dyDescent="0.2">
      <c r="A164" s="318"/>
      <c r="B164" s="370"/>
      <c r="C164" s="371"/>
      <c r="D164" s="371"/>
      <c r="E164" s="371"/>
      <c r="F164" s="371"/>
      <c r="G164" s="372"/>
      <c r="H164" s="370"/>
      <c r="I164" s="371"/>
      <c r="J164" s="371"/>
      <c r="K164" s="371"/>
      <c r="L164" s="371"/>
      <c r="M164" s="371"/>
      <c r="N164" s="371"/>
      <c r="O164" s="371"/>
      <c r="P164" s="372"/>
      <c r="Q164" s="370"/>
      <c r="R164" s="371"/>
      <c r="S164" s="371"/>
      <c r="T164" s="371"/>
      <c r="U164" s="371"/>
      <c r="V164" s="371"/>
      <c r="W164" s="371"/>
      <c r="X164" s="371"/>
      <c r="Y164" s="371"/>
      <c r="Z164" s="371"/>
      <c r="AA164" s="371"/>
      <c r="AB164" s="371"/>
      <c r="AC164" s="372"/>
      <c r="AD164" s="370"/>
      <c r="AE164" s="371"/>
      <c r="AF164" s="371"/>
      <c r="AG164" s="371"/>
      <c r="AH164" s="371"/>
      <c r="AI164" s="371"/>
      <c r="AJ164" s="371"/>
      <c r="AK164" s="371"/>
      <c r="AL164" s="371"/>
      <c r="AM164" s="371"/>
      <c r="AN164" s="371"/>
      <c r="AO164" s="371"/>
      <c r="AP164" s="371"/>
      <c r="AQ164" s="371"/>
      <c r="AR164" s="371"/>
      <c r="AS164" s="371"/>
      <c r="AT164" s="371"/>
      <c r="AU164" s="371"/>
      <c r="AV164" s="372"/>
      <c r="AW164" s="370"/>
      <c r="AX164" s="371"/>
      <c r="AY164" s="371"/>
      <c r="AZ164" s="372"/>
    </row>
    <row r="165" spans="1:52" s="343" customFormat="1" x14ac:dyDescent="0.2">
      <c r="A165" s="318"/>
      <c r="B165" s="370"/>
      <c r="C165" s="371"/>
      <c r="D165" s="371"/>
      <c r="E165" s="371"/>
      <c r="F165" s="371"/>
      <c r="G165" s="372"/>
      <c r="H165" s="370"/>
      <c r="I165" s="371"/>
      <c r="J165" s="371"/>
      <c r="K165" s="371"/>
      <c r="L165" s="371"/>
      <c r="M165" s="371"/>
      <c r="N165" s="371"/>
      <c r="O165" s="371"/>
      <c r="P165" s="372"/>
      <c r="Q165" s="370"/>
      <c r="R165" s="371"/>
      <c r="S165" s="371"/>
      <c r="T165" s="371"/>
      <c r="U165" s="371"/>
      <c r="V165" s="371"/>
      <c r="W165" s="371"/>
      <c r="X165" s="371"/>
      <c r="Y165" s="371"/>
      <c r="Z165" s="371"/>
      <c r="AA165" s="371"/>
      <c r="AB165" s="371"/>
      <c r="AC165" s="372"/>
      <c r="AD165" s="370"/>
      <c r="AE165" s="371"/>
      <c r="AF165" s="371"/>
      <c r="AG165" s="371"/>
      <c r="AH165" s="371"/>
      <c r="AI165" s="371"/>
      <c r="AJ165" s="371"/>
      <c r="AK165" s="371"/>
      <c r="AL165" s="371"/>
      <c r="AM165" s="371"/>
      <c r="AN165" s="371"/>
      <c r="AO165" s="371"/>
      <c r="AP165" s="371"/>
      <c r="AQ165" s="371"/>
      <c r="AR165" s="371"/>
      <c r="AS165" s="371"/>
      <c r="AT165" s="371"/>
      <c r="AU165" s="371"/>
      <c r="AV165" s="372"/>
      <c r="AW165" s="370"/>
      <c r="AX165" s="371"/>
      <c r="AY165" s="371"/>
      <c r="AZ165" s="372"/>
    </row>
    <row r="166" spans="1:52" s="343" customFormat="1" x14ac:dyDescent="0.2">
      <c r="A166" s="318"/>
      <c r="B166" s="370"/>
      <c r="C166" s="371"/>
      <c r="D166" s="371"/>
      <c r="E166" s="371"/>
      <c r="F166" s="371"/>
      <c r="G166" s="372"/>
      <c r="H166" s="370"/>
      <c r="I166" s="371"/>
      <c r="J166" s="371"/>
      <c r="K166" s="371"/>
      <c r="L166" s="371"/>
      <c r="M166" s="371"/>
      <c r="N166" s="371"/>
      <c r="O166" s="371"/>
      <c r="P166" s="372"/>
      <c r="Q166" s="370"/>
      <c r="R166" s="371"/>
      <c r="S166" s="371"/>
      <c r="T166" s="371"/>
      <c r="U166" s="371"/>
      <c r="V166" s="371"/>
      <c r="W166" s="371"/>
      <c r="X166" s="371"/>
      <c r="Y166" s="371"/>
      <c r="Z166" s="371"/>
      <c r="AA166" s="371"/>
      <c r="AB166" s="371"/>
      <c r="AC166" s="372"/>
      <c r="AD166" s="370"/>
      <c r="AE166" s="371"/>
      <c r="AF166" s="371"/>
      <c r="AG166" s="371"/>
      <c r="AH166" s="371"/>
      <c r="AI166" s="371"/>
      <c r="AJ166" s="371"/>
      <c r="AK166" s="371"/>
      <c r="AL166" s="371"/>
      <c r="AM166" s="371"/>
      <c r="AN166" s="371"/>
      <c r="AO166" s="371"/>
      <c r="AP166" s="371"/>
      <c r="AQ166" s="371"/>
      <c r="AR166" s="371"/>
      <c r="AS166" s="371"/>
      <c r="AT166" s="371"/>
      <c r="AU166" s="371"/>
      <c r="AV166" s="372"/>
      <c r="AW166" s="370"/>
      <c r="AX166" s="371"/>
      <c r="AY166" s="371"/>
      <c r="AZ166" s="372"/>
    </row>
    <row r="167" spans="1:52" s="343" customFormat="1" x14ac:dyDescent="0.2">
      <c r="A167" s="318"/>
      <c r="B167" s="370"/>
      <c r="C167" s="371"/>
      <c r="D167" s="371"/>
      <c r="E167" s="371"/>
      <c r="F167" s="371"/>
      <c r="G167" s="372"/>
      <c r="H167" s="370"/>
      <c r="I167" s="371"/>
      <c r="J167" s="371"/>
      <c r="K167" s="371"/>
      <c r="L167" s="371"/>
      <c r="M167" s="371"/>
      <c r="N167" s="371"/>
      <c r="O167" s="371"/>
      <c r="P167" s="372"/>
      <c r="Q167" s="370"/>
      <c r="R167" s="371"/>
      <c r="S167" s="371"/>
      <c r="T167" s="371"/>
      <c r="U167" s="371"/>
      <c r="V167" s="371"/>
      <c r="W167" s="371"/>
      <c r="X167" s="371"/>
      <c r="Y167" s="371"/>
      <c r="Z167" s="371"/>
      <c r="AA167" s="371"/>
      <c r="AB167" s="371"/>
      <c r="AC167" s="372"/>
      <c r="AD167" s="370"/>
      <c r="AE167" s="371"/>
      <c r="AF167" s="371"/>
      <c r="AG167" s="371"/>
      <c r="AH167" s="371"/>
      <c r="AI167" s="371"/>
      <c r="AJ167" s="371"/>
      <c r="AK167" s="371"/>
      <c r="AL167" s="371"/>
      <c r="AM167" s="371"/>
      <c r="AN167" s="371"/>
      <c r="AO167" s="371"/>
      <c r="AP167" s="371"/>
      <c r="AQ167" s="371"/>
      <c r="AR167" s="371"/>
      <c r="AS167" s="371"/>
      <c r="AT167" s="371"/>
      <c r="AU167" s="371"/>
      <c r="AV167" s="372"/>
      <c r="AW167" s="370"/>
      <c r="AX167" s="371"/>
      <c r="AY167" s="371"/>
      <c r="AZ167" s="372"/>
    </row>
    <row r="168" spans="1:52" s="343" customFormat="1" x14ac:dyDescent="0.2">
      <c r="A168" s="318"/>
      <c r="B168" s="370"/>
      <c r="C168" s="371"/>
      <c r="D168" s="371"/>
      <c r="E168" s="371"/>
      <c r="F168" s="371"/>
      <c r="G168" s="372"/>
      <c r="H168" s="370"/>
      <c r="I168" s="371"/>
      <c r="J168" s="371"/>
      <c r="K168" s="371"/>
      <c r="L168" s="371"/>
      <c r="M168" s="371"/>
      <c r="N168" s="371"/>
      <c r="O168" s="371"/>
      <c r="P168" s="372"/>
      <c r="Q168" s="370"/>
      <c r="R168" s="371"/>
      <c r="S168" s="371"/>
      <c r="T168" s="371"/>
      <c r="U168" s="371"/>
      <c r="V168" s="371"/>
      <c r="W168" s="371"/>
      <c r="X168" s="371"/>
      <c r="Y168" s="371"/>
      <c r="Z168" s="371"/>
      <c r="AA168" s="371"/>
      <c r="AB168" s="371"/>
      <c r="AC168" s="372"/>
      <c r="AD168" s="370"/>
      <c r="AE168" s="371"/>
      <c r="AF168" s="371"/>
      <c r="AG168" s="371"/>
      <c r="AH168" s="371"/>
      <c r="AI168" s="371"/>
      <c r="AJ168" s="371"/>
      <c r="AK168" s="371"/>
      <c r="AL168" s="371"/>
      <c r="AM168" s="371"/>
      <c r="AN168" s="371"/>
      <c r="AO168" s="371"/>
      <c r="AP168" s="371"/>
      <c r="AQ168" s="371"/>
      <c r="AR168" s="371"/>
      <c r="AS168" s="371"/>
      <c r="AT168" s="371"/>
      <c r="AU168" s="371"/>
      <c r="AV168" s="372"/>
      <c r="AW168" s="370"/>
      <c r="AX168" s="371"/>
      <c r="AY168" s="371"/>
      <c r="AZ168" s="372"/>
    </row>
    <row r="169" spans="1:52" s="343" customFormat="1" x14ac:dyDescent="0.2">
      <c r="A169" s="318"/>
      <c r="B169" s="370"/>
      <c r="C169" s="371"/>
      <c r="D169" s="371"/>
      <c r="E169" s="371"/>
      <c r="F169" s="371"/>
      <c r="G169" s="372"/>
      <c r="H169" s="370"/>
      <c r="I169" s="371"/>
      <c r="J169" s="371"/>
      <c r="K169" s="371"/>
      <c r="L169" s="371"/>
      <c r="M169" s="371"/>
      <c r="N169" s="371"/>
      <c r="O169" s="371"/>
      <c r="P169" s="372"/>
      <c r="Q169" s="370"/>
      <c r="R169" s="371"/>
      <c r="S169" s="371"/>
      <c r="T169" s="371"/>
      <c r="U169" s="371"/>
      <c r="V169" s="371"/>
      <c r="W169" s="371"/>
      <c r="X169" s="371"/>
      <c r="Y169" s="371"/>
      <c r="Z169" s="371"/>
      <c r="AA169" s="371"/>
      <c r="AB169" s="371"/>
      <c r="AC169" s="372"/>
      <c r="AD169" s="370"/>
      <c r="AE169" s="371"/>
      <c r="AF169" s="371"/>
      <c r="AG169" s="371"/>
      <c r="AH169" s="371"/>
      <c r="AI169" s="371"/>
      <c r="AJ169" s="371"/>
      <c r="AK169" s="371"/>
      <c r="AL169" s="371"/>
      <c r="AM169" s="371"/>
      <c r="AN169" s="371"/>
      <c r="AO169" s="371"/>
      <c r="AP169" s="371"/>
      <c r="AQ169" s="371"/>
      <c r="AR169" s="371"/>
      <c r="AS169" s="371"/>
      <c r="AT169" s="371"/>
      <c r="AU169" s="371"/>
      <c r="AV169" s="372"/>
      <c r="AW169" s="370"/>
      <c r="AX169" s="371"/>
      <c r="AY169" s="371"/>
      <c r="AZ169" s="372"/>
    </row>
    <row r="170" spans="1:52" s="343" customFormat="1" x14ac:dyDescent="0.2">
      <c r="A170" s="318"/>
      <c r="B170" s="370"/>
      <c r="C170" s="371"/>
      <c r="D170" s="371"/>
      <c r="E170" s="371"/>
      <c r="F170" s="371"/>
      <c r="G170" s="372"/>
      <c r="H170" s="370"/>
      <c r="I170" s="371"/>
      <c r="J170" s="371"/>
      <c r="K170" s="371"/>
      <c r="L170" s="371"/>
      <c r="M170" s="371"/>
      <c r="N170" s="371"/>
      <c r="O170" s="371"/>
      <c r="P170" s="372"/>
      <c r="Q170" s="370"/>
      <c r="R170" s="371"/>
      <c r="S170" s="371"/>
      <c r="T170" s="371"/>
      <c r="U170" s="371"/>
      <c r="V170" s="371"/>
      <c r="W170" s="371"/>
      <c r="X170" s="371"/>
      <c r="Y170" s="371"/>
      <c r="Z170" s="371"/>
      <c r="AA170" s="371"/>
      <c r="AB170" s="371"/>
      <c r="AC170" s="372"/>
      <c r="AD170" s="370"/>
      <c r="AE170" s="371"/>
      <c r="AF170" s="371"/>
      <c r="AG170" s="371"/>
      <c r="AH170" s="371"/>
      <c r="AI170" s="371"/>
      <c r="AJ170" s="371"/>
      <c r="AK170" s="371"/>
      <c r="AL170" s="371"/>
      <c r="AM170" s="371"/>
      <c r="AN170" s="371"/>
      <c r="AO170" s="371"/>
      <c r="AP170" s="371"/>
      <c r="AQ170" s="371"/>
      <c r="AR170" s="371"/>
      <c r="AS170" s="371"/>
      <c r="AT170" s="371"/>
      <c r="AU170" s="371"/>
      <c r="AV170" s="372"/>
      <c r="AW170" s="370"/>
      <c r="AX170" s="371"/>
      <c r="AY170" s="371"/>
      <c r="AZ170" s="372"/>
    </row>
    <row r="171" spans="1:52" s="343" customFormat="1" x14ac:dyDescent="0.2">
      <c r="A171" s="318"/>
      <c r="B171" s="370"/>
      <c r="C171" s="371"/>
      <c r="D171" s="371"/>
      <c r="E171" s="371"/>
      <c r="F171" s="371"/>
      <c r="G171" s="372"/>
      <c r="H171" s="370"/>
      <c r="I171" s="371"/>
      <c r="J171" s="371"/>
      <c r="K171" s="371"/>
      <c r="L171" s="371"/>
      <c r="M171" s="371"/>
      <c r="N171" s="371"/>
      <c r="O171" s="371"/>
      <c r="P171" s="372"/>
      <c r="Q171" s="370"/>
      <c r="R171" s="371"/>
      <c r="S171" s="371"/>
      <c r="T171" s="371"/>
      <c r="U171" s="371"/>
      <c r="V171" s="371"/>
      <c r="W171" s="371"/>
      <c r="X171" s="371"/>
      <c r="Y171" s="371"/>
      <c r="Z171" s="371"/>
      <c r="AA171" s="371"/>
      <c r="AB171" s="371"/>
      <c r="AC171" s="372"/>
      <c r="AD171" s="370"/>
      <c r="AE171" s="371"/>
      <c r="AF171" s="371"/>
      <c r="AG171" s="371"/>
      <c r="AH171" s="371"/>
      <c r="AI171" s="371"/>
      <c r="AJ171" s="371"/>
      <c r="AK171" s="371"/>
      <c r="AL171" s="371"/>
      <c r="AM171" s="371"/>
      <c r="AN171" s="371"/>
      <c r="AO171" s="371"/>
      <c r="AP171" s="371"/>
      <c r="AQ171" s="371"/>
      <c r="AR171" s="371"/>
      <c r="AS171" s="371"/>
      <c r="AT171" s="371"/>
      <c r="AU171" s="371"/>
      <c r="AV171" s="372"/>
      <c r="AW171" s="370"/>
      <c r="AX171" s="371"/>
      <c r="AY171" s="371"/>
      <c r="AZ171" s="372"/>
    </row>
    <row r="172" spans="1:52" s="343" customFormat="1" x14ac:dyDescent="0.2">
      <c r="A172" s="318"/>
      <c r="B172" s="370"/>
      <c r="C172" s="371"/>
      <c r="D172" s="371"/>
      <c r="E172" s="371"/>
      <c r="F172" s="371"/>
      <c r="G172" s="372"/>
      <c r="H172" s="370"/>
      <c r="I172" s="371"/>
      <c r="J172" s="371"/>
      <c r="K172" s="371"/>
      <c r="L172" s="371"/>
      <c r="M172" s="371"/>
      <c r="N172" s="371"/>
      <c r="O172" s="371"/>
      <c r="P172" s="372"/>
      <c r="Q172" s="370"/>
      <c r="R172" s="371"/>
      <c r="S172" s="371"/>
      <c r="T172" s="371"/>
      <c r="U172" s="371"/>
      <c r="V172" s="371"/>
      <c r="W172" s="371"/>
      <c r="X172" s="371"/>
      <c r="Y172" s="371"/>
      <c r="Z172" s="371"/>
      <c r="AA172" s="371"/>
      <c r="AB172" s="371"/>
      <c r="AC172" s="372"/>
      <c r="AD172" s="370"/>
      <c r="AE172" s="371"/>
      <c r="AF172" s="371"/>
      <c r="AG172" s="371"/>
      <c r="AH172" s="371"/>
      <c r="AI172" s="371"/>
      <c r="AJ172" s="371"/>
      <c r="AK172" s="371"/>
      <c r="AL172" s="371"/>
      <c r="AM172" s="371"/>
      <c r="AN172" s="371"/>
      <c r="AO172" s="371"/>
      <c r="AP172" s="371"/>
      <c r="AQ172" s="371"/>
      <c r="AR172" s="371"/>
      <c r="AS172" s="371"/>
      <c r="AT172" s="371"/>
      <c r="AU172" s="371"/>
      <c r="AV172" s="372"/>
      <c r="AW172" s="370"/>
      <c r="AX172" s="371"/>
      <c r="AY172" s="371"/>
      <c r="AZ172" s="372"/>
    </row>
    <row r="173" spans="1:52" s="343" customFormat="1" x14ac:dyDescent="0.2">
      <c r="A173" s="318"/>
      <c r="B173" s="370"/>
      <c r="C173" s="371"/>
      <c r="D173" s="371"/>
      <c r="E173" s="371"/>
      <c r="F173" s="371"/>
      <c r="G173" s="372"/>
      <c r="H173" s="370"/>
      <c r="I173" s="371"/>
      <c r="J173" s="371"/>
      <c r="K173" s="371"/>
      <c r="L173" s="371"/>
      <c r="M173" s="371"/>
      <c r="N173" s="371"/>
      <c r="O173" s="371"/>
      <c r="P173" s="372"/>
      <c r="Q173" s="370"/>
      <c r="R173" s="371"/>
      <c r="S173" s="371"/>
      <c r="T173" s="371"/>
      <c r="U173" s="371"/>
      <c r="V173" s="371"/>
      <c r="W173" s="371"/>
      <c r="X173" s="371"/>
      <c r="Y173" s="371"/>
      <c r="Z173" s="371"/>
      <c r="AA173" s="371"/>
      <c r="AB173" s="371"/>
      <c r="AC173" s="372"/>
      <c r="AD173" s="370"/>
      <c r="AE173" s="371"/>
      <c r="AF173" s="371"/>
      <c r="AG173" s="371"/>
      <c r="AH173" s="371"/>
      <c r="AI173" s="371"/>
      <c r="AJ173" s="371"/>
      <c r="AK173" s="371"/>
      <c r="AL173" s="371"/>
      <c r="AM173" s="371"/>
      <c r="AN173" s="371"/>
      <c r="AO173" s="371"/>
      <c r="AP173" s="371"/>
      <c r="AQ173" s="371"/>
      <c r="AR173" s="371"/>
      <c r="AS173" s="371"/>
      <c r="AT173" s="371"/>
      <c r="AU173" s="371"/>
      <c r="AV173" s="372"/>
      <c r="AW173" s="370"/>
      <c r="AX173" s="371"/>
      <c r="AY173" s="371"/>
      <c r="AZ173" s="372"/>
    </row>
    <row r="174" spans="1:52" s="343" customFormat="1" x14ac:dyDescent="0.2">
      <c r="A174" s="318"/>
      <c r="B174" s="370"/>
      <c r="C174" s="371"/>
      <c r="D174" s="371"/>
      <c r="E174" s="371"/>
      <c r="F174" s="371"/>
      <c r="G174" s="372"/>
      <c r="H174" s="370"/>
      <c r="I174" s="371"/>
      <c r="J174" s="371"/>
      <c r="K174" s="371"/>
      <c r="L174" s="371"/>
      <c r="M174" s="371"/>
      <c r="N174" s="371"/>
      <c r="O174" s="371"/>
      <c r="P174" s="372"/>
      <c r="Q174" s="370"/>
      <c r="R174" s="371"/>
      <c r="S174" s="371"/>
      <c r="T174" s="371"/>
      <c r="U174" s="371"/>
      <c r="V174" s="371"/>
      <c r="W174" s="371"/>
      <c r="X174" s="371"/>
      <c r="Y174" s="371"/>
      <c r="Z174" s="371"/>
      <c r="AA174" s="371"/>
      <c r="AB174" s="371"/>
      <c r="AC174" s="372"/>
      <c r="AD174" s="370"/>
      <c r="AE174" s="371"/>
      <c r="AF174" s="371"/>
      <c r="AG174" s="371"/>
      <c r="AH174" s="371"/>
      <c r="AI174" s="371"/>
      <c r="AJ174" s="371"/>
      <c r="AK174" s="371"/>
      <c r="AL174" s="371"/>
      <c r="AM174" s="371"/>
      <c r="AN174" s="371"/>
      <c r="AO174" s="371"/>
      <c r="AP174" s="371"/>
      <c r="AQ174" s="371"/>
      <c r="AR174" s="371"/>
      <c r="AS174" s="371"/>
      <c r="AT174" s="371"/>
      <c r="AU174" s="371"/>
      <c r="AV174" s="372"/>
      <c r="AW174" s="370"/>
      <c r="AX174" s="371"/>
      <c r="AY174" s="371"/>
      <c r="AZ174" s="372"/>
    </row>
    <row r="175" spans="1:52" s="343" customFormat="1" x14ac:dyDescent="0.2">
      <c r="A175" s="318"/>
      <c r="B175" s="370"/>
      <c r="C175" s="371"/>
      <c r="D175" s="371"/>
      <c r="E175" s="371"/>
      <c r="F175" s="371"/>
      <c r="G175" s="372"/>
      <c r="H175" s="370"/>
      <c r="I175" s="371"/>
      <c r="J175" s="371"/>
      <c r="K175" s="371"/>
      <c r="L175" s="371"/>
      <c r="M175" s="371"/>
      <c r="N175" s="371"/>
      <c r="O175" s="371"/>
      <c r="P175" s="372"/>
      <c r="Q175" s="370"/>
      <c r="R175" s="371"/>
      <c r="S175" s="371"/>
      <c r="T175" s="371"/>
      <c r="U175" s="371"/>
      <c r="V175" s="371"/>
      <c r="W175" s="371"/>
      <c r="X175" s="371"/>
      <c r="Y175" s="371"/>
      <c r="Z175" s="371"/>
      <c r="AA175" s="371"/>
      <c r="AB175" s="371"/>
      <c r="AC175" s="372"/>
      <c r="AD175" s="370"/>
      <c r="AE175" s="371"/>
      <c r="AF175" s="371"/>
      <c r="AG175" s="371"/>
      <c r="AH175" s="371"/>
      <c r="AI175" s="371"/>
      <c r="AJ175" s="371"/>
      <c r="AK175" s="371"/>
      <c r="AL175" s="371"/>
      <c r="AM175" s="371"/>
      <c r="AN175" s="371"/>
      <c r="AO175" s="371"/>
      <c r="AP175" s="371"/>
      <c r="AQ175" s="371"/>
      <c r="AR175" s="371"/>
      <c r="AS175" s="371"/>
      <c r="AT175" s="371"/>
      <c r="AU175" s="371"/>
      <c r="AV175" s="372"/>
      <c r="AW175" s="370"/>
      <c r="AX175" s="371"/>
      <c r="AY175" s="371"/>
      <c r="AZ175" s="372"/>
    </row>
    <row r="176" spans="1:52" s="343" customFormat="1" x14ac:dyDescent="0.2">
      <c r="A176" s="318"/>
      <c r="B176" s="370"/>
      <c r="C176" s="371"/>
      <c r="D176" s="371"/>
      <c r="E176" s="371"/>
      <c r="F176" s="371"/>
      <c r="G176" s="372"/>
      <c r="H176" s="370"/>
      <c r="I176" s="371"/>
      <c r="J176" s="371"/>
      <c r="K176" s="371"/>
      <c r="L176" s="371"/>
      <c r="M176" s="371"/>
      <c r="N176" s="371"/>
      <c r="O176" s="371"/>
      <c r="P176" s="372"/>
      <c r="Q176" s="370"/>
      <c r="R176" s="371"/>
      <c r="S176" s="371"/>
      <c r="T176" s="371"/>
      <c r="U176" s="371"/>
      <c r="V176" s="371"/>
      <c r="W176" s="371"/>
      <c r="X176" s="371"/>
      <c r="Y176" s="371"/>
      <c r="Z176" s="371"/>
      <c r="AA176" s="371"/>
      <c r="AB176" s="371"/>
      <c r="AC176" s="372"/>
      <c r="AD176" s="370"/>
      <c r="AE176" s="371"/>
      <c r="AF176" s="371"/>
      <c r="AG176" s="371"/>
      <c r="AH176" s="371"/>
      <c r="AI176" s="371"/>
      <c r="AJ176" s="371"/>
      <c r="AK176" s="371"/>
      <c r="AL176" s="371"/>
      <c r="AM176" s="371"/>
      <c r="AN176" s="371"/>
      <c r="AO176" s="371"/>
      <c r="AP176" s="371"/>
      <c r="AQ176" s="371"/>
      <c r="AR176" s="371"/>
      <c r="AS176" s="371"/>
      <c r="AT176" s="371"/>
      <c r="AU176" s="371"/>
      <c r="AV176" s="372"/>
      <c r="AW176" s="370"/>
      <c r="AX176" s="371"/>
      <c r="AY176" s="371"/>
      <c r="AZ176" s="372"/>
    </row>
    <row r="177" spans="1:52" s="343" customFormat="1" x14ac:dyDescent="0.2">
      <c r="A177" s="318"/>
      <c r="B177" s="370"/>
      <c r="C177" s="371"/>
      <c r="D177" s="371"/>
      <c r="E177" s="371"/>
      <c r="F177" s="371"/>
      <c r="G177" s="372"/>
      <c r="H177" s="370"/>
      <c r="I177" s="371"/>
      <c r="J177" s="371"/>
      <c r="K177" s="371"/>
      <c r="L177" s="371"/>
      <c r="M177" s="371"/>
      <c r="N177" s="371"/>
      <c r="O177" s="371"/>
      <c r="P177" s="372"/>
      <c r="Q177" s="370"/>
      <c r="R177" s="371"/>
      <c r="S177" s="371"/>
      <c r="T177" s="371"/>
      <c r="U177" s="371"/>
      <c r="V177" s="371"/>
      <c r="W177" s="371"/>
      <c r="X177" s="371"/>
      <c r="Y177" s="371"/>
      <c r="Z177" s="371"/>
      <c r="AA177" s="371"/>
      <c r="AB177" s="371"/>
      <c r="AC177" s="372"/>
      <c r="AD177" s="370"/>
      <c r="AE177" s="371"/>
      <c r="AF177" s="371"/>
      <c r="AG177" s="371"/>
      <c r="AH177" s="371"/>
      <c r="AI177" s="371"/>
      <c r="AJ177" s="371"/>
      <c r="AK177" s="371"/>
      <c r="AL177" s="371"/>
      <c r="AM177" s="371"/>
      <c r="AN177" s="371"/>
      <c r="AO177" s="371"/>
      <c r="AP177" s="371"/>
      <c r="AQ177" s="371"/>
      <c r="AR177" s="371"/>
      <c r="AS177" s="371"/>
      <c r="AT177" s="371"/>
      <c r="AU177" s="371"/>
      <c r="AV177" s="372"/>
      <c r="AW177" s="370"/>
      <c r="AX177" s="371"/>
      <c r="AY177" s="371"/>
      <c r="AZ177" s="372"/>
    </row>
    <row r="178" spans="1:52" s="343" customFormat="1" x14ac:dyDescent="0.2">
      <c r="A178" s="318"/>
      <c r="B178" s="370"/>
      <c r="C178" s="371"/>
      <c r="D178" s="371"/>
      <c r="E178" s="371"/>
      <c r="F178" s="371"/>
      <c r="G178" s="372"/>
      <c r="H178" s="370"/>
      <c r="I178" s="371"/>
      <c r="J178" s="371"/>
      <c r="K178" s="371"/>
      <c r="L178" s="371"/>
      <c r="M178" s="371"/>
      <c r="N178" s="371"/>
      <c r="O178" s="371"/>
      <c r="P178" s="372"/>
      <c r="Q178" s="370"/>
      <c r="R178" s="371"/>
      <c r="S178" s="371"/>
      <c r="T178" s="371"/>
      <c r="U178" s="371"/>
      <c r="V178" s="371"/>
      <c r="W178" s="371"/>
      <c r="X178" s="371"/>
      <c r="Y178" s="371"/>
      <c r="Z178" s="371"/>
      <c r="AA178" s="371"/>
      <c r="AB178" s="371"/>
      <c r="AC178" s="372"/>
      <c r="AD178" s="370"/>
      <c r="AE178" s="371"/>
      <c r="AF178" s="371"/>
      <c r="AG178" s="371"/>
      <c r="AH178" s="371"/>
      <c r="AI178" s="371"/>
      <c r="AJ178" s="371"/>
      <c r="AK178" s="371"/>
      <c r="AL178" s="371"/>
      <c r="AM178" s="371"/>
      <c r="AN178" s="371"/>
      <c r="AO178" s="371"/>
      <c r="AP178" s="371"/>
      <c r="AQ178" s="371"/>
      <c r="AR178" s="371"/>
      <c r="AS178" s="371"/>
      <c r="AT178" s="371"/>
      <c r="AU178" s="371"/>
      <c r="AV178" s="372"/>
      <c r="AW178" s="370"/>
      <c r="AX178" s="371"/>
      <c r="AY178" s="371"/>
      <c r="AZ178" s="372"/>
    </row>
    <row r="179" spans="1:52" s="343" customFormat="1" x14ac:dyDescent="0.2">
      <c r="A179" s="318"/>
      <c r="B179" s="370"/>
      <c r="C179" s="371"/>
      <c r="D179" s="371"/>
      <c r="E179" s="371"/>
      <c r="F179" s="371"/>
      <c r="G179" s="372"/>
      <c r="H179" s="370"/>
      <c r="I179" s="371"/>
      <c r="J179" s="371"/>
      <c r="K179" s="371"/>
      <c r="L179" s="371"/>
      <c r="M179" s="371"/>
      <c r="N179" s="371"/>
      <c r="O179" s="371"/>
      <c r="P179" s="372"/>
      <c r="Q179" s="370"/>
      <c r="R179" s="371"/>
      <c r="S179" s="371"/>
      <c r="T179" s="371"/>
      <c r="U179" s="371"/>
      <c r="V179" s="371"/>
      <c r="W179" s="371"/>
      <c r="X179" s="371"/>
      <c r="Y179" s="371"/>
      <c r="Z179" s="371"/>
      <c r="AA179" s="371"/>
      <c r="AB179" s="371"/>
      <c r="AC179" s="372"/>
      <c r="AD179" s="370"/>
      <c r="AE179" s="371"/>
      <c r="AF179" s="371"/>
      <c r="AG179" s="371"/>
      <c r="AH179" s="371"/>
      <c r="AI179" s="371"/>
      <c r="AJ179" s="371"/>
      <c r="AK179" s="371"/>
      <c r="AL179" s="371"/>
      <c r="AM179" s="371"/>
      <c r="AN179" s="371"/>
      <c r="AO179" s="371"/>
      <c r="AP179" s="371"/>
      <c r="AQ179" s="371"/>
      <c r="AR179" s="371"/>
      <c r="AS179" s="371"/>
      <c r="AT179" s="371"/>
      <c r="AU179" s="371"/>
      <c r="AV179" s="372"/>
      <c r="AW179" s="370"/>
      <c r="AX179" s="371"/>
      <c r="AY179" s="371"/>
      <c r="AZ179" s="372"/>
    </row>
    <row r="180" spans="1:52" s="343" customFormat="1" x14ac:dyDescent="0.2">
      <c r="A180" s="318"/>
      <c r="B180" s="370"/>
      <c r="C180" s="371"/>
      <c r="D180" s="371"/>
      <c r="E180" s="371"/>
      <c r="F180" s="371"/>
      <c r="G180" s="372"/>
      <c r="H180" s="370"/>
      <c r="I180" s="371"/>
      <c r="J180" s="371"/>
      <c r="K180" s="371"/>
      <c r="L180" s="371"/>
      <c r="M180" s="371"/>
      <c r="N180" s="371"/>
      <c r="O180" s="371"/>
      <c r="P180" s="372"/>
      <c r="Q180" s="370"/>
      <c r="R180" s="371"/>
      <c r="S180" s="371"/>
      <c r="T180" s="371"/>
      <c r="U180" s="371"/>
      <c r="V180" s="371"/>
      <c r="W180" s="371"/>
      <c r="X180" s="371"/>
      <c r="Y180" s="371"/>
      <c r="Z180" s="371"/>
      <c r="AA180" s="371"/>
      <c r="AB180" s="371"/>
      <c r="AC180" s="372"/>
      <c r="AD180" s="370"/>
      <c r="AE180" s="371"/>
      <c r="AF180" s="371"/>
      <c r="AG180" s="371"/>
      <c r="AH180" s="371"/>
      <c r="AI180" s="371"/>
      <c r="AJ180" s="371"/>
      <c r="AK180" s="371"/>
      <c r="AL180" s="371"/>
      <c r="AM180" s="371"/>
      <c r="AN180" s="371"/>
      <c r="AO180" s="371"/>
      <c r="AP180" s="371"/>
      <c r="AQ180" s="371"/>
      <c r="AR180" s="371"/>
      <c r="AS180" s="371"/>
      <c r="AT180" s="371"/>
      <c r="AU180" s="371"/>
      <c r="AV180" s="372"/>
      <c r="AW180" s="370"/>
      <c r="AX180" s="371"/>
      <c r="AY180" s="371"/>
      <c r="AZ180" s="372"/>
    </row>
    <row r="181" spans="1:52" s="343" customFormat="1" x14ac:dyDescent="0.2">
      <c r="A181" s="318"/>
      <c r="B181" s="370"/>
      <c r="C181" s="371"/>
      <c r="D181" s="371"/>
      <c r="E181" s="371"/>
      <c r="F181" s="371"/>
      <c r="G181" s="372"/>
      <c r="H181" s="370"/>
      <c r="I181" s="371"/>
      <c r="J181" s="371"/>
      <c r="K181" s="371"/>
      <c r="L181" s="371"/>
      <c r="M181" s="371"/>
      <c r="N181" s="371"/>
      <c r="O181" s="371"/>
      <c r="P181" s="372"/>
      <c r="Q181" s="370"/>
      <c r="R181" s="371"/>
      <c r="S181" s="371"/>
      <c r="T181" s="371"/>
      <c r="U181" s="371"/>
      <c r="V181" s="371"/>
      <c r="W181" s="371"/>
      <c r="X181" s="371"/>
      <c r="Y181" s="371"/>
      <c r="Z181" s="371"/>
      <c r="AA181" s="371"/>
      <c r="AB181" s="371"/>
      <c r="AC181" s="372"/>
      <c r="AD181" s="370"/>
      <c r="AE181" s="371"/>
      <c r="AF181" s="371"/>
      <c r="AG181" s="371"/>
      <c r="AH181" s="371"/>
      <c r="AI181" s="371"/>
      <c r="AJ181" s="371"/>
      <c r="AK181" s="371"/>
      <c r="AL181" s="371"/>
      <c r="AM181" s="371"/>
      <c r="AN181" s="371"/>
      <c r="AO181" s="371"/>
      <c r="AP181" s="371"/>
      <c r="AQ181" s="371"/>
      <c r="AR181" s="371"/>
      <c r="AS181" s="371"/>
      <c r="AT181" s="371"/>
      <c r="AU181" s="371"/>
      <c r="AV181" s="372"/>
      <c r="AW181" s="370"/>
      <c r="AX181" s="371"/>
      <c r="AY181" s="371"/>
      <c r="AZ181" s="372"/>
    </row>
  </sheetData>
  <mergeCells count="14">
    <mergeCell ref="AX4:AY4"/>
    <mergeCell ref="AX48:AY48"/>
    <mergeCell ref="B114:F114"/>
    <mergeCell ref="H114:O114"/>
    <mergeCell ref="Q114:AB114"/>
    <mergeCell ref="AD114:AU114"/>
    <mergeCell ref="B4:F4"/>
    <mergeCell ref="H4:O4"/>
    <mergeCell ref="Q4:AB4"/>
    <mergeCell ref="B48:F48"/>
    <mergeCell ref="H48:O48"/>
    <mergeCell ref="Q48:AB48"/>
    <mergeCell ref="AD48:AU48"/>
    <mergeCell ref="AD4:AU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tabColor theme="7" tint="0.79998168889431442"/>
  </sheetPr>
  <dimension ref="A1:BB216"/>
  <sheetViews>
    <sheetView zoomScaleNormal="100" workbookViewId="0">
      <pane xSplit="1" ySplit="6" topLeftCell="B7" activePane="bottomRight" state="frozen"/>
      <selection sqref="A1:XFD1048576"/>
      <selection pane="topRight" sqref="A1:XFD1048576"/>
      <selection pane="bottomLeft" sqref="A1:XFD1048576"/>
      <selection pane="bottomRight" activeCell="B1" sqref="B1"/>
    </sheetView>
  </sheetViews>
  <sheetFormatPr baseColWidth="10" defaultColWidth="11.5703125" defaultRowHeight="12" x14ac:dyDescent="0.2"/>
  <cols>
    <col min="1" max="1" width="79.7109375" style="369" customWidth="1"/>
    <col min="2" max="2" width="11.5703125" style="368" customWidth="1"/>
    <col min="3" max="5" width="12.42578125" style="369" bestFit="1" customWidth="1"/>
    <col min="6" max="6" width="11.5703125" style="369" bestFit="1" customWidth="1"/>
    <col min="7" max="7" width="4.7109375" style="373" customWidth="1"/>
    <col min="8" max="8" width="11.5703125" style="368"/>
    <col min="9" max="15" width="11.5703125" style="369"/>
    <col min="16" max="16" width="3.28515625" style="373" customWidth="1"/>
    <col min="17" max="17" width="11.5703125" style="368"/>
    <col min="18" max="28" width="11.5703125" style="369"/>
    <col min="29" max="29" width="3.140625" style="373" customWidth="1"/>
    <col min="30" max="30" width="11.5703125" style="368"/>
    <col min="31" max="41" width="11.5703125" style="369"/>
    <col min="42" max="42" width="11.5703125" style="369" customWidth="1"/>
    <col min="43" max="47" width="11.5703125" style="369"/>
    <col min="48" max="48" width="5.28515625" style="373" customWidth="1"/>
    <col min="49" max="49" width="13.7109375" style="368" customWidth="1"/>
    <col min="50" max="51" width="11.5703125" style="369"/>
    <col min="52" max="52" width="16.42578125" style="373" customWidth="1"/>
    <col min="53" max="54" width="16.42578125" style="369" customWidth="1"/>
    <col min="55" max="16384" width="11.5703125" style="369"/>
  </cols>
  <sheetData>
    <row r="1" spans="1:54" s="378" customFormat="1" ht="15" customHeight="1" x14ac:dyDescent="0.25">
      <c r="A1" s="338" t="s">
        <v>84</v>
      </c>
      <c r="B1" s="455">
        <f>DContriAgreOri!B1</f>
        <v>44562</v>
      </c>
      <c r="C1" s="456">
        <f>DContriAgreOri!C1</f>
        <v>44927</v>
      </c>
      <c r="D1" s="456">
        <f>DContriAgreOri!D1</f>
        <v>45292</v>
      </c>
      <c r="E1" s="456">
        <f>DContriAgreOri!E1</f>
        <v>45658</v>
      </c>
      <c r="F1" s="456">
        <f>DContriAgreOri!F1</f>
        <v>46023</v>
      </c>
      <c r="G1" s="396"/>
      <c r="H1" s="459">
        <f>DContriAgreOri!H1</f>
        <v>44927</v>
      </c>
      <c r="I1" s="460">
        <f>DContriAgreOri!I1</f>
        <v>45108</v>
      </c>
      <c r="J1" s="460">
        <f>DContriAgreOri!J1</f>
        <v>45292</v>
      </c>
      <c r="K1" s="460">
        <f>DContriAgreOri!K1</f>
        <v>45474</v>
      </c>
      <c r="L1" s="460">
        <f>DContriAgreOri!L1</f>
        <v>45658</v>
      </c>
      <c r="M1" s="460">
        <f>DContriAgreOri!M1</f>
        <v>45839</v>
      </c>
      <c r="N1" s="460">
        <f>DContriAgreOri!N1</f>
        <v>46023</v>
      </c>
      <c r="O1" s="460">
        <f>DContriAgreOri!O1</f>
        <v>46204</v>
      </c>
      <c r="P1" s="461"/>
      <c r="Q1" s="447">
        <f>DContriAgreOri!Q1</f>
        <v>45292</v>
      </c>
      <c r="R1" s="448">
        <f>DContriAgreOri!R1</f>
        <v>45383</v>
      </c>
      <c r="S1" s="448">
        <f>DContriAgreOri!S1</f>
        <v>45474</v>
      </c>
      <c r="T1" s="448">
        <f>DContriAgreOri!T1</f>
        <v>45566</v>
      </c>
      <c r="U1" s="448">
        <f>DContriAgreOri!U1</f>
        <v>45658</v>
      </c>
      <c r="V1" s="448">
        <f>DContriAgreOri!V1</f>
        <v>45748</v>
      </c>
      <c r="W1" s="448">
        <f>DContriAgreOri!W1</f>
        <v>45839</v>
      </c>
      <c r="X1" s="448">
        <f>DContriAgreOri!X1</f>
        <v>45931</v>
      </c>
      <c r="Y1" s="448">
        <f>DContriAgreOri!Y1</f>
        <v>46023</v>
      </c>
      <c r="Z1" s="448">
        <f>DContriAgreOri!Z1</f>
        <v>46113</v>
      </c>
      <c r="AA1" s="448">
        <f>DContriAgreOri!AA1</f>
        <v>46204</v>
      </c>
      <c r="AB1" s="448">
        <f>DContriAgreOri!AB1</f>
        <v>46296</v>
      </c>
      <c r="AC1" s="396"/>
      <c r="AD1" s="451">
        <f>DContriAgreOri!AD1</f>
        <v>45292</v>
      </c>
      <c r="AE1" s="452">
        <f>DContriAgreOri!AE1</f>
        <v>45352</v>
      </c>
      <c r="AF1" s="452">
        <f>DContriAgreOri!AF1</f>
        <v>45413</v>
      </c>
      <c r="AG1" s="452">
        <f>DContriAgreOri!AG1</f>
        <v>45474</v>
      </c>
      <c r="AH1" s="452">
        <f>DContriAgreOri!AH1</f>
        <v>45536</v>
      </c>
      <c r="AI1" s="452">
        <f>DContriAgreOri!AI1</f>
        <v>45597</v>
      </c>
      <c r="AJ1" s="452">
        <f>DContriAgreOri!AJ1</f>
        <v>45658</v>
      </c>
      <c r="AK1" s="452">
        <f>DContriAgreOri!AK1</f>
        <v>45717</v>
      </c>
      <c r="AL1" s="452">
        <f>DContriAgreOri!AL1</f>
        <v>45778</v>
      </c>
      <c r="AM1" s="452">
        <f>DContriAgreOri!AM1</f>
        <v>45839</v>
      </c>
      <c r="AN1" s="452">
        <f>DContriAgreOri!AN1</f>
        <v>45901</v>
      </c>
      <c r="AO1" s="452">
        <f>DContriAgreOri!AO1</f>
        <v>45962</v>
      </c>
      <c r="AP1" s="452">
        <f>DContriAgreOri!AP1</f>
        <v>46023</v>
      </c>
      <c r="AQ1" s="452">
        <f>DContriAgreOri!AQ1</f>
        <v>46082</v>
      </c>
      <c r="AR1" s="452">
        <f>DContriAgreOri!AR1</f>
        <v>46143</v>
      </c>
      <c r="AS1" s="452">
        <f>DContriAgreOri!AS1</f>
        <v>46204</v>
      </c>
      <c r="AT1" s="452">
        <f>DContriAgreOri!AT1</f>
        <v>46266</v>
      </c>
      <c r="AU1" s="452">
        <f>DContriAgreOri!AU1</f>
        <v>46327</v>
      </c>
      <c r="AV1" s="396"/>
      <c r="AW1" s="338"/>
      <c r="AX1" s="339" t="s">
        <v>95</v>
      </c>
      <c r="AY1" s="339">
        <f>DContriAgreOri!AX1</f>
        <v>45658</v>
      </c>
      <c r="AZ1" s="339">
        <f>DContriAgreOri!AY1</f>
        <v>46023</v>
      </c>
      <c r="BA1" s="339"/>
      <c r="BB1" s="339">
        <v>43101</v>
      </c>
    </row>
    <row r="2" spans="1:54" s="379" customFormat="1" ht="15" customHeight="1" thickBot="1" x14ac:dyDescent="0.3">
      <c r="A2" s="340" t="s">
        <v>85</v>
      </c>
      <c r="B2" s="457">
        <f>DContriAgreOri!B2</f>
        <v>44896</v>
      </c>
      <c r="C2" s="458">
        <f>DContriAgreOri!C2</f>
        <v>45261</v>
      </c>
      <c r="D2" s="458">
        <f>DContriAgreOri!D2</f>
        <v>45627</v>
      </c>
      <c r="E2" s="458">
        <f>DContriAgreOri!E2</f>
        <v>45992</v>
      </c>
      <c r="F2" s="458">
        <f>DContriAgreOri!F2</f>
        <v>46357</v>
      </c>
      <c r="G2" s="397"/>
      <c r="H2" s="462">
        <f>DContriAgreOri!H2</f>
        <v>45078</v>
      </c>
      <c r="I2" s="463">
        <f>DContriAgreOri!I2</f>
        <v>45261</v>
      </c>
      <c r="J2" s="463">
        <f>DContriAgreOri!J2</f>
        <v>45444</v>
      </c>
      <c r="K2" s="463">
        <f>DContriAgreOri!K2</f>
        <v>45627</v>
      </c>
      <c r="L2" s="463">
        <f>DContriAgreOri!L2</f>
        <v>45809</v>
      </c>
      <c r="M2" s="463">
        <f>DContriAgreOri!M2</f>
        <v>45992</v>
      </c>
      <c r="N2" s="463">
        <f>DContriAgreOri!N2</f>
        <v>46174</v>
      </c>
      <c r="O2" s="463">
        <f>DContriAgreOri!O2</f>
        <v>46357</v>
      </c>
      <c r="P2" s="464"/>
      <c r="Q2" s="449">
        <f>DContriAgreOri!Q2</f>
        <v>45352</v>
      </c>
      <c r="R2" s="450">
        <f>DContriAgreOri!R2</f>
        <v>45444</v>
      </c>
      <c r="S2" s="450">
        <f>DContriAgreOri!S2</f>
        <v>45536</v>
      </c>
      <c r="T2" s="450">
        <f>DContriAgreOri!T2</f>
        <v>45627</v>
      </c>
      <c r="U2" s="450">
        <f>DContriAgreOri!U2</f>
        <v>45717</v>
      </c>
      <c r="V2" s="450">
        <f>DContriAgreOri!V2</f>
        <v>45809</v>
      </c>
      <c r="W2" s="450">
        <f>DContriAgreOri!W2</f>
        <v>45901</v>
      </c>
      <c r="X2" s="450">
        <f>DContriAgreOri!X2</f>
        <v>45992</v>
      </c>
      <c r="Y2" s="450">
        <f>DContriAgreOri!Y2</f>
        <v>46082</v>
      </c>
      <c r="Z2" s="450">
        <f>DContriAgreOri!Z2</f>
        <v>46174</v>
      </c>
      <c r="AA2" s="450">
        <f>DContriAgreOri!AA2</f>
        <v>46266</v>
      </c>
      <c r="AB2" s="450">
        <f>DContriAgreOri!AB2</f>
        <v>46357</v>
      </c>
      <c r="AC2" s="397"/>
      <c r="AD2" s="453">
        <f>DContriAgreOri!AD2</f>
        <v>45323</v>
      </c>
      <c r="AE2" s="454">
        <f>DContriAgreOri!AE2</f>
        <v>45383</v>
      </c>
      <c r="AF2" s="454">
        <f>DContriAgreOri!AF2</f>
        <v>45444</v>
      </c>
      <c r="AG2" s="454">
        <f>DContriAgreOri!AG2</f>
        <v>45505</v>
      </c>
      <c r="AH2" s="454">
        <f>DContriAgreOri!AH2</f>
        <v>45566</v>
      </c>
      <c r="AI2" s="454">
        <f>DContriAgreOri!AI2</f>
        <v>45627</v>
      </c>
      <c r="AJ2" s="454">
        <f>DContriAgreOri!AJ2</f>
        <v>45689</v>
      </c>
      <c r="AK2" s="454">
        <f>DContriAgreOri!AK2</f>
        <v>45748</v>
      </c>
      <c r="AL2" s="454">
        <f>DContriAgreOri!AL2</f>
        <v>45809</v>
      </c>
      <c r="AM2" s="454">
        <f>DContriAgreOri!AM2</f>
        <v>45870</v>
      </c>
      <c r="AN2" s="454">
        <f>DContriAgreOri!AN2</f>
        <v>45931</v>
      </c>
      <c r="AO2" s="454">
        <f>DContriAgreOri!AO2</f>
        <v>45992</v>
      </c>
      <c r="AP2" s="454">
        <f>DContriAgreOri!AP2</f>
        <v>46054</v>
      </c>
      <c r="AQ2" s="454">
        <f>DContriAgreOri!AQ2</f>
        <v>46113</v>
      </c>
      <c r="AR2" s="454">
        <f>DContriAgreOri!AR2</f>
        <v>46174</v>
      </c>
      <c r="AS2" s="454">
        <f>DContriAgreOri!AS2</f>
        <v>46235</v>
      </c>
      <c r="AT2" s="454">
        <f>DContriAgreOri!AT2</f>
        <v>46296</v>
      </c>
      <c r="AU2" s="454">
        <f>DContriAgreOri!AU2</f>
        <v>46357</v>
      </c>
      <c r="AV2" s="397"/>
      <c r="AW2" s="340"/>
      <c r="AX2" s="341" t="s">
        <v>96</v>
      </c>
      <c r="AY2" s="341">
        <f>DContriAgreOri!AX2</f>
        <v>45658</v>
      </c>
      <c r="AZ2" s="341">
        <f>DContriAgreOri!AY2</f>
        <v>46023</v>
      </c>
      <c r="BA2" s="341"/>
      <c r="BB2" s="341">
        <v>43435</v>
      </c>
    </row>
    <row r="4" spans="1:54" s="412" customFormat="1" ht="15.75" x14ac:dyDescent="0.25">
      <c r="B4" s="526" t="s">
        <v>68</v>
      </c>
      <c r="C4" s="527"/>
      <c r="D4" s="527"/>
      <c r="E4" s="527"/>
      <c r="F4" s="527"/>
      <c r="G4" s="350"/>
      <c r="H4" s="528" t="s">
        <v>86</v>
      </c>
      <c r="I4" s="529"/>
      <c r="J4" s="529"/>
      <c r="K4" s="529"/>
      <c r="L4" s="529"/>
      <c r="M4" s="529"/>
      <c r="N4" s="529"/>
      <c r="O4" s="529"/>
      <c r="P4" s="350"/>
      <c r="Q4" s="522" t="s">
        <v>87</v>
      </c>
      <c r="R4" s="523"/>
      <c r="S4" s="523"/>
      <c r="T4" s="523"/>
      <c r="U4" s="523"/>
      <c r="V4" s="523"/>
      <c r="W4" s="523"/>
      <c r="X4" s="523"/>
      <c r="Y4" s="523"/>
      <c r="Z4" s="523"/>
      <c r="AA4" s="523"/>
      <c r="AB4" s="523"/>
      <c r="AC4" s="350"/>
      <c r="AD4" s="524" t="s">
        <v>88</v>
      </c>
      <c r="AE4" s="525"/>
      <c r="AF4" s="525"/>
      <c r="AG4" s="525"/>
      <c r="AH4" s="525"/>
      <c r="AI4" s="525"/>
      <c r="AJ4" s="525"/>
      <c r="AK4" s="525"/>
      <c r="AL4" s="525"/>
      <c r="AM4" s="525"/>
      <c r="AN4" s="525"/>
      <c r="AO4" s="525"/>
      <c r="AP4" s="525"/>
      <c r="AQ4" s="525"/>
      <c r="AR4" s="525"/>
      <c r="AS4" s="525"/>
      <c r="AT4" s="525"/>
      <c r="AU4" s="525"/>
      <c r="AV4" s="374"/>
      <c r="AW4" s="375"/>
      <c r="AX4" s="509"/>
      <c r="AY4" s="509" t="s">
        <v>39</v>
      </c>
      <c r="AZ4" s="374"/>
    </row>
    <row r="5" spans="1:54" s="415" customFormat="1" ht="15.75" x14ac:dyDescent="0.25">
      <c r="A5" s="413" t="s">
        <v>42</v>
      </c>
      <c r="B5" s="421">
        <f>DContriAgreOri!B5</f>
        <v>2022</v>
      </c>
      <c r="C5" s="414">
        <f>DContriAgreOri!C5</f>
        <v>2023</v>
      </c>
      <c r="D5" s="414">
        <f>DContriAgreOri!D5</f>
        <v>2024</v>
      </c>
      <c r="E5" s="414">
        <f>DContriAgreOri!E5</f>
        <v>2025</v>
      </c>
      <c r="F5" s="414">
        <f>DContriAgreOri!F5</f>
        <v>2026</v>
      </c>
      <c r="G5" s="398"/>
      <c r="H5" s="421" t="str">
        <f>DContriAgreOri!H5</f>
        <v>S I-2023</v>
      </c>
      <c r="I5" s="414" t="str">
        <f>DContriAgreOri!I5</f>
        <v>S II-2023</v>
      </c>
      <c r="J5" s="414" t="str">
        <f>DContriAgreOri!J5</f>
        <v>S I-2024</v>
      </c>
      <c r="K5" s="414" t="str">
        <f>DContriAgreOri!K5</f>
        <v>S II-2024</v>
      </c>
      <c r="L5" s="414" t="str">
        <f>DContriAgreOri!L5</f>
        <v>S I-2025</v>
      </c>
      <c r="M5" s="414" t="str">
        <f>DContriAgreOri!M5</f>
        <v>S II-2025</v>
      </c>
      <c r="N5" s="414" t="str">
        <f>DContriAgreOri!N5</f>
        <v>S I-2026</v>
      </c>
      <c r="O5" s="414" t="str">
        <f>DContriAgreOri!O5</f>
        <v>S II-2026</v>
      </c>
      <c r="P5" s="398"/>
      <c r="Q5" s="421" t="str">
        <f>DContriAgreOri!Q5</f>
        <v>2024-I</v>
      </c>
      <c r="R5" s="414" t="str">
        <f>DContriAgreOri!R5</f>
        <v>2024-II</v>
      </c>
      <c r="S5" s="414" t="str">
        <f>DContriAgreOri!S5</f>
        <v>2024-III</v>
      </c>
      <c r="T5" s="414" t="str">
        <f>DContriAgreOri!T5</f>
        <v>2024-IV</v>
      </c>
      <c r="U5" s="414" t="str">
        <f>DContriAgreOri!U5</f>
        <v>2025-I</v>
      </c>
      <c r="V5" s="414" t="str">
        <f>DContriAgreOri!V5</f>
        <v>2025-II</v>
      </c>
      <c r="W5" s="414" t="str">
        <f>DContriAgreOri!W5</f>
        <v>2025-III</v>
      </c>
      <c r="X5" s="414" t="str">
        <f>DContriAgreOri!X5</f>
        <v>2025-IV</v>
      </c>
      <c r="Y5" s="414" t="str">
        <f>DContriAgreOri!Y5</f>
        <v>2026-I</v>
      </c>
      <c r="Z5" s="414" t="str">
        <f>DContriAgreOri!Z5</f>
        <v>2026-II</v>
      </c>
      <c r="AA5" s="414" t="str">
        <f>DContriAgreOri!AA5</f>
        <v>2026-III</v>
      </c>
      <c r="AB5" s="414" t="str">
        <f>DContriAgreOri!AB5</f>
        <v>2026-IV</v>
      </c>
      <c r="AC5" s="398"/>
      <c r="AD5" s="421" t="str">
        <f>DContriAgreOri!AD5</f>
        <v>Enero-febrero 2024</v>
      </c>
      <c r="AE5" s="414" t="str">
        <f>DContriAgreOri!AE5</f>
        <v>Marzo-abril 2024</v>
      </c>
      <c r="AF5" s="414" t="str">
        <f>DContriAgreOri!AF5</f>
        <v>Mayo-junio 2024</v>
      </c>
      <c r="AG5" s="414" t="str">
        <f>DContriAgreOri!AG5</f>
        <v>Julio-agosto 2024</v>
      </c>
      <c r="AH5" s="414" t="str">
        <f>DContriAgreOri!AH5</f>
        <v>Septiembre-octubre 2024</v>
      </c>
      <c r="AI5" s="414" t="str">
        <f>DContriAgreOri!AI5</f>
        <v>Noviembre-diciembre 2024</v>
      </c>
      <c r="AJ5" s="414" t="str">
        <f>DContriAgreOri!AJ5</f>
        <v>Enero-febrero 2025</v>
      </c>
      <c r="AK5" s="414" t="str">
        <f>DContriAgreOri!AK5</f>
        <v>Marzo-abril 2025</v>
      </c>
      <c r="AL5" s="414" t="str">
        <f>DContriAgreOri!AL5</f>
        <v>Mayo-junio 2025</v>
      </c>
      <c r="AM5" s="414" t="str">
        <f>DContriAgreOri!AM5</f>
        <v>Julio-agosto 2025</v>
      </c>
      <c r="AN5" s="414" t="str">
        <f>DContriAgreOri!AN5</f>
        <v>Septiembre-octubre 2025</v>
      </c>
      <c r="AO5" s="414" t="str">
        <f>DContriAgreOri!AO5</f>
        <v>Noviembre-diciembre 2025</v>
      </c>
      <c r="AP5" s="414" t="str">
        <f>DContriAgreOri!AP5</f>
        <v>Enero-febrero 2026</v>
      </c>
      <c r="AQ5" s="414" t="str">
        <f>DContriAgreOri!AQ5</f>
        <v>Marzo-abril 2026</v>
      </c>
      <c r="AR5" s="414" t="str">
        <f>DContriAgreOri!AR5</f>
        <v>Mayo-junio 2026</v>
      </c>
      <c r="AS5" s="414" t="str">
        <f>DContriAgreOri!AS5</f>
        <v>Julio-agosto 2026</v>
      </c>
      <c r="AT5" s="414" t="str">
        <f>DContriAgreOri!AT5</f>
        <v>Septiembre-octubre 2026</v>
      </c>
      <c r="AU5" s="414" t="str">
        <f>DContriAgreOri!AU5</f>
        <v>Noviembre-diciembre 2026</v>
      </c>
      <c r="AV5" s="398"/>
      <c r="AW5" s="376"/>
      <c r="AX5" s="416" t="s">
        <v>37</v>
      </c>
      <c r="AY5" s="416">
        <f>YEAR($AY$2)</f>
        <v>2025</v>
      </c>
      <c r="AZ5" s="352">
        <f>YEAR($AZ$2)</f>
        <v>2026</v>
      </c>
      <c r="BA5" s="473"/>
      <c r="BB5" s="473"/>
    </row>
    <row r="6" spans="1:54" ht="12.75" customHeight="1" x14ac:dyDescent="0.2">
      <c r="A6" s="417" t="s">
        <v>80</v>
      </c>
      <c r="B6" s="353"/>
      <c r="C6" s="354"/>
      <c r="D6" s="354"/>
      <c r="E6" s="354"/>
      <c r="F6" s="354"/>
      <c r="G6" s="355"/>
      <c r="H6" s="353"/>
      <c r="I6" s="354"/>
      <c r="J6" s="354"/>
      <c r="K6" s="354"/>
      <c r="L6" s="354"/>
      <c r="M6" s="354"/>
      <c r="N6" s="354"/>
      <c r="O6" s="354"/>
      <c r="P6" s="355"/>
      <c r="Q6" s="353"/>
      <c r="R6" s="354"/>
      <c r="S6" s="354"/>
      <c r="T6" s="354"/>
      <c r="U6" s="354"/>
      <c r="V6" s="354"/>
      <c r="W6" s="354"/>
      <c r="X6" s="354"/>
      <c r="Y6" s="354"/>
      <c r="Z6" s="354"/>
      <c r="AA6" s="354"/>
      <c r="AB6" s="354"/>
      <c r="AC6" s="355"/>
      <c r="AD6" s="353"/>
      <c r="AE6" s="354"/>
      <c r="AF6" s="354"/>
      <c r="AG6" s="354"/>
      <c r="AH6" s="354"/>
      <c r="AI6" s="354"/>
      <c r="AJ6" s="354"/>
      <c r="AK6" s="354"/>
      <c r="AL6" s="354"/>
      <c r="AM6" s="354"/>
      <c r="AN6" s="354"/>
      <c r="AO6" s="354"/>
      <c r="AP6" s="354"/>
      <c r="AQ6" s="354"/>
      <c r="AR6" s="354"/>
      <c r="AS6" s="354"/>
      <c r="AT6" s="354"/>
      <c r="AU6" s="354"/>
      <c r="AW6" s="377"/>
      <c r="AX6" s="369" t="s">
        <v>80</v>
      </c>
    </row>
    <row r="7" spans="1:54" s="432" customFormat="1" x14ac:dyDescent="0.2">
      <c r="A7" s="428" t="s">
        <v>0</v>
      </c>
      <c r="B7" s="429">
        <f ca="1">AVERAGEIFS(DContriDES!$E44:$ZZ44,DContriDES!$E$42:$ZZ$42,"&gt;="&amp;DContriAgreDes!B$1,DContriDES!$E$42:$ZZ$42,"&lt;="&amp;DContriAgreDes!B$2)</f>
        <v>7734042.5231942041</v>
      </c>
      <c r="C7" s="428">
        <f ca="1">AVERAGEIFS(DContriDES!$E44:$ZZ44,DContriDES!$E$42:$ZZ$42,"&gt;="&amp;DContriAgreDes!C$1,DContriDES!$E$42:$ZZ$42,"&lt;="&amp;DContriAgreDes!C$2)</f>
        <v>7966805.5295045888</v>
      </c>
      <c r="D7" s="428">
        <f ca="1">AVERAGEIFS(DContriDES!$E44:$ZZ44,DContriDES!$E$42:$ZZ$42,"&gt;="&amp;DContriAgreDes!D$1,DContriDES!$E$42:$ZZ$42,"&lt;="&amp;DContriAgreDes!D$2)</f>
        <v>7918110.44015304</v>
      </c>
      <c r="E7" s="428">
        <f ca="1">AVERAGEIFS(DContriDES!$E44:$ZZ44,DContriDES!$E$42:$ZZ$42,"&gt;="&amp;DContriAgreDes!E$1,DContriDES!$E$42:$ZZ$42,"&lt;="&amp;DContriAgreDes!E$2)</f>
        <v>7827821.0467137424</v>
      </c>
      <c r="F7" s="428">
        <f ca="1">AVERAGEIFS(DContriDES!$E44:$ZZ44,DContriDES!$E$42:$ZZ$42,"&gt;="&amp;DContriAgreDes!F$1,DContriDES!$E$42:$ZZ$42,"&lt;="&amp;DContriAgreDes!F$2)</f>
        <v>0</v>
      </c>
      <c r="G7" s="430"/>
      <c r="H7" s="429">
        <f ca="1">AVERAGEIFS(DContriDES!$E44:$ZZ44,DContriDES!$E$42:$ZZ$42,"&gt;="&amp;DContriAgreDes!H$1,DContriDES!$E$42:$ZZ$42,"&lt;="&amp;DContriAgreDes!H$2)</f>
        <v>7908878.2386090122</v>
      </c>
      <c r="I7" s="428">
        <f ca="1">AVERAGEIFS(DContriDES!$E44:$ZZ44,DContriDES!$E$42:$ZZ$42,"&gt;="&amp;DContriAgreDes!I$1,DContriDES!$E$42:$ZZ$42,"&lt;="&amp;DContriAgreDes!I$2)</f>
        <v>8024732.8204001663</v>
      </c>
      <c r="J7" s="428">
        <f ca="1">AVERAGEIFS(DContriDES!$E44:$ZZ44,DContriDES!$E$42:$ZZ$42,"&gt;="&amp;DContriAgreDes!J$1,DContriDES!$E$42:$ZZ$42,"&lt;="&amp;DContriAgreDes!J$2)</f>
        <v>7936164.0976147838</v>
      </c>
      <c r="K7" s="428">
        <f ca="1">AVERAGEIFS(DContriDES!$E44:$ZZ44,DContriDES!$E$42:$ZZ$42,"&gt;="&amp;DContriAgreDes!K$1,DContriDES!$E$42:$ZZ$42,"&lt;="&amp;DContriAgreDes!K$2)</f>
        <v>7900056.7826912953</v>
      </c>
      <c r="L7" s="428">
        <f ca="1">AVERAGEIFS(DContriDES!$E44:$ZZ44,DContriDES!$E$42:$ZZ$42,"&gt;="&amp;DContriAgreDes!L$1,DContriDES!$E$42:$ZZ$42,"&lt;="&amp;DContriAgreDes!L$2)</f>
        <v>7848646.4651336642</v>
      </c>
      <c r="M7" s="428">
        <f ca="1">AVERAGEIFS(DContriDES!$E44:$ZZ44,DContriDES!$E$42:$ZZ$42,"&gt;="&amp;DContriAgreDes!M$1,DContriDES!$E$42:$ZZ$42,"&lt;="&amp;DContriAgreDes!M$2)</f>
        <v>7806995.6282938197</v>
      </c>
      <c r="N7" s="428">
        <f ca="1">AVERAGEIFS(DContriDES!$E44:$ZZ44,DContriDES!$E$42:$ZZ$42,"&gt;="&amp;DContriAgreDes!N$1,DContriDES!$E$42:$ZZ$42,"&lt;="&amp;DContriAgreDes!N$2)</f>
        <v>0</v>
      </c>
      <c r="O7" s="428">
        <f ca="1">AVERAGEIFS(DContriDES!$E44:$ZZ44,DContriDES!$E$42:$ZZ$42,"&gt;="&amp;DContriAgreDes!O$1,DContriDES!$E$42:$ZZ$42,"&lt;="&amp;DContriAgreDes!O$2)</f>
        <v>0</v>
      </c>
      <c r="P7" s="430"/>
      <c r="Q7" s="429">
        <f ca="1">AVERAGEIFS(DContriDES!$E44:$ZZ44,DContriDES!$E$42:$ZZ$42,"&gt;="&amp;DContriAgreDes!Q$1,DContriDES!$E$42:$ZZ$42,"&lt;="&amp;DContriAgreDes!Q$2)</f>
        <v>7959027.6130626379</v>
      </c>
      <c r="R7" s="428">
        <f ca="1">AVERAGEIFS(DContriDES!$E44:$ZZ44,DContriDES!$E$42:$ZZ$42,"&gt;="&amp;DContriAgreDes!R$1,DContriDES!$E$42:$ZZ$42,"&lt;="&amp;DContriAgreDes!R$2)</f>
        <v>7913300.5821669288</v>
      </c>
      <c r="S7" s="428">
        <f ca="1">AVERAGEIFS(DContriDES!$E44:$ZZ44,DContriDES!$E$42:$ZZ$42,"&gt;="&amp;DContriAgreDes!S$1,DContriDES!$E$42:$ZZ$42,"&lt;="&amp;DContriAgreDes!S$2)</f>
        <v>7972053.9442562796</v>
      </c>
      <c r="T7" s="428">
        <f ca="1">AVERAGEIFS(DContriDES!$E44:$ZZ44,DContriDES!$E$42:$ZZ$42,"&gt;="&amp;DContriAgreDes!T$1,DContriDES!$E$42:$ZZ$42,"&lt;="&amp;DContriAgreDes!T$2)</f>
        <v>7828059.6211263118</v>
      </c>
      <c r="U7" s="428">
        <f ca="1">AVERAGEIFS(DContriDES!$E44:$ZZ44,DContriDES!$E$42:$ZZ$42,"&gt;="&amp;DContriAgreDes!U$1,DContriDES!$E$42:$ZZ$42,"&lt;="&amp;DContriAgreDes!U$2)</f>
        <v>7835761.5587633476</v>
      </c>
      <c r="V7" s="428">
        <f ca="1">AVERAGEIFS(DContriDES!$E44:$ZZ44,DContriDES!$E$42:$ZZ$42,"&gt;="&amp;DContriAgreDes!V$1,DContriDES!$E$42:$ZZ$42,"&lt;="&amp;DContriAgreDes!V$2)</f>
        <v>7861531.3715039818</v>
      </c>
      <c r="W7" s="428">
        <f ca="1">AVERAGEIFS(DContriDES!$E44:$ZZ44,DContriDES!$E$42:$ZZ$42,"&gt;="&amp;DContriAgreDes!W$1,DContriDES!$E$42:$ZZ$42,"&lt;="&amp;DContriAgreDes!W$2)</f>
        <v>7759474.9229874844</v>
      </c>
      <c r="X7" s="428">
        <f ca="1">AVERAGEIFS(DContriDES!$E44:$ZZ44,DContriDES!$E$42:$ZZ$42,"&gt;="&amp;DContriAgreDes!X$1,DContriDES!$E$42:$ZZ$42,"&lt;="&amp;DContriAgreDes!X$2)</f>
        <v>7854516.3336001532</v>
      </c>
      <c r="Y7" s="428">
        <f ca="1">AVERAGEIFS(DContriDES!$E44:$ZZ44,DContriDES!$E$42:$ZZ$42,"&gt;="&amp;DContriAgreDes!Y$1,DContriDES!$E$42:$ZZ$42,"&lt;="&amp;DContriAgreDes!Y$2)</f>
        <v>0</v>
      </c>
      <c r="Z7" s="428">
        <f ca="1">AVERAGEIFS(DContriDES!$E44:$ZZ44,DContriDES!$E$42:$ZZ$42,"&gt;="&amp;DContriAgreDes!Z$1,DContriDES!$E$42:$ZZ$42,"&lt;="&amp;DContriAgreDes!Z$2)</f>
        <v>0</v>
      </c>
      <c r="AA7" s="428">
        <f ca="1">AVERAGEIFS(DContriDES!$E44:$ZZ44,DContriDES!$E$42:$ZZ$42,"&gt;="&amp;DContriAgreDes!AA$1,DContriDES!$E$42:$ZZ$42,"&lt;="&amp;DContriAgreDes!AA$2)</f>
        <v>0</v>
      </c>
      <c r="AB7" s="428">
        <f ca="1">AVERAGEIFS(DContriDES!$E44:$ZZ44,DContriDES!$E$42:$ZZ$42,"&gt;="&amp;DContriAgreDes!AB$1,DContriDES!$E$42:$ZZ$42,"&lt;="&amp;DContriAgreDes!AB$2)</f>
        <v>0</v>
      </c>
      <c r="AC7" s="430"/>
      <c r="AD7" s="429">
        <f ca="1">AVERAGEIFS(DContriDES!$E44:$ZZ44,DContriDES!$E$42:$ZZ$42,"&gt;="&amp;DContriAgreDes!AD$1,DContriDES!$E$42:$ZZ$42,"&lt;="&amp;DContriAgreDes!AD$2)</f>
        <v>7965215.0264143664</v>
      </c>
      <c r="AE7" s="428">
        <f ca="1">AVERAGEIFS(DContriDES!$E44:$ZZ44,DContriDES!$E$42:$ZZ$42,"&gt;="&amp;DContriAgreDes!AE$1,DContriDES!$E$42:$ZZ$42,"&lt;="&amp;DContriAgreDes!AE$2)</f>
        <v>7924448.2088802103</v>
      </c>
      <c r="AF7" s="428">
        <f ca="1">AVERAGEIFS(DContriDES!$E44:$ZZ44,DContriDES!$E$42:$ZZ$42,"&gt;="&amp;DContriAgreDes!AF$1,DContriDES!$E$42:$ZZ$42,"&lt;="&amp;DContriAgreDes!AF$2)</f>
        <v>7918829.0575497746</v>
      </c>
      <c r="AG7" s="428">
        <f ca="1">AVERAGEIFS(DContriDES!$E44:$ZZ44,DContriDES!$E$42:$ZZ$42,"&gt;="&amp;DContriAgreDes!AG$1,DContriDES!$E$42:$ZZ$42,"&lt;="&amp;DContriAgreDes!AG$2)</f>
        <v>7961220.0008728988</v>
      </c>
      <c r="AH7" s="428">
        <f ca="1">AVERAGEIFS(DContriDES!$E44:$ZZ44,DContriDES!$E$42:$ZZ$42,"&gt;="&amp;DContriAgreDes!AH$1,DContriDES!$E$42:$ZZ$42,"&lt;="&amp;DContriAgreDes!AH$2)</f>
        <v>7923002.2455780879</v>
      </c>
      <c r="AI7" s="428">
        <f ca="1">AVERAGEIFS(DContriDES!$E44:$ZZ44,DContriDES!$E$42:$ZZ$42,"&gt;="&amp;DContriAgreDes!AI$1,DContriDES!$E$42:$ZZ$42,"&lt;="&amp;DContriAgreDes!AI$2)</f>
        <v>7815948.1016229</v>
      </c>
      <c r="AJ7" s="428">
        <f ca="1">AVERAGEIFS(DContriDES!$E44:$ZZ44,DContriDES!$E$42:$ZZ$42,"&gt;="&amp;DContriAgreDes!AJ$1,DContriDES!$E$42:$ZZ$42,"&lt;="&amp;DContriAgreDes!AJ$2)</f>
        <v>7827091.5177889802</v>
      </c>
      <c r="AK7" s="428">
        <f ca="1">AVERAGEIFS(DContriDES!$E44:$ZZ44,DContriDES!$E$42:$ZZ$42,"&gt;="&amp;DContriAgreDes!AK$1,DContriDES!$E$42:$ZZ$42,"&lt;="&amp;DContriAgreDes!AK$2)</f>
        <v>7848147.788435284</v>
      </c>
      <c r="AL7" s="428">
        <f ca="1">AVERAGEIFS(DContriDES!$E44:$ZZ44,DContriDES!$E$42:$ZZ$42,"&gt;="&amp;DContriAgreDes!AL$1,DContriDES!$E$42:$ZZ$42,"&lt;="&amp;DContriAgreDes!AL$2)</f>
        <v>7870700.0891767293</v>
      </c>
      <c r="AM7" s="428">
        <f ca="1">AVERAGEIFS(DContriDES!$E44:$ZZ44,DContriDES!$E$42:$ZZ$42,"&gt;="&amp;DContriAgreDes!AM$1,DContriDES!$E$42:$ZZ$42,"&lt;="&amp;DContriAgreDes!AM$2)</f>
        <v>7766661.6335837161</v>
      </c>
      <c r="AN7" s="428">
        <f ca="1">AVERAGEIFS(DContriDES!$E44:$ZZ44,DContriDES!$E$42:$ZZ$42,"&gt;="&amp;DContriAgreDes!AN$1,DContriDES!$E$42:$ZZ$42,"&lt;="&amp;DContriAgreDes!AN$2)</f>
        <v>7780260.4205952417</v>
      </c>
      <c r="AO7" s="428">
        <f ca="1">AVERAGEIFS(DContriDES!$E44:$ZZ44,DContriDES!$E$42:$ZZ$42,"&gt;="&amp;DContriAgreDes!AO$1,DContriDES!$E$42:$ZZ$42,"&lt;="&amp;DContriAgreDes!AO$2)</f>
        <v>7874064.8307024986</v>
      </c>
      <c r="AP7" s="428">
        <f ca="1">AVERAGEIFS(DContriDES!$E44:$ZZ44,DContriDES!$E$42:$ZZ$42,"&gt;="&amp;DContriAgreDes!AP$1,DContriDES!$E$42:$ZZ$42,"&lt;="&amp;DContriAgreDes!AP$2)</f>
        <v>0</v>
      </c>
      <c r="AQ7" s="428">
        <f ca="1">AVERAGEIFS(DContriDES!$E44:$ZZ44,DContriDES!$E$42:$ZZ$42,"&gt;="&amp;DContriAgreDes!AQ$1,DContriDES!$E$42:$ZZ$42,"&lt;="&amp;DContriAgreDes!AQ$2)</f>
        <v>0</v>
      </c>
      <c r="AR7" s="428">
        <f ca="1">AVERAGEIFS(DContriDES!$E44:$ZZ44,DContriDES!$E$42:$ZZ$42,"&gt;="&amp;DContriAgreDes!AR$1,DContriDES!$E$42:$ZZ$42,"&lt;="&amp;DContriAgreDes!AR$2)</f>
        <v>0</v>
      </c>
      <c r="AS7" s="428">
        <f ca="1">AVERAGEIFS(DContriDES!$E44:$ZZ44,DContriDES!$E$42:$ZZ$42,"&gt;="&amp;DContriAgreDes!AS$1,DContriDES!$E$42:$ZZ$42,"&lt;="&amp;DContriAgreDes!AS$2)</f>
        <v>0</v>
      </c>
      <c r="AT7" s="428">
        <f ca="1">AVERAGEIFS(DContriDES!$E44:$ZZ44,DContriDES!$E$42:$ZZ$42,"&gt;="&amp;DContriAgreDes!AT$1,DContriDES!$E$42:$ZZ$42,"&lt;="&amp;DContriAgreDes!AT$2)</f>
        <v>0</v>
      </c>
      <c r="AU7" s="428">
        <f ca="1">AVERAGEIFS(DContriDES!$E44:$ZZ44,DContriDES!$E$42:$ZZ$42,"&gt;="&amp;DContriAgreDes!AU$1,DContriDES!$E$42:$ZZ$42,"&lt;="&amp;DContriAgreDes!AU$2)</f>
        <v>0</v>
      </c>
      <c r="AV7" s="430"/>
      <c r="AW7" s="429"/>
      <c r="AX7" s="428" t="s">
        <v>0</v>
      </c>
      <c r="AY7" s="428">
        <f ca="1">AVERAGEIFS(DContriDES!$E44:$ZZ44,DContriDES!$E$42:$ZZ$42,"&gt;="&amp;DContriAgreDes!AY$1,DContriDES!$E$42:$ZZ$42,"&lt;="&amp;DContriAgreDes!AY$2)</f>
        <v>7745150.5536856242</v>
      </c>
      <c r="AZ7" s="431">
        <f ca="1">AVERAGEIFS(DContriDES!$E44:$ZZ44,DContriDES!$E$42:$ZZ$42,"&gt;="&amp;DContriAgreDes!AZ$1,DContriDES!$E$42:$ZZ$42,"&lt;="&amp;DContriAgreDes!AZ$2)</f>
        <v>0</v>
      </c>
      <c r="BA7" s="428"/>
      <c r="BB7" s="428">
        <f ca="1">AVERAGEIFS(DContriDES!$E44:$ZZ44,DContriDES!$E$42:$ZZ$42,"&gt;="&amp;DContriAgreDes!BB$1,DContriDES!$E$42:$ZZ$42,"&lt;="&amp;DContriAgreDes!BB$2)</f>
        <v>7751936.7852064269</v>
      </c>
    </row>
    <row r="8" spans="1:54" s="432" customFormat="1" x14ac:dyDescent="0.2">
      <c r="A8" s="433" t="s">
        <v>1</v>
      </c>
      <c r="B8" s="434">
        <f ca="1">AVERAGEIFS(DContriDES!$E45:$ZZ45,DContriDES!$E$42:$ZZ$42,"&gt;="&amp;DContriAgreDes!B$1,DContriDES!$E$42:$ZZ$42,"&lt;="&amp;DContriAgreDes!B$2)</f>
        <v>954018.38517777622</v>
      </c>
      <c r="C8" s="433">
        <f ca="1">AVERAGEIFS(DContriDES!$E45:$ZZ45,DContriDES!$E$42:$ZZ$42,"&gt;="&amp;DContriAgreDes!C$1,DContriDES!$E$42:$ZZ$42,"&lt;="&amp;DContriAgreDes!C$2)</f>
        <v>958886.4284696877</v>
      </c>
      <c r="D8" s="433">
        <f ca="1">AVERAGEIFS(DContriDES!$E45:$ZZ45,DContriDES!$E$42:$ZZ$42,"&gt;="&amp;DContriAgreDes!D$1,DContriDES!$E$42:$ZZ$42,"&lt;="&amp;DContriAgreDes!D$2)</f>
        <v>888099.51705498609</v>
      </c>
      <c r="E8" s="433">
        <f ca="1">AVERAGEIFS(DContriDES!$E45:$ZZ45,DContriDES!$E$42:$ZZ$42,"&gt;="&amp;DContriAgreDes!E$1,DContriDES!$E$42:$ZZ$42,"&lt;="&amp;DContriAgreDes!E$2)</f>
        <v>833010.21304536064</v>
      </c>
      <c r="F8" s="433">
        <f ca="1">AVERAGEIFS(DContriDES!$E45:$ZZ45,DContriDES!$E$42:$ZZ$42,"&gt;="&amp;DContriAgreDes!F$1,DContriDES!$E$42:$ZZ$42,"&lt;="&amp;DContriAgreDes!F$2)</f>
        <v>0</v>
      </c>
      <c r="G8" s="430"/>
      <c r="H8" s="434">
        <f ca="1">AVERAGEIFS(DContriDES!$E45:$ZZ45,DContriDES!$E$42:$ZZ$42,"&gt;="&amp;DContriAgreDes!H$1,DContriDES!$E$42:$ZZ$42,"&lt;="&amp;DContriAgreDes!H$2)</f>
        <v>977565.42570373218</v>
      </c>
      <c r="I8" s="433">
        <f ca="1">AVERAGEIFS(DContriDES!$E45:$ZZ45,DContriDES!$E$42:$ZZ$42,"&gt;="&amp;DContriAgreDes!I$1,DContriDES!$E$42:$ZZ$42,"&lt;="&amp;DContriAgreDes!I$2)</f>
        <v>940207.43123564322</v>
      </c>
      <c r="J8" s="433">
        <f ca="1">AVERAGEIFS(DContriDES!$E45:$ZZ45,DContriDES!$E$42:$ZZ$42,"&gt;="&amp;DContriAgreDes!J$1,DContriDES!$E$42:$ZZ$42,"&lt;="&amp;DContriAgreDes!J$2)</f>
        <v>909216.54248108959</v>
      </c>
      <c r="K8" s="433">
        <f ca="1">AVERAGEIFS(DContriDES!$E45:$ZZ45,DContriDES!$E$42:$ZZ$42,"&gt;="&amp;DContriAgreDes!K$1,DContriDES!$E$42:$ZZ$42,"&lt;="&amp;DContriAgreDes!K$2)</f>
        <v>866982.49162888259</v>
      </c>
      <c r="L8" s="433">
        <f ca="1">AVERAGEIFS(DContriDES!$E45:$ZZ45,DContriDES!$E$42:$ZZ$42,"&gt;="&amp;DContriAgreDes!L$1,DContriDES!$E$42:$ZZ$42,"&lt;="&amp;DContriAgreDes!L$2)</f>
        <v>823374.89936890639</v>
      </c>
      <c r="M8" s="433">
        <f ca="1">AVERAGEIFS(DContriDES!$E45:$ZZ45,DContriDES!$E$42:$ZZ$42,"&gt;="&amp;DContriAgreDes!M$1,DContriDES!$E$42:$ZZ$42,"&lt;="&amp;DContriAgreDes!M$2)</f>
        <v>842645.526721815</v>
      </c>
      <c r="N8" s="433">
        <f ca="1">AVERAGEIFS(DContriDES!$E45:$ZZ45,DContriDES!$E$42:$ZZ$42,"&gt;="&amp;DContriAgreDes!N$1,DContriDES!$E$42:$ZZ$42,"&lt;="&amp;DContriAgreDes!N$2)</f>
        <v>0</v>
      </c>
      <c r="O8" s="433">
        <f ca="1">AVERAGEIFS(DContriDES!$E45:$ZZ45,DContriDES!$E$42:$ZZ$42,"&gt;="&amp;DContriAgreDes!O$1,DContriDES!$E$42:$ZZ$42,"&lt;="&amp;DContriAgreDes!O$2)</f>
        <v>0</v>
      </c>
      <c r="P8" s="430"/>
      <c r="Q8" s="434">
        <f ca="1">AVERAGEIFS(DContriDES!$E45:$ZZ45,DContriDES!$E$42:$ZZ$42,"&gt;="&amp;DContriAgreDes!Q$1,DContriDES!$E$42:$ZZ$42,"&lt;="&amp;DContriAgreDes!Q$2)</f>
        <v>928536.26776782377</v>
      </c>
      <c r="R8" s="433">
        <f ca="1">AVERAGEIFS(DContriDES!$E45:$ZZ45,DContriDES!$E$42:$ZZ$42,"&gt;="&amp;DContriAgreDes!R$1,DContriDES!$E$42:$ZZ$42,"&lt;="&amp;DContriAgreDes!R$2)</f>
        <v>889896.8171943553</v>
      </c>
      <c r="S8" s="433">
        <f ca="1">AVERAGEIFS(DContriDES!$E45:$ZZ45,DContriDES!$E$42:$ZZ$42,"&gt;="&amp;DContriAgreDes!S$1,DContriDES!$E$42:$ZZ$42,"&lt;="&amp;DContriAgreDes!S$2)</f>
        <v>881820.99015326879</v>
      </c>
      <c r="T8" s="433">
        <f ca="1">AVERAGEIFS(DContriDES!$E45:$ZZ45,DContriDES!$E$42:$ZZ$42,"&gt;="&amp;DContriAgreDes!T$1,DContriDES!$E$42:$ZZ$42,"&lt;="&amp;DContriAgreDes!T$2)</f>
        <v>852143.99310449639</v>
      </c>
      <c r="U8" s="433">
        <f ca="1">AVERAGEIFS(DContriDES!$E45:$ZZ45,DContriDES!$E$42:$ZZ$42,"&gt;="&amp;DContriAgreDes!U$1,DContriDES!$E$42:$ZZ$42,"&lt;="&amp;DContriAgreDes!U$2)</f>
        <v>826897.82423774095</v>
      </c>
      <c r="V8" s="433">
        <f ca="1">AVERAGEIFS(DContriDES!$E45:$ZZ45,DContriDES!$E$42:$ZZ$42,"&gt;="&amp;DContriAgreDes!V$1,DContriDES!$E$42:$ZZ$42,"&lt;="&amp;DContriAgreDes!V$2)</f>
        <v>819851.97450007207</v>
      </c>
      <c r="W8" s="433">
        <f ca="1">AVERAGEIFS(DContriDES!$E45:$ZZ45,DContriDES!$E$42:$ZZ$42,"&gt;="&amp;DContriAgreDes!W$1,DContriDES!$E$42:$ZZ$42,"&lt;="&amp;DContriAgreDes!W$2)</f>
        <v>836553.25125136517</v>
      </c>
      <c r="X8" s="433">
        <f ca="1">AVERAGEIFS(DContriDES!$E45:$ZZ45,DContriDES!$E$42:$ZZ$42,"&gt;="&amp;DContriAgreDes!X$1,DContriDES!$E$42:$ZZ$42,"&lt;="&amp;DContriAgreDes!X$2)</f>
        <v>848737.8021922647</v>
      </c>
      <c r="Y8" s="433">
        <f ca="1">AVERAGEIFS(DContriDES!$E45:$ZZ45,DContriDES!$E$42:$ZZ$42,"&gt;="&amp;DContriAgreDes!Y$1,DContriDES!$E$42:$ZZ$42,"&lt;="&amp;DContriAgreDes!Y$2)</f>
        <v>0</v>
      </c>
      <c r="Z8" s="433">
        <f ca="1">AVERAGEIFS(DContriDES!$E45:$ZZ45,DContriDES!$E$42:$ZZ$42,"&gt;="&amp;DContriAgreDes!Z$1,DContriDES!$E$42:$ZZ$42,"&lt;="&amp;DContriAgreDes!Z$2)</f>
        <v>0</v>
      </c>
      <c r="AA8" s="433">
        <f ca="1">AVERAGEIFS(DContriDES!$E45:$ZZ45,DContriDES!$E$42:$ZZ$42,"&gt;="&amp;DContriAgreDes!AA$1,DContriDES!$E$42:$ZZ$42,"&lt;="&amp;DContriAgreDes!AA$2)</f>
        <v>0</v>
      </c>
      <c r="AB8" s="433">
        <f ca="1">AVERAGEIFS(DContriDES!$E45:$ZZ45,DContriDES!$E$42:$ZZ$42,"&gt;="&amp;DContriAgreDes!AB$1,DContriDES!$E$42:$ZZ$42,"&lt;="&amp;DContriAgreDes!AB$2)</f>
        <v>0</v>
      </c>
      <c r="AC8" s="430"/>
      <c r="AD8" s="434">
        <f ca="1">AVERAGEIFS(DContriDES!$E45:$ZZ45,DContriDES!$E$42:$ZZ$42,"&gt;="&amp;DContriAgreDes!AD$1,DContriDES!$E$42:$ZZ$42,"&lt;="&amp;DContriAgreDes!AD$2)</f>
        <v>936746.86564963986</v>
      </c>
      <c r="AE8" s="433">
        <f ca="1">AVERAGEIFS(DContriDES!$E45:$ZZ45,DContriDES!$E$42:$ZZ$42,"&gt;="&amp;DContriAgreDes!AE$1,DContriDES!$E$42:$ZZ$42,"&lt;="&amp;DContriAgreDes!AE$2)</f>
        <v>902166.85966252908</v>
      </c>
      <c r="AF8" s="433">
        <f ca="1">AVERAGEIFS(DContriDES!$E45:$ZZ45,DContriDES!$E$42:$ZZ$42,"&gt;="&amp;DContriAgreDes!AF$1,DContriDES!$E$42:$ZZ$42,"&lt;="&amp;DContriAgreDes!AF$2)</f>
        <v>888735.90213109984</v>
      </c>
      <c r="AG8" s="433">
        <f ca="1">AVERAGEIFS(DContriDES!$E45:$ZZ45,DContriDES!$E$42:$ZZ$42,"&gt;="&amp;DContriAgreDes!AG$1,DContriDES!$E$42:$ZZ$42,"&lt;="&amp;DContriAgreDes!AG$2)</f>
        <v>888109.29606998502</v>
      </c>
      <c r="AH8" s="433">
        <f ca="1">AVERAGEIFS(DContriDES!$E45:$ZZ45,DContriDES!$E$42:$ZZ$42,"&gt;="&amp;DContriAgreDes!AH$1,DContriDES!$E$42:$ZZ$42,"&lt;="&amp;DContriAgreDes!AH$2)</f>
        <v>861172.07868142368</v>
      </c>
      <c r="AI8" s="433">
        <f ca="1">AVERAGEIFS(DContriDES!$E45:$ZZ45,DContriDES!$E$42:$ZZ$42,"&gt;="&amp;DContriAgreDes!AI$1,DContriDES!$E$42:$ZZ$42,"&lt;="&amp;DContriAgreDes!AI$2)</f>
        <v>851666.10013523907</v>
      </c>
      <c r="AJ8" s="433">
        <f ca="1">AVERAGEIFS(DContriDES!$E45:$ZZ45,DContriDES!$E$42:$ZZ$42,"&gt;="&amp;DContriAgreDes!AJ$1,DContriDES!$E$42:$ZZ$42,"&lt;="&amp;DContriAgreDes!AJ$2)</f>
        <v>832364.57561721583</v>
      </c>
      <c r="AK8" s="433">
        <f ca="1">AVERAGEIFS(DContriDES!$E45:$ZZ45,DContriDES!$E$42:$ZZ$42,"&gt;="&amp;DContriAgreDes!AK$1,DContriDES!$E$42:$ZZ$42,"&lt;="&amp;DContriAgreDes!AK$2)</f>
        <v>822214.97408596077</v>
      </c>
      <c r="AL8" s="433">
        <f ca="1">AVERAGEIFS(DContriDES!$E45:$ZZ45,DContriDES!$E$42:$ZZ$42,"&gt;="&amp;DContriAgreDes!AL$1,DContriDES!$E$42:$ZZ$42,"&lt;="&amp;DContriAgreDes!AL$2)</f>
        <v>815545.14840354281</v>
      </c>
      <c r="AM8" s="433">
        <f ca="1">AVERAGEIFS(DContriDES!$E45:$ZZ45,DContriDES!$E$42:$ZZ$42,"&gt;="&amp;DContriAgreDes!AM$1,DContriDES!$E$42:$ZZ$42,"&lt;="&amp;DContriAgreDes!AM$2)</f>
        <v>834028.49561015912</v>
      </c>
      <c r="AN8" s="433">
        <f ca="1">AVERAGEIFS(DContriDES!$E45:$ZZ45,DContriDES!$E$42:$ZZ$42,"&gt;="&amp;DContriAgreDes!AN$1,DContriDES!$E$42:$ZZ$42,"&lt;="&amp;DContriAgreDes!AN$2)</f>
        <v>844587.86264293129</v>
      </c>
      <c r="AO8" s="433">
        <f ca="1">AVERAGEIFS(DContriDES!$E45:$ZZ45,DContriDES!$E$42:$ZZ$42,"&gt;="&amp;DContriAgreDes!AO$1,DContriDES!$E$42:$ZZ$42,"&lt;="&amp;DContriAgreDes!AO$2)</f>
        <v>849320.22191235446</v>
      </c>
      <c r="AP8" s="433">
        <f ca="1">AVERAGEIFS(DContriDES!$E45:$ZZ45,DContriDES!$E$42:$ZZ$42,"&gt;="&amp;DContriAgreDes!AP$1,DContriDES!$E$42:$ZZ$42,"&lt;="&amp;DContriAgreDes!AP$2)</f>
        <v>0</v>
      </c>
      <c r="AQ8" s="433">
        <f ca="1">AVERAGEIFS(DContriDES!$E45:$ZZ45,DContriDES!$E$42:$ZZ$42,"&gt;="&amp;DContriAgreDes!AQ$1,DContriDES!$E$42:$ZZ$42,"&lt;="&amp;DContriAgreDes!AQ$2)</f>
        <v>0</v>
      </c>
      <c r="AR8" s="433">
        <f ca="1">AVERAGEIFS(DContriDES!$E45:$ZZ45,DContriDES!$E$42:$ZZ$42,"&gt;="&amp;DContriAgreDes!AR$1,DContriDES!$E$42:$ZZ$42,"&lt;="&amp;DContriAgreDes!AR$2)</f>
        <v>0</v>
      </c>
      <c r="AS8" s="433">
        <f ca="1">AVERAGEIFS(DContriDES!$E45:$ZZ45,DContriDES!$E$42:$ZZ$42,"&gt;="&amp;DContriAgreDes!AS$1,DContriDES!$E$42:$ZZ$42,"&lt;="&amp;DContriAgreDes!AS$2)</f>
        <v>0</v>
      </c>
      <c r="AT8" s="433">
        <f ca="1">AVERAGEIFS(DContriDES!$E45:$ZZ45,DContriDES!$E$42:$ZZ$42,"&gt;="&amp;DContriAgreDes!AT$1,DContriDES!$E$42:$ZZ$42,"&lt;="&amp;DContriAgreDes!AT$2)</f>
        <v>0</v>
      </c>
      <c r="AU8" s="433">
        <f ca="1">AVERAGEIFS(DContriDES!$E45:$ZZ45,DContriDES!$E$42:$ZZ$42,"&gt;="&amp;DContriAgreDes!AU$1,DContriDES!$E$42:$ZZ$42,"&lt;="&amp;DContriAgreDes!AU$2)</f>
        <v>0</v>
      </c>
      <c r="AV8" s="430"/>
      <c r="AW8" s="434"/>
      <c r="AX8" s="433" t="s">
        <v>1</v>
      </c>
      <c r="AY8" s="433">
        <f ca="1">AVERAGEIFS(DContriDES!$E45:$ZZ45,DContriDES!$E$42:$ZZ$42,"&gt;="&amp;DContriAgreDes!AY$1,DContriDES!$E$42:$ZZ$42,"&lt;="&amp;DContriAgreDes!AY$2)</f>
        <v>828172.12454573228</v>
      </c>
      <c r="AZ8" s="435">
        <f ca="1">AVERAGEIFS(DContriDES!$E45:$ZZ45,DContriDES!$E$42:$ZZ$42,"&gt;="&amp;DContriAgreDes!AZ$1,DContriDES!$E$42:$ZZ$42,"&lt;="&amp;DContriAgreDes!AZ$2)</f>
        <v>0</v>
      </c>
      <c r="BA8" s="433"/>
      <c r="BB8" s="428">
        <f ca="1">AVERAGEIFS(DContriDES!$E45:$ZZ45,DContriDES!$E$42:$ZZ$42,"&gt;="&amp;DContriAgreDes!BB$1,DContriDES!$E$42:$ZZ$42,"&lt;="&amp;DContriAgreDes!BB$2)</f>
        <v>949039.35856633633</v>
      </c>
    </row>
    <row r="9" spans="1:54" s="432" customFormat="1" x14ac:dyDescent="0.2">
      <c r="A9" s="433" t="s">
        <v>5</v>
      </c>
      <c r="B9" s="434">
        <f ca="1">AVERAGEIFS(DContriDES!$E46:$ZZ46,DContriDES!$E$42:$ZZ$42,"&gt;="&amp;DContriAgreDes!B$1,DContriDES!$E$42:$ZZ$42,"&lt;="&amp;DContriAgreDes!B$2)</f>
        <v>322291.66859405162</v>
      </c>
      <c r="C9" s="433">
        <f ca="1">AVERAGEIFS(DContriDES!$E46:$ZZ46,DContriDES!$E$42:$ZZ$42,"&gt;="&amp;DContriAgreDes!C$1,DContriDES!$E$42:$ZZ$42,"&lt;="&amp;DContriAgreDes!C$2)</f>
        <v>314379.9932255834</v>
      </c>
      <c r="D9" s="433">
        <f ca="1">AVERAGEIFS(DContriDES!$E46:$ZZ46,DContriDES!$E$42:$ZZ$42,"&gt;="&amp;DContriAgreDes!D$1,DContriDES!$E$42:$ZZ$42,"&lt;="&amp;DContriAgreDes!D$2)</f>
        <v>306899.15579555318</v>
      </c>
      <c r="E9" s="433">
        <f ca="1">AVERAGEIFS(DContriDES!$E46:$ZZ46,DContriDES!$E$42:$ZZ$42,"&gt;="&amp;DContriAgreDes!E$1,DContriDES!$E$42:$ZZ$42,"&lt;="&amp;DContriAgreDes!E$2)</f>
        <v>306397.6403334724</v>
      </c>
      <c r="F9" s="433">
        <f ca="1">AVERAGEIFS(DContriDES!$E46:$ZZ46,DContriDES!$E$42:$ZZ$42,"&gt;="&amp;DContriAgreDes!F$1,DContriDES!$E$42:$ZZ$42,"&lt;="&amp;DContriAgreDes!F$2)</f>
        <v>0</v>
      </c>
      <c r="G9" s="430"/>
      <c r="H9" s="434">
        <f ca="1">AVERAGEIFS(DContriDES!$E46:$ZZ46,DContriDES!$E$42:$ZZ$42,"&gt;="&amp;DContriAgreDes!H$1,DContriDES!$E$42:$ZZ$42,"&lt;="&amp;DContriAgreDes!H$2)</f>
        <v>314196.76855099289</v>
      </c>
      <c r="I9" s="433">
        <f ca="1">AVERAGEIFS(DContriDES!$E46:$ZZ46,DContriDES!$E$42:$ZZ$42,"&gt;="&amp;DContriAgreDes!I$1,DContriDES!$E$42:$ZZ$42,"&lt;="&amp;DContriAgreDes!I$2)</f>
        <v>314563.21790017391</v>
      </c>
      <c r="J9" s="433">
        <f ca="1">AVERAGEIFS(DContriDES!$E46:$ZZ46,DContriDES!$E$42:$ZZ$42,"&gt;="&amp;DContriAgreDes!J$1,DContriDES!$E$42:$ZZ$42,"&lt;="&amp;DContriAgreDes!J$2)</f>
        <v>305621.30979697319</v>
      </c>
      <c r="K9" s="433">
        <f ca="1">AVERAGEIFS(DContriDES!$E46:$ZZ46,DContriDES!$E$42:$ZZ$42,"&gt;="&amp;DContriAgreDes!K$1,DContriDES!$E$42:$ZZ$42,"&lt;="&amp;DContriAgreDes!K$2)</f>
        <v>308177.00179413322</v>
      </c>
      <c r="L9" s="433">
        <f ca="1">AVERAGEIFS(DContriDES!$E46:$ZZ46,DContriDES!$E$42:$ZZ$42,"&gt;="&amp;DContriAgreDes!L$1,DContriDES!$E$42:$ZZ$42,"&lt;="&amp;DContriAgreDes!L$2)</f>
        <v>303363.04767985968</v>
      </c>
      <c r="M9" s="433">
        <f ca="1">AVERAGEIFS(DContriDES!$E46:$ZZ46,DContriDES!$E$42:$ZZ$42,"&gt;="&amp;DContriAgreDes!M$1,DContriDES!$E$42:$ZZ$42,"&lt;="&amp;DContriAgreDes!M$2)</f>
        <v>309432.23298708507</v>
      </c>
      <c r="N9" s="433">
        <f ca="1">AVERAGEIFS(DContriDES!$E46:$ZZ46,DContriDES!$E$42:$ZZ$42,"&gt;="&amp;DContriAgreDes!N$1,DContriDES!$E$42:$ZZ$42,"&lt;="&amp;DContriAgreDes!N$2)</f>
        <v>0</v>
      </c>
      <c r="O9" s="433">
        <f ca="1">AVERAGEIFS(DContriDES!$E46:$ZZ46,DContriDES!$E$42:$ZZ$42,"&gt;="&amp;DContriAgreDes!O$1,DContriDES!$E$42:$ZZ$42,"&lt;="&amp;DContriAgreDes!O$2)</f>
        <v>0</v>
      </c>
      <c r="P9" s="430"/>
      <c r="Q9" s="434">
        <f ca="1">AVERAGEIFS(DContriDES!$E46:$ZZ46,DContriDES!$E$42:$ZZ$42,"&gt;="&amp;DContriAgreDes!Q$1,DContriDES!$E$42:$ZZ$42,"&lt;="&amp;DContriAgreDes!Q$2)</f>
        <v>303478.89864368929</v>
      </c>
      <c r="R9" s="433">
        <f ca="1">AVERAGEIFS(DContriDES!$E46:$ZZ46,DContriDES!$E$42:$ZZ$42,"&gt;="&amp;DContriAgreDes!R$1,DContriDES!$E$42:$ZZ$42,"&lt;="&amp;DContriAgreDes!R$2)</f>
        <v>307763.72095025703</v>
      </c>
      <c r="S9" s="433">
        <f ca="1">AVERAGEIFS(DContriDES!$E46:$ZZ46,DContriDES!$E$42:$ZZ$42,"&gt;="&amp;DContriAgreDes!S$1,DContriDES!$E$42:$ZZ$42,"&lt;="&amp;DContriAgreDes!S$2)</f>
        <v>309953.47750950651</v>
      </c>
      <c r="T9" s="433">
        <f ca="1">AVERAGEIFS(DContriDES!$E46:$ZZ46,DContriDES!$E$42:$ZZ$42,"&gt;="&amp;DContriAgreDes!T$1,DContriDES!$E$42:$ZZ$42,"&lt;="&amp;DContriAgreDes!T$2)</f>
        <v>306400.52607875993</v>
      </c>
      <c r="U9" s="433">
        <f ca="1">AVERAGEIFS(DContriDES!$E46:$ZZ46,DContriDES!$E$42:$ZZ$42,"&gt;="&amp;DContriAgreDes!U$1,DContriDES!$E$42:$ZZ$42,"&lt;="&amp;DContriAgreDes!U$2)</f>
        <v>303719.74375667353</v>
      </c>
      <c r="V9" s="433">
        <f ca="1">AVERAGEIFS(DContriDES!$E46:$ZZ46,DContriDES!$E$42:$ZZ$42,"&gt;="&amp;DContriAgreDes!V$1,DContriDES!$E$42:$ZZ$42,"&lt;="&amp;DContriAgreDes!V$2)</f>
        <v>303006.35160304588</v>
      </c>
      <c r="W9" s="433">
        <f ca="1">AVERAGEIFS(DContriDES!$E46:$ZZ46,DContriDES!$E$42:$ZZ$42,"&gt;="&amp;DContriAgreDes!W$1,DContriDES!$E$42:$ZZ$42,"&lt;="&amp;DContriAgreDes!W$2)</f>
        <v>305541.39897139458</v>
      </c>
      <c r="X9" s="433">
        <f ca="1">AVERAGEIFS(DContriDES!$E46:$ZZ46,DContriDES!$E$42:$ZZ$42,"&gt;="&amp;DContriAgreDes!X$1,DContriDES!$E$42:$ZZ$42,"&lt;="&amp;DContriAgreDes!X$2)</f>
        <v>313323.06700277561</v>
      </c>
      <c r="Y9" s="433">
        <f ca="1">AVERAGEIFS(DContriDES!$E46:$ZZ46,DContriDES!$E$42:$ZZ$42,"&gt;="&amp;DContriAgreDes!Y$1,DContriDES!$E$42:$ZZ$42,"&lt;="&amp;DContriAgreDes!Y$2)</f>
        <v>0</v>
      </c>
      <c r="Z9" s="433">
        <f ca="1">AVERAGEIFS(DContriDES!$E46:$ZZ46,DContriDES!$E$42:$ZZ$42,"&gt;="&amp;DContriAgreDes!Z$1,DContriDES!$E$42:$ZZ$42,"&lt;="&amp;DContriAgreDes!Z$2)</f>
        <v>0</v>
      </c>
      <c r="AA9" s="433">
        <f ca="1">AVERAGEIFS(DContriDES!$E46:$ZZ46,DContriDES!$E$42:$ZZ$42,"&gt;="&amp;DContriAgreDes!AA$1,DContriDES!$E$42:$ZZ$42,"&lt;="&amp;DContriAgreDes!AA$2)</f>
        <v>0</v>
      </c>
      <c r="AB9" s="433">
        <f ca="1">AVERAGEIFS(DContriDES!$E46:$ZZ46,DContriDES!$E$42:$ZZ$42,"&gt;="&amp;DContriAgreDes!AB$1,DContriDES!$E$42:$ZZ$42,"&lt;="&amp;DContriAgreDes!AB$2)</f>
        <v>0</v>
      </c>
      <c r="AC9" s="430"/>
      <c r="AD9" s="434">
        <f ca="1">AVERAGEIFS(DContriDES!$E46:$ZZ46,DContriDES!$E$42:$ZZ$42,"&gt;="&amp;DContriAgreDes!AD$1,DContriDES!$E$42:$ZZ$42,"&lt;="&amp;DContriAgreDes!AD$2)</f>
        <v>301204.37945931649</v>
      </c>
      <c r="AE9" s="433">
        <f ca="1">AVERAGEIFS(DContriDES!$E46:$ZZ46,DContriDES!$E$42:$ZZ$42,"&gt;="&amp;DContriAgreDes!AE$1,DContriDES!$E$42:$ZZ$42,"&lt;="&amp;DContriAgreDes!AE$2)</f>
        <v>303717.27370816475</v>
      </c>
      <c r="AF9" s="433">
        <f ca="1">AVERAGEIFS(DContriDES!$E46:$ZZ46,DContriDES!$E$42:$ZZ$42,"&gt;="&amp;DContriAgreDes!AF$1,DContriDES!$E$42:$ZZ$42,"&lt;="&amp;DContriAgreDes!AF$2)</f>
        <v>311942.27622343821</v>
      </c>
      <c r="AG9" s="433">
        <f ca="1">AVERAGEIFS(DContriDES!$E46:$ZZ46,DContriDES!$E$42:$ZZ$42,"&gt;="&amp;DContriAgreDes!AG$1,DContriDES!$E$42:$ZZ$42,"&lt;="&amp;DContriAgreDes!AG$2)</f>
        <v>310945.19977182715</v>
      </c>
      <c r="AH9" s="433">
        <f ca="1">AVERAGEIFS(DContriDES!$E46:$ZZ46,DContriDES!$E$42:$ZZ$42,"&gt;="&amp;DContriAgreDes!AH$1,DContriDES!$E$42:$ZZ$42,"&lt;="&amp;DContriAgreDes!AH$2)</f>
        <v>307567.48076482431</v>
      </c>
      <c r="AI9" s="433">
        <f ca="1">AVERAGEIFS(DContriDES!$E46:$ZZ46,DContriDES!$E$42:$ZZ$42,"&gt;="&amp;DContriAgreDes!AI$1,DContriDES!$E$42:$ZZ$42,"&lt;="&amp;DContriAgreDes!AI$2)</f>
        <v>306018.3248457482</v>
      </c>
      <c r="AJ9" s="433">
        <f ca="1">AVERAGEIFS(DContriDES!$E46:$ZZ46,DContriDES!$E$42:$ZZ$42,"&gt;="&amp;DContriAgreDes!AJ$1,DContriDES!$E$42:$ZZ$42,"&lt;="&amp;DContriAgreDes!AJ$2)</f>
        <v>304598.48380921484</v>
      </c>
      <c r="AK9" s="433">
        <f ca="1">AVERAGEIFS(DContriDES!$E46:$ZZ46,DContriDES!$E$42:$ZZ$42,"&gt;="&amp;DContriAgreDes!AK$1,DContriDES!$E$42:$ZZ$42,"&lt;="&amp;DContriAgreDes!AK$2)</f>
        <v>302351.92692488956</v>
      </c>
      <c r="AL9" s="433">
        <f ca="1">AVERAGEIFS(DContriDES!$E46:$ZZ46,DContriDES!$E$42:$ZZ$42,"&gt;="&amp;DContriAgreDes!AL$1,DContriDES!$E$42:$ZZ$42,"&lt;="&amp;DContriAgreDes!AL$2)</f>
        <v>303138.7323054747</v>
      </c>
      <c r="AM9" s="433">
        <f ca="1">AVERAGEIFS(DContriDES!$E46:$ZZ46,DContriDES!$E$42:$ZZ$42,"&gt;="&amp;DContriAgreDes!AM$1,DContriDES!$E$42:$ZZ$42,"&lt;="&amp;DContriAgreDes!AM$2)</f>
        <v>304514.42671592999</v>
      </c>
      <c r="AN9" s="433">
        <f ca="1">AVERAGEIFS(DContriDES!$E46:$ZZ46,DContriDES!$E$42:$ZZ$42,"&gt;="&amp;DContriAgreDes!AN$1,DContriDES!$E$42:$ZZ$42,"&lt;="&amp;DContriAgreDes!AN$2)</f>
        <v>310058.83956998657</v>
      </c>
      <c r="AO9" s="433">
        <f ca="1">AVERAGEIFS(DContriDES!$E46:$ZZ46,DContriDES!$E$42:$ZZ$42,"&gt;="&amp;DContriAgreDes!AO$1,DContriDES!$E$42:$ZZ$42,"&lt;="&amp;DContriAgreDes!AO$2)</f>
        <v>313723.43267533876</v>
      </c>
      <c r="AP9" s="433">
        <f ca="1">AVERAGEIFS(DContriDES!$E46:$ZZ46,DContriDES!$E$42:$ZZ$42,"&gt;="&amp;DContriAgreDes!AP$1,DContriDES!$E$42:$ZZ$42,"&lt;="&amp;DContriAgreDes!AP$2)</f>
        <v>0</v>
      </c>
      <c r="AQ9" s="433">
        <f ca="1">AVERAGEIFS(DContriDES!$E46:$ZZ46,DContriDES!$E$42:$ZZ$42,"&gt;="&amp;DContriAgreDes!AQ$1,DContriDES!$E$42:$ZZ$42,"&lt;="&amp;DContriAgreDes!AQ$2)</f>
        <v>0</v>
      </c>
      <c r="AR9" s="433">
        <f ca="1">AVERAGEIFS(DContriDES!$E46:$ZZ46,DContriDES!$E$42:$ZZ$42,"&gt;="&amp;DContriAgreDes!AR$1,DContriDES!$E$42:$ZZ$42,"&lt;="&amp;DContriAgreDes!AR$2)</f>
        <v>0</v>
      </c>
      <c r="AS9" s="433">
        <f ca="1">AVERAGEIFS(DContriDES!$E46:$ZZ46,DContriDES!$E$42:$ZZ$42,"&gt;="&amp;DContriAgreDes!AS$1,DContriDES!$E$42:$ZZ$42,"&lt;="&amp;DContriAgreDes!AS$2)</f>
        <v>0</v>
      </c>
      <c r="AT9" s="433">
        <f ca="1">AVERAGEIFS(DContriDES!$E46:$ZZ46,DContriDES!$E$42:$ZZ$42,"&gt;="&amp;DContriAgreDes!AT$1,DContriDES!$E$42:$ZZ$42,"&lt;="&amp;DContriAgreDes!AT$2)</f>
        <v>0</v>
      </c>
      <c r="AU9" s="433">
        <f ca="1">AVERAGEIFS(DContriDES!$E46:$ZZ46,DContriDES!$E$42:$ZZ$42,"&gt;="&amp;DContriAgreDes!AU$1,DContriDES!$E$42:$ZZ$42,"&lt;="&amp;DContriAgreDes!AU$2)</f>
        <v>0</v>
      </c>
      <c r="AV9" s="430"/>
      <c r="AW9" s="434"/>
      <c r="AX9" s="433" t="s">
        <v>5</v>
      </c>
      <c r="AY9" s="433">
        <f ca="1">AVERAGEIFS(DContriDES!$E46:$ZZ46,DContriDES!$E$42:$ZZ$42,"&gt;="&amp;DContriAgreDes!AY$1,DContriDES!$E$42:$ZZ$42,"&lt;="&amp;DContriAgreDes!AY$2)</f>
        <v>303955.74664749758</v>
      </c>
      <c r="AZ9" s="435">
        <f ca="1">AVERAGEIFS(DContriDES!$E46:$ZZ46,DContriDES!$E$42:$ZZ$42,"&gt;="&amp;DContriAgreDes!AZ$1,DContriDES!$E$42:$ZZ$42,"&lt;="&amp;DContriAgreDes!AZ$2)</f>
        <v>0</v>
      </c>
      <c r="BA9" s="433"/>
      <c r="BB9" s="428">
        <f ca="1">AVERAGEIFS(DContriDES!$E46:$ZZ46,DContriDES!$E$42:$ZZ$42,"&gt;="&amp;DContriAgreDes!BB$1,DContriDES!$E$42:$ZZ$42,"&lt;="&amp;DContriAgreDes!BB$2)</f>
        <v>456627.07506772532</v>
      </c>
    </row>
    <row r="10" spans="1:54" s="432" customFormat="1" x14ac:dyDescent="0.2">
      <c r="A10" s="433" t="s">
        <v>8</v>
      </c>
      <c r="B10" s="434">
        <f ca="1">AVERAGEIFS(DContriDES!$E47:$ZZ47,DContriDES!$E$42:$ZZ$42,"&gt;="&amp;DContriAgreDes!B$1,DContriDES!$E$42:$ZZ$42,"&lt;="&amp;DContriAgreDes!B$2)</f>
        <v>1312127.9230471866</v>
      </c>
      <c r="C10" s="433">
        <f ca="1">AVERAGEIFS(DContriDES!$E47:$ZZ47,DContriDES!$E$42:$ZZ$42,"&gt;="&amp;DContriAgreDes!C$1,DContriDES!$E$42:$ZZ$42,"&lt;="&amp;DContriAgreDes!C$2)</f>
        <v>1471579.0616476408</v>
      </c>
      <c r="D10" s="433">
        <f ca="1">AVERAGEIFS(DContriDES!$E47:$ZZ47,DContriDES!$E$42:$ZZ$42,"&gt;="&amp;DContriAgreDes!D$1,DContriDES!$E$42:$ZZ$42,"&lt;="&amp;DContriAgreDes!D$2)</f>
        <v>1516983.9022116379</v>
      </c>
      <c r="E10" s="433">
        <f ca="1">AVERAGEIFS(DContriDES!$E47:$ZZ47,DContriDES!$E$42:$ZZ$42,"&gt;="&amp;DContriAgreDes!E$1,DContriDES!$E$42:$ZZ$42,"&lt;="&amp;DContriAgreDes!E$2)</f>
        <v>1500962.073027445</v>
      </c>
      <c r="F10" s="433">
        <f ca="1">AVERAGEIFS(DContriDES!$E47:$ZZ47,DContriDES!$E$42:$ZZ$42,"&gt;="&amp;DContriAgreDes!F$1,DContriDES!$E$42:$ZZ$42,"&lt;="&amp;DContriAgreDes!F$2)</f>
        <v>0</v>
      </c>
      <c r="G10" s="430"/>
      <c r="H10" s="434">
        <f ca="1">AVERAGEIFS(DContriDES!$E47:$ZZ47,DContriDES!$E$42:$ZZ$42,"&gt;="&amp;DContriAgreDes!H$1,DContriDES!$E$42:$ZZ$42,"&lt;="&amp;DContriAgreDes!H$2)</f>
        <v>1400218.4703262795</v>
      </c>
      <c r="I10" s="433">
        <f ca="1">AVERAGEIFS(DContriDES!$E47:$ZZ47,DContriDES!$E$42:$ZZ$42,"&gt;="&amp;DContriAgreDes!I$1,DContriDES!$E$42:$ZZ$42,"&lt;="&amp;DContriAgreDes!I$2)</f>
        <v>1542939.652969002</v>
      </c>
      <c r="J10" s="433">
        <f ca="1">AVERAGEIFS(DContriDES!$E47:$ZZ47,DContriDES!$E$42:$ZZ$42,"&gt;="&amp;DContriAgreDes!J$1,DContriDES!$E$42:$ZZ$42,"&lt;="&amp;DContriAgreDes!J$2)</f>
        <v>1527081.5482298259</v>
      </c>
      <c r="K10" s="433">
        <f ca="1">AVERAGEIFS(DContriDES!$E47:$ZZ47,DContriDES!$E$42:$ZZ$42,"&gt;="&amp;DContriAgreDes!K$1,DContriDES!$E$42:$ZZ$42,"&lt;="&amp;DContriAgreDes!K$2)</f>
        <v>1506886.2561934495</v>
      </c>
      <c r="L10" s="433">
        <f ca="1">AVERAGEIFS(DContriDES!$E47:$ZZ47,DContriDES!$E$42:$ZZ$42,"&gt;="&amp;DContriAgreDes!L$1,DContriDES!$E$42:$ZZ$42,"&lt;="&amp;DContriAgreDes!L$2)</f>
        <v>1498285.3456221225</v>
      </c>
      <c r="M10" s="433">
        <f ca="1">AVERAGEIFS(DContriDES!$E47:$ZZ47,DContriDES!$E$42:$ZZ$42,"&gt;="&amp;DContriAgreDes!M$1,DContriDES!$E$42:$ZZ$42,"&lt;="&amp;DContriAgreDes!M$2)</f>
        <v>1503638.8004327677</v>
      </c>
      <c r="N10" s="433">
        <f ca="1">AVERAGEIFS(DContriDES!$E47:$ZZ47,DContriDES!$E$42:$ZZ$42,"&gt;="&amp;DContriAgreDes!N$1,DContriDES!$E$42:$ZZ$42,"&lt;="&amp;DContriAgreDes!N$2)</f>
        <v>0</v>
      </c>
      <c r="O10" s="433">
        <f ca="1">AVERAGEIFS(DContriDES!$E47:$ZZ47,DContriDES!$E$42:$ZZ$42,"&gt;="&amp;DContriAgreDes!O$1,DContriDES!$E$42:$ZZ$42,"&lt;="&amp;DContriAgreDes!O$2)</f>
        <v>0</v>
      </c>
      <c r="P10" s="430"/>
      <c r="Q10" s="434">
        <f ca="1">AVERAGEIFS(DContriDES!$E47:$ZZ47,DContriDES!$E$42:$ZZ$42,"&gt;="&amp;DContriAgreDes!Q$1,DContriDES!$E$42:$ZZ$42,"&lt;="&amp;DContriAgreDes!Q$2)</f>
        <v>1528032.1394016978</v>
      </c>
      <c r="R10" s="433">
        <f ca="1">AVERAGEIFS(DContriDES!$E47:$ZZ47,DContriDES!$E$42:$ZZ$42,"&gt;="&amp;DContriAgreDes!R$1,DContriDES!$E$42:$ZZ$42,"&lt;="&amp;DContriAgreDes!R$2)</f>
        <v>1526130.9570579545</v>
      </c>
      <c r="S10" s="433">
        <f ca="1">AVERAGEIFS(DContriDES!$E47:$ZZ47,DContriDES!$E$42:$ZZ$42,"&gt;="&amp;DContriAgreDes!S$1,DContriDES!$E$42:$ZZ$42,"&lt;="&amp;DContriAgreDes!S$2)</f>
        <v>1541328.2908984125</v>
      </c>
      <c r="T10" s="433">
        <f ca="1">AVERAGEIFS(DContriDES!$E47:$ZZ47,DContriDES!$E$42:$ZZ$42,"&gt;="&amp;DContriAgreDes!T$1,DContriDES!$E$42:$ZZ$42,"&lt;="&amp;DContriAgreDes!T$2)</f>
        <v>1472444.2214884863</v>
      </c>
      <c r="U10" s="433">
        <f ca="1">AVERAGEIFS(DContriDES!$E47:$ZZ47,DContriDES!$E$42:$ZZ$42,"&gt;="&amp;DContriAgreDes!U$1,DContriDES!$E$42:$ZZ$42,"&lt;="&amp;DContriAgreDes!U$2)</f>
        <v>1492491.5347272081</v>
      </c>
      <c r="V10" s="433">
        <f ca="1">AVERAGEIFS(DContriDES!$E47:$ZZ47,DContriDES!$E$42:$ZZ$42,"&gt;="&amp;DContriAgreDes!V$1,DContriDES!$E$42:$ZZ$42,"&lt;="&amp;DContriAgreDes!V$2)</f>
        <v>1504079.156517037</v>
      </c>
      <c r="W10" s="433">
        <f ca="1">AVERAGEIFS(DContriDES!$E47:$ZZ47,DContriDES!$E$42:$ZZ$42,"&gt;="&amp;DContriAgreDes!W$1,DContriDES!$E$42:$ZZ$42,"&lt;="&amp;DContriAgreDes!W$2)</f>
        <v>1475960.6000088435</v>
      </c>
      <c r="X10" s="433">
        <f ca="1">AVERAGEIFS(DContriDES!$E47:$ZZ47,DContriDES!$E$42:$ZZ$42,"&gt;="&amp;DContriAgreDes!X$1,DContriDES!$E$42:$ZZ$42,"&lt;="&amp;DContriAgreDes!X$2)</f>
        <v>1531317.0008566917</v>
      </c>
      <c r="Y10" s="433">
        <f ca="1">AVERAGEIFS(DContriDES!$E47:$ZZ47,DContriDES!$E$42:$ZZ$42,"&gt;="&amp;DContriAgreDes!Y$1,DContriDES!$E$42:$ZZ$42,"&lt;="&amp;DContriAgreDes!Y$2)</f>
        <v>0</v>
      </c>
      <c r="Z10" s="433">
        <f ca="1">AVERAGEIFS(DContriDES!$E47:$ZZ47,DContriDES!$E$42:$ZZ$42,"&gt;="&amp;DContriAgreDes!Z$1,DContriDES!$E$42:$ZZ$42,"&lt;="&amp;DContriAgreDes!Z$2)</f>
        <v>0</v>
      </c>
      <c r="AA10" s="433">
        <f ca="1">AVERAGEIFS(DContriDES!$E47:$ZZ47,DContriDES!$E$42:$ZZ$42,"&gt;="&amp;DContriAgreDes!AA$1,DContriDES!$E$42:$ZZ$42,"&lt;="&amp;DContriAgreDes!AA$2)</f>
        <v>0</v>
      </c>
      <c r="AB10" s="433">
        <f ca="1">AVERAGEIFS(DContriDES!$E47:$ZZ47,DContriDES!$E$42:$ZZ$42,"&gt;="&amp;DContriAgreDes!AB$1,DContriDES!$E$42:$ZZ$42,"&lt;="&amp;DContriAgreDes!AB$2)</f>
        <v>0</v>
      </c>
      <c r="AC10" s="430"/>
      <c r="AD10" s="434">
        <f ca="1">AVERAGEIFS(DContriDES!$E47:$ZZ47,DContriDES!$E$42:$ZZ$42,"&gt;="&amp;DContriAgreDes!AD$1,DContriDES!$E$42:$ZZ$42,"&lt;="&amp;DContriAgreDes!AD$2)</f>
        <v>1542311.5378762279</v>
      </c>
      <c r="AE10" s="433">
        <f ca="1">AVERAGEIFS(DContriDES!$E47:$ZZ47,DContriDES!$E$42:$ZZ$42,"&gt;="&amp;DContriAgreDes!AE$1,DContriDES!$E$42:$ZZ$42,"&lt;="&amp;DContriAgreDes!AE$2)</f>
        <v>1517881.6941376394</v>
      </c>
      <c r="AF10" s="433">
        <f ca="1">AVERAGEIFS(DContriDES!$E47:$ZZ47,DContriDES!$E$42:$ZZ$42,"&gt;="&amp;DContriAgreDes!AF$1,DContriDES!$E$42:$ZZ$42,"&lt;="&amp;DContriAgreDes!AF$2)</f>
        <v>1521051.4126756112</v>
      </c>
      <c r="AG10" s="433">
        <f ca="1">AVERAGEIFS(DContriDES!$E47:$ZZ47,DContriDES!$E$42:$ZZ$42,"&gt;="&amp;DContriAgreDes!AG$1,DContriDES!$E$42:$ZZ$42,"&lt;="&amp;DContriAgreDes!AG$2)</f>
        <v>1537581.306110091</v>
      </c>
      <c r="AH10" s="433">
        <f ca="1">AVERAGEIFS(DContriDES!$E47:$ZZ47,DContriDES!$E$42:$ZZ$42,"&gt;="&amp;DContriAgreDes!AH$1,DContriDES!$E$42:$ZZ$42,"&lt;="&amp;DContriAgreDes!AH$2)</f>
        <v>1513127.7665233514</v>
      </c>
      <c r="AI10" s="433">
        <f ca="1">AVERAGEIFS(DContriDES!$E47:$ZZ47,DContriDES!$E$42:$ZZ$42,"&gt;="&amp;DContriAgreDes!AI$1,DContriDES!$E$42:$ZZ$42,"&lt;="&amp;DContriAgreDes!AI$2)</f>
        <v>1469949.6959469058</v>
      </c>
      <c r="AJ10" s="433">
        <f ca="1">AVERAGEIFS(DContriDES!$E47:$ZZ47,DContriDES!$E$42:$ZZ$42,"&gt;="&amp;DContriAgreDes!AJ$1,DContriDES!$E$42:$ZZ$42,"&lt;="&amp;DContriAgreDes!AJ$2)</f>
        <v>1479637.5107307113</v>
      </c>
      <c r="AK10" s="433">
        <f ca="1">AVERAGEIFS(DContriDES!$E47:$ZZ47,DContriDES!$E$42:$ZZ$42,"&gt;="&amp;DContriAgreDes!AK$1,DContriDES!$E$42:$ZZ$42,"&lt;="&amp;DContriAgreDes!AK$2)</f>
        <v>1497041.0644134432</v>
      </c>
      <c r="AL10" s="433">
        <f ca="1">AVERAGEIFS(DContriDES!$E47:$ZZ47,DContriDES!$E$42:$ZZ$42,"&gt;="&amp;DContriAgreDes!AL$1,DContriDES!$E$42:$ZZ$42,"&lt;="&amp;DContriAgreDes!AL$2)</f>
        <v>1518177.4617222128</v>
      </c>
      <c r="AM10" s="433">
        <f ca="1">AVERAGEIFS(DContriDES!$E47:$ZZ47,DContriDES!$E$42:$ZZ$42,"&gt;="&amp;DContriAgreDes!AM$1,DContriDES!$E$42:$ZZ$42,"&lt;="&amp;DContriAgreDes!AM$2)</f>
        <v>1490557.0457804492</v>
      </c>
      <c r="AN10" s="433">
        <f ca="1">AVERAGEIFS(DContriDES!$E47:$ZZ47,DContriDES!$E$42:$ZZ$42,"&gt;="&amp;DContriAgreDes!AN$1,DContriDES!$E$42:$ZZ$42,"&lt;="&amp;DContriAgreDes!AN$2)</f>
        <v>1477456.0103595275</v>
      </c>
      <c r="AO10" s="433">
        <f ca="1">AVERAGEIFS(DContriDES!$E47:$ZZ47,DContriDES!$E$42:$ZZ$42,"&gt;="&amp;DContriAgreDes!AO$1,DContriDES!$E$42:$ZZ$42,"&lt;="&amp;DContriAgreDes!AO$2)</f>
        <v>1542903.345158326</v>
      </c>
      <c r="AP10" s="433">
        <f ca="1">AVERAGEIFS(DContriDES!$E47:$ZZ47,DContriDES!$E$42:$ZZ$42,"&gt;="&amp;DContriAgreDes!AP$1,DContriDES!$E$42:$ZZ$42,"&lt;="&amp;DContriAgreDes!AP$2)</f>
        <v>0</v>
      </c>
      <c r="AQ10" s="433">
        <f ca="1">AVERAGEIFS(DContriDES!$E47:$ZZ47,DContriDES!$E$42:$ZZ$42,"&gt;="&amp;DContriAgreDes!AQ$1,DContriDES!$E$42:$ZZ$42,"&lt;="&amp;DContriAgreDes!AQ$2)</f>
        <v>0</v>
      </c>
      <c r="AR10" s="433">
        <f ca="1">AVERAGEIFS(DContriDES!$E47:$ZZ47,DContriDES!$E$42:$ZZ$42,"&gt;="&amp;DContriAgreDes!AR$1,DContriDES!$E$42:$ZZ$42,"&lt;="&amp;DContriAgreDes!AR$2)</f>
        <v>0</v>
      </c>
      <c r="AS10" s="433">
        <f ca="1">AVERAGEIFS(DContriDES!$E47:$ZZ47,DContriDES!$E$42:$ZZ$42,"&gt;="&amp;DContriAgreDes!AS$1,DContriDES!$E$42:$ZZ$42,"&lt;="&amp;DContriAgreDes!AS$2)</f>
        <v>0</v>
      </c>
      <c r="AT10" s="433">
        <f ca="1">AVERAGEIFS(DContriDES!$E47:$ZZ47,DContriDES!$E$42:$ZZ$42,"&gt;="&amp;DContriAgreDes!AT$1,DContriDES!$E$42:$ZZ$42,"&lt;="&amp;DContriAgreDes!AT$2)</f>
        <v>0</v>
      </c>
      <c r="AU10" s="433">
        <f ca="1">AVERAGEIFS(DContriDES!$E47:$ZZ47,DContriDES!$E$42:$ZZ$42,"&gt;="&amp;DContriAgreDes!AU$1,DContriDES!$E$42:$ZZ$42,"&lt;="&amp;DContriAgreDes!AU$2)</f>
        <v>0</v>
      </c>
      <c r="AV10" s="430"/>
      <c r="AW10" s="434"/>
      <c r="AX10" s="433" t="s">
        <v>8</v>
      </c>
      <c r="AY10" s="433">
        <f ca="1">AVERAGEIFS(DContriDES!$E47:$ZZ47,DContriDES!$E$42:$ZZ$42,"&gt;="&amp;DContriAgreDes!AY$1,DContriDES!$E$42:$ZZ$42,"&lt;="&amp;DContriAgreDes!AY$2)</f>
        <v>1453993.5090163962</v>
      </c>
      <c r="AZ10" s="435">
        <f ca="1">AVERAGEIFS(DContriDES!$E47:$ZZ47,DContriDES!$E$42:$ZZ$42,"&gt;="&amp;DContriAgreDes!AZ$1,DContriDES!$E$42:$ZZ$42,"&lt;="&amp;DContriAgreDes!AZ$2)</f>
        <v>0</v>
      </c>
      <c r="BA10" s="433"/>
      <c r="BB10" s="428">
        <f ca="1">AVERAGEIFS(DContriDES!$E47:$ZZ47,DContriDES!$E$42:$ZZ$42,"&gt;="&amp;DContriAgreDes!BB$1,DContriDES!$E$42:$ZZ$42,"&lt;="&amp;DContriAgreDes!BB$2)</f>
        <v>1462893.6091451636</v>
      </c>
    </row>
    <row r="11" spans="1:54" s="432" customFormat="1" x14ac:dyDescent="0.2">
      <c r="A11" s="433" t="s">
        <v>12</v>
      </c>
      <c r="B11" s="434">
        <f ca="1">AVERAGEIFS(DContriDES!$E48:$ZZ48,DContriDES!$E$42:$ZZ$42,"&gt;="&amp;DContriAgreDes!B$1,DContriDES!$E$42:$ZZ$42,"&lt;="&amp;DContriAgreDes!B$2)</f>
        <v>5145293.418177804</v>
      </c>
      <c r="C11" s="433">
        <f ca="1">AVERAGEIFS(DContriDES!$E48:$ZZ48,DContriDES!$E$42:$ZZ$42,"&gt;="&amp;DContriAgreDes!C$1,DContriDES!$E$42:$ZZ$42,"&lt;="&amp;DContriAgreDes!C$2)</f>
        <v>5221229.4470006339</v>
      </c>
      <c r="D11" s="433">
        <f ca="1">AVERAGEIFS(DContriDES!$E48:$ZZ48,DContriDES!$E$42:$ZZ$42,"&gt;="&amp;DContriAgreDes!D$1,DContriDES!$E$42:$ZZ$42,"&lt;="&amp;DContriAgreDes!D$2)</f>
        <v>5206377.3405967243</v>
      </c>
      <c r="E11" s="433">
        <f ca="1">AVERAGEIFS(DContriDES!$E48:$ZZ48,DContriDES!$E$42:$ZZ$42,"&gt;="&amp;DContriAgreDes!E$1,DContriDES!$E$42:$ZZ$42,"&lt;="&amp;DContriAgreDes!E$2)</f>
        <v>5187414.3266000831</v>
      </c>
      <c r="F11" s="433">
        <f ca="1">AVERAGEIFS(DContriDES!$E48:$ZZ48,DContriDES!$E$42:$ZZ$42,"&gt;="&amp;DContriAgreDes!F$1,DContriDES!$E$42:$ZZ$42,"&lt;="&amp;DContriAgreDes!F$2)</f>
        <v>0</v>
      </c>
      <c r="G11" s="430"/>
      <c r="H11" s="434">
        <f ca="1">AVERAGEIFS(DContriDES!$E48:$ZZ48,DContriDES!$E$42:$ZZ$42,"&gt;="&amp;DContriAgreDes!H$1,DContriDES!$E$42:$ZZ$42,"&lt;="&amp;DContriAgreDes!H$2)</f>
        <v>5216420.9498876911</v>
      </c>
      <c r="I11" s="433">
        <f ca="1">AVERAGEIFS(DContriDES!$E48:$ZZ48,DContriDES!$E$42:$ZZ$42,"&gt;="&amp;DContriAgreDes!I$1,DContriDES!$E$42:$ZZ$42,"&lt;="&amp;DContriAgreDes!I$2)</f>
        <v>5226037.9441135777</v>
      </c>
      <c r="J11" s="433">
        <f ca="1">AVERAGEIFS(DContriDES!$E48:$ZZ48,DContriDES!$E$42:$ZZ$42,"&gt;="&amp;DContriAgreDes!J$1,DContriDES!$E$42:$ZZ$42,"&lt;="&amp;DContriAgreDes!J$2)</f>
        <v>5190447.167364914</v>
      </c>
      <c r="K11" s="433">
        <f ca="1">AVERAGEIFS(DContriDES!$E48:$ZZ48,DContriDES!$E$42:$ZZ$42,"&gt;="&amp;DContriAgreDes!K$1,DContriDES!$E$42:$ZZ$42,"&lt;="&amp;DContriAgreDes!K$2)</f>
        <v>5222307.5138285346</v>
      </c>
      <c r="L11" s="433">
        <f ca="1">AVERAGEIFS(DContriDES!$E48:$ZZ48,DContriDES!$E$42:$ZZ$42,"&gt;="&amp;DContriAgreDes!L$1,DContriDES!$E$42:$ZZ$42,"&lt;="&amp;DContriAgreDes!L$2)</f>
        <v>5218320.6070006154</v>
      </c>
      <c r="M11" s="433">
        <f ca="1">AVERAGEIFS(DContriDES!$E48:$ZZ48,DContriDES!$E$42:$ZZ$42,"&gt;="&amp;DContriAgreDes!M$1,DContriDES!$E$42:$ZZ$42,"&lt;="&amp;DContriAgreDes!M$2)</f>
        <v>5156508.0461995499</v>
      </c>
      <c r="N11" s="433">
        <f ca="1">AVERAGEIFS(DContriDES!$E48:$ZZ48,DContriDES!$E$42:$ZZ$42,"&gt;="&amp;DContriAgreDes!N$1,DContriDES!$E$42:$ZZ$42,"&lt;="&amp;DContriAgreDes!N$2)</f>
        <v>0</v>
      </c>
      <c r="O11" s="433">
        <f ca="1">AVERAGEIFS(DContriDES!$E48:$ZZ48,DContriDES!$E$42:$ZZ$42,"&gt;="&amp;DContriAgreDes!O$1,DContriDES!$E$42:$ZZ$42,"&lt;="&amp;DContriAgreDes!O$2)</f>
        <v>0</v>
      </c>
      <c r="P11" s="430"/>
      <c r="Q11" s="434">
        <f ca="1">AVERAGEIFS(DContriDES!$E48:$ZZ48,DContriDES!$E$42:$ZZ$42,"&gt;="&amp;DContriAgreDes!Q$1,DContriDES!$E$42:$ZZ$42,"&lt;="&amp;DContriAgreDes!Q$2)</f>
        <v>5201939.739609859</v>
      </c>
      <c r="R11" s="433">
        <f ca="1">AVERAGEIFS(DContriDES!$E48:$ZZ48,DContriDES!$E$42:$ZZ$42,"&gt;="&amp;DContriAgreDes!R$1,DContriDES!$E$42:$ZZ$42,"&lt;="&amp;DContriAgreDes!R$2)</f>
        <v>5178954.595119969</v>
      </c>
      <c r="S11" s="433">
        <f ca="1">AVERAGEIFS(DContriDES!$E48:$ZZ48,DContriDES!$E$42:$ZZ$42,"&gt;="&amp;DContriAgreDes!S$1,DContriDES!$E$42:$ZZ$42,"&lt;="&amp;DContriAgreDes!S$2)</f>
        <v>5245860.5945348097</v>
      </c>
      <c r="T11" s="433">
        <f ca="1">AVERAGEIFS(DContriDES!$E48:$ZZ48,DContriDES!$E$42:$ZZ$42,"&gt;="&amp;DContriAgreDes!T$1,DContriDES!$E$42:$ZZ$42,"&lt;="&amp;DContriAgreDes!T$2)</f>
        <v>5198754.4331222577</v>
      </c>
      <c r="U11" s="433">
        <f ca="1">AVERAGEIFS(DContriDES!$E48:$ZZ48,DContriDES!$E$42:$ZZ$42,"&gt;="&amp;DContriAgreDes!U$1,DContriDES!$E$42:$ZZ$42,"&lt;="&amp;DContriAgreDes!U$2)</f>
        <v>5209155.4103287468</v>
      </c>
      <c r="V11" s="433">
        <f ca="1">AVERAGEIFS(DContriDES!$E48:$ZZ48,DContriDES!$E$42:$ZZ$42,"&gt;="&amp;DContriAgreDes!V$1,DContriDES!$E$42:$ZZ$42,"&lt;="&amp;DContriAgreDes!V$2)</f>
        <v>5227485.8036724841</v>
      </c>
      <c r="W11" s="433">
        <f ca="1">AVERAGEIFS(DContriDES!$E48:$ZZ48,DContriDES!$E$42:$ZZ$42,"&gt;="&amp;DContriAgreDes!W$1,DContriDES!$E$42:$ZZ$42,"&lt;="&amp;DContriAgreDes!W$2)</f>
        <v>5148789.0618407801</v>
      </c>
      <c r="X11" s="433">
        <f ca="1">AVERAGEIFS(DContriDES!$E48:$ZZ48,DContriDES!$E$42:$ZZ$42,"&gt;="&amp;DContriAgreDes!X$1,DContriDES!$E$42:$ZZ$42,"&lt;="&amp;DContriAgreDes!X$2)</f>
        <v>5164227.0305583188</v>
      </c>
      <c r="Y11" s="433">
        <f ca="1">AVERAGEIFS(DContriDES!$E48:$ZZ48,DContriDES!$E$42:$ZZ$42,"&gt;="&amp;DContriAgreDes!Y$1,DContriDES!$E$42:$ZZ$42,"&lt;="&amp;DContriAgreDes!Y$2)</f>
        <v>0</v>
      </c>
      <c r="Z11" s="433">
        <f ca="1">AVERAGEIFS(DContriDES!$E48:$ZZ48,DContriDES!$E$42:$ZZ$42,"&gt;="&amp;DContriAgreDes!Z$1,DContriDES!$E$42:$ZZ$42,"&lt;="&amp;DContriAgreDes!Z$2)</f>
        <v>0</v>
      </c>
      <c r="AA11" s="433">
        <f ca="1">AVERAGEIFS(DContriDES!$E48:$ZZ48,DContriDES!$E$42:$ZZ$42,"&gt;="&amp;DContriAgreDes!AA$1,DContriDES!$E$42:$ZZ$42,"&lt;="&amp;DContriAgreDes!AA$2)</f>
        <v>0</v>
      </c>
      <c r="AB11" s="433">
        <f ca="1">AVERAGEIFS(DContriDES!$E48:$ZZ48,DContriDES!$E$42:$ZZ$42,"&gt;="&amp;DContriAgreDes!AB$1,DContriDES!$E$42:$ZZ$42,"&lt;="&amp;DContriAgreDes!AB$2)</f>
        <v>0</v>
      </c>
      <c r="AC11" s="430"/>
      <c r="AD11" s="434">
        <f ca="1">AVERAGEIFS(DContriDES!$E48:$ZZ48,DContriDES!$E$42:$ZZ$42,"&gt;="&amp;DContriAgreDes!AD$1,DContriDES!$E$42:$ZZ$42,"&lt;="&amp;DContriAgreDes!AD$2)</f>
        <v>5184552.487298971</v>
      </c>
      <c r="AE11" s="433">
        <f ca="1">AVERAGEIFS(DContriDES!$E48:$ZZ48,DContriDES!$E$42:$ZZ$42,"&gt;="&amp;DContriAgreDes!AE$1,DContriDES!$E$42:$ZZ$42,"&lt;="&amp;DContriAgreDes!AE$2)</f>
        <v>5192707.4129873132</v>
      </c>
      <c r="AF11" s="433">
        <f ca="1">AVERAGEIFS(DContriDES!$E48:$ZZ48,DContriDES!$E$42:$ZZ$42,"&gt;="&amp;DContriAgreDes!AF$1,DContriDES!$E$42:$ZZ$42,"&lt;="&amp;DContriAgreDes!AF$2)</f>
        <v>5194081.6018084567</v>
      </c>
      <c r="AG11" s="433">
        <f ca="1">AVERAGEIFS(DContriDES!$E48:$ZZ48,DContriDES!$E$42:$ZZ$42,"&gt;="&amp;DContriAgreDes!AG$1,DContriDES!$E$42:$ZZ$42,"&lt;="&amp;DContriAgreDes!AG$2)</f>
        <v>5231696.6103439145</v>
      </c>
      <c r="AH11" s="433">
        <f ca="1">AVERAGEIFS(DContriDES!$E48:$ZZ48,DContriDES!$E$42:$ZZ$42,"&gt;="&amp;DContriAgreDes!AH$1,DContriDES!$E$42:$ZZ$42,"&lt;="&amp;DContriAgreDes!AH$2)</f>
        <v>5244519.4262350462</v>
      </c>
      <c r="AI11" s="433">
        <f ca="1">AVERAGEIFS(DContriDES!$E48:$ZZ48,DContriDES!$E$42:$ZZ$42,"&gt;="&amp;DContriAgreDes!AI$1,DContriDES!$E$42:$ZZ$42,"&lt;="&amp;DContriAgreDes!AI$2)</f>
        <v>5190706.5049066423</v>
      </c>
      <c r="AJ11" s="433">
        <f ca="1">AVERAGEIFS(DContriDES!$E48:$ZZ48,DContriDES!$E$42:$ZZ$42,"&gt;="&amp;DContriAgreDes!AJ$1,DContriDES!$E$42:$ZZ$42,"&lt;="&amp;DContriAgreDes!AJ$2)</f>
        <v>5211759.2020736383</v>
      </c>
      <c r="AK11" s="433">
        <f ca="1">AVERAGEIFS(DContriDES!$E48:$ZZ48,DContriDES!$E$42:$ZZ$42,"&gt;="&amp;DContriAgreDes!AK$1,DContriDES!$E$42:$ZZ$42,"&lt;="&amp;DContriAgreDes!AK$2)</f>
        <v>5217851.5514883623</v>
      </c>
      <c r="AL11" s="433">
        <f ca="1">AVERAGEIFS(DContriDES!$E48:$ZZ48,DContriDES!$E$42:$ZZ$42,"&gt;="&amp;DContriAgreDes!AL$1,DContriDES!$E$42:$ZZ$42,"&lt;="&amp;DContriAgreDes!AL$2)</f>
        <v>5225351.0674398467</v>
      </c>
      <c r="AM11" s="433">
        <f ca="1">AVERAGEIFS(DContriDES!$E48:$ZZ48,DContriDES!$E$42:$ZZ$42,"&gt;="&amp;DContriAgreDes!AM$1,DContriDES!$E$42:$ZZ$42,"&lt;="&amp;DContriAgreDes!AM$2)</f>
        <v>5144362.6686586142</v>
      </c>
      <c r="AN11" s="433">
        <f ca="1">AVERAGEIFS(DContriDES!$E48:$ZZ48,DContriDES!$E$42:$ZZ$42,"&gt;="&amp;DContriAgreDes!AN$1,DContriDES!$E$42:$ZZ$42,"&lt;="&amp;DContriAgreDes!AN$2)</f>
        <v>5152314.7512572221</v>
      </c>
      <c r="AO11" s="433">
        <f ca="1">AVERAGEIFS(DContriDES!$E48:$ZZ48,DContriDES!$E$42:$ZZ$42,"&gt;="&amp;DContriAgreDes!AO$1,DContriDES!$E$42:$ZZ$42,"&lt;="&amp;DContriAgreDes!AO$2)</f>
        <v>5172846.7186828125</v>
      </c>
      <c r="AP11" s="433">
        <f ca="1">AVERAGEIFS(DContriDES!$E48:$ZZ48,DContriDES!$E$42:$ZZ$42,"&gt;="&amp;DContriAgreDes!AP$1,DContriDES!$E$42:$ZZ$42,"&lt;="&amp;DContriAgreDes!AP$2)</f>
        <v>0</v>
      </c>
      <c r="AQ11" s="433">
        <f ca="1">AVERAGEIFS(DContriDES!$E48:$ZZ48,DContriDES!$E$42:$ZZ$42,"&gt;="&amp;DContriAgreDes!AQ$1,DContriDES!$E$42:$ZZ$42,"&lt;="&amp;DContriAgreDes!AQ$2)</f>
        <v>0</v>
      </c>
      <c r="AR11" s="433">
        <f ca="1">AVERAGEIFS(DContriDES!$E48:$ZZ48,DContriDES!$E$42:$ZZ$42,"&gt;="&amp;DContriAgreDes!AR$1,DContriDES!$E$42:$ZZ$42,"&lt;="&amp;DContriAgreDes!AR$2)</f>
        <v>0</v>
      </c>
      <c r="AS11" s="433">
        <f ca="1">AVERAGEIFS(DContriDES!$E48:$ZZ48,DContriDES!$E$42:$ZZ$42,"&gt;="&amp;DContriAgreDes!AS$1,DContriDES!$E$42:$ZZ$42,"&lt;="&amp;DContriAgreDes!AS$2)</f>
        <v>0</v>
      </c>
      <c r="AT11" s="433">
        <f ca="1">AVERAGEIFS(DContriDES!$E48:$ZZ48,DContriDES!$E$42:$ZZ$42,"&gt;="&amp;DContriAgreDes!AT$1,DContriDES!$E$42:$ZZ$42,"&lt;="&amp;DContriAgreDes!AT$2)</f>
        <v>0</v>
      </c>
      <c r="AU11" s="433">
        <f ca="1">AVERAGEIFS(DContriDES!$E48:$ZZ48,DContriDES!$E$42:$ZZ$42,"&gt;="&amp;DContriAgreDes!AU$1,DContriDES!$E$42:$ZZ$42,"&lt;="&amp;DContriAgreDes!AU$2)</f>
        <v>0</v>
      </c>
      <c r="AV11" s="430"/>
      <c r="AW11" s="434"/>
      <c r="AX11" s="433" t="s">
        <v>12</v>
      </c>
      <c r="AY11" s="433">
        <f ca="1">AVERAGEIFS(DContriDES!$E48:$ZZ48,DContriDES!$E$42:$ZZ$42,"&gt;="&amp;DContriAgreDes!AY$1,DContriDES!$E$42:$ZZ$42,"&lt;="&amp;DContriAgreDes!AY$2)</f>
        <v>5161600.1990743866</v>
      </c>
      <c r="AZ11" s="435">
        <f ca="1">AVERAGEIFS(DContriDES!$E48:$ZZ48,DContriDES!$E$42:$ZZ$42,"&gt;="&amp;DContriAgreDes!AZ$1,DContriDES!$E$42:$ZZ$42,"&lt;="&amp;DContriAgreDes!AZ$2)</f>
        <v>0</v>
      </c>
      <c r="BA11" s="433"/>
      <c r="BB11" s="428">
        <f ca="1">AVERAGEIFS(DContriDES!$E48:$ZZ48,DContriDES!$E$42:$ZZ$42,"&gt;="&amp;DContriAgreDes!BB$1,DContriDES!$E$42:$ZZ$42,"&lt;="&amp;DContriAgreDes!BB$2)</f>
        <v>4883679.9882540498</v>
      </c>
    </row>
    <row r="12" spans="1:54" s="432" customFormat="1" x14ac:dyDescent="0.2">
      <c r="A12" s="428" t="s">
        <v>0</v>
      </c>
      <c r="B12" s="429"/>
      <c r="C12" s="428"/>
      <c r="D12" s="428"/>
      <c r="E12" s="428"/>
      <c r="F12" s="428"/>
      <c r="G12" s="430"/>
      <c r="H12" s="429"/>
      <c r="I12" s="428"/>
      <c r="J12" s="428"/>
      <c r="K12" s="428"/>
      <c r="L12" s="428"/>
      <c r="M12" s="428"/>
      <c r="N12" s="428"/>
      <c r="O12" s="428"/>
      <c r="P12" s="430"/>
      <c r="Q12" s="429"/>
      <c r="R12" s="428"/>
      <c r="S12" s="428"/>
      <c r="T12" s="428"/>
      <c r="U12" s="428"/>
      <c r="V12" s="428"/>
      <c r="W12" s="428"/>
      <c r="X12" s="428"/>
      <c r="Y12" s="428"/>
      <c r="Z12" s="428"/>
      <c r="AA12" s="428"/>
      <c r="AB12" s="428"/>
      <c r="AC12" s="430"/>
      <c r="AD12" s="429"/>
      <c r="AE12" s="428"/>
      <c r="AF12" s="428"/>
      <c r="AG12" s="428"/>
      <c r="AH12" s="428"/>
      <c r="AI12" s="428"/>
      <c r="AJ12" s="428"/>
      <c r="AK12" s="428"/>
      <c r="AL12" s="428"/>
      <c r="AM12" s="428"/>
      <c r="AN12" s="428"/>
      <c r="AO12" s="428"/>
      <c r="AP12" s="428"/>
      <c r="AQ12" s="428"/>
      <c r="AR12" s="428"/>
      <c r="AS12" s="428"/>
      <c r="AT12" s="428"/>
      <c r="AU12" s="428"/>
      <c r="AV12" s="430"/>
      <c r="AW12" s="429"/>
      <c r="AX12" s="428"/>
      <c r="AY12" s="428">
        <f ca="1">AVERAGEIFS(DContriDES!$E49:$ZZ49,DContriDES!$E$42:$ZZ$42,"&gt;="&amp;DContriAgreDes!AY$1,DContriDES!$E$42:$ZZ$42,"&lt;="&amp;DContriAgreDes!AY$2)</f>
        <v>7745150.5536856242</v>
      </c>
      <c r="AZ12" s="431">
        <f ca="1">AVERAGEIFS(DContriDES!$E49:$ZZ49,DContriDES!$E$42:$ZZ$42,"&gt;="&amp;DContriAgreDes!AZ$1,DContriDES!$E$42:$ZZ$42,"&lt;="&amp;DContriAgreDes!AZ$2)</f>
        <v>0</v>
      </c>
      <c r="BA12" s="428"/>
      <c r="BB12" s="428">
        <f ca="1">AVERAGEIFS(DContriDES!$E49:$ZZ49,DContriDES!$E$42:$ZZ$42,"&gt;="&amp;DContriAgreDes!BB$1,DContriDES!$E$42:$ZZ$42,"&lt;="&amp;DContriAgreDes!BB$2)</f>
        <v>7751936.7852064269</v>
      </c>
    </row>
    <row r="13" spans="1:54" s="432" customFormat="1" x14ac:dyDescent="0.2">
      <c r="A13" s="433" t="s">
        <v>1</v>
      </c>
      <c r="B13" s="434">
        <f ca="1">AVERAGEIFS(DContriDES!$E50:$ZZ50,DContriDES!$E$42:$ZZ$42,"&gt;="&amp;DContriAgreDes!B$1,DContriDES!$E$42:$ZZ$42,"&lt;="&amp;DContriAgreDes!B$2)</f>
        <v>954018.38517777622</v>
      </c>
      <c r="C13" s="433">
        <f ca="1">AVERAGEIFS(DContriDES!$E50:$ZZ50,DContriDES!$E$42:$ZZ$42,"&gt;="&amp;DContriAgreDes!C$1,DContriDES!$E$42:$ZZ$42,"&lt;="&amp;DContriAgreDes!C$2)</f>
        <v>958886.4284696877</v>
      </c>
      <c r="D13" s="433">
        <f ca="1">AVERAGEIFS(DContriDES!$E50:$ZZ50,DContriDES!$E$42:$ZZ$42,"&gt;="&amp;DContriAgreDes!D$1,DContriDES!$E$42:$ZZ$42,"&lt;="&amp;DContriAgreDes!D$2)</f>
        <v>888099.51705498609</v>
      </c>
      <c r="E13" s="433">
        <f ca="1">AVERAGEIFS(DContriDES!$E50:$ZZ50,DContriDES!$E$42:$ZZ$42,"&gt;="&amp;DContriAgreDes!E$1,DContriDES!$E$42:$ZZ$42,"&lt;="&amp;DContriAgreDes!E$2)</f>
        <v>833010.21304536064</v>
      </c>
      <c r="F13" s="433">
        <f ca="1">AVERAGEIFS(DContriDES!$E50:$ZZ50,DContriDES!$E$42:$ZZ$42,"&gt;="&amp;DContriAgreDes!F$1,DContriDES!$E$42:$ZZ$42,"&lt;="&amp;DContriAgreDes!F$2)</f>
        <v>0</v>
      </c>
      <c r="G13" s="430"/>
      <c r="H13" s="434">
        <f ca="1">AVERAGEIFS(DContriDES!$E50:$ZZ50,DContriDES!$E$42:$ZZ$42,"&gt;="&amp;DContriAgreDes!H$1,DContriDES!$E$42:$ZZ$42,"&lt;="&amp;DContriAgreDes!H$2)</f>
        <v>977565.42570373218</v>
      </c>
      <c r="I13" s="433">
        <f ca="1">AVERAGEIFS(DContriDES!$E50:$ZZ50,DContriDES!$E$42:$ZZ$42,"&gt;="&amp;DContriAgreDes!I$1,DContriDES!$E$42:$ZZ$42,"&lt;="&amp;DContriAgreDes!I$2)</f>
        <v>940207.43123564322</v>
      </c>
      <c r="J13" s="433">
        <f ca="1">AVERAGEIFS(DContriDES!$E50:$ZZ50,DContriDES!$E$42:$ZZ$42,"&gt;="&amp;DContriAgreDes!J$1,DContriDES!$E$42:$ZZ$42,"&lt;="&amp;DContriAgreDes!J$2)</f>
        <v>909216.54248108959</v>
      </c>
      <c r="K13" s="433">
        <f ca="1">AVERAGEIFS(DContriDES!$E50:$ZZ50,DContriDES!$E$42:$ZZ$42,"&gt;="&amp;DContriAgreDes!K$1,DContriDES!$E$42:$ZZ$42,"&lt;="&amp;DContriAgreDes!K$2)</f>
        <v>866982.49162888259</v>
      </c>
      <c r="L13" s="433">
        <f ca="1">AVERAGEIFS(DContriDES!$E50:$ZZ50,DContriDES!$E$42:$ZZ$42,"&gt;="&amp;DContriAgreDes!L$1,DContriDES!$E$42:$ZZ$42,"&lt;="&amp;DContriAgreDes!L$2)</f>
        <v>823374.89936890639</v>
      </c>
      <c r="M13" s="433">
        <f ca="1">AVERAGEIFS(DContriDES!$E50:$ZZ50,DContriDES!$E$42:$ZZ$42,"&gt;="&amp;DContriAgreDes!M$1,DContriDES!$E$42:$ZZ$42,"&lt;="&amp;DContriAgreDes!M$2)</f>
        <v>842645.526721815</v>
      </c>
      <c r="N13" s="433">
        <f ca="1">AVERAGEIFS(DContriDES!$E50:$ZZ50,DContriDES!$E$42:$ZZ$42,"&gt;="&amp;DContriAgreDes!N$1,DContriDES!$E$42:$ZZ$42,"&lt;="&amp;DContriAgreDes!N$2)</f>
        <v>0</v>
      </c>
      <c r="O13" s="433">
        <f ca="1">AVERAGEIFS(DContriDES!$E50:$ZZ50,DContriDES!$E$42:$ZZ$42,"&gt;="&amp;DContriAgreDes!O$1,DContriDES!$E$42:$ZZ$42,"&lt;="&amp;DContriAgreDes!O$2)</f>
        <v>0</v>
      </c>
      <c r="P13" s="430"/>
      <c r="Q13" s="434">
        <f ca="1">AVERAGEIFS(DContriDES!$E50:$ZZ50,DContriDES!$E$42:$ZZ$42,"&gt;="&amp;DContriAgreDes!Q$1,DContriDES!$E$42:$ZZ$42,"&lt;="&amp;DContriAgreDes!Q$2)</f>
        <v>928536.26776782377</v>
      </c>
      <c r="R13" s="433">
        <f ca="1">AVERAGEIFS(DContriDES!$E50:$ZZ50,DContriDES!$E$42:$ZZ$42,"&gt;="&amp;DContriAgreDes!R$1,DContriDES!$E$42:$ZZ$42,"&lt;="&amp;DContriAgreDes!R$2)</f>
        <v>889896.8171943553</v>
      </c>
      <c r="S13" s="433">
        <f ca="1">AVERAGEIFS(DContriDES!$E50:$ZZ50,DContriDES!$E$42:$ZZ$42,"&gt;="&amp;DContriAgreDes!S$1,DContriDES!$E$42:$ZZ$42,"&lt;="&amp;DContriAgreDes!S$2)</f>
        <v>881820.99015326879</v>
      </c>
      <c r="T13" s="433">
        <f ca="1">AVERAGEIFS(DContriDES!$E50:$ZZ50,DContriDES!$E$42:$ZZ$42,"&gt;="&amp;DContriAgreDes!T$1,DContriDES!$E$42:$ZZ$42,"&lt;="&amp;DContriAgreDes!T$2)</f>
        <v>852143.99310449639</v>
      </c>
      <c r="U13" s="433">
        <f ca="1">AVERAGEIFS(DContriDES!$E50:$ZZ50,DContriDES!$E$42:$ZZ$42,"&gt;="&amp;DContriAgreDes!U$1,DContriDES!$E$42:$ZZ$42,"&lt;="&amp;DContriAgreDes!U$2)</f>
        <v>826897.82423774095</v>
      </c>
      <c r="V13" s="433">
        <f ca="1">AVERAGEIFS(DContriDES!$E50:$ZZ50,DContriDES!$E$42:$ZZ$42,"&gt;="&amp;DContriAgreDes!V$1,DContriDES!$E$42:$ZZ$42,"&lt;="&amp;DContriAgreDes!V$2)</f>
        <v>819851.97450007207</v>
      </c>
      <c r="W13" s="433">
        <f ca="1">AVERAGEIFS(DContriDES!$E50:$ZZ50,DContriDES!$E$42:$ZZ$42,"&gt;="&amp;DContriAgreDes!W$1,DContriDES!$E$42:$ZZ$42,"&lt;="&amp;DContriAgreDes!W$2)</f>
        <v>836553.25125136517</v>
      </c>
      <c r="X13" s="433">
        <f ca="1">AVERAGEIFS(DContriDES!$E50:$ZZ50,DContriDES!$E$42:$ZZ$42,"&gt;="&amp;DContriAgreDes!X$1,DContriDES!$E$42:$ZZ$42,"&lt;="&amp;DContriAgreDes!X$2)</f>
        <v>848737.8021922647</v>
      </c>
      <c r="Y13" s="433">
        <f ca="1">AVERAGEIFS(DContriDES!$E50:$ZZ50,DContriDES!$E$42:$ZZ$42,"&gt;="&amp;DContriAgreDes!Y$1,DContriDES!$E$42:$ZZ$42,"&lt;="&amp;DContriAgreDes!Y$2)</f>
        <v>0</v>
      </c>
      <c r="Z13" s="433">
        <f ca="1">AVERAGEIFS(DContriDES!$E50:$ZZ50,DContriDES!$E$42:$ZZ$42,"&gt;="&amp;DContriAgreDes!Z$1,DContriDES!$E$42:$ZZ$42,"&lt;="&amp;DContriAgreDes!Z$2)</f>
        <v>0</v>
      </c>
      <c r="AA13" s="433">
        <f ca="1">AVERAGEIFS(DContriDES!$E50:$ZZ50,DContriDES!$E$42:$ZZ$42,"&gt;="&amp;DContriAgreDes!AA$1,DContriDES!$E$42:$ZZ$42,"&lt;="&amp;DContriAgreDes!AA$2)</f>
        <v>0</v>
      </c>
      <c r="AB13" s="433">
        <f ca="1">AVERAGEIFS(DContriDES!$E50:$ZZ50,DContriDES!$E$42:$ZZ$42,"&gt;="&amp;DContriAgreDes!AB$1,DContriDES!$E$42:$ZZ$42,"&lt;="&amp;DContriAgreDes!AB$2)</f>
        <v>0</v>
      </c>
      <c r="AC13" s="430"/>
      <c r="AD13" s="434">
        <f ca="1">AVERAGEIFS(DContriDES!$E50:$ZZ50,DContriDES!$E$42:$ZZ$42,"&gt;="&amp;DContriAgreDes!AD$1,DContriDES!$E$42:$ZZ$42,"&lt;="&amp;DContriAgreDes!AD$2)</f>
        <v>936746.86564963986</v>
      </c>
      <c r="AE13" s="433">
        <f ca="1">AVERAGEIFS(DContriDES!$E50:$ZZ50,DContriDES!$E$42:$ZZ$42,"&gt;="&amp;DContriAgreDes!AE$1,DContriDES!$E$42:$ZZ$42,"&lt;="&amp;DContriAgreDes!AE$2)</f>
        <v>902166.85966252908</v>
      </c>
      <c r="AF13" s="433">
        <f ca="1">AVERAGEIFS(DContriDES!$E50:$ZZ50,DContriDES!$E$42:$ZZ$42,"&gt;="&amp;DContriAgreDes!AF$1,DContriDES!$E$42:$ZZ$42,"&lt;="&amp;DContriAgreDes!AF$2)</f>
        <v>888735.90213109984</v>
      </c>
      <c r="AG13" s="433">
        <f ca="1">AVERAGEIFS(DContriDES!$E50:$ZZ50,DContriDES!$E$42:$ZZ$42,"&gt;="&amp;DContriAgreDes!AG$1,DContriDES!$E$42:$ZZ$42,"&lt;="&amp;DContriAgreDes!AG$2)</f>
        <v>888109.29606998502</v>
      </c>
      <c r="AH13" s="433">
        <f ca="1">AVERAGEIFS(DContriDES!$E50:$ZZ50,DContriDES!$E$42:$ZZ$42,"&gt;="&amp;DContriAgreDes!AH$1,DContriDES!$E$42:$ZZ$42,"&lt;="&amp;DContriAgreDes!AH$2)</f>
        <v>861172.07868142368</v>
      </c>
      <c r="AI13" s="433">
        <f ca="1">AVERAGEIFS(DContriDES!$E50:$ZZ50,DContriDES!$E$42:$ZZ$42,"&gt;="&amp;DContriAgreDes!AI$1,DContriDES!$E$42:$ZZ$42,"&lt;="&amp;DContriAgreDes!AI$2)</f>
        <v>851666.10013523907</v>
      </c>
      <c r="AJ13" s="433">
        <f ca="1">AVERAGEIFS(DContriDES!$E50:$ZZ50,DContriDES!$E$42:$ZZ$42,"&gt;="&amp;DContriAgreDes!AJ$1,DContriDES!$E$42:$ZZ$42,"&lt;="&amp;DContriAgreDes!AJ$2)</f>
        <v>832364.57561721583</v>
      </c>
      <c r="AK13" s="433">
        <f ca="1">AVERAGEIFS(DContriDES!$E50:$ZZ50,DContriDES!$E$42:$ZZ$42,"&gt;="&amp;DContriAgreDes!AK$1,DContriDES!$E$42:$ZZ$42,"&lt;="&amp;DContriAgreDes!AK$2)</f>
        <v>822214.97408596077</v>
      </c>
      <c r="AL13" s="433">
        <f ca="1">AVERAGEIFS(DContriDES!$E50:$ZZ50,DContriDES!$E$42:$ZZ$42,"&gt;="&amp;DContriAgreDes!AL$1,DContriDES!$E$42:$ZZ$42,"&lt;="&amp;DContriAgreDes!AL$2)</f>
        <v>815545.14840354281</v>
      </c>
      <c r="AM13" s="433">
        <f ca="1">AVERAGEIFS(DContriDES!$E50:$ZZ50,DContriDES!$E$42:$ZZ$42,"&gt;="&amp;DContriAgreDes!AM$1,DContriDES!$E$42:$ZZ$42,"&lt;="&amp;DContriAgreDes!AM$2)</f>
        <v>834028.49561015912</v>
      </c>
      <c r="AN13" s="433">
        <f ca="1">AVERAGEIFS(DContriDES!$E50:$ZZ50,DContriDES!$E$42:$ZZ$42,"&gt;="&amp;DContriAgreDes!AN$1,DContriDES!$E$42:$ZZ$42,"&lt;="&amp;DContriAgreDes!AN$2)</f>
        <v>844587.86264293129</v>
      </c>
      <c r="AO13" s="433">
        <f ca="1">AVERAGEIFS(DContriDES!$E50:$ZZ50,DContriDES!$E$42:$ZZ$42,"&gt;="&amp;DContriAgreDes!AO$1,DContriDES!$E$42:$ZZ$42,"&lt;="&amp;DContriAgreDes!AO$2)</f>
        <v>849320.22191235446</v>
      </c>
      <c r="AP13" s="433">
        <f ca="1">AVERAGEIFS(DContriDES!$E50:$ZZ50,DContriDES!$E$42:$ZZ$42,"&gt;="&amp;DContriAgreDes!AP$1,DContriDES!$E$42:$ZZ$42,"&lt;="&amp;DContriAgreDes!AP$2)</f>
        <v>0</v>
      </c>
      <c r="AQ13" s="433">
        <f ca="1">AVERAGEIFS(DContriDES!$E50:$ZZ50,DContriDES!$E$42:$ZZ$42,"&gt;="&amp;DContriAgreDes!AQ$1,DContriDES!$E$42:$ZZ$42,"&lt;="&amp;DContriAgreDes!AQ$2)</f>
        <v>0</v>
      </c>
      <c r="AR13" s="433">
        <f ca="1">AVERAGEIFS(DContriDES!$E50:$ZZ50,DContriDES!$E$42:$ZZ$42,"&gt;="&amp;DContriAgreDes!AR$1,DContriDES!$E$42:$ZZ$42,"&lt;="&amp;DContriAgreDes!AR$2)</f>
        <v>0</v>
      </c>
      <c r="AS13" s="433">
        <f ca="1">AVERAGEIFS(DContriDES!$E50:$ZZ50,DContriDES!$E$42:$ZZ$42,"&gt;="&amp;DContriAgreDes!AS$1,DContriDES!$E$42:$ZZ$42,"&lt;="&amp;DContriAgreDes!AS$2)</f>
        <v>0</v>
      </c>
      <c r="AT13" s="433">
        <f ca="1">AVERAGEIFS(DContriDES!$E50:$ZZ50,DContriDES!$E$42:$ZZ$42,"&gt;="&amp;DContriAgreDes!AT$1,DContriDES!$E$42:$ZZ$42,"&lt;="&amp;DContriAgreDes!AT$2)</f>
        <v>0</v>
      </c>
      <c r="AU13" s="433">
        <f ca="1">AVERAGEIFS(DContriDES!$E50:$ZZ50,DContriDES!$E$42:$ZZ$42,"&gt;="&amp;DContriAgreDes!AU$1,DContriDES!$E$42:$ZZ$42,"&lt;="&amp;DContriAgreDes!AU$2)</f>
        <v>0</v>
      </c>
      <c r="AV13" s="430"/>
      <c r="AW13" s="434"/>
      <c r="AX13" s="433" t="s">
        <v>1</v>
      </c>
      <c r="AY13" s="433">
        <f ca="1">AVERAGEIFS(DContriDES!$E50:$ZZ50,DContriDES!$E$42:$ZZ$42,"&gt;="&amp;DContriAgreDes!AY$1,DContriDES!$E$42:$ZZ$42,"&lt;="&amp;DContriAgreDes!AY$2)</f>
        <v>828172.12454573228</v>
      </c>
      <c r="AZ13" s="435">
        <f ca="1">AVERAGEIFS(DContriDES!$E50:$ZZ50,DContriDES!$E$42:$ZZ$42,"&gt;="&amp;DContriAgreDes!AZ$1,DContriDES!$E$42:$ZZ$42,"&lt;="&amp;DContriAgreDes!AZ$2)</f>
        <v>0</v>
      </c>
      <c r="BA13" s="433"/>
      <c r="BB13" s="428">
        <f ca="1">AVERAGEIFS(DContriDES!$E50:$ZZ50,DContriDES!$E$42:$ZZ$42,"&gt;="&amp;DContriAgreDes!BB$1,DContriDES!$E$42:$ZZ$42,"&lt;="&amp;DContriAgreDes!BB$2)</f>
        <v>949039.35856633633</v>
      </c>
    </row>
    <row r="14" spans="1:54" s="440" customFormat="1" x14ac:dyDescent="0.2">
      <c r="A14" s="436" t="s">
        <v>2</v>
      </c>
      <c r="B14" s="437">
        <f ca="1">AVERAGEIFS(DContriDES!$E51:$ZZ51,DContriDES!$E$42:$ZZ$42,"&gt;="&amp;DContriAgreDes!B$1,DContriDES!$E$42:$ZZ$42,"&lt;="&amp;DContriAgreDes!B$2)</f>
        <v>610330.40810460795</v>
      </c>
      <c r="C14" s="436">
        <f ca="1">AVERAGEIFS(DContriDES!$E51:$ZZ51,DContriDES!$E$42:$ZZ$42,"&gt;="&amp;DContriAgreDes!C$1,DContriDES!$E$42:$ZZ$42,"&lt;="&amp;DContriAgreDes!C$2)</f>
        <v>622206.44501874014</v>
      </c>
      <c r="D14" s="436">
        <f ca="1">AVERAGEIFS(DContriDES!$E51:$ZZ51,DContriDES!$E$42:$ZZ$42,"&gt;="&amp;DContriAgreDes!D$1,DContriDES!$E$42:$ZZ$42,"&lt;="&amp;DContriAgreDes!D$2)</f>
        <v>580931.53308071557</v>
      </c>
      <c r="E14" s="436">
        <f ca="1">AVERAGEIFS(DContriDES!$E51:$ZZ51,DContriDES!$E$42:$ZZ$42,"&gt;="&amp;DContriAgreDes!E$1,DContriDES!$E$42:$ZZ$42,"&lt;="&amp;DContriAgreDes!E$2)</f>
        <v>549408.28333724441</v>
      </c>
      <c r="F14" s="436">
        <f ca="1">AVERAGEIFS(DContriDES!$E51:$ZZ51,DContriDES!$E$42:$ZZ$42,"&gt;="&amp;DContriAgreDes!F$1,DContriDES!$E$42:$ZZ$42,"&lt;="&amp;DContriAgreDes!F$2)</f>
        <v>0</v>
      </c>
      <c r="G14" s="438"/>
      <c r="H14" s="437">
        <f ca="1">AVERAGEIFS(DContriDES!$E51:$ZZ51,DContriDES!$E$42:$ZZ$42,"&gt;="&amp;DContriAgreDes!H$1,DContriDES!$E$42:$ZZ$42,"&lt;="&amp;DContriAgreDes!H$2)</f>
        <v>628183.27252367523</v>
      </c>
      <c r="I14" s="436">
        <f ca="1">AVERAGEIFS(DContriDES!$E51:$ZZ51,DContriDES!$E$42:$ZZ$42,"&gt;="&amp;DContriAgreDes!I$1,DContriDES!$E$42:$ZZ$42,"&lt;="&amp;DContriAgreDes!I$2)</f>
        <v>616229.61751380493</v>
      </c>
      <c r="J14" s="436">
        <f ca="1">AVERAGEIFS(DContriDES!$E51:$ZZ51,DContriDES!$E$42:$ZZ$42,"&gt;="&amp;DContriAgreDes!J$1,DContriDES!$E$42:$ZZ$42,"&lt;="&amp;DContriAgreDes!J$2)</f>
        <v>592504.35654695961</v>
      </c>
      <c r="K14" s="436">
        <f ca="1">AVERAGEIFS(DContriDES!$E51:$ZZ51,DContriDES!$E$42:$ZZ$42,"&gt;="&amp;DContriAgreDes!K$1,DContriDES!$E$42:$ZZ$42,"&lt;="&amp;DContriAgreDes!K$2)</f>
        <v>569358.70961447153</v>
      </c>
      <c r="L14" s="436">
        <f ca="1">AVERAGEIFS(DContriDES!$E51:$ZZ51,DContriDES!$E$42:$ZZ$42,"&gt;="&amp;DContriAgreDes!L$1,DContriDES!$E$42:$ZZ$42,"&lt;="&amp;DContriAgreDes!L$2)</f>
        <v>543363.57036888332</v>
      </c>
      <c r="M14" s="436">
        <f ca="1">AVERAGEIFS(DContriDES!$E51:$ZZ51,DContriDES!$E$42:$ZZ$42,"&gt;="&amp;DContriAgreDes!M$1,DContriDES!$E$42:$ZZ$42,"&lt;="&amp;DContriAgreDes!M$2)</f>
        <v>555452.99630560551</v>
      </c>
      <c r="N14" s="436">
        <f ca="1">AVERAGEIFS(DContriDES!$E51:$ZZ51,DContriDES!$E$42:$ZZ$42,"&gt;="&amp;DContriAgreDes!N$1,DContriDES!$E$42:$ZZ$42,"&lt;="&amp;DContriAgreDes!N$2)</f>
        <v>0</v>
      </c>
      <c r="O14" s="436">
        <f ca="1">AVERAGEIFS(DContriDES!$E51:$ZZ51,DContriDES!$E$42:$ZZ$42,"&gt;="&amp;DContriAgreDes!O$1,DContriDES!$E$42:$ZZ$42,"&lt;="&amp;DContriAgreDes!O$2)</f>
        <v>0</v>
      </c>
      <c r="P14" s="438"/>
      <c r="Q14" s="437">
        <f ca="1">AVERAGEIFS(DContriDES!$E51:$ZZ51,DContriDES!$E$42:$ZZ$42,"&gt;="&amp;DContriAgreDes!Q$1,DContriDES!$E$42:$ZZ$42,"&lt;="&amp;DContriAgreDes!Q$2)</f>
        <v>600782.38477589178</v>
      </c>
      <c r="R14" s="436">
        <f ca="1">AVERAGEIFS(DContriDES!$E51:$ZZ51,DContriDES!$E$42:$ZZ$42,"&gt;="&amp;DContriAgreDes!R$1,DContriDES!$E$42:$ZZ$42,"&lt;="&amp;DContriAgreDes!R$2)</f>
        <v>584226.32831802731</v>
      </c>
      <c r="S14" s="436">
        <f ca="1">AVERAGEIFS(DContriDES!$E51:$ZZ51,DContriDES!$E$42:$ZZ$42,"&gt;="&amp;DContriAgreDes!S$1,DContriDES!$E$42:$ZZ$42,"&lt;="&amp;DContriAgreDes!S$2)</f>
        <v>579816.6685665996</v>
      </c>
      <c r="T14" s="436">
        <f ca="1">AVERAGEIFS(DContriDES!$E51:$ZZ51,DContriDES!$E$42:$ZZ$42,"&gt;="&amp;DContriAgreDes!T$1,DContriDES!$E$42:$ZZ$42,"&lt;="&amp;DContriAgreDes!T$2)</f>
        <v>558900.75066234346</v>
      </c>
      <c r="U14" s="436">
        <f ca="1">AVERAGEIFS(DContriDES!$E51:$ZZ51,DContriDES!$E$42:$ZZ$42,"&gt;="&amp;DContriAgreDes!U$1,DContriDES!$E$42:$ZZ$42,"&lt;="&amp;DContriAgreDes!U$2)</f>
        <v>542769.91243561683</v>
      </c>
      <c r="V14" s="436">
        <f ca="1">AVERAGEIFS(DContriDES!$E51:$ZZ51,DContriDES!$E$42:$ZZ$42,"&gt;="&amp;DContriAgreDes!V$1,DContriDES!$E$42:$ZZ$42,"&lt;="&amp;DContriAgreDes!V$2)</f>
        <v>543957.22830214957</v>
      </c>
      <c r="W14" s="436">
        <f ca="1">AVERAGEIFS(DContriDES!$E51:$ZZ51,DContriDES!$E$42:$ZZ$42,"&gt;="&amp;DContriAgreDes!W$1,DContriDES!$E$42:$ZZ$42,"&lt;="&amp;DContriAgreDes!W$2)</f>
        <v>550425.63571329042</v>
      </c>
      <c r="X14" s="436">
        <f ca="1">AVERAGEIFS(DContriDES!$E51:$ZZ51,DContriDES!$E$42:$ZZ$42,"&gt;="&amp;DContriAgreDes!X$1,DContriDES!$E$42:$ZZ$42,"&lt;="&amp;DContriAgreDes!X$2)</f>
        <v>560480.35689792084</v>
      </c>
      <c r="Y14" s="436">
        <f ca="1">AVERAGEIFS(DContriDES!$E51:$ZZ51,DContriDES!$E$42:$ZZ$42,"&gt;="&amp;DContriAgreDes!Y$1,DContriDES!$E$42:$ZZ$42,"&lt;="&amp;DContriAgreDes!Y$2)</f>
        <v>0</v>
      </c>
      <c r="Z14" s="436">
        <f ca="1">AVERAGEIFS(DContriDES!$E51:$ZZ51,DContriDES!$E$42:$ZZ$42,"&gt;="&amp;DContriAgreDes!Z$1,DContriDES!$E$42:$ZZ$42,"&lt;="&amp;DContriAgreDes!Z$2)</f>
        <v>0</v>
      </c>
      <c r="AA14" s="436">
        <f ca="1">AVERAGEIFS(DContriDES!$E51:$ZZ51,DContriDES!$E$42:$ZZ$42,"&gt;="&amp;DContriAgreDes!AA$1,DContriDES!$E$42:$ZZ$42,"&lt;="&amp;DContriAgreDes!AA$2)</f>
        <v>0</v>
      </c>
      <c r="AB14" s="436">
        <f ca="1">AVERAGEIFS(DContriDES!$E51:$ZZ51,DContriDES!$E$42:$ZZ$42,"&gt;="&amp;DContriAgreDes!AB$1,DContriDES!$E$42:$ZZ$42,"&lt;="&amp;DContriAgreDes!AB$2)</f>
        <v>0</v>
      </c>
      <c r="AC14" s="438"/>
      <c r="AD14" s="437">
        <f ca="1">AVERAGEIFS(DContriDES!$E51:$ZZ51,DContriDES!$E$42:$ZZ$42,"&gt;="&amp;DContriAgreDes!AD$1,DContriDES!$E$42:$ZZ$42,"&lt;="&amp;DContriAgreDes!AD$2)</f>
        <v>602401.39425197057</v>
      </c>
      <c r="AE14" s="436">
        <f ca="1">AVERAGEIFS(DContriDES!$E51:$ZZ51,DContriDES!$E$42:$ZZ$42,"&gt;="&amp;DContriAgreDes!AE$1,DContriDES!$E$42:$ZZ$42,"&lt;="&amp;DContriAgreDes!AE$2)</f>
        <v>591226.26951480121</v>
      </c>
      <c r="AF14" s="436">
        <f ca="1">AVERAGEIFS(DContriDES!$E51:$ZZ51,DContriDES!$E$42:$ZZ$42,"&gt;="&amp;DContriAgreDes!AF$1,DContriDES!$E$42:$ZZ$42,"&lt;="&amp;DContriAgreDes!AF$2)</f>
        <v>583885.40587410703</v>
      </c>
      <c r="AG14" s="436">
        <f ca="1">AVERAGEIFS(DContriDES!$E51:$ZZ51,DContriDES!$E$42:$ZZ$42,"&gt;="&amp;DContriAgreDes!AG$1,DContriDES!$E$42:$ZZ$42,"&lt;="&amp;DContriAgreDes!AG$2)</f>
        <v>581874.05055234127</v>
      </c>
      <c r="AH14" s="436">
        <f ca="1">AVERAGEIFS(DContriDES!$E51:$ZZ51,DContriDES!$E$42:$ZZ$42,"&gt;="&amp;DContriAgreDes!AH$1,DContriDES!$E$42:$ZZ$42,"&lt;="&amp;DContriAgreDes!AH$2)</f>
        <v>573352.1460974653</v>
      </c>
      <c r="AI14" s="436">
        <f ca="1">AVERAGEIFS(DContriDES!$E51:$ZZ51,DContriDES!$E$42:$ZZ$42,"&gt;="&amp;DContriAgreDes!AI$1,DContriDES!$E$42:$ZZ$42,"&lt;="&amp;DContriAgreDes!AI$2)</f>
        <v>552849.93219360802</v>
      </c>
      <c r="AJ14" s="436">
        <f ca="1">AVERAGEIFS(DContriDES!$E51:$ZZ51,DContriDES!$E$42:$ZZ$42,"&gt;="&amp;DContriAgreDes!AJ$1,DContriDES!$E$42:$ZZ$42,"&lt;="&amp;DContriAgreDes!AJ$2)</f>
        <v>546008.93499829003</v>
      </c>
      <c r="AK14" s="436">
        <f ca="1">AVERAGEIFS(DContriDES!$E51:$ZZ51,DContriDES!$E$42:$ZZ$42,"&gt;="&amp;DContriAgreDes!AK$1,DContriDES!$E$42:$ZZ$42,"&lt;="&amp;DContriAgreDes!AK$2)</f>
        <v>539212.67936949991</v>
      </c>
      <c r="AL14" s="436">
        <f ca="1">AVERAGEIFS(DContriDES!$E51:$ZZ51,DContriDES!$E$42:$ZZ$42,"&gt;="&amp;DContriAgreDes!AL$1,DContriDES!$E$42:$ZZ$42,"&lt;="&amp;DContriAgreDes!AL$2)</f>
        <v>544869.09673885978</v>
      </c>
      <c r="AM14" s="436">
        <f ca="1">AVERAGEIFS(DContriDES!$E51:$ZZ51,DContriDES!$E$42:$ZZ$42,"&gt;="&amp;DContriAgreDes!AM$1,DContriDES!$E$42:$ZZ$42,"&lt;="&amp;DContriAgreDes!AM$2)</f>
        <v>549548.81332148321</v>
      </c>
      <c r="AN14" s="436">
        <f ca="1">AVERAGEIFS(DContriDES!$E51:$ZZ51,DContriDES!$E$42:$ZZ$42,"&gt;="&amp;DContriAgreDes!AN$1,DContriDES!$E$42:$ZZ$42,"&lt;="&amp;DContriAgreDes!AN$2)</f>
        <v>554133.69967809098</v>
      </c>
      <c r="AO14" s="436">
        <f ca="1">AVERAGEIFS(DContriDES!$E51:$ZZ51,DContriDES!$E$42:$ZZ$42,"&gt;="&amp;DContriAgreDes!AO$1,DContriDES!$E$42:$ZZ$42,"&lt;="&amp;DContriAgreDes!AO$2)</f>
        <v>562676.4759172427</v>
      </c>
      <c r="AP14" s="436">
        <f ca="1">AVERAGEIFS(DContriDES!$E51:$ZZ51,DContriDES!$E$42:$ZZ$42,"&gt;="&amp;DContriAgreDes!AP$1,DContriDES!$E$42:$ZZ$42,"&lt;="&amp;DContriAgreDes!AP$2)</f>
        <v>0</v>
      </c>
      <c r="AQ14" s="436">
        <f ca="1">AVERAGEIFS(DContriDES!$E51:$ZZ51,DContriDES!$E$42:$ZZ$42,"&gt;="&amp;DContriAgreDes!AQ$1,DContriDES!$E$42:$ZZ$42,"&lt;="&amp;DContriAgreDes!AQ$2)</f>
        <v>0</v>
      </c>
      <c r="AR14" s="436">
        <f ca="1">AVERAGEIFS(DContriDES!$E51:$ZZ51,DContriDES!$E$42:$ZZ$42,"&gt;="&amp;DContriAgreDes!AR$1,DContriDES!$E$42:$ZZ$42,"&lt;="&amp;DContriAgreDes!AR$2)</f>
        <v>0</v>
      </c>
      <c r="AS14" s="436">
        <f ca="1">AVERAGEIFS(DContriDES!$E51:$ZZ51,DContriDES!$E$42:$ZZ$42,"&gt;="&amp;DContriAgreDes!AS$1,DContriDES!$E$42:$ZZ$42,"&lt;="&amp;DContriAgreDes!AS$2)</f>
        <v>0</v>
      </c>
      <c r="AT14" s="436">
        <f ca="1">AVERAGEIFS(DContriDES!$E51:$ZZ51,DContriDES!$E$42:$ZZ$42,"&gt;="&amp;DContriAgreDes!AT$1,DContriDES!$E$42:$ZZ$42,"&lt;="&amp;DContriAgreDes!AT$2)</f>
        <v>0</v>
      </c>
      <c r="AU14" s="436">
        <f ca="1">AVERAGEIFS(DContriDES!$E51:$ZZ51,DContriDES!$E$42:$ZZ$42,"&gt;="&amp;DContriAgreDes!AU$1,DContriDES!$E$42:$ZZ$42,"&lt;="&amp;DContriAgreDes!AU$2)</f>
        <v>0</v>
      </c>
      <c r="AV14" s="438"/>
      <c r="AW14" s="437"/>
      <c r="AX14" s="436" t="s">
        <v>2</v>
      </c>
      <c r="AY14" s="436">
        <f ca="1">AVERAGEIFS(DContriDES!$E51:$ZZ51,DContriDES!$E$42:$ZZ$42,"&gt;="&amp;DContriAgreDes!AY$1,DContriDES!$E$42:$ZZ$42,"&lt;="&amp;DContriAgreDes!AY$2)</f>
        <v>542793.58104516962</v>
      </c>
      <c r="AZ14" s="439">
        <f ca="1">AVERAGEIFS(DContriDES!$E51:$ZZ51,DContriDES!$E$42:$ZZ$42,"&gt;="&amp;DContriAgreDes!AZ$1,DContriDES!$E$42:$ZZ$42,"&lt;="&amp;DContriAgreDes!AZ$2)</f>
        <v>0</v>
      </c>
      <c r="BA14" s="436"/>
      <c r="BB14" s="428">
        <f ca="1">AVERAGEIFS(DContriDES!$E51:$ZZ51,DContriDES!$E$42:$ZZ$42,"&gt;="&amp;DContriAgreDes!BB$1,DContriDES!$E$42:$ZZ$42,"&lt;="&amp;DContriAgreDes!BB$2)</f>
        <v>621966.70044809266</v>
      </c>
    </row>
    <row r="15" spans="1:54" s="440" customFormat="1" x14ac:dyDescent="0.2">
      <c r="A15" s="436" t="s">
        <v>3</v>
      </c>
      <c r="B15" s="437">
        <f ca="1">AVERAGEIFS(DContriDES!$E52:$ZZ52,DContriDES!$E$42:$ZZ$42,"&gt;="&amp;DContriAgreDes!B$1,DContriDES!$E$42:$ZZ$42,"&lt;="&amp;DContriAgreDes!B$2)</f>
        <v>270556.68069271912</v>
      </c>
      <c r="C15" s="436">
        <f ca="1">AVERAGEIFS(DContriDES!$E52:$ZZ52,DContriDES!$E$42:$ZZ$42,"&gt;="&amp;DContriAgreDes!C$1,DContriDES!$E$42:$ZZ$42,"&lt;="&amp;DContriAgreDes!C$2)</f>
        <v>261568.15568972789</v>
      </c>
      <c r="D15" s="436">
        <f ca="1">AVERAGEIFS(DContriDES!$E52:$ZZ52,DContriDES!$E$42:$ZZ$42,"&gt;="&amp;DContriAgreDes!D$1,DContriDES!$E$42:$ZZ$42,"&lt;="&amp;DContriAgreDes!D$2)</f>
        <v>237979.01411518714</v>
      </c>
      <c r="E15" s="436">
        <f ca="1">AVERAGEIFS(DContriDES!$E52:$ZZ52,DContriDES!$E$42:$ZZ$42,"&gt;="&amp;DContriAgreDes!E$1,DContriDES!$E$42:$ZZ$42,"&lt;="&amp;DContriAgreDes!E$2)</f>
        <v>231115.57901355749</v>
      </c>
      <c r="F15" s="436">
        <f ca="1">AVERAGEIFS(DContriDES!$E52:$ZZ52,DContriDES!$E$42:$ZZ$42,"&gt;="&amp;DContriAgreDes!F$1,DContriDES!$E$42:$ZZ$42,"&lt;="&amp;DContriAgreDes!F$2)</f>
        <v>0</v>
      </c>
      <c r="G15" s="438"/>
      <c r="H15" s="437">
        <f ca="1">AVERAGEIFS(DContriDES!$E52:$ZZ52,DContriDES!$E$42:$ZZ$42,"&gt;="&amp;DContriAgreDes!H$1,DContriDES!$E$42:$ZZ$42,"&lt;="&amp;DContriAgreDes!H$2)</f>
        <v>267811.87863173126</v>
      </c>
      <c r="I15" s="436">
        <f ca="1">AVERAGEIFS(DContriDES!$E52:$ZZ52,DContriDES!$E$42:$ZZ$42,"&gt;="&amp;DContriAgreDes!I$1,DContriDES!$E$42:$ZZ$42,"&lt;="&amp;DContriAgreDes!I$2)</f>
        <v>255324.43274772461</v>
      </c>
      <c r="J15" s="436">
        <f ca="1">AVERAGEIFS(DContriDES!$E52:$ZZ52,DContriDES!$E$42:$ZZ$42,"&gt;="&amp;DContriAgreDes!J$1,DContriDES!$E$42:$ZZ$42,"&lt;="&amp;DContriAgreDes!J$2)</f>
        <v>244475.35072270493</v>
      </c>
      <c r="K15" s="436">
        <f ca="1">AVERAGEIFS(DContriDES!$E52:$ZZ52,DContriDES!$E$42:$ZZ$42,"&gt;="&amp;DContriAgreDes!K$1,DContriDES!$E$42:$ZZ$42,"&lt;="&amp;DContriAgreDes!K$2)</f>
        <v>231482.67750766929</v>
      </c>
      <c r="L15" s="436">
        <f ca="1">AVERAGEIFS(DContriDES!$E52:$ZZ52,DContriDES!$E$42:$ZZ$42,"&gt;="&amp;DContriAgreDes!L$1,DContriDES!$E$42:$ZZ$42,"&lt;="&amp;DContriAgreDes!L$2)</f>
        <v>230430.55861885191</v>
      </c>
      <c r="M15" s="436">
        <f ca="1">AVERAGEIFS(DContriDES!$E52:$ZZ52,DContriDES!$E$42:$ZZ$42,"&gt;="&amp;DContriAgreDes!M$1,DContriDES!$E$42:$ZZ$42,"&lt;="&amp;DContriAgreDes!M$2)</f>
        <v>231800.59940826314</v>
      </c>
      <c r="N15" s="436">
        <f ca="1">AVERAGEIFS(DContriDES!$E52:$ZZ52,DContriDES!$E$42:$ZZ$42,"&gt;="&amp;DContriAgreDes!N$1,DContriDES!$E$42:$ZZ$42,"&lt;="&amp;DContriAgreDes!N$2)</f>
        <v>0</v>
      </c>
      <c r="O15" s="436">
        <f ca="1">AVERAGEIFS(DContriDES!$E52:$ZZ52,DContriDES!$E$42:$ZZ$42,"&gt;="&amp;DContriAgreDes!O$1,DContriDES!$E$42:$ZZ$42,"&lt;="&amp;DContriAgreDes!O$2)</f>
        <v>0</v>
      </c>
      <c r="P15" s="438"/>
      <c r="Q15" s="437">
        <f ca="1">AVERAGEIFS(DContriDES!$E52:$ZZ52,DContriDES!$E$42:$ZZ$42,"&gt;="&amp;DContriAgreDes!Q$1,DContriDES!$E$42:$ZZ$42,"&lt;="&amp;DContriAgreDes!Q$2)</f>
        <v>252079.24706159279</v>
      </c>
      <c r="R15" s="436">
        <f ca="1">AVERAGEIFS(DContriDES!$E52:$ZZ52,DContriDES!$E$42:$ZZ$42,"&gt;="&amp;DContriAgreDes!R$1,DContriDES!$E$42:$ZZ$42,"&lt;="&amp;DContriAgreDes!R$2)</f>
        <v>236871.45438381712</v>
      </c>
      <c r="S15" s="436">
        <f ca="1">AVERAGEIFS(DContriDES!$E52:$ZZ52,DContriDES!$E$42:$ZZ$42,"&gt;="&amp;DContriAgreDes!S$1,DContriDES!$E$42:$ZZ$42,"&lt;="&amp;DContriAgreDes!S$2)</f>
        <v>233331.41987411599</v>
      </c>
      <c r="T15" s="436">
        <f ca="1">AVERAGEIFS(DContriDES!$E52:$ZZ52,DContriDES!$E$42:$ZZ$42,"&gt;="&amp;DContriAgreDes!T$1,DContriDES!$E$42:$ZZ$42,"&lt;="&amp;DContriAgreDes!T$2)</f>
        <v>229633.93514122264</v>
      </c>
      <c r="U15" s="436">
        <f ca="1">AVERAGEIFS(DContriDES!$E52:$ZZ52,DContriDES!$E$42:$ZZ$42,"&gt;="&amp;DContriAgreDes!U$1,DContriDES!$E$42:$ZZ$42,"&lt;="&amp;DContriAgreDes!U$2)</f>
        <v>232385.41259467395</v>
      </c>
      <c r="V15" s="436">
        <f ca="1">AVERAGEIFS(DContriDES!$E52:$ZZ52,DContriDES!$E$42:$ZZ$42,"&gt;="&amp;DContriAgreDes!V$1,DContriDES!$E$42:$ZZ$42,"&lt;="&amp;DContriAgreDes!V$2)</f>
        <v>228475.70464302987</v>
      </c>
      <c r="W15" s="436">
        <f ca="1">AVERAGEIFS(DContriDES!$E52:$ZZ52,DContriDES!$E$42:$ZZ$42,"&gt;="&amp;DContriAgreDes!W$1,DContriDES!$E$42:$ZZ$42,"&lt;="&amp;DContriAgreDes!W$2)</f>
        <v>231596.36693454793</v>
      </c>
      <c r="X15" s="436">
        <f ca="1">AVERAGEIFS(DContriDES!$E52:$ZZ52,DContriDES!$E$42:$ZZ$42,"&gt;="&amp;DContriAgreDes!X$1,DContriDES!$E$42:$ZZ$42,"&lt;="&amp;DContriAgreDes!X$2)</f>
        <v>232004.83188197832</v>
      </c>
      <c r="Y15" s="436">
        <f ca="1">AVERAGEIFS(DContriDES!$E52:$ZZ52,DContriDES!$E$42:$ZZ$42,"&gt;="&amp;DContriAgreDes!Y$1,DContriDES!$E$42:$ZZ$42,"&lt;="&amp;DContriAgreDes!Y$2)</f>
        <v>0</v>
      </c>
      <c r="Z15" s="436">
        <f ca="1">AVERAGEIFS(DContriDES!$E52:$ZZ52,DContriDES!$E$42:$ZZ$42,"&gt;="&amp;DContriAgreDes!Z$1,DContriDES!$E$42:$ZZ$42,"&lt;="&amp;DContriAgreDes!Z$2)</f>
        <v>0</v>
      </c>
      <c r="AA15" s="436">
        <f ca="1">AVERAGEIFS(DContriDES!$E52:$ZZ52,DContriDES!$E$42:$ZZ$42,"&gt;="&amp;DContriAgreDes!AA$1,DContriDES!$E$42:$ZZ$42,"&lt;="&amp;DContriAgreDes!AA$2)</f>
        <v>0</v>
      </c>
      <c r="AB15" s="436">
        <f ca="1">AVERAGEIFS(DContriDES!$E52:$ZZ52,DContriDES!$E$42:$ZZ$42,"&gt;="&amp;DContriAgreDes!AB$1,DContriDES!$E$42:$ZZ$42,"&lt;="&amp;DContriAgreDes!AB$2)</f>
        <v>0</v>
      </c>
      <c r="AC15" s="438"/>
      <c r="AD15" s="437">
        <f ca="1">AVERAGEIFS(DContriDES!$E52:$ZZ52,DContriDES!$E$42:$ZZ$42,"&gt;="&amp;DContriAgreDes!AD$1,DContriDES!$E$42:$ZZ$42,"&lt;="&amp;DContriAgreDes!AD$2)</f>
        <v>256965.46670270502</v>
      </c>
      <c r="AE15" s="436">
        <f ca="1">AVERAGEIFS(DContriDES!$E52:$ZZ52,DContriDES!$E$42:$ZZ$42,"&gt;="&amp;DContriAgreDes!AE$1,DContriDES!$E$42:$ZZ$42,"&lt;="&amp;DContriAgreDes!AE$2)</f>
        <v>240177.73937120716</v>
      </c>
      <c r="AF15" s="436">
        <f ca="1">AVERAGEIFS(DContriDES!$E52:$ZZ52,DContriDES!$E$42:$ZZ$42,"&gt;="&amp;DContriAgreDes!AF$1,DContriDES!$E$42:$ZZ$42,"&lt;="&amp;DContriAgreDes!AF$2)</f>
        <v>236282.84609420266</v>
      </c>
      <c r="AG15" s="436">
        <f ca="1">AVERAGEIFS(DContriDES!$E52:$ZZ52,DContriDES!$E$42:$ZZ$42,"&gt;="&amp;DContriAgreDes!AG$1,DContriDES!$E$42:$ZZ$42,"&lt;="&amp;DContriAgreDes!AG$2)</f>
        <v>233402.64435826539</v>
      </c>
      <c r="AH15" s="436">
        <f ca="1">AVERAGEIFS(DContriDES!$E52:$ZZ52,DContriDES!$E$42:$ZZ$42,"&gt;="&amp;DContriAgreDes!AH$1,DContriDES!$E$42:$ZZ$42,"&lt;="&amp;DContriAgreDes!AH$2)</f>
        <v>233122.34443564466</v>
      </c>
      <c r="AI15" s="436">
        <f ca="1">AVERAGEIFS(DContriDES!$E52:$ZZ52,DContriDES!$E$42:$ZZ$42,"&gt;="&amp;DContriAgreDes!AI$1,DContriDES!$E$42:$ZZ$42,"&lt;="&amp;DContriAgreDes!AI$2)</f>
        <v>227923.04372909787</v>
      </c>
      <c r="AJ15" s="436">
        <f ca="1">AVERAGEIFS(DContriDES!$E52:$ZZ52,DContriDES!$E$42:$ZZ$42,"&gt;="&amp;DContriAgreDes!AJ$1,DContriDES!$E$42:$ZZ$42,"&lt;="&amp;DContriAgreDes!AJ$2)</f>
        <v>234004.56275536376</v>
      </c>
      <c r="AK15" s="436">
        <f ca="1">AVERAGEIFS(DContriDES!$E52:$ZZ52,DContriDES!$E$42:$ZZ$42,"&gt;="&amp;DContriAgreDes!AK$1,DContriDES!$E$42:$ZZ$42,"&lt;="&amp;DContriAgreDes!AK$2)</f>
        <v>230416.27263893725</v>
      </c>
      <c r="AL15" s="436">
        <f ca="1">AVERAGEIFS(DContriDES!$E52:$ZZ52,DContriDES!$E$42:$ZZ$42,"&gt;="&amp;DContriAgreDes!AL$1,DContriDES!$E$42:$ZZ$42,"&lt;="&amp;DContriAgreDes!AL$2)</f>
        <v>226870.84046225474</v>
      </c>
      <c r="AM15" s="436">
        <f ca="1">AVERAGEIFS(DContriDES!$E52:$ZZ52,DContriDES!$E$42:$ZZ$42,"&gt;="&amp;DContriAgreDes!AM$1,DContriDES!$E$42:$ZZ$42,"&lt;="&amp;DContriAgreDes!AM$2)</f>
        <v>231579.2147417856</v>
      </c>
      <c r="AN15" s="436">
        <f ca="1">AVERAGEIFS(DContriDES!$E52:$ZZ52,DContriDES!$E$42:$ZZ$42,"&gt;="&amp;DContriAgreDes!AN$1,DContriDES!$E$42:$ZZ$42,"&lt;="&amp;DContriAgreDes!AN$2)</f>
        <v>231682.14859006274</v>
      </c>
      <c r="AO15" s="436">
        <f ca="1">AVERAGEIFS(DContriDES!$E52:$ZZ52,DContriDES!$E$42:$ZZ$42,"&gt;="&amp;DContriAgreDes!AO$1,DContriDES!$E$42:$ZZ$42,"&lt;="&amp;DContriAgreDes!AO$2)</f>
        <v>232140.43489294098</v>
      </c>
      <c r="AP15" s="436">
        <f ca="1">AVERAGEIFS(DContriDES!$E52:$ZZ52,DContriDES!$E$42:$ZZ$42,"&gt;="&amp;DContriAgreDes!AP$1,DContriDES!$E$42:$ZZ$42,"&lt;="&amp;DContriAgreDes!AP$2)</f>
        <v>0</v>
      </c>
      <c r="AQ15" s="436">
        <f ca="1">AVERAGEIFS(DContriDES!$E52:$ZZ52,DContriDES!$E$42:$ZZ$42,"&gt;="&amp;DContriAgreDes!AQ$1,DContriDES!$E$42:$ZZ$42,"&lt;="&amp;DContriAgreDes!AQ$2)</f>
        <v>0</v>
      </c>
      <c r="AR15" s="436">
        <f ca="1">AVERAGEIFS(DContriDES!$E52:$ZZ52,DContriDES!$E$42:$ZZ$42,"&gt;="&amp;DContriAgreDes!AR$1,DContriDES!$E$42:$ZZ$42,"&lt;="&amp;DContriAgreDes!AR$2)</f>
        <v>0</v>
      </c>
      <c r="AS15" s="436">
        <f ca="1">AVERAGEIFS(DContriDES!$E52:$ZZ52,DContriDES!$E$42:$ZZ$42,"&gt;="&amp;DContriAgreDes!AS$1,DContriDES!$E$42:$ZZ$42,"&lt;="&amp;DContriAgreDes!AS$2)</f>
        <v>0</v>
      </c>
      <c r="AT15" s="436">
        <f ca="1">AVERAGEIFS(DContriDES!$E52:$ZZ52,DContriDES!$E$42:$ZZ$42,"&gt;="&amp;DContriAgreDes!AT$1,DContriDES!$E$42:$ZZ$42,"&lt;="&amp;DContriAgreDes!AT$2)</f>
        <v>0</v>
      </c>
      <c r="AU15" s="436">
        <f ca="1">AVERAGEIFS(DContriDES!$E52:$ZZ52,DContriDES!$E$42:$ZZ$42,"&gt;="&amp;DContriAgreDes!AU$1,DContriDES!$E$42:$ZZ$42,"&lt;="&amp;DContriAgreDes!AU$2)</f>
        <v>0</v>
      </c>
      <c r="AV15" s="438"/>
      <c r="AW15" s="437"/>
      <c r="AX15" s="436" t="s">
        <v>3</v>
      </c>
      <c r="AY15" s="436">
        <f ca="1">AVERAGEIFS(DContriDES!$E52:$ZZ52,DContriDES!$E$42:$ZZ$42,"&gt;="&amp;DContriAgreDes!AY$1,DContriDES!$E$42:$ZZ$42,"&lt;="&amp;DContriAgreDes!AY$2)</f>
        <v>230344.82826676394</v>
      </c>
      <c r="AZ15" s="439">
        <f ca="1">AVERAGEIFS(DContriDES!$E52:$ZZ52,DContriDES!$E$42:$ZZ$42,"&gt;="&amp;DContriAgreDes!AZ$1,DContriDES!$E$42:$ZZ$42,"&lt;="&amp;DContriAgreDes!AZ$2)</f>
        <v>0</v>
      </c>
      <c r="BA15" s="436"/>
      <c r="BB15" s="428">
        <f ca="1">AVERAGEIFS(DContriDES!$E52:$ZZ52,DContriDES!$E$42:$ZZ$42,"&gt;="&amp;DContriAgreDes!BB$1,DContriDES!$E$42:$ZZ$42,"&lt;="&amp;DContriAgreDes!BB$2)</f>
        <v>265153.66867935198</v>
      </c>
    </row>
    <row r="16" spans="1:54" s="440" customFormat="1" x14ac:dyDescent="0.2">
      <c r="A16" s="436" t="s">
        <v>4</v>
      </c>
      <c r="B16" s="437">
        <f ca="1">AVERAGEIFS(DContriDES!$E53:$ZZ53,DContriDES!$E$42:$ZZ$42,"&gt;="&amp;DContriAgreDes!B$1,DContriDES!$E$42:$ZZ$42,"&lt;="&amp;DContriAgreDes!B$2)</f>
        <v>73233.182207928345</v>
      </c>
      <c r="C16" s="436">
        <f ca="1">AVERAGEIFS(DContriDES!$E53:$ZZ53,DContriDES!$E$42:$ZZ$42,"&gt;="&amp;DContriAgreDes!C$1,DContriDES!$E$42:$ZZ$42,"&lt;="&amp;DContriAgreDes!C$2)</f>
        <v>74863.366354671976</v>
      </c>
      <c r="D16" s="436">
        <f ca="1">AVERAGEIFS(DContriDES!$E53:$ZZ53,DContriDES!$E$42:$ZZ$42,"&gt;="&amp;DContriAgreDes!D$1,DContriDES!$E$42:$ZZ$42,"&lt;="&amp;DContriAgreDes!D$2)</f>
        <v>68770.637726741421</v>
      </c>
      <c r="E16" s="436">
        <f ca="1">AVERAGEIFS(DContriDES!$E53:$ZZ53,DContriDES!$E$42:$ZZ$42,"&gt;="&amp;DContriAgreDes!E$1,DContriDES!$E$42:$ZZ$42,"&lt;="&amp;DContriAgreDes!E$2)</f>
        <v>52218.378645691329</v>
      </c>
      <c r="F16" s="436">
        <f ca="1">AVERAGEIFS(DContriDES!$E53:$ZZ53,DContriDES!$E$42:$ZZ$42,"&gt;="&amp;DContriAgreDes!F$1,DContriDES!$E$42:$ZZ$42,"&lt;="&amp;DContriAgreDes!F$2)</f>
        <v>0</v>
      </c>
      <c r="G16" s="438"/>
      <c r="H16" s="437">
        <f ca="1">AVERAGEIFS(DContriDES!$E53:$ZZ53,DContriDES!$E$42:$ZZ$42,"&gt;="&amp;DContriAgreDes!H$1,DContriDES!$E$42:$ZZ$42,"&lt;="&amp;DContriAgreDes!H$2)</f>
        <v>81716.5673880166</v>
      </c>
      <c r="I16" s="436">
        <f ca="1">AVERAGEIFS(DContriDES!$E53:$ZZ53,DContriDES!$E$42:$ZZ$42,"&gt;="&amp;DContriAgreDes!I$1,DContriDES!$E$42:$ZZ$42,"&lt;="&amp;DContriAgreDes!I$2)</f>
        <v>68010.165321327353</v>
      </c>
      <c r="J16" s="436">
        <f ca="1">AVERAGEIFS(DContriDES!$E53:$ZZ53,DContriDES!$E$42:$ZZ$42,"&gt;="&amp;DContriAgreDes!J$1,DContriDES!$E$42:$ZZ$42,"&lt;="&amp;DContriAgreDes!J$2)</f>
        <v>72672.415606718176</v>
      </c>
      <c r="K16" s="436">
        <f ca="1">AVERAGEIFS(DContriDES!$E53:$ZZ53,DContriDES!$E$42:$ZZ$42,"&gt;="&amp;DContriAgreDes!K$1,DContriDES!$E$42:$ZZ$42,"&lt;="&amp;DContriAgreDes!K$2)</f>
        <v>64868.859846764659</v>
      </c>
      <c r="L16" s="436">
        <f ca="1">AVERAGEIFS(DContriDES!$E53:$ZZ53,DContriDES!$E$42:$ZZ$42,"&gt;="&amp;DContriAgreDes!L$1,DContriDES!$E$42:$ZZ$42,"&lt;="&amp;DContriAgreDes!L$2)</f>
        <v>49489.745355825093</v>
      </c>
      <c r="M16" s="436">
        <f ca="1">AVERAGEIFS(DContriDES!$E53:$ZZ53,DContriDES!$E$42:$ZZ$42,"&gt;="&amp;DContriAgreDes!M$1,DContriDES!$E$42:$ZZ$42,"&lt;="&amp;DContriAgreDes!M$2)</f>
        <v>54947.011935557566</v>
      </c>
      <c r="N16" s="436">
        <f ca="1">AVERAGEIFS(DContriDES!$E53:$ZZ53,DContriDES!$E$42:$ZZ$42,"&gt;="&amp;DContriAgreDes!N$1,DContriDES!$E$42:$ZZ$42,"&lt;="&amp;DContriAgreDes!N$2)</f>
        <v>0</v>
      </c>
      <c r="O16" s="436">
        <f ca="1">AVERAGEIFS(DContriDES!$E53:$ZZ53,DContriDES!$E$42:$ZZ$42,"&gt;="&amp;DContriAgreDes!O$1,DContriDES!$E$42:$ZZ$42,"&lt;="&amp;DContriAgreDes!O$2)</f>
        <v>0</v>
      </c>
      <c r="P16" s="438"/>
      <c r="Q16" s="437">
        <f ca="1">AVERAGEIFS(DContriDES!$E53:$ZZ53,DContriDES!$E$42:$ZZ$42,"&gt;="&amp;DContriAgreDes!Q$1,DContriDES!$E$42:$ZZ$42,"&lt;="&amp;DContriAgreDes!Q$2)</f>
        <v>75575.240155964377</v>
      </c>
      <c r="R16" s="436">
        <f ca="1">AVERAGEIFS(DContriDES!$E53:$ZZ53,DContriDES!$E$42:$ZZ$42,"&gt;="&amp;DContriAgreDes!R$1,DContriDES!$E$42:$ZZ$42,"&lt;="&amp;DContriAgreDes!R$2)</f>
        <v>69769.591057471975</v>
      </c>
      <c r="S16" s="436">
        <f ca="1">AVERAGEIFS(DContriDES!$E53:$ZZ53,DContriDES!$E$42:$ZZ$42,"&gt;="&amp;DContriAgreDes!S$1,DContriDES!$E$42:$ZZ$42,"&lt;="&amp;DContriAgreDes!S$2)</f>
        <v>68118.501961024493</v>
      </c>
      <c r="T16" s="436">
        <f ca="1">AVERAGEIFS(DContriDES!$E53:$ZZ53,DContriDES!$E$42:$ZZ$42,"&gt;="&amp;DContriAgreDes!T$1,DContriDES!$E$42:$ZZ$42,"&lt;="&amp;DContriAgreDes!T$2)</f>
        <v>61619.217732504825</v>
      </c>
      <c r="U16" s="436">
        <f ca="1">AVERAGEIFS(DContriDES!$E53:$ZZ53,DContriDES!$E$42:$ZZ$42,"&gt;="&amp;DContriAgreDes!U$1,DContriDES!$E$42:$ZZ$42,"&lt;="&amp;DContriAgreDes!U$2)</f>
        <v>50967.698857856267</v>
      </c>
      <c r="V16" s="436">
        <f ca="1">AVERAGEIFS(DContriDES!$E53:$ZZ53,DContriDES!$E$42:$ZZ$42,"&gt;="&amp;DContriAgreDes!V$1,DContriDES!$E$42:$ZZ$42,"&lt;="&amp;DContriAgreDes!V$2)</f>
        <v>48011.791853793933</v>
      </c>
      <c r="W16" s="436">
        <f ca="1">AVERAGEIFS(DContriDES!$E53:$ZZ53,DContriDES!$E$42:$ZZ$42,"&gt;="&amp;DContriAgreDes!W$1,DContriDES!$E$42:$ZZ$42,"&lt;="&amp;DContriAgreDes!W$2)</f>
        <v>54614.233313098688</v>
      </c>
      <c r="X16" s="436">
        <f ca="1">AVERAGEIFS(DContriDES!$E53:$ZZ53,DContriDES!$E$42:$ZZ$42,"&gt;="&amp;DContriAgreDes!X$1,DContriDES!$E$42:$ZZ$42,"&lt;="&amp;DContriAgreDes!X$2)</f>
        <v>55279.790558016459</v>
      </c>
      <c r="Y16" s="436">
        <f ca="1">AVERAGEIFS(DContriDES!$E53:$ZZ53,DContriDES!$E$42:$ZZ$42,"&gt;="&amp;DContriAgreDes!Y$1,DContriDES!$E$42:$ZZ$42,"&lt;="&amp;DContriAgreDes!Y$2)</f>
        <v>0</v>
      </c>
      <c r="Z16" s="436">
        <f ca="1">AVERAGEIFS(DContriDES!$E53:$ZZ53,DContriDES!$E$42:$ZZ$42,"&gt;="&amp;DContriAgreDes!Z$1,DContriDES!$E$42:$ZZ$42,"&lt;="&amp;DContriAgreDes!Z$2)</f>
        <v>0</v>
      </c>
      <c r="AA16" s="436">
        <f ca="1">AVERAGEIFS(DContriDES!$E53:$ZZ53,DContriDES!$E$42:$ZZ$42,"&gt;="&amp;DContriAgreDes!AA$1,DContriDES!$E$42:$ZZ$42,"&lt;="&amp;DContriAgreDes!AA$2)</f>
        <v>0</v>
      </c>
      <c r="AB16" s="436">
        <f ca="1">AVERAGEIFS(DContriDES!$E53:$ZZ53,DContriDES!$E$42:$ZZ$42,"&gt;="&amp;DContriAgreDes!AB$1,DContriDES!$E$42:$ZZ$42,"&lt;="&amp;DContriAgreDes!AB$2)</f>
        <v>0</v>
      </c>
      <c r="AC16" s="438"/>
      <c r="AD16" s="437">
        <f ca="1">AVERAGEIFS(DContriDES!$E53:$ZZ53,DContriDES!$E$42:$ZZ$42,"&gt;="&amp;DContriAgreDes!AD$1,DContriDES!$E$42:$ZZ$42,"&lt;="&amp;DContriAgreDes!AD$2)</f>
        <v>76584.176852256147</v>
      </c>
      <c r="AE16" s="436">
        <f ca="1">AVERAGEIFS(DContriDES!$E53:$ZZ53,DContriDES!$E$42:$ZZ$42,"&gt;="&amp;DContriAgreDes!AE$1,DContriDES!$E$42:$ZZ$42,"&lt;="&amp;DContriAgreDes!AE$2)</f>
        <v>71423.641199851321</v>
      </c>
      <c r="AF16" s="436">
        <f ca="1">AVERAGEIFS(DContriDES!$E53:$ZZ53,DContriDES!$E$42:$ZZ$42,"&gt;="&amp;DContriAgreDes!AF$1,DContriDES!$E$42:$ZZ$42,"&lt;="&amp;DContriAgreDes!AF$2)</f>
        <v>70009.428768047044</v>
      </c>
      <c r="AG16" s="436">
        <f ca="1">AVERAGEIFS(DContriDES!$E53:$ZZ53,DContriDES!$E$42:$ZZ$42,"&gt;="&amp;DContriAgreDes!AG$1,DContriDES!$E$42:$ZZ$42,"&lt;="&amp;DContriAgreDes!AG$2)</f>
        <v>72392.506943734654</v>
      </c>
      <c r="AH16" s="436">
        <f ca="1">AVERAGEIFS(DContriDES!$E53:$ZZ53,DContriDES!$E$42:$ZZ$42,"&gt;="&amp;DContriAgreDes!AH$1,DContriDES!$E$42:$ZZ$42,"&lt;="&amp;DContriAgreDes!AH$2)</f>
        <v>51570.927655428692</v>
      </c>
      <c r="AI16" s="436">
        <f ca="1">AVERAGEIFS(DContriDES!$E53:$ZZ53,DContriDES!$E$42:$ZZ$42,"&gt;="&amp;DContriAgreDes!AI$1,DContriDES!$E$42:$ZZ$42,"&lt;="&amp;DContriAgreDes!AI$2)</f>
        <v>70643.144941130624</v>
      </c>
      <c r="AJ16" s="436">
        <f ca="1">AVERAGEIFS(DContriDES!$E53:$ZZ53,DContriDES!$E$42:$ZZ$42,"&gt;="&amp;DContriAgreDes!AJ$1,DContriDES!$E$42:$ZZ$42,"&lt;="&amp;DContriAgreDes!AJ$2)</f>
        <v>52014.099206077459</v>
      </c>
      <c r="AK16" s="436">
        <f ca="1">AVERAGEIFS(DContriDES!$E53:$ZZ53,DContriDES!$E$42:$ZZ$42,"&gt;="&amp;DContriAgreDes!AK$1,DContriDES!$E$42:$ZZ$42,"&lt;="&amp;DContriAgreDes!AK$2)</f>
        <v>51677.124814176554</v>
      </c>
      <c r="AL16" s="436">
        <f ca="1">AVERAGEIFS(DContriDES!$E53:$ZZ53,DContriDES!$E$42:$ZZ$42,"&gt;="&amp;DContriAgreDes!AL$1,DContriDES!$E$42:$ZZ$42,"&lt;="&amp;DContriAgreDes!AL$2)</f>
        <v>44778.012047221288</v>
      </c>
      <c r="AM16" s="436">
        <f ca="1">AVERAGEIFS(DContriDES!$E53:$ZZ53,DContriDES!$E$42:$ZZ$42,"&gt;="&amp;DContriAgreDes!AM$1,DContriDES!$E$42:$ZZ$42,"&lt;="&amp;DContriAgreDes!AM$2)</f>
        <v>53571.312407247431</v>
      </c>
      <c r="AN16" s="436">
        <f ca="1">AVERAGEIFS(DContriDES!$E53:$ZZ53,DContriDES!$E$42:$ZZ$42,"&gt;="&amp;DContriAgreDes!AN$1,DContriDES!$E$42:$ZZ$42,"&lt;="&amp;DContriAgreDes!AN$2)</f>
        <v>56347.780186089753</v>
      </c>
      <c r="AO16" s="436">
        <f ca="1">AVERAGEIFS(DContriDES!$E53:$ZZ53,DContriDES!$E$42:$ZZ$42,"&gt;="&amp;DContriAgreDes!AO$1,DContriDES!$E$42:$ZZ$42,"&lt;="&amp;DContriAgreDes!AO$2)</f>
        <v>54921.943213335544</v>
      </c>
      <c r="AP16" s="436">
        <f ca="1">AVERAGEIFS(DContriDES!$E53:$ZZ53,DContriDES!$E$42:$ZZ$42,"&gt;="&amp;DContriAgreDes!AP$1,DContriDES!$E$42:$ZZ$42,"&lt;="&amp;DContriAgreDes!AP$2)</f>
        <v>0</v>
      </c>
      <c r="AQ16" s="436">
        <f ca="1">AVERAGEIFS(DContriDES!$E53:$ZZ53,DContriDES!$E$42:$ZZ$42,"&gt;="&amp;DContriAgreDes!AQ$1,DContriDES!$E$42:$ZZ$42,"&lt;="&amp;DContriAgreDes!AQ$2)</f>
        <v>0</v>
      </c>
      <c r="AR16" s="436">
        <f ca="1">AVERAGEIFS(DContriDES!$E53:$ZZ53,DContriDES!$E$42:$ZZ$42,"&gt;="&amp;DContriAgreDes!AR$1,DContriDES!$E$42:$ZZ$42,"&lt;="&amp;DContriAgreDes!AR$2)</f>
        <v>0</v>
      </c>
      <c r="AS16" s="436">
        <f ca="1">AVERAGEIFS(DContriDES!$E53:$ZZ53,DContriDES!$E$42:$ZZ$42,"&gt;="&amp;DContriAgreDes!AS$1,DContriDES!$E$42:$ZZ$42,"&lt;="&amp;DContriAgreDes!AS$2)</f>
        <v>0</v>
      </c>
      <c r="AT16" s="436">
        <f ca="1">AVERAGEIFS(DContriDES!$E53:$ZZ53,DContriDES!$E$42:$ZZ$42,"&gt;="&amp;DContriAgreDes!AT$1,DContriDES!$E$42:$ZZ$42,"&lt;="&amp;DContriAgreDes!AT$2)</f>
        <v>0</v>
      </c>
      <c r="AU16" s="436">
        <f ca="1">AVERAGEIFS(DContriDES!$E53:$ZZ53,DContriDES!$E$42:$ZZ$42,"&gt;="&amp;DContriAgreDes!AU$1,DContriDES!$E$42:$ZZ$42,"&lt;="&amp;DContriAgreDes!AU$2)</f>
        <v>0</v>
      </c>
      <c r="AV16" s="438"/>
      <c r="AW16" s="437"/>
      <c r="AX16" s="436" t="s">
        <v>4</v>
      </c>
      <c r="AY16" s="436">
        <f ca="1">AVERAGEIFS(DContriDES!$E53:$ZZ53,DContriDES!$E$42:$ZZ$42,"&gt;="&amp;DContriAgreDes!AY$1,DContriDES!$E$42:$ZZ$42,"&lt;="&amp;DContriAgreDes!AY$2)</f>
        <v>56481.452993039842</v>
      </c>
      <c r="AZ16" s="439">
        <f ca="1">AVERAGEIFS(DContriDES!$E53:$ZZ53,DContriDES!$E$42:$ZZ$42,"&gt;="&amp;DContriAgreDes!AZ$1,DContriDES!$E$42:$ZZ$42,"&lt;="&amp;DContriAgreDes!AZ$2)</f>
        <v>0</v>
      </c>
      <c r="BA16" s="436"/>
      <c r="BB16" s="428">
        <f ca="1">AVERAGEIFS(DContriDES!$E53:$ZZ53,DContriDES!$E$42:$ZZ$42,"&gt;="&amp;DContriAgreDes!BB$1,DContriDES!$E$42:$ZZ$42,"&lt;="&amp;DContriAgreDes!BB$2)</f>
        <v>62131.223535351535</v>
      </c>
    </row>
    <row r="17" spans="1:54" s="432" customFormat="1" x14ac:dyDescent="0.2">
      <c r="A17" s="433" t="s">
        <v>5</v>
      </c>
      <c r="B17" s="434">
        <f ca="1">AVERAGEIFS(DContriDES!$E54:$ZZ54,DContriDES!$E$42:$ZZ$42,"&gt;="&amp;DContriAgreDes!B$1,DContriDES!$E$42:$ZZ$42,"&lt;="&amp;DContriAgreDes!B$2)</f>
        <v>322291.66859405162</v>
      </c>
      <c r="C17" s="433">
        <f ca="1">AVERAGEIFS(DContriDES!$E54:$ZZ54,DContriDES!$E$42:$ZZ$42,"&gt;="&amp;DContriAgreDes!C$1,DContriDES!$E$42:$ZZ$42,"&lt;="&amp;DContriAgreDes!C$2)</f>
        <v>314379.9932255834</v>
      </c>
      <c r="D17" s="433">
        <f ca="1">AVERAGEIFS(DContriDES!$E54:$ZZ54,DContriDES!$E$42:$ZZ$42,"&gt;="&amp;DContriAgreDes!D$1,DContriDES!$E$42:$ZZ$42,"&lt;="&amp;DContriAgreDes!D$2)</f>
        <v>306899.15579555318</v>
      </c>
      <c r="E17" s="433">
        <f ca="1">AVERAGEIFS(DContriDES!$E54:$ZZ54,DContriDES!$E$42:$ZZ$42,"&gt;="&amp;DContriAgreDes!E$1,DContriDES!$E$42:$ZZ$42,"&lt;="&amp;DContriAgreDes!E$2)</f>
        <v>306397.6403334724</v>
      </c>
      <c r="F17" s="433">
        <f ca="1">AVERAGEIFS(DContriDES!$E54:$ZZ54,DContriDES!$E$42:$ZZ$42,"&gt;="&amp;DContriAgreDes!F$1,DContriDES!$E$42:$ZZ$42,"&lt;="&amp;DContriAgreDes!F$2)</f>
        <v>0</v>
      </c>
      <c r="G17" s="430"/>
      <c r="H17" s="434">
        <f ca="1">AVERAGEIFS(DContriDES!$E54:$ZZ54,DContriDES!$E$42:$ZZ$42,"&gt;="&amp;DContriAgreDes!H$1,DContriDES!$E$42:$ZZ$42,"&lt;="&amp;DContriAgreDes!H$2)</f>
        <v>314196.76855099289</v>
      </c>
      <c r="I17" s="433">
        <f ca="1">AVERAGEIFS(DContriDES!$E54:$ZZ54,DContriDES!$E$42:$ZZ$42,"&gt;="&amp;DContriAgreDes!I$1,DContriDES!$E$42:$ZZ$42,"&lt;="&amp;DContriAgreDes!I$2)</f>
        <v>314563.21790017391</v>
      </c>
      <c r="J17" s="433">
        <f ca="1">AVERAGEIFS(DContriDES!$E54:$ZZ54,DContriDES!$E$42:$ZZ$42,"&gt;="&amp;DContriAgreDes!J$1,DContriDES!$E$42:$ZZ$42,"&lt;="&amp;DContriAgreDes!J$2)</f>
        <v>305621.30979697319</v>
      </c>
      <c r="K17" s="433">
        <f ca="1">AVERAGEIFS(DContriDES!$E54:$ZZ54,DContriDES!$E$42:$ZZ$42,"&gt;="&amp;DContriAgreDes!K$1,DContriDES!$E$42:$ZZ$42,"&lt;="&amp;DContriAgreDes!K$2)</f>
        <v>308177.00179413322</v>
      </c>
      <c r="L17" s="433">
        <f ca="1">AVERAGEIFS(DContriDES!$E54:$ZZ54,DContriDES!$E$42:$ZZ$42,"&gt;="&amp;DContriAgreDes!L$1,DContriDES!$E$42:$ZZ$42,"&lt;="&amp;DContriAgreDes!L$2)</f>
        <v>303363.04767985968</v>
      </c>
      <c r="M17" s="433">
        <f ca="1">AVERAGEIFS(DContriDES!$E54:$ZZ54,DContriDES!$E$42:$ZZ$42,"&gt;="&amp;DContriAgreDes!M$1,DContriDES!$E$42:$ZZ$42,"&lt;="&amp;DContriAgreDes!M$2)</f>
        <v>309432.23298708507</v>
      </c>
      <c r="N17" s="433">
        <f ca="1">AVERAGEIFS(DContriDES!$E54:$ZZ54,DContriDES!$E$42:$ZZ$42,"&gt;="&amp;DContriAgreDes!N$1,DContriDES!$E$42:$ZZ$42,"&lt;="&amp;DContriAgreDes!N$2)</f>
        <v>0</v>
      </c>
      <c r="O17" s="433">
        <f ca="1">AVERAGEIFS(DContriDES!$E54:$ZZ54,DContriDES!$E$42:$ZZ$42,"&gt;="&amp;DContriAgreDes!O$1,DContriDES!$E$42:$ZZ$42,"&lt;="&amp;DContriAgreDes!O$2)</f>
        <v>0</v>
      </c>
      <c r="P17" s="430"/>
      <c r="Q17" s="434">
        <f ca="1">AVERAGEIFS(DContriDES!$E54:$ZZ54,DContriDES!$E$42:$ZZ$42,"&gt;="&amp;DContriAgreDes!Q$1,DContriDES!$E$42:$ZZ$42,"&lt;="&amp;DContriAgreDes!Q$2)</f>
        <v>303478.89864368929</v>
      </c>
      <c r="R17" s="433">
        <f ca="1">AVERAGEIFS(DContriDES!$E54:$ZZ54,DContriDES!$E$42:$ZZ$42,"&gt;="&amp;DContriAgreDes!R$1,DContriDES!$E$42:$ZZ$42,"&lt;="&amp;DContriAgreDes!R$2)</f>
        <v>307763.72095025703</v>
      </c>
      <c r="S17" s="433">
        <f ca="1">AVERAGEIFS(DContriDES!$E54:$ZZ54,DContriDES!$E$42:$ZZ$42,"&gt;="&amp;DContriAgreDes!S$1,DContriDES!$E$42:$ZZ$42,"&lt;="&amp;DContriAgreDes!S$2)</f>
        <v>309953.47750950651</v>
      </c>
      <c r="T17" s="433">
        <f ca="1">AVERAGEIFS(DContriDES!$E54:$ZZ54,DContriDES!$E$42:$ZZ$42,"&gt;="&amp;DContriAgreDes!T$1,DContriDES!$E$42:$ZZ$42,"&lt;="&amp;DContriAgreDes!T$2)</f>
        <v>306400.52607875993</v>
      </c>
      <c r="U17" s="433">
        <f ca="1">AVERAGEIFS(DContriDES!$E54:$ZZ54,DContriDES!$E$42:$ZZ$42,"&gt;="&amp;DContriAgreDes!U$1,DContriDES!$E$42:$ZZ$42,"&lt;="&amp;DContriAgreDes!U$2)</f>
        <v>303719.74375667353</v>
      </c>
      <c r="V17" s="433">
        <f ca="1">AVERAGEIFS(DContriDES!$E54:$ZZ54,DContriDES!$E$42:$ZZ$42,"&gt;="&amp;DContriAgreDes!V$1,DContriDES!$E$42:$ZZ$42,"&lt;="&amp;DContriAgreDes!V$2)</f>
        <v>303006.35160304588</v>
      </c>
      <c r="W17" s="433">
        <f ca="1">AVERAGEIFS(DContriDES!$E54:$ZZ54,DContriDES!$E$42:$ZZ$42,"&gt;="&amp;DContriAgreDes!W$1,DContriDES!$E$42:$ZZ$42,"&lt;="&amp;DContriAgreDes!W$2)</f>
        <v>305541.39897139458</v>
      </c>
      <c r="X17" s="433">
        <f ca="1">AVERAGEIFS(DContriDES!$E54:$ZZ54,DContriDES!$E$42:$ZZ$42,"&gt;="&amp;DContriAgreDes!X$1,DContriDES!$E$42:$ZZ$42,"&lt;="&amp;DContriAgreDes!X$2)</f>
        <v>313323.06700277561</v>
      </c>
      <c r="Y17" s="433">
        <f ca="1">AVERAGEIFS(DContriDES!$E54:$ZZ54,DContriDES!$E$42:$ZZ$42,"&gt;="&amp;DContriAgreDes!Y$1,DContriDES!$E$42:$ZZ$42,"&lt;="&amp;DContriAgreDes!Y$2)</f>
        <v>0</v>
      </c>
      <c r="Z17" s="433">
        <f ca="1">AVERAGEIFS(DContriDES!$E54:$ZZ54,DContriDES!$E$42:$ZZ$42,"&gt;="&amp;DContriAgreDes!Z$1,DContriDES!$E$42:$ZZ$42,"&lt;="&amp;DContriAgreDes!Z$2)</f>
        <v>0</v>
      </c>
      <c r="AA17" s="433">
        <f ca="1">AVERAGEIFS(DContriDES!$E54:$ZZ54,DContriDES!$E$42:$ZZ$42,"&gt;="&amp;DContriAgreDes!AA$1,DContriDES!$E$42:$ZZ$42,"&lt;="&amp;DContriAgreDes!AA$2)</f>
        <v>0</v>
      </c>
      <c r="AB17" s="433">
        <f ca="1">AVERAGEIFS(DContriDES!$E54:$ZZ54,DContriDES!$E$42:$ZZ$42,"&gt;="&amp;DContriAgreDes!AB$1,DContriDES!$E$42:$ZZ$42,"&lt;="&amp;DContriAgreDes!AB$2)</f>
        <v>0</v>
      </c>
      <c r="AC17" s="430"/>
      <c r="AD17" s="434">
        <f ca="1">AVERAGEIFS(DContriDES!$E54:$ZZ54,DContriDES!$E$42:$ZZ$42,"&gt;="&amp;DContriAgreDes!AD$1,DContriDES!$E$42:$ZZ$42,"&lt;="&amp;DContriAgreDes!AD$2)</f>
        <v>301204.37945931649</v>
      </c>
      <c r="AE17" s="433">
        <f ca="1">AVERAGEIFS(DContriDES!$E54:$ZZ54,DContriDES!$E$42:$ZZ$42,"&gt;="&amp;DContriAgreDes!AE$1,DContriDES!$E$42:$ZZ$42,"&lt;="&amp;DContriAgreDes!AE$2)</f>
        <v>303717.27370816475</v>
      </c>
      <c r="AF17" s="433">
        <f ca="1">AVERAGEIFS(DContriDES!$E54:$ZZ54,DContriDES!$E$42:$ZZ$42,"&gt;="&amp;DContriAgreDes!AF$1,DContriDES!$E$42:$ZZ$42,"&lt;="&amp;DContriAgreDes!AF$2)</f>
        <v>311942.27622343821</v>
      </c>
      <c r="AG17" s="433">
        <f ca="1">AVERAGEIFS(DContriDES!$E54:$ZZ54,DContriDES!$E$42:$ZZ$42,"&gt;="&amp;DContriAgreDes!AG$1,DContriDES!$E$42:$ZZ$42,"&lt;="&amp;DContriAgreDes!AG$2)</f>
        <v>310945.19977182715</v>
      </c>
      <c r="AH17" s="433">
        <f ca="1">AVERAGEIFS(DContriDES!$E54:$ZZ54,DContriDES!$E$42:$ZZ$42,"&gt;="&amp;DContriAgreDes!AH$1,DContriDES!$E$42:$ZZ$42,"&lt;="&amp;DContriAgreDes!AH$2)</f>
        <v>307567.48076482431</v>
      </c>
      <c r="AI17" s="433">
        <f ca="1">AVERAGEIFS(DContriDES!$E54:$ZZ54,DContriDES!$E$42:$ZZ$42,"&gt;="&amp;DContriAgreDes!AI$1,DContriDES!$E$42:$ZZ$42,"&lt;="&amp;DContriAgreDes!AI$2)</f>
        <v>306018.3248457482</v>
      </c>
      <c r="AJ17" s="433">
        <f ca="1">AVERAGEIFS(DContriDES!$E54:$ZZ54,DContriDES!$E$42:$ZZ$42,"&gt;="&amp;DContriAgreDes!AJ$1,DContriDES!$E$42:$ZZ$42,"&lt;="&amp;DContriAgreDes!AJ$2)</f>
        <v>304598.48380921484</v>
      </c>
      <c r="AK17" s="433">
        <f ca="1">AVERAGEIFS(DContriDES!$E54:$ZZ54,DContriDES!$E$42:$ZZ$42,"&gt;="&amp;DContriAgreDes!AK$1,DContriDES!$E$42:$ZZ$42,"&lt;="&amp;DContriAgreDes!AK$2)</f>
        <v>302351.92692488956</v>
      </c>
      <c r="AL17" s="433">
        <f ca="1">AVERAGEIFS(DContriDES!$E54:$ZZ54,DContriDES!$E$42:$ZZ$42,"&gt;="&amp;DContriAgreDes!AL$1,DContriDES!$E$42:$ZZ$42,"&lt;="&amp;DContriAgreDes!AL$2)</f>
        <v>303138.7323054747</v>
      </c>
      <c r="AM17" s="433">
        <f ca="1">AVERAGEIFS(DContriDES!$E54:$ZZ54,DContriDES!$E$42:$ZZ$42,"&gt;="&amp;DContriAgreDes!AM$1,DContriDES!$E$42:$ZZ$42,"&lt;="&amp;DContriAgreDes!AM$2)</f>
        <v>304514.42671592999</v>
      </c>
      <c r="AN17" s="433">
        <f ca="1">AVERAGEIFS(DContriDES!$E54:$ZZ54,DContriDES!$E$42:$ZZ$42,"&gt;="&amp;DContriAgreDes!AN$1,DContriDES!$E$42:$ZZ$42,"&lt;="&amp;DContriAgreDes!AN$2)</f>
        <v>310058.83956998657</v>
      </c>
      <c r="AO17" s="433">
        <f ca="1">AVERAGEIFS(DContriDES!$E54:$ZZ54,DContriDES!$E$42:$ZZ$42,"&gt;="&amp;DContriAgreDes!AO$1,DContriDES!$E$42:$ZZ$42,"&lt;="&amp;DContriAgreDes!AO$2)</f>
        <v>313723.43267533876</v>
      </c>
      <c r="AP17" s="433">
        <f ca="1">AVERAGEIFS(DContriDES!$E54:$ZZ54,DContriDES!$E$42:$ZZ$42,"&gt;="&amp;DContriAgreDes!AP$1,DContriDES!$E$42:$ZZ$42,"&lt;="&amp;DContriAgreDes!AP$2)</f>
        <v>0</v>
      </c>
      <c r="AQ17" s="433">
        <f ca="1">AVERAGEIFS(DContriDES!$E54:$ZZ54,DContriDES!$E$42:$ZZ$42,"&gt;="&amp;DContriAgreDes!AQ$1,DContriDES!$E$42:$ZZ$42,"&lt;="&amp;DContriAgreDes!AQ$2)</f>
        <v>0</v>
      </c>
      <c r="AR17" s="433">
        <f ca="1">AVERAGEIFS(DContriDES!$E54:$ZZ54,DContriDES!$E$42:$ZZ$42,"&gt;="&amp;DContriAgreDes!AR$1,DContriDES!$E$42:$ZZ$42,"&lt;="&amp;DContriAgreDes!AR$2)</f>
        <v>0</v>
      </c>
      <c r="AS17" s="433">
        <f ca="1">AVERAGEIFS(DContriDES!$E54:$ZZ54,DContriDES!$E$42:$ZZ$42,"&gt;="&amp;DContriAgreDes!AS$1,DContriDES!$E$42:$ZZ$42,"&lt;="&amp;DContriAgreDes!AS$2)</f>
        <v>0</v>
      </c>
      <c r="AT17" s="433">
        <f ca="1">AVERAGEIFS(DContriDES!$E54:$ZZ54,DContriDES!$E$42:$ZZ$42,"&gt;="&amp;DContriAgreDes!AT$1,DContriDES!$E$42:$ZZ$42,"&lt;="&amp;DContriAgreDes!AT$2)</f>
        <v>0</v>
      </c>
      <c r="AU17" s="433">
        <f ca="1">AVERAGEIFS(DContriDES!$E54:$ZZ54,DContriDES!$E$42:$ZZ$42,"&gt;="&amp;DContriAgreDes!AU$1,DContriDES!$E$42:$ZZ$42,"&lt;="&amp;DContriAgreDes!AU$2)</f>
        <v>0</v>
      </c>
      <c r="AV17" s="430"/>
      <c r="AW17" s="434"/>
      <c r="AX17" s="433" t="s">
        <v>5</v>
      </c>
      <c r="AY17" s="433">
        <f ca="1">AVERAGEIFS(DContriDES!$E54:$ZZ54,DContriDES!$E$42:$ZZ$42,"&gt;="&amp;DContriAgreDes!AY$1,DContriDES!$E$42:$ZZ$42,"&lt;="&amp;DContriAgreDes!AY$2)</f>
        <v>303955.74664749758</v>
      </c>
      <c r="AZ17" s="435">
        <f ca="1">AVERAGEIFS(DContriDES!$E54:$ZZ54,DContriDES!$E$42:$ZZ$42,"&gt;="&amp;DContriAgreDes!AZ$1,DContriDES!$E$42:$ZZ$42,"&lt;="&amp;DContriAgreDes!AZ$2)</f>
        <v>0</v>
      </c>
      <c r="BA17" s="433"/>
      <c r="BB17" s="428">
        <f ca="1">AVERAGEIFS(DContriDES!$E54:$ZZ54,DContriDES!$E$42:$ZZ$42,"&gt;="&amp;DContriAgreDes!BB$1,DContriDES!$E$42:$ZZ$42,"&lt;="&amp;DContriAgreDes!BB$2)</f>
        <v>456627.07506772532</v>
      </c>
    </row>
    <row r="18" spans="1:54" s="440" customFormat="1" ht="11.25" customHeight="1" x14ac:dyDescent="0.2">
      <c r="A18" s="436" t="s">
        <v>6</v>
      </c>
      <c r="B18" s="437">
        <f ca="1">AVERAGEIFS(DContriDES!$E55:$ZZ55,DContriDES!$E$42:$ZZ$42,"&gt;="&amp;DContriAgreDes!B$1,DContriDES!$E$42:$ZZ$42,"&lt;="&amp;DContriAgreDes!B$2)</f>
        <v>322291.66859405162</v>
      </c>
      <c r="C18" s="436">
        <f ca="1">AVERAGEIFS(DContriDES!$E55:$ZZ55,DContriDES!$E$42:$ZZ$42,"&gt;="&amp;DContriAgreDes!C$1,DContriDES!$E$42:$ZZ$42,"&lt;="&amp;DContriAgreDes!C$2)</f>
        <v>314379.9932255834</v>
      </c>
      <c r="D18" s="436">
        <f ca="1">AVERAGEIFS(DContriDES!$E55:$ZZ55,DContriDES!$E$42:$ZZ$42,"&gt;="&amp;DContriAgreDes!D$1,DContriDES!$E$42:$ZZ$42,"&lt;="&amp;DContriAgreDes!D$2)</f>
        <v>306899.15579555318</v>
      </c>
      <c r="E18" s="436">
        <f ca="1">AVERAGEIFS(DContriDES!$E55:$ZZ55,DContriDES!$E$42:$ZZ$42,"&gt;="&amp;DContriAgreDes!E$1,DContriDES!$E$42:$ZZ$42,"&lt;="&amp;DContriAgreDes!E$2)</f>
        <v>306397.6403334724</v>
      </c>
      <c r="F18" s="436">
        <f ca="1">AVERAGEIFS(DContriDES!$E55:$ZZ55,DContriDES!$E$42:$ZZ$42,"&gt;="&amp;DContriAgreDes!F$1,DContriDES!$E$42:$ZZ$42,"&lt;="&amp;DContriAgreDes!F$2)</f>
        <v>0</v>
      </c>
      <c r="G18" s="438"/>
      <c r="H18" s="437">
        <f ca="1">AVERAGEIFS(DContriDES!$E55:$ZZ55,DContriDES!$E$42:$ZZ$42,"&gt;="&amp;DContriAgreDes!H$1,DContriDES!$E$42:$ZZ$42,"&lt;="&amp;DContriAgreDes!H$2)</f>
        <v>314196.76855099289</v>
      </c>
      <c r="I18" s="436">
        <f ca="1">AVERAGEIFS(DContriDES!$E55:$ZZ55,DContriDES!$E$42:$ZZ$42,"&gt;="&amp;DContriAgreDes!I$1,DContriDES!$E$42:$ZZ$42,"&lt;="&amp;DContriAgreDes!I$2)</f>
        <v>314563.21790017391</v>
      </c>
      <c r="J18" s="436">
        <f ca="1">AVERAGEIFS(DContriDES!$E55:$ZZ55,DContriDES!$E$42:$ZZ$42,"&gt;="&amp;DContriAgreDes!J$1,DContriDES!$E$42:$ZZ$42,"&lt;="&amp;DContriAgreDes!J$2)</f>
        <v>305621.30979697319</v>
      </c>
      <c r="K18" s="436">
        <f ca="1">AVERAGEIFS(DContriDES!$E55:$ZZ55,DContriDES!$E$42:$ZZ$42,"&gt;="&amp;DContriAgreDes!K$1,DContriDES!$E$42:$ZZ$42,"&lt;="&amp;DContriAgreDes!K$2)</f>
        <v>308177.00179413322</v>
      </c>
      <c r="L18" s="436">
        <f ca="1">AVERAGEIFS(DContriDES!$E55:$ZZ55,DContriDES!$E$42:$ZZ$42,"&gt;="&amp;DContriAgreDes!L$1,DContriDES!$E$42:$ZZ$42,"&lt;="&amp;DContriAgreDes!L$2)</f>
        <v>303363.04767985968</v>
      </c>
      <c r="M18" s="436">
        <f ca="1">AVERAGEIFS(DContriDES!$E55:$ZZ55,DContriDES!$E$42:$ZZ$42,"&gt;="&amp;DContriAgreDes!M$1,DContriDES!$E$42:$ZZ$42,"&lt;="&amp;DContriAgreDes!M$2)</f>
        <v>309432.23298708507</v>
      </c>
      <c r="N18" s="436">
        <f ca="1">AVERAGEIFS(DContriDES!$E55:$ZZ55,DContriDES!$E$42:$ZZ$42,"&gt;="&amp;DContriAgreDes!N$1,DContriDES!$E$42:$ZZ$42,"&lt;="&amp;DContriAgreDes!N$2)</f>
        <v>0</v>
      </c>
      <c r="O18" s="436">
        <f ca="1">AVERAGEIFS(DContriDES!$E55:$ZZ55,DContriDES!$E$42:$ZZ$42,"&gt;="&amp;DContriAgreDes!O$1,DContriDES!$E$42:$ZZ$42,"&lt;="&amp;DContriAgreDes!O$2)</f>
        <v>0</v>
      </c>
      <c r="P18" s="438"/>
      <c r="Q18" s="437">
        <f ca="1">AVERAGEIFS(DContriDES!$E55:$ZZ55,DContriDES!$E$42:$ZZ$42,"&gt;="&amp;DContriAgreDes!Q$1,DContriDES!$E$42:$ZZ$42,"&lt;="&amp;DContriAgreDes!Q$2)</f>
        <v>303478.89864368929</v>
      </c>
      <c r="R18" s="436">
        <f ca="1">AVERAGEIFS(DContriDES!$E55:$ZZ55,DContriDES!$E$42:$ZZ$42,"&gt;="&amp;DContriAgreDes!R$1,DContriDES!$E$42:$ZZ$42,"&lt;="&amp;DContriAgreDes!R$2)</f>
        <v>307763.72095025703</v>
      </c>
      <c r="S18" s="436">
        <f ca="1">AVERAGEIFS(DContriDES!$E55:$ZZ55,DContriDES!$E$42:$ZZ$42,"&gt;="&amp;DContriAgreDes!S$1,DContriDES!$E$42:$ZZ$42,"&lt;="&amp;DContriAgreDes!S$2)</f>
        <v>309953.47750950651</v>
      </c>
      <c r="T18" s="436">
        <f ca="1">AVERAGEIFS(DContriDES!$E55:$ZZ55,DContriDES!$E$42:$ZZ$42,"&gt;="&amp;DContriAgreDes!T$1,DContriDES!$E$42:$ZZ$42,"&lt;="&amp;DContriAgreDes!T$2)</f>
        <v>306400.52607875993</v>
      </c>
      <c r="U18" s="436">
        <f ca="1">AVERAGEIFS(DContriDES!$E55:$ZZ55,DContriDES!$E$42:$ZZ$42,"&gt;="&amp;DContriAgreDes!U$1,DContriDES!$E$42:$ZZ$42,"&lt;="&amp;DContriAgreDes!U$2)</f>
        <v>303719.74375667353</v>
      </c>
      <c r="V18" s="436">
        <f ca="1">AVERAGEIFS(DContriDES!$E55:$ZZ55,DContriDES!$E$42:$ZZ$42,"&gt;="&amp;DContriAgreDes!V$1,DContriDES!$E$42:$ZZ$42,"&lt;="&amp;DContriAgreDes!V$2)</f>
        <v>303006.35160304588</v>
      </c>
      <c r="W18" s="436">
        <f ca="1">AVERAGEIFS(DContriDES!$E55:$ZZ55,DContriDES!$E$42:$ZZ$42,"&gt;="&amp;DContriAgreDes!W$1,DContriDES!$E$42:$ZZ$42,"&lt;="&amp;DContriAgreDes!W$2)</f>
        <v>305541.39897139458</v>
      </c>
      <c r="X18" s="436">
        <f ca="1">AVERAGEIFS(DContriDES!$E55:$ZZ55,DContriDES!$E$42:$ZZ$42,"&gt;="&amp;DContriAgreDes!X$1,DContriDES!$E$42:$ZZ$42,"&lt;="&amp;DContriAgreDes!X$2)</f>
        <v>313323.06700277561</v>
      </c>
      <c r="Y18" s="436">
        <f ca="1">AVERAGEIFS(DContriDES!$E55:$ZZ55,DContriDES!$E$42:$ZZ$42,"&gt;="&amp;DContriAgreDes!Y$1,DContriDES!$E$42:$ZZ$42,"&lt;="&amp;DContriAgreDes!Y$2)</f>
        <v>0</v>
      </c>
      <c r="Z18" s="436">
        <f ca="1">AVERAGEIFS(DContriDES!$E55:$ZZ55,DContriDES!$E$42:$ZZ$42,"&gt;="&amp;DContriAgreDes!Z$1,DContriDES!$E$42:$ZZ$42,"&lt;="&amp;DContriAgreDes!Z$2)</f>
        <v>0</v>
      </c>
      <c r="AA18" s="436">
        <f ca="1">AVERAGEIFS(DContriDES!$E55:$ZZ55,DContriDES!$E$42:$ZZ$42,"&gt;="&amp;DContriAgreDes!AA$1,DContriDES!$E$42:$ZZ$42,"&lt;="&amp;DContriAgreDes!AA$2)</f>
        <v>0</v>
      </c>
      <c r="AB18" s="436">
        <f ca="1">AVERAGEIFS(DContriDES!$E55:$ZZ55,DContriDES!$E$42:$ZZ$42,"&gt;="&amp;DContriAgreDes!AB$1,DContriDES!$E$42:$ZZ$42,"&lt;="&amp;DContriAgreDes!AB$2)</f>
        <v>0</v>
      </c>
      <c r="AC18" s="438"/>
      <c r="AD18" s="437">
        <f ca="1">AVERAGEIFS(DContriDES!$E55:$ZZ55,DContriDES!$E$42:$ZZ$42,"&gt;="&amp;DContriAgreDes!AD$1,DContriDES!$E$42:$ZZ$42,"&lt;="&amp;DContriAgreDes!AD$2)</f>
        <v>301204.37945931649</v>
      </c>
      <c r="AE18" s="436">
        <f ca="1">AVERAGEIFS(DContriDES!$E55:$ZZ55,DContriDES!$E$42:$ZZ$42,"&gt;="&amp;DContriAgreDes!AE$1,DContriDES!$E$42:$ZZ$42,"&lt;="&amp;DContriAgreDes!AE$2)</f>
        <v>303717.27370816475</v>
      </c>
      <c r="AF18" s="436">
        <f ca="1">AVERAGEIFS(DContriDES!$E55:$ZZ55,DContriDES!$E$42:$ZZ$42,"&gt;="&amp;DContriAgreDes!AF$1,DContriDES!$E$42:$ZZ$42,"&lt;="&amp;DContriAgreDes!AF$2)</f>
        <v>311942.27622343821</v>
      </c>
      <c r="AG18" s="436">
        <f ca="1">AVERAGEIFS(DContriDES!$E55:$ZZ55,DContriDES!$E$42:$ZZ$42,"&gt;="&amp;DContriAgreDes!AG$1,DContriDES!$E$42:$ZZ$42,"&lt;="&amp;DContriAgreDes!AG$2)</f>
        <v>310945.19977182715</v>
      </c>
      <c r="AH18" s="436">
        <f ca="1">AVERAGEIFS(DContriDES!$E55:$ZZ55,DContriDES!$E$42:$ZZ$42,"&gt;="&amp;DContriAgreDes!AH$1,DContriDES!$E$42:$ZZ$42,"&lt;="&amp;DContriAgreDes!AH$2)</f>
        <v>307567.48076482431</v>
      </c>
      <c r="AI18" s="436">
        <f ca="1">AVERAGEIFS(DContriDES!$E55:$ZZ55,DContriDES!$E$42:$ZZ$42,"&gt;="&amp;DContriAgreDes!AI$1,DContriDES!$E$42:$ZZ$42,"&lt;="&amp;DContriAgreDes!AI$2)</f>
        <v>306018.3248457482</v>
      </c>
      <c r="AJ18" s="436">
        <f ca="1">AVERAGEIFS(DContriDES!$E55:$ZZ55,DContriDES!$E$42:$ZZ$42,"&gt;="&amp;DContriAgreDes!AJ$1,DContriDES!$E$42:$ZZ$42,"&lt;="&amp;DContriAgreDes!AJ$2)</f>
        <v>304598.48380921484</v>
      </c>
      <c r="AK18" s="436">
        <f ca="1">AVERAGEIFS(DContriDES!$E55:$ZZ55,DContriDES!$E$42:$ZZ$42,"&gt;="&amp;DContriAgreDes!AK$1,DContriDES!$E$42:$ZZ$42,"&lt;="&amp;DContriAgreDes!AK$2)</f>
        <v>302351.92692488956</v>
      </c>
      <c r="AL18" s="436">
        <f ca="1">AVERAGEIFS(DContriDES!$E55:$ZZ55,DContriDES!$E$42:$ZZ$42,"&gt;="&amp;DContriAgreDes!AL$1,DContriDES!$E$42:$ZZ$42,"&lt;="&amp;DContriAgreDes!AL$2)</f>
        <v>303138.7323054747</v>
      </c>
      <c r="AM18" s="436">
        <f ca="1">AVERAGEIFS(DContriDES!$E55:$ZZ55,DContriDES!$E$42:$ZZ$42,"&gt;="&amp;DContriAgreDes!AM$1,DContriDES!$E$42:$ZZ$42,"&lt;="&amp;DContriAgreDes!AM$2)</f>
        <v>304514.42671592999</v>
      </c>
      <c r="AN18" s="436">
        <f ca="1">AVERAGEIFS(DContriDES!$E55:$ZZ55,DContriDES!$E$42:$ZZ$42,"&gt;="&amp;DContriAgreDes!AN$1,DContriDES!$E$42:$ZZ$42,"&lt;="&amp;DContriAgreDes!AN$2)</f>
        <v>310058.83956998657</v>
      </c>
      <c r="AO18" s="436">
        <f ca="1">AVERAGEIFS(DContriDES!$E55:$ZZ55,DContriDES!$E$42:$ZZ$42,"&gt;="&amp;DContriAgreDes!AO$1,DContriDES!$E$42:$ZZ$42,"&lt;="&amp;DContriAgreDes!AO$2)</f>
        <v>313723.43267533876</v>
      </c>
      <c r="AP18" s="436">
        <f ca="1">AVERAGEIFS(DContriDES!$E55:$ZZ55,DContriDES!$E$42:$ZZ$42,"&gt;="&amp;DContriAgreDes!AP$1,DContriDES!$E$42:$ZZ$42,"&lt;="&amp;DContriAgreDes!AP$2)</f>
        <v>0</v>
      </c>
      <c r="AQ18" s="436">
        <f ca="1">AVERAGEIFS(DContriDES!$E55:$ZZ55,DContriDES!$E$42:$ZZ$42,"&gt;="&amp;DContriAgreDes!AQ$1,DContriDES!$E$42:$ZZ$42,"&lt;="&amp;DContriAgreDes!AQ$2)</f>
        <v>0</v>
      </c>
      <c r="AR18" s="436">
        <f ca="1">AVERAGEIFS(DContriDES!$E55:$ZZ55,DContriDES!$E$42:$ZZ$42,"&gt;="&amp;DContriAgreDes!AR$1,DContriDES!$E$42:$ZZ$42,"&lt;="&amp;DContriAgreDes!AR$2)</f>
        <v>0</v>
      </c>
      <c r="AS18" s="436">
        <f ca="1">AVERAGEIFS(DContriDES!$E55:$ZZ55,DContriDES!$E$42:$ZZ$42,"&gt;="&amp;DContriAgreDes!AS$1,DContriDES!$E$42:$ZZ$42,"&lt;="&amp;DContriAgreDes!AS$2)</f>
        <v>0</v>
      </c>
      <c r="AT18" s="436">
        <f ca="1">AVERAGEIFS(DContriDES!$E55:$ZZ55,DContriDES!$E$42:$ZZ$42,"&gt;="&amp;DContriAgreDes!AT$1,DContriDES!$E$42:$ZZ$42,"&lt;="&amp;DContriAgreDes!AT$2)</f>
        <v>0</v>
      </c>
      <c r="AU18" s="436">
        <f ca="1">AVERAGEIFS(DContriDES!$E55:$ZZ55,DContriDES!$E$42:$ZZ$42,"&gt;="&amp;DContriAgreDes!AU$1,DContriDES!$E$42:$ZZ$42,"&lt;="&amp;DContriAgreDes!AU$2)</f>
        <v>0</v>
      </c>
      <c r="AV18" s="438"/>
      <c r="AW18" s="437"/>
      <c r="AX18" s="436" t="s">
        <v>6</v>
      </c>
      <c r="AY18" s="436">
        <f ca="1">AVERAGEIFS(DContriDES!$E55:$ZZ55,DContriDES!$E$42:$ZZ$42,"&gt;="&amp;DContriAgreDes!AY$1,DContriDES!$E$42:$ZZ$42,"&lt;="&amp;DContriAgreDes!AY$2)</f>
        <v>303955.74664749758</v>
      </c>
      <c r="AZ18" s="439">
        <f ca="1">AVERAGEIFS(DContriDES!$E55:$ZZ55,DContriDES!$E$42:$ZZ$42,"&gt;="&amp;DContriAgreDes!AZ$1,DContriDES!$E$42:$ZZ$42,"&lt;="&amp;DContriAgreDes!AZ$2)</f>
        <v>0</v>
      </c>
      <c r="BA18" s="436"/>
      <c r="BB18" s="428">
        <f ca="1">AVERAGEIFS(DContriDES!$E55:$ZZ55,DContriDES!$E$42:$ZZ$42,"&gt;="&amp;DContriAgreDes!BB$1,DContriDES!$E$42:$ZZ$42,"&lt;="&amp;DContriAgreDes!BB$2)</f>
        <v>456627.07506772532</v>
      </c>
    </row>
    <row r="19" spans="1:54" s="432" customFormat="1" x14ac:dyDescent="0.2">
      <c r="A19" s="433" t="s">
        <v>8</v>
      </c>
      <c r="B19" s="434">
        <f ca="1">AVERAGEIFS(DContriDES!$E56:$ZZ56,DContriDES!$E$42:$ZZ$42,"&gt;="&amp;DContriAgreDes!B$1,DContriDES!$E$42:$ZZ$42,"&lt;="&amp;DContriAgreDes!B$2)</f>
        <v>1312127.9230471866</v>
      </c>
      <c r="C19" s="433">
        <f ca="1">AVERAGEIFS(DContriDES!$E56:$ZZ56,DContriDES!$E$42:$ZZ$42,"&gt;="&amp;DContriAgreDes!C$1,DContriDES!$E$42:$ZZ$42,"&lt;="&amp;DContriAgreDes!C$2)</f>
        <v>1471579.0616476408</v>
      </c>
      <c r="D19" s="433">
        <f ca="1">AVERAGEIFS(DContriDES!$E56:$ZZ56,DContriDES!$E$42:$ZZ$42,"&gt;="&amp;DContriAgreDes!D$1,DContriDES!$E$42:$ZZ$42,"&lt;="&amp;DContriAgreDes!D$2)</f>
        <v>1516983.9022116379</v>
      </c>
      <c r="E19" s="433">
        <f ca="1">AVERAGEIFS(DContriDES!$E56:$ZZ56,DContriDES!$E$42:$ZZ$42,"&gt;="&amp;DContriAgreDes!E$1,DContriDES!$E$42:$ZZ$42,"&lt;="&amp;DContriAgreDes!E$2)</f>
        <v>1500962.073027445</v>
      </c>
      <c r="F19" s="433">
        <f ca="1">AVERAGEIFS(DContriDES!$E56:$ZZ56,DContriDES!$E$42:$ZZ$42,"&gt;="&amp;DContriAgreDes!F$1,DContriDES!$E$42:$ZZ$42,"&lt;="&amp;DContriAgreDes!F$2)</f>
        <v>0</v>
      </c>
      <c r="G19" s="430"/>
      <c r="H19" s="434">
        <f ca="1">AVERAGEIFS(DContriDES!$E56:$ZZ56,DContriDES!$E$42:$ZZ$42,"&gt;="&amp;DContriAgreDes!H$1,DContriDES!$E$42:$ZZ$42,"&lt;="&amp;DContriAgreDes!H$2)</f>
        <v>1400218.4703262795</v>
      </c>
      <c r="I19" s="433">
        <f ca="1">AVERAGEIFS(DContriDES!$E56:$ZZ56,DContriDES!$E$42:$ZZ$42,"&gt;="&amp;DContriAgreDes!I$1,DContriDES!$E$42:$ZZ$42,"&lt;="&amp;DContriAgreDes!I$2)</f>
        <v>1542939.652969002</v>
      </c>
      <c r="J19" s="433">
        <f ca="1">AVERAGEIFS(DContriDES!$E56:$ZZ56,DContriDES!$E$42:$ZZ$42,"&gt;="&amp;DContriAgreDes!J$1,DContriDES!$E$42:$ZZ$42,"&lt;="&amp;DContriAgreDes!J$2)</f>
        <v>1527081.5482298259</v>
      </c>
      <c r="K19" s="433">
        <f ca="1">AVERAGEIFS(DContriDES!$E56:$ZZ56,DContriDES!$E$42:$ZZ$42,"&gt;="&amp;DContriAgreDes!K$1,DContriDES!$E$42:$ZZ$42,"&lt;="&amp;DContriAgreDes!K$2)</f>
        <v>1506886.2561934495</v>
      </c>
      <c r="L19" s="433">
        <f ca="1">AVERAGEIFS(DContriDES!$E56:$ZZ56,DContriDES!$E$42:$ZZ$42,"&gt;="&amp;DContriAgreDes!L$1,DContriDES!$E$42:$ZZ$42,"&lt;="&amp;DContriAgreDes!L$2)</f>
        <v>1498285.3456221225</v>
      </c>
      <c r="M19" s="433">
        <f ca="1">AVERAGEIFS(DContriDES!$E56:$ZZ56,DContriDES!$E$42:$ZZ$42,"&gt;="&amp;DContriAgreDes!M$1,DContriDES!$E$42:$ZZ$42,"&lt;="&amp;DContriAgreDes!M$2)</f>
        <v>1503638.8004327677</v>
      </c>
      <c r="N19" s="433">
        <f ca="1">AVERAGEIFS(DContriDES!$E56:$ZZ56,DContriDES!$E$42:$ZZ$42,"&gt;="&amp;DContriAgreDes!N$1,DContriDES!$E$42:$ZZ$42,"&lt;="&amp;DContriAgreDes!N$2)</f>
        <v>0</v>
      </c>
      <c r="O19" s="433">
        <f ca="1">AVERAGEIFS(DContriDES!$E56:$ZZ56,DContriDES!$E$42:$ZZ$42,"&gt;="&amp;DContriAgreDes!O$1,DContriDES!$E$42:$ZZ$42,"&lt;="&amp;DContriAgreDes!O$2)</f>
        <v>0</v>
      </c>
      <c r="P19" s="430"/>
      <c r="Q19" s="434">
        <f ca="1">AVERAGEIFS(DContriDES!$E56:$ZZ56,DContriDES!$E$42:$ZZ$42,"&gt;="&amp;DContriAgreDes!Q$1,DContriDES!$E$42:$ZZ$42,"&lt;="&amp;DContriAgreDes!Q$2)</f>
        <v>1528032.1394016978</v>
      </c>
      <c r="R19" s="433">
        <f ca="1">AVERAGEIFS(DContriDES!$E56:$ZZ56,DContriDES!$E$42:$ZZ$42,"&gt;="&amp;DContriAgreDes!R$1,DContriDES!$E$42:$ZZ$42,"&lt;="&amp;DContriAgreDes!R$2)</f>
        <v>1526130.9570579545</v>
      </c>
      <c r="S19" s="433">
        <f ca="1">AVERAGEIFS(DContriDES!$E56:$ZZ56,DContriDES!$E$42:$ZZ$42,"&gt;="&amp;DContriAgreDes!S$1,DContriDES!$E$42:$ZZ$42,"&lt;="&amp;DContriAgreDes!S$2)</f>
        <v>1541328.2908984125</v>
      </c>
      <c r="T19" s="433">
        <f ca="1">AVERAGEIFS(DContriDES!$E56:$ZZ56,DContriDES!$E$42:$ZZ$42,"&gt;="&amp;DContriAgreDes!T$1,DContriDES!$E$42:$ZZ$42,"&lt;="&amp;DContriAgreDes!T$2)</f>
        <v>1472444.2214884863</v>
      </c>
      <c r="U19" s="433">
        <f ca="1">AVERAGEIFS(DContriDES!$E56:$ZZ56,DContriDES!$E$42:$ZZ$42,"&gt;="&amp;DContriAgreDes!U$1,DContriDES!$E$42:$ZZ$42,"&lt;="&amp;DContriAgreDes!U$2)</f>
        <v>1492491.5347272081</v>
      </c>
      <c r="V19" s="433">
        <f ca="1">AVERAGEIFS(DContriDES!$E56:$ZZ56,DContriDES!$E$42:$ZZ$42,"&gt;="&amp;DContriAgreDes!V$1,DContriDES!$E$42:$ZZ$42,"&lt;="&amp;DContriAgreDes!V$2)</f>
        <v>1504079.156517037</v>
      </c>
      <c r="W19" s="433">
        <f ca="1">AVERAGEIFS(DContriDES!$E56:$ZZ56,DContriDES!$E$42:$ZZ$42,"&gt;="&amp;DContriAgreDes!W$1,DContriDES!$E$42:$ZZ$42,"&lt;="&amp;DContriAgreDes!W$2)</f>
        <v>1475960.6000088435</v>
      </c>
      <c r="X19" s="433">
        <f ca="1">AVERAGEIFS(DContriDES!$E56:$ZZ56,DContriDES!$E$42:$ZZ$42,"&gt;="&amp;DContriAgreDes!X$1,DContriDES!$E$42:$ZZ$42,"&lt;="&amp;DContriAgreDes!X$2)</f>
        <v>1531317.0008566917</v>
      </c>
      <c r="Y19" s="433">
        <f ca="1">AVERAGEIFS(DContriDES!$E56:$ZZ56,DContriDES!$E$42:$ZZ$42,"&gt;="&amp;DContriAgreDes!Y$1,DContriDES!$E$42:$ZZ$42,"&lt;="&amp;DContriAgreDes!Y$2)</f>
        <v>0</v>
      </c>
      <c r="Z19" s="433">
        <f ca="1">AVERAGEIFS(DContriDES!$E56:$ZZ56,DContriDES!$E$42:$ZZ$42,"&gt;="&amp;DContriAgreDes!Z$1,DContriDES!$E$42:$ZZ$42,"&lt;="&amp;DContriAgreDes!Z$2)</f>
        <v>0</v>
      </c>
      <c r="AA19" s="433">
        <f ca="1">AVERAGEIFS(DContriDES!$E56:$ZZ56,DContriDES!$E$42:$ZZ$42,"&gt;="&amp;DContriAgreDes!AA$1,DContriDES!$E$42:$ZZ$42,"&lt;="&amp;DContriAgreDes!AA$2)</f>
        <v>0</v>
      </c>
      <c r="AB19" s="433">
        <f ca="1">AVERAGEIFS(DContriDES!$E56:$ZZ56,DContriDES!$E$42:$ZZ$42,"&gt;="&amp;DContriAgreDes!AB$1,DContriDES!$E$42:$ZZ$42,"&lt;="&amp;DContriAgreDes!AB$2)</f>
        <v>0</v>
      </c>
      <c r="AC19" s="430"/>
      <c r="AD19" s="434">
        <f ca="1">AVERAGEIFS(DContriDES!$E56:$ZZ56,DContriDES!$E$42:$ZZ$42,"&gt;="&amp;DContriAgreDes!AD$1,DContriDES!$E$42:$ZZ$42,"&lt;="&amp;DContriAgreDes!AD$2)</f>
        <v>1542311.5378762279</v>
      </c>
      <c r="AE19" s="433">
        <f ca="1">AVERAGEIFS(DContriDES!$E56:$ZZ56,DContriDES!$E$42:$ZZ$42,"&gt;="&amp;DContriAgreDes!AE$1,DContriDES!$E$42:$ZZ$42,"&lt;="&amp;DContriAgreDes!AE$2)</f>
        <v>1517881.6941376394</v>
      </c>
      <c r="AF19" s="433">
        <f ca="1">AVERAGEIFS(DContriDES!$E56:$ZZ56,DContriDES!$E$42:$ZZ$42,"&gt;="&amp;DContriAgreDes!AF$1,DContriDES!$E$42:$ZZ$42,"&lt;="&amp;DContriAgreDes!AF$2)</f>
        <v>1521051.4126756112</v>
      </c>
      <c r="AG19" s="433">
        <f ca="1">AVERAGEIFS(DContriDES!$E56:$ZZ56,DContriDES!$E$42:$ZZ$42,"&gt;="&amp;DContriAgreDes!AG$1,DContriDES!$E$42:$ZZ$42,"&lt;="&amp;DContriAgreDes!AG$2)</f>
        <v>1537581.306110091</v>
      </c>
      <c r="AH19" s="433">
        <f ca="1">AVERAGEIFS(DContriDES!$E56:$ZZ56,DContriDES!$E$42:$ZZ$42,"&gt;="&amp;DContriAgreDes!AH$1,DContriDES!$E$42:$ZZ$42,"&lt;="&amp;DContriAgreDes!AH$2)</f>
        <v>1513127.7665233514</v>
      </c>
      <c r="AI19" s="433">
        <f ca="1">AVERAGEIFS(DContriDES!$E56:$ZZ56,DContriDES!$E$42:$ZZ$42,"&gt;="&amp;DContriAgreDes!AI$1,DContriDES!$E$42:$ZZ$42,"&lt;="&amp;DContriAgreDes!AI$2)</f>
        <v>1469949.6959469058</v>
      </c>
      <c r="AJ19" s="433">
        <f ca="1">AVERAGEIFS(DContriDES!$E56:$ZZ56,DContriDES!$E$42:$ZZ$42,"&gt;="&amp;DContriAgreDes!AJ$1,DContriDES!$E$42:$ZZ$42,"&lt;="&amp;DContriAgreDes!AJ$2)</f>
        <v>1479637.5107307113</v>
      </c>
      <c r="AK19" s="433">
        <f ca="1">AVERAGEIFS(DContriDES!$E56:$ZZ56,DContriDES!$E$42:$ZZ$42,"&gt;="&amp;DContriAgreDes!AK$1,DContriDES!$E$42:$ZZ$42,"&lt;="&amp;DContriAgreDes!AK$2)</f>
        <v>1497041.0644134432</v>
      </c>
      <c r="AL19" s="433">
        <f ca="1">AVERAGEIFS(DContriDES!$E56:$ZZ56,DContriDES!$E$42:$ZZ$42,"&gt;="&amp;DContriAgreDes!AL$1,DContriDES!$E$42:$ZZ$42,"&lt;="&amp;DContriAgreDes!AL$2)</f>
        <v>1518177.4617222128</v>
      </c>
      <c r="AM19" s="433">
        <f ca="1">AVERAGEIFS(DContriDES!$E56:$ZZ56,DContriDES!$E$42:$ZZ$42,"&gt;="&amp;DContriAgreDes!AM$1,DContriDES!$E$42:$ZZ$42,"&lt;="&amp;DContriAgreDes!AM$2)</f>
        <v>1490557.0457804492</v>
      </c>
      <c r="AN19" s="433">
        <f ca="1">AVERAGEIFS(DContriDES!$E56:$ZZ56,DContriDES!$E$42:$ZZ$42,"&gt;="&amp;DContriAgreDes!AN$1,DContriDES!$E$42:$ZZ$42,"&lt;="&amp;DContriAgreDes!AN$2)</f>
        <v>1477456.0103595275</v>
      </c>
      <c r="AO19" s="433">
        <f ca="1">AVERAGEIFS(DContriDES!$E56:$ZZ56,DContriDES!$E$42:$ZZ$42,"&gt;="&amp;DContriAgreDes!AO$1,DContriDES!$E$42:$ZZ$42,"&lt;="&amp;DContriAgreDes!AO$2)</f>
        <v>1542903.345158326</v>
      </c>
      <c r="AP19" s="433">
        <f ca="1">AVERAGEIFS(DContriDES!$E56:$ZZ56,DContriDES!$E$42:$ZZ$42,"&gt;="&amp;DContriAgreDes!AP$1,DContriDES!$E$42:$ZZ$42,"&lt;="&amp;DContriAgreDes!AP$2)</f>
        <v>0</v>
      </c>
      <c r="AQ19" s="433">
        <f ca="1">AVERAGEIFS(DContriDES!$E56:$ZZ56,DContriDES!$E$42:$ZZ$42,"&gt;="&amp;DContriAgreDes!AQ$1,DContriDES!$E$42:$ZZ$42,"&lt;="&amp;DContriAgreDes!AQ$2)</f>
        <v>0</v>
      </c>
      <c r="AR19" s="433">
        <f ca="1">AVERAGEIFS(DContriDES!$E56:$ZZ56,DContriDES!$E$42:$ZZ$42,"&gt;="&amp;DContriAgreDes!AR$1,DContriDES!$E$42:$ZZ$42,"&lt;="&amp;DContriAgreDes!AR$2)</f>
        <v>0</v>
      </c>
      <c r="AS19" s="433">
        <f ca="1">AVERAGEIFS(DContriDES!$E56:$ZZ56,DContriDES!$E$42:$ZZ$42,"&gt;="&amp;DContriAgreDes!AS$1,DContriDES!$E$42:$ZZ$42,"&lt;="&amp;DContriAgreDes!AS$2)</f>
        <v>0</v>
      </c>
      <c r="AT19" s="433">
        <f ca="1">AVERAGEIFS(DContriDES!$E56:$ZZ56,DContriDES!$E$42:$ZZ$42,"&gt;="&amp;DContriAgreDes!AT$1,DContriDES!$E$42:$ZZ$42,"&lt;="&amp;DContriAgreDes!AT$2)</f>
        <v>0</v>
      </c>
      <c r="AU19" s="433">
        <f ca="1">AVERAGEIFS(DContriDES!$E56:$ZZ56,DContriDES!$E$42:$ZZ$42,"&gt;="&amp;DContriAgreDes!AU$1,DContriDES!$E$42:$ZZ$42,"&lt;="&amp;DContriAgreDes!AU$2)</f>
        <v>0</v>
      </c>
      <c r="AV19" s="430"/>
      <c r="AW19" s="434"/>
      <c r="AX19" s="433" t="s">
        <v>8</v>
      </c>
      <c r="AY19" s="433">
        <f ca="1">AVERAGEIFS(DContriDES!$E56:$ZZ56,DContriDES!$E$42:$ZZ$42,"&gt;="&amp;DContriAgreDes!AY$1,DContriDES!$E$42:$ZZ$42,"&lt;="&amp;DContriAgreDes!AY$2)</f>
        <v>1453993.5090163962</v>
      </c>
      <c r="AZ19" s="435">
        <f ca="1">AVERAGEIFS(DContriDES!$E56:$ZZ56,DContriDES!$E$42:$ZZ$42,"&gt;="&amp;DContriAgreDes!AZ$1,DContriDES!$E$42:$ZZ$42,"&lt;="&amp;DContriAgreDes!AZ$2)</f>
        <v>0</v>
      </c>
      <c r="BA19" s="433"/>
      <c r="BB19" s="428">
        <f ca="1">AVERAGEIFS(DContriDES!$E56:$ZZ56,DContriDES!$E$42:$ZZ$42,"&gt;="&amp;DContriAgreDes!BB$1,DContriDES!$E$42:$ZZ$42,"&lt;="&amp;DContriAgreDes!BB$2)</f>
        <v>1462893.6091451636</v>
      </c>
    </row>
    <row r="20" spans="1:54" s="440" customFormat="1" x14ac:dyDescent="0.2">
      <c r="A20" s="436" t="s">
        <v>9</v>
      </c>
      <c r="B20" s="437">
        <f ca="1">AVERAGEIFS(DContriDES!$E57:$ZZ57,DContriDES!$E$42:$ZZ$42,"&gt;="&amp;DContriAgreDes!B$1,DContriDES!$E$42:$ZZ$42,"&lt;="&amp;DContriAgreDes!B$2)</f>
        <v>951947.33810055582</v>
      </c>
      <c r="C20" s="436">
        <f ca="1">AVERAGEIFS(DContriDES!$E57:$ZZ57,DContriDES!$E$42:$ZZ$42,"&gt;="&amp;DContriAgreDes!C$1,DContriDES!$E$42:$ZZ$42,"&lt;="&amp;DContriAgreDes!C$2)</f>
        <v>1012343.6935184728</v>
      </c>
      <c r="D20" s="436">
        <f ca="1">AVERAGEIFS(DContriDES!$E57:$ZZ57,DContriDES!$E$42:$ZZ$42,"&gt;="&amp;DContriAgreDes!D$1,DContriDES!$E$42:$ZZ$42,"&lt;="&amp;DContriAgreDes!D$2)</f>
        <v>1054178.1151945649</v>
      </c>
      <c r="E20" s="436">
        <f ca="1">AVERAGEIFS(DContriDES!$E57:$ZZ57,DContriDES!$E$42:$ZZ$42,"&gt;="&amp;DContriAgreDes!E$1,DContriDES!$E$42:$ZZ$42,"&lt;="&amp;DContriAgreDes!E$2)</f>
        <v>1098871.0685560862</v>
      </c>
      <c r="F20" s="436">
        <f ca="1">AVERAGEIFS(DContriDES!$E57:$ZZ57,DContriDES!$E$42:$ZZ$42,"&gt;="&amp;DContriAgreDes!F$1,DContriDES!$E$42:$ZZ$42,"&lt;="&amp;DContriAgreDes!F$2)</f>
        <v>0</v>
      </c>
      <c r="G20" s="438"/>
      <c r="H20" s="437">
        <f ca="1">AVERAGEIFS(DContriDES!$E57:$ZZ57,DContriDES!$E$42:$ZZ$42,"&gt;="&amp;DContriAgreDes!H$1,DContriDES!$E$42:$ZZ$42,"&lt;="&amp;DContriAgreDes!H$2)</f>
        <v>989224.33220380743</v>
      </c>
      <c r="I20" s="436">
        <f ca="1">AVERAGEIFS(DContriDES!$E57:$ZZ57,DContriDES!$E$42:$ZZ$42,"&gt;="&amp;DContriAgreDes!I$1,DContriDES!$E$42:$ZZ$42,"&lt;="&amp;DContriAgreDes!I$2)</f>
        <v>1035463.054833138</v>
      </c>
      <c r="J20" s="436">
        <f ca="1">AVERAGEIFS(DContriDES!$E57:$ZZ57,DContriDES!$E$42:$ZZ$42,"&gt;="&amp;DContriAgreDes!J$1,DContriDES!$E$42:$ZZ$42,"&lt;="&amp;DContriAgreDes!J$2)</f>
        <v>1041363.3025492806</v>
      </c>
      <c r="K20" s="436">
        <f ca="1">AVERAGEIFS(DContriDES!$E57:$ZZ57,DContriDES!$E$42:$ZZ$42,"&gt;="&amp;DContriAgreDes!K$1,DContriDES!$E$42:$ZZ$42,"&lt;="&amp;DContriAgreDes!K$2)</f>
        <v>1066992.9278398494</v>
      </c>
      <c r="L20" s="436">
        <f ca="1">AVERAGEIFS(DContriDES!$E57:$ZZ57,DContriDES!$E$42:$ZZ$42,"&gt;="&amp;DContriAgreDes!L$1,DContriDES!$E$42:$ZZ$42,"&lt;="&amp;DContriAgreDes!L$2)</f>
        <v>1087278.9555409213</v>
      </c>
      <c r="M20" s="436">
        <f ca="1">AVERAGEIFS(DContriDES!$E57:$ZZ57,DContriDES!$E$42:$ZZ$42,"&gt;="&amp;DContriAgreDes!M$1,DContriDES!$E$42:$ZZ$42,"&lt;="&amp;DContriAgreDes!M$2)</f>
        <v>1110463.1815712515</v>
      </c>
      <c r="N20" s="436">
        <f ca="1">AVERAGEIFS(DContriDES!$E57:$ZZ57,DContriDES!$E$42:$ZZ$42,"&gt;="&amp;DContriAgreDes!N$1,DContriDES!$E$42:$ZZ$42,"&lt;="&amp;DContriAgreDes!N$2)</f>
        <v>0</v>
      </c>
      <c r="O20" s="436">
        <f ca="1">AVERAGEIFS(DContriDES!$E57:$ZZ57,DContriDES!$E$42:$ZZ$42,"&gt;="&amp;DContriAgreDes!O$1,DContriDES!$E$42:$ZZ$42,"&lt;="&amp;DContriAgreDes!O$2)</f>
        <v>0</v>
      </c>
      <c r="P20" s="438"/>
      <c r="Q20" s="437">
        <f ca="1">AVERAGEIFS(DContriDES!$E57:$ZZ57,DContriDES!$E$42:$ZZ$42,"&gt;="&amp;DContriAgreDes!Q$1,DContriDES!$E$42:$ZZ$42,"&lt;="&amp;DContriAgreDes!Q$2)</f>
        <v>1028373.7965902262</v>
      </c>
      <c r="R20" s="436">
        <f ca="1">AVERAGEIFS(DContriDES!$E57:$ZZ57,DContriDES!$E$42:$ZZ$42,"&gt;="&amp;DContriAgreDes!R$1,DContriDES!$E$42:$ZZ$42,"&lt;="&amp;DContriAgreDes!R$2)</f>
        <v>1054352.8085083347</v>
      </c>
      <c r="S20" s="436">
        <f ca="1">AVERAGEIFS(DContriDES!$E57:$ZZ57,DContriDES!$E$42:$ZZ$42,"&gt;="&amp;DContriAgreDes!S$1,DContriDES!$E$42:$ZZ$42,"&lt;="&amp;DContriAgreDes!S$2)</f>
        <v>1081334.4521172319</v>
      </c>
      <c r="T20" s="436">
        <f ca="1">AVERAGEIFS(DContriDES!$E57:$ZZ57,DContriDES!$E$42:$ZZ$42,"&gt;="&amp;DContriAgreDes!T$1,DContriDES!$E$42:$ZZ$42,"&lt;="&amp;DContriAgreDes!T$2)</f>
        <v>1052651.4035624664</v>
      </c>
      <c r="U20" s="436">
        <f ca="1">AVERAGEIFS(DContriDES!$E57:$ZZ57,DContriDES!$E$42:$ZZ$42,"&gt;="&amp;DContriAgreDes!U$1,DContriDES!$E$42:$ZZ$42,"&lt;="&amp;DContriAgreDes!U$2)</f>
        <v>1080465.5121290605</v>
      </c>
      <c r="V20" s="436">
        <f ca="1">AVERAGEIFS(DContriDES!$E57:$ZZ57,DContriDES!$E$42:$ZZ$42,"&gt;="&amp;DContriAgreDes!V$1,DContriDES!$E$42:$ZZ$42,"&lt;="&amp;DContriAgreDes!V$2)</f>
        <v>1094092.3989527819</v>
      </c>
      <c r="W20" s="436">
        <f ca="1">AVERAGEIFS(DContriDES!$E57:$ZZ57,DContriDES!$E$42:$ZZ$42,"&gt;="&amp;DContriAgreDes!W$1,DContriDES!$E$42:$ZZ$42,"&lt;="&amp;DContriAgreDes!W$2)</f>
        <v>1086918.3863698614</v>
      </c>
      <c r="X20" s="436">
        <f ca="1">AVERAGEIFS(DContriDES!$E57:$ZZ57,DContriDES!$E$42:$ZZ$42,"&gt;="&amp;DContriAgreDes!X$1,DContriDES!$E$42:$ZZ$42,"&lt;="&amp;DContriAgreDes!X$2)</f>
        <v>1134007.9767726415</v>
      </c>
      <c r="Y20" s="436">
        <f ca="1">AVERAGEIFS(DContriDES!$E57:$ZZ57,DContriDES!$E$42:$ZZ$42,"&gt;="&amp;DContriAgreDes!Y$1,DContriDES!$E$42:$ZZ$42,"&lt;="&amp;DContriAgreDes!Y$2)</f>
        <v>0</v>
      </c>
      <c r="Z20" s="436">
        <f ca="1">AVERAGEIFS(DContriDES!$E57:$ZZ57,DContriDES!$E$42:$ZZ$42,"&gt;="&amp;DContriAgreDes!Z$1,DContriDES!$E$42:$ZZ$42,"&lt;="&amp;DContriAgreDes!Z$2)</f>
        <v>0</v>
      </c>
      <c r="AA20" s="436">
        <f ca="1">AVERAGEIFS(DContriDES!$E57:$ZZ57,DContriDES!$E$42:$ZZ$42,"&gt;="&amp;DContriAgreDes!AA$1,DContriDES!$E$42:$ZZ$42,"&lt;="&amp;DContriAgreDes!AA$2)</f>
        <v>0</v>
      </c>
      <c r="AB20" s="436">
        <f ca="1">AVERAGEIFS(DContriDES!$E57:$ZZ57,DContriDES!$E$42:$ZZ$42,"&gt;="&amp;DContriAgreDes!AB$1,DContriDES!$E$42:$ZZ$42,"&lt;="&amp;DContriAgreDes!AB$2)</f>
        <v>0</v>
      </c>
      <c r="AC20" s="438"/>
      <c r="AD20" s="437">
        <f ca="1">AVERAGEIFS(DContriDES!$E57:$ZZ57,DContriDES!$E$42:$ZZ$42,"&gt;="&amp;DContriAgreDes!AD$1,DContriDES!$E$42:$ZZ$42,"&lt;="&amp;DContriAgreDes!AD$2)</f>
        <v>1035072.0425322194</v>
      </c>
      <c r="AE20" s="436">
        <f ca="1">AVERAGEIFS(DContriDES!$E57:$ZZ57,DContriDES!$E$42:$ZZ$42,"&gt;="&amp;DContriAgreDes!AE$1,DContriDES!$E$42:$ZZ$42,"&lt;="&amp;DContriAgreDes!AE$2)</f>
        <v>1035936.8201849586</v>
      </c>
      <c r="AF20" s="436">
        <f ca="1">AVERAGEIFS(DContriDES!$E57:$ZZ57,DContriDES!$E$42:$ZZ$42,"&gt;="&amp;DContriAgreDes!AF$1,DContriDES!$E$42:$ZZ$42,"&lt;="&amp;DContriAgreDes!AF$2)</f>
        <v>1053081.0449306634</v>
      </c>
      <c r="AG20" s="436">
        <f ca="1">AVERAGEIFS(DContriDES!$E57:$ZZ57,DContriDES!$E$42:$ZZ$42,"&gt;="&amp;DContriAgreDes!AG$1,DContriDES!$E$42:$ZZ$42,"&lt;="&amp;DContriAgreDes!AG$2)</f>
        <v>1068050.0701627827</v>
      </c>
      <c r="AH20" s="436">
        <f ca="1">AVERAGEIFS(DContriDES!$E57:$ZZ57,DContriDES!$E$42:$ZZ$42,"&gt;="&amp;DContriAgreDes!AH$1,DContriDES!$E$42:$ZZ$42,"&lt;="&amp;DContriAgreDes!AH$2)</f>
        <v>1079439.7705151876</v>
      </c>
      <c r="AI20" s="436">
        <f ca="1">AVERAGEIFS(DContriDES!$E57:$ZZ57,DContriDES!$E$42:$ZZ$42,"&gt;="&amp;DContriAgreDes!AI$1,DContriDES!$E$42:$ZZ$42,"&lt;="&amp;DContriAgreDes!AI$2)</f>
        <v>1053488.9428415776</v>
      </c>
      <c r="AJ20" s="436">
        <f ca="1">AVERAGEIFS(DContriDES!$E57:$ZZ57,DContriDES!$E$42:$ZZ$42,"&gt;="&amp;DContriAgreDes!AJ$1,DContriDES!$E$42:$ZZ$42,"&lt;="&amp;DContriAgreDes!AJ$2)</f>
        <v>1067294.285606679</v>
      </c>
      <c r="AK20" s="436">
        <f ca="1">AVERAGEIFS(DContriDES!$E57:$ZZ57,DContriDES!$E$42:$ZZ$42,"&gt;="&amp;DContriAgreDes!AK$1,DContriDES!$E$42:$ZZ$42,"&lt;="&amp;DContriAgreDes!AK$2)</f>
        <v>1078755.0360698414</v>
      </c>
      <c r="AL20" s="436">
        <f ca="1">AVERAGEIFS(DContriDES!$E57:$ZZ57,DContriDES!$E$42:$ZZ$42,"&gt;="&amp;DContriAgreDes!AL$1,DContriDES!$E$42:$ZZ$42,"&lt;="&amp;DContriAgreDes!AL$2)</f>
        <v>1115787.5449462431</v>
      </c>
      <c r="AM20" s="436">
        <f ca="1">AVERAGEIFS(DContriDES!$E57:$ZZ57,DContriDES!$E$42:$ZZ$42,"&gt;="&amp;DContriAgreDes!AM$1,DContriDES!$E$42:$ZZ$42,"&lt;="&amp;DContriAgreDes!AM$2)</f>
        <v>1100339.7602610739</v>
      </c>
      <c r="AN20" s="436">
        <f ca="1">AVERAGEIFS(DContriDES!$E57:$ZZ57,DContriDES!$E$42:$ZZ$42,"&gt;="&amp;DContriAgreDes!AN$1,DContriDES!$E$42:$ZZ$42,"&lt;="&amp;DContriAgreDes!AN$2)</f>
        <v>1091375.9538115764</v>
      </c>
      <c r="AO20" s="436">
        <f ca="1">AVERAGEIFS(DContriDES!$E57:$ZZ57,DContriDES!$E$42:$ZZ$42,"&gt;="&amp;DContriAgreDes!AO$1,DContriDES!$E$42:$ZZ$42,"&lt;="&amp;DContriAgreDes!AO$2)</f>
        <v>1139673.8306411044</v>
      </c>
      <c r="AP20" s="436">
        <f ca="1">AVERAGEIFS(DContriDES!$E57:$ZZ57,DContriDES!$E$42:$ZZ$42,"&gt;="&amp;DContriAgreDes!AP$1,DContriDES!$E$42:$ZZ$42,"&lt;="&amp;DContriAgreDes!AP$2)</f>
        <v>0</v>
      </c>
      <c r="AQ20" s="436">
        <f ca="1">AVERAGEIFS(DContriDES!$E57:$ZZ57,DContriDES!$E$42:$ZZ$42,"&gt;="&amp;DContriAgreDes!AQ$1,DContriDES!$E$42:$ZZ$42,"&lt;="&amp;DContriAgreDes!AQ$2)</f>
        <v>0</v>
      </c>
      <c r="AR20" s="436">
        <f ca="1">AVERAGEIFS(DContriDES!$E57:$ZZ57,DContriDES!$E$42:$ZZ$42,"&gt;="&amp;DContriAgreDes!AR$1,DContriDES!$E$42:$ZZ$42,"&lt;="&amp;DContriAgreDes!AR$2)</f>
        <v>0</v>
      </c>
      <c r="AS20" s="436">
        <f ca="1">AVERAGEIFS(DContriDES!$E57:$ZZ57,DContriDES!$E$42:$ZZ$42,"&gt;="&amp;DContriAgreDes!AS$1,DContriDES!$E$42:$ZZ$42,"&lt;="&amp;DContriAgreDes!AS$2)</f>
        <v>0</v>
      </c>
      <c r="AT20" s="436">
        <f ca="1">AVERAGEIFS(DContriDES!$E57:$ZZ57,DContriDES!$E$42:$ZZ$42,"&gt;="&amp;DContriAgreDes!AT$1,DContriDES!$E$42:$ZZ$42,"&lt;="&amp;DContriAgreDes!AT$2)</f>
        <v>0</v>
      </c>
      <c r="AU20" s="436">
        <f ca="1">AVERAGEIFS(DContriDES!$E57:$ZZ57,DContriDES!$E$42:$ZZ$42,"&gt;="&amp;DContriAgreDes!AU$1,DContriDES!$E$42:$ZZ$42,"&lt;="&amp;DContriAgreDes!AU$2)</f>
        <v>0</v>
      </c>
      <c r="AV20" s="438"/>
      <c r="AW20" s="437"/>
      <c r="AX20" s="436" t="s">
        <v>9</v>
      </c>
      <c r="AY20" s="436">
        <f ca="1">AVERAGEIFS(DContriDES!$E57:$ZZ57,DContriDES!$E$42:$ZZ$42,"&gt;="&amp;DContriAgreDes!AY$1,DContriDES!$E$42:$ZZ$42,"&lt;="&amp;DContriAgreDes!AY$2)</f>
        <v>1041705.1286668619</v>
      </c>
      <c r="AZ20" s="439">
        <f ca="1">AVERAGEIFS(DContriDES!$E57:$ZZ57,DContriDES!$E$42:$ZZ$42,"&gt;="&amp;DContriAgreDes!AZ$1,DContriDES!$E$42:$ZZ$42,"&lt;="&amp;DContriAgreDes!AZ$2)</f>
        <v>0</v>
      </c>
      <c r="BA20" s="436"/>
      <c r="BB20" s="428">
        <f ca="1">AVERAGEIFS(DContriDES!$E57:$ZZ57,DContriDES!$E$42:$ZZ$42,"&gt;="&amp;DContriAgreDes!BB$1,DContriDES!$E$42:$ZZ$42,"&lt;="&amp;DContriAgreDes!BB$2)</f>
        <v>1065718.5462072769</v>
      </c>
    </row>
    <row r="21" spans="1:54" s="440" customFormat="1" x14ac:dyDescent="0.2">
      <c r="A21" s="436" t="s">
        <v>10</v>
      </c>
      <c r="B21" s="437">
        <f ca="1">AVERAGEIFS(DContriDES!$E58:$ZZ58,DContriDES!$E$42:$ZZ$42,"&gt;="&amp;DContriAgreDes!B$1,DContriDES!$E$42:$ZZ$42,"&lt;="&amp;DContriAgreDes!B$2)</f>
        <v>186884.59044469494</v>
      </c>
      <c r="C21" s="436">
        <f ca="1">AVERAGEIFS(DContriDES!$E58:$ZZ58,DContriDES!$E$42:$ZZ$42,"&gt;="&amp;DContriAgreDes!C$1,DContriDES!$E$42:$ZZ$42,"&lt;="&amp;DContriAgreDes!C$2)</f>
        <v>269596.82396325126</v>
      </c>
      <c r="D21" s="436">
        <f ca="1">AVERAGEIFS(DContriDES!$E58:$ZZ58,DContriDES!$E$42:$ZZ$42,"&gt;="&amp;DContriAgreDes!D$1,DContriDES!$E$42:$ZZ$42,"&lt;="&amp;DContriAgreDes!D$2)</f>
        <v>275947.16814507253</v>
      </c>
      <c r="E21" s="436">
        <f ca="1">AVERAGEIFS(DContriDES!$E58:$ZZ58,DContriDES!$E$42:$ZZ$42,"&gt;="&amp;DContriAgreDes!E$1,DContriDES!$E$42:$ZZ$42,"&lt;="&amp;DContriAgreDes!E$2)</f>
        <v>212724.15351091584</v>
      </c>
      <c r="F21" s="436">
        <f ca="1">AVERAGEIFS(DContriDES!$E58:$ZZ58,DContriDES!$E$42:$ZZ$42,"&gt;="&amp;DContriAgreDes!F$1,DContriDES!$E$42:$ZZ$42,"&lt;="&amp;DContriAgreDes!F$2)</f>
        <v>0</v>
      </c>
      <c r="G21" s="438"/>
      <c r="H21" s="437">
        <f ca="1">AVERAGEIFS(DContriDES!$E58:$ZZ58,DContriDES!$E$42:$ZZ$42,"&gt;="&amp;DContriAgreDes!H$1,DContriDES!$E$42:$ZZ$42,"&lt;="&amp;DContriAgreDes!H$2)</f>
        <v>231548.24287863247</v>
      </c>
      <c r="I21" s="436">
        <f ca="1">AVERAGEIFS(DContriDES!$E58:$ZZ58,DContriDES!$E$42:$ZZ$42,"&gt;="&amp;DContriAgreDes!I$1,DContriDES!$E$42:$ZZ$42,"&lt;="&amp;DContriAgreDes!I$2)</f>
        <v>307645.40504787007</v>
      </c>
      <c r="J21" s="436">
        <f ca="1">AVERAGEIFS(DContriDES!$E58:$ZZ58,DContriDES!$E$42:$ZZ$42,"&gt;="&amp;DContriAgreDes!J$1,DContriDES!$E$42:$ZZ$42,"&lt;="&amp;DContriAgreDes!J$2)</f>
        <v>298364.5184185835</v>
      </c>
      <c r="K21" s="436">
        <f ca="1">AVERAGEIFS(DContriDES!$E58:$ZZ58,DContriDES!$E$42:$ZZ$42,"&gt;="&amp;DContriAgreDes!K$1,DContriDES!$E$42:$ZZ$42,"&lt;="&amp;DContriAgreDes!K$2)</f>
        <v>253529.81787156171</v>
      </c>
      <c r="L21" s="436">
        <f ca="1">AVERAGEIFS(DContriDES!$E58:$ZZ58,DContriDES!$E$42:$ZZ$42,"&gt;="&amp;DContriAgreDes!L$1,DContriDES!$E$42:$ZZ$42,"&lt;="&amp;DContriAgreDes!L$2)</f>
        <v>217302.31306792758</v>
      </c>
      <c r="M21" s="436">
        <f ca="1">AVERAGEIFS(DContriDES!$E58:$ZZ58,DContriDES!$E$42:$ZZ$42,"&gt;="&amp;DContriAgreDes!M$1,DContriDES!$E$42:$ZZ$42,"&lt;="&amp;DContriAgreDes!M$2)</f>
        <v>208145.99395390422</v>
      </c>
      <c r="N21" s="436">
        <f ca="1">AVERAGEIFS(DContriDES!$E58:$ZZ58,DContriDES!$E$42:$ZZ$42,"&gt;="&amp;DContriAgreDes!N$1,DContriDES!$E$42:$ZZ$42,"&lt;="&amp;DContriAgreDes!N$2)</f>
        <v>0</v>
      </c>
      <c r="O21" s="436">
        <f ca="1">AVERAGEIFS(DContriDES!$E58:$ZZ58,DContriDES!$E$42:$ZZ$42,"&gt;="&amp;DContriAgreDes!O$1,DContriDES!$E$42:$ZZ$42,"&lt;="&amp;DContriAgreDes!O$2)</f>
        <v>0</v>
      </c>
      <c r="P21" s="438"/>
      <c r="Q21" s="437">
        <f ca="1">AVERAGEIFS(DContriDES!$E58:$ZZ58,DContriDES!$E$42:$ZZ$42,"&gt;="&amp;DContriAgreDes!Q$1,DContriDES!$E$42:$ZZ$42,"&lt;="&amp;DContriAgreDes!Q$2)</f>
        <v>310318.34663686011</v>
      </c>
      <c r="R21" s="436">
        <f ca="1">AVERAGEIFS(DContriDES!$E58:$ZZ58,DContriDES!$E$42:$ZZ$42,"&gt;="&amp;DContriAgreDes!R$1,DContriDES!$E$42:$ZZ$42,"&lt;="&amp;DContriAgreDes!R$2)</f>
        <v>286410.69020030677</v>
      </c>
      <c r="S21" s="436">
        <f ca="1">AVERAGEIFS(DContriDES!$E58:$ZZ58,DContriDES!$E$42:$ZZ$42,"&gt;="&amp;DContriAgreDes!S$1,DContriDES!$E$42:$ZZ$42,"&lt;="&amp;DContriAgreDes!S$2)</f>
        <v>270951.50185811688</v>
      </c>
      <c r="T21" s="436">
        <f ca="1">AVERAGEIFS(DContriDES!$E58:$ZZ58,DContriDES!$E$42:$ZZ$42,"&gt;="&amp;DContriAgreDes!T$1,DContriDES!$E$42:$ZZ$42,"&lt;="&amp;DContriAgreDes!T$2)</f>
        <v>236108.13388500642</v>
      </c>
      <c r="U21" s="436">
        <f ca="1">AVERAGEIFS(DContriDES!$E58:$ZZ58,DContriDES!$E$42:$ZZ$42,"&gt;="&amp;DContriAgreDes!U$1,DContriDES!$E$42:$ZZ$42,"&lt;="&amp;DContriAgreDes!U$2)</f>
        <v>218506.30199704517</v>
      </c>
      <c r="V21" s="436">
        <f ca="1">AVERAGEIFS(DContriDES!$E58:$ZZ58,DContriDES!$E$42:$ZZ$42,"&gt;="&amp;DContriAgreDes!V$1,DContriDES!$E$42:$ZZ$42,"&lt;="&amp;DContriAgreDes!V$2)</f>
        <v>216098.32413880993</v>
      </c>
      <c r="W21" s="436">
        <f ca="1">AVERAGEIFS(DContriDES!$E58:$ZZ58,DContriDES!$E$42:$ZZ$42,"&gt;="&amp;DContriAgreDes!W$1,DContriDES!$E$42:$ZZ$42,"&lt;="&amp;DContriAgreDes!W$2)</f>
        <v>200701.59616826274</v>
      </c>
      <c r="X21" s="436">
        <f ca="1">AVERAGEIFS(DContriDES!$E58:$ZZ58,DContriDES!$E$42:$ZZ$42,"&gt;="&amp;DContriAgreDes!X$1,DContriDES!$E$42:$ZZ$42,"&lt;="&amp;DContriAgreDes!X$2)</f>
        <v>215590.39173954565</v>
      </c>
      <c r="Y21" s="436">
        <f ca="1">AVERAGEIFS(DContriDES!$E58:$ZZ58,DContriDES!$E$42:$ZZ$42,"&gt;="&amp;DContriAgreDes!Y$1,DContriDES!$E$42:$ZZ$42,"&lt;="&amp;DContriAgreDes!Y$2)</f>
        <v>0</v>
      </c>
      <c r="Z21" s="436">
        <f ca="1">AVERAGEIFS(DContriDES!$E58:$ZZ58,DContriDES!$E$42:$ZZ$42,"&gt;="&amp;DContriAgreDes!Z$1,DContriDES!$E$42:$ZZ$42,"&lt;="&amp;DContriAgreDes!Z$2)</f>
        <v>0</v>
      </c>
      <c r="AA21" s="436">
        <f ca="1">AVERAGEIFS(DContriDES!$E58:$ZZ58,DContriDES!$E$42:$ZZ$42,"&gt;="&amp;DContriAgreDes!AA$1,DContriDES!$E$42:$ZZ$42,"&lt;="&amp;DContriAgreDes!AA$2)</f>
        <v>0</v>
      </c>
      <c r="AB21" s="436">
        <f ca="1">AVERAGEIFS(DContriDES!$E58:$ZZ58,DContriDES!$E$42:$ZZ$42,"&gt;="&amp;DContriAgreDes!AB$1,DContriDES!$E$42:$ZZ$42,"&lt;="&amp;DContriAgreDes!AB$2)</f>
        <v>0</v>
      </c>
      <c r="AC21" s="438"/>
      <c r="AD21" s="437">
        <f ca="1">AVERAGEIFS(DContriDES!$E58:$ZZ58,DContriDES!$E$42:$ZZ$42,"&gt;="&amp;DContriAgreDes!AD$1,DContriDES!$E$42:$ZZ$42,"&lt;="&amp;DContriAgreDes!AD$2)</f>
        <v>312845.47449019994</v>
      </c>
      <c r="AE21" s="436">
        <f ca="1">AVERAGEIFS(DContriDES!$E58:$ZZ58,DContriDES!$E$42:$ZZ$42,"&gt;="&amp;DContriAgreDes!AE$1,DContriDES!$E$42:$ZZ$42,"&lt;="&amp;DContriAgreDes!AE$2)</f>
        <v>297490.9215183655</v>
      </c>
      <c r="AF21" s="436">
        <f ca="1">AVERAGEIFS(DContriDES!$E58:$ZZ58,DContriDES!$E$42:$ZZ$42,"&gt;="&amp;DContriAgreDes!AF$1,DContriDES!$E$42:$ZZ$42,"&lt;="&amp;DContriAgreDes!AF$2)</f>
        <v>284757.15924718481</v>
      </c>
      <c r="AG21" s="436">
        <f ca="1">AVERAGEIFS(DContriDES!$E58:$ZZ58,DContriDES!$E$42:$ZZ$42,"&gt;="&amp;DContriAgreDes!AG$1,DContriDES!$E$42:$ZZ$42,"&lt;="&amp;DContriAgreDes!AG$2)</f>
        <v>275831.96619964129</v>
      </c>
      <c r="AH21" s="436">
        <f ca="1">AVERAGEIFS(DContriDES!$E58:$ZZ58,DContriDES!$E$42:$ZZ$42,"&gt;="&amp;DContriAgreDes!AH$1,DContriDES!$E$42:$ZZ$42,"&lt;="&amp;DContriAgreDes!AH$2)</f>
        <v>255558.78863265406</v>
      </c>
      <c r="AI21" s="436">
        <f ca="1">AVERAGEIFS(DContriDES!$E58:$ZZ58,DContriDES!$E$42:$ZZ$42,"&gt;="&amp;DContriAgreDes!AI$1,DContriDES!$E$42:$ZZ$42,"&lt;="&amp;DContriAgreDes!AI$2)</f>
        <v>229198.69878238969</v>
      </c>
      <c r="AJ21" s="436">
        <f ca="1">AVERAGEIFS(DContriDES!$E58:$ZZ58,DContriDES!$E$42:$ZZ$42,"&gt;="&amp;DContriAgreDes!AJ$1,DContriDES!$E$42:$ZZ$42,"&lt;="&amp;DContriAgreDes!AJ$2)</f>
        <v>218148.12366092409</v>
      </c>
      <c r="AK21" s="436">
        <f ca="1">AVERAGEIFS(DContriDES!$E58:$ZZ58,DContriDES!$E$42:$ZZ$42,"&gt;="&amp;DContriAgreDes!AK$1,DContriDES!$E$42:$ZZ$42,"&lt;="&amp;DContriAgreDes!AK$2)</f>
        <v>221435.93149710546</v>
      </c>
      <c r="AL21" s="436">
        <f ca="1">AVERAGEIFS(DContriDES!$E58:$ZZ58,DContriDES!$E$42:$ZZ$42,"&gt;="&amp;DContriAgreDes!AL$1,DContriDES!$E$42:$ZZ$42,"&lt;="&amp;DContriAgreDes!AL$2)</f>
        <v>212322.8840457531</v>
      </c>
      <c r="AM21" s="436">
        <f ca="1">AVERAGEIFS(DContriDES!$E58:$ZZ58,DContriDES!$E$42:$ZZ$42,"&gt;="&amp;DContriAgreDes!AM$1,DContriDES!$E$42:$ZZ$42,"&lt;="&amp;DContriAgreDes!AM$2)</f>
        <v>203146.75856417124</v>
      </c>
      <c r="AN21" s="436">
        <f ca="1">AVERAGEIFS(DContriDES!$E58:$ZZ58,DContriDES!$E$42:$ZZ$42,"&gt;="&amp;DContriAgreDes!AN$1,DContriDES!$E$42:$ZZ$42,"&lt;="&amp;DContriAgreDes!AN$2)</f>
        <v>199327.22679353171</v>
      </c>
      <c r="AO21" s="436">
        <f ca="1">AVERAGEIFS(DContriDES!$E58:$ZZ58,DContriDES!$E$42:$ZZ$42,"&gt;="&amp;DContriAgreDes!AO$1,DContriDES!$E$42:$ZZ$42,"&lt;="&amp;DContriAgreDes!AO$2)</f>
        <v>221963.99650400967</v>
      </c>
      <c r="AP21" s="436">
        <f ca="1">AVERAGEIFS(DContriDES!$E58:$ZZ58,DContriDES!$E$42:$ZZ$42,"&gt;="&amp;DContriAgreDes!AP$1,DContriDES!$E$42:$ZZ$42,"&lt;="&amp;DContriAgreDes!AP$2)</f>
        <v>0</v>
      </c>
      <c r="AQ21" s="436">
        <f ca="1">AVERAGEIFS(DContriDES!$E58:$ZZ58,DContriDES!$E$42:$ZZ$42,"&gt;="&amp;DContriAgreDes!AQ$1,DContriDES!$E$42:$ZZ$42,"&lt;="&amp;DContriAgreDes!AQ$2)</f>
        <v>0</v>
      </c>
      <c r="AR21" s="436">
        <f ca="1">AVERAGEIFS(DContriDES!$E58:$ZZ58,DContriDES!$E$42:$ZZ$42,"&gt;="&amp;DContriAgreDes!AR$1,DContriDES!$E$42:$ZZ$42,"&lt;="&amp;DContriAgreDes!AR$2)</f>
        <v>0</v>
      </c>
      <c r="AS21" s="436">
        <f ca="1">AVERAGEIFS(DContriDES!$E58:$ZZ58,DContriDES!$E$42:$ZZ$42,"&gt;="&amp;DContriAgreDes!AS$1,DContriDES!$E$42:$ZZ$42,"&lt;="&amp;DContriAgreDes!AS$2)</f>
        <v>0</v>
      </c>
      <c r="AT21" s="436">
        <f ca="1">AVERAGEIFS(DContriDES!$E58:$ZZ58,DContriDES!$E$42:$ZZ$42,"&gt;="&amp;DContriAgreDes!AT$1,DContriDES!$E$42:$ZZ$42,"&lt;="&amp;DContriAgreDes!AT$2)</f>
        <v>0</v>
      </c>
      <c r="AU21" s="436">
        <f ca="1">AVERAGEIFS(DContriDES!$E58:$ZZ58,DContriDES!$E$42:$ZZ$42,"&gt;="&amp;DContriAgreDes!AU$1,DContriDES!$E$42:$ZZ$42,"&lt;="&amp;DContriAgreDes!AU$2)</f>
        <v>0</v>
      </c>
      <c r="AV21" s="438"/>
      <c r="AW21" s="437"/>
      <c r="AX21" s="436" t="s">
        <v>10</v>
      </c>
      <c r="AY21" s="436">
        <f ca="1">AVERAGEIFS(DContriDES!$E58:$ZZ58,DContriDES!$E$42:$ZZ$42,"&gt;="&amp;DContriAgreDes!AY$1,DContriDES!$E$42:$ZZ$42,"&lt;="&amp;DContriAgreDes!AY$2)</f>
        <v>218333.05868549913</v>
      </c>
      <c r="AZ21" s="439">
        <f ca="1">AVERAGEIFS(DContriDES!$E58:$ZZ58,DContriDES!$E$42:$ZZ$42,"&gt;="&amp;DContriAgreDes!AZ$1,DContriDES!$E$42:$ZZ$42,"&lt;="&amp;DContriAgreDes!AZ$2)</f>
        <v>0</v>
      </c>
      <c r="BA21" s="436"/>
      <c r="BB21" s="428">
        <f ca="1">AVERAGEIFS(DContriDES!$E58:$ZZ58,DContriDES!$E$42:$ZZ$42,"&gt;="&amp;DContriAgreDes!BB$1,DContriDES!$E$42:$ZZ$42,"&lt;="&amp;DContriAgreDes!BB$2)</f>
        <v>215389.10050691289</v>
      </c>
    </row>
    <row r="22" spans="1:54" s="440" customFormat="1" x14ac:dyDescent="0.2">
      <c r="A22" s="436" t="s">
        <v>11</v>
      </c>
      <c r="B22" s="437">
        <f ca="1">AVERAGEIFS(DContriDES!$E59:$ZZ59,DContriDES!$E$42:$ZZ$42,"&gt;="&amp;DContriAgreDes!B$1,DContriDES!$E$42:$ZZ$42,"&lt;="&amp;DContriAgreDes!B$2)</f>
        <v>172637.93693762791</v>
      </c>
      <c r="C22" s="436">
        <f ca="1">AVERAGEIFS(DContriDES!$E59:$ZZ59,DContriDES!$E$42:$ZZ$42,"&gt;="&amp;DContriAgreDes!C$1,DContriDES!$E$42:$ZZ$42,"&lt;="&amp;DContriAgreDes!C$2)</f>
        <v>188503.08943191625</v>
      </c>
      <c r="D22" s="436">
        <f ca="1">AVERAGEIFS(DContriDES!$E59:$ZZ59,DContriDES!$E$42:$ZZ$42,"&gt;="&amp;DContriAgreDes!D$1,DContriDES!$E$42:$ZZ$42,"&lt;="&amp;DContriAgreDes!D$2)</f>
        <v>187818.08888100783</v>
      </c>
      <c r="E22" s="436">
        <f ca="1">AVERAGEIFS(DContriDES!$E59:$ZZ59,DContriDES!$E$42:$ZZ$42,"&gt;="&amp;DContriAgreDes!E$1,DContriDES!$E$42:$ZZ$42,"&lt;="&amp;DContriAgreDes!E$2)</f>
        <v>189493.45595225619</v>
      </c>
      <c r="F22" s="436">
        <f ca="1">AVERAGEIFS(DContriDES!$E59:$ZZ59,DContriDES!$E$42:$ZZ$42,"&gt;="&amp;DContriAgreDes!F$1,DContriDES!$E$42:$ZZ$42,"&lt;="&amp;DContriAgreDes!F$2)</f>
        <v>0</v>
      </c>
      <c r="G22" s="438"/>
      <c r="H22" s="437">
        <f ca="1">AVERAGEIFS(DContriDES!$E59:$ZZ59,DContriDES!$E$42:$ZZ$42,"&gt;="&amp;DContriAgreDes!H$1,DContriDES!$E$42:$ZZ$42,"&lt;="&amp;DContriAgreDes!H$2)</f>
        <v>179750.71525719087</v>
      </c>
      <c r="I22" s="436">
        <f ca="1">AVERAGEIFS(DContriDES!$E59:$ZZ59,DContriDES!$E$42:$ZZ$42,"&gt;="&amp;DContriAgreDes!I$1,DContriDES!$E$42:$ZZ$42,"&lt;="&amp;DContriAgreDes!I$2)</f>
        <v>197255.46360664163</v>
      </c>
      <c r="J22" s="436">
        <f ca="1">AVERAGEIFS(DContriDES!$E59:$ZZ59,DContriDES!$E$42:$ZZ$42,"&gt;="&amp;DContriAgreDes!J$1,DContriDES!$E$42:$ZZ$42,"&lt;="&amp;DContriAgreDes!J$2)</f>
        <v>188839.52289593729</v>
      </c>
      <c r="K22" s="436">
        <f ca="1">AVERAGEIFS(DContriDES!$E59:$ZZ59,DContriDES!$E$42:$ZZ$42,"&gt;="&amp;DContriAgreDes!K$1,DContriDES!$E$42:$ZZ$42,"&lt;="&amp;DContriAgreDes!K$2)</f>
        <v>186796.65486607837</v>
      </c>
      <c r="L22" s="436">
        <f ca="1">AVERAGEIFS(DContriDES!$E59:$ZZ59,DContriDES!$E$42:$ZZ$42,"&gt;="&amp;DContriAgreDes!L$1,DContriDES!$E$42:$ZZ$42,"&lt;="&amp;DContriAgreDes!L$2)</f>
        <v>190702.69301567343</v>
      </c>
      <c r="M22" s="436">
        <f ca="1">AVERAGEIFS(DContriDES!$E59:$ZZ59,DContriDES!$E$42:$ZZ$42,"&gt;="&amp;DContriAgreDes!M$1,DContriDES!$E$42:$ZZ$42,"&lt;="&amp;DContriAgreDes!M$2)</f>
        <v>188284.21888883892</v>
      </c>
      <c r="N22" s="436">
        <f ca="1">AVERAGEIFS(DContriDES!$E59:$ZZ59,DContriDES!$E$42:$ZZ$42,"&gt;="&amp;DContriAgreDes!N$1,DContriDES!$E$42:$ZZ$42,"&lt;="&amp;DContriAgreDes!N$2)</f>
        <v>0</v>
      </c>
      <c r="O22" s="436">
        <f ca="1">AVERAGEIFS(DContriDES!$E59:$ZZ59,DContriDES!$E$42:$ZZ$42,"&gt;="&amp;DContriAgreDes!O$1,DContriDES!$E$42:$ZZ$42,"&lt;="&amp;DContriAgreDes!O$2)</f>
        <v>0</v>
      </c>
      <c r="P22" s="438"/>
      <c r="Q22" s="437">
        <f ca="1">AVERAGEIFS(DContriDES!$E59:$ZZ59,DContriDES!$E$42:$ZZ$42,"&gt;="&amp;DContriAgreDes!Q$1,DContriDES!$E$42:$ZZ$42,"&lt;="&amp;DContriAgreDes!Q$2)</f>
        <v>189673.55751460569</v>
      </c>
      <c r="R22" s="436">
        <f ca="1">AVERAGEIFS(DContriDES!$E59:$ZZ59,DContriDES!$E$42:$ZZ$42,"&gt;="&amp;DContriAgreDes!R$1,DContriDES!$E$42:$ZZ$42,"&lt;="&amp;DContriAgreDes!R$2)</f>
        <v>188005.48827726886</v>
      </c>
      <c r="S22" s="436">
        <f ca="1">AVERAGEIFS(DContriDES!$E59:$ZZ59,DContriDES!$E$42:$ZZ$42,"&gt;="&amp;DContriAgreDes!S$1,DContriDES!$E$42:$ZZ$42,"&lt;="&amp;DContriAgreDes!S$2)</f>
        <v>187104.2137753157</v>
      </c>
      <c r="T22" s="436">
        <f ca="1">AVERAGEIFS(DContriDES!$E59:$ZZ59,DContriDES!$E$42:$ZZ$42,"&gt;="&amp;DContriAgreDes!T$1,DContriDES!$E$42:$ZZ$42,"&lt;="&amp;DContriAgreDes!T$2)</f>
        <v>186489.09595684102</v>
      </c>
      <c r="U22" s="436">
        <f ca="1">AVERAGEIFS(DContriDES!$E59:$ZZ59,DContriDES!$E$42:$ZZ$42,"&gt;="&amp;DContriAgreDes!U$1,DContriDES!$E$42:$ZZ$42,"&lt;="&amp;DContriAgreDes!U$2)</f>
        <v>190395.02921738604</v>
      </c>
      <c r="V22" s="436">
        <f ca="1">AVERAGEIFS(DContriDES!$E59:$ZZ59,DContriDES!$E$42:$ZZ$42,"&gt;="&amp;DContriAgreDes!V$1,DContriDES!$E$42:$ZZ$42,"&lt;="&amp;DContriAgreDes!V$2)</f>
        <v>191010.35681396085</v>
      </c>
      <c r="W22" s="436">
        <f ca="1">AVERAGEIFS(DContriDES!$E59:$ZZ59,DContriDES!$E$42:$ZZ$42,"&gt;="&amp;DContriAgreDes!W$1,DContriDES!$E$42:$ZZ$42,"&lt;="&amp;DContriAgreDes!W$2)</f>
        <v>189857.18439504271</v>
      </c>
      <c r="X22" s="436">
        <f ca="1">AVERAGEIFS(DContriDES!$E59:$ZZ59,DContriDES!$E$42:$ZZ$42,"&gt;="&amp;DContriAgreDes!X$1,DContriDES!$E$42:$ZZ$42,"&lt;="&amp;DContriAgreDes!X$2)</f>
        <v>186711.25338263516</v>
      </c>
      <c r="Y22" s="436">
        <f ca="1">AVERAGEIFS(DContriDES!$E59:$ZZ59,DContriDES!$E$42:$ZZ$42,"&gt;="&amp;DContriAgreDes!Y$1,DContriDES!$E$42:$ZZ$42,"&lt;="&amp;DContriAgreDes!Y$2)</f>
        <v>0</v>
      </c>
      <c r="Z22" s="436">
        <f ca="1">AVERAGEIFS(DContriDES!$E59:$ZZ59,DContriDES!$E$42:$ZZ$42,"&gt;="&amp;DContriAgreDes!Z$1,DContriDES!$E$42:$ZZ$42,"&lt;="&amp;DContriAgreDes!Z$2)</f>
        <v>0</v>
      </c>
      <c r="AA22" s="436">
        <f ca="1">AVERAGEIFS(DContriDES!$E59:$ZZ59,DContriDES!$E$42:$ZZ$42,"&gt;="&amp;DContriAgreDes!AA$1,DContriDES!$E$42:$ZZ$42,"&lt;="&amp;DContriAgreDes!AA$2)</f>
        <v>0</v>
      </c>
      <c r="AB22" s="436">
        <f ca="1">AVERAGEIFS(DContriDES!$E59:$ZZ59,DContriDES!$E$42:$ZZ$42,"&gt;="&amp;DContriAgreDes!AB$1,DContriDES!$E$42:$ZZ$42,"&lt;="&amp;DContriAgreDes!AB$2)</f>
        <v>0</v>
      </c>
      <c r="AC22" s="438"/>
      <c r="AD22" s="437">
        <f ca="1">AVERAGEIFS(DContriDES!$E59:$ZZ59,DContriDES!$E$42:$ZZ$42,"&gt;="&amp;DContriAgreDes!AD$1,DContriDES!$E$42:$ZZ$42,"&lt;="&amp;DContriAgreDes!AD$2)</f>
        <v>192467.16998755236</v>
      </c>
      <c r="AE22" s="436">
        <f ca="1">AVERAGEIFS(DContriDES!$E59:$ZZ59,DContriDES!$E$42:$ZZ$42,"&gt;="&amp;DContriAgreDes!AE$1,DContriDES!$E$42:$ZZ$42,"&lt;="&amp;DContriAgreDes!AE$2)</f>
        <v>188185.4415400959</v>
      </c>
      <c r="AF22" s="436">
        <f ca="1">AVERAGEIFS(DContriDES!$E59:$ZZ59,DContriDES!$E$42:$ZZ$42,"&gt;="&amp;DContriAgreDes!AF$1,DContriDES!$E$42:$ZZ$42,"&lt;="&amp;DContriAgreDes!AF$2)</f>
        <v>185865.95716016355</v>
      </c>
      <c r="AG22" s="436">
        <f ca="1">AVERAGEIFS(DContriDES!$E59:$ZZ59,DContriDES!$E$42:$ZZ$42,"&gt;="&amp;DContriAgreDes!AG$1,DContriDES!$E$42:$ZZ$42,"&lt;="&amp;DContriAgreDes!AG$2)</f>
        <v>190799.15636461199</v>
      </c>
      <c r="AH22" s="436">
        <f ca="1">AVERAGEIFS(DContriDES!$E59:$ZZ59,DContriDES!$E$42:$ZZ$42,"&gt;="&amp;DContriAgreDes!AH$1,DContriDES!$E$42:$ZZ$42,"&lt;="&amp;DContriAgreDes!AH$2)</f>
        <v>180273.91289647837</v>
      </c>
      <c r="AI22" s="436">
        <f ca="1">AVERAGEIFS(DContriDES!$E59:$ZZ59,DContriDES!$E$42:$ZZ$42,"&gt;="&amp;DContriAgreDes!AI$1,DContriDES!$E$42:$ZZ$42,"&lt;="&amp;DContriAgreDes!AI$2)</f>
        <v>189316.89533714473</v>
      </c>
      <c r="AJ22" s="436">
        <f ca="1">AVERAGEIFS(DContriDES!$E59:$ZZ59,DContriDES!$E$42:$ZZ$42,"&gt;="&amp;DContriAgreDes!AJ$1,DContriDES!$E$42:$ZZ$42,"&lt;="&amp;DContriAgreDes!AJ$2)</f>
        <v>190282.81850439493</v>
      </c>
      <c r="AK22" s="436">
        <f ca="1">AVERAGEIFS(DContriDES!$E59:$ZZ59,DContriDES!$E$42:$ZZ$42,"&gt;="&amp;DContriAgreDes!AK$1,DContriDES!$E$42:$ZZ$42,"&lt;="&amp;DContriAgreDes!AK$2)</f>
        <v>191865.31596039049</v>
      </c>
      <c r="AL22" s="436">
        <f ca="1">AVERAGEIFS(DContriDES!$E59:$ZZ59,DContriDES!$E$42:$ZZ$42,"&gt;="&amp;DContriAgreDes!AL$1,DContriDES!$E$42:$ZZ$42,"&lt;="&amp;DContriAgreDes!AL$2)</f>
        <v>189959.94458223492</v>
      </c>
      <c r="AM22" s="436">
        <f ca="1">AVERAGEIFS(DContriDES!$E59:$ZZ59,DContriDES!$E$42:$ZZ$42,"&gt;="&amp;DContriAgreDes!AM$1,DContriDES!$E$42:$ZZ$42,"&lt;="&amp;DContriAgreDes!AM$2)</f>
        <v>187764.46658736008</v>
      </c>
      <c r="AN22" s="436">
        <f ca="1">AVERAGEIFS(DContriDES!$E59:$ZZ59,DContriDES!$E$42:$ZZ$42,"&gt;="&amp;DContriAgreDes!AN$1,DContriDES!$E$42:$ZZ$42,"&lt;="&amp;DContriAgreDes!AN$2)</f>
        <v>192420.55296572857</v>
      </c>
      <c r="AO22" s="436">
        <f ca="1">AVERAGEIFS(DContriDES!$E59:$ZZ59,DContriDES!$E$42:$ZZ$42,"&gt;="&amp;DContriAgreDes!AO$1,DContriDES!$E$42:$ZZ$42,"&lt;="&amp;DContriAgreDes!AO$2)</f>
        <v>184667.63711342815</v>
      </c>
      <c r="AP22" s="436">
        <f ca="1">AVERAGEIFS(DContriDES!$E59:$ZZ59,DContriDES!$E$42:$ZZ$42,"&gt;="&amp;DContriAgreDes!AP$1,DContriDES!$E$42:$ZZ$42,"&lt;="&amp;DContriAgreDes!AP$2)</f>
        <v>0</v>
      </c>
      <c r="AQ22" s="436">
        <f ca="1">AVERAGEIFS(DContriDES!$E59:$ZZ59,DContriDES!$E$42:$ZZ$42,"&gt;="&amp;DContriAgreDes!AQ$1,DContriDES!$E$42:$ZZ$42,"&lt;="&amp;DContriAgreDes!AQ$2)</f>
        <v>0</v>
      </c>
      <c r="AR22" s="436">
        <f ca="1">AVERAGEIFS(DContriDES!$E59:$ZZ59,DContriDES!$E$42:$ZZ$42,"&gt;="&amp;DContriAgreDes!AR$1,DContriDES!$E$42:$ZZ$42,"&lt;="&amp;DContriAgreDes!AR$2)</f>
        <v>0</v>
      </c>
      <c r="AS22" s="436">
        <f ca="1">AVERAGEIFS(DContriDES!$E59:$ZZ59,DContriDES!$E$42:$ZZ$42,"&gt;="&amp;DContriAgreDes!AS$1,DContriDES!$E$42:$ZZ$42,"&lt;="&amp;DContriAgreDes!AS$2)</f>
        <v>0</v>
      </c>
      <c r="AT22" s="436">
        <f ca="1">AVERAGEIFS(DContriDES!$E59:$ZZ59,DContriDES!$E$42:$ZZ$42,"&gt;="&amp;DContriAgreDes!AT$1,DContriDES!$E$42:$ZZ$42,"&lt;="&amp;DContriAgreDes!AT$2)</f>
        <v>0</v>
      </c>
      <c r="AU22" s="436">
        <f ca="1">AVERAGEIFS(DContriDES!$E59:$ZZ59,DContriDES!$E$42:$ZZ$42,"&gt;="&amp;DContriAgreDes!AU$1,DContriDES!$E$42:$ZZ$42,"&lt;="&amp;DContriAgreDes!AU$2)</f>
        <v>0</v>
      </c>
      <c r="AV22" s="438"/>
      <c r="AW22" s="437"/>
      <c r="AX22" s="436" t="s">
        <v>11</v>
      </c>
      <c r="AY22" s="436">
        <f ca="1">AVERAGEIFS(DContriDES!$E59:$ZZ59,DContriDES!$E$42:$ZZ$42,"&gt;="&amp;DContriAgreDes!AY$1,DContriDES!$E$42:$ZZ$42,"&lt;="&amp;DContriAgreDes!AY$2)</f>
        <v>191527.24762807632</v>
      </c>
      <c r="AZ22" s="439">
        <f ca="1">AVERAGEIFS(DContriDES!$E59:$ZZ59,DContriDES!$E$42:$ZZ$42,"&gt;="&amp;DContriAgreDes!AZ$1,DContriDES!$E$42:$ZZ$42,"&lt;="&amp;DContriAgreDes!AZ$2)</f>
        <v>0</v>
      </c>
      <c r="BA22" s="436"/>
      <c r="BB22" s="428">
        <f ca="1">AVERAGEIFS(DContriDES!$E59:$ZZ59,DContriDES!$E$42:$ZZ$42,"&gt;="&amp;DContriAgreDes!BB$1,DContriDES!$E$42:$ZZ$42,"&lt;="&amp;DContriAgreDes!BB$2)</f>
        <v>181928.43298966772</v>
      </c>
    </row>
    <row r="23" spans="1:54" s="432" customFormat="1" x14ac:dyDescent="0.2">
      <c r="A23" s="433" t="s">
        <v>12</v>
      </c>
      <c r="B23" s="434">
        <f ca="1">AVERAGEIFS(DContriDES!$E60:$ZZ60,DContriDES!$E$42:$ZZ$42,"&gt;="&amp;DContriAgreDes!B$1,DContriDES!$E$42:$ZZ$42,"&lt;="&amp;DContriAgreDes!B$2)</f>
        <v>5145293.418177804</v>
      </c>
      <c r="C23" s="433">
        <f ca="1">AVERAGEIFS(DContriDES!$E60:$ZZ60,DContriDES!$E$42:$ZZ$42,"&gt;="&amp;DContriAgreDes!C$1,DContriDES!$E$42:$ZZ$42,"&lt;="&amp;DContriAgreDes!C$2)</f>
        <v>5221229.4470006339</v>
      </c>
      <c r="D23" s="433">
        <f ca="1">AVERAGEIFS(DContriDES!$E60:$ZZ60,DContriDES!$E$42:$ZZ$42,"&gt;="&amp;DContriAgreDes!D$1,DContriDES!$E$42:$ZZ$42,"&lt;="&amp;DContriAgreDes!D$2)</f>
        <v>5206377.3405967243</v>
      </c>
      <c r="E23" s="433">
        <f ca="1">AVERAGEIFS(DContriDES!$E60:$ZZ60,DContriDES!$E$42:$ZZ$42,"&gt;="&amp;DContriAgreDes!E$1,DContriDES!$E$42:$ZZ$42,"&lt;="&amp;DContriAgreDes!E$2)</f>
        <v>5187414.3266000831</v>
      </c>
      <c r="F23" s="433">
        <f ca="1">AVERAGEIFS(DContriDES!$E60:$ZZ60,DContriDES!$E$42:$ZZ$42,"&gt;="&amp;DContriAgreDes!F$1,DContriDES!$E$42:$ZZ$42,"&lt;="&amp;DContriAgreDes!F$2)</f>
        <v>0</v>
      </c>
      <c r="G23" s="430"/>
      <c r="H23" s="434">
        <f ca="1">AVERAGEIFS(DContriDES!$E60:$ZZ60,DContriDES!$E$42:$ZZ$42,"&gt;="&amp;DContriAgreDes!H$1,DContriDES!$E$42:$ZZ$42,"&lt;="&amp;DContriAgreDes!H$2)</f>
        <v>5216420.9498876911</v>
      </c>
      <c r="I23" s="433">
        <f ca="1">AVERAGEIFS(DContriDES!$E60:$ZZ60,DContriDES!$E$42:$ZZ$42,"&gt;="&amp;DContriAgreDes!I$1,DContriDES!$E$42:$ZZ$42,"&lt;="&amp;DContriAgreDes!I$2)</f>
        <v>5226037.9441135777</v>
      </c>
      <c r="J23" s="433">
        <f ca="1">AVERAGEIFS(DContriDES!$E60:$ZZ60,DContriDES!$E$42:$ZZ$42,"&gt;="&amp;DContriAgreDes!J$1,DContriDES!$E$42:$ZZ$42,"&lt;="&amp;DContriAgreDes!J$2)</f>
        <v>5190447.167364914</v>
      </c>
      <c r="K23" s="433">
        <f ca="1">AVERAGEIFS(DContriDES!$E60:$ZZ60,DContriDES!$E$42:$ZZ$42,"&gt;="&amp;DContriAgreDes!K$1,DContriDES!$E$42:$ZZ$42,"&lt;="&amp;DContriAgreDes!K$2)</f>
        <v>5222307.5138285346</v>
      </c>
      <c r="L23" s="433">
        <f ca="1">AVERAGEIFS(DContriDES!$E60:$ZZ60,DContriDES!$E$42:$ZZ$42,"&gt;="&amp;DContriAgreDes!L$1,DContriDES!$E$42:$ZZ$42,"&lt;="&amp;DContriAgreDes!L$2)</f>
        <v>5218320.6070006154</v>
      </c>
      <c r="M23" s="433">
        <f ca="1">AVERAGEIFS(DContriDES!$E60:$ZZ60,DContriDES!$E$42:$ZZ$42,"&gt;="&amp;DContriAgreDes!M$1,DContriDES!$E$42:$ZZ$42,"&lt;="&amp;DContriAgreDes!M$2)</f>
        <v>5156508.0461995499</v>
      </c>
      <c r="N23" s="433">
        <f ca="1">AVERAGEIFS(DContriDES!$E60:$ZZ60,DContriDES!$E$42:$ZZ$42,"&gt;="&amp;DContriAgreDes!N$1,DContriDES!$E$42:$ZZ$42,"&lt;="&amp;DContriAgreDes!N$2)</f>
        <v>0</v>
      </c>
      <c r="O23" s="433">
        <f ca="1">AVERAGEIFS(DContriDES!$E60:$ZZ60,DContriDES!$E$42:$ZZ$42,"&gt;="&amp;DContriAgreDes!O$1,DContriDES!$E$42:$ZZ$42,"&lt;="&amp;DContriAgreDes!O$2)</f>
        <v>0</v>
      </c>
      <c r="P23" s="430"/>
      <c r="Q23" s="434">
        <f ca="1">AVERAGEIFS(DContriDES!$E60:$ZZ60,DContriDES!$E$42:$ZZ$42,"&gt;="&amp;DContriAgreDes!Q$1,DContriDES!$E$42:$ZZ$42,"&lt;="&amp;DContriAgreDes!Q$2)</f>
        <v>5201939.739609859</v>
      </c>
      <c r="R23" s="433">
        <f ca="1">AVERAGEIFS(DContriDES!$E60:$ZZ60,DContriDES!$E$42:$ZZ$42,"&gt;="&amp;DContriAgreDes!R$1,DContriDES!$E$42:$ZZ$42,"&lt;="&amp;DContriAgreDes!R$2)</f>
        <v>5178954.595119969</v>
      </c>
      <c r="S23" s="433">
        <f ca="1">AVERAGEIFS(DContriDES!$E60:$ZZ60,DContriDES!$E$42:$ZZ$42,"&gt;="&amp;DContriAgreDes!S$1,DContriDES!$E$42:$ZZ$42,"&lt;="&amp;DContriAgreDes!S$2)</f>
        <v>5245860.5945348097</v>
      </c>
      <c r="T23" s="433">
        <f ca="1">AVERAGEIFS(DContriDES!$E60:$ZZ60,DContriDES!$E$42:$ZZ$42,"&gt;="&amp;DContriAgreDes!T$1,DContriDES!$E$42:$ZZ$42,"&lt;="&amp;DContriAgreDes!T$2)</f>
        <v>5198754.4331222577</v>
      </c>
      <c r="U23" s="433">
        <f ca="1">AVERAGEIFS(DContriDES!$E60:$ZZ60,DContriDES!$E$42:$ZZ$42,"&gt;="&amp;DContriAgreDes!U$1,DContriDES!$E$42:$ZZ$42,"&lt;="&amp;DContriAgreDes!U$2)</f>
        <v>5209155.4103287468</v>
      </c>
      <c r="V23" s="433">
        <f ca="1">AVERAGEIFS(DContriDES!$E60:$ZZ60,DContriDES!$E$42:$ZZ$42,"&gt;="&amp;DContriAgreDes!V$1,DContriDES!$E$42:$ZZ$42,"&lt;="&amp;DContriAgreDes!V$2)</f>
        <v>5227485.8036724841</v>
      </c>
      <c r="W23" s="433">
        <f ca="1">AVERAGEIFS(DContriDES!$E60:$ZZ60,DContriDES!$E$42:$ZZ$42,"&gt;="&amp;DContriAgreDes!W$1,DContriDES!$E$42:$ZZ$42,"&lt;="&amp;DContriAgreDes!W$2)</f>
        <v>5148789.0618407801</v>
      </c>
      <c r="X23" s="433">
        <f ca="1">AVERAGEIFS(DContriDES!$E60:$ZZ60,DContriDES!$E$42:$ZZ$42,"&gt;="&amp;DContriAgreDes!X$1,DContriDES!$E$42:$ZZ$42,"&lt;="&amp;DContriAgreDes!X$2)</f>
        <v>5164227.0305583188</v>
      </c>
      <c r="Y23" s="433">
        <f ca="1">AVERAGEIFS(DContriDES!$E60:$ZZ60,DContriDES!$E$42:$ZZ$42,"&gt;="&amp;DContriAgreDes!Y$1,DContriDES!$E$42:$ZZ$42,"&lt;="&amp;DContriAgreDes!Y$2)</f>
        <v>0</v>
      </c>
      <c r="Z23" s="433">
        <f ca="1">AVERAGEIFS(DContriDES!$E60:$ZZ60,DContriDES!$E$42:$ZZ$42,"&gt;="&amp;DContriAgreDes!Z$1,DContriDES!$E$42:$ZZ$42,"&lt;="&amp;DContriAgreDes!Z$2)</f>
        <v>0</v>
      </c>
      <c r="AA23" s="433">
        <f ca="1">AVERAGEIFS(DContriDES!$E60:$ZZ60,DContriDES!$E$42:$ZZ$42,"&gt;="&amp;DContriAgreDes!AA$1,DContriDES!$E$42:$ZZ$42,"&lt;="&amp;DContriAgreDes!AA$2)</f>
        <v>0</v>
      </c>
      <c r="AB23" s="433">
        <f ca="1">AVERAGEIFS(DContriDES!$E60:$ZZ60,DContriDES!$E$42:$ZZ$42,"&gt;="&amp;DContriAgreDes!AB$1,DContriDES!$E$42:$ZZ$42,"&lt;="&amp;DContriAgreDes!AB$2)</f>
        <v>0</v>
      </c>
      <c r="AC23" s="430"/>
      <c r="AD23" s="434">
        <f ca="1">AVERAGEIFS(DContriDES!$E60:$ZZ60,DContriDES!$E$42:$ZZ$42,"&gt;="&amp;DContriAgreDes!AD$1,DContriDES!$E$42:$ZZ$42,"&lt;="&amp;DContriAgreDes!AD$2)</f>
        <v>5184552.487298971</v>
      </c>
      <c r="AE23" s="433">
        <f ca="1">AVERAGEIFS(DContriDES!$E60:$ZZ60,DContriDES!$E$42:$ZZ$42,"&gt;="&amp;DContriAgreDes!AE$1,DContriDES!$E$42:$ZZ$42,"&lt;="&amp;DContriAgreDes!AE$2)</f>
        <v>5192707.4129873132</v>
      </c>
      <c r="AF23" s="433">
        <f ca="1">AVERAGEIFS(DContriDES!$E60:$ZZ60,DContriDES!$E$42:$ZZ$42,"&gt;="&amp;DContriAgreDes!AF$1,DContriDES!$E$42:$ZZ$42,"&lt;="&amp;DContriAgreDes!AF$2)</f>
        <v>5194081.6018084567</v>
      </c>
      <c r="AG23" s="433">
        <f ca="1">AVERAGEIFS(DContriDES!$E60:$ZZ60,DContriDES!$E$42:$ZZ$42,"&gt;="&amp;DContriAgreDes!AG$1,DContriDES!$E$42:$ZZ$42,"&lt;="&amp;DContriAgreDes!AG$2)</f>
        <v>5231696.6103439145</v>
      </c>
      <c r="AH23" s="433">
        <f ca="1">AVERAGEIFS(DContriDES!$E60:$ZZ60,DContriDES!$E$42:$ZZ$42,"&gt;="&amp;DContriAgreDes!AH$1,DContriDES!$E$42:$ZZ$42,"&lt;="&amp;DContriAgreDes!AH$2)</f>
        <v>5244519.4262350462</v>
      </c>
      <c r="AI23" s="433">
        <f ca="1">AVERAGEIFS(DContriDES!$E60:$ZZ60,DContriDES!$E$42:$ZZ$42,"&gt;="&amp;DContriAgreDes!AI$1,DContriDES!$E$42:$ZZ$42,"&lt;="&amp;DContriAgreDes!AI$2)</f>
        <v>5190706.5049066423</v>
      </c>
      <c r="AJ23" s="433">
        <f ca="1">AVERAGEIFS(DContriDES!$E60:$ZZ60,DContriDES!$E$42:$ZZ$42,"&gt;="&amp;DContriAgreDes!AJ$1,DContriDES!$E$42:$ZZ$42,"&lt;="&amp;DContriAgreDes!AJ$2)</f>
        <v>5211759.2020736383</v>
      </c>
      <c r="AK23" s="433">
        <f ca="1">AVERAGEIFS(DContriDES!$E60:$ZZ60,DContriDES!$E$42:$ZZ$42,"&gt;="&amp;DContriAgreDes!AK$1,DContriDES!$E$42:$ZZ$42,"&lt;="&amp;DContriAgreDes!AK$2)</f>
        <v>5217851.5514883623</v>
      </c>
      <c r="AL23" s="433">
        <f ca="1">AVERAGEIFS(DContriDES!$E60:$ZZ60,DContriDES!$E$42:$ZZ$42,"&gt;="&amp;DContriAgreDes!AL$1,DContriDES!$E$42:$ZZ$42,"&lt;="&amp;DContriAgreDes!AL$2)</f>
        <v>5225351.0674398467</v>
      </c>
      <c r="AM23" s="433">
        <f ca="1">AVERAGEIFS(DContriDES!$E60:$ZZ60,DContriDES!$E$42:$ZZ$42,"&gt;="&amp;DContriAgreDes!AM$1,DContriDES!$E$42:$ZZ$42,"&lt;="&amp;DContriAgreDes!AM$2)</f>
        <v>5144362.6686586142</v>
      </c>
      <c r="AN23" s="433">
        <f ca="1">AVERAGEIFS(DContriDES!$E60:$ZZ60,DContriDES!$E$42:$ZZ$42,"&gt;="&amp;DContriAgreDes!AN$1,DContriDES!$E$42:$ZZ$42,"&lt;="&amp;DContriAgreDes!AN$2)</f>
        <v>5152314.7512572221</v>
      </c>
      <c r="AO23" s="433">
        <f ca="1">AVERAGEIFS(DContriDES!$E60:$ZZ60,DContriDES!$E$42:$ZZ$42,"&gt;="&amp;DContriAgreDes!AO$1,DContriDES!$E$42:$ZZ$42,"&lt;="&amp;DContriAgreDes!AO$2)</f>
        <v>5172846.7186828125</v>
      </c>
      <c r="AP23" s="433">
        <f ca="1">AVERAGEIFS(DContriDES!$E60:$ZZ60,DContriDES!$E$42:$ZZ$42,"&gt;="&amp;DContriAgreDes!AP$1,DContriDES!$E$42:$ZZ$42,"&lt;="&amp;DContriAgreDes!AP$2)</f>
        <v>0</v>
      </c>
      <c r="AQ23" s="433">
        <f ca="1">AVERAGEIFS(DContriDES!$E60:$ZZ60,DContriDES!$E$42:$ZZ$42,"&gt;="&amp;DContriAgreDes!AQ$1,DContriDES!$E$42:$ZZ$42,"&lt;="&amp;DContriAgreDes!AQ$2)</f>
        <v>0</v>
      </c>
      <c r="AR23" s="433">
        <f ca="1">AVERAGEIFS(DContriDES!$E60:$ZZ60,DContriDES!$E$42:$ZZ$42,"&gt;="&amp;DContriAgreDes!AR$1,DContriDES!$E$42:$ZZ$42,"&lt;="&amp;DContriAgreDes!AR$2)</f>
        <v>0</v>
      </c>
      <c r="AS23" s="433">
        <f ca="1">AVERAGEIFS(DContriDES!$E60:$ZZ60,DContriDES!$E$42:$ZZ$42,"&gt;="&amp;DContriAgreDes!AS$1,DContriDES!$E$42:$ZZ$42,"&lt;="&amp;DContriAgreDes!AS$2)</f>
        <v>0</v>
      </c>
      <c r="AT23" s="433">
        <f ca="1">AVERAGEIFS(DContriDES!$E60:$ZZ60,DContriDES!$E$42:$ZZ$42,"&gt;="&amp;DContriAgreDes!AT$1,DContriDES!$E$42:$ZZ$42,"&lt;="&amp;DContriAgreDes!AT$2)</f>
        <v>0</v>
      </c>
      <c r="AU23" s="433">
        <f ca="1">AVERAGEIFS(DContriDES!$E60:$ZZ60,DContriDES!$E$42:$ZZ$42,"&gt;="&amp;DContriAgreDes!AU$1,DContriDES!$E$42:$ZZ$42,"&lt;="&amp;DContriAgreDes!AU$2)</f>
        <v>0</v>
      </c>
      <c r="AV23" s="430"/>
      <c r="AW23" s="434"/>
      <c r="AX23" s="433" t="s">
        <v>12</v>
      </c>
      <c r="AY23" s="433">
        <f ca="1">AVERAGEIFS(DContriDES!$E60:$ZZ60,DContriDES!$E$42:$ZZ$42,"&gt;="&amp;DContriAgreDes!AY$1,DContriDES!$E$42:$ZZ$42,"&lt;="&amp;DContriAgreDes!AY$2)</f>
        <v>5161600.1990743866</v>
      </c>
      <c r="AZ23" s="435">
        <f ca="1">AVERAGEIFS(DContriDES!$E60:$ZZ60,DContriDES!$E$42:$ZZ$42,"&gt;="&amp;DContriAgreDes!AZ$1,DContriDES!$E$42:$ZZ$42,"&lt;="&amp;DContriAgreDes!AZ$2)</f>
        <v>0</v>
      </c>
      <c r="BA23" s="433"/>
      <c r="BB23" s="428">
        <f ca="1">AVERAGEIFS(DContriDES!$E60:$ZZ60,DContriDES!$E$42:$ZZ$42,"&gt;="&amp;DContriAgreDes!BB$1,DContriDES!$E$42:$ZZ$42,"&lt;="&amp;DContriAgreDes!BB$2)</f>
        <v>4883679.9882540498</v>
      </c>
    </row>
    <row r="24" spans="1:54" s="440" customFormat="1" x14ac:dyDescent="0.2">
      <c r="A24" s="436" t="s">
        <v>13</v>
      </c>
      <c r="B24" s="437">
        <f ca="1">AVERAGEIFS(DContriDES!$E61:$ZZ61,DContriDES!$E$42:$ZZ$42,"&gt;="&amp;DContriAgreDes!B$1,DContriDES!$E$42:$ZZ$42,"&lt;="&amp;DContriAgreDes!B$2)</f>
        <v>992027.37608140009</v>
      </c>
      <c r="C24" s="436">
        <f ca="1">AVERAGEIFS(DContriDES!$E61:$ZZ61,DContriDES!$E$42:$ZZ$42,"&gt;="&amp;DContriAgreDes!C$1,DContriDES!$E$42:$ZZ$42,"&lt;="&amp;DContriAgreDes!C$2)</f>
        <v>989439.6440475178</v>
      </c>
      <c r="D24" s="436">
        <f ca="1">AVERAGEIFS(DContriDES!$E61:$ZZ61,DContriDES!$E$42:$ZZ$42,"&gt;="&amp;DContriAgreDes!D$1,DContriDES!$E$42:$ZZ$42,"&lt;="&amp;DContriAgreDes!D$2)</f>
        <v>985315.22543677862</v>
      </c>
      <c r="E24" s="436">
        <f ca="1">AVERAGEIFS(DContriDES!$E61:$ZZ61,DContriDES!$E$42:$ZZ$42,"&gt;="&amp;DContriAgreDes!E$1,DContriDES!$E$42:$ZZ$42,"&lt;="&amp;DContriAgreDes!E$2)</f>
        <v>993980.17871740891</v>
      </c>
      <c r="F24" s="436">
        <f ca="1">AVERAGEIFS(DContriDES!$E61:$ZZ61,DContriDES!$E$42:$ZZ$42,"&gt;="&amp;DContriAgreDes!F$1,DContriDES!$E$42:$ZZ$42,"&lt;="&amp;DContriAgreDes!F$2)</f>
        <v>0</v>
      </c>
      <c r="G24" s="438"/>
      <c r="H24" s="437">
        <f ca="1">AVERAGEIFS(DContriDES!$E61:$ZZ61,DContriDES!$E$42:$ZZ$42,"&gt;="&amp;DContriAgreDes!H$1,DContriDES!$E$42:$ZZ$42,"&lt;="&amp;DContriAgreDes!H$2)</f>
        <v>989235.57191428775</v>
      </c>
      <c r="I24" s="436">
        <f ca="1">AVERAGEIFS(DContriDES!$E61:$ZZ61,DContriDES!$E$42:$ZZ$42,"&gt;="&amp;DContriAgreDes!I$1,DContriDES!$E$42:$ZZ$42,"&lt;="&amp;DContriAgreDes!I$2)</f>
        <v>989643.71618074796</v>
      </c>
      <c r="J24" s="436">
        <f ca="1">AVERAGEIFS(DContriDES!$E61:$ZZ61,DContriDES!$E$42:$ZZ$42,"&gt;="&amp;DContriAgreDes!J$1,DContriDES!$E$42:$ZZ$42,"&lt;="&amp;DContriAgreDes!J$2)</f>
        <v>983481.65334977407</v>
      </c>
      <c r="K24" s="436">
        <f ca="1">AVERAGEIFS(DContriDES!$E61:$ZZ61,DContriDES!$E$42:$ZZ$42,"&gt;="&amp;DContriAgreDes!K$1,DContriDES!$E$42:$ZZ$42,"&lt;="&amp;DContriAgreDes!K$2)</f>
        <v>987148.79752378294</v>
      </c>
      <c r="L24" s="436">
        <f ca="1">AVERAGEIFS(DContriDES!$E61:$ZZ61,DContriDES!$E$42:$ZZ$42,"&gt;="&amp;DContriAgreDes!L$1,DContriDES!$E$42:$ZZ$42,"&lt;="&amp;DContriAgreDes!L$2)</f>
        <v>991641.16345079523</v>
      </c>
      <c r="M24" s="436">
        <f ca="1">AVERAGEIFS(DContriDES!$E61:$ZZ61,DContriDES!$E$42:$ZZ$42,"&gt;="&amp;DContriAgreDes!M$1,DContriDES!$E$42:$ZZ$42,"&lt;="&amp;DContriAgreDes!M$2)</f>
        <v>996319.19398402271</v>
      </c>
      <c r="N24" s="436">
        <f ca="1">AVERAGEIFS(DContriDES!$E61:$ZZ61,DContriDES!$E$42:$ZZ$42,"&gt;="&amp;DContriAgreDes!N$1,DContriDES!$E$42:$ZZ$42,"&lt;="&amp;DContriAgreDes!N$2)</f>
        <v>0</v>
      </c>
      <c r="O24" s="436">
        <f ca="1">AVERAGEIFS(DContriDES!$E61:$ZZ61,DContriDES!$E$42:$ZZ$42,"&gt;="&amp;DContriAgreDes!O$1,DContriDES!$E$42:$ZZ$42,"&lt;="&amp;DContriAgreDes!O$2)</f>
        <v>0</v>
      </c>
      <c r="P24" s="438"/>
      <c r="Q24" s="437">
        <f ca="1">AVERAGEIFS(DContriDES!$E61:$ZZ61,DContriDES!$E$42:$ZZ$42,"&gt;="&amp;DContriAgreDes!Q$1,DContriDES!$E$42:$ZZ$42,"&lt;="&amp;DContriAgreDes!Q$2)</f>
        <v>987193.28479017504</v>
      </c>
      <c r="R24" s="436">
        <f ca="1">AVERAGEIFS(DContriDES!$E61:$ZZ61,DContriDES!$E$42:$ZZ$42,"&gt;="&amp;DContriAgreDes!R$1,DContriDES!$E$42:$ZZ$42,"&lt;="&amp;DContriAgreDes!R$2)</f>
        <v>979770.021909373</v>
      </c>
      <c r="S24" s="436">
        <f ca="1">AVERAGEIFS(DContriDES!$E61:$ZZ61,DContriDES!$E$42:$ZZ$42,"&gt;="&amp;DContriAgreDes!S$1,DContriDES!$E$42:$ZZ$42,"&lt;="&amp;DContriAgreDes!S$2)</f>
        <v>988460.11992094654</v>
      </c>
      <c r="T24" s="436">
        <f ca="1">AVERAGEIFS(DContriDES!$E61:$ZZ61,DContriDES!$E$42:$ZZ$42,"&gt;="&amp;DContriAgreDes!T$1,DContriDES!$E$42:$ZZ$42,"&lt;="&amp;DContriAgreDes!T$2)</f>
        <v>985837.4751266191</v>
      </c>
      <c r="U24" s="436">
        <f ca="1">AVERAGEIFS(DContriDES!$E61:$ZZ61,DContriDES!$E$42:$ZZ$42,"&gt;="&amp;DContriAgreDes!U$1,DContriDES!$E$42:$ZZ$42,"&lt;="&amp;DContriAgreDes!U$2)</f>
        <v>989077.79225157259</v>
      </c>
      <c r="V24" s="436">
        <f ca="1">AVERAGEIFS(DContriDES!$E61:$ZZ61,DContriDES!$E$42:$ZZ$42,"&gt;="&amp;DContriAgreDes!V$1,DContriDES!$E$42:$ZZ$42,"&lt;="&amp;DContriAgreDes!V$2)</f>
        <v>994204.53465001809</v>
      </c>
      <c r="W24" s="436">
        <f ca="1">AVERAGEIFS(DContriDES!$E61:$ZZ61,DContriDES!$E$42:$ZZ$42,"&gt;="&amp;DContriAgreDes!W$1,DContriDES!$E$42:$ZZ$42,"&lt;="&amp;DContriAgreDes!W$2)</f>
        <v>999555.02225661371</v>
      </c>
      <c r="X24" s="436">
        <f ca="1">AVERAGEIFS(DContriDES!$E61:$ZZ61,DContriDES!$E$42:$ZZ$42,"&gt;="&amp;DContriAgreDes!X$1,DContriDES!$E$42:$ZZ$42,"&lt;="&amp;DContriAgreDes!X$2)</f>
        <v>993083.3657114316</v>
      </c>
      <c r="Y24" s="436">
        <f ca="1">AVERAGEIFS(DContriDES!$E61:$ZZ61,DContriDES!$E$42:$ZZ$42,"&gt;="&amp;DContriAgreDes!Y$1,DContriDES!$E$42:$ZZ$42,"&lt;="&amp;DContriAgreDes!Y$2)</f>
        <v>0</v>
      </c>
      <c r="Z24" s="436">
        <f ca="1">AVERAGEIFS(DContriDES!$E61:$ZZ61,DContriDES!$E$42:$ZZ$42,"&gt;="&amp;DContriAgreDes!Z$1,DContriDES!$E$42:$ZZ$42,"&lt;="&amp;DContriAgreDes!Z$2)</f>
        <v>0</v>
      </c>
      <c r="AA24" s="436">
        <f ca="1">AVERAGEIFS(DContriDES!$E61:$ZZ61,DContriDES!$E$42:$ZZ$42,"&gt;="&amp;DContriAgreDes!AA$1,DContriDES!$E$42:$ZZ$42,"&lt;="&amp;DContriAgreDes!AA$2)</f>
        <v>0</v>
      </c>
      <c r="AB24" s="436">
        <f ca="1">AVERAGEIFS(DContriDES!$E61:$ZZ61,DContriDES!$E$42:$ZZ$42,"&gt;="&amp;DContriAgreDes!AB$1,DContriDES!$E$42:$ZZ$42,"&lt;="&amp;DContriAgreDes!AB$2)</f>
        <v>0</v>
      </c>
      <c r="AC24" s="438"/>
      <c r="AD24" s="437">
        <f ca="1">AVERAGEIFS(DContriDES!$E61:$ZZ61,DContriDES!$E$42:$ZZ$42,"&gt;="&amp;DContriAgreDes!AD$1,DContriDES!$E$42:$ZZ$42,"&lt;="&amp;DContriAgreDes!AD$2)</f>
        <v>980908.23878873396</v>
      </c>
      <c r="AE24" s="436">
        <f ca="1">AVERAGEIFS(DContriDES!$E61:$ZZ61,DContriDES!$E$42:$ZZ$42,"&gt;="&amp;DContriAgreDes!AE$1,DContriDES!$E$42:$ZZ$42,"&lt;="&amp;DContriAgreDes!AE$2)</f>
        <v>986788.18031720992</v>
      </c>
      <c r="AF24" s="436">
        <f ca="1">AVERAGEIFS(DContriDES!$E61:$ZZ61,DContriDES!$E$42:$ZZ$42,"&gt;="&amp;DContriAgreDes!AF$1,DContriDES!$E$42:$ZZ$42,"&lt;="&amp;DContriAgreDes!AF$2)</f>
        <v>982748.54094337835</v>
      </c>
      <c r="AG24" s="436">
        <f ca="1">AVERAGEIFS(DContriDES!$E61:$ZZ61,DContriDES!$E$42:$ZZ$42,"&gt;="&amp;DContriAgreDes!AG$1,DContriDES!$E$42:$ZZ$42,"&lt;="&amp;DContriAgreDes!AG$2)</f>
        <v>987637.66924672131</v>
      </c>
      <c r="AH24" s="436">
        <f ca="1">AVERAGEIFS(DContriDES!$E61:$ZZ61,DContriDES!$E$42:$ZZ$42,"&gt;="&amp;DContriAgreDes!AH$1,DContriDES!$E$42:$ZZ$42,"&lt;="&amp;DContriAgreDes!AH$2)</f>
        <v>986600.43530508364</v>
      </c>
      <c r="AI24" s="436">
        <f ca="1">AVERAGEIFS(DContriDES!$E61:$ZZ61,DContriDES!$E$42:$ZZ$42,"&gt;="&amp;DContriAgreDes!AI$1,DContriDES!$E$42:$ZZ$42,"&lt;="&amp;DContriAgreDes!AI$2)</f>
        <v>987208.28801954351</v>
      </c>
      <c r="AJ24" s="436">
        <f ca="1">AVERAGEIFS(DContriDES!$E61:$ZZ61,DContriDES!$E$42:$ZZ$42,"&gt;="&amp;DContriAgreDes!AJ$1,DContriDES!$E$42:$ZZ$42,"&lt;="&amp;DContriAgreDes!AJ$2)</f>
        <v>987589.33762374672</v>
      </c>
      <c r="AK24" s="436">
        <f ca="1">AVERAGEIFS(DContriDES!$E61:$ZZ61,DContriDES!$E$42:$ZZ$42,"&gt;="&amp;DContriAgreDes!AK$1,DContriDES!$E$42:$ZZ$42,"&lt;="&amp;DContriAgreDes!AK$2)</f>
        <v>992633.35353542271</v>
      </c>
      <c r="AL24" s="436">
        <f ca="1">AVERAGEIFS(DContriDES!$E61:$ZZ61,DContriDES!$E$42:$ZZ$42,"&gt;="&amp;DContriAgreDes!AL$1,DContriDES!$E$42:$ZZ$42,"&lt;="&amp;DContriAgreDes!AL$2)</f>
        <v>994700.79919321672</v>
      </c>
      <c r="AM24" s="436">
        <f ca="1">AVERAGEIFS(DContriDES!$E61:$ZZ61,DContriDES!$E$42:$ZZ$42,"&gt;="&amp;DContriAgreDes!AM$1,DContriDES!$E$42:$ZZ$42,"&lt;="&amp;DContriAgreDes!AM$2)</f>
        <v>999295.6763830384</v>
      </c>
      <c r="AN24" s="436">
        <f ca="1">AVERAGEIFS(DContriDES!$E61:$ZZ61,DContriDES!$E$42:$ZZ$42,"&gt;="&amp;DContriAgreDes!AN$1,DContriDES!$E$42:$ZZ$42,"&lt;="&amp;DContriAgreDes!AN$2)</f>
        <v>999905.44510910928</v>
      </c>
      <c r="AO24" s="436">
        <f ca="1">AVERAGEIFS(DContriDES!$E61:$ZZ61,DContriDES!$E$42:$ZZ$42,"&gt;="&amp;DContriAgreDes!AO$1,DContriDES!$E$42:$ZZ$42,"&lt;="&amp;DContriAgreDes!AO$2)</f>
        <v>989756.46045992034</v>
      </c>
      <c r="AP24" s="436">
        <f ca="1">AVERAGEIFS(DContriDES!$E61:$ZZ61,DContriDES!$E$42:$ZZ$42,"&gt;="&amp;DContriAgreDes!AP$1,DContriDES!$E$42:$ZZ$42,"&lt;="&amp;DContriAgreDes!AP$2)</f>
        <v>0</v>
      </c>
      <c r="AQ24" s="436">
        <f ca="1">AVERAGEIFS(DContriDES!$E61:$ZZ61,DContriDES!$E$42:$ZZ$42,"&gt;="&amp;DContriAgreDes!AQ$1,DContriDES!$E$42:$ZZ$42,"&lt;="&amp;DContriAgreDes!AQ$2)</f>
        <v>0</v>
      </c>
      <c r="AR24" s="436">
        <f ca="1">AVERAGEIFS(DContriDES!$E61:$ZZ61,DContriDES!$E$42:$ZZ$42,"&gt;="&amp;DContriAgreDes!AR$1,DContriDES!$E$42:$ZZ$42,"&lt;="&amp;DContriAgreDes!AR$2)</f>
        <v>0</v>
      </c>
      <c r="AS24" s="436">
        <f ca="1">AVERAGEIFS(DContriDES!$E61:$ZZ61,DContriDES!$E$42:$ZZ$42,"&gt;="&amp;DContriAgreDes!AS$1,DContriDES!$E$42:$ZZ$42,"&lt;="&amp;DContriAgreDes!AS$2)</f>
        <v>0</v>
      </c>
      <c r="AT24" s="436">
        <f ca="1">AVERAGEIFS(DContriDES!$E61:$ZZ61,DContriDES!$E$42:$ZZ$42,"&gt;="&amp;DContriAgreDes!AT$1,DContriDES!$E$42:$ZZ$42,"&lt;="&amp;DContriAgreDes!AT$2)</f>
        <v>0</v>
      </c>
      <c r="AU24" s="436">
        <f ca="1">AVERAGEIFS(DContriDES!$E61:$ZZ61,DContriDES!$E$42:$ZZ$42,"&gt;="&amp;DContriAgreDes!AU$1,DContriDES!$E$42:$ZZ$42,"&lt;="&amp;DContriAgreDes!AU$2)</f>
        <v>0</v>
      </c>
      <c r="AV24" s="438"/>
      <c r="AW24" s="437"/>
      <c r="AX24" s="436" t="s">
        <v>13</v>
      </c>
      <c r="AY24" s="436">
        <f ca="1">AVERAGEIFS(DContriDES!$E61:$ZZ61,DContriDES!$E$42:$ZZ$42,"&gt;="&amp;DContriAgreDes!AY$1,DContriDES!$E$42:$ZZ$42,"&lt;="&amp;DContriAgreDes!AY$2)</f>
        <v>984275.80389911775</v>
      </c>
      <c r="AZ24" s="439">
        <f ca="1">AVERAGEIFS(DContriDES!$E61:$ZZ61,DContriDES!$E$42:$ZZ$42,"&gt;="&amp;DContriAgreDes!AZ$1,DContriDES!$E$42:$ZZ$42,"&lt;="&amp;DContriAgreDes!AZ$2)</f>
        <v>0</v>
      </c>
      <c r="BA24" s="436"/>
      <c r="BB24" s="428">
        <f ca="1">AVERAGEIFS(DContriDES!$E61:$ZZ61,DContriDES!$E$42:$ZZ$42,"&gt;="&amp;DContriAgreDes!BB$1,DContriDES!$E$42:$ZZ$42,"&lt;="&amp;DContriAgreDes!BB$2)</f>
        <v>911823.69569645403</v>
      </c>
    </row>
    <row r="25" spans="1:54" s="440" customFormat="1" x14ac:dyDescent="0.2">
      <c r="A25" s="436" t="s">
        <v>14</v>
      </c>
      <c r="B25" s="437">
        <f ca="1">AVERAGEIFS(DContriDES!$E62:$ZZ62,DContriDES!$E$42:$ZZ$42,"&gt;="&amp;DContriAgreDes!B$1,DContriDES!$E$42:$ZZ$42,"&lt;="&amp;DContriAgreDes!B$2)</f>
        <v>260053.64680385721</v>
      </c>
      <c r="C25" s="436">
        <f ca="1">AVERAGEIFS(DContriDES!$E62:$ZZ62,DContriDES!$E$42:$ZZ$42,"&gt;="&amp;DContriAgreDes!C$1,DContriDES!$E$42:$ZZ$42,"&lt;="&amp;DContriAgreDes!C$2)</f>
        <v>250544.23093221322</v>
      </c>
      <c r="D25" s="436">
        <f ca="1">AVERAGEIFS(DContriDES!$E62:$ZZ62,DContriDES!$E$42:$ZZ$42,"&gt;="&amp;DContriAgreDes!D$1,DContriDES!$E$42:$ZZ$42,"&lt;="&amp;DContriAgreDes!D$2)</f>
        <v>252160.44655319233</v>
      </c>
      <c r="E25" s="436">
        <f ca="1">AVERAGEIFS(DContriDES!$E62:$ZZ62,DContriDES!$E$42:$ZZ$42,"&gt;="&amp;DContriAgreDes!E$1,DContriDES!$E$42:$ZZ$42,"&lt;="&amp;DContriAgreDes!E$2)</f>
        <v>250146.00783221924</v>
      </c>
      <c r="F25" s="436">
        <f ca="1">AVERAGEIFS(DContriDES!$E62:$ZZ62,DContriDES!$E$42:$ZZ$42,"&gt;="&amp;DContriAgreDes!F$1,DContriDES!$E$42:$ZZ$42,"&lt;="&amp;DContriAgreDes!F$2)</f>
        <v>0</v>
      </c>
      <c r="G25" s="438"/>
      <c r="H25" s="437">
        <f ca="1">AVERAGEIFS(DContriDES!$E62:$ZZ62,DContriDES!$E$42:$ZZ$42,"&gt;="&amp;DContriAgreDes!H$1,DContriDES!$E$42:$ZZ$42,"&lt;="&amp;DContriAgreDes!H$2)</f>
        <v>250499.99622247825</v>
      </c>
      <c r="I25" s="436">
        <f ca="1">AVERAGEIFS(DContriDES!$E62:$ZZ62,DContriDES!$E$42:$ZZ$42,"&gt;="&amp;DContriAgreDes!I$1,DContriDES!$E$42:$ZZ$42,"&lt;="&amp;DContriAgreDes!I$2)</f>
        <v>250588.46564194807</v>
      </c>
      <c r="J25" s="436">
        <f ca="1">AVERAGEIFS(DContriDES!$E62:$ZZ62,DContriDES!$E$42:$ZZ$42,"&gt;="&amp;DContriAgreDes!J$1,DContriDES!$E$42:$ZZ$42,"&lt;="&amp;DContriAgreDes!J$2)</f>
        <v>253993.99633008052</v>
      </c>
      <c r="K25" s="436">
        <f ca="1">AVERAGEIFS(DContriDES!$E62:$ZZ62,DContriDES!$E$42:$ZZ$42,"&gt;="&amp;DContriAgreDes!K$1,DContriDES!$E$42:$ZZ$42,"&lt;="&amp;DContriAgreDes!K$2)</f>
        <v>250326.89677630414</v>
      </c>
      <c r="L25" s="436">
        <f ca="1">AVERAGEIFS(DContriDES!$E62:$ZZ62,DContriDES!$E$42:$ZZ$42,"&gt;="&amp;DContriAgreDes!L$1,DContriDES!$E$42:$ZZ$42,"&lt;="&amp;DContriAgreDes!L$2)</f>
        <v>251633.02673040968</v>
      </c>
      <c r="M25" s="436">
        <f ca="1">AVERAGEIFS(DContriDES!$E62:$ZZ62,DContriDES!$E$42:$ZZ$42,"&gt;="&amp;DContriAgreDes!M$1,DContriDES!$E$42:$ZZ$42,"&lt;="&amp;DContriAgreDes!M$2)</f>
        <v>248658.98893402886</v>
      </c>
      <c r="N25" s="436">
        <f ca="1">AVERAGEIFS(DContriDES!$E62:$ZZ62,DContriDES!$E$42:$ZZ$42,"&gt;="&amp;DContriAgreDes!N$1,DContriDES!$E$42:$ZZ$42,"&lt;="&amp;DContriAgreDes!N$2)</f>
        <v>0</v>
      </c>
      <c r="O25" s="436">
        <f ca="1">AVERAGEIFS(DContriDES!$E62:$ZZ62,DContriDES!$E$42:$ZZ$42,"&gt;="&amp;DContriAgreDes!O$1,DContriDES!$E$42:$ZZ$42,"&lt;="&amp;DContriAgreDes!O$2)</f>
        <v>0</v>
      </c>
      <c r="P25" s="438"/>
      <c r="Q25" s="437">
        <f ca="1">AVERAGEIFS(DContriDES!$E62:$ZZ62,DContriDES!$E$42:$ZZ$42,"&gt;="&amp;DContriAgreDes!Q$1,DContriDES!$E$42:$ZZ$42,"&lt;="&amp;DContriAgreDes!Q$2)</f>
        <v>256886.87813426438</v>
      </c>
      <c r="R25" s="436">
        <f ca="1">AVERAGEIFS(DContriDES!$E62:$ZZ62,DContriDES!$E$42:$ZZ$42,"&gt;="&amp;DContriAgreDes!R$1,DContriDES!$E$42:$ZZ$42,"&lt;="&amp;DContriAgreDes!R$2)</f>
        <v>251101.11452589673</v>
      </c>
      <c r="S25" s="436">
        <f ca="1">AVERAGEIFS(DContriDES!$E62:$ZZ62,DContriDES!$E$42:$ZZ$42,"&gt;="&amp;DContriAgreDes!S$1,DContriDES!$E$42:$ZZ$42,"&lt;="&amp;DContriAgreDes!S$2)</f>
        <v>251616.49885403938</v>
      </c>
      <c r="T25" s="436">
        <f ca="1">AVERAGEIFS(DContriDES!$E62:$ZZ62,DContriDES!$E$42:$ZZ$42,"&gt;="&amp;DContriAgreDes!T$1,DContriDES!$E$42:$ZZ$42,"&lt;="&amp;DContriAgreDes!T$2)</f>
        <v>249037.29469856891</v>
      </c>
      <c r="U25" s="436">
        <f ca="1">AVERAGEIFS(DContriDES!$E62:$ZZ62,DContriDES!$E$42:$ZZ$42,"&gt;="&amp;DContriAgreDes!U$1,DContriDES!$E$42:$ZZ$42,"&lt;="&amp;DContriAgreDes!U$2)</f>
        <v>252925.57141018019</v>
      </c>
      <c r="V25" s="436">
        <f ca="1">AVERAGEIFS(DContriDES!$E62:$ZZ62,DContriDES!$E$42:$ZZ$42,"&gt;="&amp;DContriAgreDes!V$1,DContriDES!$E$42:$ZZ$42,"&lt;="&amp;DContriAgreDes!V$2)</f>
        <v>250340.48205063911</v>
      </c>
      <c r="W25" s="436">
        <f ca="1">AVERAGEIFS(DContriDES!$E62:$ZZ62,DContriDES!$E$42:$ZZ$42,"&gt;="&amp;DContriAgreDes!W$1,DContriDES!$E$42:$ZZ$42,"&lt;="&amp;DContriAgreDes!W$2)</f>
        <v>246496.34400277116</v>
      </c>
      <c r="X25" s="436">
        <f ca="1">AVERAGEIFS(DContriDES!$E62:$ZZ62,DContriDES!$E$42:$ZZ$42,"&gt;="&amp;DContriAgreDes!X$1,DContriDES!$E$42:$ZZ$42,"&lt;="&amp;DContriAgreDes!X$2)</f>
        <v>250821.63386528648</v>
      </c>
      <c r="Y25" s="436">
        <f ca="1">AVERAGEIFS(DContriDES!$E62:$ZZ62,DContriDES!$E$42:$ZZ$42,"&gt;="&amp;DContriAgreDes!Y$1,DContriDES!$E$42:$ZZ$42,"&lt;="&amp;DContriAgreDes!Y$2)</f>
        <v>0</v>
      </c>
      <c r="Z25" s="436">
        <f ca="1">AVERAGEIFS(DContriDES!$E62:$ZZ62,DContriDES!$E$42:$ZZ$42,"&gt;="&amp;DContriAgreDes!Z$1,DContriDES!$E$42:$ZZ$42,"&lt;="&amp;DContriAgreDes!Z$2)</f>
        <v>0</v>
      </c>
      <c r="AA25" s="436">
        <f ca="1">AVERAGEIFS(DContriDES!$E62:$ZZ62,DContriDES!$E$42:$ZZ$42,"&gt;="&amp;DContriAgreDes!AA$1,DContriDES!$E$42:$ZZ$42,"&lt;="&amp;DContriAgreDes!AA$2)</f>
        <v>0</v>
      </c>
      <c r="AB25" s="436">
        <f ca="1">AVERAGEIFS(DContriDES!$E62:$ZZ62,DContriDES!$E$42:$ZZ$42,"&gt;="&amp;DContriAgreDes!AB$1,DContriDES!$E$42:$ZZ$42,"&lt;="&amp;DContriAgreDes!AB$2)</f>
        <v>0</v>
      </c>
      <c r="AC25" s="438"/>
      <c r="AD25" s="437">
        <f ca="1">AVERAGEIFS(DContriDES!$E62:$ZZ62,DContriDES!$E$42:$ZZ$42,"&gt;="&amp;DContriAgreDes!AD$1,DContriDES!$E$42:$ZZ$42,"&lt;="&amp;DContriAgreDes!AD$2)</f>
        <v>254212.94170727249</v>
      </c>
      <c r="AE25" s="436">
        <f ca="1">AVERAGEIFS(DContriDES!$E62:$ZZ62,DContriDES!$E$42:$ZZ$42,"&gt;="&amp;DContriAgreDes!AE$1,DContriDES!$E$42:$ZZ$42,"&lt;="&amp;DContriAgreDes!AE$2)</f>
        <v>253955.75316155941</v>
      </c>
      <c r="AF25" s="436">
        <f ca="1">AVERAGEIFS(DContriDES!$E62:$ZZ62,DContriDES!$E$42:$ZZ$42,"&gt;="&amp;DContriAgreDes!AF$1,DContriDES!$E$42:$ZZ$42,"&lt;="&amp;DContriAgreDes!AF$2)</f>
        <v>253813.29412140974</v>
      </c>
      <c r="AG25" s="436">
        <f ca="1">AVERAGEIFS(DContriDES!$E62:$ZZ62,DContriDES!$E$42:$ZZ$42,"&gt;="&amp;DContriAgreDes!AG$1,DContriDES!$E$42:$ZZ$42,"&lt;="&amp;DContriAgreDes!AG$2)</f>
        <v>250428.84504904482</v>
      </c>
      <c r="AH25" s="436">
        <f ca="1">AVERAGEIFS(DContriDES!$E62:$ZZ62,DContriDES!$E$42:$ZZ$42,"&gt;="&amp;DContriAgreDes!AH$1,DContriDES!$E$42:$ZZ$42,"&lt;="&amp;DContriAgreDes!AH$2)</f>
        <v>251658.23813029344</v>
      </c>
      <c r="AI25" s="436">
        <f ca="1">AVERAGEIFS(DContriDES!$E62:$ZZ62,DContriDES!$E$42:$ZZ$42,"&gt;="&amp;DContriAgreDes!AI$1,DContriDES!$E$42:$ZZ$42,"&lt;="&amp;DContriAgreDes!AI$2)</f>
        <v>248893.60714957418</v>
      </c>
      <c r="AJ25" s="436">
        <f ca="1">AVERAGEIFS(DContriDES!$E62:$ZZ62,DContriDES!$E$42:$ZZ$42,"&gt;="&amp;DContriAgreDes!AJ$1,DContriDES!$E$42:$ZZ$42,"&lt;="&amp;DContriAgreDes!AJ$2)</f>
        <v>254297.82146020359</v>
      </c>
      <c r="AK25" s="436">
        <f ca="1">AVERAGEIFS(DContriDES!$E62:$ZZ62,DContriDES!$E$42:$ZZ$42,"&gt;="&amp;DContriAgreDes!AK$1,DContriDES!$E$42:$ZZ$42,"&lt;="&amp;DContriAgreDes!AK$2)</f>
        <v>250852.4013826366</v>
      </c>
      <c r="AL25" s="436">
        <f ca="1">AVERAGEIFS(DContriDES!$E62:$ZZ62,DContriDES!$E$42:$ZZ$42,"&gt;="&amp;DContriAgreDes!AL$1,DContriDES!$E$42:$ZZ$42,"&lt;="&amp;DContriAgreDes!AL$2)</f>
        <v>249748.85734838876</v>
      </c>
      <c r="AM25" s="436">
        <f ca="1">AVERAGEIFS(DContriDES!$E62:$ZZ62,DContriDES!$E$42:$ZZ$42,"&gt;="&amp;DContriAgreDes!AM$1,DContriDES!$E$42:$ZZ$42,"&lt;="&amp;DContriAgreDes!AM$2)</f>
        <v>247392.46071955765</v>
      </c>
      <c r="AN25" s="436">
        <f ca="1">AVERAGEIFS(DContriDES!$E62:$ZZ62,DContriDES!$E$42:$ZZ$42,"&gt;="&amp;DContriAgreDes!AN$1,DContriDES!$E$42:$ZZ$42,"&lt;="&amp;DContriAgreDes!AN$2)</f>
        <v>248061.50870549463</v>
      </c>
      <c r="AO25" s="436">
        <f ca="1">AVERAGEIFS(DContriDES!$E62:$ZZ62,DContriDES!$E$42:$ZZ$42,"&gt;="&amp;DContriAgreDes!AO$1,DContriDES!$E$42:$ZZ$42,"&lt;="&amp;DContriAgreDes!AO$2)</f>
        <v>250522.99737703416</v>
      </c>
      <c r="AP25" s="436">
        <f ca="1">AVERAGEIFS(DContriDES!$E62:$ZZ62,DContriDES!$E$42:$ZZ$42,"&gt;="&amp;DContriAgreDes!AP$1,DContriDES!$E$42:$ZZ$42,"&lt;="&amp;DContriAgreDes!AP$2)</f>
        <v>0</v>
      </c>
      <c r="AQ25" s="436">
        <f ca="1">AVERAGEIFS(DContriDES!$E62:$ZZ62,DContriDES!$E$42:$ZZ$42,"&gt;="&amp;DContriAgreDes!AQ$1,DContriDES!$E$42:$ZZ$42,"&lt;="&amp;DContriAgreDes!AQ$2)</f>
        <v>0</v>
      </c>
      <c r="AR25" s="436">
        <f ca="1">AVERAGEIFS(DContriDES!$E62:$ZZ62,DContriDES!$E$42:$ZZ$42,"&gt;="&amp;DContriAgreDes!AR$1,DContriDES!$E$42:$ZZ$42,"&lt;="&amp;DContriAgreDes!AR$2)</f>
        <v>0</v>
      </c>
      <c r="AS25" s="436">
        <f ca="1">AVERAGEIFS(DContriDES!$E62:$ZZ62,DContriDES!$E$42:$ZZ$42,"&gt;="&amp;DContriAgreDes!AS$1,DContriDES!$E$42:$ZZ$42,"&lt;="&amp;DContriAgreDes!AS$2)</f>
        <v>0</v>
      </c>
      <c r="AT25" s="436">
        <f ca="1">AVERAGEIFS(DContriDES!$E62:$ZZ62,DContriDES!$E$42:$ZZ$42,"&gt;="&amp;DContriAgreDes!AT$1,DContriDES!$E$42:$ZZ$42,"&lt;="&amp;DContriAgreDes!AT$2)</f>
        <v>0</v>
      </c>
      <c r="AU25" s="436">
        <f ca="1">AVERAGEIFS(DContriDES!$E62:$ZZ62,DContriDES!$E$42:$ZZ$42,"&gt;="&amp;DContriAgreDes!AU$1,DContriDES!$E$42:$ZZ$42,"&lt;="&amp;DContriAgreDes!AU$2)</f>
        <v>0</v>
      </c>
      <c r="AV25" s="438"/>
      <c r="AW25" s="437"/>
      <c r="AX25" s="436" t="s">
        <v>14</v>
      </c>
      <c r="AY25" s="436">
        <f ca="1">AVERAGEIFS(DContriDES!$E62:$ZZ62,DContriDES!$E$42:$ZZ$42,"&gt;="&amp;DContriAgreDes!AY$1,DContriDES!$E$42:$ZZ$42,"&lt;="&amp;DContriAgreDes!AY$2)</f>
        <v>253376.2177520477</v>
      </c>
      <c r="AZ25" s="439">
        <f ca="1">AVERAGEIFS(DContriDES!$E62:$ZZ62,DContriDES!$E$42:$ZZ$42,"&gt;="&amp;DContriAgreDes!AZ$1,DContriDES!$E$42:$ZZ$42,"&lt;="&amp;DContriAgreDes!AZ$2)</f>
        <v>0</v>
      </c>
      <c r="BA25" s="436"/>
      <c r="BB25" s="428">
        <f ca="1">AVERAGEIFS(DContriDES!$E62:$ZZ62,DContriDES!$E$42:$ZZ$42,"&gt;="&amp;DContriAgreDes!BB$1,DContriDES!$E$42:$ZZ$42,"&lt;="&amp;DContriAgreDes!BB$2)</f>
        <v>240131.06732224929</v>
      </c>
    </row>
    <row r="26" spans="1:54" s="440" customFormat="1" x14ac:dyDescent="0.2">
      <c r="A26" s="436" t="s">
        <v>15</v>
      </c>
      <c r="B26" s="437">
        <f ca="1">AVERAGEIFS(DContriDES!$E63:$ZZ63,DContriDES!$E$42:$ZZ$42,"&gt;="&amp;DContriAgreDes!B$1,DContriDES!$E$42:$ZZ$42,"&lt;="&amp;DContriAgreDes!B$2)</f>
        <v>30748.329526289646</v>
      </c>
      <c r="C26" s="436">
        <f ca="1">AVERAGEIFS(DContriDES!$E63:$ZZ63,DContriDES!$E$42:$ZZ$42,"&gt;="&amp;DContriAgreDes!C$1,DContriDES!$E$42:$ZZ$42,"&lt;="&amp;DContriAgreDes!C$2)</f>
        <v>28092.684161338551</v>
      </c>
      <c r="D26" s="436">
        <f ca="1">AVERAGEIFS(DContriDES!$E63:$ZZ63,DContriDES!$E$42:$ZZ$42,"&gt;="&amp;DContriAgreDes!D$1,DContriDES!$E$42:$ZZ$42,"&lt;="&amp;DContriAgreDes!D$2)</f>
        <v>26456.539576645333</v>
      </c>
      <c r="E26" s="436">
        <f ca="1">AVERAGEIFS(DContriDES!$E63:$ZZ63,DContriDES!$E$42:$ZZ$42,"&gt;="&amp;DContriAgreDes!E$1,DContriDES!$E$42:$ZZ$42,"&lt;="&amp;DContriAgreDes!E$2)</f>
        <v>25025.618534716603</v>
      </c>
      <c r="F26" s="436">
        <f ca="1">AVERAGEIFS(DContriDES!$E63:$ZZ63,DContriDES!$E$42:$ZZ$42,"&gt;="&amp;DContriAgreDes!F$1,DContriDES!$E$42:$ZZ$42,"&lt;="&amp;DContriAgreDes!F$2)</f>
        <v>0</v>
      </c>
      <c r="G26" s="438"/>
      <c r="H26" s="437">
        <f ca="1">AVERAGEIFS(DContriDES!$E63:$ZZ63,DContriDES!$E$42:$ZZ$42,"&gt;="&amp;DContriAgreDes!H$1,DContriDES!$E$42:$ZZ$42,"&lt;="&amp;DContriAgreDes!H$2)</f>
        <v>29005.138376808241</v>
      </c>
      <c r="I26" s="436">
        <f ca="1">AVERAGEIFS(DContriDES!$E63:$ZZ63,DContriDES!$E$42:$ZZ$42,"&gt;="&amp;DContriAgreDes!I$1,DContriDES!$E$42:$ZZ$42,"&lt;="&amp;DContriAgreDes!I$2)</f>
        <v>27180.229945868854</v>
      </c>
      <c r="J26" s="436">
        <f ca="1">AVERAGEIFS(DContriDES!$E63:$ZZ63,DContriDES!$E$42:$ZZ$42,"&gt;="&amp;DContriAgreDes!J$1,DContriDES!$E$42:$ZZ$42,"&lt;="&amp;DContriAgreDes!J$2)</f>
        <v>26604.713062386265</v>
      </c>
      <c r="K26" s="436">
        <f ca="1">AVERAGEIFS(DContriDES!$E63:$ZZ63,DContriDES!$E$42:$ZZ$42,"&gt;="&amp;DContriAgreDes!K$1,DContriDES!$E$42:$ZZ$42,"&lt;="&amp;DContriAgreDes!K$2)</f>
        <v>26308.366090904408</v>
      </c>
      <c r="L26" s="436">
        <f ca="1">AVERAGEIFS(DContriDES!$E63:$ZZ63,DContriDES!$E$42:$ZZ$42,"&gt;="&amp;DContriAgreDes!L$1,DContriDES!$E$42:$ZZ$42,"&lt;="&amp;DContriAgreDes!L$2)</f>
        <v>25297.962643981355</v>
      </c>
      <c r="M26" s="436">
        <f ca="1">AVERAGEIFS(DContriDES!$E63:$ZZ63,DContriDES!$E$42:$ZZ$42,"&gt;="&amp;DContriAgreDes!M$1,DContriDES!$E$42:$ZZ$42,"&lt;="&amp;DContriAgreDes!M$2)</f>
        <v>24753.274425451847</v>
      </c>
      <c r="N26" s="436">
        <f ca="1">AVERAGEIFS(DContriDES!$E63:$ZZ63,DContriDES!$E$42:$ZZ$42,"&gt;="&amp;DContriAgreDes!N$1,DContriDES!$E$42:$ZZ$42,"&lt;="&amp;DContriAgreDes!N$2)</f>
        <v>0</v>
      </c>
      <c r="O26" s="436">
        <f ca="1">AVERAGEIFS(DContriDES!$E63:$ZZ63,DContriDES!$E$42:$ZZ$42,"&gt;="&amp;DContriAgreDes!O$1,DContriDES!$E$42:$ZZ$42,"&lt;="&amp;DContriAgreDes!O$2)</f>
        <v>0</v>
      </c>
      <c r="P26" s="438"/>
      <c r="Q26" s="437">
        <f ca="1">AVERAGEIFS(DContriDES!$E63:$ZZ63,DContriDES!$E$42:$ZZ$42,"&gt;="&amp;DContriAgreDes!Q$1,DContriDES!$E$42:$ZZ$42,"&lt;="&amp;DContriAgreDes!Q$2)</f>
        <v>27052.76160671144</v>
      </c>
      <c r="R26" s="436">
        <f ca="1">AVERAGEIFS(DContriDES!$E63:$ZZ63,DContriDES!$E$42:$ZZ$42,"&gt;="&amp;DContriAgreDes!R$1,DContriDES!$E$42:$ZZ$42,"&lt;="&amp;DContriAgreDes!R$2)</f>
        <v>26156.66451806109</v>
      </c>
      <c r="S26" s="436">
        <f ca="1">AVERAGEIFS(DContriDES!$E63:$ZZ63,DContriDES!$E$42:$ZZ$42,"&gt;="&amp;DContriAgreDes!S$1,DContriDES!$E$42:$ZZ$42,"&lt;="&amp;DContriAgreDes!S$2)</f>
        <v>26873.186304893792</v>
      </c>
      <c r="T26" s="436">
        <f ca="1">AVERAGEIFS(DContriDES!$E63:$ZZ63,DContriDES!$E$42:$ZZ$42,"&gt;="&amp;DContriAgreDes!T$1,DContriDES!$E$42:$ZZ$42,"&lt;="&amp;DContriAgreDes!T$2)</f>
        <v>25743.545876915025</v>
      </c>
      <c r="U26" s="436">
        <f ca="1">AVERAGEIFS(DContriDES!$E63:$ZZ63,DContriDES!$E$42:$ZZ$42,"&gt;="&amp;DContriAgreDes!U$1,DContriDES!$E$42:$ZZ$42,"&lt;="&amp;DContriAgreDes!U$2)</f>
        <v>25588.069037765719</v>
      </c>
      <c r="V26" s="436">
        <f ca="1">AVERAGEIFS(DContriDES!$E63:$ZZ63,DContriDES!$E$42:$ZZ$42,"&gt;="&amp;DContriAgreDes!V$1,DContriDES!$E$42:$ZZ$42,"&lt;="&amp;DContriAgreDes!V$2)</f>
        <v>25007.85625019699</v>
      </c>
      <c r="W26" s="436">
        <f ca="1">AVERAGEIFS(DContriDES!$E63:$ZZ63,DContriDES!$E$42:$ZZ$42,"&gt;="&amp;DContriAgreDes!W$1,DContriDES!$E$42:$ZZ$42,"&lt;="&amp;DContriAgreDes!W$2)</f>
        <v>24408.761357472435</v>
      </c>
      <c r="X26" s="436">
        <f ca="1">AVERAGEIFS(DContriDES!$E63:$ZZ63,DContriDES!$E$42:$ZZ$42,"&gt;="&amp;DContriAgreDes!X$1,DContriDES!$E$42:$ZZ$42,"&lt;="&amp;DContriAgreDes!X$2)</f>
        <v>25097.78749343126</v>
      </c>
      <c r="Y26" s="436">
        <f ca="1">AVERAGEIFS(DContriDES!$E63:$ZZ63,DContriDES!$E$42:$ZZ$42,"&gt;="&amp;DContriAgreDes!Y$1,DContriDES!$E$42:$ZZ$42,"&lt;="&amp;DContriAgreDes!Y$2)</f>
        <v>0</v>
      </c>
      <c r="Z26" s="436">
        <f ca="1">AVERAGEIFS(DContriDES!$E63:$ZZ63,DContriDES!$E$42:$ZZ$42,"&gt;="&amp;DContriAgreDes!Z$1,DContriDES!$E$42:$ZZ$42,"&lt;="&amp;DContriAgreDes!Z$2)</f>
        <v>0</v>
      </c>
      <c r="AA26" s="436">
        <f ca="1">AVERAGEIFS(DContriDES!$E63:$ZZ63,DContriDES!$E$42:$ZZ$42,"&gt;="&amp;DContriAgreDes!AA$1,DContriDES!$E$42:$ZZ$42,"&lt;="&amp;DContriAgreDes!AA$2)</f>
        <v>0</v>
      </c>
      <c r="AB26" s="436">
        <f ca="1">AVERAGEIFS(DContriDES!$E63:$ZZ63,DContriDES!$E$42:$ZZ$42,"&gt;="&amp;DContriAgreDes!AB$1,DContriDES!$E$42:$ZZ$42,"&lt;="&amp;DContriAgreDes!AB$2)</f>
        <v>0</v>
      </c>
      <c r="AC26" s="438"/>
      <c r="AD26" s="437">
        <f ca="1">AVERAGEIFS(DContriDES!$E63:$ZZ63,DContriDES!$E$42:$ZZ$42,"&gt;="&amp;DContriAgreDes!AD$1,DContriDES!$E$42:$ZZ$42,"&lt;="&amp;DContriAgreDes!AD$2)</f>
        <v>26511.926760130111</v>
      </c>
      <c r="AE26" s="436">
        <f ca="1">AVERAGEIFS(DContriDES!$E63:$ZZ63,DContriDES!$E$42:$ZZ$42,"&gt;="&amp;DContriAgreDes!AE$1,DContriDES!$E$42:$ZZ$42,"&lt;="&amp;DContriAgreDes!AE$2)</f>
        <v>26922.284116163115</v>
      </c>
      <c r="AF26" s="436">
        <f ca="1">AVERAGEIFS(DContriDES!$E63:$ZZ63,DContriDES!$E$42:$ZZ$42,"&gt;="&amp;DContriAgreDes!AF$1,DContriDES!$E$42:$ZZ$42,"&lt;="&amp;DContriAgreDes!AF$2)</f>
        <v>26379.928310865565</v>
      </c>
      <c r="AG26" s="436">
        <f ca="1">AVERAGEIFS(DContriDES!$E63:$ZZ63,DContriDES!$E$42:$ZZ$42,"&gt;="&amp;DContriAgreDes!AG$1,DContriDES!$E$42:$ZZ$42,"&lt;="&amp;DContriAgreDes!AG$2)</f>
        <v>26889.460750188409</v>
      </c>
      <c r="AH26" s="436">
        <f ca="1">AVERAGEIFS(DContriDES!$E63:$ZZ63,DContriDES!$E$42:$ZZ$42,"&gt;="&amp;DContriAgreDes!AH$1,DContriDES!$E$42:$ZZ$42,"&lt;="&amp;DContriAgreDes!AH$2)</f>
        <v>26208.117413294771</v>
      </c>
      <c r="AI26" s="436">
        <f ca="1">AVERAGEIFS(DContriDES!$E63:$ZZ63,DContriDES!$E$42:$ZZ$42,"&gt;="&amp;DContriAgreDes!AI$1,DContriDES!$E$42:$ZZ$42,"&lt;="&amp;DContriAgreDes!AI$2)</f>
        <v>25827.520109230041</v>
      </c>
      <c r="AJ26" s="436">
        <f ca="1">AVERAGEIFS(DContriDES!$E63:$ZZ63,DContriDES!$E$42:$ZZ$42,"&gt;="&amp;DContriAgreDes!AJ$1,DContriDES!$E$42:$ZZ$42,"&lt;="&amp;DContriAgreDes!AJ$2)</f>
        <v>25571.699477843184</v>
      </c>
      <c r="AK26" s="436">
        <f ca="1">AVERAGEIFS(DContriDES!$E63:$ZZ63,DContriDES!$E$42:$ZZ$42,"&gt;="&amp;DContriAgreDes!AK$1,DContriDES!$E$42:$ZZ$42,"&lt;="&amp;DContriAgreDes!AK$2)</f>
        <v>25627.224646586452</v>
      </c>
      <c r="AL26" s="436">
        <f ca="1">AVERAGEIFS(DContriDES!$E63:$ZZ63,DContriDES!$E$42:$ZZ$42,"&gt;="&amp;DContriAgreDes!AL$1,DContriDES!$E$42:$ZZ$42,"&lt;="&amp;DContriAgreDes!AL$2)</f>
        <v>24694.963807514432</v>
      </c>
      <c r="AM26" s="436">
        <f ca="1">AVERAGEIFS(DContriDES!$E63:$ZZ63,DContriDES!$E$42:$ZZ$42,"&gt;="&amp;DContriAgreDes!AM$1,DContriDES!$E$42:$ZZ$42,"&lt;="&amp;DContriAgreDes!AM$2)</f>
        <v>24306.998768269747</v>
      </c>
      <c r="AN26" s="436">
        <f ca="1">AVERAGEIFS(DContriDES!$E63:$ZZ63,DContriDES!$E$42:$ZZ$42,"&gt;="&amp;DContriAgreDes!AN$1,DContriDES!$E$42:$ZZ$42,"&lt;="&amp;DContriAgreDes!AN$2)</f>
        <v>25026.746932510825</v>
      </c>
      <c r="AO26" s="436">
        <f ca="1">AVERAGEIFS(DContriDES!$E63:$ZZ63,DContriDES!$E$42:$ZZ$42,"&gt;="&amp;DContriAgreDes!AO$1,DContriDES!$E$42:$ZZ$42,"&lt;="&amp;DContriAgreDes!AO$2)</f>
        <v>24926.077575574964</v>
      </c>
      <c r="AP26" s="436">
        <f ca="1">AVERAGEIFS(DContriDES!$E63:$ZZ63,DContriDES!$E$42:$ZZ$42,"&gt;="&amp;DContriAgreDes!AP$1,DContriDES!$E$42:$ZZ$42,"&lt;="&amp;DContriAgreDes!AP$2)</f>
        <v>0</v>
      </c>
      <c r="AQ26" s="436">
        <f ca="1">AVERAGEIFS(DContriDES!$E63:$ZZ63,DContriDES!$E$42:$ZZ$42,"&gt;="&amp;DContriAgreDes!AQ$1,DContriDES!$E$42:$ZZ$42,"&lt;="&amp;DContriAgreDes!AQ$2)</f>
        <v>0</v>
      </c>
      <c r="AR26" s="436">
        <f ca="1">AVERAGEIFS(DContriDES!$E63:$ZZ63,DContriDES!$E$42:$ZZ$42,"&gt;="&amp;DContriAgreDes!AR$1,DContriDES!$E$42:$ZZ$42,"&lt;="&amp;DContriAgreDes!AR$2)</f>
        <v>0</v>
      </c>
      <c r="AS26" s="436">
        <f ca="1">AVERAGEIFS(DContriDES!$E63:$ZZ63,DContriDES!$E$42:$ZZ$42,"&gt;="&amp;DContriAgreDes!AS$1,DContriDES!$E$42:$ZZ$42,"&lt;="&amp;DContriAgreDes!AS$2)</f>
        <v>0</v>
      </c>
      <c r="AT26" s="436">
        <f ca="1">AVERAGEIFS(DContriDES!$E63:$ZZ63,DContriDES!$E$42:$ZZ$42,"&gt;="&amp;DContriAgreDes!AT$1,DContriDES!$E$42:$ZZ$42,"&lt;="&amp;DContriAgreDes!AT$2)</f>
        <v>0</v>
      </c>
      <c r="AU26" s="436">
        <f ca="1">AVERAGEIFS(DContriDES!$E63:$ZZ63,DContriDES!$E$42:$ZZ$42,"&gt;="&amp;DContriAgreDes!AU$1,DContriDES!$E$42:$ZZ$42,"&lt;="&amp;DContriAgreDes!AU$2)</f>
        <v>0</v>
      </c>
      <c r="AV26" s="438"/>
      <c r="AW26" s="437"/>
      <c r="AX26" s="436" t="s">
        <v>15</v>
      </c>
      <c r="AY26" s="436">
        <f ca="1">AVERAGEIFS(DContriDES!$E63:$ZZ63,DContriDES!$E$42:$ZZ$42,"&gt;="&amp;DContriAgreDes!AY$1,DContriDES!$E$42:$ZZ$42,"&lt;="&amp;DContriAgreDes!AY$2)</f>
        <v>25428.423614661977</v>
      </c>
      <c r="AZ26" s="439">
        <f ca="1">AVERAGEIFS(DContriDES!$E63:$ZZ63,DContriDES!$E$42:$ZZ$42,"&gt;="&amp;DContriAgreDes!AZ$1,DContriDES!$E$42:$ZZ$42,"&lt;="&amp;DContriAgreDes!AZ$2)</f>
        <v>0</v>
      </c>
      <c r="BA26" s="436"/>
      <c r="BB26" s="428">
        <f ca="1">AVERAGEIFS(DContriDES!$E63:$ZZ63,DContriDES!$E$42:$ZZ$42,"&gt;="&amp;DContriAgreDes!BB$1,DContriDES!$E$42:$ZZ$42,"&lt;="&amp;DContriAgreDes!BB$2)</f>
        <v>32505.925097863143</v>
      </c>
    </row>
    <row r="27" spans="1:54" s="440" customFormat="1" x14ac:dyDescent="0.2">
      <c r="A27" s="436" t="s">
        <v>16</v>
      </c>
      <c r="B27" s="437">
        <f ca="1">AVERAGEIFS(DContriDES!$E64:$ZZ64,DContriDES!$E$42:$ZZ$42,"&gt;="&amp;DContriAgreDes!B$1,DContriDES!$E$42:$ZZ$42,"&lt;="&amp;DContriAgreDes!B$2)</f>
        <v>17357.791847467091</v>
      </c>
      <c r="C27" s="436">
        <f ca="1">AVERAGEIFS(DContriDES!$E64:$ZZ64,DContriDES!$E$42:$ZZ$42,"&gt;="&amp;DContriAgreDes!C$1,DContriDES!$E$42:$ZZ$42,"&lt;="&amp;DContriAgreDes!C$2)</f>
        <v>16982.68624698502</v>
      </c>
      <c r="D27" s="436">
        <f ca="1">AVERAGEIFS(DContriDES!$E64:$ZZ64,DContriDES!$E$42:$ZZ$42,"&gt;="&amp;DContriAgreDes!D$1,DContriDES!$E$42:$ZZ$42,"&lt;="&amp;DContriAgreDes!D$2)</f>
        <v>16200.982364186895</v>
      </c>
      <c r="E27" s="436">
        <f ca="1">AVERAGEIFS(DContriDES!$E64:$ZZ64,DContriDES!$E$42:$ZZ$42,"&gt;="&amp;DContriAgreDes!E$1,DContriDES!$E$42:$ZZ$42,"&lt;="&amp;DContriAgreDes!E$2)</f>
        <v>16055.905916997333</v>
      </c>
      <c r="F27" s="436">
        <f ca="1">AVERAGEIFS(DContriDES!$E64:$ZZ64,DContriDES!$E$42:$ZZ$42,"&gt;="&amp;DContriAgreDes!F$1,DContriDES!$E$42:$ZZ$42,"&lt;="&amp;DContriAgreDes!F$2)</f>
        <v>0</v>
      </c>
      <c r="G27" s="438"/>
      <c r="H27" s="437">
        <f ca="1">AVERAGEIFS(DContriDES!$E64:$ZZ64,DContriDES!$E$42:$ZZ$42,"&gt;="&amp;DContriAgreDes!H$1,DContriDES!$E$42:$ZZ$42,"&lt;="&amp;DContriAgreDes!H$2)</f>
        <v>17138.00483686091</v>
      </c>
      <c r="I27" s="436">
        <f ca="1">AVERAGEIFS(DContriDES!$E64:$ZZ64,DContriDES!$E$42:$ZZ$42,"&gt;="&amp;DContriAgreDes!I$1,DContriDES!$E$42:$ZZ$42,"&lt;="&amp;DContriAgreDes!I$2)</f>
        <v>16827.367657109124</v>
      </c>
      <c r="J27" s="436">
        <f ca="1">AVERAGEIFS(DContriDES!$E64:$ZZ64,DContriDES!$E$42:$ZZ$42,"&gt;="&amp;DContriAgreDes!J$1,DContriDES!$E$42:$ZZ$42,"&lt;="&amp;DContriAgreDes!J$2)</f>
        <v>16294.188127035637</v>
      </c>
      <c r="K27" s="436">
        <f ca="1">AVERAGEIFS(DContriDES!$E64:$ZZ64,DContriDES!$E$42:$ZZ$42,"&gt;="&amp;DContriAgreDes!K$1,DContriDES!$E$42:$ZZ$42,"&lt;="&amp;DContriAgreDes!K$2)</f>
        <v>16107.776601338155</v>
      </c>
      <c r="L27" s="436">
        <f ca="1">AVERAGEIFS(DContriDES!$E64:$ZZ64,DContriDES!$E$42:$ZZ$42,"&gt;="&amp;DContriAgreDes!L$1,DContriDES!$E$42:$ZZ$42,"&lt;="&amp;DContriAgreDes!L$2)</f>
        <v>16311.672203417611</v>
      </c>
      <c r="M27" s="436">
        <f ca="1">AVERAGEIFS(DContriDES!$E64:$ZZ64,DContriDES!$E$42:$ZZ$42,"&gt;="&amp;DContriAgreDes!M$1,DContriDES!$E$42:$ZZ$42,"&lt;="&amp;DContriAgreDes!M$2)</f>
        <v>15800.139630577054</v>
      </c>
      <c r="N27" s="436">
        <f ca="1">AVERAGEIFS(DContriDES!$E64:$ZZ64,DContriDES!$E$42:$ZZ$42,"&gt;="&amp;DContriAgreDes!N$1,DContriDES!$E$42:$ZZ$42,"&lt;="&amp;DContriAgreDes!N$2)</f>
        <v>0</v>
      </c>
      <c r="O27" s="436">
        <f ca="1">AVERAGEIFS(DContriDES!$E64:$ZZ64,DContriDES!$E$42:$ZZ$42,"&gt;="&amp;DContriAgreDes!O$1,DContriDES!$E$42:$ZZ$42,"&lt;="&amp;DContriAgreDes!O$2)</f>
        <v>0</v>
      </c>
      <c r="P27" s="438"/>
      <c r="Q27" s="437">
        <f ca="1">AVERAGEIFS(DContriDES!$E64:$ZZ64,DContriDES!$E$42:$ZZ$42,"&gt;="&amp;DContriAgreDes!Q$1,DContriDES!$E$42:$ZZ$42,"&lt;="&amp;DContriAgreDes!Q$2)</f>
        <v>16431.10851833874</v>
      </c>
      <c r="R27" s="436">
        <f ca="1">AVERAGEIFS(DContriDES!$E64:$ZZ64,DContriDES!$E$42:$ZZ$42,"&gt;="&amp;DContriAgreDes!R$1,DContriDES!$E$42:$ZZ$42,"&lt;="&amp;DContriAgreDes!R$2)</f>
        <v>16157.26773573253</v>
      </c>
      <c r="S27" s="436">
        <f ca="1">AVERAGEIFS(DContriDES!$E64:$ZZ64,DContriDES!$E$42:$ZZ$42,"&gt;="&amp;DContriAgreDes!S$1,DContriDES!$E$42:$ZZ$42,"&lt;="&amp;DContriAgreDes!S$2)</f>
        <v>16134.809027419993</v>
      </c>
      <c r="T27" s="436">
        <f ca="1">AVERAGEIFS(DContriDES!$E64:$ZZ64,DContriDES!$E$42:$ZZ$42,"&gt;="&amp;DContriAgreDes!T$1,DContriDES!$E$42:$ZZ$42,"&lt;="&amp;DContriAgreDes!T$2)</f>
        <v>16080.744175256312</v>
      </c>
      <c r="U27" s="436">
        <f ca="1">AVERAGEIFS(DContriDES!$E64:$ZZ64,DContriDES!$E$42:$ZZ$42,"&gt;="&amp;DContriAgreDes!U$1,DContriDES!$E$42:$ZZ$42,"&lt;="&amp;DContriAgreDes!U$2)</f>
        <v>16264.619633121883</v>
      </c>
      <c r="V27" s="436">
        <f ca="1">AVERAGEIFS(DContriDES!$E64:$ZZ64,DContriDES!$E$42:$ZZ$42,"&gt;="&amp;DContriAgreDes!V$1,DContriDES!$E$42:$ZZ$42,"&lt;="&amp;DContriAgreDes!V$2)</f>
        <v>16358.724773713337</v>
      </c>
      <c r="W27" s="436">
        <f ca="1">AVERAGEIFS(DContriDES!$E64:$ZZ64,DContriDES!$E$42:$ZZ$42,"&gt;="&amp;DContriAgreDes!W$1,DContriDES!$E$42:$ZZ$42,"&lt;="&amp;DContriAgreDes!W$2)</f>
        <v>15925.287258216027</v>
      </c>
      <c r="X27" s="436">
        <f ca="1">AVERAGEIFS(DContriDES!$E64:$ZZ64,DContriDES!$E$42:$ZZ$42,"&gt;="&amp;DContriAgreDes!X$1,DContriDES!$E$42:$ZZ$42,"&lt;="&amp;DContriAgreDes!X$2)</f>
        <v>15674.992002938081</v>
      </c>
      <c r="Y27" s="436">
        <f ca="1">AVERAGEIFS(DContriDES!$E64:$ZZ64,DContriDES!$E$42:$ZZ$42,"&gt;="&amp;DContriAgreDes!Y$1,DContriDES!$E$42:$ZZ$42,"&lt;="&amp;DContriAgreDes!Y$2)</f>
        <v>0</v>
      </c>
      <c r="Z27" s="436">
        <f ca="1">AVERAGEIFS(DContriDES!$E64:$ZZ64,DContriDES!$E$42:$ZZ$42,"&gt;="&amp;DContriAgreDes!Z$1,DContriDES!$E$42:$ZZ$42,"&lt;="&amp;DContriAgreDes!Z$2)</f>
        <v>0</v>
      </c>
      <c r="AA27" s="436">
        <f ca="1">AVERAGEIFS(DContriDES!$E64:$ZZ64,DContriDES!$E$42:$ZZ$42,"&gt;="&amp;DContriAgreDes!AA$1,DContriDES!$E$42:$ZZ$42,"&lt;="&amp;DContriAgreDes!AA$2)</f>
        <v>0</v>
      </c>
      <c r="AB27" s="436">
        <f ca="1">AVERAGEIFS(DContriDES!$E64:$ZZ64,DContriDES!$E$42:$ZZ$42,"&gt;="&amp;DContriAgreDes!AB$1,DContriDES!$E$42:$ZZ$42,"&lt;="&amp;DContriAgreDes!AB$2)</f>
        <v>0</v>
      </c>
      <c r="AC27" s="438"/>
      <c r="AD27" s="437">
        <f ca="1">AVERAGEIFS(DContriDES!$E64:$ZZ64,DContriDES!$E$42:$ZZ$42,"&gt;="&amp;DContriAgreDes!AD$1,DContriDES!$E$42:$ZZ$42,"&lt;="&amp;DContriAgreDes!AD$2)</f>
        <v>16345.497274506764</v>
      </c>
      <c r="AE27" s="436">
        <f ca="1">AVERAGEIFS(DContriDES!$E64:$ZZ64,DContriDES!$E$42:$ZZ$42,"&gt;="&amp;DContriAgreDes!AE$1,DContriDES!$E$42:$ZZ$42,"&lt;="&amp;DContriAgreDes!AE$2)</f>
        <v>16356.277406142628</v>
      </c>
      <c r="AF27" s="436">
        <f ca="1">AVERAGEIFS(DContriDES!$E64:$ZZ64,DContriDES!$E$42:$ZZ$42,"&gt;="&amp;DContriAgreDes!AF$1,DContriDES!$E$42:$ZZ$42,"&lt;="&amp;DContriAgreDes!AF$2)</f>
        <v>16180.789700457515</v>
      </c>
      <c r="AG27" s="436">
        <f ca="1">AVERAGEIFS(DContriDES!$E64:$ZZ64,DContriDES!$E$42:$ZZ$42,"&gt;="&amp;DContriAgreDes!AG$1,DContriDES!$E$42:$ZZ$42,"&lt;="&amp;DContriAgreDes!AG$2)</f>
        <v>16070.943530194079</v>
      </c>
      <c r="AH27" s="436">
        <f ca="1">AVERAGEIFS(DContriDES!$E64:$ZZ64,DContriDES!$E$42:$ZZ$42,"&gt;="&amp;DContriAgreDes!AH$1,DContriDES!$E$42:$ZZ$42,"&lt;="&amp;DContriAgreDes!AH$2)</f>
        <v>16084.843782654594</v>
      </c>
      <c r="AI27" s="436">
        <f ca="1">AVERAGEIFS(DContriDES!$E64:$ZZ64,DContriDES!$E$42:$ZZ$42,"&gt;="&amp;DContriAgreDes!AI$1,DContriDES!$E$42:$ZZ$42,"&lt;="&amp;DContriAgreDes!AI$2)</f>
        <v>16167.542491165788</v>
      </c>
      <c r="AJ27" s="436">
        <f ca="1">AVERAGEIFS(DContriDES!$E64:$ZZ64,DContriDES!$E$42:$ZZ$42,"&gt;="&amp;DContriAgreDes!AJ$1,DContriDES!$E$42:$ZZ$42,"&lt;="&amp;DContriAgreDes!AJ$2)</f>
        <v>16314.315224151323</v>
      </c>
      <c r="AK27" s="436">
        <f ca="1">AVERAGEIFS(DContriDES!$E64:$ZZ64,DContriDES!$E$42:$ZZ$42,"&gt;="&amp;DContriAgreDes!AK$1,DContriDES!$E$42:$ZZ$42,"&lt;="&amp;DContriAgreDes!AK$2)</f>
        <v>16372.91130359863</v>
      </c>
      <c r="AL27" s="436">
        <f ca="1">AVERAGEIFS(DContriDES!$E64:$ZZ64,DContriDES!$E$42:$ZZ$42,"&gt;="&amp;DContriAgreDes!AL$1,DContriDES!$E$42:$ZZ$42,"&lt;="&amp;DContriAgreDes!AL$2)</f>
        <v>16247.790082502874</v>
      </c>
      <c r="AM27" s="436">
        <f ca="1">AVERAGEIFS(DContriDES!$E64:$ZZ64,DContriDES!$E$42:$ZZ$42,"&gt;="&amp;DContriAgreDes!AM$1,DContriDES!$E$42:$ZZ$42,"&lt;="&amp;DContriAgreDes!AM$2)</f>
        <v>15990.779563926666</v>
      </c>
      <c r="AN27" s="436">
        <f ca="1">AVERAGEIFS(DContriDES!$E64:$ZZ64,DContriDES!$E$42:$ZZ$42,"&gt;="&amp;DContriAgreDes!AN$1,DContriDES!$E$42:$ZZ$42,"&lt;="&amp;DContriAgreDes!AN$2)</f>
        <v>15769.481733651515</v>
      </c>
      <c r="AO27" s="436">
        <f ca="1">AVERAGEIFS(DContriDES!$E64:$ZZ64,DContriDES!$E$42:$ZZ$42,"&gt;="&amp;DContriAgreDes!AO$1,DContriDES!$E$42:$ZZ$42,"&lt;="&amp;DContriAgreDes!AO$2)</f>
        <v>15640.157594152983</v>
      </c>
      <c r="AP27" s="436">
        <f ca="1">AVERAGEIFS(DContriDES!$E64:$ZZ64,DContriDES!$E$42:$ZZ$42,"&gt;="&amp;DContriAgreDes!AP$1,DContriDES!$E$42:$ZZ$42,"&lt;="&amp;DContriAgreDes!AP$2)</f>
        <v>0</v>
      </c>
      <c r="AQ27" s="436">
        <f ca="1">AVERAGEIFS(DContriDES!$E64:$ZZ64,DContriDES!$E$42:$ZZ$42,"&gt;="&amp;DContriAgreDes!AQ$1,DContriDES!$E$42:$ZZ$42,"&lt;="&amp;DContriAgreDes!AQ$2)</f>
        <v>0</v>
      </c>
      <c r="AR27" s="436">
        <f ca="1">AVERAGEIFS(DContriDES!$E64:$ZZ64,DContriDES!$E$42:$ZZ$42,"&gt;="&amp;DContriAgreDes!AR$1,DContriDES!$E$42:$ZZ$42,"&lt;="&amp;DContriAgreDes!AR$2)</f>
        <v>0</v>
      </c>
      <c r="AS27" s="436">
        <f ca="1">AVERAGEIFS(DContriDES!$E64:$ZZ64,DContriDES!$E$42:$ZZ$42,"&gt;="&amp;DContriAgreDes!AS$1,DContriDES!$E$42:$ZZ$42,"&lt;="&amp;DContriAgreDes!AS$2)</f>
        <v>0</v>
      </c>
      <c r="AT27" s="436">
        <f ca="1">AVERAGEIFS(DContriDES!$E64:$ZZ64,DContriDES!$E$42:$ZZ$42,"&gt;="&amp;DContriAgreDes!AT$1,DContriDES!$E$42:$ZZ$42,"&lt;="&amp;DContriAgreDes!AT$2)</f>
        <v>0</v>
      </c>
      <c r="AU27" s="436">
        <f ca="1">AVERAGEIFS(DContriDES!$E64:$ZZ64,DContriDES!$E$42:$ZZ$42,"&gt;="&amp;DContriAgreDes!AU$1,DContriDES!$E$42:$ZZ$42,"&lt;="&amp;DContriAgreDes!AU$2)</f>
        <v>0</v>
      </c>
      <c r="AV27" s="438"/>
      <c r="AW27" s="437"/>
      <c r="AX27" s="436" t="s">
        <v>16</v>
      </c>
      <c r="AY27" s="436">
        <f ca="1">AVERAGEIFS(DContriDES!$E64:$ZZ64,DContriDES!$E$42:$ZZ$42,"&gt;="&amp;DContriAgreDes!AY$1,DContriDES!$E$42:$ZZ$42,"&lt;="&amp;DContriAgreDes!AY$2)</f>
        <v>16327.840682392713</v>
      </c>
      <c r="AZ27" s="439">
        <f ca="1">AVERAGEIFS(DContriDES!$E64:$ZZ64,DContriDES!$E$42:$ZZ$42,"&gt;="&amp;DContriAgreDes!AZ$1,DContriDES!$E$42:$ZZ$42,"&lt;="&amp;DContriAgreDes!AZ$2)</f>
        <v>0</v>
      </c>
      <c r="BA27" s="436"/>
      <c r="BB27" s="428">
        <f ca="1">AVERAGEIFS(DContriDES!$E64:$ZZ64,DContriDES!$E$42:$ZZ$42,"&gt;="&amp;DContriAgreDes!BB$1,DContriDES!$E$42:$ZZ$42,"&lt;="&amp;DContriAgreDes!BB$2)</f>
        <v>17311.890283469354</v>
      </c>
    </row>
    <row r="28" spans="1:54" s="440" customFormat="1" x14ac:dyDescent="0.2">
      <c r="A28" s="436" t="s">
        <v>17</v>
      </c>
      <c r="B28" s="437">
        <f ca="1">AVERAGEIFS(DContriDES!$E65:$ZZ65,DContriDES!$E$42:$ZZ$42,"&gt;="&amp;DContriAgreDes!B$1,DContriDES!$E$42:$ZZ$42,"&lt;="&amp;DContriAgreDes!B$2)</f>
        <v>62100.426658409036</v>
      </c>
      <c r="C28" s="436">
        <f ca="1">AVERAGEIFS(DContriDES!$E65:$ZZ65,DContriDES!$E$42:$ZZ$42,"&gt;="&amp;DContriAgreDes!C$1,DContriDES!$E$42:$ZZ$42,"&lt;="&amp;DContriAgreDes!C$2)</f>
        <v>58077.16181538652</v>
      </c>
      <c r="D28" s="436">
        <f ca="1">AVERAGEIFS(DContriDES!$E65:$ZZ65,DContriDES!$E$42:$ZZ$42,"&gt;="&amp;DContriAgreDes!D$1,DContriDES!$E$42:$ZZ$42,"&lt;="&amp;DContriAgreDes!D$2)</f>
        <v>52946.69674532416</v>
      </c>
      <c r="E28" s="436">
        <f ca="1">AVERAGEIFS(DContriDES!$E65:$ZZ65,DContriDES!$E$42:$ZZ$42,"&gt;="&amp;DContriAgreDes!E$1,DContriDES!$E$42:$ZZ$42,"&lt;="&amp;DContriAgreDes!E$2)</f>
        <v>49513.184438369412</v>
      </c>
      <c r="F28" s="436">
        <f ca="1">AVERAGEIFS(DContriDES!$E65:$ZZ65,DContriDES!$E$42:$ZZ$42,"&gt;="&amp;DContriAgreDes!F$1,DContriDES!$E$42:$ZZ$42,"&lt;="&amp;DContriAgreDes!F$2)</f>
        <v>0</v>
      </c>
      <c r="G28" s="438"/>
      <c r="H28" s="437">
        <f ca="1">AVERAGEIFS(DContriDES!$E65:$ZZ65,DContriDES!$E$42:$ZZ$42,"&gt;="&amp;DContriAgreDes!H$1,DContriDES!$E$42:$ZZ$42,"&lt;="&amp;DContriAgreDes!H$2)</f>
        <v>58552.137524048791</v>
      </c>
      <c r="I28" s="436">
        <f ca="1">AVERAGEIFS(DContriDES!$E65:$ZZ65,DContriDES!$E$42:$ZZ$42,"&gt;="&amp;DContriAgreDes!I$1,DContriDES!$E$42:$ZZ$42,"&lt;="&amp;DContriAgreDes!I$2)</f>
        <v>57602.186106724221</v>
      </c>
      <c r="J28" s="436">
        <f ca="1">AVERAGEIFS(DContriDES!$E65:$ZZ65,DContriDES!$E$42:$ZZ$42,"&gt;="&amp;DContriAgreDes!J$1,DContriDES!$E$42:$ZZ$42,"&lt;="&amp;DContriAgreDes!J$2)</f>
        <v>53342.731921712431</v>
      </c>
      <c r="K28" s="436">
        <f ca="1">AVERAGEIFS(DContriDES!$E65:$ZZ65,DContriDES!$E$42:$ZZ$42,"&gt;="&amp;DContriAgreDes!K$1,DContriDES!$E$42:$ZZ$42,"&lt;="&amp;DContriAgreDes!K$2)</f>
        <v>52550.66156893588</v>
      </c>
      <c r="L28" s="436">
        <f ca="1">AVERAGEIFS(DContriDES!$E65:$ZZ65,DContriDES!$E$42:$ZZ$42,"&gt;="&amp;DContriAgreDes!L$1,DContriDES!$E$42:$ZZ$42,"&lt;="&amp;DContriAgreDes!L$2)</f>
        <v>50100.691962794634</v>
      </c>
      <c r="M28" s="436">
        <f ca="1">AVERAGEIFS(DContriDES!$E65:$ZZ65,DContriDES!$E$42:$ZZ$42,"&gt;="&amp;DContriAgreDes!M$1,DContriDES!$E$42:$ZZ$42,"&lt;="&amp;DContriAgreDes!M$2)</f>
        <v>48925.676913944182</v>
      </c>
      <c r="N28" s="436">
        <f ca="1">AVERAGEIFS(DContriDES!$E65:$ZZ65,DContriDES!$E$42:$ZZ$42,"&gt;="&amp;DContriAgreDes!N$1,DContriDES!$E$42:$ZZ$42,"&lt;="&amp;DContriAgreDes!N$2)</f>
        <v>0</v>
      </c>
      <c r="O28" s="436">
        <f ca="1">AVERAGEIFS(DContriDES!$E65:$ZZ65,DContriDES!$E$42:$ZZ$42,"&gt;="&amp;DContriAgreDes!O$1,DContriDES!$E$42:$ZZ$42,"&lt;="&amp;DContriAgreDes!O$2)</f>
        <v>0</v>
      </c>
      <c r="P28" s="438"/>
      <c r="Q28" s="437">
        <f ca="1">AVERAGEIFS(DContriDES!$E65:$ZZ65,DContriDES!$E$42:$ZZ$42,"&gt;="&amp;DContriAgreDes!Q$1,DContriDES!$E$42:$ZZ$42,"&lt;="&amp;DContriAgreDes!Q$2)</f>
        <v>54249.650801326592</v>
      </c>
      <c r="R28" s="436">
        <f ca="1">AVERAGEIFS(DContriDES!$E65:$ZZ65,DContriDES!$E$42:$ZZ$42,"&gt;="&amp;DContriAgreDes!R$1,DContriDES!$E$42:$ZZ$42,"&lt;="&amp;DContriAgreDes!R$2)</f>
        <v>52435.813042098271</v>
      </c>
      <c r="S28" s="436">
        <f ca="1">AVERAGEIFS(DContriDES!$E65:$ZZ65,DContriDES!$E$42:$ZZ$42,"&gt;="&amp;DContriAgreDes!S$1,DContriDES!$E$42:$ZZ$42,"&lt;="&amp;DContriAgreDes!S$2)</f>
        <v>53874.471426822194</v>
      </c>
      <c r="T28" s="436">
        <f ca="1">AVERAGEIFS(DContriDES!$E65:$ZZ65,DContriDES!$E$42:$ZZ$42,"&gt;="&amp;DContriAgreDes!T$1,DContriDES!$E$42:$ZZ$42,"&lt;="&amp;DContriAgreDes!T$2)</f>
        <v>51226.851711049581</v>
      </c>
      <c r="U28" s="436">
        <f ca="1">AVERAGEIFS(DContriDES!$E65:$ZZ65,DContriDES!$E$42:$ZZ$42,"&gt;="&amp;DContriAgreDes!U$1,DContriDES!$E$42:$ZZ$42,"&lt;="&amp;DContriAgreDes!U$2)</f>
        <v>51137.485261680769</v>
      </c>
      <c r="V28" s="436">
        <f ca="1">AVERAGEIFS(DContriDES!$E65:$ZZ65,DContriDES!$E$42:$ZZ$42,"&gt;="&amp;DContriAgreDes!V$1,DContriDES!$E$42:$ZZ$42,"&lt;="&amp;DContriAgreDes!V$2)</f>
        <v>49063.898663908498</v>
      </c>
      <c r="W28" s="436">
        <f ca="1">AVERAGEIFS(DContriDES!$E65:$ZZ65,DContriDES!$E$42:$ZZ$42,"&gt;="&amp;DContriAgreDes!W$1,DContriDES!$E$42:$ZZ$42,"&lt;="&amp;DContriAgreDes!W$2)</f>
        <v>48424.184745341954</v>
      </c>
      <c r="X28" s="436">
        <f ca="1">AVERAGEIFS(DContriDES!$E65:$ZZ65,DContriDES!$E$42:$ZZ$42,"&gt;="&amp;DContriAgreDes!X$1,DContriDES!$E$42:$ZZ$42,"&lt;="&amp;DContriAgreDes!X$2)</f>
        <v>49427.16908254641</v>
      </c>
      <c r="Y28" s="436">
        <f ca="1">AVERAGEIFS(DContriDES!$E65:$ZZ65,DContriDES!$E$42:$ZZ$42,"&gt;="&amp;DContriAgreDes!Y$1,DContriDES!$E$42:$ZZ$42,"&lt;="&amp;DContriAgreDes!Y$2)</f>
        <v>0</v>
      </c>
      <c r="Z28" s="436">
        <f ca="1">AVERAGEIFS(DContriDES!$E65:$ZZ65,DContriDES!$E$42:$ZZ$42,"&gt;="&amp;DContriAgreDes!Z$1,DContriDES!$E$42:$ZZ$42,"&lt;="&amp;DContriAgreDes!Z$2)</f>
        <v>0</v>
      </c>
      <c r="AA28" s="436">
        <f ca="1">AVERAGEIFS(DContriDES!$E65:$ZZ65,DContriDES!$E$42:$ZZ$42,"&gt;="&amp;DContriAgreDes!AA$1,DContriDES!$E$42:$ZZ$42,"&lt;="&amp;DContriAgreDes!AA$2)</f>
        <v>0</v>
      </c>
      <c r="AB28" s="436">
        <f ca="1">AVERAGEIFS(DContriDES!$E65:$ZZ65,DContriDES!$E$42:$ZZ$42,"&gt;="&amp;DContriAgreDes!AB$1,DContriDES!$E$42:$ZZ$42,"&lt;="&amp;DContriAgreDes!AB$2)</f>
        <v>0</v>
      </c>
      <c r="AC28" s="438"/>
      <c r="AD28" s="437">
        <f ca="1">AVERAGEIFS(DContriDES!$E65:$ZZ65,DContriDES!$E$42:$ZZ$42,"&gt;="&amp;DContriAgreDes!AD$1,DContriDES!$E$42:$ZZ$42,"&lt;="&amp;DContriAgreDes!AD$2)</f>
        <v>54671.72242074657</v>
      </c>
      <c r="AE28" s="436">
        <f ca="1">AVERAGEIFS(DContriDES!$E65:$ZZ65,DContriDES!$E$42:$ZZ$42,"&gt;="&amp;DContriAgreDes!AE$1,DContriDES!$E$42:$ZZ$42,"&lt;="&amp;DContriAgreDes!AE$2)</f>
        <v>52446.722128693087</v>
      </c>
      <c r="AF28" s="436">
        <f ca="1">AVERAGEIFS(DContriDES!$E65:$ZZ65,DContriDES!$E$42:$ZZ$42,"&gt;="&amp;DContriAgreDes!AF$1,DContriDES!$E$42:$ZZ$42,"&lt;="&amp;DContriAgreDes!AF$2)</f>
        <v>52909.751215697637</v>
      </c>
      <c r="AG28" s="436">
        <f ca="1">AVERAGEIFS(DContriDES!$E65:$ZZ65,DContriDES!$E$42:$ZZ$42,"&gt;="&amp;DContriAgreDes!AG$1,DContriDES!$E$42:$ZZ$42,"&lt;="&amp;DContriAgreDes!AG$2)</f>
        <v>53733.499387004515</v>
      </c>
      <c r="AH28" s="436">
        <f ca="1">AVERAGEIFS(DContriDES!$E65:$ZZ65,DContriDES!$E$42:$ZZ$42,"&gt;="&amp;DContriAgreDes!AH$1,DContriDES!$E$42:$ZZ$42,"&lt;="&amp;DContriAgreDes!AH$2)</f>
        <v>52722.831382116099</v>
      </c>
      <c r="AI28" s="436">
        <f ca="1">AVERAGEIFS(DContriDES!$E65:$ZZ65,DContriDES!$E$42:$ZZ$42,"&gt;="&amp;DContriAgreDes!AI$1,DContriDES!$E$42:$ZZ$42,"&lt;="&amp;DContriAgreDes!AI$2)</f>
        <v>51195.653937687057</v>
      </c>
      <c r="AJ28" s="436">
        <f ca="1">AVERAGEIFS(DContriDES!$E65:$ZZ65,DContriDES!$E$42:$ZZ$42,"&gt;="&amp;DContriAgreDes!AJ$1,DContriDES!$E$42:$ZZ$42,"&lt;="&amp;DContriAgreDes!AJ$2)</f>
        <v>51618.062577903387</v>
      </c>
      <c r="AK28" s="436">
        <f ca="1">AVERAGEIFS(DContriDES!$E65:$ZZ65,DContriDES!$E$42:$ZZ$42,"&gt;="&amp;DContriAgreDes!AK$1,DContriDES!$E$42:$ZZ$42,"&lt;="&amp;DContriAgreDes!AK$2)</f>
        <v>49796.72051628746</v>
      </c>
      <c r="AL28" s="436">
        <f ca="1">AVERAGEIFS(DContriDES!$E65:$ZZ65,DContriDES!$E$42:$ZZ$42,"&gt;="&amp;DContriAgreDes!AL$1,DContriDES!$E$42:$ZZ$42,"&lt;="&amp;DContriAgreDes!AL$2)</f>
        <v>48887.292794193054</v>
      </c>
      <c r="AM28" s="436">
        <f ca="1">AVERAGEIFS(DContriDES!$E65:$ZZ65,DContriDES!$E$42:$ZZ$42,"&gt;="&amp;DContriAgreDes!AM$1,DContriDES!$E$42:$ZZ$42,"&lt;="&amp;DContriAgreDes!AM$2)</f>
        <v>48373.300396502731</v>
      </c>
      <c r="AN28" s="436">
        <f ca="1">AVERAGEIFS(DContriDES!$E65:$ZZ65,DContriDES!$E$42:$ZZ$42,"&gt;="&amp;DContriAgreDes!AN$1,DContriDES!$E$42:$ZZ$42,"&lt;="&amp;DContriAgreDes!AN$2)</f>
        <v>49658.668776999919</v>
      </c>
      <c r="AO28" s="436">
        <f ca="1">AVERAGEIFS(DContriDES!$E65:$ZZ65,DContriDES!$E$42:$ZZ$42,"&gt;="&amp;DContriAgreDes!AO$1,DContriDES!$E$42:$ZZ$42,"&lt;="&amp;DContriAgreDes!AO$2)</f>
        <v>48745.061568329897</v>
      </c>
      <c r="AP28" s="436">
        <f ca="1">AVERAGEIFS(DContriDES!$E65:$ZZ65,DContriDES!$E$42:$ZZ$42,"&gt;="&amp;DContriAgreDes!AP$1,DContriDES!$E$42:$ZZ$42,"&lt;="&amp;DContriAgreDes!AP$2)</f>
        <v>0</v>
      </c>
      <c r="AQ28" s="436">
        <f ca="1">AVERAGEIFS(DContriDES!$E65:$ZZ65,DContriDES!$E$42:$ZZ$42,"&gt;="&amp;DContriAgreDes!AQ$1,DContriDES!$E$42:$ZZ$42,"&lt;="&amp;DContriAgreDes!AQ$2)</f>
        <v>0</v>
      </c>
      <c r="AR28" s="436">
        <f ca="1">AVERAGEIFS(DContriDES!$E65:$ZZ65,DContriDES!$E$42:$ZZ$42,"&gt;="&amp;DContriAgreDes!AR$1,DContriDES!$E$42:$ZZ$42,"&lt;="&amp;DContriAgreDes!AR$2)</f>
        <v>0</v>
      </c>
      <c r="AS28" s="436">
        <f ca="1">AVERAGEIFS(DContriDES!$E65:$ZZ65,DContriDES!$E$42:$ZZ$42,"&gt;="&amp;DContriAgreDes!AS$1,DContriDES!$E$42:$ZZ$42,"&lt;="&amp;DContriAgreDes!AS$2)</f>
        <v>0</v>
      </c>
      <c r="AT28" s="436">
        <f ca="1">AVERAGEIFS(DContriDES!$E65:$ZZ65,DContriDES!$E$42:$ZZ$42,"&gt;="&amp;DContriAgreDes!AT$1,DContriDES!$E$42:$ZZ$42,"&lt;="&amp;DContriAgreDes!AT$2)</f>
        <v>0</v>
      </c>
      <c r="AU28" s="436">
        <f ca="1">AVERAGEIFS(DContriDES!$E65:$ZZ65,DContriDES!$E$42:$ZZ$42,"&gt;="&amp;DContriAgreDes!AU$1,DContriDES!$E$42:$ZZ$42,"&lt;="&amp;DContriAgreDes!AU$2)</f>
        <v>0</v>
      </c>
      <c r="AV28" s="438"/>
      <c r="AW28" s="437"/>
      <c r="AX28" s="436" t="s">
        <v>17</v>
      </c>
      <c r="AY28" s="436">
        <f ca="1">AVERAGEIFS(DContriDES!$E65:$ZZ65,DContriDES!$E$42:$ZZ$42,"&gt;="&amp;DContriAgreDes!AY$1,DContriDES!$E$42:$ZZ$42,"&lt;="&amp;DContriAgreDes!AY$2)</f>
        <v>51688.549119149196</v>
      </c>
      <c r="AZ28" s="439">
        <f ca="1">AVERAGEIFS(DContriDES!$E65:$ZZ65,DContriDES!$E$42:$ZZ$42,"&gt;="&amp;DContriAgreDes!AZ$1,DContriDES!$E$42:$ZZ$42,"&lt;="&amp;DContriAgreDes!AZ$2)</f>
        <v>0</v>
      </c>
      <c r="BA28" s="436"/>
      <c r="BB28" s="428">
        <f ca="1">AVERAGEIFS(DContriDES!$E65:$ZZ65,DContriDES!$E$42:$ZZ$42,"&gt;="&amp;DContriAgreDes!BB$1,DContriDES!$E$42:$ZZ$42,"&lt;="&amp;DContriAgreDes!BB$2)</f>
        <v>71167.140785561729</v>
      </c>
    </row>
    <row r="29" spans="1:54" s="440" customFormat="1" x14ac:dyDescent="0.2">
      <c r="A29" s="436" t="s">
        <v>18</v>
      </c>
      <c r="B29" s="437">
        <f ca="1">AVERAGEIFS(DContriDES!$E66:$ZZ66,DContriDES!$E$42:$ZZ$42,"&gt;="&amp;DContriAgreDes!B$1,DContriDES!$E$42:$ZZ$42,"&lt;="&amp;DContriAgreDes!B$2)</f>
        <v>30390.118116281734</v>
      </c>
      <c r="C29" s="436">
        <f ca="1">AVERAGEIFS(DContriDES!$E66:$ZZ66,DContriDES!$E$42:$ZZ$42,"&gt;="&amp;DContriAgreDes!C$1,DContriDES!$E$42:$ZZ$42,"&lt;="&amp;DContriAgreDes!C$2)</f>
        <v>29732.221511894208</v>
      </c>
      <c r="D29" s="436">
        <f ca="1">AVERAGEIFS(DContriDES!$E66:$ZZ66,DContriDES!$E$42:$ZZ$42,"&gt;="&amp;DContriAgreDes!D$1,DContriDES!$E$42:$ZZ$42,"&lt;="&amp;DContriAgreDes!D$2)</f>
        <v>25223.829424157957</v>
      </c>
      <c r="E29" s="436">
        <f ca="1">AVERAGEIFS(DContriDES!$E66:$ZZ66,DContriDES!$E$42:$ZZ$42,"&gt;="&amp;DContriAgreDes!E$1,DContriDES!$E$42:$ZZ$42,"&lt;="&amp;DContriAgreDes!E$2)</f>
        <v>23626.498594919525</v>
      </c>
      <c r="F29" s="436">
        <f ca="1">AVERAGEIFS(DContriDES!$E66:$ZZ66,DContriDES!$E$42:$ZZ$42,"&gt;="&amp;DContriAgreDes!F$1,DContriDES!$E$42:$ZZ$42,"&lt;="&amp;DContriAgreDes!F$2)</f>
        <v>0</v>
      </c>
      <c r="G29" s="438"/>
      <c r="H29" s="437">
        <f ca="1">AVERAGEIFS(DContriDES!$E66:$ZZ66,DContriDES!$E$42:$ZZ$42,"&gt;="&amp;DContriAgreDes!H$1,DContriDES!$E$42:$ZZ$42,"&lt;="&amp;DContriAgreDes!H$2)</f>
        <v>30522.539674162937</v>
      </c>
      <c r="I29" s="436">
        <f ca="1">AVERAGEIFS(DContriDES!$E66:$ZZ66,DContriDES!$E$42:$ZZ$42,"&gt;="&amp;DContriAgreDes!I$1,DContriDES!$E$42:$ZZ$42,"&lt;="&amp;DContriAgreDes!I$2)</f>
        <v>28941.903349625471</v>
      </c>
      <c r="J29" s="436">
        <f ca="1">AVERAGEIFS(DContriDES!$E66:$ZZ66,DContriDES!$E$42:$ZZ$42,"&gt;="&amp;DContriAgreDes!J$1,DContriDES!$E$42:$ZZ$42,"&lt;="&amp;DContriAgreDes!J$2)</f>
        <v>25875.637680896278</v>
      </c>
      <c r="K29" s="436">
        <f ca="1">AVERAGEIFS(DContriDES!$E66:$ZZ66,DContriDES!$E$42:$ZZ$42,"&gt;="&amp;DContriAgreDes!K$1,DContriDES!$E$42:$ZZ$42,"&lt;="&amp;DContriAgreDes!K$2)</f>
        <v>24572.021167419636</v>
      </c>
      <c r="L29" s="436">
        <f ca="1">AVERAGEIFS(DContriDES!$E66:$ZZ66,DContriDES!$E$42:$ZZ$42,"&gt;="&amp;DContriAgreDes!L$1,DContriDES!$E$42:$ZZ$42,"&lt;="&amp;DContriAgreDes!L$2)</f>
        <v>23935.131343329867</v>
      </c>
      <c r="M29" s="436">
        <f ca="1">AVERAGEIFS(DContriDES!$E66:$ZZ66,DContriDES!$E$42:$ZZ$42,"&gt;="&amp;DContriAgreDes!M$1,DContriDES!$E$42:$ZZ$42,"&lt;="&amp;DContriAgreDes!M$2)</f>
        <v>23317.865846509172</v>
      </c>
      <c r="N29" s="436">
        <f ca="1">AVERAGEIFS(DContriDES!$E66:$ZZ66,DContriDES!$E$42:$ZZ$42,"&gt;="&amp;DContriAgreDes!N$1,DContriDES!$E$42:$ZZ$42,"&lt;="&amp;DContriAgreDes!N$2)</f>
        <v>0</v>
      </c>
      <c r="O29" s="436">
        <f ca="1">AVERAGEIFS(DContriDES!$E66:$ZZ66,DContriDES!$E$42:$ZZ$42,"&gt;="&amp;DContriAgreDes!O$1,DContriDES!$E$42:$ZZ$42,"&lt;="&amp;DContriAgreDes!O$2)</f>
        <v>0</v>
      </c>
      <c r="P29" s="438"/>
      <c r="Q29" s="437">
        <f ca="1">AVERAGEIFS(DContriDES!$E66:$ZZ66,DContriDES!$E$42:$ZZ$42,"&gt;="&amp;DContriAgreDes!Q$1,DContriDES!$E$42:$ZZ$42,"&lt;="&amp;DContriAgreDes!Q$2)</f>
        <v>26370.999454803998</v>
      </c>
      <c r="R29" s="436">
        <f ca="1">AVERAGEIFS(DContriDES!$E66:$ZZ66,DContriDES!$E$42:$ZZ$42,"&gt;="&amp;DContriAgreDes!R$1,DContriDES!$E$42:$ZZ$42,"&lt;="&amp;DContriAgreDes!R$2)</f>
        <v>25380.275906988561</v>
      </c>
      <c r="S29" s="436">
        <f ca="1">AVERAGEIFS(DContriDES!$E66:$ZZ66,DContriDES!$E$42:$ZZ$42,"&gt;="&amp;DContriAgreDes!S$1,DContriDES!$E$42:$ZZ$42,"&lt;="&amp;DContriAgreDes!S$2)</f>
        <v>24718.017720374464</v>
      </c>
      <c r="T29" s="436">
        <f ca="1">AVERAGEIFS(DContriDES!$E66:$ZZ66,DContriDES!$E$42:$ZZ$42,"&gt;="&amp;DContriAgreDes!T$1,DContriDES!$E$42:$ZZ$42,"&lt;="&amp;DContriAgreDes!T$2)</f>
        <v>24426.024614464812</v>
      </c>
      <c r="U29" s="436">
        <f ca="1">AVERAGEIFS(DContriDES!$E66:$ZZ66,DContriDES!$E$42:$ZZ$42,"&gt;="&amp;DContriAgreDes!U$1,DContriDES!$E$42:$ZZ$42,"&lt;="&amp;DContriAgreDes!U$2)</f>
        <v>24063.948075627446</v>
      </c>
      <c r="V29" s="436">
        <f ca="1">AVERAGEIFS(DContriDES!$E66:$ZZ66,DContriDES!$E$42:$ZZ$42,"&gt;="&amp;DContriAgreDes!V$1,DContriDES!$E$42:$ZZ$42,"&lt;="&amp;DContriAgreDes!V$2)</f>
        <v>23806.314611032296</v>
      </c>
      <c r="W29" s="436">
        <f ca="1">AVERAGEIFS(DContriDES!$E66:$ZZ66,DContriDES!$E$42:$ZZ$42,"&gt;="&amp;DContriAgreDes!W$1,DContriDES!$E$42:$ZZ$42,"&lt;="&amp;DContriAgreDes!W$2)</f>
        <v>23536.17000468625</v>
      </c>
      <c r="X29" s="436">
        <f ca="1">AVERAGEIFS(DContriDES!$E66:$ZZ66,DContriDES!$E$42:$ZZ$42,"&gt;="&amp;DContriAgreDes!X$1,DContriDES!$E$42:$ZZ$42,"&lt;="&amp;DContriAgreDes!X$2)</f>
        <v>23099.561688332105</v>
      </c>
      <c r="Y29" s="436">
        <f ca="1">AVERAGEIFS(DContriDES!$E66:$ZZ66,DContriDES!$E$42:$ZZ$42,"&gt;="&amp;DContriAgreDes!Y$1,DContriDES!$E$42:$ZZ$42,"&lt;="&amp;DContriAgreDes!Y$2)</f>
        <v>0</v>
      </c>
      <c r="Z29" s="436">
        <f ca="1">AVERAGEIFS(DContriDES!$E66:$ZZ66,DContriDES!$E$42:$ZZ$42,"&gt;="&amp;DContriAgreDes!Z$1,DContriDES!$E$42:$ZZ$42,"&lt;="&amp;DContriAgreDes!Z$2)</f>
        <v>0</v>
      </c>
      <c r="AA29" s="436">
        <f ca="1">AVERAGEIFS(DContriDES!$E66:$ZZ66,DContriDES!$E$42:$ZZ$42,"&gt;="&amp;DContriAgreDes!AA$1,DContriDES!$E$42:$ZZ$42,"&lt;="&amp;DContriAgreDes!AA$2)</f>
        <v>0</v>
      </c>
      <c r="AB29" s="436">
        <f ca="1">AVERAGEIFS(DContriDES!$E66:$ZZ66,DContriDES!$E$42:$ZZ$42,"&gt;="&amp;DContriAgreDes!AB$1,DContriDES!$E$42:$ZZ$42,"&lt;="&amp;DContriAgreDes!AB$2)</f>
        <v>0</v>
      </c>
      <c r="AC29" s="438"/>
      <c r="AD29" s="437">
        <f ca="1">AVERAGEIFS(DContriDES!$E66:$ZZ66,DContriDES!$E$42:$ZZ$42,"&gt;="&amp;DContriAgreDes!AD$1,DContriDES!$E$42:$ZZ$42,"&lt;="&amp;DContriAgreDes!AD$2)</f>
        <v>26273.475204002003</v>
      </c>
      <c r="AE29" s="436">
        <f ca="1">AVERAGEIFS(DContriDES!$E66:$ZZ66,DContriDES!$E$42:$ZZ$42,"&gt;="&amp;DContriAgreDes!AE$1,DContriDES!$E$42:$ZZ$42,"&lt;="&amp;DContriAgreDes!AE$2)</f>
        <v>25429.310574721501</v>
      </c>
      <c r="AF29" s="436">
        <f ca="1">AVERAGEIFS(DContriDES!$E66:$ZZ66,DContriDES!$E$42:$ZZ$42,"&gt;="&amp;DContriAgreDes!AF$1,DContriDES!$E$42:$ZZ$42,"&lt;="&amp;DContriAgreDes!AF$2)</f>
        <v>25924.127263965333</v>
      </c>
      <c r="AG29" s="436">
        <f ca="1">AVERAGEIFS(DContriDES!$E66:$ZZ66,DContriDES!$E$42:$ZZ$42,"&gt;="&amp;DContriAgreDes!AG$1,DContriDES!$E$42:$ZZ$42,"&lt;="&amp;DContriAgreDes!AG$2)</f>
        <v>24757.210299848324</v>
      </c>
      <c r="AH29" s="436">
        <f ca="1">AVERAGEIFS(DContriDES!$E66:$ZZ66,DContriDES!$E$42:$ZZ$42,"&gt;="&amp;DContriAgreDes!AH$1,DContriDES!$E$42:$ZZ$42,"&lt;="&amp;DContriAgreDes!AH$2)</f>
        <v>24464.472667173195</v>
      </c>
      <c r="AI29" s="436">
        <f ca="1">AVERAGEIFS(DContriDES!$E66:$ZZ66,DContriDES!$E$42:$ZZ$42,"&gt;="&amp;DContriAgreDes!AI$1,DContriDES!$E$42:$ZZ$42,"&lt;="&amp;DContriAgreDes!AI$2)</f>
        <v>24494.380535237389</v>
      </c>
      <c r="AJ29" s="436">
        <f ca="1">AVERAGEIFS(DContriDES!$E66:$ZZ66,DContriDES!$E$42:$ZZ$42,"&gt;="&amp;DContriAgreDes!AJ$1,DContriDES!$E$42:$ZZ$42,"&lt;="&amp;DContriAgreDes!AJ$2)</f>
        <v>24272.729076885116</v>
      </c>
      <c r="AK29" s="436">
        <f ca="1">AVERAGEIFS(DContriDES!$E66:$ZZ66,DContriDES!$E$42:$ZZ$42,"&gt;="&amp;DContriAgreDes!AK$1,DContriDES!$E$42:$ZZ$42,"&lt;="&amp;DContriAgreDes!AK$2)</f>
        <v>23871.629540271388</v>
      </c>
      <c r="AL29" s="436">
        <f ca="1">AVERAGEIFS(DContriDES!$E66:$ZZ66,DContriDES!$E$42:$ZZ$42,"&gt;="&amp;DContriAgreDes!AL$1,DContriDES!$E$42:$ZZ$42,"&lt;="&amp;DContriAgreDes!AL$2)</f>
        <v>23661.035412833116</v>
      </c>
      <c r="AM29" s="436">
        <f ca="1">AVERAGEIFS(DContriDES!$E66:$ZZ66,DContriDES!$E$42:$ZZ$42,"&gt;="&amp;DContriAgreDes!AM$1,DContriDES!$E$42:$ZZ$42,"&lt;="&amp;DContriAgreDes!AM$2)</f>
        <v>23675.06580305543</v>
      </c>
      <c r="AN29" s="436">
        <f ca="1">AVERAGEIFS(DContriDES!$E66:$ZZ66,DContriDES!$E$42:$ZZ$42,"&gt;="&amp;DContriAgreDes!AN$1,DContriDES!$E$42:$ZZ$42,"&lt;="&amp;DContriAgreDes!AN$2)</f>
        <v>23260.307498461108</v>
      </c>
      <c r="AO29" s="436">
        <f ca="1">AVERAGEIFS(DContriDES!$E66:$ZZ66,DContriDES!$E$42:$ZZ$42,"&gt;="&amp;DContriAgreDes!AO$1,DContriDES!$E$42:$ZZ$42,"&lt;="&amp;DContriAgreDes!AO$2)</f>
        <v>23018.224238010993</v>
      </c>
      <c r="AP29" s="436">
        <f ca="1">AVERAGEIFS(DContriDES!$E66:$ZZ66,DContriDES!$E$42:$ZZ$42,"&gt;="&amp;DContriAgreDes!AP$1,DContriDES!$E$42:$ZZ$42,"&lt;="&amp;DContriAgreDes!AP$2)</f>
        <v>0</v>
      </c>
      <c r="AQ29" s="436">
        <f ca="1">AVERAGEIFS(DContriDES!$E66:$ZZ66,DContriDES!$E$42:$ZZ$42,"&gt;="&amp;DContriAgreDes!AQ$1,DContriDES!$E$42:$ZZ$42,"&lt;="&amp;DContriAgreDes!AQ$2)</f>
        <v>0</v>
      </c>
      <c r="AR29" s="436">
        <f ca="1">AVERAGEIFS(DContriDES!$E66:$ZZ66,DContriDES!$E$42:$ZZ$42,"&gt;="&amp;DContriAgreDes!AR$1,DContriDES!$E$42:$ZZ$42,"&lt;="&amp;DContriAgreDes!AR$2)</f>
        <v>0</v>
      </c>
      <c r="AS29" s="436">
        <f ca="1">AVERAGEIFS(DContriDES!$E66:$ZZ66,DContriDES!$E$42:$ZZ$42,"&gt;="&amp;DContriAgreDes!AS$1,DContriDES!$E$42:$ZZ$42,"&lt;="&amp;DContriAgreDes!AS$2)</f>
        <v>0</v>
      </c>
      <c r="AT29" s="436">
        <f ca="1">AVERAGEIFS(DContriDES!$E66:$ZZ66,DContriDES!$E$42:$ZZ$42,"&gt;="&amp;DContriAgreDes!AT$1,DContriDES!$E$42:$ZZ$42,"&lt;="&amp;DContriAgreDes!AT$2)</f>
        <v>0</v>
      </c>
      <c r="AU29" s="436">
        <f ca="1">AVERAGEIFS(DContriDES!$E66:$ZZ66,DContriDES!$E$42:$ZZ$42,"&gt;="&amp;DContriAgreDes!AU$1,DContriDES!$E$42:$ZZ$42,"&lt;="&amp;DContriAgreDes!AU$2)</f>
        <v>0</v>
      </c>
      <c r="AV29" s="438"/>
      <c r="AW29" s="437"/>
      <c r="AX29" s="436" t="s">
        <v>18</v>
      </c>
      <c r="AY29" s="436">
        <f ca="1">AVERAGEIFS(DContriDES!$E66:$ZZ66,DContriDES!$E$42:$ZZ$42,"&gt;="&amp;DContriAgreDes!AY$1,DContriDES!$E$42:$ZZ$42,"&lt;="&amp;DContriAgreDes!AY$2)</f>
        <v>24238.724188830281</v>
      </c>
      <c r="AZ29" s="439">
        <f ca="1">AVERAGEIFS(DContriDES!$E66:$ZZ66,DContriDES!$E$42:$ZZ$42,"&gt;="&amp;DContriAgreDes!AZ$1,DContriDES!$E$42:$ZZ$42,"&lt;="&amp;DContriAgreDes!AZ$2)</f>
        <v>0</v>
      </c>
      <c r="BA29" s="436"/>
      <c r="BB29" s="428">
        <f ca="1">AVERAGEIFS(DContriDES!$E66:$ZZ66,DContriDES!$E$42:$ZZ$42,"&gt;="&amp;DContriAgreDes!BB$1,DContriDES!$E$42:$ZZ$42,"&lt;="&amp;DContriAgreDes!BB$2)</f>
        <v>31429.145783866468</v>
      </c>
    </row>
    <row r="30" spans="1:54" s="440" customFormat="1" x14ac:dyDescent="0.2">
      <c r="A30" s="436" t="s">
        <v>19</v>
      </c>
      <c r="B30" s="437">
        <f ca="1">AVERAGEIFS(DContriDES!$E67:$ZZ67,DContriDES!$E$42:$ZZ$42,"&gt;="&amp;DContriAgreDes!B$1,DContriDES!$E$42:$ZZ$42,"&lt;="&amp;DContriAgreDes!B$2)</f>
        <v>39831.420064391023</v>
      </c>
      <c r="C30" s="436">
        <f ca="1">AVERAGEIFS(DContriDES!$E67:$ZZ67,DContriDES!$E$42:$ZZ$42,"&gt;="&amp;DContriAgreDes!C$1,DContriDES!$E$42:$ZZ$42,"&lt;="&amp;DContriAgreDes!C$2)</f>
        <v>35781.198744830741</v>
      </c>
      <c r="D30" s="436">
        <f ca="1">AVERAGEIFS(DContriDES!$E67:$ZZ67,DContriDES!$E$42:$ZZ$42,"&gt;="&amp;DContriAgreDes!D$1,DContriDES!$E$42:$ZZ$42,"&lt;="&amp;DContriAgreDes!D$2)</f>
        <v>33829.213347510253</v>
      </c>
      <c r="E30" s="436">
        <f ca="1">AVERAGEIFS(DContriDES!$E67:$ZZ67,DContriDES!$E$42:$ZZ$42,"&gt;="&amp;DContriAgreDes!E$1,DContriDES!$E$42:$ZZ$42,"&lt;="&amp;DContriAgreDes!E$2)</f>
        <v>31543.724849241753</v>
      </c>
      <c r="F30" s="436">
        <f ca="1">AVERAGEIFS(DContriDES!$E67:$ZZ67,DContriDES!$E$42:$ZZ$42,"&gt;="&amp;DContriAgreDes!F$1,DContriDES!$E$42:$ZZ$42,"&lt;="&amp;DContriAgreDes!F$2)</f>
        <v>0</v>
      </c>
      <c r="G30" s="438"/>
      <c r="H30" s="437">
        <f ca="1">AVERAGEIFS(DContriDES!$E67:$ZZ67,DContriDES!$E$42:$ZZ$42,"&gt;="&amp;DContriAgreDes!H$1,DContriDES!$E$42:$ZZ$42,"&lt;="&amp;DContriAgreDes!H$2)</f>
        <v>36741.228280318152</v>
      </c>
      <c r="I30" s="436">
        <f ca="1">AVERAGEIFS(DContriDES!$E67:$ZZ67,DContriDES!$E$42:$ZZ$42,"&gt;="&amp;DContriAgreDes!I$1,DContriDES!$E$42:$ZZ$42,"&lt;="&amp;DContriAgreDes!I$2)</f>
        <v>34821.169209343323</v>
      </c>
      <c r="J30" s="436">
        <f ca="1">AVERAGEIFS(DContriDES!$E67:$ZZ67,DContriDES!$E$42:$ZZ$42,"&gt;="&amp;DContriAgreDes!J$1,DContriDES!$E$42:$ZZ$42,"&lt;="&amp;DContriAgreDes!J$2)</f>
        <v>33732.385012404484</v>
      </c>
      <c r="K30" s="436">
        <f ca="1">AVERAGEIFS(DContriDES!$E67:$ZZ67,DContriDES!$E$42:$ZZ$42,"&gt;="&amp;DContriAgreDes!K$1,DContriDES!$E$42:$ZZ$42,"&lt;="&amp;DContriAgreDes!K$2)</f>
        <v>33926.041682616022</v>
      </c>
      <c r="L30" s="436">
        <f ca="1">AVERAGEIFS(DContriDES!$E67:$ZZ67,DContriDES!$E$42:$ZZ$42,"&gt;="&amp;DContriAgreDes!L$1,DContriDES!$E$42:$ZZ$42,"&lt;="&amp;DContriAgreDes!L$2)</f>
        <v>31906.932231935381</v>
      </c>
      <c r="M30" s="436">
        <f ca="1">AVERAGEIFS(DContriDES!$E67:$ZZ67,DContriDES!$E$42:$ZZ$42,"&gt;="&amp;DContriAgreDes!M$1,DContriDES!$E$42:$ZZ$42,"&lt;="&amp;DContriAgreDes!M$2)</f>
        <v>31180.517466548117</v>
      </c>
      <c r="N30" s="436">
        <f ca="1">AVERAGEIFS(DContriDES!$E67:$ZZ67,DContriDES!$E$42:$ZZ$42,"&gt;="&amp;DContriAgreDes!N$1,DContriDES!$E$42:$ZZ$42,"&lt;="&amp;DContriAgreDes!N$2)</f>
        <v>0</v>
      </c>
      <c r="O30" s="436">
        <f ca="1">AVERAGEIFS(DContriDES!$E67:$ZZ67,DContriDES!$E$42:$ZZ$42,"&gt;="&amp;DContriAgreDes!O$1,DContriDES!$E$42:$ZZ$42,"&lt;="&amp;DContriAgreDes!O$2)</f>
        <v>0</v>
      </c>
      <c r="P30" s="438"/>
      <c r="Q30" s="437">
        <f ca="1">AVERAGEIFS(DContriDES!$E67:$ZZ67,DContriDES!$E$42:$ZZ$42,"&gt;="&amp;DContriAgreDes!Q$1,DContriDES!$E$42:$ZZ$42,"&lt;="&amp;DContriAgreDes!Q$2)</f>
        <v>33306.779579444206</v>
      </c>
      <c r="R30" s="436">
        <f ca="1">AVERAGEIFS(DContriDES!$E67:$ZZ67,DContriDES!$E$42:$ZZ$42,"&gt;="&amp;DContriAgreDes!R$1,DContriDES!$E$42:$ZZ$42,"&lt;="&amp;DContriAgreDes!R$2)</f>
        <v>34157.990445364761</v>
      </c>
      <c r="S30" s="436">
        <f ca="1">AVERAGEIFS(DContriDES!$E67:$ZZ67,DContriDES!$E$42:$ZZ$42,"&gt;="&amp;DContriAgreDes!S$1,DContriDES!$E$42:$ZZ$42,"&lt;="&amp;DContriAgreDes!S$2)</f>
        <v>34205.523426390508</v>
      </c>
      <c r="T30" s="436">
        <f ca="1">AVERAGEIFS(DContriDES!$E67:$ZZ67,DContriDES!$E$42:$ZZ$42,"&gt;="&amp;DContriAgreDes!T$1,DContriDES!$E$42:$ZZ$42,"&lt;="&amp;DContriAgreDes!T$2)</f>
        <v>33646.559938841521</v>
      </c>
      <c r="U30" s="436">
        <f ca="1">AVERAGEIFS(DContriDES!$E67:$ZZ67,DContriDES!$E$42:$ZZ$42,"&gt;="&amp;DContriAgreDes!U$1,DContriDES!$E$42:$ZZ$42,"&lt;="&amp;DContriAgreDes!U$2)</f>
        <v>32942.995525668266</v>
      </c>
      <c r="V30" s="436">
        <f ca="1">AVERAGEIFS(DContriDES!$E67:$ZZ67,DContriDES!$E$42:$ZZ$42,"&gt;="&amp;DContriAgreDes!V$1,DContriDES!$E$42:$ZZ$42,"&lt;="&amp;DContriAgreDes!V$2)</f>
        <v>30870.86893820249</v>
      </c>
      <c r="W30" s="436">
        <f ca="1">AVERAGEIFS(DContriDES!$E67:$ZZ67,DContriDES!$E$42:$ZZ$42,"&gt;="&amp;DContriAgreDes!W$1,DContriDES!$E$42:$ZZ$42,"&lt;="&amp;DContriAgreDes!W$2)</f>
        <v>31134.436288653505</v>
      </c>
      <c r="X30" s="436">
        <f ca="1">AVERAGEIFS(DContriDES!$E67:$ZZ67,DContriDES!$E$42:$ZZ$42,"&gt;="&amp;DContriAgreDes!X$1,DContriDES!$E$42:$ZZ$42,"&lt;="&amp;DContriAgreDes!X$2)</f>
        <v>31226.598644442729</v>
      </c>
      <c r="Y30" s="436">
        <f ca="1">AVERAGEIFS(DContriDES!$E67:$ZZ67,DContriDES!$E$42:$ZZ$42,"&gt;="&amp;DContriAgreDes!Y$1,DContriDES!$E$42:$ZZ$42,"&lt;="&amp;DContriAgreDes!Y$2)</f>
        <v>0</v>
      </c>
      <c r="Z30" s="436">
        <f ca="1">AVERAGEIFS(DContriDES!$E67:$ZZ67,DContriDES!$E$42:$ZZ$42,"&gt;="&amp;DContriAgreDes!Z$1,DContriDES!$E$42:$ZZ$42,"&lt;="&amp;DContriAgreDes!Z$2)</f>
        <v>0</v>
      </c>
      <c r="AA30" s="436">
        <f ca="1">AVERAGEIFS(DContriDES!$E67:$ZZ67,DContriDES!$E$42:$ZZ$42,"&gt;="&amp;DContriAgreDes!AA$1,DContriDES!$E$42:$ZZ$42,"&lt;="&amp;DContriAgreDes!AA$2)</f>
        <v>0</v>
      </c>
      <c r="AB30" s="436">
        <f ca="1">AVERAGEIFS(DContriDES!$E67:$ZZ67,DContriDES!$E$42:$ZZ$42,"&gt;="&amp;DContriAgreDes!AB$1,DContriDES!$E$42:$ZZ$42,"&lt;="&amp;DContriAgreDes!AB$2)</f>
        <v>0</v>
      </c>
      <c r="AC30" s="438"/>
      <c r="AD30" s="437">
        <f ca="1">AVERAGEIFS(DContriDES!$E67:$ZZ67,DContriDES!$E$42:$ZZ$42,"&gt;="&amp;DContriAgreDes!AD$1,DContriDES!$E$42:$ZZ$42,"&lt;="&amp;DContriAgreDes!AD$2)</f>
        <v>33547.598006439825</v>
      </c>
      <c r="AE30" s="436">
        <f ca="1">AVERAGEIFS(DContriDES!$E67:$ZZ67,DContriDES!$E$42:$ZZ$42,"&gt;="&amp;DContriAgreDes!AE$1,DContriDES!$E$42:$ZZ$42,"&lt;="&amp;DContriAgreDes!AE$2)</f>
        <v>33017.558714316248</v>
      </c>
      <c r="AF30" s="436">
        <f ca="1">AVERAGEIFS(DContriDES!$E67:$ZZ67,DContriDES!$E$42:$ZZ$42,"&gt;="&amp;DContriAgreDes!AF$1,DContriDES!$E$42:$ZZ$42,"&lt;="&amp;DContriAgreDes!AF$2)</f>
        <v>34631.998316457371</v>
      </c>
      <c r="AG30" s="436">
        <f ca="1">AVERAGEIFS(DContriDES!$E67:$ZZ67,DContriDES!$E$42:$ZZ$42,"&gt;="&amp;DContriAgreDes!AG$1,DContriDES!$E$42:$ZZ$42,"&lt;="&amp;DContriAgreDes!AG$2)</f>
        <v>34030.067046786047</v>
      </c>
      <c r="AH30" s="436">
        <f ca="1">AVERAGEIFS(DContriDES!$E67:$ZZ67,DContriDES!$E$42:$ZZ$42,"&gt;="&amp;DContriAgreDes!AH$1,DContriDES!$E$42:$ZZ$42,"&lt;="&amp;DContriAgreDes!AH$2)</f>
        <v>34242.078989563335</v>
      </c>
      <c r="AI30" s="436">
        <f ca="1">AVERAGEIFS(DContriDES!$E67:$ZZ67,DContriDES!$E$42:$ZZ$42,"&gt;="&amp;DContriAgreDes!AI$1,DContriDES!$E$42:$ZZ$42,"&lt;="&amp;DContriAgreDes!AI$2)</f>
        <v>33505.979011498668</v>
      </c>
      <c r="AJ30" s="436">
        <f ca="1">AVERAGEIFS(DContriDES!$E67:$ZZ67,DContriDES!$E$42:$ZZ$42,"&gt;="&amp;DContriAgreDes!AJ$1,DContriDES!$E$42:$ZZ$42,"&lt;="&amp;DContriAgreDes!AJ$2)</f>
        <v>33167.725795163416</v>
      </c>
      <c r="AK30" s="436">
        <f ca="1">AVERAGEIFS(DContriDES!$E67:$ZZ67,DContriDES!$E$42:$ZZ$42,"&gt;="&amp;DContriAgreDes!AK$1,DContriDES!$E$42:$ZZ$42,"&lt;="&amp;DContriAgreDes!AK$2)</f>
        <v>31913.047618213044</v>
      </c>
      <c r="AL30" s="436">
        <f ca="1">AVERAGEIFS(DContriDES!$E67:$ZZ67,DContriDES!$E$42:$ZZ$42,"&gt;="&amp;DContriAgreDes!AL$1,DContriDES!$E$42:$ZZ$42,"&lt;="&amp;DContriAgreDes!AL$2)</f>
        <v>30640.023282429676</v>
      </c>
      <c r="AM30" s="436">
        <f ca="1">AVERAGEIFS(DContriDES!$E67:$ZZ67,DContriDES!$E$42:$ZZ$42,"&gt;="&amp;DContriAgreDes!AM$1,DContriDES!$E$42:$ZZ$42,"&lt;="&amp;DContriAgreDes!AM$2)</f>
        <v>31347.838921678864</v>
      </c>
      <c r="AN30" s="436">
        <f ca="1">AVERAGEIFS(DContriDES!$E67:$ZZ67,DContriDES!$E$42:$ZZ$42,"&gt;="&amp;DContriAgreDes!AN$1,DContriDES!$E$42:$ZZ$42,"&lt;="&amp;DContriAgreDes!AN$2)</f>
        <v>30886.922204913069</v>
      </c>
      <c r="AO30" s="436">
        <f ca="1">AVERAGEIFS(DContriDES!$E67:$ZZ67,DContriDES!$E$42:$ZZ$42,"&gt;="&amp;DContriAgreDes!AO$1,DContriDES!$E$42:$ZZ$42,"&lt;="&amp;DContriAgreDes!AO$2)</f>
        <v>31306.791273052419</v>
      </c>
      <c r="AP30" s="436">
        <f ca="1">AVERAGEIFS(DContriDES!$E67:$ZZ67,DContriDES!$E$42:$ZZ$42,"&gt;="&amp;DContriAgreDes!AP$1,DContriDES!$E$42:$ZZ$42,"&lt;="&amp;DContriAgreDes!AP$2)</f>
        <v>0</v>
      </c>
      <c r="AQ30" s="436">
        <f ca="1">AVERAGEIFS(DContriDES!$E67:$ZZ67,DContriDES!$E$42:$ZZ$42,"&gt;="&amp;DContriAgreDes!AQ$1,DContriDES!$E$42:$ZZ$42,"&lt;="&amp;DContriAgreDes!AQ$2)</f>
        <v>0</v>
      </c>
      <c r="AR30" s="436">
        <f ca="1">AVERAGEIFS(DContriDES!$E67:$ZZ67,DContriDES!$E$42:$ZZ$42,"&gt;="&amp;DContriAgreDes!AR$1,DContriDES!$E$42:$ZZ$42,"&lt;="&amp;DContriAgreDes!AR$2)</f>
        <v>0</v>
      </c>
      <c r="AS30" s="436">
        <f ca="1">AVERAGEIFS(DContriDES!$E67:$ZZ67,DContriDES!$E$42:$ZZ$42,"&gt;="&amp;DContriAgreDes!AS$1,DContriDES!$E$42:$ZZ$42,"&lt;="&amp;DContriAgreDes!AS$2)</f>
        <v>0</v>
      </c>
      <c r="AT30" s="436">
        <f ca="1">AVERAGEIFS(DContriDES!$E67:$ZZ67,DContriDES!$E$42:$ZZ$42,"&gt;="&amp;DContriAgreDes!AT$1,DContriDES!$E$42:$ZZ$42,"&lt;="&amp;DContriAgreDes!AT$2)</f>
        <v>0</v>
      </c>
      <c r="AU30" s="436">
        <f ca="1">AVERAGEIFS(DContriDES!$E67:$ZZ67,DContriDES!$E$42:$ZZ$42,"&gt;="&amp;DContriAgreDes!AU$1,DContriDES!$E$42:$ZZ$42,"&lt;="&amp;DContriAgreDes!AU$2)</f>
        <v>0</v>
      </c>
      <c r="AV30" s="438"/>
      <c r="AW30" s="437"/>
      <c r="AX30" s="436" t="s">
        <v>19</v>
      </c>
      <c r="AY30" s="436">
        <f ca="1">AVERAGEIFS(DContriDES!$E67:$ZZ67,DContriDES!$E$42:$ZZ$42,"&gt;="&amp;DContriAgreDes!AY$1,DContriDES!$E$42:$ZZ$42,"&lt;="&amp;DContriAgreDes!AY$2)</f>
        <v>33009.165753698093</v>
      </c>
      <c r="AZ30" s="439">
        <f ca="1">AVERAGEIFS(DContriDES!$E67:$ZZ67,DContriDES!$E$42:$ZZ$42,"&gt;="&amp;DContriAgreDes!AZ$1,DContriDES!$E$42:$ZZ$42,"&lt;="&amp;DContriAgreDes!AZ$2)</f>
        <v>0</v>
      </c>
      <c r="BA30" s="436"/>
      <c r="BB30" s="428">
        <f ca="1">AVERAGEIFS(DContriDES!$E67:$ZZ67,DContriDES!$E$42:$ZZ$42,"&gt;="&amp;DContriAgreDes!BB$1,DContriDES!$E$42:$ZZ$42,"&lt;="&amp;DContriAgreDes!BB$2)</f>
        <v>38825.09815609127</v>
      </c>
    </row>
    <row r="31" spans="1:54" s="440" customFormat="1" x14ac:dyDescent="0.2">
      <c r="A31" s="436" t="s">
        <v>20</v>
      </c>
      <c r="B31" s="437">
        <f ca="1">AVERAGEIFS(DContriDES!$E68:$ZZ68,DContriDES!$E$42:$ZZ$42,"&gt;="&amp;DContriAgreDes!B$1,DContriDES!$E$42:$ZZ$42,"&lt;="&amp;DContriAgreDes!B$2)</f>
        <v>109673.91642347626</v>
      </c>
      <c r="C31" s="436">
        <f ca="1">AVERAGEIFS(DContriDES!$E68:$ZZ68,DContriDES!$E$42:$ZZ$42,"&gt;="&amp;DContriAgreDes!C$1,DContriDES!$E$42:$ZZ$42,"&lt;="&amp;DContriAgreDes!C$2)</f>
        <v>104384.44729565519</v>
      </c>
      <c r="D31" s="436">
        <f ca="1">AVERAGEIFS(DContriDES!$E68:$ZZ68,DContriDES!$E$42:$ZZ$42,"&gt;="&amp;DContriAgreDes!D$1,DContriDES!$E$42:$ZZ$42,"&lt;="&amp;DContriAgreDes!D$2)</f>
        <v>101642.20617333782</v>
      </c>
      <c r="E31" s="436">
        <f ca="1">AVERAGEIFS(DContriDES!$E68:$ZZ68,DContriDES!$E$42:$ZZ$42,"&gt;="&amp;DContriAgreDes!E$1,DContriDES!$E$42:$ZZ$42,"&lt;="&amp;DContriAgreDes!E$2)</f>
        <v>100568.7768385667</v>
      </c>
      <c r="F31" s="436">
        <f ca="1">AVERAGEIFS(DContriDES!$E68:$ZZ68,DContriDES!$E$42:$ZZ$42,"&gt;="&amp;DContriAgreDes!F$1,DContriDES!$E$42:$ZZ$42,"&lt;="&amp;DContriAgreDes!F$2)</f>
        <v>0</v>
      </c>
      <c r="G31" s="438"/>
      <c r="H31" s="437">
        <f ca="1">AVERAGEIFS(DContriDES!$E68:$ZZ68,DContriDES!$E$42:$ZZ$42,"&gt;="&amp;DContriAgreDes!H$1,DContriDES!$E$42:$ZZ$42,"&lt;="&amp;DContriAgreDes!H$2)</f>
        <v>106455.2539502242</v>
      </c>
      <c r="I31" s="436">
        <f ca="1">AVERAGEIFS(DContriDES!$E68:$ZZ68,DContriDES!$E$42:$ZZ$42,"&gt;="&amp;DContriAgreDes!I$1,DContriDES!$E$42:$ZZ$42,"&lt;="&amp;DContriAgreDes!I$2)</f>
        <v>102313.64064108617</v>
      </c>
      <c r="J31" s="436">
        <f ca="1">AVERAGEIFS(DContriDES!$E68:$ZZ68,DContriDES!$E$42:$ZZ$42,"&gt;="&amp;DContriAgreDes!J$1,DContriDES!$E$42:$ZZ$42,"&lt;="&amp;DContriAgreDes!J$2)</f>
        <v>101207.23432328639</v>
      </c>
      <c r="K31" s="436">
        <f ca="1">AVERAGEIFS(DContriDES!$E68:$ZZ68,DContriDES!$E$42:$ZZ$42,"&gt;="&amp;DContriAgreDes!K$1,DContriDES!$E$42:$ZZ$42,"&lt;="&amp;DContriAgreDes!K$2)</f>
        <v>102077.17802338924</v>
      </c>
      <c r="L31" s="436">
        <f ca="1">AVERAGEIFS(DContriDES!$E68:$ZZ68,DContriDES!$E$42:$ZZ$42,"&gt;="&amp;DContriAgreDes!L$1,DContriDES!$E$42:$ZZ$42,"&lt;="&amp;DContriAgreDes!L$2)</f>
        <v>102190.57409136694</v>
      </c>
      <c r="M31" s="436">
        <f ca="1">AVERAGEIFS(DContriDES!$E68:$ZZ68,DContriDES!$E$42:$ZZ$42,"&gt;="&amp;DContriAgreDes!M$1,DContriDES!$E$42:$ZZ$42,"&lt;="&amp;DContriAgreDes!M$2)</f>
        <v>98946.979585766487</v>
      </c>
      <c r="N31" s="436">
        <f ca="1">AVERAGEIFS(DContriDES!$E68:$ZZ68,DContriDES!$E$42:$ZZ$42,"&gt;="&amp;DContriAgreDes!N$1,DContriDES!$E$42:$ZZ$42,"&lt;="&amp;DContriAgreDes!N$2)</f>
        <v>0</v>
      </c>
      <c r="O31" s="436">
        <f ca="1">AVERAGEIFS(DContriDES!$E68:$ZZ68,DContriDES!$E$42:$ZZ$42,"&gt;="&amp;DContriAgreDes!O$1,DContriDES!$E$42:$ZZ$42,"&lt;="&amp;DContriAgreDes!O$2)</f>
        <v>0</v>
      </c>
      <c r="P31" s="438"/>
      <c r="Q31" s="437">
        <f ca="1">AVERAGEIFS(DContriDES!$E68:$ZZ68,DContriDES!$E$42:$ZZ$42,"&gt;="&amp;DContriAgreDes!Q$1,DContriDES!$E$42:$ZZ$42,"&lt;="&amp;DContriAgreDes!Q$2)</f>
        <v>101007.11354255867</v>
      </c>
      <c r="R31" s="436">
        <f ca="1">AVERAGEIFS(DContriDES!$E68:$ZZ68,DContriDES!$E$42:$ZZ$42,"&gt;="&amp;DContriAgreDes!R$1,DContriDES!$E$42:$ZZ$42,"&lt;="&amp;DContriAgreDes!R$2)</f>
        <v>101407.35510401412</v>
      </c>
      <c r="S31" s="436">
        <f ca="1">AVERAGEIFS(DContriDES!$E68:$ZZ68,DContriDES!$E$42:$ZZ$42,"&gt;="&amp;DContriAgreDes!S$1,DContriDES!$E$42:$ZZ$42,"&lt;="&amp;DContriAgreDes!S$2)</f>
        <v>102038.30263903235</v>
      </c>
      <c r="T31" s="436">
        <f ca="1">AVERAGEIFS(DContriDES!$E68:$ZZ68,DContriDES!$E$42:$ZZ$42,"&gt;="&amp;DContriAgreDes!T$1,DContriDES!$E$42:$ZZ$42,"&lt;="&amp;DContriAgreDes!T$2)</f>
        <v>102116.05340774612</v>
      </c>
      <c r="U31" s="436">
        <f ca="1">AVERAGEIFS(DContriDES!$E68:$ZZ68,DContriDES!$E$42:$ZZ$42,"&gt;="&amp;DContriAgreDes!U$1,DContriDES!$E$42:$ZZ$42,"&lt;="&amp;DContriAgreDes!U$2)</f>
        <v>103266.27069722772</v>
      </c>
      <c r="V31" s="436">
        <f ca="1">AVERAGEIFS(DContriDES!$E68:$ZZ68,DContriDES!$E$42:$ZZ$42,"&gt;="&amp;DContriAgreDes!V$1,DContriDES!$E$42:$ZZ$42,"&lt;="&amp;DContriAgreDes!V$2)</f>
        <v>101114.87748550616</v>
      </c>
      <c r="W31" s="436">
        <f ca="1">AVERAGEIFS(DContriDES!$E68:$ZZ68,DContriDES!$E$42:$ZZ$42,"&gt;="&amp;DContriAgreDes!W$1,DContriDES!$E$42:$ZZ$42,"&lt;="&amp;DContriAgreDes!W$2)</f>
        <v>98936.706733368759</v>
      </c>
      <c r="X31" s="436">
        <f ca="1">AVERAGEIFS(DContriDES!$E68:$ZZ68,DContriDES!$E$42:$ZZ$42,"&gt;="&amp;DContriAgreDes!X$1,DContriDES!$E$42:$ZZ$42,"&lt;="&amp;DContriAgreDes!X$2)</f>
        <v>98957.252438164185</v>
      </c>
      <c r="Y31" s="436">
        <f ca="1">AVERAGEIFS(DContriDES!$E68:$ZZ68,DContriDES!$E$42:$ZZ$42,"&gt;="&amp;DContriAgreDes!Y$1,DContriDES!$E$42:$ZZ$42,"&lt;="&amp;DContriAgreDes!Y$2)</f>
        <v>0</v>
      </c>
      <c r="Z31" s="436">
        <f ca="1">AVERAGEIFS(DContriDES!$E68:$ZZ68,DContriDES!$E$42:$ZZ$42,"&gt;="&amp;DContriAgreDes!Z$1,DContriDES!$E$42:$ZZ$42,"&lt;="&amp;DContriAgreDes!Z$2)</f>
        <v>0</v>
      </c>
      <c r="AA31" s="436">
        <f ca="1">AVERAGEIFS(DContriDES!$E68:$ZZ68,DContriDES!$E$42:$ZZ$42,"&gt;="&amp;DContriAgreDes!AA$1,DContriDES!$E$42:$ZZ$42,"&lt;="&amp;DContriAgreDes!AA$2)</f>
        <v>0</v>
      </c>
      <c r="AB31" s="436">
        <f ca="1">AVERAGEIFS(DContriDES!$E68:$ZZ68,DContriDES!$E$42:$ZZ$42,"&gt;="&amp;DContriAgreDes!AB$1,DContriDES!$E$42:$ZZ$42,"&lt;="&amp;DContriAgreDes!AB$2)</f>
        <v>0</v>
      </c>
      <c r="AC31" s="438"/>
      <c r="AD31" s="437">
        <f ca="1">AVERAGEIFS(DContriDES!$E68:$ZZ68,DContriDES!$E$42:$ZZ$42,"&gt;="&amp;DContriAgreDes!AD$1,DContriDES!$E$42:$ZZ$42,"&lt;="&amp;DContriAgreDes!AD$2)</f>
        <v>100542.84581378894</v>
      </c>
      <c r="AE31" s="436">
        <f ca="1">AVERAGEIFS(DContriDES!$E68:$ZZ68,DContriDES!$E$42:$ZZ$42,"&gt;="&amp;DContriAgreDes!AE$1,DContriDES!$E$42:$ZZ$42,"&lt;="&amp;DContriAgreDes!AE$2)</f>
        <v>101601.41885656619</v>
      </c>
      <c r="AF31" s="436">
        <f ca="1">AVERAGEIFS(DContriDES!$E68:$ZZ68,DContriDES!$E$42:$ZZ$42,"&gt;="&amp;DContriAgreDes!AF$1,DContriDES!$E$42:$ZZ$42,"&lt;="&amp;DContriAgreDes!AF$2)</f>
        <v>101477.43829950405</v>
      </c>
      <c r="AG31" s="436">
        <f ca="1">AVERAGEIFS(DContriDES!$E68:$ZZ68,DContriDES!$E$42:$ZZ$42,"&gt;="&amp;DContriAgreDes!AG$1,DContriDES!$E$42:$ZZ$42,"&lt;="&amp;DContriAgreDes!AG$2)</f>
        <v>102069.3279841755</v>
      </c>
      <c r="AH31" s="436">
        <f ca="1">AVERAGEIFS(DContriDES!$E68:$ZZ68,DContriDES!$E$42:$ZZ$42,"&gt;="&amp;DContriAgreDes!AH$1,DContriDES!$E$42:$ZZ$42,"&lt;="&amp;DContriAgreDes!AH$2)</f>
        <v>101561.27458491869</v>
      </c>
      <c r="AI31" s="436">
        <f ca="1">AVERAGEIFS(DContriDES!$E68:$ZZ68,DContriDES!$E$42:$ZZ$42,"&gt;="&amp;DContriAgreDes!AI$1,DContriDES!$E$42:$ZZ$42,"&lt;="&amp;DContriAgreDes!AI$2)</f>
        <v>102600.9315010735</v>
      </c>
      <c r="AJ31" s="436">
        <f ca="1">AVERAGEIFS(DContriDES!$E68:$ZZ68,DContriDES!$E$42:$ZZ$42,"&gt;="&amp;DContriAgreDes!AJ$1,DContriDES!$E$42:$ZZ$42,"&lt;="&amp;DContriAgreDes!AJ$2)</f>
        <v>104573.04079777178</v>
      </c>
      <c r="AK31" s="436">
        <f ca="1">AVERAGEIFS(DContriDES!$E68:$ZZ68,DContriDES!$E$42:$ZZ$42,"&gt;="&amp;DContriAgreDes!AK$1,DContriDES!$E$42:$ZZ$42,"&lt;="&amp;DContriAgreDes!AK$2)</f>
        <v>101331.43329863554</v>
      </c>
      <c r="AL31" s="436">
        <f ca="1">AVERAGEIFS(DContriDES!$E68:$ZZ68,DContriDES!$E$42:$ZZ$42,"&gt;="&amp;DContriAgreDes!AL$1,DContriDES!$E$42:$ZZ$42,"&lt;="&amp;DContriAgreDes!AL$2)</f>
        <v>100667.24817769349</v>
      </c>
      <c r="AM31" s="436">
        <f ca="1">AVERAGEIFS(DContriDES!$E68:$ZZ68,DContriDES!$E$42:$ZZ$42,"&gt;="&amp;DContriAgreDes!AM$1,DContriDES!$E$42:$ZZ$42,"&lt;="&amp;DContriAgreDes!AM$2)</f>
        <v>99202.683787779009</v>
      </c>
      <c r="AN31" s="436">
        <f ca="1">AVERAGEIFS(DContriDES!$E68:$ZZ68,DContriDES!$E$42:$ZZ$42,"&gt;="&amp;DContriAgreDes!AN$1,DContriDES!$E$42:$ZZ$42,"&lt;="&amp;DContriAgreDes!AN$2)</f>
        <v>98992.131205687692</v>
      </c>
      <c r="AO31" s="436">
        <f ca="1">AVERAGEIFS(DContriDES!$E68:$ZZ68,DContriDES!$E$42:$ZZ$42,"&gt;="&amp;DContriAgreDes!AO$1,DContriDES!$E$42:$ZZ$42,"&lt;="&amp;DContriAgreDes!AO$2)</f>
        <v>98646.123763832729</v>
      </c>
      <c r="AP31" s="436">
        <f ca="1">AVERAGEIFS(DContriDES!$E68:$ZZ68,DContriDES!$E$42:$ZZ$42,"&gt;="&amp;DContriAgreDes!AP$1,DContriDES!$E$42:$ZZ$42,"&lt;="&amp;DContriAgreDes!AP$2)</f>
        <v>0</v>
      </c>
      <c r="AQ31" s="436">
        <f ca="1">AVERAGEIFS(DContriDES!$E68:$ZZ68,DContriDES!$E$42:$ZZ$42,"&gt;="&amp;DContriAgreDes!AQ$1,DContriDES!$E$42:$ZZ$42,"&lt;="&amp;DContriAgreDes!AQ$2)</f>
        <v>0</v>
      </c>
      <c r="AR31" s="436">
        <f ca="1">AVERAGEIFS(DContriDES!$E68:$ZZ68,DContriDES!$E$42:$ZZ$42,"&gt;="&amp;DContriAgreDes!AR$1,DContriDES!$E$42:$ZZ$42,"&lt;="&amp;DContriAgreDes!AR$2)</f>
        <v>0</v>
      </c>
      <c r="AS31" s="436">
        <f ca="1">AVERAGEIFS(DContriDES!$E68:$ZZ68,DContriDES!$E$42:$ZZ$42,"&gt;="&amp;DContriAgreDes!AS$1,DContriDES!$E$42:$ZZ$42,"&lt;="&amp;DContriAgreDes!AS$2)</f>
        <v>0</v>
      </c>
      <c r="AT31" s="436">
        <f ca="1">AVERAGEIFS(DContriDES!$E68:$ZZ68,DContriDES!$E$42:$ZZ$42,"&gt;="&amp;DContriAgreDes!AT$1,DContriDES!$E$42:$ZZ$42,"&lt;="&amp;DContriAgreDes!AT$2)</f>
        <v>0</v>
      </c>
      <c r="AU31" s="436">
        <f ca="1">AVERAGEIFS(DContriDES!$E68:$ZZ68,DContriDES!$E$42:$ZZ$42,"&gt;="&amp;DContriAgreDes!AU$1,DContriDES!$E$42:$ZZ$42,"&lt;="&amp;DContriAgreDes!AU$2)</f>
        <v>0</v>
      </c>
      <c r="AV31" s="438"/>
      <c r="AW31" s="437"/>
      <c r="AX31" s="436" t="s">
        <v>20</v>
      </c>
      <c r="AY31" s="436">
        <f ca="1">AVERAGEIFS(DContriDES!$E68:$ZZ68,DContriDES!$E$42:$ZZ$42,"&gt;="&amp;DContriAgreDes!AY$1,DContriDES!$E$42:$ZZ$42,"&lt;="&amp;DContriAgreDes!AY$2)</f>
        <v>104020.68594962091</v>
      </c>
      <c r="AZ31" s="439">
        <f ca="1">AVERAGEIFS(DContriDES!$E68:$ZZ68,DContriDES!$E$42:$ZZ$42,"&gt;="&amp;DContriAgreDes!AZ$1,DContriDES!$E$42:$ZZ$42,"&lt;="&amp;DContriAgreDes!AZ$2)</f>
        <v>0</v>
      </c>
      <c r="BA31" s="436"/>
      <c r="BB31" s="428">
        <f ca="1">AVERAGEIFS(DContriDES!$E68:$ZZ68,DContriDES!$E$42:$ZZ$42,"&gt;="&amp;DContriAgreDes!BB$1,DContriDES!$E$42:$ZZ$42,"&lt;="&amp;DContriAgreDes!BB$2)</f>
        <v>101658.79568441365</v>
      </c>
    </row>
    <row r="32" spans="1:54" s="440" customFormat="1" x14ac:dyDescent="0.2">
      <c r="A32" s="436" t="s">
        <v>21</v>
      </c>
      <c r="B32" s="437">
        <f ca="1">AVERAGEIFS(DContriDES!$E69:$ZZ69,DContriDES!$E$42:$ZZ$42,"&gt;="&amp;DContriAgreDes!B$1,DContriDES!$E$42:$ZZ$42,"&lt;="&amp;DContriAgreDes!B$2)</f>
        <v>24749.294663398625</v>
      </c>
      <c r="C32" s="436">
        <f ca="1">AVERAGEIFS(DContriDES!$E69:$ZZ69,DContriDES!$E$42:$ZZ$42,"&gt;="&amp;DContriAgreDes!C$1,DContriDES!$E$42:$ZZ$42,"&lt;="&amp;DContriAgreDes!C$2)</f>
        <v>24141.21985737584</v>
      </c>
      <c r="D32" s="436">
        <f ca="1">AVERAGEIFS(DContriDES!$E69:$ZZ69,DContriDES!$E$42:$ZZ$42,"&gt;="&amp;DContriAgreDes!D$1,DContriDES!$E$42:$ZZ$42,"&lt;="&amp;DContriAgreDes!D$2)</f>
        <v>23821.457176845815</v>
      </c>
      <c r="E32" s="436">
        <f ca="1">AVERAGEIFS(DContriDES!$E69:$ZZ69,DContriDES!$E$42:$ZZ$42,"&gt;="&amp;DContriAgreDes!E$1,DContriDES!$E$42:$ZZ$42,"&lt;="&amp;DContriAgreDes!E$2)</f>
        <v>23810.481767234527</v>
      </c>
      <c r="F32" s="436">
        <f ca="1">AVERAGEIFS(DContriDES!$E69:$ZZ69,DContriDES!$E$42:$ZZ$42,"&gt;="&amp;DContriAgreDes!F$1,DContriDES!$E$42:$ZZ$42,"&lt;="&amp;DContriAgreDes!F$2)</f>
        <v>0</v>
      </c>
      <c r="G32" s="438"/>
      <c r="H32" s="437">
        <f ca="1">AVERAGEIFS(DContriDES!$E69:$ZZ69,DContriDES!$E$42:$ZZ$42,"&gt;="&amp;DContriAgreDes!H$1,DContriDES!$E$42:$ZZ$42,"&lt;="&amp;DContriAgreDes!H$2)</f>
        <v>23914.946631316347</v>
      </c>
      <c r="I32" s="436">
        <f ca="1">AVERAGEIFS(DContriDES!$E69:$ZZ69,DContriDES!$E$42:$ZZ$42,"&gt;="&amp;DContriAgreDes!I$1,DContriDES!$E$42:$ZZ$42,"&lt;="&amp;DContriAgreDes!I$2)</f>
        <v>24367.493083435333</v>
      </c>
      <c r="J32" s="436">
        <f ca="1">AVERAGEIFS(DContriDES!$E69:$ZZ69,DContriDES!$E$42:$ZZ$42,"&gt;="&amp;DContriAgreDes!J$1,DContriDES!$E$42:$ZZ$42,"&lt;="&amp;DContriAgreDes!J$2)</f>
        <v>23333.878058954302</v>
      </c>
      <c r="K32" s="436">
        <f ca="1">AVERAGEIFS(DContriDES!$E69:$ZZ69,DContriDES!$E$42:$ZZ$42,"&gt;="&amp;DContriAgreDes!K$1,DContriDES!$E$42:$ZZ$42,"&lt;="&amp;DContriAgreDes!K$2)</f>
        <v>24309.036294737332</v>
      </c>
      <c r="L32" s="436">
        <f ca="1">AVERAGEIFS(DContriDES!$E69:$ZZ69,DContriDES!$E$42:$ZZ$42,"&gt;="&amp;DContriAgreDes!L$1,DContriDES!$E$42:$ZZ$42,"&lt;="&amp;DContriAgreDes!L$2)</f>
        <v>24420.808323758829</v>
      </c>
      <c r="M32" s="436">
        <f ca="1">AVERAGEIFS(DContriDES!$E69:$ZZ69,DContriDES!$E$42:$ZZ$42,"&gt;="&amp;DContriAgreDes!M$1,DContriDES!$E$42:$ZZ$42,"&lt;="&amp;DContriAgreDes!M$2)</f>
        <v>23200.155210710229</v>
      </c>
      <c r="N32" s="436">
        <f ca="1">AVERAGEIFS(DContriDES!$E69:$ZZ69,DContriDES!$E$42:$ZZ$42,"&gt;="&amp;DContriAgreDes!N$1,DContriDES!$E$42:$ZZ$42,"&lt;="&amp;DContriAgreDes!N$2)</f>
        <v>0</v>
      </c>
      <c r="O32" s="436">
        <f ca="1">AVERAGEIFS(DContriDES!$E69:$ZZ69,DContriDES!$E$42:$ZZ$42,"&gt;="&amp;DContriAgreDes!O$1,DContriDES!$E$42:$ZZ$42,"&lt;="&amp;DContriAgreDes!O$2)</f>
        <v>0</v>
      </c>
      <c r="P32" s="438"/>
      <c r="Q32" s="437">
        <f ca="1">AVERAGEIFS(DContriDES!$E69:$ZZ69,DContriDES!$E$42:$ZZ$42,"&gt;="&amp;DContriAgreDes!Q$1,DContriDES!$E$42:$ZZ$42,"&lt;="&amp;DContriAgreDes!Q$2)</f>
        <v>23114.619249786589</v>
      </c>
      <c r="R32" s="436">
        <f ca="1">AVERAGEIFS(DContriDES!$E69:$ZZ69,DContriDES!$E$42:$ZZ$42,"&gt;="&amp;DContriAgreDes!R$1,DContriDES!$E$42:$ZZ$42,"&lt;="&amp;DContriAgreDes!R$2)</f>
        <v>23553.136868122019</v>
      </c>
      <c r="S32" s="436">
        <f ca="1">AVERAGEIFS(DContriDES!$E69:$ZZ69,DContriDES!$E$42:$ZZ$42,"&gt;="&amp;DContriAgreDes!S$1,DContriDES!$E$42:$ZZ$42,"&lt;="&amp;DContriAgreDes!S$2)</f>
        <v>23915.759141054747</v>
      </c>
      <c r="T32" s="436">
        <f ca="1">AVERAGEIFS(DContriDES!$E69:$ZZ69,DContriDES!$E$42:$ZZ$42,"&gt;="&amp;DContriAgreDes!T$1,DContriDES!$E$42:$ZZ$42,"&lt;="&amp;DContriAgreDes!T$2)</f>
        <v>24702.313448419914</v>
      </c>
      <c r="U32" s="436">
        <f ca="1">AVERAGEIFS(DContriDES!$E69:$ZZ69,DContriDES!$E$42:$ZZ$42,"&gt;="&amp;DContriAgreDes!U$1,DContriDES!$E$42:$ZZ$42,"&lt;="&amp;DContriAgreDes!U$2)</f>
        <v>24765.511950362172</v>
      </c>
      <c r="V32" s="436">
        <f ca="1">AVERAGEIFS(DContriDES!$E69:$ZZ69,DContriDES!$E$42:$ZZ$42,"&gt;="&amp;DContriAgreDes!V$1,DContriDES!$E$42:$ZZ$42,"&lt;="&amp;DContriAgreDes!V$2)</f>
        <v>24076.104697155486</v>
      </c>
      <c r="W32" s="436">
        <f ca="1">AVERAGEIFS(DContriDES!$E69:$ZZ69,DContriDES!$E$42:$ZZ$42,"&gt;="&amp;DContriAgreDes!W$1,DContriDES!$E$42:$ZZ$42,"&lt;="&amp;DContriAgreDes!W$2)</f>
        <v>23058.805705177103</v>
      </c>
      <c r="X32" s="436">
        <f ca="1">AVERAGEIFS(DContriDES!$E69:$ZZ69,DContriDES!$E$42:$ZZ$42,"&gt;="&amp;DContriAgreDes!X$1,DContriDES!$E$42:$ZZ$42,"&lt;="&amp;DContriAgreDes!X$2)</f>
        <v>23341.504716243351</v>
      </c>
      <c r="Y32" s="436">
        <f ca="1">AVERAGEIFS(DContriDES!$E69:$ZZ69,DContriDES!$E$42:$ZZ$42,"&gt;="&amp;DContriAgreDes!Y$1,DContriDES!$E$42:$ZZ$42,"&lt;="&amp;DContriAgreDes!Y$2)</f>
        <v>0</v>
      </c>
      <c r="Z32" s="436">
        <f ca="1">AVERAGEIFS(DContriDES!$E69:$ZZ69,DContriDES!$E$42:$ZZ$42,"&gt;="&amp;DContriAgreDes!Z$1,DContriDES!$E$42:$ZZ$42,"&lt;="&amp;DContriAgreDes!Z$2)</f>
        <v>0</v>
      </c>
      <c r="AA32" s="436">
        <f ca="1">AVERAGEIFS(DContriDES!$E69:$ZZ69,DContriDES!$E$42:$ZZ$42,"&gt;="&amp;DContriAgreDes!AA$1,DContriDES!$E$42:$ZZ$42,"&lt;="&amp;DContriAgreDes!AA$2)</f>
        <v>0</v>
      </c>
      <c r="AB32" s="436">
        <f ca="1">AVERAGEIFS(DContriDES!$E69:$ZZ69,DContriDES!$E$42:$ZZ$42,"&gt;="&amp;DContriAgreDes!AB$1,DContriDES!$E$42:$ZZ$42,"&lt;="&amp;DContriAgreDes!AB$2)</f>
        <v>0</v>
      </c>
      <c r="AC32" s="438"/>
      <c r="AD32" s="437">
        <f ca="1">AVERAGEIFS(DContriDES!$E69:$ZZ69,DContriDES!$E$42:$ZZ$42,"&gt;="&amp;DContriAgreDes!AD$1,DContriDES!$E$42:$ZZ$42,"&lt;="&amp;DContriAgreDes!AD$2)</f>
        <v>23125.429363390169</v>
      </c>
      <c r="AE32" s="436">
        <f ca="1">AVERAGEIFS(DContriDES!$E69:$ZZ69,DContriDES!$E$42:$ZZ$42,"&gt;="&amp;DContriAgreDes!AE$1,DContriDES!$E$42:$ZZ$42,"&lt;="&amp;DContriAgreDes!AE$2)</f>
        <v>23315.982871847089</v>
      </c>
      <c r="AF32" s="436">
        <f ca="1">AVERAGEIFS(DContriDES!$E69:$ZZ69,DContriDES!$E$42:$ZZ$42,"&gt;="&amp;DContriAgreDes!AF$1,DContriDES!$E$42:$ZZ$42,"&lt;="&amp;DContriAgreDes!AF$2)</f>
        <v>23560.221941625648</v>
      </c>
      <c r="AG32" s="436">
        <f ca="1">AVERAGEIFS(DContriDES!$E69:$ZZ69,DContriDES!$E$42:$ZZ$42,"&gt;="&amp;DContriAgreDes!AG$1,DContriDES!$E$42:$ZZ$42,"&lt;="&amp;DContriAgreDes!AG$2)</f>
        <v>23804.135441168648</v>
      </c>
      <c r="AH32" s="436">
        <f ca="1">AVERAGEIFS(DContriDES!$E69:$ZZ69,DContriDES!$E$42:$ZZ$42,"&gt;="&amp;DContriAgreDes!AH$1,DContriDES!$E$42:$ZZ$42,"&lt;="&amp;DContriAgreDes!AH$2)</f>
        <v>23828.64762047504</v>
      </c>
      <c r="AI32" s="436">
        <f ca="1">AVERAGEIFS(DContriDES!$E69:$ZZ69,DContriDES!$E$42:$ZZ$42,"&gt;="&amp;DContriAgreDes!AI$1,DContriDES!$E$42:$ZZ$42,"&lt;="&amp;DContriAgreDes!AI$2)</f>
        <v>25294.325822568302</v>
      </c>
      <c r="AJ32" s="436">
        <f ca="1">AVERAGEIFS(DContriDES!$E69:$ZZ69,DContriDES!$E$42:$ZZ$42,"&gt;="&amp;DContriAgreDes!AJ$1,DContriDES!$E$42:$ZZ$42,"&lt;="&amp;DContriAgreDes!AJ$2)</f>
        <v>25018.998980755714</v>
      </c>
      <c r="AK32" s="436">
        <f ca="1">AVERAGEIFS(DContriDES!$E69:$ZZ69,DContriDES!$E$42:$ZZ$42,"&gt;="&amp;DContriAgreDes!AK$1,DContriDES!$E$42:$ZZ$42,"&lt;="&amp;DContriAgreDes!AK$2)</f>
        <v>24319.357453804172</v>
      </c>
      <c r="AL32" s="436">
        <f ca="1">AVERAGEIFS(DContriDES!$E69:$ZZ69,DContriDES!$E$42:$ZZ$42,"&gt;="&amp;DContriAgreDes!AL$1,DContriDES!$E$42:$ZZ$42,"&lt;="&amp;DContriAgreDes!AL$2)</f>
        <v>23924.068536716608</v>
      </c>
      <c r="AM32" s="436">
        <f ca="1">AVERAGEIFS(DContriDES!$E69:$ZZ69,DContriDES!$E$42:$ZZ$42,"&gt;="&amp;DContriAgreDes!AM$1,DContriDES!$E$42:$ZZ$42,"&lt;="&amp;DContriAgreDes!AM$2)</f>
        <v>23121.503444899943</v>
      </c>
      <c r="AN32" s="436">
        <f ca="1">AVERAGEIFS(DContriDES!$E69:$ZZ69,DContriDES!$E$42:$ZZ$42,"&gt;="&amp;DContriAgreDes!AN$1,DContriDES!$E$42:$ZZ$42,"&lt;="&amp;DContriAgreDes!AN$2)</f>
        <v>23104.010053506394</v>
      </c>
      <c r="AO32" s="436">
        <f ca="1">AVERAGEIFS(DContriDES!$E69:$ZZ69,DContriDES!$E$42:$ZZ$42,"&gt;="&amp;DContriAgreDes!AO$1,DContriDES!$E$42:$ZZ$42,"&lt;="&amp;DContriAgreDes!AO$2)</f>
        <v>23374.952133724342</v>
      </c>
      <c r="AP32" s="436">
        <f ca="1">AVERAGEIFS(DContriDES!$E69:$ZZ69,DContriDES!$E$42:$ZZ$42,"&gt;="&amp;DContriAgreDes!AP$1,DContriDES!$E$42:$ZZ$42,"&lt;="&amp;DContriAgreDes!AP$2)</f>
        <v>0</v>
      </c>
      <c r="AQ32" s="436">
        <f ca="1">AVERAGEIFS(DContriDES!$E69:$ZZ69,DContriDES!$E$42:$ZZ$42,"&gt;="&amp;DContriAgreDes!AQ$1,DContriDES!$E$42:$ZZ$42,"&lt;="&amp;DContriAgreDes!AQ$2)</f>
        <v>0</v>
      </c>
      <c r="AR32" s="436">
        <f ca="1">AVERAGEIFS(DContriDES!$E69:$ZZ69,DContriDES!$E$42:$ZZ$42,"&gt;="&amp;DContriAgreDes!AR$1,DContriDES!$E$42:$ZZ$42,"&lt;="&amp;DContriAgreDes!AR$2)</f>
        <v>0</v>
      </c>
      <c r="AS32" s="436">
        <f ca="1">AVERAGEIFS(DContriDES!$E69:$ZZ69,DContriDES!$E$42:$ZZ$42,"&gt;="&amp;DContriAgreDes!AS$1,DContriDES!$E$42:$ZZ$42,"&lt;="&amp;DContriAgreDes!AS$2)</f>
        <v>0</v>
      </c>
      <c r="AT32" s="436">
        <f ca="1">AVERAGEIFS(DContriDES!$E69:$ZZ69,DContriDES!$E$42:$ZZ$42,"&gt;="&amp;DContriAgreDes!AT$1,DContriDES!$E$42:$ZZ$42,"&lt;="&amp;DContriAgreDes!AT$2)</f>
        <v>0</v>
      </c>
      <c r="AU32" s="436">
        <f ca="1">AVERAGEIFS(DContriDES!$E69:$ZZ69,DContriDES!$E$42:$ZZ$42,"&gt;="&amp;DContriAgreDes!AU$1,DContriDES!$E$42:$ZZ$42,"&lt;="&amp;DContriAgreDes!AU$2)</f>
        <v>0</v>
      </c>
      <c r="AV32" s="438"/>
      <c r="AW32" s="437"/>
      <c r="AX32" s="436" t="s">
        <v>21</v>
      </c>
      <c r="AY32" s="436">
        <f ca="1">AVERAGEIFS(DContriDES!$E69:$ZZ69,DContriDES!$E$42:$ZZ$42,"&gt;="&amp;DContriAgreDes!AY$1,DContriDES!$E$42:$ZZ$42,"&lt;="&amp;DContriAgreDes!AY$2)</f>
        <v>24848.059064276378</v>
      </c>
      <c r="AZ32" s="439">
        <f ca="1">AVERAGEIFS(DContriDES!$E69:$ZZ69,DContriDES!$E$42:$ZZ$42,"&gt;="&amp;DContriAgreDes!AZ$1,DContriDES!$E$42:$ZZ$42,"&lt;="&amp;DContriAgreDes!AZ$2)</f>
        <v>0</v>
      </c>
      <c r="BA32" s="436"/>
      <c r="BB32" s="428">
        <f ca="1">AVERAGEIFS(DContriDES!$E69:$ZZ69,DContriDES!$E$42:$ZZ$42,"&gt;="&amp;DContriAgreDes!BB$1,DContriDES!$E$42:$ZZ$42,"&lt;="&amp;DContriAgreDes!BB$2)</f>
        <v>24683.726437262438</v>
      </c>
    </row>
    <row r="33" spans="1:54" s="440" customFormat="1" x14ac:dyDescent="0.2">
      <c r="A33" s="436" t="s">
        <v>22</v>
      </c>
      <c r="B33" s="437">
        <f ca="1">AVERAGEIFS(DContriDES!$E70:$ZZ70,DContriDES!$E$42:$ZZ$42,"&gt;="&amp;DContriAgreDes!B$1,DContriDES!$E$42:$ZZ$42,"&lt;="&amp;DContriAgreDes!B$2)</f>
        <v>208373.47534109571</v>
      </c>
      <c r="C33" s="436">
        <f ca="1">AVERAGEIFS(DContriDES!$E70:$ZZ70,DContriDES!$E$42:$ZZ$42,"&gt;="&amp;DContriAgreDes!C$1,DContriDES!$E$42:$ZZ$42,"&lt;="&amp;DContriAgreDes!C$2)</f>
        <v>202501.95350322445</v>
      </c>
      <c r="D33" s="436">
        <f ca="1">AVERAGEIFS(DContriDES!$E70:$ZZ70,DContriDES!$E$42:$ZZ$42,"&gt;="&amp;DContriAgreDes!D$1,DContriDES!$E$42:$ZZ$42,"&lt;="&amp;DContriAgreDes!D$2)</f>
        <v>221980.8190334957</v>
      </c>
      <c r="E33" s="436">
        <f ca="1">AVERAGEIFS(DContriDES!$E70:$ZZ70,DContriDES!$E$42:$ZZ$42,"&gt;="&amp;DContriAgreDes!E$1,DContriDES!$E$42:$ZZ$42,"&lt;="&amp;DContriAgreDes!E$2)</f>
        <v>250861.41100766696</v>
      </c>
      <c r="F33" s="436">
        <f ca="1">AVERAGEIFS(DContriDES!$E70:$ZZ70,DContriDES!$E$42:$ZZ$42,"&gt;="&amp;DContriAgreDes!F$1,DContriDES!$E$42:$ZZ$42,"&lt;="&amp;DContriAgreDes!F$2)</f>
        <v>0</v>
      </c>
      <c r="G33" s="438"/>
      <c r="H33" s="437">
        <f ca="1">AVERAGEIFS(DContriDES!$E70:$ZZ70,DContriDES!$E$42:$ZZ$42,"&gt;="&amp;DContriAgreDes!H$1,DContriDES!$E$42:$ZZ$42,"&lt;="&amp;DContriAgreDes!H$2)</f>
        <v>206454.42260362618</v>
      </c>
      <c r="I33" s="436">
        <f ca="1">AVERAGEIFS(DContriDES!$E70:$ZZ70,DContriDES!$E$42:$ZZ$42,"&gt;="&amp;DContriAgreDes!I$1,DContriDES!$E$42:$ZZ$42,"&lt;="&amp;DContriAgreDes!I$2)</f>
        <v>198549.48440282268</v>
      </c>
      <c r="J33" s="436">
        <f ca="1">AVERAGEIFS(DContriDES!$E70:$ZZ70,DContriDES!$E$42:$ZZ$42,"&gt;="&amp;DContriAgreDes!J$1,DContriDES!$E$42:$ZZ$42,"&lt;="&amp;DContriAgreDes!J$2)</f>
        <v>226396.70374628875</v>
      </c>
      <c r="K33" s="436">
        <f ca="1">AVERAGEIFS(DContriDES!$E70:$ZZ70,DContriDES!$E$42:$ZZ$42,"&gt;="&amp;DContriAgreDes!K$1,DContriDES!$E$42:$ZZ$42,"&lt;="&amp;DContriAgreDes!K$2)</f>
        <v>217564.93432070268</v>
      </c>
      <c r="L33" s="436">
        <f ca="1">AVERAGEIFS(DContriDES!$E70:$ZZ70,DContriDES!$E$42:$ZZ$42,"&gt;="&amp;DContriAgreDes!L$1,DContriDES!$E$42:$ZZ$42,"&lt;="&amp;DContriAgreDes!L$2)</f>
        <v>229364.62392403415</v>
      </c>
      <c r="M33" s="436">
        <f ca="1">AVERAGEIFS(DContriDES!$E70:$ZZ70,DContriDES!$E$42:$ZZ$42,"&gt;="&amp;DContriAgreDes!M$1,DContriDES!$E$42:$ZZ$42,"&lt;="&amp;DContriAgreDes!M$2)</f>
        <v>272358.19809129968</v>
      </c>
      <c r="N33" s="436">
        <f ca="1">AVERAGEIFS(DContriDES!$E70:$ZZ70,DContriDES!$E$42:$ZZ$42,"&gt;="&amp;DContriAgreDes!N$1,DContriDES!$E$42:$ZZ$42,"&lt;="&amp;DContriAgreDes!N$2)</f>
        <v>0</v>
      </c>
      <c r="O33" s="436">
        <f ca="1">AVERAGEIFS(DContriDES!$E70:$ZZ70,DContriDES!$E$42:$ZZ$42,"&gt;="&amp;DContriAgreDes!O$1,DContriDES!$E$42:$ZZ$42,"&lt;="&amp;DContriAgreDes!O$2)</f>
        <v>0</v>
      </c>
      <c r="P33" s="438"/>
      <c r="Q33" s="437">
        <f ca="1">AVERAGEIFS(DContriDES!$E70:$ZZ70,DContriDES!$E$42:$ZZ$42,"&gt;="&amp;DContriAgreDes!Q$1,DContriDES!$E$42:$ZZ$42,"&lt;="&amp;DContriAgreDes!Q$2)</f>
        <v>237152.17392088097</v>
      </c>
      <c r="R33" s="436">
        <f ca="1">AVERAGEIFS(DContriDES!$E70:$ZZ70,DContriDES!$E$42:$ZZ$42,"&gt;="&amp;DContriAgreDes!R$1,DContriDES!$E$42:$ZZ$42,"&lt;="&amp;DContriAgreDes!R$2)</f>
        <v>215641.23357169653</v>
      </c>
      <c r="S33" s="436">
        <f ca="1">AVERAGEIFS(DContriDES!$E70:$ZZ70,DContriDES!$E$42:$ZZ$42,"&gt;="&amp;DContriAgreDes!S$1,DContriDES!$E$42:$ZZ$42,"&lt;="&amp;DContriAgreDes!S$2)</f>
        <v>231713.86877171652</v>
      </c>
      <c r="T33" s="436">
        <f ca="1">AVERAGEIFS(DContriDES!$E70:$ZZ70,DContriDES!$E$42:$ZZ$42,"&gt;="&amp;DContriAgreDes!T$1,DContriDES!$E$42:$ZZ$42,"&lt;="&amp;DContriAgreDes!T$2)</f>
        <v>203415.99986968879</v>
      </c>
      <c r="U33" s="436">
        <f ca="1">AVERAGEIFS(DContriDES!$E70:$ZZ70,DContriDES!$E$42:$ZZ$42,"&gt;="&amp;DContriAgreDes!U$1,DContriDES!$E$42:$ZZ$42,"&lt;="&amp;DContriAgreDes!U$2)</f>
        <v>214500.04381407695</v>
      </c>
      <c r="V33" s="436">
        <f ca="1">AVERAGEIFS(DContriDES!$E70:$ZZ70,DContriDES!$E$42:$ZZ$42,"&gt;="&amp;DContriAgreDes!V$1,DContriDES!$E$42:$ZZ$42,"&lt;="&amp;DContriAgreDes!V$2)</f>
        <v>244229.20403399132</v>
      </c>
      <c r="W33" s="436">
        <f ca="1">AVERAGEIFS(DContriDES!$E70:$ZZ70,DContriDES!$E$42:$ZZ$42,"&gt;="&amp;DContriAgreDes!W$1,DContriDES!$E$42:$ZZ$42,"&lt;="&amp;DContriAgreDes!W$2)</f>
        <v>255072.46161447896</v>
      </c>
      <c r="X33" s="436">
        <f ca="1">AVERAGEIFS(DContriDES!$E70:$ZZ70,DContriDES!$E$42:$ZZ$42,"&gt;="&amp;DContriAgreDes!X$1,DContriDES!$E$42:$ZZ$42,"&lt;="&amp;DContriAgreDes!X$2)</f>
        <v>289643.93456812046</v>
      </c>
      <c r="Y33" s="436">
        <f ca="1">AVERAGEIFS(DContriDES!$E70:$ZZ70,DContriDES!$E$42:$ZZ$42,"&gt;="&amp;DContriAgreDes!Y$1,DContriDES!$E$42:$ZZ$42,"&lt;="&amp;DContriAgreDes!Y$2)</f>
        <v>0</v>
      </c>
      <c r="Z33" s="436">
        <f ca="1">AVERAGEIFS(DContriDES!$E70:$ZZ70,DContriDES!$E$42:$ZZ$42,"&gt;="&amp;DContriAgreDes!Z$1,DContriDES!$E$42:$ZZ$42,"&lt;="&amp;DContriAgreDes!Z$2)</f>
        <v>0</v>
      </c>
      <c r="AA33" s="436">
        <f ca="1">AVERAGEIFS(DContriDES!$E70:$ZZ70,DContriDES!$E$42:$ZZ$42,"&gt;="&amp;DContriAgreDes!AA$1,DContriDES!$E$42:$ZZ$42,"&lt;="&amp;DContriAgreDes!AA$2)</f>
        <v>0</v>
      </c>
      <c r="AB33" s="436">
        <f ca="1">AVERAGEIFS(DContriDES!$E70:$ZZ70,DContriDES!$E$42:$ZZ$42,"&gt;="&amp;DContriAgreDes!AB$1,DContriDES!$E$42:$ZZ$42,"&lt;="&amp;DContriAgreDes!AB$2)</f>
        <v>0</v>
      </c>
      <c r="AC33" s="438"/>
      <c r="AD33" s="437">
        <f ca="1">AVERAGEIFS(DContriDES!$E70:$ZZ70,DContriDES!$E$42:$ZZ$42,"&gt;="&amp;DContriAgreDes!AD$1,DContriDES!$E$42:$ZZ$42,"&lt;="&amp;DContriAgreDes!AD$2)</f>
        <v>233099.85430258454</v>
      </c>
      <c r="AE33" s="436">
        <f ca="1">AVERAGEIFS(DContriDES!$E70:$ZZ70,DContriDES!$E$42:$ZZ$42,"&gt;="&amp;DContriAgreDes!AE$1,DContriDES!$E$42:$ZZ$42,"&lt;="&amp;DContriAgreDes!AE$2)</f>
        <v>229212.15258669382</v>
      </c>
      <c r="AF33" s="436">
        <f ca="1">AVERAGEIFS(DContriDES!$E70:$ZZ70,DContriDES!$E$42:$ZZ$42,"&gt;="&amp;DContriAgreDes!AF$1,DContriDES!$E$42:$ZZ$42,"&lt;="&amp;DContriAgreDes!AF$2)</f>
        <v>216878.10434958787</v>
      </c>
      <c r="AG33" s="436">
        <f ca="1">AVERAGEIFS(DContriDES!$E70:$ZZ70,DContriDES!$E$42:$ZZ$42,"&gt;="&amp;DContriAgreDes!AG$1,DContriDES!$E$42:$ZZ$42,"&lt;="&amp;DContriAgreDes!AG$2)</f>
        <v>233312.00092454546</v>
      </c>
      <c r="AH33" s="436">
        <f ca="1">AVERAGEIFS(DContriDES!$E70:$ZZ70,DContriDES!$E$42:$ZZ$42,"&gt;="&amp;DContriAgreDes!AH$1,DContriDES!$E$42:$ZZ$42,"&lt;="&amp;DContriAgreDes!AH$2)</f>
        <v>218769.28532388463</v>
      </c>
      <c r="AI33" s="436">
        <f ca="1">AVERAGEIFS(DContriDES!$E70:$ZZ70,DContriDES!$E$42:$ZZ$42,"&gt;="&amp;DContriAgreDes!AI$1,DContriDES!$E$42:$ZZ$42,"&lt;="&amp;DContriAgreDes!AI$2)</f>
        <v>200613.51671367793</v>
      </c>
      <c r="AJ33" s="436">
        <f ca="1">AVERAGEIFS(DContriDES!$E70:$ZZ70,DContriDES!$E$42:$ZZ$42,"&gt;="&amp;DContriAgreDes!AJ$1,DContriDES!$E$42:$ZZ$42,"&lt;="&amp;DContriAgreDes!AJ$2)</f>
        <v>213949.63476931158</v>
      </c>
      <c r="AK33" s="436">
        <f ca="1">AVERAGEIFS(DContriDES!$E70:$ZZ70,DContriDES!$E$42:$ZZ$42,"&gt;="&amp;DContriAgreDes!AK$1,DContriDES!$E$42:$ZZ$42,"&lt;="&amp;DContriAgreDes!AK$2)</f>
        <v>221934.52173011005</v>
      </c>
      <c r="AL33" s="436">
        <f ca="1">AVERAGEIFS(DContriDES!$E70:$ZZ70,DContriDES!$E$42:$ZZ$42,"&gt;="&amp;DContriAgreDes!AL$1,DContriDES!$E$42:$ZZ$42,"&lt;="&amp;DContriAgreDes!AL$2)</f>
        <v>252209.7152726808</v>
      </c>
      <c r="AM33" s="436">
        <f ca="1">AVERAGEIFS(DContriDES!$E70:$ZZ70,DContriDES!$E$42:$ZZ$42,"&gt;="&amp;DContriAgreDes!AM$1,DContriDES!$E$42:$ZZ$42,"&lt;="&amp;DContriAgreDes!AM$2)</f>
        <v>249376.83206496213</v>
      </c>
      <c r="AN33" s="436">
        <f ca="1">AVERAGEIFS(DContriDES!$E70:$ZZ70,DContriDES!$E$42:$ZZ$42,"&gt;="&amp;DContriAgreDes!AN$1,DContriDES!$E$42:$ZZ$42,"&lt;="&amp;DContriAgreDes!AN$2)</f>
        <v>272895.67062530667</v>
      </c>
      <c r="AO33" s="436">
        <f ca="1">AVERAGEIFS(DContriDES!$E70:$ZZ70,DContriDES!$E$42:$ZZ$42,"&gt;="&amp;DContriAgreDes!AO$1,DContriDES!$E$42:$ZZ$42,"&lt;="&amp;DContriAgreDes!AO$2)</f>
        <v>294802.09158363036</v>
      </c>
      <c r="AP33" s="436">
        <f ca="1">AVERAGEIFS(DContriDES!$E70:$ZZ70,DContriDES!$E$42:$ZZ$42,"&gt;="&amp;DContriAgreDes!AP$1,DContriDES!$E$42:$ZZ$42,"&lt;="&amp;DContriAgreDes!AP$2)</f>
        <v>0</v>
      </c>
      <c r="AQ33" s="436">
        <f ca="1">AVERAGEIFS(DContriDES!$E70:$ZZ70,DContriDES!$E$42:$ZZ$42,"&gt;="&amp;DContriAgreDes!AQ$1,DContriDES!$E$42:$ZZ$42,"&lt;="&amp;DContriAgreDes!AQ$2)</f>
        <v>0</v>
      </c>
      <c r="AR33" s="436">
        <f ca="1">AVERAGEIFS(DContriDES!$E70:$ZZ70,DContriDES!$E$42:$ZZ$42,"&gt;="&amp;DContriAgreDes!AR$1,DContriDES!$E$42:$ZZ$42,"&lt;="&amp;DContriAgreDes!AR$2)</f>
        <v>0</v>
      </c>
      <c r="AS33" s="436">
        <f ca="1">AVERAGEIFS(DContriDES!$E70:$ZZ70,DContriDES!$E$42:$ZZ$42,"&gt;="&amp;DContriAgreDes!AS$1,DContriDES!$E$42:$ZZ$42,"&lt;="&amp;DContriAgreDes!AS$2)</f>
        <v>0</v>
      </c>
      <c r="AT33" s="436">
        <f ca="1">AVERAGEIFS(DContriDES!$E70:$ZZ70,DContriDES!$E$42:$ZZ$42,"&gt;="&amp;DContriAgreDes!AT$1,DContriDES!$E$42:$ZZ$42,"&lt;="&amp;DContriAgreDes!AT$2)</f>
        <v>0</v>
      </c>
      <c r="AU33" s="436">
        <f ca="1">AVERAGEIFS(DContriDES!$E70:$ZZ70,DContriDES!$E$42:$ZZ$42,"&gt;="&amp;DContriAgreDes!AU$1,DContriDES!$E$42:$ZZ$42,"&lt;="&amp;DContriAgreDes!AU$2)</f>
        <v>0</v>
      </c>
      <c r="AV33" s="438"/>
      <c r="AW33" s="437"/>
      <c r="AX33" s="436" t="s">
        <v>22</v>
      </c>
      <c r="AY33" s="436">
        <f ca="1">AVERAGEIFS(DContriDES!$E70:$ZZ70,DContriDES!$E$42:$ZZ$42,"&gt;="&amp;DContriAgreDes!AY$1,DContriDES!$E$42:$ZZ$42,"&lt;="&amp;DContriAgreDes!AY$2)</f>
        <v>209943.43995631617</v>
      </c>
      <c r="AZ33" s="439">
        <f ca="1">AVERAGEIFS(DContriDES!$E70:$ZZ70,DContriDES!$E$42:$ZZ$42,"&gt;="&amp;DContriAgreDes!AZ$1,DContriDES!$E$42:$ZZ$42,"&lt;="&amp;DContriAgreDes!AZ$2)</f>
        <v>0</v>
      </c>
      <c r="BA33" s="436"/>
      <c r="BB33" s="428">
        <f ca="1">AVERAGEIFS(DContriDES!$E70:$ZZ70,DContriDES!$E$42:$ZZ$42,"&gt;="&amp;DContriAgreDes!BB$1,DContriDES!$E$42:$ZZ$42,"&lt;="&amp;DContriAgreDes!BB$2)</f>
        <v>163758.59958325871</v>
      </c>
    </row>
    <row r="34" spans="1:54" s="440" customFormat="1" x14ac:dyDescent="0.2">
      <c r="A34" s="436" t="s">
        <v>23</v>
      </c>
      <c r="B34" s="437">
        <f ca="1">AVERAGEIFS(DContriDES!$E71:$ZZ71,DContriDES!$E$42:$ZZ$42,"&gt;="&amp;DContriAgreDes!B$1,DContriDES!$E$42:$ZZ$42,"&lt;="&amp;DContriAgreDes!B$2)</f>
        <v>355575.63899218902</v>
      </c>
      <c r="C34" s="436">
        <f ca="1">AVERAGEIFS(DContriDES!$E71:$ZZ71,DContriDES!$E$42:$ZZ$42,"&gt;="&amp;DContriAgreDes!C$1,DContriDES!$E$42:$ZZ$42,"&lt;="&amp;DContriAgreDes!C$2)</f>
        <v>345495.0565650764</v>
      </c>
      <c r="D34" s="436">
        <f ca="1">AVERAGEIFS(DContriDES!$E71:$ZZ71,DContriDES!$E$42:$ZZ$42,"&gt;="&amp;DContriAgreDes!D$1,DContriDES!$E$42:$ZZ$42,"&lt;="&amp;DContriAgreDes!D$2)</f>
        <v>371966.06000735151</v>
      </c>
      <c r="E34" s="436">
        <f ca="1">AVERAGEIFS(DContriDES!$E71:$ZZ71,DContriDES!$E$42:$ZZ$42,"&gt;="&amp;DContriAgreDes!E$1,DContriDES!$E$42:$ZZ$42,"&lt;="&amp;DContriAgreDes!E$2)</f>
        <v>363158.61490710435</v>
      </c>
      <c r="F34" s="436">
        <f ca="1">AVERAGEIFS(DContriDES!$E71:$ZZ71,DContriDES!$E$42:$ZZ$42,"&gt;="&amp;DContriAgreDes!F$1,DContriDES!$E$42:$ZZ$42,"&lt;="&amp;DContriAgreDes!F$2)</f>
        <v>0</v>
      </c>
      <c r="G34" s="438"/>
      <c r="H34" s="437">
        <f ca="1">AVERAGEIFS(DContriDES!$E71:$ZZ71,DContriDES!$E$42:$ZZ$42,"&gt;="&amp;DContriAgreDes!H$1,DContriDES!$E$42:$ZZ$42,"&lt;="&amp;DContriAgreDes!H$2)</f>
        <v>341154.89146944805</v>
      </c>
      <c r="I34" s="436">
        <f ca="1">AVERAGEIFS(DContriDES!$E71:$ZZ71,DContriDES!$E$42:$ZZ$42,"&gt;="&amp;DContriAgreDes!I$1,DContriDES!$E$42:$ZZ$42,"&lt;="&amp;DContriAgreDes!I$2)</f>
        <v>349835.22166070476</v>
      </c>
      <c r="J34" s="436">
        <f ca="1">AVERAGEIFS(DContriDES!$E71:$ZZ71,DContriDES!$E$42:$ZZ$42,"&gt;="&amp;DContriAgreDes!J$1,DContriDES!$E$42:$ZZ$42,"&lt;="&amp;DContriAgreDes!J$2)</f>
        <v>370405.19817611674</v>
      </c>
      <c r="K34" s="436">
        <f ca="1">AVERAGEIFS(DContriDES!$E71:$ZZ71,DContriDES!$E$42:$ZZ$42,"&gt;="&amp;DContriAgreDes!K$1,DContriDES!$E$42:$ZZ$42,"&lt;="&amp;DContriAgreDes!K$2)</f>
        <v>373526.92183858639</v>
      </c>
      <c r="L34" s="436">
        <f ca="1">AVERAGEIFS(DContriDES!$E71:$ZZ71,DContriDES!$E$42:$ZZ$42,"&gt;="&amp;DContriAgreDes!L$1,DContriDES!$E$42:$ZZ$42,"&lt;="&amp;DContriAgreDes!L$2)</f>
        <v>366976.84585920745</v>
      </c>
      <c r="M34" s="436">
        <f ca="1">AVERAGEIFS(DContriDES!$E71:$ZZ71,DContriDES!$E$42:$ZZ$42,"&gt;="&amp;DContriAgreDes!M$1,DContriDES!$E$42:$ZZ$42,"&lt;="&amp;DContriAgreDes!M$2)</f>
        <v>359340.38395500137</v>
      </c>
      <c r="N34" s="436">
        <f ca="1">AVERAGEIFS(DContriDES!$E71:$ZZ71,DContriDES!$E$42:$ZZ$42,"&gt;="&amp;DContriAgreDes!N$1,DContriDES!$E$42:$ZZ$42,"&lt;="&amp;DContriAgreDes!N$2)</f>
        <v>0</v>
      </c>
      <c r="O34" s="436">
        <f ca="1">AVERAGEIFS(DContriDES!$E71:$ZZ71,DContriDES!$E$42:$ZZ$42,"&gt;="&amp;DContriAgreDes!O$1,DContriDES!$E$42:$ZZ$42,"&lt;="&amp;DContriAgreDes!O$2)</f>
        <v>0</v>
      </c>
      <c r="P34" s="438"/>
      <c r="Q34" s="437">
        <f ca="1">AVERAGEIFS(DContriDES!$E71:$ZZ71,DContriDES!$E$42:$ZZ$42,"&gt;="&amp;DContriAgreDes!Q$1,DContriDES!$E$42:$ZZ$42,"&lt;="&amp;DContriAgreDes!Q$2)</f>
        <v>368159.93375904177</v>
      </c>
      <c r="R34" s="436">
        <f ca="1">AVERAGEIFS(DContriDES!$E71:$ZZ71,DContriDES!$E$42:$ZZ$42,"&gt;="&amp;DContriAgreDes!R$1,DContriDES!$E$42:$ZZ$42,"&lt;="&amp;DContriAgreDes!R$2)</f>
        <v>372650.46259319183</v>
      </c>
      <c r="S34" s="436">
        <f ca="1">AVERAGEIFS(DContriDES!$E71:$ZZ71,DContriDES!$E$42:$ZZ$42,"&gt;="&amp;DContriAgreDes!S$1,DContriDES!$E$42:$ZZ$42,"&lt;="&amp;DContriAgreDes!S$2)</f>
        <v>374515.59544344706</v>
      </c>
      <c r="T34" s="436">
        <f ca="1">AVERAGEIFS(DContriDES!$E71:$ZZ71,DContriDES!$E$42:$ZZ$42,"&gt;="&amp;DContriAgreDes!T$1,DContriDES!$E$42:$ZZ$42,"&lt;="&amp;DContriAgreDes!T$2)</f>
        <v>372538.24823372561</v>
      </c>
      <c r="U34" s="436">
        <f ca="1">AVERAGEIFS(DContriDES!$E71:$ZZ71,DContriDES!$E$42:$ZZ$42,"&gt;="&amp;DContriAgreDes!U$1,DContriDES!$E$42:$ZZ$42,"&lt;="&amp;DContriAgreDes!U$2)</f>
        <v>372045.02576569741</v>
      </c>
      <c r="V34" s="436">
        <f ca="1">AVERAGEIFS(DContriDES!$E71:$ZZ71,DContriDES!$E$42:$ZZ$42,"&gt;="&amp;DContriAgreDes!V$1,DContriDES!$E$42:$ZZ$42,"&lt;="&amp;DContriAgreDes!V$2)</f>
        <v>361908.66595271742</v>
      </c>
      <c r="W34" s="436">
        <f ca="1">AVERAGEIFS(DContriDES!$E71:$ZZ71,DContriDES!$E$42:$ZZ$42,"&gt;="&amp;DContriAgreDes!W$1,DContriDES!$E$42:$ZZ$42,"&lt;="&amp;DContriAgreDes!W$2)</f>
        <v>361525.42558236682</v>
      </c>
      <c r="X34" s="436">
        <f ca="1">AVERAGEIFS(DContriDES!$E71:$ZZ71,DContriDES!$E$42:$ZZ$42,"&gt;="&amp;DContriAgreDes!X$1,DContriDES!$E$42:$ZZ$42,"&lt;="&amp;DContriAgreDes!X$2)</f>
        <v>357155.34232763597</v>
      </c>
      <c r="Y34" s="436">
        <f ca="1">AVERAGEIFS(DContriDES!$E71:$ZZ71,DContriDES!$E$42:$ZZ$42,"&gt;="&amp;DContriAgreDes!Y$1,DContriDES!$E$42:$ZZ$42,"&lt;="&amp;DContriAgreDes!Y$2)</f>
        <v>0</v>
      </c>
      <c r="Z34" s="436">
        <f ca="1">AVERAGEIFS(DContriDES!$E71:$ZZ71,DContriDES!$E$42:$ZZ$42,"&gt;="&amp;DContriAgreDes!Z$1,DContriDES!$E$42:$ZZ$42,"&lt;="&amp;DContriAgreDes!Z$2)</f>
        <v>0</v>
      </c>
      <c r="AA34" s="436">
        <f ca="1">AVERAGEIFS(DContriDES!$E71:$ZZ71,DContriDES!$E$42:$ZZ$42,"&gt;="&amp;DContriAgreDes!AA$1,DContriDES!$E$42:$ZZ$42,"&lt;="&amp;DContriAgreDes!AA$2)</f>
        <v>0</v>
      </c>
      <c r="AB34" s="436">
        <f ca="1">AVERAGEIFS(DContriDES!$E71:$ZZ71,DContriDES!$E$42:$ZZ$42,"&gt;="&amp;DContriAgreDes!AB$1,DContriDES!$E$42:$ZZ$42,"&lt;="&amp;DContriAgreDes!AB$2)</f>
        <v>0</v>
      </c>
      <c r="AC34" s="438"/>
      <c r="AD34" s="437">
        <f ca="1">AVERAGEIFS(DContriDES!$E71:$ZZ71,DContriDES!$E$42:$ZZ$42,"&gt;="&amp;DContriAgreDes!AD$1,DContriDES!$E$42:$ZZ$42,"&lt;="&amp;DContriAgreDes!AD$2)</f>
        <v>365106.22134248493</v>
      </c>
      <c r="AE34" s="436">
        <f ca="1">AVERAGEIFS(DContriDES!$E71:$ZZ71,DContriDES!$E$42:$ZZ$42,"&gt;="&amp;DContriAgreDes!AE$1,DContriDES!$E$42:$ZZ$42,"&lt;="&amp;DContriAgreDes!AE$2)</f>
        <v>371784.93163412402</v>
      </c>
      <c r="AF34" s="436">
        <f ca="1">AVERAGEIFS(DContriDES!$E71:$ZZ71,DContriDES!$E$42:$ZZ$42,"&gt;="&amp;DContriAgreDes!AF$1,DContriDES!$E$42:$ZZ$42,"&lt;="&amp;DContriAgreDes!AF$2)</f>
        <v>374324.44155174133</v>
      </c>
      <c r="AG34" s="436">
        <f ca="1">AVERAGEIFS(DContriDES!$E71:$ZZ71,DContriDES!$E$42:$ZZ$42,"&gt;="&amp;DContriAgreDes!AG$1,DContriDES!$E$42:$ZZ$42,"&lt;="&amp;DContriAgreDes!AG$2)</f>
        <v>374468.25490402279</v>
      </c>
      <c r="AH34" s="436">
        <f ca="1">AVERAGEIFS(DContriDES!$E71:$ZZ71,DContriDES!$E$42:$ZZ$42,"&gt;="&amp;DContriAgreDes!AH$1,DContriDES!$E$42:$ZZ$42,"&lt;="&amp;DContriAgreDes!AH$2)</f>
        <v>372960.35259810655</v>
      </c>
      <c r="AI34" s="436">
        <f ca="1">AVERAGEIFS(DContriDES!$E71:$ZZ71,DContriDES!$E$42:$ZZ$42,"&gt;="&amp;DContriAgreDes!AI$1,DContriDES!$E$42:$ZZ$42,"&lt;="&amp;DContriAgreDes!AI$2)</f>
        <v>373152.15801362967</v>
      </c>
      <c r="AJ34" s="436">
        <f ca="1">AVERAGEIFS(DContriDES!$E71:$ZZ71,DContriDES!$E$42:$ZZ$42,"&gt;="&amp;DContriAgreDes!AJ$1,DContriDES!$E$42:$ZZ$42,"&lt;="&amp;DContriAgreDes!AJ$2)</f>
        <v>374163.1849691727</v>
      </c>
      <c r="AK34" s="436">
        <f ca="1">AVERAGEIFS(DContriDES!$E71:$ZZ71,DContriDES!$E$42:$ZZ$42,"&gt;="&amp;DContriAgreDes!AK$1,DContriDES!$E$42:$ZZ$42,"&lt;="&amp;DContriAgreDes!AK$2)</f>
        <v>365461.40496610629</v>
      </c>
      <c r="AL34" s="436">
        <f ca="1">AVERAGEIFS(DContriDES!$E71:$ZZ71,DContriDES!$E$42:$ZZ$42,"&gt;="&amp;DContriAgreDes!AL$1,DContriDES!$E$42:$ZZ$42,"&lt;="&amp;DContriAgreDes!AL$2)</f>
        <v>361305.94764234329</v>
      </c>
      <c r="AM34" s="436">
        <f ca="1">AVERAGEIFS(DContriDES!$E71:$ZZ71,DContriDES!$E$42:$ZZ$42,"&gt;="&amp;DContriAgreDes!AM$1,DContriDES!$E$42:$ZZ$42,"&lt;="&amp;DContriAgreDes!AM$2)</f>
        <v>362493.73359369516</v>
      </c>
      <c r="AN34" s="436">
        <f ca="1">AVERAGEIFS(DContriDES!$E71:$ZZ71,DContriDES!$E$42:$ZZ$42,"&gt;="&amp;DContriAgreDes!AN$1,DContriDES!$E$42:$ZZ$42,"&lt;="&amp;DContriAgreDes!AN$2)</f>
        <v>358405.44663076056</v>
      </c>
      <c r="AO34" s="436">
        <f ca="1">AVERAGEIFS(DContriDES!$E71:$ZZ71,DContriDES!$E$42:$ZZ$42,"&gt;="&amp;DContriAgreDes!AO$1,DContriDES!$E$42:$ZZ$42,"&lt;="&amp;DContriAgreDes!AO$2)</f>
        <v>357121.97164054849</v>
      </c>
      <c r="AP34" s="436">
        <f ca="1">AVERAGEIFS(DContriDES!$E71:$ZZ71,DContriDES!$E$42:$ZZ$42,"&gt;="&amp;DContriAgreDes!AP$1,DContriDES!$E$42:$ZZ$42,"&lt;="&amp;DContriAgreDes!AP$2)</f>
        <v>0</v>
      </c>
      <c r="AQ34" s="436">
        <f ca="1">AVERAGEIFS(DContriDES!$E71:$ZZ71,DContriDES!$E$42:$ZZ$42,"&gt;="&amp;DContriAgreDes!AQ$1,DContriDES!$E$42:$ZZ$42,"&lt;="&amp;DContriAgreDes!AQ$2)</f>
        <v>0</v>
      </c>
      <c r="AR34" s="436">
        <f ca="1">AVERAGEIFS(DContriDES!$E71:$ZZ71,DContriDES!$E$42:$ZZ$42,"&gt;="&amp;DContriAgreDes!AR$1,DContriDES!$E$42:$ZZ$42,"&lt;="&amp;DContriAgreDes!AR$2)</f>
        <v>0</v>
      </c>
      <c r="AS34" s="436">
        <f ca="1">AVERAGEIFS(DContriDES!$E71:$ZZ71,DContriDES!$E$42:$ZZ$42,"&gt;="&amp;DContriAgreDes!AS$1,DContriDES!$E$42:$ZZ$42,"&lt;="&amp;DContriAgreDes!AS$2)</f>
        <v>0</v>
      </c>
      <c r="AT34" s="436">
        <f ca="1">AVERAGEIFS(DContriDES!$E71:$ZZ71,DContriDES!$E$42:$ZZ$42,"&gt;="&amp;DContriAgreDes!AT$1,DContriDES!$E$42:$ZZ$42,"&lt;="&amp;DContriAgreDes!AT$2)</f>
        <v>0</v>
      </c>
      <c r="AU34" s="436">
        <f ca="1">AVERAGEIFS(DContriDES!$E71:$ZZ71,DContriDES!$E$42:$ZZ$42,"&gt;="&amp;DContriAgreDes!AU$1,DContriDES!$E$42:$ZZ$42,"&lt;="&amp;DContriAgreDes!AU$2)</f>
        <v>0</v>
      </c>
      <c r="AV34" s="438"/>
      <c r="AW34" s="437"/>
      <c r="AX34" s="436" t="s">
        <v>23</v>
      </c>
      <c r="AY34" s="436">
        <f ca="1">AVERAGEIFS(DContriDES!$E71:$ZZ71,DContriDES!$E$42:$ZZ$42,"&gt;="&amp;DContriAgreDes!AY$1,DContriDES!$E$42:$ZZ$42,"&lt;="&amp;DContriAgreDes!AY$2)</f>
        <v>370486.44698743557</v>
      </c>
      <c r="AZ34" s="439">
        <f ca="1">AVERAGEIFS(DContriDES!$E71:$ZZ71,DContriDES!$E$42:$ZZ$42,"&gt;="&amp;DContriAgreDes!AZ$1,DContriDES!$E$42:$ZZ$42,"&lt;="&amp;DContriAgreDes!AZ$2)</f>
        <v>0</v>
      </c>
      <c r="BA34" s="436"/>
      <c r="BB34" s="428">
        <f ca="1">AVERAGEIFS(DContriDES!$E71:$ZZ71,DContriDES!$E$42:$ZZ$42,"&gt;="&amp;DContriAgreDes!BB$1,DContriDES!$E$42:$ZZ$42,"&lt;="&amp;DContriAgreDes!BB$2)</f>
        <v>356302.27231075073</v>
      </c>
    </row>
    <row r="35" spans="1:54" s="440" customFormat="1" x14ac:dyDescent="0.2">
      <c r="A35" s="436" t="s">
        <v>24</v>
      </c>
      <c r="B35" s="437">
        <f ca="1">AVERAGEIFS(DContriDES!$E72:$ZZ72,DContriDES!$E$42:$ZZ$42,"&gt;="&amp;DContriAgreDes!B$1,DContriDES!$E$42:$ZZ$42,"&lt;="&amp;DContriAgreDes!B$2)</f>
        <v>168020.71048495284</v>
      </c>
      <c r="C35" s="436">
        <f ca="1">AVERAGEIFS(DContriDES!$E72:$ZZ72,DContriDES!$E$42:$ZZ$42,"&gt;="&amp;DContriAgreDes!C$1,DContriDES!$E$42:$ZZ$42,"&lt;="&amp;DContriAgreDes!C$2)</f>
        <v>162657.58685794778</v>
      </c>
      <c r="D35" s="436">
        <f ca="1">AVERAGEIFS(DContriDES!$E72:$ZZ72,DContriDES!$E$42:$ZZ$42,"&gt;="&amp;DContriAgreDes!D$1,DContriDES!$E$42:$ZZ$42,"&lt;="&amp;DContriAgreDes!D$2)</f>
        <v>162326.48127770211</v>
      </c>
      <c r="E35" s="436">
        <f ca="1">AVERAGEIFS(DContriDES!$E72:$ZZ72,DContriDES!$E$42:$ZZ$42,"&gt;="&amp;DContriAgreDes!E$1,DContriDES!$E$42:$ZZ$42,"&lt;="&amp;DContriAgreDes!E$2)</f>
        <v>161589.43818726609</v>
      </c>
      <c r="F35" s="436">
        <f ca="1">AVERAGEIFS(DContriDES!$E72:$ZZ72,DContriDES!$E$42:$ZZ$42,"&gt;="&amp;DContriAgreDes!F$1,DContriDES!$E$42:$ZZ$42,"&lt;="&amp;DContriAgreDes!F$2)</f>
        <v>0</v>
      </c>
      <c r="G35" s="438"/>
      <c r="H35" s="437">
        <f ca="1">AVERAGEIFS(DContriDES!$E72:$ZZ72,DContriDES!$E$42:$ZZ$42,"&gt;="&amp;DContriAgreDes!H$1,DContriDES!$E$42:$ZZ$42,"&lt;="&amp;DContriAgreDes!H$2)</f>
        <v>164260.10066531063</v>
      </c>
      <c r="I35" s="436">
        <f ca="1">AVERAGEIFS(DContriDES!$E72:$ZZ72,DContriDES!$E$42:$ZZ$42,"&gt;="&amp;DContriAgreDes!I$1,DContriDES!$E$42:$ZZ$42,"&lt;="&amp;DContriAgreDes!I$2)</f>
        <v>161055.07305058496</v>
      </c>
      <c r="J35" s="436">
        <f ca="1">AVERAGEIFS(DContriDES!$E72:$ZZ72,DContriDES!$E$42:$ZZ$42,"&gt;="&amp;DContriAgreDes!J$1,DContriDES!$E$42:$ZZ$42,"&lt;="&amp;DContriAgreDes!J$2)</f>
        <v>162041.06602175764</v>
      </c>
      <c r="K35" s="436">
        <f ca="1">AVERAGEIFS(DContriDES!$E72:$ZZ72,DContriDES!$E$42:$ZZ$42,"&gt;="&amp;DContriAgreDes!K$1,DContriDES!$E$42:$ZZ$42,"&lt;="&amp;DContriAgreDes!K$2)</f>
        <v>162611.89653364653</v>
      </c>
      <c r="L35" s="436">
        <f ca="1">AVERAGEIFS(DContriDES!$E72:$ZZ72,DContriDES!$E$42:$ZZ$42,"&gt;="&amp;DContriAgreDes!L$1,DContriDES!$E$42:$ZZ$42,"&lt;="&amp;DContriAgreDes!L$2)</f>
        <v>162715.02708696132</v>
      </c>
      <c r="M35" s="436">
        <f ca="1">AVERAGEIFS(DContriDES!$E72:$ZZ72,DContriDES!$E$42:$ZZ$42,"&gt;="&amp;DContriAgreDes!M$1,DContriDES!$E$42:$ZZ$42,"&lt;="&amp;DContriAgreDes!M$2)</f>
        <v>160463.84928757092</v>
      </c>
      <c r="N35" s="436">
        <f ca="1">AVERAGEIFS(DContriDES!$E72:$ZZ72,DContriDES!$E$42:$ZZ$42,"&gt;="&amp;DContriAgreDes!N$1,DContriDES!$E$42:$ZZ$42,"&lt;="&amp;DContriAgreDes!N$2)</f>
        <v>0</v>
      </c>
      <c r="O35" s="436">
        <f ca="1">AVERAGEIFS(DContriDES!$E72:$ZZ72,DContriDES!$E$42:$ZZ$42,"&gt;="&amp;DContriAgreDes!O$1,DContriDES!$E$42:$ZZ$42,"&lt;="&amp;DContriAgreDes!O$2)</f>
        <v>0</v>
      </c>
      <c r="P35" s="438"/>
      <c r="Q35" s="437">
        <f ca="1">AVERAGEIFS(DContriDES!$E72:$ZZ72,DContriDES!$E$42:$ZZ$42,"&gt;="&amp;DContriAgreDes!Q$1,DContriDES!$E$42:$ZZ$42,"&lt;="&amp;DContriAgreDes!Q$2)</f>
        <v>161024.24063094286</v>
      </c>
      <c r="R35" s="436">
        <f ca="1">AVERAGEIFS(DContriDES!$E72:$ZZ72,DContriDES!$E$42:$ZZ$42,"&gt;="&amp;DContriAgreDes!R$1,DContriDES!$E$42:$ZZ$42,"&lt;="&amp;DContriAgreDes!R$2)</f>
        <v>163057.89141257235</v>
      </c>
      <c r="S35" s="436">
        <f ca="1">AVERAGEIFS(DContriDES!$E72:$ZZ72,DContriDES!$E$42:$ZZ$42,"&gt;="&amp;DContriAgreDes!S$1,DContriDES!$E$42:$ZZ$42,"&lt;="&amp;DContriAgreDes!S$2)</f>
        <v>163710.49969951666</v>
      </c>
      <c r="T35" s="436">
        <f ca="1">AVERAGEIFS(DContriDES!$E72:$ZZ72,DContriDES!$E$42:$ZZ$42,"&gt;="&amp;DContriAgreDes!T$1,DContriDES!$E$42:$ZZ$42,"&lt;="&amp;DContriAgreDes!T$2)</f>
        <v>161513.29336777644</v>
      </c>
      <c r="U35" s="436">
        <f ca="1">AVERAGEIFS(DContriDES!$E72:$ZZ72,DContriDES!$E$42:$ZZ$42,"&gt;="&amp;DContriAgreDes!U$1,DContriDES!$E$42:$ZZ$42,"&lt;="&amp;DContriAgreDes!U$2)</f>
        <v>164289.95822889221</v>
      </c>
      <c r="V35" s="436">
        <f ca="1">AVERAGEIFS(DContriDES!$E72:$ZZ72,DContriDES!$E$42:$ZZ$42,"&gt;="&amp;DContriAgreDes!V$1,DContriDES!$E$42:$ZZ$42,"&lt;="&amp;DContriAgreDes!V$2)</f>
        <v>161140.09594503042</v>
      </c>
      <c r="W35" s="436">
        <f ca="1">AVERAGEIFS(DContriDES!$E72:$ZZ72,DContriDES!$E$42:$ZZ$42,"&gt;="&amp;DContriAgreDes!W$1,DContriDES!$E$42:$ZZ$42,"&lt;="&amp;DContriAgreDes!W$2)</f>
        <v>161903.19359834125</v>
      </c>
      <c r="X35" s="436">
        <f ca="1">AVERAGEIFS(DContriDES!$E72:$ZZ72,DContriDES!$E$42:$ZZ$42,"&gt;="&amp;DContriAgreDes!X$1,DContriDES!$E$42:$ZZ$42,"&lt;="&amp;DContriAgreDes!X$2)</f>
        <v>159024.50497680056</v>
      </c>
      <c r="Y35" s="436">
        <f ca="1">AVERAGEIFS(DContriDES!$E72:$ZZ72,DContriDES!$E$42:$ZZ$42,"&gt;="&amp;DContriAgreDes!Y$1,DContriDES!$E$42:$ZZ$42,"&lt;="&amp;DContriAgreDes!Y$2)</f>
        <v>0</v>
      </c>
      <c r="Z35" s="436">
        <f ca="1">AVERAGEIFS(DContriDES!$E72:$ZZ72,DContriDES!$E$42:$ZZ$42,"&gt;="&amp;DContriAgreDes!Z$1,DContriDES!$E$42:$ZZ$42,"&lt;="&amp;DContriAgreDes!Z$2)</f>
        <v>0</v>
      </c>
      <c r="AA35" s="436">
        <f ca="1">AVERAGEIFS(DContriDES!$E72:$ZZ72,DContriDES!$E$42:$ZZ$42,"&gt;="&amp;DContriAgreDes!AA$1,DContriDES!$E$42:$ZZ$42,"&lt;="&amp;DContriAgreDes!AA$2)</f>
        <v>0</v>
      </c>
      <c r="AB35" s="436">
        <f ca="1">AVERAGEIFS(DContriDES!$E72:$ZZ72,DContriDES!$E$42:$ZZ$42,"&gt;="&amp;DContriAgreDes!AB$1,DContriDES!$E$42:$ZZ$42,"&lt;="&amp;DContriAgreDes!AB$2)</f>
        <v>0</v>
      </c>
      <c r="AC35" s="438"/>
      <c r="AD35" s="437">
        <f ca="1">AVERAGEIFS(DContriDES!$E72:$ZZ72,DContriDES!$E$42:$ZZ$42,"&gt;="&amp;DContriAgreDes!AD$1,DContriDES!$E$42:$ZZ$42,"&lt;="&amp;DContriAgreDes!AD$2)</f>
        <v>159946.75196154593</v>
      </c>
      <c r="AE35" s="436">
        <f ca="1">AVERAGEIFS(DContriDES!$E72:$ZZ72,DContriDES!$E$42:$ZZ$42,"&gt;="&amp;DContriAgreDes!AE$1,DContriDES!$E$42:$ZZ$42,"&lt;="&amp;DContriAgreDes!AE$2)</f>
        <v>160282.91010053054</v>
      </c>
      <c r="AF35" s="436">
        <f ca="1">AVERAGEIFS(DContriDES!$E72:$ZZ72,DContriDES!$E$42:$ZZ$42,"&gt;="&amp;DContriAgreDes!AF$1,DContriDES!$E$42:$ZZ$42,"&lt;="&amp;DContriAgreDes!AF$2)</f>
        <v>165893.53600319638</v>
      </c>
      <c r="AG35" s="436">
        <f ca="1">AVERAGEIFS(DContriDES!$E72:$ZZ72,DContriDES!$E$42:$ZZ$42,"&gt;="&amp;DContriAgreDes!AG$1,DContriDES!$E$42:$ZZ$42,"&lt;="&amp;DContriAgreDes!AG$2)</f>
        <v>163738.57954777544</v>
      </c>
      <c r="AH35" s="436">
        <f ca="1">AVERAGEIFS(DContriDES!$E72:$ZZ72,DContriDES!$E$42:$ZZ$42,"&gt;="&amp;DContriAgreDes!AH$1,DContriDES!$E$42:$ZZ$42,"&lt;="&amp;DContriAgreDes!AH$2)</f>
        <v>162825.68785131787</v>
      </c>
      <c r="AI35" s="436">
        <f ca="1">AVERAGEIFS(DContriDES!$E72:$ZZ72,DContriDES!$E$42:$ZZ$42,"&gt;="&amp;DContriAgreDes!AI$1,DContriDES!$E$42:$ZZ$42,"&lt;="&amp;DContriAgreDes!AI$2)</f>
        <v>161271.42220184632</v>
      </c>
      <c r="AJ35" s="436">
        <f ca="1">AVERAGEIFS(DContriDES!$E72:$ZZ72,DContriDES!$E$42:$ZZ$42,"&gt;="&amp;DContriAgreDes!AJ$1,DContriDES!$E$42:$ZZ$42,"&lt;="&amp;DContriAgreDes!AJ$2)</f>
        <v>165111.60217494439</v>
      </c>
      <c r="AK35" s="436">
        <f ca="1">AVERAGEIFS(DContriDES!$E72:$ZZ72,DContriDES!$E$42:$ZZ$42,"&gt;="&amp;DContriAgreDes!AK$1,DContriDES!$E$42:$ZZ$42,"&lt;="&amp;DContriAgreDes!AK$2)</f>
        <v>162620.27585694526</v>
      </c>
      <c r="AL35" s="436">
        <f ca="1">AVERAGEIFS(DContriDES!$E72:$ZZ72,DContriDES!$E$42:$ZZ$42,"&gt;="&amp;DContriAgreDes!AL$1,DContriDES!$E$42:$ZZ$42,"&lt;="&amp;DContriAgreDes!AL$2)</f>
        <v>160413.20322899427</v>
      </c>
      <c r="AM35" s="436">
        <f ca="1">AVERAGEIFS(DContriDES!$E72:$ZZ72,DContriDES!$E$42:$ZZ$42,"&gt;="&amp;DContriAgreDes!AM$1,DContriDES!$E$42:$ZZ$42,"&lt;="&amp;DContriAgreDes!AM$2)</f>
        <v>161734.42820267339</v>
      </c>
      <c r="AN35" s="436">
        <f ca="1">AVERAGEIFS(DContriDES!$E72:$ZZ72,DContriDES!$E$42:$ZZ$42,"&gt;="&amp;DContriAgreDes!AN$1,DContriDES!$E$42:$ZZ$42,"&lt;="&amp;DContriAgreDes!AN$2)</f>
        <v>161091.83330656035</v>
      </c>
      <c r="AO35" s="436">
        <f ca="1">AVERAGEIFS(DContriDES!$E72:$ZZ72,DContriDES!$E$42:$ZZ$42,"&gt;="&amp;DContriAgreDes!AO$1,DContriDES!$E$42:$ZZ$42,"&lt;="&amp;DContriAgreDes!AO$2)</f>
        <v>158565.28635347902</v>
      </c>
      <c r="AP35" s="436">
        <f ca="1">AVERAGEIFS(DContriDES!$E72:$ZZ72,DContriDES!$E$42:$ZZ$42,"&gt;="&amp;DContriAgreDes!AP$1,DContriDES!$E$42:$ZZ$42,"&lt;="&amp;DContriAgreDes!AP$2)</f>
        <v>0</v>
      </c>
      <c r="AQ35" s="436">
        <f ca="1">AVERAGEIFS(DContriDES!$E72:$ZZ72,DContriDES!$E$42:$ZZ$42,"&gt;="&amp;DContriAgreDes!AQ$1,DContriDES!$E$42:$ZZ$42,"&lt;="&amp;DContriAgreDes!AQ$2)</f>
        <v>0</v>
      </c>
      <c r="AR35" s="436">
        <f ca="1">AVERAGEIFS(DContriDES!$E72:$ZZ72,DContriDES!$E$42:$ZZ$42,"&gt;="&amp;DContriAgreDes!AR$1,DContriDES!$E$42:$ZZ$42,"&lt;="&amp;DContriAgreDes!AR$2)</f>
        <v>0</v>
      </c>
      <c r="AS35" s="436">
        <f ca="1">AVERAGEIFS(DContriDES!$E72:$ZZ72,DContriDES!$E$42:$ZZ$42,"&gt;="&amp;DContriAgreDes!AS$1,DContriDES!$E$42:$ZZ$42,"&lt;="&amp;DContriAgreDes!AS$2)</f>
        <v>0</v>
      </c>
      <c r="AT35" s="436">
        <f ca="1">AVERAGEIFS(DContriDES!$E72:$ZZ72,DContriDES!$E$42:$ZZ$42,"&gt;="&amp;DContriAgreDes!AT$1,DContriDES!$E$42:$ZZ$42,"&lt;="&amp;DContriAgreDes!AT$2)</f>
        <v>0</v>
      </c>
      <c r="AU35" s="436">
        <f ca="1">AVERAGEIFS(DContriDES!$E72:$ZZ72,DContriDES!$E$42:$ZZ$42,"&gt;="&amp;DContriAgreDes!AU$1,DContriDES!$E$42:$ZZ$42,"&lt;="&amp;DContriAgreDes!AU$2)</f>
        <v>0</v>
      </c>
      <c r="AV35" s="438"/>
      <c r="AW35" s="437"/>
      <c r="AX35" s="436" t="s">
        <v>24</v>
      </c>
      <c r="AY35" s="436">
        <f ca="1">AVERAGEIFS(DContriDES!$E72:$ZZ72,DContriDES!$E$42:$ZZ$42,"&gt;="&amp;DContriAgreDes!AY$1,DContriDES!$E$42:$ZZ$42,"&lt;="&amp;DContriAgreDes!AY$2)</f>
        <v>164610.67925643991</v>
      </c>
      <c r="AZ35" s="439">
        <f ca="1">AVERAGEIFS(DContriDES!$E72:$ZZ72,DContriDES!$E$42:$ZZ$42,"&gt;="&amp;DContriAgreDes!AZ$1,DContriDES!$E$42:$ZZ$42,"&lt;="&amp;DContriAgreDes!AZ$2)</f>
        <v>0</v>
      </c>
      <c r="BA35" s="436"/>
      <c r="BB35" s="428">
        <f ca="1">AVERAGEIFS(DContriDES!$E72:$ZZ72,DContriDES!$E$42:$ZZ$42,"&gt;="&amp;DContriAgreDes!BB$1,DContriDES!$E$42:$ZZ$42,"&lt;="&amp;DContriAgreDes!BB$2)</f>
        <v>151452.93138648864</v>
      </c>
    </row>
    <row r="36" spans="1:54" s="440" customFormat="1" x14ac:dyDescent="0.2">
      <c r="A36" s="436" t="s">
        <v>25</v>
      </c>
      <c r="B36" s="437">
        <f ca="1">AVERAGEIFS(DContriDES!$E73:$ZZ73,DContriDES!$E$42:$ZZ$42,"&gt;="&amp;DContriAgreDes!B$1,DContriDES!$E$42:$ZZ$42,"&lt;="&amp;DContriAgreDes!B$2)</f>
        <v>161935.05382904207</v>
      </c>
      <c r="C36" s="436">
        <f ca="1">AVERAGEIFS(DContriDES!$E73:$ZZ73,DContriDES!$E$42:$ZZ$42,"&gt;="&amp;DContriAgreDes!C$1,DContriDES!$E$42:$ZZ$42,"&lt;="&amp;DContriAgreDes!C$2)</f>
        <v>157982.36251451055</v>
      </c>
      <c r="D36" s="436">
        <f ca="1">AVERAGEIFS(DContriDES!$E73:$ZZ73,DContriDES!$E$42:$ZZ$42,"&gt;="&amp;DContriAgreDes!D$1,DContriDES!$E$42:$ZZ$42,"&lt;="&amp;DContriAgreDes!D$2)</f>
        <v>154931.77028778385</v>
      </c>
      <c r="E36" s="436">
        <f ca="1">AVERAGEIFS(DContriDES!$E73:$ZZ73,DContriDES!$E$42:$ZZ$42,"&gt;="&amp;DContriAgreDes!E$1,DContriDES!$E$42:$ZZ$42,"&lt;="&amp;DContriAgreDes!E$2)</f>
        <v>153194.98932779641</v>
      </c>
      <c r="F36" s="436">
        <f ca="1">AVERAGEIFS(DContriDES!$E73:$ZZ73,DContriDES!$E$42:$ZZ$42,"&gt;="&amp;DContriAgreDes!F$1,DContriDES!$E$42:$ZZ$42,"&lt;="&amp;DContriAgreDes!F$2)</f>
        <v>0</v>
      </c>
      <c r="G36" s="438"/>
      <c r="H36" s="437">
        <f ca="1">AVERAGEIFS(DContriDES!$E73:$ZZ73,DContriDES!$E$42:$ZZ$42,"&gt;="&amp;DContriAgreDes!H$1,DContriDES!$E$42:$ZZ$42,"&lt;="&amp;DContriAgreDes!H$2)</f>
        <v>159989.91496837113</v>
      </c>
      <c r="I36" s="436">
        <f ca="1">AVERAGEIFS(DContriDES!$E73:$ZZ73,DContriDES!$E$42:$ZZ$42,"&gt;="&amp;DContriAgreDes!I$1,DContriDES!$E$42:$ZZ$42,"&lt;="&amp;DContriAgreDes!I$2)</f>
        <v>155974.81006065002</v>
      </c>
      <c r="J36" s="436">
        <f ca="1">AVERAGEIFS(DContriDES!$E73:$ZZ73,DContriDES!$E$42:$ZZ$42,"&gt;="&amp;DContriAgreDes!J$1,DContriDES!$E$42:$ZZ$42,"&lt;="&amp;DContriAgreDes!J$2)</f>
        <v>155452.11964681352</v>
      </c>
      <c r="K36" s="436">
        <f ca="1">AVERAGEIFS(DContriDES!$E73:$ZZ73,DContriDES!$E$42:$ZZ$42,"&gt;="&amp;DContriAgreDes!K$1,DContriDES!$E$42:$ZZ$42,"&lt;="&amp;DContriAgreDes!K$2)</f>
        <v>154411.42092875417</v>
      </c>
      <c r="L36" s="436">
        <f ca="1">AVERAGEIFS(DContriDES!$E73:$ZZ73,DContriDES!$E$42:$ZZ$42,"&gt;="&amp;DContriAgreDes!L$1,DContriDES!$E$42:$ZZ$42,"&lt;="&amp;DContriAgreDes!L$2)</f>
        <v>152642.28105365459</v>
      </c>
      <c r="M36" s="436">
        <f ca="1">AVERAGEIFS(DContriDES!$E73:$ZZ73,DContriDES!$E$42:$ZZ$42,"&gt;="&amp;DContriAgreDes!M$1,DContriDES!$E$42:$ZZ$42,"&lt;="&amp;DContriAgreDes!M$2)</f>
        <v>153747.69760193827</v>
      </c>
      <c r="N36" s="436">
        <f ca="1">AVERAGEIFS(DContriDES!$E73:$ZZ73,DContriDES!$E$42:$ZZ$42,"&gt;="&amp;DContriAgreDes!N$1,DContriDES!$E$42:$ZZ$42,"&lt;="&amp;DContriAgreDes!N$2)</f>
        <v>0</v>
      </c>
      <c r="O36" s="436">
        <f ca="1">AVERAGEIFS(DContriDES!$E73:$ZZ73,DContriDES!$E$42:$ZZ$42,"&gt;="&amp;DContriAgreDes!O$1,DContriDES!$E$42:$ZZ$42,"&lt;="&amp;DContriAgreDes!O$2)</f>
        <v>0</v>
      </c>
      <c r="P36" s="438"/>
      <c r="Q36" s="437">
        <f ca="1">AVERAGEIFS(DContriDES!$E73:$ZZ73,DContriDES!$E$42:$ZZ$42,"&gt;="&amp;DContriAgreDes!Q$1,DContriDES!$E$42:$ZZ$42,"&lt;="&amp;DContriAgreDes!Q$2)</f>
        <v>157035.55513529075</v>
      </c>
      <c r="R36" s="436">
        <f ca="1">AVERAGEIFS(DContriDES!$E73:$ZZ73,DContriDES!$E$42:$ZZ$42,"&gt;="&amp;DContriAgreDes!R$1,DContriDES!$E$42:$ZZ$42,"&lt;="&amp;DContriAgreDes!R$2)</f>
        <v>153868.68415833628</v>
      </c>
      <c r="S36" s="436">
        <f ca="1">AVERAGEIFS(DContriDES!$E73:$ZZ73,DContriDES!$E$42:$ZZ$42,"&gt;="&amp;DContriAgreDes!S$1,DContriDES!$E$42:$ZZ$42,"&lt;="&amp;DContriAgreDes!S$2)</f>
        <v>156266.92720902868</v>
      </c>
      <c r="T36" s="436">
        <f ca="1">AVERAGEIFS(DContriDES!$E73:$ZZ73,DContriDES!$E$42:$ZZ$42,"&gt;="&amp;DContriAgreDes!T$1,DContriDES!$E$42:$ZZ$42,"&lt;="&amp;DContriAgreDes!T$2)</f>
        <v>152555.91464847967</v>
      </c>
      <c r="U36" s="436">
        <f ca="1">AVERAGEIFS(DContriDES!$E73:$ZZ73,DContriDES!$E$42:$ZZ$42,"&gt;="&amp;DContriAgreDes!U$1,DContriDES!$E$42:$ZZ$42,"&lt;="&amp;DContriAgreDes!U$2)</f>
        <v>152021.26311714028</v>
      </c>
      <c r="V36" s="436">
        <f ca="1">AVERAGEIFS(DContriDES!$E73:$ZZ73,DContriDES!$E$42:$ZZ$42,"&gt;="&amp;DContriAgreDes!V$1,DContriDES!$E$42:$ZZ$42,"&lt;="&amp;DContriAgreDes!V$2)</f>
        <v>153263.29899016887</v>
      </c>
      <c r="W36" s="436">
        <f ca="1">AVERAGEIFS(DContriDES!$E73:$ZZ73,DContriDES!$E$42:$ZZ$42,"&gt;="&amp;DContriAgreDes!W$1,DContriDES!$E$42:$ZZ$42,"&lt;="&amp;DContriAgreDes!W$2)</f>
        <v>154147.67936713478</v>
      </c>
      <c r="X36" s="436">
        <f ca="1">AVERAGEIFS(DContriDES!$E73:$ZZ73,DContriDES!$E$42:$ZZ$42,"&gt;="&amp;DContriAgreDes!X$1,DContriDES!$E$42:$ZZ$42,"&lt;="&amp;DContriAgreDes!X$2)</f>
        <v>153347.71583674176</v>
      </c>
      <c r="Y36" s="436">
        <f ca="1">AVERAGEIFS(DContriDES!$E73:$ZZ73,DContriDES!$E$42:$ZZ$42,"&gt;="&amp;DContriAgreDes!Y$1,DContriDES!$E$42:$ZZ$42,"&lt;="&amp;DContriAgreDes!Y$2)</f>
        <v>0</v>
      </c>
      <c r="Z36" s="436">
        <f ca="1">AVERAGEIFS(DContriDES!$E73:$ZZ73,DContriDES!$E$42:$ZZ$42,"&gt;="&amp;DContriAgreDes!Z$1,DContriDES!$E$42:$ZZ$42,"&lt;="&amp;DContriAgreDes!Z$2)</f>
        <v>0</v>
      </c>
      <c r="AA36" s="436">
        <f ca="1">AVERAGEIFS(DContriDES!$E73:$ZZ73,DContriDES!$E$42:$ZZ$42,"&gt;="&amp;DContriAgreDes!AA$1,DContriDES!$E$42:$ZZ$42,"&lt;="&amp;DContriAgreDes!AA$2)</f>
        <v>0</v>
      </c>
      <c r="AB36" s="436">
        <f ca="1">AVERAGEIFS(DContriDES!$E73:$ZZ73,DContriDES!$E$42:$ZZ$42,"&gt;="&amp;DContriAgreDes!AB$1,DContriDES!$E$42:$ZZ$42,"&lt;="&amp;DContriAgreDes!AB$2)</f>
        <v>0</v>
      </c>
      <c r="AC36" s="438"/>
      <c r="AD36" s="437">
        <f ca="1">AVERAGEIFS(DContriDES!$E73:$ZZ73,DContriDES!$E$42:$ZZ$42,"&gt;="&amp;DContriAgreDes!AD$1,DContriDES!$E$42:$ZZ$42,"&lt;="&amp;DContriAgreDes!AD$2)</f>
        <v>157579.59381572253</v>
      </c>
      <c r="AE36" s="436">
        <f ca="1">AVERAGEIFS(DContriDES!$E73:$ZZ73,DContriDES!$E$42:$ZZ$42,"&gt;="&amp;DContriAgreDes!AE$1,DContriDES!$E$42:$ZZ$42,"&lt;="&amp;DContriAgreDes!AE$2)</f>
        <v>154898.88141532906</v>
      </c>
      <c r="AF36" s="436">
        <f ca="1">AVERAGEIFS(DContriDES!$E73:$ZZ73,DContriDES!$E$42:$ZZ$42,"&gt;="&amp;DContriAgreDes!AF$1,DContriDES!$E$42:$ZZ$42,"&lt;="&amp;DContriAgreDes!AF$2)</f>
        <v>153877.88370938902</v>
      </c>
      <c r="AG36" s="436">
        <f ca="1">AVERAGEIFS(DContriDES!$E73:$ZZ73,DContriDES!$E$42:$ZZ$42,"&gt;="&amp;DContriAgreDes!AG$1,DContriDES!$E$42:$ZZ$42,"&lt;="&amp;DContriAgreDes!AG$2)</f>
        <v>156888.88355200514</v>
      </c>
      <c r="AH36" s="436">
        <f ca="1">AVERAGEIFS(DContriDES!$E73:$ZZ73,DContriDES!$E$42:$ZZ$42,"&gt;="&amp;DContriAgreDes!AH$1,DContriDES!$E$42:$ZZ$42,"&lt;="&amp;DContriAgreDes!AH$2)</f>
        <v>154525.68537634212</v>
      </c>
      <c r="AI36" s="436">
        <f ca="1">AVERAGEIFS(DContriDES!$E73:$ZZ73,DContriDES!$E$42:$ZZ$42,"&gt;="&amp;DContriAgreDes!AI$1,DContriDES!$E$42:$ZZ$42,"&lt;="&amp;DContriAgreDes!AI$2)</f>
        <v>151819.69385791523</v>
      </c>
      <c r="AJ36" s="436">
        <f ca="1">AVERAGEIFS(DContriDES!$E73:$ZZ73,DContriDES!$E$42:$ZZ$42,"&gt;="&amp;DContriAgreDes!AJ$1,DContriDES!$E$42:$ZZ$42,"&lt;="&amp;DContriAgreDes!AJ$2)</f>
        <v>152333.43172127981</v>
      </c>
      <c r="AK36" s="436">
        <f ca="1">AVERAGEIFS(DContriDES!$E73:$ZZ73,DContriDES!$E$42:$ZZ$42,"&gt;="&amp;DContriAgreDes!AK$1,DContriDES!$E$42:$ZZ$42,"&lt;="&amp;DContriAgreDes!AK$2)</f>
        <v>152202.90606885101</v>
      </c>
      <c r="AL36" s="436">
        <f ca="1">AVERAGEIFS(DContriDES!$E73:$ZZ73,DContriDES!$E$42:$ZZ$42,"&gt;="&amp;DContriAgreDes!AL$1,DContriDES!$E$42:$ZZ$42,"&lt;="&amp;DContriAgreDes!AL$2)</f>
        <v>153390.50537083292</v>
      </c>
      <c r="AM36" s="436">
        <f ca="1">AVERAGEIFS(DContriDES!$E73:$ZZ73,DContriDES!$E$42:$ZZ$42,"&gt;="&amp;DContriAgreDes!AM$1,DContriDES!$E$42:$ZZ$42,"&lt;="&amp;DContriAgreDes!AM$2)</f>
        <v>154456.01723993057</v>
      </c>
      <c r="AN36" s="436">
        <f ca="1">AVERAGEIFS(DContriDES!$E73:$ZZ73,DContriDES!$E$42:$ZZ$42,"&gt;="&amp;DContriAgreDes!AN$1,DContriDES!$E$42:$ZZ$42,"&lt;="&amp;DContriAgreDes!AN$2)</f>
        <v>153284.71692561446</v>
      </c>
      <c r="AO36" s="436">
        <f ca="1">AVERAGEIFS(DContriDES!$E73:$ZZ73,DContriDES!$E$42:$ZZ$42,"&gt;="&amp;DContriAgreDes!AO$1,DContriDES!$E$42:$ZZ$42,"&lt;="&amp;DContriAgreDes!AO$2)</f>
        <v>153502.35864026978</v>
      </c>
      <c r="AP36" s="436">
        <f ca="1">AVERAGEIFS(DContriDES!$E73:$ZZ73,DContriDES!$E$42:$ZZ$42,"&gt;="&amp;DContriAgreDes!AP$1,DContriDES!$E$42:$ZZ$42,"&lt;="&amp;DContriAgreDes!AP$2)</f>
        <v>0</v>
      </c>
      <c r="AQ36" s="436">
        <f ca="1">AVERAGEIFS(DContriDES!$E73:$ZZ73,DContriDES!$E$42:$ZZ$42,"&gt;="&amp;DContriAgreDes!AQ$1,DContriDES!$E$42:$ZZ$42,"&lt;="&amp;DContriAgreDes!AQ$2)</f>
        <v>0</v>
      </c>
      <c r="AR36" s="436">
        <f ca="1">AVERAGEIFS(DContriDES!$E73:$ZZ73,DContriDES!$E$42:$ZZ$42,"&gt;="&amp;DContriAgreDes!AR$1,DContriDES!$E$42:$ZZ$42,"&lt;="&amp;DContriAgreDes!AR$2)</f>
        <v>0</v>
      </c>
      <c r="AS36" s="436">
        <f ca="1">AVERAGEIFS(DContriDES!$E73:$ZZ73,DContriDES!$E$42:$ZZ$42,"&gt;="&amp;DContriAgreDes!AS$1,DContriDES!$E$42:$ZZ$42,"&lt;="&amp;DContriAgreDes!AS$2)</f>
        <v>0</v>
      </c>
      <c r="AT36" s="436">
        <f ca="1">AVERAGEIFS(DContriDES!$E73:$ZZ73,DContriDES!$E$42:$ZZ$42,"&gt;="&amp;DContriAgreDes!AT$1,DContriDES!$E$42:$ZZ$42,"&lt;="&amp;DContriAgreDes!AT$2)</f>
        <v>0</v>
      </c>
      <c r="AU36" s="436">
        <f ca="1">AVERAGEIFS(DContriDES!$E73:$ZZ73,DContriDES!$E$42:$ZZ$42,"&gt;="&amp;DContriAgreDes!AU$1,DContriDES!$E$42:$ZZ$42,"&lt;="&amp;DContriAgreDes!AU$2)</f>
        <v>0</v>
      </c>
      <c r="AV36" s="438"/>
      <c r="AW36" s="437"/>
      <c r="AX36" s="436" t="s">
        <v>25</v>
      </c>
      <c r="AY36" s="436">
        <f ca="1">AVERAGEIFS(DContriDES!$E73:$ZZ73,DContriDES!$E$42:$ZZ$42,"&gt;="&amp;DContriAgreDes!AY$1,DContriDES!$E$42:$ZZ$42,"&lt;="&amp;DContriAgreDes!AY$2)</f>
        <v>152701.95322206887</v>
      </c>
      <c r="AZ36" s="439">
        <f ca="1">AVERAGEIFS(DContriDES!$E73:$ZZ73,DContriDES!$E$42:$ZZ$42,"&gt;="&amp;DContriAgreDes!AZ$1,DContriDES!$E$42:$ZZ$42,"&lt;="&amp;DContriAgreDes!AZ$2)</f>
        <v>0</v>
      </c>
      <c r="BA36" s="436"/>
      <c r="BB36" s="428">
        <f ca="1">AVERAGEIFS(DContriDES!$E73:$ZZ73,DContriDES!$E$42:$ZZ$42,"&gt;="&amp;DContriAgreDes!BB$1,DContriDES!$E$42:$ZZ$42,"&lt;="&amp;DContriAgreDes!BB$2)</f>
        <v>157671.08808084184</v>
      </c>
    </row>
    <row r="37" spans="1:54" s="440" customFormat="1" x14ac:dyDescent="0.2">
      <c r="A37" s="436" t="s">
        <v>26</v>
      </c>
      <c r="B37" s="437">
        <f ca="1">AVERAGEIFS(DContriDES!$E74:$ZZ74,DContriDES!$E$42:$ZZ$42,"&gt;="&amp;DContriAgreDes!B$1,DContriDES!$E$42:$ZZ$42,"&lt;="&amp;DContriAgreDes!B$2)</f>
        <v>270212.70656532311</v>
      </c>
      <c r="C37" s="436">
        <f ca="1">AVERAGEIFS(DContriDES!$E74:$ZZ74,DContriDES!$E$42:$ZZ$42,"&gt;="&amp;DContriAgreDes!C$1,DContriDES!$E$42:$ZZ$42,"&lt;="&amp;DContriAgreDes!C$2)</f>
        <v>269679.29427098337</v>
      </c>
      <c r="D37" s="436">
        <f ca="1">AVERAGEIFS(DContriDES!$E74:$ZZ74,DContriDES!$E$42:$ZZ$42,"&gt;="&amp;DContriAgreDes!D$1,DContriDES!$E$42:$ZZ$42,"&lt;="&amp;DContriAgreDes!D$2)</f>
        <v>256303.58717634005</v>
      </c>
      <c r="E37" s="436">
        <f ca="1">AVERAGEIFS(DContriDES!$E74:$ZZ74,DContriDES!$E$42:$ZZ$42,"&gt;="&amp;DContriAgreDes!E$1,DContriDES!$E$42:$ZZ$42,"&lt;="&amp;DContriAgreDes!E$2)</f>
        <v>253229.85619907998</v>
      </c>
      <c r="F37" s="436">
        <f ca="1">AVERAGEIFS(DContriDES!$E74:$ZZ74,DContriDES!$E$42:$ZZ$42,"&gt;="&amp;DContriAgreDes!F$1,DContriDES!$E$42:$ZZ$42,"&lt;="&amp;DContriAgreDes!F$2)</f>
        <v>0</v>
      </c>
      <c r="G37" s="438"/>
      <c r="H37" s="437">
        <f ca="1">AVERAGEIFS(DContriDES!$E74:$ZZ74,DContriDES!$E$42:$ZZ$42,"&gt;="&amp;DContriAgreDes!H$1,DContriDES!$E$42:$ZZ$42,"&lt;="&amp;DContriAgreDes!H$2)</f>
        <v>269912.3587224597</v>
      </c>
      <c r="I37" s="436">
        <f ca="1">AVERAGEIFS(DContriDES!$E74:$ZZ74,DContriDES!$E$42:$ZZ$42,"&gt;="&amp;DContriAgreDes!I$1,DContriDES!$E$42:$ZZ$42,"&lt;="&amp;DContriAgreDes!I$2)</f>
        <v>269446.22981950705</v>
      </c>
      <c r="J37" s="436">
        <f ca="1">AVERAGEIFS(DContriDES!$E74:$ZZ74,DContriDES!$E$42:$ZZ$42,"&gt;="&amp;DContriAgreDes!J$1,DContriDES!$E$42:$ZZ$42,"&lt;="&amp;DContriAgreDes!J$2)</f>
        <v>257755.75560336665</v>
      </c>
      <c r="K37" s="436">
        <f ca="1">AVERAGEIFS(DContriDES!$E74:$ZZ74,DContriDES!$E$42:$ZZ$42,"&gt;="&amp;DContriAgreDes!K$1,DContriDES!$E$42:$ZZ$42,"&lt;="&amp;DContriAgreDes!K$2)</f>
        <v>254851.41874931345</v>
      </c>
      <c r="L37" s="436">
        <f ca="1">AVERAGEIFS(DContriDES!$E74:$ZZ74,DContriDES!$E$42:$ZZ$42,"&gt;="&amp;DContriAgreDes!L$1,DContriDES!$E$42:$ZZ$42,"&lt;="&amp;DContriAgreDes!L$2)</f>
        <v>254229.26347255486</v>
      </c>
      <c r="M37" s="436">
        <f ca="1">AVERAGEIFS(DContriDES!$E74:$ZZ74,DContriDES!$E$42:$ZZ$42,"&gt;="&amp;DContriAgreDes!M$1,DContriDES!$E$42:$ZZ$42,"&lt;="&amp;DContriAgreDes!M$2)</f>
        <v>252230.44892560507</v>
      </c>
      <c r="N37" s="436">
        <f ca="1">AVERAGEIFS(DContriDES!$E74:$ZZ74,DContriDES!$E$42:$ZZ$42,"&gt;="&amp;DContriAgreDes!N$1,DContriDES!$E$42:$ZZ$42,"&lt;="&amp;DContriAgreDes!N$2)</f>
        <v>0</v>
      </c>
      <c r="O37" s="436">
        <f ca="1">AVERAGEIFS(DContriDES!$E74:$ZZ74,DContriDES!$E$42:$ZZ$42,"&gt;="&amp;DContriAgreDes!O$1,DContriDES!$E$42:$ZZ$42,"&lt;="&amp;DContriAgreDes!O$2)</f>
        <v>0</v>
      </c>
      <c r="P37" s="438"/>
      <c r="Q37" s="437">
        <f ca="1">AVERAGEIFS(DContriDES!$E74:$ZZ74,DContriDES!$E$42:$ZZ$42,"&gt;="&amp;DContriAgreDes!Q$1,DContriDES!$E$42:$ZZ$42,"&lt;="&amp;DContriAgreDes!Q$2)</f>
        <v>263937.63033483841</v>
      </c>
      <c r="R37" s="436">
        <f ca="1">AVERAGEIFS(DContriDES!$E74:$ZZ74,DContriDES!$E$42:$ZZ$42,"&gt;="&amp;DContriAgreDes!R$1,DContriDES!$E$42:$ZZ$42,"&lt;="&amp;DContriAgreDes!R$2)</f>
        <v>251573.880871895</v>
      </c>
      <c r="S37" s="436">
        <f ca="1">AVERAGEIFS(DContriDES!$E74:$ZZ74,DContriDES!$E$42:$ZZ$42,"&gt;="&amp;DContriAgreDes!S$1,DContriDES!$E$42:$ZZ$42,"&lt;="&amp;DContriAgreDes!S$2)</f>
        <v>251615.76823761189</v>
      </c>
      <c r="T37" s="436">
        <f ca="1">AVERAGEIFS(DContriDES!$E74:$ZZ74,DContriDES!$E$42:$ZZ$42,"&gt;="&amp;DContriAgreDes!T$1,DContriDES!$E$42:$ZZ$42,"&lt;="&amp;DContriAgreDes!T$2)</f>
        <v>258087.06926101507</v>
      </c>
      <c r="U37" s="436">
        <f ca="1">AVERAGEIFS(DContriDES!$E74:$ZZ74,DContriDES!$E$42:$ZZ$42,"&gt;="&amp;DContriAgreDes!U$1,DContriDES!$E$42:$ZZ$42,"&lt;="&amp;DContriAgreDes!U$2)</f>
        <v>256333.91616663054</v>
      </c>
      <c r="V37" s="436">
        <f ca="1">AVERAGEIFS(DContriDES!$E74:$ZZ74,DContriDES!$E$42:$ZZ$42,"&gt;="&amp;DContriAgreDes!V$1,DContriDES!$E$42:$ZZ$42,"&lt;="&amp;DContriAgreDes!V$2)</f>
        <v>252124.61077847923</v>
      </c>
      <c r="W37" s="436">
        <f ca="1">AVERAGEIFS(DContriDES!$E74:$ZZ74,DContriDES!$E$42:$ZZ$42,"&gt;="&amp;DContriAgreDes!W$1,DContriDES!$E$42:$ZZ$42,"&lt;="&amp;DContriAgreDes!W$2)</f>
        <v>258019.55066513701</v>
      </c>
      <c r="X37" s="436">
        <f ca="1">AVERAGEIFS(DContriDES!$E74:$ZZ74,DContriDES!$E$42:$ZZ$42,"&gt;="&amp;DContriAgreDes!X$1,DContriDES!$E$42:$ZZ$42,"&lt;="&amp;DContriAgreDes!X$2)</f>
        <v>246441.34718607308</v>
      </c>
      <c r="Y37" s="436">
        <f ca="1">AVERAGEIFS(DContriDES!$E74:$ZZ74,DContriDES!$E$42:$ZZ$42,"&gt;="&amp;DContriAgreDes!Y$1,DContriDES!$E$42:$ZZ$42,"&lt;="&amp;DContriAgreDes!Y$2)</f>
        <v>0</v>
      </c>
      <c r="Z37" s="436">
        <f ca="1">AVERAGEIFS(DContriDES!$E74:$ZZ74,DContriDES!$E$42:$ZZ$42,"&gt;="&amp;DContriAgreDes!Z$1,DContriDES!$E$42:$ZZ$42,"&lt;="&amp;DContriAgreDes!Z$2)</f>
        <v>0</v>
      </c>
      <c r="AA37" s="436">
        <f ca="1">AVERAGEIFS(DContriDES!$E74:$ZZ74,DContriDES!$E$42:$ZZ$42,"&gt;="&amp;DContriAgreDes!AA$1,DContriDES!$E$42:$ZZ$42,"&lt;="&amp;DContriAgreDes!AA$2)</f>
        <v>0</v>
      </c>
      <c r="AB37" s="436">
        <f ca="1">AVERAGEIFS(DContriDES!$E74:$ZZ74,DContriDES!$E$42:$ZZ$42,"&gt;="&amp;DContriAgreDes!AB$1,DContriDES!$E$42:$ZZ$42,"&lt;="&amp;DContriAgreDes!AB$2)</f>
        <v>0</v>
      </c>
      <c r="AC37" s="438"/>
      <c r="AD37" s="437">
        <f ca="1">AVERAGEIFS(DContriDES!$E74:$ZZ74,DContriDES!$E$42:$ZZ$42,"&gt;="&amp;DContriAgreDes!AD$1,DContriDES!$E$42:$ZZ$42,"&lt;="&amp;DContriAgreDes!AD$2)</f>
        <v>266486.48943574651</v>
      </c>
      <c r="AE37" s="436">
        <f ca="1">AVERAGEIFS(DContriDES!$E74:$ZZ74,DContriDES!$E$42:$ZZ$42,"&gt;="&amp;DContriAgreDes!AE$1,DContriDES!$E$42:$ZZ$42,"&lt;="&amp;DContriAgreDes!AE$2)</f>
        <v>259381.94881451095</v>
      </c>
      <c r="AF37" s="436">
        <f ca="1">AVERAGEIFS(DContriDES!$E74:$ZZ74,DContriDES!$E$42:$ZZ$42,"&gt;="&amp;DContriAgreDes!AF$1,DContriDES!$E$42:$ZZ$42,"&lt;="&amp;DContriAgreDes!AF$2)</f>
        <v>247398.8285598426</v>
      </c>
      <c r="AG37" s="436">
        <f ca="1">AVERAGEIFS(DContriDES!$E74:$ZZ74,DContriDES!$E$42:$ZZ$42,"&gt;="&amp;DContriAgreDes!AG$1,DContriDES!$E$42:$ZZ$42,"&lt;="&amp;DContriAgreDes!AG$2)</f>
        <v>250809.41329681023</v>
      </c>
      <c r="AH37" s="436">
        <f ca="1">AVERAGEIFS(DContriDES!$E74:$ZZ74,DContriDES!$E$42:$ZZ$42,"&gt;="&amp;DContriAgreDes!AH$1,DContriDES!$E$42:$ZZ$42,"&lt;="&amp;DContriAgreDes!AH$2)</f>
        <v>260117.34931638825</v>
      </c>
      <c r="AI37" s="436">
        <f ca="1">AVERAGEIFS(DContriDES!$E74:$ZZ74,DContriDES!$E$42:$ZZ$42,"&gt;="&amp;DContriAgreDes!AI$1,DContriDES!$E$42:$ZZ$42,"&lt;="&amp;DContriAgreDes!AI$2)</f>
        <v>253627.49363474193</v>
      </c>
      <c r="AJ37" s="436">
        <f ca="1">AVERAGEIFS(DContriDES!$E74:$ZZ74,DContriDES!$E$42:$ZZ$42,"&gt;="&amp;DContriAgreDes!AJ$1,DContriDES!$E$42:$ZZ$42,"&lt;="&amp;DContriAgreDes!AJ$2)</f>
        <v>258077.38993020126</v>
      </c>
      <c r="AK37" s="436">
        <f ca="1">AVERAGEIFS(DContriDES!$E74:$ZZ74,DContriDES!$E$42:$ZZ$42,"&gt;="&amp;DContriAgreDes!AK$1,DContriDES!$E$42:$ZZ$42,"&lt;="&amp;DContriAgreDes!AK$2)</f>
        <v>254759.97566386691</v>
      </c>
      <c r="AL37" s="436">
        <f ca="1">AVERAGEIFS(DContriDES!$E74:$ZZ74,DContriDES!$E$42:$ZZ$42,"&gt;="&amp;DContriAgreDes!AL$1,DContriDES!$E$42:$ZZ$42,"&lt;="&amp;DContriAgreDes!AL$2)</f>
        <v>249850.42482359643</v>
      </c>
      <c r="AM37" s="436">
        <f ca="1">AVERAGEIFS(DContriDES!$E74:$ZZ74,DContriDES!$E$42:$ZZ$42,"&gt;="&amp;DContriAgreDes!AM$1,DContriDES!$E$42:$ZZ$42,"&lt;="&amp;DContriAgreDes!AM$2)</f>
        <v>258570.70593221462</v>
      </c>
      <c r="AN37" s="436">
        <f ca="1">AVERAGEIFS(DContriDES!$E74:$ZZ74,DContriDES!$E$42:$ZZ$42,"&gt;="&amp;DContriAgreDes!AN$1,DContriDES!$E$42:$ZZ$42,"&lt;="&amp;DContriAgreDes!AN$2)</f>
        <v>253910.76836081961</v>
      </c>
      <c r="AO37" s="436">
        <f ca="1">AVERAGEIFS(DContriDES!$E74:$ZZ74,DContriDES!$E$42:$ZZ$42,"&gt;="&amp;DContriAgreDes!AO$1,DContriDES!$E$42:$ZZ$42,"&lt;="&amp;DContriAgreDes!AO$2)</f>
        <v>244209.87248378087</v>
      </c>
      <c r="AP37" s="436">
        <f ca="1">AVERAGEIFS(DContriDES!$E74:$ZZ74,DContriDES!$E$42:$ZZ$42,"&gt;="&amp;DContriAgreDes!AP$1,DContriDES!$E$42:$ZZ$42,"&lt;="&amp;DContriAgreDes!AP$2)</f>
        <v>0</v>
      </c>
      <c r="AQ37" s="436">
        <f ca="1">AVERAGEIFS(DContriDES!$E74:$ZZ74,DContriDES!$E$42:$ZZ$42,"&gt;="&amp;DContriAgreDes!AQ$1,DContriDES!$E$42:$ZZ$42,"&lt;="&amp;DContriAgreDes!AQ$2)</f>
        <v>0</v>
      </c>
      <c r="AR37" s="436">
        <f ca="1">AVERAGEIFS(DContriDES!$E74:$ZZ74,DContriDES!$E$42:$ZZ$42,"&gt;="&amp;DContriAgreDes!AR$1,DContriDES!$E$42:$ZZ$42,"&lt;="&amp;DContriAgreDes!AR$2)</f>
        <v>0</v>
      </c>
      <c r="AS37" s="436">
        <f ca="1">AVERAGEIFS(DContriDES!$E74:$ZZ74,DContriDES!$E$42:$ZZ$42,"&gt;="&amp;DContriAgreDes!AS$1,DContriDES!$E$42:$ZZ$42,"&lt;="&amp;DContriAgreDes!AS$2)</f>
        <v>0</v>
      </c>
      <c r="AT37" s="436">
        <f ca="1">AVERAGEIFS(DContriDES!$E74:$ZZ74,DContriDES!$E$42:$ZZ$42,"&gt;="&amp;DContriAgreDes!AT$1,DContriDES!$E$42:$ZZ$42,"&lt;="&amp;DContriAgreDes!AT$2)</f>
        <v>0</v>
      </c>
      <c r="AU37" s="436">
        <f ca="1">AVERAGEIFS(DContriDES!$E74:$ZZ74,DContriDES!$E$42:$ZZ$42,"&gt;="&amp;DContriAgreDes!AU$1,DContriDES!$E$42:$ZZ$42,"&lt;="&amp;DContriAgreDes!AU$2)</f>
        <v>0</v>
      </c>
      <c r="AV37" s="438"/>
      <c r="AW37" s="437"/>
      <c r="AX37" s="436" t="s">
        <v>26</v>
      </c>
      <c r="AY37" s="436">
        <f ca="1">AVERAGEIFS(DContriDES!$E74:$ZZ74,DContriDES!$E$42:$ZZ$42,"&gt;="&amp;DContriAgreDes!AY$1,DContriDES!$E$42:$ZZ$42,"&lt;="&amp;DContriAgreDes!AY$2)</f>
        <v>255737.73294707565</v>
      </c>
      <c r="AZ37" s="439">
        <f ca="1">AVERAGEIFS(DContriDES!$E74:$ZZ74,DContriDES!$E$42:$ZZ$42,"&gt;="&amp;DContriAgreDes!AZ$1,DContriDES!$E$42:$ZZ$42,"&lt;="&amp;DContriAgreDes!AZ$2)</f>
        <v>0</v>
      </c>
      <c r="BA37" s="436"/>
      <c r="BB37" s="428">
        <f ca="1">AVERAGEIFS(DContriDES!$E74:$ZZ74,DContriDES!$E$42:$ZZ$42,"&gt;="&amp;DContriAgreDes!BB$1,DContriDES!$E$42:$ZZ$42,"&lt;="&amp;DContriAgreDes!BB$2)</f>
        <v>257062.55420803712</v>
      </c>
    </row>
    <row r="38" spans="1:54" s="440" customFormat="1" x14ac:dyDescent="0.2">
      <c r="A38" s="436" t="s">
        <v>27</v>
      </c>
      <c r="B38" s="437">
        <f ca="1">AVERAGEIFS(DContriDES!$E75:$ZZ75,DContriDES!$E$42:$ZZ$42,"&gt;="&amp;DContriAgreDes!B$1,DContriDES!$E$42:$ZZ$42,"&lt;="&amp;DContriAgreDes!B$2)</f>
        <v>166669.71121667718</v>
      </c>
      <c r="C38" s="436">
        <f ca="1">AVERAGEIFS(DContriDES!$E75:$ZZ75,DContriDES!$E$42:$ZZ$42,"&gt;="&amp;DContriAgreDes!C$1,DContriDES!$E$42:$ZZ$42,"&lt;="&amp;DContriAgreDes!C$2)</f>
        <v>169364.2512417695</v>
      </c>
      <c r="D38" s="436">
        <f ca="1">AVERAGEIFS(DContriDES!$E75:$ZZ75,DContriDES!$E$42:$ZZ$42,"&gt;="&amp;DContriAgreDes!D$1,DContriDES!$E$42:$ZZ$42,"&lt;="&amp;DContriAgreDes!D$2)</f>
        <v>165802.6256306638</v>
      </c>
      <c r="E38" s="436">
        <f ca="1">AVERAGEIFS(DContriDES!$E75:$ZZ75,DContriDES!$E$42:$ZZ$42,"&gt;="&amp;DContriAgreDes!E$1,DContriDES!$E$42:$ZZ$42,"&lt;="&amp;DContriAgreDes!E$2)</f>
        <v>160303.93398794689</v>
      </c>
      <c r="F38" s="436">
        <f ca="1">AVERAGEIFS(DContriDES!$E75:$ZZ75,DContriDES!$E$42:$ZZ$42,"&gt;="&amp;DContriAgreDes!F$1,DContriDES!$E$42:$ZZ$42,"&lt;="&amp;DContriAgreDes!F$2)</f>
        <v>0</v>
      </c>
      <c r="G38" s="438"/>
      <c r="H38" s="437">
        <f ca="1">AVERAGEIFS(DContriDES!$E75:$ZZ75,DContriDES!$E$42:$ZZ$42,"&gt;="&amp;DContriAgreDes!H$1,DContriDES!$E$42:$ZZ$42,"&lt;="&amp;DContriAgreDes!H$2)</f>
        <v>167870.17168574018</v>
      </c>
      <c r="I38" s="436">
        <f ca="1">AVERAGEIFS(DContriDES!$E75:$ZZ75,DContriDES!$E$42:$ZZ$42,"&gt;="&amp;DContriAgreDes!I$1,DContriDES!$E$42:$ZZ$42,"&lt;="&amp;DContriAgreDes!I$2)</f>
        <v>170858.33079779884</v>
      </c>
      <c r="J38" s="436">
        <f ca="1">AVERAGEIFS(DContriDES!$E75:$ZZ75,DContriDES!$E$42:$ZZ$42,"&gt;="&amp;DContriAgreDes!J$1,DContriDES!$E$42:$ZZ$42,"&lt;="&amp;DContriAgreDes!J$2)</f>
        <v>166528.31113090113</v>
      </c>
      <c r="K38" s="436">
        <f ca="1">AVERAGEIFS(DContriDES!$E75:$ZZ75,DContriDES!$E$42:$ZZ$42,"&gt;="&amp;DContriAgreDes!K$1,DContriDES!$E$42:$ZZ$42,"&lt;="&amp;DContriAgreDes!K$2)</f>
        <v>165076.94013042646</v>
      </c>
      <c r="L38" s="436">
        <f ca="1">AVERAGEIFS(DContriDES!$E75:$ZZ75,DContriDES!$E$42:$ZZ$42,"&gt;="&amp;DContriAgreDes!L$1,DContriDES!$E$42:$ZZ$42,"&lt;="&amp;DContriAgreDes!L$2)</f>
        <v>163389.12554235393</v>
      </c>
      <c r="M38" s="436">
        <f ca="1">AVERAGEIFS(DContriDES!$E75:$ZZ75,DContriDES!$E$42:$ZZ$42,"&gt;="&amp;DContriAgreDes!M$1,DContriDES!$E$42:$ZZ$42,"&lt;="&amp;DContriAgreDes!M$2)</f>
        <v>157218.74243353985</v>
      </c>
      <c r="N38" s="436">
        <f ca="1">AVERAGEIFS(DContriDES!$E75:$ZZ75,DContriDES!$E$42:$ZZ$42,"&gt;="&amp;DContriAgreDes!N$1,DContriDES!$E$42:$ZZ$42,"&lt;="&amp;DContriAgreDes!N$2)</f>
        <v>0</v>
      </c>
      <c r="O38" s="436">
        <f ca="1">AVERAGEIFS(DContriDES!$E75:$ZZ75,DContriDES!$E$42:$ZZ$42,"&gt;="&amp;DContriAgreDes!O$1,DContriDES!$E$42:$ZZ$42,"&lt;="&amp;DContriAgreDes!O$2)</f>
        <v>0</v>
      </c>
      <c r="P38" s="438"/>
      <c r="Q38" s="437">
        <f ca="1">AVERAGEIFS(DContriDES!$E75:$ZZ75,DContriDES!$E$42:$ZZ$42,"&gt;="&amp;DContriAgreDes!Q$1,DContriDES!$E$42:$ZZ$42,"&lt;="&amp;DContriAgreDes!Q$2)</f>
        <v>166899.36993473713</v>
      </c>
      <c r="R38" s="436">
        <f ca="1">AVERAGEIFS(DContriDES!$E75:$ZZ75,DContriDES!$E$42:$ZZ$42,"&gt;="&amp;DContriAgreDes!R$1,DContriDES!$E$42:$ZZ$42,"&lt;="&amp;DContriAgreDes!R$2)</f>
        <v>166157.25232706513</v>
      </c>
      <c r="S38" s="436">
        <f ca="1">AVERAGEIFS(DContriDES!$E75:$ZZ75,DContriDES!$E$42:$ZZ$42,"&gt;="&amp;DContriAgreDes!S$1,DContriDES!$E$42:$ZZ$42,"&lt;="&amp;DContriAgreDes!S$2)</f>
        <v>167725.58414465541</v>
      </c>
      <c r="T38" s="436">
        <f ca="1">AVERAGEIFS(DContriDES!$E75:$ZZ75,DContriDES!$E$42:$ZZ$42,"&gt;="&amp;DContriAgreDes!T$1,DContriDES!$E$42:$ZZ$42,"&lt;="&amp;DContriAgreDes!T$2)</f>
        <v>162428.29611619751</v>
      </c>
      <c r="U38" s="436">
        <f ca="1">AVERAGEIFS(DContriDES!$E75:$ZZ75,DContriDES!$E$42:$ZZ$42,"&gt;="&amp;DContriAgreDes!U$1,DContriDES!$E$42:$ZZ$42,"&lt;="&amp;DContriAgreDes!U$2)</f>
        <v>165886.06436273156</v>
      </c>
      <c r="V38" s="436">
        <f ca="1">AVERAGEIFS(DContriDES!$E75:$ZZ75,DContriDES!$E$42:$ZZ$42,"&gt;="&amp;DContriAgreDes!V$1,DContriDES!$E$42:$ZZ$42,"&lt;="&amp;DContriAgreDes!V$2)</f>
        <v>160892.18672197626</v>
      </c>
      <c r="W38" s="436">
        <f ca="1">AVERAGEIFS(DContriDES!$E75:$ZZ75,DContriDES!$E$42:$ZZ$42,"&gt;="&amp;DContriAgreDes!W$1,DContriDES!$E$42:$ZZ$42,"&lt;="&amp;DContriAgreDes!W$2)</f>
        <v>157434.60519273611</v>
      </c>
      <c r="X38" s="436">
        <f ca="1">AVERAGEIFS(DContriDES!$E75:$ZZ75,DContriDES!$E$42:$ZZ$42,"&gt;="&amp;DContriAgreDes!X$1,DContriDES!$E$42:$ZZ$42,"&lt;="&amp;DContriAgreDes!X$2)</f>
        <v>157002.8796743436</v>
      </c>
      <c r="Y38" s="436">
        <f ca="1">AVERAGEIFS(DContriDES!$E75:$ZZ75,DContriDES!$E$42:$ZZ$42,"&gt;="&amp;DContriAgreDes!Y$1,DContriDES!$E$42:$ZZ$42,"&lt;="&amp;DContriAgreDes!Y$2)</f>
        <v>0</v>
      </c>
      <c r="Z38" s="436">
        <f ca="1">AVERAGEIFS(DContriDES!$E75:$ZZ75,DContriDES!$E$42:$ZZ$42,"&gt;="&amp;DContriAgreDes!Z$1,DContriDES!$E$42:$ZZ$42,"&lt;="&amp;DContriAgreDes!Z$2)</f>
        <v>0</v>
      </c>
      <c r="AA38" s="436">
        <f ca="1">AVERAGEIFS(DContriDES!$E75:$ZZ75,DContriDES!$E$42:$ZZ$42,"&gt;="&amp;DContriAgreDes!AA$1,DContriDES!$E$42:$ZZ$42,"&lt;="&amp;DContriAgreDes!AA$2)</f>
        <v>0</v>
      </c>
      <c r="AB38" s="436">
        <f ca="1">AVERAGEIFS(DContriDES!$E75:$ZZ75,DContriDES!$E$42:$ZZ$42,"&gt;="&amp;DContriAgreDes!AB$1,DContriDES!$E$42:$ZZ$42,"&lt;="&amp;DContriAgreDes!AB$2)</f>
        <v>0</v>
      </c>
      <c r="AC38" s="438"/>
      <c r="AD38" s="437">
        <f ca="1">AVERAGEIFS(DContriDES!$E75:$ZZ75,DContriDES!$E$42:$ZZ$42,"&gt;="&amp;DContriAgreDes!AD$1,DContriDES!$E$42:$ZZ$42,"&lt;="&amp;DContriAgreDes!AD$2)</f>
        <v>166297.98239971342</v>
      </c>
      <c r="AE38" s="436">
        <f ca="1">AVERAGEIFS(DContriDES!$E75:$ZZ75,DContriDES!$E$42:$ZZ$42,"&gt;="&amp;DContriAgreDes!AE$1,DContriDES!$E$42:$ZZ$42,"&lt;="&amp;DContriAgreDes!AE$2)</f>
        <v>165746.26409325527</v>
      </c>
      <c r="AF38" s="436">
        <f ca="1">AVERAGEIFS(DContriDES!$E75:$ZZ75,DContriDES!$E$42:$ZZ$42,"&gt;="&amp;DContriAgreDes!AF$1,DContriDES!$E$42:$ZZ$42,"&lt;="&amp;DContriAgreDes!AF$2)</f>
        <v>167540.68689973466</v>
      </c>
      <c r="AG38" s="436">
        <f ca="1">AVERAGEIFS(DContriDES!$E75:$ZZ75,DContriDES!$E$42:$ZZ$42,"&gt;="&amp;DContriAgreDes!AG$1,DContriDES!$E$42:$ZZ$42,"&lt;="&amp;DContriAgreDes!AG$2)</f>
        <v>167395.16725262615</v>
      </c>
      <c r="AH38" s="436">
        <f ca="1">AVERAGEIFS(DContriDES!$E75:$ZZ75,DContriDES!$E$42:$ZZ$42,"&gt;="&amp;DContriAgreDes!AH$1,DContriDES!$E$42:$ZZ$42,"&lt;="&amp;DContriAgreDes!AH$2)</f>
        <v>165216.59266652161</v>
      </c>
      <c r="AI38" s="436">
        <f ca="1">AVERAGEIFS(DContriDES!$E75:$ZZ75,DContriDES!$E$42:$ZZ$42,"&gt;="&amp;DContriAgreDes!AI$1,DContriDES!$E$42:$ZZ$42,"&lt;="&amp;DContriAgreDes!AI$2)</f>
        <v>162619.06047213165</v>
      </c>
      <c r="AJ38" s="436">
        <f ca="1">AVERAGEIFS(DContriDES!$E75:$ZZ75,DContriDES!$E$42:$ZZ$42,"&gt;="&amp;DContriAgreDes!AJ$1,DContriDES!$E$42:$ZZ$42,"&lt;="&amp;DContriAgreDes!AJ$2)</f>
        <v>167692.87654876971</v>
      </c>
      <c r="AK38" s="436">
        <f ca="1">AVERAGEIFS(DContriDES!$E75:$ZZ75,DContriDES!$E$42:$ZZ$42,"&gt;="&amp;DContriAgreDes!AK$1,DContriDES!$E$42:$ZZ$42,"&lt;="&amp;DContriAgreDes!AK$2)</f>
        <v>162920.26355081942</v>
      </c>
      <c r="AL38" s="436">
        <f ca="1">AVERAGEIFS(DContriDES!$E75:$ZZ75,DContriDES!$E$42:$ZZ$42,"&gt;="&amp;DContriAgreDes!AL$1,DContriDES!$E$42:$ZZ$42,"&lt;="&amp;DContriAgreDes!AL$2)</f>
        <v>159554.23652747265</v>
      </c>
      <c r="AM38" s="436">
        <f ca="1">AVERAGEIFS(DContriDES!$E75:$ZZ75,DContriDES!$E$42:$ZZ$42,"&gt;="&amp;DContriAgreDes!AM$1,DContriDES!$E$42:$ZZ$42,"&lt;="&amp;DContriAgreDes!AM$2)</f>
        <v>157959.05374424357</v>
      </c>
      <c r="AN38" s="436">
        <f ca="1">AVERAGEIFS(DContriDES!$E75:$ZZ75,DContriDES!$E$42:$ZZ$42,"&gt;="&amp;DContriAgreDes!AN$1,DContriDES!$E$42:$ZZ$42,"&lt;="&amp;DContriAgreDes!AN$2)</f>
        <v>157371.51107173107</v>
      </c>
      <c r="AO38" s="436">
        <f ca="1">AVERAGEIFS(DContriDES!$E75:$ZZ75,DContriDES!$E$42:$ZZ$42,"&gt;="&amp;DContriAgreDes!AO$1,DContriDES!$E$42:$ZZ$42,"&lt;="&amp;DContriAgreDes!AO$2)</f>
        <v>156325.66248464491</v>
      </c>
      <c r="AP38" s="436">
        <f ca="1">AVERAGEIFS(DContriDES!$E75:$ZZ75,DContriDES!$E$42:$ZZ$42,"&gt;="&amp;DContriAgreDes!AP$1,DContriDES!$E$42:$ZZ$42,"&lt;="&amp;DContriAgreDes!AP$2)</f>
        <v>0</v>
      </c>
      <c r="AQ38" s="436">
        <f ca="1">AVERAGEIFS(DContriDES!$E75:$ZZ75,DContriDES!$E$42:$ZZ$42,"&gt;="&amp;DContriAgreDes!AQ$1,DContriDES!$E$42:$ZZ$42,"&lt;="&amp;DContriAgreDes!AQ$2)</f>
        <v>0</v>
      </c>
      <c r="AR38" s="436">
        <f ca="1">AVERAGEIFS(DContriDES!$E75:$ZZ75,DContriDES!$E$42:$ZZ$42,"&gt;="&amp;DContriAgreDes!AR$1,DContriDES!$E$42:$ZZ$42,"&lt;="&amp;DContriAgreDes!AR$2)</f>
        <v>0</v>
      </c>
      <c r="AS38" s="436">
        <f ca="1">AVERAGEIFS(DContriDES!$E75:$ZZ75,DContriDES!$E$42:$ZZ$42,"&gt;="&amp;DContriAgreDes!AS$1,DContriDES!$E$42:$ZZ$42,"&lt;="&amp;DContriAgreDes!AS$2)</f>
        <v>0</v>
      </c>
      <c r="AT38" s="436">
        <f ca="1">AVERAGEIFS(DContriDES!$E75:$ZZ75,DContriDES!$E$42:$ZZ$42,"&gt;="&amp;DContriAgreDes!AT$1,DContriDES!$E$42:$ZZ$42,"&lt;="&amp;DContriAgreDes!AT$2)</f>
        <v>0</v>
      </c>
      <c r="AU38" s="436">
        <f ca="1">AVERAGEIFS(DContriDES!$E75:$ZZ75,DContriDES!$E$42:$ZZ$42,"&gt;="&amp;DContriAgreDes!AU$1,DContriDES!$E$42:$ZZ$42,"&lt;="&amp;DContriAgreDes!AU$2)</f>
        <v>0</v>
      </c>
      <c r="AV38" s="438"/>
      <c r="AW38" s="437"/>
      <c r="AX38" s="436" t="s">
        <v>27</v>
      </c>
      <c r="AY38" s="436">
        <f ca="1">AVERAGEIFS(DContriDES!$E75:$ZZ75,DContriDES!$E$42:$ZZ$42,"&gt;="&amp;DContriAgreDes!AY$1,DContriDES!$E$42:$ZZ$42,"&lt;="&amp;DContriAgreDes!AY$2)</f>
        <v>162899.61001216067</v>
      </c>
      <c r="AZ38" s="439">
        <f ca="1">AVERAGEIFS(DContriDES!$E75:$ZZ75,DContriDES!$E$42:$ZZ$42,"&gt;="&amp;DContriAgreDes!AZ$1,DContriDES!$E$42:$ZZ$42,"&lt;="&amp;DContriAgreDes!AZ$2)</f>
        <v>0</v>
      </c>
      <c r="BA38" s="436"/>
      <c r="BB38" s="428">
        <f ca="1">AVERAGEIFS(DContriDES!$E75:$ZZ75,DContriDES!$E$42:$ZZ$42,"&gt;="&amp;DContriAgreDes!BB$1,DContriDES!$E$42:$ZZ$42,"&lt;="&amp;DContriAgreDes!BB$2)</f>
        <v>170599.16562751253</v>
      </c>
    </row>
    <row r="39" spans="1:54" s="440" customFormat="1" x14ac:dyDescent="0.2">
      <c r="A39" s="436" t="s">
        <v>28</v>
      </c>
      <c r="B39" s="437">
        <f ca="1">AVERAGEIFS(DContriDES!$E76:$ZZ76,DContriDES!$E$42:$ZZ$42,"&gt;="&amp;DContriAgreDes!B$1,DContriDES!$E$42:$ZZ$42,"&lt;="&amp;DContriAgreDes!B$2)</f>
        <v>220406.25310813941</v>
      </c>
      <c r="C39" s="436">
        <f ca="1">AVERAGEIFS(DContriDES!$E76:$ZZ76,DContriDES!$E$42:$ZZ$42,"&gt;="&amp;DContriAgreDes!C$1,DContriDES!$E$42:$ZZ$42,"&lt;="&amp;DContriAgreDes!C$2)</f>
        <v>224787.58750307074</v>
      </c>
      <c r="D39" s="436">
        <f ca="1">AVERAGEIFS(DContriDES!$E76:$ZZ76,DContriDES!$E$42:$ZZ$42,"&gt;="&amp;DContriAgreDes!D$1,DContriDES!$E$42:$ZZ$42,"&lt;="&amp;DContriAgreDes!D$2)</f>
        <v>214528.59742927548</v>
      </c>
      <c r="E39" s="436">
        <f ca="1">AVERAGEIFS(DContriDES!$E76:$ZZ76,DContriDES!$E$42:$ZZ$42,"&gt;="&amp;DContriAgreDes!E$1,DContriDES!$E$42:$ZZ$42,"&lt;="&amp;DContriAgreDes!E$2)</f>
        <v>213296.73861413178</v>
      </c>
      <c r="F39" s="436">
        <f ca="1">AVERAGEIFS(DContriDES!$E76:$ZZ76,DContriDES!$E$42:$ZZ$42,"&gt;="&amp;DContriAgreDes!F$1,DContriDES!$E$42:$ZZ$42,"&lt;="&amp;DContriAgreDes!F$2)</f>
        <v>0</v>
      </c>
      <c r="G39" s="438"/>
      <c r="H39" s="437">
        <f ca="1">AVERAGEIFS(DContriDES!$E76:$ZZ76,DContriDES!$E$42:$ZZ$42,"&gt;="&amp;DContriAgreDes!H$1,DContriDES!$E$42:$ZZ$42,"&lt;="&amp;DContriAgreDes!H$2)</f>
        <v>227370.10550089224</v>
      </c>
      <c r="I39" s="436">
        <f ca="1">AVERAGEIFS(DContriDES!$E76:$ZZ76,DContriDES!$E$42:$ZZ$42,"&gt;="&amp;DContriAgreDes!I$1,DContriDES!$E$42:$ZZ$42,"&lt;="&amp;DContriAgreDes!I$2)</f>
        <v>222205.0695052493</v>
      </c>
      <c r="J39" s="436">
        <f ca="1">AVERAGEIFS(DContriDES!$E76:$ZZ76,DContriDES!$E$42:$ZZ$42,"&gt;="&amp;DContriAgreDes!J$1,DContriDES!$E$42:$ZZ$42,"&lt;="&amp;DContriAgreDes!J$2)</f>
        <v>215774.82471200926</v>
      </c>
      <c r="K39" s="436">
        <f ca="1">AVERAGEIFS(DContriDES!$E76:$ZZ76,DContriDES!$E$42:$ZZ$42,"&gt;="&amp;DContriAgreDes!K$1,DContriDES!$E$42:$ZZ$42,"&lt;="&amp;DContriAgreDes!K$2)</f>
        <v>213282.37014654171</v>
      </c>
      <c r="L39" s="436">
        <f ca="1">AVERAGEIFS(DContriDES!$E76:$ZZ76,DContriDES!$E$42:$ZZ$42,"&gt;="&amp;DContriAgreDes!L$1,DContriDES!$E$42:$ZZ$42,"&lt;="&amp;DContriAgreDes!L$2)</f>
        <v>213003.5889394432</v>
      </c>
      <c r="M39" s="436">
        <f ca="1">AVERAGEIFS(DContriDES!$E76:$ZZ76,DContriDES!$E$42:$ZZ$42,"&gt;="&amp;DContriAgreDes!M$1,DContriDES!$E$42:$ZZ$42,"&lt;="&amp;DContriAgreDes!M$2)</f>
        <v>213589.88828882037</v>
      </c>
      <c r="N39" s="436">
        <f ca="1">AVERAGEIFS(DContriDES!$E76:$ZZ76,DContriDES!$E$42:$ZZ$42,"&gt;="&amp;DContriAgreDes!N$1,DContriDES!$E$42:$ZZ$42,"&lt;="&amp;DContriAgreDes!N$2)</f>
        <v>0</v>
      </c>
      <c r="O39" s="436">
        <f ca="1">AVERAGEIFS(DContriDES!$E76:$ZZ76,DContriDES!$E$42:$ZZ$42,"&gt;="&amp;DContriAgreDes!O$1,DContriDES!$E$42:$ZZ$42,"&lt;="&amp;DContriAgreDes!O$2)</f>
        <v>0</v>
      </c>
      <c r="P39" s="438"/>
      <c r="Q39" s="437">
        <f ca="1">AVERAGEIFS(DContriDES!$E76:$ZZ76,DContriDES!$E$42:$ZZ$42,"&gt;="&amp;DContriAgreDes!Q$1,DContriDES!$E$42:$ZZ$42,"&lt;="&amp;DContriAgreDes!Q$2)</f>
        <v>217250.58731030385</v>
      </c>
      <c r="R39" s="436">
        <f ca="1">AVERAGEIFS(DContriDES!$E76:$ZZ76,DContriDES!$E$42:$ZZ$42,"&gt;="&amp;DContriAgreDes!R$1,DContriDES!$E$42:$ZZ$42,"&lt;="&amp;DContriAgreDes!R$2)</f>
        <v>214299.06211371467</v>
      </c>
      <c r="S39" s="436">
        <f ca="1">AVERAGEIFS(DContriDES!$E76:$ZZ76,DContriDES!$E$42:$ZZ$42,"&gt;="&amp;DContriAgreDes!S$1,DContriDES!$E$42:$ZZ$42,"&lt;="&amp;DContriAgreDes!S$2)</f>
        <v>214394.05044105384</v>
      </c>
      <c r="T39" s="436">
        <f ca="1">AVERAGEIFS(DContriDES!$E76:$ZZ76,DContriDES!$E$42:$ZZ$42,"&gt;="&amp;DContriAgreDes!T$1,DContriDES!$E$42:$ZZ$42,"&lt;="&amp;DContriAgreDes!T$2)</f>
        <v>212170.68985202958</v>
      </c>
      <c r="U39" s="436">
        <f ca="1">AVERAGEIFS(DContriDES!$E76:$ZZ76,DContriDES!$E$42:$ZZ$42,"&gt;="&amp;DContriAgreDes!U$1,DContriDES!$E$42:$ZZ$42,"&lt;="&amp;DContriAgreDes!U$2)</f>
        <v>211291.88940072374</v>
      </c>
      <c r="V39" s="436">
        <f ca="1">AVERAGEIFS(DContriDES!$E76:$ZZ76,DContriDES!$E$42:$ZZ$42,"&gt;="&amp;DContriAgreDes!V$1,DContriDES!$E$42:$ZZ$42,"&lt;="&amp;DContriAgreDes!V$2)</f>
        <v>214715.28847816263</v>
      </c>
      <c r="W39" s="436">
        <f ca="1">AVERAGEIFS(DContriDES!$E76:$ZZ76,DContriDES!$E$42:$ZZ$42,"&gt;="&amp;DContriAgreDes!W$1,DContriDES!$E$42:$ZZ$42,"&lt;="&amp;DContriAgreDes!W$2)</f>
        <v>216161.0149911301</v>
      </c>
      <c r="X39" s="436">
        <f ca="1">AVERAGEIFS(DContriDES!$E76:$ZZ76,DContriDES!$E$42:$ZZ$42,"&gt;="&amp;DContriAgreDes!X$1,DContriDES!$E$42:$ZZ$42,"&lt;="&amp;DContriAgreDes!X$2)</f>
        <v>211018.76158651061</v>
      </c>
      <c r="Y39" s="436">
        <f ca="1">AVERAGEIFS(DContriDES!$E76:$ZZ76,DContriDES!$E$42:$ZZ$42,"&gt;="&amp;DContriAgreDes!Y$1,DContriDES!$E$42:$ZZ$42,"&lt;="&amp;DContriAgreDes!Y$2)</f>
        <v>0</v>
      </c>
      <c r="Z39" s="436">
        <f ca="1">AVERAGEIFS(DContriDES!$E76:$ZZ76,DContriDES!$E$42:$ZZ$42,"&gt;="&amp;DContriAgreDes!Z$1,DContriDES!$E$42:$ZZ$42,"&lt;="&amp;DContriAgreDes!Z$2)</f>
        <v>0</v>
      </c>
      <c r="AA39" s="436">
        <f ca="1">AVERAGEIFS(DContriDES!$E76:$ZZ76,DContriDES!$E$42:$ZZ$42,"&gt;="&amp;DContriAgreDes!AA$1,DContriDES!$E$42:$ZZ$42,"&lt;="&amp;DContriAgreDes!AA$2)</f>
        <v>0</v>
      </c>
      <c r="AB39" s="436">
        <f ca="1">AVERAGEIFS(DContriDES!$E76:$ZZ76,DContriDES!$E$42:$ZZ$42,"&gt;="&amp;DContriAgreDes!AB$1,DContriDES!$E$42:$ZZ$42,"&lt;="&amp;DContriAgreDes!AB$2)</f>
        <v>0</v>
      </c>
      <c r="AC39" s="438"/>
      <c r="AD39" s="437">
        <f ca="1">AVERAGEIFS(DContriDES!$E76:$ZZ76,DContriDES!$E$42:$ZZ$42,"&gt;="&amp;DContriAgreDes!AD$1,DContriDES!$E$42:$ZZ$42,"&lt;="&amp;DContriAgreDes!AD$2)</f>
        <v>216564.8224157347</v>
      </c>
      <c r="AE39" s="436">
        <f ca="1">AVERAGEIFS(DContriDES!$E76:$ZZ76,DContriDES!$E$42:$ZZ$42,"&gt;="&amp;DContriAgreDes!AE$1,DContriDES!$E$42:$ZZ$42,"&lt;="&amp;DContriAgreDes!AE$2)</f>
        <v>216613.01930139482</v>
      </c>
      <c r="AF39" s="436">
        <f ca="1">AVERAGEIFS(DContriDES!$E76:$ZZ76,DContriDES!$E$42:$ZZ$42,"&gt;="&amp;DContriAgreDes!AF$1,DContriDES!$E$42:$ZZ$42,"&lt;="&amp;DContriAgreDes!AF$2)</f>
        <v>214146.63241889825</v>
      </c>
      <c r="AG39" s="436">
        <f ca="1">AVERAGEIFS(DContriDES!$E76:$ZZ76,DContriDES!$E$42:$ZZ$42,"&gt;="&amp;DContriAgreDes!AG$1,DContriDES!$E$42:$ZZ$42,"&lt;="&amp;DContriAgreDes!AG$2)</f>
        <v>213730.89143055887</v>
      </c>
      <c r="AH39" s="436">
        <f ca="1">AVERAGEIFS(DContriDES!$E76:$ZZ76,DContriDES!$E$42:$ZZ$42,"&gt;="&amp;DContriAgreDes!AH$1,DContriDES!$E$42:$ZZ$42,"&lt;="&amp;DContriAgreDes!AH$2)</f>
        <v>212580.51427936726</v>
      </c>
      <c r="AI39" s="436">
        <f ca="1">AVERAGEIFS(DContriDES!$E76:$ZZ76,DContriDES!$E$42:$ZZ$42,"&gt;="&amp;DContriAgreDes!AI$1,DContriDES!$E$42:$ZZ$42,"&lt;="&amp;DContriAgreDes!AI$2)</f>
        <v>213535.70472969901</v>
      </c>
      <c r="AJ39" s="436">
        <f ca="1">AVERAGEIFS(DContriDES!$E76:$ZZ76,DContriDES!$E$42:$ZZ$42,"&gt;="&amp;DContriAgreDes!AJ$1,DContriDES!$E$42:$ZZ$42,"&lt;="&amp;DContriAgreDes!AJ$2)</f>
        <v>208420.23011572051</v>
      </c>
      <c r="AK39" s="436">
        <f ca="1">AVERAGEIFS(DContriDES!$E76:$ZZ76,DContriDES!$E$42:$ZZ$42,"&gt;="&amp;DContriAgreDes!AK$1,DContriDES!$E$42:$ZZ$42,"&lt;="&amp;DContriAgreDes!AK$2)</f>
        <v>216551.81403089914</v>
      </c>
      <c r="AL39" s="436">
        <f ca="1">AVERAGEIFS(DContriDES!$E76:$ZZ76,DContriDES!$E$42:$ZZ$42,"&gt;="&amp;DContriAgreDes!AL$1,DContriDES!$E$42:$ZZ$42,"&lt;="&amp;DContriAgreDes!AL$2)</f>
        <v>214038.72267170995</v>
      </c>
      <c r="AM39" s="436">
        <f ca="1">AVERAGEIFS(DContriDES!$E76:$ZZ76,DContriDES!$E$42:$ZZ$42,"&gt;="&amp;DContriAgreDes!AM$1,DContriDES!$E$42:$ZZ$42,"&lt;="&amp;DContriAgreDes!AM$2)</f>
        <v>213688.03576270261</v>
      </c>
      <c r="AN39" s="436">
        <f ca="1">AVERAGEIFS(DContriDES!$E76:$ZZ76,DContriDES!$E$42:$ZZ$42,"&gt;="&amp;DContriAgreDes!AN$1,DContriDES!$E$42:$ZZ$42,"&lt;="&amp;DContriAgreDes!AN$2)</f>
        <v>216950.62215678737</v>
      </c>
      <c r="AO39" s="436">
        <f ca="1">AVERAGEIFS(DContriDES!$E76:$ZZ76,DContriDES!$E$42:$ZZ$42,"&gt;="&amp;DContriAgreDes!AO$1,DContriDES!$E$42:$ZZ$42,"&lt;="&amp;DContriAgreDes!AO$2)</f>
        <v>210131.00694697109</v>
      </c>
      <c r="AP39" s="436">
        <f ca="1">AVERAGEIFS(DContriDES!$E76:$ZZ76,DContriDES!$E$42:$ZZ$42,"&gt;="&amp;DContriAgreDes!AP$1,DContriDES!$E$42:$ZZ$42,"&lt;="&amp;DContriAgreDes!AP$2)</f>
        <v>0</v>
      </c>
      <c r="AQ39" s="436">
        <f ca="1">AVERAGEIFS(DContriDES!$E76:$ZZ76,DContriDES!$E$42:$ZZ$42,"&gt;="&amp;DContriAgreDes!AQ$1,DContriDES!$E$42:$ZZ$42,"&lt;="&amp;DContriAgreDes!AQ$2)</f>
        <v>0</v>
      </c>
      <c r="AR39" s="436">
        <f ca="1">AVERAGEIFS(DContriDES!$E76:$ZZ76,DContriDES!$E$42:$ZZ$42,"&gt;="&amp;DContriAgreDes!AR$1,DContriDES!$E$42:$ZZ$42,"&lt;="&amp;DContriAgreDes!AR$2)</f>
        <v>0</v>
      </c>
      <c r="AS39" s="436">
        <f ca="1">AVERAGEIFS(DContriDES!$E76:$ZZ76,DContriDES!$E$42:$ZZ$42,"&gt;="&amp;DContriAgreDes!AS$1,DContriDES!$E$42:$ZZ$42,"&lt;="&amp;DContriAgreDes!AS$2)</f>
        <v>0</v>
      </c>
      <c r="AT39" s="436">
        <f ca="1">AVERAGEIFS(DContriDES!$E76:$ZZ76,DContriDES!$E$42:$ZZ$42,"&gt;="&amp;DContriAgreDes!AT$1,DContriDES!$E$42:$ZZ$42,"&lt;="&amp;DContriAgreDes!AT$2)</f>
        <v>0</v>
      </c>
      <c r="AU39" s="436">
        <f ca="1">AVERAGEIFS(DContriDES!$E76:$ZZ76,DContriDES!$E$42:$ZZ$42,"&gt;="&amp;DContriAgreDes!AU$1,DContriDES!$E$42:$ZZ$42,"&lt;="&amp;DContriAgreDes!AU$2)</f>
        <v>0</v>
      </c>
      <c r="AV39" s="438"/>
      <c r="AW39" s="437"/>
      <c r="AX39" s="436" t="s">
        <v>28</v>
      </c>
      <c r="AY39" s="436">
        <f ca="1">AVERAGEIFS(DContriDES!$E76:$ZZ76,DContriDES!$E$42:$ZZ$42,"&gt;="&amp;DContriAgreDes!AY$1,DContriDES!$E$42:$ZZ$42,"&lt;="&amp;DContriAgreDes!AY$2)</f>
        <v>202941.51405225188</v>
      </c>
      <c r="AZ39" s="439">
        <f ca="1">AVERAGEIFS(DContriDES!$E76:$ZZ76,DContriDES!$E$42:$ZZ$42,"&gt;="&amp;DContriAgreDes!AZ$1,DContriDES!$E$42:$ZZ$42,"&lt;="&amp;DContriAgreDes!AZ$2)</f>
        <v>0</v>
      </c>
      <c r="BA39" s="436"/>
      <c r="BB39" s="428">
        <f ca="1">AVERAGEIFS(DContriDES!$E76:$ZZ76,DContriDES!$E$42:$ZZ$42,"&gt;="&amp;DContriAgreDes!BB$1,DContriDES!$E$42:$ZZ$42,"&lt;="&amp;DContriAgreDes!BB$2)</f>
        <v>208910.99895769954</v>
      </c>
    </row>
    <row r="40" spans="1:54" s="440" customFormat="1" x14ac:dyDescent="0.2">
      <c r="A40" s="436" t="s">
        <v>29</v>
      </c>
      <c r="B40" s="437">
        <f ca="1">AVERAGEIFS(DContriDES!$E77:$ZZ77,DContriDES!$E$42:$ZZ$42,"&gt;="&amp;DContriAgreDes!B$1,DContriDES!$E$42:$ZZ$42,"&lt;="&amp;DContriAgreDes!B$2)</f>
        <v>467475.83335504489</v>
      </c>
      <c r="C40" s="436">
        <f ca="1">AVERAGEIFS(DContriDES!$E77:$ZZ77,DContriDES!$E$42:$ZZ$42,"&gt;="&amp;DContriAgreDes!C$1,DContriDES!$E$42:$ZZ$42,"&lt;="&amp;DContriAgreDes!C$2)</f>
        <v>493134.80427394883</v>
      </c>
      <c r="D40" s="436">
        <f ca="1">AVERAGEIFS(DContriDES!$E77:$ZZ77,DContriDES!$E$42:$ZZ$42,"&gt;="&amp;DContriAgreDes!D$1,DContriDES!$E$42:$ZZ$42,"&lt;="&amp;DContriAgreDes!D$2)</f>
        <v>479375.74277908733</v>
      </c>
      <c r="E40" s="436">
        <f ca="1">AVERAGEIFS(DContriDES!$E77:$ZZ77,DContriDES!$E$42:$ZZ$42,"&gt;="&amp;DContriAgreDes!E$1,DContriDES!$E$42:$ZZ$42,"&lt;="&amp;DContriAgreDes!E$2)</f>
        <v>492505.98707624525</v>
      </c>
      <c r="F40" s="436">
        <f ca="1">AVERAGEIFS(DContriDES!$E77:$ZZ77,DContriDES!$E$42:$ZZ$42,"&gt;="&amp;DContriAgreDes!F$1,DContriDES!$E$42:$ZZ$42,"&lt;="&amp;DContriAgreDes!F$2)</f>
        <v>0</v>
      </c>
      <c r="G40" s="438"/>
      <c r="H40" s="437">
        <f ca="1">AVERAGEIFS(DContriDES!$E77:$ZZ77,DContriDES!$E$42:$ZZ$42,"&gt;="&amp;DContriAgreDes!H$1,DContriDES!$E$42:$ZZ$42,"&lt;="&amp;DContriAgreDes!H$2)</f>
        <v>486082.43153504323</v>
      </c>
      <c r="I40" s="436">
        <f ca="1">AVERAGEIFS(DContriDES!$E77:$ZZ77,DContriDES!$E$42:$ZZ$42,"&gt;="&amp;DContriAgreDes!I$1,DContriDES!$E$42:$ZZ$42,"&lt;="&amp;DContriAgreDes!I$2)</f>
        <v>500187.17701285455</v>
      </c>
      <c r="J40" s="436">
        <f ca="1">AVERAGEIFS(DContriDES!$E77:$ZZ77,DContriDES!$E$42:$ZZ$42,"&gt;="&amp;DContriAgreDes!J$1,DContriDES!$E$42:$ZZ$42,"&lt;="&amp;DContriAgreDes!J$2)</f>
        <v>479850.97466832009</v>
      </c>
      <c r="K40" s="436">
        <f ca="1">AVERAGEIFS(DContriDES!$E77:$ZZ77,DContriDES!$E$42:$ZZ$42,"&gt;="&amp;DContriAgreDes!K$1,DContriDES!$E$42:$ZZ$42,"&lt;="&amp;DContriAgreDes!K$2)</f>
        <v>478900.51088985469</v>
      </c>
      <c r="L40" s="436">
        <f ca="1">AVERAGEIFS(DContriDES!$E77:$ZZ77,DContriDES!$E$42:$ZZ$42,"&gt;="&amp;DContriAgreDes!L$1,DContriDES!$E$42:$ZZ$42,"&lt;="&amp;DContriAgreDes!L$2)</f>
        <v>492137.83952364878</v>
      </c>
      <c r="M40" s="436">
        <f ca="1">AVERAGEIFS(DContriDES!$E77:$ZZ77,DContriDES!$E$42:$ZZ$42,"&gt;="&amp;DContriAgreDes!M$1,DContriDES!$E$42:$ZZ$42,"&lt;="&amp;DContriAgreDes!M$2)</f>
        <v>492874.13462884183</v>
      </c>
      <c r="N40" s="436">
        <f ca="1">AVERAGEIFS(DContriDES!$E77:$ZZ77,DContriDES!$E$42:$ZZ$42,"&gt;="&amp;DContriAgreDes!N$1,DContriDES!$E$42:$ZZ$42,"&lt;="&amp;DContriAgreDes!N$2)</f>
        <v>0</v>
      </c>
      <c r="O40" s="436">
        <f ca="1">AVERAGEIFS(DContriDES!$E77:$ZZ77,DContriDES!$E$42:$ZZ$42,"&gt;="&amp;DContriAgreDes!O$1,DContriDES!$E$42:$ZZ$42,"&lt;="&amp;DContriAgreDes!O$2)</f>
        <v>0</v>
      </c>
      <c r="P40" s="438"/>
      <c r="Q40" s="437">
        <f ca="1">AVERAGEIFS(DContriDES!$E77:$ZZ77,DContriDES!$E$42:$ZZ$42,"&gt;="&amp;DContriAgreDes!Q$1,DContriDES!$E$42:$ZZ$42,"&lt;="&amp;DContriAgreDes!Q$2)</f>
        <v>481802.40402566129</v>
      </c>
      <c r="R40" s="436">
        <f ca="1">AVERAGEIFS(DContriDES!$E77:$ZZ77,DContriDES!$E$42:$ZZ$42,"&gt;="&amp;DContriAgreDes!R$1,DContriDES!$E$42:$ZZ$42,"&lt;="&amp;DContriAgreDes!R$2)</f>
        <v>477899.54531097907</v>
      </c>
      <c r="S40" s="436">
        <f ca="1">AVERAGEIFS(DContriDES!$E77:$ZZ77,DContriDES!$E$42:$ZZ$42,"&gt;="&amp;DContriAgreDes!S$1,DContriDES!$E$42:$ZZ$42,"&lt;="&amp;DContriAgreDes!S$2)</f>
        <v>476765.5765237881</v>
      </c>
      <c r="T40" s="436">
        <f ca="1">AVERAGEIFS(DContriDES!$E77:$ZZ77,DContriDES!$E$42:$ZZ$42,"&gt;="&amp;DContriAgreDes!T$1,DContriDES!$E$42:$ZZ$42,"&lt;="&amp;DContriAgreDes!T$2)</f>
        <v>481035.44525592128</v>
      </c>
      <c r="U40" s="436">
        <f ca="1">AVERAGEIFS(DContriDES!$E77:$ZZ77,DContriDES!$E$42:$ZZ$42,"&gt;="&amp;DContriAgreDes!U$1,DContriDES!$E$42:$ZZ$42,"&lt;="&amp;DContriAgreDes!U$2)</f>
        <v>487440.77889734181</v>
      </c>
      <c r="V40" s="436">
        <f ca="1">AVERAGEIFS(DContriDES!$E77:$ZZ77,DContriDES!$E$42:$ZZ$42,"&gt;="&amp;DContriAgreDes!V$1,DContriDES!$E$42:$ZZ$42,"&lt;="&amp;DContriAgreDes!V$2)</f>
        <v>496834.90014995565</v>
      </c>
      <c r="W40" s="436">
        <f ca="1">AVERAGEIFS(DContriDES!$E77:$ZZ77,DContriDES!$E$42:$ZZ$42,"&gt;="&amp;DContriAgreDes!W$1,DContriDES!$E$42:$ZZ$42,"&lt;="&amp;DContriAgreDes!W$2)</f>
        <v>488270.53127327742</v>
      </c>
      <c r="X40" s="436">
        <f ca="1">AVERAGEIFS(DContriDES!$E77:$ZZ77,DContriDES!$E$42:$ZZ$42,"&gt;="&amp;DContriAgreDes!X$1,DContriDES!$E$42:$ZZ$42,"&lt;="&amp;DContriAgreDes!X$2)</f>
        <v>497477.7379844063</v>
      </c>
      <c r="Y40" s="436">
        <f ca="1">AVERAGEIFS(DContriDES!$E77:$ZZ77,DContriDES!$E$42:$ZZ$42,"&gt;="&amp;DContriAgreDes!Y$1,DContriDES!$E$42:$ZZ$42,"&lt;="&amp;DContriAgreDes!Y$2)</f>
        <v>0</v>
      </c>
      <c r="Z40" s="436">
        <f ca="1">AVERAGEIFS(DContriDES!$E77:$ZZ77,DContriDES!$E$42:$ZZ$42,"&gt;="&amp;DContriAgreDes!Z$1,DContriDES!$E$42:$ZZ$42,"&lt;="&amp;DContriAgreDes!Z$2)</f>
        <v>0</v>
      </c>
      <c r="AA40" s="436">
        <f ca="1">AVERAGEIFS(DContriDES!$E77:$ZZ77,DContriDES!$E$42:$ZZ$42,"&gt;="&amp;DContriAgreDes!AA$1,DContriDES!$E$42:$ZZ$42,"&lt;="&amp;DContriAgreDes!AA$2)</f>
        <v>0</v>
      </c>
      <c r="AB40" s="436">
        <f ca="1">AVERAGEIFS(DContriDES!$E77:$ZZ77,DContriDES!$E$42:$ZZ$42,"&gt;="&amp;DContriAgreDes!AB$1,DContriDES!$E$42:$ZZ$42,"&lt;="&amp;DContriAgreDes!AB$2)</f>
        <v>0</v>
      </c>
      <c r="AC40" s="438"/>
      <c r="AD40" s="437">
        <f ca="1">AVERAGEIFS(DContriDES!$E77:$ZZ77,DContriDES!$E$42:$ZZ$42,"&gt;="&amp;DContriAgreDes!AD$1,DContriDES!$E$42:$ZZ$42,"&lt;="&amp;DContriAgreDes!AD$2)</f>
        <v>474900.03066349559</v>
      </c>
      <c r="AE40" s="436">
        <f ca="1">AVERAGEIFS(DContriDES!$E77:$ZZ77,DContriDES!$E$42:$ZZ$42,"&gt;="&amp;DContriAgreDes!AE$1,DContriDES!$E$42:$ZZ$42,"&lt;="&amp;DContriAgreDes!AE$2)</f>
        <v>486516.85288780462</v>
      </c>
      <c r="AF40" s="436">
        <f ca="1">AVERAGEIFS(DContriDES!$E77:$ZZ77,DContriDES!$E$42:$ZZ$42,"&gt;="&amp;DContriAgreDes!AF$1,DContriDES!$E$42:$ZZ$42,"&lt;="&amp;DContriAgreDes!AF$2)</f>
        <v>478136.0404536603</v>
      </c>
      <c r="AG40" s="436">
        <f ca="1">AVERAGEIFS(DContriDES!$E77:$ZZ77,DContriDES!$E$42:$ZZ$42,"&gt;="&amp;DContriAgreDes!AG$1,DContriDES!$E$42:$ZZ$42,"&lt;="&amp;DContriAgreDes!AG$2)</f>
        <v>474009.73084337852</v>
      </c>
      <c r="AH40" s="436">
        <f ca="1">AVERAGEIFS(DContriDES!$E77:$ZZ77,DContriDES!$E$42:$ZZ$42,"&gt;="&amp;DContriAgreDes!AH$1,DContriDES!$E$42:$ZZ$42,"&lt;="&amp;DContriAgreDes!AH$2)</f>
        <v>482800.85707840265</v>
      </c>
      <c r="AI40" s="436">
        <f ca="1">AVERAGEIFS(DContriDES!$E77:$ZZ77,DContriDES!$E$42:$ZZ$42,"&gt;="&amp;DContriAgreDes!AI$1,DContriDES!$E$42:$ZZ$42,"&lt;="&amp;DContriAgreDes!AI$2)</f>
        <v>479890.94474778289</v>
      </c>
      <c r="AJ40" s="436">
        <f ca="1">AVERAGEIFS(DContriDES!$E77:$ZZ77,DContriDES!$E$42:$ZZ$42,"&gt;="&amp;DContriAgreDes!AJ$1,DContriDES!$E$42:$ZZ$42,"&lt;="&amp;DContriAgreDes!AJ$2)</f>
        <v>487880.94793078164</v>
      </c>
      <c r="AK40" s="436">
        <f ca="1">AVERAGEIFS(DContriDES!$E77:$ZZ77,DContriDES!$E$42:$ZZ$42,"&gt;="&amp;DContriAgreDes!AK$1,DContriDES!$E$42:$ZZ$42,"&lt;="&amp;DContriAgreDes!AK$2)</f>
        <v>494501.60745742661</v>
      </c>
      <c r="AL40" s="436">
        <f ca="1">AVERAGEIFS(DContriDES!$E77:$ZZ77,DContriDES!$E$42:$ZZ$42,"&gt;="&amp;DContriAgreDes!AL$1,DContriDES!$E$42:$ZZ$42,"&lt;="&amp;DContriAgreDes!AL$2)</f>
        <v>494030.96318273793</v>
      </c>
      <c r="AM40" s="436">
        <f ca="1">AVERAGEIFS(DContriDES!$E77:$ZZ77,DContriDES!$E$42:$ZZ$42,"&gt;="&amp;DContriAgreDes!AM$1,DContriDES!$E$42:$ZZ$42,"&lt;="&amp;DContriAgreDes!AM$2)</f>
        <v>482741.49061445997</v>
      </c>
      <c r="AN40" s="436">
        <f ca="1">AVERAGEIFS(DContriDES!$E77:$ZZ77,DContriDES!$E$42:$ZZ$42,"&gt;="&amp;DContriAgreDes!AN$1,DContriDES!$E$42:$ZZ$42,"&lt;="&amp;DContriAgreDes!AN$2)</f>
        <v>497865.72989581618</v>
      </c>
      <c r="AO40" s="436">
        <f ca="1">AVERAGEIFS(DContriDES!$E77:$ZZ77,DContriDES!$E$42:$ZZ$42,"&gt;="&amp;DContriAgreDes!AO$1,DContriDES!$E$42:$ZZ$42,"&lt;="&amp;DContriAgreDes!AO$2)</f>
        <v>498015.18337624939</v>
      </c>
      <c r="AP40" s="436">
        <f ca="1">AVERAGEIFS(DContriDES!$E77:$ZZ77,DContriDES!$E$42:$ZZ$42,"&gt;="&amp;DContriAgreDes!AP$1,DContriDES!$E$42:$ZZ$42,"&lt;="&amp;DContriAgreDes!AP$2)</f>
        <v>0</v>
      </c>
      <c r="AQ40" s="436">
        <f ca="1">AVERAGEIFS(DContriDES!$E77:$ZZ77,DContriDES!$E$42:$ZZ$42,"&gt;="&amp;DContriAgreDes!AQ$1,DContriDES!$E$42:$ZZ$42,"&lt;="&amp;DContriAgreDes!AQ$2)</f>
        <v>0</v>
      </c>
      <c r="AR40" s="436">
        <f ca="1">AVERAGEIFS(DContriDES!$E77:$ZZ77,DContriDES!$E$42:$ZZ$42,"&gt;="&amp;DContriAgreDes!AR$1,DContriDES!$E$42:$ZZ$42,"&lt;="&amp;DContriAgreDes!AR$2)</f>
        <v>0</v>
      </c>
      <c r="AS40" s="436">
        <f ca="1">AVERAGEIFS(DContriDES!$E77:$ZZ77,DContriDES!$E$42:$ZZ$42,"&gt;="&amp;DContriAgreDes!AS$1,DContriDES!$E$42:$ZZ$42,"&lt;="&amp;DContriAgreDes!AS$2)</f>
        <v>0</v>
      </c>
      <c r="AT40" s="436">
        <f ca="1">AVERAGEIFS(DContriDES!$E77:$ZZ77,DContriDES!$E$42:$ZZ$42,"&gt;="&amp;DContriAgreDes!AT$1,DContriDES!$E$42:$ZZ$42,"&lt;="&amp;DContriAgreDes!AT$2)</f>
        <v>0</v>
      </c>
      <c r="AU40" s="436">
        <f ca="1">AVERAGEIFS(DContriDES!$E77:$ZZ77,DContriDES!$E$42:$ZZ$42,"&gt;="&amp;DContriAgreDes!AU$1,DContriDES!$E$42:$ZZ$42,"&lt;="&amp;DContriAgreDes!AU$2)</f>
        <v>0</v>
      </c>
      <c r="AV40" s="438"/>
      <c r="AW40" s="437"/>
      <c r="AX40" s="436" t="s">
        <v>29</v>
      </c>
      <c r="AY40" s="436">
        <f ca="1">AVERAGEIFS(DContriDES!$E77:$ZZ77,DContriDES!$E$42:$ZZ$42,"&gt;="&amp;DContriAgreDes!AY$1,DContriDES!$E$42:$ZZ$42,"&lt;="&amp;DContriAgreDes!AY$2)</f>
        <v>486529.1756022948</v>
      </c>
      <c r="AZ40" s="439">
        <f ca="1">AVERAGEIFS(DContriDES!$E77:$ZZ77,DContriDES!$E$42:$ZZ$42,"&gt;="&amp;DContriAgreDes!AZ$1,DContriDES!$E$42:$ZZ$42,"&lt;="&amp;DContriAgreDes!AZ$2)</f>
        <v>0</v>
      </c>
      <c r="BA40" s="436"/>
      <c r="BB40" s="428">
        <f ca="1">AVERAGEIFS(DContriDES!$E77:$ZZ77,DContriDES!$E$42:$ZZ$42,"&gt;="&amp;DContriAgreDes!BB$1,DContriDES!$E$42:$ZZ$42,"&lt;="&amp;DContriAgreDes!BB$2)</f>
        <v>409463.55356293457</v>
      </c>
    </row>
    <row r="41" spans="1:54" s="440" customFormat="1" x14ac:dyDescent="0.2">
      <c r="A41" s="436" t="s">
        <v>30</v>
      </c>
      <c r="B41" s="437">
        <f ca="1">AVERAGEIFS(DContriDES!$E78:$ZZ78,DContriDES!$E$42:$ZZ$42,"&gt;="&amp;DContriAgreDes!B$1,DContriDES!$E$42:$ZZ$42,"&lt;="&amp;DContriAgreDes!B$2)</f>
        <v>207711.95885933566</v>
      </c>
      <c r="C41" s="436">
        <f ca="1">AVERAGEIFS(DContriDES!$E78:$ZZ78,DContriDES!$E$42:$ZZ$42,"&gt;="&amp;DContriAgreDes!C$1,DContriDES!$E$42:$ZZ$42,"&lt;="&amp;DContriAgreDes!C$2)</f>
        <v>212056.3899787894</v>
      </c>
      <c r="D41" s="436">
        <f ca="1">AVERAGEIFS(DContriDES!$E78:$ZZ78,DContriDES!$E$42:$ZZ$42,"&gt;="&amp;DContriAgreDes!D$1,DContriDES!$E$42:$ZZ$42,"&lt;="&amp;DContriAgreDes!D$2)</f>
        <v>212125.60695304675</v>
      </c>
      <c r="E41" s="436">
        <f ca="1">AVERAGEIFS(DContriDES!$E78:$ZZ78,DContriDES!$E$42:$ZZ$42,"&gt;="&amp;DContriAgreDes!E$1,DContriDES!$E$42:$ZZ$42,"&lt;="&amp;DContriAgreDes!E$2)</f>
        <v>213877.41018800213</v>
      </c>
      <c r="F41" s="436">
        <f ca="1">AVERAGEIFS(DContriDES!$E78:$ZZ78,DContriDES!$E$42:$ZZ$42,"&gt;="&amp;DContriAgreDes!F$1,DContriDES!$E$42:$ZZ$42,"&lt;="&amp;DContriAgreDes!F$2)</f>
        <v>0</v>
      </c>
      <c r="G41" s="438"/>
      <c r="H41" s="437">
        <f ca="1">AVERAGEIFS(DContriDES!$E78:$ZZ78,DContriDES!$E$42:$ZZ$42,"&gt;="&amp;DContriAgreDes!H$1,DContriDES!$E$42:$ZZ$42,"&lt;="&amp;DContriAgreDes!H$2)</f>
        <v>212794.34478704204</v>
      </c>
      <c r="I41" s="436">
        <f ca="1">AVERAGEIFS(DContriDES!$E78:$ZZ78,DContriDES!$E$42:$ZZ$42,"&gt;="&amp;DContriAgreDes!I$1,DContriDES!$E$42:$ZZ$42,"&lt;="&amp;DContriAgreDes!I$2)</f>
        <v>211318.43517053683</v>
      </c>
      <c r="J41" s="436">
        <f ca="1">AVERAGEIFS(DContriDES!$E78:$ZZ78,DContriDES!$E$42:$ZZ$42,"&gt;="&amp;DContriAgreDes!J$1,DContriDES!$E$42:$ZZ$42,"&lt;="&amp;DContriAgreDes!J$2)</f>
        <v>208337.91766258035</v>
      </c>
      <c r="K41" s="436">
        <f ca="1">AVERAGEIFS(DContriDES!$E78:$ZZ78,DContriDES!$E$42:$ZZ$42,"&gt;="&amp;DContriAgreDes!K$1,DContriDES!$E$42:$ZZ$42,"&lt;="&amp;DContriAgreDes!K$2)</f>
        <v>215913.29624351315</v>
      </c>
      <c r="L41" s="436">
        <f ca="1">AVERAGEIFS(DContriDES!$E78:$ZZ78,DContriDES!$E$42:$ZZ$42,"&gt;="&amp;DContriAgreDes!L$1,DContriDES!$E$42:$ZZ$42,"&lt;="&amp;DContriAgreDes!L$2)</f>
        <v>216574.00264620711</v>
      </c>
      <c r="M41" s="436">
        <f ca="1">AVERAGEIFS(DContriDES!$E78:$ZZ78,DContriDES!$E$42:$ZZ$42,"&gt;="&amp;DContriAgreDes!M$1,DContriDES!$E$42:$ZZ$42,"&lt;="&amp;DContriAgreDes!M$2)</f>
        <v>211180.81772979719</v>
      </c>
      <c r="N41" s="436">
        <f ca="1">AVERAGEIFS(DContriDES!$E78:$ZZ78,DContriDES!$E$42:$ZZ$42,"&gt;="&amp;DContriAgreDes!N$1,DContriDES!$E$42:$ZZ$42,"&lt;="&amp;DContriAgreDes!N$2)</f>
        <v>0</v>
      </c>
      <c r="O41" s="436">
        <f ca="1">AVERAGEIFS(DContriDES!$E78:$ZZ78,DContriDES!$E$42:$ZZ$42,"&gt;="&amp;DContriAgreDes!O$1,DContriDES!$E$42:$ZZ$42,"&lt;="&amp;DContriAgreDes!O$2)</f>
        <v>0</v>
      </c>
      <c r="P41" s="438"/>
      <c r="Q41" s="437">
        <f ca="1">AVERAGEIFS(DContriDES!$E78:$ZZ78,DContriDES!$E$42:$ZZ$42,"&gt;="&amp;DContriAgreDes!Q$1,DContriDES!$E$42:$ZZ$42,"&lt;="&amp;DContriAgreDes!Q$2)</f>
        <v>206803.39155345294</v>
      </c>
      <c r="R41" s="436">
        <f ca="1">AVERAGEIFS(DContriDES!$E78:$ZZ78,DContriDES!$E$42:$ZZ$42,"&gt;="&amp;DContriAgreDes!R$1,DContriDES!$E$42:$ZZ$42,"&lt;="&amp;DContriAgreDes!R$2)</f>
        <v>209872.44377170774</v>
      </c>
      <c r="S41" s="436">
        <f ca="1">AVERAGEIFS(DContriDES!$E78:$ZZ78,DContriDES!$E$42:$ZZ$42,"&gt;="&amp;DContriAgreDes!S$1,DContriDES!$E$42:$ZZ$42,"&lt;="&amp;DContriAgreDes!S$2)</f>
        <v>217541.91986235426</v>
      </c>
      <c r="T41" s="436">
        <f ca="1">AVERAGEIFS(DContriDES!$E78:$ZZ78,DContriDES!$E$42:$ZZ$42,"&gt;="&amp;DContriAgreDes!T$1,DContriDES!$E$42:$ZZ$42,"&lt;="&amp;DContriAgreDes!T$2)</f>
        <v>214284.67262467206</v>
      </c>
      <c r="U41" s="436">
        <f ca="1">AVERAGEIFS(DContriDES!$E78:$ZZ78,DContriDES!$E$42:$ZZ$42,"&gt;="&amp;DContriAgreDes!U$1,DContriDES!$E$42:$ZZ$42,"&lt;="&amp;DContriAgreDes!U$2)</f>
        <v>217756.82183195688</v>
      </c>
      <c r="V41" s="436">
        <f ca="1">AVERAGEIFS(DContriDES!$E78:$ZZ78,DContriDES!$E$42:$ZZ$42,"&gt;="&amp;DContriAgreDes!V$1,DContriDES!$E$42:$ZZ$42,"&lt;="&amp;DContriAgreDes!V$2)</f>
        <v>215391.18346045734</v>
      </c>
      <c r="W41" s="436">
        <f ca="1">AVERAGEIFS(DContriDES!$E78:$ZZ78,DContriDES!$E$42:$ZZ$42,"&gt;="&amp;DContriAgreDes!W$1,DContriDES!$E$42:$ZZ$42,"&lt;="&amp;DContriAgreDes!W$2)</f>
        <v>209687.13539710804</v>
      </c>
      <c r="X41" s="436">
        <f ca="1">AVERAGEIFS(DContriDES!$E78:$ZZ78,DContriDES!$E$42:$ZZ$42,"&gt;="&amp;DContriAgreDes!X$1,DContriDES!$E$42:$ZZ$42,"&lt;="&amp;DContriAgreDes!X$2)</f>
        <v>212674.5000624863</v>
      </c>
      <c r="Y41" s="436">
        <f ca="1">AVERAGEIFS(DContriDES!$E78:$ZZ78,DContriDES!$E$42:$ZZ$42,"&gt;="&amp;DContriAgreDes!Y$1,DContriDES!$E$42:$ZZ$42,"&lt;="&amp;DContriAgreDes!Y$2)</f>
        <v>0</v>
      </c>
      <c r="Z41" s="436">
        <f ca="1">AVERAGEIFS(DContriDES!$E78:$ZZ78,DContriDES!$E$42:$ZZ$42,"&gt;="&amp;DContriAgreDes!Z$1,DContriDES!$E$42:$ZZ$42,"&lt;="&amp;DContriAgreDes!Z$2)</f>
        <v>0</v>
      </c>
      <c r="AA41" s="436">
        <f ca="1">AVERAGEIFS(DContriDES!$E78:$ZZ78,DContriDES!$E$42:$ZZ$42,"&gt;="&amp;DContriAgreDes!AA$1,DContriDES!$E$42:$ZZ$42,"&lt;="&amp;DContriAgreDes!AA$2)</f>
        <v>0</v>
      </c>
      <c r="AB41" s="436">
        <f ca="1">AVERAGEIFS(DContriDES!$E78:$ZZ78,DContriDES!$E$42:$ZZ$42,"&gt;="&amp;DContriAgreDes!AB$1,DContriDES!$E$42:$ZZ$42,"&lt;="&amp;DContriAgreDes!AB$2)</f>
        <v>0</v>
      </c>
      <c r="AC41" s="438"/>
      <c r="AD41" s="437">
        <f ca="1">AVERAGEIFS(DContriDES!$E78:$ZZ78,DContriDES!$E$42:$ZZ$42,"&gt;="&amp;DContriAgreDes!AD$1,DContriDES!$E$42:$ZZ$42,"&lt;="&amp;DContriAgreDes!AD$2)</f>
        <v>206682.97728473507</v>
      </c>
      <c r="AE41" s="436">
        <f ca="1">AVERAGEIFS(DContriDES!$E78:$ZZ78,DContriDES!$E$42:$ZZ$42,"&gt;="&amp;DContriAgreDes!AE$1,DContriDES!$E$42:$ZZ$42,"&lt;="&amp;DContriAgreDes!AE$2)</f>
        <v>207478.06780472206</v>
      </c>
      <c r="AF41" s="436">
        <f ca="1">AVERAGEIFS(DContriDES!$E78:$ZZ78,DContriDES!$E$42:$ZZ$42,"&gt;="&amp;DContriAgreDes!AF$1,DContriDES!$E$42:$ZZ$42,"&lt;="&amp;DContriAgreDes!AF$2)</f>
        <v>210852.70789828396</v>
      </c>
      <c r="AG41" s="436">
        <f ca="1">AVERAGEIFS(DContriDES!$E78:$ZZ78,DContriDES!$E$42:$ZZ$42,"&gt;="&amp;DContriAgreDes!AG$1,DContriDES!$E$42:$ZZ$42,"&lt;="&amp;DContriAgreDes!AG$2)</f>
        <v>217469.1541002926</v>
      </c>
      <c r="AH41" s="436">
        <f ca="1">AVERAGEIFS(DContriDES!$E78:$ZZ78,DContriDES!$E$42:$ZZ$42,"&gt;="&amp;DContriAgreDes!AH$1,DContriDES!$E$42:$ZZ$42,"&lt;="&amp;DContriAgreDes!AH$2)</f>
        <v>217189.76352400571</v>
      </c>
      <c r="AI41" s="436">
        <f ca="1">AVERAGEIFS(DContriDES!$E78:$ZZ78,DContriDES!$E$42:$ZZ$42,"&gt;="&amp;DContriAgreDes!AI$1,DContriDES!$E$42:$ZZ$42,"&lt;="&amp;DContriAgreDes!AI$2)</f>
        <v>213080.9711062412</v>
      </c>
      <c r="AJ41" s="436">
        <f ca="1">AVERAGEIFS(DContriDES!$E78:$ZZ78,DContriDES!$E$42:$ZZ$42,"&gt;="&amp;DContriAgreDes!AJ$1,DContriDES!$E$42:$ZZ$42,"&lt;="&amp;DContriAgreDes!AJ$2)</f>
        <v>218375.38517923615</v>
      </c>
      <c r="AK41" s="436">
        <f ca="1">AVERAGEIFS(DContriDES!$E78:$ZZ78,DContriDES!$E$42:$ZZ$42,"&gt;="&amp;DContriAgreDes!AK$1,DContriDES!$E$42:$ZZ$42,"&lt;="&amp;DContriAgreDes!AK$2)</f>
        <v>216315.83722163903</v>
      </c>
      <c r="AL41" s="436">
        <f ca="1">AVERAGEIFS(DContriDES!$E78:$ZZ78,DContriDES!$E$42:$ZZ$42,"&gt;="&amp;DContriAgreDes!AL$1,DContriDES!$E$42:$ZZ$42,"&lt;="&amp;DContriAgreDes!AL$2)</f>
        <v>215030.78553774621</v>
      </c>
      <c r="AM41" s="436">
        <f ca="1">AVERAGEIFS(DContriDES!$E78:$ZZ78,DContriDES!$E$42:$ZZ$42,"&gt;="&amp;DContriAgreDes!AM$1,DContriDES!$E$42:$ZZ$42,"&lt;="&amp;DContriAgreDes!AM$2)</f>
        <v>210157.90608375164</v>
      </c>
      <c r="AN41" s="436">
        <f ca="1">AVERAGEIFS(DContriDES!$E78:$ZZ78,DContriDES!$E$42:$ZZ$42,"&gt;="&amp;DContriAgreDes!AN$1,DContriDES!$E$42:$ZZ$42,"&lt;="&amp;DContriAgreDes!AN$2)</f>
        <v>210602.08576448433</v>
      </c>
      <c r="AO41" s="436">
        <f ca="1">AVERAGEIFS(DContriDES!$E78:$ZZ78,DContriDES!$E$42:$ZZ$42,"&gt;="&amp;DContriAgreDes!AO$1,DContriDES!$E$42:$ZZ$42,"&lt;="&amp;DContriAgreDes!AO$2)</f>
        <v>212782.46134115552</v>
      </c>
      <c r="AP41" s="436">
        <f ca="1">AVERAGEIFS(DContriDES!$E78:$ZZ78,DContriDES!$E$42:$ZZ$42,"&gt;="&amp;DContriAgreDes!AP$1,DContriDES!$E$42:$ZZ$42,"&lt;="&amp;DContriAgreDes!AP$2)</f>
        <v>0</v>
      </c>
      <c r="AQ41" s="436">
        <f ca="1">AVERAGEIFS(DContriDES!$E78:$ZZ78,DContriDES!$E$42:$ZZ$42,"&gt;="&amp;DContriAgreDes!AQ$1,DContriDES!$E$42:$ZZ$42,"&lt;="&amp;DContriAgreDes!AQ$2)</f>
        <v>0</v>
      </c>
      <c r="AR41" s="436">
        <f ca="1">AVERAGEIFS(DContriDES!$E78:$ZZ78,DContriDES!$E$42:$ZZ$42,"&gt;="&amp;DContriAgreDes!AR$1,DContriDES!$E$42:$ZZ$42,"&lt;="&amp;DContriAgreDes!AR$2)</f>
        <v>0</v>
      </c>
      <c r="AS41" s="436">
        <f ca="1">AVERAGEIFS(DContriDES!$E78:$ZZ78,DContriDES!$E$42:$ZZ$42,"&gt;="&amp;DContriAgreDes!AS$1,DContriDES!$E$42:$ZZ$42,"&lt;="&amp;DContriAgreDes!AS$2)</f>
        <v>0</v>
      </c>
      <c r="AT41" s="436">
        <f ca="1">AVERAGEIFS(DContriDES!$E78:$ZZ78,DContriDES!$E$42:$ZZ$42,"&gt;="&amp;DContriAgreDes!AT$1,DContriDES!$E$42:$ZZ$42,"&lt;="&amp;DContriAgreDes!AT$2)</f>
        <v>0</v>
      </c>
      <c r="AU41" s="436">
        <f ca="1">AVERAGEIFS(DContriDES!$E78:$ZZ78,DContriDES!$E$42:$ZZ$42,"&gt;="&amp;DContriAgreDes!AU$1,DContriDES!$E$42:$ZZ$42,"&lt;="&amp;DContriAgreDes!AU$2)</f>
        <v>0</v>
      </c>
      <c r="AV41" s="438"/>
      <c r="AW41" s="437"/>
      <c r="AX41" s="436" t="s">
        <v>30</v>
      </c>
      <c r="AY41" s="436">
        <f ca="1">AVERAGEIFS(DContriDES!$E78:$ZZ78,DContriDES!$E$42:$ZZ$42,"&gt;="&amp;DContriAgreDes!AY$1,DContriDES!$E$42:$ZZ$42,"&lt;="&amp;DContriAgreDes!AY$2)</f>
        <v>215317.92581469315</v>
      </c>
      <c r="AZ41" s="439">
        <f ca="1">AVERAGEIFS(DContriDES!$E78:$ZZ78,DContriDES!$E$42:$ZZ$42,"&gt;="&amp;DContriAgreDes!AZ$1,DContriDES!$E$42:$ZZ$42,"&lt;="&amp;DContriAgreDes!AZ$2)</f>
        <v>0</v>
      </c>
      <c r="BA41" s="436"/>
      <c r="BB41" s="428">
        <f ca="1">AVERAGEIFS(DContriDES!$E78:$ZZ78,DContriDES!$E$42:$ZZ$42,"&gt;="&amp;DContriAgreDes!BB$1,DContriDES!$E$42:$ZZ$42,"&lt;="&amp;DContriAgreDes!BB$2)</f>
        <v>178591.97699806633</v>
      </c>
    </row>
    <row r="42" spans="1:54" s="440" customFormat="1" x14ac:dyDescent="0.2">
      <c r="A42" s="436" t="s">
        <v>31</v>
      </c>
      <c r="B42" s="437">
        <f ca="1">AVERAGEIFS(DContriDES!$E79:$ZZ79,DContriDES!$E$42:$ZZ$42,"&gt;="&amp;DContriAgreDes!B$1,DContriDES!$E$42:$ZZ$42,"&lt;="&amp;DContriAgreDes!B$2)</f>
        <v>1156695.9378336493</v>
      </c>
      <c r="C42" s="436">
        <f ca="1">AVERAGEIFS(DContriDES!$E79:$ZZ79,DContriDES!$E$42:$ZZ$42,"&gt;="&amp;DContriAgreDes!C$1,DContriDES!$E$42:$ZZ$42,"&lt;="&amp;DContriAgreDes!C$2)</f>
        <v>1256561.5475518825</v>
      </c>
      <c r="D42" s="436">
        <f ca="1">AVERAGEIFS(DContriDES!$E79:$ZZ79,DContriDES!$E$42:$ZZ$42,"&gt;="&amp;DContriAgreDes!D$1,DContriDES!$E$42:$ZZ$42,"&lt;="&amp;DContriAgreDes!D$2)</f>
        <v>1248061.9023839578</v>
      </c>
      <c r="E42" s="436">
        <f ca="1">AVERAGEIFS(DContriDES!$E79:$ZZ79,DContriDES!$E$42:$ZZ$42,"&gt;="&amp;DContriAgreDes!E$1,DContriDES!$E$42:$ZZ$42,"&lt;="&amp;DContriAgreDes!E$2)</f>
        <v>1181638.5596290589</v>
      </c>
      <c r="F42" s="436">
        <f ca="1">AVERAGEIFS(DContriDES!$E79:$ZZ79,DContriDES!$E$42:$ZZ$42,"&gt;="&amp;DContriAgreDes!F$1,DContriDES!$E$42:$ZZ$42,"&lt;="&amp;DContriAgreDes!F$2)</f>
        <v>0</v>
      </c>
      <c r="G42" s="438"/>
      <c r="H42" s="437">
        <f ca="1">AVERAGEIFS(DContriDES!$E79:$ZZ79,DContriDES!$E$42:$ZZ$42,"&gt;="&amp;DContriAgreDes!H$1,DContriDES!$E$42:$ZZ$42,"&lt;="&amp;DContriAgreDes!H$2)</f>
        <v>1247785.7952694469</v>
      </c>
      <c r="I42" s="436">
        <f ca="1">AVERAGEIFS(DContriDES!$E79:$ZZ79,DContriDES!$E$42:$ZZ$42,"&gt;="&amp;DContriAgreDes!I$1,DContriDES!$E$42:$ZZ$42,"&lt;="&amp;DContriAgreDes!I$2)</f>
        <v>1265337.2998343182</v>
      </c>
      <c r="J42" s="436">
        <f ca="1">AVERAGEIFS(DContriDES!$E79:$ZZ79,DContriDES!$E$42:$ZZ$42,"&gt;="&amp;DContriAgreDes!J$1,DContriDES!$E$42:$ZZ$42,"&lt;="&amp;DContriAgreDes!J$2)</f>
        <v>1239372.5803187406</v>
      </c>
      <c r="K42" s="436">
        <f ca="1">AVERAGEIFS(DContriDES!$E79:$ZZ79,DContriDES!$E$42:$ZZ$42,"&gt;="&amp;DContriAgreDes!K$1,DContriDES!$E$42:$ZZ$42,"&lt;="&amp;DContriAgreDes!K$2)</f>
        <v>1256751.2244491747</v>
      </c>
      <c r="L42" s="436">
        <f ca="1">AVERAGEIFS(DContriDES!$E79:$ZZ79,DContriDES!$E$42:$ZZ$42,"&gt;="&amp;DContriAgreDes!L$1,DContriDES!$E$42:$ZZ$42,"&lt;="&amp;DContriAgreDes!L$2)</f>
        <v>1213200.4973132799</v>
      </c>
      <c r="M42" s="436">
        <f ca="1">AVERAGEIFS(DContriDES!$E79:$ZZ79,DContriDES!$E$42:$ZZ$42,"&gt;="&amp;DContriAgreDes!M$1,DContriDES!$E$42:$ZZ$42,"&lt;="&amp;DContriAgreDes!M$2)</f>
        <v>1150076.621944838</v>
      </c>
      <c r="N42" s="436">
        <f ca="1">AVERAGEIFS(DContriDES!$E79:$ZZ79,DContriDES!$E$42:$ZZ$42,"&gt;="&amp;DContriAgreDes!N$1,DContriDES!$E$42:$ZZ$42,"&lt;="&amp;DContriAgreDes!N$2)</f>
        <v>0</v>
      </c>
      <c r="O42" s="436">
        <f ca="1">AVERAGEIFS(DContriDES!$E79:$ZZ79,DContriDES!$E$42:$ZZ$42,"&gt;="&amp;DContriAgreDes!O$1,DContriDES!$E$42:$ZZ$42,"&lt;="&amp;DContriAgreDes!O$2)</f>
        <v>0</v>
      </c>
      <c r="P42" s="438"/>
      <c r="Q42" s="437">
        <f ca="1">AVERAGEIFS(DContriDES!$E79:$ZZ79,DContriDES!$E$42:$ZZ$42,"&gt;="&amp;DContriAgreDes!Q$1,DContriDES!$E$42:$ZZ$42,"&lt;="&amp;DContriAgreDes!Q$2)</f>
        <v>1233715.0071460465</v>
      </c>
      <c r="R42" s="436">
        <f ca="1">AVERAGEIFS(DContriDES!$E79:$ZZ79,DContriDES!$E$42:$ZZ$42,"&gt;="&amp;DContriAgreDes!R$1,DContriDES!$E$42:$ZZ$42,"&lt;="&amp;DContriAgreDes!R$2)</f>
        <v>1245030.1534914344</v>
      </c>
      <c r="S42" s="436">
        <f ca="1">AVERAGEIFS(DContriDES!$E79:$ZZ79,DContriDES!$E$42:$ZZ$42,"&gt;="&amp;DContriAgreDes!S$1,DContriDES!$E$42:$ZZ$42,"&lt;="&amp;DContriAgreDes!S$2)</f>
        <v>1275922.1359557149</v>
      </c>
      <c r="T42" s="436">
        <f ca="1">AVERAGEIFS(DContriDES!$E79:$ZZ79,DContriDES!$E$42:$ZZ$42,"&gt;="&amp;DContriAgreDes!T$1,DContriDES!$E$42:$ZZ$42,"&lt;="&amp;DContriAgreDes!T$2)</f>
        <v>1237580.3129426346</v>
      </c>
      <c r="U42" s="436">
        <f ca="1">AVERAGEIFS(DContriDES!$E79:$ZZ79,DContriDES!$E$42:$ZZ$42,"&gt;="&amp;DContriAgreDes!U$1,DContriDES!$E$42:$ZZ$42,"&lt;="&amp;DContriAgreDes!U$2)</f>
        <v>1209841.9111008523</v>
      </c>
      <c r="V42" s="436">
        <f ca="1">AVERAGEIFS(DContriDES!$E79:$ZZ79,DContriDES!$E$42:$ZZ$42,"&gt;="&amp;DContriAgreDes!V$1,DContriDES!$E$42:$ZZ$42,"&lt;="&amp;DContriAgreDes!V$2)</f>
        <v>1216559.0835257072</v>
      </c>
      <c r="W42" s="436">
        <f ca="1">AVERAGEIFS(DContriDES!$E79:$ZZ79,DContriDES!$E$42:$ZZ$42,"&gt;="&amp;DContriAgreDes!W$1,DContriDES!$E$42:$ZZ$42,"&lt;="&amp;DContriAgreDes!W$2)</f>
        <v>1154836.0218034247</v>
      </c>
      <c r="X42" s="436">
        <f ca="1">AVERAGEIFS(DContriDES!$E79:$ZZ79,DContriDES!$E$42:$ZZ$42,"&gt;="&amp;DContriAgreDes!X$1,DContriDES!$E$42:$ZZ$42,"&lt;="&amp;DContriAgreDes!X$2)</f>
        <v>1145317.222086251</v>
      </c>
      <c r="Y42" s="436">
        <f ca="1">AVERAGEIFS(DContriDES!$E79:$ZZ79,DContriDES!$E$42:$ZZ$42,"&gt;="&amp;DContriAgreDes!Y$1,DContriDES!$E$42:$ZZ$42,"&lt;="&amp;DContriAgreDes!Y$2)</f>
        <v>0</v>
      </c>
      <c r="Z42" s="436">
        <f ca="1">AVERAGEIFS(DContriDES!$E79:$ZZ79,DContriDES!$E$42:$ZZ$42,"&gt;="&amp;DContriAgreDes!Z$1,DContriDES!$E$42:$ZZ$42,"&lt;="&amp;DContriAgreDes!Z$2)</f>
        <v>0</v>
      </c>
      <c r="AA42" s="436">
        <f ca="1">AVERAGEIFS(DContriDES!$E79:$ZZ79,DContriDES!$E$42:$ZZ$42,"&gt;="&amp;DContriAgreDes!AA$1,DContriDES!$E$42:$ZZ$42,"&lt;="&amp;DContriAgreDes!AA$2)</f>
        <v>0</v>
      </c>
      <c r="AB42" s="436">
        <f ca="1">AVERAGEIFS(DContriDES!$E79:$ZZ79,DContriDES!$E$42:$ZZ$42,"&gt;="&amp;DContriAgreDes!AB$1,DContriDES!$E$42:$ZZ$42,"&lt;="&amp;DContriAgreDes!AB$2)</f>
        <v>0</v>
      </c>
      <c r="AC42" s="438"/>
      <c r="AD42" s="437">
        <f ca="1">AVERAGEIFS(DContriDES!$E79:$ZZ79,DContriDES!$E$42:$ZZ$42,"&gt;="&amp;DContriAgreDes!AD$1,DContriDES!$E$42:$ZZ$42,"&lt;="&amp;DContriAgreDes!AD$2)</f>
        <v>1231638.5499207939</v>
      </c>
      <c r="AE42" s="436">
        <f ca="1">AVERAGEIFS(DContriDES!$E79:$ZZ79,DContriDES!$E$42:$ZZ$42,"&gt;="&amp;DContriAgreDes!AE$1,DContriDES!$E$42:$ZZ$42,"&lt;="&amp;DContriAgreDes!AE$2)</f>
        <v>1233065.5758608396</v>
      </c>
      <c r="AF42" s="436">
        <f ca="1">AVERAGEIFS(DContriDES!$E79:$ZZ79,DContriDES!$E$42:$ZZ$42,"&gt;="&amp;DContriAgreDes!AF$1,DContriDES!$E$42:$ZZ$42,"&lt;="&amp;DContriAgreDes!AF$2)</f>
        <v>1253413.615174588</v>
      </c>
      <c r="AG42" s="436">
        <f ca="1">AVERAGEIFS(DContriDES!$E79:$ZZ79,DContriDES!$E$42:$ZZ$42,"&gt;="&amp;DContriAgreDes!AG$1,DContriDES!$E$42:$ZZ$42,"&lt;="&amp;DContriAgreDes!AG$2)</f>
        <v>1266586.2160428884</v>
      </c>
      <c r="AH42" s="436">
        <f ca="1">AVERAGEIFS(DContriDES!$E79:$ZZ79,DContriDES!$E$42:$ZZ$42,"&gt;="&amp;DContriAgreDes!AH$1,DContriDES!$E$42:$ZZ$42,"&lt;="&amp;DContriAgreDes!AH$2)</f>
        <v>1270115.6443319703</v>
      </c>
      <c r="AI42" s="436">
        <f ca="1">AVERAGEIFS(DContriDES!$E79:$ZZ79,DContriDES!$E$42:$ZZ$42,"&gt;="&amp;DContriAgreDes!AI$1,DContriDES!$E$42:$ZZ$42,"&lt;="&amp;DContriAgreDes!AI$2)</f>
        <v>1233551.8129726658</v>
      </c>
      <c r="AJ42" s="436">
        <f ca="1">AVERAGEIFS(DContriDES!$E79:$ZZ79,DContriDES!$E$42:$ZZ$42,"&gt;="&amp;DContriAgreDes!AJ$1,DContriDES!$E$42:$ZZ$42,"&lt;="&amp;DContriAgreDes!AJ$2)</f>
        <v>1208900.5252341824</v>
      </c>
      <c r="AK42" s="436">
        <f ca="1">AVERAGEIFS(DContriDES!$E79:$ZZ79,DContriDES!$E$42:$ZZ$42,"&gt;="&amp;DContriAgreDes!AK$1,DContriDES!$E$42:$ZZ$42,"&lt;="&amp;DContriAgreDes!AK$2)</f>
        <v>1210576.0257876406</v>
      </c>
      <c r="AL42" s="436">
        <f ca="1">AVERAGEIFS(DContriDES!$E79:$ZZ79,DContriDES!$E$42:$ZZ$42,"&gt;="&amp;DContriAgreDes!AL$1,DContriDES!$E$42:$ZZ$42,"&lt;="&amp;DContriAgreDes!AL$2)</f>
        <v>1220124.9409180162</v>
      </c>
      <c r="AM42" s="436">
        <f ca="1">AVERAGEIFS(DContriDES!$E79:$ZZ79,DContriDES!$E$42:$ZZ$42,"&gt;="&amp;DContriAgreDes!AM$1,DContriDES!$E$42:$ZZ$42,"&lt;="&amp;DContriAgreDes!AM$2)</f>
        <v>1161507.7478619753</v>
      </c>
      <c r="AN42" s="436">
        <f ca="1">AVERAGEIFS(DContriDES!$E79:$ZZ79,DContriDES!$E$42:$ZZ$42,"&gt;="&amp;DContriAgreDes!AN$1,DContriDES!$E$42:$ZZ$42,"&lt;="&amp;DContriAgreDes!AN$2)</f>
        <v>1132587.4434378711</v>
      </c>
      <c r="AO42" s="436">
        <f ca="1">AVERAGEIFS(DContriDES!$E79:$ZZ79,DContriDES!$E$42:$ZZ$42,"&gt;="&amp;DContriAgreDes!AO$1,DContriDES!$E$42:$ZZ$42,"&lt;="&amp;DContriAgreDes!AO$2)</f>
        <v>1156134.6745346677</v>
      </c>
      <c r="AP42" s="436">
        <f ca="1">AVERAGEIFS(DContriDES!$E79:$ZZ79,DContriDES!$E$42:$ZZ$42,"&gt;="&amp;DContriAgreDes!AP$1,DContriDES!$E$42:$ZZ$42,"&lt;="&amp;DContriAgreDes!AP$2)</f>
        <v>0</v>
      </c>
      <c r="AQ42" s="436">
        <f ca="1">AVERAGEIFS(DContriDES!$E79:$ZZ79,DContriDES!$E$42:$ZZ$42,"&gt;="&amp;DContriAgreDes!AQ$1,DContriDES!$E$42:$ZZ$42,"&lt;="&amp;DContriAgreDes!AQ$2)</f>
        <v>0</v>
      </c>
      <c r="AR42" s="436">
        <f ca="1">AVERAGEIFS(DContriDES!$E79:$ZZ79,DContriDES!$E$42:$ZZ$42,"&gt;="&amp;DContriAgreDes!AR$1,DContriDES!$E$42:$ZZ$42,"&lt;="&amp;DContriAgreDes!AR$2)</f>
        <v>0</v>
      </c>
      <c r="AS42" s="436">
        <f ca="1">AVERAGEIFS(DContriDES!$E79:$ZZ79,DContriDES!$E$42:$ZZ$42,"&gt;="&amp;DContriAgreDes!AS$1,DContriDES!$E$42:$ZZ$42,"&lt;="&amp;DContriAgreDes!AS$2)</f>
        <v>0</v>
      </c>
      <c r="AT42" s="436">
        <f ca="1">AVERAGEIFS(DContriDES!$E79:$ZZ79,DContriDES!$E$42:$ZZ$42,"&gt;="&amp;DContriAgreDes!AT$1,DContriDES!$E$42:$ZZ$42,"&lt;="&amp;DContriAgreDes!AT$2)</f>
        <v>0</v>
      </c>
      <c r="AU42" s="436">
        <f ca="1">AVERAGEIFS(DContriDES!$E79:$ZZ79,DContriDES!$E$42:$ZZ$42,"&gt;="&amp;DContriAgreDes!AU$1,DContriDES!$E$42:$ZZ$42,"&lt;="&amp;DContriAgreDes!AU$2)</f>
        <v>0</v>
      </c>
      <c r="AV42" s="438"/>
      <c r="AW42" s="437"/>
      <c r="AX42" s="436" t="s">
        <v>31</v>
      </c>
      <c r="AY42" s="436">
        <f ca="1">AVERAGEIFS(DContriDES!$E79:$ZZ79,DContriDES!$E$42:$ZZ$42,"&gt;="&amp;DContriAgreDes!AY$1,DContriDES!$E$42:$ZZ$42,"&lt;="&amp;DContriAgreDes!AY$2)</f>
        <v>1189115.8652133236</v>
      </c>
      <c r="AZ42" s="439">
        <f ca="1">AVERAGEIFS(DContriDES!$E79:$ZZ79,DContriDES!$E$42:$ZZ$42,"&gt;="&amp;DContriAgreDes!AZ$1,DContriDES!$E$42:$ZZ$42,"&lt;="&amp;DContriAgreDes!AZ$2)</f>
        <v>0</v>
      </c>
      <c r="BA42" s="436"/>
      <c r="BB42" s="428">
        <f ca="1">AVERAGEIFS(DContriDES!$E79:$ZZ79,DContriDES!$E$42:$ZZ$42,"&gt;="&amp;DContriAgreDes!BB$1,DContriDES!$E$42:$ZZ$42,"&lt;="&amp;DContriAgreDes!BB$2)</f>
        <v>1170001.4027584884</v>
      </c>
    </row>
    <row r="43" spans="1:54" s="440" customFormat="1" x14ac:dyDescent="0.2">
      <c r="A43" s="436" t="s">
        <v>32</v>
      </c>
      <c r="B43" s="437">
        <f ca="1">AVERAGEIFS(DContriDES!$E80:$ZZ80,DContriDES!$E$42:$ZZ$42,"&gt;="&amp;DContriAgreDes!B$1,DContriDES!$E$42:$ZZ$42,"&lt;="&amp;DContriAgreDes!B$2)</f>
        <v>56510.053653743111</v>
      </c>
      <c r="C43" s="436">
        <f ca="1">AVERAGEIFS(DContriDES!$E80:$ZZ80,DContriDES!$E$42:$ZZ$42,"&gt;="&amp;DContriAgreDes!C$1,DContriDES!$E$42:$ZZ$42,"&lt;="&amp;DContriAgreDes!C$2)</f>
        <v>51665.969283386694</v>
      </c>
      <c r="D43" s="436">
        <f ca="1">AVERAGEIFS(DContriDES!$E80:$ZZ80,DContriDES!$E$42:$ZZ$42,"&gt;="&amp;DContriAgreDes!D$1,DContriDES!$E$42:$ZZ$42,"&lt;="&amp;DContriAgreDes!D$2)</f>
        <v>49442.011421746873</v>
      </c>
      <c r="E43" s="436">
        <f ca="1">AVERAGEIFS(DContriDES!$E80:$ZZ80,DContriDES!$E$42:$ZZ$42,"&gt;="&amp;DContriAgreDes!E$1,DContriDES!$E$42:$ZZ$42,"&lt;="&amp;DContriAgreDes!E$2)</f>
        <v>47353.300276723814</v>
      </c>
      <c r="F43" s="436">
        <f ca="1">AVERAGEIFS(DContriDES!$E80:$ZZ80,DContriDES!$E$42:$ZZ$42,"&gt;="&amp;DContriAgreDes!F$1,DContriDES!$E$42:$ZZ$42,"&lt;="&amp;DContriAgreDes!F$2)</f>
        <v>0</v>
      </c>
      <c r="G43" s="438"/>
      <c r="H43" s="437">
        <f ca="1">AVERAGEIFS(DContriDES!$E80:$ZZ80,DContriDES!$E$42:$ZZ$42,"&gt;="&amp;DContriAgreDes!H$1,DContriDES!$E$42:$ZZ$42,"&lt;="&amp;DContriAgreDes!H$2)</f>
        <v>52570.806596083719</v>
      </c>
      <c r="I43" s="436">
        <f ca="1">AVERAGEIFS(DContriDES!$E80:$ZZ80,DContriDES!$E$42:$ZZ$42,"&gt;="&amp;DContriAgreDes!I$1,DContriDES!$E$42:$ZZ$42,"&lt;="&amp;DContriAgreDes!I$2)</f>
        <v>50761.13197068969</v>
      </c>
      <c r="J43" s="436">
        <f ca="1">AVERAGEIFS(DContriDES!$E80:$ZZ80,DContriDES!$E$42:$ZZ$42,"&gt;="&amp;DContriAgreDes!J$1,DContriDES!$E$42:$ZZ$42,"&lt;="&amp;DContriAgreDes!J$2)</f>
        <v>49866.186179715063</v>
      </c>
      <c r="K43" s="436">
        <f ca="1">AVERAGEIFS(DContriDES!$E80:$ZZ80,DContriDES!$E$42:$ZZ$42,"&gt;="&amp;DContriAgreDes!K$1,DContriDES!$E$42:$ZZ$42,"&lt;="&amp;DContriAgreDes!K$2)</f>
        <v>49017.836663778675</v>
      </c>
      <c r="L43" s="436">
        <f ca="1">AVERAGEIFS(DContriDES!$E80:$ZZ80,DContriDES!$E$42:$ZZ$42,"&gt;="&amp;DContriAgreDes!L$1,DContriDES!$E$42:$ZZ$42,"&lt;="&amp;DContriAgreDes!L$2)</f>
        <v>47908.810718995293</v>
      </c>
      <c r="M43" s="436">
        <f ca="1">AVERAGEIFS(DContriDES!$E80:$ZZ80,DContriDES!$E$42:$ZZ$42,"&gt;="&amp;DContriAgreDes!M$1,DContriDES!$E$42:$ZZ$42,"&lt;="&amp;DContriAgreDes!M$2)</f>
        <v>46797.789834452356</v>
      </c>
      <c r="N43" s="436">
        <f ca="1">AVERAGEIFS(DContriDES!$E80:$ZZ80,DContriDES!$E$42:$ZZ$42,"&gt;="&amp;DContriAgreDes!N$1,DContriDES!$E$42:$ZZ$42,"&lt;="&amp;DContriAgreDes!N$2)</f>
        <v>0</v>
      </c>
      <c r="O43" s="436">
        <f ca="1">AVERAGEIFS(DContriDES!$E80:$ZZ80,DContriDES!$E$42:$ZZ$42,"&gt;="&amp;DContriAgreDes!O$1,DContriDES!$E$42:$ZZ$42,"&lt;="&amp;DContriAgreDes!O$2)</f>
        <v>0</v>
      </c>
      <c r="P43" s="438"/>
      <c r="Q43" s="437">
        <f ca="1">AVERAGEIFS(DContriDES!$E80:$ZZ80,DContriDES!$E$42:$ZZ$42,"&gt;="&amp;DContriAgreDes!Q$1,DContriDES!$E$42:$ZZ$42,"&lt;="&amp;DContriAgreDes!Q$2)</f>
        <v>50810.263802610054</v>
      </c>
      <c r="R43" s="436">
        <f ca="1">AVERAGEIFS(DContriDES!$E80:$ZZ80,DContriDES!$E$42:$ZZ$42,"&gt;="&amp;DContriAgreDes!R$1,DContriDES!$E$42:$ZZ$42,"&lt;="&amp;DContriAgreDes!R$2)</f>
        <v>48922.10855682008</v>
      </c>
      <c r="S43" s="436">
        <f ca="1">AVERAGEIFS(DContriDES!$E80:$ZZ80,DContriDES!$E$42:$ZZ$42,"&gt;="&amp;DContriAgreDes!S$1,DContriDES!$E$42:$ZZ$42,"&lt;="&amp;DContriAgreDes!S$2)</f>
        <v>48867.439076653856</v>
      </c>
      <c r="T43" s="436">
        <f ca="1">AVERAGEIFS(DContriDES!$E80:$ZZ80,DContriDES!$E$42:$ZZ$42,"&gt;="&amp;DContriAgreDes!T$1,DContriDES!$E$42:$ZZ$42,"&lt;="&amp;DContriAgreDes!T$2)</f>
        <v>49168.234250903508</v>
      </c>
      <c r="U43" s="436">
        <f ca="1">AVERAGEIFS(DContriDES!$E80:$ZZ80,DContriDES!$E$42:$ZZ$42,"&gt;="&amp;DContriAgreDes!U$1,DContriDES!$E$42:$ZZ$42,"&lt;="&amp;DContriAgreDes!U$2)</f>
        <v>48163.755239316342</v>
      </c>
      <c r="V43" s="436">
        <f ca="1">AVERAGEIFS(DContriDES!$E80:$ZZ80,DContriDES!$E$42:$ZZ$42,"&gt;="&amp;DContriAgreDes!V$1,DContriDES!$E$42:$ZZ$42,"&lt;="&amp;DContriAgreDes!V$2)</f>
        <v>47653.866198674252</v>
      </c>
      <c r="W43" s="436">
        <f ca="1">AVERAGEIFS(DContriDES!$E80:$ZZ80,DContriDES!$E$42:$ZZ$42,"&gt;="&amp;DContriAgreDes!W$1,DContriDES!$E$42:$ZZ$42,"&lt;="&amp;DContriAgreDes!W$2)</f>
        <v>47452.587752896914</v>
      </c>
      <c r="X43" s="436">
        <f ca="1">AVERAGEIFS(DContriDES!$E80:$ZZ80,DContriDES!$E$42:$ZZ$42,"&gt;="&amp;DContriAgreDes!X$1,DContriDES!$E$42:$ZZ$42,"&lt;="&amp;DContriAgreDes!X$2)</f>
        <v>46142.991916007792</v>
      </c>
      <c r="Y43" s="436">
        <f ca="1">AVERAGEIFS(DContriDES!$E80:$ZZ80,DContriDES!$E$42:$ZZ$42,"&gt;="&amp;DContriAgreDes!Y$1,DContriDES!$E$42:$ZZ$42,"&lt;="&amp;DContriAgreDes!Y$2)</f>
        <v>0</v>
      </c>
      <c r="Z43" s="436">
        <f ca="1">AVERAGEIFS(DContriDES!$E80:$ZZ80,DContriDES!$E$42:$ZZ$42,"&gt;="&amp;DContriAgreDes!Z$1,DContriDES!$E$42:$ZZ$42,"&lt;="&amp;DContriAgreDes!Z$2)</f>
        <v>0</v>
      </c>
      <c r="AA43" s="436">
        <f ca="1">AVERAGEIFS(DContriDES!$E80:$ZZ80,DContriDES!$E$42:$ZZ$42,"&gt;="&amp;DContriAgreDes!AA$1,DContriDES!$E$42:$ZZ$42,"&lt;="&amp;DContriAgreDes!AA$2)</f>
        <v>0</v>
      </c>
      <c r="AB43" s="436">
        <f ca="1">AVERAGEIFS(DContriDES!$E80:$ZZ80,DContriDES!$E$42:$ZZ$42,"&gt;="&amp;DContriAgreDes!AB$1,DContriDES!$E$42:$ZZ$42,"&lt;="&amp;DContriAgreDes!AB$2)</f>
        <v>0</v>
      </c>
      <c r="AC43" s="438"/>
      <c r="AD43" s="437">
        <f ca="1">AVERAGEIFS(DContriDES!$E80:$ZZ80,DContriDES!$E$42:$ZZ$42,"&gt;="&amp;DContriAgreDes!AD$1,DContriDES!$E$42:$ZZ$42,"&lt;="&amp;DContriAgreDes!AD$2)</f>
        <v>51131.060108790392</v>
      </c>
      <c r="AE43" s="436">
        <f ca="1">AVERAGEIFS(DContriDES!$E80:$ZZ80,DContriDES!$E$42:$ZZ$42,"&gt;="&amp;DContriAgreDes!AE$1,DContriDES!$E$42:$ZZ$42,"&lt;="&amp;DContriAgreDes!AE$2)</f>
        <v>48678.224528059203</v>
      </c>
      <c r="AF43" s="436">
        <f ca="1">AVERAGEIFS(DContriDES!$E80:$ZZ80,DContriDES!$E$42:$ZZ$42,"&gt;="&amp;DContriAgreDes!AF$1,DContriDES!$E$42:$ZZ$42,"&lt;="&amp;DContriAgreDes!AF$2)</f>
        <v>49789.273902295608</v>
      </c>
      <c r="AG43" s="436">
        <f ca="1">AVERAGEIFS(DContriDES!$E80:$ZZ80,DContriDES!$E$42:$ZZ$42,"&gt;="&amp;DContriAgreDes!AG$1,DContriDES!$E$42:$ZZ$42,"&lt;="&amp;DContriAgreDes!AG$2)</f>
        <v>48597.275498271476</v>
      </c>
      <c r="AH43" s="436">
        <f ca="1">AVERAGEIFS(DContriDES!$E80:$ZZ80,DContriDES!$E$42:$ZZ$42,"&gt;="&amp;DContriAgreDes!AH$1,DContriDES!$E$42:$ZZ$42,"&lt;="&amp;DContriAgreDes!AH$2)</f>
        <v>49204.403119772367</v>
      </c>
      <c r="AI43" s="436">
        <f ca="1">AVERAGEIFS(DContriDES!$E80:$ZZ80,DContriDES!$E$42:$ZZ$42,"&gt;="&amp;DContriAgreDes!AI$1,DContriDES!$E$42:$ZZ$42,"&lt;="&amp;DContriAgreDes!AI$2)</f>
        <v>49251.831373292211</v>
      </c>
      <c r="AJ43" s="436">
        <f ca="1">AVERAGEIFS(DContriDES!$E80:$ZZ80,DContriDES!$E$42:$ZZ$42,"&gt;="&amp;DContriAgreDes!AJ$1,DContriDES!$E$42:$ZZ$42,"&lt;="&amp;DContriAgreDes!AJ$2)</f>
        <v>48021.479262433073</v>
      </c>
      <c r="AK43" s="436">
        <f ca="1">AVERAGEIFS(DContriDES!$E80:$ZZ80,DContriDES!$E$42:$ZZ$42,"&gt;="&amp;DContriAgreDes!AK$1,DContriDES!$E$42:$ZZ$42,"&lt;="&amp;DContriAgreDes!AK$2)</f>
        <v>48398.0385879971</v>
      </c>
      <c r="AL43" s="436">
        <f ca="1">AVERAGEIFS(DContriDES!$E80:$ZZ80,DContriDES!$E$42:$ZZ$42,"&gt;="&amp;DContriAgreDes!AL$1,DContriDES!$E$42:$ZZ$42,"&lt;="&amp;DContriAgreDes!AL$2)</f>
        <v>47306.914306555715</v>
      </c>
      <c r="AM43" s="436">
        <f ca="1">AVERAGEIFS(DContriDES!$E80:$ZZ80,DContriDES!$E$42:$ZZ$42,"&gt;="&amp;DContriAgreDes!AM$1,DContriDES!$E$42:$ZZ$42,"&lt;="&amp;DContriAgreDes!AM$2)</f>
        <v>48149.660471508374</v>
      </c>
      <c r="AN43" s="436">
        <f ca="1">AVERAGEIFS(DContriDES!$E80:$ZZ80,DContriDES!$E$42:$ZZ$42,"&gt;="&amp;DContriAgreDes!AN$1,DContriDES!$E$42:$ZZ$42,"&lt;="&amp;DContriAgreDes!AN$2)</f>
        <v>45983.910441497006</v>
      </c>
      <c r="AO43" s="436">
        <f ca="1">AVERAGEIFS(DContriDES!$E80:$ZZ80,DContriDES!$E$42:$ZZ$42,"&gt;="&amp;DContriAgreDes!AO$1,DContriDES!$E$42:$ZZ$42,"&lt;="&amp;DContriAgreDes!AO$2)</f>
        <v>46259.798590351667</v>
      </c>
      <c r="AP43" s="436">
        <f ca="1">AVERAGEIFS(DContriDES!$E80:$ZZ80,DContriDES!$E$42:$ZZ$42,"&gt;="&amp;DContriAgreDes!AP$1,DContriDES!$E$42:$ZZ$42,"&lt;="&amp;DContriAgreDes!AP$2)</f>
        <v>0</v>
      </c>
      <c r="AQ43" s="436">
        <f ca="1">AVERAGEIFS(DContriDES!$E80:$ZZ80,DContriDES!$E$42:$ZZ$42,"&gt;="&amp;DContriAgreDes!AQ$1,DContriDES!$E$42:$ZZ$42,"&lt;="&amp;DContriAgreDes!AQ$2)</f>
        <v>0</v>
      </c>
      <c r="AR43" s="436">
        <f ca="1">AVERAGEIFS(DContriDES!$E80:$ZZ80,DContriDES!$E$42:$ZZ$42,"&gt;="&amp;DContriAgreDes!AR$1,DContriDES!$E$42:$ZZ$42,"&lt;="&amp;DContriAgreDes!AR$2)</f>
        <v>0</v>
      </c>
      <c r="AS43" s="436">
        <f ca="1">AVERAGEIFS(DContriDES!$E80:$ZZ80,DContriDES!$E$42:$ZZ$42,"&gt;="&amp;DContriAgreDes!AS$1,DContriDES!$E$42:$ZZ$42,"&lt;="&amp;DContriAgreDes!AS$2)</f>
        <v>0</v>
      </c>
      <c r="AT43" s="436">
        <f ca="1">AVERAGEIFS(DContriDES!$E80:$ZZ80,DContriDES!$E$42:$ZZ$42,"&gt;="&amp;DContriAgreDes!AT$1,DContriDES!$E$42:$ZZ$42,"&lt;="&amp;DContriAgreDes!AT$2)</f>
        <v>0</v>
      </c>
      <c r="AU43" s="436">
        <f ca="1">AVERAGEIFS(DContriDES!$E80:$ZZ80,DContriDES!$E$42:$ZZ$42,"&gt;="&amp;DContriAgreDes!AU$1,DContriDES!$E$42:$ZZ$42,"&lt;="&amp;DContriAgreDes!AU$2)</f>
        <v>0</v>
      </c>
      <c r="AV43" s="438"/>
      <c r="AW43" s="437"/>
      <c r="AX43" s="436" t="s">
        <v>32</v>
      </c>
      <c r="AY43" s="436">
        <f ca="1">AVERAGEIFS(DContriDES!$E80:$ZZ80,DContriDES!$E$42:$ZZ$42,"&gt;="&amp;DContriAgreDes!AY$1,DContriDES!$E$42:$ZZ$42,"&lt;="&amp;DContriAgreDes!AY$2)</f>
        <v>47650.094167034054</v>
      </c>
      <c r="AZ43" s="439">
        <f ca="1">AVERAGEIFS(DContriDES!$E80:$ZZ80,DContriDES!$E$42:$ZZ$42,"&gt;="&amp;DContriAgreDes!AZ$1,DContriDES!$E$42:$ZZ$42,"&lt;="&amp;DContriAgreDes!AZ$2)</f>
        <v>0</v>
      </c>
      <c r="BA43" s="436"/>
      <c r="BB43" s="428">
        <f ca="1">AVERAGEIFS(DContriDES!$E80:$ZZ80,DContriDES!$E$42:$ZZ$42,"&gt;="&amp;DContriAgreDes!BB$1,DContriDES!$E$42:$ZZ$42,"&lt;="&amp;DContriAgreDes!BB$2)</f>
        <v>55599.354490615537</v>
      </c>
    </row>
    <row r="44" spans="1:54" s="440" customFormat="1" x14ac:dyDescent="0.2">
      <c r="A44" s="436" t="s">
        <v>33</v>
      </c>
      <c r="B44" s="437">
        <f ca="1">AVERAGEIFS(DContriDES!$E81:$ZZ81,DContriDES!$E$42:$ZZ$42,"&gt;="&amp;DContriAgreDes!B$1,DContriDES!$E$42:$ZZ$42,"&lt;="&amp;DContriAgreDes!B$2)</f>
        <v>139815.70178154585</v>
      </c>
      <c r="C44" s="436">
        <f ca="1">AVERAGEIFS(DContriDES!$E81:$ZZ81,DContriDES!$E$42:$ZZ$42,"&gt;="&amp;DContriAgreDes!C$1,DContriDES!$E$42:$ZZ$42,"&lt;="&amp;DContriAgreDes!C$2)</f>
        <v>138511.81120272243</v>
      </c>
      <c r="D44" s="436">
        <f ca="1">AVERAGEIFS(DContriDES!$E81:$ZZ81,DContriDES!$E$42:$ZZ$42,"&gt;="&amp;DContriAgreDes!D$1,DContriDES!$E$42:$ZZ$42,"&lt;="&amp;DContriAgreDes!D$2)</f>
        <v>151318.07917933111</v>
      </c>
      <c r="E44" s="436">
        <f ca="1">AVERAGEIFS(DContriDES!$E81:$ZZ81,DContriDES!$E$42:$ZZ$42,"&gt;="&amp;DContriAgreDes!E$1,DContriDES!$E$42:$ZZ$42,"&lt;="&amp;DContriAgreDes!E$2)</f>
        <v>183091.37039343186</v>
      </c>
      <c r="F44" s="436">
        <f ca="1">AVERAGEIFS(DContriDES!$E81:$ZZ81,DContriDES!$E$42:$ZZ$42,"&gt;="&amp;DContriAgreDes!F$1,DContriDES!$E$42:$ZZ$42,"&lt;="&amp;DContriAgreDes!F$2)</f>
        <v>0</v>
      </c>
      <c r="G44" s="438"/>
      <c r="H44" s="437">
        <f ca="1">AVERAGEIFS(DContriDES!$E81:$ZZ81,DContriDES!$E$42:$ZZ$42,"&gt;="&amp;DContriAgreDes!H$1,DContriDES!$E$42:$ZZ$42,"&lt;="&amp;DContriAgreDes!H$2)</f>
        <v>138343.20265276355</v>
      </c>
      <c r="I44" s="436">
        <f ca="1">AVERAGEIFS(DContriDES!$E81:$ZZ81,DContriDES!$E$42:$ZZ$42,"&gt;="&amp;DContriAgreDes!I$1,DContriDES!$E$42:$ZZ$42,"&lt;="&amp;DContriAgreDes!I$2)</f>
        <v>138680.41975268137</v>
      </c>
      <c r="J44" s="436">
        <f ca="1">AVERAGEIFS(DContriDES!$E81:$ZZ81,DContriDES!$E$42:$ZZ$42,"&gt;="&amp;DContriAgreDes!J$1,DContriDES!$E$42:$ZZ$42,"&lt;="&amp;DContriAgreDes!J$2)</f>
        <v>140436.13197911388</v>
      </c>
      <c r="K44" s="436">
        <f ca="1">AVERAGEIFS(DContriDES!$E81:$ZZ81,DContriDES!$E$42:$ZZ$42,"&gt;="&amp;DContriAgreDes!K$1,DContriDES!$E$42:$ZZ$42,"&lt;="&amp;DContriAgreDes!K$2)</f>
        <v>162200.02637954833</v>
      </c>
      <c r="L44" s="436">
        <f ca="1">AVERAGEIFS(DContriDES!$E81:$ZZ81,DContriDES!$E$42:$ZZ$42,"&gt;="&amp;DContriAgreDes!L$1,DContriDES!$E$42:$ZZ$42,"&lt;="&amp;DContriAgreDes!L$2)</f>
        <v>185581.27153283497</v>
      </c>
      <c r="M44" s="436">
        <f ca="1">AVERAGEIFS(DContriDES!$E81:$ZZ81,DContriDES!$E$42:$ZZ$42,"&gt;="&amp;DContriAgreDes!M$1,DContriDES!$E$42:$ZZ$42,"&lt;="&amp;DContriAgreDes!M$2)</f>
        <v>180601.46925402866</v>
      </c>
      <c r="N44" s="436">
        <f ca="1">AVERAGEIFS(DContriDES!$E81:$ZZ81,DContriDES!$E$42:$ZZ$42,"&gt;="&amp;DContriAgreDes!N$1,DContriDES!$E$42:$ZZ$42,"&lt;="&amp;DContriAgreDes!N$2)</f>
        <v>0</v>
      </c>
      <c r="O44" s="436">
        <f ca="1">AVERAGEIFS(DContriDES!$E81:$ZZ81,DContriDES!$E$42:$ZZ$42,"&gt;="&amp;DContriAgreDes!O$1,DContriDES!$E$42:$ZZ$42,"&lt;="&amp;DContriAgreDes!O$2)</f>
        <v>0</v>
      </c>
      <c r="P44" s="438"/>
      <c r="Q44" s="437">
        <f ca="1">AVERAGEIFS(DContriDES!$E81:$ZZ81,DContriDES!$E$42:$ZZ$42,"&gt;="&amp;DContriAgreDes!Q$1,DContriDES!$E$42:$ZZ$42,"&lt;="&amp;DContriAgreDes!Q$2)</f>
        <v>139417.46162015968</v>
      </c>
      <c r="R44" s="436">
        <f ca="1">AVERAGEIFS(DContriDES!$E81:$ZZ81,DContriDES!$E$42:$ZZ$42,"&gt;="&amp;DContriAgreDes!R$1,DContriDES!$E$42:$ZZ$42,"&lt;="&amp;DContriAgreDes!R$2)</f>
        <v>141454.80233806811</v>
      </c>
      <c r="S44" s="436">
        <f ca="1">AVERAGEIFS(DContriDES!$E81:$ZZ81,DContriDES!$E$42:$ZZ$42,"&gt;="&amp;DContriAgreDes!S$1,DContriDES!$E$42:$ZZ$42,"&lt;="&amp;DContriAgreDes!S$2)</f>
        <v>147304.1260046869</v>
      </c>
      <c r="T44" s="436">
        <f ca="1">AVERAGEIFS(DContriDES!$E81:$ZZ81,DContriDES!$E$42:$ZZ$42,"&gt;="&amp;DContriAgreDes!T$1,DContriDES!$E$42:$ZZ$42,"&lt;="&amp;DContriAgreDes!T$2)</f>
        <v>177095.92675440977</v>
      </c>
      <c r="U44" s="436">
        <f ca="1">AVERAGEIFS(DContriDES!$E81:$ZZ81,DContriDES!$E$42:$ZZ$42,"&gt;="&amp;DContriAgreDes!U$1,DContriDES!$E$42:$ZZ$42,"&lt;="&amp;DContriAgreDes!U$2)</f>
        <v>183333.94023244301</v>
      </c>
      <c r="V44" s="436">
        <f ca="1">AVERAGEIFS(DContriDES!$E81:$ZZ81,DContriDES!$E$42:$ZZ$42,"&gt;="&amp;DContriAgreDes!V$1,DContriDES!$E$42:$ZZ$42,"&lt;="&amp;DContriAgreDes!V$2)</f>
        <v>187828.60283322693</v>
      </c>
      <c r="W44" s="436">
        <f ca="1">AVERAGEIFS(DContriDES!$E81:$ZZ81,DContriDES!$E$42:$ZZ$42,"&gt;="&amp;DContriAgreDes!W$1,DContriDES!$E$42:$ZZ$42,"&lt;="&amp;DContriAgreDes!W$2)</f>
        <v>182921.75274255293</v>
      </c>
      <c r="X44" s="436">
        <f ca="1">AVERAGEIFS(DContriDES!$E81:$ZZ81,DContriDES!$E$42:$ZZ$42,"&gt;="&amp;DContriAgreDes!X$1,DContriDES!$E$42:$ZZ$42,"&lt;="&amp;DContriAgreDes!X$2)</f>
        <v>178281.18576550449</v>
      </c>
      <c r="Y44" s="436">
        <f ca="1">AVERAGEIFS(DContriDES!$E81:$ZZ81,DContriDES!$E$42:$ZZ$42,"&gt;="&amp;DContriAgreDes!Y$1,DContriDES!$E$42:$ZZ$42,"&lt;="&amp;DContriAgreDes!Y$2)</f>
        <v>0</v>
      </c>
      <c r="Z44" s="436">
        <f ca="1">AVERAGEIFS(DContriDES!$E81:$ZZ81,DContriDES!$E$42:$ZZ$42,"&gt;="&amp;DContriAgreDes!Z$1,DContriDES!$E$42:$ZZ$42,"&lt;="&amp;DContriAgreDes!Z$2)</f>
        <v>0</v>
      </c>
      <c r="AA44" s="436">
        <f ca="1">AVERAGEIFS(DContriDES!$E81:$ZZ81,DContriDES!$E$42:$ZZ$42,"&gt;="&amp;DContriAgreDes!AA$1,DContriDES!$E$42:$ZZ$42,"&lt;="&amp;DContriAgreDes!AA$2)</f>
        <v>0</v>
      </c>
      <c r="AB44" s="436">
        <f ca="1">AVERAGEIFS(DContriDES!$E81:$ZZ81,DContriDES!$E$42:$ZZ$42,"&gt;="&amp;DContriAgreDes!AB$1,DContriDES!$E$42:$ZZ$42,"&lt;="&amp;DContriAgreDes!AB$2)</f>
        <v>0</v>
      </c>
      <c r="AC44" s="438"/>
      <c r="AD44" s="437">
        <f ca="1">AVERAGEIFS(DContriDES!$E81:$ZZ81,DContriDES!$E$42:$ZZ$42,"&gt;="&amp;DContriAgreDes!AD$1,DContriDES!$E$42:$ZZ$42,"&lt;="&amp;DContriAgreDes!AD$2)</f>
        <v>138615.54704048036</v>
      </c>
      <c r="AE44" s="436">
        <f ca="1">AVERAGEIFS(DContriDES!$E81:$ZZ81,DContriDES!$E$42:$ZZ$42,"&gt;="&amp;DContriAgreDes!AE$1,DContriDES!$E$42:$ZZ$42,"&lt;="&amp;DContriAgreDes!AE$2)</f>
        <v>137495.19255461419</v>
      </c>
      <c r="AF44" s="436">
        <f ca="1">AVERAGEIFS(DContriDES!$E81:$ZZ81,DContriDES!$E$42:$ZZ$42,"&gt;="&amp;DContriAgreDes!AF$1,DContriDES!$E$42:$ZZ$42,"&lt;="&amp;DContriAgreDes!AF$2)</f>
        <v>145197.65634224715</v>
      </c>
      <c r="AG44" s="436">
        <f ca="1">AVERAGEIFS(DContriDES!$E81:$ZZ81,DContriDES!$E$42:$ZZ$42,"&gt;="&amp;DContriAgreDes!AG$1,DContriDES!$E$42:$ZZ$42,"&lt;="&amp;DContriAgreDes!AG$2)</f>
        <v>147813.5721420609</v>
      </c>
      <c r="AH44" s="436">
        <f ca="1">AVERAGEIFS(DContriDES!$E81:$ZZ81,DContriDES!$E$42:$ZZ$42,"&gt;="&amp;DContriAgreDes!AH$1,DContriDES!$E$42:$ZZ$42,"&lt;="&amp;DContriAgreDes!AH$2)</f>
        <v>158172.19133497792</v>
      </c>
      <c r="AI44" s="436">
        <f ca="1">AVERAGEIFS(DContriDES!$E81:$ZZ81,DContriDES!$E$42:$ZZ$42,"&gt;="&amp;DContriAgreDes!AI$1,DContriDES!$E$42:$ZZ$42,"&lt;="&amp;DContriAgreDes!AI$2)</f>
        <v>180614.31566160615</v>
      </c>
      <c r="AJ44" s="436">
        <f ca="1">AVERAGEIFS(DContriDES!$E81:$ZZ81,DContriDES!$E$42:$ZZ$42,"&gt;="&amp;DContriAgreDes!AJ$1,DContriDES!$E$42:$ZZ$42,"&lt;="&amp;DContriAgreDes!AJ$2)</f>
        <v>178094.99023915682</v>
      </c>
      <c r="AK44" s="436">
        <f ca="1">AVERAGEIFS(DContriDES!$E81:$ZZ81,DContriDES!$E$42:$ZZ$42,"&gt;="&amp;DContriAgreDes!AK$1,DContriDES!$E$42:$ZZ$42,"&lt;="&amp;DContriAgreDes!AK$2)</f>
        <v>194910.50873972755</v>
      </c>
      <c r="AL44" s="436">
        <f ca="1">AVERAGEIFS(DContriDES!$E81:$ZZ81,DContriDES!$E$42:$ZZ$42,"&gt;="&amp;DContriAgreDes!AL$1,DContriDES!$E$42:$ZZ$42,"&lt;="&amp;DContriAgreDes!AL$2)</f>
        <v>183738.31561962049</v>
      </c>
      <c r="AM44" s="436">
        <f ca="1">AVERAGEIFS(DContriDES!$E81:$ZZ81,DContriDES!$E$42:$ZZ$42,"&gt;="&amp;DContriAgreDes!AM$1,DContriDES!$E$42:$ZZ$42,"&lt;="&amp;DContriAgreDes!AM$2)</f>
        <v>183616.07011162298</v>
      </c>
      <c r="AN44" s="436">
        <f ca="1">AVERAGEIFS(DContriDES!$E81:$ZZ81,DContriDES!$E$42:$ZZ$42,"&gt;="&amp;DContriAgreDes!AN$1,DContriDES!$E$42:$ZZ$42,"&lt;="&amp;DContriAgreDes!AN$2)</f>
        <v>181432.03935832245</v>
      </c>
      <c r="AO44" s="436">
        <f ca="1">AVERAGEIFS(DContriDES!$E81:$ZZ81,DContriDES!$E$42:$ZZ$42,"&gt;="&amp;DContriAgreDes!AO$1,DContriDES!$E$42:$ZZ$42,"&lt;="&amp;DContriAgreDes!AO$2)</f>
        <v>176756.29829214068</v>
      </c>
      <c r="AP44" s="436">
        <f ca="1">AVERAGEIFS(DContriDES!$E81:$ZZ81,DContriDES!$E$42:$ZZ$42,"&gt;="&amp;DContriAgreDes!AP$1,DContriDES!$E$42:$ZZ$42,"&lt;="&amp;DContriAgreDes!AP$2)</f>
        <v>0</v>
      </c>
      <c r="AQ44" s="436">
        <f ca="1">AVERAGEIFS(DContriDES!$E81:$ZZ81,DContriDES!$E$42:$ZZ$42,"&gt;="&amp;DContriAgreDes!AQ$1,DContriDES!$E$42:$ZZ$42,"&lt;="&amp;DContriAgreDes!AQ$2)</f>
        <v>0</v>
      </c>
      <c r="AR44" s="436">
        <f ca="1">AVERAGEIFS(DContriDES!$E81:$ZZ81,DContriDES!$E$42:$ZZ$42,"&gt;="&amp;DContriAgreDes!AR$1,DContriDES!$E$42:$ZZ$42,"&lt;="&amp;DContriAgreDes!AR$2)</f>
        <v>0</v>
      </c>
      <c r="AS44" s="436">
        <f ca="1">AVERAGEIFS(DContriDES!$E81:$ZZ81,DContriDES!$E$42:$ZZ$42,"&gt;="&amp;DContriAgreDes!AS$1,DContriDES!$E$42:$ZZ$42,"&lt;="&amp;DContriAgreDes!AS$2)</f>
        <v>0</v>
      </c>
      <c r="AT44" s="436">
        <f ca="1">AVERAGEIFS(DContriDES!$E81:$ZZ81,DContriDES!$E$42:$ZZ$42,"&gt;="&amp;DContriAgreDes!AT$1,DContriDES!$E$42:$ZZ$42,"&lt;="&amp;DContriAgreDes!AT$2)</f>
        <v>0</v>
      </c>
      <c r="AU44" s="436">
        <f ca="1">AVERAGEIFS(DContriDES!$E81:$ZZ81,DContriDES!$E$42:$ZZ$42,"&gt;="&amp;DContriAgreDes!AU$1,DContriDES!$E$42:$ZZ$42,"&lt;="&amp;DContriAgreDes!AU$2)</f>
        <v>0</v>
      </c>
      <c r="AV44" s="438"/>
      <c r="AW44" s="437"/>
      <c r="AX44" s="436" t="s">
        <v>33</v>
      </c>
      <c r="AY44" s="436">
        <f ca="1">AVERAGEIFS(DContriDES!$E81:$ZZ81,DContriDES!$E$42:$ZZ$42,"&gt;="&amp;DContriAgreDes!AY$1,DContriDES!$E$42:$ZZ$42,"&lt;="&amp;DContriAgreDes!AY$2)</f>
        <v>167108.56905018637</v>
      </c>
      <c r="AZ44" s="439">
        <f ca="1">AVERAGEIFS(DContriDES!$E81:$ZZ81,DContriDES!$E$42:$ZZ$42,"&gt;="&amp;DContriAgreDes!AZ$1,DContriDES!$E$42:$ZZ$42,"&lt;="&amp;DContriAgreDes!AZ$2)</f>
        <v>0</v>
      </c>
      <c r="BA44" s="436"/>
      <c r="BB44" s="428">
        <f ca="1">AVERAGEIFS(DContriDES!$E81:$ZZ81,DContriDES!$E$42:$ZZ$42,"&gt;="&amp;DContriAgreDes!BB$1,DContriDES!$E$42:$ZZ$42,"&lt;="&amp;DContriAgreDes!BB$2)</f>
        <v>132650.58701718607</v>
      </c>
    </row>
    <row r="45" spans="1:54" s="432" customFormat="1" x14ac:dyDescent="0.2">
      <c r="A45" s="441" t="s">
        <v>34</v>
      </c>
      <c r="B45" s="442">
        <f ca="1">AVERAGEIFS(DContriDES!$E82:$ZZ82,DContriDES!$E$42:$ZZ$42,"&gt;="&amp;DContriAgreDes!B$1,DContriDES!$E$42:$ZZ$42,"&lt;="&amp;DContriAgreDes!B$2)</f>
        <v>3991579.8666768339</v>
      </c>
      <c r="C45" s="441">
        <f ca="1">AVERAGEIFS(DContriDES!$E82:$ZZ82,DContriDES!$E$42:$ZZ$42,"&gt;="&amp;DContriAgreDes!C$1,DContriDES!$E$42:$ZZ$42,"&lt;="&amp;DContriAgreDes!C$2)</f>
        <v>3966668.9172673705</v>
      </c>
      <c r="D45" s="441">
        <f ca="1">AVERAGEIFS(DContriDES!$E82:$ZZ82,DContriDES!$E$42:$ZZ$42,"&gt;="&amp;DContriAgreDes!D$1,DContriDES!$E$42:$ZZ$42,"&lt;="&amp;DContriAgreDes!D$2)</f>
        <v>3952352.5646524876</v>
      </c>
      <c r="E45" s="441">
        <f ca="1">AVERAGEIFS(DContriDES!$E82:$ZZ82,DContriDES!$E$42:$ZZ$42,"&gt;="&amp;DContriAgreDes!E$1,DContriDES!$E$42:$ZZ$42,"&lt;="&amp;DContriAgreDes!E$2)</f>
        <v>4007140.3796943165</v>
      </c>
      <c r="F45" s="441">
        <f ca="1">AVERAGEIFS(DContriDES!$E82:$ZZ82,DContriDES!$E$42:$ZZ$42,"&gt;="&amp;DContriAgreDes!F$1,DContriDES!$E$42:$ZZ$42,"&lt;="&amp;DContriAgreDes!F$2)</f>
        <v>0</v>
      </c>
      <c r="G45" s="430"/>
      <c r="H45" s="442">
        <f ca="1">AVERAGEIFS(DContriDES!$E82:$ZZ82,DContriDES!$E$42:$ZZ$42,"&gt;="&amp;DContriAgreDes!H$1,DContriDES!$E$42:$ZZ$42,"&lt;="&amp;DContriAgreDes!H$2)</f>
        <v>3974143.4434741973</v>
      </c>
      <c r="I45" s="441">
        <f ca="1">AVERAGEIFS(DContriDES!$E82:$ZZ82,DContriDES!$E$42:$ZZ$42,"&gt;="&amp;DContriAgreDes!I$1,DContriDES!$E$42:$ZZ$42,"&lt;="&amp;DContriAgreDes!I$2)</f>
        <v>3959194.3910605442</v>
      </c>
      <c r="J45" s="441">
        <f ca="1">AVERAGEIFS(DContriDES!$E82:$ZZ82,DContriDES!$E$42:$ZZ$42,"&gt;="&amp;DContriAgreDes!J$1,DContriDES!$E$42:$ZZ$42,"&lt;="&amp;DContriAgreDes!J$2)</f>
        <v>3941947.0821595197</v>
      </c>
      <c r="K45" s="441">
        <f ca="1">AVERAGEIFS(DContriDES!$E82:$ZZ82,DContriDES!$E$42:$ZZ$42,"&gt;="&amp;DContriAgreDes!K$1,DContriDES!$E$42:$ZZ$42,"&lt;="&amp;DContriAgreDes!K$2)</f>
        <v>3962758.0471454542</v>
      </c>
      <c r="L45" s="441">
        <f ca="1">AVERAGEIFS(DContriDES!$E82:$ZZ82,DContriDES!$E$42:$ZZ$42,"&gt;="&amp;DContriAgreDes!L$1,DContriDES!$E$42:$ZZ$42,"&lt;="&amp;DContriAgreDes!L$2)</f>
        <v>4011331.5508458917</v>
      </c>
      <c r="M45" s="441">
        <f ca="1">AVERAGEIFS(DContriDES!$E82:$ZZ82,DContriDES!$E$42:$ZZ$42,"&gt;="&amp;DContriAgreDes!M$1,DContriDES!$E$42:$ZZ$42,"&lt;="&amp;DContriAgreDes!M$2)</f>
        <v>4002949.2085427418</v>
      </c>
      <c r="N45" s="441">
        <f ca="1">AVERAGEIFS(DContriDES!$E82:$ZZ82,DContriDES!$E$42:$ZZ$42,"&gt;="&amp;DContriAgreDes!N$1,DContriDES!$E$42:$ZZ$42,"&lt;="&amp;DContriAgreDes!N$2)</f>
        <v>0</v>
      </c>
      <c r="O45" s="441">
        <f ca="1">AVERAGEIFS(DContriDES!$E82:$ZZ82,DContriDES!$E$42:$ZZ$42,"&gt;="&amp;DContriAgreDes!O$1,DContriDES!$E$42:$ZZ$42,"&lt;="&amp;DContriAgreDes!O$2)</f>
        <v>0</v>
      </c>
      <c r="P45" s="430"/>
      <c r="Q45" s="442">
        <f ca="1">AVERAGEIFS(DContriDES!$E82:$ZZ82,DContriDES!$E$42:$ZZ$42,"&gt;="&amp;DContriAgreDes!Q$1,DContriDES!$E$42:$ZZ$42,"&lt;="&amp;DContriAgreDes!Q$2)</f>
        <v>3951549.9443004434</v>
      </c>
      <c r="R45" s="441">
        <f ca="1">AVERAGEIFS(DContriDES!$E82:$ZZ82,DContriDES!$E$42:$ZZ$42,"&gt;="&amp;DContriAgreDes!R$1,DContriDES!$E$42:$ZZ$42,"&lt;="&amp;DContriAgreDes!R$2)</f>
        <v>3932344.2200185959</v>
      </c>
      <c r="S45" s="441">
        <f ca="1">AVERAGEIFS(DContriDES!$E82:$ZZ82,DContriDES!$E$42:$ZZ$42,"&gt;="&amp;DContriAgreDes!S$1,DContriDES!$E$42:$ZZ$42,"&lt;="&amp;DContriAgreDes!S$2)</f>
        <v>3971971.923193851</v>
      </c>
      <c r="T45" s="441">
        <f ca="1">AVERAGEIFS(DContriDES!$E82:$ZZ82,DContriDES!$E$42:$ZZ$42,"&gt;="&amp;DContriAgreDes!T$1,DContriDES!$E$42:$ZZ$42,"&lt;="&amp;DContriAgreDes!T$2)</f>
        <v>3953544.1710970583</v>
      </c>
      <c r="U45" s="441">
        <f ca="1">AVERAGEIFS(DContriDES!$E82:$ZZ82,DContriDES!$E$42:$ZZ$42,"&gt;="&amp;DContriAgreDes!U$1,DContriDES!$E$42:$ZZ$42,"&lt;="&amp;DContriAgreDes!U$2)</f>
        <v>4006881.6025111545</v>
      </c>
      <c r="V45" s="441">
        <f ca="1">AVERAGEIFS(DContriDES!$E82:$ZZ82,DContriDES!$E$42:$ZZ$42,"&gt;="&amp;DContriAgreDes!V$1,DContriDES!$E$42:$ZZ$42,"&lt;="&amp;DContriAgreDes!V$2)</f>
        <v>4015781.4991806303</v>
      </c>
      <c r="W45" s="441">
        <f ca="1">AVERAGEIFS(DContriDES!$E82:$ZZ82,DContriDES!$E$42:$ZZ$42,"&gt;="&amp;DContriAgreDes!W$1,DContriDES!$E$42:$ZZ$42,"&lt;="&amp;DContriAgreDes!W$2)</f>
        <v>3993789.8045431026</v>
      </c>
      <c r="X45" s="441">
        <f ca="1">AVERAGEIFS(DContriDES!$E82:$ZZ82,DContriDES!$E$42:$ZZ$42,"&gt;="&amp;DContriAgreDes!X$1,DContriDES!$E$42:$ZZ$42,"&lt;="&amp;DContriAgreDes!X$2)</f>
        <v>4012108.612542381</v>
      </c>
      <c r="Y45" s="441">
        <f ca="1">AVERAGEIFS(DContriDES!$E82:$ZZ82,DContriDES!$E$42:$ZZ$42,"&gt;="&amp;DContriAgreDes!Y$1,DContriDES!$E$42:$ZZ$42,"&lt;="&amp;DContriAgreDes!Y$2)</f>
        <v>0</v>
      </c>
      <c r="Z45" s="441">
        <f ca="1">AVERAGEIFS(DContriDES!$E82:$ZZ82,DContriDES!$E$42:$ZZ$42,"&gt;="&amp;DContriAgreDes!Z$1,DContriDES!$E$42:$ZZ$42,"&lt;="&amp;DContriAgreDes!Z$2)</f>
        <v>0</v>
      </c>
      <c r="AA45" s="441">
        <f ca="1">AVERAGEIFS(DContriDES!$E82:$ZZ82,DContriDES!$E$42:$ZZ$42,"&gt;="&amp;DContriAgreDes!AA$1,DContriDES!$E$42:$ZZ$42,"&lt;="&amp;DContriAgreDes!AA$2)</f>
        <v>0</v>
      </c>
      <c r="AB45" s="441">
        <f ca="1">AVERAGEIFS(DContriDES!$E82:$ZZ82,DContriDES!$E$42:$ZZ$42,"&gt;="&amp;DContriAgreDes!AB$1,DContriDES!$E$42:$ZZ$42,"&lt;="&amp;DContriAgreDes!AB$2)</f>
        <v>0</v>
      </c>
      <c r="AC45" s="430"/>
      <c r="AD45" s="442">
        <f ca="1">AVERAGEIFS(DContriDES!$E82:$ZZ82,DContriDES!$E$42:$ZZ$42,"&gt;="&amp;DContriAgreDes!AD$1,DContriDES!$E$42:$ZZ$42,"&lt;="&amp;DContriAgreDes!AD$2)</f>
        <v>3920292.7205612604</v>
      </c>
      <c r="AE45" s="441">
        <f ca="1">AVERAGEIFS(DContriDES!$E82:$ZZ82,DContriDES!$E$42:$ZZ$42,"&gt;="&amp;DContriAgreDes!AE$1,DContriDES!$E$42:$ZZ$42,"&lt;="&amp;DContriAgreDes!AE$2)</f>
        <v>3963307.1117576361</v>
      </c>
      <c r="AF45" s="441">
        <f ca="1">AVERAGEIFS(DContriDES!$E82:$ZZ82,DContriDES!$E$42:$ZZ$42,"&gt;="&amp;DContriAgreDes!AF$1,DContriDES!$E$42:$ZZ$42,"&lt;="&amp;DContriAgreDes!AF$2)</f>
        <v>3942241.4141596635</v>
      </c>
      <c r="AG45" s="441">
        <f ca="1">AVERAGEIFS(DContriDES!$E82:$ZZ82,DContriDES!$E$42:$ZZ$42,"&gt;="&amp;DContriAgreDes!AG$1,DContriDES!$E$42:$ZZ$42,"&lt;="&amp;DContriAgreDes!AG$2)</f>
        <v>3963325.7078718832</v>
      </c>
      <c r="AH45" s="441">
        <f ca="1">AVERAGEIFS(DContriDES!$E82:$ZZ82,DContriDES!$E$42:$ZZ$42,"&gt;="&amp;DContriAgreDes!AH$1,DContriDES!$E$42:$ZZ$42,"&lt;="&amp;DContriAgreDes!AH$2)</f>
        <v>3973343.1966441777</v>
      </c>
      <c r="AI45" s="441">
        <f ca="1">AVERAGEIFS(DContriDES!$E82:$ZZ82,DContriDES!$E$42:$ZZ$42,"&gt;="&amp;DContriAgreDes!AI$1,DContriDES!$E$42:$ZZ$42,"&lt;="&amp;DContriAgreDes!AI$2)</f>
        <v>3951605.2369203027</v>
      </c>
      <c r="AJ45" s="441">
        <f ca="1">AVERAGEIFS(DContriDES!$E82:$ZZ82,DContriDES!$E$42:$ZZ$42,"&gt;="&amp;DContriAgreDes!AJ$1,DContriDES!$E$42:$ZZ$42,"&lt;="&amp;DContriAgreDes!AJ$2)</f>
        <v>4008636.9984282008</v>
      </c>
      <c r="AK45" s="441">
        <f ca="1">AVERAGEIFS(DContriDES!$E82:$ZZ82,DContriDES!$E$42:$ZZ$42,"&gt;="&amp;DContriAgreDes!AK$1,DContriDES!$E$42:$ZZ$42,"&lt;="&amp;DContriAgreDes!AK$2)</f>
        <v>4012515.0836937004</v>
      </c>
      <c r="AL45" s="441">
        <f ca="1">AVERAGEIFS(DContriDES!$E82:$ZZ82,DContriDES!$E$42:$ZZ$42,"&gt;="&amp;DContriAgreDes!AL$1,DContriDES!$E$42:$ZZ$42,"&lt;="&amp;DContriAgreDes!AL$2)</f>
        <v>4012842.5704157762</v>
      </c>
      <c r="AM45" s="441">
        <f ca="1">AVERAGEIFS(DContriDES!$E82:$ZZ82,DContriDES!$E$42:$ZZ$42,"&gt;="&amp;DContriAgreDes!AM$1,DContriDES!$E$42:$ZZ$42,"&lt;="&amp;DContriAgreDes!AM$2)</f>
        <v>3979686.8299333453</v>
      </c>
      <c r="AN45" s="441">
        <f ca="1">AVERAGEIFS(DContriDES!$E82:$ZZ82,DContriDES!$E$42:$ZZ$42,"&gt;="&amp;DContriAgreDes!AN$1,DContriDES!$E$42:$ZZ$42,"&lt;="&amp;DContriAgreDes!AN$2)</f>
        <v>4022883.0321976934</v>
      </c>
      <c r="AO45" s="441">
        <f ca="1">AVERAGEIFS(DContriDES!$E82:$ZZ82,DContriDES!$E$42:$ZZ$42,"&gt;="&amp;DContriAgreDes!AO$1,DContriDES!$E$42:$ZZ$42,"&lt;="&amp;DContriAgreDes!AO$2)</f>
        <v>4006277.7634971868</v>
      </c>
      <c r="AP45" s="441">
        <f ca="1">AVERAGEIFS(DContriDES!$E82:$ZZ82,DContriDES!$E$42:$ZZ$42,"&gt;="&amp;DContriAgreDes!AP$1,DContriDES!$E$42:$ZZ$42,"&lt;="&amp;DContriAgreDes!AP$2)</f>
        <v>0</v>
      </c>
      <c r="AQ45" s="441">
        <f ca="1">AVERAGEIFS(DContriDES!$E82:$ZZ82,DContriDES!$E$42:$ZZ$42,"&gt;="&amp;DContriAgreDes!AQ$1,DContriDES!$E$42:$ZZ$42,"&lt;="&amp;DContriAgreDes!AQ$2)</f>
        <v>0</v>
      </c>
      <c r="AR45" s="441">
        <f ca="1">AVERAGEIFS(DContriDES!$E82:$ZZ82,DContriDES!$E$42:$ZZ$42,"&gt;="&amp;DContriAgreDes!AR$1,DContriDES!$E$42:$ZZ$42,"&lt;="&amp;DContriAgreDes!AR$2)</f>
        <v>0</v>
      </c>
      <c r="AS45" s="441">
        <f ca="1">AVERAGEIFS(DContriDES!$E82:$ZZ82,DContriDES!$E$42:$ZZ$42,"&gt;="&amp;DContriAgreDes!AS$1,DContriDES!$E$42:$ZZ$42,"&lt;="&amp;DContriAgreDes!AS$2)</f>
        <v>0</v>
      </c>
      <c r="AT45" s="441">
        <f ca="1">AVERAGEIFS(DContriDES!$E82:$ZZ82,DContriDES!$E$42:$ZZ$42,"&gt;="&amp;DContriAgreDes!AT$1,DContriDES!$E$42:$ZZ$42,"&lt;="&amp;DContriAgreDes!AT$2)</f>
        <v>0</v>
      </c>
      <c r="AU45" s="441">
        <f ca="1">AVERAGEIFS(DContriDES!$E82:$ZZ82,DContriDES!$E$42:$ZZ$42,"&gt;="&amp;DContriAgreDes!AU$1,DContriDES!$E$42:$ZZ$42,"&lt;="&amp;DContriAgreDes!AU$2)</f>
        <v>0</v>
      </c>
      <c r="AV45" s="430"/>
      <c r="AW45" s="442"/>
      <c r="AX45" s="441" t="s">
        <v>34</v>
      </c>
      <c r="AY45" s="441">
        <f ca="1">AVERAGEIFS(DContriDES!$E82:$ZZ82,DContriDES!$E$42:$ZZ$42,"&gt;="&amp;DContriAgreDes!AY$1,DContriDES!$E$42:$ZZ$42,"&lt;="&amp;DContriAgreDes!AY$2)</f>
        <v>3948128.7718802812</v>
      </c>
      <c r="AZ45" s="443">
        <f ca="1">AVERAGEIFS(DContriDES!$E82:$ZZ82,DContriDES!$E$42:$ZZ$42,"&gt;="&amp;DContriAgreDes!AZ$1,DContriDES!$E$42:$ZZ$42,"&lt;="&amp;DContriAgreDes!AZ$2)</f>
        <v>0</v>
      </c>
      <c r="BA45" s="441"/>
      <c r="BB45" s="428">
        <f ca="1">AVERAGEIFS(DContriDES!$E82:$ZZ82,DContriDES!$E$42:$ZZ$42,"&gt;="&amp;DContriAgreDes!BB$1,DContriDES!$E$42:$ZZ$42,"&lt;="&amp;DContriAgreDes!BB$2)</f>
        <v>3714625.5098287594</v>
      </c>
    </row>
    <row r="46" spans="1:54" s="432" customFormat="1" x14ac:dyDescent="0.2">
      <c r="A46" s="441" t="s">
        <v>69</v>
      </c>
      <c r="B46" s="442">
        <f ca="1">AVERAGEIFS(DContriDES!$E83:$ZZ83,DContriDES!$E$42:$ZZ$42,"&gt;="&amp;DContriAgreDes!B$1,DContriDES!$E$42:$ZZ$42,"&lt;="&amp;DContriAgreDes!B$2)</f>
        <v>3989639.4173720605</v>
      </c>
      <c r="C46" s="441">
        <f ca="1">AVERAGEIFS(DContriDES!$E83:$ZZ83,DContriDES!$E$42:$ZZ$42,"&gt;="&amp;DContriAgreDes!C$1,DContriDES!$E$42:$ZZ$42,"&lt;="&amp;DContriAgreDes!C$2)</f>
        <v>3965012.5618086266</v>
      </c>
      <c r="D46" s="441">
        <f ca="1">AVERAGEIFS(DContriDES!$E83:$ZZ83,DContriDES!$E$42:$ZZ$42,"&gt;="&amp;DContriAgreDes!D$1,DContriDES!$E$42:$ZZ$42,"&lt;="&amp;DContriAgreDes!D$2)</f>
        <v>3957697.9779738043</v>
      </c>
      <c r="E46" s="441">
        <f ca="1">AVERAGEIFS(DContriDES!$E83:$ZZ83,DContriDES!$E$42:$ZZ$42,"&gt;="&amp;DContriAgreDes!E$1,DContriDES!$E$42:$ZZ$42,"&lt;="&amp;DContriAgreDes!E$2)</f>
        <v>4006733.4276550696</v>
      </c>
      <c r="F46" s="441">
        <f ca="1">AVERAGEIFS(DContriDES!$E83:$ZZ83,DContriDES!$E$42:$ZZ$42,"&gt;="&amp;DContriAgreDes!F$1,DContriDES!$E$42:$ZZ$42,"&lt;="&amp;DContriAgreDes!F$2)</f>
        <v>0</v>
      </c>
      <c r="G46" s="430"/>
      <c r="H46" s="442">
        <f ca="1">AVERAGEIFS(DContriDES!$E83:$ZZ83,DContriDES!$E$42:$ZZ$42,"&gt;="&amp;DContriAgreDes!H$1,DContriDES!$E$42:$ZZ$42,"&lt;="&amp;DContriAgreDes!H$2)</f>
        <v>3968867.5685972855</v>
      </c>
      <c r="I46" s="441">
        <f ca="1">AVERAGEIFS(DContriDES!$E83:$ZZ83,DContriDES!$E$42:$ZZ$42,"&gt;="&amp;DContriAgreDes!I$1,DContriDES!$E$42:$ZZ$42,"&lt;="&amp;DContriAgreDes!I$2)</f>
        <v>3961157.5550199687</v>
      </c>
      <c r="J46" s="441">
        <f ca="1">AVERAGEIFS(DContriDES!$E83:$ZZ83,DContriDES!$E$42:$ZZ$42,"&gt;="&amp;DContriAgreDes!J$1,DContriDES!$E$42:$ZZ$42,"&lt;="&amp;DContriAgreDes!J$2)</f>
        <v>3950711.6073935144</v>
      </c>
      <c r="K46" s="441">
        <f ca="1">AVERAGEIFS(DContriDES!$E83:$ZZ83,DContriDES!$E$42:$ZZ$42,"&gt;="&amp;DContriAgreDes!K$1,DContriDES!$E$42:$ZZ$42,"&lt;="&amp;DContriAgreDes!K$2)</f>
        <v>3964684.3485540934</v>
      </c>
      <c r="L46" s="441">
        <f ca="1">AVERAGEIFS(DContriDES!$E83:$ZZ83,DContriDES!$E$42:$ZZ$42,"&gt;="&amp;DContriAgreDes!L$1,DContriDES!$E$42:$ZZ$42,"&lt;="&amp;DContriAgreDes!L$2)</f>
        <v>4001960.6432816857</v>
      </c>
      <c r="M46" s="441">
        <f ca="1">AVERAGEIFS(DContriDES!$E83:$ZZ83,DContriDES!$E$42:$ZZ$42,"&gt;="&amp;DContriAgreDes!M$1,DContriDES!$E$42:$ZZ$42,"&lt;="&amp;DContriAgreDes!M$2)</f>
        <v>4011506.2120284545</v>
      </c>
      <c r="N46" s="441">
        <f ca="1">AVERAGEIFS(DContriDES!$E83:$ZZ83,DContriDES!$E$42:$ZZ$42,"&gt;="&amp;DContriAgreDes!N$1,DContriDES!$E$42:$ZZ$42,"&lt;="&amp;DContriAgreDes!N$2)</f>
        <v>0</v>
      </c>
      <c r="O46" s="441">
        <f ca="1">AVERAGEIFS(DContriDES!$E83:$ZZ83,DContriDES!$E$42:$ZZ$42,"&gt;="&amp;DContriAgreDes!O$1,DContriDES!$E$42:$ZZ$42,"&lt;="&amp;DContriAgreDes!O$2)</f>
        <v>0</v>
      </c>
      <c r="P46" s="430"/>
      <c r="Q46" s="442">
        <f ca="1">AVERAGEIFS(DContriDES!$E83:$ZZ83,DContriDES!$E$42:$ZZ$42,"&gt;="&amp;DContriAgreDes!Q$1,DContriDES!$E$42:$ZZ$42,"&lt;="&amp;DContriAgreDes!Q$2)</f>
        <v>3975906.2077053296</v>
      </c>
      <c r="R46" s="441">
        <f ca="1">AVERAGEIFS(DContriDES!$E83:$ZZ83,DContriDES!$E$42:$ZZ$42,"&gt;="&amp;DContriAgreDes!R$1,DContriDES!$E$42:$ZZ$42,"&lt;="&amp;DContriAgreDes!R$2)</f>
        <v>3925517.0070816982</v>
      </c>
      <c r="S46" s="441">
        <f ca="1">AVERAGEIFS(DContriDES!$E83:$ZZ83,DContriDES!$E$42:$ZZ$42,"&gt;="&amp;DContriAgreDes!S$1,DContriDES!$E$42:$ZZ$42,"&lt;="&amp;DContriAgreDes!S$2)</f>
        <v>3972258.0438754871</v>
      </c>
      <c r="T46" s="441">
        <f ca="1">AVERAGEIFS(DContriDES!$E83:$ZZ83,DContriDES!$E$42:$ZZ$42,"&gt;="&amp;DContriAgreDes!T$1,DContriDES!$E$42:$ZZ$42,"&lt;="&amp;DContriAgreDes!T$2)</f>
        <v>3957110.6532326997</v>
      </c>
      <c r="U46" s="441">
        <f ca="1">AVERAGEIFS(DContriDES!$E83:$ZZ83,DContriDES!$E$42:$ZZ$42,"&gt;="&amp;DContriAgreDes!U$1,DContriDES!$E$42:$ZZ$42,"&lt;="&amp;DContriAgreDes!U$2)</f>
        <v>3993095.7209001579</v>
      </c>
      <c r="V46" s="441">
        <f ca="1">AVERAGEIFS(DContriDES!$E83:$ZZ83,DContriDES!$E$42:$ZZ$42,"&gt;="&amp;DContriAgreDes!V$1,DContriDES!$E$42:$ZZ$42,"&lt;="&amp;DContriAgreDes!V$2)</f>
        <v>4010825.5656632134</v>
      </c>
      <c r="W46" s="441">
        <f ca="1">AVERAGEIFS(DContriDES!$E83:$ZZ83,DContriDES!$E$42:$ZZ$42,"&gt;="&amp;DContriAgreDes!W$1,DContriDES!$E$42:$ZZ$42,"&lt;="&amp;DContriAgreDes!W$2)</f>
        <v>4004071.6565294615</v>
      </c>
      <c r="X46" s="441">
        <f ca="1">AVERAGEIFS(DContriDES!$E83:$ZZ83,DContriDES!$E$42:$ZZ$42,"&gt;="&amp;DContriAgreDes!X$1,DContriDES!$E$42:$ZZ$42,"&lt;="&amp;DContriAgreDes!X$2)</f>
        <v>4018940.7675274466</v>
      </c>
      <c r="Y46" s="441">
        <f ca="1">AVERAGEIFS(DContriDES!$E83:$ZZ83,DContriDES!$E$42:$ZZ$42,"&gt;="&amp;DContriAgreDes!Y$1,DContriDES!$E$42:$ZZ$42,"&lt;="&amp;DContriAgreDes!Y$2)</f>
        <v>0</v>
      </c>
      <c r="Z46" s="441">
        <f ca="1">AVERAGEIFS(DContriDES!$E83:$ZZ83,DContriDES!$E$42:$ZZ$42,"&gt;="&amp;DContriAgreDes!Z$1,DContriDES!$E$42:$ZZ$42,"&lt;="&amp;DContriAgreDes!Z$2)</f>
        <v>0</v>
      </c>
      <c r="AA46" s="441">
        <f ca="1">AVERAGEIFS(DContriDES!$E83:$ZZ83,DContriDES!$E$42:$ZZ$42,"&gt;="&amp;DContriAgreDes!AA$1,DContriDES!$E$42:$ZZ$42,"&lt;="&amp;DContriAgreDes!AA$2)</f>
        <v>0</v>
      </c>
      <c r="AB46" s="441">
        <f ca="1">AVERAGEIFS(DContriDES!$E83:$ZZ83,DContriDES!$E$42:$ZZ$42,"&gt;="&amp;DContriAgreDes!AB$1,DContriDES!$E$42:$ZZ$42,"&lt;="&amp;DContriAgreDes!AB$2)</f>
        <v>0</v>
      </c>
      <c r="AC46" s="430"/>
      <c r="AD46" s="442">
        <f ca="1">AVERAGEIFS(DContriDES!$E83:$ZZ83,DContriDES!$E$42:$ZZ$42,"&gt;="&amp;DContriAgreDes!AD$1,DContriDES!$E$42:$ZZ$42,"&lt;="&amp;DContriAgreDes!AD$2)</f>
        <v>3952551.0061100447</v>
      </c>
      <c r="AE46" s="441">
        <f ca="1">AVERAGEIFS(DContriDES!$E83:$ZZ83,DContriDES!$E$42:$ZZ$42,"&gt;="&amp;DContriAgreDes!AE$1,DContriDES!$E$42:$ZZ$42,"&lt;="&amp;DContriAgreDes!AE$2)</f>
        <v>3957921.9338682583</v>
      </c>
      <c r="AF46" s="441">
        <f ca="1">AVERAGEIFS(DContriDES!$E83:$ZZ83,DContriDES!$E$42:$ZZ$42,"&gt;="&amp;DContriAgreDes!AF$1,DContriDES!$E$42:$ZZ$42,"&lt;="&amp;DContriAgreDes!AF$2)</f>
        <v>3941661.8822022388</v>
      </c>
      <c r="AG46" s="441">
        <f ca="1">AVERAGEIFS(DContriDES!$E83:$ZZ83,DContriDES!$E$42:$ZZ$42,"&gt;="&amp;DContriAgreDes!AG$1,DContriDES!$E$42:$ZZ$42,"&lt;="&amp;DContriAgreDes!AG$2)</f>
        <v>3967654.0822274787</v>
      </c>
      <c r="AH46" s="441">
        <f ca="1">AVERAGEIFS(DContriDES!$E83:$ZZ83,DContriDES!$E$42:$ZZ$42,"&gt;="&amp;DContriAgreDes!AH$1,DContriDES!$E$42:$ZZ$42,"&lt;="&amp;DContriAgreDes!AH$2)</f>
        <v>3971733.6223446601</v>
      </c>
      <c r="AI46" s="441">
        <f ca="1">AVERAGEIFS(DContriDES!$E83:$ZZ83,DContriDES!$E$42:$ZZ$42,"&gt;="&amp;DContriAgreDes!AI$1,DContriDES!$E$42:$ZZ$42,"&lt;="&amp;DContriAgreDes!AI$2)</f>
        <v>3954665.3410901423</v>
      </c>
      <c r="AJ46" s="441">
        <f ca="1">AVERAGEIFS(DContriDES!$E83:$ZZ83,DContriDES!$E$42:$ZZ$42,"&gt;="&amp;DContriAgreDes!AJ$1,DContriDES!$E$42:$ZZ$42,"&lt;="&amp;DContriAgreDes!AJ$2)</f>
        <v>3994544.8838554323</v>
      </c>
      <c r="AK46" s="441">
        <f ca="1">AVERAGEIFS(DContriDES!$E83:$ZZ83,DContriDES!$E$42:$ZZ$42,"&gt;="&amp;DContriAgreDes!AK$1,DContriDES!$E$42:$ZZ$42,"&lt;="&amp;DContriAgreDes!AK$2)</f>
        <v>4007295.2331698448</v>
      </c>
      <c r="AL46" s="441">
        <f ca="1">AVERAGEIFS(DContriDES!$E83:$ZZ83,DContriDES!$E$42:$ZZ$42,"&gt;="&amp;DContriAgreDes!AL$1,DContriDES!$E$42:$ZZ$42,"&lt;="&amp;DContriAgreDes!AL$2)</f>
        <v>4004041.8128197799</v>
      </c>
      <c r="AM46" s="441">
        <f ca="1">AVERAGEIFS(DContriDES!$E83:$ZZ83,DContriDES!$E$42:$ZZ$42,"&gt;="&amp;DContriAgreDes!AM$1,DContriDES!$E$42:$ZZ$42,"&lt;="&amp;DContriAgreDes!AM$2)</f>
        <v>3995650.241610473</v>
      </c>
      <c r="AN46" s="441">
        <f ca="1">AVERAGEIFS(DContriDES!$E83:$ZZ83,DContriDES!$E$42:$ZZ$42,"&gt;="&amp;DContriAgreDes!AN$1,DContriDES!$E$42:$ZZ$42,"&lt;="&amp;DContriAgreDes!AN$2)</f>
        <v>4024459.556758035</v>
      </c>
      <c r="AO46" s="441">
        <f ca="1">AVERAGEIFS(DContriDES!$E83:$ZZ83,DContriDES!$E$42:$ZZ$42,"&gt;="&amp;DContriAgreDes!AO$1,DContriDES!$E$42:$ZZ$42,"&lt;="&amp;DContriAgreDes!AO$2)</f>
        <v>4014408.8377168542</v>
      </c>
      <c r="AP46" s="441">
        <f ca="1">AVERAGEIFS(DContriDES!$E83:$ZZ83,DContriDES!$E$42:$ZZ$42,"&gt;="&amp;DContriAgreDes!AP$1,DContriDES!$E$42:$ZZ$42,"&lt;="&amp;DContriAgreDes!AP$2)</f>
        <v>0</v>
      </c>
      <c r="AQ46" s="441">
        <f ca="1">AVERAGEIFS(DContriDES!$E83:$ZZ83,DContriDES!$E$42:$ZZ$42,"&gt;="&amp;DContriAgreDes!AQ$1,DContriDES!$E$42:$ZZ$42,"&lt;="&amp;DContriAgreDes!AQ$2)</f>
        <v>0</v>
      </c>
      <c r="AR46" s="441">
        <f ca="1">AVERAGEIFS(DContriDES!$E83:$ZZ83,DContriDES!$E$42:$ZZ$42,"&gt;="&amp;DContriAgreDes!AR$1,DContriDES!$E$42:$ZZ$42,"&lt;="&amp;DContriAgreDes!AR$2)</f>
        <v>0</v>
      </c>
      <c r="AS46" s="441">
        <f ca="1">AVERAGEIFS(DContriDES!$E83:$ZZ83,DContriDES!$E$42:$ZZ$42,"&gt;="&amp;DContriAgreDes!AS$1,DContriDES!$E$42:$ZZ$42,"&lt;="&amp;DContriAgreDes!AS$2)</f>
        <v>0</v>
      </c>
      <c r="AT46" s="441">
        <f ca="1">AVERAGEIFS(DContriDES!$E83:$ZZ83,DContriDES!$E$42:$ZZ$42,"&gt;="&amp;DContriAgreDes!AT$1,DContriDES!$E$42:$ZZ$42,"&lt;="&amp;DContriAgreDes!AT$2)</f>
        <v>0</v>
      </c>
      <c r="AU46" s="441">
        <f ca="1">AVERAGEIFS(DContriDES!$E83:$ZZ83,DContriDES!$E$42:$ZZ$42,"&gt;="&amp;DContriAgreDes!AU$1,DContriDES!$E$42:$ZZ$42,"&lt;="&amp;DContriAgreDes!AU$2)</f>
        <v>0</v>
      </c>
      <c r="AV46" s="430"/>
      <c r="AW46" s="442"/>
      <c r="AX46" s="441" t="s">
        <v>69</v>
      </c>
      <c r="AY46" s="441">
        <f ca="1">AVERAGEIFS(DContriDES!$E83:$ZZ83,DContriDES!$E$42:$ZZ$42,"&gt;="&amp;DContriAgreDes!AY$1,DContriDES!$E$42:$ZZ$42,"&lt;="&amp;DContriAgreDes!AY$2)</f>
        <v>3953140.6110917525</v>
      </c>
      <c r="AZ46" s="443">
        <f ca="1">AVERAGEIFS(DContriDES!$E83:$ZZ83,DContriDES!$E$42:$ZZ$42,"&gt;="&amp;DContriAgreDes!AZ$1,DContriDES!$E$42:$ZZ$42,"&lt;="&amp;DContriAgreDes!AZ$2)</f>
        <v>0</v>
      </c>
      <c r="BA46" s="441"/>
      <c r="BB46" s="428">
        <f ca="1">AVERAGEIFS(DContriDES!$E83:$ZZ83,DContriDES!$E$42:$ZZ$42,"&gt;="&amp;DContriAgreDes!BB$1,DContriDES!$E$42:$ZZ$42,"&lt;="&amp;DContriAgreDes!BB$2)</f>
        <v>3711599.5674706232</v>
      </c>
    </row>
    <row r="47" spans="1:54" s="440" customFormat="1" x14ac:dyDescent="0.2">
      <c r="B47" s="444"/>
      <c r="G47" s="438"/>
      <c r="H47" s="444"/>
      <c r="P47" s="438"/>
      <c r="Q47" s="444"/>
      <c r="AC47" s="438"/>
      <c r="AD47" s="444"/>
      <c r="AV47" s="438"/>
      <c r="AW47" s="444"/>
      <c r="AZ47" s="438"/>
    </row>
    <row r="48" spans="1:54" x14ac:dyDescent="0.2">
      <c r="B48" s="521"/>
      <c r="C48" s="510"/>
      <c r="D48" s="510"/>
      <c r="E48" s="510"/>
      <c r="F48" s="510"/>
      <c r="G48" s="355"/>
      <c r="H48" s="521"/>
      <c r="I48" s="510"/>
      <c r="J48" s="510"/>
      <c r="K48" s="510"/>
      <c r="L48" s="510"/>
      <c r="M48" s="510"/>
      <c r="N48" s="510"/>
      <c r="O48" s="510"/>
      <c r="P48" s="355"/>
      <c r="Q48" s="521"/>
      <c r="R48" s="510"/>
      <c r="S48" s="510"/>
      <c r="T48" s="510"/>
      <c r="U48" s="510"/>
      <c r="V48" s="510"/>
      <c r="W48" s="510"/>
      <c r="X48" s="510"/>
      <c r="Y48" s="510"/>
      <c r="Z48" s="510"/>
      <c r="AA48" s="510"/>
      <c r="AB48" s="510"/>
      <c r="AC48" s="355"/>
      <c r="AD48" s="521"/>
      <c r="AE48" s="510"/>
      <c r="AF48" s="510"/>
      <c r="AG48" s="510"/>
      <c r="AH48" s="510"/>
      <c r="AI48" s="510"/>
      <c r="AJ48" s="510"/>
      <c r="AK48" s="510"/>
      <c r="AL48" s="510"/>
      <c r="AM48" s="510"/>
      <c r="AN48" s="510"/>
      <c r="AO48" s="510"/>
      <c r="AP48" s="510"/>
      <c r="AQ48" s="510"/>
      <c r="AR48" s="510"/>
      <c r="AS48" s="510"/>
      <c r="AT48" s="510"/>
      <c r="AU48" s="510"/>
      <c r="AX48" s="510"/>
      <c r="AY48" s="510"/>
    </row>
    <row r="49" spans="1:54" s="412" customFormat="1" ht="15.75" x14ac:dyDescent="0.25">
      <c r="B49" s="526" t="s">
        <v>68</v>
      </c>
      <c r="C49" s="527"/>
      <c r="D49" s="527"/>
      <c r="E49" s="527"/>
      <c r="F49" s="527"/>
      <c r="G49" s="350"/>
      <c r="H49" s="528" t="s">
        <v>86</v>
      </c>
      <c r="I49" s="529"/>
      <c r="J49" s="529"/>
      <c r="K49" s="529"/>
      <c r="L49" s="529"/>
      <c r="M49" s="529"/>
      <c r="N49" s="529"/>
      <c r="O49" s="529"/>
      <c r="P49" s="350"/>
      <c r="Q49" s="522" t="s">
        <v>87</v>
      </c>
      <c r="R49" s="523"/>
      <c r="S49" s="523"/>
      <c r="T49" s="523"/>
      <c r="U49" s="523"/>
      <c r="V49" s="523"/>
      <c r="W49" s="523"/>
      <c r="X49" s="523"/>
      <c r="Y49" s="523"/>
      <c r="Z49" s="523"/>
      <c r="AA49" s="523"/>
      <c r="AB49" s="523"/>
      <c r="AC49" s="350"/>
      <c r="AD49" s="524" t="s">
        <v>88</v>
      </c>
      <c r="AE49" s="525"/>
      <c r="AF49" s="525"/>
      <c r="AG49" s="525"/>
      <c r="AH49" s="525"/>
      <c r="AI49" s="525"/>
      <c r="AJ49" s="525"/>
      <c r="AK49" s="525"/>
      <c r="AL49" s="525"/>
      <c r="AM49" s="525"/>
      <c r="AN49" s="525"/>
      <c r="AO49" s="525"/>
      <c r="AP49" s="525"/>
      <c r="AQ49" s="525"/>
      <c r="AR49" s="525"/>
      <c r="AS49" s="525"/>
      <c r="AT49" s="525"/>
      <c r="AU49" s="525"/>
      <c r="AV49" s="374"/>
      <c r="AW49" s="375"/>
      <c r="AX49" s="509"/>
      <c r="AY49" s="509" t="s">
        <v>39</v>
      </c>
      <c r="AZ49" s="374"/>
    </row>
    <row r="50" spans="1:54" s="415" customFormat="1" ht="15.75" x14ac:dyDescent="0.25">
      <c r="A50" s="413" t="s">
        <v>89</v>
      </c>
      <c r="B50" s="421">
        <f>B$5</f>
        <v>2022</v>
      </c>
      <c r="C50" s="414">
        <f t="shared" ref="C50:AB50" si="0">C$5</f>
        <v>2023</v>
      </c>
      <c r="D50" s="414">
        <f t="shared" si="0"/>
        <v>2024</v>
      </c>
      <c r="E50" s="414">
        <f t="shared" si="0"/>
        <v>2025</v>
      </c>
      <c r="F50" s="414">
        <f t="shared" si="0"/>
        <v>2026</v>
      </c>
      <c r="G50" s="398"/>
      <c r="H50" s="421" t="str">
        <f t="shared" si="0"/>
        <v>S I-2023</v>
      </c>
      <c r="I50" s="414" t="str">
        <f t="shared" si="0"/>
        <v>S II-2023</v>
      </c>
      <c r="J50" s="414" t="str">
        <f t="shared" si="0"/>
        <v>S I-2024</v>
      </c>
      <c r="K50" s="414" t="str">
        <f t="shared" si="0"/>
        <v>S II-2024</v>
      </c>
      <c r="L50" s="414" t="str">
        <f t="shared" si="0"/>
        <v>S I-2025</v>
      </c>
      <c r="M50" s="414" t="str">
        <f t="shared" si="0"/>
        <v>S II-2025</v>
      </c>
      <c r="N50" s="414" t="str">
        <f t="shared" si="0"/>
        <v>S I-2026</v>
      </c>
      <c r="O50" s="414" t="str">
        <f t="shared" si="0"/>
        <v>S II-2026</v>
      </c>
      <c r="P50" s="398"/>
      <c r="Q50" s="421" t="str">
        <f t="shared" si="0"/>
        <v>2024-I</v>
      </c>
      <c r="R50" s="414" t="str">
        <f t="shared" si="0"/>
        <v>2024-II</v>
      </c>
      <c r="S50" s="414" t="str">
        <f t="shared" si="0"/>
        <v>2024-III</v>
      </c>
      <c r="T50" s="414" t="str">
        <f t="shared" si="0"/>
        <v>2024-IV</v>
      </c>
      <c r="U50" s="414" t="str">
        <f t="shared" si="0"/>
        <v>2025-I</v>
      </c>
      <c r="V50" s="414" t="str">
        <f t="shared" si="0"/>
        <v>2025-II</v>
      </c>
      <c r="W50" s="414" t="str">
        <f t="shared" si="0"/>
        <v>2025-III</v>
      </c>
      <c r="X50" s="414" t="str">
        <f t="shared" si="0"/>
        <v>2025-IV</v>
      </c>
      <c r="Y50" s="414" t="str">
        <f t="shared" si="0"/>
        <v>2026-I</v>
      </c>
      <c r="Z50" s="414" t="str">
        <f t="shared" si="0"/>
        <v>2026-II</v>
      </c>
      <c r="AA50" s="414" t="str">
        <f t="shared" si="0"/>
        <v>2026-III</v>
      </c>
      <c r="AB50" s="414" t="str">
        <f t="shared" si="0"/>
        <v>2026-IV</v>
      </c>
      <c r="AC50" s="398"/>
      <c r="AD50" s="421" t="str">
        <f t="shared" ref="AD50:AU50" si="1">AD5</f>
        <v>Enero-febrero 2024</v>
      </c>
      <c r="AE50" s="414" t="str">
        <f t="shared" si="1"/>
        <v>Marzo-abril 2024</v>
      </c>
      <c r="AF50" s="414" t="str">
        <f t="shared" si="1"/>
        <v>Mayo-junio 2024</v>
      </c>
      <c r="AG50" s="414" t="str">
        <f t="shared" si="1"/>
        <v>Julio-agosto 2024</v>
      </c>
      <c r="AH50" s="414" t="str">
        <f t="shared" si="1"/>
        <v>Septiembre-octubre 2024</v>
      </c>
      <c r="AI50" s="414" t="str">
        <f t="shared" si="1"/>
        <v>Noviembre-diciembre 2024</v>
      </c>
      <c r="AJ50" s="414" t="str">
        <f t="shared" si="1"/>
        <v>Enero-febrero 2025</v>
      </c>
      <c r="AK50" s="414" t="str">
        <f t="shared" si="1"/>
        <v>Marzo-abril 2025</v>
      </c>
      <c r="AL50" s="414" t="str">
        <f t="shared" si="1"/>
        <v>Mayo-junio 2025</v>
      </c>
      <c r="AM50" s="414" t="str">
        <f t="shared" si="1"/>
        <v>Julio-agosto 2025</v>
      </c>
      <c r="AN50" s="414" t="str">
        <f t="shared" si="1"/>
        <v>Septiembre-octubre 2025</v>
      </c>
      <c r="AO50" s="414" t="str">
        <f t="shared" si="1"/>
        <v>Noviembre-diciembre 2025</v>
      </c>
      <c r="AP50" s="414" t="str">
        <f t="shared" si="1"/>
        <v>Enero-febrero 2026</v>
      </c>
      <c r="AQ50" s="414" t="str">
        <f t="shared" si="1"/>
        <v>Marzo-abril 2026</v>
      </c>
      <c r="AR50" s="414" t="str">
        <f t="shared" si="1"/>
        <v>Mayo-junio 2026</v>
      </c>
      <c r="AS50" s="414" t="str">
        <f t="shared" si="1"/>
        <v>Julio-agosto 2026</v>
      </c>
      <c r="AT50" s="414" t="str">
        <f t="shared" si="1"/>
        <v>Septiembre-octubre 2026</v>
      </c>
      <c r="AU50" s="414" t="str">
        <f t="shared" si="1"/>
        <v>Noviembre-diciembre 2026</v>
      </c>
      <c r="AV50" s="398"/>
      <c r="AW50" s="376"/>
      <c r="AX50" s="416" t="s">
        <v>37</v>
      </c>
      <c r="AY50" s="416">
        <f>AY5</f>
        <v>2025</v>
      </c>
      <c r="AZ50" s="352">
        <f>AZ5</f>
        <v>2026</v>
      </c>
      <c r="BA50" s="473"/>
      <c r="BB50" s="473"/>
    </row>
    <row r="51" spans="1:54" ht="12.75" customHeight="1" x14ac:dyDescent="0.2">
      <c r="A51" s="417" t="s">
        <v>80</v>
      </c>
      <c r="B51" s="353"/>
      <c r="C51" s="354"/>
      <c r="D51" s="354"/>
      <c r="E51" s="354"/>
      <c r="F51" s="354"/>
      <c r="G51" s="355"/>
      <c r="H51" s="353"/>
      <c r="I51" s="354"/>
      <c r="J51" s="354"/>
      <c r="K51" s="354"/>
      <c r="L51" s="354"/>
      <c r="M51" s="354"/>
      <c r="N51" s="354"/>
      <c r="O51" s="354"/>
      <c r="P51" s="355"/>
      <c r="Q51" s="353"/>
      <c r="R51" s="354"/>
      <c r="S51" s="354"/>
      <c r="T51" s="354"/>
      <c r="U51" s="354"/>
      <c r="V51" s="354"/>
      <c r="W51" s="354"/>
      <c r="X51" s="354"/>
      <c r="Y51" s="354"/>
      <c r="Z51" s="354"/>
      <c r="AA51" s="354"/>
      <c r="AB51" s="354"/>
      <c r="AC51" s="355"/>
      <c r="AD51" s="353"/>
      <c r="AE51" s="354"/>
      <c r="AF51" s="354"/>
      <c r="AG51" s="354"/>
      <c r="AH51" s="354"/>
      <c r="AI51" s="354"/>
      <c r="AJ51" s="354"/>
      <c r="AK51" s="354"/>
      <c r="AL51" s="354"/>
      <c r="AM51" s="354"/>
      <c r="AN51" s="354"/>
      <c r="AO51" s="354"/>
      <c r="AP51" s="354"/>
      <c r="AQ51" s="354"/>
      <c r="AR51" s="354"/>
      <c r="AS51" s="354"/>
      <c r="AT51" s="354"/>
      <c r="AU51" s="354"/>
      <c r="AW51" s="377"/>
      <c r="AX51" s="369" t="s">
        <v>80</v>
      </c>
    </row>
    <row r="52" spans="1:54" s="411" customFormat="1" x14ac:dyDescent="0.2">
      <c r="A52" s="418" t="s">
        <v>0</v>
      </c>
      <c r="B52" s="425">
        <f ca="1">SUM(B53:B56)</f>
        <v>100</v>
      </c>
      <c r="C52" s="418">
        <f t="shared" ref="C52:AH52" ca="1" si="2">SUM(C53:C56)</f>
        <v>100</v>
      </c>
      <c r="D52" s="418">
        <f t="shared" ca="1" si="2"/>
        <v>100</v>
      </c>
      <c r="E52" s="418">
        <f t="shared" ca="1" si="2"/>
        <v>100</v>
      </c>
      <c r="F52" s="418" t="e">
        <f t="shared" ca="1" si="2"/>
        <v>#DIV/0!</v>
      </c>
      <c r="G52" s="399"/>
      <c r="H52" s="425">
        <f t="shared" ca="1" si="2"/>
        <v>100</v>
      </c>
      <c r="I52" s="418">
        <f t="shared" ca="1" si="2"/>
        <v>100.00000000000001</v>
      </c>
      <c r="J52" s="418">
        <f t="shared" ca="1" si="2"/>
        <v>100</v>
      </c>
      <c r="K52" s="418">
        <f t="shared" ca="1" si="2"/>
        <v>100</v>
      </c>
      <c r="L52" s="418">
        <f t="shared" ca="1" si="2"/>
        <v>100</v>
      </c>
      <c r="M52" s="418">
        <f t="shared" ca="1" si="2"/>
        <v>100</v>
      </c>
      <c r="N52" s="418" t="e">
        <f t="shared" ca="1" si="2"/>
        <v>#DIV/0!</v>
      </c>
      <c r="O52" s="418" t="e">
        <f t="shared" ca="1" si="2"/>
        <v>#DIV/0!</v>
      </c>
      <c r="P52" s="399"/>
      <c r="Q52" s="425">
        <f t="shared" ca="1" si="2"/>
        <v>100</v>
      </c>
      <c r="R52" s="418">
        <f t="shared" ca="1" si="2"/>
        <v>100.00000000000001</v>
      </c>
      <c r="S52" s="418">
        <f t="shared" ca="1" si="2"/>
        <v>100</v>
      </c>
      <c r="T52" s="418">
        <f t="shared" ca="1" si="2"/>
        <v>100</v>
      </c>
      <c r="U52" s="418">
        <f t="shared" ca="1" si="2"/>
        <v>100.00000000000001</v>
      </c>
      <c r="V52" s="418">
        <f t="shared" ca="1" si="2"/>
        <v>100</v>
      </c>
      <c r="W52" s="418">
        <f t="shared" ca="1" si="2"/>
        <v>100</v>
      </c>
      <c r="X52" s="418">
        <f t="shared" ca="1" si="2"/>
        <v>100</v>
      </c>
      <c r="Y52" s="418" t="e">
        <f t="shared" ca="1" si="2"/>
        <v>#DIV/0!</v>
      </c>
      <c r="Z52" s="418" t="e">
        <f t="shared" ca="1" si="2"/>
        <v>#DIV/0!</v>
      </c>
      <c r="AA52" s="418" t="e">
        <f t="shared" ca="1" si="2"/>
        <v>#DIV/0!</v>
      </c>
      <c r="AB52" s="418" t="e">
        <f t="shared" ca="1" si="2"/>
        <v>#DIV/0!</v>
      </c>
      <c r="AC52" s="399"/>
      <c r="AD52" s="425">
        <f t="shared" ca="1" si="2"/>
        <v>100</v>
      </c>
      <c r="AE52" s="418">
        <f t="shared" ca="1" si="2"/>
        <v>100</v>
      </c>
      <c r="AF52" s="418">
        <f t="shared" ca="1" si="2"/>
        <v>100</v>
      </c>
      <c r="AG52" s="418">
        <f t="shared" ca="1" si="2"/>
        <v>100.00000000000001</v>
      </c>
      <c r="AH52" s="418">
        <f t="shared" ca="1" si="2"/>
        <v>100</v>
      </c>
      <c r="AI52" s="418">
        <f ca="1">SUM(AI53:AI56)</f>
        <v>100</v>
      </c>
      <c r="AJ52" s="418">
        <f ca="1">SUM(AJ53:AJ56)</f>
        <v>100</v>
      </c>
      <c r="AK52" s="418">
        <f ca="1">SUM(AK53:AK56)</f>
        <v>100</v>
      </c>
      <c r="AL52" s="418">
        <f ca="1">SUM(AL53:AL56)</f>
        <v>100</v>
      </c>
      <c r="AM52" s="418">
        <f t="shared" ref="AM52:AU52" ca="1" si="3">SUM(AM53:AM56)</f>
        <v>100</v>
      </c>
      <c r="AN52" s="418">
        <f t="shared" ca="1" si="3"/>
        <v>100</v>
      </c>
      <c r="AO52" s="418">
        <f t="shared" ca="1" si="3"/>
        <v>100</v>
      </c>
      <c r="AP52" s="418" t="e">
        <f t="shared" ca="1" si="3"/>
        <v>#DIV/0!</v>
      </c>
      <c r="AQ52" s="418" t="e">
        <f t="shared" ca="1" si="3"/>
        <v>#DIV/0!</v>
      </c>
      <c r="AR52" s="418" t="e">
        <f t="shared" ca="1" si="3"/>
        <v>#DIV/0!</v>
      </c>
      <c r="AS52" s="418" t="e">
        <f t="shared" ca="1" si="3"/>
        <v>#DIV/0!</v>
      </c>
      <c r="AT52" s="418" t="e">
        <f t="shared" ca="1" si="3"/>
        <v>#DIV/0!</v>
      </c>
      <c r="AU52" s="418" t="e">
        <f t="shared" ca="1" si="3"/>
        <v>#DIV/0!</v>
      </c>
      <c r="AV52" s="399"/>
      <c r="AW52" s="425"/>
      <c r="AX52" s="418" t="s">
        <v>0</v>
      </c>
      <c r="AY52" s="418">
        <f ca="1">SUM(AY53:AY56)</f>
        <v>100</v>
      </c>
      <c r="AZ52" s="422" t="e">
        <f ca="1">SUM(AZ53:AZ56)</f>
        <v>#DIV/0!</v>
      </c>
      <c r="BA52" s="418"/>
      <c r="BB52" s="418"/>
    </row>
    <row r="53" spans="1:54" s="411" customFormat="1" x14ac:dyDescent="0.2">
      <c r="A53" s="419" t="s">
        <v>1</v>
      </c>
      <c r="B53" s="426">
        <f t="shared" ref="B53:F56" ca="1" si="4">B8/SUM(B$8:B$11)*100</f>
        <v>12.335809668731955</v>
      </c>
      <c r="C53" s="419">
        <f t="shared" ca="1" si="4"/>
        <v>12.037125395559576</v>
      </c>
      <c r="D53" s="419">
        <f t="shared" ca="1" si="4"/>
        <v>11.215700303022734</v>
      </c>
      <c r="E53" s="419">
        <f t="shared" ca="1" si="4"/>
        <v>10.641711448874339</v>
      </c>
      <c r="F53" s="419" t="e">
        <f t="shared" ca="1" si="4"/>
        <v>#DIV/0!</v>
      </c>
      <c r="G53" s="399"/>
      <c r="H53" s="426">
        <f t="shared" ref="H53:O56" ca="1" si="5">H8/SUM(H$8:H$11)*100</f>
        <v>12.361099920813864</v>
      </c>
      <c r="I53" s="419">
        <f t="shared" ca="1" si="5"/>
        <v>11.717808216113514</v>
      </c>
      <c r="J53" s="419">
        <f t="shared" ca="1" si="5"/>
        <v>11.462109506682964</v>
      </c>
      <c r="K53" s="419">
        <f t="shared" ca="1" si="5"/>
        <v>10.96841781652634</v>
      </c>
      <c r="L53" s="419">
        <f t="shared" ca="1" si="5"/>
        <v>10.497753380460482</v>
      </c>
      <c r="M53" s="419">
        <f t="shared" ca="1" si="5"/>
        <v>10.786242961292176</v>
      </c>
      <c r="N53" s="419" t="e">
        <f t="shared" ca="1" si="5"/>
        <v>#DIV/0!</v>
      </c>
      <c r="O53" s="419" t="e">
        <f t="shared" ca="1" si="5"/>
        <v>#DIV/0!</v>
      </c>
      <c r="P53" s="399"/>
      <c r="Q53" s="426">
        <f t="shared" ref="Q53:AB53" ca="1" si="6">Q8/SUM(Q$8:Q$11)*100</f>
        <v>11.662117288944733</v>
      </c>
      <c r="R53" s="419">
        <f t="shared" ca="1" si="6"/>
        <v>11.260602416217019</v>
      </c>
      <c r="S53" s="419">
        <f t="shared" ca="1" si="6"/>
        <v>11.051824041917733</v>
      </c>
      <c r="T53" s="419">
        <f t="shared" ca="1" si="6"/>
        <v>10.883422025343128</v>
      </c>
      <c r="U53" s="419">
        <f t="shared" ca="1" si="6"/>
        <v>10.557582967990131</v>
      </c>
      <c r="V53" s="419">
        <f t="shared" ca="1" si="6"/>
        <v>10.43809258320543</v>
      </c>
      <c r="W53" s="419">
        <f t="shared" ca="1" si="6"/>
        <v>10.770825545596038</v>
      </c>
      <c r="X53" s="419">
        <f t="shared" ca="1" si="6"/>
        <v>10.801482295532194</v>
      </c>
      <c r="Y53" s="419" t="e">
        <f t="shared" ca="1" si="6"/>
        <v>#DIV/0!</v>
      </c>
      <c r="Z53" s="419" t="e">
        <f t="shared" ca="1" si="6"/>
        <v>#DIV/0!</v>
      </c>
      <c r="AA53" s="419" t="e">
        <f t="shared" ca="1" si="6"/>
        <v>#DIV/0!</v>
      </c>
      <c r="AB53" s="419" t="e">
        <f t="shared" ca="1" si="6"/>
        <v>#DIV/0!</v>
      </c>
      <c r="AC53" s="399"/>
      <c r="AD53" s="426">
        <f t="shared" ref="AD53:AU53" ca="1" si="7">AD8/SUM(AD$8:AD$11)*100</f>
        <v>11.761062044270364</v>
      </c>
      <c r="AE53" s="419">
        <f t="shared" ca="1" si="7"/>
        <v>11.396070349200661</v>
      </c>
      <c r="AF53" s="419">
        <f t="shared" ca="1" si="7"/>
        <v>11.227350937009902</v>
      </c>
      <c r="AG53" s="419">
        <f t="shared" ca="1" si="7"/>
        <v>11.145485028957333</v>
      </c>
      <c r="AH53" s="419">
        <f t="shared" ca="1" si="7"/>
        <v>10.864623511360927</v>
      </c>
      <c r="AI53" s="419">
        <f t="shared" ca="1" si="7"/>
        <v>10.893182337451965</v>
      </c>
      <c r="AJ53" s="419">
        <f t="shared" ca="1" si="7"/>
        <v>10.632681683458502</v>
      </c>
      <c r="AK53" s="419">
        <f t="shared" ca="1" si="7"/>
        <v>10.48815893891836</v>
      </c>
      <c r="AL53" s="419">
        <f t="shared" ca="1" si="7"/>
        <v>10.372972719226189</v>
      </c>
      <c r="AM53" s="419">
        <f t="shared" ca="1" si="7"/>
        <v>10.729176103137888</v>
      </c>
      <c r="AN53" s="419">
        <f t="shared" ca="1" si="7"/>
        <v>10.8497246784016</v>
      </c>
      <c r="AO53" s="419">
        <f t="shared" ca="1" si="7"/>
        <v>10.779825595963485</v>
      </c>
      <c r="AP53" s="419" t="e">
        <f t="shared" ca="1" si="7"/>
        <v>#DIV/0!</v>
      </c>
      <c r="AQ53" s="419" t="e">
        <f t="shared" ca="1" si="7"/>
        <v>#DIV/0!</v>
      </c>
      <c r="AR53" s="419" t="e">
        <f t="shared" ca="1" si="7"/>
        <v>#DIV/0!</v>
      </c>
      <c r="AS53" s="419" t="e">
        <f t="shared" ca="1" si="7"/>
        <v>#DIV/0!</v>
      </c>
      <c r="AT53" s="419" t="e">
        <f t="shared" ca="1" si="7"/>
        <v>#DIV/0!</v>
      </c>
      <c r="AU53" s="419" t="e">
        <f t="shared" ca="1" si="7"/>
        <v>#DIV/0!</v>
      </c>
      <c r="AV53" s="399"/>
      <c r="AW53" s="426"/>
      <c r="AX53" s="419" t="s">
        <v>1</v>
      </c>
      <c r="AY53" s="419">
        <f t="shared" ref="AY53:AZ56" ca="1" si="8">AY8/SUM(AY$8:AY$11)*100</f>
        <v>10.689234455199227</v>
      </c>
      <c r="AZ53" s="423" t="e">
        <f t="shared" ca="1" si="8"/>
        <v>#DIV/0!</v>
      </c>
      <c r="BA53" s="419"/>
      <c r="BB53" s="419"/>
    </row>
    <row r="54" spans="1:54" s="411" customFormat="1" x14ac:dyDescent="0.2">
      <c r="A54" s="419" t="s">
        <v>5</v>
      </c>
      <c r="B54" s="426">
        <f t="shared" ca="1" si="4"/>
        <v>4.1673501720340553</v>
      </c>
      <c r="C54" s="419">
        <f t="shared" ca="1" si="4"/>
        <v>3.9464855148183422</v>
      </c>
      <c r="D54" s="419">
        <f t="shared" ca="1" si="4"/>
        <v>3.8757919451052829</v>
      </c>
      <c r="E54" s="419">
        <f t="shared" ca="1" si="4"/>
        <v>3.9142320537998536</v>
      </c>
      <c r="F54" s="419" t="e">
        <f t="shared" ca="1" si="4"/>
        <v>#DIV/0!</v>
      </c>
      <c r="G54" s="399"/>
      <c r="H54" s="426">
        <f t="shared" ca="1" si="5"/>
        <v>3.9729490719864176</v>
      </c>
      <c r="I54" s="419">
        <f t="shared" ca="1" si="5"/>
        <v>3.9204023886022092</v>
      </c>
      <c r="J54" s="419">
        <f t="shared" ca="1" si="5"/>
        <v>3.8528389627728803</v>
      </c>
      <c r="K54" s="419">
        <f t="shared" ca="1" si="5"/>
        <v>3.8988262736098749</v>
      </c>
      <c r="L54" s="419">
        <f t="shared" ca="1" si="5"/>
        <v>3.8677769527938861</v>
      </c>
      <c r="M54" s="419">
        <f t="shared" ca="1" si="5"/>
        <v>3.9608722045180005</v>
      </c>
      <c r="N54" s="419" t="e">
        <f t="shared" ca="1" si="5"/>
        <v>#DIV/0!</v>
      </c>
      <c r="O54" s="419" t="e">
        <f t="shared" ca="1" si="5"/>
        <v>#DIV/0!</v>
      </c>
      <c r="P54" s="399"/>
      <c r="Q54" s="426">
        <f t="shared" ref="Q54:AB54" ca="1" si="9">Q9/SUM(Q$8:Q$11)*100</f>
        <v>3.8115974933436174</v>
      </c>
      <c r="R54" s="419">
        <f t="shared" ca="1" si="9"/>
        <v>3.8943895885398012</v>
      </c>
      <c r="S54" s="419">
        <f t="shared" ca="1" si="9"/>
        <v>3.8846334265871563</v>
      </c>
      <c r="T54" s="419">
        <f t="shared" ca="1" si="9"/>
        <v>3.9132896096040106</v>
      </c>
      <c r="U54" s="419">
        <f t="shared" ca="1" si="9"/>
        <v>3.8778024318587048</v>
      </c>
      <c r="V54" s="419">
        <f t="shared" ca="1" si="9"/>
        <v>3.8577797574501203</v>
      </c>
      <c r="W54" s="419">
        <f t="shared" ca="1" si="9"/>
        <v>3.9339194490673224</v>
      </c>
      <c r="X54" s="419">
        <f t="shared" ca="1" si="9"/>
        <v>3.9875136376283025</v>
      </c>
      <c r="Y54" s="419" t="e">
        <f t="shared" ca="1" si="9"/>
        <v>#DIV/0!</v>
      </c>
      <c r="Z54" s="419" t="e">
        <f t="shared" ca="1" si="9"/>
        <v>#DIV/0!</v>
      </c>
      <c r="AA54" s="419" t="e">
        <f t="shared" ca="1" si="9"/>
        <v>#DIV/0!</v>
      </c>
      <c r="AB54" s="419" t="e">
        <f t="shared" ca="1" si="9"/>
        <v>#DIV/0!</v>
      </c>
      <c r="AC54" s="399"/>
      <c r="AD54" s="426">
        <f t="shared" ref="AD54:AU54" ca="1" si="10">AD9/SUM(AD$8:AD$11)*100</f>
        <v>3.7816869473806469</v>
      </c>
      <c r="AE54" s="419">
        <f t="shared" ca="1" si="10"/>
        <v>3.8365224574314252</v>
      </c>
      <c r="AF54" s="419">
        <f t="shared" ca="1" si="10"/>
        <v>3.9407493259269599</v>
      </c>
      <c r="AG54" s="419">
        <f t="shared" ca="1" si="10"/>
        <v>3.9022618997672858</v>
      </c>
      <c r="AH54" s="419">
        <f t="shared" ca="1" si="10"/>
        <v>3.8802986831203699</v>
      </c>
      <c r="AI54" s="419">
        <f t="shared" ca="1" si="10"/>
        <v>3.9141083701899158</v>
      </c>
      <c r="AJ54" s="419">
        <f t="shared" ca="1" si="10"/>
        <v>3.8909617425824576</v>
      </c>
      <c r="AK54" s="419">
        <f t="shared" ca="1" si="10"/>
        <v>3.8567955644467968</v>
      </c>
      <c r="AL54" s="419">
        <f t="shared" ca="1" si="10"/>
        <v>3.8556415993656104</v>
      </c>
      <c r="AM54" s="419">
        <f t="shared" ca="1" si="10"/>
        <v>3.9173588520990252</v>
      </c>
      <c r="AN54" s="419">
        <f t="shared" ca="1" si="10"/>
        <v>3.9830705510165201</v>
      </c>
      <c r="AO54" s="419">
        <f t="shared" ca="1" si="10"/>
        <v>3.9818713864982453</v>
      </c>
      <c r="AP54" s="419" t="e">
        <f t="shared" ca="1" si="10"/>
        <v>#DIV/0!</v>
      </c>
      <c r="AQ54" s="419" t="e">
        <f t="shared" ca="1" si="10"/>
        <v>#DIV/0!</v>
      </c>
      <c r="AR54" s="419" t="e">
        <f t="shared" ca="1" si="10"/>
        <v>#DIV/0!</v>
      </c>
      <c r="AS54" s="419" t="e">
        <f t="shared" ca="1" si="10"/>
        <v>#DIV/0!</v>
      </c>
      <c r="AT54" s="419" t="e">
        <f t="shared" ca="1" si="10"/>
        <v>#DIV/0!</v>
      </c>
      <c r="AU54" s="419" t="e">
        <f t="shared" ca="1" si="10"/>
        <v>#DIV/0!</v>
      </c>
      <c r="AV54" s="399"/>
      <c r="AW54" s="426"/>
      <c r="AX54" s="419" t="s">
        <v>5</v>
      </c>
      <c r="AY54" s="419">
        <f t="shared" ca="1" si="8"/>
        <v>3.9231630039496972</v>
      </c>
      <c r="AZ54" s="423" t="e">
        <f t="shared" ca="1" si="8"/>
        <v>#DIV/0!</v>
      </c>
      <c r="BA54" s="419"/>
      <c r="BB54" s="419"/>
    </row>
    <row r="55" spans="1:54" s="411" customFormat="1" x14ac:dyDescent="0.2">
      <c r="A55" s="419" t="s">
        <v>8</v>
      </c>
      <c r="B55" s="426">
        <f t="shared" ca="1" si="4"/>
        <v>16.9662981041214</v>
      </c>
      <c r="C55" s="419">
        <f t="shared" ca="1" si="4"/>
        <v>18.473075818584817</v>
      </c>
      <c r="D55" s="419">
        <f t="shared" ca="1" si="4"/>
        <v>19.157804373248254</v>
      </c>
      <c r="E55" s="419">
        <f t="shared" ca="1" si="4"/>
        <v>19.174801252998012</v>
      </c>
      <c r="F55" s="419" t="e">
        <f t="shared" ca="1" si="4"/>
        <v>#DIV/0!</v>
      </c>
      <c r="G55" s="399"/>
      <c r="H55" s="426">
        <f t="shared" ca="1" si="5"/>
        <v>17.705454763002059</v>
      </c>
      <c r="I55" s="419">
        <f t="shared" ca="1" si="5"/>
        <v>19.229661819165273</v>
      </c>
      <c r="J55" s="419">
        <f t="shared" ca="1" si="5"/>
        <v>19.251273061619724</v>
      </c>
      <c r="K55" s="419">
        <f t="shared" ca="1" si="5"/>
        <v>19.064004428576041</v>
      </c>
      <c r="L55" s="419">
        <f t="shared" ca="1" si="5"/>
        <v>19.102634855585944</v>
      </c>
      <c r="M55" s="419">
        <f t="shared" ca="1" si="5"/>
        <v>19.247255118756538</v>
      </c>
      <c r="N55" s="419" t="e">
        <f t="shared" ca="1" si="5"/>
        <v>#DIV/0!</v>
      </c>
      <c r="O55" s="419" t="e">
        <f t="shared" ca="1" si="5"/>
        <v>#DIV/0!</v>
      </c>
      <c r="P55" s="399"/>
      <c r="Q55" s="426">
        <f t="shared" ref="Q55:AB55" ca="1" si="11">Q10/SUM(Q$8:Q$11)*100</f>
        <v>19.191592886101009</v>
      </c>
      <c r="R55" s="419">
        <f t="shared" ca="1" si="11"/>
        <v>19.31140061461431</v>
      </c>
      <c r="S55" s="419">
        <f t="shared" ca="1" si="11"/>
        <v>19.317400302388233</v>
      </c>
      <c r="T55" s="419">
        <f t="shared" ca="1" si="11"/>
        <v>18.805779305976838</v>
      </c>
      <c r="U55" s="419">
        <f t="shared" ca="1" si="11"/>
        <v>19.055683477497105</v>
      </c>
      <c r="V55" s="419">
        <f t="shared" ca="1" si="11"/>
        <v>19.149453775198516</v>
      </c>
      <c r="W55" s="419">
        <f t="shared" ca="1" si="11"/>
        <v>19.003349889667369</v>
      </c>
      <c r="X55" s="419">
        <f t="shared" ca="1" si="11"/>
        <v>19.488343079426183</v>
      </c>
      <c r="Y55" s="419" t="e">
        <f t="shared" ca="1" si="11"/>
        <v>#DIV/0!</v>
      </c>
      <c r="Z55" s="419" t="e">
        <f t="shared" ca="1" si="11"/>
        <v>#DIV/0!</v>
      </c>
      <c r="AA55" s="419" t="e">
        <f t="shared" ca="1" si="11"/>
        <v>#DIV/0!</v>
      </c>
      <c r="AB55" s="419" t="e">
        <f t="shared" ca="1" si="11"/>
        <v>#DIV/0!</v>
      </c>
      <c r="AC55" s="399"/>
      <c r="AD55" s="426">
        <f t="shared" ref="AD55:AU55" ca="1" si="12">AD10/SUM(AD$8:AD$11)*100</f>
        <v>19.364059121752913</v>
      </c>
      <c r="AE55" s="419">
        <f t="shared" ca="1" si="12"/>
        <v>19.173710919315955</v>
      </c>
      <c r="AF55" s="419">
        <f t="shared" ca="1" si="12"/>
        <v>19.215357410895535</v>
      </c>
      <c r="AG55" s="419">
        <f t="shared" ca="1" si="12"/>
        <v>19.296149138274803</v>
      </c>
      <c r="AH55" s="419">
        <f t="shared" ca="1" si="12"/>
        <v>19.089754434484163</v>
      </c>
      <c r="AI55" s="419">
        <f t="shared" ca="1" si="12"/>
        <v>18.801300254042104</v>
      </c>
      <c r="AJ55" s="419">
        <f t="shared" ca="1" si="12"/>
        <v>18.900990166284497</v>
      </c>
      <c r="AK55" s="419">
        <f t="shared" ca="1" si="12"/>
        <v>19.096228013981882</v>
      </c>
      <c r="AL55" s="419">
        <f t="shared" ca="1" si="12"/>
        <v>19.309799615896001</v>
      </c>
      <c r="AM55" s="419">
        <f t="shared" ca="1" si="12"/>
        <v>19.174943206528734</v>
      </c>
      <c r="AN55" s="419">
        <f t="shared" ca="1" si="12"/>
        <v>18.979660549097396</v>
      </c>
      <c r="AO55" s="419">
        <f t="shared" ca="1" si="12"/>
        <v>19.582989481618355</v>
      </c>
      <c r="AP55" s="419" t="e">
        <f t="shared" ca="1" si="12"/>
        <v>#DIV/0!</v>
      </c>
      <c r="AQ55" s="419" t="e">
        <f t="shared" ca="1" si="12"/>
        <v>#DIV/0!</v>
      </c>
      <c r="AR55" s="419" t="e">
        <f t="shared" ca="1" si="12"/>
        <v>#DIV/0!</v>
      </c>
      <c r="AS55" s="419" t="e">
        <f t="shared" ca="1" si="12"/>
        <v>#DIV/0!</v>
      </c>
      <c r="AT55" s="419" t="e">
        <f t="shared" ca="1" si="12"/>
        <v>#DIV/0!</v>
      </c>
      <c r="AU55" s="419" t="e">
        <f t="shared" ca="1" si="12"/>
        <v>#DIV/0!</v>
      </c>
      <c r="AV55" s="399"/>
      <c r="AW55" s="426"/>
      <c r="AX55" s="419" t="s">
        <v>8</v>
      </c>
      <c r="AY55" s="419">
        <f t="shared" ca="1" si="8"/>
        <v>18.766723792761326</v>
      </c>
      <c r="AZ55" s="423" t="e">
        <f t="shared" ca="1" si="8"/>
        <v>#DIV/0!</v>
      </c>
      <c r="BA55" s="419"/>
      <c r="BB55" s="419"/>
    </row>
    <row r="56" spans="1:54" s="411" customFormat="1" x14ac:dyDescent="0.2">
      <c r="A56" s="419" t="s">
        <v>12</v>
      </c>
      <c r="B56" s="426">
        <f t="shared" ca="1" si="4"/>
        <v>66.530542055112591</v>
      </c>
      <c r="C56" s="419">
        <f t="shared" ca="1" si="4"/>
        <v>65.543313271037263</v>
      </c>
      <c r="D56" s="419">
        <f t="shared" ca="1" si="4"/>
        <v>65.750703378623726</v>
      </c>
      <c r="E56" s="419">
        <f t="shared" ca="1" si="4"/>
        <v>66.269255244327795</v>
      </c>
      <c r="F56" s="419" t="e">
        <f t="shared" ca="1" si="4"/>
        <v>#DIV/0!</v>
      </c>
      <c r="G56" s="399"/>
      <c r="H56" s="426">
        <f t="shared" ca="1" si="5"/>
        <v>65.960496244197657</v>
      </c>
      <c r="I56" s="419">
        <f t="shared" ca="1" si="5"/>
        <v>65.132127576119018</v>
      </c>
      <c r="J56" s="419">
        <f t="shared" ca="1" si="5"/>
        <v>65.43377846892443</v>
      </c>
      <c r="K56" s="419">
        <f t="shared" ca="1" si="5"/>
        <v>66.068751481287748</v>
      </c>
      <c r="L56" s="419">
        <f t="shared" ca="1" si="5"/>
        <v>66.531834811159683</v>
      </c>
      <c r="M56" s="419">
        <f t="shared" ca="1" si="5"/>
        <v>66.005629715433287</v>
      </c>
      <c r="N56" s="419" t="e">
        <f t="shared" ca="1" si="5"/>
        <v>#DIV/0!</v>
      </c>
      <c r="O56" s="419" t="e">
        <f t="shared" ca="1" si="5"/>
        <v>#DIV/0!</v>
      </c>
      <c r="P56" s="399"/>
      <c r="Q56" s="426">
        <f t="shared" ref="Q56:AB56" ca="1" si="13">Q11/SUM(Q$8:Q$11)*100</f>
        <v>65.33469233161064</v>
      </c>
      <c r="R56" s="419">
        <f t="shared" ca="1" si="13"/>
        <v>65.533607380628879</v>
      </c>
      <c r="S56" s="419">
        <f t="shared" ca="1" si="13"/>
        <v>65.74614222910688</v>
      </c>
      <c r="T56" s="419">
        <f t="shared" ca="1" si="13"/>
        <v>66.397509059076015</v>
      </c>
      <c r="U56" s="419">
        <f t="shared" ca="1" si="13"/>
        <v>66.508931122654076</v>
      </c>
      <c r="V56" s="419">
        <f t="shared" ca="1" si="13"/>
        <v>66.554673884145942</v>
      </c>
      <c r="W56" s="419">
        <f t="shared" ca="1" si="13"/>
        <v>66.291905115669266</v>
      </c>
      <c r="X56" s="419">
        <f t="shared" ca="1" si="13"/>
        <v>65.72266098741332</v>
      </c>
      <c r="Y56" s="419" t="e">
        <f t="shared" ca="1" si="13"/>
        <v>#DIV/0!</v>
      </c>
      <c r="Z56" s="419" t="e">
        <f t="shared" ca="1" si="13"/>
        <v>#DIV/0!</v>
      </c>
      <c r="AA56" s="419" t="e">
        <f t="shared" ca="1" si="13"/>
        <v>#DIV/0!</v>
      </c>
      <c r="AB56" s="419" t="e">
        <f t="shared" ca="1" si="13"/>
        <v>#DIV/0!</v>
      </c>
      <c r="AC56" s="399"/>
      <c r="AD56" s="426">
        <f t="shared" ref="AD56:AU56" ca="1" si="14">AD11/SUM(AD$8:AD$11)*100</f>
        <v>65.093191886596074</v>
      </c>
      <c r="AE56" s="419">
        <f t="shared" ca="1" si="14"/>
        <v>65.593696274051965</v>
      </c>
      <c r="AF56" s="419">
        <f t="shared" ca="1" si="14"/>
        <v>65.616542326167604</v>
      </c>
      <c r="AG56" s="419">
        <f t="shared" ca="1" si="14"/>
        <v>65.656103933000594</v>
      </c>
      <c r="AH56" s="419">
        <f t="shared" ca="1" si="14"/>
        <v>66.165323371034546</v>
      </c>
      <c r="AI56" s="419">
        <f t="shared" ca="1" si="14"/>
        <v>66.391409038316013</v>
      </c>
      <c r="AJ56" s="419">
        <f t="shared" ca="1" si="14"/>
        <v>66.575366407674551</v>
      </c>
      <c r="AK56" s="419">
        <f t="shared" ca="1" si="14"/>
        <v>66.558817482652969</v>
      </c>
      <c r="AL56" s="419">
        <f t="shared" ca="1" si="14"/>
        <v>66.461586065512208</v>
      </c>
      <c r="AM56" s="419">
        <f t="shared" ca="1" si="14"/>
        <v>66.178521838234346</v>
      </c>
      <c r="AN56" s="419">
        <f t="shared" ca="1" si="14"/>
        <v>66.187544221484487</v>
      </c>
      <c r="AO56" s="419">
        <f t="shared" ca="1" si="14"/>
        <v>65.655313535919916</v>
      </c>
      <c r="AP56" s="419" t="e">
        <f t="shared" ca="1" si="14"/>
        <v>#DIV/0!</v>
      </c>
      <c r="AQ56" s="419" t="e">
        <f t="shared" ca="1" si="14"/>
        <v>#DIV/0!</v>
      </c>
      <c r="AR56" s="419" t="e">
        <f t="shared" ca="1" si="14"/>
        <v>#DIV/0!</v>
      </c>
      <c r="AS56" s="419" t="e">
        <f t="shared" ca="1" si="14"/>
        <v>#DIV/0!</v>
      </c>
      <c r="AT56" s="419" t="e">
        <f t="shared" ca="1" si="14"/>
        <v>#DIV/0!</v>
      </c>
      <c r="AU56" s="419" t="e">
        <f t="shared" ca="1" si="14"/>
        <v>#DIV/0!</v>
      </c>
      <c r="AV56" s="399"/>
      <c r="AW56" s="426"/>
      <c r="AX56" s="419" t="s">
        <v>12</v>
      </c>
      <c r="AY56" s="419">
        <f t="shared" ca="1" si="8"/>
        <v>66.620878748089751</v>
      </c>
      <c r="AZ56" s="423" t="e">
        <f t="shared" ca="1" si="8"/>
        <v>#DIV/0!</v>
      </c>
      <c r="BA56" s="419"/>
      <c r="BB56" s="419"/>
    </row>
    <row r="57" spans="1:54" s="411" customFormat="1" x14ac:dyDescent="0.2">
      <c r="A57" s="418" t="s">
        <v>0</v>
      </c>
      <c r="B57" s="425"/>
      <c r="C57" s="418"/>
      <c r="D57" s="418"/>
      <c r="E57" s="418"/>
      <c r="F57" s="418"/>
      <c r="G57" s="399"/>
      <c r="H57" s="425"/>
      <c r="I57" s="418"/>
      <c r="J57" s="418"/>
      <c r="K57" s="418"/>
      <c r="L57" s="418"/>
      <c r="M57" s="418"/>
      <c r="N57" s="418"/>
      <c r="O57" s="418"/>
      <c r="P57" s="399"/>
      <c r="Q57" s="425"/>
      <c r="R57" s="418"/>
      <c r="S57" s="418"/>
      <c r="T57" s="418"/>
      <c r="U57" s="418"/>
      <c r="V57" s="418"/>
      <c r="W57" s="418"/>
      <c r="X57" s="418"/>
      <c r="Y57" s="418"/>
      <c r="Z57" s="418"/>
      <c r="AA57" s="418"/>
      <c r="AB57" s="418"/>
      <c r="AC57" s="399"/>
      <c r="AD57" s="425"/>
      <c r="AE57" s="418"/>
      <c r="AF57" s="418"/>
      <c r="AG57" s="418"/>
      <c r="AH57" s="418"/>
      <c r="AI57" s="418"/>
      <c r="AJ57" s="418"/>
      <c r="AK57" s="418"/>
      <c r="AL57" s="418"/>
      <c r="AM57" s="418"/>
      <c r="AN57" s="418"/>
      <c r="AO57" s="418"/>
      <c r="AP57" s="418"/>
      <c r="AQ57" s="418"/>
      <c r="AR57" s="418"/>
      <c r="AS57" s="418"/>
      <c r="AT57" s="418"/>
      <c r="AU57" s="418"/>
      <c r="AV57" s="399"/>
      <c r="AW57" s="425"/>
      <c r="AX57" s="418" t="s">
        <v>0</v>
      </c>
      <c r="AY57" s="418"/>
      <c r="AZ57" s="422"/>
      <c r="BA57" s="418"/>
      <c r="BB57" s="418"/>
    </row>
    <row r="58" spans="1:54" s="411" customFormat="1" x14ac:dyDescent="0.2">
      <c r="A58" s="419" t="s">
        <v>1</v>
      </c>
      <c r="B58" s="426">
        <f ca="1">SUM(B59:B61)</f>
        <v>99.999999999999986</v>
      </c>
      <c r="C58" s="419">
        <f t="shared" ref="C58:AG58" ca="1" si="15">SUM(C59:C61)</f>
        <v>100</v>
      </c>
      <c r="D58" s="419">
        <f t="shared" ca="1" si="15"/>
        <v>100.00000000000001</v>
      </c>
      <c r="E58" s="419">
        <f t="shared" ca="1" si="15"/>
        <v>99.999999999999986</v>
      </c>
      <c r="F58" s="419" t="e">
        <f t="shared" ca="1" si="15"/>
        <v>#DIV/0!</v>
      </c>
      <c r="G58" s="399"/>
      <c r="H58" s="426">
        <f t="shared" ca="1" si="15"/>
        <v>100.00000000000001</v>
      </c>
      <c r="I58" s="419">
        <f t="shared" ca="1" si="15"/>
        <v>100</v>
      </c>
      <c r="J58" s="419">
        <f t="shared" ca="1" si="15"/>
        <v>100.00000000000001</v>
      </c>
      <c r="K58" s="419">
        <f t="shared" ca="1" si="15"/>
        <v>100</v>
      </c>
      <c r="L58" s="419">
        <f t="shared" ca="1" si="15"/>
        <v>100</v>
      </c>
      <c r="M58" s="419">
        <f t="shared" ca="1" si="15"/>
        <v>100</v>
      </c>
      <c r="N58" s="419" t="e">
        <f t="shared" ca="1" si="15"/>
        <v>#DIV/0!</v>
      </c>
      <c r="O58" s="419" t="e">
        <f t="shared" ca="1" si="15"/>
        <v>#DIV/0!</v>
      </c>
      <c r="P58" s="399"/>
      <c r="Q58" s="426">
        <f t="shared" ca="1" si="15"/>
        <v>100</v>
      </c>
      <c r="R58" s="419">
        <f t="shared" ca="1" si="15"/>
        <v>100</v>
      </c>
      <c r="S58" s="419">
        <f t="shared" ca="1" si="15"/>
        <v>100</v>
      </c>
      <c r="T58" s="419">
        <f t="shared" ca="1" si="15"/>
        <v>100</v>
      </c>
      <c r="U58" s="419">
        <f t="shared" ca="1" si="15"/>
        <v>100.00000000000001</v>
      </c>
      <c r="V58" s="419">
        <f t="shared" ca="1" si="15"/>
        <v>100.00000000000001</v>
      </c>
      <c r="W58" s="419">
        <f t="shared" ca="1" si="15"/>
        <v>100</v>
      </c>
      <c r="X58" s="419">
        <f t="shared" ca="1" si="15"/>
        <v>99.999999999999986</v>
      </c>
      <c r="Y58" s="419" t="e">
        <f t="shared" ca="1" si="15"/>
        <v>#DIV/0!</v>
      </c>
      <c r="Z58" s="419" t="e">
        <f t="shared" ca="1" si="15"/>
        <v>#DIV/0!</v>
      </c>
      <c r="AA58" s="419" t="e">
        <f t="shared" ca="1" si="15"/>
        <v>#DIV/0!</v>
      </c>
      <c r="AB58" s="419" t="e">
        <f t="shared" ca="1" si="15"/>
        <v>#DIV/0!</v>
      </c>
      <c r="AC58" s="399"/>
      <c r="AD58" s="426">
        <f t="shared" ca="1" si="15"/>
        <v>100</v>
      </c>
      <c r="AE58" s="419">
        <f t="shared" ca="1" si="15"/>
        <v>100</v>
      </c>
      <c r="AF58" s="419">
        <f t="shared" ca="1" si="15"/>
        <v>100</v>
      </c>
      <c r="AG58" s="419">
        <f t="shared" ca="1" si="15"/>
        <v>100.00000000000001</v>
      </c>
      <c r="AH58" s="419">
        <f t="shared" ref="AH58:AO58" ca="1" si="16">SUM(AH59:AH61)</f>
        <v>100</v>
      </c>
      <c r="AI58" s="419">
        <f t="shared" ca="1" si="16"/>
        <v>100.00000000000001</v>
      </c>
      <c r="AJ58" s="419">
        <f t="shared" ca="1" si="16"/>
        <v>99.999999999999986</v>
      </c>
      <c r="AK58" s="419">
        <f t="shared" ca="1" si="16"/>
        <v>100</v>
      </c>
      <c r="AL58" s="419">
        <f t="shared" ca="1" si="16"/>
        <v>100.00000000000001</v>
      </c>
      <c r="AM58" s="419">
        <f t="shared" ca="1" si="16"/>
        <v>99.999999999999986</v>
      </c>
      <c r="AN58" s="419">
        <f t="shared" ca="1" si="16"/>
        <v>99.999999999999986</v>
      </c>
      <c r="AO58" s="419">
        <f t="shared" ca="1" si="16"/>
        <v>99.999999999999986</v>
      </c>
      <c r="AP58" s="419" t="e">
        <f t="shared" ref="AP58:AU58" ca="1" si="17">SUM(AP59:AP61)</f>
        <v>#DIV/0!</v>
      </c>
      <c r="AQ58" s="419" t="e">
        <f t="shared" ca="1" si="17"/>
        <v>#DIV/0!</v>
      </c>
      <c r="AR58" s="419" t="e">
        <f t="shared" ca="1" si="17"/>
        <v>#DIV/0!</v>
      </c>
      <c r="AS58" s="419" t="e">
        <f t="shared" ca="1" si="17"/>
        <v>#DIV/0!</v>
      </c>
      <c r="AT58" s="419" t="e">
        <f t="shared" ca="1" si="17"/>
        <v>#DIV/0!</v>
      </c>
      <c r="AU58" s="419" t="e">
        <f t="shared" ca="1" si="17"/>
        <v>#DIV/0!</v>
      </c>
      <c r="AV58" s="399"/>
      <c r="AW58" s="426"/>
      <c r="AX58" s="419" t="s">
        <v>1</v>
      </c>
      <c r="AY58" s="419">
        <f ca="1">SUM(AY59:AY61)</f>
        <v>100</v>
      </c>
      <c r="AZ58" s="423" t="e">
        <f ca="1">SUM(AZ59:AZ61)</f>
        <v>#DIV/0!</v>
      </c>
      <c r="BA58" s="419"/>
      <c r="BB58" s="419"/>
    </row>
    <row r="59" spans="1:54" s="371" customFormat="1" x14ac:dyDescent="0.2">
      <c r="A59" s="420" t="s">
        <v>2</v>
      </c>
      <c r="B59" s="427">
        <f t="shared" ref="B59:F61" ca="1" si="18">B14/SUM(B$14:B$16)*100</f>
        <v>63.967869319196765</v>
      </c>
      <c r="C59" s="420">
        <f t="shared" ca="1" si="18"/>
        <v>64.905257917638778</v>
      </c>
      <c r="D59" s="420">
        <f t="shared" ca="1" si="18"/>
        <v>65.443713683234165</v>
      </c>
      <c r="E59" s="420">
        <f t="shared" ca="1" si="18"/>
        <v>65.975791342084449</v>
      </c>
      <c r="F59" s="420" t="e">
        <f t="shared" ca="1" si="18"/>
        <v>#DIV/0!</v>
      </c>
      <c r="G59" s="372"/>
      <c r="H59" s="427">
        <f t="shared" ref="H59:O61" ca="1" si="19">H14/SUM(H$14:H$16)*100</f>
        <v>64.250357299545428</v>
      </c>
      <c r="I59" s="420">
        <f t="shared" ca="1" si="19"/>
        <v>65.586748334335837</v>
      </c>
      <c r="J59" s="420">
        <f t="shared" ca="1" si="19"/>
        <v>65.135268928238204</v>
      </c>
      <c r="K59" s="420">
        <f t="shared" ca="1" si="19"/>
        <v>65.767814532397665</v>
      </c>
      <c r="L59" s="420">
        <f t="shared" ca="1" si="19"/>
        <v>65.999540049552223</v>
      </c>
      <c r="M59" s="420">
        <f t="shared" ca="1" si="19"/>
        <v>65.952576056180902</v>
      </c>
      <c r="N59" s="420" t="e">
        <f t="shared" ca="1" si="19"/>
        <v>#DIV/0!</v>
      </c>
      <c r="O59" s="420" t="e">
        <f t="shared" ca="1" si="19"/>
        <v>#DIV/0!</v>
      </c>
      <c r="P59" s="372"/>
      <c r="Q59" s="427">
        <f t="shared" ref="Q59:AB59" ca="1" si="20">Q14/SUM(Q$14:Q$16)*100</f>
        <v>64.709018232542888</v>
      </c>
      <c r="R59" s="420">
        <f t="shared" ca="1" si="20"/>
        <v>65.579495391405644</v>
      </c>
      <c r="S59" s="420">
        <f t="shared" ca="1" si="20"/>
        <v>65.793560641199448</v>
      </c>
      <c r="T59" s="420">
        <f t="shared" ca="1" si="20"/>
        <v>65.741126205230671</v>
      </c>
      <c r="U59" s="420">
        <f t="shared" ca="1" si="20"/>
        <v>65.700857710159312</v>
      </c>
      <c r="V59" s="420">
        <f t="shared" ca="1" si="20"/>
        <v>66.30028956983432</v>
      </c>
      <c r="W59" s="420">
        <f t="shared" ca="1" si="20"/>
        <v>65.790317470661179</v>
      </c>
      <c r="X59" s="420">
        <f t="shared" ca="1" si="20"/>
        <v>66.112704647889871</v>
      </c>
      <c r="Y59" s="420" t="e">
        <f t="shared" ca="1" si="20"/>
        <v>#DIV/0!</v>
      </c>
      <c r="Z59" s="420" t="e">
        <f t="shared" ca="1" si="20"/>
        <v>#DIV/0!</v>
      </c>
      <c r="AA59" s="420" t="e">
        <f t="shared" ca="1" si="20"/>
        <v>#DIV/0!</v>
      </c>
      <c r="AB59" s="420" t="e">
        <f t="shared" ca="1" si="20"/>
        <v>#DIV/0!</v>
      </c>
      <c r="AC59" s="372"/>
      <c r="AD59" s="427">
        <f t="shared" ref="AD59:AU59" ca="1" si="21">AD14/SUM(AD$14:AD$16)*100</f>
        <v>64.362490121650367</v>
      </c>
      <c r="AE59" s="420">
        <f t="shared" ca="1" si="21"/>
        <v>65.486061426959523</v>
      </c>
      <c r="AF59" s="420">
        <f t="shared" ca="1" si="21"/>
        <v>65.592006911599469</v>
      </c>
      <c r="AG59" s="420">
        <f t="shared" ca="1" si="21"/>
        <v>65.550776047744606</v>
      </c>
      <c r="AH59" s="420">
        <f t="shared" ca="1" si="21"/>
        <v>66.820722300213063</v>
      </c>
      <c r="AI59" s="420">
        <f t="shared" ca="1" si="21"/>
        <v>64.932988540631953</v>
      </c>
      <c r="AJ59" s="420">
        <f t="shared" ca="1" si="21"/>
        <v>65.62389721127434</v>
      </c>
      <c r="AK59" s="420">
        <f t="shared" ca="1" si="21"/>
        <v>65.653073146073822</v>
      </c>
      <c r="AL59" s="420">
        <f t="shared" ca="1" si="21"/>
        <v>66.73081678614065</v>
      </c>
      <c r="AM59" s="420">
        <f t="shared" ca="1" si="21"/>
        <v>65.837935490844515</v>
      </c>
      <c r="AN59" s="420">
        <f t="shared" ca="1" si="21"/>
        <v>65.798816400463693</v>
      </c>
      <c r="AO59" s="420">
        <f t="shared" ca="1" si="21"/>
        <v>66.217576524006844</v>
      </c>
      <c r="AP59" s="420" t="e">
        <f t="shared" ca="1" si="21"/>
        <v>#DIV/0!</v>
      </c>
      <c r="AQ59" s="420" t="e">
        <f t="shared" ca="1" si="21"/>
        <v>#DIV/0!</v>
      </c>
      <c r="AR59" s="420" t="e">
        <f t="shared" ca="1" si="21"/>
        <v>#DIV/0!</v>
      </c>
      <c r="AS59" s="420" t="e">
        <f t="shared" ca="1" si="21"/>
        <v>#DIV/0!</v>
      </c>
      <c r="AT59" s="420" t="e">
        <f t="shared" ca="1" si="21"/>
        <v>#DIV/0!</v>
      </c>
      <c r="AU59" s="420" t="e">
        <f t="shared" ca="1" si="21"/>
        <v>#DIV/0!</v>
      </c>
      <c r="AV59" s="372"/>
      <c r="AW59" s="427"/>
      <c r="AX59" s="420" t="s">
        <v>2</v>
      </c>
      <c r="AY59" s="420">
        <f t="shared" ref="AY59:AZ61" ca="1" si="22">AY14/SUM(AY$14:AY$16)*100</f>
        <v>65.42678227798207</v>
      </c>
      <c r="AZ59" s="424" t="e">
        <f t="shared" ca="1" si="22"/>
        <v>#DIV/0!</v>
      </c>
      <c r="BA59" s="420"/>
      <c r="BB59" s="420"/>
    </row>
    <row r="60" spans="1:54" s="371" customFormat="1" x14ac:dyDescent="0.2">
      <c r="A60" s="420" t="s">
        <v>3</v>
      </c>
      <c r="B60" s="427">
        <f t="shared" ca="1" si="18"/>
        <v>28.356664134979777</v>
      </c>
      <c r="C60" s="420">
        <f t="shared" ca="1" si="18"/>
        <v>27.285394974607751</v>
      </c>
      <c r="D60" s="420">
        <f t="shared" ca="1" si="18"/>
        <v>26.80906367705941</v>
      </c>
      <c r="E60" s="420">
        <f t="shared" ca="1" si="18"/>
        <v>27.753555378311923</v>
      </c>
      <c r="F60" s="420" t="e">
        <f t="shared" ca="1" si="18"/>
        <v>#DIV/0!</v>
      </c>
      <c r="G60" s="372"/>
      <c r="H60" s="427">
        <f t="shared" ca="1" si="19"/>
        <v>27.391701822978298</v>
      </c>
      <c r="I60" s="420">
        <f t="shared" ca="1" si="19"/>
        <v>27.174771932893865</v>
      </c>
      <c r="J60" s="420">
        <f t="shared" ca="1" si="19"/>
        <v>26.875697266517339</v>
      </c>
      <c r="K60" s="420">
        <f t="shared" ca="1" si="19"/>
        <v>26.739047887922673</v>
      </c>
      <c r="L60" s="420">
        <f t="shared" ca="1" si="19"/>
        <v>27.98919859842805</v>
      </c>
      <c r="M60" s="420">
        <f t="shared" ca="1" si="19"/>
        <v>27.523204958877479</v>
      </c>
      <c r="N60" s="420" t="e">
        <f t="shared" ca="1" si="19"/>
        <v>#DIV/0!</v>
      </c>
      <c r="O60" s="420" t="e">
        <f t="shared" ca="1" si="19"/>
        <v>#DIV/0!</v>
      </c>
      <c r="P60" s="372"/>
      <c r="Q60" s="427">
        <f t="shared" ref="Q60:AB60" ca="1" si="23">Q15/SUM(Q$14:Q$16)*100</f>
        <v>27.150930199524804</v>
      </c>
      <c r="R60" s="420">
        <f t="shared" ca="1" si="23"/>
        <v>26.588857259892439</v>
      </c>
      <c r="S60" s="420">
        <f t="shared" ca="1" si="23"/>
        <v>26.476825788635423</v>
      </c>
      <c r="T60" s="420">
        <f t="shared" ca="1" si="23"/>
        <v>27.010866407376273</v>
      </c>
      <c r="U60" s="420">
        <f t="shared" ca="1" si="23"/>
        <v>28.129637581210641</v>
      </c>
      <c r="V60" s="420">
        <f t="shared" ca="1" si="23"/>
        <v>27.847787637248977</v>
      </c>
      <c r="W60" s="420">
        <f t="shared" ca="1" si="23"/>
        <v>27.681847495948205</v>
      </c>
      <c r="X60" s="420">
        <f t="shared" ca="1" si="23"/>
        <v>27.366644947184369</v>
      </c>
      <c r="Y60" s="420" t="e">
        <f t="shared" ca="1" si="23"/>
        <v>#DIV/0!</v>
      </c>
      <c r="Z60" s="420" t="e">
        <f t="shared" ca="1" si="23"/>
        <v>#DIV/0!</v>
      </c>
      <c r="AA60" s="420" t="e">
        <f t="shared" ca="1" si="23"/>
        <v>#DIV/0!</v>
      </c>
      <c r="AB60" s="420" t="e">
        <f t="shared" ca="1" si="23"/>
        <v>#DIV/0!</v>
      </c>
      <c r="AC60" s="372"/>
      <c r="AD60" s="427">
        <f t="shared" ref="AD60:AU60" ca="1" si="24">AD15/SUM(AD$14:AD$16)*100</f>
        <v>27.45501167505644</v>
      </c>
      <c r="AE60" s="420">
        <f t="shared" ca="1" si="24"/>
        <v>26.602833813116604</v>
      </c>
      <c r="AF60" s="420">
        <f t="shared" ca="1" si="24"/>
        <v>26.543335247267603</v>
      </c>
      <c r="AG60" s="420">
        <f t="shared" ca="1" si="24"/>
        <v>26.29387657819909</v>
      </c>
      <c r="AH60" s="420">
        <f t="shared" ca="1" si="24"/>
        <v>27.168998224802664</v>
      </c>
      <c r="AI60" s="420">
        <f t="shared" ca="1" si="24"/>
        <v>26.769876461564991</v>
      </c>
      <c r="AJ60" s="420">
        <f t="shared" ca="1" si="24"/>
        <v>28.124615530834269</v>
      </c>
      <c r="AK60" s="420">
        <f t="shared" ca="1" si="24"/>
        <v>28.054860318378328</v>
      </c>
      <c r="AL60" s="420">
        <f t="shared" ca="1" si="24"/>
        <v>27.785162674146463</v>
      </c>
      <c r="AM60" s="420">
        <f t="shared" ca="1" si="24"/>
        <v>27.744027521484011</v>
      </c>
      <c r="AN60" s="420">
        <f t="shared" ca="1" si="24"/>
        <v>27.510348436123483</v>
      </c>
      <c r="AO60" s="420">
        <f t="shared" ca="1" si="24"/>
        <v>27.31903264088189</v>
      </c>
      <c r="AP60" s="420" t="e">
        <f t="shared" ca="1" si="24"/>
        <v>#DIV/0!</v>
      </c>
      <c r="AQ60" s="420" t="e">
        <f t="shared" ca="1" si="24"/>
        <v>#DIV/0!</v>
      </c>
      <c r="AR60" s="420" t="e">
        <f t="shared" ca="1" si="24"/>
        <v>#DIV/0!</v>
      </c>
      <c r="AS60" s="420" t="e">
        <f t="shared" ca="1" si="24"/>
        <v>#DIV/0!</v>
      </c>
      <c r="AT60" s="420" t="e">
        <f t="shared" ca="1" si="24"/>
        <v>#DIV/0!</v>
      </c>
      <c r="AU60" s="420" t="e">
        <f t="shared" ca="1" si="24"/>
        <v>#DIV/0!</v>
      </c>
      <c r="AV60" s="372"/>
      <c r="AW60" s="427"/>
      <c r="AX60" s="420" t="s">
        <v>3</v>
      </c>
      <c r="AY60" s="420">
        <f t="shared" ca="1" si="22"/>
        <v>27.76510528891939</v>
      </c>
      <c r="AZ60" s="424" t="e">
        <f t="shared" ca="1" si="22"/>
        <v>#DIV/0!</v>
      </c>
      <c r="BA60" s="420"/>
      <c r="BB60" s="420"/>
    </row>
    <row r="61" spans="1:54" s="371" customFormat="1" x14ac:dyDescent="0.2">
      <c r="A61" s="420" t="s">
        <v>4</v>
      </c>
      <c r="B61" s="427">
        <f t="shared" ca="1" si="18"/>
        <v>7.6754665458234408</v>
      </c>
      <c r="C61" s="420">
        <f t="shared" ca="1" si="18"/>
        <v>7.8093471077534682</v>
      </c>
      <c r="D61" s="420">
        <f t="shared" ca="1" si="18"/>
        <v>7.7472226397064343</v>
      </c>
      <c r="E61" s="420">
        <f t="shared" ca="1" si="18"/>
        <v>6.270653279603625</v>
      </c>
      <c r="F61" s="420" t="e">
        <f t="shared" ca="1" si="18"/>
        <v>#DIV/0!</v>
      </c>
      <c r="G61" s="372"/>
      <c r="H61" s="427">
        <f t="shared" ca="1" si="19"/>
        <v>8.3579408774762811</v>
      </c>
      <c r="I61" s="420">
        <f t="shared" ca="1" si="19"/>
        <v>7.2384797327703003</v>
      </c>
      <c r="J61" s="420">
        <f t="shared" ca="1" si="19"/>
        <v>7.9890338052444694</v>
      </c>
      <c r="K61" s="420">
        <f t="shared" ca="1" si="19"/>
        <v>7.4931375796796598</v>
      </c>
      <c r="L61" s="420">
        <f t="shared" ca="1" si="19"/>
        <v>6.0112613520197273</v>
      </c>
      <c r="M61" s="420">
        <f t="shared" ca="1" si="19"/>
        <v>6.5242189849416228</v>
      </c>
      <c r="N61" s="420" t="e">
        <f t="shared" ca="1" si="19"/>
        <v>#DIV/0!</v>
      </c>
      <c r="O61" s="420" t="e">
        <f t="shared" ca="1" si="19"/>
        <v>#DIV/0!</v>
      </c>
      <c r="P61" s="372"/>
      <c r="Q61" s="427">
        <f t="shared" ref="Q61:AB61" ca="1" si="25">Q16/SUM(Q$14:Q$16)*100</f>
        <v>8.1400515679323036</v>
      </c>
      <c r="R61" s="420">
        <f t="shared" ca="1" si="25"/>
        <v>7.8316473487019254</v>
      </c>
      <c r="S61" s="420">
        <f t="shared" ca="1" si="25"/>
        <v>7.7296135701651352</v>
      </c>
      <c r="T61" s="420">
        <f t="shared" ca="1" si="25"/>
        <v>7.2480073873930522</v>
      </c>
      <c r="U61" s="420">
        <f t="shared" ca="1" si="25"/>
        <v>6.1695047086300612</v>
      </c>
      <c r="V61" s="420">
        <f t="shared" ca="1" si="25"/>
        <v>5.8519227929167146</v>
      </c>
      <c r="W61" s="420">
        <f t="shared" ca="1" si="25"/>
        <v>6.5278350333906232</v>
      </c>
      <c r="X61" s="420">
        <f t="shared" ca="1" si="25"/>
        <v>6.5206504049257461</v>
      </c>
      <c r="Y61" s="420" t="e">
        <f t="shared" ca="1" si="25"/>
        <v>#DIV/0!</v>
      </c>
      <c r="Z61" s="420" t="e">
        <f t="shared" ca="1" si="25"/>
        <v>#DIV/0!</v>
      </c>
      <c r="AA61" s="420" t="e">
        <f t="shared" ca="1" si="25"/>
        <v>#DIV/0!</v>
      </c>
      <c r="AB61" s="420" t="e">
        <f t="shared" ca="1" si="25"/>
        <v>#DIV/0!</v>
      </c>
      <c r="AC61" s="372"/>
      <c r="AD61" s="427">
        <f t="shared" ref="AD61:AU61" ca="1" si="26">AD16/SUM(AD$14:AD$16)*100</f>
        <v>8.1824982032931892</v>
      </c>
      <c r="AE61" s="420">
        <f t="shared" ca="1" si="26"/>
        <v>7.9111047599238757</v>
      </c>
      <c r="AF61" s="420">
        <f t="shared" ca="1" si="26"/>
        <v>7.8646578411329191</v>
      </c>
      <c r="AG61" s="420">
        <f t="shared" ca="1" si="26"/>
        <v>8.1553473740563138</v>
      </c>
      <c r="AH61" s="420">
        <f t="shared" ca="1" si="26"/>
        <v>6.0102794749842712</v>
      </c>
      <c r="AI61" s="420">
        <f t="shared" ca="1" si="26"/>
        <v>8.2971349978030648</v>
      </c>
      <c r="AJ61" s="420">
        <f t="shared" ca="1" si="26"/>
        <v>6.2514872578913803</v>
      </c>
      <c r="AK61" s="420">
        <f t="shared" ca="1" si="26"/>
        <v>6.2920665355478453</v>
      </c>
      <c r="AL61" s="420">
        <f t="shared" ca="1" si="26"/>
        <v>5.4840205397129003</v>
      </c>
      <c r="AM61" s="420">
        <f t="shared" ca="1" si="26"/>
        <v>6.4180369876714547</v>
      </c>
      <c r="AN61" s="420">
        <f t="shared" ca="1" si="26"/>
        <v>6.690835163412812</v>
      </c>
      <c r="AO61" s="420">
        <f t="shared" ca="1" si="26"/>
        <v>6.4633908351112543</v>
      </c>
      <c r="AP61" s="420" t="e">
        <f t="shared" ca="1" si="26"/>
        <v>#DIV/0!</v>
      </c>
      <c r="AQ61" s="420" t="e">
        <f t="shared" ca="1" si="26"/>
        <v>#DIV/0!</v>
      </c>
      <c r="AR61" s="420" t="e">
        <f t="shared" ca="1" si="26"/>
        <v>#DIV/0!</v>
      </c>
      <c r="AS61" s="420" t="e">
        <f t="shared" ca="1" si="26"/>
        <v>#DIV/0!</v>
      </c>
      <c r="AT61" s="420" t="e">
        <f t="shared" ca="1" si="26"/>
        <v>#DIV/0!</v>
      </c>
      <c r="AU61" s="420" t="e">
        <f t="shared" ca="1" si="26"/>
        <v>#DIV/0!</v>
      </c>
      <c r="AV61" s="372"/>
      <c r="AW61" s="427"/>
      <c r="AX61" s="420" t="s">
        <v>4</v>
      </c>
      <c r="AY61" s="420">
        <f t="shared" ca="1" si="22"/>
        <v>6.8081124330985361</v>
      </c>
      <c r="AZ61" s="424" t="e">
        <f t="shared" ca="1" si="22"/>
        <v>#DIV/0!</v>
      </c>
      <c r="BA61" s="420"/>
      <c r="BB61" s="420"/>
    </row>
    <row r="62" spans="1:54" s="411" customFormat="1" x14ac:dyDescent="0.2">
      <c r="A62" s="419" t="s">
        <v>5</v>
      </c>
      <c r="B62" s="426">
        <f ca="1">SUM(B63:B63)</f>
        <v>100</v>
      </c>
      <c r="C62" s="419">
        <f ca="1">SUM(C63:C63)</f>
        <v>100</v>
      </c>
      <c r="D62" s="419">
        <f ca="1">SUM(D63:D63)</f>
        <v>100</v>
      </c>
      <c r="E62" s="419">
        <f ca="1">SUM(E63:E63)</f>
        <v>100</v>
      </c>
      <c r="F62" s="419" t="e">
        <f ca="1">SUM(F63:F63)</f>
        <v>#DIV/0!</v>
      </c>
      <c r="G62" s="399"/>
      <c r="H62" s="426">
        <f t="shared" ref="H62:O62" ca="1" si="27">SUM(H63:H63)</f>
        <v>100</v>
      </c>
      <c r="I62" s="419">
        <f t="shared" ca="1" si="27"/>
        <v>100</v>
      </c>
      <c r="J62" s="419">
        <f t="shared" ca="1" si="27"/>
        <v>100</v>
      </c>
      <c r="K62" s="419">
        <f t="shared" ca="1" si="27"/>
        <v>100</v>
      </c>
      <c r="L62" s="419">
        <f t="shared" ca="1" si="27"/>
        <v>100</v>
      </c>
      <c r="M62" s="419">
        <f t="shared" ca="1" si="27"/>
        <v>100</v>
      </c>
      <c r="N62" s="419" t="e">
        <f t="shared" ca="1" si="27"/>
        <v>#DIV/0!</v>
      </c>
      <c r="O62" s="419" t="e">
        <f t="shared" ca="1" si="27"/>
        <v>#DIV/0!</v>
      </c>
      <c r="P62" s="399"/>
      <c r="Q62" s="426">
        <f t="shared" ref="Q62:AB62" ca="1" si="28">SUM(Q63:Q63)</f>
        <v>100</v>
      </c>
      <c r="R62" s="419">
        <f t="shared" ca="1" si="28"/>
        <v>100</v>
      </c>
      <c r="S62" s="419">
        <f t="shared" ca="1" si="28"/>
        <v>100</v>
      </c>
      <c r="T62" s="419">
        <f t="shared" ca="1" si="28"/>
        <v>100</v>
      </c>
      <c r="U62" s="419">
        <f t="shared" ca="1" si="28"/>
        <v>100</v>
      </c>
      <c r="V62" s="419">
        <f t="shared" ca="1" si="28"/>
        <v>100</v>
      </c>
      <c r="W62" s="419">
        <f t="shared" ca="1" si="28"/>
        <v>100</v>
      </c>
      <c r="X62" s="419">
        <f t="shared" ca="1" si="28"/>
        <v>100</v>
      </c>
      <c r="Y62" s="419" t="e">
        <f t="shared" ca="1" si="28"/>
        <v>#DIV/0!</v>
      </c>
      <c r="Z62" s="419" t="e">
        <f t="shared" ca="1" si="28"/>
        <v>#DIV/0!</v>
      </c>
      <c r="AA62" s="419" t="e">
        <f t="shared" ca="1" si="28"/>
        <v>#DIV/0!</v>
      </c>
      <c r="AB62" s="419" t="e">
        <f t="shared" ca="1" si="28"/>
        <v>#DIV/0!</v>
      </c>
      <c r="AC62" s="399"/>
      <c r="AD62" s="426">
        <f t="shared" ref="AD62:AU62" ca="1" si="29">SUM(AD63:AD63)</f>
        <v>100</v>
      </c>
      <c r="AE62" s="419">
        <f t="shared" ca="1" si="29"/>
        <v>100</v>
      </c>
      <c r="AF62" s="419">
        <f t="shared" ca="1" si="29"/>
        <v>100</v>
      </c>
      <c r="AG62" s="419">
        <f t="shared" ca="1" si="29"/>
        <v>100</v>
      </c>
      <c r="AH62" s="419">
        <f t="shared" ca="1" si="29"/>
        <v>100</v>
      </c>
      <c r="AI62" s="419">
        <f t="shared" ca="1" si="29"/>
        <v>100</v>
      </c>
      <c r="AJ62" s="419">
        <f t="shared" ca="1" si="29"/>
        <v>100</v>
      </c>
      <c r="AK62" s="419">
        <f t="shared" ca="1" si="29"/>
        <v>100</v>
      </c>
      <c r="AL62" s="419">
        <f t="shared" ca="1" si="29"/>
        <v>100</v>
      </c>
      <c r="AM62" s="419">
        <f t="shared" ca="1" si="29"/>
        <v>100</v>
      </c>
      <c r="AN62" s="419">
        <f t="shared" ca="1" si="29"/>
        <v>100</v>
      </c>
      <c r="AO62" s="419">
        <f t="shared" ca="1" si="29"/>
        <v>100</v>
      </c>
      <c r="AP62" s="419" t="e">
        <f t="shared" ca="1" si="29"/>
        <v>#DIV/0!</v>
      </c>
      <c r="AQ62" s="419" t="e">
        <f t="shared" ca="1" si="29"/>
        <v>#DIV/0!</v>
      </c>
      <c r="AR62" s="419" t="e">
        <f t="shared" ca="1" si="29"/>
        <v>#DIV/0!</v>
      </c>
      <c r="AS62" s="419" t="e">
        <f t="shared" ca="1" si="29"/>
        <v>#DIV/0!</v>
      </c>
      <c r="AT62" s="419" t="e">
        <f t="shared" ca="1" si="29"/>
        <v>#DIV/0!</v>
      </c>
      <c r="AU62" s="419" t="e">
        <f t="shared" ca="1" si="29"/>
        <v>#DIV/0!</v>
      </c>
      <c r="AV62" s="399"/>
      <c r="AW62" s="426"/>
      <c r="AX62" s="419" t="s">
        <v>5</v>
      </c>
      <c r="AY62" s="419">
        <f ca="1">SUM(AY63:AY63)</f>
        <v>100</v>
      </c>
      <c r="AZ62" s="423" t="e">
        <f ca="1">SUM(AZ63:AZ63)</f>
        <v>#DIV/0!</v>
      </c>
      <c r="BA62" s="419"/>
      <c r="BB62" s="419"/>
    </row>
    <row r="63" spans="1:54" s="371" customFormat="1" x14ac:dyDescent="0.2">
      <c r="A63" s="420" t="s">
        <v>6</v>
      </c>
      <c r="B63" s="427">
        <f ca="1">B18/SUM(B$18:B$18)*100</f>
        <v>100</v>
      </c>
      <c r="C63" s="420">
        <f ca="1">C18/SUM(C$18:C$18)*100</f>
        <v>100</v>
      </c>
      <c r="D63" s="420">
        <f ca="1">D18/SUM(D$18:D$18)*100</f>
        <v>100</v>
      </c>
      <c r="E63" s="420">
        <f ca="1">E18/SUM(E$18:E$18)*100</f>
        <v>100</v>
      </c>
      <c r="F63" s="420" t="e">
        <f ca="1">F18/SUM(F$18:F$18)*100</f>
        <v>#DIV/0!</v>
      </c>
      <c r="G63" s="372"/>
      <c r="H63" s="427">
        <f t="shared" ref="H63:O63" ca="1" si="30">H18/SUM(H$18:H$18)*100</f>
        <v>100</v>
      </c>
      <c r="I63" s="420">
        <f t="shared" ca="1" si="30"/>
        <v>100</v>
      </c>
      <c r="J63" s="420">
        <f t="shared" ca="1" si="30"/>
        <v>100</v>
      </c>
      <c r="K63" s="420">
        <f t="shared" ca="1" si="30"/>
        <v>100</v>
      </c>
      <c r="L63" s="420">
        <f t="shared" ca="1" si="30"/>
        <v>100</v>
      </c>
      <c r="M63" s="420">
        <f t="shared" ca="1" si="30"/>
        <v>100</v>
      </c>
      <c r="N63" s="420" t="e">
        <f t="shared" ca="1" si="30"/>
        <v>#DIV/0!</v>
      </c>
      <c r="O63" s="420" t="e">
        <f t="shared" ca="1" si="30"/>
        <v>#DIV/0!</v>
      </c>
      <c r="P63" s="372"/>
      <c r="Q63" s="427">
        <f t="shared" ref="Q63:AB63" ca="1" si="31">Q18/SUM(Q$18:Q$18)*100</f>
        <v>100</v>
      </c>
      <c r="R63" s="420">
        <f t="shared" ca="1" si="31"/>
        <v>100</v>
      </c>
      <c r="S63" s="420">
        <f t="shared" ca="1" si="31"/>
        <v>100</v>
      </c>
      <c r="T63" s="420">
        <f t="shared" ca="1" si="31"/>
        <v>100</v>
      </c>
      <c r="U63" s="420">
        <f t="shared" ca="1" si="31"/>
        <v>100</v>
      </c>
      <c r="V63" s="420">
        <f t="shared" ca="1" si="31"/>
        <v>100</v>
      </c>
      <c r="W63" s="420">
        <f t="shared" ca="1" si="31"/>
        <v>100</v>
      </c>
      <c r="X63" s="420">
        <f t="shared" ca="1" si="31"/>
        <v>100</v>
      </c>
      <c r="Y63" s="420" t="e">
        <f t="shared" ca="1" si="31"/>
        <v>#DIV/0!</v>
      </c>
      <c r="Z63" s="420" t="e">
        <f t="shared" ca="1" si="31"/>
        <v>#DIV/0!</v>
      </c>
      <c r="AA63" s="420" t="e">
        <f t="shared" ca="1" si="31"/>
        <v>#DIV/0!</v>
      </c>
      <c r="AB63" s="420" t="e">
        <f t="shared" ca="1" si="31"/>
        <v>#DIV/0!</v>
      </c>
      <c r="AC63" s="372"/>
      <c r="AD63" s="427">
        <f t="shared" ref="AD63:AU63" ca="1" si="32">AD18/SUM(AD$18:AD$18)*100</f>
        <v>100</v>
      </c>
      <c r="AE63" s="420">
        <f t="shared" ca="1" si="32"/>
        <v>100</v>
      </c>
      <c r="AF63" s="420">
        <f t="shared" ca="1" si="32"/>
        <v>100</v>
      </c>
      <c r="AG63" s="420">
        <f t="shared" ca="1" si="32"/>
        <v>100</v>
      </c>
      <c r="AH63" s="420">
        <f t="shared" ca="1" si="32"/>
        <v>100</v>
      </c>
      <c r="AI63" s="420">
        <f t="shared" ca="1" si="32"/>
        <v>100</v>
      </c>
      <c r="AJ63" s="420">
        <f t="shared" ca="1" si="32"/>
        <v>100</v>
      </c>
      <c r="AK63" s="420">
        <f t="shared" ca="1" si="32"/>
        <v>100</v>
      </c>
      <c r="AL63" s="420">
        <f t="shared" ca="1" si="32"/>
        <v>100</v>
      </c>
      <c r="AM63" s="420">
        <f t="shared" ca="1" si="32"/>
        <v>100</v>
      </c>
      <c r="AN63" s="420">
        <f t="shared" ca="1" si="32"/>
        <v>100</v>
      </c>
      <c r="AO63" s="420">
        <f t="shared" ca="1" si="32"/>
        <v>100</v>
      </c>
      <c r="AP63" s="420" t="e">
        <f t="shared" ca="1" si="32"/>
        <v>#DIV/0!</v>
      </c>
      <c r="AQ63" s="420" t="e">
        <f t="shared" ca="1" si="32"/>
        <v>#DIV/0!</v>
      </c>
      <c r="AR63" s="420" t="e">
        <f t="shared" ca="1" si="32"/>
        <v>#DIV/0!</v>
      </c>
      <c r="AS63" s="420" t="e">
        <f t="shared" ca="1" si="32"/>
        <v>#DIV/0!</v>
      </c>
      <c r="AT63" s="420" t="e">
        <f t="shared" ca="1" si="32"/>
        <v>#DIV/0!</v>
      </c>
      <c r="AU63" s="420" t="e">
        <f t="shared" ca="1" si="32"/>
        <v>#DIV/0!</v>
      </c>
      <c r="AV63" s="372"/>
      <c r="AW63" s="427"/>
      <c r="AX63" s="420" t="s">
        <v>6</v>
      </c>
      <c r="AY63" s="420">
        <f ca="1">AY18/SUM(AY$18:AY$18)*100</f>
        <v>100</v>
      </c>
      <c r="AZ63" s="424" t="e">
        <f ca="1">AZ18/SUM(AZ$18:AZ$18)*100</f>
        <v>#DIV/0!</v>
      </c>
      <c r="BA63" s="420"/>
      <c r="BB63" s="420"/>
    </row>
    <row r="64" spans="1:54" s="411" customFormat="1" x14ac:dyDescent="0.2">
      <c r="A64" s="419" t="s">
        <v>8</v>
      </c>
      <c r="B64" s="426">
        <f ca="1">SUM(B65:B67)</f>
        <v>100.00000000000001</v>
      </c>
      <c r="C64" s="419">
        <f t="shared" ref="C64:AG64" ca="1" si="33">SUM(C65:C67)</f>
        <v>100</v>
      </c>
      <c r="D64" s="419">
        <f t="shared" ca="1" si="33"/>
        <v>100</v>
      </c>
      <c r="E64" s="419">
        <f t="shared" ca="1" si="33"/>
        <v>100</v>
      </c>
      <c r="F64" s="419" t="e">
        <f t="shared" ca="1" si="33"/>
        <v>#DIV/0!</v>
      </c>
      <c r="G64" s="399"/>
      <c r="H64" s="426">
        <f t="shared" ca="1" si="33"/>
        <v>100</v>
      </c>
      <c r="I64" s="419">
        <f t="shared" ca="1" si="33"/>
        <v>100</v>
      </c>
      <c r="J64" s="419">
        <f t="shared" ca="1" si="33"/>
        <v>100.00000000000001</v>
      </c>
      <c r="K64" s="419">
        <f t="shared" ca="1" si="33"/>
        <v>100</v>
      </c>
      <c r="L64" s="419">
        <f t="shared" ca="1" si="33"/>
        <v>100</v>
      </c>
      <c r="M64" s="419">
        <f t="shared" ca="1" si="33"/>
        <v>100</v>
      </c>
      <c r="N64" s="419" t="e">
        <f t="shared" ca="1" si="33"/>
        <v>#DIV/0!</v>
      </c>
      <c r="O64" s="419" t="e">
        <f t="shared" ca="1" si="33"/>
        <v>#DIV/0!</v>
      </c>
      <c r="P64" s="399"/>
      <c r="Q64" s="426">
        <f t="shared" ca="1" si="33"/>
        <v>100</v>
      </c>
      <c r="R64" s="419">
        <f t="shared" ca="1" si="33"/>
        <v>100</v>
      </c>
      <c r="S64" s="419">
        <f t="shared" ca="1" si="33"/>
        <v>99.999999999999986</v>
      </c>
      <c r="T64" s="419">
        <f t="shared" ca="1" si="33"/>
        <v>100</v>
      </c>
      <c r="U64" s="419">
        <f t="shared" ca="1" si="33"/>
        <v>99.999999999999986</v>
      </c>
      <c r="V64" s="419">
        <f t="shared" ca="1" si="33"/>
        <v>100</v>
      </c>
      <c r="W64" s="419">
        <f t="shared" ca="1" si="33"/>
        <v>100</v>
      </c>
      <c r="X64" s="419">
        <f t="shared" ca="1" si="33"/>
        <v>100.00000000000001</v>
      </c>
      <c r="Y64" s="419" t="e">
        <f t="shared" ca="1" si="33"/>
        <v>#DIV/0!</v>
      </c>
      <c r="Z64" s="419" t="e">
        <f t="shared" ca="1" si="33"/>
        <v>#DIV/0!</v>
      </c>
      <c r="AA64" s="419" t="e">
        <f t="shared" ca="1" si="33"/>
        <v>#DIV/0!</v>
      </c>
      <c r="AB64" s="419" t="e">
        <f t="shared" ca="1" si="33"/>
        <v>#DIV/0!</v>
      </c>
      <c r="AC64" s="399"/>
      <c r="AD64" s="426">
        <f t="shared" ca="1" si="33"/>
        <v>100</v>
      </c>
      <c r="AE64" s="419">
        <f t="shared" ca="1" si="33"/>
        <v>100</v>
      </c>
      <c r="AF64" s="419">
        <f t="shared" ca="1" si="33"/>
        <v>100.00000000000001</v>
      </c>
      <c r="AG64" s="419">
        <f t="shared" ca="1" si="33"/>
        <v>99.999999999999986</v>
      </c>
      <c r="AH64" s="419">
        <f t="shared" ref="AH64:AO64" ca="1" si="34">SUM(AH65:AH67)</f>
        <v>99.999999999999986</v>
      </c>
      <c r="AI64" s="419">
        <f t="shared" ca="1" si="34"/>
        <v>99.999999999999986</v>
      </c>
      <c r="AJ64" s="419">
        <f t="shared" ca="1" si="34"/>
        <v>99.999999999999986</v>
      </c>
      <c r="AK64" s="419">
        <f t="shared" ca="1" si="34"/>
        <v>100</v>
      </c>
      <c r="AL64" s="419">
        <f t="shared" ca="1" si="34"/>
        <v>100</v>
      </c>
      <c r="AM64" s="419">
        <f t="shared" ca="1" si="34"/>
        <v>100</v>
      </c>
      <c r="AN64" s="419">
        <f t="shared" ca="1" si="34"/>
        <v>100</v>
      </c>
      <c r="AO64" s="419">
        <f t="shared" ca="1" si="34"/>
        <v>100</v>
      </c>
      <c r="AP64" s="419" t="e">
        <f t="shared" ref="AP64:AU64" ca="1" si="35">SUM(AP65:AP67)</f>
        <v>#DIV/0!</v>
      </c>
      <c r="AQ64" s="419" t="e">
        <f t="shared" ca="1" si="35"/>
        <v>#DIV/0!</v>
      </c>
      <c r="AR64" s="419" t="e">
        <f t="shared" ca="1" si="35"/>
        <v>#DIV/0!</v>
      </c>
      <c r="AS64" s="419" t="e">
        <f t="shared" ca="1" si="35"/>
        <v>#DIV/0!</v>
      </c>
      <c r="AT64" s="419" t="e">
        <f t="shared" ca="1" si="35"/>
        <v>#DIV/0!</v>
      </c>
      <c r="AU64" s="419" t="e">
        <f t="shared" ca="1" si="35"/>
        <v>#DIV/0!</v>
      </c>
      <c r="AV64" s="399"/>
      <c r="AW64" s="426"/>
      <c r="AX64" s="419" t="s">
        <v>8</v>
      </c>
      <c r="AY64" s="419">
        <f ca="1">SUM(AY65:AY67)</f>
        <v>99.999999999999986</v>
      </c>
      <c r="AZ64" s="423" t="e">
        <f ca="1">SUM(AZ65:AZ67)</f>
        <v>#DIV/0!</v>
      </c>
      <c r="BA64" s="419"/>
      <c r="BB64" s="419"/>
    </row>
    <row r="65" spans="1:54" s="371" customFormat="1" x14ac:dyDescent="0.2">
      <c r="A65" s="420" t="s">
        <v>9</v>
      </c>
      <c r="B65" s="427">
        <f t="shared" ref="B65:F67" ca="1" si="36">B20/SUM(B$20:B$22)*100</f>
        <v>72.586291393744844</v>
      </c>
      <c r="C65" s="420">
        <f t="shared" ca="1" si="36"/>
        <v>68.846141991348617</v>
      </c>
      <c r="D65" s="420">
        <f t="shared" ca="1" si="36"/>
        <v>69.447789323812245</v>
      </c>
      <c r="E65" s="420">
        <f t="shared" ca="1" si="36"/>
        <v>73.204940164233804</v>
      </c>
      <c r="F65" s="420" t="e">
        <f t="shared" ca="1" si="36"/>
        <v>#DIV/0!</v>
      </c>
      <c r="G65" s="372"/>
      <c r="H65" s="427">
        <f t="shared" ref="H65:O67" ca="1" si="37">H20/SUM(H$20:H$22)*100</f>
        <v>70.632479947114462</v>
      </c>
      <c r="I65" s="420">
        <f t="shared" ca="1" si="37"/>
        <v>67.221975212758224</v>
      </c>
      <c r="J65" s="420">
        <f t="shared" ca="1" si="37"/>
        <v>68.126753245754827</v>
      </c>
      <c r="K65" s="420">
        <f t="shared" ca="1" si="37"/>
        <v>70.787447400402286</v>
      </c>
      <c r="L65" s="420">
        <f t="shared" ca="1" si="37"/>
        <v>72.71387799543227</v>
      </c>
      <c r="M65" s="420">
        <f t="shared" ca="1" si="37"/>
        <v>73.692219083825222</v>
      </c>
      <c r="N65" s="420" t="e">
        <f t="shared" ca="1" si="37"/>
        <v>#DIV/0!</v>
      </c>
      <c r="O65" s="420" t="e">
        <f t="shared" ca="1" si="37"/>
        <v>#DIV/0!</v>
      </c>
      <c r="P65" s="372"/>
      <c r="Q65" s="427">
        <f t="shared" ref="Q65:AB65" ca="1" si="38">Q20/SUM(Q$20:Q$22)*100</f>
        <v>67.28584631879481</v>
      </c>
      <c r="R65" s="420">
        <f t="shared" ca="1" si="38"/>
        <v>68.967438343125679</v>
      </c>
      <c r="S65" s="420">
        <f t="shared" ca="1" si="38"/>
        <v>70.244339269573402</v>
      </c>
      <c r="T65" s="420">
        <f t="shared" ca="1" si="38"/>
        <v>71.354169034771203</v>
      </c>
      <c r="U65" s="420">
        <f t="shared" ca="1" si="38"/>
        <v>72.545291105280327</v>
      </c>
      <c r="V65" s="420">
        <f t="shared" ca="1" si="38"/>
        <v>72.881135884981916</v>
      </c>
      <c r="W65" s="420">
        <f t="shared" ca="1" si="38"/>
        <v>73.565833076527525</v>
      </c>
      <c r="X65" s="420">
        <f t="shared" ca="1" si="38"/>
        <v>73.813765181917034</v>
      </c>
      <c r="Y65" s="420" t="e">
        <f t="shared" ca="1" si="38"/>
        <v>#DIV/0!</v>
      </c>
      <c r="Z65" s="420" t="e">
        <f t="shared" ca="1" si="38"/>
        <v>#DIV/0!</v>
      </c>
      <c r="AA65" s="420" t="e">
        <f t="shared" ca="1" si="38"/>
        <v>#DIV/0!</v>
      </c>
      <c r="AB65" s="420" t="e">
        <f t="shared" ca="1" si="38"/>
        <v>#DIV/0!</v>
      </c>
      <c r="AC65" s="372"/>
      <c r="AD65" s="427">
        <f t="shared" ref="AD65:AU65" ca="1" si="39">AD20/SUM(AD$20:AD$22)*100</f>
        <v>67.195685029912198</v>
      </c>
      <c r="AE65" s="420">
        <f t="shared" ca="1" si="39"/>
        <v>68.08148296775336</v>
      </c>
      <c r="AF65" s="420">
        <f t="shared" ca="1" si="39"/>
        <v>69.113222346647689</v>
      </c>
      <c r="AG65" s="420">
        <f t="shared" ca="1" si="39"/>
        <v>69.594263305261592</v>
      </c>
      <c r="AH65" s="420">
        <f t="shared" ca="1" si="39"/>
        <v>71.237337866955926</v>
      </c>
      <c r="AI65" s="420">
        <f t="shared" ca="1" si="39"/>
        <v>71.568321726538869</v>
      </c>
      <c r="AJ65" s="420">
        <f t="shared" ca="1" si="39"/>
        <v>72.323374671722945</v>
      </c>
      <c r="AK65" s="420">
        <f t="shared" ca="1" si="39"/>
        <v>72.299888950541487</v>
      </c>
      <c r="AL65" s="420">
        <f t="shared" ca="1" si="39"/>
        <v>73.5003834057554</v>
      </c>
      <c r="AM65" s="420">
        <f t="shared" ca="1" si="39"/>
        <v>73.786355953798591</v>
      </c>
      <c r="AN65" s="420">
        <f t="shared" ca="1" si="39"/>
        <v>73.58630497968835</v>
      </c>
      <c r="AO65" s="420">
        <f t="shared" ca="1" si="39"/>
        <v>73.70302032707238</v>
      </c>
      <c r="AP65" s="420" t="e">
        <f t="shared" ca="1" si="39"/>
        <v>#DIV/0!</v>
      </c>
      <c r="AQ65" s="420" t="e">
        <f t="shared" ca="1" si="39"/>
        <v>#DIV/0!</v>
      </c>
      <c r="AR65" s="420" t="e">
        <f t="shared" ca="1" si="39"/>
        <v>#DIV/0!</v>
      </c>
      <c r="AS65" s="420" t="e">
        <f t="shared" ca="1" si="39"/>
        <v>#DIV/0!</v>
      </c>
      <c r="AT65" s="420" t="e">
        <f t="shared" ca="1" si="39"/>
        <v>#DIV/0!</v>
      </c>
      <c r="AU65" s="420" t="e">
        <f t="shared" ca="1" si="39"/>
        <v>#DIV/0!</v>
      </c>
      <c r="AV65" s="372"/>
      <c r="AW65" s="427"/>
      <c r="AX65" s="420" t="s">
        <v>9</v>
      </c>
      <c r="AY65" s="420">
        <f t="shared" ref="AY65:AZ67" ca="1" si="40">AY20/SUM(AY$20:AY$22)*100</f>
        <v>71.764255579763159</v>
      </c>
      <c r="AZ65" s="424" t="e">
        <f t="shared" ca="1" si="40"/>
        <v>#DIV/0!</v>
      </c>
      <c r="BA65" s="420"/>
      <c r="BB65" s="420"/>
    </row>
    <row r="66" spans="1:54" s="371" customFormat="1" x14ac:dyDescent="0.2">
      <c r="A66" s="420" t="s">
        <v>10</v>
      </c>
      <c r="B66" s="427">
        <f t="shared" ca="1" si="36"/>
        <v>14.250010264313978</v>
      </c>
      <c r="C66" s="420">
        <f t="shared" ca="1" si="36"/>
        <v>18.33438716695273</v>
      </c>
      <c r="D66" s="420">
        <f t="shared" ca="1" si="36"/>
        <v>18.179015976161288</v>
      </c>
      <c r="E66" s="420">
        <f t="shared" ca="1" si="36"/>
        <v>14.171324894117063</v>
      </c>
      <c r="F66" s="420" t="e">
        <f t="shared" ca="1" si="36"/>
        <v>#DIV/0!</v>
      </c>
      <c r="G66" s="372"/>
      <c r="H66" s="427">
        <f t="shared" ca="1" si="37"/>
        <v>16.532980527762689</v>
      </c>
      <c r="I66" s="420">
        <f t="shared" ca="1" si="37"/>
        <v>19.972254631315163</v>
      </c>
      <c r="J66" s="420">
        <f t="shared" ca="1" si="37"/>
        <v>19.519226262180858</v>
      </c>
      <c r="K66" s="420">
        <f t="shared" ca="1" si="37"/>
        <v>16.819913402191233</v>
      </c>
      <c r="L66" s="420">
        <f t="shared" ca="1" si="37"/>
        <v>14.532511459017035</v>
      </c>
      <c r="M66" s="420">
        <f t="shared" ca="1" si="37"/>
        <v>13.812920988670779</v>
      </c>
      <c r="N66" s="420" t="e">
        <f t="shared" ca="1" si="37"/>
        <v>#DIV/0!</v>
      </c>
      <c r="O66" s="420" t="e">
        <f t="shared" ca="1" si="37"/>
        <v>#DIV/0!</v>
      </c>
      <c r="P66" s="372"/>
      <c r="Q66" s="427">
        <f t="shared" ref="Q66:AB66" ca="1" si="41">Q21/SUM(Q$20:Q$22)*100</f>
        <v>20.303932919082619</v>
      </c>
      <c r="R66" s="420">
        <f t="shared" ca="1" si="41"/>
        <v>18.734726609347842</v>
      </c>
      <c r="S66" s="420">
        <f t="shared" ca="1" si="41"/>
        <v>17.601223363276866</v>
      </c>
      <c r="T66" s="420">
        <f t="shared" ca="1" si="41"/>
        <v>16.004633289519372</v>
      </c>
      <c r="U66" s="420">
        <f t="shared" ca="1" si="41"/>
        <v>14.671086775808611</v>
      </c>
      <c r="V66" s="420">
        <f t="shared" ca="1" si="41"/>
        <v>14.395028556228166</v>
      </c>
      <c r="W66" s="420">
        <f t="shared" ca="1" si="41"/>
        <v>13.584074303149038</v>
      </c>
      <c r="X66" s="420">
        <f t="shared" ca="1" si="41"/>
        <v>14.033004068128218</v>
      </c>
      <c r="Y66" s="420" t="e">
        <f t="shared" ca="1" si="41"/>
        <v>#DIV/0!</v>
      </c>
      <c r="Z66" s="420" t="e">
        <f t="shared" ca="1" si="41"/>
        <v>#DIV/0!</v>
      </c>
      <c r="AA66" s="420" t="e">
        <f t="shared" ca="1" si="41"/>
        <v>#DIV/0!</v>
      </c>
      <c r="AB66" s="420" t="e">
        <f t="shared" ca="1" si="41"/>
        <v>#DIV/0!</v>
      </c>
      <c r="AC66" s="372"/>
      <c r="AD66" s="427">
        <f t="shared" ref="AD66:AU66" ca="1" si="42">AD21/SUM(AD$20:AD$22)*100</f>
        <v>20.309567936400473</v>
      </c>
      <c r="AE66" s="420">
        <f t="shared" ca="1" si="42"/>
        <v>19.551021560173641</v>
      </c>
      <c r="AF66" s="420">
        <f t="shared" ca="1" si="42"/>
        <v>18.688480774189838</v>
      </c>
      <c r="AG66" s="420">
        <f t="shared" ca="1" si="42"/>
        <v>17.973242097891649</v>
      </c>
      <c r="AH66" s="420">
        <f t="shared" ca="1" si="42"/>
        <v>16.865533648075093</v>
      </c>
      <c r="AI66" s="420">
        <f t="shared" ca="1" si="42"/>
        <v>15.570515784928233</v>
      </c>
      <c r="AJ66" s="420">
        <f t="shared" ca="1" si="42"/>
        <v>14.782435073653719</v>
      </c>
      <c r="AK66" s="420">
        <f t="shared" ca="1" si="42"/>
        <v>14.840990513683147</v>
      </c>
      <c r="AL66" s="420">
        <f t="shared" ca="1" si="42"/>
        <v>13.986366359673305</v>
      </c>
      <c r="AM66" s="420">
        <f t="shared" ca="1" si="42"/>
        <v>13.622573299286961</v>
      </c>
      <c r="AN66" s="420">
        <f t="shared" ca="1" si="42"/>
        <v>13.43968964164725</v>
      </c>
      <c r="AO66" s="420">
        <f t="shared" ca="1" si="42"/>
        <v>14.354472750339923</v>
      </c>
      <c r="AP66" s="420" t="e">
        <f t="shared" ca="1" si="42"/>
        <v>#DIV/0!</v>
      </c>
      <c r="AQ66" s="420" t="e">
        <f t="shared" ca="1" si="42"/>
        <v>#DIV/0!</v>
      </c>
      <c r="AR66" s="420" t="e">
        <f t="shared" ca="1" si="42"/>
        <v>#DIV/0!</v>
      </c>
      <c r="AS66" s="420" t="e">
        <f t="shared" ca="1" si="42"/>
        <v>#DIV/0!</v>
      </c>
      <c r="AT66" s="420" t="e">
        <f t="shared" ca="1" si="42"/>
        <v>#DIV/0!</v>
      </c>
      <c r="AU66" s="420" t="e">
        <f t="shared" ca="1" si="42"/>
        <v>#DIV/0!</v>
      </c>
      <c r="AV66" s="372"/>
      <c r="AW66" s="427"/>
      <c r="AX66" s="420" t="s">
        <v>10</v>
      </c>
      <c r="AY66" s="420">
        <f t="shared" ca="1" si="40"/>
        <v>15.041213673460168</v>
      </c>
      <c r="AZ66" s="424" t="e">
        <f t="shared" ca="1" si="40"/>
        <v>#DIV/0!</v>
      </c>
      <c r="BA66" s="420"/>
      <c r="BB66" s="420"/>
    </row>
    <row r="67" spans="1:54" s="371" customFormat="1" x14ac:dyDescent="0.2">
      <c r="A67" s="420" t="s">
        <v>11</v>
      </c>
      <c r="B67" s="427">
        <f t="shared" ca="1" si="36"/>
        <v>13.163698341941179</v>
      </c>
      <c r="C67" s="420">
        <f t="shared" ca="1" si="36"/>
        <v>12.819470841698665</v>
      </c>
      <c r="D67" s="420">
        <f t="shared" ca="1" si="36"/>
        <v>12.373194700026463</v>
      </c>
      <c r="E67" s="420">
        <f t="shared" ca="1" si="36"/>
        <v>12.623734941649136</v>
      </c>
      <c r="F67" s="420" t="e">
        <f t="shared" ca="1" si="36"/>
        <v>#DIV/0!</v>
      </c>
      <c r="G67" s="372"/>
      <c r="H67" s="427">
        <f t="shared" ca="1" si="37"/>
        <v>12.834539525122842</v>
      </c>
      <c r="I67" s="420">
        <f t="shared" ca="1" si="37"/>
        <v>12.805770155926608</v>
      </c>
      <c r="J67" s="420">
        <f t="shared" ca="1" si="37"/>
        <v>12.35402049206432</v>
      </c>
      <c r="K67" s="420">
        <f t="shared" ca="1" si="37"/>
        <v>12.392639197406481</v>
      </c>
      <c r="L67" s="420">
        <f t="shared" ca="1" si="37"/>
        <v>12.753610545550705</v>
      </c>
      <c r="M67" s="420">
        <f t="shared" ca="1" si="37"/>
        <v>12.494859927503994</v>
      </c>
      <c r="N67" s="420" t="e">
        <f t="shared" ca="1" si="37"/>
        <v>#DIV/0!</v>
      </c>
      <c r="O67" s="420" t="e">
        <f t="shared" ca="1" si="37"/>
        <v>#DIV/0!</v>
      </c>
      <c r="P67" s="372"/>
      <c r="Q67" s="427">
        <f t="shared" ref="Q67:AB67" ca="1" si="43">Q22/SUM(Q$20:Q$22)*100</f>
        <v>12.410220762122579</v>
      </c>
      <c r="R67" s="420">
        <f t="shared" ca="1" si="43"/>
        <v>12.297835047526483</v>
      </c>
      <c r="S67" s="420">
        <f t="shared" ca="1" si="43"/>
        <v>12.154437367149731</v>
      </c>
      <c r="T67" s="420">
        <f t="shared" ca="1" si="43"/>
        <v>12.641197675709414</v>
      </c>
      <c r="U67" s="420">
        <f t="shared" ca="1" si="43"/>
        <v>12.783622118911058</v>
      </c>
      <c r="V67" s="420">
        <f t="shared" ca="1" si="43"/>
        <v>12.723835558789908</v>
      </c>
      <c r="W67" s="420">
        <f t="shared" ca="1" si="43"/>
        <v>12.850092620323442</v>
      </c>
      <c r="X67" s="420">
        <f t="shared" ca="1" si="43"/>
        <v>12.153230749954755</v>
      </c>
      <c r="Y67" s="420" t="e">
        <f t="shared" ca="1" si="43"/>
        <v>#DIV/0!</v>
      </c>
      <c r="Z67" s="420" t="e">
        <f t="shared" ca="1" si="43"/>
        <v>#DIV/0!</v>
      </c>
      <c r="AA67" s="420" t="e">
        <f t="shared" ca="1" si="43"/>
        <v>#DIV/0!</v>
      </c>
      <c r="AB67" s="420" t="e">
        <f t="shared" ca="1" si="43"/>
        <v>#DIV/0!</v>
      </c>
      <c r="AC67" s="372"/>
      <c r="AD67" s="427">
        <f t="shared" ref="AD67:AU67" ca="1" si="44">AD22/SUM(AD$20:AD$22)*100</f>
        <v>12.494747033687336</v>
      </c>
      <c r="AE67" s="420">
        <f t="shared" ca="1" si="44"/>
        <v>12.367495472073006</v>
      </c>
      <c r="AF67" s="420">
        <f t="shared" ca="1" si="44"/>
        <v>12.198296879162482</v>
      </c>
      <c r="AG67" s="420">
        <f t="shared" ca="1" si="44"/>
        <v>12.432494596846748</v>
      </c>
      <c r="AH67" s="420">
        <f t="shared" ca="1" si="44"/>
        <v>11.897128484968976</v>
      </c>
      <c r="AI67" s="420">
        <f t="shared" ca="1" si="44"/>
        <v>12.861162488532884</v>
      </c>
      <c r="AJ67" s="420">
        <f t="shared" ca="1" si="44"/>
        <v>12.89419025462333</v>
      </c>
      <c r="AK67" s="420">
        <f t="shared" ca="1" si="44"/>
        <v>12.859120535775363</v>
      </c>
      <c r="AL67" s="420">
        <f t="shared" ca="1" si="44"/>
        <v>12.513250234571302</v>
      </c>
      <c r="AM67" s="420">
        <f t="shared" ca="1" si="44"/>
        <v>12.591070746914458</v>
      </c>
      <c r="AN67" s="420">
        <f t="shared" ca="1" si="44"/>
        <v>12.974005378664396</v>
      </c>
      <c r="AO67" s="420">
        <f t="shared" ca="1" si="44"/>
        <v>11.942506922587691</v>
      </c>
      <c r="AP67" s="420" t="e">
        <f t="shared" ca="1" si="44"/>
        <v>#DIV/0!</v>
      </c>
      <c r="AQ67" s="420" t="e">
        <f t="shared" ca="1" si="44"/>
        <v>#DIV/0!</v>
      </c>
      <c r="AR67" s="420" t="e">
        <f t="shared" ca="1" si="44"/>
        <v>#DIV/0!</v>
      </c>
      <c r="AS67" s="420" t="e">
        <f t="shared" ca="1" si="44"/>
        <v>#DIV/0!</v>
      </c>
      <c r="AT67" s="420" t="e">
        <f t="shared" ca="1" si="44"/>
        <v>#DIV/0!</v>
      </c>
      <c r="AU67" s="420" t="e">
        <f t="shared" ca="1" si="44"/>
        <v>#DIV/0!</v>
      </c>
      <c r="AV67" s="372"/>
      <c r="AW67" s="427"/>
      <c r="AX67" s="420" t="s">
        <v>11</v>
      </c>
      <c r="AY67" s="420">
        <f t="shared" ca="1" si="40"/>
        <v>13.194530746776669</v>
      </c>
      <c r="AZ67" s="424" t="e">
        <f t="shared" ca="1" si="40"/>
        <v>#DIV/0!</v>
      </c>
      <c r="BA67" s="420"/>
      <c r="BB67" s="420"/>
    </row>
    <row r="68" spans="1:54" s="411" customFormat="1" x14ac:dyDescent="0.2">
      <c r="A68" s="419" t="s">
        <v>12</v>
      </c>
      <c r="B68" s="426">
        <f ca="1">SUM(B69:B89)</f>
        <v>100</v>
      </c>
      <c r="C68" s="419">
        <f t="shared" ref="C68:AG68" ca="1" si="45">SUM(C69:C89)</f>
        <v>99.999999999999972</v>
      </c>
      <c r="D68" s="419">
        <f t="shared" ca="1" si="45"/>
        <v>100.00000000000003</v>
      </c>
      <c r="E68" s="419">
        <f t="shared" ca="1" si="45"/>
        <v>100</v>
      </c>
      <c r="F68" s="419" t="e">
        <f t="shared" ca="1" si="45"/>
        <v>#DIV/0!</v>
      </c>
      <c r="G68" s="399"/>
      <c r="H68" s="426">
        <f t="shared" ca="1" si="45"/>
        <v>99.999999999999986</v>
      </c>
      <c r="I68" s="419">
        <f t="shared" ca="1" si="45"/>
        <v>99.999999999999986</v>
      </c>
      <c r="J68" s="419">
        <f t="shared" ca="1" si="45"/>
        <v>99.999999999999972</v>
      </c>
      <c r="K68" s="419">
        <f t="shared" ca="1" si="45"/>
        <v>100.00000000000001</v>
      </c>
      <c r="L68" s="419">
        <f t="shared" ca="1" si="45"/>
        <v>100</v>
      </c>
      <c r="M68" s="419">
        <f t="shared" ca="1" si="45"/>
        <v>100</v>
      </c>
      <c r="N68" s="419" t="e">
        <f t="shared" ca="1" si="45"/>
        <v>#DIV/0!</v>
      </c>
      <c r="O68" s="419" t="e">
        <f t="shared" ca="1" si="45"/>
        <v>#DIV/0!</v>
      </c>
      <c r="P68" s="399"/>
      <c r="Q68" s="426">
        <f t="shared" ca="1" si="45"/>
        <v>100</v>
      </c>
      <c r="R68" s="419">
        <f t="shared" ca="1" si="45"/>
        <v>99.999999999999972</v>
      </c>
      <c r="S68" s="419">
        <f t="shared" ca="1" si="45"/>
        <v>100.00000000000003</v>
      </c>
      <c r="T68" s="419">
        <f t="shared" ca="1" si="45"/>
        <v>100</v>
      </c>
      <c r="U68" s="419">
        <f t="shared" ca="1" si="45"/>
        <v>100</v>
      </c>
      <c r="V68" s="419">
        <f t="shared" ca="1" si="45"/>
        <v>100</v>
      </c>
      <c r="W68" s="419">
        <f t="shared" ca="1" si="45"/>
        <v>99.999999999999986</v>
      </c>
      <c r="X68" s="419">
        <f t="shared" ca="1" si="45"/>
        <v>100</v>
      </c>
      <c r="Y68" s="419" t="e">
        <f t="shared" ca="1" si="45"/>
        <v>#DIV/0!</v>
      </c>
      <c r="Z68" s="419" t="e">
        <f t="shared" ca="1" si="45"/>
        <v>#DIV/0!</v>
      </c>
      <c r="AA68" s="419" t="e">
        <f t="shared" ca="1" si="45"/>
        <v>#DIV/0!</v>
      </c>
      <c r="AB68" s="419" t="e">
        <f t="shared" ca="1" si="45"/>
        <v>#DIV/0!</v>
      </c>
      <c r="AC68" s="399"/>
      <c r="AD68" s="426">
        <f t="shared" ca="1" si="45"/>
        <v>100.00000000000001</v>
      </c>
      <c r="AE68" s="419">
        <f t="shared" ca="1" si="45"/>
        <v>100</v>
      </c>
      <c r="AF68" s="419">
        <f t="shared" ca="1" si="45"/>
        <v>100</v>
      </c>
      <c r="AG68" s="419">
        <f t="shared" ca="1" si="45"/>
        <v>99.999999999999986</v>
      </c>
      <c r="AH68" s="419">
        <f t="shared" ref="AH68:AO68" ca="1" si="46">SUM(AH69:AH89)</f>
        <v>100</v>
      </c>
      <c r="AI68" s="419">
        <f t="shared" ca="1" si="46"/>
        <v>100.00000000000003</v>
      </c>
      <c r="AJ68" s="419">
        <f t="shared" ca="1" si="46"/>
        <v>100</v>
      </c>
      <c r="AK68" s="419">
        <f t="shared" ca="1" si="46"/>
        <v>100</v>
      </c>
      <c r="AL68" s="419">
        <f t="shared" ca="1" si="46"/>
        <v>99.999999999999972</v>
      </c>
      <c r="AM68" s="419">
        <f t="shared" ca="1" si="46"/>
        <v>99.999999999999986</v>
      </c>
      <c r="AN68" s="419">
        <f t="shared" ca="1" si="46"/>
        <v>99.999999999999986</v>
      </c>
      <c r="AO68" s="419">
        <f t="shared" ca="1" si="46"/>
        <v>100</v>
      </c>
      <c r="AP68" s="419" t="e">
        <f t="shared" ref="AP68:AU68" ca="1" si="47">SUM(AP69:AP89)</f>
        <v>#DIV/0!</v>
      </c>
      <c r="AQ68" s="419" t="e">
        <f t="shared" ca="1" si="47"/>
        <v>#DIV/0!</v>
      </c>
      <c r="AR68" s="419" t="e">
        <f t="shared" ca="1" si="47"/>
        <v>#DIV/0!</v>
      </c>
      <c r="AS68" s="419" t="e">
        <f t="shared" ca="1" si="47"/>
        <v>#DIV/0!</v>
      </c>
      <c r="AT68" s="419" t="e">
        <f t="shared" ca="1" si="47"/>
        <v>#DIV/0!</v>
      </c>
      <c r="AU68" s="419" t="e">
        <f t="shared" ca="1" si="47"/>
        <v>#DIV/0!</v>
      </c>
      <c r="AV68" s="399"/>
      <c r="AW68" s="426"/>
      <c r="AX68" s="419" t="s">
        <v>12</v>
      </c>
      <c r="AY68" s="419">
        <f ca="1">SUM(AY69:AY89)</f>
        <v>100</v>
      </c>
      <c r="AZ68" s="423" t="e">
        <f ca="1">SUM(AZ69:AZ89)</f>
        <v>#DIV/0!</v>
      </c>
      <c r="BA68" s="419"/>
      <c r="BB68" s="419"/>
    </row>
    <row r="69" spans="1:54" s="371" customFormat="1" x14ac:dyDescent="0.2">
      <c r="A69" s="420" t="s">
        <v>13</v>
      </c>
      <c r="B69" s="427">
        <f t="shared" ref="B69:F78" ca="1" si="48">B24/SUM(B$24:B$44)*100</f>
        <v>19.276384215380126</v>
      </c>
      <c r="C69" s="420">
        <f t="shared" ca="1" si="48"/>
        <v>18.949068294822975</v>
      </c>
      <c r="D69" s="420">
        <f t="shared" ca="1" si="48"/>
        <v>18.92740441514686</v>
      </c>
      <c r="E69" s="420">
        <f t="shared" ca="1" si="48"/>
        <v>19.157843368854348</v>
      </c>
      <c r="F69" s="420" t="e">
        <f t="shared" ca="1" si="48"/>
        <v>#DIV/0!</v>
      </c>
      <c r="G69" s="372"/>
      <c r="H69" s="427">
        <f t="shared" ref="H69:O78" ca="1" si="49">H24/SUM(H$24:H$44)*100</f>
        <v>18.963030566037801</v>
      </c>
      <c r="I69" s="420">
        <f t="shared" ca="1" si="49"/>
        <v>18.935132314567998</v>
      </c>
      <c r="J69" s="420">
        <f t="shared" ca="1" si="49"/>
        <v>18.949242782577759</v>
      </c>
      <c r="K69" s="420">
        <f t="shared" ca="1" si="49"/>
        <v>18.905697173162554</v>
      </c>
      <c r="L69" s="420">
        <f t="shared" ca="1" si="49"/>
        <v>19.014583379444055</v>
      </c>
      <c r="M69" s="420">
        <f t="shared" ca="1" si="49"/>
        <v>19.302590426841494</v>
      </c>
      <c r="N69" s="420" t="e">
        <f t="shared" ca="1" si="49"/>
        <v>#DIV/0!</v>
      </c>
      <c r="O69" s="420" t="e">
        <f t="shared" ca="1" si="49"/>
        <v>#DIV/0!</v>
      </c>
      <c r="P69" s="372"/>
      <c r="Q69" s="427">
        <f t="shared" ref="Q69:AB69" ca="1" si="50">Q24/SUM(Q$24:Q$44)*100</f>
        <v>18.94942538194379</v>
      </c>
      <c r="R69" s="420">
        <f t="shared" ca="1" si="50"/>
        <v>18.949058803300222</v>
      </c>
      <c r="S69" s="420">
        <f t="shared" ca="1" si="50"/>
        <v>18.834340400880421</v>
      </c>
      <c r="T69" s="420">
        <f t="shared" ca="1" si="50"/>
        <v>18.977788698996584</v>
      </c>
      <c r="U69" s="420">
        <f t="shared" ca="1" si="50"/>
        <v>19.009987476462999</v>
      </c>
      <c r="V69" s="420">
        <f t="shared" ca="1" si="50"/>
        <v>19.019157788671219</v>
      </c>
      <c r="W69" s="420">
        <f t="shared" ca="1" si="50"/>
        <v>19.375322928430894</v>
      </c>
      <c r="X69" s="420">
        <f t="shared" ca="1" si="50"/>
        <v>19.22993327809553</v>
      </c>
      <c r="Y69" s="420" t="e">
        <f t="shared" ca="1" si="50"/>
        <v>#DIV/0!</v>
      </c>
      <c r="Z69" s="420" t="e">
        <f t="shared" ca="1" si="50"/>
        <v>#DIV/0!</v>
      </c>
      <c r="AA69" s="420" t="e">
        <f t="shared" ca="1" si="50"/>
        <v>#DIV/0!</v>
      </c>
      <c r="AB69" s="420" t="e">
        <f t="shared" ca="1" si="50"/>
        <v>#DIV/0!</v>
      </c>
      <c r="AC69" s="372"/>
      <c r="AD69" s="427">
        <f t="shared" ref="AD69:AU69" ca="1" si="51">AD24/SUM(AD$24:AD$44)*100</f>
        <v>18.92114916298981</v>
      </c>
      <c r="AE69" s="420">
        <f t="shared" ca="1" si="51"/>
        <v>19.009642740764512</v>
      </c>
      <c r="AF69" s="420">
        <f t="shared" ca="1" si="51"/>
        <v>18.9169251041607</v>
      </c>
      <c r="AG69" s="420">
        <f t="shared" ca="1" si="51"/>
        <v>18.868787311371278</v>
      </c>
      <c r="AH69" s="420">
        <f t="shared" ca="1" si="51"/>
        <v>18.82161018206072</v>
      </c>
      <c r="AI69" s="420">
        <f t="shared" ca="1" si="51"/>
        <v>19.02789067428446</v>
      </c>
      <c r="AJ69" s="420">
        <f t="shared" ca="1" si="51"/>
        <v>18.979527216689561</v>
      </c>
      <c r="AK69" s="420">
        <f t="shared" ca="1" si="51"/>
        <v>19.023722592453304</v>
      </c>
      <c r="AL69" s="420">
        <f t="shared" ca="1" si="51"/>
        <v>19.040372294424301</v>
      </c>
      <c r="AM69" s="420">
        <f t="shared" ca="1" si="51"/>
        <v>19.376867616290756</v>
      </c>
      <c r="AN69" s="420">
        <f t="shared" ca="1" si="51"/>
        <v>19.389108632733514</v>
      </c>
      <c r="AO69" s="420">
        <f t="shared" ca="1" si="51"/>
        <v>19.142213156406243</v>
      </c>
      <c r="AP69" s="420" t="e">
        <f t="shared" ca="1" si="51"/>
        <v>#DIV/0!</v>
      </c>
      <c r="AQ69" s="420" t="e">
        <f t="shared" ca="1" si="51"/>
        <v>#DIV/0!</v>
      </c>
      <c r="AR69" s="420" t="e">
        <f t="shared" ca="1" si="51"/>
        <v>#DIV/0!</v>
      </c>
      <c r="AS69" s="420" t="e">
        <f t="shared" ca="1" si="51"/>
        <v>#DIV/0!</v>
      </c>
      <c r="AT69" s="420" t="e">
        <f t="shared" ca="1" si="51"/>
        <v>#DIV/0!</v>
      </c>
      <c r="AU69" s="420" t="e">
        <f t="shared" ca="1" si="51"/>
        <v>#DIV/0!</v>
      </c>
      <c r="AV69" s="372"/>
      <c r="AW69" s="427"/>
      <c r="AX69" s="420" t="s">
        <v>13</v>
      </c>
      <c r="AY69" s="420">
        <f t="shared" ref="AY69:AZ89" ca="1" si="52">AY24/SUM(AY$24:AY$44)*100</f>
        <v>19.140931776439913</v>
      </c>
      <c r="AZ69" s="424" t="e">
        <f t="shared" ca="1" si="52"/>
        <v>#DIV/0!</v>
      </c>
      <c r="BA69" s="420"/>
      <c r="BB69" s="420"/>
    </row>
    <row r="70" spans="1:54" s="371" customFormat="1" x14ac:dyDescent="0.2">
      <c r="A70" s="420" t="s">
        <v>14</v>
      </c>
      <c r="B70" s="427">
        <f t="shared" ca="1" si="48"/>
        <v>5.053181125104941</v>
      </c>
      <c r="C70" s="420">
        <f t="shared" ca="1" si="48"/>
        <v>4.7982509811183638</v>
      </c>
      <c r="D70" s="420">
        <f t="shared" ca="1" si="48"/>
        <v>4.8438739463308265</v>
      </c>
      <c r="E70" s="420">
        <f t="shared" ca="1" si="48"/>
        <v>4.8212812891073966</v>
      </c>
      <c r="F70" s="420" t="e">
        <f t="shared" ca="1" si="48"/>
        <v>#DIV/0!</v>
      </c>
      <c r="G70" s="372"/>
      <c r="H70" s="427">
        <f t="shared" ca="1" si="49"/>
        <v>4.8019291056900979</v>
      </c>
      <c r="I70" s="420">
        <f t="shared" ca="1" si="49"/>
        <v>4.7945797824560259</v>
      </c>
      <c r="J70" s="420">
        <f t="shared" ca="1" si="49"/>
        <v>4.8938319137755437</v>
      </c>
      <c r="K70" s="420">
        <f t="shared" ca="1" si="49"/>
        <v>4.7942159445686885</v>
      </c>
      <c r="L70" s="420">
        <f t="shared" ca="1" si="49"/>
        <v>4.8250287948284267</v>
      </c>
      <c r="M70" s="420">
        <f t="shared" ca="1" si="49"/>
        <v>4.8174948834951801</v>
      </c>
      <c r="N70" s="420" t="e">
        <f t="shared" ca="1" si="49"/>
        <v>#DIV/0!</v>
      </c>
      <c r="O70" s="420" t="e">
        <f t="shared" ca="1" si="49"/>
        <v>#DIV/0!</v>
      </c>
      <c r="P70" s="372"/>
      <c r="Q70" s="427">
        <f t="shared" ref="Q70:AB70" ca="1" si="53">Q25/SUM(Q$24:Q$44)*100</f>
        <v>4.9310087536103726</v>
      </c>
      <c r="R70" s="420">
        <f t="shared" ca="1" si="53"/>
        <v>4.8563741269127743</v>
      </c>
      <c r="S70" s="420">
        <f t="shared" ca="1" si="53"/>
        <v>4.7943570958368316</v>
      </c>
      <c r="T70" s="420">
        <f t="shared" ca="1" si="53"/>
        <v>4.7940733398800468</v>
      </c>
      <c r="U70" s="420">
        <f t="shared" ca="1" si="53"/>
        <v>4.8612070583845712</v>
      </c>
      <c r="V70" s="420">
        <f t="shared" ca="1" si="53"/>
        <v>4.7890197269007535</v>
      </c>
      <c r="W70" s="420">
        <f t="shared" ca="1" si="53"/>
        <v>4.7780724016062841</v>
      </c>
      <c r="X70" s="420">
        <f t="shared" ca="1" si="53"/>
        <v>4.8568765226240895</v>
      </c>
      <c r="Y70" s="420" t="e">
        <f t="shared" ca="1" si="53"/>
        <v>#DIV/0!</v>
      </c>
      <c r="Z70" s="420" t="e">
        <f t="shared" ca="1" si="53"/>
        <v>#DIV/0!</v>
      </c>
      <c r="AA70" s="420" t="e">
        <f t="shared" ca="1" si="53"/>
        <v>#DIV/0!</v>
      </c>
      <c r="AB70" s="420" t="e">
        <f t="shared" ca="1" si="53"/>
        <v>#DIV/0!</v>
      </c>
      <c r="AC70" s="372"/>
      <c r="AD70" s="427">
        <f t="shared" ref="AD70:AU70" ca="1" si="54">AD25/SUM(AD$24:AD$44)*100</f>
        <v>4.9036197260870429</v>
      </c>
      <c r="AE70" s="420">
        <f t="shared" ca="1" si="54"/>
        <v>4.8922435795807306</v>
      </c>
      <c r="AF70" s="420">
        <f t="shared" ca="1" si="54"/>
        <v>4.8856516955252882</v>
      </c>
      <c r="AG70" s="420">
        <f t="shared" ca="1" si="54"/>
        <v>4.7844353865793661</v>
      </c>
      <c r="AH70" s="420">
        <f t="shared" ca="1" si="54"/>
        <v>4.8009438144307142</v>
      </c>
      <c r="AI70" s="420">
        <f t="shared" ca="1" si="54"/>
        <v>4.7972858451899931</v>
      </c>
      <c r="AJ70" s="420">
        <f t="shared" ca="1" si="54"/>
        <v>4.8871046290979558</v>
      </c>
      <c r="AK70" s="420">
        <f t="shared" ca="1" si="54"/>
        <v>4.8075621059450242</v>
      </c>
      <c r="AL70" s="420">
        <f t="shared" ca="1" si="54"/>
        <v>4.7806448209123111</v>
      </c>
      <c r="AM70" s="420">
        <f t="shared" ca="1" si="54"/>
        <v>4.7970696500780399</v>
      </c>
      <c r="AN70" s="420">
        <f t="shared" ca="1" si="54"/>
        <v>4.8101463627551047</v>
      </c>
      <c r="AO70" s="420">
        <f t="shared" ca="1" si="54"/>
        <v>4.8451965791105671</v>
      </c>
      <c r="AP70" s="420" t="e">
        <f t="shared" ca="1" si="54"/>
        <v>#DIV/0!</v>
      </c>
      <c r="AQ70" s="420" t="e">
        <f t="shared" ca="1" si="54"/>
        <v>#DIV/0!</v>
      </c>
      <c r="AR70" s="420" t="e">
        <f t="shared" ca="1" si="54"/>
        <v>#DIV/0!</v>
      </c>
      <c r="AS70" s="420" t="e">
        <f t="shared" ca="1" si="54"/>
        <v>#DIV/0!</v>
      </c>
      <c r="AT70" s="420" t="e">
        <f t="shared" ca="1" si="54"/>
        <v>#DIV/0!</v>
      </c>
      <c r="AU70" s="420" t="e">
        <f t="shared" ca="1" si="54"/>
        <v>#DIV/0!</v>
      </c>
      <c r="AV70" s="372"/>
      <c r="AW70" s="427"/>
      <c r="AX70" s="420" t="s">
        <v>14</v>
      </c>
      <c r="AY70" s="420">
        <f t="shared" ca="1" si="52"/>
        <v>4.927335284025137</v>
      </c>
      <c r="AZ70" s="424" t="e">
        <f t="shared" ca="1" si="52"/>
        <v>#DIV/0!</v>
      </c>
      <c r="BA70" s="420"/>
      <c r="BB70" s="420"/>
    </row>
    <row r="71" spans="1:54" s="371" customFormat="1" x14ac:dyDescent="0.2">
      <c r="A71" s="420" t="s">
        <v>15</v>
      </c>
      <c r="B71" s="427">
        <f t="shared" ca="1" si="48"/>
        <v>0.59748009805048108</v>
      </c>
      <c r="C71" s="420">
        <f t="shared" ca="1" si="48"/>
        <v>0.5380117867326234</v>
      </c>
      <c r="D71" s="420">
        <f t="shared" ca="1" si="48"/>
        <v>0.50821667123891889</v>
      </c>
      <c r="E71" s="420">
        <f t="shared" ca="1" si="48"/>
        <v>0.48234048360546244</v>
      </c>
      <c r="F71" s="420" t="e">
        <f t="shared" ca="1" si="48"/>
        <v>#DIV/0!</v>
      </c>
      <c r="G71" s="372"/>
      <c r="H71" s="427">
        <f t="shared" ca="1" si="49"/>
        <v>0.55601046022557266</v>
      </c>
      <c r="I71" s="420">
        <f t="shared" ca="1" si="49"/>
        <v>0.5200470047459107</v>
      </c>
      <c r="J71" s="420">
        <f t="shared" ca="1" si="49"/>
        <v>0.51260658016634975</v>
      </c>
      <c r="K71" s="420">
        <f t="shared" ca="1" si="49"/>
        <v>0.50385312091043077</v>
      </c>
      <c r="L71" s="420">
        <f t="shared" ca="1" si="49"/>
        <v>0.48508496596703948</v>
      </c>
      <c r="M71" s="420">
        <f t="shared" ca="1" si="49"/>
        <v>0.47956751294442035</v>
      </c>
      <c r="N71" s="420" t="e">
        <f t="shared" ca="1" si="49"/>
        <v>#DIV/0!</v>
      </c>
      <c r="O71" s="420" t="e">
        <f t="shared" ca="1" si="49"/>
        <v>#DIV/0!</v>
      </c>
      <c r="P71" s="372"/>
      <c r="Q71" s="427">
        <f t="shared" ref="Q71:AB71" ca="1" si="55">Q26/SUM(Q$24:Q$44)*100</f>
        <v>0.51928461765301726</v>
      </c>
      <c r="R71" s="420">
        <f t="shared" ca="1" si="55"/>
        <v>0.50587807645413174</v>
      </c>
      <c r="S71" s="420">
        <f t="shared" ca="1" si="55"/>
        <v>0.51204770766384244</v>
      </c>
      <c r="T71" s="420">
        <f t="shared" ca="1" si="55"/>
        <v>0.49557415531628968</v>
      </c>
      <c r="U71" s="420">
        <f t="shared" ca="1" si="55"/>
        <v>0.49180041829416943</v>
      </c>
      <c r="V71" s="420">
        <f t="shared" ca="1" si="55"/>
        <v>0.47840091993377992</v>
      </c>
      <c r="W71" s="420">
        <f t="shared" ca="1" si="55"/>
        <v>0.47313816953902504</v>
      </c>
      <c r="X71" s="420">
        <f t="shared" ca="1" si="55"/>
        <v>0.48599019537574745</v>
      </c>
      <c r="Y71" s="420" t="e">
        <f t="shared" ca="1" si="55"/>
        <v>#DIV/0!</v>
      </c>
      <c r="Z71" s="420" t="e">
        <f t="shared" ca="1" si="55"/>
        <v>#DIV/0!</v>
      </c>
      <c r="AA71" s="420" t="e">
        <f t="shared" ca="1" si="55"/>
        <v>#DIV/0!</v>
      </c>
      <c r="AB71" s="420" t="e">
        <f t="shared" ca="1" si="55"/>
        <v>#DIV/0!</v>
      </c>
      <c r="AC71" s="372"/>
      <c r="AD71" s="427">
        <f t="shared" ref="AD71:AU71" ca="1" si="56">AD26/SUM(AD$24:AD$44)*100</f>
        <v>0.51139964064949028</v>
      </c>
      <c r="AE71" s="420">
        <f t="shared" ca="1" si="56"/>
        <v>0.51863511645336458</v>
      </c>
      <c r="AF71" s="420">
        <f t="shared" ca="1" si="56"/>
        <v>0.50778719816845208</v>
      </c>
      <c r="AG71" s="420">
        <f t="shared" ca="1" si="56"/>
        <v>0.51372232106107008</v>
      </c>
      <c r="AH71" s="420">
        <f t="shared" ca="1" si="56"/>
        <v>0.49997846332408769</v>
      </c>
      <c r="AI71" s="420">
        <f t="shared" ca="1" si="56"/>
        <v>0.49781108504691129</v>
      </c>
      <c r="AJ71" s="420">
        <f t="shared" ca="1" si="56"/>
        <v>0.4914378352691734</v>
      </c>
      <c r="AK71" s="420">
        <f t="shared" ca="1" si="56"/>
        <v>0.4911432914829465</v>
      </c>
      <c r="AL71" s="420">
        <f t="shared" ca="1" si="56"/>
        <v>0.47270627014050876</v>
      </c>
      <c r="AM71" s="420">
        <f t="shared" ca="1" si="56"/>
        <v>0.47132546293692723</v>
      </c>
      <c r="AN71" s="420">
        <f t="shared" ca="1" si="56"/>
        <v>0.48529220174956922</v>
      </c>
      <c r="AO71" s="420">
        <f t="shared" ca="1" si="56"/>
        <v>0.48207848007686255</v>
      </c>
      <c r="AP71" s="420" t="e">
        <f t="shared" ca="1" si="56"/>
        <v>#DIV/0!</v>
      </c>
      <c r="AQ71" s="420" t="e">
        <f t="shared" ca="1" si="56"/>
        <v>#DIV/0!</v>
      </c>
      <c r="AR71" s="420" t="e">
        <f t="shared" ca="1" si="56"/>
        <v>#DIV/0!</v>
      </c>
      <c r="AS71" s="420" t="e">
        <f t="shared" ca="1" si="56"/>
        <v>#DIV/0!</v>
      </c>
      <c r="AT71" s="420" t="e">
        <f t="shared" ca="1" si="56"/>
        <v>#DIV/0!</v>
      </c>
      <c r="AU71" s="420" t="e">
        <f t="shared" ca="1" si="56"/>
        <v>#DIV/0!</v>
      </c>
      <c r="AV71" s="372"/>
      <c r="AW71" s="427"/>
      <c r="AX71" s="420" t="s">
        <v>15</v>
      </c>
      <c r="AY71" s="420">
        <f t="shared" ca="1" si="52"/>
        <v>0.49449932596386853</v>
      </c>
      <c r="AZ71" s="424" t="e">
        <f t="shared" ca="1" si="52"/>
        <v>#DIV/0!</v>
      </c>
      <c r="BA71" s="420"/>
      <c r="BB71" s="420"/>
    </row>
    <row r="72" spans="1:54" s="371" customFormat="1" x14ac:dyDescent="0.2">
      <c r="A72" s="420" t="s">
        <v>16</v>
      </c>
      <c r="B72" s="427">
        <f t="shared" ca="1" si="48"/>
        <v>0.33728450731274329</v>
      </c>
      <c r="C72" s="420">
        <f t="shared" ca="1" si="48"/>
        <v>0.32524073950307103</v>
      </c>
      <c r="D72" s="420">
        <f t="shared" ca="1" si="48"/>
        <v>0.31121263247880537</v>
      </c>
      <c r="E72" s="420">
        <f t="shared" ca="1" si="48"/>
        <v>0.30945942111220626</v>
      </c>
      <c r="F72" s="420" t="e">
        <f t="shared" ca="1" si="48"/>
        <v>#DIV/0!</v>
      </c>
      <c r="G72" s="372"/>
      <c r="H72" s="427">
        <f t="shared" ca="1" si="49"/>
        <v>0.32852489213808383</v>
      </c>
      <c r="I72" s="420">
        <f t="shared" ca="1" si="49"/>
        <v>0.32196277092820869</v>
      </c>
      <c r="J72" s="420">
        <f t="shared" ca="1" si="49"/>
        <v>0.31394843585799287</v>
      </c>
      <c r="K72" s="420">
        <f t="shared" ca="1" si="49"/>
        <v>0.30849325585134574</v>
      </c>
      <c r="L72" s="420">
        <f t="shared" ca="1" si="49"/>
        <v>0.31277407856963579</v>
      </c>
      <c r="M72" s="420">
        <f t="shared" ca="1" si="49"/>
        <v>0.30611035681886745</v>
      </c>
      <c r="N72" s="420" t="e">
        <f t="shared" ca="1" si="49"/>
        <v>#DIV/0!</v>
      </c>
      <c r="O72" s="420" t="e">
        <f t="shared" ca="1" si="49"/>
        <v>#DIV/0!</v>
      </c>
      <c r="P72" s="372"/>
      <c r="Q72" s="427">
        <f t="shared" ref="Q72:AB72" ca="1" si="57">Q27/SUM(Q$24:Q$44)*100</f>
        <v>0.31539929374323045</v>
      </c>
      <c r="R72" s="420">
        <f t="shared" ca="1" si="57"/>
        <v>0.31248661377535075</v>
      </c>
      <c r="S72" s="420">
        <f t="shared" ca="1" si="57"/>
        <v>0.30743626313414685</v>
      </c>
      <c r="T72" s="420">
        <f t="shared" ca="1" si="57"/>
        <v>0.30956113231690446</v>
      </c>
      <c r="U72" s="420">
        <f t="shared" ca="1" si="57"/>
        <v>0.31260454734427856</v>
      </c>
      <c r="V72" s="420">
        <f t="shared" ca="1" si="57"/>
        <v>0.31294281694482834</v>
      </c>
      <c r="W72" s="420">
        <f t="shared" ca="1" si="57"/>
        <v>0.30869494573630984</v>
      </c>
      <c r="X72" s="420">
        <f t="shared" ca="1" si="57"/>
        <v>0.30352844560561193</v>
      </c>
      <c r="Y72" s="420" t="e">
        <f t="shared" ca="1" si="57"/>
        <v>#DIV/0!</v>
      </c>
      <c r="Z72" s="420" t="e">
        <f t="shared" ca="1" si="57"/>
        <v>#DIV/0!</v>
      </c>
      <c r="AA72" s="420" t="e">
        <f t="shared" ca="1" si="57"/>
        <v>#DIV/0!</v>
      </c>
      <c r="AB72" s="420" t="e">
        <f t="shared" ca="1" si="57"/>
        <v>#DIV/0!</v>
      </c>
      <c r="AC72" s="372"/>
      <c r="AD72" s="427">
        <f t="shared" ref="AD72:AU72" ca="1" si="58">AD27/SUM(AD$24:AD$44)*100</f>
        <v>0.31529513143461019</v>
      </c>
      <c r="AE72" s="420">
        <f t="shared" ca="1" si="58"/>
        <v>0.31508990101569739</v>
      </c>
      <c r="AF72" s="420">
        <f t="shared" ca="1" si="58"/>
        <v>0.31146399525142138</v>
      </c>
      <c r="AG72" s="420">
        <f t="shared" ca="1" si="58"/>
        <v>0.30703488212997504</v>
      </c>
      <c r="AH72" s="420">
        <f t="shared" ca="1" si="58"/>
        <v>0.30685437456030668</v>
      </c>
      <c r="AI72" s="420">
        <f t="shared" ca="1" si="58"/>
        <v>0.31162038926040808</v>
      </c>
      <c r="AJ72" s="420">
        <f t="shared" ca="1" si="58"/>
        <v>0.31352909354353442</v>
      </c>
      <c r="AK72" s="420">
        <f t="shared" ca="1" si="58"/>
        <v>0.31378526780420968</v>
      </c>
      <c r="AL72" s="420">
        <f t="shared" ca="1" si="58"/>
        <v>0.31101208763824156</v>
      </c>
      <c r="AM72" s="420">
        <f t="shared" ca="1" si="58"/>
        <v>0.31006960803933875</v>
      </c>
      <c r="AN72" s="420">
        <f t="shared" ca="1" si="58"/>
        <v>0.30578510789318891</v>
      </c>
      <c r="AO72" s="420">
        <f t="shared" ca="1" si="58"/>
        <v>0.30248575526139315</v>
      </c>
      <c r="AP72" s="420" t="e">
        <f t="shared" ca="1" si="58"/>
        <v>#DIV/0!</v>
      </c>
      <c r="AQ72" s="420" t="e">
        <f t="shared" ca="1" si="58"/>
        <v>#DIV/0!</v>
      </c>
      <c r="AR72" s="420" t="e">
        <f t="shared" ca="1" si="58"/>
        <v>#DIV/0!</v>
      </c>
      <c r="AS72" s="420" t="e">
        <f t="shared" ca="1" si="58"/>
        <v>#DIV/0!</v>
      </c>
      <c r="AT72" s="420" t="e">
        <f t="shared" ca="1" si="58"/>
        <v>#DIV/0!</v>
      </c>
      <c r="AU72" s="420" t="e">
        <f t="shared" ca="1" si="58"/>
        <v>#DIV/0!</v>
      </c>
      <c r="AV72" s="372"/>
      <c r="AW72" s="427"/>
      <c r="AX72" s="420" t="s">
        <v>16</v>
      </c>
      <c r="AY72" s="420">
        <f t="shared" ca="1" si="52"/>
        <v>0.31752287653541822</v>
      </c>
      <c r="AZ72" s="424" t="e">
        <f t="shared" ca="1" si="52"/>
        <v>#DIV/0!</v>
      </c>
      <c r="BA72" s="420"/>
      <c r="BB72" s="420"/>
    </row>
    <row r="73" spans="1:54" s="371" customFormat="1" x14ac:dyDescent="0.2">
      <c r="A73" s="420" t="s">
        <v>17</v>
      </c>
      <c r="B73" s="427">
        <f t="shared" ca="1" si="48"/>
        <v>1.2066921872005902</v>
      </c>
      <c r="C73" s="420">
        <f t="shared" ca="1" si="48"/>
        <v>1.1122539027316276</v>
      </c>
      <c r="D73" s="420">
        <f t="shared" ca="1" si="48"/>
        <v>1.0170791193251398</v>
      </c>
      <c r="E73" s="420">
        <f t="shared" ca="1" si="48"/>
        <v>0.95431061149274432</v>
      </c>
      <c r="F73" s="420" t="e">
        <f t="shared" ca="1" si="48"/>
        <v>#DIV/0!</v>
      </c>
      <c r="G73" s="372"/>
      <c r="H73" s="427">
        <f t="shared" ca="1" si="49"/>
        <v>1.1224080543593615</v>
      </c>
      <c r="I73" s="420">
        <f t="shared" ca="1" si="49"/>
        <v>1.1021188713736931</v>
      </c>
      <c r="J73" s="420">
        <f t="shared" ca="1" si="49"/>
        <v>1.0277816311343007</v>
      </c>
      <c r="K73" s="420">
        <f t="shared" ca="1" si="49"/>
        <v>1.0064408692628903</v>
      </c>
      <c r="L73" s="420">
        <f t="shared" ca="1" si="49"/>
        <v>0.96067390080834514</v>
      </c>
      <c r="M73" s="420">
        <f t="shared" ca="1" si="49"/>
        <v>0.9478812699065432</v>
      </c>
      <c r="N73" s="420" t="e">
        <f t="shared" ca="1" si="49"/>
        <v>#DIV/0!</v>
      </c>
      <c r="O73" s="420" t="e">
        <f t="shared" ca="1" si="49"/>
        <v>#DIV/0!</v>
      </c>
      <c r="P73" s="372"/>
      <c r="Q73" s="427">
        <f t="shared" ref="Q73:AB73" ca="1" si="59">Q28/SUM(Q$24:Q$44)*100</f>
        <v>1.0413358008961169</v>
      </c>
      <c r="R73" s="420">
        <f t="shared" ca="1" si="59"/>
        <v>1.0141250319102781</v>
      </c>
      <c r="S73" s="420">
        <f t="shared" ca="1" si="59"/>
        <v>1.026536238863563</v>
      </c>
      <c r="T73" s="420">
        <f t="shared" ca="1" si="59"/>
        <v>0.9861385796500246</v>
      </c>
      <c r="U73" s="420">
        <f t="shared" ca="1" si="59"/>
        <v>0.98285793293304746</v>
      </c>
      <c r="V73" s="420">
        <f t="shared" ca="1" si="59"/>
        <v>0.93859361720246182</v>
      </c>
      <c r="W73" s="420">
        <f t="shared" ca="1" si="59"/>
        <v>0.93865189618958933</v>
      </c>
      <c r="X73" s="420">
        <f t="shared" ca="1" si="59"/>
        <v>0.95710108174211705</v>
      </c>
      <c r="Y73" s="420" t="e">
        <f t="shared" ca="1" si="59"/>
        <v>#DIV/0!</v>
      </c>
      <c r="Z73" s="420" t="e">
        <f t="shared" ca="1" si="59"/>
        <v>#DIV/0!</v>
      </c>
      <c r="AA73" s="420" t="e">
        <f t="shared" ca="1" si="59"/>
        <v>#DIV/0!</v>
      </c>
      <c r="AB73" s="420" t="e">
        <f t="shared" ca="1" si="59"/>
        <v>#DIV/0!</v>
      </c>
      <c r="AC73" s="372"/>
      <c r="AD73" s="427">
        <f t="shared" ref="AD73:AU73" ca="1" si="60">AD28/SUM(AD$24:AD$44)*100</f>
        <v>1.0545857135402432</v>
      </c>
      <c r="AE73" s="420">
        <f t="shared" ca="1" si="60"/>
        <v>1.0103419056662328</v>
      </c>
      <c r="AF73" s="420">
        <f t="shared" ca="1" si="60"/>
        <v>1.0184597171381551</v>
      </c>
      <c r="AG73" s="420">
        <f t="shared" ca="1" si="60"/>
        <v>1.0265768540424198</v>
      </c>
      <c r="AH73" s="420">
        <f t="shared" ca="1" si="60"/>
        <v>1.0058059417557947</v>
      </c>
      <c r="AI73" s="420">
        <f t="shared" ca="1" si="60"/>
        <v>0.98676775503886882</v>
      </c>
      <c r="AJ73" s="420">
        <f t="shared" ca="1" si="60"/>
        <v>0.99199777300891112</v>
      </c>
      <c r="AK73" s="420">
        <f t="shared" ca="1" si="60"/>
        <v>0.95434935139117816</v>
      </c>
      <c r="AL73" s="420">
        <f t="shared" ca="1" si="60"/>
        <v>0.93579120075397837</v>
      </c>
      <c r="AM73" s="420">
        <f t="shared" ca="1" si="60"/>
        <v>0.93798368200565985</v>
      </c>
      <c r="AN73" s="420">
        <f t="shared" ca="1" si="60"/>
        <v>0.96292837306143386</v>
      </c>
      <c r="AO73" s="420">
        <f t="shared" ca="1" si="60"/>
        <v>0.94274540873370927</v>
      </c>
      <c r="AP73" s="420" t="e">
        <f t="shared" ca="1" si="60"/>
        <v>#DIV/0!</v>
      </c>
      <c r="AQ73" s="420" t="e">
        <f t="shared" ca="1" si="60"/>
        <v>#DIV/0!</v>
      </c>
      <c r="AR73" s="420" t="e">
        <f t="shared" ca="1" si="60"/>
        <v>#DIV/0!</v>
      </c>
      <c r="AS73" s="420" t="e">
        <f t="shared" ca="1" si="60"/>
        <v>#DIV/0!</v>
      </c>
      <c r="AT73" s="420" t="e">
        <f t="shared" ca="1" si="60"/>
        <v>#DIV/0!</v>
      </c>
      <c r="AU73" s="420" t="e">
        <f t="shared" ca="1" si="60"/>
        <v>#DIV/0!</v>
      </c>
      <c r="AV73" s="372"/>
      <c r="AW73" s="427"/>
      <c r="AX73" s="420" t="s">
        <v>17</v>
      </c>
      <c r="AY73" s="420">
        <f t="shared" ca="1" si="52"/>
        <v>1.0051725221665637</v>
      </c>
      <c r="AZ73" s="424" t="e">
        <f t="shared" ca="1" si="52"/>
        <v>#DIV/0!</v>
      </c>
      <c r="BA73" s="420"/>
      <c r="BB73" s="420"/>
    </row>
    <row r="74" spans="1:54" s="371" customFormat="1" x14ac:dyDescent="0.2">
      <c r="A74" s="420" t="s">
        <v>18</v>
      </c>
      <c r="B74" s="427">
        <f t="shared" ca="1" si="48"/>
        <v>0.5905195837177809</v>
      </c>
      <c r="C74" s="420">
        <f t="shared" ca="1" si="48"/>
        <v>0.5694110796702937</v>
      </c>
      <c r="D74" s="420">
        <f t="shared" ca="1" si="48"/>
        <v>0.48453693608366116</v>
      </c>
      <c r="E74" s="420">
        <f t="shared" ca="1" si="48"/>
        <v>0.45537402971152235</v>
      </c>
      <c r="F74" s="420" t="e">
        <f t="shared" ca="1" si="48"/>
        <v>#DIV/0!</v>
      </c>
      <c r="G74" s="372"/>
      <c r="H74" s="427">
        <f t="shared" ca="1" si="49"/>
        <v>0.58509809920624578</v>
      </c>
      <c r="I74" s="420">
        <f t="shared" ca="1" si="49"/>
        <v>0.553753598795657</v>
      </c>
      <c r="J74" s="420">
        <f t="shared" ca="1" si="49"/>
        <v>0.4985591128205194</v>
      </c>
      <c r="K74" s="420">
        <f t="shared" ca="1" si="49"/>
        <v>0.47059895356108522</v>
      </c>
      <c r="L74" s="420">
        <f t="shared" ca="1" si="49"/>
        <v>0.45895286258785206</v>
      </c>
      <c r="M74" s="420">
        <f t="shared" ca="1" si="49"/>
        <v>0.45175804780332285</v>
      </c>
      <c r="N74" s="420" t="e">
        <f t="shared" ca="1" si="49"/>
        <v>#DIV/0!</v>
      </c>
      <c r="O74" s="420" t="e">
        <f t="shared" ca="1" si="49"/>
        <v>#DIV/0!</v>
      </c>
      <c r="P74" s="372"/>
      <c r="Q74" s="427">
        <f t="shared" ref="Q74:AB74" ca="1" si="61">Q29/SUM(Q$24:Q$44)*100</f>
        <v>0.506198020301872</v>
      </c>
      <c r="R74" s="420">
        <f t="shared" ca="1" si="61"/>
        <v>0.49086247777643838</v>
      </c>
      <c r="S74" s="420">
        <f t="shared" ca="1" si="61"/>
        <v>0.47098264300006326</v>
      </c>
      <c r="T74" s="420">
        <f t="shared" ca="1" si="61"/>
        <v>0.47021131331030502</v>
      </c>
      <c r="U74" s="420">
        <f t="shared" ca="1" si="61"/>
        <v>0.46250694852885704</v>
      </c>
      <c r="V74" s="420">
        <f t="shared" ca="1" si="61"/>
        <v>0.45541539811358783</v>
      </c>
      <c r="W74" s="420">
        <f t="shared" ca="1" si="61"/>
        <v>0.45622390382244682</v>
      </c>
      <c r="X74" s="420">
        <f t="shared" ca="1" si="61"/>
        <v>0.44729681853210485</v>
      </c>
      <c r="Y74" s="420" t="e">
        <f t="shared" ca="1" si="61"/>
        <v>#DIV/0!</v>
      </c>
      <c r="Z74" s="420" t="e">
        <f t="shared" ca="1" si="61"/>
        <v>#DIV/0!</v>
      </c>
      <c r="AA74" s="420" t="e">
        <f t="shared" ca="1" si="61"/>
        <v>#DIV/0!</v>
      </c>
      <c r="AB74" s="420" t="e">
        <f t="shared" ca="1" si="61"/>
        <v>#DIV/0!</v>
      </c>
      <c r="AC74" s="372"/>
      <c r="AD74" s="427">
        <f t="shared" ref="AD74:AU74" ca="1" si="62">AD29/SUM(AD$24:AD$44)*100</f>
        <v>0.5068000488801131</v>
      </c>
      <c r="AE74" s="420">
        <f t="shared" ca="1" si="62"/>
        <v>0.48987423928609264</v>
      </c>
      <c r="AF74" s="420">
        <f t="shared" ca="1" si="62"/>
        <v>0.49901348454041378</v>
      </c>
      <c r="AG74" s="420">
        <f t="shared" ca="1" si="62"/>
        <v>0.4729857417518496</v>
      </c>
      <c r="AH74" s="420">
        <f t="shared" ca="1" si="62"/>
        <v>0.4667145395175365</v>
      </c>
      <c r="AI74" s="420">
        <f t="shared" ca="1" si="62"/>
        <v>0.4721155612396879</v>
      </c>
      <c r="AJ74" s="420">
        <f t="shared" ca="1" si="62"/>
        <v>0.46647417563917204</v>
      </c>
      <c r="AK74" s="420">
        <f t="shared" ca="1" si="62"/>
        <v>0.45749748040048177</v>
      </c>
      <c r="AL74" s="420">
        <f t="shared" ca="1" si="62"/>
        <v>0.45291501072212287</v>
      </c>
      <c r="AM74" s="420">
        <f t="shared" ca="1" si="62"/>
        <v>0.45907195108981469</v>
      </c>
      <c r="AN74" s="420">
        <f t="shared" ca="1" si="62"/>
        <v>0.451039276888062</v>
      </c>
      <c r="AO74" s="420">
        <f t="shared" ca="1" si="62"/>
        <v>0.44517997350703398</v>
      </c>
      <c r="AP74" s="420" t="e">
        <f t="shared" ca="1" si="62"/>
        <v>#DIV/0!</v>
      </c>
      <c r="AQ74" s="420" t="e">
        <f t="shared" ca="1" si="62"/>
        <v>#DIV/0!</v>
      </c>
      <c r="AR74" s="420" t="e">
        <f t="shared" ca="1" si="62"/>
        <v>#DIV/0!</v>
      </c>
      <c r="AS74" s="420" t="e">
        <f t="shared" ca="1" si="62"/>
        <v>#DIV/0!</v>
      </c>
      <c r="AT74" s="420" t="e">
        <f t="shared" ca="1" si="62"/>
        <v>#DIV/0!</v>
      </c>
      <c r="AU74" s="420" t="e">
        <f t="shared" ca="1" si="62"/>
        <v>#DIV/0!</v>
      </c>
      <c r="AV74" s="372"/>
      <c r="AW74" s="427"/>
      <c r="AX74" s="420" t="s">
        <v>18</v>
      </c>
      <c r="AY74" s="420">
        <f t="shared" ca="1" si="52"/>
        <v>0.47136357940370194</v>
      </c>
      <c r="AZ74" s="424" t="e">
        <f t="shared" ca="1" si="52"/>
        <v>#DIV/0!</v>
      </c>
      <c r="BA74" s="420"/>
      <c r="BB74" s="420"/>
    </row>
    <row r="75" spans="1:54" s="371" customFormat="1" x14ac:dyDescent="0.2">
      <c r="A75" s="420" t="s">
        <v>19</v>
      </c>
      <c r="B75" s="427">
        <f t="shared" ca="1" si="48"/>
        <v>0.7739763796018474</v>
      </c>
      <c r="C75" s="420">
        <f t="shared" ca="1" si="48"/>
        <v>0.68525693584789282</v>
      </c>
      <c r="D75" s="420">
        <f t="shared" ca="1" si="48"/>
        <v>0.64984198512793057</v>
      </c>
      <c r="E75" s="420">
        <f t="shared" ca="1" si="48"/>
        <v>0.60796960831934166</v>
      </c>
      <c r="F75" s="420" t="e">
        <f t="shared" ca="1" si="48"/>
        <v>#DIV/0!</v>
      </c>
      <c r="G75" s="372"/>
      <c r="H75" s="427">
        <f t="shared" ca="1" si="49"/>
        <v>0.70430649149140512</v>
      </c>
      <c r="I75" s="420">
        <f t="shared" ca="1" si="49"/>
        <v>0.66624325052194311</v>
      </c>
      <c r="J75" s="420">
        <f t="shared" ca="1" si="49"/>
        <v>0.64993907213041635</v>
      </c>
      <c r="K75" s="420">
        <f t="shared" ca="1" si="49"/>
        <v>0.6497454810708776</v>
      </c>
      <c r="L75" s="420">
        <f t="shared" ca="1" si="49"/>
        <v>0.61181105188813623</v>
      </c>
      <c r="M75" s="420">
        <f t="shared" ca="1" si="49"/>
        <v>0.60408828976490381</v>
      </c>
      <c r="N75" s="420" t="e">
        <f t="shared" ca="1" si="49"/>
        <v>#DIV/0!</v>
      </c>
      <c r="O75" s="420" t="e">
        <f t="shared" ca="1" si="49"/>
        <v>#DIV/0!</v>
      </c>
      <c r="P75" s="372"/>
      <c r="Q75" s="427">
        <f t="shared" ref="Q75:AB75" ca="1" si="63">Q30/SUM(Q$24:Q$44)*100</f>
        <v>0.63933207820358606</v>
      </c>
      <c r="R75" s="420">
        <f t="shared" ca="1" si="63"/>
        <v>0.66062622358091971</v>
      </c>
      <c r="S75" s="420">
        <f t="shared" ca="1" si="63"/>
        <v>0.65175970058807453</v>
      </c>
      <c r="T75" s="420">
        <f t="shared" ca="1" si="63"/>
        <v>0.64771052133663853</v>
      </c>
      <c r="U75" s="420">
        <f t="shared" ca="1" si="63"/>
        <v>0.63316145331149487</v>
      </c>
      <c r="V75" s="420">
        <f t="shared" ca="1" si="63"/>
        <v>0.59056050032576823</v>
      </c>
      <c r="W75" s="420">
        <f t="shared" ca="1" si="63"/>
        <v>0.6035083050510156</v>
      </c>
      <c r="X75" s="420">
        <f t="shared" ca="1" si="63"/>
        <v>0.60466767359890505</v>
      </c>
      <c r="Y75" s="420" t="e">
        <f t="shared" ca="1" si="63"/>
        <v>#DIV/0!</v>
      </c>
      <c r="Z75" s="420" t="e">
        <f t="shared" ca="1" si="63"/>
        <v>#DIV/0!</v>
      </c>
      <c r="AA75" s="420" t="e">
        <f t="shared" ca="1" si="63"/>
        <v>#DIV/0!</v>
      </c>
      <c r="AB75" s="420" t="e">
        <f t="shared" ca="1" si="63"/>
        <v>#DIV/0!</v>
      </c>
      <c r="AC75" s="372"/>
      <c r="AD75" s="427">
        <f t="shared" ref="AD75:AU75" ca="1" si="64">AD30/SUM(AD$24:AD$44)*100</f>
        <v>0.64711364512922664</v>
      </c>
      <c r="AE75" s="420">
        <f t="shared" ca="1" si="64"/>
        <v>0.63605544518136081</v>
      </c>
      <c r="AF75" s="420">
        <f t="shared" ca="1" si="64"/>
        <v>0.66663128060303001</v>
      </c>
      <c r="AG75" s="420">
        <f t="shared" ca="1" si="64"/>
        <v>0.65014338485818346</v>
      </c>
      <c r="AH75" s="420">
        <f t="shared" ca="1" si="64"/>
        <v>0.6532442511700276</v>
      </c>
      <c r="AI75" s="420">
        <f t="shared" ca="1" si="64"/>
        <v>0.6458091096911911</v>
      </c>
      <c r="AJ75" s="420">
        <f t="shared" ca="1" si="64"/>
        <v>0.63741854074657023</v>
      </c>
      <c r="AK75" s="420">
        <f t="shared" ca="1" si="64"/>
        <v>0.61161048317219646</v>
      </c>
      <c r="AL75" s="420">
        <f t="shared" ca="1" si="64"/>
        <v>0.58650546061737596</v>
      </c>
      <c r="AM75" s="420">
        <f t="shared" ca="1" si="64"/>
        <v>0.6078510486913663</v>
      </c>
      <c r="AN75" s="420">
        <f t="shared" ca="1" si="64"/>
        <v>0.59892652139373037</v>
      </c>
      <c r="AO75" s="420">
        <f t="shared" ca="1" si="64"/>
        <v>0.60548356664771241</v>
      </c>
      <c r="AP75" s="420" t="e">
        <f t="shared" ca="1" si="64"/>
        <v>#DIV/0!</v>
      </c>
      <c r="AQ75" s="420" t="e">
        <f t="shared" ca="1" si="64"/>
        <v>#DIV/0!</v>
      </c>
      <c r="AR75" s="420" t="e">
        <f t="shared" ca="1" si="64"/>
        <v>#DIV/0!</v>
      </c>
      <c r="AS75" s="420" t="e">
        <f t="shared" ca="1" si="64"/>
        <v>#DIV/0!</v>
      </c>
      <c r="AT75" s="420" t="e">
        <f t="shared" ca="1" si="64"/>
        <v>#DIV/0!</v>
      </c>
      <c r="AU75" s="420" t="e">
        <f t="shared" ca="1" si="64"/>
        <v>#DIV/0!</v>
      </c>
      <c r="AV75" s="372"/>
      <c r="AW75" s="427"/>
      <c r="AX75" s="420" t="s">
        <v>19</v>
      </c>
      <c r="AY75" s="420">
        <f t="shared" ca="1" si="52"/>
        <v>0.64191986350351282</v>
      </c>
      <c r="AZ75" s="424" t="e">
        <f t="shared" ca="1" si="52"/>
        <v>#DIV/0!</v>
      </c>
      <c r="BA75" s="420"/>
      <c r="BB75" s="420"/>
    </row>
    <row r="76" spans="1:54" s="371" customFormat="1" x14ac:dyDescent="0.2">
      <c r="A76" s="420" t="s">
        <v>20</v>
      </c>
      <c r="B76" s="427">
        <f t="shared" ca="1" si="48"/>
        <v>2.1311070665563414</v>
      </c>
      <c r="C76" s="420">
        <f t="shared" ca="1" si="48"/>
        <v>1.9990992200709989</v>
      </c>
      <c r="D76" s="420">
        <f t="shared" ca="1" si="48"/>
        <v>1.9524950921545881</v>
      </c>
      <c r="E76" s="420">
        <f t="shared" ca="1" si="48"/>
        <v>1.9383493913899146</v>
      </c>
      <c r="F76" s="420" t="e">
        <f t="shared" ca="1" si="48"/>
        <v>#DIV/0!</v>
      </c>
      <c r="G76" s="372"/>
      <c r="H76" s="427">
        <f t="shared" ca="1" si="49"/>
        <v>2.0406809984268635</v>
      </c>
      <c r="I76" s="420">
        <f t="shared" ca="1" si="49"/>
        <v>1.9575957402131343</v>
      </c>
      <c r="J76" s="420">
        <f t="shared" ca="1" si="49"/>
        <v>1.9500114191384181</v>
      </c>
      <c r="K76" s="420">
        <f t="shared" ca="1" si="49"/>
        <v>1.9549638523008035</v>
      </c>
      <c r="L76" s="420">
        <f t="shared" ca="1" si="49"/>
        <v>1.9594902503762071</v>
      </c>
      <c r="M76" s="420">
        <f t="shared" ca="1" si="49"/>
        <v>1.9169890858769558</v>
      </c>
      <c r="N76" s="420" t="e">
        <f t="shared" ca="1" si="49"/>
        <v>#DIV/0!</v>
      </c>
      <c r="O76" s="420" t="e">
        <f t="shared" ca="1" si="49"/>
        <v>#DIV/0!</v>
      </c>
      <c r="P76" s="372"/>
      <c r="Q76" s="427">
        <f t="shared" ref="Q76:AB76" ca="1" si="65">Q31/SUM(Q$24:Q$44)*100</f>
        <v>1.9388571525049021</v>
      </c>
      <c r="R76" s="420">
        <f t="shared" ca="1" si="65"/>
        <v>1.9612499790597315</v>
      </c>
      <c r="S76" s="420">
        <f t="shared" ca="1" si="65"/>
        <v>1.9442606606984718</v>
      </c>
      <c r="T76" s="420">
        <f t="shared" ca="1" si="65"/>
        <v>1.9657772535972535</v>
      </c>
      <c r="U76" s="420">
        <f t="shared" ca="1" si="65"/>
        <v>1.9847685673201565</v>
      </c>
      <c r="V76" s="420">
        <f t="shared" ca="1" si="65"/>
        <v>1.9343301530564645</v>
      </c>
      <c r="W76" s="420">
        <f t="shared" ca="1" si="65"/>
        <v>1.9177840136371735</v>
      </c>
      <c r="X76" s="420">
        <f t="shared" ca="1" si="65"/>
        <v>1.9161949816834476</v>
      </c>
      <c r="Y76" s="420" t="e">
        <f t="shared" ca="1" si="65"/>
        <v>#DIV/0!</v>
      </c>
      <c r="Z76" s="420" t="e">
        <f t="shared" ca="1" si="65"/>
        <v>#DIV/0!</v>
      </c>
      <c r="AA76" s="420" t="e">
        <f t="shared" ca="1" si="65"/>
        <v>#DIV/0!</v>
      </c>
      <c r="AB76" s="420" t="e">
        <f t="shared" ca="1" si="65"/>
        <v>#DIV/0!</v>
      </c>
      <c r="AC76" s="372"/>
      <c r="AD76" s="427">
        <f t="shared" ref="AD76:AU76" ca="1" si="66">AD31/SUM(AD$24:AD$44)*100</f>
        <v>1.9394129926600792</v>
      </c>
      <c r="AE76" s="420">
        <f t="shared" ca="1" si="66"/>
        <v>1.9572657161309268</v>
      </c>
      <c r="AF76" s="420">
        <f t="shared" ca="1" si="66"/>
        <v>1.9533390486960875</v>
      </c>
      <c r="AG76" s="420">
        <f t="shared" ca="1" si="66"/>
        <v>1.9500313735673136</v>
      </c>
      <c r="AH76" s="420">
        <f t="shared" ca="1" si="66"/>
        <v>1.9375084901918453</v>
      </c>
      <c r="AI76" s="420">
        <f t="shared" ca="1" si="66"/>
        <v>1.9775758888721227</v>
      </c>
      <c r="AJ76" s="420">
        <f t="shared" ca="1" si="66"/>
        <v>2.0096884386468026</v>
      </c>
      <c r="AK76" s="420">
        <f t="shared" ca="1" si="66"/>
        <v>1.9420071571271629</v>
      </c>
      <c r="AL76" s="420">
        <f t="shared" ca="1" si="66"/>
        <v>1.9269531950845158</v>
      </c>
      <c r="AM76" s="420">
        <f t="shared" ca="1" si="66"/>
        <v>1.9235921022835862</v>
      </c>
      <c r="AN76" s="420">
        <f t="shared" ca="1" si="66"/>
        <v>1.9195506886388114</v>
      </c>
      <c r="AO76" s="420">
        <f t="shared" ca="1" si="66"/>
        <v>1.907848247096118</v>
      </c>
      <c r="AP76" s="420" t="e">
        <f t="shared" ca="1" si="66"/>
        <v>#DIV/0!</v>
      </c>
      <c r="AQ76" s="420" t="e">
        <f t="shared" ca="1" si="66"/>
        <v>#DIV/0!</v>
      </c>
      <c r="AR76" s="420" t="e">
        <f t="shared" ca="1" si="66"/>
        <v>#DIV/0!</v>
      </c>
      <c r="AS76" s="420" t="e">
        <f t="shared" ca="1" si="66"/>
        <v>#DIV/0!</v>
      </c>
      <c r="AT76" s="420" t="e">
        <f t="shared" ca="1" si="66"/>
        <v>#DIV/0!</v>
      </c>
      <c r="AU76" s="420" t="e">
        <f t="shared" ca="1" si="66"/>
        <v>#DIV/0!</v>
      </c>
      <c r="AV76" s="372"/>
      <c r="AW76" s="427"/>
      <c r="AX76" s="420" t="s">
        <v>20</v>
      </c>
      <c r="AY76" s="420">
        <f t="shared" ca="1" si="52"/>
        <v>2.0228607116143706</v>
      </c>
      <c r="AZ76" s="424" t="e">
        <f t="shared" ca="1" si="52"/>
        <v>#DIV/0!</v>
      </c>
      <c r="BA76" s="420"/>
      <c r="BB76" s="420"/>
    </row>
    <row r="77" spans="1:54" s="371" customFormat="1" x14ac:dyDescent="0.2">
      <c r="A77" s="420" t="s">
        <v>21</v>
      </c>
      <c r="B77" s="427">
        <f t="shared" ca="1" si="48"/>
        <v>0.48091103581821176</v>
      </c>
      <c r="C77" s="420">
        <f t="shared" ca="1" si="48"/>
        <v>0.4623360571307189</v>
      </c>
      <c r="D77" s="420">
        <f t="shared" ca="1" si="48"/>
        <v>0.45759807836562594</v>
      </c>
      <c r="E77" s="420">
        <f t="shared" ca="1" si="48"/>
        <v>0.4589200972017855</v>
      </c>
      <c r="F77" s="420" t="e">
        <f t="shared" ca="1" si="48"/>
        <v>#DIV/0!</v>
      </c>
      <c r="G77" s="372"/>
      <c r="H77" s="427">
        <f t="shared" ca="1" si="49"/>
        <v>0.45843465078519041</v>
      </c>
      <c r="I77" s="420">
        <f t="shared" ca="1" si="49"/>
        <v>0.46623011712722112</v>
      </c>
      <c r="J77" s="420">
        <f t="shared" ca="1" si="49"/>
        <v>0.44958573339134367</v>
      </c>
      <c r="K77" s="420">
        <f t="shared" ca="1" si="49"/>
        <v>0.46556231432642659</v>
      </c>
      <c r="L77" s="420">
        <f t="shared" ca="1" si="49"/>
        <v>0.46826565211315435</v>
      </c>
      <c r="M77" s="420">
        <f t="shared" ca="1" si="49"/>
        <v>0.44947753348077479</v>
      </c>
      <c r="N77" s="420" t="e">
        <f t="shared" ca="1" si="49"/>
        <v>#DIV/0!</v>
      </c>
      <c r="O77" s="420" t="e">
        <f t="shared" ca="1" si="49"/>
        <v>#DIV/0!</v>
      </c>
      <c r="P77" s="372"/>
      <c r="Q77" s="427">
        <f t="shared" ref="Q77:AB77" ca="1" si="67">Q32/SUM(Q$24:Q$44)*100</f>
        <v>0.44369097668545221</v>
      </c>
      <c r="R77" s="420">
        <f t="shared" ca="1" si="67"/>
        <v>0.45552503703517627</v>
      </c>
      <c r="S77" s="420">
        <f t="shared" ca="1" si="67"/>
        <v>0.45569622843672941</v>
      </c>
      <c r="T77" s="420">
        <f t="shared" ca="1" si="67"/>
        <v>0.47552999031638921</v>
      </c>
      <c r="U77" s="420">
        <f t="shared" ca="1" si="67"/>
        <v>0.47599094400133229</v>
      </c>
      <c r="V77" s="420">
        <f t="shared" ca="1" si="67"/>
        <v>0.46057648925626948</v>
      </c>
      <c r="W77" s="420">
        <f t="shared" ca="1" si="67"/>
        <v>0.44697069889470498</v>
      </c>
      <c r="X77" s="420">
        <f t="shared" ca="1" si="67"/>
        <v>0.45198177091825276</v>
      </c>
      <c r="Y77" s="420" t="e">
        <f t="shared" ca="1" si="67"/>
        <v>#DIV/0!</v>
      </c>
      <c r="Z77" s="420" t="e">
        <f t="shared" ca="1" si="67"/>
        <v>#DIV/0!</v>
      </c>
      <c r="AA77" s="420" t="e">
        <f t="shared" ca="1" si="67"/>
        <v>#DIV/0!</v>
      </c>
      <c r="AB77" s="420" t="e">
        <f t="shared" ca="1" si="67"/>
        <v>#DIV/0!</v>
      </c>
      <c r="AC77" s="372"/>
      <c r="AD77" s="427">
        <f t="shared" ref="AD77:AU77" ca="1" si="68">AD32/SUM(AD$24:AD$44)*100</f>
        <v>0.44607607637510177</v>
      </c>
      <c r="AE77" s="420">
        <f t="shared" ca="1" si="68"/>
        <v>0.44916276196287519</v>
      </c>
      <c r="AF77" s="420">
        <f t="shared" ca="1" si="68"/>
        <v>0.4535106747442269</v>
      </c>
      <c r="AG77" s="420">
        <f t="shared" ca="1" si="68"/>
        <v>0.45477727587391475</v>
      </c>
      <c r="AH77" s="420">
        <f t="shared" ca="1" si="68"/>
        <v>0.45458475450559022</v>
      </c>
      <c r="AI77" s="420">
        <f t="shared" ca="1" si="68"/>
        <v>0.48753406172987057</v>
      </c>
      <c r="AJ77" s="420">
        <f t="shared" ca="1" si="68"/>
        <v>0.48081601734595686</v>
      </c>
      <c r="AK77" s="420">
        <f t="shared" ca="1" si="68"/>
        <v>0.46607814273024262</v>
      </c>
      <c r="AL77" s="420">
        <f t="shared" ca="1" si="68"/>
        <v>0.4579499404302011</v>
      </c>
      <c r="AM77" s="420">
        <f t="shared" ca="1" si="68"/>
        <v>0.44833808644410289</v>
      </c>
      <c r="AN77" s="420">
        <f t="shared" ca="1" si="68"/>
        <v>0.44800852217613524</v>
      </c>
      <c r="AO77" s="420">
        <f t="shared" ca="1" si="68"/>
        <v>0.45207920750183728</v>
      </c>
      <c r="AP77" s="420" t="e">
        <f t="shared" ca="1" si="68"/>
        <v>#DIV/0!</v>
      </c>
      <c r="AQ77" s="420" t="e">
        <f t="shared" ca="1" si="68"/>
        <v>#DIV/0!</v>
      </c>
      <c r="AR77" s="420" t="e">
        <f t="shared" ca="1" si="68"/>
        <v>#DIV/0!</v>
      </c>
      <c r="AS77" s="420" t="e">
        <f t="shared" ca="1" si="68"/>
        <v>#DIV/0!</v>
      </c>
      <c r="AT77" s="420" t="e">
        <f t="shared" ca="1" si="68"/>
        <v>#DIV/0!</v>
      </c>
      <c r="AU77" s="420" t="e">
        <f t="shared" ca="1" si="68"/>
        <v>#DIV/0!</v>
      </c>
      <c r="AV77" s="372"/>
      <c r="AW77" s="427"/>
      <c r="AX77" s="420" t="s">
        <v>21</v>
      </c>
      <c r="AY77" s="420">
        <f t="shared" ca="1" si="52"/>
        <v>0.48321314152208011</v>
      </c>
      <c r="AZ77" s="424" t="e">
        <f t="shared" ca="1" si="52"/>
        <v>#DIV/0!</v>
      </c>
      <c r="BA77" s="420"/>
      <c r="BB77" s="420"/>
    </row>
    <row r="78" spans="1:54" s="371" customFormat="1" x14ac:dyDescent="0.2">
      <c r="A78" s="420" t="s">
        <v>22</v>
      </c>
      <c r="B78" s="427">
        <f t="shared" ca="1" si="48"/>
        <v>4.0489680706547464</v>
      </c>
      <c r="C78" s="420">
        <f t="shared" ca="1" si="48"/>
        <v>3.8781782899567991</v>
      </c>
      <c r="D78" s="420">
        <f t="shared" ca="1" si="48"/>
        <v>4.2641386490196762</v>
      </c>
      <c r="E78" s="420">
        <f t="shared" ca="1" si="48"/>
        <v>4.8350698759165356</v>
      </c>
      <c r="F78" s="420" t="e">
        <f t="shared" ca="1" si="48"/>
        <v>#DIV/0!</v>
      </c>
      <c r="G78" s="372"/>
      <c r="H78" s="427">
        <f t="shared" ca="1" si="49"/>
        <v>3.9576028576795492</v>
      </c>
      <c r="I78" s="420">
        <f t="shared" ca="1" si="49"/>
        <v>3.7989032787129409</v>
      </c>
      <c r="J78" s="420">
        <f t="shared" ca="1" si="49"/>
        <v>4.3621007975610988</v>
      </c>
      <c r="K78" s="420">
        <f t="shared" ca="1" si="49"/>
        <v>4.1667647006044266</v>
      </c>
      <c r="L78" s="420">
        <f t="shared" ca="1" si="49"/>
        <v>4.398035223468999</v>
      </c>
      <c r="M78" s="420">
        <f t="shared" ca="1" si="49"/>
        <v>5.2766410392302721</v>
      </c>
      <c r="N78" s="420" t="e">
        <f t="shared" ca="1" si="49"/>
        <v>#DIV/0!</v>
      </c>
      <c r="O78" s="420" t="e">
        <f t="shared" ca="1" si="49"/>
        <v>#DIV/0!</v>
      </c>
      <c r="P78" s="372"/>
      <c r="Q78" s="427">
        <f t="shared" ref="Q78:AB78" ca="1" si="69">Q33/SUM(Q$24:Q$44)*100</f>
        <v>4.5521961029492362</v>
      </c>
      <c r="R78" s="420">
        <f t="shared" ca="1" si="69"/>
        <v>4.1705689335167699</v>
      </c>
      <c r="S78" s="420">
        <f t="shared" ca="1" si="69"/>
        <v>4.4151279268611008</v>
      </c>
      <c r="T78" s="420">
        <f t="shared" ca="1" si="69"/>
        <v>3.9158441030315365</v>
      </c>
      <c r="U78" s="420">
        <f t="shared" ca="1" si="69"/>
        <v>4.1226718247549297</v>
      </c>
      <c r="V78" s="420">
        <f t="shared" ca="1" si="69"/>
        <v>4.6721108245188328</v>
      </c>
      <c r="W78" s="420">
        <f t="shared" ca="1" si="69"/>
        <v>4.9443114224696929</v>
      </c>
      <c r="X78" s="420">
        <f t="shared" ca="1" si="69"/>
        <v>5.6086263534983987</v>
      </c>
      <c r="Y78" s="420" t="e">
        <f t="shared" ca="1" si="69"/>
        <v>#DIV/0!</v>
      </c>
      <c r="Z78" s="420" t="e">
        <f t="shared" ca="1" si="69"/>
        <v>#DIV/0!</v>
      </c>
      <c r="AA78" s="420" t="e">
        <f t="shared" ca="1" si="69"/>
        <v>#DIV/0!</v>
      </c>
      <c r="AB78" s="420" t="e">
        <f t="shared" ca="1" si="69"/>
        <v>#DIV/0!</v>
      </c>
      <c r="AC78" s="372"/>
      <c r="AD78" s="427">
        <f t="shared" ref="AD78:AU78" ca="1" si="70">AD33/SUM(AD$24:AD$44)*100</f>
        <v>4.4963605551694448</v>
      </c>
      <c r="AE78" s="420">
        <f t="shared" ca="1" si="70"/>
        <v>4.4155789656033235</v>
      </c>
      <c r="AF78" s="420">
        <f t="shared" ca="1" si="70"/>
        <v>4.1746862862550724</v>
      </c>
      <c r="AG78" s="420">
        <f t="shared" ca="1" si="70"/>
        <v>4.4574186057457545</v>
      </c>
      <c r="AH78" s="420">
        <f t="shared" ca="1" si="70"/>
        <v>4.1735134719466274</v>
      </c>
      <c r="AI78" s="420">
        <f t="shared" ca="1" si="70"/>
        <v>3.8667139550352241</v>
      </c>
      <c r="AJ78" s="420">
        <f t="shared" ca="1" si="70"/>
        <v>4.1116917340109822</v>
      </c>
      <c r="AK78" s="420">
        <f t="shared" ca="1" si="70"/>
        <v>4.2533537282874994</v>
      </c>
      <c r="AL78" s="420">
        <f t="shared" ca="1" si="70"/>
        <v>4.8277500922463732</v>
      </c>
      <c r="AM78" s="420">
        <f t="shared" ca="1" si="70"/>
        <v>4.835547651904923</v>
      </c>
      <c r="AN78" s="420">
        <f t="shared" ca="1" si="70"/>
        <v>5.2917041596661791</v>
      </c>
      <c r="AO78" s="420">
        <f t="shared" ca="1" si="70"/>
        <v>5.7015687206790036</v>
      </c>
      <c r="AP78" s="420" t="e">
        <f t="shared" ca="1" si="70"/>
        <v>#DIV/0!</v>
      </c>
      <c r="AQ78" s="420" t="e">
        <f t="shared" ca="1" si="70"/>
        <v>#DIV/0!</v>
      </c>
      <c r="AR78" s="420" t="e">
        <f t="shared" ca="1" si="70"/>
        <v>#DIV/0!</v>
      </c>
      <c r="AS78" s="420" t="e">
        <f t="shared" ca="1" si="70"/>
        <v>#DIV/0!</v>
      </c>
      <c r="AT78" s="420" t="e">
        <f t="shared" ca="1" si="70"/>
        <v>#DIV/0!</v>
      </c>
      <c r="AU78" s="420" t="e">
        <f t="shared" ca="1" si="70"/>
        <v>#DIV/0!</v>
      </c>
      <c r="AV78" s="372"/>
      <c r="AW78" s="427"/>
      <c r="AX78" s="420" t="s">
        <v>22</v>
      </c>
      <c r="AY78" s="420">
        <f t="shared" ca="1" si="52"/>
        <v>4.0827104000687502</v>
      </c>
      <c r="AZ78" s="424" t="e">
        <f t="shared" ca="1" si="52"/>
        <v>#DIV/0!</v>
      </c>
      <c r="BA78" s="420"/>
      <c r="BB78" s="420"/>
    </row>
    <row r="79" spans="1:54" s="371" customFormat="1" x14ac:dyDescent="0.2">
      <c r="A79" s="420" t="s">
        <v>23</v>
      </c>
      <c r="B79" s="427">
        <f t="shared" ref="B79:F88" ca="1" si="71">B34/SUM(B$24:B$44)*100</f>
        <v>6.9092978682881805</v>
      </c>
      <c r="C79" s="420">
        <f t="shared" ca="1" si="71"/>
        <v>6.6166839602203664</v>
      </c>
      <c r="D79" s="420">
        <f t="shared" ca="1" si="71"/>
        <v>7.145278855654567</v>
      </c>
      <c r="E79" s="420">
        <f t="shared" ca="1" si="71"/>
        <v>6.9994714295187039</v>
      </c>
      <c r="F79" s="420" t="e">
        <f t="shared" ca="1" si="71"/>
        <v>#DIV/0!</v>
      </c>
      <c r="G79" s="372"/>
      <c r="H79" s="427">
        <f t="shared" ref="H79:O88" ca="1" si="72">H34/SUM(H$24:H$44)*100</f>
        <v>6.5397270562860292</v>
      </c>
      <c r="I79" s="420">
        <f t="shared" ca="1" si="72"/>
        <v>6.6934959542872834</v>
      </c>
      <c r="J79" s="420">
        <f t="shared" ca="1" si="72"/>
        <v>7.136785932164007</v>
      </c>
      <c r="K79" s="420">
        <f t="shared" ca="1" si="72"/>
        <v>7.1537207845646353</v>
      </c>
      <c r="L79" s="420">
        <f t="shared" ca="1" si="72"/>
        <v>7.0367307158095098</v>
      </c>
      <c r="M79" s="420">
        <f t="shared" ca="1" si="72"/>
        <v>6.9618253840632001</v>
      </c>
      <c r="N79" s="420" t="e">
        <f t="shared" ca="1" si="72"/>
        <v>#DIV/0!</v>
      </c>
      <c r="O79" s="420" t="e">
        <f t="shared" ca="1" si="72"/>
        <v>#DIV/0!</v>
      </c>
      <c r="P79" s="372"/>
      <c r="Q79" s="427">
        <f t="shared" ref="Q79:AB79" ca="1" si="73">Q34/SUM(Q$24:Q$44)*100</f>
        <v>7.0669232670795044</v>
      </c>
      <c r="R79" s="420">
        <f t="shared" ca="1" si="73"/>
        <v>7.2071765525079377</v>
      </c>
      <c r="S79" s="420">
        <f t="shared" ca="1" si="73"/>
        <v>7.1361039943467164</v>
      </c>
      <c r="T79" s="420">
        <f t="shared" ca="1" si="73"/>
        <v>7.1715189731105839</v>
      </c>
      <c r="U79" s="420">
        <f t="shared" ca="1" si="73"/>
        <v>7.1506724100902153</v>
      </c>
      <c r="V79" s="420">
        <f t="shared" ca="1" si="73"/>
        <v>6.9233218949914299</v>
      </c>
      <c r="W79" s="420">
        <f t="shared" ca="1" si="73"/>
        <v>7.0077901781563696</v>
      </c>
      <c r="X79" s="420">
        <f t="shared" ca="1" si="73"/>
        <v>6.9159082107428231</v>
      </c>
      <c r="Y79" s="420" t="e">
        <f t="shared" ca="1" si="73"/>
        <v>#DIV/0!</v>
      </c>
      <c r="Z79" s="420" t="e">
        <f t="shared" ca="1" si="73"/>
        <v>#DIV/0!</v>
      </c>
      <c r="AA79" s="420" t="e">
        <f t="shared" ca="1" si="73"/>
        <v>#DIV/0!</v>
      </c>
      <c r="AB79" s="420" t="e">
        <f t="shared" ca="1" si="73"/>
        <v>#DIV/0!</v>
      </c>
      <c r="AC79" s="372"/>
      <c r="AD79" s="427">
        <f t="shared" ref="AD79:AU79" ca="1" si="74">AD34/SUM(AD$24:AD$44)*100</f>
        <v>7.0426865645325787</v>
      </c>
      <c r="AE79" s="420">
        <f t="shared" ca="1" si="74"/>
        <v>7.1621234098004294</v>
      </c>
      <c r="AF79" s="420">
        <f t="shared" ca="1" si="74"/>
        <v>7.2053705810579789</v>
      </c>
      <c r="AG79" s="420">
        <f t="shared" ca="1" si="74"/>
        <v>7.1542044989368208</v>
      </c>
      <c r="AH79" s="420">
        <f t="shared" ca="1" si="74"/>
        <v>7.1150529827151265</v>
      </c>
      <c r="AI79" s="420">
        <f t="shared" ca="1" si="74"/>
        <v>7.1923003014902784</v>
      </c>
      <c r="AJ79" s="420">
        <f t="shared" ca="1" si="74"/>
        <v>7.1906814726174995</v>
      </c>
      <c r="AK79" s="420">
        <f t="shared" ca="1" si="74"/>
        <v>7.0040326184499309</v>
      </c>
      <c r="AL79" s="420">
        <f t="shared" ca="1" si="74"/>
        <v>6.9160492892734613</v>
      </c>
      <c r="AM79" s="420">
        <f t="shared" ca="1" si="74"/>
        <v>7.0289437386574312</v>
      </c>
      <c r="AN79" s="420">
        <f t="shared" ca="1" si="74"/>
        <v>6.9498192786907973</v>
      </c>
      <c r="AO79" s="420">
        <f t="shared" ca="1" si="74"/>
        <v>6.9068555519231882</v>
      </c>
      <c r="AP79" s="420" t="e">
        <f t="shared" ca="1" si="74"/>
        <v>#DIV/0!</v>
      </c>
      <c r="AQ79" s="420" t="e">
        <f t="shared" ca="1" si="74"/>
        <v>#DIV/0!</v>
      </c>
      <c r="AR79" s="420" t="e">
        <f t="shared" ca="1" si="74"/>
        <v>#DIV/0!</v>
      </c>
      <c r="AS79" s="420" t="e">
        <f t="shared" ca="1" si="74"/>
        <v>#DIV/0!</v>
      </c>
      <c r="AT79" s="420" t="e">
        <f t="shared" ca="1" si="74"/>
        <v>#DIV/0!</v>
      </c>
      <c r="AU79" s="420" t="e">
        <f t="shared" ca="1" si="74"/>
        <v>#DIV/0!</v>
      </c>
      <c r="AV79" s="372"/>
      <c r="AW79" s="427"/>
      <c r="AX79" s="420" t="s">
        <v>23</v>
      </c>
      <c r="AY79" s="420">
        <f t="shared" ca="1" si="52"/>
        <v>7.2047446231940064</v>
      </c>
      <c r="AZ79" s="424" t="e">
        <f t="shared" ca="1" si="52"/>
        <v>#DIV/0!</v>
      </c>
      <c r="BA79" s="420"/>
      <c r="BB79" s="420"/>
    </row>
    <row r="80" spans="1:54" s="371" customFormat="1" x14ac:dyDescent="0.2">
      <c r="A80" s="420" t="s">
        <v>24</v>
      </c>
      <c r="B80" s="427">
        <f t="shared" ca="1" si="71"/>
        <v>3.2648612826016796</v>
      </c>
      <c r="C80" s="420">
        <f t="shared" ca="1" si="71"/>
        <v>3.1151063539701158</v>
      </c>
      <c r="D80" s="420">
        <f t="shared" ca="1" si="71"/>
        <v>3.1182091569414916</v>
      </c>
      <c r="E80" s="420">
        <f t="shared" ca="1" si="71"/>
        <v>3.1144536009232962</v>
      </c>
      <c r="F80" s="420" t="e">
        <f t="shared" ca="1" si="71"/>
        <v>#DIV/0!</v>
      </c>
      <c r="G80" s="372"/>
      <c r="H80" s="427">
        <f t="shared" ca="1" si="72"/>
        <v>3.1487639528258082</v>
      </c>
      <c r="I80" s="420">
        <f t="shared" ca="1" si="72"/>
        <v>3.0815121323806434</v>
      </c>
      <c r="J80" s="420">
        <f t="shared" ca="1" si="72"/>
        <v>3.1221278915936805</v>
      </c>
      <c r="K80" s="420">
        <f t="shared" ca="1" si="72"/>
        <v>3.1143139517876941</v>
      </c>
      <c r="L80" s="420">
        <f t="shared" ca="1" si="72"/>
        <v>3.1200383401460572</v>
      </c>
      <c r="M80" s="420">
        <f t="shared" ca="1" si="72"/>
        <v>3.1088108909423191</v>
      </c>
      <c r="N80" s="420" t="e">
        <f t="shared" ca="1" si="72"/>
        <v>#DIV/0!</v>
      </c>
      <c r="O80" s="420" t="e">
        <f t="shared" ca="1" si="72"/>
        <v>#DIV/0!</v>
      </c>
      <c r="P80" s="372"/>
      <c r="Q80" s="427">
        <f t="shared" ref="Q80:AB80" ca="1" si="75">Q35/SUM(Q$24:Q$44)*100</f>
        <v>3.0909011229434786</v>
      </c>
      <c r="R80" s="420">
        <f t="shared" ca="1" si="75"/>
        <v>3.1535906423199136</v>
      </c>
      <c r="S80" s="420">
        <f t="shared" ca="1" si="75"/>
        <v>3.1193765093785735</v>
      </c>
      <c r="T80" s="420">
        <f t="shared" ca="1" si="75"/>
        <v>3.1091992655473191</v>
      </c>
      <c r="U80" s="420">
        <f t="shared" ca="1" si="75"/>
        <v>3.1576384313818413</v>
      </c>
      <c r="V80" s="420">
        <f t="shared" ca="1" si="75"/>
        <v>3.0826140940294664</v>
      </c>
      <c r="W80" s="420">
        <f t="shared" ca="1" si="75"/>
        <v>3.1383231430623444</v>
      </c>
      <c r="X80" s="420">
        <f t="shared" ca="1" si="75"/>
        <v>3.0793292143155706</v>
      </c>
      <c r="Y80" s="420" t="e">
        <f t="shared" ca="1" si="75"/>
        <v>#DIV/0!</v>
      </c>
      <c r="Z80" s="420" t="e">
        <f t="shared" ca="1" si="75"/>
        <v>#DIV/0!</v>
      </c>
      <c r="AA80" s="420" t="e">
        <f t="shared" ca="1" si="75"/>
        <v>#DIV/0!</v>
      </c>
      <c r="AB80" s="420" t="e">
        <f t="shared" ca="1" si="75"/>
        <v>#DIV/0!</v>
      </c>
      <c r="AC80" s="372"/>
      <c r="AD80" s="427">
        <f t="shared" ref="AD80:AU80" ca="1" si="76">AD35/SUM(AD$24:AD$44)*100</f>
        <v>3.0852797767681488</v>
      </c>
      <c r="AE80" s="420">
        <f t="shared" ca="1" si="76"/>
        <v>3.087715194847295</v>
      </c>
      <c r="AF80" s="420">
        <f t="shared" ca="1" si="76"/>
        <v>3.193284411111287</v>
      </c>
      <c r="AG80" s="420">
        <f t="shared" ca="1" si="76"/>
        <v>3.1282205290017377</v>
      </c>
      <c r="AH80" s="420">
        <f t="shared" ca="1" si="76"/>
        <v>3.10626421264018</v>
      </c>
      <c r="AI80" s="420">
        <f t="shared" ca="1" si="76"/>
        <v>3.1084169650755138</v>
      </c>
      <c r="AJ80" s="420">
        <f t="shared" ca="1" si="76"/>
        <v>3.1731206766678088</v>
      </c>
      <c r="AK80" s="420">
        <f t="shared" ca="1" si="76"/>
        <v>3.1166019203286419</v>
      </c>
      <c r="AL80" s="420">
        <f t="shared" ca="1" si="76"/>
        <v>3.070598830219605</v>
      </c>
      <c r="AM80" s="420">
        <f t="shared" ca="1" si="76"/>
        <v>3.1361154444527308</v>
      </c>
      <c r="AN80" s="420">
        <f t="shared" ca="1" si="76"/>
        <v>3.1237224190596047</v>
      </c>
      <c r="AO80" s="420">
        <f t="shared" ca="1" si="76"/>
        <v>3.0667044185540853</v>
      </c>
      <c r="AP80" s="420" t="e">
        <f t="shared" ca="1" si="76"/>
        <v>#DIV/0!</v>
      </c>
      <c r="AQ80" s="420" t="e">
        <f t="shared" ca="1" si="76"/>
        <v>#DIV/0!</v>
      </c>
      <c r="AR80" s="420" t="e">
        <f t="shared" ca="1" si="76"/>
        <v>#DIV/0!</v>
      </c>
      <c r="AS80" s="420" t="e">
        <f t="shared" ca="1" si="76"/>
        <v>#DIV/0!</v>
      </c>
      <c r="AT80" s="420" t="e">
        <f t="shared" ca="1" si="76"/>
        <v>#DIV/0!</v>
      </c>
      <c r="AU80" s="420" t="e">
        <f t="shared" ca="1" si="76"/>
        <v>#DIV/0!</v>
      </c>
      <c r="AV80" s="372"/>
      <c r="AW80" s="427"/>
      <c r="AX80" s="420" t="s">
        <v>24</v>
      </c>
      <c r="AY80" s="420">
        <f t="shared" ca="1" si="52"/>
        <v>3.2011370886486685</v>
      </c>
      <c r="AZ80" s="424" t="e">
        <f t="shared" ca="1" si="52"/>
        <v>#DIV/0!</v>
      </c>
      <c r="BA80" s="420"/>
      <c r="BB80" s="420"/>
    </row>
    <row r="81" spans="1:54" s="371" customFormat="1" x14ac:dyDescent="0.2">
      <c r="A81" s="420" t="s">
        <v>25</v>
      </c>
      <c r="B81" s="427">
        <f t="shared" ca="1" si="71"/>
        <v>3.1466090460902194</v>
      </c>
      <c r="C81" s="420">
        <f t="shared" ca="1" si="71"/>
        <v>3.0255696693321226</v>
      </c>
      <c r="D81" s="420">
        <f t="shared" ca="1" si="71"/>
        <v>2.9761605192811227</v>
      </c>
      <c r="E81" s="420">
        <f t="shared" ca="1" si="71"/>
        <v>2.9526600965245531</v>
      </c>
      <c r="F81" s="420" t="e">
        <f t="shared" ca="1" si="71"/>
        <v>#DIV/0!</v>
      </c>
      <c r="G81" s="372"/>
      <c r="H81" s="427">
        <f t="shared" ca="1" si="72"/>
        <v>3.0669071492567412</v>
      </c>
      <c r="I81" s="420">
        <f t="shared" ca="1" si="72"/>
        <v>2.984310027891504</v>
      </c>
      <c r="J81" s="420">
        <f t="shared" ca="1" si="72"/>
        <v>2.9951753001396977</v>
      </c>
      <c r="K81" s="420">
        <f t="shared" ca="1" si="72"/>
        <v>2.9572599100354253</v>
      </c>
      <c r="L81" s="420">
        <f t="shared" ca="1" si="72"/>
        <v>2.9268948156842685</v>
      </c>
      <c r="M81" s="420">
        <f t="shared" ca="1" si="72"/>
        <v>2.9786928263550911</v>
      </c>
      <c r="N81" s="420" t="e">
        <f t="shared" ca="1" si="72"/>
        <v>#DIV/0!</v>
      </c>
      <c r="O81" s="420" t="e">
        <f t="shared" ca="1" si="72"/>
        <v>#DIV/0!</v>
      </c>
      <c r="P81" s="372"/>
      <c r="Q81" s="427">
        <f t="shared" ref="Q81:AB81" ca="1" si="77">Q36/SUM(Q$24:Q$44)*100</f>
        <v>3.014337293613981</v>
      </c>
      <c r="R81" s="420">
        <f t="shared" ca="1" si="77"/>
        <v>2.9758684986306285</v>
      </c>
      <c r="S81" s="420">
        <f t="shared" ca="1" si="77"/>
        <v>2.9775450128325196</v>
      </c>
      <c r="T81" s="420">
        <f t="shared" ca="1" si="77"/>
        <v>2.9367659335623797</v>
      </c>
      <c r="U81" s="420">
        <f t="shared" ca="1" si="77"/>
        <v>2.9218351990637657</v>
      </c>
      <c r="V81" s="420">
        <f t="shared" ca="1" si="77"/>
        <v>2.9319307698917694</v>
      </c>
      <c r="W81" s="420">
        <f t="shared" ca="1" si="77"/>
        <v>2.9879906557457132</v>
      </c>
      <c r="X81" s="420">
        <f t="shared" ca="1" si="77"/>
        <v>2.9694046297677823</v>
      </c>
      <c r="Y81" s="420" t="e">
        <f t="shared" ca="1" si="77"/>
        <v>#DIV/0!</v>
      </c>
      <c r="Z81" s="420" t="e">
        <f t="shared" ca="1" si="77"/>
        <v>#DIV/0!</v>
      </c>
      <c r="AA81" s="420" t="e">
        <f t="shared" ca="1" si="77"/>
        <v>#DIV/0!</v>
      </c>
      <c r="AB81" s="420" t="e">
        <f t="shared" ca="1" si="77"/>
        <v>#DIV/0!</v>
      </c>
      <c r="AC81" s="372"/>
      <c r="AD81" s="427">
        <f t="shared" ref="AD81:AU81" ca="1" si="78">AD36/SUM(AD$24:AD$44)*100</f>
        <v>3.039618673518758</v>
      </c>
      <c r="AE81" s="420">
        <f t="shared" ca="1" si="78"/>
        <v>2.9839964192750057</v>
      </c>
      <c r="AF81" s="420">
        <f t="shared" ca="1" si="78"/>
        <v>2.9619951391868566</v>
      </c>
      <c r="AG81" s="420">
        <f t="shared" ca="1" si="78"/>
        <v>2.9973572975594642</v>
      </c>
      <c r="AH81" s="420">
        <f t="shared" ca="1" si="78"/>
        <v>2.9479230995574297</v>
      </c>
      <c r="AI81" s="420">
        <f t="shared" ca="1" si="78"/>
        <v>2.9262401582213595</v>
      </c>
      <c r="AJ81" s="420">
        <f t="shared" ca="1" si="78"/>
        <v>2.9275493398119807</v>
      </c>
      <c r="AK81" s="420">
        <f t="shared" ca="1" si="78"/>
        <v>2.9169540319256688</v>
      </c>
      <c r="AL81" s="420">
        <f t="shared" ca="1" si="78"/>
        <v>2.9361716920901273</v>
      </c>
      <c r="AM81" s="420">
        <f t="shared" ca="1" si="78"/>
        <v>2.9949832360231925</v>
      </c>
      <c r="AN81" s="420">
        <f t="shared" ca="1" si="78"/>
        <v>2.9723350770274433</v>
      </c>
      <c r="AO81" s="420">
        <f t="shared" ca="1" si="78"/>
        <v>2.9687857432501694</v>
      </c>
      <c r="AP81" s="420" t="e">
        <f t="shared" ca="1" si="78"/>
        <v>#DIV/0!</v>
      </c>
      <c r="AQ81" s="420" t="e">
        <f t="shared" ca="1" si="78"/>
        <v>#DIV/0!</v>
      </c>
      <c r="AR81" s="420" t="e">
        <f t="shared" ca="1" si="78"/>
        <v>#DIV/0!</v>
      </c>
      <c r="AS81" s="420" t="e">
        <f t="shared" ca="1" si="78"/>
        <v>#DIV/0!</v>
      </c>
      <c r="AT81" s="420" t="e">
        <f t="shared" ca="1" si="78"/>
        <v>#DIV/0!</v>
      </c>
      <c r="AU81" s="420" t="e">
        <f t="shared" ca="1" si="78"/>
        <v>#DIV/0!</v>
      </c>
      <c r="AV81" s="372"/>
      <c r="AW81" s="427"/>
      <c r="AX81" s="420" t="s">
        <v>25</v>
      </c>
      <c r="AY81" s="420">
        <f t="shared" ca="1" si="52"/>
        <v>2.9695514785328547</v>
      </c>
      <c r="AZ81" s="424" t="e">
        <f t="shared" ca="1" si="52"/>
        <v>#DIV/0!</v>
      </c>
      <c r="BA81" s="420"/>
      <c r="BB81" s="420"/>
    </row>
    <row r="82" spans="1:54" s="371" customFormat="1" x14ac:dyDescent="0.2">
      <c r="A82" s="420" t="s">
        <v>26</v>
      </c>
      <c r="B82" s="427">
        <f t="shared" ca="1" si="71"/>
        <v>5.2505848903140935</v>
      </c>
      <c r="C82" s="420">
        <f t="shared" ca="1" si="71"/>
        <v>5.1647125679503398</v>
      </c>
      <c r="D82" s="420">
        <f t="shared" ca="1" si="71"/>
        <v>4.9234615707769809</v>
      </c>
      <c r="E82" s="420">
        <f t="shared" ca="1" si="71"/>
        <v>4.8807189773537045</v>
      </c>
      <c r="F82" s="420" t="e">
        <f t="shared" ca="1" si="71"/>
        <v>#DIV/0!</v>
      </c>
      <c r="G82" s="372"/>
      <c r="H82" s="427">
        <f t="shared" ca="1" si="72"/>
        <v>5.174052019480798</v>
      </c>
      <c r="I82" s="420">
        <f t="shared" ca="1" si="72"/>
        <v>5.1553907026092176</v>
      </c>
      <c r="J82" s="420">
        <f t="shared" ca="1" si="72"/>
        <v>4.9663116489249699</v>
      </c>
      <c r="K82" s="420">
        <f t="shared" ca="1" si="72"/>
        <v>4.8808687799766881</v>
      </c>
      <c r="L82" s="420">
        <f t="shared" ca="1" si="72"/>
        <v>4.8748112784785675</v>
      </c>
      <c r="M82" s="420">
        <f t="shared" ca="1" si="72"/>
        <v>4.8866879993756234</v>
      </c>
      <c r="N82" s="420" t="e">
        <f t="shared" ca="1" si="72"/>
        <v>#DIV/0!</v>
      </c>
      <c r="O82" s="420" t="e">
        <f t="shared" ca="1" si="72"/>
        <v>#DIV/0!</v>
      </c>
      <c r="P82" s="372"/>
      <c r="Q82" s="427">
        <f t="shared" ref="Q82:AB82" ca="1" si="79">Q37/SUM(Q$24:Q$44)*100</f>
        <v>5.0663497296581905</v>
      </c>
      <c r="R82" s="420">
        <f t="shared" ca="1" si="79"/>
        <v>4.8655175759775702</v>
      </c>
      <c r="S82" s="420">
        <f t="shared" ca="1" si="79"/>
        <v>4.7943431745078664</v>
      </c>
      <c r="T82" s="420">
        <f t="shared" ca="1" si="79"/>
        <v>4.968285330956566</v>
      </c>
      <c r="U82" s="420">
        <f t="shared" ca="1" si="79"/>
        <v>4.9267151424232329</v>
      </c>
      <c r="V82" s="420">
        <f t="shared" ca="1" si="79"/>
        <v>4.8231501544008024</v>
      </c>
      <c r="W82" s="420">
        <f t="shared" ca="1" si="79"/>
        <v>5.0014376444223689</v>
      </c>
      <c r="X82" s="420">
        <f t="shared" ca="1" si="79"/>
        <v>4.7720572380720201</v>
      </c>
      <c r="Y82" s="420" t="e">
        <f t="shared" ca="1" si="79"/>
        <v>#DIV/0!</v>
      </c>
      <c r="Z82" s="420" t="e">
        <f t="shared" ca="1" si="79"/>
        <v>#DIV/0!</v>
      </c>
      <c r="AA82" s="420" t="e">
        <f t="shared" ca="1" si="79"/>
        <v>#DIV/0!</v>
      </c>
      <c r="AB82" s="420" t="e">
        <f t="shared" ca="1" si="79"/>
        <v>#DIV/0!</v>
      </c>
      <c r="AC82" s="372"/>
      <c r="AD82" s="427">
        <f t="shared" ref="AD82:AU82" ca="1" si="80">AD37/SUM(AD$24:AD$44)*100</f>
        <v>5.1403693201329643</v>
      </c>
      <c r="AE82" s="420">
        <f t="shared" ca="1" si="80"/>
        <v>4.9967746662531916</v>
      </c>
      <c r="AF82" s="420">
        <f t="shared" ca="1" si="80"/>
        <v>4.7621796581158993</v>
      </c>
      <c r="AG82" s="420">
        <f t="shared" ca="1" si="80"/>
        <v>4.7917061312544078</v>
      </c>
      <c r="AH82" s="420">
        <f t="shared" ca="1" si="80"/>
        <v>4.9623202820806123</v>
      </c>
      <c r="AI82" s="420">
        <f t="shared" ca="1" si="80"/>
        <v>4.8885288742420974</v>
      </c>
      <c r="AJ82" s="420">
        <f t="shared" ca="1" si="80"/>
        <v>4.9597405111501702</v>
      </c>
      <c r="AK82" s="420">
        <f t="shared" ca="1" si="80"/>
        <v>4.8824503905979313</v>
      </c>
      <c r="AL82" s="420">
        <f t="shared" ca="1" si="80"/>
        <v>4.782589006080884</v>
      </c>
      <c r="AM82" s="420">
        <f t="shared" ca="1" si="80"/>
        <v>5.0138216913278066</v>
      </c>
      <c r="AN82" s="420">
        <f t="shared" ca="1" si="80"/>
        <v>4.9235690183000855</v>
      </c>
      <c r="AO82" s="420">
        <f t="shared" ca="1" si="80"/>
        <v>4.7230986820849568</v>
      </c>
      <c r="AP82" s="420" t="e">
        <f t="shared" ca="1" si="80"/>
        <v>#DIV/0!</v>
      </c>
      <c r="AQ82" s="420" t="e">
        <f t="shared" ca="1" si="80"/>
        <v>#DIV/0!</v>
      </c>
      <c r="AR82" s="420" t="e">
        <f t="shared" ca="1" si="80"/>
        <v>#DIV/0!</v>
      </c>
      <c r="AS82" s="420" t="e">
        <f t="shared" ca="1" si="80"/>
        <v>#DIV/0!</v>
      </c>
      <c r="AT82" s="420" t="e">
        <f t="shared" ca="1" si="80"/>
        <v>#DIV/0!</v>
      </c>
      <c r="AU82" s="420" t="e">
        <f t="shared" ca="1" si="80"/>
        <v>#DIV/0!</v>
      </c>
      <c r="AV82" s="372"/>
      <c r="AW82" s="427"/>
      <c r="AX82" s="420" t="s">
        <v>26</v>
      </c>
      <c r="AY82" s="420">
        <f t="shared" ca="1" si="52"/>
        <v>4.9732589987583387</v>
      </c>
      <c r="AZ82" s="424" t="e">
        <f t="shared" ca="1" si="52"/>
        <v>#DIV/0!</v>
      </c>
      <c r="BA82" s="420"/>
      <c r="BB82" s="420"/>
    </row>
    <row r="83" spans="1:54" s="371" customFormat="1" x14ac:dyDescent="0.2">
      <c r="A83" s="420" t="s">
        <v>27</v>
      </c>
      <c r="B83" s="427">
        <f t="shared" ca="1" si="71"/>
        <v>3.2386096068940509</v>
      </c>
      <c r="C83" s="420">
        <f t="shared" ca="1" si="71"/>
        <v>3.2435477826151473</v>
      </c>
      <c r="D83" s="420">
        <f t="shared" ca="1" si="71"/>
        <v>3.1849841222271129</v>
      </c>
      <c r="E83" s="420">
        <f t="shared" ca="1" si="71"/>
        <v>3.089676961883733</v>
      </c>
      <c r="F83" s="420" t="e">
        <f t="shared" ca="1" si="71"/>
        <v>#DIV/0!</v>
      </c>
      <c r="G83" s="372"/>
      <c r="H83" s="427">
        <f t="shared" ca="1" si="72"/>
        <v>3.2179667686662237</v>
      </c>
      <c r="I83" s="420">
        <f t="shared" ca="1" si="72"/>
        <v>3.2690806275090516</v>
      </c>
      <c r="J83" s="420">
        <f t="shared" ca="1" si="72"/>
        <v>3.2085859324818657</v>
      </c>
      <c r="K83" s="420">
        <f t="shared" ca="1" si="72"/>
        <v>3.1615240257666799</v>
      </c>
      <c r="L83" s="420">
        <f t="shared" ca="1" si="72"/>
        <v>3.1329640856258161</v>
      </c>
      <c r="M83" s="420">
        <f t="shared" ca="1" si="72"/>
        <v>3.0459405087666829</v>
      </c>
      <c r="N83" s="420" t="e">
        <f t="shared" ca="1" si="72"/>
        <v>#DIV/0!</v>
      </c>
      <c r="O83" s="420" t="e">
        <f t="shared" ca="1" si="72"/>
        <v>#DIV/0!</v>
      </c>
      <c r="P83" s="372"/>
      <c r="Q83" s="427">
        <f t="shared" ref="Q83:AB83" ca="1" si="81">Q38/SUM(Q$24:Q$44)*100</f>
        <v>3.2036757194351715</v>
      </c>
      <c r="R83" s="420">
        <f t="shared" ca="1" si="81"/>
        <v>3.2135332522263909</v>
      </c>
      <c r="S83" s="420">
        <f t="shared" ca="1" si="81"/>
        <v>3.1958808272099</v>
      </c>
      <c r="T83" s="420">
        <f t="shared" ca="1" si="81"/>
        <v>3.1268134557730516</v>
      </c>
      <c r="U83" s="420">
        <f t="shared" ca="1" si="81"/>
        <v>3.1883154497651174</v>
      </c>
      <c r="V83" s="420">
        <f t="shared" ca="1" si="81"/>
        <v>3.0778715843484039</v>
      </c>
      <c r="W83" s="420">
        <f t="shared" ca="1" si="81"/>
        <v>3.0517042561926884</v>
      </c>
      <c r="X83" s="420">
        <f t="shared" ca="1" si="81"/>
        <v>3.0401827327392663</v>
      </c>
      <c r="Y83" s="420" t="e">
        <f t="shared" ca="1" si="81"/>
        <v>#DIV/0!</v>
      </c>
      <c r="Z83" s="420" t="e">
        <f t="shared" ca="1" si="81"/>
        <v>#DIV/0!</v>
      </c>
      <c r="AA83" s="420" t="e">
        <f t="shared" ca="1" si="81"/>
        <v>#DIV/0!</v>
      </c>
      <c r="AB83" s="420" t="e">
        <f t="shared" ca="1" si="81"/>
        <v>#DIV/0!</v>
      </c>
      <c r="AC83" s="372"/>
      <c r="AD83" s="427">
        <f t="shared" ref="AD83:AU83" ca="1" si="82">AD38/SUM(AD$24:AD$44)*100</f>
        <v>3.2077913163159075</v>
      </c>
      <c r="AE83" s="420">
        <f t="shared" ca="1" si="82"/>
        <v>3.1929621056226565</v>
      </c>
      <c r="AF83" s="420">
        <f t="shared" ca="1" si="82"/>
        <v>3.2249904161033225</v>
      </c>
      <c r="AG83" s="420">
        <f t="shared" ca="1" si="82"/>
        <v>3.1980795247008658</v>
      </c>
      <c r="AH83" s="420">
        <f t="shared" ca="1" si="82"/>
        <v>3.1518760700890991</v>
      </c>
      <c r="AI83" s="420">
        <f t="shared" ca="1" si="82"/>
        <v>3.1343919431897205</v>
      </c>
      <c r="AJ83" s="420">
        <f t="shared" ca="1" si="82"/>
        <v>3.2227276999166015</v>
      </c>
      <c r="AK83" s="420">
        <f t="shared" ca="1" si="82"/>
        <v>3.1223511555816041</v>
      </c>
      <c r="AL83" s="420">
        <f t="shared" ca="1" si="82"/>
        <v>3.0541566540408476</v>
      </c>
      <c r="AM83" s="420">
        <f t="shared" ca="1" si="82"/>
        <v>3.0629089523084785</v>
      </c>
      <c r="AN83" s="420">
        <f t="shared" ca="1" si="82"/>
        <v>3.0515818658575893</v>
      </c>
      <c r="AO83" s="420">
        <f t="shared" ca="1" si="82"/>
        <v>3.0233893615677672</v>
      </c>
      <c r="AP83" s="420" t="e">
        <f t="shared" ca="1" si="82"/>
        <v>#DIV/0!</v>
      </c>
      <c r="AQ83" s="420" t="e">
        <f t="shared" ca="1" si="82"/>
        <v>#DIV/0!</v>
      </c>
      <c r="AR83" s="420" t="e">
        <f t="shared" ca="1" si="82"/>
        <v>#DIV/0!</v>
      </c>
      <c r="AS83" s="420" t="e">
        <f t="shared" ca="1" si="82"/>
        <v>#DIV/0!</v>
      </c>
      <c r="AT83" s="420" t="e">
        <f t="shared" ca="1" si="82"/>
        <v>#DIV/0!</v>
      </c>
      <c r="AU83" s="420" t="e">
        <f t="shared" ca="1" si="82"/>
        <v>#DIV/0!</v>
      </c>
      <c r="AV83" s="372"/>
      <c r="AW83" s="427"/>
      <c r="AX83" s="420" t="s">
        <v>27</v>
      </c>
      <c r="AY83" s="420">
        <f t="shared" ca="1" si="52"/>
        <v>3.1678624114293652</v>
      </c>
      <c r="AZ83" s="424" t="e">
        <f t="shared" ca="1" si="52"/>
        <v>#DIV/0!</v>
      </c>
      <c r="BA83" s="420"/>
      <c r="BB83" s="420"/>
    </row>
    <row r="84" spans="1:54" s="371" customFormat="1" x14ac:dyDescent="0.2">
      <c r="A84" s="420" t="s">
        <v>28</v>
      </c>
      <c r="B84" s="427">
        <f t="shared" ca="1" si="71"/>
        <v>4.2827806175746064</v>
      </c>
      <c r="C84" s="420">
        <f t="shared" ca="1" si="71"/>
        <v>4.3049774415746169</v>
      </c>
      <c r="D84" s="420">
        <f t="shared" ca="1" si="71"/>
        <v>4.1209852617046225</v>
      </c>
      <c r="E84" s="420">
        <f t="shared" ca="1" si="71"/>
        <v>4.1110533157007261</v>
      </c>
      <c r="F84" s="420" t="e">
        <f t="shared" ca="1" si="71"/>
        <v>#DIV/0!</v>
      </c>
      <c r="G84" s="372"/>
      <c r="H84" s="427">
        <f t="shared" ca="1" si="72"/>
        <v>4.3585434883555108</v>
      </c>
      <c r="I84" s="420">
        <f t="shared" ca="1" si="72"/>
        <v>4.2515122596718653</v>
      </c>
      <c r="J84" s="420">
        <f t="shared" ca="1" si="72"/>
        <v>4.157443634977354</v>
      </c>
      <c r="K84" s="420">
        <f t="shared" ca="1" si="72"/>
        <v>4.0847457976746773</v>
      </c>
      <c r="L84" s="420">
        <f t="shared" ca="1" si="72"/>
        <v>4.0843146203367926</v>
      </c>
      <c r="M84" s="420">
        <f t="shared" ca="1" si="72"/>
        <v>4.1380695643007392</v>
      </c>
      <c r="N84" s="420" t="e">
        <f t="shared" ca="1" si="72"/>
        <v>#DIV/0!</v>
      </c>
      <c r="O84" s="420" t="e">
        <f t="shared" ca="1" si="72"/>
        <v>#DIV/0!</v>
      </c>
      <c r="P84" s="372"/>
      <c r="Q84" s="427">
        <f t="shared" ref="Q84:AB84" ca="1" si="83">Q39/SUM(Q$24:Q$44)*100</f>
        <v>4.1701801023647311</v>
      </c>
      <c r="R84" s="420">
        <f t="shared" ca="1" si="83"/>
        <v>4.1446109175408914</v>
      </c>
      <c r="S84" s="420">
        <f t="shared" ca="1" si="83"/>
        <v>4.0851122311877148</v>
      </c>
      <c r="T84" s="420">
        <f t="shared" ca="1" si="83"/>
        <v>4.0843755910323818</v>
      </c>
      <c r="U84" s="420">
        <f t="shared" ca="1" si="83"/>
        <v>4.0610113813619275</v>
      </c>
      <c r="V84" s="420">
        <f t="shared" ca="1" si="83"/>
        <v>4.1075088765751691</v>
      </c>
      <c r="W84" s="420">
        <f t="shared" ca="1" si="83"/>
        <v>4.1900539507422057</v>
      </c>
      <c r="X84" s="420">
        <f t="shared" ca="1" si="83"/>
        <v>4.0861390350929288</v>
      </c>
      <c r="Y84" s="420" t="e">
        <f t="shared" ca="1" si="83"/>
        <v>#DIV/0!</v>
      </c>
      <c r="Z84" s="420" t="e">
        <f t="shared" ca="1" si="83"/>
        <v>#DIV/0!</v>
      </c>
      <c r="AA84" s="420" t="e">
        <f t="shared" ca="1" si="83"/>
        <v>#DIV/0!</v>
      </c>
      <c r="AB84" s="420" t="e">
        <f t="shared" ca="1" si="83"/>
        <v>#DIV/0!</v>
      </c>
      <c r="AC84" s="372"/>
      <c r="AD84" s="427">
        <f t="shared" ref="AD84:AU84" ca="1" si="84">AD39/SUM(AD$24:AD$44)*100</f>
        <v>4.1774094113476599</v>
      </c>
      <c r="AE84" s="420">
        <f t="shared" ca="1" si="84"/>
        <v>4.172867279981169</v>
      </c>
      <c r="AF84" s="420">
        <f t="shared" ca="1" si="84"/>
        <v>4.1221081873983989</v>
      </c>
      <c r="AG84" s="420">
        <f t="shared" ca="1" si="84"/>
        <v>4.0833221107786226</v>
      </c>
      <c r="AH84" s="420">
        <f t="shared" ca="1" si="84"/>
        <v>4.0554488209109607</v>
      </c>
      <c r="AI84" s="420">
        <f t="shared" ca="1" si="84"/>
        <v>4.1157819418272172</v>
      </c>
      <c r="AJ84" s="420">
        <f t="shared" ca="1" si="84"/>
        <v>4.0054274375905363</v>
      </c>
      <c r="AK84" s="420">
        <f t="shared" ca="1" si="84"/>
        <v>4.1501946537900123</v>
      </c>
      <c r="AL84" s="420">
        <f t="shared" ca="1" si="84"/>
        <v>4.0970882584972843</v>
      </c>
      <c r="AM84" s="420">
        <f t="shared" ca="1" si="84"/>
        <v>4.1435231613790799</v>
      </c>
      <c r="AN84" s="420">
        <f t="shared" ca="1" si="84"/>
        <v>4.2068769617291801</v>
      </c>
      <c r="AO84" s="420">
        <f t="shared" ca="1" si="84"/>
        <v>4.0640022939381311</v>
      </c>
      <c r="AP84" s="420" t="e">
        <f t="shared" ca="1" si="84"/>
        <v>#DIV/0!</v>
      </c>
      <c r="AQ84" s="420" t="e">
        <f t="shared" ca="1" si="84"/>
        <v>#DIV/0!</v>
      </c>
      <c r="AR84" s="420" t="e">
        <f t="shared" ca="1" si="84"/>
        <v>#DIV/0!</v>
      </c>
      <c r="AS84" s="420" t="e">
        <f t="shared" ca="1" si="84"/>
        <v>#DIV/0!</v>
      </c>
      <c r="AT84" s="420" t="e">
        <f t="shared" ca="1" si="84"/>
        <v>#DIV/0!</v>
      </c>
      <c r="AU84" s="420" t="e">
        <f t="shared" ca="1" si="84"/>
        <v>#DIV/0!</v>
      </c>
      <c r="AV84" s="372"/>
      <c r="AW84" s="427"/>
      <c r="AX84" s="420" t="s">
        <v>28</v>
      </c>
      <c r="AY84" s="420">
        <f t="shared" ca="1" si="52"/>
        <v>3.9465459373211531</v>
      </c>
      <c r="AZ84" s="424" t="e">
        <f t="shared" ca="1" si="52"/>
        <v>#DIV/0!</v>
      </c>
      <c r="BA84" s="420"/>
      <c r="BB84" s="420"/>
    </row>
    <row r="85" spans="1:54" s="371" customFormat="1" x14ac:dyDescent="0.2">
      <c r="A85" s="420" t="s">
        <v>29</v>
      </c>
      <c r="B85" s="427">
        <f t="shared" ca="1" si="71"/>
        <v>9.0836644153431578</v>
      </c>
      <c r="C85" s="420">
        <f t="shared" ca="1" si="71"/>
        <v>9.4441789764110684</v>
      </c>
      <c r="D85" s="420">
        <f t="shared" ca="1" si="71"/>
        <v>9.2085642403111141</v>
      </c>
      <c r="E85" s="420">
        <f t="shared" ca="1" si="71"/>
        <v>9.4924956861863201</v>
      </c>
      <c r="F85" s="420" t="e">
        <f t="shared" ca="1" si="71"/>
        <v>#DIV/0!</v>
      </c>
      <c r="G85" s="372"/>
      <c r="H85" s="427">
        <f t="shared" ca="1" si="72"/>
        <v>9.3178978481089825</v>
      </c>
      <c r="I85" s="420">
        <f t="shared" ca="1" si="72"/>
        <v>9.5702223173201517</v>
      </c>
      <c r="J85" s="420">
        <f t="shared" ca="1" si="72"/>
        <v>9.2455335465345172</v>
      </c>
      <c r="K85" s="420">
        <f t="shared" ca="1" si="72"/>
        <v>9.1718169111564922</v>
      </c>
      <c r="L85" s="420">
        <f t="shared" ca="1" si="72"/>
        <v>9.4366756128172842</v>
      </c>
      <c r="M85" s="420">
        <f t="shared" ca="1" si="72"/>
        <v>9.5488951835620597</v>
      </c>
      <c r="N85" s="420" t="e">
        <f t="shared" ca="1" si="72"/>
        <v>#DIV/0!</v>
      </c>
      <c r="O85" s="420" t="e">
        <f t="shared" ca="1" si="72"/>
        <v>#DIV/0!</v>
      </c>
      <c r="P85" s="372"/>
      <c r="Q85" s="427">
        <f t="shared" ref="Q85:AB85" ca="1" si="85">Q40/SUM(Q$24:Q$44)*100</f>
        <v>9.2483192953099671</v>
      </c>
      <c r="R85" s="420">
        <f t="shared" ca="1" si="85"/>
        <v>9.2427267457319928</v>
      </c>
      <c r="S85" s="420">
        <f t="shared" ca="1" si="85"/>
        <v>9.0843980234520547</v>
      </c>
      <c r="T85" s="420">
        <f t="shared" ca="1" si="85"/>
        <v>9.2601359424098799</v>
      </c>
      <c r="U85" s="420">
        <f t="shared" ca="1" si="85"/>
        <v>9.3685685544125175</v>
      </c>
      <c r="V85" s="420">
        <f t="shared" ca="1" si="85"/>
        <v>9.5044641535427168</v>
      </c>
      <c r="W85" s="420">
        <f t="shared" ca="1" si="85"/>
        <v>9.4646107609947219</v>
      </c>
      <c r="X85" s="420">
        <f t="shared" ca="1" si="85"/>
        <v>9.633092285182661</v>
      </c>
      <c r="Y85" s="420" t="e">
        <f t="shared" ca="1" si="85"/>
        <v>#DIV/0!</v>
      </c>
      <c r="Z85" s="420" t="e">
        <f t="shared" ca="1" si="85"/>
        <v>#DIV/0!</v>
      </c>
      <c r="AA85" s="420" t="e">
        <f t="shared" ca="1" si="85"/>
        <v>#DIV/0!</v>
      </c>
      <c r="AB85" s="420" t="e">
        <f t="shared" ca="1" si="85"/>
        <v>#DIV/0!</v>
      </c>
      <c r="AC85" s="372"/>
      <c r="AD85" s="427">
        <f t="shared" ref="AD85:AU85" ca="1" si="86">AD40/SUM(AD$24:AD$44)*100</f>
        <v>9.1605452603683837</v>
      </c>
      <c r="AE85" s="420">
        <f t="shared" ca="1" si="86"/>
        <v>9.3723371897150738</v>
      </c>
      <c r="AF85" s="420">
        <f t="shared" ca="1" si="86"/>
        <v>9.2036398834836515</v>
      </c>
      <c r="AG85" s="420">
        <f t="shared" ca="1" si="86"/>
        <v>9.0559413368930155</v>
      </c>
      <c r="AH85" s="420">
        <f t="shared" ca="1" si="86"/>
        <v>9.2105063025687084</v>
      </c>
      <c r="AI85" s="420">
        <f t="shared" ca="1" si="86"/>
        <v>9.2496310485382853</v>
      </c>
      <c r="AJ85" s="420">
        <f t="shared" ca="1" si="86"/>
        <v>9.3761135089171699</v>
      </c>
      <c r="AK85" s="420">
        <f t="shared" ca="1" si="86"/>
        <v>9.4770756677547201</v>
      </c>
      <c r="AL85" s="420">
        <f t="shared" ca="1" si="86"/>
        <v>9.4566461307780383</v>
      </c>
      <c r="AM85" s="420">
        <f t="shared" ca="1" si="86"/>
        <v>9.3606108558222001</v>
      </c>
      <c r="AN85" s="420">
        <f t="shared" ca="1" si="86"/>
        <v>9.6540855624721527</v>
      </c>
      <c r="AO85" s="420">
        <f t="shared" ca="1" si="86"/>
        <v>9.6317762764438619</v>
      </c>
      <c r="AP85" s="420" t="e">
        <f t="shared" ca="1" si="86"/>
        <v>#DIV/0!</v>
      </c>
      <c r="AQ85" s="420" t="e">
        <f t="shared" ca="1" si="86"/>
        <v>#DIV/0!</v>
      </c>
      <c r="AR85" s="420" t="e">
        <f t="shared" ca="1" si="86"/>
        <v>#DIV/0!</v>
      </c>
      <c r="AS85" s="420" t="e">
        <f t="shared" ca="1" si="86"/>
        <v>#DIV/0!</v>
      </c>
      <c r="AT85" s="420" t="e">
        <f t="shared" ca="1" si="86"/>
        <v>#DIV/0!</v>
      </c>
      <c r="AU85" s="420" t="e">
        <f t="shared" ca="1" si="86"/>
        <v>#DIV/0!</v>
      </c>
      <c r="AV85" s="372"/>
      <c r="AW85" s="427"/>
      <c r="AX85" s="420" t="s">
        <v>29</v>
      </c>
      <c r="AY85" s="420">
        <f t="shared" ca="1" si="52"/>
        <v>9.4613945812342326</v>
      </c>
      <c r="AZ85" s="424" t="e">
        <f t="shared" ca="1" si="52"/>
        <v>#DIV/0!</v>
      </c>
      <c r="BA85" s="420"/>
      <c r="BB85" s="420"/>
    </row>
    <row r="86" spans="1:54" s="371" customFormat="1" x14ac:dyDescent="0.2">
      <c r="A86" s="420" t="s">
        <v>30</v>
      </c>
      <c r="B86" s="427">
        <f t="shared" ca="1" si="71"/>
        <v>4.0361139436672602</v>
      </c>
      <c r="C86" s="420">
        <f t="shared" ca="1" si="71"/>
        <v>4.0611582932174466</v>
      </c>
      <c r="D86" s="420">
        <f t="shared" ca="1" si="71"/>
        <v>4.0748250366566783</v>
      </c>
      <c r="E86" s="420">
        <f t="shared" ca="1" si="71"/>
        <v>4.1222451033229994</v>
      </c>
      <c r="F86" s="420" t="e">
        <f t="shared" ca="1" si="71"/>
        <v>#DIV/0!</v>
      </c>
      <c r="G86" s="372"/>
      <c r="H86" s="427">
        <f t="shared" ca="1" si="72"/>
        <v>4.0791352222282367</v>
      </c>
      <c r="I86" s="420">
        <f t="shared" ca="1" si="72"/>
        <v>4.04321521476803</v>
      </c>
      <c r="J86" s="420">
        <f t="shared" ca="1" si="72"/>
        <v>4.0141529525827195</v>
      </c>
      <c r="K86" s="420">
        <f t="shared" ca="1" si="72"/>
        <v>4.1351328236216078</v>
      </c>
      <c r="L86" s="420">
        <f t="shared" ca="1" si="72"/>
        <v>4.1527768137476873</v>
      </c>
      <c r="M86" s="420">
        <f t="shared" ca="1" si="72"/>
        <v>4.0913964673746026</v>
      </c>
      <c r="N86" s="420" t="e">
        <f t="shared" ca="1" si="72"/>
        <v>#DIV/0!</v>
      </c>
      <c r="O86" s="420" t="e">
        <f t="shared" ca="1" si="72"/>
        <v>#DIV/0!</v>
      </c>
      <c r="P86" s="372"/>
      <c r="Q86" s="427">
        <f t="shared" ref="Q86:AB86" ca="1" si="87">Q41/SUM(Q$24:Q$44)*100</f>
        <v>3.9696435311631926</v>
      </c>
      <c r="R86" s="420">
        <f t="shared" ca="1" si="87"/>
        <v>4.0589987336745281</v>
      </c>
      <c r="S86" s="420">
        <f t="shared" ca="1" si="87"/>
        <v>4.1450924398207514</v>
      </c>
      <c r="T86" s="420">
        <f t="shared" ca="1" si="87"/>
        <v>4.1250706542499529</v>
      </c>
      <c r="U86" s="420">
        <f t="shared" ca="1" si="87"/>
        <v>4.1852668095160173</v>
      </c>
      <c r="V86" s="420">
        <f t="shared" ca="1" si="87"/>
        <v>4.1204387646100882</v>
      </c>
      <c r="W86" s="420">
        <f t="shared" ca="1" si="87"/>
        <v>4.0645646030414904</v>
      </c>
      <c r="X86" s="420">
        <f t="shared" ca="1" si="87"/>
        <v>4.1182005331688512</v>
      </c>
      <c r="Y86" s="420" t="e">
        <f t="shared" ca="1" si="87"/>
        <v>#DIV/0!</v>
      </c>
      <c r="Z86" s="420" t="e">
        <f t="shared" ca="1" si="87"/>
        <v>#DIV/0!</v>
      </c>
      <c r="AA86" s="420" t="e">
        <f t="shared" ca="1" si="87"/>
        <v>#DIV/0!</v>
      </c>
      <c r="AB86" s="420" t="e">
        <f t="shared" ca="1" si="87"/>
        <v>#DIV/0!</v>
      </c>
      <c r="AC86" s="372"/>
      <c r="AD86" s="427">
        <f t="shared" ref="AD86:AU86" ca="1" si="88">AD41/SUM(AD$24:AD$44)*100</f>
        <v>3.986794368741744</v>
      </c>
      <c r="AE86" s="420">
        <f t="shared" ca="1" si="88"/>
        <v>3.9968901372977825</v>
      </c>
      <c r="AF86" s="420">
        <f t="shared" ca="1" si="88"/>
        <v>4.0587034395313557</v>
      </c>
      <c r="AG86" s="420">
        <f t="shared" ca="1" si="88"/>
        <v>4.1547415041711844</v>
      </c>
      <c r="AH86" s="420">
        <f t="shared" ca="1" si="88"/>
        <v>4.1433805604583052</v>
      </c>
      <c r="AI86" s="420">
        <f t="shared" ca="1" si="88"/>
        <v>4.1070172041542437</v>
      </c>
      <c r="AJ86" s="420">
        <f t="shared" ca="1" si="88"/>
        <v>4.1967459636987474</v>
      </c>
      <c r="AK86" s="420">
        <f t="shared" ca="1" si="88"/>
        <v>4.1456721809740147</v>
      </c>
      <c r="AL86" s="420">
        <f t="shared" ca="1" si="88"/>
        <v>4.1160781359801657</v>
      </c>
      <c r="AM86" s="420">
        <f t="shared" ca="1" si="88"/>
        <v>4.075072094218501</v>
      </c>
      <c r="AN86" s="420">
        <f t="shared" ca="1" si="88"/>
        <v>4.083772859865034</v>
      </c>
      <c r="AO86" s="420">
        <f t="shared" ca="1" si="88"/>
        <v>4.1152822877705368</v>
      </c>
      <c r="AP86" s="420" t="e">
        <f t="shared" ca="1" si="88"/>
        <v>#DIV/0!</v>
      </c>
      <c r="AQ86" s="420" t="e">
        <f t="shared" ca="1" si="88"/>
        <v>#DIV/0!</v>
      </c>
      <c r="AR86" s="420" t="e">
        <f t="shared" ca="1" si="88"/>
        <v>#DIV/0!</v>
      </c>
      <c r="AS86" s="420" t="e">
        <f t="shared" ca="1" si="88"/>
        <v>#DIV/0!</v>
      </c>
      <c r="AT86" s="420" t="e">
        <f t="shared" ca="1" si="88"/>
        <v>#DIV/0!</v>
      </c>
      <c r="AU86" s="420" t="e">
        <f t="shared" ca="1" si="88"/>
        <v>#DIV/0!</v>
      </c>
      <c r="AV86" s="372"/>
      <c r="AW86" s="427"/>
      <c r="AX86" s="420" t="s">
        <v>30</v>
      </c>
      <c r="AY86" s="420">
        <f t="shared" ca="1" si="52"/>
        <v>4.1872264988503254</v>
      </c>
      <c r="AZ86" s="424" t="e">
        <f t="shared" ca="1" si="52"/>
        <v>#DIV/0!</v>
      </c>
      <c r="BA86" s="420"/>
      <c r="BB86" s="420"/>
    </row>
    <row r="87" spans="1:54" s="371" customFormat="1" x14ac:dyDescent="0.2">
      <c r="A87" s="420" t="s">
        <v>31</v>
      </c>
      <c r="B87" s="427">
        <f t="shared" ca="1" si="71"/>
        <v>22.476108881315099</v>
      </c>
      <c r="C87" s="420">
        <f t="shared" ca="1" si="71"/>
        <v>24.064803471797784</v>
      </c>
      <c r="D87" s="420">
        <f t="shared" ca="1" si="71"/>
        <v>23.974634463896674</v>
      </c>
      <c r="E87" s="420">
        <f t="shared" ca="1" si="71"/>
        <v>22.774746346735867</v>
      </c>
      <c r="F87" s="420" t="e">
        <f t="shared" ca="1" si="71"/>
        <v>#DIV/0!</v>
      </c>
      <c r="G87" s="372"/>
      <c r="H87" s="427">
        <f t="shared" ca="1" si="72"/>
        <v>23.919277518269915</v>
      </c>
      <c r="I87" s="420">
        <f t="shared" ca="1" si="72"/>
        <v>24.210055399922425</v>
      </c>
      <c r="J87" s="420">
        <f t="shared" ca="1" si="72"/>
        <v>23.879623826777376</v>
      </c>
      <c r="K87" s="420">
        <f t="shared" ca="1" si="72"/>
        <v>24.069074622830509</v>
      </c>
      <c r="L87" s="420">
        <f t="shared" ca="1" si="72"/>
        <v>23.262953235897012</v>
      </c>
      <c r="M87" s="420">
        <f t="shared" ca="1" si="72"/>
        <v>22.281471768215912</v>
      </c>
      <c r="N87" s="420" t="e">
        <f t="shared" ca="1" si="72"/>
        <v>#DIV/0!</v>
      </c>
      <c r="O87" s="420" t="e">
        <f t="shared" ca="1" si="72"/>
        <v>#DIV/0!</v>
      </c>
      <c r="P87" s="372"/>
      <c r="Q87" s="427">
        <f t="shared" ref="Q87:AB87" ca="1" si="89">Q42/SUM(Q$24:Q$44)*100</f>
        <v>23.681472342538495</v>
      </c>
      <c r="R87" s="420">
        <f t="shared" ca="1" si="89"/>
        <v>24.079272750573423</v>
      </c>
      <c r="S87" s="420">
        <f t="shared" ca="1" si="89"/>
        <v>24.311706005428206</v>
      </c>
      <c r="T87" s="420">
        <f t="shared" ca="1" si="89"/>
        <v>23.823944889137856</v>
      </c>
      <c r="U87" s="420">
        <f t="shared" ca="1" si="89"/>
        <v>23.253054268028126</v>
      </c>
      <c r="V87" s="420">
        <f t="shared" ca="1" si="89"/>
        <v>23.272805909059482</v>
      </c>
      <c r="W87" s="420">
        <f t="shared" ca="1" si="89"/>
        <v>22.385281804008027</v>
      </c>
      <c r="X87" s="420">
        <f t="shared" ca="1" si="89"/>
        <v>22.177769282435175</v>
      </c>
      <c r="Y87" s="420" t="e">
        <f t="shared" ca="1" si="89"/>
        <v>#DIV/0!</v>
      </c>
      <c r="Z87" s="420" t="e">
        <f t="shared" ca="1" si="89"/>
        <v>#DIV/0!</v>
      </c>
      <c r="AA87" s="420" t="e">
        <f t="shared" ca="1" si="89"/>
        <v>#DIV/0!</v>
      </c>
      <c r="AB87" s="420" t="e">
        <f t="shared" ca="1" si="89"/>
        <v>#DIV/0!</v>
      </c>
      <c r="AC87" s="372"/>
      <c r="AD87" s="427">
        <f t="shared" ref="AD87:AU87" ca="1" si="90">AD42/SUM(AD$24:AD$44)*100</f>
        <v>23.757590971726952</v>
      </c>
      <c r="AE87" s="420">
        <f t="shared" ca="1" si="90"/>
        <v>23.753969231283889</v>
      </c>
      <c r="AF87" s="420">
        <f t="shared" ca="1" si="90"/>
        <v>24.126956688261412</v>
      </c>
      <c r="AG87" s="420">
        <f t="shared" ca="1" si="90"/>
        <v>24.198090723145178</v>
      </c>
      <c r="AH87" s="420">
        <f t="shared" ca="1" si="90"/>
        <v>24.230296975655552</v>
      </c>
      <c r="AI87" s="420">
        <f t="shared" ca="1" si="90"/>
        <v>23.776025103473003</v>
      </c>
      <c r="AJ87" s="420">
        <f t="shared" ca="1" si="90"/>
        <v>23.232693536525247</v>
      </c>
      <c r="AK87" s="420">
        <f t="shared" ca="1" si="90"/>
        <v>23.200572910062757</v>
      </c>
      <c r="AL87" s="420">
        <f t="shared" ca="1" si="90"/>
        <v>23.355398065060598</v>
      </c>
      <c r="AM87" s="420">
        <f t="shared" ca="1" si="90"/>
        <v>22.522244814547395</v>
      </c>
      <c r="AN87" s="420">
        <f t="shared" ca="1" si="90"/>
        <v>21.961937585498951</v>
      </c>
      <c r="AO87" s="420">
        <f t="shared" ca="1" si="90"/>
        <v>22.360022148449669</v>
      </c>
      <c r="AP87" s="420" t="e">
        <f t="shared" ca="1" si="90"/>
        <v>#DIV/0!</v>
      </c>
      <c r="AQ87" s="420" t="e">
        <f t="shared" ca="1" si="90"/>
        <v>#DIV/0!</v>
      </c>
      <c r="AR87" s="420" t="e">
        <f t="shared" ca="1" si="90"/>
        <v>#DIV/0!</v>
      </c>
      <c r="AS87" s="420" t="e">
        <f t="shared" ca="1" si="90"/>
        <v>#DIV/0!</v>
      </c>
      <c r="AT87" s="420" t="e">
        <f t="shared" ca="1" si="90"/>
        <v>#DIV/0!</v>
      </c>
      <c r="AU87" s="420" t="e">
        <f t="shared" ca="1" si="90"/>
        <v>#DIV/0!</v>
      </c>
      <c r="AV87" s="372"/>
      <c r="AW87" s="427"/>
      <c r="AX87" s="420" t="s">
        <v>31</v>
      </c>
      <c r="AY87" s="420">
        <f t="shared" ca="1" si="52"/>
        <v>23.124398222699163</v>
      </c>
      <c r="AZ87" s="424" t="e">
        <f t="shared" ca="1" si="52"/>
        <v>#DIV/0!</v>
      </c>
      <c r="BA87" s="420"/>
      <c r="BB87" s="420"/>
    </row>
    <row r="88" spans="1:54" s="371" customFormat="1" x14ac:dyDescent="0.2">
      <c r="A88" s="420" t="s">
        <v>32</v>
      </c>
      <c r="B88" s="427">
        <f t="shared" ca="1" si="71"/>
        <v>1.098063957230869</v>
      </c>
      <c r="C88" s="420">
        <f t="shared" ca="1" si="71"/>
        <v>0.98947114799667668</v>
      </c>
      <c r="D88" s="420">
        <f t="shared" ca="1" si="71"/>
        <v>0.94975589650802372</v>
      </c>
      <c r="E88" s="420">
        <f t="shared" ca="1" si="71"/>
        <v>0.91268128794117309</v>
      </c>
      <c r="F88" s="420" t="e">
        <f t="shared" ca="1" si="71"/>
        <v>#DIV/0!</v>
      </c>
      <c r="G88" s="372"/>
      <c r="H88" s="427">
        <f t="shared" ca="1" si="72"/>
        <v>1.0077496611183061</v>
      </c>
      <c r="I88" s="420">
        <f t="shared" ca="1" si="72"/>
        <v>0.97122705331936821</v>
      </c>
      <c r="J88" s="420">
        <f t="shared" ca="1" si="72"/>
        <v>0.96079725060675081</v>
      </c>
      <c r="K88" s="420">
        <f t="shared" ca="1" si="72"/>
        <v>0.93878083868771289</v>
      </c>
      <c r="L88" s="420">
        <f t="shared" ca="1" si="72"/>
        <v>0.91864487841174702</v>
      </c>
      <c r="M88" s="420">
        <f t="shared" ca="1" si="72"/>
        <v>0.9066557941573955</v>
      </c>
      <c r="N88" s="420" t="e">
        <f t="shared" ca="1" si="72"/>
        <v>#DIV/0!</v>
      </c>
      <c r="O88" s="420" t="e">
        <f t="shared" ca="1" si="72"/>
        <v>#DIV/0!</v>
      </c>
      <c r="P88" s="372"/>
      <c r="Q88" s="427">
        <f t="shared" ref="Q88:AB88" ca="1" si="91">Q43/SUM(Q$24:Q$44)*100</f>
        <v>0.97531589547743369</v>
      </c>
      <c r="R88" s="420">
        <f t="shared" ca="1" si="91"/>
        <v>0.94616888769267649</v>
      </c>
      <c r="S88" s="420">
        <f t="shared" ca="1" si="91"/>
        <v>0.93113112359312322</v>
      </c>
      <c r="T88" s="420">
        <f t="shared" ca="1" si="91"/>
        <v>0.94650932213402339</v>
      </c>
      <c r="U88" s="420">
        <f t="shared" ca="1" si="91"/>
        <v>0.92570310555102564</v>
      </c>
      <c r="V88" s="420">
        <f t="shared" ca="1" si="91"/>
        <v>0.91161966062834543</v>
      </c>
      <c r="W88" s="420">
        <f t="shared" ca="1" si="91"/>
        <v>0.91981851026710615</v>
      </c>
      <c r="X88" s="420">
        <f t="shared" ca="1" si="91"/>
        <v>0.89350671497841705</v>
      </c>
      <c r="Y88" s="420" t="e">
        <f t="shared" ca="1" si="91"/>
        <v>#DIV/0!</v>
      </c>
      <c r="Z88" s="420" t="e">
        <f t="shared" ca="1" si="91"/>
        <v>#DIV/0!</v>
      </c>
      <c r="AA88" s="420" t="e">
        <f t="shared" ca="1" si="91"/>
        <v>#DIV/0!</v>
      </c>
      <c r="AB88" s="420" t="e">
        <f t="shared" ca="1" si="91"/>
        <v>#DIV/0!</v>
      </c>
      <c r="AC88" s="372"/>
      <c r="AD88" s="427">
        <f t="shared" ref="AD88:AU88" ca="1" si="92">AD43/SUM(AD$24:AD$44)*100</f>
        <v>0.98628839775561328</v>
      </c>
      <c r="AE88" s="420">
        <f t="shared" ca="1" si="92"/>
        <v>0.93774497505195453</v>
      </c>
      <c r="AF88" s="420">
        <f t="shared" ca="1" si="92"/>
        <v>0.95839365428733292</v>
      </c>
      <c r="AG88" s="420">
        <f t="shared" ca="1" si="92"/>
        <v>0.92844945453364525</v>
      </c>
      <c r="AH88" s="420">
        <f t="shared" ca="1" si="92"/>
        <v>0.9386840524502208</v>
      </c>
      <c r="AI88" s="420">
        <f t="shared" ca="1" si="92"/>
        <v>0.94930165624860008</v>
      </c>
      <c r="AJ88" s="420">
        <f t="shared" ca="1" si="92"/>
        <v>0.92287850620181355</v>
      </c>
      <c r="AK88" s="420">
        <f t="shared" ca="1" si="92"/>
        <v>0.92754374698134823</v>
      </c>
      <c r="AL88" s="420">
        <f t="shared" ca="1" si="92"/>
        <v>0.90553989825666414</v>
      </c>
      <c r="AM88" s="420">
        <f t="shared" ca="1" si="92"/>
        <v>0.93364718648911971</v>
      </c>
      <c r="AN88" s="420">
        <f t="shared" ca="1" si="92"/>
        <v>0.89167134679498106</v>
      </c>
      <c r="AO88" s="420">
        <f t="shared" ca="1" si="92"/>
        <v>0.89467961116156924</v>
      </c>
      <c r="AP88" s="420" t="e">
        <f t="shared" ca="1" si="92"/>
        <v>#DIV/0!</v>
      </c>
      <c r="AQ88" s="420" t="e">
        <f t="shared" ca="1" si="92"/>
        <v>#DIV/0!</v>
      </c>
      <c r="AR88" s="420" t="e">
        <f t="shared" ca="1" si="92"/>
        <v>#DIV/0!</v>
      </c>
      <c r="AS88" s="420" t="e">
        <f t="shared" ca="1" si="92"/>
        <v>#DIV/0!</v>
      </c>
      <c r="AT88" s="420" t="e">
        <f t="shared" ca="1" si="92"/>
        <v>#DIV/0!</v>
      </c>
      <c r="AU88" s="420" t="e">
        <f t="shared" ca="1" si="92"/>
        <v>#DIV/0!</v>
      </c>
      <c r="AV88" s="372"/>
      <c r="AW88" s="427"/>
      <c r="AX88" s="420" t="s">
        <v>32</v>
      </c>
      <c r="AY88" s="420">
        <f t="shared" ca="1" si="52"/>
        <v>0.92663783665012012</v>
      </c>
      <c r="AZ88" s="424" t="e">
        <f t="shared" ca="1" si="52"/>
        <v>#DIV/0!</v>
      </c>
      <c r="BA88" s="420"/>
      <c r="BB88" s="420"/>
    </row>
    <row r="89" spans="1:54" s="371" customFormat="1" x14ac:dyDescent="0.2">
      <c r="A89" s="420" t="s">
        <v>33</v>
      </c>
      <c r="B89" s="427">
        <f t="shared" ref="B89:F89" ca="1" si="93">B44/SUM(B$24:B$44)*100</f>
        <v>2.7168012212829677</v>
      </c>
      <c r="C89" s="420">
        <f t="shared" ca="1" si="93"/>
        <v>2.6526830473289218</v>
      </c>
      <c r="D89" s="420">
        <f t="shared" ca="1" si="93"/>
        <v>2.9067433507696085</v>
      </c>
      <c r="E89" s="420">
        <f t="shared" ca="1" si="93"/>
        <v>3.52887901719768</v>
      </c>
      <c r="F89" s="420" t="e">
        <f t="shared" ca="1" si="93"/>
        <v>#DIV/0!</v>
      </c>
      <c r="G89" s="372"/>
      <c r="H89" s="427">
        <f t="shared" ref="H89:O89" ca="1" si="94">H44/SUM(H$24:H$44)*100</f>
        <v>2.6519531393632714</v>
      </c>
      <c r="I89" s="420">
        <f t="shared" ca="1" si="94"/>
        <v>2.653411580877711</v>
      </c>
      <c r="J89" s="420">
        <f t="shared" ca="1" si="94"/>
        <v>2.7058546046632999</v>
      </c>
      <c r="K89" s="420">
        <f t="shared" ca="1" si="94"/>
        <v>3.1064258882783458</v>
      </c>
      <c r="L89" s="420">
        <f t="shared" ca="1" si="94"/>
        <v>3.5584954429934106</v>
      </c>
      <c r="M89" s="420">
        <f t="shared" ca="1" si="94"/>
        <v>3.4989551667236336</v>
      </c>
      <c r="N89" s="420" t="e">
        <f t="shared" ca="1" si="94"/>
        <v>#DIV/0!</v>
      </c>
      <c r="O89" s="420" t="e">
        <f t="shared" ca="1" si="94"/>
        <v>#DIV/0!</v>
      </c>
      <c r="P89" s="372"/>
      <c r="Q89" s="427">
        <f t="shared" ref="Q89:AB89" ca="1" si="95">Q44/SUM(Q$24:Q$44)*100</f>
        <v>2.6761535219242827</v>
      </c>
      <c r="R89" s="420">
        <f t="shared" ca="1" si="95"/>
        <v>2.7357801398022343</v>
      </c>
      <c r="S89" s="420">
        <f t="shared" ca="1" si="95"/>
        <v>2.8067657922793474</v>
      </c>
      <c r="T89" s="420">
        <f t="shared" ca="1" si="95"/>
        <v>3.4091715543340428</v>
      </c>
      <c r="U89" s="420">
        <f t="shared" ca="1" si="95"/>
        <v>3.5236620770703762</v>
      </c>
      <c r="V89" s="420">
        <f t="shared" ca="1" si="95"/>
        <v>3.5931659029983645</v>
      </c>
      <c r="W89" s="420">
        <f t="shared" ca="1" si="95"/>
        <v>3.5457458079898134</v>
      </c>
      <c r="X89" s="420">
        <f t="shared" ca="1" si="95"/>
        <v>3.4522130018303065</v>
      </c>
      <c r="Y89" s="420" t="e">
        <f t="shared" ca="1" si="95"/>
        <v>#DIV/0!</v>
      </c>
      <c r="Z89" s="420" t="e">
        <f t="shared" ca="1" si="95"/>
        <v>#DIV/0!</v>
      </c>
      <c r="AA89" s="420" t="e">
        <f t="shared" ca="1" si="95"/>
        <v>#DIV/0!</v>
      </c>
      <c r="AB89" s="420" t="e">
        <f t="shared" ca="1" si="95"/>
        <v>#DIV/0!</v>
      </c>
      <c r="AC89" s="372"/>
      <c r="AD89" s="427">
        <f t="shared" ref="AD89:AU89" ca="1" si="96">AD44/SUM(AD$24:AD$44)*100</f>
        <v>2.673813245876147</v>
      </c>
      <c r="AE89" s="420">
        <f t="shared" ca="1" si="96"/>
        <v>2.6487290192264332</v>
      </c>
      <c r="AF89" s="420">
        <f t="shared" ca="1" si="96"/>
        <v>2.7949094563796519</v>
      </c>
      <c r="AG89" s="420">
        <f t="shared" ca="1" si="96"/>
        <v>2.8239737520439263</v>
      </c>
      <c r="AH89" s="420">
        <f t="shared" ca="1" si="96"/>
        <v>3.017488357410556</v>
      </c>
      <c r="AI89" s="420">
        <f t="shared" ca="1" si="96"/>
        <v>3.4812404781509585</v>
      </c>
      <c r="AJ89" s="420">
        <f t="shared" ca="1" si="96"/>
        <v>3.4226358929038145</v>
      </c>
      <c r="AK89" s="420">
        <f t="shared" ca="1" si="96"/>
        <v>3.7354411227591324</v>
      </c>
      <c r="AL89" s="420">
        <f t="shared" ca="1" si="96"/>
        <v>3.5170836667523879</v>
      </c>
      <c r="AM89" s="420">
        <f t="shared" ca="1" si="96"/>
        <v>3.5604119650095494</v>
      </c>
      <c r="AN89" s="420">
        <f t="shared" ca="1" si="96"/>
        <v>3.5181381777484324</v>
      </c>
      <c r="AO89" s="420">
        <f t="shared" ca="1" si="96"/>
        <v>3.4185245298355844</v>
      </c>
      <c r="AP89" s="420" t="e">
        <f t="shared" ca="1" si="96"/>
        <v>#DIV/0!</v>
      </c>
      <c r="AQ89" s="420" t="e">
        <f t="shared" ca="1" si="96"/>
        <v>#DIV/0!</v>
      </c>
      <c r="AR89" s="420" t="e">
        <f t="shared" ca="1" si="96"/>
        <v>#DIV/0!</v>
      </c>
      <c r="AS89" s="420" t="e">
        <f t="shared" ca="1" si="96"/>
        <v>#DIV/0!</v>
      </c>
      <c r="AT89" s="420" t="e">
        <f t="shared" ca="1" si="96"/>
        <v>#DIV/0!</v>
      </c>
      <c r="AU89" s="420" t="e">
        <f t="shared" ca="1" si="96"/>
        <v>#DIV/0!</v>
      </c>
      <c r="AV89" s="372"/>
      <c r="AW89" s="427"/>
      <c r="AX89" s="420" t="s">
        <v>33</v>
      </c>
      <c r="AY89" s="420">
        <f t="shared" ca="1" si="52"/>
        <v>3.2497128414384493</v>
      </c>
      <c r="AZ89" s="424" t="e">
        <f t="shared" ca="1" si="52"/>
        <v>#DIV/0!</v>
      </c>
      <c r="BA89" s="420"/>
      <c r="BB89" s="420"/>
    </row>
    <row r="90" spans="1:54" s="411" customFormat="1" x14ac:dyDescent="0.2">
      <c r="A90" s="366" t="s">
        <v>34</v>
      </c>
      <c r="B90" s="365">
        <f ca="1">B68-B87</f>
        <v>77.523891118684901</v>
      </c>
      <c r="C90" s="366">
        <f t="shared" ref="C90:AG90" ca="1" si="97">C68-C87</f>
        <v>75.935196528202184</v>
      </c>
      <c r="D90" s="366">
        <f t="shared" ca="1" si="97"/>
        <v>76.025365536103351</v>
      </c>
      <c r="E90" s="366">
        <f t="shared" ca="1" si="97"/>
        <v>77.225253653264133</v>
      </c>
      <c r="F90" s="366" t="e">
        <f t="shared" ca="1" si="97"/>
        <v>#DIV/0!</v>
      </c>
      <c r="G90" s="399"/>
      <c r="H90" s="365">
        <f t="shared" ca="1" si="97"/>
        <v>76.080722481730078</v>
      </c>
      <c r="I90" s="366">
        <f t="shared" ca="1" si="97"/>
        <v>75.789944600077561</v>
      </c>
      <c r="J90" s="366">
        <f t="shared" ca="1" si="97"/>
        <v>76.120376173222596</v>
      </c>
      <c r="K90" s="366">
        <f t="shared" ca="1" si="97"/>
        <v>75.930925377169501</v>
      </c>
      <c r="L90" s="366">
        <f t="shared" ca="1" si="97"/>
        <v>76.737046764102985</v>
      </c>
      <c r="M90" s="366">
        <f t="shared" ca="1" si="97"/>
        <v>77.718528231784092</v>
      </c>
      <c r="N90" s="366" t="e">
        <f t="shared" ca="1" si="97"/>
        <v>#DIV/0!</v>
      </c>
      <c r="O90" s="366" t="e">
        <f t="shared" ca="1" si="97"/>
        <v>#DIV/0!</v>
      </c>
      <c r="P90" s="399"/>
      <c r="Q90" s="365">
        <f t="shared" ca="1" si="97"/>
        <v>76.318527657461502</v>
      </c>
      <c r="R90" s="366">
        <f t="shared" ca="1" si="97"/>
        <v>75.920727249426548</v>
      </c>
      <c r="S90" s="366">
        <f t="shared" ca="1" si="97"/>
        <v>75.688293994571822</v>
      </c>
      <c r="T90" s="366">
        <f t="shared" ca="1" si="97"/>
        <v>76.176055110862137</v>
      </c>
      <c r="U90" s="366">
        <f t="shared" ca="1" si="97"/>
        <v>76.746945731971877</v>
      </c>
      <c r="V90" s="366">
        <f t="shared" ca="1" si="97"/>
        <v>76.727194090940515</v>
      </c>
      <c r="W90" s="366">
        <f t="shared" ca="1" si="97"/>
        <v>77.614718195991955</v>
      </c>
      <c r="X90" s="366">
        <f t="shared" ca="1" si="97"/>
        <v>77.822230717564821</v>
      </c>
      <c r="Y90" s="366" t="e">
        <f t="shared" ca="1" si="97"/>
        <v>#DIV/0!</v>
      </c>
      <c r="Z90" s="366" t="e">
        <f t="shared" ca="1" si="97"/>
        <v>#DIV/0!</v>
      </c>
      <c r="AA90" s="366" t="e">
        <f t="shared" ca="1" si="97"/>
        <v>#DIV/0!</v>
      </c>
      <c r="AB90" s="366" t="e">
        <f t="shared" ca="1" si="97"/>
        <v>#DIV/0!</v>
      </c>
      <c r="AC90" s="399"/>
      <c r="AD90" s="365">
        <f t="shared" ca="1" si="97"/>
        <v>76.242409028273059</v>
      </c>
      <c r="AE90" s="366">
        <f t="shared" ca="1" si="97"/>
        <v>76.246030768716111</v>
      </c>
      <c r="AF90" s="366">
        <f t="shared" ca="1" si="97"/>
        <v>75.873043311738584</v>
      </c>
      <c r="AG90" s="366">
        <f t="shared" ca="1" si="97"/>
        <v>75.801909276854815</v>
      </c>
      <c r="AH90" s="366">
        <f t="shared" ref="AH90:AO90" ca="1" si="98">AH68-AH87</f>
        <v>75.769703024344452</v>
      </c>
      <c r="AI90" s="366">
        <f t="shared" ca="1" si="98"/>
        <v>76.223974896527025</v>
      </c>
      <c r="AJ90" s="366">
        <f t="shared" ca="1" si="98"/>
        <v>76.767306463474753</v>
      </c>
      <c r="AK90" s="366">
        <f t="shared" ca="1" si="98"/>
        <v>76.79942708993724</v>
      </c>
      <c r="AL90" s="366">
        <f t="shared" ca="1" si="98"/>
        <v>76.644601934939374</v>
      </c>
      <c r="AM90" s="366">
        <f t="shared" ca="1" si="98"/>
        <v>77.477755185452594</v>
      </c>
      <c r="AN90" s="366">
        <f t="shared" ca="1" si="98"/>
        <v>78.038062414501042</v>
      </c>
      <c r="AO90" s="366">
        <f t="shared" ca="1" si="98"/>
        <v>77.639977851550327</v>
      </c>
      <c r="AP90" s="366" t="e">
        <f t="shared" ref="AP90:AU90" ca="1" si="99">AP68-AP87</f>
        <v>#DIV/0!</v>
      </c>
      <c r="AQ90" s="366" t="e">
        <f t="shared" ca="1" si="99"/>
        <v>#DIV/0!</v>
      </c>
      <c r="AR90" s="366" t="e">
        <f t="shared" ca="1" si="99"/>
        <v>#DIV/0!</v>
      </c>
      <c r="AS90" s="366" t="e">
        <f t="shared" ca="1" si="99"/>
        <v>#DIV/0!</v>
      </c>
      <c r="AT90" s="366" t="e">
        <f t="shared" ca="1" si="99"/>
        <v>#DIV/0!</v>
      </c>
      <c r="AU90" s="366" t="e">
        <f t="shared" ca="1" si="99"/>
        <v>#DIV/0!</v>
      </c>
      <c r="AV90" s="399"/>
      <c r="AW90" s="365"/>
      <c r="AX90" s="366" t="s">
        <v>34</v>
      </c>
      <c r="AY90" s="366">
        <f ca="1">AY68-AY87</f>
        <v>76.87560177730083</v>
      </c>
      <c r="AZ90" s="367" t="e">
        <f ca="1">AZ68-AZ87</f>
        <v>#DIV/0!</v>
      </c>
      <c r="BA90" s="366"/>
      <c r="BB90" s="366"/>
    </row>
    <row r="91" spans="1:54" s="411" customFormat="1" x14ac:dyDescent="0.2">
      <c r="A91" s="419" t="s">
        <v>34</v>
      </c>
      <c r="B91" s="426">
        <f ca="1">SUM(B92:B112)</f>
        <v>100</v>
      </c>
      <c r="C91" s="419">
        <f t="shared" ref="C91:AG91" ca="1" si="100">SUM(C92:C112)</f>
        <v>99.999999999999957</v>
      </c>
      <c r="D91" s="419">
        <f t="shared" ca="1" si="100"/>
        <v>100.00000000000004</v>
      </c>
      <c r="E91" s="419">
        <f t="shared" ca="1" si="100"/>
        <v>100.00000000000001</v>
      </c>
      <c r="F91" s="419" t="e">
        <f t="shared" ca="1" si="100"/>
        <v>#DIV/0!</v>
      </c>
      <c r="G91" s="399"/>
      <c r="H91" s="426">
        <f t="shared" ca="1" si="100"/>
        <v>100</v>
      </c>
      <c r="I91" s="419">
        <f t="shared" ca="1" si="100"/>
        <v>99.999999999999957</v>
      </c>
      <c r="J91" s="419">
        <f t="shared" ca="1" si="100"/>
        <v>99.999999999999957</v>
      </c>
      <c r="K91" s="419">
        <f t="shared" ca="1" si="100"/>
        <v>100.00000000000001</v>
      </c>
      <c r="L91" s="419">
        <f t="shared" ca="1" si="100"/>
        <v>100</v>
      </c>
      <c r="M91" s="419">
        <f t="shared" ca="1" si="100"/>
        <v>99.999999999999986</v>
      </c>
      <c r="N91" s="419" t="e">
        <f t="shared" ca="1" si="100"/>
        <v>#DIV/0!</v>
      </c>
      <c r="O91" s="419" t="e">
        <f t="shared" ca="1" si="100"/>
        <v>#DIV/0!</v>
      </c>
      <c r="P91" s="399"/>
      <c r="Q91" s="426">
        <f t="shared" ca="1" si="100"/>
        <v>100.00000000000003</v>
      </c>
      <c r="R91" s="419">
        <f t="shared" ca="1" si="100"/>
        <v>99.999999999999986</v>
      </c>
      <c r="S91" s="419">
        <f t="shared" ca="1" si="100"/>
        <v>99.999999999999986</v>
      </c>
      <c r="T91" s="419">
        <f t="shared" ca="1" si="100"/>
        <v>100</v>
      </c>
      <c r="U91" s="419">
        <f t="shared" ca="1" si="100"/>
        <v>100</v>
      </c>
      <c r="V91" s="419">
        <f t="shared" ca="1" si="100"/>
        <v>100</v>
      </c>
      <c r="W91" s="419">
        <f t="shared" ca="1" si="100"/>
        <v>99.999999999999972</v>
      </c>
      <c r="X91" s="419">
        <f t="shared" ca="1" si="100"/>
        <v>100.00000000000001</v>
      </c>
      <c r="Y91" s="419" t="e">
        <f t="shared" ca="1" si="100"/>
        <v>#DIV/0!</v>
      </c>
      <c r="Z91" s="419" t="e">
        <f t="shared" ca="1" si="100"/>
        <v>#DIV/0!</v>
      </c>
      <c r="AA91" s="419" t="e">
        <f t="shared" ca="1" si="100"/>
        <v>#DIV/0!</v>
      </c>
      <c r="AB91" s="419" t="e">
        <f t="shared" ca="1" si="100"/>
        <v>#DIV/0!</v>
      </c>
      <c r="AC91" s="399"/>
      <c r="AD91" s="426">
        <f t="shared" ca="1" si="100"/>
        <v>100.00000000000001</v>
      </c>
      <c r="AE91" s="419">
        <f t="shared" ca="1" si="100"/>
        <v>99.999999999999972</v>
      </c>
      <c r="AF91" s="419">
        <f t="shared" ca="1" si="100"/>
        <v>100</v>
      </c>
      <c r="AG91" s="419">
        <f t="shared" ca="1" si="100"/>
        <v>99.999999999999986</v>
      </c>
      <c r="AH91" s="419">
        <f t="shared" ref="AH91:AO91" ca="1" si="101">SUM(AH92:AH112)</f>
        <v>100</v>
      </c>
      <c r="AI91" s="419">
        <f t="shared" ca="1" si="101"/>
        <v>100.00000000000001</v>
      </c>
      <c r="AJ91" s="419">
        <f t="shared" ca="1" si="101"/>
        <v>100.00000000000001</v>
      </c>
      <c r="AK91" s="419">
        <f t="shared" ca="1" si="101"/>
        <v>100</v>
      </c>
      <c r="AL91" s="419">
        <f t="shared" ca="1" si="101"/>
        <v>99.999999999999986</v>
      </c>
      <c r="AM91" s="419">
        <f t="shared" ca="1" si="101"/>
        <v>100.00000000000001</v>
      </c>
      <c r="AN91" s="419">
        <f t="shared" ca="1" si="101"/>
        <v>99.999999999999972</v>
      </c>
      <c r="AO91" s="419">
        <f t="shared" ca="1" si="101"/>
        <v>100</v>
      </c>
      <c r="AP91" s="419" t="e">
        <f t="shared" ref="AP91:AU91" ca="1" si="102">SUM(AP92:AP112)</f>
        <v>#DIV/0!</v>
      </c>
      <c r="AQ91" s="419" t="e">
        <f t="shared" ca="1" si="102"/>
        <v>#DIV/0!</v>
      </c>
      <c r="AR91" s="419" t="e">
        <f t="shared" ca="1" si="102"/>
        <v>#DIV/0!</v>
      </c>
      <c r="AS91" s="419" t="e">
        <f t="shared" ca="1" si="102"/>
        <v>#DIV/0!</v>
      </c>
      <c r="AT91" s="419" t="e">
        <f t="shared" ca="1" si="102"/>
        <v>#DIV/0!</v>
      </c>
      <c r="AU91" s="419" t="e">
        <f t="shared" ca="1" si="102"/>
        <v>#DIV/0!</v>
      </c>
      <c r="AV91" s="399"/>
      <c r="AW91" s="426"/>
      <c r="AX91" s="419" t="s">
        <v>34</v>
      </c>
      <c r="AY91" s="419">
        <f ca="1">SUM(AY92:AY112)</f>
        <v>100</v>
      </c>
      <c r="AZ91" s="423" t="e">
        <f ca="1">SUM(AZ92:AZ112)</f>
        <v>#DIV/0!</v>
      </c>
      <c r="BA91" s="419"/>
      <c r="BB91" s="419"/>
    </row>
    <row r="92" spans="1:54" s="371" customFormat="1" x14ac:dyDescent="0.2">
      <c r="A92" s="420" t="s">
        <v>13</v>
      </c>
      <c r="B92" s="427">
        <f t="shared" ref="B92:F101" ca="1" si="103">B24/(SUM(B$24:B$44)-B$42)*100</f>
        <v>24.865088603291362</v>
      </c>
      <c r="C92" s="420">
        <f t="shared" ca="1" si="103"/>
        <v>24.954262530663655</v>
      </c>
      <c r="D92" s="420">
        <f t="shared" ca="1" si="103"/>
        <v>24.896170221185606</v>
      </c>
      <c r="E92" s="420">
        <f t="shared" ca="1" si="103"/>
        <v>24.807744180254424</v>
      </c>
      <c r="F92" s="420" t="e">
        <f t="shared" ca="1" si="103"/>
        <v>#DIV/0!</v>
      </c>
      <c r="G92" s="372"/>
      <c r="H92" s="427">
        <f t="shared" ref="H92:O101" ca="1" si="104">H24/(SUM(H$24:H$44)-H$42)*100</f>
        <v>24.924882345316259</v>
      </c>
      <c r="I92" s="420">
        <f t="shared" ca="1" si="104"/>
        <v>24.9836999017263</v>
      </c>
      <c r="J92" s="420">
        <f t="shared" ca="1" si="104"/>
        <v>24.893784995828309</v>
      </c>
      <c r="K92" s="420">
        <f t="shared" ca="1" si="104"/>
        <v>24.898547040290673</v>
      </c>
      <c r="L92" s="420">
        <f t="shared" ca="1" si="104"/>
        <v>24.778883448429674</v>
      </c>
      <c r="M92" s="420">
        <f t="shared" ca="1" si="104"/>
        <v>24.836536236602885</v>
      </c>
      <c r="N92" s="420" t="e">
        <f t="shared" ca="1" si="104"/>
        <v>#DIV/0!</v>
      </c>
      <c r="O92" s="420" t="e">
        <f t="shared" ca="1" si="104"/>
        <v>#DIV/0!</v>
      </c>
      <c r="P92" s="372"/>
      <c r="Q92" s="427">
        <f t="shared" ref="Q92:AB92" ca="1" si="105">Q24/(SUM(Q$24:Q$44)-Q$42)*100</f>
        <v>24.829390665126574</v>
      </c>
      <c r="R92" s="420">
        <f t="shared" ca="1" si="105"/>
        <v>24.959005912898899</v>
      </c>
      <c r="S92" s="420">
        <f t="shared" ca="1" si="105"/>
        <v>24.884086305646125</v>
      </c>
      <c r="T92" s="420">
        <f t="shared" ca="1" si="105"/>
        <v>24.91306312905995</v>
      </c>
      <c r="U92" s="420">
        <f t="shared" ca="1" si="105"/>
        <v>24.769699035128724</v>
      </c>
      <c r="V92" s="420">
        <f t="shared" ca="1" si="105"/>
        <v>24.788027262053731</v>
      </c>
      <c r="W92" s="420">
        <f t="shared" ca="1" si="105"/>
        <v>24.963464892708245</v>
      </c>
      <c r="X92" s="420">
        <f t="shared" ca="1" si="105"/>
        <v>24.710077185894963</v>
      </c>
      <c r="Y92" s="420" t="e">
        <f t="shared" ca="1" si="105"/>
        <v>#DIV/0!</v>
      </c>
      <c r="Z92" s="420" t="e">
        <f t="shared" ca="1" si="105"/>
        <v>#DIV/0!</v>
      </c>
      <c r="AA92" s="420" t="e">
        <f t="shared" ca="1" si="105"/>
        <v>#DIV/0!</v>
      </c>
      <c r="AB92" s="420" t="e">
        <f t="shared" ca="1" si="105"/>
        <v>#DIV/0!</v>
      </c>
      <c r="AC92" s="372"/>
      <c r="AD92" s="427">
        <f t="shared" ref="AD92:AO92" ca="1" si="106">AD24/(SUM(AD$24:AD$44)-AD$42)*100</f>
        <v>24.817092487165848</v>
      </c>
      <c r="AE92" s="420">
        <f t="shared" ca="1" si="106"/>
        <v>24.93197685060899</v>
      </c>
      <c r="AF92" s="420">
        <f t="shared" ca="1" si="106"/>
        <v>24.932339970122165</v>
      </c>
      <c r="AG92" s="420">
        <f t="shared" ca="1" si="106"/>
        <v>24.892232255596532</v>
      </c>
      <c r="AH92" s="420">
        <f t="shared" ca="1" si="106"/>
        <v>24.840548967195268</v>
      </c>
      <c r="AI92" s="420">
        <f t="shared" ca="1" si="106"/>
        <v>24.96313095730649</v>
      </c>
      <c r="AJ92" s="420">
        <f t="shared" ca="1" si="106"/>
        <v>24.723450764447314</v>
      </c>
      <c r="AK92" s="420">
        <f t="shared" ca="1" si="106"/>
        <v>24.770656908905398</v>
      </c>
      <c r="AL92" s="420">
        <f t="shared" ca="1" si="106"/>
        <v>24.842417879065934</v>
      </c>
      <c r="AM92" s="420">
        <f t="shared" ca="1" si="106"/>
        <v>25.00958832623612</v>
      </c>
      <c r="AN92" s="420">
        <f t="shared" ca="1" si="106"/>
        <v>24.845707380262464</v>
      </c>
      <c r="AO92" s="420">
        <f t="shared" ca="1" si="106"/>
        <v>24.65509868254555</v>
      </c>
      <c r="AP92" s="420" t="e">
        <f t="shared" ref="AP92:AU92" ca="1" si="107">AP24/(SUM(AP$24:AP$44)-AP$42)*100</f>
        <v>#DIV/0!</v>
      </c>
      <c r="AQ92" s="420" t="e">
        <f t="shared" ca="1" si="107"/>
        <v>#DIV/0!</v>
      </c>
      <c r="AR92" s="420" t="e">
        <f t="shared" ca="1" si="107"/>
        <v>#DIV/0!</v>
      </c>
      <c r="AS92" s="420" t="e">
        <f t="shared" ca="1" si="107"/>
        <v>#DIV/0!</v>
      </c>
      <c r="AT92" s="420" t="e">
        <f t="shared" ca="1" si="107"/>
        <v>#DIV/0!</v>
      </c>
      <c r="AU92" s="420" t="e">
        <f t="shared" ca="1" si="107"/>
        <v>#DIV/0!</v>
      </c>
      <c r="AV92" s="372"/>
      <c r="AW92" s="427"/>
      <c r="AX92" s="420" t="s">
        <v>13</v>
      </c>
      <c r="AY92" s="420">
        <f t="shared" ref="AY92:AZ109" ca="1" si="108">AY24/(SUM(AY$24:AY$44)-AY$42)*100</f>
        <v>24.898578136518317</v>
      </c>
      <c r="AZ92" s="424" t="e">
        <f t="shared" ca="1" si="108"/>
        <v>#DIV/0!</v>
      </c>
      <c r="BA92" s="420"/>
      <c r="BB92" s="420"/>
    </row>
    <row r="93" spans="1:54" s="371" customFormat="1" x14ac:dyDescent="0.2">
      <c r="A93" s="420" t="s">
        <v>14</v>
      </c>
      <c r="B93" s="427">
        <f t="shared" ca="1" si="103"/>
        <v>6.5182243205114565</v>
      </c>
      <c r="C93" s="420">
        <f t="shared" ca="1" si="103"/>
        <v>6.3188760950085925</v>
      </c>
      <c r="D93" s="420">
        <f t="shared" ca="1" si="103"/>
        <v>6.371391853460465</v>
      </c>
      <c r="E93" s="420">
        <f t="shared" ca="1" si="103"/>
        <v>6.2431407616407517</v>
      </c>
      <c r="F93" s="420" t="e">
        <f t="shared" ca="1" si="103"/>
        <v>#DIV/0!</v>
      </c>
      <c r="G93" s="372"/>
      <c r="H93" s="427">
        <f t="shared" ca="1" si="104"/>
        <v>6.3116239555206999</v>
      </c>
      <c r="I93" s="420">
        <f t="shared" ca="1" si="104"/>
        <v>6.3261423500910157</v>
      </c>
      <c r="J93" s="420">
        <f t="shared" ca="1" si="104"/>
        <v>6.4290695340744772</v>
      </c>
      <c r="K93" s="420">
        <f t="shared" ca="1" si="104"/>
        <v>6.3139174463560366</v>
      </c>
      <c r="L93" s="420">
        <f t="shared" ca="1" si="104"/>
        <v>6.2877436626679497</v>
      </c>
      <c r="M93" s="420">
        <f t="shared" ca="1" si="104"/>
        <v>6.1986439953259405</v>
      </c>
      <c r="N93" s="420" t="e">
        <f t="shared" ca="1" si="104"/>
        <v>#DIV/0!</v>
      </c>
      <c r="O93" s="420" t="e">
        <f t="shared" ca="1" si="104"/>
        <v>#DIV/0!</v>
      </c>
      <c r="P93" s="372"/>
      <c r="Q93" s="427">
        <f t="shared" ref="Q93:AB93" ca="1" si="109">Q25/(SUM(Q$24:Q$44)-Q$42)*100</f>
        <v>6.4610899934313375</v>
      </c>
      <c r="R93" s="420">
        <f t="shared" ca="1" si="109"/>
        <v>6.3966380497882476</v>
      </c>
      <c r="S93" s="420">
        <f t="shared" ca="1" si="109"/>
        <v>6.3343442463912218</v>
      </c>
      <c r="T93" s="420">
        <f t="shared" ca="1" si="109"/>
        <v>6.2934124547445176</v>
      </c>
      <c r="U93" s="420">
        <f t="shared" ca="1" si="109"/>
        <v>6.3340723360662032</v>
      </c>
      <c r="V93" s="420">
        <f t="shared" ca="1" si="109"/>
        <v>6.2416197850589867</v>
      </c>
      <c r="W93" s="420">
        <f t="shared" ca="1" si="109"/>
        <v>6.1561421759475303</v>
      </c>
      <c r="X93" s="420">
        <f t="shared" ca="1" si="109"/>
        <v>6.240988568229092</v>
      </c>
      <c r="Y93" s="420" t="e">
        <f t="shared" ca="1" si="109"/>
        <v>#DIV/0!</v>
      </c>
      <c r="Z93" s="420" t="e">
        <f t="shared" ca="1" si="109"/>
        <v>#DIV/0!</v>
      </c>
      <c r="AA93" s="420" t="e">
        <f t="shared" ca="1" si="109"/>
        <v>#DIV/0!</v>
      </c>
      <c r="AB93" s="420" t="e">
        <f t="shared" ca="1" si="109"/>
        <v>#DIV/0!</v>
      </c>
      <c r="AC93" s="372"/>
      <c r="AD93" s="427">
        <f t="shared" ref="AD93:AO93" ca="1" si="110">AD25/(SUM(AD$24:AD$44)-AD$42)*100</f>
        <v>6.4316169813949999</v>
      </c>
      <c r="AE93" s="420">
        <f t="shared" ca="1" si="110"/>
        <v>6.4163911619488871</v>
      </c>
      <c r="AF93" s="420">
        <f t="shared" ca="1" si="110"/>
        <v>6.4392457218984536</v>
      </c>
      <c r="AG93" s="420">
        <f t="shared" ca="1" si="110"/>
        <v>6.3117610522248864</v>
      </c>
      <c r="AH93" s="420">
        <f t="shared" ca="1" si="110"/>
        <v>6.33623153160333</v>
      </c>
      <c r="AI93" s="420">
        <f t="shared" ca="1" si="110"/>
        <v>6.2936705304364446</v>
      </c>
      <c r="AJ93" s="420">
        <f t="shared" ca="1" si="110"/>
        <v>6.3661275277688683</v>
      </c>
      <c r="AK93" s="420">
        <f t="shared" ca="1" si="110"/>
        <v>6.2598931894570624</v>
      </c>
      <c r="AL93" s="420">
        <f t="shared" ca="1" si="110"/>
        <v>6.2374188138786515</v>
      </c>
      <c r="AM93" s="420">
        <f t="shared" ca="1" si="110"/>
        <v>6.1915444485912881</v>
      </c>
      <c r="AN93" s="420">
        <f t="shared" ca="1" si="110"/>
        <v>6.1638464794344792</v>
      </c>
      <c r="AO93" s="420">
        <f t="shared" ca="1" si="110"/>
        <v>6.2405950042576137</v>
      </c>
      <c r="AP93" s="420" t="e">
        <f t="shared" ref="AP93:AU93" ca="1" si="111">AP25/(SUM(AP$24:AP$44)-AP$42)*100</f>
        <v>#DIV/0!</v>
      </c>
      <c r="AQ93" s="420" t="e">
        <f t="shared" ca="1" si="111"/>
        <v>#DIV/0!</v>
      </c>
      <c r="AR93" s="420" t="e">
        <f t="shared" ca="1" si="111"/>
        <v>#DIV/0!</v>
      </c>
      <c r="AS93" s="420" t="e">
        <f t="shared" ca="1" si="111"/>
        <v>#DIV/0!</v>
      </c>
      <c r="AT93" s="420" t="e">
        <f t="shared" ca="1" si="111"/>
        <v>#DIV/0!</v>
      </c>
      <c r="AU93" s="420" t="e">
        <f t="shared" ca="1" si="111"/>
        <v>#DIV/0!</v>
      </c>
      <c r="AV93" s="372"/>
      <c r="AW93" s="427"/>
      <c r="AX93" s="420" t="s">
        <v>14</v>
      </c>
      <c r="AY93" s="420">
        <f t="shared" ca="1" si="108"/>
        <v>6.4094916593941216</v>
      </c>
      <c r="AZ93" s="424" t="e">
        <f t="shared" ca="1" si="108"/>
        <v>#DIV/0!</v>
      </c>
      <c r="BA93" s="420"/>
      <c r="BB93" s="420"/>
    </row>
    <row r="94" spans="1:54" s="371" customFormat="1" x14ac:dyDescent="0.2">
      <c r="A94" s="420" t="s">
        <v>15</v>
      </c>
      <c r="B94" s="427">
        <f t="shared" ca="1" si="103"/>
        <v>0.77070447500599681</v>
      </c>
      <c r="C94" s="420">
        <f t="shared" ca="1" si="103"/>
        <v>0.7085143798012119</v>
      </c>
      <c r="D94" s="420">
        <f t="shared" ca="1" si="103"/>
        <v>0.66848303543844756</v>
      </c>
      <c r="E94" s="420">
        <f t="shared" ca="1" si="103"/>
        <v>0.62458905706044898</v>
      </c>
      <c r="F94" s="420" t="e">
        <f t="shared" ca="1" si="103"/>
        <v>#DIV/0!</v>
      </c>
      <c r="G94" s="372"/>
      <c r="H94" s="427">
        <f t="shared" ca="1" si="104"/>
        <v>0.73081648292587154</v>
      </c>
      <c r="I94" s="420">
        <f t="shared" ca="1" si="104"/>
        <v>0.68616886777006358</v>
      </c>
      <c r="J94" s="420">
        <f t="shared" ca="1" si="104"/>
        <v>0.67341572117279269</v>
      </c>
      <c r="K94" s="420">
        <f t="shared" ca="1" si="104"/>
        <v>0.66356773397355007</v>
      </c>
      <c r="L94" s="420">
        <f t="shared" ca="1" si="104"/>
        <v>0.63213921622268976</v>
      </c>
      <c r="M94" s="420">
        <f t="shared" ca="1" si="104"/>
        <v>0.61705686385900249</v>
      </c>
      <c r="N94" s="420" t="e">
        <f t="shared" ca="1" si="104"/>
        <v>#DIV/0!</v>
      </c>
      <c r="O94" s="420" t="e">
        <f t="shared" ca="1" si="104"/>
        <v>#DIV/0!</v>
      </c>
      <c r="P94" s="372"/>
      <c r="Q94" s="427">
        <f t="shared" ref="Q94:AB94" ca="1" si="112">Q26/(SUM(Q$24:Q$44)-Q$42)*100</f>
        <v>0.68041749964531439</v>
      </c>
      <c r="R94" s="420">
        <f t="shared" ca="1" si="112"/>
        <v>0.66632406561668256</v>
      </c>
      <c r="S94" s="420">
        <f t="shared" ca="1" si="112"/>
        <v>0.67652166621771848</v>
      </c>
      <c r="T94" s="420">
        <f t="shared" ca="1" si="112"/>
        <v>0.65056421548091492</v>
      </c>
      <c r="U94" s="420">
        <f t="shared" ca="1" si="112"/>
        <v>0.64080780492778766</v>
      </c>
      <c r="V94" s="420">
        <f t="shared" ca="1" si="112"/>
        <v>0.62350894699310611</v>
      </c>
      <c r="W94" s="420">
        <f t="shared" ca="1" si="112"/>
        <v>0.60959851499333007</v>
      </c>
      <c r="X94" s="420">
        <f t="shared" ca="1" si="112"/>
        <v>0.62448761863370406</v>
      </c>
      <c r="Y94" s="420" t="e">
        <f t="shared" ca="1" si="112"/>
        <v>#DIV/0!</v>
      </c>
      <c r="Z94" s="420" t="e">
        <f t="shared" ca="1" si="112"/>
        <v>#DIV/0!</v>
      </c>
      <c r="AA94" s="420" t="e">
        <f t="shared" ca="1" si="112"/>
        <v>#DIV/0!</v>
      </c>
      <c r="AB94" s="420" t="e">
        <f t="shared" ca="1" si="112"/>
        <v>#DIV/0!</v>
      </c>
      <c r="AC94" s="372"/>
      <c r="AD94" s="427">
        <f t="shared" ref="AD94:AO94" ca="1" si="113">AD26/(SUM(AD$24:AD$44)-AD$42)*100</f>
        <v>0.67075482945436238</v>
      </c>
      <c r="AE94" s="420">
        <f t="shared" ca="1" si="113"/>
        <v>0.68021261070833539</v>
      </c>
      <c r="AF94" s="420">
        <f t="shared" ca="1" si="113"/>
        <v>0.66925903588987912</v>
      </c>
      <c r="AG94" s="420">
        <f t="shared" ca="1" si="113"/>
        <v>0.67771686222939087</v>
      </c>
      <c r="AH94" s="420">
        <f t="shared" ca="1" si="113"/>
        <v>0.65986594029997303</v>
      </c>
      <c r="AI94" s="420">
        <f t="shared" ca="1" si="113"/>
        <v>0.65308990474805728</v>
      </c>
      <c r="AJ94" s="420">
        <f t="shared" ca="1" si="113"/>
        <v>0.64016553127729636</v>
      </c>
      <c r="AK94" s="420">
        <f t="shared" ca="1" si="113"/>
        <v>0.63951426474547135</v>
      </c>
      <c r="AL94" s="420">
        <f t="shared" ca="1" si="113"/>
        <v>0.61675089726706456</v>
      </c>
      <c r="AM94" s="420">
        <f t="shared" ca="1" si="113"/>
        <v>0.60833649840364024</v>
      </c>
      <c r="AN94" s="420">
        <f t="shared" ca="1" si="113"/>
        <v>0.62186603143979657</v>
      </c>
      <c r="AO94" s="420">
        <f t="shared" ca="1" si="113"/>
        <v>0.6209152725398881</v>
      </c>
      <c r="AP94" s="420" t="e">
        <f t="shared" ref="AP94:AU94" ca="1" si="114">AP26/(SUM(AP$24:AP$44)-AP$42)*100</f>
        <v>#DIV/0!</v>
      </c>
      <c r="AQ94" s="420" t="e">
        <f t="shared" ca="1" si="114"/>
        <v>#DIV/0!</v>
      </c>
      <c r="AR94" s="420" t="e">
        <f t="shared" ca="1" si="114"/>
        <v>#DIV/0!</v>
      </c>
      <c r="AS94" s="420" t="e">
        <f t="shared" ca="1" si="114"/>
        <v>#DIV/0!</v>
      </c>
      <c r="AT94" s="420" t="e">
        <f t="shared" ca="1" si="114"/>
        <v>#DIV/0!</v>
      </c>
      <c r="AU94" s="420" t="e">
        <f t="shared" ca="1" si="114"/>
        <v>#DIV/0!</v>
      </c>
      <c r="AV94" s="372"/>
      <c r="AW94" s="427"/>
      <c r="AX94" s="420" t="s">
        <v>15</v>
      </c>
      <c r="AY94" s="420">
        <f t="shared" ca="1" si="108"/>
        <v>0.64324612039639339</v>
      </c>
      <c r="AZ94" s="424" t="e">
        <f t="shared" ca="1" si="108"/>
        <v>#DIV/0!</v>
      </c>
      <c r="BA94" s="420"/>
      <c r="BB94" s="420"/>
    </row>
    <row r="95" spans="1:54" s="371" customFormat="1" x14ac:dyDescent="0.2">
      <c r="A95" s="420" t="s">
        <v>16</v>
      </c>
      <c r="B95" s="427">
        <f t="shared" ca="1" si="103"/>
        <v>0.43507169524860262</v>
      </c>
      <c r="C95" s="420">
        <f t="shared" ca="1" si="103"/>
        <v>0.42831355467984739</v>
      </c>
      <c r="D95" s="420">
        <f t="shared" ca="1" si="103"/>
        <v>0.40935368121448246</v>
      </c>
      <c r="E95" s="420">
        <f t="shared" ca="1" si="103"/>
        <v>0.40072308794433609</v>
      </c>
      <c r="F95" s="420" t="e">
        <f t="shared" ca="1" si="103"/>
        <v>#DIV/0!</v>
      </c>
      <c r="G95" s="372"/>
      <c r="H95" s="427">
        <f t="shared" ca="1" si="104"/>
        <v>0.43181095213307863</v>
      </c>
      <c r="I95" s="420">
        <f t="shared" ca="1" si="104"/>
        <v>0.4248093498776343</v>
      </c>
      <c r="J95" s="420">
        <f t="shared" ca="1" si="104"/>
        <v>0.41243678978091097</v>
      </c>
      <c r="K95" s="420">
        <f t="shared" ca="1" si="104"/>
        <v>0.40628143845077103</v>
      </c>
      <c r="L95" s="420">
        <f t="shared" ca="1" si="104"/>
        <v>0.40759201944679108</v>
      </c>
      <c r="M95" s="420">
        <f t="shared" ca="1" si="104"/>
        <v>0.39387050138924184</v>
      </c>
      <c r="N95" s="420" t="e">
        <f t="shared" ca="1" si="104"/>
        <v>#DIV/0!</v>
      </c>
      <c r="O95" s="420" t="e">
        <f t="shared" ca="1" si="104"/>
        <v>#DIV/0!</v>
      </c>
      <c r="P95" s="372"/>
      <c r="Q95" s="427">
        <f t="shared" ref="Q95:AB95" ca="1" si="115">Q27/(SUM(Q$24:Q$44)-Q$42)*100</f>
        <v>0.41326700530548621</v>
      </c>
      <c r="R95" s="420">
        <f t="shared" ca="1" si="115"/>
        <v>0.41159591734246848</v>
      </c>
      <c r="S95" s="420">
        <f t="shared" ca="1" si="115"/>
        <v>0.40618733348144365</v>
      </c>
      <c r="T95" s="420">
        <f t="shared" ca="1" si="115"/>
        <v>0.40637590364372039</v>
      </c>
      <c r="U95" s="420">
        <f t="shared" ca="1" si="115"/>
        <v>0.407318551067826</v>
      </c>
      <c r="V95" s="420">
        <f t="shared" ca="1" si="115"/>
        <v>0.40786427895944483</v>
      </c>
      <c r="W95" s="420">
        <f t="shared" ca="1" si="115"/>
        <v>0.39772732918619408</v>
      </c>
      <c r="X95" s="420">
        <f t="shared" ca="1" si="115"/>
        <v>0.39002794292441706</v>
      </c>
      <c r="Y95" s="420" t="e">
        <f t="shared" ca="1" si="115"/>
        <v>#DIV/0!</v>
      </c>
      <c r="Z95" s="420" t="e">
        <f t="shared" ca="1" si="115"/>
        <v>#DIV/0!</v>
      </c>
      <c r="AA95" s="420" t="e">
        <f t="shared" ca="1" si="115"/>
        <v>#DIV/0!</v>
      </c>
      <c r="AB95" s="420" t="e">
        <f t="shared" ca="1" si="115"/>
        <v>#DIV/0!</v>
      </c>
      <c r="AC95" s="372"/>
      <c r="AD95" s="427">
        <f t="shared" ref="AD95:AO95" ca="1" si="116">AD27/(SUM(AD$24:AD$44)-AD$42)*100</f>
        <v>0.41354298146283514</v>
      </c>
      <c r="AE95" s="420">
        <f t="shared" ca="1" si="116"/>
        <v>0.41325416921896918</v>
      </c>
      <c r="AF95" s="420">
        <f t="shared" ca="1" si="116"/>
        <v>0.41050679089240338</v>
      </c>
      <c r="AG95" s="420">
        <f t="shared" ca="1" si="116"/>
        <v>0.40504900873746774</v>
      </c>
      <c r="AH95" s="420">
        <f t="shared" ca="1" si="116"/>
        <v>0.40498294478165742</v>
      </c>
      <c r="AI95" s="420">
        <f t="shared" ca="1" si="116"/>
        <v>0.4088220139180993</v>
      </c>
      <c r="AJ95" s="420">
        <f t="shared" ca="1" si="116"/>
        <v>0.40841486823913642</v>
      </c>
      <c r="AK95" s="420">
        <f t="shared" ca="1" si="116"/>
        <v>0.40857761534698195</v>
      </c>
      <c r="AL95" s="420">
        <f t="shared" ca="1" si="116"/>
        <v>0.40578472558608569</v>
      </c>
      <c r="AM95" s="420">
        <f t="shared" ca="1" si="116"/>
        <v>0.40020468752243632</v>
      </c>
      <c r="AN95" s="420">
        <f t="shared" ca="1" si="116"/>
        <v>0.39184097917373184</v>
      </c>
      <c r="AO95" s="420">
        <f t="shared" ca="1" si="116"/>
        <v>0.3896005171971505</v>
      </c>
      <c r="AP95" s="420" t="e">
        <f t="shared" ref="AP95:AU95" ca="1" si="117">AP27/(SUM(AP$24:AP$44)-AP$42)*100</f>
        <v>#DIV/0!</v>
      </c>
      <c r="AQ95" s="420" t="e">
        <f t="shared" ca="1" si="117"/>
        <v>#DIV/0!</v>
      </c>
      <c r="AR95" s="420" t="e">
        <f t="shared" ca="1" si="117"/>
        <v>#DIV/0!</v>
      </c>
      <c r="AS95" s="420" t="e">
        <f t="shared" ca="1" si="117"/>
        <v>#DIV/0!</v>
      </c>
      <c r="AT95" s="420" t="e">
        <f t="shared" ca="1" si="117"/>
        <v>#DIV/0!</v>
      </c>
      <c r="AU95" s="420" t="e">
        <f t="shared" ca="1" si="117"/>
        <v>#DIV/0!</v>
      </c>
      <c r="AV95" s="372"/>
      <c r="AW95" s="427"/>
      <c r="AX95" s="420" t="s">
        <v>16</v>
      </c>
      <c r="AY95" s="420">
        <f t="shared" ca="1" si="108"/>
        <v>0.41303465494194491</v>
      </c>
      <c r="AZ95" s="424" t="e">
        <f t="shared" ca="1" si="108"/>
        <v>#DIV/0!</v>
      </c>
      <c r="BA95" s="420"/>
      <c r="BB95" s="420"/>
    </row>
    <row r="96" spans="1:54" s="371" customFormat="1" x14ac:dyDescent="0.2">
      <c r="A96" s="420" t="s">
        <v>17</v>
      </c>
      <c r="B96" s="427">
        <f t="shared" ca="1" si="103"/>
        <v>1.5565423378364864</v>
      </c>
      <c r="C96" s="420">
        <f t="shared" ca="1" si="103"/>
        <v>1.4647409285607607</v>
      </c>
      <c r="D96" s="420">
        <f t="shared" ca="1" si="103"/>
        <v>1.3378154937540472</v>
      </c>
      <c r="E96" s="420">
        <f t="shared" ca="1" si="103"/>
        <v>1.2357494036569057</v>
      </c>
      <c r="F96" s="420" t="e">
        <f t="shared" ca="1" si="103"/>
        <v>#DIV/0!</v>
      </c>
      <c r="G96" s="372"/>
      <c r="H96" s="427">
        <f t="shared" ca="1" si="104"/>
        <v>1.4752857461742626</v>
      </c>
      <c r="I96" s="420">
        <f t="shared" ca="1" si="104"/>
        <v>1.4541755864702997</v>
      </c>
      <c r="J96" s="420">
        <f t="shared" ca="1" si="104"/>
        <v>1.3502056647689691</v>
      </c>
      <c r="K96" s="420">
        <f t="shared" ca="1" si="104"/>
        <v>1.3254689894316785</v>
      </c>
      <c r="L96" s="420">
        <f t="shared" ca="1" si="104"/>
        <v>1.2519036649423692</v>
      </c>
      <c r="M96" s="420">
        <f t="shared" ca="1" si="104"/>
        <v>1.2196335822001501</v>
      </c>
      <c r="N96" s="420" t="e">
        <f t="shared" ca="1" si="104"/>
        <v>#DIV/0!</v>
      </c>
      <c r="O96" s="420" t="e">
        <f t="shared" ca="1" si="104"/>
        <v>#DIV/0!</v>
      </c>
      <c r="P96" s="372"/>
      <c r="Q96" s="427">
        <f t="shared" ref="Q96:AB96" ca="1" si="118">Q28/(SUM(Q$24:Q$44)-Q$42)*100</f>
        <v>1.3644600241371503</v>
      </c>
      <c r="R96" s="420">
        <f t="shared" ca="1" si="118"/>
        <v>1.3357683318529301</v>
      </c>
      <c r="S96" s="420">
        <f t="shared" ca="1" si="118"/>
        <v>1.3562681686776874</v>
      </c>
      <c r="T96" s="420">
        <f t="shared" ca="1" si="118"/>
        <v>1.2945519142660467</v>
      </c>
      <c r="U96" s="420">
        <f t="shared" ca="1" si="118"/>
        <v>1.2806476186890137</v>
      </c>
      <c r="V96" s="420">
        <f t="shared" ca="1" si="118"/>
        <v>1.2232867737741044</v>
      </c>
      <c r="W96" s="420">
        <f t="shared" ca="1" si="118"/>
        <v>1.2093735801749792</v>
      </c>
      <c r="X96" s="420">
        <f t="shared" ca="1" si="118"/>
        <v>1.2298556246937482</v>
      </c>
      <c r="Y96" s="420" t="e">
        <f t="shared" ca="1" si="118"/>
        <v>#DIV/0!</v>
      </c>
      <c r="Z96" s="420" t="e">
        <f t="shared" ca="1" si="118"/>
        <v>#DIV/0!</v>
      </c>
      <c r="AA96" s="420" t="e">
        <f t="shared" ca="1" si="118"/>
        <v>#DIV/0!</v>
      </c>
      <c r="AB96" s="420" t="e">
        <f t="shared" ca="1" si="118"/>
        <v>#DIV/0!</v>
      </c>
      <c r="AC96" s="372"/>
      <c r="AD96" s="427">
        <f t="shared" ref="AD96:AO96" ca="1" si="119">AD28/(SUM(AD$24:AD$44)-AD$42)*100</f>
        <v>1.3832009336813713</v>
      </c>
      <c r="AE96" s="420">
        <f t="shared" ca="1" si="119"/>
        <v>1.3251075439336548</v>
      </c>
      <c r="AF96" s="420">
        <f t="shared" ca="1" si="119"/>
        <v>1.3423208990756084</v>
      </c>
      <c r="AG96" s="420">
        <f t="shared" ca="1" si="119"/>
        <v>1.3542889141393597</v>
      </c>
      <c r="AH96" s="420">
        <f t="shared" ca="1" si="119"/>
        <v>1.3274513448107803</v>
      </c>
      <c r="AI96" s="420">
        <f t="shared" ca="1" si="119"/>
        <v>1.2945634970865696</v>
      </c>
      <c r="AJ96" s="420">
        <f t="shared" ca="1" si="119"/>
        <v>1.2922138586181806</v>
      </c>
      <c r="AK96" s="420">
        <f t="shared" ca="1" si="119"/>
        <v>1.2426516545150414</v>
      </c>
      <c r="AL96" s="420">
        <f t="shared" ca="1" si="119"/>
        <v>1.2209486084203749</v>
      </c>
      <c r="AM96" s="420">
        <f t="shared" ca="1" si="119"/>
        <v>1.2106490175928299</v>
      </c>
      <c r="AN96" s="420">
        <f t="shared" ca="1" si="119"/>
        <v>1.2339214266325791</v>
      </c>
      <c r="AO96" s="420">
        <f t="shared" ca="1" si="119"/>
        <v>1.2142525472331573</v>
      </c>
      <c r="AP96" s="420" t="e">
        <f t="shared" ref="AP96:AU96" ca="1" si="120">AP28/(SUM(AP$24:AP$44)-AP$42)*100</f>
        <v>#DIV/0!</v>
      </c>
      <c r="AQ96" s="420" t="e">
        <f t="shared" ca="1" si="120"/>
        <v>#DIV/0!</v>
      </c>
      <c r="AR96" s="420" t="e">
        <f t="shared" ca="1" si="120"/>
        <v>#DIV/0!</v>
      </c>
      <c r="AS96" s="420" t="e">
        <f t="shared" ca="1" si="120"/>
        <v>#DIV/0!</v>
      </c>
      <c r="AT96" s="420" t="e">
        <f t="shared" ca="1" si="120"/>
        <v>#DIV/0!</v>
      </c>
      <c r="AU96" s="420" t="e">
        <f t="shared" ca="1" si="120"/>
        <v>#DIV/0!</v>
      </c>
      <c r="AV96" s="372"/>
      <c r="AW96" s="427"/>
      <c r="AX96" s="420" t="s">
        <v>17</v>
      </c>
      <c r="AY96" s="420">
        <f t="shared" ca="1" si="108"/>
        <v>1.307531256897897</v>
      </c>
      <c r="AZ96" s="424" t="e">
        <f t="shared" ca="1" si="108"/>
        <v>#DIV/0!</v>
      </c>
      <c r="BA96" s="420"/>
      <c r="BB96" s="420"/>
    </row>
    <row r="97" spans="1:54" s="371" customFormat="1" x14ac:dyDescent="0.2">
      <c r="A97" s="420" t="s">
        <v>18</v>
      </c>
      <c r="B97" s="427">
        <f t="shared" ca="1" si="103"/>
        <v>0.76172593402687583</v>
      </c>
      <c r="C97" s="420">
        <f t="shared" ca="1" si="103"/>
        <v>0.74986449723457982</v>
      </c>
      <c r="D97" s="420">
        <f t="shared" ca="1" si="103"/>
        <v>0.63733588476277925</v>
      </c>
      <c r="E97" s="420">
        <f t="shared" ca="1" si="103"/>
        <v>0.58966984007086487</v>
      </c>
      <c r="F97" s="420" t="e">
        <f t="shared" ca="1" si="103"/>
        <v>#DIV/0!</v>
      </c>
      <c r="G97" s="372"/>
      <c r="H97" s="427">
        <f t="shared" ca="1" si="104"/>
        <v>0.76904908381587778</v>
      </c>
      <c r="I97" s="420">
        <f t="shared" ca="1" si="104"/>
        <v>0.73064256969398855</v>
      </c>
      <c r="J97" s="420">
        <f t="shared" ca="1" si="104"/>
        <v>0.65496144118623112</v>
      </c>
      <c r="K97" s="420">
        <f t="shared" ca="1" si="104"/>
        <v>0.61977244610610582</v>
      </c>
      <c r="L97" s="420">
        <f t="shared" ca="1" si="104"/>
        <v>0.59808512568735805</v>
      </c>
      <c r="M97" s="420">
        <f t="shared" ca="1" si="104"/>
        <v>0.58127457902447777</v>
      </c>
      <c r="N97" s="420" t="e">
        <f t="shared" ca="1" si="104"/>
        <v>#DIV/0!</v>
      </c>
      <c r="O97" s="420" t="e">
        <f t="shared" ca="1" si="104"/>
        <v>#DIV/0!</v>
      </c>
      <c r="P97" s="372"/>
      <c r="Q97" s="427">
        <f t="shared" ref="Q97:AB97" ca="1" si="121">Q29/(SUM(Q$24:Q$44)-Q$42)*100</f>
        <v>0.66327015973608361</v>
      </c>
      <c r="R97" s="420">
        <f t="shared" ca="1" si="121"/>
        <v>0.64654606924902158</v>
      </c>
      <c r="S97" s="420">
        <f t="shared" ca="1" si="121"/>
        <v>0.6222661631583889</v>
      </c>
      <c r="T97" s="420">
        <f t="shared" ca="1" si="121"/>
        <v>0.61726918337525771</v>
      </c>
      <c r="U97" s="420">
        <f t="shared" ca="1" si="121"/>
        <v>0.60263889867891141</v>
      </c>
      <c r="V97" s="420">
        <f t="shared" ca="1" si="121"/>
        <v>0.59355148263835766</v>
      </c>
      <c r="W97" s="420">
        <f t="shared" ca="1" si="121"/>
        <v>0.58780591417003458</v>
      </c>
      <c r="X97" s="420">
        <f t="shared" ca="1" si="121"/>
        <v>0.57476740824283246</v>
      </c>
      <c r="Y97" s="420" t="e">
        <f t="shared" ca="1" si="121"/>
        <v>#DIV/0!</v>
      </c>
      <c r="Z97" s="420" t="e">
        <f t="shared" ca="1" si="121"/>
        <v>#DIV/0!</v>
      </c>
      <c r="AA97" s="420" t="e">
        <f t="shared" ca="1" si="121"/>
        <v>#DIV/0!</v>
      </c>
      <c r="AB97" s="420" t="e">
        <f t="shared" ca="1" si="121"/>
        <v>#DIV/0!</v>
      </c>
      <c r="AC97" s="372"/>
      <c r="AD97" s="427">
        <f t="shared" ref="AD97:AO97" ca="1" si="122">AD29/(SUM(AD$24:AD$44)-AD$42)*100</f>
        <v>0.66472197736062599</v>
      </c>
      <c r="AE97" s="420">
        <f t="shared" ca="1" si="122"/>
        <v>0.64249146394527978</v>
      </c>
      <c r="AF97" s="420">
        <f t="shared" ca="1" si="122"/>
        <v>0.65769535893021125</v>
      </c>
      <c r="AG97" s="420">
        <f t="shared" ca="1" si="122"/>
        <v>0.6239760268100133</v>
      </c>
      <c r="AH97" s="420">
        <f t="shared" ca="1" si="122"/>
        <v>0.61596458860025272</v>
      </c>
      <c r="AI97" s="420">
        <f t="shared" ca="1" si="122"/>
        <v>0.61937935128754218</v>
      </c>
      <c r="AJ97" s="420">
        <f t="shared" ca="1" si="122"/>
        <v>0.60764692305716961</v>
      </c>
      <c r="AK97" s="420">
        <f t="shared" ca="1" si="122"/>
        <v>0.59570428808631815</v>
      </c>
      <c r="AL97" s="420">
        <f t="shared" ca="1" si="122"/>
        <v>0.59092877944174671</v>
      </c>
      <c r="AM97" s="420">
        <f t="shared" ca="1" si="122"/>
        <v>0.59252097584780183</v>
      </c>
      <c r="AN97" s="420">
        <f t="shared" ca="1" si="122"/>
        <v>0.57797344389761496</v>
      </c>
      <c r="AO97" s="420">
        <f t="shared" ca="1" si="122"/>
        <v>0.57339013460079769</v>
      </c>
      <c r="AP97" s="420" t="e">
        <f t="shared" ref="AP97:AU97" ca="1" si="123">AP29/(SUM(AP$24:AP$44)-AP$42)*100</f>
        <v>#DIV/0!</v>
      </c>
      <c r="AQ97" s="420" t="e">
        <f t="shared" ca="1" si="123"/>
        <v>#DIV/0!</v>
      </c>
      <c r="AR97" s="420" t="e">
        <f t="shared" ca="1" si="123"/>
        <v>#DIV/0!</v>
      </c>
      <c r="AS97" s="420" t="e">
        <f t="shared" ca="1" si="123"/>
        <v>#DIV/0!</v>
      </c>
      <c r="AT97" s="420" t="e">
        <f t="shared" ca="1" si="123"/>
        <v>#DIV/0!</v>
      </c>
      <c r="AU97" s="420" t="e">
        <f t="shared" ca="1" si="123"/>
        <v>#DIV/0!</v>
      </c>
      <c r="AV97" s="372"/>
      <c r="AW97" s="427"/>
      <c r="AX97" s="420" t="s">
        <v>18</v>
      </c>
      <c r="AY97" s="420">
        <f t="shared" ca="1" si="108"/>
        <v>0.6131510759020582</v>
      </c>
      <c r="AZ97" s="424" t="e">
        <f t="shared" ca="1" si="108"/>
        <v>#DIV/0!</v>
      </c>
      <c r="BA97" s="420"/>
      <c r="BB97" s="420"/>
    </row>
    <row r="98" spans="1:54" s="371" customFormat="1" x14ac:dyDescent="0.2">
      <c r="A98" s="420" t="s">
        <v>19</v>
      </c>
      <c r="B98" s="427">
        <f t="shared" ca="1" si="103"/>
        <v>0.9983714290307375</v>
      </c>
      <c r="C98" s="420">
        <f t="shared" ca="1" si="103"/>
        <v>0.90242333881810577</v>
      </c>
      <c r="D98" s="420">
        <f t="shared" ca="1" si="103"/>
        <v>0.85476995808633149</v>
      </c>
      <c r="E98" s="420">
        <f t="shared" ca="1" si="103"/>
        <v>0.78726786842174923</v>
      </c>
      <c r="F98" s="420" t="e">
        <f t="shared" ca="1" si="103"/>
        <v>#DIV/0!</v>
      </c>
      <c r="G98" s="372"/>
      <c r="H98" s="427">
        <f t="shared" ca="1" si="104"/>
        <v>0.92573580864789529</v>
      </c>
      <c r="I98" s="420">
        <f t="shared" ca="1" si="104"/>
        <v>0.87906549349986118</v>
      </c>
      <c r="J98" s="420">
        <f t="shared" ca="1" si="104"/>
        <v>0.8538306098900359</v>
      </c>
      <c r="K98" s="420">
        <f t="shared" ca="1" si="104"/>
        <v>0.85570599573680384</v>
      </c>
      <c r="L98" s="420">
        <f t="shared" ca="1" si="104"/>
        <v>0.79728250914959231</v>
      </c>
      <c r="M98" s="420">
        <f t="shared" ca="1" si="104"/>
        <v>0.77727705800513791</v>
      </c>
      <c r="N98" s="420" t="e">
        <f t="shared" ca="1" si="104"/>
        <v>#DIV/0!</v>
      </c>
      <c r="O98" s="420" t="e">
        <f t="shared" ca="1" si="104"/>
        <v>#DIV/0!</v>
      </c>
      <c r="P98" s="372"/>
      <c r="Q98" s="427">
        <f t="shared" ref="Q98:AB98" ca="1" si="124">Q30/(SUM(Q$24:Q$44)-Q$42)*100</f>
        <v>0.83771542484818873</v>
      </c>
      <c r="R98" s="420">
        <f t="shared" ca="1" si="124"/>
        <v>0.87015265463741898</v>
      </c>
      <c r="S98" s="420">
        <f t="shared" ca="1" si="124"/>
        <v>0.86111030674679667</v>
      </c>
      <c r="T98" s="420">
        <f t="shared" ca="1" si="124"/>
        <v>0.85028099761007403</v>
      </c>
      <c r="U98" s="420">
        <f t="shared" ca="1" si="124"/>
        <v>0.82499889379666502</v>
      </c>
      <c r="V98" s="420">
        <f t="shared" ca="1" si="124"/>
        <v>0.76968864471416654</v>
      </c>
      <c r="W98" s="420">
        <f t="shared" ca="1" si="124"/>
        <v>0.77756940832670685</v>
      </c>
      <c r="X98" s="420">
        <f t="shared" ca="1" si="124"/>
        <v>0.77698578930920936</v>
      </c>
      <c r="Y98" s="420" t="e">
        <f t="shared" ca="1" si="124"/>
        <v>#DIV/0!</v>
      </c>
      <c r="Z98" s="420" t="e">
        <f t="shared" ca="1" si="124"/>
        <v>#DIV/0!</v>
      </c>
      <c r="AA98" s="420" t="e">
        <f t="shared" ca="1" si="124"/>
        <v>#DIV/0!</v>
      </c>
      <c r="AB98" s="420" t="e">
        <f t="shared" ca="1" si="124"/>
        <v>#DIV/0!</v>
      </c>
      <c r="AC98" s="372"/>
      <c r="AD98" s="427">
        <f t="shared" ref="AD98:AO98" ca="1" si="125">AD30/(SUM(AD$24:AD$44)-AD$42)*100</f>
        <v>0.84875812999200584</v>
      </c>
      <c r="AE98" s="420">
        <f t="shared" ca="1" si="125"/>
        <v>0.83421450109418083</v>
      </c>
      <c r="AF98" s="420">
        <f t="shared" ca="1" si="125"/>
        <v>0.87861413158827795</v>
      </c>
      <c r="AG98" s="420">
        <f t="shared" ca="1" si="125"/>
        <v>0.85768734727199902</v>
      </c>
      <c r="AH98" s="420">
        <f t="shared" ca="1" si="125"/>
        <v>0.86214439953676902</v>
      </c>
      <c r="AI98" s="420">
        <f t="shared" ca="1" si="125"/>
        <v>0.84725194476917287</v>
      </c>
      <c r="AJ98" s="420">
        <f t="shared" ca="1" si="125"/>
        <v>0.8303255254238322</v>
      </c>
      <c r="AK98" s="420">
        <f t="shared" ca="1" si="125"/>
        <v>0.796373757392695</v>
      </c>
      <c r="AL98" s="420">
        <f t="shared" ca="1" si="125"/>
        <v>0.76522735562673738</v>
      </c>
      <c r="AM98" s="420">
        <f t="shared" ca="1" si="125"/>
        <v>0.78454912282422162</v>
      </c>
      <c r="AN98" s="420">
        <f t="shared" ca="1" si="125"/>
        <v>0.76747999996785898</v>
      </c>
      <c r="AO98" s="420">
        <f t="shared" ca="1" si="125"/>
        <v>0.77986056076086574</v>
      </c>
      <c r="AP98" s="420" t="e">
        <f t="shared" ref="AP98:AU98" ca="1" si="126">AP30/(SUM(AP$24:AP$44)-AP$42)*100</f>
        <v>#DIV/0!</v>
      </c>
      <c r="AQ98" s="420" t="e">
        <f t="shared" ca="1" si="126"/>
        <v>#DIV/0!</v>
      </c>
      <c r="AR98" s="420" t="e">
        <f t="shared" ca="1" si="126"/>
        <v>#DIV/0!</v>
      </c>
      <c r="AS98" s="420" t="e">
        <f t="shared" ca="1" si="126"/>
        <v>#DIV/0!</v>
      </c>
      <c r="AT98" s="420" t="e">
        <f t="shared" ca="1" si="126"/>
        <v>#DIV/0!</v>
      </c>
      <c r="AU98" s="420" t="e">
        <f t="shared" ca="1" si="126"/>
        <v>#DIV/0!</v>
      </c>
      <c r="AV98" s="372"/>
      <c r="AW98" s="427"/>
      <c r="AX98" s="420" t="s">
        <v>19</v>
      </c>
      <c r="AY98" s="420">
        <f t="shared" ca="1" si="108"/>
        <v>0.83501117215716325</v>
      </c>
      <c r="AZ98" s="424" t="e">
        <f t="shared" ca="1" si="108"/>
        <v>#DIV/0!</v>
      </c>
      <c r="BA98" s="420"/>
      <c r="BB98" s="420"/>
    </row>
    <row r="99" spans="1:54" s="371" customFormat="1" x14ac:dyDescent="0.2">
      <c r="A99" s="420" t="s">
        <v>20</v>
      </c>
      <c r="B99" s="427">
        <f t="shared" ca="1" si="103"/>
        <v>2.7489681384719598</v>
      </c>
      <c r="C99" s="420">
        <f t="shared" ca="1" si="103"/>
        <v>2.6326385016051632</v>
      </c>
      <c r="D99" s="420">
        <f t="shared" ca="1" si="103"/>
        <v>2.568215329694636</v>
      </c>
      <c r="E99" s="420">
        <f t="shared" ca="1" si="103"/>
        <v>2.5099942048658912</v>
      </c>
      <c r="F99" s="420" t="e">
        <f t="shared" ca="1" si="103"/>
        <v>#DIV/0!</v>
      </c>
      <c r="G99" s="372"/>
      <c r="H99" s="427">
        <f t="shared" ca="1" si="104"/>
        <v>2.6822576493235979</v>
      </c>
      <c r="I99" s="420">
        <f t="shared" ca="1" si="104"/>
        <v>2.5829227749707719</v>
      </c>
      <c r="J99" s="420">
        <f t="shared" ca="1" si="104"/>
        <v>2.5617469555075409</v>
      </c>
      <c r="K99" s="420">
        <f t="shared" ca="1" si="104"/>
        <v>2.5746609073838731</v>
      </c>
      <c r="L99" s="420">
        <f t="shared" ca="1" si="104"/>
        <v>2.5535127203941888</v>
      </c>
      <c r="M99" s="420">
        <f t="shared" ca="1" si="104"/>
        <v>2.4665792437034031</v>
      </c>
      <c r="N99" s="420" t="e">
        <f t="shared" ca="1" si="104"/>
        <v>#DIV/0!</v>
      </c>
      <c r="O99" s="420" t="e">
        <f t="shared" ca="1" si="104"/>
        <v>#DIV/0!</v>
      </c>
      <c r="P99" s="372"/>
      <c r="Q99" s="427">
        <f t="shared" ref="Q99:AB99" ca="1" si="127">Q31/(SUM(Q$24:Q$44)-Q$42)*100</f>
        <v>2.5404802896709762</v>
      </c>
      <c r="R99" s="420">
        <f t="shared" ca="1" si="127"/>
        <v>2.5832866071162996</v>
      </c>
      <c r="S99" s="420">
        <f t="shared" ca="1" si="127"/>
        <v>2.5687732647771262</v>
      </c>
      <c r="T99" s="420">
        <f t="shared" ca="1" si="127"/>
        <v>2.5805710872483183</v>
      </c>
      <c r="U99" s="420">
        <f t="shared" ca="1" si="127"/>
        <v>2.5861205920189803</v>
      </c>
      <c r="V99" s="420">
        <f t="shared" ca="1" si="127"/>
        <v>2.5210489917874614</v>
      </c>
      <c r="W99" s="420">
        <f t="shared" ca="1" si="127"/>
        <v>2.4709025017579824</v>
      </c>
      <c r="X99" s="420">
        <f t="shared" ca="1" si="127"/>
        <v>2.4622719806603457</v>
      </c>
      <c r="Y99" s="420" t="e">
        <f t="shared" ca="1" si="127"/>
        <v>#DIV/0!</v>
      </c>
      <c r="Z99" s="420" t="e">
        <f t="shared" ca="1" si="127"/>
        <v>#DIV/0!</v>
      </c>
      <c r="AA99" s="420" t="e">
        <f t="shared" ca="1" si="127"/>
        <v>#DIV/0!</v>
      </c>
      <c r="AB99" s="420" t="e">
        <f t="shared" ca="1" si="127"/>
        <v>#DIV/0!</v>
      </c>
      <c r="AC99" s="372"/>
      <c r="AD99" s="427">
        <f t="shared" ref="AD99:AO99" ca="1" si="128">AD31/(SUM(AD$24:AD$44)-AD$42)*100</f>
        <v>2.5437456887555645</v>
      </c>
      <c r="AE99" s="420">
        <f t="shared" ca="1" si="128"/>
        <v>2.5670394857249366</v>
      </c>
      <c r="AF99" s="420">
        <f t="shared" ca="1" si="128"/>
        <v>2.5744835892115581</v>
      </c>
      <c r="AG99" s="420">
        <f t="shared" ca="1" si="128"/>
        <v>2.5725359587515451</v>
      </c>
      <c r="AH99" s="420">
        <f t="shared" ca="1" si="128"/>
        <v>2.5571018663875891</v>
      </c>
      <c r="AI99" s="420">
        <f t="shared" ca="1" si="128"/>
        <v>2.5944276607939361</v>
      </c>
      <c r="AJ99" s="420">
        <f t="shared" ca="1" si="128"/>
        <v>2.6178962519715285</v>
      </c>
      <c r="AK99" s="420">
        <f t="shared" ca="1" si="128"/>
        <v>2.5286740158268928</v>
      </c>
      <c r="AL99" s="420">
        <f t="shared" ca="1" si="128"/>
        <v>2.5141407828306432</v>
      </c>
      <c r="AM99" s="420">
        <f t="shared" ca="1" si="128"/>
        <v>2.4827669537910984</v>
      </c>
      <c r="AN99" s="420">
        <f t="shared" ca="1" si="128"/>
        <v>2.4597621074227494</v>
      </c>
      <c r="AO99" s="420">
        <f t="shared" ca="1" si="128"/>
        <v>2.4573013798947416</v>
      </c>
      <c r="AP99" s="420" t="e">
        <f t="shared" ref="AP99:AU99" ca="1" si="129">AP31/(SUM(AP$24:AP$44)-AP$42)*100</f>
        <v>#DIV/0!</v>
      </c>
      <c r="AQ99" s="420" t="e">
        <f t="shared" ca="1" si="129"/>
        <v>#DIV/0!</v>
      </c>
      <c r="AR99" s="420" t="e">
        <f t="shared" ca="1" si="129"/>
        <v>#DIV/0!</v>
      </c>
      <c r="AS99" s="420" t="e">
        <f t="shared" ca="1" si="129"/>
        <v>#DIV/0!</v>
      </c>
      <c r="AT99" s="420" t="e">
        <f t="shared" ca="1" si="129"/>
        <v>#DIV/0!</v>
      </c>
      <c r="AU99" s="420" t="e">
        <f t="shared" ca="1" si="129"/>
        <v>#DIV/0!</v>
      </c>
      <c r="AV99" s="372"/>
      <c r="AW99" s="427"/>
      <c r="AX99" s="420" t="s">
        <v>20</v>
      </c>
      <c r="AY99" s="420">
        <f t="shared" ca="1" si="108"/>
        <v>2.6313429291576136</v>
      </c>
      <c r="AZ99" s="424" t="e">
        <f t="shared" ca="1" si="108"/>
        <v>#DIV/0!</v>
      </c>
      <c r="BA99" s="420"/>
      <c r="BB99" s="420"/>
    </row>
    <row r="100" spans="1:54" s="371" customFormat="1" x14ac:dyDescent="0.2">
      <c r="A100" s="420" t="s">
        <v>21</v>
      </c>
      <c r="B100" s="427">
        <f t="shared" ca="1" si="103"/>
        <v>0.62033913530212625</v>
      </c>
      <c r="C100" s="420">
        <f t="shared" ca="1" si="103"/>
        <v>0.60885607500733596</v>
      </c>
      <c r="D100" s="420">
        <f t="shared" ca="1" si="103"/>
        <v>0.60190184570479877</v>
      </c>
      <c r="E100" s="420">
        <f t="shared" ca="1" si="103"/>
        <v>0.59426168965699211</v>
      </c>
      <c r="F100" s="420" t="e">
        <f t="shared" ca="1" si="103"/>
        <v>#DIV/0!</v>
      </c>
      <c r="G100" s="372"/>
      <c r="H100" s="427">
        <f t="shared" ca="1" si="104"/>
        <v>0.60256348235294188</v>
      </c>
      <c r="I100" s="420">
        <f t="shared" ca="1" si="104"/>
        <v>0.61516091559030373</v>
      </c>
      <c r="J100" s="420">
        <f t="shared" ca="1" si="104"/>
        <v>0.59062468683581915</v>
      </c>
      <c r="K100" s="420">
        <f t="shared" ca="1" si="104"/>
        <v>0.61313926047108258</v>
      </c>
      <c r="L100" s="420">
        <f t="shared" ca="1" si="104"/>
        <v>0.61022110161816323</v>
      </c>
      <c r="M100" s="420">
        <f t="shared" ca="1" si="104"/>
        <v>0.57834025387134735</v>
      </c>
      <c r="N100" s="420" t="e">
        <f t="shared" ca="1" si="104"/>
        <v>#DIV/0!</v>
      </c>
      <c r="O100" s="420" t="e">
        <f t="shared" ca="1" si="104"/>
        <v>#DIV/0!</v>
      </c>
      <c r="P100" s="372"/>
      <c r="Q100" s="427">
        <f t="shared" ref="Q100:AB100" ca="1" si="130">Q32/(SUM(Q$24:Q$44)-Q$42)*100</f>
        <v>0.58136731709088918</v>
      </c>
      <c r="R100" s="420">
        <f t="shared" ca="1" si="130"/>
        <v>0.60000088716038591</v>
      </c>
      <c r="S100" s="420">
        <f t="shared" ca="1" si="130"/>
        <v>0.6020696258121645</v>
      </c>
      <c r="T100" s="420">
        <f t="shared" ca="1" si="130"/>
        <v>0.6242512684915632</v>
      </c>
      <c r="U100" s="420">
        <f t="shared" ca="1" si="130"/>
        <v>0.62020832159714223</v>
      </c>
      <c r="V100" s="420">
        <f t="shared" ca="1" si="130"/>
        <v>0.60027803012107217</v>
      </c>
      <c r="W100" s="420">
        <f t="shared" ca="1" si="130"/>
        <v>0.57588394222603334</v>
      </c>
      <c r="X100" s="420">
        <f t="shared" ca="1" si="130"/>
        <v>0.58078747775632511</v>
      </c>
      <c r="Y100" s="420" t="e">
        <f t="shared" ca="1" si="130"/>
        <v>#DIV/0!</v>
      </c>
      <c r="Z100" s="420" t="e">
        <f t="shared" ca="1" si="130"/>
        <v>#DIV/0!</v>
      </c>
      <c r="AA100" s="420" t="e">
        <f t="shared" ca="1" si="130"/>
        <v>#DIV/0!</v>
      </c>
      <c r="AB100" s="420" t="e">
        <f t="shared" ca="1" si="130"/>
        <v>#DIV/0!</v>
      </c>
      <c r="AC100" s="372"/>
      <c r="AD100" s="427">
        <f t="shared" ref="AD100:AO100" ca="1" si="131">AD32/(SUM(AD$24:AD$44)-AD$42)*100</f>
        <v>0.58507605158394571</v>
      </c>
      <c r="AE100" s="420">
        <f t="shared" ca="1" si="131"/>
        <v>0.58909658304097245</v>
      </c>
      <c r="AF100" s="420">
        <f t="shared" ca="1" si="131"/>
        <v>0.59772305808387505</v>
      </c>
      <c r="AG100" s="420">
        <f t="shared" ca="1" si="131"/>
        <v>0.59995490906820126</v>
      </c>
      <c r="AH100" s="420">
        <f t="shared" ca="1" si="131"/>
        <v>0.59995583506449046</v>
      </c>
      <c r="AI100" s="420">
        <f t="shared" ca="1" si="131"/>
        <v>0.63960723957480747</v>
      </c>
      <c r="AJ100" s="420">
        <f t="shared" ca="1" si="131"/>
        <v>0.62632914908213577</v>
      </c>
      <c r="AK100" s="420">
        <f t="shared" ca="1" si="131"/>
        <v>0.60687710884149437</v>
      </c>
      <c r="AL100" s="420">
        <f t="shared" ca="1" si="131"/>
        <v>0.59749796967950441</v>
      </c>
      <c r="AM100" s="420">
        <f t="shared" ca="1" si="131"/>
        <v>0.57866685137037088</v>
      </c>
      <c r="AN100" s="420">
        <f t="shared" ca="1" si="131"/>
        <v>0.57408975609431101</v>
      </c>
      <c r="AO100" s="420">
        <f t="shared" ca="1" si="131"/>
        <v>0.58227632208528501</v>
      </c>
      <c r="AP100" s="420" t="e">
        <f t="shared" ref="AP100:AU100" ca="1" si="132">AP32/(SUM(AP$24:AP$44)-AP$42)*100</f>
        <v>#DIV/0!</v>
      </c>
      <c r="AQ100" s="420" t="e">
        <f t="shared" ca="1" si="132"/>
        <v>#DIV/0!</v>
      </c>
      <c r="AR100" s="420" t="e">
        <f t="shared" ca="1" si="132"/>
        <v>#DIV/0!</v>
      </c>
      <c r="AS100" s="420" t="e">
        <f t="shared" ca="1" si="132"/>
        <v>#DIV/0!</v>
      </c>
      <c r="AT100" s="420" t="e">
        <f t="shared" ca="1" si="132"/>
        <v>#DIV/0!</v>
      </c>
      <c r="AU100" s="420" t="e">
        <f t="shared" ca="1" si="132"/>
        <v>#DIV/0!</v>
      </c>
      <c r="AV100" s="372"/>
      <c r="AW100" s="427"/>
      <c r="AX100" s="420" t="s">
        <v>21</v>
      </c>
      <c r="AY100" s="420">
        <f t="shared" ca="1" si="108"/>
        <v>0.62856501978597734</v>
      </c>
      <c r="AZ100" s="424" t="e">
        <f t="shared" ca="1" si="108"/>
        <v>#DIV/0!</v>
      </c>
      <c r="BA100" s="420"/>
      <c r="BB100" s="420"/>
    </row>
    <row r="101" spans="1:54" s="371" customFormat="1" x14ac:dyDescent="0.2">
      <c r="A101" s="420" t="s">
        <v>22</v>
      </c>
      <c r="B101" s="427">
        <f t="shared" ca="1" si="103"/>
        <v>5.2228648642726077</v>
      </c>
      <c r="C101" s="420">
        <f t="shared" ca="1" si="103"/>
        <v>5.1072209821916372</v>
      </c>
      <c r="D101" s="420">
        <f t="shared" ca="1" si="103"/>
        <v>5.608836759876807</v>
      </c>
      <c r="E101" s="420">
        <f t="shared" ca="1" si="103"/>
        <v>6.2609957846505155</v>
      </c>
      <c r="F101" s="420" t="e">
        <f t="shared" ca="1" si="103"/>
        <v>#DIV/0!</v>
      </c>
      <c r="G101" s="372"/>
      <c r="H101" s="427">
        <f t="shared" ca="1" si="104"/>
        <v>5.2018471021091086</v>
      </c>
      <c r="I101" s="420">
        <f t="shared" ca="1" si="104"/>
        <v>5.0124106815999072</v>
      </c>
      <c r="J101" s="420">
        <f t="shared" ca="1" si="104"/>
        <v>5.7305297436188765</v>
      </c>
      <c r="K101" s="420">
        <f t="shared" ca="1" si="104"/>
        <v>5.4875726588435167</v>
      </c>
      <c r="L101" s="420">
        <f t="shared" ca="1" si="104"/>
        <v>5.731306336284975</v>
      </c>
      <c r="M101" s="420">
        <f t="shared" ca="1" si="104"/>
        <v>6.7894248119231833</v>
      </c>
      <c r="N101" s="420" t="e">
        <f t="shared" ca="1" si="104"/>
        <v>#DIV/0!</v>
      </c>
      <c r="O101" s="420" t="e">
        <f t="shared" ca="1" si="104"/>
        <v>#DIV/0!</v>
      </c>
      <c r="P101" s="372"/>
      <c r="Q101" s="427">
        <f t="shared" ref="Q101:AB101" ca="1" si="133">Q33/(SUM(Q$24:Q$44)-Q$42)*100</f>
        <v>5.9647326051424123</v>
      </c>
      <c r="R101" s="420">
        <f t="shared" ca="1" si="133"/>
        <v>5.4933205787333526</v>
      </c>
      <c r="S101" s="420">
        <f t="shared" ca="1" si="133"/>
        <v>5.833303531954023</v>
      </c>
      <c r="T101" s="420">
        <f t="shared" ca="1" si="133"/>
        <v>5.1405183654268365</v>
      </c>
      <c r="U101" s="420">
        <f t="shared" ca="1" si="133"/>
        <v>5.3717731506251631</v>
      </c>
      <c r="V101" s="420">
        <f t="shared" ca="1" si="133"/>
        <v>6.0892502063626051</v>
      </c>
      <c r="W101" s="420">
        <f t="shared" ca="1" si="133"/>
        <v>6.3703270943848089</v>
      </c>
      <c r="X101" s="420">
        <f t="shared" ca="1" si="133"/>
        <v>7.2069719690423977</v>
      </c>
      <c r="Y101" s="420" t="e">
        <f t="shared" ca="1" si="133"/>
        <v>#DIV/0!</v>
      </c>
      <c r="Z101" s="420" t="e">
        <f t="shared" ca="1" si="133"/>
        <v>#DIV/0!</v>
      </c>
      <c r="AA101" s="420" t="e">
        <f t="shared" ca="1" si="133"/>
        <v>#DIV/0!</v>
      </c>
      <c r="AB101" s="420" t="e">
        <f t="shared" ca="1" si="133"/>
        <v>#DIV/0!</v>
      </c>
      <c r="AC101" s="372"/>
      <c r="AD101" s="427">
        <f t="shared" ref="AD101:AO101" ca="1" si="134">AD33/(SUM(AD$24:AD$44)-AD$42)*100</f>
        <v>5.8974534153322127</v>
      </c>
      <c r="AE101" s="420">
        <f t="shared" ca="1" si="134"/>
        <v>5.7912246986305336</v>
      </c>
      <c r="AF101" s="420">
        <f t="shared" ca="1" si="134"/>
        <v>5.5021996008550662</v>
      </c>
      <c r="AG101" s="420">
        <f t="shared" ca="1" si="134"/>
        <v>5.8803513635332294</v>
      </c>
      <c r="AH101" s="420">
        <f t="shared" ca="1" si="134"/>
        <v>5.5081560377842536</v>
      </c>
      <c r="AI101" s="420">
        <f t="shared" ca="1" si="134"/>
        <v>5.0728316914517197</v>
      </c>
      <c r="AJ101" s="420">
        <f t="shared" ca="1" si="134"/>
        <v>5.3560453315726155</v>
      </c>
      <c r="AK101" s="420">
        <f t="shared" ca="1" si="134"/>
        <v>5.5382623145177092</v>
      </c>
      <c r="AL101" s="420">
        <f t="shared" ca="1" si="134"/>
        <v>6.2988781601924959</v>
      </c>
      <c r="AM101" s="420">
        <f t="shared" ca="1" si="134"/>
        <v>6.2412077380538982</v>
      </c>
      <c r="AN101" s="420">
        <f t="shared" ca="1" si="134"/>
        <v>6.7809271475234283</v>
      </c>
      <c r="AO101" s="420">
        <f t="shared" ca="1" si="134"/>
        <v>7.3435991076408493</v>
      </c>
      <c r="AP101" s="420" t="e">
        <f t="shared" ref="AP101:AU101" ca="1" si="135">AP33/(SUM(AP$24:AP$44)-AP$42)*100</f>
        <v>#DIV/0!</v>
      </c>
      <c r="AQ101" s="420" t="e">
        <f t="shared" ca="1" si="135"/>
        <v>#DIV/0!</v>
      </c>
      <c r="AR101" s="420" t="e">
        <f t="shared" ca="1" si="135"/>
        <v>#DIV/0!</v>
      </c>
      <c r="AS101" s="420" t="e">
        <f t="shared" ca="1" si="135"/>
        <v>#DIV/0!</v>
      </c>
      <c r="AT101" s="420" t="e">
        <f t="shared" ca="1" si="135"/>
        <v>#DIV/0!</v>
      </c>
      <c r="AU101" s="420" t="e">
        <f t="shared" ca="1" si="135"/>
        <v>#DIV/0!</v>
      </c>
      <c r="AV101" s="372"/>
      <c r="AW101" s="427"/>
      <c r="AX101" s="420" t="s">
        <v>22</v>
      </c>
      <c r="AY101" s="420">
        <f t="shared" ca="1" si="108"/>
        <v>5.3108012238991762</v>
      </c>
      <c r="AZ101" s="424" t="e">
        <f t="shared" ca="1" si="108"/>
        <v>#DIV/0!</v>
      </c>
      <c r="BA101" s="420"/>
      <c r="BB101" s="420"/>
    </row>
    <row r="102" spans="1:54" s="371" customFormat="1" x14ac:dyDescent="0.2">
      <c r="A102" s="420" t="s">
        <v>23</v>
      </c>
      <c r="B102" s="427">
        <f t="shared" ref="B102:F109" ca="1" si="136">B34/(SUM(B$24:B$44)-B$42)*100</f>
        <v>8.9124755847335084</v>
      </c>
      <c r="C102" s="420">
        <f t="shared" ca="1" si="136"/>
        <v>8.713592988151337</v>
      </c>
      <c r="D102" s="420">
        <f t="shared" ca="1" si="136"/>
        <v>9.3985458738259915</v>
      </c>
      <c r="E102" s="420">
        <f t="shared" ca="1" si="136"/>
        <v>9.0637079172906709</v>
      </c>
      <c r="F102" s="420" t="e">
        <f t="shared" ca="1" si="136"/>
        <v>#DIV/0!</v>
      </c>
      <c r="G102" s="372"/>
      <c r="H102" s="427">
        <f t="shared" ref="H102:O109" ca="1" si="137">H34/(SUM(H$24:H$44)-H$42)*100</f>
        <v>8.5957741238018208</v>
      </c>
      <c r="I102" s="420">
        <f t="shared" ca="1" si="137"/>
        <v>8.8316411756295601</v>
      </c>
      <c r="J102" s="420">
        <f t="shared" ca="1" si="137"/>
        <v>9.3756577291778562</v>
      </c>
      <c r="K102" s="420">
        <f t="shared" ca="1" si="137"/>
        <v>9.4213533537622052</v>
      </c>
      <c r="L102" s="420">
        <f t="shared" ca="1" si="137"/>
        <v>9.1699264078289229</v>
      </c>
      <c r="M102" s="420">
        <f t="shared" ca="1" si="137"/>
        <v>8.957742178674021</v>
      </c>
      <c r="N102" s="420" t="e">
        <f t="shared" ca="1" si="137"/>
        <v>#DIV/0!</v>
      </c>
      <c r="O102" s="420" t="e">
        <f t="shared" ca="1" si="137"/>
        <v>#DIV/0!</v>
      </c>
      <c r="P102" s="372"/>
      <c r="Q102" s="427">
        <f t="shared" ref="Q102:AB102" ca="1" si="138">Q34/(SUM(Q$24:Q$44)-Q$42)*100</f>
        <v>9.2597741125166806</v>
      </c>
      <c r="R102" s="420">
        <f t="shared" ca="1" si="138"/>
        <v>9.4930288652660053</v>
      </c>
      <c r="S102" s="420">
        <f t="shared" ca="1" si="138"/>
        <v>9.4282796159449731</v>
      </c>
      <c r="T102" s="420">
        <f t="shared" ca="1" si="138"/>
        <v>9.4144005785985865</v>
      </c>
      <c r="U102" s="420">
        <f t="shared" ca="1" si="138"/>
        <v>9.3172077949042471</v>
      </c>
      <c r="V102" s="420">
        <f t="shared" ca="1" si="138"/>
        <v>9.0232960777708051</v>
      </c>
      <c r="W102" s="420">
        <f t="shared" ca="1" si="138"/>
        <v>9.0289449488953402</v>
      </c>
      <c r="X102" s="420">
        <f t="shared" ca="1" si="138"/>
        <v>8.8868028415200282</v>
      </c>
      <c r="Y102" s="420" t="e">
        <f t="shared" ca="1" si="138"/>
        <v>#DIV/0!</v>
      </c>
      <c r="Z102" s="420" t="e">
        <f t="shared" ca="1" si="138"/>
        <v>#DIV/0!</v>
      </c>
      <c r="AA102" s="420" t="e">
        <f t="shared" ca="1" si="138"/>
        <v>#DIV/0!</v>
      </c>
      <c r="AB102" s="420" t="e">
        <f t="shared" ca="1" si="138"/>
        <v>#DIV/0!</v>
      </c>
      <c r="AC102" s="372"/>
      <c r="AD102" s="427">
        <f t="shared" ref="AD102:AO102" ca="1" si="139">AD34/(SUM(AD$24:AD$44)-AD$42)*100</f>
        <v>9.2372298492311966</v>
      </c>
      <c r="AE102" s="420">
        <f t="shared" ca="1" si="139"/>
        <v>9.3934377141886074</v>
      </c>
      <c r="AF102" s="420">
        <f t="shared" ca="1" si="139"/>
        <v>9.4966146954898925</v>
      </c>
      <c r="AG102" s="420">
        <f t="shared" ca="1" si="139"/>
        <v>9.438026782158202</v>
      </c>
      <c r="AH102" s="420">
        <f t="shared" ca="1" si="139"/>
        <v>9.3903667280167298</v>
      </c>
      <c r="AI102" s="420">
        <f t="shared" ca="1" si="139"/>
        <v>9.4357455265928181</v>
      </c>
      <c r="AJ102" s="420">
        <f t="shared" ca="1" si="139"/>
        <v>9.3668539432717566</v>
      </c>
      <c r="AK102" s="420">
        <f t="shared" ca="1" si="139"/>
        <v>9.1199021709468511</v>
      </c>
      <c r="AL102" s="420">
        <f t="shared" ca="1" si="139"/>
        <v>9.0235308354060262</v>
      </c>
      <c r="AM102" s="420">
        <f t="shared" ca="1" si="139"/>
        <v>9.0722088189478178</v>
      </c>
      <c r="AN102" s="420">
        <f t="shared" ca="1" si="139"/>
        <v>8.9056789259793057</v>
      </c>
      <c r="AO102" s="420">
        <f t="shared" ca="1" si="139"/>
        <v>8.8960040214453393</v>
      </c>
      <c r="AP102" s="420" t="e">
        <f t="shared" ref="AP102:AU102" ca="1" si="140">AP34/(SUM(AP$24:AP$44)-AP$42)*100</f>
        <v>#DIV/0!</v>
      </c>
      <c r="AQ102" s="420" t="e">
        <f t="shared" ca="1" si="140"/>
        <v>#DIV/0!</v>
      </c>
      <c r="AR102" s="420" t="e">
        <f t="shared" ca="1" si="140"/>
        <v>#DIV/0!</v>
      </c>
      <c r="AS102" s="420" t="e">
        <f t="shared" ca="1" si="140"/>
        <v>#DIV/0!</v>
      </c>
      <c r="AT102" s="420" t="e">
        <f t="shared" ca="1" si="140"/>
        <v>#DIV/0!</v>
      </c>
      <c r="AU102" s="420" t="e">
        <f t="shared" ca="1" si="140"/>
        <v>#DIV/0!</v>
      </c>
      <c r="AV102" s="372"/>
      <c r="AW102" s="427"/>
      <c r="AX102" s="420" t="s">
        <v>23</v>
      </c>
      <c r="AY102" s="420">
        <f t="shared" ca="1" si="108"/>
        <v>9.3719521624887783</v>
      </c>
      <c r="AZ102" s="424" t="e">
        <f t="shared" ca="1" si="108"/>
        <v>#DIV/0!</v>
      </c>
      <c r="BA102" s="420"/>
      <c r="BB102" s="420"/>
    </row>
    <row r="103" spans="1:54" s="371" customFormat="1" x14ac:dyDescent="0.2">
      <c r="A103" s="420" t="s">
        <v>24</v>
      </c>
      <c r="B103" s="427">
        <f t="shared" ca="1" si="136"/>
        <v>4.2114259688066396</v>
      </c>
      <c r="C103" s="420">
        <f t="shared" ca="1" si="136"/>
        <v>4.1023221067363274</v>
      </c>
      <c r="D103" s="420">
        <f t="shared" ca="1" si="136"/>
        <v>4.1015378682535903</v>
      </c>
      <c r="E103" s="420">
        <f t="shared" ca="1" si="136"/>
        <v>4.0329470653563275</v>
      </c>
      <c r="F103" s="420" t="e">
        <f t="shared" ca="1" si="136"/>
        <v>#DIV/0!</v>
      </c>
      <c r="G103" s="372"/>
      <c r="H103" s="427">
        <f t="shared" ca="1" si="137"/>
        <v>4.1387145785608803</v>
      </c>
      <c r="I103" s="420">
        <f t="shared" ca="1" si="137"/>
        <v>4.0658588004529159</v>
      </c>
      <c r="J103" s="420">
        <f t="shared" ca="1" si="137"/>
        <v>4.1015665562251549</v>
      </c>
      <c r="K103" s="420">
        <f t="shared" ca="1" si="137"/>
        <v>4.1015092813870666</v>
      </c>
      <c r="L103" s="420">
        <f t="shared" ca="1" si="137"/>
        <v>4.0658827407540876</v>
      </c>
      <c r="M103" s="420">
        <f t="shared" ca="1" si="137"/>
        <v>4.0000897619557954</v>
      </c>
      <c r="N103" s="420" t="e">
        <f t="shared" ca="1" si="137"/>
        <v>#DIV/0!</v>
      </c>
      <c r="O103" s="420" t="e">
        <f t="shared" ca="1" si="137"/>
        <v>#DIV/0!</v>
      </c>
      <c r="P103" s="372"/>
      <c r="Q103" s="427">
        <f t="shared" ref="Q103:AB103" ca="1" si="141">Q35/(SUM(Q$24:Q$44)-Q$42)*100</f>
        <v>4.0500009864135365</v>
      </c>
      <c r="R103" s="420">
        <f t="shared" ca="1" si="141"/>
        <v>4.1537940382989849</v>
      </c>
      <c r="S103" s="420">
        <f t="shared" ca="1" si="141"/>
        <v>4.1213460427609689</v>
      </c>
      <c r="T103" s="420">
        <f t="shared" ca="1" si="141"/>
        <v>4.0815965870408668</v>
      </c>
      <c r="U103" s="420">
        <f t="shared" ca="1" si="141"/>
        <v>4.1143506119571951</v>
      </c>
      <c r="V103" s="420">
        <f t="shared" ca="1" si="141"/>
        <v>4.017629121659021</v>
      </c>
      <c r="W103" s="420">
        <f t="shared" ca="1" si="141"/>
        <v>4.04346394086941</v>
      </c>
      <c r="X103" s="420">
        <f t="shared" ca="1" si="141"/>
        <v>3.9568760570371979</v>
      </c>
      <c r="Y103" s="420" t="e">
        <f t="shared" ca="1" si="141"/>
        <v>#DIV/0!</v>
      </c>
      <c r="Z103" s="420" t="e">
        <f t="shared" ca="1" si="141"/>
        <v>#DIV/0!</v>
      </c>
      <c r="AA103" s="420" t="e">
        <f t="shared" ca="1" si="141"/>
        <v>#DIV/0!</v>
      </c>
      <c r="AB103" s="420" t="e">
        <f t="shared" ca="1" si="141"/>
        <v>#DIV/0!</v>
      </c>
      <c r="AC103" s="372"/>
      <c r="AD103" s="427">
        <f t="shared" ref="AD103:AO103" ca="1" si="142">AD35/(SUM(AD$24:AD$44)-AD$42)*100</f>
        <v>4.0466714209201227</v>
      </c>
      <c r="AE103" s="420">
        <f t="shared" ca="1" si="142"/>
        <v>4.0496733583595148</v>
      </c>
      <c r="AF103" s="420">
        <f t="shared" ca="1" si="142"/>
        <v>4.2087206097573828</v>
      </c>
      <c r="AG103" s="420">
        <f t="shared" ca="1" si="142"/>
        <v>4.1268360636885717</v>
      </c>
      <c r="AH103" s="420">
        <f t="shared" ca="1" si="142"/>
        <v>4.0996124950392803</v>
      </c>
      <c r="AI103" s="420">
        <f t="shared" ca="1" si="142"/>
        <v>4.0780042884081391</v>
      </c>
      <c r="AJ103" s="420">
        <f t="shared" ca="1" si="142"/>
        <v>4.1334271356486285</v>
      </c>
      <c r="AK103" s="420">
        <f t="shared" ca="1" si="142"/>
        <v>4.0581056896152274</v>
      </c>
      <c r="AL103" s="420">
        <f t="shared" ca="1" si="142"/>
        <v>4.0062819203185578</v>
      </c>
      <c r="AM103" s="420">
        <f t="shared" ca="1" si="142"/>
        <v>4.0477624021837615</v>
      </c>
      <c r="AN103" s="420">
        <f t="shared" ca="1" si="142"/>
        <v>4.0028190378021922</v>
      </c>
      <c r="AO103" s="420">
        <f t="shared" ca="1" si="142"/>
        <v>3.9499037782026472</v>
      </c>
      <c r="AP103" s="420" t="e">
        <f t="shared" ref="AP103:AU103" ca="1" si="143">AP35/(SUM(AP$24:AP$44)-AP$42)*100</f>
        <v>#DIV/0!</v>
      </c>
      <c r="AQ103" s="420" t="e">
        <f t="shared" ca="1" si="143"/>
        <v>#DIV/0!</v>
      </c>
      <c r="AR103" s="420" t="e">
        <f t="shared" ca="1" si="143"/>
        <v>#DIV/0!</v>
      </c>
      <c r="AS103" s="420" t="e">
        <f t="shared" ca="1" si="143"/>
        <v>#DIV/0!</v>
      </c>
      <c r="AT103" s="420" t="e">
        <f t="shared" ca="1" si="143"/>
        <v>#DIV/0!</v>
      </c>
      <c r="AU103" s="420" t="e">
        <f t="shared" ca="1" si="143"/>
        <v>#DIV/0!</v>
      </c>
      <c r="AV103" s="372"/>
      <c r="AW103" s="427"/>
      <c r="AX103" s="420" t="s">
        <v>24</v>
      </c>
      <c r="AY103" s="420">
        <f t="shared" ca="1" si="108"/>
        <v>4.1640481695635607</v>
      </c>
      <c r="AZ103" s="424" t="e">
        <f t="shared" ca="1" si="108"/>
        <v>#DIV/0!</v>
      </c>
      <c r="BA103" s="420"/>
      <c r="BB103" s="420"/>
    </row>
    <row r="104" spans="1:54" s="371" customFormat="1" x14ac:dyDescent="0.2">
      <c r="A104" s="420" t="s">
        <v>25</v>
      </c>
      <c r="B104" s="427">
        <f t="shared" ca="1" si="136"/>
        <v>4.0588894606346964</v>
      </c>
      <c r="C104" s="420">
        <f t="shared" ca="1" si="136"/>
        <v>3.9844101387272111</v>
      </c>
      <c r="D104" s="420">
        <f t="shared" ca="1" si="136"/>
        <v>3.9146941264857031</v>
      </c>
      <c r="E104" s="420">
        <f t="shared" ca="1" si="136"/>
        <v>3.8234385215253366</v>
      </c>
      <c r="F104" s="420" t="e">
        <f t="shared" ca="1" si="136"/>
        <v>#DIV/0!</v>
      </c>
      <c r="G104" s="372"/>
      <c r="H104" s="427">
        <f t="shared" ca="1" si="137"/>
        <v>4.0311225356636484</v>
      </c>
      <c r="I104" s="420">
        <f t="shared" ca="1" si="137"/>
        <v>3.9376068205866588</v>
      </c>
      <c r="J104" s="420">
        <f t="shared" ca="1" si="137"/>
        <v>3.9347878330550481</v>
      </c>
      <c r="K104" s="420">
        <f t="shared" ca="1" si="137"/>
        <v>3.8946712361872504</v>
      </c>
      <c r="L104" s="420">
        <f t="shared" ca="1" si="137"/>
        <v>3.8141874610861977</v>
      </c>
      <c r="M104" s="420">
        <f t="shared" ca="1" si="137"/>
        <v>3.832667568628652</v>
      </c>
      <c r="N104" s="420" t="e">
        <f t="shared" ca="1" si="137"/>
        <v>#DIV/0!</v>
      </c>
      <c r="O104" s="420" t="e">
        <f t="shared" ca="1" si="137"/>
        <v>#DIV/0!</v>
      </c>
      <c r="P104" s="372"/>
      <c r="Q104" s="427">
        <f t="shared" ref="Q104:AB104" ca="1" si="144">Q36/(SUM(Q$24:Q$44)-Q$42)*100</f>
        <v>3.9496795681687598</v>
      </c>
      <c r="R104" s="420">
        <f t="shared" ca="1" si="144"/>
        <v>3.9197049428331252</v>
      </c>
      <c r="S104" s="420">
        <f t="shared" ca="1" si="144"/>
        <v>3.9339570965175445</v>
      </c>
      <c r="T104" s="420">
        <f t="shared" ca="1" si="144"/>
        <v>3.8552349938420725</v>
      </c>
      <c r="U104" s="420">
        <f t="shared" ca="1" si="144"/>
        <v>3.8071029031798509</v>
      </c>
      <c r="V104" s="420">
        <f t="shared" ca="1" si="144"/>
        <v>3.821240701721365</v>
      </c>
      <c r="W104" s="420">
        <f t="shared" ca="1" si="144"/>
        <v>3.8497732455852853</v>
      </c>
      <c r="X104" s="420">
        <f t="shared" ca="1" si="144"/>
        <v>3.8156251785488524</v>
      </c>
      <c r="Y104" s="420" t="e">
        <f t="shared" ca="1" si="144"/>
        <v>#DIV/0!</v>
      </c>
      <c r="Z104" s="420" t="e">
        <f t="shared" ca="1" si="144"/>
        <v>#DIV/0!</v>
      </c>
      <c r="AA104" s="420" t="e">
        <f t="shared" ca="1" si="144"/>
        <v>#DIV/0!</v>
      </c>
      <c r="AB104" s="420" t="e">
        <f t="shared" ca="1" si="144"/>
        <v>#DIV/0!</v>
      </c>
      <c r="AC104" s="372"/>
      <c r="AD104" s="427">
        <f t="shared" ref="AD104:AO104" ca="1" si="145">AD36/(SUM(AD$24:AD$44)-AD$42)*100</f>
        <v>3.9867820446119069</v>
      </c>
      <c r="AE104" s="420">
        <f t="shared" ca="1" si="145"/>
        <v>3.9136416534607923</v>
      </c>
      <c r="AF104" s="420">
        <f t="shared" ca="1" si="145"/>
        <v>3.903883395077413</v>
      </c>
      <c r="AG104" s="420">
        <f t="shared" ca="1" si="145"/>
        <v>3.9541976266218803</v>
      </c>
      <c r="AH104" s="420">
        <f t="shared" ca="1" si="145"/>
        <v>3.8906356787623628</v>
      </c>
      <c r="AI104" s="420">
        <f t="shared" ca="1" si="145"/>
        <v>3.8390023115347773</v>
      </c>
      <c r="AJ104" s="420">
        <f t="shared" ca="1" si="145"/>
        <v>3.8135366143201654</v>
      </c>
      <c r="AK104" s="420">
        <f t="shared" ca="1" si="145"/>
        <v>3.7981455623486893</v>
      </c>
      <c r="AL104" s="420">
        <f t="shared" ca="1" si="145"/>
        <v>3.83089169747731</v>
      </c>
      <c r="AM104" s="420">
        <f t="shared" ca="1" si="145"/>
        <v>3.8656040419012263</v>
      </c>
      <c r="AN104" s="420">
        <f t="shared" ca="1" si="145"/>
        <v>3.8088273658561822</v>
      </c>
      <c r="AO104" s="420">
        <f t="shared" ca="1" si="145"/>
        <v>3.8237848920134487</v>
      </c>
      <c r="AP104" s="420" t="e">
        <f t="shared" ref="AP104:AU104" ca="1" si="146">AP36/(SUM(AP$24:AP$44)-AP$42)*100</f>
        <v>#DIV/0!</v>
      </c>
      <c r="AQ104" s="420" t="e">
        <f t="shared" ca="1" si="146"/>
        <v>#DIV/0!</v>
      </c>
      <c r="AR104" s="420" t="e">
        <f t="shared" ca="1" si="146"/>
        <v>#DIV/0!</v>
      </c>
      <c r="AS104" s="420" t="e">
        <f t="shared" ca="1" si="146"/>
        <v>#DIV/0!</v>
      </c>
      <c r="AT104" s="420" t="e">
        <f t="shared" ca="1" si="146"/>
        <v>#DIV/0!</v>
      </c>
      <c r="AU104" s="420" t="e">
        <f t="shared" ca="1" si="146"/>
        <v>#DIV/0!</v>
      </c>
      <c r="AV104" s="372"/>
      <c r="AW104" s="427"/>
      <c r="AX104" s="420" t="s">
        <v>25</v>
      </c>
      <c r="AY104" s="420">
        <f t="shared" ca="1" si="108"/>
        <v>3.8628009535915964</v>
      </c>
      <c r="AZ104" s="424" t="e">
        <f t="shared" ca="1" si="108"/>
        <v>#DIV/0!</v>
      </c>
      <c r="BA104" s="420"/>
      <c r="BB104" s="420"/>
    </row>
    <row r="105" spans="1:54" s="371" customFormat="1" x14ac:dyDescent="0.2">
      <c r="A105" s="420" t="s">
        <v>26</v>
      </c>
      <c r="B105" s="427">
        <f t="shared" ca="1" si="136"/>
        <v>6.7728603589772476</v>
      </c>
      <c r="C105" s="420">
        <f t="shared" ca="1" si="136"/>
        <v>6.8014738936405781</v>
      </c>
      <c r="D105" s="420">
        <f t="shared" ca="1" si="136"/>
        <v>6.4760774723784813</v>
      </c>
      <c r="E105" s="420">
        <f t="shared" ca="1" si="136"/>
        <v>6.3201074084751907</v>
      </c>
      <c r="F105" s="420" t="e">
        <f t="shared" ca="1" si="136"/>
        <v>#DIV/0!</v>
      </c>
      <c r="G105" s="372"/>
      <c r="H105" s="427">
        <f t="shared" ca="1" si="137"/>
        <v>6.8007398598551525</v>
      </c>
      <c r="I105" s="420">
        <f t="shared" ca="1" si="137"/>
        <v>6.8022093561524262</v>
      </c>
      <c r="J105" s="420">
        <f t="shared" ca="1" si="137"/>
        <v>6.5242867923083159</v>
      </c>
      <c r="K105" s="420">
        <f t="shared" ca="1" si="137"/>
        <v>6.4280380566048549</v>
      </c>
      <c r="L105" s="420">
        <f t="shared" ca="1" si="137"/>
        <v>6.3526177824697925</v>
      </c>
      <c r="M105" s="420">
        <f t="shared" ca="1" si="137"/>
        <v>6.2876743944530116</v>
      </c>
      <c r="N105" s="420" t="e">
        <f t="shared" ca="1" si="137"/>
        <v>#DIV/0!</v>
      </c>
      <c r="O105" s="420" t="e">
        <f t="shared" ca="1" si="137"/>
        <v>#DIV/0!</v>
      </c>
      <c r="P105" s="372"/>
      <c r="Q105" s="427">
        <f t="shared" ref="Q105:AB105" ca="1" si="147">Q37/(SUM(Q$24:Q$44)-Q$42)*100</f>
        <v>6.6384269785671943</v>
      </c>
      <c r="R105" s="420">
        <f t="shared" ca="1" si="147"/>
        <v>6.4086814658566373</v>
      </c>
      <c r="S105" s="420">
        <f t="shared" ca="1" si="147"/>
        <v>6.3343258534162592</v>
      </c>
      <c r="T105" s="420">
        <f t="shared" ca="1" si="147"/>
        <v>6.5221089799491665</v>
      </c>
      <c r="U105" s="420">
        <f t="shared" ca="1" si="147"/>
        <v>6.4194282853015494</v>
      </c>
      <c r="V105" s="420">
        <f t="shared" ca="1" si="147"/>
        <v>6.2861026153050616</v>
      </c>
      <c r="W105" s="420">
        <f t="shared" ca="1" si="147"/>
        <v>6.4439293998243787</v>
      </c>
      <c r="X105" s="420">
        <f t="shared" ca="1" si="147"/>
        <v>6.1319974948944065</v>
      </c>
      <c r="Y105" s="420" t="e">
        <f t="shared" ca="1" si="147"/>
        <v>#DIV/0!</v>
      </c>
      <c r="Z105" s="420" t="e">
        <f t="shared" ca="1" si="147"/>
        <v>#DIV/0!</v>
      </c>
      <c r="AA105" s="420" t="e">
        <f t="shared" ca="1" si="147"/>
        <v>#DIV/0!</v>
      </c>
      <c r="AB105" s="420" t="e">
        <f t="shared" ca="1" si="147"/>
        <v>#DIV/0!</v>
      </c>
      <c r="AC105" s="372"/>
      <c r="AD105" s="427">
        <f t="shared" ref="AD105:AO105" ca="1" si="148">AD37/(SUM(AD$24:AD$44)-AD$42)*100</f>
        <v>6.742139165915856</v>
      </c>
      <c r="AE105" s="420">
        <f t="shared" ca="1" si="148"/>
        <v>6.5534882483395798</v>
      </c>
      <c r="AF105" s="420">
        <f t="shared" ca="1" si="148"/>
        <v>6.2765106686832013</v>
      </c>
      <c r="AG105" s="420">
        <f t="shared" ca="1" si="148"/>
        <v>6.3213528220686861</v>
      </c>
      <c r="AH105" s="420">
        <f t="shared" ca="1" si="148"/>
        <v>6.5492143746244365</v>
      </c>
      <c r="AI105" s="420">
        <f t="shared" ca="1" si="148"/>
        <v>6.4133743758157555</v>
      </c>
      <c r="AJ105" s="420">
        <f t="shared" ca="1" si="148"/>
        <v>6.4607457779047817</v>
      </c>
      <c r="AK105" s="420">
        <f t="shared" ca="1" si="148"/>
        <v>6.357404704178661</v>
      </c>
      <c r="AL105" s="420">
        <f t="shared" ca="1" si="148"/>
        <v>6.2399554376192548</v>
      </c>
      <c r="AM105" s="420">
        <f t="shared" ca="1" si="148"/>
        <v>6.4713048013931269</v>
      </c>
      <c r="AN105" s="420">
        <f t="shared" ca="1" si="148"/>
        <v>6.3091892160884653</v>
      </c>
      <c r="AO105" s="420">
        <f t="shared" ca="1" si="148"/>
        <v>6.0833333712635067</v>
      </c>
      <c r="AP105" s="420" t="e">
        <f t="shared" ref="AP105:AU105" ca="1" si="149">AP37/(SUM(AP$24:AP$44)-AP$42)*100</f>
        <v>#DIV/0!</v>
      </c>
      <c r="AQ105" s="420" t="e">
        <f t="shared" ca="1" si="149"/>
        <v>#DIV/0!</v>
      </c>
      <c r="AR105" s="420" t="e">
        <f t="shared" ca="1" si="149"/>
        <v>#DIV/0!</v>
      </c>
      <c r="AS105" s="420" t="e">
        <f t="shared" ca="1" si="149"/>
        <v>#DIV/0!</v>
      </c>
      <c r="AT105" s="420" t="e">
        <f t="shared" ca="1" si="149"/>
        <v>#DIV/0!</v>
      </c>
      <c r="AU105" s="420" t="e">
        <f t="shared" ca="1" si="149"/>
        <v>#DIV/0!</v>
      </c>
      <c r="AV105" s="372"/>
      <c r="AW105" s="427"/>
      <c r="AX105" s="420" t="s">
        <v>26</v>
      </c>
      <c r="AY105" s="420">
        <f t="shared" ca="1" si="108"/>
        <v>6.4692293572741821</v>
      </c>
      <c r="AZ105" s="424" t="e">
        <f t="shared" ca="1" si="108"/>
        <v>#DIV/0!</v>
      </c>
      <c r="BA105" s="420"/>
      <c r="BB105" s="420"/>
    </row>
    <row r="106" spans="1:54" s="371" customFormat="1" x14ac:dyDescent="0.2">
      <c r="A106" s="420" t="s">
        <v>27</v>
      </c>
      <c r="B106" s="427">
        <f t="shared" ca="1" si="136"/>
        <v>4.1775632777976979</v>
      </c>
      <c r="C106" s="420">
        <f t="shared" ca="1" si="136"/>
        <v>4.2714682135714215</v>
      </c>
      <c r="D106" s="420">
        <f t="shared" ca="1" si="136"/>
        <v>4.1893703499716963</v>
      </c>
      <c r="E106" s="420">
        <f t="shared" ca="1" si="136"/>
        <v>4.0008634685179043</v>
      </c>
      <c r="F106" s="420" t="e">
        <f t="shared" ca="1" si="136"/>
        <v>#DIV/0!</v>
      </c>
      <c r="G106" s="372"/>
      <c r="H106" s="427">
        <f t="shared" ca="1" si="137"/>
        <v>4.2296743034202677</v>
      </c>
      <c r="I106" s="420">
        <f t="shared" ca="1" si="137"/>
        <v>4.3133434715635168</v>
      </c>
      <c r="J106" s="420">
        <f t="shared" ca="1" si="137"/>
        <v>4.2151472362410258</v>
      </c>
      <c r="K106" s="420">
        <f t="shared" ca="1" si="137"/>
        <v>4.1636843092093683</v>
      </c>
      <c r="L106" s="420">
        <f t="shared" ca="1" si="137"/>
        <v>4.0827269457695534</v>
      </c>
      <c r="M106" s="420">
        <f t="shared" ca="1" si="137"/>
        <v>3.9191947892819239</v>
      </c>
      <c r="N106" s="420" t="e">
        <f t="shared" ca="1" si="137"/>
        <v>#DIV/0!</v>
      </c>
      <c r="O106" s="420" t="e">
        <f t="shared" ca="1" si="137"/>
        <v>#DIV/0!</v>
      </c>
      <c r="P106" s="372"/>
      <c r="Q106" s="427">
        <f t="shared" ref="Q106:AB106" ca="1" si="150">Q38/(SUM(Q$24:Q$44)-Q$42)*100</f>
        <v>4.197769293734475</v>
      </c>
      <c r="R106" s="420">
        <f t="shared" ca="1" si="150"/>
        <v>4.2327482476146363</v>
      </c>
      <c r="S106" s="420">
        <f t="shared" ca="1" si="150"/>
        <v>4.2224241802029541</v>
      </c>
      <c r="T106" s="420">
        <f t="shared" ca="1" si="150"/>
        <v>4.1047195883568293</v>
      </c>
      <c r="U106" s="420">
        <f t="shared" ca="1" si="150"/>
        <v>4.1543222591552631</v>
      </c>
      <c r="V106" s="420">
        <f t="shared" ca="1" si="150"/>
        <v>4.0114481192944087</v>
      </c>
      <c r="W106" s="420">
        <f t="shared" ca="1" si="150"/>
        <v>3.9318628310761281</v>
      </c>
      <c r="X106" s="420">
        <f t="shared" ca="1" si="150"/>
        <v>3.9065736161853342</v>
      </c>
      <c r="Y106" s="420" t="e">
        <f t="shared" ca="1" si="150"/>
        <v>#DIV/0!</v>
      </c>
      <c r="Z106" s="420" t="e">
        <f t="shared" ca="1" si="150"/>
        <v>#DIV/0!</v>
      </c>
      <c r="AA106" s="420" t="e">
        <f t="shared" ca="1" si="150"/>
        <v>#DIV/0!</v>
      </c>
      <c r="AB106" s="420" t="e">
        <f t="shared" ca="1" si="150"/>
        <v>#DIV/0!</v>
      </c>
      <c r="AC106" s="372"/>
      <c r="AD106" s="427">
        <f t="shared" ref="AD106:AO106" ca="1" si="151">AD38/(SUM(AD$24:AD$44)-AD$42)*100</f>
        <v>4.2073582894348984</v>
      </c>
      <c r="AE106" s="420">
        <f t="shared" ca="1" si="151"/>
        <v>4.1877092793304254</v>
      </c>
      <c r="AF106" s="420">
        <f t="shared" ca="1" si="151"/>
        <v>4.2505088439023666</v>
      </c>
      <c r="AG106" s="420">
        <f t="shared" ca="1" si="151"/>
        <v>4.2189960057870994</v>
      </c>
      <c r="AH106" s="420">
        <f t="shared" ca="1" si="151"/>
        <v>4.1598105103782927</v>
      </c>
      <c r="AI106" s="420">
        <f t="shared" ca="1" si="151"/>
        <v>4.1120814644534276</v>
      </c>
      <c r="AJ106" s="420">
        <f t="shared" ca="1" si="151"/>
        <v>4.1980471223774778</v>
      </c>
      <c r="AK106" s="420">
        <f t="shared" ca="1" si="151"/>
        <v>4.0655917288616266</v>
      </c>
      <c r="AL106" s="420">
        <f t="shared" ca="1" si="151"/>
        <v>3.9848294295186002</v>
      </c>
      <c r="AM106" s="420">
        <f t="shared" ca="1" si="151"/>
        <v>3.9532752916976319</v>
      </c>
      <c r="AN106" s="420">
        <f t="shared" ca="1" si="151"/>
        <v>3.910376259278503</v>
      </c>
      <c r="AO106" s="420">
        <f t="shared" ca="1" si="151"/>
        <v>3.8941141474158671</v>
      </c>
      <c r="AP106" s="420" t="e">
        <f t="shared" ref="AP106:AU106" ca="1" si="152">AP38/(SUM(AP$24:AP$44)-AP$42)*100</f>
        <v>#DIV/0!</v>
      </c>
      <c r="AQ106" s="420" t="e">
        <f t="shared" ca="1" si="152"/>
        <v>#DIV/0!</v>
      </c>
      <c r="AR106" s="420" t="e">
        <f t="shared" ca="1" si="152"/>
        <v>#DIV/0!</v>
      </c>
      <c r="AS106" s="420" t="e">
        <f t="shared" ca="1" si="152"/>
        <v>#DIV/0!</v>
      </c>
      <c r="AT106" s="420" t="e">
        <f t="shared" ca="1" si="152"/>
        <v>#DIV/0!</v>
      </c>
      <c r="AU106" s="420" t="e">
        <f t="shared" ca="1" si="152"/>
        <v>#DIV/0!</v>
      </c>
      <c r="AV106" s="372"/>
      <c r="AW106" s="427"/>
      <c r="AX106" s="420" t="s">
        <v>27</v>
      </c>
      <c r="AY106" s="420">
        <f t="shared" ca="1" si="108"/>
        <v>4.1207643754207908</v>
      </c>
      <c r="AZ106" s="424" t="e">
        <f t="shared" ca="1" si="108"/>
        <v>#DIV/0!</v>
      </c>
      <c r="BA106" s="420"/>
      <c r="BB106" s="420"/>
    </row>
    <row r="107" spans="1:54" s="371" customFormat="1" x14ac:dyDescent="0.2">
      <c r="A107" s="420" t="s">
        <v>28</v>
      </c>
      <c r="B107" s="427">
        <f t="shared" ca="1" si="136"/>
        <v>5.524465498020346</v>
      </c>
      <c r="C107" s="420">
        <f t="shared" ca="1" si="136"/>
        <v>5.669278066562657</v>
      </c>
      <c r="D107" s="420">
        <f t="shared" ca="1" si="136"/>
        <v>5.4205398851356099</v>
      </c>
      <c r="E107" s="420">
        <f t="shared" ca="1" si="136"/>
        <v>5.3234571868925951</v>
      </c>
      <c r="F107" s="420" t="e">
        <f t="shared" ca="1" si="136"/>
        <v>#DIV/0!</v>
      </c>
      <c r="G107" s="372"/>
      <c r="H107" s="427">
        <f t="shared" ca="1" si="137"/>
        <v>5.7288408235110619</v>
      </c>
      <c r="I107" s="420">
        <f t="shared" ca="1" si="137"/>
        <v>5.6095993764158445</v>
      </c>
      <c r="J107" s="420">
        <f t="shared" ca="1" si="137"/>
        <v>5.4616698497607343</v>
      </c>
      <c r="K107" s="420">
        <f t="shared" ca="1" si="137"/>
        <v>5.3795548748874555</v>
      </c>
      <c r="L107" s="420">
        <f t="shared" ca="1" si="137"/>
        <v>5.3224808519050333</v>
      </c>
      <c r="M107" s="420">
        <f t="shared" ca="1" si="137"/>
        <v>5.324431198644878</v>
      </c>
      <c r="N107" s="420" t="e">
        <f t="shared" ca="1" si="137"/>
        <v>#DIV/0!</v>
      </c>
      <c r="O107" s="420" t="e">
        <f t="shared" ca="1" si="137"/>
        <v>#DIV/0!</v>
      </c>
      <c r="P107" s="372"/>
      <c r="Q107" s="427">
        <f t="shared" ref="Q107:AB107" ca="1" si="153">Q39/(SUM(Q$24:Q$44)-Q$42)*100</f>
        <v>5.4641778744496268</v>
      </c>
      <c r="R107" s="420">
        <f t="shared" ca="1" si="153"/>
        <v>5.4591296312591586</v>
      </c>
      <c r="S107" s="420">
        <f t="shared" ca="1" si="153"/>
        <v>5.3972840654602292</v>
      </c>
      <c r="T107" s="420">
        <f t="shared" ca="1" si="153"/>
        <v>5.3617578188949562</v>
      </c>
      <c r="U107" s="420">
        <f t="shared" ca="1" si="153"/>
        <v>5.2914306134662992</v>
      </c>
      <c r="V107" s="420">
        <f t="shared" ca="1" si="153"/>
        <v>5.3533938328394548</v>
      </c>
      <c r="W107" s="420">
        <f t="shared" ca="1" si="153"/>
        <v>5.3985301346601808</v>
      </c>
      <c r="X107" s="420">
        <f t="shared" ca="1" si="153"/>
        <v>5.2506064108114394</v>
      </c>
      <c r="Y107" s="420" t="e">
        <f t="shared" ca="1" si="153"/>
        <v>#DIV/0!</v>
      </c>
      <c r="Z107" s="420" t="e">
        <f t="shared" ca="1" si="153"/>
        <v>#DIV/0!</v>
      </c>
      <c r="AA107" s="420" t="e">
        <f t="shared" ca="1" si="153"/>
        <v>#DIV/0!</v>
      </c>
      <c r="AB107" s="420" t="e">
        <f t="shared" ca="1" si="153"/>
        <v>#DIV/0!</v>
      </c>
      <c r="AC107" s="372"/>
      <c r="AD107" s="427">
        <f t="shared" ref="AD107:AO107" ca="1" si="154">AD39/(SUM(AD$24:AD$44)-AD$42)*100</f>
        <v>5.4791151861407563</v>
      </c>
      <c r="AE107" s="420">
        <f t="shared" ca="1" si="154"/>
        <v>5.4728977205896783</v>
      </c>
      <c r="AF107" s="420">
        <f t="shared" ca="1" si="154"/>
        <v>5.4329021316068031</v>
      </c>
      <c r="AG107" s="420">
        <f t="shared" ca="1" si="154"/>
        <v>5.3868327984522342</v>
      </c>
      <c r="AH107" s="420">
        <f t="shared" ca="1" si="154"/>
        <v>5.3523356421338546</v>
      </c>
      <c r="AI107" s="420">
        <f t="shared" ca="1" si="154"/>
        <v>5.3995897582280836</v>
      </c>
      <c r="AJ107" s="420">
        <f t="shared" ca="1" si="154"/>
        <v>5.2176214356254444</v>
      </c>
      <c r="AK107" s="420">
        <f t="shared" ca="1" si="154"/>
        <v>5.4039396009163685</v>
      </c>
      <c r="AL107" s="420">
        <f t="shared" ca="1" si="154"/>
        <v>5.3455666218674365</v>
      </c>
      <c r="AM107" s="420">
        <f t="shared" ca="1" si="154"/>
        <v>5.3480165390195467</v>
      </c>
      <c r="AN107" s="420">
        <f t="shared" ca="1" si="154"/>
        <v>5.3908014007116831</v>
      </c>
      <c r="AO107" s="420">
        <f t="shared" ca="1" si="154"/>
        <v>5.2344196976828226</v>
      </c>
      <c r="AP107" s="420" t="e">
        <f t="shared" ref="AP107:AU107" ca="1" si="155">AP39/(SUM(AP$24:AP$44)-AP$42)*100</f>
        <v>#DIV/0!</v>
      </c>
      <c r="AQ107" s="420" t="e">
        <f t="shared" ca="1" si="155"/>
        <v>#DIV/0!</v>
      </c>
      <c r="AR107" s="420" t="e">
        <f t="shared" ca="1" si="155"/>
        <v>#DIV/0!</v>
      </c>
      <c r="AS107" s="420" t="e">
        <f t="shared" ca="1" si="155"/>
        <v>#DIV/0!</v>
      </c>
      <c r="AT107" s="420" t="e">
        <f t="shared" ca="1" si="155"/>
        <v>#DIV/0!</v>
      </c>
      <c r="AU107" s="420" t="e">
        <f t="shared" ca="1" si="155"/>
        <v>#DIV/0!</v>
      </c>
      <c r="AV107" s="372"/>
      <c r="AW107" s="427"/>
      <c r="AX107" s="420" t="s">
        <v>28</v>
      </c>
      <c r="AY107" s="420">
        <f t="shared" ca="1" si="108"/>
        <v>5.1336781060313665</v>
      </c>
      <c r="AZ107" s="424" t="e">
        <f t="shared" ca="1" si="108"/>
        <v>#DIV/0!</v>
      </c>
      <c r="BA107" s="420"/>
      <c r="BB107" s="420"/>
    </row>
    <row r="108" spans="1:54" s="371" customFormat="1" x14ac:dyDescent="0.2">
      <c r="A108" s="420" t="s">
        <v>29</v>
      </c>
      <c r="B108" s="427">
        <f t="shared" ca="1" si="136"/>
        <v>11.717245205657385</v>
      </c>
      <c r="C108" s="420">
        <f t="shared" ca="1" si="136"/>
        <v>12.43715616499855</v>
      </c>
      <c r="D108" s="420">
        <f t="shared" ca="1" si="136"/>
        <v>12.112489266412146</v>
      </c>
      <c r="E108" s="420">
        <f t="shared" ca="1" si="136"/>
        <v>12.291957924550106</v>
      </c>
      <c r="F108" s="420" t="e">
        <f t="shared" ca="1" si="136"/>
        <v>#DIV/0!</v>
      </c>
      <c r="G108" s="372"/>
      <c r="H108" s="427">
        <f t="shared" ca="1" si="137"/>
        <v>12.247383495006334</v>
      </c>
      <c r="I108" s="420">
        <f t="shared" ca="1" si="137"/>
        <v>12.627298209306723</v>
      </c>
      <c r="J108" s="420">
        <f t="shared" ca="1" si="137"/>
        <v>12.145937804478272</v>
      </c>
      <c r="K108" s="420">
        <f t="shared" ca="1" si="137"/>
        <v>12.079158611063399</v>
      </c>
      <c r="L108" s="420">
        <f t="shared" ca="1" si="137"/>
        <v>12.297418275460256</v>
      </c>
      <c r="M108" s="420">
        <f t="shared" ca="1" si="137"/>
        <v>12.286510566803175</v>
      </c>
      <c r="N108" s="420" t="e">
        <f t="shared" ca="1" si="137"/>
        <v>#DIV/0!</v>
      </c>
      <c r="O108" s="420" t="e">
        <f t="shared" ca="1" si="137"/>
        <v>#DIV/0!</v>
      </c>
      <c r="P108" s="372"/>
      <c r="Q108" s="427">
        <f t="shared" ref="Q108:AB108" ca="1" si="156">Q40/(SUM(Q$24:Q$44)-Q$42)*100</f>
        <v>12.118052560996672</v>
      </c>
      <c r="R108" s="420">
        <f t="shared" ca="1" si="156"/>
        <v>12.17418099192642</v>
      </c>
      <c r="S108" s="420">
        <f t="shared" ca="1" si="156"/>
        <v>12.002381800418922</v>
      </c>
      <c r="T108" s="420">
        <f t="shared" ca="1" si="156"/>
        <v>12.156229315016672</v>
      </c>
      <c r="U108" s="420">
        <f t="shared" ca="1" si="156"/>
        <v>12.20708976111043</v>
      </c>
      <c r="V108" s="420">
        <f t="shared" ca="1" si="156"/>
        <v>12.387347492829726</v>
      </c>
      <c r="W108" s="420">
        <f t="shared" ca="1" si="156"/>
        <v>12.19435048014318</v>
      </c>
      <c r="X108" s="420">
        <f t="shared" ca="1" si="156"/>
        <v>12.378329683382397</v>
      </c>
      <c r="Y108" s="420" t="e">
        <f t="shared" ca="1" si="156"/>
        <v>#DIV/0!</v>
      </c>
      <c r="Z108" s="420" t="e">
        <f t="shared" ca="1" si="156"/>
        <v>#DIV/0!</v>
      </c>
      <c r="AA108" s="420" t="e">
        <f t="shared" ca="1" si="156"/>
        <v>#DIV/0!</v>
      </c>
      <c r="AB108" s="420" t="e">
        <f t="shared" ca="1" si="156"/>
        <v>#DIV/0!</v>
      </c>
      <c r="AC108" s="372"/>
      <c r="AD108" s="427">
        <f t="shared" ref="AD108:AO108" ca="1" si="157">AD40/(SUM(AD$24:AD$44)-AD$42)*100</f>
        <v>12.015025990287594</v>
      </c>
      <c r="AE108" s="420">
        <f t="shared" ca="1" si="157"/>
        <v>12.29222963506785</v>
      </c>
      <c r="AF108" s="420">
        <f t="shared" ca="1" si="157"/>
        <v>12.130315961716173</v>
      </c>
      <c r="AG108" s="420">
        <f t="shared" ca="1" si="157"/>
        <v>11.946851238030934</v>
      </c>
      <c r="AH108" s="420">
        <f t="shared" ca="1" si="157"/>
        <v>12.155922400288961</v>
      </c>
      <c r="AI108" s="420">
        <f t="shared" ca="1" si="157"/>
        <v>12.134805435028197</v>
      </c>
      <c r="AJ108" s="420">
        <f t="shared" ca="1" si="157"/>
        <v>12.21368045963453</v>
      </c>
      <c r="AK108" s="420">
        <f t="shared" ca="1" si="157"/>
        <v>12.340034329496277</v>
      </c>
      <c r="AL108" s="420">
        <f t="shared" ca="1" si="157"/>
        <v>12.338306797920895</v>
      </c>
      <c r="AM108" s="420">
        <f t="shared" ca="1" si="157"/>
        <v>12.081675357548006</v>
      </c>
      <c r="AN108" s="420">
        <f t="shared" ca="1" si="157"/>
        <v>12.370995977827132</v>
      </c>
      <c r="AO108" s="420">
        <f t="shared" ca="1" si="157"/>
        <v>12.405691684843175</v>
      </c>
      <c r="AP108" s="420" t="e">
        <f t="shared" ref="AP108:AU108" ca="1" si="158">AP40/(SUM(AP$24:AP$44)-AP$42)*100</f>
        <v>#DIV/0!</v>
      </c>
      <c r="AQ108" s="420" t="e">
        <f t="shared" ca="1" si="158"/>
        <v>#DIV/0!</v>
      </c>
      <c r="AR108" s="420" t="e">
        <f t="shared" ca="1" si="158"/>
        <v>#DIV/0!</v>
      </c>
      <c r="AS108" s="420" t="e">
        <f t="shared" ca="1" si="158"/>
        <v>#DIV/0!</v>
      </c>
      <c r="AT108" s="420" t="e">
        <f t="shared" ca="1" si="158"/>
        <v>#DIV/0!</v>
      </c>
      <c r="AU108" s="420" t="e">
        <f t="shared" ca="1" si="158"/>
        <v>#DIV/0!</v>
      </c>
      <c r="AV108" s="372"/>
      <c r="AW108" s="427"/>
      <c r="AX108" s="420" t="s">
        <v>29</v>
      </c>
      <c r="AY108" s="420">
        <f t="shared" ca="1" si="108"/>
        <v>12.307408803956719</v>
      </c>
      <c r="AZ108" s="424" t="e">
        <f t="shared" ca="1" si="108"/>
        <v>#DIV/0!</v>
      </c>
      <c r="BA108" s="420"/>
      <c r="BB108" s="420"/>
    </row>
    <row r="109" spans="1:54" s="371" customFormat="1" x14ac:dyDescent="0.2">
      <c r="A109" s="420" t="s">
        <v>30</v>
      </c>
      <c r="B109" s="427">
        <f t="shared" ca="1" si="136"/>
        <v>5.2062840053889801</v>
      </c>
      <c r="C109" s="420">
        <f t="shared" ca="1" si="136"/>
        <v>5.3481896128485529</v>
      </c>
      <c r="D109" s="420">
        <f t="shared" ca="1" si="136"/>
        <v>5.3598230115994694</v>
      </c>
      <c r="E109" s="420">
        <f t="shared" ca="1" si="136"/>
        <v>5.3379495803685995</v>
      </c>
      <c r="F109" s="420" t="e">
        <f t="shared" ca="1" si="136"/>
        <v>#DIV/0!</v>
      </c>
      <c r="G109" s="372"/>
      <c r="H109" s="427">
        <f t="shared" ca="1" si="137"/>
        <v>5.361588440761448</v>
      </c>
      <c r="I109" s="420">
        <f t="shared" ca="1" si="137"/>
        <v>5.3347647054011595</v>
      </c>
      <c r="J109" s="420">
        <f t="shared" ca="1" si="137"/>
        <v>5.2734276344719451</v>
      </c>
      <c r="K109" s="420">
        <f t="shared" ca="1" si="137"/>
        <v>5.4459139054097943</v>
      </c>
      <c r="L109" s="420">
        <f t="shared" ca="1" si="137"/>
        <v>5.41169746408631</v>
      </c>
      <c r="M109" s="420">
        <f t="shared" ca="1" si="137"/>
        <v>5.2643771832279356</v>
      </c>
      <c r="N109" s="420" t="e">
        <f t="shared" ca="1" si="137"/>
        <v>#DIV/0!</v>
      </c>
      <c r="O109" s="420" t="e">
        <f t="shared" ca="1" si="137"/>
        <v>#DIV/0!</v>
      </c>
      <c r="P109" s="372"/>
      <c r="Q109" s="427">
        <f t="shared" ref="Q109:AB109" ca="1" si="159">Q41/(SUM(Q$24:Q$44)-Q$42)*100</f>
        <v>5.2014152434649175</v>
      </c>
      <c r="R109" s="420">
        <f t="shared" ca="1" si="159"/>
        <v>5.3463643997235097</v>
      </c>
      <c r="S109" s="420">
        <f t="shared" ca="1" si="159"/>
        <v>5.4765304131680246</v>
      </c>
      <c r="T109" s="420">
        <f t="shared" ca="1" si="159"/>
        <v>5.4151802009785985</v>
      </c>
      <c r="U109" s="420">
        <f t="shared" ca="1" si="159"/>
        <v>5.4533333797184378</v>
      </c>
      <c r="V109" s="420">
        <f t="shared" ca="1" si="159"/>
        <v>5.3702455999190573</v>
      </c>
      <c r="W109" s="420">
        <f t="shared" ca="1" si="159"/>
        <v>5.2368477236207811</v>
      </c>
      <c r="X109" s="420">
        <f t="shared" ca="1" si="159"/>
        <v>5.2918047904778893</v>
      </c>
      <c r="Y109" s="420" t="e">
        <f t="shared" ca="1" si="159"/>
        <v>#DIV/0!</v>
      </c>
      <c r="Z109" s="420" t="e">
        <f t="shared" ca="1" si="159"/>
        <v>#DIV/0!</v>
      </c>
      <c r="AA109" s="420" t="e">
        <f t="shared" ca="1" si="159"/>
        <v>#DIV/0!</v>
      </c>
      <c r="AB109" s="420" t="e">
        <f t="shared" ca="1" si="159"/>
        <v>#DIV/0!</v>
      </c>
      <c r="AC109" s="372"/>
      <c r="AD109" s="427">
        <f t="shared" ref="AD109:AO109" ca="1" si="160">AD41/(SUM(AD$24:AD$44)-AD$42)*100</f>
        <v>5.2291033554085589</v>
      </c>
      <c r="AE109" s="420">
        <f t="shared" ca="1" si="160"/>
        <v>5.2420960107705872</v>
      </c>
      <c r="AF109" s="420">
        <f t="shared" ca="1" si="160"/>
        <v>5.3493352347228429</v>
      </c>
      <c r="AG109" s="420">
        <f t="shared" ca="1" si="160"/>
        <v>5.4810512608549606</v>
      </c>
      <c r="AH109" s="420">
        <f t="shared" ca="1" si="160"/>
        <v>5.4683869608503768</v>
      </c>
      <c r="AI109" s="420">
        <f t="shared" ca="1" si="160"/>
        <v>5.3880910956552235</v>
      </c>
      <c r="AJ109" s="420">
        <f t="shared" ca="1" si="160"/>
        <v>5.4668401915280489</v>
      </c>
      <c r="AK109" s="420">
        <f t="shared" ca="1" si="160"/>
        <v>5.3980509205090241</v>
      </c>
      <c r="AL109" s="420">
        <f t="shared" ca="1" si="160"/>
        <v>5.3703431579880121</v>
      </c>
      <c r="AM109" s="420">
        <f t="shared" ca="1" si="160"/>
        <v>5.2596672225005889</v>
      </c>
      <c r="AN109" s="420">
        <f t="shared" ca="1" si="160"/>
        <v>5.2330526072956252</v>
      </c>
      <c r="AO109" s="420">
        <f t="shared" ca="1" si="160"/>
        <v>5.3004681372257272</v>
      </c>
      <c r="AP109" s="420" t="e">
        <f t="shared" ref="AP109:AU109" ca="1" si="161">AP41/(SUM(AP$24:AP$44)-AP$42)*100</f>
        <v>#DIV/0!</v>
      </c>
      <c r="AQ109" s="420" t="e">
        <f t="shared" ca="1" si="161"/>
        <v>#DIV/0!</v>
      </c>
      <c r="AR109" s="420" t="e">
        <f t="shared" ca="1" si="161"/>
        <v>#DIV/0!</v>
      </c>
      <c r="AS109" s="420" t="e">
        <f t="shared" ca="1" si="161"/>
        <v>#DIV/0!</v>
      </c>
      <c r="AT109" s="420" t="e">
        <f t="shared" ca="1" si="161"/>
        <v>#DIV/0!</v>
      </c>
      <c r="AU109" s="420" t="e">
        <f t="shared" ca="1" si="161"/>
        <v>#DIV/0!</v>
      </c>
      <c r="AV109" s="372"/>
      <c r="AW109" s="427"/>
      <c r="AX109" s="420" t="s">
        <v>30</v>
      </c>
      <c r="AY109" s="420">
        <f t="shared" ca="1" si="108"/>
        <v>5.4467560604991503</v>
      </c>
      <c r="AZ109" s="424" t="e">
        <f t="shared" ca="1" si="108"/>
        <v>#DIV/0!</v>
      </c>
      <c r="BA109" s="420"/>
      <c r="BB109" s="420"/>
    </row>
    <row r="110" spans="1:54" s="371" customFormat="1" x14ac:dyDescent="0.2">
      <c r="A110" s="420" t="s">
        <v>31</v>
      </c>
      <c r="B110" s="427"/>
      <c r="C110" s="420"/>
      <c r="D110" s="420"/>
      <c r="E110" s="420"/>
      <c r="F110" s="420"/>
      <c r="G110" s="372"/>
      <c r="H110" s="427"/>
      <c r="I110" s="420"/>
      <c r="J110" s="420"/>
      <c r="K110" s="420"/>
      <c r="L110" s="420"/>
      <c r="M110" s="420"/>
      <c r="N110" s="420"/>
      <c r="O110" s="420"/>
      <c r="P110" s="372"/>
      <c r="Q110" s="427"/>
      <c r="R110" s="420"/>
      <c r="S110" s="420"/>
      <c r="T110" s="420"/>
      <c r="U110" s="420"/>
      <c r="V110" s="420"/>
      <c r="W110" s="420"/>
      <c r="X110" s="420"/>
      <c r="Y110" s="420"/>
      <c r="Z110" s="420"/>
      <c r="AA110" s="420"/>
      <c r="AB110" s="420"/>
      <c r="AC110" s="372"/>
      <c r="AD110" s="427"/>
      <c r="AE110" s="420"/>
      <c r="AF110" s="420"/>
      <c r="AG110" s="420"/>
      <c r="AH110" s="420"/>
      <c r="AI110" s="420"/>
      <c r="AJ110" s="420"/>
      <c r="AK110" s="420"/>
      <c r="AL110" s="420"/>
      <c r="AM110" s="420"/>
      <c r="AN110" s="420"/>
      <c r="AO110" s="420"/>
      <c r="AP110" s="420"/>
      <c r="AQ110" s="420"/>
      <c r="AR110" s="420"/>
      <c r="AS110" s="420"/>
      <c r="AT110" s="420"/>
      <c r="AU110" s="420"/>
      <c r="AV110" s="372"/>
      <c r="AW110" s="427"/>
      <c r="AX110" s="420" t="s">
        <v>31</v>
      </c>
      <c r="AY110" s="420"/>
      <c r="AZ110" s="424"/>
      <c r="BA110" s="420"/>
      <c r="BB110" s="420"/>
    </row>
    <row r="111" spans="1:54" s="371" customFormat="1" x14ac:dyDescent="0.2">
      <c r="A111" s="420" t="s">
        <v>32</v>
      </c>
      <c r="B111" s="427">
        <f t="shared" ref="B111:F112" ca="1" si="162">B43/(SUM(B$24:B$44)-B$42)*100</f>
        <v>1.4164200756509915</v>
      </c>
      <c r="C111" s="420">
        <f t="shared" ca="1" si="162"/>
        <v>1.3030467994234907</v>
      </c>
      <c r="D111" s="420">
        <f t="shared" ca="1" si="162"/>
        <v>1.2492618612362985</v>
      </c>
      <c r="E111" s="420">
        <f t="shared" ca="1" si="162"/>
        <v>1.1818430432602356</v>
      </c>
      <c r="F111" s="420" t="e">
        <f t="shared" ca="1" si="162"/>
        <v>#DIV/0!</v>
      </c>
      <c r="G111" s="372"/>
      <c r="H111" s="427">
        <f t="shared" ref="H111:O112" ca="1" si="163">H43/(SUM(H$24:H$44)-H$42)*100</f>
        <v>1.3245795100858901</v>
      </c>
      <c r="I111" s="420">
        <f t="shared" ca="1" si="163"/>
        <v>1.2814721774032993</v>
      </c>
      <c r="J111" s="420">
        <f t="shared" ca="1" si="163"/>
        <v>1.2622077016807187</v>
      </c>
      <c r="K111" s="420">
        <f t="shared" ca="1" si="163"/>
        <v>1.2363616458307782</v>
      </c>
      <c r="L111" s="420">
        <f t="shared" ca="1" si="163"/>
        <v>1.1971334800461491</v>
      </c>
      <c r="M111" s="420">
        <f t="shared" ca="1" si="163"/>
        <v>1.1665889907917812</v>
      </c>
      <c r="N111" s="420" t="e">
        <f t="shared" ca="1" si="163"/>
        <v>#DIV/0!</v>
      </c>
      <c r="O111" s="420" t="e">
        <f t="shared" ca="1" si="163"/>
        <v>#DIV/0!</v>
      </c>
      <c r="P111" s="372"/>
      <c r="Q111" s="427">
        <f t="shared" ref="Q111:AB111" ca="1" si="164">Q43/(SUM(Q$24:Q$44)-Q$42)*100</f>
        <v>1.2779542863495994</v>
      </c>
      <c r="R111" s="420">
        <f t="shared" ca="1" si="164"/>
        <v>1.2462589887794084</v>
      </c>
      <c r="S111" s="420">
        <f t="shared" ca="1" si="164"/>
        <v>1.2302181413415156</v>
      </c>
      <c r="T111" s="420">
        <f t="shared" ca="1" si="164"/>
        <v>1.2425286669892912</v>
      </c>
      <c r="U111" s="420">
        <f t="shared" ca="1" si="164"/>
        <v>1.2061758246170684</v>
      </c>
      <c r="V111" s="420">
        <f t="shared" ca="1" si="164"/>
        <v>1.1881311071376501</v>
      </c>
      <c r="W111" s="420">
        <f t="shared" ca="1" si="164"/>
        <v>1.1851083552791999</v>
      </c>
      <c r="X111" s="420">
        <f t="shared" ca="1" si="164"/>
        <v>1.148138143483914</v>
      </c>
      <c r="Y111" s="420" t="e">
        <f t="shared" ca="1" si="164"/>
        <v>#DIV/0!</v>
      </c>
      <c r="Z111" s="420" t="e">
        <f t="shared" ca="1" si="164"/>
        <v>#DIV/0!</v>
      </c>
      <c r="AA111" s="420" t="e">
        <f t="shared" ca="1" si="164"/>
        <v>#DIV/0!</v>
      </c>
      <c r="AB111" s="420" t="e">
        <f t="shared" ca="1" si="164"/>
        <v>#DIV/0!</v>
      </c>
      <c r="AC111" s="372"/>
      <c r="AD111" s="427">
        <f t="shared" ref="AD111:AO111" ca="1" si="165">AD43/(SUM(AD$24:AD$44)-AD$42)*100</f>
        <v>1.2936217655319193</v>
      </c>
      <c r="AE111" s="420">
        <f t="shared" ca="1" si="165"/>
        <v>1.2298934981894336</v>
      </c>
      <c r="AF111" s="420">
        <f t="shared" ca="1" si="165"/>
        <v>1.2631543595128949</v>
      </c>
      <c r="AG111" s="420">
        <f t="shared" ca="1" si="165"/>
        <v>1.2248365026567156</v>
      </c>
      <c r="AH111" s="420">
        <f t="shared" ca="1" si="165"/>
        <v>1.2388646318814607</v>
      </c>
      <c r="AI111" s="420">
        <f t="shared" ca="1" si="165"/>
        <v>1.2454108533926025</v>
      </c>
      <c r="AJ111" s="420">
        <f t="shared" ca="1" si="165"/>
        <v>1.2021764846483334</v>
      </c>
      <c r="AK111" s="420">
        <f t="shared" ca="1" si="165"/>
        <v>1.2077482634019296</v>
      </c>
      <c r="AL111" s="420">
        <f t="shared" ca="1" si="165"/>
        <v>1.1814790283930778</v>
      </c>
      <c r="AM111" s="420">
        <f t="shared" ca="1" si="165"/>
        <v>1.2050519329765292</v>
      </c>
      <c r="AN111" s="420">
        <f t="shared" ca="1" si="165"/>
        <v>1.1426108224712799</v>
      </c>
      <c r="AO111" s="420">
        <f t="shared" ca="1" si="165"/>
        <v>1.1523439804068725</v>
      </c>
      <c r="AP111" s="420" t="e">
        <f t="shared" ref="AP111:AU111" ca="1" si="166">AP43/(SUM(AP$24:AP$44)-AP$42)*100</f>
        <v>#DIV/0!</v>
      </c>
      <c r="AQ111" s="420" t="e">
        <f t="shared" ca="1" si="166"/>
        <v>#DIV/0!</v>
      </c>
      <c r="AR111" s="420" t="e">
        <f t="shared" ca="1" si="166"/>
        <v>#DIV/0!</v>
      </c>
      <c r="AS111" s="420" t="e">
        <f t="shared" ca="1" si="166"/>
        <v>#DIV/0!</v>
      </c>
      <c r="AT111" s="420" t="e">
        <f t="shared" ca="1" si="166"/>
        <v>#DIV/0!</v>
      </c>
      <c r="AU111" s="420" t="e">
        <f t="shared" ca="1" si="166"/>
        <v>#DIV/0!</v>
      </c>
      <c r="AV111" s="372"/>
      <c r="AW111" s="427"/>
      <c r="AX111" s="420" t="s">
        <v>32</v>
      </c>
      <c r="AY111" s="420">
        <f ca="1">AY43/(SUM(AY$24:AY$44)-AY$42)*100</f>
        <v>1.2053731160823637</v>
      </c>
      <c r="AZ111" s="424" t="e">
        <f ca="1">AZ43/(SUM(AZ$24:AZ$44)-AZ$42)*100</f>
        <v>#DIV/0!</v>
      </c>
      <c r="BA111" s="420"/>
      <c r="BB111" s="420"/>
    </row>
    <row r="112" spans="1:54" s="371" customFormat="1" x14ac:dyDescent="0.2">
      <c r="A112" s="420" t="s">
        <v>33</v>
      </c>
      <c r="B112" s="427">
        <f t="shared" ca="1" si="162"/>
        <v>3.5044696313342825</v>
      </c>
      <c r="C112" s="420">
        <f t="shared" ca="1" si="162"/>
        <v>3.4933511317689412</v>
      </c>
      <c r="D112" s="420">
        <f t="shared" ca="1" si="162"/>
        <v>3.8233862215226559</v>
      </c>
      <c r="E112" s="420">
        <f t="shared" ca="1" si="162"/>
        <v>4.5695920055401755</v>
      </c>
      <c r="F112" s="420" t="e">
        <f t="shared" ca="1" si="162"/>
        <v>#DIV/0!</v>
      </c>
      <c r="G112" s="372"/>
      <c r="H112" s="427">
        <f t="shared" ca="1" si="163"/>
        <v>3.4857097210138979</v>
      </c>
      <c r="I112" s="420">
        <f t="shared" ca="1" si="163"/>
        <v>3.5010074157977349</v>
      </c>
      <c r="J112" s="420">
        <f t="shared" ca="1" si="163"/>
        <v>3.5547047199369421</v>
      </c>
      <c r="K112" s="420">
        <f t="shared" ca="1" si="163"/>
        <v>4.0911208086137316</v>
      </c>
      <c r="L112" s="420">
        <f t="shared" ca="1" si="163"/>
        <v>4.6372587857499452</v>
      </c>
      <c r="M112" s="420">
        <f t="shared" ca="1" si="163"/>
        <v>4.5020862416340597</v>
      </c>
      <c r="N112" s="420" t="e">
        <f t="shared" ca="1" si="163"/>
        <v>#DIV/0!</v>
      </c>
      <c r="O112" s="420" t="e">
        <f t="shared" ca="1" si="163"/>
        <v>#DIV/0!</v>
      </c>
      <c r="P112" s="372"/>
      <c r="Q112" s="427">
        <f t="shared" ref="Q112:AB112" ca="1" si="167">Q44/(SUM(Q$24:Q$44)-Q$42)*100</f>
        <v>3.5065581112041286</v>
      </c>
      <c r="R112" s="420">
        <f t="shared" ca="1" si="167"/>
        <v>3.6034693540463909</v>
      </c>
      <c r="S112" s="420">
        <f t="shared" ca="1" si="167"/>
        <v>3.708322177905929</v>
      </c>
      <c r="T112" s="420">
        <f t="shared" ca="1" si="167"/>
        <v>4.4753847509857723</v>
      </c>
      <c r="U112" s="420">
        <f t="shared" ca="1" si="167"/>
        <v>4.5912733639932455</v>
      </c>
      <c r="V112" s="420">
        <f t="shared" ca="1" si="167"/>
        <v>4.6830409290604091</v>
      </c>
      <c r="W112" s="420">
        <f t="shared" ca="1" si="167"/>
        <v>4.5683935861702523</v>
      </c>
      <c r="X112" s="420">
        <f t="shared" ca="1" si="167"/>
        <v>4.4360242182715108</v>
      </c>
      <c r="Y112" s="420" t="e">
        <f t="shared" ca="1" si="167"/>
        <v>#DIV/0!</v>
      </c>
      <c r="Z112" s="420" t="e">
        <f t="shared" ca="1" si="167"/>
        <v>#DIV/0!</v>
      </c>
      <c r="AA112" s="420" t="e">
        <f t="shared" ca="1" si="167"/>
        <v>#DIV/0!</v>
      </c>
      <c r="AB112" s="420" t="e">
        <f t="shared" ca="1" si="167"/>
        <v>#DIV/0!</v>
      </c>
      <c r="AC112" s="372"/>
      <c r="AD112" s="427">
        <f t="shared" ref="AD112:AO112" ca="1" si="168">AD44/(SUM(AD$24:AD$44)-AD$42)*100</f>
        <v>3.5069894563334354</v>
      </c>
      <c r="AE112" s="420">
        <f t="shared" ca="1" si="168"/>
        <v>3.4739238128487755</v>
      </c>
      <c r="AF112" s="420">
        <f t="shared" ca="1" si="168"/>
        <v>3.6836659429835223</v>
      </c>
      <c r="AG112" s="420">
        <f t="shared" ca="1" si="168"/>
        <v>3.7254652013180776</v>
      </c>
      <c r="AH112" s="420">
        <f t="shared" ca="1" si="168"/>
        <v>3.9824471219598832</v>
      </c>
      <c r="AI112" s="420">
        <f t="shared" ca="1" si="168"/>
        <v>4.5671200995181573</v>
      </c>
      <c r="AJ112" s="420">
        <f t="shared" ca="1" si="168"/>
        <v>4.4584551035827671</v>
      </c>
      <c r="AK112" s="420">
        <f t="shared" ca="1" si="168"/>
        <v>4.8638919120902839</v>
      </c>
      <c r="AL112" s="420">
        <f t="shared" ca="1" si="168"/>
        <v>4.5888211015015816</v>
      </c>
      <c r="AM112" s="420">
        <f t="shared" ca="1" si="168"/>
        <v>4.5953989715980565</v>
      </c>
      <c r="AN112" s="420">
        <f t="shared" ca="1" si="168"/>
        <v>4.508233634840594</v>
      </c>
      <c r="AO112" s="420">
        <f t="shared" ca="1" si="168"/>
        <v>4.4030467607446937</v>
      </c>
      <c r="AP112" s="420" t="e">
        <f t="shared" ref="AP112:AU112" ca="1" si="169">AP44/(SUM(AP$24:AP$44)-AP$42)*100</f>
        <v>#DIV/0!</v>
      </c>
      <c r="AQ112" s="420" t="e">
        <f t="shared" ca="1" si="169"/>
        <v>#DIV/0!</v>
      </c>
      <c r="AR112" s="420" t="e">
        <f t="shared" ca="1" si="169"/>
        <v>#DIV/0!</v>
      </c>
      <c r="AS112" s="420" t="e">
        <f t="shared" ca="1" si="169"/>
        <v>#DIV/0!</v>
      </c>
      <c r="AT112" s="420" t="e">
        <f t="shared" ca="1" si="169"/>
        <v>#DIV/0!</v>
      </c>
      <c r="AU112" s="420" t="e">
        <f t="shared" ca="1" si="169"/>
        <v>#DIV/0!</v>
      </c>
      <c r="AV112" s="372"/>
      <c r="AW112" s="427"/>
      <c r="AX112" s="420" t="s">
        <v>33</v>
      </c>
      <c r="AY112" s="420">
        <f ca="1">AY44/(SUM(AY$24:AY$44)-AY$42)*100</f>
        <v>4.2272356460408176</v>
      </c>
      <c r="AZ112" s="424" t="e">
        <f ca="1">AZ44/(SUM(AZ$24:AZ$44)-AZ$42)*100</f>
        <v>#DIV/0!</v>
      </c>
      <c r="BA112" s="420"/>
      <c r="BB112" s="420"/>
    </row>
    <row r="114" spans="1:54" x14ac:dyDescent="0.2">
      <c r="B114" s="521"/>
      <c r="C114" s="510"/>
      <c r="D114" s="510"/>
      <c r="E114" s="510"/>
      <c r="F114" s="510"/>
      <c r="G114" s="355"/>
      <c r="H114" s="521"/>
      <c r="I114" s="510"/>
      <c r="J114" s="510"/>
      <c r="K114" s="510"/>
      <c r="L114" s="510"/>
      <c r="M114" s="510"/>
      <c r="N114" s="510"/>
      <c r="O114" s="510"/>
      <c r="P114" s="355"/>
      <c r="Q114" s="521"/>
      <c r="R114" s="510"/>
      <c r="S114" s="510"/>
      <c r="T114" s="510"/>
      <c r="U114" s="510"/>
      <c r="V114" s="510"/>
      <c r="W114" s="510"/>
      <c r="X114" s="510"/>
      <c r="Y114" s="510"/>
      <c r="Z114" s="510"/>
      <c r="AA114" s="510"/>
      <c r="AB114" s="510"/>
      <c r="AC114" s="355"/>
      <c r="AD114" s="521"/>
      <c r="AE114" s="510"/>
      <c r="AF114" s="510"/>
      <c r="AG114" s="510"/>
      <c r="AH114" s="510"/>
      <c r="AI114" s="510"/>
      <c r="AJ114" s="510"/>
      <c r="AK114" s="510"/>
      <c r="AL114" s="510"/>
      <c r="AM114" s="510"/>
      <c r="AN114" s="510"/>
      <c r="AO114" s="510"/>
      <c r="AP114" s="510"/>
      <c r="AQ114" s="510"/>
      <c r="AR114" s="510"/>
      <c r="AS114" s="510"/>
      <c r="AT114" s="510"/>
      <c r="AU114" s="510"/>
    </row>
    <row r="115" spans="1:54" s="412" customFormat="1" ht="15.75" x14ac:dyDescent="0.25">
      <c r="B115" s="526" t="s">
        <v>68</v>
      </c>
      <c r="C115" s="527"/>
      <c r="D115" s="527"/>
      <c r="E115" s="527"/>
      <c r="F115" s="527"/>
      <c r="G115" s="350"/>
      <c r="H115" s="528" t="s">
        <v>86</v>
      </c>
      <c r="I115" s="529"/>
      <c r="J115" s="529"/>
      <c r="K115" s="529"/>
      <c r="L115" s="529"/>
      <c r="M115" s="529"/>
      <c r="N115" s="529"/>
      <c r="O115" s="529"/>
      <c r="P115" s="350"/>
      <c r="Q115" s="522" t="s">
        <v>87</v>
      </c>
      <c r="R115" s="523"/>
      <c r="S115" s="523"/>
      <c r="T115" s="523"/>
      <c r="U115" s="523"/>
      <c r="V115" s="523"/>
      <c r="W115" s="523"/>
      <c r="X115" s="523"/>
      <c r="Y115" s="523"/>
      <c r="Z115" s="523"/>
      <c r="AA115" s="523"/>
      <c r="AB115" s="523"/>
      <c r="AC115" s="350"/>
      <c r="AD115" s="524" t="s">
        <v>88</v>
      </c>
      <c r="AE115" s="525"/>
      <c r="AF115" s="525"/>
      <c r="AG115" s="525"/>
      <c r="AH115" s="525"/>
      <c r="AI115" s="525"/>
      <c r="AJ115" s="525"/>
      <c r="AK115" s="525"/>
      <c r="AL115" s="525"/>
      <c r="AM115" s="525"/>
      <c r="AN115" s="525"/>
      <c r="AO115" s="525"/>
      <c r="AP115" s="525"/>
      <c r="AQ115" s="525"/>
      <c r="AR115" s="525"/>
      <c r="AS115" s="525"/>
      <c r="AT115" s="525"/>
      <c r="AU115" s="525"/>
      <c r="AV115" s="374"/>
      <c r="AW115" s="375"/>
      <c r="AX115" s="509"/>
      <c r="AY115" s="509" t="s">
        <v>39</v>
      </c>
      <c r="AZ115" s="374"/>
    </row>
    <row r="116" spans="1:54" s="415" customFormat="1" ht="15.75" x14ac:dyDescent="0.25">
      <c r="A116" s="413" t="s">
        <v>90</v>
      </c>
      <c r="B116" s="421">
        <f>B$5</f>
        <v>2022</v>
      </c>
      <c r="C116" s="414">
        <f t="shared" ref="C116:AU116" si="170">C$5</f>
        <v>2023</v>
      </c>
      <c r="D116" s="414">
        <f t="shared" si="170"/>
        <v>2024</v>
      </c>
      <c r="E116" s="414">
        <f t="shared" si="170"/>
        <v>2025</v>
      </c>
      <c r="F116" s="414">
        <f t="shared" si="170"/>
        <v>2026</v>
      </c>
      <c r="G116" s="398"/>
      <c r="H116" s="421" t="str">
        <f t="shared" si="170"/>
        <v>S I-2023</v>
      </c>
      <c r="I116" s="414" t="str">
        <f t="shared" si="170"/>
        <v>S II-2023</v>
      </c>
      <c r="J116" s="414" t="str">
        <f t="shared" si="170"/>
        <v>S I-2024</v>
      </c>
      <c r="K116" s="414" t="str">
        <f t="shared" si="170"/>
        <v>S II-2024</v>
      </c>
      <c r="L116" s="414" t="str">
        <f t="shared" si="170"/>
        <v>S I-2025</v>
      </c>
      <c r="M116" s="414" t="str">
        <f t="shared" si="170"/>
        <v>S II-2025</v>
      </c>
      <c r="N116" s="414" t="str">
        <f t="shared" si="170"/>
        <v>S I-2026</v>
      </c>
      <c r="O116" s="414" t="str">
        <f t="shared" si="170"/>
        <v>S II-2026</v>
      </c>
      <c r="P116" s="398"/>
      <c r="Q116" s="421" t="str">
        <f t="shared" si="170"/>
        <v>2024-I</v>
      </c>
      <c r="R116" s="414" t="str">
        <f t="shared" si="170"/>
        <v>2024-II</v>
      </c>
      <c r="S116" s="414" t="str">
        <f t="shared" si="170"/>
        <v>2024-III</v>
      </c>
      <c r="T116" s="414" t="str">
        <f t="shared" si="170"/>
        <v>2024-IV</v>
      </c>
      <c r="U116" s="414" t="str">
        <f t="shared" si="170"/>
        <v>2025-I</v>
      </c>
      <c r="V116" s="414" t="str">
        <f t="shared" si="170"/>
        <v>2025-II</v>
      </c>
      <c r="W116" s="414" t="str">
        <f t="shared" si="170"/>
        <v>2025-III</v>
      </c>
      <c r="X116" s="414" t="str">
        <f t="shared" si="170"/>
        <v>2025-IV</v>
      </c>
      <c r="Y116" s="414" t="str">
        <f t="shared" si="170"/>
        <v>2026-I</v>
      </c>
      <c r="Z116" s="414" t="str">
        <f t="shared" si="170"/>
        <v>2026-II</v>
      </c>
      <c r="AA116" s="414" t="str">
        <f t="shared" si="170"/>
        <v>2026-III</v>
      </c>
      <c r="AB116" s="414" t="str">
        <f t="shared" si="170"/>
        <v>2026-IV</v>
      </c>
      <c r="AC116" s="398"/>
      <c r="AD116" s="421" t="str">
        <f t="shared" si="170"/>
        <v>Enero-febrero 2024</v>
      </c>
      <c r="AE116" s="414" t="str">
        <f t="shared" si="170"/>
        <v>Marzo-abril 2024</v>
      </c>
      <c r="AF116" s="414" t="str">
        <f t="shared" si="170"/>
        <v>Mayo-junio 2024</v>
      </c>
      <c r="AG116" s="414" t="str">
        <f t="shared" si="170"/>
        <v>Julio-agosto 2024</v>
      </c>
      <c r="AH116" s="414" t="str">
        <f t="shared" si="170"/>
        <v>Septiembre-octubre 2024</v>
      </c>
      <c r="AI116" s="414" t="str">
        <f t="shared" si="170"/>
        <v>Noviembre-diciembre 2024</v>
      </c>
      <c r="AJ116" s="414" t="str">
        <f t="shared" si="170"/>
        <v>Enero-febrero 2025</v>
      </c>
      <c r="AK116" s="414" t="str">
        <f t="shared" si="170"/>
        <v>Marzo-abril 2025</v>
      </c>
      <c r="AL116" s="414" t="str">
        <f t="shared" si="170"/>
        <v>Mayo-junio 2025</v>
      </c>
      <c r="AM116" s="414" t="str">
        <f t="shared" si="170"/>
        <v>Julio-agosto 2025</v>
      </c>
      <c r="AN116" s="414" t="str">
        <f t="shared" si="170"/>
        <v>Septiembre-octubre 2025</v>
      </c>
      <c r="AO116" s="414" t="str">
        <f t="shared" si="170"/>
        <v>Noviembre-diciembre 2025</v>
      </c>
      <c r="AP116" s="414" t="str">
        <f t="shared" si="170"/>
        <v>Enero-febrero 2026</v>
      </c>
      <c r="AQ116" s="414" t="str">
        <f t="shared" si="170"/>
        <v>Marzo-abril 2026</v>
      </c>
      <c r="AR116" s="414" t="str">
        <f t="shared" si="170"/>
        <v>Mayo-junio 2026</v>
      </c>
      <c r="AS116" s="414" t="str">
        <f t="shared" si="170"/>
        <v>Julio-agosto 2026</v>
      </c>
      <c r="AT116" s="414" t="str">
        <f t="shared" si="170"/>
        <v>Septiembre-octubre 2026</v>
      </c>
      <c r="AU116" s="414" t="str">
        <f t="shared" si="170"/>
        <v>Noviembre-diciembre 2026</v>
      </c>
      <c r="AV116" s="398"/>
      <c r="AW116" s="376"/>
      <c r="AX116" s="416" t="s">
        <v>90</v>
      </c>
      <c r="AY116" s="416">
        <f>AY$5</f>
        <v>2025</v>
      </c>
      <c r="AZ116" s="352">
        <f>AZ$5</f>
        <v>2026</v>
      </c>
      <c r="BA116" s="473"/>
      <c r="BB116" s="473"/>
    </row>
    <row r="117" spans="1:54" ht="12.75" customHeight="1" x14ac:dyDescent="0.2">
      <c r="A117" s="417" t="s">
        <v>80</v>
      </c>
      <c r="B117" s="353"/>
      <c r="C117" s="354"/>
      <c r="D117" s="354"/>
      <c r="E117" s="354"/>
      <c r="F117" s="354"/>
      <c r="G117" s="355"/>
      <c r="H117" s="353"/>
      <c r="I117" s="354"/>
      <c r="J117" s="354"/>
      <c r="K117" s="354"/>
      <c r="L117" s="354"/>
      <c r="M117" s="354"/>
      <c r="N117" s="354"/>
      <c r="O117" s="354"/>
      <c r="P117" s="355"/>
      <c r="Q117" s="353"/>
      <c r="R117" s="354"/>
      <c r="S117" s="354"/>
      <c r="T117" s="354"/>
      <c r="U117" s="354"/>
      <c r="V117" s="354"/>
      <c r="W117" s="354"/>
      <c r="X117" s="354"/>
      <c r="Y117" s="354"/>
      <c r="Z117" s="354"/>
      <c r="AA117" s="354"/>
      <c r="AB117" s="354"/>
      <c r="AC117" s="355"/>
      <c r="AD117" s="353"/>
      <c r="AE117" s="354"/>
      <c r="AF117" s="354"/>
      <c r="AG117" s="354"/>
      <c r="AH117" s="354"/>
      <c r="AI117" s="354"/>
      <c r="AJ117" s="354"/>
      <c r="AK117" s="354"/>
      <c r="AL117" s="354"/>
      <c r="AM117" s="354"/>
      <c r="AN117" s="354"/>
      <c r="AO117" s="354"/>
      <c r="AP117" s="354"/>
      <c r="AQ117" s="354"/>
      <c r="AR117" s="354"/>
      <c r="AS117" s="354"/>
      <c r="AT117" s="354"/>
      <c r="AU117" s="354"/>
      <c r="AW117" s="377"/>
      <c r="AX117" s="369" t="s">
        <v>80</v>
      </c>
    </row>
    <row r="118" spans="1:54" s="411" customFormat="1" x14ac:dyDescent="0.2">
      <c r="A118" s="419" t="s">
        <v>0</v>
      </c>
      <c r="B118" s="426"/>
      <c r="C118" s="419">
        <f t="shared" ref="C118:F122" ca="1" si="171">C7/B7*100-100</f>
        <v>3.0095904646546074</v>
      </c>
      <c r="D118" s="419">
        <f t="shared" ca="1" si="171"/>
        <v>-0.61122477724866542</v>
      </c>
      <c r="E118" s="419">
        <f t="shared" ca="1" si="171"/>
        <v>-1.1402896451334783</v>
      </c>
      <c r="F118" s="419">
        <f t="shared" ca="1" si="171"/>
        <v>-100</v>
      </c>
      <c r="G118" s="399"/>
      <c r="H118" s="426"/>
      <c r="I118" s="419"/>
      <c r="J118" s="419">
        <f t="shared" ref="J118:O122" ca="1" si="172">J7/H7*100-100</f>
        <v>0.34500289652416427</v>
      </c>
      <c r="K118" s="419">
        <f t="shared" ca="1" si="172"/>
        <v>-1.5536472116794329</v>
      </c>
      <c r="L118" s="419">
        <f t="shared" ca="1" si="172"/>
        <v>-1.1027699453369735</v>
      </c>
      <c r="M118" s="419">
        <f t="shared" ca="1" si="172"/>
        <v>-1.1779808292184555</v>
      </c>
      <c r="N118" s="419">
        <f t="shared" ca="1" si="172"/>
        <v>-100</v>
      </c>
      <c r="O118" s="419">
        <f t="shared" ca="1" si="172"/>
        <v>-100</v>
      </c>
      <c r="P118" s="399"/>
      <c r="Q118" s="426"/>
      <c r="R118" s="419"/>
      <c r="S118" s="419"/>
      <c r="T118" s="419"/>
      <c r="U118" s="419">
        <f t="shared" ref="U118:AB122" ca="1" si="173">U7/Q7*100-100</f>
        <v>-1.5487577162941619</v>
      </c>
      <c r="V118" s="419">
        <f t="shared" ca="1" si="173"/>
        <v>-0.65420503272190444</v>
      </c>
      <c r="W118" s="419">
        <f t="shared" ca="1" si="173"/>
        <v>-2.6665527197285712</v>
      </c>
      <c r="X118" s="419">
        <f t="shared" ca="1" si="173"/>
        <v>0.33797280238438532</v>
      </c>
      <c r="Y118" s="419">
        <f t="shared" ca="1" si="173"/>
        <v>-100</v>
      </c>
      <c r="Z118" s="419">
        <f t="shared" ca="1" si="173"/>
        <v>-100</v>
      </c>
      <c r="AA118" s="419">
        <f t="shared" ca="1" si="173"/>
        <v>-100</v>
      </c>
      <c r="AB118" s="419">
        <f t="shared" ca="1" si="173"/>
        <v>-100</v>
      </c>
      <c r="AC118" s="399"/>
      <c r="AD118" s="426"/>
      <c r="AE118" s="419"/>
      <c r="AF118" s="419"/>
      <c r="AG118" s="419"/>
      <c r="AH118" s="419"/>
      <c r="AI118" s="419"/>
      <c r="AJ118" s="419">
        <f t="shared" ref="AJ118:AU122" ca="1" si="174">AJ7/AD7*100-100</f>
        <v>-1.7340838654994144</v>
      </c>
      <c r="AK118" s="419">
        <f t="shared" ca="1" si="174"/>
        <v>-0.96284837043194216</v>
      </c>
      <c r="AL118" s="419">
        <f t="shared" ca="1" si="174"/>
        <v>-0.60777885244485219</v>
      </c>
      <c r="AM118" s="419">
        <f t="shared" ca="1" si="174"/>
        <v>-2.4438260375652305</v>
      </c>
      <c r="AN118" s="419">
        <f t="shared" ca="1" si="174"/>
        <v>-1.8016128300671852</v>
      </c>
      <c r="AO118" s="419">
        <f t="shared" ca="1" si="174"/>
        <v>0.7435659541742865</v>
      </c>
      <c r="AP118" s="419">
        <f t="shared" ca="1" si="174"/>
        <v>-100</v>
      </c>
      <c r="AQ118" s="419">
        <f t="shared" ca="1" si="174"/>
        <v>-100</v>
      </c>
      <c r="AR118" s="419">
        <f t="shared" ca="1" si="174"/>
        <v>-100</v>
      </c>
      <c r="AS118" s="419">
        <f t="shared" ca="1" si="174"/>
        <v>-100</v>
      </c>
      <c r="AT118" s="419">
        <f t="shared" ca="1" si="174"/>
        <v>-100</v>
      </c>
      <c r="AU118" s="419">
        <f t="shared" ca="1" si="174"/>
        <v>-100</v>
      </c>
      <c r="AV118" s="399"/>
      <c r="AW118" s="426"/>
      <c r="AX118" s="419" t="s">
        <v>0</v>
      </c>
      <c r="AY118" s="419"/>
      <c r="AZ118" s="423">
        <f ca="1">AZ7/AY7*100-100</f>
        <v>-100</v>
      </c>
      <c r="BA118" s="419"/>
      <c r="BB118" s="419"/>
    </row>
    <row r="119" spans="1:54" s="411" customFormat="1" x14ac:dyDescent="0.2">
      <c r="A119" s="419" t="s">
        <v>1</v>
      </c>
      <c r="B119" s="426"/>
      <c r="C119" s="419">
        <f t="shared" ca="1" si="171"/>
        <v>0.51026724091951792</v>
      </c>
      <c r="D119" s="419">
        <f t="shared" ca="1" si="171"/>
        <v>-7.3821997384687563</v>
      </c>
      <c r="E119" s="419">
        <f t="shared" ca="1" si="171"/>
        <v>-6.203055282847842</v>
      </c>
      <c r="F119" s="419">
        <f t="shared" ca="1" si="171"/>
        <v>-100</v>
      </c>
      <c r="G119" s="399"/>
      <c r="H119" s="426"/>
      <c r="I119" s="419"/>
      <c r="J119" s="419">
        <f t="shared" ca="1" si="172"/>
        <v>-6.9917451482533153</v>
      </c>
      <c r="K119" s="419">
        <f t="shared" ca="1" si="172"/>
        <v>-7.7881685651565959</v>
      </c>
      <c r="L119" s="419">
        <f t="shared" ca="1" si="172"/>
        <v>-9.4412759888790276</v>
      </c>
      <c r="M119" s="419">
        <f t="shared" ca="1" si="172"/>
        <v>-2.8070883947544729</v>
      </c>
      <c r="N119" s="419">
        <f t="shared" ca="1" si="172"/>
        <v>-100</v>
      </c>
      <c r="O119" s="419">
        <f t="shared" ca="1" si="172"/>
        <v>-100</v>
      </c>
      <c r="P119" s="399"/>
      <c r="Q119" s="426"/>
      <c r="R119" s="419"/>
      <c r="S119" s="419"/>
      <c r="T119" s="419"/>
      <c r="U119" s="419">
        <f t="shared" ca="1" si="173"/>
        <v>-10.946093013083797</v>
      </c>
      <c r="V119" s="419">
        <f t="shared" ca="1" si="173"/>
        <v>-7.871119588349444</v>
      </c>
      <c r="W119" s="419">
        <f t="shared" ca="1" si="173"/>
        <v>-5.1334385785073806</v>
      </c>
      <c r="X119" s="419">
        <f t="shared" ca="1" si="173"/>
        <v>-0.39972011066139146</v>
      </c>
      <c r="Y119" s="419">
        <f t="shared" ca="1" si="173"/>
        <v>-100</v>
      </c>
      <c r="Z119" s="419">
        <f t="shared" ca="1" si="173"/>
        <v>-100</v>
      </c>
      <c r="AA119" s="419">
        <f t="shared" ca="1" si="173"/>
        <v>-100</v>
      </c>
      <c r="AB119" s="419">
        <f t="shared" ca="1" si="173"/>
        <v>-100</v>
      </c>
      <c r="AC119" s="399"/>
      <c r="AD119" s="426"/>
      <c r="AE119" s="419"/>
      <c r="AF119" s="419"/>
      <c r="AG119" s="419"/>
      <c r="AH119" s="419"/>
      <c r="AI119" s="419"/>
      <c r="AJ119" s="419">
        <f t="shared" ca="1" si="174"/>
        <v>-11.143062641585061</v>
      </c>
      <c r="AK119" s="419">
        <f t="shared" ca="1" si="174"/>
        <v>-8.8622060010578991</v>
      </c>
      <c r="AL119" s="419">
        <f t="shared" ca="1" si="174"/>
        <v>-8.2353771859618661</v>
      </c>
      <c r="AM119" s="419">
        <f t="shared" ca="1" si="174"/>
        <v>-6.0894307377640757</v>
      </c>
      <c r="AN119" s="419">
        <f t="shared" ca="1" si="174"/>
        <v>-1.9257726125869254</v>
      </c>
      <c r="AO119" s="419">
        <f t="shared" ca="1" si="174"/>
        <v>-0.27544576712776347</v>
      </c>
      <c r="AP119" s="419">
        <f t="shared" ca="1" si="174"/>
        <v>-100</v>
      </c>
      <c r="AQ119" s="419">
        <f t="shared" ca="1" si="174"/>
        <v>-100</v>
      </c>
      <c r="AR119" s="419">
        <f t="shared" ca="1" si="174"/>
        <v>-100</v>
      </c>
      <c r="AS119" s="419">
        <f t="shared" ca="1" si="174"/>
        <v>-100</v>
      </c>
      <c r="AT119" s="419">
        <f t="shared" ca="1" si="174"/>
        <v>-100</v>
      </c>
      <c r="AU119" s="419">
        <f t="shared" ca="1" si="174"/>
        <v>-100</v>
      </c>
      <c r="AV119" s="399"/>
      <c r="AW119" s="426"/>
      <c r="AX119" s="419" t="s">
        <v>1</v>
      </c>
      <c r="AY119" s="419"/>
      <c r="AZ119" s="423">
        <f ca="1">AZ8/AY8*100-100</f>
        <v>-100</v>
      </c>
      <c r="BA119" s="419"/>
      <c r="BB119" s="419"/>
    </row>
    <row r="120" spans="1:54" s="411" customFormat="1" x14ac:dyDescent="0.2">
      <c r="A120" s="419" t="s">
        <v>5</v>
      </c>
      <c r="B120" s="426"/>
      <c r="C120" s="419">
        <f t="shared" ca="1" si="171"/>
        <v>-2.4548184577596146</v>
      </c>
      <c r="D120" s="419">
        <f t="shared" ca="1" si="171"/>
        <v>-2.3795526405086349</v>
      </c>
      <c r="E120" s="419">
        <f t="shared" ca="1" si="171"/>
        <v>-0.1634137639710076</v>
      </c>
      <c r="F120" s="419">
        <f t="shared" ca="1" si="171"/>
        <v>-100</v>
      </c>
      <c r="G120" s="399"/>
      <c r="H120" s="426"/>
      <c r="I120" s="419"/>
      <c r="J120" s="419">
        <f t="shared" ca="1" si="172"/>
        <v>-2.729327482764333</v>
      </c>
      <c r="K120" s="419">
        <f t="shared" ca="1" si="172"/>
        <v>-2.0301852672639455</v>
      </c>
      <c r="L120" s="419">
        <f t="shared" ca="1" si="172"/>
        <v>-0.73890859201333114</v>
      </c>
      <c r="M120" s="419">
        <f t="shared" ca="1" si="172"/>
        <v>0.40730852258417372</v>
      </c>
      <c r="N120" s="419">
        <f t="shared" ca="1" si="172"/>
        <v>-100</v>
      </c>
      <c r="O120" s="419">
        <f t="shared" ca="1" si="172"/>
        <v>-100</v>
      </c>
      <c r="P120" s="399"/>
      <c r="Q120" s="426"/>
      <c r="R120" s="419"/>
      <c r="S120" s="419"/>
      <c r="T120" s="419"/>
      <c r="U120" s="419">
        <f t="shared" ca="1" si="173"/>
        <v>7.9361403399261121E-2</v>
      </c>
      <c r="V120" s="419">
        <f t="shared" ca="1" si="173"/>
        <v>-1.5457862715339559</v>
      </c>
      <c r="W120" s="419">
        <f t="shared" ca="1" si="173"/>
        <v>-1.4234647643134224</v>
      </c>
      <c r="X120" s="419">
        <f t="shared" ca="1" si="173"/>
        <v>2.2593110438185988</v>
      </c>
      <c r="Y120" s="419">
        <f t="shared" ca="1" si="173"/>
        <v>-100</v>
      </c>
      <c r="Z120" s="419">
        <f t="shared" ca="1" si="173"/>
        <v>-100</v>
      </c>
      <c r="AA120" s="419">
        <f t="shared" ca="1" si="173"/>
        <v>-100</v>
      </c>
      <c r="AB120" s="419">
        <f t="shared" ca="1" si="173"/>
        <v>-100</v>
      </c>
      <c r="AC120" s="399"/>
      <c r="AD120" s="426"/>
      <c r="AE120" s="419"/>
      <c r="AF120" s="419"/>
      <c r="AG120" s="419"/>
      <c r="AH120" s="419"/>
      <c r="AI120" s="419"/>
      <c r="AJ120" s="419">
        <f t="shared" ca="1" si="174"/>
        <v>1.1268442895787274</v>
      </c>
      <c r="AK120" s="419">
        <f t="shared" ca="1" si="174"/>
        <v>-0.4495453177902391</v>
      </c>
      <c r="AL120" s="419">
        <f t="shared" ca="1" si="174"/>
        <v>-2.8221708274186312</v>
      </c>
      <c r="AM120" s="419">
        <f t="shared" ca="1" si="174"/>
        <v>-2.068137106028999</v>
      </c>
      <c r="AN120" s="419">
        <f t="shared" ca="1" si="174"/>
        <v>0.81002022677007801</v>
      </c>
      <c r="AO120" s="419">
        <f t="shared" ca="1" si="174"/>
        <v>2.5178583123982605</v>
      </c>
      <c r="AP120" s="419">
        <f t="shared" ca="1" si="174"/>
        <v>-100</v>
      </c>
      <c r="AQ120" s="419">
        <f t="shared" ca="1" si="174"/>
        <v>-100</v>
      </c>
      <c r="AR120" s="419">
        <f t="shared" ca="1" si="174"/>
        <v>-100</v>
      </c>
      <c r="AS120" s="419">
        <f t="shared" ca="1" si="174"/>
        <v>-100</v>
      </c>
      <c r="AT120" s="419">
        <f t="shared" ca="1" si="174"/>
        <v>-100</v>
      </c>
      <c r="AU120" s="419">
        <f t="shared" ca="1" si="174"/>
        <v>-100</v>
      </c>
      <c r="AV120" s="399"/>
      <c r="AW120" s="426"/>
      <c r="AX120" s="419" t="s">
        <v>5</v>
      </c>
      <c r="AY120" s="419"/>
      <c r="AZ120" s="423">
        <f ca="1">AZ9/AY9*100-100</f>
        <v>-100</v>
      </c>
      <c r="BA120" s="419"/>
      <c r="BB120" s="419"/>
    </row>
    <row r="121" spans="1:54" s="411" customFormat="1" x14ac:dyDescent="0.2">
      <c r="A121" s="419" t="s">
        <v>8</v>
      </c>
      <c r="B121" s="426"/>
      <c r="C121" s="419">
        <f t="shared" ca="1" si="171"/>
        <v>12.152103144802908</v>
      </c>
      <c r="D121" s="419">
        <f t="shared" ca="1" si="171"/>
        <v>3.0854502994327646</v>
      </c>
      <c r="E121" s="419">
        <f t="shared" ca="1" si="171"/>
        <v>-1.0561634280254708</v>
      </c>
      <c r="F121" s="419">
        <f t="shared" ca="1" si="171"/>
        <v>-100</v>
      </c>
      <c r="G121" s="399"/>
      <c r="H121" s="426"/>
      <c r="I121" s="419"/>
      <c r="J121" s="419">
        <f t="shared" ca="1" si="172"/>
        <v>9.0602345699657008</v>
      </c>
      <c r="K121" s="419">
        <f t="shared" ca="1" si="172"/>
        <v>-2.3366692732393517</v>
      </c>
      <c r="L121" s="419">
        <f t="shared" ca="1" si="172"/>
        <v>-1.8857016929504198</v>
      </c>
      <c r="M121" s="419">
        <f t="shared" ca="1" si="172"/>
        <v>-0.2155076899357482</v>
      </c>
      <c r="N121" s="419">
        <f t="shared" ca="1" si="172"/>
        <v>-100</v>
      </c>
      <c r="O121" s="419">
        <f t="shared" ca="1" si="172"/>
        <v>-100</v>
      </c>
      <c r="P121" s="399"/>
      <c r="Q121" s="426"/>
      <c r="R121" s="419"/>
      <c r="S121" s="419"/>
      <c r="T121" s="419"/>
      <c r="U121" s="419">
        <f t="shared" ca="1" si="173"/>
        <v>-2.3259068810166212</v>
      </c>
      <c r="V121" s="419">
        <f t="shared" ca="1" si="173"/>
        <v>-1.4449481179143788</v>
      </c>
      <c r="W121" s="419">
        <f t="shared" ca="1" si="173"/>
        <v>-4.2409972797857023</v>
      </c>
      <c r="X121" s="419">
        <f t="shared" ca="1" si="173"/>
        <v>3.9983028565042247</v>
      </c>
      <c r="Y121" s="419">
        <f t="shared" ca="1" si="173"/>
        <v>-100</v>
      </c>
      <c r="Z121" s="419">
        <f t="shared" ca="1" si="173"/>
        <v>-100</v>
      </c>
      <c r="AA121" s="419">
        <f t="shared" ca="1" si="173"/>
        <v>-100</v>
      </c>
      <c r="AB121" s="419">
        <f t="shared" ca="1" si="173"/>
        <v>-100</v>
      </c>
      <c r="AC121" s="399"/>
      <c r="AD121" s="426"/>
      <c r="AE121" s="419"/>
      <c r="AF121" s="419"/>
      <c r="AG121" s="419"/>
      <c r="AH121" s="419"/>
      <c r="AI121" s="419"/>
      <c r="AJ121" s="419">
        <f t="shared" ca="1" si="174"/>
        <v>-4.0636425006467363</v>
      </c>
      <c r="AK121" s="419">
        <f t="shared" ca="1" si="174"/>
        <v>-1.3730075146624898</v>
      </c>
      <c r="AL121" s="419">
        <f t="shared" ca="1" si="174"/>
        <v>-0.18894502378081768</v>
      </c>
      <c r="AM121" s="419">
        <f t="shared" ca="1" si="174"/>
        <v>-3.0583267462198762</v>
      </c>
      <c r="AN121" s="419">
        <f t="shared" ca="1" si="174"/>
        <v>-2.3574847381054553</v>
      </c>
      <c r="AO121" s="419">
        <f t="shared" ca="1" si="174"/>
        <v>4.9630031158600474</v>
      </c>
      <c r="AP121" s="419">
        <f t="shared" ca="1" si="174"/>
        <v>-100</v>
      </c>
      <c r="AQ121" s="419">
        <f t="shared" ca="1" si="174"/>
        <v>-100</v>
      </c>
      <c r="AR121" s="419">
        <f t="shared" ca="1" si="174"/>
        <v>-100</v>
      </c>
      <c r="AS121" s="419">
        <f t="shared" ca="1" si="174"/>
        <v>-100</v>
      </c>
      <c r="AT121" s="419">
        <f t="shared" ca="1" si="174"/>
        <v>-100</v>
      </c>
      <c r="AU121" s="419">
        <f t="shared" ca="1" si="174"/>
        <v>-100</v>
      </c>
      <c r="AV121" s="399"/>
      <c r="AW121" s="426"/>
      <c r="AX121" s="419" t="s">
        <v>8</v>
      </c>
      <c r="AY121" s="419"/>
      <c r="AZ121" s="423">
        <f ca="1">AZ10/AY10*100-100</f>
        <v>-100</v>
      </c>
      <c r="BA121" s="419"/>
      <c r="BB121" s="419"/>
    </row>
    <row r="122" spans="1:54" s="411" customFormat="1" x14ac:dyDescent="0.2">
      <c r="A122" s="418" t="s">
        <v>12</v>
      </c>
      <c r="B122" s="425"/>
      <c r="C122" s="418">
        <f t="shared" ca="1" si="171"/>
        <v>1.4758347610372482</v>
      </c>
      <c r="D122" s="418">
        <f t="shared" ca="1" si="171"/>
        <v>-0.28445611430544204</v>
      </c>
      <c r="E122" s="418">
        <f t="shared" ca="1" si="171"/>
        <v>-0.36422665427603818</v>
      </c>
      <c r="F122" s="418">
        <f t="shared" ca="1" si="171"/>
        <v>-100</v>
      </c>
      <c r="G122" s="399"/>
      <c r="H122" s="425"/>
      <c r="I122" s="418"/>
      <c r="J122" s="418">
        <f t="shared" ca="1" si="172"/>
        <v>-0.49792343778038628</v>
      </c>
      <c r="K122" s="418">
        <f t="shared" ca="1" si="172"/>
        <v>-7.1381615000419174E-2</v>
      </c>
      <c r="L122" s="418">
        <f t="shared" ca="1" si="172"/>
        <v>0.53701422511255714</v>
      </c>
      <c r="M122" s="418">
        <f t="shared" ca="1" si="172"/>
        <v>-1.2599692272955849</v>
      </c>
      <c r="N122" s="418">
        <f t="shared" ca="1" si="172"/>
        <v>-100</v>
      </c>
      <c r="O122" s="418">
        <f t="shared" ca="1" si="172"/>
        <v>-100</v>
      </c>
      <c r="P122" s="399"/>
      <c r="Q122" s="425"/>
      <c r="R122" s="418"/>
      <c r="S122" s="418"/>
      <c r="T122" s="418"/>
      <c r="U122" s="418">
        <f t="shared" ca="1" si="173"/>
        <v>0.13871115545505575</v>
      </c>
      <c r="V122" s="418">
        <f t="shared" ca="1" si="173"/>
        <v>0.93708503639410878</v>
      </c>
      <c r="W122" s="418">
        <f t="shared" ca="1" si="173"/>
        <v>-1.8504405701356177</v>
      </c>
      <c r="X122" s="418">
        <f t="shared" ca="1" si="173"/>
        <v>-0.66414759550784197</v>
      </c>
      <c r="Y122" s="418">
        <f t="shared" ca="1" si="173"/>
        <v>-100</v>
      </c>
      <c r="Z122" s="418">
        <f t="shared" ca="1" si="173"/>
        <v>-100</v>
      </c>
      <c r="AA122" s="418">
        <f t="shared" ca="1" si="173"/>
        <v>-100</v>
      </c>
      <c r="AB122" s="418">
        <f t="shared" ca="1" si="173"/>
        <v>-100</v>
      </c>
      <c r="AC122" s="399"/>
      <c r="AD122" s="425"/>
      <c r="AE122" s="418"/>
      <c r="AF122" s="418"/>
      <c r="AG122" s="418"/>
      <c r="AH122" s="418"/>
      <c r="AI122" s="418"/>
      <c r="AJ122" s="418">
        <f t="shared" ca="1" si="174"/>
        <v>0.52476495977845161</v>
      </c>
      <c r="AK122" s="418">
        <f t="shared" ca="1" si="174"/>
        <v>0.48422020540117217</v>
      </c>
      <c r="AL122" s="418">
        <f t="shared" ca="1" si="174"/>
        <v>0.60202106991353332</v>
      </c>
      <c r="AM122" s="418">
        <f t="shared" ca="1" si="174"/>
        <v>-1.6693235137646809</v>
      </c>
      <c r="AN122" s="418">
        <f t="shared" ca="1" si="174"/>
        <v>-1.7581148525560195</v>
      </c>
      <c r="AO122" s="418">
        <f t="shared" ca="1" si="174"/>
        <v>-0.34407235714343187</v>
      </c>
      <c r="AP122" s="418">
        <f t="shared" ca="1" si="174"/>
        <v>-100</v>
      </c>
      <c r="AQ122" s="418">
        <f t="shared" ca="1" si="174"/>
        <v>-100</v>
      </c>
      <c r="AR122" s="418">
        <f t="shared" ca="1" si="174"/>
        <v>-100</v>
      </c>
      <c r="AS122" s="418">
        <f t="shared" ca="1" si="174"/>
        <v>-100</v>
      </c>
      <c r="AT122" s="418">
        <f t="shared" ca="1" si="174"/>
        <v>-100</v>
      </c>
      <c r="AU122" s="418">
        <f t="shared" ca="1" si="174"/>
        <v>-100</v>
      </c>
      <c r="AV122" s="399"/>
      <c r="AW122" s="425"/>
      <c r="AX122" s="418" t="s">
        <v>12</v>
      </c>
      <c r="AY122" s="418"/>
      <c r="AZ122" s="422">
        <f ca="1">AZ11/AY11*100-100</f>
        <v>-100</v>
      </c>
      <c r="BA122" s="418"/>
      <c r="BB122" s="418"/>
    </row>
    <row r="123" spans="1:54" s="411" customFormat="1" x14ac:dyDescent="0.2">
      <c r="A123" s="419" t="s">
        <v>0</v>
      </c>
      <c r="B123" s="426"/>
      <c r="C123" s="419"/>
      <c r="D123" s="419"/>
      <c r="E123" s="419"/>
      <c r="F123" s="419"/>
      <c r="G123" s="399"/>
      <c r="H123" s="426"/>
      <c r="I123" s="419"/>
      <c r="J123" s="419"/>
      <c r="K123" s="419"/>
      <c r="L123" s="419"/>
      <c r="M123" s="419"/>
      <c r="N123" s="419"/>
      <c r="O123" s="419"/>
      <c r="P123" s="399"/>
      <c r="Q123" s="426"/>
      <c r="R123" s="419"/>
      <c r="S123" s="419"/>
      <c r="T123" s="419"/>
      <c r="U123" s="419"/>
      <c r="V123" s="419"/>
      <c r="W123" s="419"/>
      <c r="X123" s="419"/>
      <c r="Y123" s="419"/>
      <c r="Z123" s="419"/>
      <c r="AA123" s="419"/>
      <c r="AB123" s="419"/>
      <c r="AC123" s="399"/>
      <c r="AD123" s="426"/>
      <c r="AE123" s="419"/>
      <c r="AF123" s="419"/>
      <c r="AG123" s="419"/>
      <c r="AH123" s="419"/>
      <c r="AI123" s="419"/>
      <c r="AJ123" s="419"/>
      <c r="AK123" s="419"/>
      <c r="AL123" s="419"/>
      <c r="AM123" s="419"/>
      <c r="AN123" s="419"/>
      <c r="AO123" s="419"/>
      <c r="AP123" s="419"/>
      <c r="AQ123" s="419"/>
      <c r="AR123" s="419"/>
      <c r="AS123" s="419"/>
      <c r="AT123" s="419"/>
      <c r="AU123" s="419"/>
      <c r="AV123" s="399"/>
      <c r="AW123" s="426"/>
      <c r="AX123" s="419" t="s">
        <v>0</v>
      </c>
      <c r="AY123" s="419"/>
      <c r="AZ123" s="423"/>
      <c r="BA123" s="419"/>
      <c r="BB123" s="419"/>
    </row>
    <row r="124" spans="1:54" s="411" customFormat="1" x14ac:dyDescent="0.2">
      <c r="A124" s="419" t="s">
        <v>1</v>
      </c>
      <c r="B124" s="426"/>
      <c r="C124" s="419">
        <f t="shared" ref="C124:F129" ca="1" si="175">C13/B13*100-100</f>
        <v>0.51026724091951792</v>
      </c>
      <c r="D124" s="419">
        <f t="shared" ca="1" si="175"/>
        <v>-7.3821997384687563</v>
      </c>
      <c r="E124" s="419">
        <f t="shared" ca="1" si="175"/>
        <v>-6.203055282847842</v>
      </c>
      <c r="F124" s="419">
        <f t="shared" ca="1" si="175"/>
        <v>-100</v>
      </c>
      <c r="G124" s="399"/>
      <c r="H124" s="426"/>
      <c r="I124" s="419"/>
      <c r="J124" s="419">
        <f t="shared" ref="J124:O129" ca="1" si="176">J13/H13*100-100</f>
        <v>-6.9917451482533153</v>
      </c>
      <c r="K124" s="419">
        <f t="shared" ca="1" si="176"/>
        <v>-7.7881685651565959</v>
      </c>
      <c r="L124" s="419">
        <f t="shared" ca="1" si="176"/>
        <v>-9.4412759888790276</v>
      </c>
      <c r="M124" s="419">
        <f t="shared" ca="1" si="176"/>
        <v>-2.8070883947544729</v>
      </c>
      <c r="N124" s="419">
        <f t="shared" ca="1" si="176"/>
        <v>-100</v>
      </c>
      <c r="O124" s="419">
        <f t="shared" ca="1" si="176"/>
        <v>-100</v>
      </c>
      <c r="P124" s="399"/>
      <c r="Q124" s="426"/>
      <c r="R124" s="419"/>
      <c r="S124" s="419"/>
      <c r="T124" s="419"/>
      <c r="U124" s="419">
        <f t="shared" ref="U124:AB129" ca="1" si="177">U13/Q13*100-100</f>
        <v>-10.946093013083797</v>
      </c>
      <c r="V124" s="419">
        <f t="shared" ca="1" si="177"/>
        <v>-7.871119588349444</v>
      </c>
      <c r="W124" s="419">
        <f t="shared" ca="1" si="177"/>
        <v>-5.1334385785073806</v>
      </c>
      <c r="X124" s="419">
        <f t="shared" ca="1" si="177"/>
        <v>-0.39972011066139146</v>
      </c>
      <c r="Y124" s="419">
        <f t="shared" ca="1" si="177"/>
        <v>-100</v>
      </c>
      <c r="Z124" s="419">
        <f t="shared" ca="1" si="177"/>
        <v>-100</v>
      </c>
      <c r="AA124" s="419">
        <f t="shared" ca="1" si="177"/>
        <v>-100</v>
      </c>
      <c r="AB124" s="419">
        <f t="shared" ca="1" si="177"/>
        <v>-100</v>
      </c>
      <c r="AC124" s="399"/>
      <c r="AD124" s="426"/>
      <c r="AE124" s="419"/>
      <c r="AF124" s="419"/>
      <c r="AG124" s="419"/>
      <c r="AH124" s="419"/>
      <c r="AI124" s="419"/>
      <c r="AJ124" s="419">
        <f t="shared" ref="AJ124:AU129" ca="1" si="178">AJ13/AD13*100-100</f>
        <v>-11.143062641585061</v>
      </c>
      <c r="AK124" s="419">
        <f t="shared" ca="1" si="178"/>
        <v>-8.8622060010578991</v>
      </c>
      <c r="AL124" s="419">
        <f t="shared" ca="1" si="178"/>
        <v>-8.2353771859618661</v>
      </c>
      <c r="AM124" s="419">
        <f t="shared" ca="1" si="178"/>
        <v>-6.0894307377640757</v>
      </c>
      <c r="AN124" s="419">
        <f t="shared" ca="1" si="178"/>
        <v>-1.9257726125869254</v>
      </c>
      <c r="AO124" s="419">
        <f t="shared" ca="1" si="178"/>
        <v>-0.27544576712776347</v>
      </c>
      <c r="AP124" s="419">
        <f t="shared" ca="1" si="178"/>
        <v>-100</v>
      </c>
      <c r="AQ124" s="419">
        <f t="shared" ca="1" si="178"/>
        <v>-100</v>
      </c>
      <c r="AR124" s="419">
        <f t="shared" ca="1" si="178"/>
        <v>-100</v>
      </c>
      <c r="AS124" s="419">
        <f t="shared" ca="1" si="178"/>
        <v>-100</v>
      </c>
      <c r="AT124" s="419">
        <f t="shared" ca="1" si="178"/>
        <v>-100</v>
      </c>
      <c r="AU124" s="419">
        <f t="shared" ca="1" si="178"/>
        <v>-100</v>
      </c>
      <c r="AV124" s="399"/>
      <c r="AW124" s="426"/>
      <c r="AX124" s="419" t="s">
        <v>1</v>
      </c>
      <c r="AY124" s="419"/>
      <c r="AZ124" s="423">
        <f t="shared" ref="AZ124:AZ129" ca="1" si="179">AZ13/AY13*100-100</f>
        <v>-100</v>
      </c>
      <c r="BA124" s="419"/>
      <c r="BB124" s="419"/>
    </row>
    <row r="125" spans="1:54" s="371" customFormat="1" x14ac:dyDescent="0.2">
      <c r="A125" s="420" t="s">
        <v>2</v>
      </c>
      <c r="B125" s="427"/>
      <c r="C125" s="420">
        <f t="shared" ca="1" si="175"/>
        <v>1.9458373294906721</v>
      </c>
      <c r="D125" s="420">
        <f t="shared" ca="1" si="175"/>
        <v>-6.6336361939776083</v>
      </c>
      <c r="E125" s="420">
        <f t="shared" ca="1" si="175"/>
        <v>-5.4263278800345773</v>
      </c>
      <c r="F125" s="420">
        <f t="shared" ca="1" si="175"/>
        <v>-100</v>
      </c>
      <c r="G125" s="372"/>
      <c r="H125" s="427"/>
      <c r="I125" s="420"/>
      <c r="J125" s="420">
        <f t="shared" ca="1" si="176"/>
        <v>-5.6796985111332958</v>
      </c>
      <c r="K125" s="420">
        <f t="shared" ca="1" si="176"/>
        <v>-7.6060784109071733</v>
      </c>
      <c r="L125" s="420">
        <f t="shared" ca="1" si="176"/>
        <v>-8.2937425919469234</v>
      </c>
      <c r="M125" s="420">
        <f t="shared" ca="1" si="176"/>
        <v>-2.442346639130534</v>
      </c>
      <c r="N125" s="420">
        <f t="shared" ca="1" si="176"/>
        <v>-100</v>
      </c>
      <c r="O125" s="420">
        <f t="shared" ca="1" si="176"/>
        <v>-100</v>
      </c>
      <c r="P125" s="372"/>
      <c r="Q125" s="427"/>
      <c r="R125" s="420"/>
      <c r="S125" s="420"/>
      <c r="T125" s="420"/>
      <c r="U125" s="420">
        <f t="shared" ca="1" si="177"/>
        <v>-9.6561540102270413</v>
      </c>
      <c r="V125" s="420">
        <f t="shared" ca="1" si="177"/>
        <v>-6.8927225741112039</v>
      </c>
      <c r="W125" s="420">
        <f t="shared" ca="1" si="177"/>
        <v>-5.0690217178420482</v>
      </c>
      <c r="X125" s="420">
        <f t="shared" ca="1" si="177"/>
        <v>0.28262732402943413</v>
      </c>
      <c r="Y125" s="420">
        <f t="shared" ca="1" si="177"/>
        <v>-100</v>
      </c>
      <c r="Z125" s="420">
        <f t="shared" ca="1" si="177"/>
        <v>-100</v>
      </c>
      <c r="AA125" s="420">
        <f t="shared" ca="1" si="177"/>
        <v>-100</v>
      </c>
      <c r="AB125" s="420">
        <f t="shared" ca="1" si="177"/>
        <v>-100</v>
      </c>
      <c r="AC125" s="372"/>
      <c r="AD125" s="427"/>
      <c r="AE125" s="420"/>
      <c r="AF125" s="420"/>
      <c r="AG125" s="420"/>
      <c r="AH125" s="420"/>
      <c r="AI125" s="420"/>
      <c r="AJ125" s="420">
        <f t="shared" ca="1" si="178"/>
        <v>-9.3612763502490992</v>
      </c>
      <c r="AK125" s="420">
        <f t="shared" ca="1" si="178"/>
        <v>-8.7975776495836442</v>
      </c>
      <c r="AL125" s="420">
        <f t="shared" ca="1" si="178"/>
        <v>-6.6821860493049599</v>
      </c>
      <c r="AM125" s="420">
        <f t="shared" ca="1" si="178"/>
        <v>-5.5553666983728647</v>
      </c>
      <c r="AN125" s="420">
        <f t="shared" ca="1" si="178"/>
        <v>-3.3519446208033088</v>
      </c>
      <c r="AO125" s="420">
        <f t="shared" ca="1" si="178"/>
        <v>1.7774341917063765</v>
      </c>
      <c r="AP125" s="420">
        <f t="shared" ca="1" si="178"/>
        <v>-100</v>
      </c>
      <c r="AQ125" s="420">
        <f t="shared" ca="1" si="178"/>
        <v>-100</v>
      </c>
      <c r="AR125" s="420">
        <f t="shared" ca="1" si="178"/>
        <v>-100</v>
      </c>
      <c r="AS125" s="420">
        <f t="shared" ca="1" si="178"/>
        <v>-100</v>
      </c>
      <c r="AT125" s="420">
        <f t="shared" ca="1" si="178"/>
        <v>-100</v>
      </c>
      <c r="AU125" s="420">
        <f t="shared" ca="1" si="178"/>
        <v>-100</v>
      </c>
      <c r="AV125" s="372"/>
      <c r="AW125" s="427"/>
      <c r="AX125" s="420" t="s">
        <v>2</v>
      </c>
      <c r="AY125" s="420"/>
      <c r="AZ125" s="424">
        <f t="shared" ca="1" si="179"/>
        <v>-100</v>
      </c>
      <c r="BA125" s="420"/>
      <c r="BB125" s="420"/>
    </row>
    <row r="126" spans="1:54" s="371" customFormat="1" x14ac:dyDescent="0.2">
      <c r="A126" s="420" t="s">
        <v>3</v>
      </c>
      <c r="B126" s="427"/>
      <c r="C126" s="420">
        <f t="shared" ca="1" si="175"/>
        <v>-3.3222336184704346</v>
      </c>
      <c r="D126" s="420">
        <f t="shared" ca="1" si="175"/>
        <v>-9.0183537488876055</v>
      </c>
      <c r="E126" s="420">
        <f t="shared" ca="1" si="175"/>
        <v>-2.8840505651929362</v>
      </c>
      <c r="F126" s="420">
        <f t="shared" ca="1" si="175"/>
        <v>-100</v>
      </c>
      <c r="G126" s="372"/>
      <c r="H126" s="427"/>
      <c r="I126" s="420"/>
      <c r="J126" s="420">
        <f t="shared" ca="1" si="176"/>
        <v>-8.7137762627461512</v>
      </c>
      <c r="K126" s="420">
        <f t="shared" ca="1" si="176"/>
        <v>-9.3378275566805513</v>
      </c>
      <c r="L126" s="420">
        <f t="shared" ca="1" si="176"/>
        <v>-5.7448704183610175</v>
      </c>
      <c r="M126" s="420">
        <f t="shared" ca="1" si="176"/>
        <v>0.13734155143565374</v>
      </c>
      <c r="N126" s="420">
        <f t="shared" ca="1" si="176"/>
        <v>-100</v>
      </c>
      <c r="O126" s="420">
        <f t="shared" ca="1" si="176"/>
        <v>-100</v>
      </c>
      <c r="P126" s="372"/>
      <c r="Q126" s="427"/>
      <c r="R126" s="420"/>
      <c r="S126" s="420"/>
      <c r="T126" s="420"/>
      <c r="U126" s="420">
        <f t="shared" ca="1" si="177"/>
        <v>-7.812556843327485</v>
      </c>
      <c r="V126" s="420">
        <f t="shared" ca="1" si="177"/>
        <v>-3.544432891936026</v>
      </c>
      <c r="W126" s="420">
        <f t="shared" ca="1" si="177"/>
        <v>-0.74360021488068639</v>
      </c>
      <c r="X126" s="420">
        <f t="shared" ca="1" si="177"/>
        <v>1.0324679317530183</v>
      </c>
      <c r="Y126" s="420">
        <f t="shared" ca="1" si="177"/>
        <v>-100</v>
      </c>
      <c r="Z126" s="420">
        <f t="shared" ca="1" si="177"/>
        <v>-100</v>
      </c>
      <c r="AA126" s="420">
        <f t="shared" ca="1" si="177"/>
        <v>-100</v>
      </c>
      <c r="AB126" s="420">
        <f t="shared" ca="1" si="177"/>
        <v>-100</v>
      </c>
      <c r="AC126" s="372"/>
      <c r="AD126" s="427"/>
      <c r="AE126" s="420"/>
      <c r="AF126" s="420"/>
      <c r="AG126" s="420"/>
      <c r="AH126" s="420"/>
      <c r="AI126" s="420"/>
      <c r="AJ126" s="420">
        <f t="shared" ca="1" si="178"/>
        <v>-8.9354045280744998</v>
      </c>
      <c r="AK126" s="420">
        <f t="shared" ca="1" si="178"/>
        <v>-4.0642678867016286</v>
      </c>
      <c r="AL126" s="420">
        <f t="shared" ca="1" si="178"/>
        <v>-3.9833639163951347</v>
      </c>
      <c r="AM126" s="420">
        <f t="shared" ca="1" si="178"/>
        <v>-0.78123777110292281</v>
      </c>
      <c r="AN126" s="420">
        <f t="shared" ca="1" si="178"/>
        <v>-0.61778541609488968</v>
      </c>
      <c r="AO126" s="420">
        <f t="shared" ca="1" si="178"/>
        <v>1.8503575131506977</v>
      </c>
      <c r="AP126" s="420">
        <f t="shared" ca="1" si="178"/>
        <v>-100</v>
      </c>
      <c r="AQ126" s="420">
        <f t="shared" ca="1" si="178"/>
        <v>-100</v>
      </c>
      <c r="AR126" s="420">
        <f t="shared" ca="1" si="178"/>
        <v>-100</v>
      </c>
      <c r="AS126" s="420">
        <f t="shared" ca="1" si="178"/>
        <v>-100</v>
      </c>
      <c r="AT126" s="420">
        <f t="shared" ca="1" si="178"/>
        <v>-100</v>
      </c>
      <c r="AU126" s="420">
        <f t="shared" ca="1" si="178"/>
        <v>-100</v>
      </c>
      <c r="AV126" s="372"/>
      <c r="AW126" s="427"/>
      <c r="AX126" s="420" t="s">
        <v>3</v>
      </c>
      <c r="AY126" s="420"/>
      <c r="AZ126" s="424">
        <f t="shared" ca="1" si="179"/>
        <v>-100</v>
      </c>
      <c r="BA126" s="420"/>
      <c r="BB126" s="420"/>
    </row>
    <row r="127" spans="1:54" s="371" customFormat="1" x14ac:dyDescent="0.2">
      <c r="A127" s="420" t="s">
        <v>4</v>
      </c>
      <c r="B127" s="427"/>
      <c r="C127" s="420">
        <f t="shared" ca="1" si="175"/>
        <v>2.2260184490073129</v>
      </c>
      <c r="D127" s="420">
        <f t="shared" ca="1" si="175"/>
        <v>-8.138464678526077</v>
      </c>
      <c r="E127" s="420">
        <f t="shared" ca="1" si="175"/>
        <v>-24.06878811684156</v>
      </c>
      <c r="F127" s="420">
        <f t="shared" ca="1" si="175"/>
        <v>-100</v>
      </c>
      <c r="G127" s="372"/>
      <c r="H127" s="427"/>
      <c r="I127" s="420"/>
      <c r="J127" s="420">
        <f t="shared" ca="1" si="176"/>
        <v>-11.067708875183015</v>
      </c>
      <c r="K127" s="420">
        <f t="shared" ca="1" si="176"/>
        <v>-4.6188763984339403</v>
      </c>
      <c r="L127" s="420">
        <f t="shared" ca="1" si="176"/>
        <v>-31.900233475588465</v>
      </c>
      <c r="M127" s="420">
        <f t="shared" ca="1" si="176"/>
        <v>-15.295240173243073</v>
      </c>
      <c r="N127" s="420">
        <f t="shared" ca="1" si="176"/>
        <v>-100</v>
      </c>
      <c r="O127" s="420">
        <f t="shared" ca="1" si="176"/>
        <v>-100</v>
      </c>
      <c r="P127" s="372"/>
      <c r="Q127" s="427"/>
      <c r="R127" s="420"/>
      <c r="S127" s="420"/>
      <c r="T127" s="420"/>
      <c r="U127" s="420">
        <f t="shared" ca="1" si="177"/>
        <v>-32.560321670596892</v>
      </c>
      <c r="V127" s="420">
        <f t="shared" ca="1" si="177"/>
        <v>-31.185218193059612</v>
      </c>
      <c r="W127" s="420">
        <f t="shared" ca="1" si="177"/>
        <v>-19.824670624219792</v>
      </c>
      <c r="X127" s="420">
        <f t="shared" ca="1" si="177"/>
        <v>-10.288068248461784</v>
      </c>
      <c r="Y127" s="420">
        <f t="shared" ca="1" si="177"/>
        <v>-100</v>
      </c>
      <c r="Z127" s="420">
        <f t="shared" ca="1" si="177"/>
        <v>-100</v>
      </c>
      <c r="AA127" s="420">
        <f t="shared" ca="1" si="177"/>
        <v>-100</v>
      </c>
      <c r="AB127" s="420">
        <f t="shared" ca="1" si="177"/>
        <v>-100</v>
      </c>
      <c r="AC127" s="372"/>
      <c r="AD127" s="427"/>
      <c r="AE127" s="420"/>
      <c r="AF127" s="420"/>
      <c r="AG127" s="420"/>
      <c r="AH127" s="420"/>
      <c r="AI127" s="420"/>
      <c r="AJ127" s="420">
        <f t="shared" ca="1" si="178"/>
        <v>-32.082446604575424</v>
      </c>
      <c r="AK127" s="420">
        <f t="shared" ca="1" si="178"/>
        <v>-27.647031226567975</v>
      </c>
      <c r="AL127" s="420">
        <f t="shared" ca="1" si="178"/>
        <v>-36.040026557596491</v>
      </c>
      <c r="AM127" s="420">
        <f t="shared" ca="1" si="178"/>
        <v>-25.998815804397466</v>
      </c>
      <c r="AN127" s="420">
        <f t="shared" ca="1" si="178"/>
        <v>9.262684903745793</v>
      </c>
      <c r="AO127" s="420">
        <f t="shared" ca="1" si="178"/>
        <v>-22.254391053648732</v>
      </c>
      <c r="AP127" s="420">
        <f t="shared" ca="1" si="178"/>
        <v>-100</v>
      </c>
      <c r="AQ127" s="420">
        <f t="shared" ca="1" si="178"/>
        <v>-100</v>
      </c>
      <c r="AR127" s="420">
        <f t="shared" ca="1" si="178"/>
        <v>-100</v>
      </c>
      <c r="AS127" s="420">
        <f t="shared" ca="1" si="178"/>
        <v>-100</v>
      </c>
      <c r="AT127" s="420">
        <f t="shared" ca="1" si="178"/>
        <v>-100</v>
      </c>
      <c r="AU127" s="420">
        <f t="shared" ca="1" si="178"/>
        <v>-100</v>
      </c>
      <c r="AV127" s="372"/>
      <c r="AW127" s="427"/>
      <c r="AX127" s="420" t="s">
        <v>4</v>
      </c>
      <c r="AY127" s="420"/>
      <c r="AZ127" s="424">
        <f t="shared" ca="1" si="179"/>
        <v>-100</v>
      </c>
      <c r="BA127" s="420"/>
      <c r="BB127" s="420"/>
    </row>
    <row r="128" spans="1:54" s="411" customFormat="1" x14ac:dyDescent="0.2">
      <c r="A128" s="419" t="s">
        <v>5</v>
      </c>
      <c r="B128" s="426"/>
      <c r="C128" s="419">
        <f t="shared" ca="1" si="175"/>
        <v>-2.4548184577596146</v>
      </c>
      <c r="D128" s="419">
        <f t="shared" ca="1" si="175"/>
        <v>-2.3795526405086349</v>
      </c>
      <c r="E128" s="419">
        <f t="shared" ca="1" si="175"/>
        <v>-0.1634137639710076</v>
      </c>
      <c r="F128" s="419">
        <f t="shared" ca="1" si="175"/>
        <v>-100</v>
      </c>
      <c r="G128" s="399"/>
      <c r="H128" s="426"/>
      <c r="I128" s="419"/>
      <c r="J128" s="419">
        <f t="shared" ca="1" si="176"/>
        <v>-2.729327482764333</v>
      </c>
      <c r="K128" s="419">
        <f t="shared" ca="1" si="176"/>
        <v>-2.0301852672639455</v>
      </c>
      <c r="L128" s="419">
        <f t="shared" ca="1" si="176"/>
        <v>-0.73890859201333114</v>
      </c>
      <c r="M128" s="419">
        <f t="shared" ca="1" si="176"/>
        <v>0.40730852258417372</v>
      </c>
      <c r="N128" s="419">
        <f t="shared" ca="1" si="176"/>
        <v>-100</v>
      </c>
      <c r="O128" s="419">
        <f t="shared" ca="1" si="176"/>
        <v>-100</v>
      </c>
      <c r="P128" s="399"/>
      <c r="Q128" s="426"/>
      <c r="R128" s="419"/>
      <c r="S128" s="419"/>
      <c r="T128" s="419"/>
      <c r="U128" s="419">
        <f t="shared" ca="1" si="177"/>
        <v>7.9361403399261121E-2</v>
      </c>
      <c r="V128" s="419">
        <f t="shared" ca="1" si="177"/>
        <v>-1.5457862715339559</v>
      </c>
      <c r="W128" s="419">
        <f t="shared" ca="1" si="177"/>
        <v>-1.4234647643134224</v>
      </c>
      <c r="X128" s="419">
        <f t="shared" ca="1" si="177"/>
        <v>2.2593110438185988</v>
      </c>
      <c r="Y128" s="419">
        <f t="shared" ca="1" si="177"/>
        <v>-100</v>
      </c>
      <c r="Z128" s="419">
        <f t="shared" ca="1" si="177"/>
        <v>-100</v>
      </c>
      <c r="AA128" s="419">
        <f t="shared" ca="1" si="177"/>
        <v>-100</v>
      </c>
      <c r="AB128" s="419">
        <f t="shared" ca="1" si="177"/>
        <v>-100</v>
      </c>
      <c r="AC128" s="399"/>
      <c r="AD128" s="426"/>
      <c r="AE128" s="419"/>
      <c r="AF128" s="419"/>
      <c r="AG128" s="419"/>
      <c r="AH128" s="419"/>
      <c r="AI128" s="419"/>
      <c r="AJ128" s="419">
        <f t="shared" ca="1" si="178"/>
        <v>1.1268442895787274</v>
      </c>
      <c r="AK128" s="419">
        <f t="shared" ca="1" si="178"/>
        <v>-0.4495453177902391</v>
      </c>
      <c r="AL128" s="419">
        <f t="shared" ca="1" si="178"/>
        <v>-2.8221708274186312</v>
      </c>
      <c r="AM128" s="419">
        <f t="shared" ca="1" si="178"/>
        <v>-2.068137106028999</v>
      </c>
      <c r="AN128" s="419">
        <f t="shared" ca="1" si="178"/>
        <v>0.81002022677007801</v>
      </c>
      <c r="AO128" s="419">
        <f t="shared" ca="1" si="178"/>
        <v>2.5178583123982605</v>
      </c>
      <c r="AP128" s="419">
        <f t="shared" ca="1" si="178"/>
        <v>-100</v>
      </c>
      <c r="AQ128" s="419">
        <f t="shared" ca="1" si="178"/>
        <v>-100</v>
      </c>
      <c r="AR128" s="419">
        <f t="shared" ca="1" si="178"/>
        <v>-100</v>
      </c>
      <c r="AS128" s="419">
        <f t="shared" ca="1" si="178"/>
        <v>-100</v>
      </c>
      <c r="AT128" s="419">
        <f t="shared" ca="1" si="178"/>
        <v>-100</v>
      </c>
      <c r="AU128" s="419">
        <f t="shared" ca="1" si="178"/>
        <v>-100</v>
      </c>
      <c r="AV128" s="399"/>
      <c r="AW128" s="426"/>
      <c r="AX128" s="419" t="s">
        <v>5</v>
      </c>
      <c r="AY128" s="419"/>
      <c r="AZ128" s="423">
        <f t="shared" ca="1" si="179"/>
        <v>-100</v>
      </c>
      <c r="BA128" s="419"/>
      <c r="BB128" s="419"/>
    </row>
    <row r="129" spans="1:54" s="371" customFormat="1" x14ac:dyDescent="0.2">
      <c r="A129" s="420" t="s">
        <v>6</v>
      </c>
      <c r="B129" s="427"/>
      <c r="C129" s="420">
        <f t="shared" ca="1" si="175"/>
        <v>-2.4548184577596146</v>
      </c>
      <c r="D129" s="420">
        <f t="shared" ca="1" si="175"/>
        <v>-2.3795526405086349</v>
      </c>
      <c r="E129" s="420">
        <f t="shared" ca="1" si="175"/>
        <v>-0.1634137639710076</v>
      </c>
      <c r="F129" s="420">
        <f t="shared" ca="1" si="175"/>
        <v>-100</v>
      </c>
      <c r="G129" s="372"/>
      <c r="H129" s="427"/>
      <c r="I129" s="420"/>
      <c r="J129" s="420">
        <f t="shared" ca="1" si="176"/>
        <v>-2.729327482764333</v>
      </c>
      <c r="K129" s="420">
        <f t="shared" ca="1" si="176"/>
        <v>-2.0301852672639455</v>
      </c>
      <c r="L129" s="420">
        <f t="shared" ca="1" si="176"/>
        <v>-0.73890859201333114</v>
      </c>
      <c r="M129" s="420">
        <f t="shared" ca="1" si="176"/>
        <v>0.40730852258417372</v>
      </c>
      <c r="N129" s="420">
        <f t="shared" ca="1" si="176"/>
        <v>-100</v>
      </c>
      <c r="O129" s="420">
        <f t="shared" ca="1" si="176"/>
        <v>-100</v>
      </c>
      <c r="P129" s="372"/>
      <c r="Q129" s="427"/>
      <c r="R129" s="420"/>
      <c r="S129" s="420"/>
      <c r="T129" s="420"/>
      <c r="U129" s="420">
        <f t="shared" ca="1" si="177"/>
        <v>7.9361403399261121E-2</v>
      </c>
      <c r="V129" s="420">
        <f t="shared" ca="1" si="177"/>
        <v>-1.5457862715339559</v>
      </c>
      <c r="W129" s="420">
        <f t="shared" ca="1" si="177"/>
        <v>-1.4234647643134224</v>
      </c>
      <c r="X129" s="420">
        <f t="shared" ca="1" si="177"/>
        <v>2.2593110438185988</v>
      </c>
      <c r="Y129" s="420">
        <f t="shared" ca="1" si="177"/>
        <v>-100</v>
      </c>
      <c r="Z129" s="420">
        <f t="shared" ca="1" si="177"/>
        <v>-100</v>
      </c>
      <c r="AA129" s="420">
        <f t="shared" ca="1" si="177"/>
        <v>-100</v>
      </c>
      <c r="AB129" s="420">
        <f t="shared" ca="1" si="177"/>
        <v>-100</v>
      </c>
      <c r="AC129" s="372"/>
      <c r="AD129" s="427"/>
      <c r="AE129" s="420"/>
      <c r="AF129" s="420"/>
      <c r="AG129" s="420"/>
      <c r="AH129" s="420"/>
      <c r="AI129" s="420"/>
      <c r="AJ129" s="420">
        <f t="shared" ca="1" si="178"/>
        <v>1.1268442895787274</v>
      </c>
      <c r="AK129" s="420">
        <f t="shared" ca="1" si="178"/>
        <v>-0.4495453177902391</v>
      </c>
      <c r="AL129" s="420">
        <f t="shared" ca="1" si="178"/>
        <v>-2.8221708274186312</v>
      </c>
      <c r="AM129" s="420">
        <f t="shared" ca="1" si="178"/>
        <v>-2.068137106028999</v>
      </c>
      <c r="AN129" s="420">
        <f t="shared" ca="1" si="178"/>
        <v>0.81002022677007801</v>
      </c>
      <c r="AO129" s="420">
        <f t="shared" ca="1" si="178"/>
        <v>2.5178583123982605</v>
      </c>
      <c r="AP129" s="420">
        <f t="shared" ca="1" si="178"/>
        <v>-100</v>
      </c>
      <c r="AQ129" s="420">
        <f t="shared" ca="1" si="178"/>
        <v>-100</v>
      </c>
      <c r="AR129" s="420">
        <f t="shared" ca="1" si="178"/>
        <v>-100</v>
      </c>
      <c r="AS129" s="420">
        <f t="shared" ca="1" si="178"/>
        <v>-100</v>
      </c>
      <c r="AT129" s="420">
        <f t="shared" ca="1" si="178"/>
        <v>-100</v>
      </c>
      <c r="AU129" s="420">
        <f t="shared" ca="1" si="178"/>
        <v>-100</v>
      </c>
      <c r="AV129" s="372"/>
      <c r="AW129" s="427"/>
      <c r="AX129" s="420" t="s">
        <v>6</v>
      </c>
      <c r="AY129" s="420"/>
      <c r="AZ129" s="424">
        <f t="shared" ca="1" si="179"/>
        <v>-100</v>
      </c>
      <c r="BA129" s="420"/>
      <c r="BB129" s="420"/>
    </row>
    <row r="130" spans="1:54" s="411" customFormat="1" x14ac:dyDescent="0.2">
      <c r="A130" s="419" t="s">
        <v>8</v>
      </c>
      <c r="B130" s="426"/>
      <c r="C130" s="419">
        <f t="shared" ref="C130:F154" ca="1" si="180">C19/B19*100-100</f>
        <v>12.152103144802908</v>
      </c>
      <c r="D130" s="419">
        <f t="shared" ca="1" si="180"/>
        <v>3.0854502994327646</v>
      </c>
      <c r="E130" s="419">
        <f t="shared" ca="1" si="180"/>
        <v>-1.0561634280254708</v>
      </c>
      <c r="F130" s="419">
        <f t="shared" ca="1" si="180"/>
        <v>-100</v>
      </c>
      <c r="G130" s="399"/>
      <c r="H130" s="426"/>
      <c r="I130" s="419"/>
      <c r="J130" s="419">
        <f t="shared" ref="J130:J156" ca="1" si="181">J19/H19*100-100</f>
        <v>9.0602345699657008</v>
      </c>
      <c r="K130" s="419">
        <f t="shared" ref="K130:K156" ca="1" si="182">K19/I19*100-100</f>
        <v>-2.3366692732393517</v>
      </c>
      <c r="L130" s="419">
        <f t="shared" ref="L130:L156" ca="1" si="183">L19/J19*100-100</f>
        <v>-1.8857016929504198</v>
      </c>
      <c r="M130" s="419">
        <f t="shared" ref="M130:M156" ca="1" si="184">M19/K19*100-100</f>
        <v>-0.2155076899357482</v>
      </c>
      <c r="N130" s="419">
        <f t="shared" ref="N130:N156" ca="1" si="185">N19/L19*100-100</f>
        <v>-100</v>
      </c>
      <c r="O130" s="419">
        <f t="shared" ref="O130:O156" ca="1" si="186">O19/M19*100-100</f>
        <v>-100</v>
      </c>
      <c r="P130" s="399"/>
      <c r="Q130" s="426"/>
      <c r="R130" s="419"/>
      <c r="S130" s="419"/>
      <c r="T130" s="419"/>
      <c r="U130" s="419">
        <f t="shared" ref="U130:U156" ca="1" si="187">U19/Q19*100-100</f>
        <v>-2.3259068810166212</v>
      </c>
      <c r="V130" s="419">
        <f t="shared" ref="V130:V156" ca="1" si="188">V19/R19*100-100</f>
        <v>-1.4449481179143788</v>
      </c>
      <c r="W130" s="419">
        <f t="shared" ref="W130:W156" ca="1" si="189">W19/S19*100-100</f>
        <v>-4.2409972797857023</v>
      </c>
      <c r="X130" s="419">
        <f t="shared" ref="X130:X156" ca="1" si="190">X19/T19*100-100</f>
        <v>3.9983028565042247</v>
      </c>
      <c r="Y130" s="419">
        <f t="shared" ref="Y130:Y156" ca="1" si="191">Y19/U19*100-100</f>
        <v>-100</v>
      </c>
      <c r="Z130" s="419">
        <f t="shared" ref="Z130:Z156" ca="1" si="192">Z19/V19*100-100</f>
        <v>-100</v>
      </c>
      <c r="AA130" s="419">
        <f t="shared" ref="AA130:AA156" ca="1" si="193">AA19/W19*100-100</f>
        <v>-100</v>
      </c>
      <c r="AB130" s="419">
        <f t="shared" ref="AB130:AB156" ca="1" si="194">AB19/X19*100-100</f>
        <v>-100</v>
      </c>
      <c r="AC130" s="399"/>
      <c r="AD130" s="426"/>
      <c r="AE130" s="419"/>
      <c r="AF130" s="419"/>
      <c r="AG130" s="419"/>
      <c r="AH130" s="419"/>
      <c r="AI130" s="419"/>
      <c r="AJ130" s="419">
        <f t="shared" ref="AJ130:AJ156" ca="1" si="195">AJ19/AD19*100-100</f>
        <v>-4.0636425006467363</v>
      </c>
      <c r="AK130" s="419">
        <f t="shared" ref="AK130:AK156" ca="1" si="196">AK19/AE19*100-100</f>
        <v>-1.3730075146624898</v>
      </c>
      <c r="AL130" s="419">
        <f t="shared" ref="AL130:AL156" ca="1" si="197">AL19/AF19*100-100</f>
        <v>-0.18894502378081768</v>
      </c>
      <c r="AM130" s="419">
        <f t="shared" ref="AM130:AM156" ca="1" si="198">AM19/AG19*100-100</f>
        <v>-3.0583267462198762</v>
      </c>
      <c r="AN130" s="419">
        <f t="shared" ref="AN130:AN156" ca="1" si="199">AN19/AH19*100-100</f>
        <v>-2.3574847381054553</v>
      </c>
      <c r="AO130" s="419">
        <f t="shared" ref="AO130:AO156" ca="1" si="200">AO19/AI19*100-100</f>
        <v>4.9630031158600474</v>
      </c>
      <c r="AP130" s="419">
        <f t="shared" ref="AP130:AP156" ca="1" si="201">AP19/AJ19*100-100</f>
        <v>-100</v>
      </c>
      <c r="AQ130" s="419">
        <f t="shared" ref="AQ130:AQ156" ca="1" si="202">AQ19/AK19*100-100</f>
        <v>-100</v>
      </c>
      <c r="AR130" s="419">
        <f t="shared" ref="AR130:AR156" ca="1" si="203">AR19/AL19*100-100</f>
        <v>-100</v>
      </c>
      <c r="AS130" s="419">
        <f t="shared" ref="AS130:AS156" ca="1" si="204">AS19/AM19*100-100</f>
        <v>-100</v>
      </c>
      <c r="AT130" s="419">
        <f t="shared" ref="AT130:AT156" ca="1" si="205">AT19/AN19*100-100</f>
        <v>-100</v>
      </c>
      <c r="AU130" s="419">
        <f t="shared" ref="AU130:AU156" ca="1" si="206">AU19/AO19*100-100</f>
        <v>-100</v>
      </c>
      <c r="AV130" s="399"/>
      <c r="AW130" s="426"/>
      <c r="AX130" s="419" t="s">
        <v>8</v>
      </c>
      <c r="AY130" s="419"/>
      <c r="AZ130" s="423">
        <f t="shared" ref="AZ130:AZ156" ca="1" si="207">AZ19/AY19*100-100</f>
        <v>-100</v>
      </c>
      <c r="BA130" s="419"/>
      <c r="BB130" s="419"/>
    </row>
    <row r="131" spans="1:54" s="371" customFormat="1" x14ac:dyDescent="0.2">
      <c r="A131" s="420" t="s">
        <v>9</v>
      </c>
      <c r="B131" s="427"/>
      <c r="C131" s="420">
        <f t="shared" ca="1" si="180"/>
        <v>6.3445059406781183</v>
      </c>
      <c r="D131" s="420">
        <f t="shared" ca="1" si="180"/>
        <v>4.1324326850591149</v>
      </c>
      <c r="E131" s="420">
        <f t="shared" ca="1" si="180"/>
        <v>4.2396017065173623</v>
      </c>
      <c r="F131" s="420">
        <f t="shared" ca="1" si="180"/>
        <v>-100</v>
      </c>
      <c r="G131" s="372"/>
      <c r="H131" s="427"/>
      <c r="I131" s="420"/>
      <c r="J131" s="420">
        <f t="shared" ca="1" si="181"/>
        <v>5.270692263434043</v>
      </c>
      <c r="K131" s="420">
        <f t="shared" ca="1" si="182"/>
        <v>3.0450022199770501</v>
      </c>
      <c r="L131" s="420">
        <f t="shared" ca="1" si="183"/>
        <v>4.4091867726890399</v>
      </c>
      <c r="M131" s="420">
        <f t="shared" ca="1" si="184"/>
        <v>4.0740901459776779</v>
      </c>
      <c r="N131" s="420">
        <f t="shared" ca="1" si="185"/>
        <v>-100</v>
      </c>
      <c r="O131" s="420">
        <f t="shared" ca="1" si="186"/>
        <v>-100</v>
      </c>
      <c r="P131" s="372"/>
      <c r="Q131" s="427"/>
      <c r="R131" s="420"/>
      <c r="S131" s="420"/>
      <c r="T131" s="420"/>
      <c r="U131" s="420">
        <f t="shared" ca="1" si="187"/>
        <v>5.0654456299406405</v>
      </c>
      <c r="V131" s="420">
        <f t="shared" ca="1" si="188"/>
        <v>3.7690979834984688</v>
      </c>
      <c r="W131" s="420">
        <f t="shared" ca="1" si="189"/>
        <v>0.51639289229122198</v>
      </c>
      <c r="X131" s="420">
        <f t="shared" ca="1" si="190"/>
        <v>7.7287288968448422</v>
      </c>
      <c r="Y131" s="420">
        <f t="shared" ca="1" si="191"/>
        <v>-100</v>
      </c>
      <c r="Z131" s="420">
        <f t="shared" ca="1" si="192"/>
        <v>-100</v>
      </c>
      <c r="AA131" s="420">
        <f t="shared" ca="1" si="193"/>
        <v>-100</v>
      </c>
      <c r="AB131" s="420">
        <f t="shared" ca="1" si="194"/>
        <v>-100</v>
      </c>
      <c r="AC131" s="372"/>
      <c r="AD131" s="427"/>
      <c r="AE131" s="420"/>
      <c r="AF131" s="420"/>
      <c r="AG131" s="420"/>
      <c r="AH131" s="420"/>
      <c r="AI131" s="420"/>
      <c r="AJ131" s="420">
        <f t="shared" ca="1" si="195"/>
        <v>3.1130435129549596</v>
      </c>
      <c r="AK131" s="420">
        <f t="shared" ca="1" si="196"/>
        <v>4.1332844871020171</v>
      </c>
      <c r="AL131" s="420">
        <f t="shared" ca="1" si="197"/>
        <v>5.9545749415429157</v>
      </c>
      <c r="AM131" s="420">
        <f t="shared" ca="1" si="198"/>
        <v>3.0232374867378553</v>
      </c>
      <c r="AN131" s="420">
        <f t="shared" ca="1" si="199"/>
        <v>1.1057757572422844</v>
      </c>
      <c r="AO131" s="420">
        <f t="shared" ca="1" si="200"/>
        <v>8.1809010322462399</v>
      </c>
      <c r="AP131" s="420">
        <f t="shared" ca="1" si="201"/>
        <v>-100</v>
      </c>
      <c r="AQ131" s="420">
        <f t="shared" ca="1" si="202"/>
        <v>-100</v>
      </c>
      <c r="AR131" s="420">
        <f t="shared" ca="1" si="203"/>
        <v>-100</v>
      </c>
      <c r="AS131" s="420">
        <f t="shared" ca="1" si="204"/>
        <v>-100</v>
      </c>
      <c r="AT131" s="420">
        <f t="shared" ca="1" si="205"/>
        <v>-100</v>
      </c>
      <c r="AU131" s="420">
        <f t="shared" ca="1" si="206"/>
        <v>-100</v>
      </c>
      <c r="AV131" s="372"/>
      <c r="AW131" s="427"/>
      <c r="AX131" s="420" t="s">
        <v>9</v>
      </c>
      <c r="AY131" s="420"/>
      <c r="AZ131" s="424">
        <f t="shared" ca="1" si="207"/>
        <v>-100</v>
      </c>
      <c r="BA131" s="420"/>
      <c r="BB131" s="420"/>
    </row>
    <row r="132" spans="1:54" s="371" customFormat="1" x14ac:dyDescent="0.2">
      <c r="A132" s="420" t="s">
        <v>10</v>
      </c>
      <c r="B132" s="427"/>
      <c r="C132" s="420">
        <f t="shared" ca="1" si="180"/>
        <v>44.258455617844788</v>
      </c>
      <c r="D132" s="420">
        <f t="shared" ca="1" si="180"/>
        <v>2.3554966592213731</v>
      </c>
      <c r="E132" s="420">
        <f t="shared" ca="1" si="180"/>
        <v>-22.911275031066353</v>
      </c>
      <c r="F132" s="420">
        <f t="shared" ca="1" si="180"/>
        <v>-100</v>
      </c>
      <c r="G132" s="372"/>
      <c r="H132" s="427"/>
      <c r="I132" s="420"/>
      <c r="J132" s="420">
        <f t="shared" ca="1" si="181"/>
        <v>28.856308607348495</v>
      </c>
      <c r="K132" s="420">
        <f t="shared" ca="1" si="182"/>
        <v>-17.590247176904171</v>
      </c>
      <c r="L132" s="420">
        <f t="shared" ca="1" si="183"/>
        <v>-27.168848957077259</v>
      </c>
      <c r="M132" s="420">
        <f t="shared" ca="1" si="184"/>
        <v>-17.900783544383302</v>
      </c>
      <c r="N132" s="420">
        <f t="shared" ca="1" si="185"/>
        <v>-100</v>
      </c>
      <c r="O132" s="420">
        <f t="shared" ca="1" si="186"/>
        <v>-100</v>
      </c>
      <c r="P132" s="372"/>
      <c r="Q132" s="427"/>
      <c r="R132" s="420"/>
      <c r="S132" s="420"/>
      <c r="T132" s="420"/>
      <c r="U132" s="420">
        <f t="shared" ca="1" si="187"/>
        <v>-29.586405584731651</v>
      </c>
      <c r="V132" s="420">
        <f t="shared" ca="1" si="188"/>
        <v>-24.549490807177122</v>
      </c>
      <c r="W132" s="420">
        <f t="shared" ca="1" si="189"/>
        <v>-25.927114338949238</v>
      </c>
      <c r="X132" s="420">
        <f t="shared" ca="1" si="190"/>
        <v>-8.6899768372459789</v>
      </c>
      <c r="Y132" s="420">
        <f t="shared" ca="1" si="191"/>
        <v>-100</v>
      </c>
      <c r="Z132" s="420">
        <f t="shared" ca="1" si="192"/>
        <v>-100</v>
      </c>
      <c r="AA132" s="420">
        <f t="shared" ca="1" si="193"/>
        <v>-100</v>
      </c>
      <c r="AB132" s="420">
        <f t="shared" ca="1" si="194"/>
        <v>-100</v>
      </c>
      <c r="AC132" s="372"/>
      <c r="AD132" s="427"/>
      <c r="AE132" s="420"/>
      <c r="AF132" s="420"/>
      <c r="AG132" s="420"/>
      <c r="AH132" s="420"/>
      <c r="AI132" s="420"/>
      <c r="AJ132" s="420">
        <f t="shared" ca="1" si="195"/>
        <v>-30.269688568642621</v>
      </c>
      <c r="AK132" s="420">
        <f t="shared" ca="1" si="196"/>
        <v>-25.56548268198658</v>
      </c>
      <c r="AL132" s="420">
        <f t="shared" ca="1" si="197"/>
        <v>-25.437209513160923</v>
      </c>
      <c r="AM132" s="420">
        <f t="shared" ca="1" si="198"/>
        <v>-26.351263284278687</v>
      </c>
      <c r="AN132" s="420">
        <f t="shared" ca="1" si="199"/>
        <v>-22.003376264218744</v>
      </c>
      <c r="AO132" s="420">
        <f t="shared" ca="1" si="200"/>
        <v>-3.1565197868984995</v>
      </c>
      <c r="AP132" s="420">
        <f t="shared" ca="1" si="201"/>
        <v>-100</v>
      </c>
      <c r="AQ132" s="420">
        <f t="shared" ca="1" si="202"/>
        <v>-100</v>
      </c>
      <c r="AR132" s="420">
        <f t="shared" ca="1" si="203"/>
        <v>-100</v>
      </c>
      <c r="AS132" s="420">
        <f t="shared" ca="1" si="204"/>
        <v>-100</v>
      </c>
      <c r="AT132" s="420">
        <f t="shared" ca="1" si="205"/>
        <v>-100</v>
      </c>
      <c r="AU132" s="420">
        <f t="shared" ca="1" si="206"/>
        <v>-100</v>
      </c>
      <c r="AV132" s="372"/>
      <c r="AW132" s="427"/>
      <c r="AX132" s="420" t="s">
        <v>10</v>
      </c>
      <c r="AY132" s="420"/>
      <c r="AZ132" s="424">
        <f t="shared" ca="1" si="207"/>
        <v>-100</v>
      </c>
      <c r="BA132" s="420"/>
      <c r="BB132" s="420"/>
    </row>
    <row r="133" spans="1:54" s="371" customFormat="1" x14ac:dyDescent="0.2">
      <c r="A133" s="420" t="s">
        <v>11</v>
      </c>
      <c r="B133" s="427"/>
      <c r="C133" s="420">
        <f t="shared" ca="1" si="180"/>
        <v>9.1898413383034239</v>
      </c>
      <c r="D133" s="420">
        <f t="shared" ca="1" si="180"/>
        <v>-0.36338956192855676</v>
      </c>
      <c r="E133" s="420">
        <f t="shared" ca="1" si="180"/>
        <v>0.89201582298592541</v>
      </c>
      <c r="F133" s="420">
        <f t="shared" ca="1" si="180"/>
        <v>-100</v>
      </c>
      <c r="G133" s="372"/>
      <c r="H133" s="427"/>
      <c r="I133" s="420"/>
      <c r="J133" s="420">
        <f t="shared" ca="1" si="181"/>
        <v>5.056340179643783</v>
      </c>
      <c r="K133" s="420">
        <f t="shared" ca="1" si="182"/>
        <v>-5.3021642844934149</v>
      </c>
      <c r="L133" s="420">
        <f t="shared" ca="1" si="183"/>
        <v>0.98664203931654981</v>
      </c>
      <c r="M133" s="420">
        <f t="shared" ca="1" si="184"/>
        <v>0.7963547440541987</v>
      </c>
      <c r="N133" s="420">
        <f t="shared" ca="1" si="185"/>
        <v>-100</v>
      </c>
      <c r="O133" s="420">
        <f t="shared" ca="1" si="186"/>
        <v>-100</v>
      </c>
      <c r="P133" s="372"/>
      <c r="Q133" s="427"/>
      <c r="R133" s="420"/>
      <c r="S133" s="420"/>
      <c r="T133" s="420"/>
      <c r="U133" s="420">
        <f t="shared" ca="1" si="187"/>
        <v>0.38037547891975976</v>
      </c>
      <c r="V133" s="420">
        <f t="shared" ca="1" si="188"/>
        <v>1.5982876692729491</v>
      </c>
      <c r="W133" s="420">
        <f t="shared" ca="1" si="189"/>
        <v>1.47135682525726</v>
      </c>
      <c r="X133" s="420">
        <f t="shared" ca="1" si="190"/>
        <v>0.11912622808014817</v>
      </c>
      <c r="Y133" s="420">
        <f t="shared" ca="1" si="191"/>
        <v>-100</v>
      </c>
      <c r="Z133" s="420">
        <f t="shared" ca="1" si="192"/>
        <v>-100</v>
      </c>
      <c r="AA133" s="420">
        <f t="shared" ca="1" si="193"/>
        <v>-100</v>
      </c>
      <c r="AB133" s="420">
        <f t="shared" ca="1" si="194"/>
        <v>-100</v>
      </c>
      <c r="AC133" s="372"/>
      <c r="AD133" s="427"/>
      <c r="AE133" s="420"/>
      <c r="AF133" s="420"/>
      <c r="AG133" s="420"/>
      <c r="AH133" s="420"/>
      <c r="AI133" s="420"/>
      <c r="AJ133" s="420">
        <f t="shared" ca="1" si="195"/>
        <v>-1.1349215989920225</v>
      </c>
      <c r="AK133" s="420">
        <f t="shared" ca="1" si="196"/>
        <v>1.9554511710251177</v>
      </c>
      <c r="AL133" s="420">
        <f t="shared" ca="1" si="197"/>
        <v>2.2026558734171715</v>
      </c>
      <c r="AM133" s="420">
        <f t="shared" ca="1" si="198"/>
        <v>-1.5905153015732907</v>
      </c>
      <c r="AN133" s="420">
        <f t="shared" ca="1" si="199"/>
        <v>6.7378800815320261</v>
      </c>
      <c r="AO133" s="420">
        <f t="shared" ca="1" si="200"/>
        <v>-2.4558073464267238</v>
      </c>
      <c r="AP133" s="420">
        <f t="shared" ca="1" si="201"/>
        <v>-100</v>
      </c>
      <c r="AQ133" s="420">
        <f t="shared" ca="1" si="202"/>
        <v>-100</v>
      </c>
      <c r="AR133" s="420">
        <f t="shared" ca="1" si="203"/>
        <v>-100</v>
      </c>
      <c r="AS133" s="420">
        <f t="shared" ca="1" si="204"/>
        <v>-100</v>
      </c>
      <c r="AT133" s="420">
        <f t="shared" ca="1" si="205"/>
        <v>-100</v>
      </c>
      <c r="AU133" s="420">
        <f t="shared" ca="1" si="206"/>
        <v>-100</v>
      </c>
      <c r="AV133" s="372"/>
      <c r="AW133" s="427"/>
      <c r="AX133" s="420" t="s">
        <v>11</v>
      </c>
      <c r="AY133" s="420"/>
      <c r="AZ133" s="424">
        <f t="shared" ca="1" si="207"/>
        <v>-100</v>
      </c>
      <c r="BA133" s="420"/>
      <c r="BB133" s="420"/>
    </row>
    <row r="134" spans="1:54" s="411" customFormat="1" x14ac:dyDescent="0.2">
      <c r="A134" s="419" t="s">
        <v>12</v>
      </c>
      <c r="B134" s="426"/>
      <c r="C134" s="419">
        <f t="shared" ca="1" si="180"/>
        <v>1.4758347610372482</v>
      </c>
      <c r="D134" s="419">
        <f t="shared" ca="1" si="180"/>
        <v>-0.28445611430544204</v>
      </c>
      <c r="E134" s="419">
        <f t="shared" ca="1" si="180"/>
        <v>-0.36422665427603818</v>
      </c>
      <c r="F134" s="419">
        <f t="shared" ca="1" si="180"/>
        <v>-100</v>
      </c>
      <c r="G134" s="399"/>
      <c r="H134" s="426"/>
      <c r="I134" s="419"/>
      <c r="J134" s="419">
        <f t="shared" ca="1" si="181"/>
        <v>-0.49792343778038628</v>
      </c>
      <c r="K134" s="419">
        <f t="shared" ca="1" si="182"/>
        <v>-7.1381615000419174E-2</v>
      </c>
      <c r="L134" s="419">
        <f t="shared" ca="1" si="183"/>
        <v>0.53701422511255714</v>
      </c>
      <c r="M134" s="419">
        <f t="shared" ca="1" si="184"/>
        <v>-1.2599692272955849</v>
      </c>
      <c r="N134" s="419">
        <f t="shared" ca="1" si="185"/>
        <v>-100</v>
      </c>
      <c r="O134" s="419">
        <f t="shared" ca="1" si="186"/>
        <v>-100</v>
      </c>
      <c r="P134" s="399"/>
      <c r="Q134" s="426"/>
      <c r="R134" s="419"/>
      <c r="S134" s="419"/>
      <c r="T134" s="419"/>
      <c r="U134" s="419">
        <f t="shared" ca="1" si="187"/>
        <v>0.13871115545505575</v>
      </c>
      <c r="V134" s="419">
        <f t="shared" ca="1" si="188"/>
        <v>0.93708503639410878</v>
      </c>
      <c r="W134" s="419">
        <f t="shared" ca="1" si="189"/>
        <v>-1.8504405701356177</v>
      </c>
      <c r="X134" s="419">
        <f t="shared" ca="1" si="190"/>
        <v>-0.66414759550784197</v>
      </c>
      <c r="Y134" s="419">
        <f t="shared" ca="1" si="191"/>
        <v>-100</v>
      </c>
      <c r="Z134" s="419">
        <f t="shared" ca="1" si="192"/>
        <v>-100</v>
      </c>
      <c r="AA134" s="419">
        <f t="shared" ca="1" si="193"/>
        <v>-100</v>
      </c>
      <c r="AB134" s="419">
        <f t="shared" ca="1" si="194"/>
        <v>-100</v>
      </c>
      <c r="AC134" s="399"/>
      <c r="AD134" s="426"/>
      <c r="AE134" s="419"/>
      <c r="AF134" s="419"/>
      <c r="AG134" s="419"/>
      <c r="AH134" s="419"/>
      <c r="AI134" s="419"/>
      <c r="AJ134" s="419">
        <f t="shared" ca="1" si="195"/>
        <v>0.52476495977845161</v>
      </c>
      <c r="AK134" s="419">
        <f t="shared" ca="1" si="196"/>
        <v>0.48422020540117217</v>
      </c>
      <c r="AL134" s="419">
        <f t="shared" ca="1" si="197"/>
        <v>0.60202106991353332</v>
      </c>
      <c r="AM134" s="419">
        <f t="shared" ca="1" si="198"/>
        <v>-1.6693235137646809</v>
      </c>
      <c r="AN134" s="419">
        <f t="shared" ca="1" si="199"/>
        <v>-1.7581148525560195</v>
      </c>
      <c r="AO134" s="419">
        <f t="shared" ca="1" si="200"/>
        <v>-0.34407235714343187</v>
      </c>
      <c r="AP134" s="419">
        <f t="shared" ca="1" si="201"/>
        <v>-100</v>
      </c>
      <c r="AQ134" s="419">
        <f t="shared" ca="1" si="202"/>
        <v>-100</v>
      </c>
      <c r="AR134" s="419">
        <f t="shared" ca="1" si="203"/>
        <v>-100</v>
      </c>
      <c r="AS134" s="419">
        <f t="shared" ca="1" si="204"/>
        <v>-100</v>
      </c>
      <c r="AT134" s="419">
        <f t="shared" ca="1" si="205"/>
        <v>-100</v>
      </c>
      <c r="AU134" s="419">
        <f t="shared" ca="1" si="206"/>
        <v>-100</v>
      </c>
      <c r="AV134" s="399"/>
      <c r="AW134" s="426"/>
      <c r="AX134" s="419" t="s">
        <v>12</v>
      </c>
      <c r="AY134" s="419"/>
      <c r="AZ134" s="423">
        <f ca="1">AZ23/AY23*100-100</f>
        <v>-100</v>
      </c>
      <c r="BA134" s="419"/>
      <c r="BB134" s="419"/>
    </row>
    <row r="135" spans="1:54" s="371" customFormat="1" x14ac:dyDescent="0.2">
      <c r="A135" s="420" t="s">
        <v>13</v>
      </c>
      <c r="B135" s="427"/>
      <c r="C135" s="420">
        <f t="shared" ca="1" si="180"/>
        <v>-0.26085288534113715</v>
      </c>
      <c r="D135" s="420">
        <f t="shared" ca="1" si="180"/>
        <v>-0.41684388083211843</v>
      </c>
      <c r="E135" s="420">
        <f t="shared" ca="1" si="180"/>
        <v>0.8794092547173733</v>
      </c>
      <c r="F135" s="420">
        <f t="shared" ca="1" si="180"/>
        <v>-100</v>
      </c>
      <c r="G135" s="372"/>
      <c r="H135" s="427"/>
      <c r="I135" s="420"/>
      <c r="J135" s="420">
        <f t="shared" ca="1" si="181"/>
        <v>-0.58165301854027973</v>
      </c>
      <c r="K135" s="420">
        <f t="shared" ca="1" si="182"/>
        <v>-0.25210271294334063</v>
      </c>
      <c r="L135" s="420">
        <f t="shared" ca="1" si="183"/>
        <v>0.82965554804501096</v>
      </c>
      <c r="M135" s="420">
        <f t="shared" ca="1" si="184"/>
        <v>0.92897813209550861</v>
      </c>
      <c r="N135" s="420">
        <f t="shared" ca="1" si="185"/>
        <v>-100</v>
      </c>
      <c r="O135" s="420">
        <f t="shared" ca="1" si="186"/>
        <v>-100</v>
      </c>
      <c r="P135" s="372"/>
      <c r="Q135" s="427"/>
      <c r="R135" s="420"/>
      <c r="S135" s="420"/>
      <c r="T135" s="420"/>
      <c r="U135" s="420">
        <f t="shared" ca="1" si="187"/>
        <v>0.19089549031912156</v>
      </c>
      <c r="V135" s="420">
        <f t="shared" ca="1" si="188"/>
        <v>1.4732551943684911</v>
      </c>
      <c r="W135" s="420">
        <f t="shared" ca="1" si="189"/>
        <v>1.1224430922468116</v>
      </c>
      <c r="X135" s="420">
        <f t="shared" ca="1" si="190"/>
        <v>0.73499849291911801</v>
      </c>
      <c r="Y135" s="420">
        <f t="shared" ca="1" si="191"/>
        <v>-100</v>
      </c>
      <c r="Z135" s="420">
        <f t="shared" ca="1" si="192"/>
        <v>-100</v>
      </c>
      <c r="AA135" s="420">
        <f t="shared" ca="1" si="193"/>
        <v>-100</v>
      </c>
      <c r="AB135" s="420">
        <f t="shared" ca="1" si="194"/>
        <v>-100</v>
      </c>
      <c r="AC135" s="372"/>
      <c r="AD135" s="427"/>
      <c r="AE135" s="420"/>
      <c r="AF135" s="420"/>
      <c r="AG135" s="420"/>
      <c r="AH135" s="420"/>
      <c r="AI135" s="420"/>
      <c r="AJ135" s="420">
        <f t="shared" ca="1" si="195"/>
        <v>0.68111354057572271</v>
      </c>
      <c r="AK135" s="420">
        <f t="shared" ca="1" si="196"/>
        <v>0.59234325408456812</v>
      </c>
      <c r="AL135" s="420">
        <f t="shared" ca="1" si="197"/>
        <v>1.2162071732373221</v>
      </c>
      <c r="AM135" s="420">
        <f t="shared" ca="1" si="198"/>
        <v>1.1803931238476082</v>
      </c>
      <c r="AN135" s="420">
        <f t="shared" ca="1" si="199"/>
        <v>1.348571248087012</v>
      </c>
      <c r="AO135" s="420">
        <f t="shared" ca="1" si="200"/>
        <v>0.25811902830443501</v>
      </c>
      <c r="AP135" s="420">
        <f t="shared" ca="1" si="201"/>
        <v>-100</v>
      </c>
      <c r="AQ135" s="420">
        <f t="shared" ca="1" si="202"/>
        <v>-100</v>
      </c>
      <c r="AR135" s="420">
        <f t="shared" ca="1" si="203"/>
        <v>-100</v>
      </c>
      <c r="AS135" s="420">
        <f t="shared" ca="1" si="204"/>
        <v>-100</v>
      </c>
      <c r="AT135" s="420">
        <f t="shared" ca="1" si="205"/>
        <v>-100</v>
      </c>
      <c r="AU135" s="420">
        <f t="shared" ca="1" si="206"/>
        <v>-100</v>
      </c>
      <c r="AV135" s="372"/>
      <c r="AW135" s="427"/>
      <c r="AX135" s="420" t="s">
        <v>13</v>
      </c>
      <c r="AY135" s="420"/>
      <c r="AZ135" s="424">
        <f t="shared" ca="1" si="207"/>
        <v>-100</v>
      </c>
      <c r="BA135" s="420"/>
      <c r="BB135" s="420"/>
    </row>
    <row r="136" spans="1:54" s="371" customFormat="1" x14ac:dyDescent="0.2">
      <c r="A136" s="420" t="s">
        <v>14</v>
      </c>
      <c r="B136" s="427"/>
      <c r="C136" s="420">
        <f t="shared" ca="1" si="180"/>
        <v>-3.6567131391994536</v>
      </c>
      <c r="D136" s="420">
        <f t="shared" ca="1" si="180"/>
        <v>0.64508195417853642</v>
      </c>
      <c r="E136" s="420">
        <f t="shared" ca="1" si="180"/>
        <v>-0.79887180900441024</v>
      </c>
      <c r="F136" s="420">
        <f t="shared" ca="1" si="180"/>
        <v>-100</v>
      </c>
      <c r="G136" s="372"/>
      <c r="H136" s="427"/>
      <c r="I136" s="420"/>
      <c r="J136" s="420">
        <f t="shared" ca="1" si="181"/>
        <v>1.3948104432301562</v>
      </c>
      <c r="K136" s="420">
        <f t="shared" ca="1" si="182"/>
        <v>-0.10438184573813203</v>
      </c>
      <c r="L136" s="420">
        <f t="shared" ca="1" si="183"/>
        <v>-0.92953756143221256</v>
      </c>
      <c r="M136" s="420">
        <f t="shared" ca="1" si="184"/>
        <v>-0.66629190221047452</v>
      </c>
      <c r="N136" s="420">
        <f t="shared" ca="1" si="185"/>
        <v>-100</v>
      </c>
      <c r="O136" s="420">
        <f t="shared" ca="1" si="186"/>
        <v>-100</v>
      </c>
      <c r="P136" s="372"/>
      <c r="Q136" s="427"/>
      <c r="R136" s="420"/>
      <c r="S136" s="420"/>
      <c r="T136" s="420"/>
      <c r="U136" s="420">
        <f t="shared" ca="1" si="187"/>
        <v>-1.5420432343040034</v>
      </c>
      <c r="V136" s="420">
        <f t="shared" ca="1" si="188"/>
        <v>-0.30291879695307955</v>
      </c>
      <c r="W136" s="420">
        <f t="shared" ca="1" si="189"/>
        <v>-2.0349042588969439</v>
      </c>
      <c r="X136" s="420">
        <f t="shared" ca="1" si="190"/>
        <v>0.71649475990224687</v>
      </c>
      <c r="Y136" s="420">
        <f t="shared" ca="1" si="191"/>
        <v>-100</v>
      </c>
      <c r="Z136" s="420">
        <f t="shared" ca="1" si="192"/>
        <v>-100</v>
      </c>
      <c r="AA136" s="420">
        <f t="shared" ca="1" si="193"/>
        <v>-100</v>
      </c>
      <c r="AB136" s="420">
        <f t="shared" ca="1" si="194"/>
        <v>-100</v>
      </c>
      <c r="AC136" s="372"/>
      <c r="AD136" s="427"/>
      <c r="AE136" s="420"/>
      <c r="AF136" s="420"/>
      <c r="AG136" s="420"/>
      <c r="AH136" s="420"/>
      <c r="AI136" s="420"/>
      <c r="AJ136" s="420">
        <f t="shared" ca="1" si="195"/>
        <v>3.3389233593325685E-2</v>
      </c>
      <c r="AK136" s="420">
        <f t="shared" ca="1" si="196"/>
        <v>-1.2220049123866659</v>
      </c>
      <c r="AL136" s="420">
        <f t="shared" ca="1" si="197"/>
        <v>-1.6013490495406302</v>
      </c>
      <c r="AM136" s="420">
        <f t="shared" ca="1" si="198"/>
        <v>-1.2124738781159579</v>
      </c>
      <c r="AN136" s="420">
        <f t="shared" ca="1" si="199"/>
        <v>-1.4292118754072476</v>
      </c>
      <c r="AO136" s="420">
        <f t="shared" ca="1" si="200"/>
        <v>0.65465330593275439</v>
      </c>
      <c r="AP136" s="420">
        <f t="shared" ca="1" si="201"/>
        <v>-100</v>
      </c>
      <c r="AQ136" s="420">
        <f t="shared" ca="1" si="202"/>
        <v>-100</v>
      </c>
      <c r="AR136" s="420">
        <f t="shared" ca="1" si="203"/>
        <v>-100</v>
      </c>
      <c r="AS136" s="420">
        <f t="shared" ca="1" si="204"/>
        <v>-100</v>
      </c>
      <c r="AT136" s="420">
        <f t="shared" ca="1" si="205"/>
        <v>-100</v>
      </c>
      <c r="AU136" s="420">
        <f t="shared" ca="1" si="206"/>
        <v>-100</v>
      </c>
      <c r="AV136" s="372"/>
      <c r="AW136" s="427"/>
      <c r="AX136" s="420" t="s">
        <v>14</v>
      </c>
      <c r="AY136" s="420"/>
      <c r="AZ136" s="424">
        <f t="shared" ca="1" si="207"/>
        <v>-100</v>
      </c>
      <c r="BA136" s="420"/>
      <c r="BB136" s="420"/>
    </row>
    <row r="137" spans="1:54" s="371" customFormat="1" x14ac:dyDescent="0.2">
      <c r="A137" s="420" t="s">
        <v>15</v>
      </c>
      <c r="B137" s="427"/>
      <c r="C137" s="420">
        <f t="shared" ca="1" si="180"/>
        <v>-8.6367142731462252</v>
      </c>
      <c r="D137" s="420">
        <f t="shared" ca="1" si="180"/>
        <v>-5.8240948970796325</v>
      </c>
      <c r="E137" s="420">
        <f t="shared" ca="1" si="180"/>
        <v>-5.4085721898108119</v>
      </c>
      <c r="F137" s="420">
        <f t="shared" ca="1" si="180"/>
        <v>-100</v>
      </c>
      <c r="G137" s="372"/>
      <c r="H137" s="427"/>
      <c r="I137" s="420"/>
      <c r="J137" s="420">
        <f t="shared" ca="1" si="181"/>
        <v>-8.2758623083877296</v>
      </c>
      <c r="K137" s="420">
        <f t="shared" ca="1" si="182"/>
        <v>-3.2077133147909933</v>
      </c>
      <c r="L137" s="420">
        <f t="shared" ca="1" si="183"/>
        <v>-4.911725284691741</v>
      </c>
      <c r="M137" s="420">
        <f t="shared" ca="1" si="184"/>
        <v>-5.9110157585582641</v>
      </c>
      <c r="N137" s="420">
        <f t="shared" ca="1" si="185"/>
        <v>-100</v>
      </c>
      <c r="O137" s="420">
        <f t="shared" ca="1" si="186"/>
        <v>-100</v>
      </c>
      <c r="P137" s="372"/>
      <c r="Q137" s="427"/>
      <c r="R137" s="420"/>
      <c r="S137" s="420"/>
      <c r="T137" s="420"/>
      <c r="U137" s="420">
        <f t="shared" ca="1" si="187"/>
        <v>-5.4142072082664896</v>
      </c>
      <c r="V137" s="420">
        <f t="shared" ca="1" si="188"/>
        <v>-4.3920289112965918</v>
      </c>
      <c r="W137" s="420">
        <f t="shared" ca="1" si="189"/>
        <v>-9.1705721809868521</v>
      </c>
      <c r="X137" s="420">
        <f t="shared" ca="1" si="190"/>
        <v>-2.5084282739109085</v>
      </c>
      <c r="Y137" s="420">
        <f t="shared" ca="1" si="191"/>
        <v>-100</v>
      </c>
      <c r="Z137" s="420">
        <f t="shared" ca="1" si="192"/>
        <v>-100</v>
      </c>
      <c r="AA137" s="420">
        <f t="shared" ca="1" si="193"/>
        <v>-100</v>
      </c>
      <c r="AB137" s="420">
        <f t="shared" ca="1" si="194"/>
        <v>-100</v>
      </c>
      <c r="AC137" s="372"/>
      <c r="AD137" s="427"/>
      <c r="AE137" s="420"/>
      <c r="AF137" s="420"/>
      <c r="AG137" s="420"/>
      <c r="AH137" s="420"/>
      <c r="AI137" s="420"/>
      <c r="AJ137" s="420">
        <f t="shared" ca="1" si="195"/>
        <v>-3.5464313506662393</v>
      </c>
      <c r="AK137" s="420">
        <f t="shared" ca="1" si="196"/>
        <v>-4.8103625382928072</v>
      </c>
      <c r="AL137" s="420">
        <f t="shared" ca="1" si="197"/>
        <v>-6.3872975070107287</v>
      </c>
      <c r="AM137" s="420">
        <f t="shared" ca="1" si="198"/>
        <v>-9.603993199828551</v>
      </c>
      <c r="AN137" s="420">
        <f t="shared" ca="1" si="199"/>
        <v>-4.507651053885553</v>
      </c>
      <c r="AO137" s="420">
        <f t="shared" ca="1" si="200"/>
        <v>-3.4902403709016028</v>
      </c>
      <c r="AP137" s="420">
        <f t="shared" ca="1" si="201"/>
        <v>-100</v>
      </c>
      <c r="AQ137" s="420">
        <f t="shared" ca="1" si="202"/>
        <v>-100</v>
      </c>
      <c r="AR137" s="420">
        <f t="shared" ca="1" si="203"/>
        <v>-100</v>
      </c>
      <c r="AS137" s="420">
        <f t="shared" ca="1" si="204"/>
        <v>-100</v>
      </c>
      <c r="AT137" s="420">
        <f t="shared" ca="1" si="205"/>
        <v>-100</v>
      </c>
      <c r="AU137" s="420">
        <f t="shared" ca="1" si="206"/>
        <v>-100</v>
      </c>
      <c r="AV137" s="372"/>
      <c r="AW137" s="427"/>
      <c r="AX137" s="420" t="s">
        <v>15</v>
      </c>
      <c r="AY137" s="420"/>
      <c r="AZ137" s="424">
        <f t="shared" ca="1" si="207"/>
        <v>-100</v>
      </c>
      <c r="BA137" s="420"/>
      <c r="BB137" s="420"/>
    </row>
    <row r="138" spans="1:54" s="371" customFormat="1" x14ac:dyDescent="0.2">
      <c r="A138" s="420" t="s">
        <v>16</v>
      </c>
      <c r="B138" s="427"/>
      <c r="C138" s="420">
        <f t="shared" ca="1" si="180"/>
        <v>-2.1610214235678171</v>
      </c>
      <c r="D138" s="420">
        <f t="shared" ca="1" si="180"/>
        <v>-4.6029460323857876</v>
      </c>
      <c r="E138" s="420">
        <f t="shared" ca="1" si="180"/>
        <v>-0.89547932297155342</v>
      </c>
      <c r="F138" s="420">
        <f t="shared" ca="1" si="180"/>
        <v>-100</v>
      </c>
      <c r="G138" s="372"/>
      <c r="H138" s="427"/>
      <c r="I138" s="420"/>
      <c r="J138" s="420">
        <f t="shared" ca="1" si="181"/>
        <v>-4.9236577878095034</v>
      </c>
      <c r="K138" s="420">
        <f t="shared" ca="1" si="182"/>
        <v>-4.2763138622395331</v>
      </c>
      <c r="L138" s="420">
        <f t="shared" ca="1" si="183"/>
        <v>0.10730253171044524</v>
      </c>
      <c r="M138" s="420">
        <f t="shared" ca="1" si="184"/>
        <v>-1.909866137177147</v>
      </c>
      <c r="N138" s="420">
        <f t="shared" ca="1" si="185"/>
        <v>-100</v>
      </c>
      <c r="O138" s="420">
        <f t="shared" ca="1" si="186"/>
        <v>-100</v>
      </c>
      <c r="P138" s="372"/>
      <c r="Q138" s="427"/>
      <c r="R138" s="420"/>
      <c r="S138" s="420"/>
      <c r="T138" s="420"/>
      <c r="U138" s="420">
        <f t="shared" ca="1" si="187"/>
        <v>-1.013254127261348</v>
      </c>
      <c r="V138" s="420">
        <f t="shared" ca="1" si="188"/>
        <v>1.2468508987771258</v>
      </c>
      <c r="W138" s="420">
        <f t="shared" ca="1" si="189"/>
        <v>-1.298569873668157</v>
      </c>
      <c r="X138" s="420">
        <f t="shared" ca="1" si="190"/>
        <v>-2.5232176315730896</v>
      </c>
      <c r="Y138" s="420">
        <f t="shared" ca="1" si="191"/>
        <v>-100</v>
      </c>
      <c r="Z138" s="420">
        <f t="shared" ca="1" si="192"/>
        <v>-100</v>
      </c>
      <c r="AA138" s="420">
        <f t="shared" ca="1" si="193"/>
        <v>-100</v>
      </c>
      <c r="AB138" s="420">
        <f t="shared" ca="1" si="194"/>
        <v>-100</v>
      </c>
      <c r="AC138" s="372"/>
      <c r="AD138" s="427"/>
      <c r="AE138" s="420"/>
      <c r="AF138" s="420"/>
      <c r="AG138" s="420"/>
      <c r="AH138" s="420"/>
      <c r="AI138" s="420"/>
      <c r="AJ138" s="420">
        <f t="shared" ca="1" si="195"/>
        <v>-0.19076844119068426</v>
      </c>
      <c r="AK138" s="420">
        <f t="shared" ca="1" si="196"/>
        <v>0.1016973302846651</v>
      </c>
      <c r="AL138" s="420">
        <f t="shared" ca="1" si="197"/>
        <v>0.41407362239844758</v>
      </c>
      <c r="AM138" s="420">
        <f t="shared" ca="1" si="198"/>
        <v>-0.49881306668025616</v>
      </c>
      <c r="AN138" s="420">
        <f t="shared" ca="1" si="199"/>
        <v>-1.9606161754779095</v>
      </c>
      <c r="AO138" s="420">
        <f t="shared" ca="1" si="200"/>
        <v>-3.2619979029031612</v>
      </c>
      <c r="AP138" s="420">
        <f t="shared" ca="1" si="201"/>
        <v>-100</v>
      </c>
      <c r="AQ138" s="420">
        <f t="shared" ca="1" si="202"/>
        <v>-100</v>
      </c>
      <c r="AR138" s="420">
        <f t="shared" ca="1" si="203"/>
        <v>-100</v>
      </c>
      <c r="AS138" s="420">
        <f t="shared" ca="1" si="204"/>
        <v>-100</v>
      </c>
      <c r="AT138" s="420">
        <f t="shared" ca="1" si="205"/>
        <v>-100</v>
      </c>
      <c r="AU138" s="420">
        <f t="shared" ca="1" si="206"/>
        <v>-100</v>
      </c>
      <c r="AV138" s="372"/>
      <c r="AW138" s="427"/>
      <c r="AX138" s="420" t="s">
        <v>16</v>
      </c>
      <c r="AY138" s="420"/>
      <c r="AZ138" s="424">
        <f t="shared" ca="1" si="207"/>
        <v>-100</v>
      </c>
      <c r="BA138" s="420"/>
      <c r="BB138" s="420"/>
    </row>
    <row r="139" spans="1:54" s="371" customFormat="1" x14ac:dyDescent="0.2">
      <c r="A139" s="420" t="s">
        <v>17</v>
      </c>
      <c r="B139" s="427"/>
      <c r="C139" s="420">
        <f t="shared" ca="1" si="180"/>
        <v>-6.4786428363092767</v>
      </c>
      <c r="D139" s="420">
        <f t="shared" ca="1" si="180"/>
        <v>-8.8338770520000338</v>
      </c>
      <c r="E139" s="420">
        <f t="shared" ca="1" si="180"/>
        <v>-6.4848470594305212</v>
      </c>
      <c r="F139" s="420">
        <f t="shared" ca="1" si="180"/>
        <v>-100</v>
      </c>
      <c r="G139" s="372"/>
      <c r="H139" s="427"/>
      <c r="I139" s="420"/>
      <c r="J139" s="420">
        <f t="shared" ca="1" si="181"/>
        <v>-8.8970374483710799</v>
      </c>
      <c r="K139" s="420">
        <f t="shared" ca="1" si="182"/>
        <v>-8.7696750405079626</v>
      </c>
      <c r="L139" s="420">
        <f t="shared" ca="1" si="183"/>
        <v>-6.0777538797149049</v>
      </c>
      <c r="M139" s="420">
        <f t="shared" ca="1" si="184"/>
        <v>-6.8980761550193819</v>
      </c>
      <c r="N139" s="420">
        <f t="shared" ca="1" si="185"/>
        <v>-100</v>
      </c>
      <c r="O139" s="420">
        <f t="shared" ca="1" si="186"/>
        <v>-100</v>
      </c>
      <c r="P139" s="372"/>
      <c r="Q139" s="427"/>
      <c r="R139" s="420"/>
      <c r="S139" s="420"/>
      <c r="T139" s="420"/>
      <c r="U139" s="420">
        <f t="shared" ca="1" si="187"/>
        <v>-5.7367475986955441</v>
      </c>
      <c r="V139" s="420">
        <f t="shared" ca="1" si="188"/>
        <v>-6.4305561076789672</v>
      </c>
      <c r="W139" s="420">
        <f t="shared" ca="1" si="189"/>
        <v>-10.116640659543876</v>
      </c>
      <c r="X139" s="420">
        <f t="shared" ca="1" si="190"/>
        <v>-3.5131626644839997</v>
      </c>
      <c r="Y139" s="420">
        <f t="shared" ca="1" si="191"/>
        <v>-100</v>
      </c>
      <c r="Z139" s="420">
        <f t="shared" ca="1" si="192"/>
        <v>-100</v>
      </c>
      <c r="AA139" s="420">
        <f t="shared" ca="1" si="193"/>
        <v>-100</v>
      </c>
      <c r="AB139" s="420">
        <f t="shared" ca="1" si="194"/>
        <v>-100</v>
      </c>
      <c r="AC139" s="372"/>
      <c r="AD139" s="427"/>
      <c r="AE139" s="420"/>
      <c r="AF139" s="420"/>
      <c r="AG139" s="420"/>
      <c r="AH139" s="420"/>
      <c r="AI139" s="420"/>
      <c r="AJ139" s="420">
        <f t="shared" ca="1" si="195"/>
        <v>-5.5854465665862989</v>
      </c>
      <c r="AK139" s="420">
        <f t="shared" ca="1" si="196"/>
        <v>-5.0527497331541298</v>
      </c>
      <c r="AL139" s="420">
        <f t="shared" ca="1" si="197"/>
        <v>-7.602489766217559</v>
      </c>
      <c r="AM139" s="420">
        <f t="shared" ca="1" si="198"/>
        <v>-9.9755256062815647</v>
      </c>
      <c r="AN139" s="420">
        <f t="shared" ca="1" si="199"/>
        <v>-5.8118324164122157</v>
      </c>
      <c r="AO139" s="420">
        <f t="shared" ca="1" si="200"/>
        <v>-4.7867195374433607</v>
      </c>
      <c r="AP139" s="420">
        <f t="shared" ca="1" si="201"/>
        <v>-100</v>
      </c>
      <c r="AQ139" s="420">
        <f t="shared" ca="1" si="202"/>
        <v>-100</v>
      </c>
      <c r="AR139" s="420">
        <f t="shared" ca="1" si="203"/>
        <v>-100</v>
      </c>
      <c r="AS139" s="420">
        <f t="shared" ca="1" si="204"/>
        <v>-100</v>
      </c>
      <c r="AT139" s="420">
        <f t="shared" ca="1" si="205"/>
        <v>-100</v>
      </c>
      <c r="AU139" s="420">
        <f t="shared" ca="1" si="206"/>
        <v>-100</v>
      </c>
      <c r="AV139" s="372"/>
      <c r="AW139" s="427"/>
      <c r="AX139" s="420" t="s">
        <v>17</v>
      </c>
      <c r="AY139" s="420"/>
      <c r="AZ139" s="424">
        <f t="shared" ca="1" si="207"/>
        <v>-100</v>
      </c>
      <c r="BA139" s="420"/>
      <c r="BB139" s="420"/>
    </row>
    <row r="140" spans="1:54" s="371" customFormat="1" x14ac:dyDescent="0.2">
      <c r="A140" s="420" t="s">
        <v>18</v>
      </c>
      <c r="B140" s="427"/>
      <c r="C140" s="420">
        <f t="shared" ca="1" si="180"/>
        <v>-2.1648372733209413</v>
      </c>
      <c r="D140" s="420">
        <f t="shared" ca="1" si="180"/>
        <v>-15.163320661837176</v>
      </c>
      <c r="E140" s="420">
        <f t="shared" ca="1" si="180"/>
        <v>-6.3326261939775037</v>
      </c>
      <c r="F140" s="420">
        <f t="shared" ca="1" si="180"/>
        <v>-100</v>
      </c>
      <c r="G140" s="372"/>
      <c r="H140" s="427"/>
      <c r="I140" s="420"/>
      <c r="J140" s="420">
        <f t="shared" ca="1" si="181"/>
        <v>-15.224493252768951</v>
      </c>
      <c r="K140" s="420">
        <f t="shared" ca="1" si="182"/>
        <v>-15.098807184228903</v>
      </c>
      <c r="L140" s="420">
        <f t="shared" ca="1" si="183"/>
        <v>-7.4993565820372652</v>
      </c>
      <c r="M140" s="420">
        <f t="shared" ca="1" si="184"/>
        <v>-5.103997397549719</v>
      </c>
      <c r="N140" s="420">
        <f t="shared" ca="1" si="185"/>
        <v>-100</v>
      </c>
      <c r="O140" s="420">
        <f t="shared" ca="1" si="186"/>
        <v>-100</v>
      </c>
      <c r="P140" s="372"/>
      <c r="Q140" s="427"/>
      <c r="R140" s="420"/>
      <c r="S140" s="420"/>
      <c r="T140" s="420"/>
      <c r="U140" s="420">
        <f t="shared" ca="1" si="187"/>
        <v>-8.7484411924944112</v>
      </c>
      <c r="V140" s="420">
        <f t="shared" ca="1" si="188"/>
        <v>-6.2015137334376647</v>
      </c>
      <c r="W140" s="420">
        <f t="shared" ca="1" si="189"/>
        <v>-4.7813207719891153</v>
      </c>
      <c r="X140" s="420">
        <f t="shared" ca="1" si="190"/>
        <v>-5.4305313577191328</v>
      </c>
      <c r="Y140" s="420">
        <f t="shared" ca="1" si="191"/>
        <v>-100</v>
      </c>
      <c r="Z140" s="420">
        <f t="shared" ca="1" si="192"/>
        <v>-100</v>
      </c>
      <c r="AA140" s="420">
        <f t="shared" ca="1" si="193"/>
        <v>-100</v>
      </c>
      <c r="AB140" s="420">
        <f t="shared" ca="1" si="194"/>
        <v>-100</v>
      </c>
      <c r="AC140" s="372"/>
      <c r="AD140" s="427"/>
      <c r="AE140" s="420"/>
      <c r="AF140" s="420"/>
      <c r="AG140" s="420"/>
      <c r="AH140" s="420"/>
      <c r="AI140" s="420"/>
      <c r="AJ140" s="420">
        <f t="shared" ca="1" si="195"/>
        <v>-7.6150798917233828</v>
      </c>
      <c r="AK140" s="420">
        <f t="shared" ca="1" si="196"/>
        <v>-6.1255338789977145</v>
      </c>
      <c r="AL140" s="420">
        <f t="shared" ca="1" si="197"/>
        <v>-8.7296742069227804</v>
      </c>
      <c r="AM140" s="420">
        <f t="shared" ca="1" si="198"/>
        <v>-4.3710276064485498</v>
      </c>
      <c r="AN140" s="420">
        <f t="shared" ca="1" si="199"/>
        <v>-4.9220973821677916</v>
      </c>
      <c r="AO140" s="420">
        <f t="shared" ca="1" si="200"/>
        <v>-6.0265100197280361</v>
      </c>
      <c r="AP140" s="420">
        <f t="shared" ca="1" si="201"/>
        <v>-100</v>
      </c>
      <c r="AQ140" s="420">
        <f t="shared" ca="1" si="202"/>
        <v>-100</v>
      </c>
      <c r="AR140" s="420">
        <f t="shared" ca="1" si="203"/>
        <v>-100</v>
      </c>
      <c r="AS140" s="420">
        <f t="shared" ca="1" si="204"/>
        <v>-100</v>
      </c>
      <c r="AT140" s="420">
        <f t="shared" ca="1" si="205"/>
        <v>-100</v>
      </c>
      <c r="AU140" s="420">
        <f t="shared" ca="1" si="206"/>
        <v>-100</v>
      </c>
      <c r="AV140" s="372"/>
      <c r="AW140" s="427"/>
      <c r="AX140" s="420" t="s">
        <v>18</v>
      </c>
      <c r="AY140" s="420"/>
      <c r="AZ140" s="424">
        <f t="shared" ca="1" si="207"/>
        <v>-100</v>
      </c>
      <c r="BA140" s="420"/>
      <c r="BB140" s="420"/>
    </row>
    <row r="141" spans="1:54" s="371" customFormat="1" x14ac:dyDescent="0.2">
      <c r="A141" s="420" t="s">
        <v>19</v>
      </c>
      <c r="B141" s="427"/>
      <c r="C141" s="420">
        <f t="shared" ca="1" si="180"/>
        <v>-10.168408038208881</v>
      </c>
      <c r="D141" s="420">
        <f t="shared" ca="1" si="180"/>
        <v>-5.4553381826048764</v>
      </c>
      <c r="E141" s="420">
        <f t="shared" ca="1" si="180"/>
        <v>-6.7559611120449148</v>
      </c>
      <c r="F141" s="420">
        <f t="shared" ca="1" si="180"/>
        <v>-100</v>
      </c>
      <c r="G141" s="372"/>
      <c r="H141" s="427"/>
      <c r="I141" s="420"/>
      <c r="J141" s="420">
        <f t="shared" ca="1" si="181"/>
        <v>-8.1892832894905467</v>
      </c>
      <c r="K141" s="420">
        <f t="shared" ca="1" si="182"/>
        <v>-2.5706417878901107</v>
      </c>
      <c r="L141" s="420">
        <f t="shared" ca="1" si="183"/>
        <v>-5.4115734176454708</v>
      </c>
      <c r="M141" s="420">
        <f t="shared" ca="1" si="184"/>
        <v>-8.0926747710586397</v>
      </c>
      <c r="N141" s="420">
        <f t="shared" ca="1" si="185"/>
        <v>-100</v>
      </c>
      <c r="O141" s="420">
        <f t="shared" ca="1" si="186"/>
        <v>-100</v>
      </c>
      <c r="P141" s="372"/>
      <c r="Q141" s="427"/>
      <c r="R141" s="420"/>
      <c r="S141" s="420"/>
      <c r="T141" s="420"/>
      <c r="U141" s="420">
        <f t="shared" ca="1" si="187"/>
        <v>-1.0922222393438972</v>
      </c>
      <c r="V141" s="420">
        <f t="shared" ca="1" si="188"/>
        <v>-9.6232871556656079</v>
      </c>
      <c r="W141" s="420">
        <f t="shared" ca="1" si="189"/>
        <v>-8.9783369178545342</v>
      </c>
      <c r="X141" s="420">
        <f t="shared" ca="1" si="190"/>
        <v>-7.1922992983457874</v>
      </c>
      <c r="Y141" s="420">
        <f t="shared" ca="1" si="191"/>
        <v>-100</v>
      </c>
      <c r="Z141" s="420">
        <f t="shared" ca="1" si="192"/>
        <v>-100</v>
      </c>
      <c r="AA141" s="420">
        <f t="shared" ca="1" si="193"/>
        <v>-100</v>
      </c>
      <c r="AB141" s="420">
        <f t="shared" ca="1" si="194"/>
        <v>-100</v>
      </c>
      <c r="AC141" s="372"/>
      <c r="AD141" s="427"/>
      <c r="AE141" s="420"/>
      <c r="AF141" s="420"/>
      <c r="AG141" s="420"/>
      <c r="AH141" s="420"/>
      <c r="AI141" s="420"/>
      <c r="AJ141" s="420">
        <f t="shared" ca="1" si="195"/>
        <v>-1.1323380326766994</v>
      </c>
      <c r="AK141" s="420">
        <f t="shared" ca="1" si="196"/>
        <v>-3.3452233875313624</v>
      </c>
      <c r="AL141" s="420">
        <f t="shared" ca="1" si="197"/>
        <v>-11.526839997941096</v>
      </c>
      <c r="AM141" s="420">
        <f t="shared" ca="1" si="198"/>
        <v>-7.881936057955869</v>
      </c>
      <c r="AN141" s="420">
        <f t="shared" ca="1" si="199"/>
        <v>-9.798344270138756</v>
      </c>
      <c r="AO141" s="420">
        <f t="shared" ca="1" si="200"/>
        <v>-6.5635680655429525</v>
      </c>
      <c r="AP141" s="420">
        <f t="shared" ca="1" si="201"/>
        <v>-100</v>
      </c>
      <c r="AQ141" s="420">
        <f t="shared" ca="1" si="202"/>
        <v>-100</v>
      </c>
      <c r="AR141" s="420">
        <f t="shared" ca="1" si="203"/>
        <v>-100</v>
      </c>
      <c r="AS141" s="420">
        <f t="shared" ca="1" si="204"/>
        <v>-100</v>
      </c>
      <c r="AT141" s="420">
        <f t="shared" ca="1" si="205"/>
        <v>-100</v>
      </c>
      <c r="AU141" s="420">
        <f t="shared" ca="1" si="206"/>
        <v>-100</v>
      </c>
      <c r="AV141" s="372"/>
      <c r="AW141" s="427"/>
      <c r="AX141" s="420" t="s">
        <v>19</v>
      </c>
      <c r="AY141" s="420"/>
      <c r="AZ141" s="424">
        <f t="shared" ca="1" si="207"/>
        <v>-100</v>
      </c>
      <c r="BA141" s="420"/>
      <c r="BB141" s="420"/>
    </row>
    <row r="142" spans="1:54" s="371" customFormat="1" x14ac:dyDescent="0.2">
      <c r="A142" s="420" t="s">
        <v>20</v>
      </c>
      <c r="B142" s="427"/>
      <c r="C142" s="420">
        <f t="shared" ca="1" si="180"/>
        <v>-4.822905299923093</v>
      </c>
      <c r="D142" s="420">
        <f t="shared" ca="1" si="180"/>
        <v>-2.6270591006247628</v>
      </c>
      <c r="E142" s="420">
        <f t="shared" ca="1" si="180"/>
        <v>-1.0560862216435254</v>
      </c>
      <c r="F142" s="420">
        <f t="shared" ca="1" si="180"/>
        <v>-100</v>
      </c>
      <c r="G142" s="372"/>
      <c r="H142" s="427"/>
      <c r="I142" s="420"/>
      <c r="J142" s="420">
        <f t="shared" ca="1" si="181"/>
        <v>-4.929789213965563</v>
      </c>
      <c r="K142" s="420">
        <f t="shared" ca="1" si="182"/>
        <v>-0.23111543701826065</v>
      </c>
      <c r="L142" s="420">
        <f t="shared" ca="1" si="183"/>
        <v>0.97161015677937712</v>
      </c>
      <c r="M142" s="420">
        <f t="shared" ca="1" si="184"/>
        <v>-3.0665017374456767</v>
      </c>
      <c r="N142" s="420">
        <f t="shared" ca="1" si="185"/>
        <v>-100</v>
      </c>
      <c r="O142" s="420">
        <f t="shared" ca="1" si="186"/>
        <v>-100</v>
      </c>
      <c r="P142" s="372"/>
      <c r="Q142" s="427"/>
      <c r="R142" s="420"/>
      <c r="S142" s="420"/>
      <c r="T142" s="420"/>
      <c r="U142" s="420">
        <f t="shared" ca="1" si="187"/>
        <v>2.2366317335829677</v>
      </c>
      <c r="V142" s="420">
        <f t="shared" ca="1" si="188"/>
        <v>-0.28841854538850953</v>
      </c>
      <c r="W142" s="420">
        <f t="shared" ca="1" si="189"/>
        <v>-3.0396388664320426</v>
      </c>
      <c r="X142" s="420">
        <f t="shared" ca="1" si="190"/>
        <v>-3.0933441551730851</v>
      </c>
      <c r="Y142" s="420">
        <f t="shared" ca="1" si="191"/>
        <v>-100</v>
      </c>
      <c r="Z142" s="420">
        <f t="shared" ca="1" si="192"/>
        <v>-100</v>
      </c>
      <c r="AA142" s="420">
        <f t="shared" ca="1" si="193"/>
        <v>-100</v>
      </c>
      <c r="AB142" s="420">
        <f t="shared" ca="1" si="194"/>
        <v>-100</v>
      </c>
      <c r="AC142" s="372"/>
      <c r="AD142" s="427"/>
      <c r="AE142" s="420"/>
      <c r="AF142" s="420"/>
      <c r="AG142" s="420"/>
      <c r="AH142" s="420"/>
      <c r="AI142" s="420"/>
      <c r="AJ142" s="420">
        <f t="shared" ca="1" si="195"/>
        <v>4.0084353604303118</v>
      </c>
      <c r="AK142" s="420">
        <f t="shared" ca="1" si="196"/>
        <v>-0.26573010590708179</v>
      </c>
      <c r="AL142" s="420">
        <f t="shared" ca="1" si="197"/>
        <v>-0.79839433807870819</v>
      </c>
      <c r="AM142" s="420">
        <f t="shared" ca="1" si="198"/>
        <v>-2.8085265701376301</v>
      </c>
      <c r="AN142" s="420">
        <f t="shared" ca="1" si="199"/>
        <v>-2.5296486182662505</v>
      </c>
      <c r="AO142" s="420">
        <f t="shared" ca="1" si="200"/>
        <v>-3.8545534425283421</v>
      </c>
      <c r="AP142" s="420">
        <f t="shared" ca="1" si="201"/>
        <v>-100</v>
      </c>
      <c r="AQ142" s="420">
        <f t="shared" ca="1" si="202"/>
        <v>-100</v>
      </c>
      <c r="AR142" s="420">
        <f t="shared" ca="1" si="203"/>
        <v>-100</v>
      </c>
      <c r="AS142" s="420">
        <f t="shared" ca="1" si="204"/>
        <v>-100</v>
      </c>
      <c r="AT142" s="420">
        <f t="shared" ca="1" si="205"/>
        <v>-100</v>
      </c>
      <c r="AU142" s="420">
        <f t="shared" ca="1" si="206"/>
        <v>-100</v>
      </c>
      <c r="AV142" s="372"/>
      <c r="AW142" s="427"/>
      <c r="AX142" s="420" t="s">
        <v>20</v>
      </c>
      <c r="AY142" s="420"/>
      <c r="AZ142" s="424">
        <f t="shared" ca="1" si="207"/>
        <v>-100</v>
      </c>
      <c r="BA142" s="420"/>
      <c r="BB142" s="420"/>
    </row>
    <row r="143" spans="1:54" s="371" customFormat="1" x14ac:dyDescent="0.2">
      <c r="A143" s="420" t="s">
        <v>21</v>
      </c>
      <c r="B143" s="427"/>
      <c r="C143" s="420">
        <f t="shared" ca="1" si="180"/>
        <v>-2.4569379220413055</v>
      </c>
      <c r="D143" s="420">
        <f t="shared" ca="1" si="180"/>
        <v>-1.3245506333944661</v>
      </c>
      <c r="E143" s="420">
        <f t="shared" ca="1" si="180"/>
        <v>-4.6073628199181371E-2</v>
      </c>
      <c r="F143" s="420">
        <f t="shared" ca="1" si="180"/>
        <v>-100</v>
      </c>
      <c r="G143" s="372"/>
      <c r="H143" s="427"/>
      <c r="I143" s="420"/>
      <c r="J143" s="420">
        <f t="shared" ca="1" si="181"/>
        <v>-2.4297297473419519</v>
      </c>
      <c r="K143" s="420">
        <f t="shared" ca="1" si="182"/>
        <v>-0.23989660527590217</v>
      </c>
      <c r="L143" s="420">
        <f t="shared" ca="1" si="183"/>
        <v>4.6581638168260611</v>
      </c>
      <c r="M143" s="420">
        <f t="shared" ca="1" si="184"/>
        <v>-4.561600347222182</v>
      </c>
      <c r="N143" s="420">
        <f t="shared" ca="1" si="185"/>
        <v>-100</v>
      </c>
      <c r="O143" s="420">
        <f t="shared" ca="1" si="186"/>
        <v>-100</v>
      </c>
      <c r="P143" s="372"/>
      <c r="Q143" s="427"/>
      <c r="R143" s="420"/>
      <c r="S143" s="420"/>
      <c r="T143" s="420"/>
      <c r="U143" s="420">
        <f t="shared" ca="1" si="187"/>
        <v>7.1422015769990566</v>
      </c>
      <c r="V143" s="420">
        <f t="shared" ca="1" si="188"/>
        <v>2.220374432338474</v>
      </c>
      <c r="W143" s="420">
        <f t="shared" ca="1" si="189"/>
        <v>-3.5832165344338307</v>
      </c>
      <c r="X143" s="420">
        <f t="shared" ca="1" si="190"/>
        <v>-5.5088311263559291</v>
      </c>
      <c r="Y143" s="420">
        <f t="shared" ca="1" si="191"/>
        <v>-100</v>
      </c>
      <c r="Z143" s="420">
        <f t="shared" ca="1" si="192"/>
        <v>-100</v>
      </c>
      <c r="AA143" s="420">
        <f t="shared" ca="1" si="193"/>
        <v>-100</v>
      </c>
      <c r="AB143" s="420">
        <f t="shared" ca="1" si="194"/>
        <v>-100</v>
      </c>
      <c r="AC143" s="372"/>
      <c r="AD143" s="427"/>
      <c r="AE143" s="420"/>
      <c r="AF143" s="420"/>
      <c r="AG143" s="420"/>
      <c r="AH143" s="420"/>
      <c r="AI143" s="420"/>
      <c r="AJ143" s="420">
        <f t="shared" ca="1" si="195"/>
        <v>8.1882571242688016</v>
      </c>
      <c r="AK143" s="420">
        <f t="shared" ca="1" si="196"/>
        <v>4.3033767329131507</v>
      </c>
      <c r="AL143" s="420">
        <f t="shared" ca="1" si="197"/>
        <v>1.5443258386633545</v>
      </c>
      <c r="AM143" s="420">
        <f t="shared" ca="1" si="198"/>
        <v>-2.8677033784983053</v>
      </c>
      <c r="AN143" s="420">
        <f t="shared" ca="1" si="199"/>
        <v>-3.0410352215960046</v>
      </c>
      <c r="AO143" s="420">
        <f t="shared" ca="1" si="200"/>
        <v>-7.5881591085200597</v>
      </c>
      <c r="AP143" s="420">
        <f t="shared" ca="1" si="201"/>
        <v>-100</v>
      </c>
      <c r="AQ143" s="420">
        <f t="shared" ca="1" si="202"/>
        <v>-100</v>
      </c>
      <c r="AR143" s="420">
        <f t="shared" ca="1" si="203"/>
        <v>-100</v>
      </c>
      <c r="AS143" s="420">
        <f t="shared" ca="1" si="204"/>
        <v>-100</v>
      </c>
      <c r="AT143" s="420">
        <f t="shared" ca="1" si="205"/>
        <v>-100</v>
      </c>
      <c r="AU143" s="420">
        <f t="shared" ca="1" si="206"/>
        <v>-100</v>
      </c>
      <c r="AV143" s="372"/>
      <c r="AW143" s="427"/>
      <c r="AX143" s="420" t="s">
        <v>21</v>
      </c>
      <c r="AY143" s="420"/>
      <c r="AZ143" s="424">
        <f t="shared" ca="1" si="207"/>
        <v>-100</v>
      </c>
      <c r="BA143" s="420"/>
      <c r="BB143" s="420"/>
    </row>
    <row r="144" spans="1:54" s="371" customFormat="1" x14ac:dyDescent="0.2">
      <c r="A144" s="420" t="s">
        <v>22</v>
      </c>
      <c r="B144" s="427"/>
      <c r="C144" s="420">
        <f t="shared" ca="1" si="180"/>
        <v>-2.8177875462603481</v>
      </c>
      <c r="D144" s="420">
        <f t="shared" ca="1" si="180"/>
        <v>9.6191000596747926</v>
      </c>
      <c r="E144" s="420">
        <f t="shared" ca="1" si="180"/>
        <v>13.010399772339483</v>
      </c>
      <c r="F144" s="420">
        <f t="shared" ca="1" si="180"/>
        <v>-100</v>
      </c>
      <c r="G144" s="372"/>
      <c r="H144" s="427"/>
      <c r="I144" s="420"/>
      <c r="J144" s="420">
        <f t="shared" ca="1" si="181"/>
        <v>9.6594109688558092</v>
      </c>
      <c r="K144" s="420">
        <f t="shared" ca="1" si="182"/>
        <v>9.5771842344858129</v>
      </c>
      <c r="L144" s="420">
        <f t="shared" ca="1" si="183"/>
        <v>1.3109378929259492</v>
      </c>
      <c r="M144" s="420">
        <f t="shared" ca="1" si="184"/>
        <v>25.184786299169289</v>
      </c>
      <c r="N144" s="420">
        <f t="shared" ca="1" si="185"/>
        <v>-100</v>
      </c>
      <c r="O144" s="420">
        <f t="shared" ca="1" si="186"/>
        <v>-100</v>
      </c>
      <c r="P144" s="372"/>
      <c r="Q144" s="427"/>
      <c r="R144" s="420"/>
      <c r="S144" s="420"/>
      <c r="T144" s="420"/>
      <c r="U144" s="420">
        <f t="shared" ca="1" si="187"/>
        <v>-9.5517277924516293</v>
      </c>
      <c r="V144" s="420">
        <f t="shared" ca="1" si="188"/>
        <v>13.257191117296145</v>
      </c>
      <c r="W144" s="420">
        <f t="shared" ca="1" si="189"/>
        <v>10.080791869119949</v>
      </c>
      <c r="X144" s="420">
        <f t="shared" ca="1" si="190"/>
        <v>42.389947080696942</v>
      </c>
      <c r="Y144" s="420">
        <f t="shared" ca="1" si="191"/>
        <v>-100</v>
      </c>
      <c r="Z144" s="420">
        <f t="shared" ca="1" si="192"/>
        <v>-100</v>
      </c>
      <c r="AA144" s="420">
        <f t="shared" ca="1" si="193"/>
        <v>-100</v>
      </c>
      <c r="AB144" s="420">
        <f t="shared" ca="1" si="194"/>
        <v>-100</v>
      </c>
      <c r="AC144" s="372"/>
      <c r="AD144" s="427"/>
      <c r="AE144" s="420"/>
      <c r="AF144" s="420"/>
      <c r="AG144" s="420"/>
      <c r="AH144" s="420"/>
      <c r="AI144" s="420"/>
      <c r="AJ144" s="420">
        <f t="shared" ca="1" si="195"/>
        <v>-8.2154575302369182</v>
      </c>
      <c r="AK144" s="420">
        <f t="shared" ca="1" si="196"/>
        <v>-3.1750632653873652</v>
      </c>
      <c r="AL144" s="420">
        <f t="shared" ca="1" si="197"/>
        <v>16.290999512860722</v>
      </c>
      <c r="AM144" s="420">
        <f t="shared" ca="1" si="198"/>
        <v>6.8855571409771414</v>
      </c>
      <c r="AN144" s="420">
        <f t="shared" ca="1" si="199"/>
        <v>24.741309193056395</v>
      </c>
      <c r="AO144" s="420">
        <f t="shared" ca="1" si="200"/>
        <v>46.950263577893111</v>
      </c>
      <c r="AP144" s="420">
        <f t="shared" ca="1" si="201"/>
        <v>-100</v>
      </c>
      <c r="AQ144" s="420">
        <f t="shared" ca="1" si="202"/>
        <v>-100</v>
      </c>
      <c r="AR144" s="420">
        <f t="shared" ca="1" si="203"/>
        <v>-100</v>
      </c>
      <c r="AS144" s="420">
        <f t="shared" ca="1" si="204"/>
        <v>-100</v>
      </c>
      <c r="AT144" s="420">
        <f t="shared" ca="1" si="205"/>
        <v>-100</v>
      </c>
      <c r="AU144" s="420">
        <f t="shared" ca="1" si="206"/>
        <v>-100</v>
      </c>
      <c r="AV144" s="372"/>
      <c r="AW144" s="427"/>
      <c r="AX144" s="420" t="s">
        <v>22</v>
      </c>
      <c r="AY144" s="420"/>
      <c r="AZ144" s="424">
        <f t="shared" ca="1" si="207"/>
        <v>-100</v>
      </c>
      <c r="BA144" s="420"/>
      <c r="BB144" s="420"/>
    </row>
    <row r="145" spans="1:54" s="371" customFormat="1" x14ac:dyDescent="0.2">
      <c r="A145" s="420" t="s">
        <v>23</v>
      </c>
      <c r="B145" s="427"/>
      <c r="C145" s="420">
        <f t="shared" ca="1" si="180"/>
        <v>-2.8350036733911566</v>
      </c>
      <c r="D145" s="420">
        <f t="shared" ca="1" si="180"/>
        <v>7.6617604041721279</v>
      </c>
      <c r="E145" s="420">
        <f t="shared" ca="1" si="180"/>
        <v>-2.367808799564429</v>
      </c>
      <c r="F145" s="420">
        <f t="shared" ca="1" si="180"/>
        <v>-100</v>
      </c>
      <c r="G145" s="372"/>
      <c r="H145" s="427"/>
      <c r="I145" s="420"/>
      <c r="J145" s="420">
        <f t="shared" ca="1" si="181"/>
        <v>8.5739080511727508</v>
      </c>
      <c r="K145" s="420">
        <f t="shared" ca="1" si="182"/>
        <v>6.7722455347447976</v>
      </c>
      <c r="L145" s="420">
        <f t="shared" ca="1" si="183"/>
        <v>-0.92556808970030602</v>
      </c>
      <c r="M145" s="420">
        <f t="shared" ca="1" si="184"/>
        <v>-3.7979960892124183</v>
      </c>
      <c r="N145" s="420">
        <f t="shared" ca="1" si="185"/>
        <v>-100</v>
      </c>
      <c r="O145" s="420">
        <f t="shared" ca="1" si="186"/>
        <v>-100</v>
      </c>
      <c r="P145" s="372"/>
      <c r="Q145" s="427"/>
      <c r="R145" s="420"/>
      <c r="S145" s="420"/>
      <c r="T145" s="420"/>
      <c r="U145" s="420">
        <f t="shared" ca="1" si="187"/>
        <v>1.0552728991956002</v>
      </c>
      <c r="V145" s="420">
        <f t="shared" ca="1" si="188"/>
        <v>-2.8825394622415388</v>
      </c>
      <c r="W145" s="420">
        <f t="shared" ca="1" si="189"/>
        <v>-3.4685257487606549</v>
      </c>
      <c r="X145" s="420">
        <f t="shared" ca="1" si="190"/>
        <v>-4.1292151823397774</v>
      </c>
      <c r="Y145" s="420">
        <f t="shared" ca="1" si="191"/>
        <v>-100</v>
      </c>
      <c r="Z145" s="420">
        <f t="shared" ca="1" si="192"/>
        <v>-100</v>
      </c>
      <c r="AA145" s="420">
        <f t="shared" ca="1" si="193"/>
        <v>-100</v>
      </c>
      <c r="AB145" s="420">
        <f t="shared" ca="1" si="194"/>
        <v>-100</v>
      </c>
      <c r="AC145" s="372"/>
      <c r="AD145" s="427"/>
      <c r="AE145" s="420"/>
      <c r="AF145" s="420"/>
      <c r="AG145" s="420"/>
      <c r="AH145" s="420"/>
      <c r="AI145" s="420"/>
      <c r="AJ145" s="420">
        <f t="shared" ca="1" si="195"/>
        <v>2.4806379889626555</v>
      </c>
      <c r="AK145" s="420">
        <f t="shared" ca="1" si="196"/>
        <v>-1.7008560944693585</v>
      </c>
      <c r="AL145" s="420">
        <f t="shared" ca="1" si="197"/>
        <v>-3.4778637097354874</v>
      </c>
      <c r="AM145" s="420">
        <f t="shared" ca="1" si="198"/>
        <v>-3.1977400363074224</v>
      </c>
      <c r="AN145" s="420">
        <f t="shared" ca="1" si="199"/>
        <v>-3.9025343755586874</v>
      </c>
      <c r="AO145" s="420">
        <f t="shared" ca="1" si="200"/>
        <v>-4.2958846756811937</v>
      </c>
      <c r="AP145" s="420">
        <f t="shared" ca="1" si="201"/>
        <v>-100</v>
      </c>
      <c r="AQ145" s="420">
        <f t="shared" ca="1" si="202"/>
        <v>-100</v>
      </c>
      <c r="AR145" s="420">
        <f t="shared" ca="1" si="203"/>
        <v>-100</v>
      </c>
      <c r="AS145" s="420">
        <f t="shared" ca="1" si="204"/>
        <v>-100</v>
      </c>
      <c r="AT145" s="420">
        <f t="shared" ca="1" si="205"/>
        <v>-100</v>
      </c>
      <c r="AU145" s="420">
        <f t="shared" ca="1" si="206"/>
        <v>-100</v>
      </c>
      <c r="AV145" s="372"/>
      <c r="AW145" s="427"/>
      <c r="AX145" s="420" t="s">
        <v>23</v>
      </c>
      <c r="AY145" s="420"/>
      <c r="AZ145" s="424">
        <f t="shared" ca="1" si="207"/>
        <v>-100</v>
      </c>
      <c r="BA145" s="420"/>
      <c r="BB145" s="420"/>
    </row>
    <row r="146" spans="1:54" s="371" customFormat="1" x14ac:dyDescent="0.2">
      <c r="A146" s="420" t="s">
        <v>24</v>
      </c>
      <c r="B146" s="427"/>
      <c r="C146" s="420">
        <f t="shared" ca="1" si="180"/>
        <v>-3.1919420002008252</v>
      </c>
      <c r="D146" s="420">
        <f t="shared" ca="1" si="180"/>
        <v>-0.20355987485220339</v>
      </c>
      <c r="E146" s="420">
        <f t="shared" ca="1" si="180"/>
        <v>-0.45404981653925347</v>
      </c>
      <c r="F146" s="420">
        <f t="shared" ca="1" si="180"/>
        <v>-100</v>
      </c>
      <c r="G146" s="372"/>
      <c r="H146" s="427"/>
      <c r="I146" s="420"/>
      <c r="J146" s="420">
        <f t="shared" ca="1" si="181"/>
        <v>-1.3509273612795454</v>
      </c>
      <c r="K146" s="420">
        <f t="shared" ca="1" si="182"/>
        <v>0.9666404501102619</v>
      </c>
      <c r="L146" s="420">
        <f t="shared" ca="1" si="183"/>
        <v>0.41591991570406606</v>
      </c>
      <c r="M146" s="420">
        <f t="shared" ca="1" si="184"/>
        <v>-1.32096561928428</v>
      </c>
      <c r="N146" s="420">
        <f t="shared" ca="1" si="185"/>
        <v>-100</v>
      </c>
      <c r="O146" s="420">
        <f t="shared" ca="1" si="186"/>
        <v>-100</v>
      </c>
      <c r="P146" s="372"/>
      <c r="Q146" s="427"/>
      <c r="R146" s="420"/>
      <c r="S146" s="420"/>
      <c r="T146" s="420"/>
      <c r="U146" s="420">
        <f t="shared" ca="1" si="187"/>
        <v>2.0280906683075983</v>
      </c>
      <c r="V146" s="420">
        <f t="shared" ca="1" si="188"/>
        <v>-1.1761439148562829</v>
      </c>
      <c r="W146" s="420">
        <f t="shared" ca="1" si="189"/>
        <v>-1.1039646843010331</v>
      </c>
      <c r="X146" s="420">
        <f t="shared" ca="1" si="190"/>
        <v>-1.540918607429262</v>
      </c>
      <c r="Y146" s="420">
        <f t="shared" ca="1" si="191"/>
        <v>-100</v>
      </c>
      <c r="Z146" s="420">
        <f t="shared" ca="1" si="192"/>
        <v>-100</v>
      </c>
      <c r="AA146" s="420">
        <f t="shared" ca="1" si="193"/>
        <v>-100</v>
      </c>
      <c r="AB146" s="420">
        <f t="shared" ca="1" si="194"/>
        <v>-100</v>
      </c>
      <c r="AC146" s="372"/>
      <c r="AD146" s="427"/>
      <c r="AE146" s="420"/>
      <c r="AF146" s="420"/>
      <c r="AG146" s="420"/>
      <c r="AH146" s="420"/>
      <c r="AI146" s="420"/>
      <c r="AJ146" s="420">
        <f t="shared" ca="1" si="195"/>
        <v>3.2291060306371122</v>
      </c>
      <c r="AK146" s="420">
        <f t="shared" ca="1" si="196"/>
        <v>1.4582750930518529</v>
      </c>
      <c r="AL146" s="420">
        <f t="shared" ca="1" si="197"/>
        <v>-3.303523998726817</v>
      </c>
      <c r="AM146" s="420">
        <f t="shared" ca="1" si="198"/>
        <v>-1.2239945837060873</v>
      </c>
      <c r="AN146" s="420">
        <f t="shared" ca="1" si="199"/>
        <v>-1.064853198311539</v>
      </c>
      <c r="AO146" s="420">
        <f t="shared" ca="1" si="200"/>
        <v>-1.6780008580691543</v>
      </c>
      <c r="AP146" s="420">
        <f t="shared" ca="1" si="201"/>
        <v>-100</v>
      </c>
      <c r="AQ146" s="420">
        <f t="shared" ca="1" si="202"/>
        <v>-100</v>
      </c>
      <c r="AR146" s="420">
        <f t="shared" ca="1" si="203"/>
        <v>-100</v>
      </c>
      <c r="AS146" s="420">
        <f t="shared" ca="1" si="204"/>
        <v>-100</v>
      </c>
      <c r="AT146" s="420">
        <f t="shared" ca="1" si="205"/>
        <v>-100</v>
      </c>
      <c r="AU146" s="420">
        <f t="shared" ca="1" si="206"/>
        <v>-100</v>
      </c>
      <c r="AV146" s="372"/>
      <c r="AW146" s="427"/>
      <c r="AX146" s="420" t="s">
        <v>24</v>
      </c>
      <c r="AY146" s="420"/>
      <c r="AZ146" s="424">
        <f t="shared" ca="1" si="207"/>
        <v>-100</v>
      </c>
      <c r="BA146" s="420"/>
      <c r="BB146" s="420"/>
    </row>
    <row r="147" spans="1:54" s="371" customFormat="1" x14ac:dyDescent="0.2">
      <c r="A147" s="420" t="s">
        <v>25</v>
      </c>
      <c r="B147" s="427"/>
      <c r="C147" s="420">
        <f t="shared" ca="1" si="180"/>
        <v>-2.440911477205205</v>
      </c>
      <c r="D147" s="420">
        <f t="shared" ca="1" si="180"/>
        <v>-1.9309701274067947</v>
      </c>
      <c r="E147" s="420">
        <f t="shared" ca="1" si="180"/>
        <v>-1.1209972988505683</v>
      </c>
      <c r="F147" s="420">
        <f t="shared" ca="1" si="180"/>
        <v>-100</v>
      </c>
      <c r="G147" s="372"/>
      <c r="H147" s="427"/>
      <c r="I147" s="420"/>
      <c r="J147" s="420">
        <f t="shared" ca="1" si="181"/>
        <v>-2.8363008521222781</v>
      </c>
      <c r="K147" s="420">
        <f t="shared" ca="1" si="182"/>
        <v>-1.0023343713564543</v>
      </c>
      <c r="L147" s="420">
        <f t="shared" ca="1" si="183"/>
        <v>-1.8075267159707238</v>
      </c>
      <c r="M147" s="420">
        <f t="shared" ca="1" si="184"/>
        <v>-0.42984082577812899</v>
      </c>
      <c r="N147" s="420">
        <f t="shared" ca="1" si="185"/>
        <v>-100</v>
      </c>
      <c r="O147" s="420">
        <f t="shared" ca="1" si="186"/>
        <v>-100</v>
      </c>
      <c r="P147" s="372"/>
      <c r="Q147" s="427"/>
      <c r="R147" s="420"/>
      <c r="S147" s="420"/>
      <c r="T147" s="420"/>
      <c r="U147" s="420">
        <f t="shared" ca="1" si="187"/>
        <v>-3.1930934455133553</v>
      </c>
      <c r="V147" s="420">
        <f t="shared" ca="1" si="188"/>
        <v>-0.39344274078827368</v>
      </c>
      <c r="W147" s="420">
        <f t="shared" ca="1" si="189"/>
        <v>-1.3561716991203951</v>
      </c>
      <c r="X147" s="420">
        <f t="shared" ca="1" si="190"/>
        <v>0.5190235921606785</v>
      </c>
      <c r="Y147" s="420">
        <f t="shared" ca="1" si="191"/>
        <v>-100</v>
      </c>
      <c r="Z147" s="420">
        <f t="shared" ca="1" si="192"/>
        <v>-100</v>
      </c>
      <c r="AA147" s="420">
        <f t="shared" ca="1" si="193"/>
        <v>-100</v>
      </c>
      <c r="AB147" s="420">
        <f t="shared" ca="1" si="194"/>
        <v>-100</v>
      </c>
      <c r="AC147" s="372"/>
      <c r="AD147" s="427"/>
      <c r="AE147" s="420"/>
      <c r="AF147" s="420"/>
      <c r="AG147" s="420"/>
      <c r="AH147" s="420"/>
      <c r="AI147" s="420"/>
      <c r="AJ147" s="420">
        <f t="shared" ca="1" si="195"/>
        <v>-3.3292141243730526</v>
      </c>
      <c r="AK147" s="420">
        <f t="shared" ca="1" si="196"/>
        <v>-1.7404743803471092</v>
      </c>
      <c r="AL147" s="420">
        <f t="shared" ca="1" si="197"/>
        <v>-0.31673059624121436</v>
      </c>
      <c r="AM147" s="420">
        <f t="shared" ca="1" si="198"/>
        <v>-1.5506938777266015</v>
      </c>
      <c r="AN147" s="420">
        <f t="shared" ca="1" si="199"/>
        <v>-0.80308231457141233</v>
      </c>
      <c r="AO147" s="420">
        <f t="shared" ca="1" si="200"/>
        <v>1.1083310337388212</v>
      </c>
      <c r="AP147" s="420">
        <f t="shared" ca="1" si="201"/>
        <v>-100</v>
      </c>
      <c r="AQ147" s="420">
        <f t="shared" ca="1" si="202"/>
        <v>-100</v>
      </c>
      <c r="AR147" s="420">
        <f t="shared" ca="1" si="203"/>
        <v>-100</v>
      </c>
      <c r="AS147" s="420">
        <f t="shared" ca="1" si="204"/>
        <v>-100</v>
      </c>
      <c r="AT147" s="420">
        <f t="shared" ca="1" si="205"/>
        <v>-100</v>
      </c>
      <c r="AU147" s="420">
        <f t="shared" ca="1" si="206"/>
        <v>-100</v>
      </c>
      <c r="AV147" s="372"/>
      <c r="AW147" s="427"/>
      <c r="AX147" s="420" t="s">
        <v>25</v>
      </c>
      <c r="AY147" s="420"/>
      <c r="AZ147" s="424">
        <f t="shared" ca="1" si="207"/>
        <v>-100</v>
      </c>
      <c r="BA147" s="420"/>
      <c r="BB147" s="420"/>
    </row>
    <row r="148" spans="1:54" s="371" customFormat="1" x14ac:dyDescent="0.2">
      <c r="A148" s="420" t="s">
        <v>26</v>
      </c>
      <c r="B148" s="427"/>
      <c r="C148" s="420">
        <f t="shared" ca="1" si="180"/>
        <v>-0.19740459326281723</v>
      </c>
      <c r="D148" s="420">
        <f t="shared" ca="1" si="180"/>
        <v>-4.9598569036608922</v>
      </c>
      <c r="E148" s="420">
        <f t="shared" ca="1" si="180"/>
        <v>-1.1992539827955397</v>
      </c>
      <c r="F148" s="420">
        <f t="shared" ca="1" si="180"/>
        <v>-100</v>
      </c>
      <c r="G148" s="372"/>
      <c r="H148" s="427"/>
      <c r="I148" s="420"/>
      <c r="J148" s="420">
        <f t="shared" ca="1" si="181"/>
        <v>-4.5039075560053305</v>
      </c>
      <c r="K148" s="420">
        <f t="shared" ca="1" si="182"/>
        <v>-5.4165950215633671</v>
      </c>
      <c r="L148" s="420">
        <f t="shared" ca="1" si="183"/>
        <v>-1.368152622841265</v>
      </c>
      <c r="M148" s="420">
        <f t="shared" ca="1" si="184"/>
        <v>-1.0284305406541705</v>
      </c>
      <c r="N148" s="420">
        <f t="shared" ca="1" si="185"/>
        <v>-100</v>
      </c>
      <c r="O148" s="420">
        <f t="shared" ca="1" si="186"/>
        <v>-100</v>
      </c>
      <c r="P148" s="372"/>
      <c r="Q148" s="427"/>
      <c r="R148" s="420"/>
      <c r="S148" s="420"/>
      <c r="T148" s="420"/>
      <c r="U148" s="420">
        <f t="shared" ca="1" si="187"/>
        <v>-2.8808753638356137</v>
      </c>
      <c r="V148" s="420">
        <f t="shared" ca="1" si="188"/>
        <v>0.21891378575371334</v>
      </c>
      <c r="W148" s="420">
        <f t="shared" ca="1" si="189"/>
        <v>2.5450640364787205</v>
      </c>
      <c r="X148" s="420">
        <f t="shared" ca="1" si="190"/>
        <v>-4.5123229568561385</v>
      </c>
      <c r="Y148" s="420">
        <f t="shared" ca="1" si="191"/>
        <v>-100</v>
      </c>
      <c r="Z148" s="420">
        <f t="shared" ca="1" si="192"/>
        <v>-100</v>
      </c>
      <c r="AA148" s="420">
        <f t="shared" ca="1" si="193"/>
        <v>-100</v>
      </c>
      <c r="AB148" s="420">
        <f t="shared" ca="1" si="194"/>
        <v>-100</v>
      </c>
      <c r="AC148" s="372"/>
      <c r="AD148" s="427"/>
      <c r="AE148" s="420"/>
      <c r="AF148" s="420"/>
      <c r="AG148" s="420"/>
      <c r="AH148" s="420"/>
      <c r="AI148" s="420"/>
      <c r="AJ148" s="420">
        <f t="shared" ca="1" si="195"/>
        <v>-3.1555444042774923</v>
      </c>
      <c r="AK148" s="420">
        <f t="shared" ca="1" si="196"/>
        <v>-1.7819178133900522</v>
      </c>
      <c r="AL148" s="420">
        <f t="shared" ca="1" si="197"/>
        <v>0.99094901864533824</v>
      </c>
      <c r="AM148" s="420">
        <f t="shared" ca="1" si="198"/>
        <v>3.094498142388133</v>
      </c>
      <c r="AN148" s="420">
        <f t="shared" ca="1" si="199"/>
        <v>-2.3860695843165018</v>
      </c>
      <c r="AO148" s="420">
        <f t="shared" ca="1" si="200"/>
        <v>-3.7131704516718145</v>
      </c>
      <c r="AP148" s="420">
        <f t="shared" ca="1" si="201"/>
        <v>-100</v>
      </c>
      <c r="AQ148" s="420">
        <f t="shared" ca="1" si="202"/>
        <v>-100</v>
      </c>
      <c r="AR148" s="420">
        <f t="shared" ca="1" si="203"/>
        <v>-100</v>
      </c>
      <c r="AS148" s="420">
        <f t="shared" ca="1" si="204"/>
        <v>-100</v>
      </c>
      <c r="AT148" s="420">
        <f t="shared" ca="1" si="205"/>
        <v>-100</v>
      </c>
      <c r="AU148" s="420">
        <f t="shared" ca="1" si="206"/>
        <v>-100</v>
      </c>
      <c r="AV148" s="372"/>
      <c r="AW148" s="427"/>
      <c r="AX148" s="420" t="s">
        <v>26</v>
      </c>
      <c r="AY148" s="420"/>
      <c r="AZ148" s="424">
        <f t="shared" ca="1" si="207"/>
        <v>-100</v>
      </c>
      <c r="BA148" s="420"/>
      <c r="BB148" s="420"/>
    </row>
    <row r="149" spans="1:54" s="371" customFormat="1" x14ac:dyDescent="0.2">
      <c r="A149" s="420" t="s">
        <v>27</v>
      </c>
      <c r="B149" s="427"/>
      <c r="C149" s="420">
        <f t="shared" ca="1" si="180"/>
        <v>1.6166944824121714</v>
      </c>
      <c r="D149" s="420">
        <f t="shared" ca="1" si="180"/>
        <v>-2.1029382440462285</v>
      </c>
      <c r="E149" s="420">
        <f t="shared" ca="1" si="180"/>
        <v>-3.3164080615741227</v>
      </c>
      <c r="F149" s="420">
        <f t="shared" ca="1" si="180"/>
        <v>-100</v>
      </c>
      <c r="G149" s="372"/>
      <c r="H149" s="427"/>
      <c r="I149" s="420"/>
      <c r="J149" s="420">
        <f t="shared" ca="1" si="181"/>
        <v>-0.79934424404537197</v>
      </c>
      <c r="K149" s="420">
        <f t="shared" ca="1" si="182"/>
        <v>-3.3837335530418642</v>
      </c>
      <c r="L149" s="420">
        <f t="shared" ca="1" si="183"/>
        <v>-1.8850762175085123</v>
      </c>
      <c r="M149" s="420">
        <f t="shared" ca="1" si="184"/>
        <v>-4.7603243013093675</v>
      </c>
      <c r="N149" s="420">
        <f t="shared" ca="1" si="185"/>
        <v>-100</v>
      </c>
      <c r="O149" s="420">
        <f t="shared" ca="1" si="186"/>
        <v>-100</v>
      </c>
      <c r="P149" s="372"/>
      <c r="Q149" s="427"/>
      <c r="R149" s="420"/>
      <c r="S149" s="420"/>
      <c r="T149" s="420"/>
      <c r="U149" s="420">
        <f t="shared" ca="1" si="187"/>
        <v>-0.60713564850593116</v>
      </c>
      <c r="V149" s="420">
        <f t="shared" ca="1" si="188"/>
        <v>-3.1687245253219913</v>
      </c>
      <c r="W149" s="420">
        <f t="shared" ca="1" si="189"/>
        <v>-6.1356047763374164</v>
      </c>
      <c r="X149" s="420">
        <f t="shared" ca="1" si="190"/>
        <v>-3.3401916855500957</v>
      </c>
      <c r="Y149" s="420">
        <f t="shared" ca="1" si="191"/>
        <v>-100</v>
      </c>
      <c r="Z149" s="420">
        <f t="shared" ca="1" si="192"/>
        <v>-100</v>
      </c>
      <c r="AA149" s="420">
        <f t="shared" ca="1" si="193"/>
        <v>-100</v>
      </c>
      <c r="AB149" s="420">
        <f t="shared" ca="1" si="194"/>
        <v>-100</v>
      </c>
      <c r="AC149" s="372"/>
      <c r="AD149" s="427"/>
      <c r="AE149" s="420"/>
      <c r="AF149" s="420"/>
      <c r="AG149" s="420"/>
      <c r="AH149" s="420"/>
      <c r="AI149" s="420"/>
      <c r="AJ149" s="420">
        <f t="shared" ca="1" si="195"/>
        <v>0.83879198588444126</v>
      </c>
      <c r="AK149" s="420">
        <f t="shared" ca="1" si="196"/>
        <v>-1.705016132879976</v>
      </c>
      <c r="AL149" s="420">
        <f t="shared" ca="1" si="197"/>
        <v>-4.7668721670226546</v>
      </c>
      <c r="AM149" s="420">
        <f t="shared" ca="1" si="198"/>
        <v>-5.6370286330560475</v>
      </c>
      <c r="AN149" s="420">
        <f t="shared" ca="1" si="199"/>
        <v>-4.7483618129235339</v>
      </c>
      <c r="AO149" s="420">
        <f t="shared" ca="1" si="200"/>
        <v>-3.8700248108770978</v>
      </c>
      <c r="AP149" s="420">
        <f t="shared" ca="1" si="201"/>
        <v>-100</v>
      </c>
      <c r="AQ149" s="420">
        <f t="shared" ca="1" si="202"/>
        <v>-100</v>
      </c>
      <c r="AR149" s="420">
        <f t="shared" ca="1" si="203"/>
        <v>-100</v>
      </c>
      <c r="AS149" s="420">
        <f t="shared" ca="1" si="204"/>
        <v>-100</v>
      </c>
      <c r="AT149" s="420">
        <f t="shared" ca="1" si="205"/>
        <v>-100</v>
      </c>
      <c r="AU149" s="420">
        <f t="shared" ca="1" si="206"/>
        <v>-100</v>
      </c>
      <c r="AV149" s="372"/>
      <c r="AW149" s="427"/>
      <c r="AX149" s="420" t="s">
        <v>27</v>
      </c>
      <c r="AY149" s="420"/>
      <c r="AZ149" s="424">
        <f t="shared" ca="1" si="207"/>
        <v>-100</v>
      </c>
      <c r="BA149" s="420"/>
      <c r="BB149" s="420"/>
    </row>
    <row r="150" spans="1:54" s="371" customFormat="1" x14ac:dyDescent="0.2">
      <c r="A150" s="420" t="s">
        <v>28</v>
      </c>
      <c r="B150" s="427"/>
      <c r="C150" s="420">
        <f t="shared" ca="1" si="180"/>
        <v>1.9878448697105142</v>
      </c>
      <c r="D150" s="420">
        <f t="shared" ca="1" si="180"/>
        <v>-4.5638596809332768</v>
      </c>
      <c r="E150" s="420">
        <f t="shared" ca="1" si="180"/>
        <v>-0.5742165985818275</v>
      </c>
      <c r="F150" s="420">
        <f t="shared" ca="1" si="180"/>
        <v>-100</v>
      </c>
      <c r="G150" s="372"/>
      <c r="H150" s="427"/>
      <c r="I150" s="420"/>
      <c r="J150" s="420">
        <f t="shared" ca="1" si="181"/>
        <v>-5.0997384917154278</v>
      </c>
      <c r="K150" s="420">
        <f t="shared" ca="1" si="182"/>
        <v>-4.0155246586292606</v>
      </c>
      <c r="L150" s="420">
        <f t="shared" ca="1" si="183"/>
        <v>-1.2843183982490842</v>
      </c>
      <c r="M150" s="420">
        <f t="shared" ca="1" si="184"/>
        <v>0.14418357319799213</v>
      </c>
      <c r="N150" s="420">
        <f t="shared" ca="1" si="185"/>
        <v>-100</v>
      </c>
      <c r="O150" s="420">
        <f t="shared" ca="1" si="186"/>
        <v>-100</v>
      </c>
      <c r="P150" s="372"/>
      <c r="Q150" s="427"/>
      <c r="R150" s="420"/>
      <c r="S150" s="420"/>
      <c r="T150" s="420"/>
      <c r="U150" s="420">
        <f t="shared" ca="1" si="187"/>
        <v>-2.7427764331284266</v>
      </c>
      <c r="V150" s="420">
        <f t="shared" ca="1" si="188"/>
        <v>0.19422687171028485</v>
      </c>
      <c r="W150" s="420">
        <f t="shared" ca="1" si="189"/>
        <v>0.82416678375227548</v>
      </c>
      <c r="X150" s="420">
        <f t="shared" ca="1" si="190"/>
        <v>-0.54292525811285941</v>
      </c>
      <c r="Y150" s="420">
        <f t="shared" ca="1" si="191"/>
        <v>-100</v>
      </c>
      <c r="Z150" s="420">
        <f t="shared" ca="1" si="192"/>
        <v>-100</v>
      </c>
      <c r="AA150" s="420">
        <f t="shared" ca="1" si="193"/>
        <v>-100</v>
      </c>
      <c r="AB150" s="420">
        <f t="shared" ca="1" si="194"/>
        <v>-100</v>
      </c>
      <c r="AC150" s="372"/>
      <c r="AD150" s="427"/>
      <c r="AE150" s="420"/>
      <c r="AF150" s="420"/>
      <c r="AG150" s="420"/>
      <c r="AH150" s="420"/>
      <c r="AI150" s="420"/>
      <c r="AJ150" s="420">
        <f t="shared" ca="1" si="195"/>
        <v>-3.7608103703837941</v>
      </c>
      <c r="AK150" s="420">
        <f t="shared" ca="1" si="196"/>
        <v>-2.8255582555971159E-2</v>
      </c>
      <c r="AL150" s="420">
        <f t="shared" ca="1" si="197"/>
        <v>-5.039058796741358E-2</v>
      </c>
      <c r="AM150" s="420">
        <f t="shared" ca="1" si="198"/>
        <v>-2.0051227770309765E-2</v>
      </c>
      <c r="AN150" s="420">
        <f t="shared" ca="1" si="199"/>
        <v>2.0557424523289285</v>
      </c>
      <c r="AO150" s="420">
        <f t="shared" ca="1" si="200"/>
        <v>-1.594439574888753</v>
      </c>
      <c r="AP150" s="420">
        <f t="shared" ca="1" si="201"/>
        <v>-100</v>
      </c>
      <c r="AQ150" s="420">
        <f t="shared" ca="1" si="202"/>
        <v>-100</v>
      </c>
      <c r="AR150" s="420">
        <f t="shared" ca="1" si="203"/>
        <v>-100</v>
      </c>
      <c r="AS150" s="420">
        <f t="shared" ca="1" si="204"/>
        <v>-100</v>
      </c>
      <c r="AT150" s="420">
        <f t="shared" ca="1" si="205"/>
        <v>-100</v>
      </c>
      <c r="AU150" s="420">
        <f t="shared" ca="1" si="206"/>
        <v>-100</v>
      </c>
      <c r="AV150" s="372"/>
      <c r="AW150" s="427"/>
      <c r="AX150" s="420" t="s">
        <v>28</v>
      </c>
      <c r="AY150" s="420"/>
      <c r="AZ150" s="424">
        <f t="shared" ca="1" si="207"/>
        <v>-100</v>
      </c>
      <c r="BA150" s="420"/>
      <c r="BB150" s="420"/>
    </row>
    <row r="151" spans="1:54" s="371" customFormat="1" x14ac:dyDescent="0.2">
      <c r="A151" s="420" t="s">
        <v>29</v>
      </c>
      <c r="B151" s="427"/>
      <c r="C151" s="420">
        <f t="shared" ca="1" si="180"/>
        <v>5.4888336654220353</v>
      </c>
      <c r="D151" s="420">
        <f t="shared" ca="1" si="180"/>
        <v>-2.7901217629770088</v>
      </c>
      <c r="E151" s="420">
        <f t="shared" ca="1" si="180"/>
        <v>2.7390297683895994</v>
      </c>
      <c r="F151" s="420">
        <f t="shared" ca="1" si="180"/>
        <v>-100</v>
      </c>
      <c r="G151" s="372"/>
      <c r="H151" s="427"/>
      <c r="I151" s="420"/>
      <c r="J151" s="420">
        <f t="shared" ca="1" si="181"/>
        <v>-1.2819753322588241</v>
      </c>
      <c r="K151" s="420">
        <f t="shared" ca="1" si="182"/>
        <v>-4.2557400711719566</v>
      </c>
      <c r="L151" s="420">
        <f t="shared" ca="1" si="183"/>
        <v>2.5605584866888194</v>
      </c>
      <c r="M151" s="420">
        <f t="shared" ca="1" si="184"/>
        <v>2.9178552582920503</v>
      </c>
      <c r="N151" s="420">
        <f t="shared" ca="1" si="185"/>
        <v>-100</v>
      </c>
      <c r="O151" s="420">
        <f t="shared" ca="1" si="186"/>
        <v>-100</v>
      </c>
      <c r="P151" s="372"/>
      <c r="Q151" s="427"/>
      <c r="R151" s="420"/>
      <c r="S151" s="420"/>
      <c r="T151" s="420"/>
      <c r="U151" s="420">
        <f t="shared" ca="1" si="187"/>
        <v>1.1702670689414276</v>
      </c>
      <c r="V151" s="420">
        <f t="shared" ca="1" si="188"/>
        <v>3.9622039871695165</v>
      </c>
      <c r="W151" s="420">
        <f t="shared" ca="1" si="189"/>
        <v>2.4131261391341781</v>
      </c>
      <c r="X151" s="420">
        <f t="shared" ca="1" si="190"/>
        <v>3.418104193909727</v>
      </c>
      <c r="Y151" s="420">
        <f t="shared" ca="1" si="191"/>
        <v>-100</v>
      </c>
      <c r="Z151" s="420">
        <f t="shared" ca="1" si="192"/>
        <v>-100</v>
      </c>
      <c r="AA151" s="420">
        <f t="shared" ca="1" si="193"/>
        <v>-100</v>
      </c>
      <c r="AB151" s="420">
        <f t="shared" ca="1" si="194"/>
        <v>-100</v>
      </c>
      <c r="AC151" s="372"/>
      <c r="AD151" s="427"/>
      <c r="AE151" s="420"/>
      <c r="AF151" s="420"/>
      <c r="AG151" s="420"/>
      <c r="AH151" s="420"/>
      <c r="AI151" s="420"/>
      <c r="AJ151" s="420">
        <f t="shared" ca="1" si="195"/>
        <v>2.7333999640197959</v>
      </c>
      <c r="AK151" s="420">
        <f t="shared" ca="1" si="196"/>
        <v>1.6412082176037899</v>
      </c>
      <c r="AL151" s="420">
        <f t="shared" ca="1" si="197"/>
        <v>3.3243515201230878</v>
      </c>
      <c r="AM151" s="420">
        <f t="shared" ca="1" si="198"/>
        <v>1.8421055946563598</v>
      </c>
      <c r="AN151" s="420">
        <f t="shared" ca="1" si="199"/>
        <v>3.1203078032165052</v>
      </c>
      <c r="AO151" s="420">
        <f t="shared" ca="1" si="200"/>
        <v>3.776741117295316</v>
      </c>
      <c r="AP151" s="420">
        <f t="shared" ca="1" si="201"/>
        <v>-100</v>
      </c>
      <c r="AQ151" s="420">
        <f t="shared" ca="1" si="202"/>
        <v>-100</v>
      </c>
      <c r="AR151" s="420">
        <f t="shared" ca="1" si="203"/>
        <v>-100</v>
      </c>
      <c r="AS151" s="420">
        <f t="shared" ca="1" si="204"/>
        <v>-100</v>
      </c>
      <c r="AT151" s="420">
        <f t="shared" ca="1" si="205"/>
        <v>-100</v>
      </c>
      <c r="AU151" s="420">
        <f t="shared" ca="1" si="206"/>
        <v>-100</v>
      </c>
      <c r="AV151" s="372"/>
      <c r="AW151" s="427"/>
      <c r="AX151" s="420" t="s">
        <v>29</v>
      </c>
      <c r="AY151" s="420"/>
      <c r="AZ151" s="424">
        <f t="shared" ca="1" si="207"/>
        <v>-100</v>
      </c>
      <c r="BA151" s="420"/>
      <c r="BB151" s="420"/>
    </row>
    <row r="152" spans="1:54" s="371" customFormat="1" x14ac:dyDescent="0.2">
      <c r="A152" s="420" t="s">
        <v>30</v>
      </c>
      <c r="B152" s="427"/>
      <c r="C152" s="420">
        <f t="shared" ca="1" si="180"/>
        <v>2.0915652345254898</v>
      </c>
      <c r="D152" s="420">
        <f t="shared" ca="1" si="180"/>
        <v>3.2640834008475395E-2</v>
      </c>
      <c r="E152" s="420">
        <f t="shared" ca="1" si="180"/>
        <v>0.82583298646407854</v>
      </c>
      <c r="F152" s="420">
        <f t="shared" ca="1" si="180"/>
        <v>-100</v>
      </c>
      <c r="G152" s="372"/>
      <c r="H152" s="427"/>
      <c r="I152" s="420"/>
      <c r="J152" s="420">
        <f t="shared" ca="1" si="181"/>
        <v>-2.0942413337729988</v>
      </c>
      <c r="K152" s="420">
        <f t="shared" ca="1" si="182"/>
        <v>2.1743777674996494</v>
      </c>
      <c r="L152" s="420">
        <f t="shared" ca="1" si="183"/>
        <v>3.9532338020992199</v>
      </c>
      <c r="M152" s="420">
        <f t="shared" ca="1" si="184"/>
        <v>-2.1918420940498891</v>
      </c>
      <c r="N152" s="420">
        <f t="shared" ca="1" si="185"/>
        <v>-100</v>
      </c>
      <c r="O152" s="420">
        <f t="shared" ca="1" si="186"/>
        <v>-100</v>
      </c>
      <c r="P152" s="372"/>
      <c r="Q152" s="427"/>
      <c r="R152" s="420"/>
      <c r="S152" s="420"/>
      <c r="T152" s="420"/>
      <c r="U152" s="420">
        <f t="shared" ca="1" si="187"/>
        <v>5.2965428643237686</v>
      </c>
      <c r="V152" s="420">
        <f t="shared" ca="1" si="188"/>
        <v>2.6295685081709479</v>
      </c>
      <c r="W152" s="420">
        <f t="shared" ca="1" si="189"/>
        <v>-3.6106992483178431</v>
      </c>
      <c r="X152" s="420">
        <f t="shared" ca="1" si="190"/>
        <v>-0.75141751505766763</v>
      </c>
      <c r="Y152" s="420">
        <f t="shared" ca="1" si="191"/>
        <v>-100</v>
      </c>
      <c r="Z152" s="420">
        <f t="shared" ca="1" si="192"/>
        <v>-100</v>
      </c>
      <c r="AA152" s="420">
        <f t="shared" ca="1" si="193"/>
        <v>-100</v>
      </c>
      <c r="AB152" s="420">
        <f t="shared" ca="1" si="194"/>
        <v>-100</v>
      </c>
      <c r="AC152" s="372"/>
      <c r="AD152" s="427"/>
      <c r="AE152" s="420"/>
      <c r="AF152" s="420"/>
      <c r="AG152" s="420"/>
      <c r="AH152" s="420"/>
      <c r="AI152" s="420"/>
      <c r="AJ152" s="420">
        <f t="shared" ca="1" si="195"/>
        <v>5.65717024600103</v>
      </c>
      <c r="AK152" s="420">
        <f t="shared" ca="1" si="196"/>
        <v>4.2596162141027065</v>
      </c>
      <c r="AL152" s="420">
        <f t="shared" ca="1" si="197"/>
        <v>1.9815148124527724</v>
      </c>
      <c r="AM152" s="420">
        <f t="shared" ca="1" si="198"/>
        <v>-3.3619701363114416</v>
      </c>
      <c r="AN152" s="420">
        <f t="shared" ca="1" si="199"/>
        <v>-3.0331437599236892</v>
      </c>
      <c r="AO152" s="420">
        <f t="shared" ca="1" si="200"/>
        <v>-0.14009217413264707</v>
      </c>
      <c r="AP152" s="420">
        <f t="shared" ca="1" si="201"/>
        <v>-100</v>
      </c>
      <c r="AQ152" s="420">
        <f t="shared" ca="1" si="202"/>
        <v>-100</v>
      </c>
      <c r="AR152" s="420">
        <f t="shared" ca="1" si="203"/>
        <v>-100</v>
      </c>
      <c r="AS152" s="420">
        <f t="shared" ca="1" si="204"/>
        <v>-100</v>
      </c>
      <c r="AT152" s="420">
        <f t="shared" ca="1" si="205"/>
        <v>-100</v>
      </c>
      <c r="AU152" s="420">
        <f t="shared" ca="1" si="206"/>
        <v>-100</v>
      </c>
      <c r="AV152" s="372"/>
      <c r="AW152" s="427"/>
      <c r="AX152" s="420" t="s">
        <v>30</v>
      </c>
      <c r="AY152" s="420"/>
      <c r="AZ152" s="424">
        <f t="shared" ca="1" si="207"/>
        <v>-100</v>
      </c>
      <c r="BA152" s="420"/>
      <c r="BB152" s="420"/>
    </row>
    <row r="153" spans="1:54" s="371" customFormat="1" x14ac:dyDescent="0.2">
      <c r="A153" s="420" t="s">
        <v>31</v>
      </c>
      <c r="B153" s="427"/>
      <c r="C153" s="420">
        <f t="shared" ca="1" si="180"/>
        <v>8.6336958963709236</v>
      </c>
      <c r="D153" s="420">
        <f t="shared" ca="1" si="180"/>
        <v>-0.67642091901382173</v>
      </c>
      <c r="E153" s="420">
        <f t="shared" ca="1" si="180"/>
        <v>-5.3221192496960157</v>
      </c>
      <c r="F153" s="420">
        <f t="shared" ca="1" si="180"/>
        <v>-100</v>
      </c>
      <c r="G153" s="372"/>
      <c r="H153" s="427"/>
      <c r="I153" s="420"/>
      <c r="J153" s="420">
        <f t="shared" ca="1" si="181"/>
        <v>-0.67425154081752225</v>
      </c>
      <c r="K153" s="420">
        <f t="shared" ca="1" si="182"/>
        <v>-0.67856020574654963</v>
      </c>
      <c r="L153" s="420">
        <f t="shared" ca="1" si="183"/>
        <v>-2.1117203511739575</v>
      </c>
      <c r="M153" s="420">
        <f t="shared" ca="1" si="184"/>
        <v>-8.4881240160391656</v>
      </c>
      <c r="N153" s="420">
        <f t="shared" ca="1" si="185"/>
        <v>-100</v>
      </c>
      <c r="O153" s="420">
        <f t="shared" ca="1" si="186"/>
        <v>-100</v>
      </c>
      <c r="P153" s="372"/>
      <c r="Q153" s="427"/>
      <c r="R153" s="420"/>
      <c r="S153" s="420"/>
      <c r="T153" s="420"/>
      <c r="U153" s="420">
        <f t="shared" ca="1" si="187"/>
        <v>-1.9350576030050775</v>
      </c>
      <c r="V153" s="420">
        <f t="shared" ca="1" si="188"/>
        <v>-2.2867775439723914</v>
      </c>
      <c r="W153" s="420">
        <f t="shared" ca="1" si="189"/>
        <v>-9.4900864825573308</v>
      </c>
      <c r="X153" s="420">
        <f t="shared" ca="1" si="190"/>
        <v>-7.4551194691362355</v>
      </c>
      <c r="Y153" s="420">
        <f t="shared" ca="1" si="191"/>
        <v>-100</v>
      </c>
      <c r="Z153" s="420">
        <f t="shared" ca="1" si="192"/>
        <v>-100</v>
      </c>
      <c r="AA153" s="420">
        <f t="shared" ca="1" si="193"/>
        <v>-100</v>
      </c>
      <c r="AB153" s="420">
        <f t="shared" ca="1" si="194"/>
        <v>-100</v>
      </c>
      <c r="AC153" s="372"/>
      <c r="AD153" s="427"/>
      <c r="AE153" s="420"/>
      <c r="AF153" s="420"/>
      <c r="AG153" s="420"/>
      <c r="AH153" s="420"/>
      <c r="AI153" s="420"/>
      <c r="AJ153" s="420">
        <f t="shared" ca="1" si="195"/>
        <v>-1.8461605223442916</v>
      </c>
      <c r="AK153" s="420">
        <f t="shared" ca="1" si="196"/>
        <v>-1.8238729969813932</v>
      </c>
      <c r="AL153" s="420">
        <f t="shared" ca="1" si="197"/>
        <v>-2.6558411248736178</v>
      </c>
      <c r="AM153" s="420">
        <f t="shared" ca="1" si="198"/>
        <v>-8.2961954622562217</v>
      </c>
      <c r="AN153" s="420">
        <f t="shared" ca="1" si="199"/>
        <v>-10.828006214066704</v>
      </c>
      <c r="AO153" s="420">
        <f t="shared" ca="1" si="200"/>
        <v>-6.2759535208687254</v>
      </c>
      <c r="AP153" s="420">
        <f t="shared" ca="1" si="201"/>
        <v>-100</v>
      </c>
      <c r="AQ153" s="420">
        <f t="shared" ca="1" si="202"/>
        <v>-100</v>
      </c>
      <c r="AR153" s="420">
        <f t="shared" ca="1" si="203"/>
        <v>-100</v>
      </c>
      <c r="AS153" s="420">
        <f t="shared" ca="1" si="204"/>
        <v>-100</v>
      </c>
      <c r="AT153" s="420">
        <f t="shared" ca="1" si="205"/>
        <v>-100</v>
      </c>
      <c r="AU153" s="420">
        <f t="shared" ca="1" si="206"/>
        <v>-100</v>
      </c>
      <c r="AV153" s="372"/>
      <c r="AW153" s="427"/>
      <c r="AX153" s="420" t="s">
        <v>31</v>
      </c>
      <c r="AY153" s="420"/>
      <c r="AZ153" s="424">
        <f t="shared" ca="1" si="207"/>
        <v>-100</v>
      </c>
      <c r="BA153" s="420"/>
      <c r="BB153" s="420"/>
    </row>
    <row r="154" spans="1:54" s="371" customFormat="1" x14ac:dyDescent="0.2">
      <c r="A154" s="420" t="s">
        <v>32</v>
      </c>
      <c r="B154" s="427"/>
      <c r="C154" s="420">
        <f t="shared" ca="1" si="180"/>
        <v>-8.5720753337765672</v>
      </c>
      <c r="D154" s="420">
        <f t="shared" ca="1" si="180"/>
        <v>-4.3044926718425813</v>
      </c>
      <c r="E154" s="420">
        <f t="shared" ca="1" si="180"/>
        <v>-4.2245674982881951</v>
      </c>
      <c r="F154" s="420">
        <f t="shared" ca="1" si="180"/>
        <v>-100</v>
      </c>
      <c r="G154" s="372"/>
      <c r="H154" s="427"/>
      <c r="I154" s="420"/>
      <c r="J154" s="420">
        <f t="shared" ca="1" si="181"/>
        <v>-5.1447192681463321</v>
      </c>
      <c r="K154" s="420">
        <f t="shared" ca="1" si="182"/>
        <v>-3.4343113307985789</v>
      </c>
      <c r="L154" s="420">
        <f t="shared" ca="1" si="183"/>
        <v>-3.9252559914357477</v>
      </c>
      <c r="M154" s="420">
        <f t="shared" ca="1" si="184"/>
        <v>-4.5290591760586665</v>
      </c>
      <c r="N154" s="420">
        <f t="shared" ca="1" si="185"/>
        <v>-100</v>
      </c>
      <c r="O154" s="420">
        <f t="shared" ca="1" si="186"/>
        <v>-100</v>
      </c>
      <c r="P154" s="372"/>
      <c r="Q154" s="427"/>
      <c r="R154" s="420"/>
      <c r="S154" s="420"/>
      <c r="T154" s="420"/>
      <c r="U154" s="420">
        <f t="shared" ca="1" si="187"/>
        <v>-5.2086101610788376</v>
      </c>
      <c r="V154" s="420">
        <f t="shared" ca="1" si="188"/>
        <v>-2.5923705979942469</v>
      </c>
      <c r="W154" s="420">
        <f t="shared" ca="1" si="189"/>
        <v>-2.8952843662169272</v>
      </c>
      <c r="X154" s="420">
        <f t="shared" ca="1" si="190"/>
        <v>-6.1528390860205064</v>
      </c>
      <c r="Y154" s="420">
        <f t="shared" ca="1" si="191"/>
        <v>-100</v>
      </c>
      <c r="Z154" s="420">
        <f t="shared" ca="1" si="192"/>
        <v>-100</v>
      </c>
      <c r="AA154" s="420">
        <f t="shared" ca="1" si="193"/>
        <v>-100</v>
      </c>
      <c r="AB154" s="420">
        <f t="shared" ca="1" si="194"/>
        <v>-100</v>
      </c>
      <c r="AC154" s="372"/>
      <c r="AD154" s="427"/>
      <c r="AE154" s="420"/>
      <c r="AF154" s="420"/>
      <c r="AG154" s="420"/>
      <c r="AH154" s="420"/>
      <c r="AI154" s="420"/>
      <c r="AJ154" s="420">
        <f t="shared" ca="1" si="195"/>
        <v>-6.0815888419702873</v>
      </c>
      <c r="AK154" s="420">
        <f t="shared" ca="1" si="196"/>
        <v>-0.57558783784440948</v>
      </c>
      <c r="AL154" s="420">
        <f t="shared" ca="1" si="197"/>
        <v>-4.9857316670477587</v>
      </c>
      <c r="AM154" s="420">
        <f t="shared" ca="1" si="198"/>
        <v>-0.92107020851204879</v>
      </c>
      <c r="AN154" s="420">
        <f t="shared" ca="1" si="199"/>
        <v>-6.5451310738108219</v>
      </c>
      <c r="AO154" s="420">
        <f t="shared" ca="1" si="200"/>
        <v>-6.0749675687451372</v>
      </c>
      <c r="AP154" s="420">
        <f t="shared" ca="1" si="201"/>
        <v>-100</v>
      </c>
      <c r="AQ154" s="420">
        <f t="shared" ca="1" si="202"/>
        <v>-100</v>
      </c>
      <c r="AR154" s="420">
        <f t="shared" ca="1" si="203"/>
        <v>-100</v>
      </c>
      <c r="AS154" s="420">
        <f t="shared" ca="1" si="204"/>
        <v>-100</v>
      </c>
      <c r="AT154" s="420">
        <f t="shared" ca="1" si="205"/>
        <v>-100</v>
      </c>
      <c r="AU154" s="420">
        <f t="shared" ca="1" si="206"/>
        <v>-100</v>
      </c>
      <c r="AV154" s="372"/>
      <c r="AW154" s="427"/>
      <c r="AX154" s="420" t="s">
        <v>32</v>
      </c>
      <c r="AY154" s="420"/>
      <c r="AZ154" s="424">
        <f t="shared" ca="1" si="207"/>
        <v>-100</v>
      </c>
      <c r="BA154" s="420"/>
      <c r="BB154" s="420"/>
    </row>
    <row r="155" spans="1:54" s="411" customFormat="1" x14ac:dyDescent="0.2">
      <c r="A155" s="366" t="s">
        <v>33</v>
      </c>
      <c r="B155" s="365"/>
      <c r="C155" s="366">
        <f t="shared" ref="C155:E156" ca="1" si="208">C44/B44*100-100</f>
        <v>-0.93257807399965031</v>
      </c>
      <c r="D155" s="366">
        <f t="shared" ca="1" si="208"/>
        <v>9.24561441035938</v>
      </c>
      <c r="E155" s="366">
        <f t="shared" ca="1" si="208"/>
        <v>20.997683413920015</v>
      </c>
      <c r="F155" s="366">
        <f ca="1">F44/E44*100-100</f>
        <v>-100</v>
      </c>
      <c r="G155" s="399"/>
      <c r="H155" s="365"/>
      <c r="I155" s="366"/>
      <c r="J155" s="366">
        <f t="shared" ca="1" si="181"/>
        <v>1.5128530250984085</v>
      </c>
      <c r="K155" s="366">
        <f t="shared" ca="1" si="182"/>
        <v>16.959572713156732</v>
      </c>
      <c r="L155" s="366">
        <f t="shared" ca="1" si="183"/>
        <v>32.146384920680703</v>
      </c>
      <c r="M155" s="366">
        <f t="shared" ca="1" si="184"/>
        <v>11.344907448671378</v>
      </c>
      <c r="N155" s="366">
        <f t="shared" ca="1" si="185"/>
        <v>-100</v>
      </c>
      <c r="O155" s="366">
        <f t="shared" ca="1" si="186"/>
        <v>-100</v>
      </c>
      <c r="P155" s="399"/>
      <c r="Q155" s="365"/>
      <c r="R155" s="366"/>
      <c r="S155" s="366"/>
      <c r="T155" s="366"/>
      <c r="U155" s="366">
        <f t="shared" ca="1" si="187"/>
        <v>31.499984364894686</v>
      </c>
      <c r="V155" s="366">
        <f t="shared" ca="1" si="188"/>
        <v>32.783475519147345</v>
      </c>
      <c r="W155" s="366">
        <f t="shared" ca="1" si="189"/>
        <v>24.179653146126228</v>
      </c>
      <c r="X155" s="366">
        <f t="shared" ca="1" si="190"/>
        <v>0.66927513964701291</v>
      </c>
      <c r="Y155" s="366">
        <f t="shared" ca="1" si="191"/>
        <v>-100</v>
      </c>
      <c r="Z155" s="366">
        <f t="shared" ca="1" si="192"/>
        <v>-100</v>
      </c>
      <c r="AA155" s="366">
        <f t="shared" ca="1" si="193"/>
        <v>-100</v>
      </c>
      <c r="AB155" s="366">
        <f t="shared" ca="1" si="194"/>
        <v>-100</v>
      </c>
      <c r="AC155" s="399"/>
      <c r="AD155" s="365"/>
      <c r="AE155" s="366"/>
      <c r="AF155" s="366"/>
      <c r="AG155" s="366"/>
      <c r="AH155" s="366"/>
      <c r="AI155" s="366"/>
      <c r="AJ155" s="366">
        <f t="shared" ca="1" si="195"/>
        <v>28.481251953034644</v>
      </c>
      <c r="AK155" s="366">
        <f t="shared" ca="1" si="196"/>
        <v>41.758053585988137</v>
      </c>
      <c r="AL155" s="366">
        <f t="shared" ca="1" si="197"/>
        <v>26.543582209432287</v>
      </c>
      <c r="AM155" s="366">
        <f t="shared" ca="1" si="198"/>
        <v>24.221387421144897</v>
      </c>
      <c r="AN155" s="366">
        <f t="shared" ca="1" si="199"/>
        <v>14.705396585221919</v>
      </c>
      <c r="AO155" s="366">
        <f t="shared" ca="1" si="200"/>
        <v>-2.1360529232321426</v>
      </c>
      <c r="AP155" s="366">
        <f t="shared" ca="1" si="201"/>
        <v>-100</v>
      </c>
      <c r="AQ155" s="366">
        <f t="shared" ca="1" si="202"/>
        <v>-100</v>
      </c>
      <c r="AR155" s="366">
        <f t="shared" ca="1" si="203"/>
        <v>-100</v>
      </c>
      <c r="AS155" s="366">
        <f t="shared" ca="1" si="204"/>
        <v>-100</v>
      </c>
      <c r="AT155" s="366">
        <f t="shared" ca="1" si="205"/>
        <v>-100</v>
      </c>
      <c r="AU155" s="366">
        <f t="shared" ca="1" si="206"/>
        <v>-100</v>
      </c>
      <c r="AV155" s="399"/>
      <c r="AW155" s="365"/>
      <c r="AX155" s="366" t="s">
        <v>33</v>
      </c>
      <c r="AY155" s="366"/>
      <c r="AZ155" s="367">
        <f t="shared" ca="1" si="207"/>
        <v>-100</v>
      </c>
      <c r="BA155" s="366"/>
      <c r="BB155" s="366"/>
    </row>
    <row r="156" spans="1:54" s="411" customFormat="1" x14ac:dyDescent="0.2">
      <c r="A156" s="418" t="s">
        <v>34</v>
      </c>
      <c r="B156" s="425"/>
      <c r="C156" s="418">
        <f t="shared" ca="1" si="208"/>
        <v>-0.62408746014151006</v>
      </c>
      <c r="D156" s="418">
        <f t="shared" ca="1" si="208"/>
        <v>-0.36091624769997566</v>
      </c>
      <c r="E156" s="418">
        <f t="shared" ca="1" si="208"/>
        <v>1.3862076863238002</v>
      </c>
      <c r="F156" s="418">
        <f ca="1">F45/E45*100-100</f>
        <v>-100</v>
      </c>
      <c r="G156" s="399"/>
      <c r="H156" s="425"/>
      <c r="I156" s="418"/>
      <c r="J156" s="418">
        <f t="shared" ca="1" si="181"/>
        <v>-0.81014592886792514</v>
      </c>
      <c r="K156" s="418">
        <f t="shared" ca="1" si="182"/>
        <v>9.0009626527958631E-2</v>
      </c>
      <c r="L156" s="418">
        <f t="shared" ca="1" si="183"/>
        <v>1.7601572837036059</v>
      </c>
      <c r="M156" s="418">
        <f t="shared" ca="1" si="184"/>
        <v>1.0142219363162894</v>
      </c>
      <c r="N156" s="418">
        <f t="shared" ca="1" si="185"/>
        <v>-100</v>
      </c>
      <c r="O156" s="418">
        <f t="shared" ca="1" si="186"/>
        <v>-100</v>
      </c>
      <c r="P156" s="399"/>
      <c r="Q156" s="425"/>
      <c r="R156" s="418"/>
      <c r="S156" s="418"/>
      <c r="T156" s="418"/>
      <c r="U156" s="418">
        <f t="shared" ca="1" si="187"/>
        <v>1.4002520274486017</v>
      </c>
      <c r="V156" s="418">
        <f t="shared" ca="1" si="188"/>
        <v>2.1218203314266333</v>
      </c>
      <c r="W156" s="418">
        <f t="shared" ca="1" si="189"/>
        <v>0.54929596107788825</v>
      </c>
      <c r="X156" s="418">
        <f t="shared" ca="1" si="190"/>
        <v>1.4813149647717694</v>
      </c>
      <c r="Y156" s="418">
        <f t="shared" ca="1" si="191"/>
        <v>-100</v>
      </c>
      <c r="Z156" s="418">
        <f t="shared" ca="1" si="192"/>
        <v>-100</v>
      </c>
      <c r="AA156" s="418">
        <f t="shared" ca="1" si="193"/>
        <v>-100</v>
      </c>
      <c r="AB156" s="418">
        <f t="shared" ca="1" si="194"/>
        <v>-100</v>
      </c>
      <c r="AC156" s="399"/>
      <c r="AD156" s="425"/>
      <c r="AE156" s="418"/>
      <c r="AF156" s="418"/>
      <c r="AG156" s="418"/>
      <c r="AH156" s="418"/>
      <c r="AI156" s="418"/>
      <c r="AJ156" s="418">
        <f t="shared" ca="1" si="195"/>
        <v>2.2535122799272074</v>
      </c>
      <c r="AK156" s="418">
        <f t="shared" ca="1" si="196"/>
        <v>1.241588666951472</v>
      </c>
      <c r="AL156" s="418">
        <f t="shared" ca="1" si="197"/>
        <v>1.7908887061692553</v>
      </c>
      <c r="AM156" s="418">
        <f t="shared" ca="1" si="198"/>
        <v>0.41281295728397538</v>
      </c>
      <c r="AN156" s="418">
        <f t="shared" ca="1" si="199"/>
        <v>1.2468048467435722</v>
      </c>
      <c r="AO156" s="418">
        <f t="shared" ca="1" si="200"/>
        <v>1.3835523363030262</v>
      </c>
      <c r="AP156" s="418">
        <f t="shared" ca="1" si="201"/>
        <v>-100</v>
      </c>
      <c r="AQ156" s="418">
        <f t="shared" ca="1" si="202"/>
        <v>-100</v>
      </c>
      <c r="AR156" s="418">
        <f t="shared" ca="1" si="203"/>
        <v>-100</v>
      </c>
      <c r="AS156" s="418">
        <f t="shared" ca="1" si="204"/>
        <v>-100</v>
      </c>
      <c r="AT156" s="418">
        <f t="shared" ca="1" si="205"/>
        <v>-100</v>
      </c>
      <c r="AU156" s="418">
        <f t="shared" ca="1" si="206"/>
        <v>-100</v>
      </c>
      <c r="AV156" s="399"/>
      <c r="AW156" s="425"/>
      <c r="AX156" s="418" t="s">
        <v>34</v>
      </c>
      <c r="AY156" s="418"/>
      <c r="AZ156" s="422">
        <f t="shared" ca="1" si="207"/>
        <v>-100</v>
      </c>
      <c r="BA156" s="418"/>
      <c r="BB156" s="418"/>
    </row>
    <row r="157" spans="1:54" s="371" customFormat="1" x14ac:dyDescent="0.2">
      <c r="A157" s="369"/>
      <c r="B157" s="370"/>
      <c r="G157" s="372"/>
      <c r="H157" s="370"/>
      <c r="P157" s="372"/>
      <c r="Q157" s="370"/>
      <c r="AC157" s="372"/>
      <c r="AD157" s="370"/>
      <c r="AV157" s="372"/>
      <c r="AW157" s="370"/>
      <c r="AZ157" s="372"/>
    </row>
    <row r="158" spans="1:54" s="371" customFormat="1" x14ac:dyDescent="0.2">
      <c r="A158" s="369"/>
      <c r="B158" s="370"/>
      <c r="G158" s="372"/>
      <c r="H158" s="370"/>
      <c r="P158" s="372"/>
      <c r="Q158" s="370"/>
      <c r="AC158" s="372"/>
      <c r="AD158" s="370"/>
      <c r="AV158" s="372"/>
      <c r="AW158" s="370"/>
      <c r="AZ158" s="372"/>
    </row>
    <row r="159" spans="1:54" s="412" customFormat="1" ht="15.75" x14ac:dyDescent="0.25">
      <c r="B159" s="526" t="s">
        <v>68</v>
      </c>
      <c r="C159" s="527"/>
      <c r="D159" s="527"/>
      <c r="E159" s="527"/>
      <c r="F159" s="527"/>
      <c r="G159" s="350"/>
      <c r="H159" s="528" t="s">
        <v>86</v>
      </c>
      <c r="I159" s="529"/>
      <c r="J159" s="529"/>
      <c r="K159" s="529"/>
      <c r="L159" s="529"/>
      <c r="M159" s="529"/>
      <c r="N159" s="529"/>
      <c r="O159" s="529"/>
      <c r="P159" s="350"/>
      <c r="Q159" s="522" t="s">
        <v>87</v>
      </c>
      <c r="R159" s="523"/>
      <c r="S159" s="523"/>
      <c r="T159" s="523"/>
      <c r="U159" s="523"/>
      <c r="V159" s="523"/>
      <c r="W159" s="523"/>
      <c r="X159" s="523"/>
      <c r="Y159" s="523"/>
      <c r="Z159" s="523"/>
      <c r="AA159" s="523"/>
      <c r="AB159" s="523"/>
      <c r="AC159" s="350"/>
      <c r="AD159" s="524" t="s">
        <v>88</v>
      </c>
      <c r="AE159" s="525"/>
      <c r="AF159" s="525"/>
      <c r="AG159" s="525"/>
      <c r="AH159" s="525"/>
      <c r="AI159" s="525"/>
      <c r="AJ159" s="525"/>
      <c r="AK159" s="525"/>
      <c r="AL159" s="525"/>
      <c r="AM159" s="525"/>
      <c r="AN159" s="525"/>
      <c r="AO159" s="525"/>
      <c r="AP159" s="525"/>
      <c r="AQ159" s="525"/>
      <c r="AR159" s="525"/>
      <c r="AS159" s="525"/>
      <c r="AT159" s="525"/>
      <c r="AU159" s="525"/>
      <c r="AV159" s="374"/>
      <c r="AW159" s="375"/>
      <c r="AX159" s="509"/>
      <c r="AY159" s="509"/>
      <c r="AZ159" s="374"/>
    </row>
    <row r="160" spans="1:54" s="415" customFormat="1" ht="15.75" x14ac:dyDescent="0.25">
      <c r="A160" s="413" t="s">
        <v>91</v>
      </c>
      <c r="B160" s="421">
        <f>B$5</f>
        <v>2022</v>
      </c>
      <c r="C160" s="414">
        <f t="shared" ref="C160:AU160" si="209">C$5</f>
        <v>2023</v>
      </c>
      <c r="D160" s="414">
        <f t="shared" si="209"/>
        <v>2024</v>
      </c>
      <c r="E160" s="414">
        <f t="shared" si="209"/>
        <v>2025</v>
      </c>
      <c r="F160" s="414">
        <f t="shared" si="209"/>
        <v>2026</v>
      </c>
      <c r="G160" s="398"/>
      <c r="H160" s="421" t="str">
        <f t="shared" si="209"/>
        <v>S I-2023</v>
      </c>
      <c r="I160" s="414" t="str">
        <f t="shared" si="209"/>
        <v>S II-2023</v>
      </c>
      <c r="J160" s="414" t="str">
        <f t="shared" si="209"/>
        <v>S I-2024</v>
      </c>
      <c r="K160" s="414" t="str">
        <f t="shared" si="209"/>
        <v>S II-2024</v>
      </c>
      <c r="L160" s="414" t="str">
        <f t="shared" si="209"/>
        <v>S I-2025</v>
      </c>
      <c r="M160" s="414" t="str">
        <f t="shared" si="209"/>
        <v>S II-2025</v>
      </c>
      <c r="N160" s="414" t="str">
        <f t="shared" si="209"/>
        <v>S I-2026</v>
      </c>
      <c r="O160" s="414" t="str">
        <f t="shared" si="209"/>
        <v>S II-2026</v>
      </c>
      <c r="P160" s="398"/>
      <c r="Q160" s="421" t="str">
        <f t="shared" si="209"/>
        <v>2024-I</v>
      </c>
      <c r="R160" s="414" t="str">
        <f t="shared" si="209"/>
        <v>2024-II</v>
      </c>
      <c r="S160" s="414" t="str">
        <f t="shared" si="209"/>
        <v>2024-III</v>
      </c>
      <c r="T160" s="414" t="str">
        <f t="shared" si="209"/>
        <v>2024-IV</v>
      </c>
      <c r="U160" s="414" t="str">
        <f t="shared" si="209"/>
        <v>2025-I</v>
      </c>
      <c r="V160" s="414" t="str">
        <f t="shared" si="209"/>
        <v>2025-II</v>
      </c>
      <c r="W160" s="414" t="str">
        <f t="shared" si="209"/>
        <v>2025-III</v>
      </c>
      <c r="X160" s="414" t="str">
        <f t="shared" si="209"/>
        <v>2025-IV</v>
      </c>
      <c r="Y160" s="414" t="str">
        <f t="shared" si="209"/>
        <v>2026-I</v>
      </c>
      <c r="Z160" s="414" t="str">
        <f t="shared" si="209"/>
        <v>2026-II</v>
      </c>
      <c r="AA160" s="414" t="str">
        <f t="shared" si="209"/>
        <v>2026-III</v>
      </c>
      <c r="AB160" s="414" t="str">
        <f t="shared" si="209"/>
        <v>2026-IV</v>
      </c>
      <c r="AC160" s="398"/>
      <c r="AD160" s="421" t="str">
        <f t="shared" si="209"/>
        <v>Enero-febrero 2024</v>
      </c>
      <c r="AE160" s="414" t="str">
        <f t="shared" si="209"/>
        <v>Marzo-abril 2024</v>
      </c>
      <c r="AF160" s="414" t="str">
        <f t="shared" si="209"/>
        <v>Mayo-junio 2024</v>
      </c>
      <c r="AG160" s="414" t="str">
        <f t="shared" si="209"/>
        <v>Julio-agosto 2024</v>
      </c>
      <c r="AH160" s="414" t="str">
        <f t="shared" si="209"/>
        <v>Septiembre-octubre 2024</v>
      </c>
      <c r="AI160" s="414" t="str">
        <f t="shared" si="209"/>
        <v>Noviembre-diciembre 2024</v>
      </c>
      <c r="AJ160" s="414" t="str">
        <f t="shared" si="209"/>
        <v>Enero-febrero 2025</v>
      </c>
      <c r="AK160" s="414" t="str">
        <f t="shared" si="209"/>
        <v>Marzo-abril 2025</v>
      </c>
      <c r="AL160" s="414" t="str">
        <f t="shared" si="209"/>
        <v>Mayo-junio 2025</v>
      </c>
      <c r="AM160" s="414" t="str">
        <f t="shared" si="209"/>
        <v>Julio-agosto 2025</v>
      </c>
      <c r="AN160" s="414" t="str">
        <f t="shared" si="209"/>
        <v>Septiembre-octubre 2025</v>
      </c>
      <c r="AO160" s="414" t="str">
        <f t="shared" si="209"/>
        <v>Noviembre-diciembre 2025</v>
      </c>
      <c r="AP160" s="414" t="str">
        <f t="shared" si="209"/>
        <v>Enero-febrero 2026</v>
      </c>
      <c r="AQ160" s="414" t="str">
        <f t="shared" si="209"/>
        <v>Marzo-abril 2026</v>
      </c>
      <c r="AR160" s="414" t="str">
        <f t="shared" si="209"/>
        <v>Mayo-junio 2026</v>
      </c>
      <c r="AS160" s="414" t="str">
        <f t="shared" si="209"/>
        <v>Julio-agosto 2026</v>
      </c>
      <c r="AT160" s="414" t="str">
        <f t="shared" si="209"/>
        <v>Septiembre-octubre 2026</v>
      </c>
      <c r="AU160" s="414" t="str">
        <f t="shared" si="209"/>
        <v>Noviembre-diciembre 2026</v>
      </c>
      <c r="AV160" s="398"/>
      <c r="AW160" s="376"/>
      <c r="AX160" s="416"/>
      <c r="AY160" s="416"/>
      <c r="AZ160" s="352"/>
      <c r="BA160" s="473"/>
      <c r="BB160" s="473"/>
    </row>
    <row r="161" spans="1:54" s="371" customFormat="1" ht="12.75" customHeight="1" x14ac:dyDescent="0.2">
      <c r="A161" s="411" t="s">
        <v>80</v>
      </c>
      <c r="B161" s="445"/>
      <c r="C161" s="446"/>
      <c r="D161" s="446"/>
      <c r="E161" s="446"/>
      <c r="F161" s="446"/>
      <c r="G161" s="399"/>
      <c r="H161" s="445"/>
      <c r="I161" s="446"/>
      <c r="J161" s="446"/>
      <c r="K161" s="446"/>
      <c r="L161" s="446"/>
      <c r="M161" s="446"/>
      <c r="N161" s="446"/>
      <c r="O161" s="446"/>
      <c r="P161" s="399"/>
      <c r="Q161" s="445"/>
      <c r="R161" s="446"/>
      <c r="S161" s="446"/>
      <c r="T161" s="446"/>
      <c r="U161" s="446"/>
      <c r="V161" s="446"/>
      <c r="W161" s="446"/>
      <c r="X161" s="446"/>
      <c r="Y161" s="446"/>
      <c r="Z161" s="446"/>
      <c r="AA161" s="446"/>
      <c r="AB161" s="446"/>
      <c r="AC161" s="399"/>
      <c r="AD161" s="445"/>
      <c r="AE161" s="446"/>
      <c r="AF161" s="446"/>
      <c r="AG161" s="446"/>
      <c r="AH161" s="446"/>
      <c r="AI161" s="446"/>
      <c r="AJ161" s="446"/>
      <c r="AK161" s="446"/>
      <c r="AL161" s="446"/>
      <c r="AM161" s="446"/>
      <c r="AN161" s="446"/>
      <c r="AO161" s="446"/>
      <c r="AP161" s="446"/>
      <c r="AQ161" s="446"/>
      <c r="AR161" s="446"/>
      <c r="AS161" s="446"/>
      <c r="AT161" s="446"/>
      <c r="AU161" s="446"/>
      <c r="AV161" s="372"/>
      <c r="AW161" s="410"/>
      <c r="AZ161" s="372"/>
    </row>
    <row r="162" spans="1:54" s="411" customFormat="1" x14ac:dyDescent="0.2">
      <c r="A162" s="419" t="s">
        <v>0</v>
      </c>
      <c r="B162" s="426"/>
      <c r="C162" s="419">
        <f t="shared" ref="C162:F166" ca="1" si="210">C7/B7*100-100</f>
        <v>3.0095904646546074</v>
      </c>
      <c r="D162" s="419">
        <f t="shared" ca="1" si="210"/>
        <v>-0.61122477724866542</v>
      </c>
      <c r="E162" s="419">
        <f t="shared" ca="1" si="210"/>
        <v>-1.1402896451334783</v>
      </c>
      <c r="F162" s="419">
        <f t="shared" ca="1" si="210"/>
        <v>-100</v>
      </c>
      <c r="G162" s="399"/>
      <c r="H162" s="426"/>
      <c r="I162" s="419">
        <f t="shared" ref="I162:O166" ca="1" si="211">I7/H7*100-100</f>
        <v>1.4648674349996043</v>
      </c>
      <c r="J162" s="419">
        <f t="shared" ca="1" si="211"/>
        <v>-1.1036968428434903</v>
      </c>
      <c r="K162" s="419">
        <f t="shared" ca="1" si="211"/>
        <v>-0.45497187910139303</v>
      </c>
      <c r="L162" s="419">
        <f t="shared" ca="1" si="211"/>
        <v>-0.65075883593988237</v>
      </c>
      <c r="M162" s="419">
        <f t="shared" ca="1" si="211"/>
        <v>-0.53067541040192623</v>
      </c>
      <c r="N162" s="419">
        <f t="shared" ca="1" si="211"/>
        <v>-100</v>
      </c>
      <c r="O162" s="419" t="e">
        <f t="shared" ca="1" si="211"/>
        <v>#DIV/0!</v>
      </c>
      <c r="P162" s="399"/>
      <c r="Q162" s="426"/>
      <c r="R162" s="419">
        <f t="shared" ref="R162:AB162" ca="1" si="212">R7/Q7*100-100</f>
        <v>-0.57453037128128415</v>
      </c>
      <c r="S162" s="419">
        <f t="shared" ca="1" si="212"/>
        <v>0.74246341939488048</v>
      </c>
      <c r="T162" s="419">
        <f t="shared" ca="1" si="212"/>
        <v>-1.8062386950318228</v>
      </c>
      <c r="U162" s="419">
        <f t="shared" ca="1" si="212"/>
        <v>9.8388847425852077E-2</v>
      </c>
      <c r="V162" s="419">
        <f t="shared" ca="1" si="212"/>
        <v>0.32887438632960198</v>
      </c>
      <c r="W162" s="419">
        <f t="shared" ca="1" si="212"/>
        <v>-1.2981751734328242</v>
      </c>
      <c r="X162" s="419">
        <f t="shared" ca="1" si="212"/>
        <v>1.2248433245284076</v>
      </c>
      <c r="Y162" s="419">
        <f t="shared" ca="1" si="212"/>
        <v>-100</v>
      </c>
      <c r="Z162" s="419" t="e">
        <f t="shared" ca="1" si="212"/>
        <v>#DIV/0!</v>
      </c>
      <c r="AA162" s="419" t="e">
        <f t="shared" ca="1" si="212"/>
        <v>#DIV/0!</v>
      </c>
      <c r="AB162" s="419" t="e">
        <f t="shared" ca="1" si="212"/>
        <v>#DIV/0!</v>
      </c>
      <c r="AC162" s="399"/>
      <c r="AD162" s="426"/>
      <c r="AE162" s="419">
        <f t="shared" ref="AE162:AU162" ca="1" si="213">AE7/AD7*100-100</f>
        <v>-0.51181063410045624</v>
      </c>
      <c r="AF162" s="419">
        <f t="shared" ca="1" si="213"/>
        <v>-7.0909054893419921E-2</v>
      </c>
      <c r="AG162" s="419">
        <f t="shared" ca="1" si="213"/>
        <v>0.53531832819031422</v>
      </c>
      <c r="AH162" s="419">
        <f t="shared" ca="1" si="213"/>
        <v>-0.48004897855631157</v>
      </c>
      <c r="AI162" s="419">
        <f t="shared" ca="1" si="213"/>
        <v>-1.3511815425135865</v>
      </c>
      <c r="AJ162" s="419">
        <f t="shared" ca="1" si="213"/>
        <v>0.14257280142079765</v>
      </c>
      <c r="AK162" s="419">
        <f t="shared" ca="1" si="213"/>
        <v>0.26901781585723938</v>
      </c>
      <c r="AL162" s="419">
        <f t="shared" ca="1" si="213"/>
        <v>0.28735825763473599</v>
      </c>
      <c r="AM162" s="419">
        <f t="shared" ca="1" si="213"/>
        <v>-1.3218449999902901</v>
      </c>
      <c r="AN162" s="419">
        <f t="shared" ca="1" si="213"/>
        <v>0.17509179172586187</v>
      </c>
      <c r="AO162" s="419">
        <f t="shared" ca="1" si="213"/>
        <v>1.2056718546199932</v>
      </c>
      <c r="AP162" s="419">
        <f t="shared" ca="1" si="213"/>
        <v>-100</v>
      </c>
      <c r="AQ162" s="419" t="e">
        <f t="shared" ca="1" si="213"/>
        <v>#DIV/0!</v>
      </c>
      <c r="AR162" s="419" t="e">
        <f t="shared" ca="1" si="213"/>
        <v>#DIV/0!</v>
      </c>
      <c r="AS162" s="419" t="e">
        <f t="shared" ca="1" si="213"/>
        <v>#DIV/0!</v>
      </c>
      <c r="AT162" s="419" t="e">
        <f t="shared" ca="1" si="213"/>
        <v>#DIV/0!</v>
      </c>
      <c r="AU162" s="419" t="e">
        <f t="shared" ca="1" si="213"/>
        <v>#DIV/0!</v>
      </c>
      <c r="AV162" s="399"/>
      <c r="AW162" s="426"/>
      <c r="AX162" s="419"/>
      <c r="AY162" s="419"/>
      <c r="AZ162" s="423"/>
      <c r="BA162" s="419"/>
      <c r="BB162" s="419"/>
    </row>
    <row r="163" spans="1:54" s="411" customFormat="1" x14ac:dyDescent="0.2">
      <c r="A163" s="419" t="s">
        <v>1</v>
      </c>
      <c r="B163" s="426"/>
      <c r="C163" s="419">
        <f t="shared" ca="1" si="210"/>
        <v>0.51026724091951792</v>
      </c>
      <c r="D163" s="419">
        <f t="shared" ca="1" si="210"/>
        <v>-7.3821997384687563</v>
      </c>
      <c r="E163" s="419">
        <f t="shared" ca="1" si="210"/>
        <v>-6.203055282847842</v>
      </c>
      <c r="F163" s="419">
        <f t="shared" ca="1" si="210"/>
        <v>-100</v>
      </c>
      <c r="G163" s="399"/>
      <c r="H163" s="426"/>
      <c r="I163" s="419">
        <f t="shared" ca="1" si="211"/>
        <v>-3.8215339337718035</v>
      </c>
      <c r="J163" s="419">
        <f t="shared" ca="1" si="211"/>
        <v>-3.2961756868720613</v>
      </c>
      <c r="K163" s="419">
        <f t="shared" ca="1" si="211"/>
        <v>-4.6451036556107681</v>
      </c>
      <c r="L163" s="419">
        <f t="shared" ca="1" si="211"/>
        <v>-5.0298123296638266</v>
      </c>
      <c r="M163" s="419">
        <f t="shared" ca="1" si="211"/>
        <v>2.3404438692118106</v>
      </c>
      <c r="N163" s="419">
        <f t="shared" ca="1" si="211"/>
        <v>-100</v>
      </c>
      <c r="O163" s="419" t="e">
        <f t="shared" ca="1" si="211"/>
        <v>#DIV/0!</v>
      </c>
      <c r="P163" s="399"/>
      <c r="Q163" s="426"/>
      <c r="R163" s="419">
        <f t="shared" ref="R163:AB163" ca="1" si="214">R8/Q8*100-100</f>
        <v>-4.1613291709495286</v>
      </c>
      <c r="S163" s="419">
        <f t="shared" ca="1" si="214"/>
        <v>-0.90750150860723977</v>
      </c>
      <c r="T163" s="419">
        <f t="shared" ca="1" si="214"/>
        <v>-3.3654219371228891</v>
      </c>
      <c r="U163" s="419">
        <f t="shared" ca="1" si="214"/>
        <v>-2.9626646518717621</v>
      </c>
      <c r="V163" s="419">
        <f t="shared" ca="1" si="214"/>
        <v>-0.85208226834602385</v>
      </c>
      <c r="W163" s="419">
        <f t="shared" ca="1" si="214"/>
        <v>2.0371088038761087</v>
      </c>
      <c r="X163" s="419">
        <f t="shared" ca="1" si="214"/>
        <v>1.4565182697781722</v>
      </c>
      <c r="Y163" s="419">
        <f t="shared" ca="1" si="214"/>
        <v>-100</v>
      </c>
      <c r="Z163" s="419" t="e">
        <f t="shared" ca="1" si="214"/>
        <v>#DIV/0!</v>
      </c>
      <c r="AA163" s="419" t="e">
        <f t="shared" ca="1" si="214"/>
        <v>#DIV/0!</v>
      </c>
      <c r="AB163" s="419" t="e">
        <f t="shared" ca="1" si="214"/>
        <v>#DIV/0!</v>
      </c>
      <c r="AC163" s="399"/>
      <c r="AD163" s="426"/>
      <c r="AE163" s="419">
        <f t="shared" ref="AE163:AU163" ca="1" si="215">AE8/AD8*100-100</f>
        <v>-3.6914995133855371</v>
      </c>
      <c r="AF163" s="419">
        <f t="shared" ca="1" si="215"/>
        <v>-1.4887442813464986</v>
      </c>
      <c r="AG163" s="419">
        <f t="shared" ca="1" si="215"/>
        <v>-7.0505316552669228E-2</v>
      </c>
      <c r="AH163" s="419">
        <f t="shared" ca="1" si="215"/>
        <v>-3.0330971095294785</v>
      </c>
      <c r="AI163" s="419">
        <f t="shared" ca="1" si="215"/>
        <v>-1.1038419360668996</v>
      </c>
      <c r="AJ163" s="419">
        <f t="shared" ca="1" si="215"/>
        <v>-2.2663253257301506</v>
      </c>
      <c r="AK163" s="419">
        <f t="shared" ca="1" si="215"/>
        <v>-1.2193697123317548</v>
      </c>
      <c r="AL163" s="419">
        <f t="shared" ca="1" si="215"/>
        <v>-0.81120216642037235</v>
      </c>
      <c r="AM163" s="419">
        <f t="shared" ca="1" si="215"/>
        <v>2.2663793957695759</v>
      </c>
      <c r="AN163" s="419">
        <f t="shared" ca="1" si="215"/>
        <v>1.2660678967625785</v>
      </c>
      <c r="AO163" s="419">
        <f t="shared" ca="1" si="215"/>
        <v>0.56031580357010569</v>
      </c>
      <c r="AP163" s="419">
        <f t="shared" ca="1" si="215"/>
        <v>-100</v>
      </c>
      <c r="AQ163" s="419" t="e">
        <f t="shared" ca="1" si="215"/>
        <v>#DIV/0!</v>
      </c>
      <c r="AR163" s="419" t="e">
        <f t="shared" ca="1" si="215"/>
        <v>#DIV/0!</v>
      </c>
      <c r="AS163" s="419" t="e">
        <f t="shared" ca="1" si="215"/>
        <v>#DIV/0!</v>
      </c>
      <c r="AT163" s="419" t="e">
        <f t="shared" ca="1" si="215"/>
        <v>#DIV/0!</v>
      </c>
      <c r="AU163" s="419" t="e">
        <f t="shared" ca="1" si="215"/>
        <v>#DIV/0!</v>
      </c>
      <c r="AV163" s="399"/>
      <c r="AW163" s="426"/>
      <c r="AX163" s="419"/>
      <c r="AY163" s="419"/>
      <c r="AZ163" s="423"/>
      <c r="BA163" s="419"/>
      <c r="BB163" s="419"/>
    </row>
    <row r="164" spans="1:54" s="411" customFormat="1" x14ac:dyDescent="0.2">
      <c r="A164" s="419" t="s">
        <v>5</v>
      </c>
      <c r="B164" s="426"/>
      <c r="C164" s="419">
        <f t="shared" ca="1" si="210"/>
        <v>-2.4548184577596146</v>
      </c>
      <c r="D164" s="419">
        <f t="shared" ca="1" si="210"/>
        <v>-2.3795526405086349</v>
      </c>
      <c r="E164" s="419">
        <f t="shared" ca="1" si="210"/>
        <v>-0.1634137639710076</v>
      </c>
      <c r="F164" s="419">
        <f t="shared" ca="1" si="210"/>
        <v>-100</v>
      </c>
      <c r="G164" s="399"/>
      <c r="H164" s="426"/>
      <c r="I164" s="419">
        <f t="shared" ca="1" si="211"/>
        <v>0.11663052770116167</v>
      </c>
      <c r="J164" s="419">
        <f t="shared" ca="1" si="211"/>
        <v>-2.842642621375532</v>
      </c>
      <c r="K164" s="419">
        <f t="shared" ca="1" si="211"/>
        <v>0.83622833723792667</v>
      </c>
      <c r="L164" s="419">
        <f t="shared" ca="1" si="211"/>
        <v>-1.5620744202999788</v>
      </c>
      <c r="M164" s="419">
        <f t="shared" ca="1" si="211"/>
        <v>2.000634340155429</v>
      </c>
      <c r="N164" s="419">
        <f t="shared" ca="1" si="211"/>
        <v>-100</v>
      </c>
      <c r="O164" s="419" t="e">
        <f t="shared" ca="1" si="211"/>
        <v>#DIV/0!</v>
      </c>
      <c r="P164" s="399"/>
      <c r="Q164" s="426"/>
      <c r="R164" s="419">
        <f t="shared" ref="R164:AB164" ca="1" si="216">R9/Q9*100-100</f>
        <v>1.411901231261055</v>
      </c>
      <c r="S164" s="419">
        <f t="shared" ca="1" si="216"/>
        <v>0.71150574619008466</v>
      </c>
      <c r="T164" s="419">
        <f t="shared" ca="1" si="216"/>
        <v>-1.1462853907285506</v>
      </c>
      <c r="U164" s="419">
        <f t="shared" ca="1" si="216"/>
        <v>-0.87492745407274697</v>
      </c>
      <c r="V164" s="419">
        <f t="shared" ca="1" si="216"/>
        <v>-0.23488501103147996</v>
      </c>
      <c r="W164" s="419">
        <f t="shared" ca="1" si="216"/>
        <v>0.83663175868660744</v>
      </c>
      <c r="X164" s="419">
        <f t="shared" ca="1" si="216"/>
        <v>2.546845716350731</v>
      </c>
      <c r="Y164" s="419">
        <f t="shared" ca="1" si="216"/>
        <v>-100</v>
      </c>
      <c r="Z164" s="419" t="e">
        <f t="shared" ca="1" si="216"/>
        <v>#DIV/0!</v>
      </c>
      <c r="AA164" s="419" t="e">
        <f t="shared" ca="1" si="216"/>
        <v>#DIV/0!</v>
      </c>
      <c r="AB164" s="419" t="e">
        <f t="shared" ca="1" si="216"/>
        <v>#DIV/0!</v>
      </c>
      <c r="AC164" s="399"/>
      <c r="AD164" s="426"/>
      <c r="AE164" s="419">
        <f t="shared" ref="AE164:AU164" ca="1" si="217">AE9/AD9*100-100</f>
        <v>0.83428210883225518</v>
      </c>
      <c r="AF164" s="419">
        <f t="shared" ca="1" si="217"/>
        <v>2.7081115324302232</v>
      </c>
      <c r="AG164" s="419">
        <f t="shared" ca="1" si="217"/>
        <v>-0.31963492210233824</v>
      </c>
      <c r="AH164" s="419">
        <f t="shared" ca="1" si="217"/>
        <v>-1.0862746906790619</v>
      </c>
      <c r="AI164" s="419">
        <f t="shared" ca="1" si="217"/>
        <v>-0.50368001039117871</v>
      </c>
      <c r="AJ164" s="419">
        <f t="shared" ca="1" si="217"/>
        <v>-0.46397255368580659</v>
      </c>
      <c r="AK164" s="419">
        <f t="shared" ca="1" si="217"/>
        <v>-0.73754696879332471</v>
      </c>
      <c r="AL164" s="419">
        <f t="shared" ca="1" si="217"/>
        <v>0.26022833344818252</v>
      </c>
      <c r="AM164" s="419">
        <f t="shared" ca="1" si="217"/>
        <v>0.45381677227211981</v>
      </c>
      <c r="AN164" s="419">
        <f t="shared" ca="1" si="217"/>
        <v>1.8207389757690464</v>
      </c>
      <c r="AO164" s="419">
        <f t="shared" ca="1" si="217"/>
        <v>1.1819024771022555</v>
      </c>
      <c r="AP164" s="419">
        <f t="shared" ca="1" si="217"/>
        <v>-100</v>
      </c>
      <c r="AQ164" s="419" t="e">
        <f t="shared" ca="1" si="217"/>
        <v>#DIV/0!</v>
      </c>
      <c r="AR164" s="419" t="e">
        <f t="shared" ca="1" si="217"/>
        <v>#DIV/0!</v>
      </c>
      <c r="AS164" s="419" t="e">
        <f t="shared" ca="1" si="217"/>
        <v>#DIV/0!</v>
      </c>
      <c r="AT164" s="419" t="e">
        <f t="shared" ca="1" si="217"/>
        <v>#DIV/0!</v>
      </c>
      <c r="AU164" s="419" t="e">
        <f t="shared" ca="1" si="217"/>
        <v>#DIV/0!</v>
      </c>
      <c r="AV164" s="399"/>
      <c r="AW164" s="426"/>
      <c r="AX164" s="419"/>
      <c r="AY164" s="419"/>
      <c r="AZ164" s="423"/>
      <c r="BA164" s="419"/>
      <c r="BB164" s="419"/>
    </row>
    <row r="165" spans="1:54" s="411" customFormat="1" x14ac:dyDescent="0.2">
      <c r="A165" s="419" t="s">
        <v>8</v>
      </c>
      <c r="B165" s="426"/>
      <c r="C165" s="419">
        <f t="shared" ca="1" si="210"/>
        <v>12.152103144802908</v>
      </c>
      <c r="D165" s="419">
        <f t="shared" ca="1" si="210"/>
        <v>3.0854502994327646</v>
      </c>
      <c r="E165" s="419">
        <f t="shared" ca="1" si="210"/>
        <v>-1.0561634280254708</v>
      </c>
      <c r="F165" s="419">
        <f t="shared" ca="1" si="210"/>
        <v>-100</v>
      </c>
      <c r="G165" s="399"/>
      <c r="H165" s="426"/>
      <c r="I165" s="419">
        <f t="shared" ca="1" si="211"/>
        <v>10.192779603133317</v>
      </c>
      <c r="J165" s="419">
        <f t="shared" ca="1" si="211"/>
        <v>-1.027785157291234</v>
      </c>
      <c r="K165" s="419">
        <f t="shared" ca="1" si="211"/>
        <v>-1.3224763313908596</v>
      </c>
      <c r="L165" s="419">
        <f t="shared" ca="1" si="211"/>
        <v>-0.57077370876376676</v>
      </c>
      <c r="M165" s="419">
        <f t="shared" ca="1" si="211"/>
        <v>0.35730542424963119</v>
      </c>
      <c r="N165" s="419">
        <f t="shared" ca="1" si="211"/>
        <v>-100</v>
      </c>
      <c r="O165" s="419" t="e">
        <f t="shared" ca="1" si="211"/>
        <v>#DIV/0!</v>
      </c>
      <c r="P165" s="399"/>
      <c r="Q165" s="426"/>
      <c r="R165" s="419">
        <f t="shared" ref="R165:AB165" ca="1" si="218">R10/Q10*100-100</f>
        <v>-0.12442031124344055</v>
      </c>
      <c r="S165" s="419">
        <f t="shared" ca="1" si="218"/>
        <v>0.9958079790056189</v>
      </c>
      <c r="T165" s="419">
        <f t="shared" ca="1" si="218"/>
        <v>-4.4691367709714171</v>
      </c>
      <c r="U165" s="419">
        <f t="shared" ca="1" si="218"/>
        <v>1.3614989923663217</v>
      </c>
      <c r="V165" s="419">
        <f t="shared" ca="1" si="218"/>
        <v>0.77639447328235178</v>
      </c>
      <c r="W165" s="419">
        <f t="shared" ca="1" si="218"/>
        <v>-1.8694864819021291</v>
      </c>
      <c r="X165" s="419">
        <f t="shared" ca="1" si="218"/>
        <v>3.7505337776304088</v>
      </c>
      <c r="Y165" s="419">
        <f t="shared" ca="1" si="218"/>
        <v>-100</v>
      </c>
      <c r="Z165" s="419" t="e">
        <f t="shared" ca="1" si="218"/>
        <v>#DIV/0!</v>
      </c>
      <c r="AA165" s="419" t="e">
        <f t="shared" ca="1" si="218"/>
        <v>#DIV/0!</v>
      </c>
      <c r="AB165" s="419" t="e">
        <f t="shared" ca="1" si="218"/>
        <v>#DIV/0!</v>
      </c>
      <c r="AC165" s="399"/>
      <c r="AD165" s="426"/>
      <c r="AE165" s="419">
        <f t="shared" ref="AE165:AU165" ca="1" si="219">AE10/AD10*100-100</f>
        <v>-1.5839759438114953</v>
      </c>
      <c r="AF165" s="419">
        <f t="shared" ca="1" si="219"/>
        <v>0.20882513770432354</v>
      </c>
      <c r="AG165" s="419">
        <f t="shared" ca="1" si="219"/>
        <v>1.0867412696723164</v>
      </c>
      <c r="AH165" s="419">
        <f t="shared" ca="1" si="219"/>
        <v>-1.5903900164215941</v>
      </c>
      <c r="AI165" s="419">
        <f t="shared" ca="1" si="219"/>
        <v>-2.853564089677235</v>
      </c>
      <c r="AJ165" s="419">
        <f t="shared" ca="1" si="219"/>
        <v>0.65905757254944319</v>
      </c>
      <c r="AK165" s="419">
        <f t="shared" ca="1" si="219"/>
        <v>1.176203871320979</v>
      </c>
      <c r="AL165" s="419">
        <f t="shared" ca="1" si="219"/>
        <v>1.4118782584665581</v>
      </c>
      <c r="AM165" s="419">
        <f t="shared" ca="1" si="219"/>
        <v>-1.8193140550532974</v>
      </c>
      <c r="AN165" s="419">
        <f t="shared" ca="1" si="219"/>
        <v>-0.87893552668840869</v>
      </c>
      <c r="AO165" s="419">
        <f t="shared" ca="1" si="219"/>
        <v>4.4297315344686581</v>
      </c>
      <c r="AP165" s="419">
        <f t="shared" ca="1" si="219"/>
        <v>-100</v>
      </c>
      <c r="AQ165" s="419" t="e">
        <f t="shared" ca="1" si="219"/>
        <v>#DIV/0!</v>
      </c>
      <c r="AR165" s="419" t="e">
        <f t="shared" ca="1" si="219"/>
        <v>#DIV/0!</v>
      </c>
      <c r="AS165" s="419" t="e">
        <f t="shared" ca="1" si="219"/>
        <v>#DIV/0!</v>
      </c>
      <c r="AT165" s="419" t="e">
        <f t="shared" ca="1" si="219"/>
        <v>#DIV/0!</v>
      </c>
      <c r="AU165" s="419" t="e">
        <f t="shared" ca="1" si="219"/>
        <v>#DIV/0!</v>
      </c>
      <c r="AV165" s="399"/>
      <c r="AW165" s="426"/>
      <c r="AX165" s="419"/>
      <c r="AY165" s="419"/>
      <c r="AZ165" s="423"/>
      <c r="BA165" s="419"/>
      <c r="BB165" s="419"/>
    </row>
    <row r="166" spans="1:54" s="411" customFormat="1" x14ac:dyDescent="0.2">
      <c r="A166" s="418" t="s">
        <v>12</v>
      </c>
      <c r="B166" s="425"/>
      <c r="C166" s="418">
        <f t="shared" ca="1" si="210"/>
        <v>1.4758347610372482</v>
      </c>
      <c r="D166" s="418">
        <f t="shared" ca="1" si="210"/>
        <v>-0.28445611430544204</v>
      </c>
      <c r="E166" s="418">
        <f t="shared" ca="1" si="210"/>
        <v>-0.36422665427603818</v>
      </c>
      <c r="F166" s="418">
        <f t="shared" ca="1" si="210"/>
        <v>-100</v>
      </c>
      <c r="G166" s="399"/>
      <c r="H166" s="425"/>
      <c r="I166" s="418">
        <f t="shared" ca="1" si="211"/>
        <v>0.18436001078659103</v>
      </c>
      <c r="J166" s="418">
        <f t="shared" ca="1" si="211"/>
        <v>-0.6810279054470243</v>
      </c>
      <c r="K166" s="418">
        <f t="shared" ca="1" si="211"/>
        <v>0.61382662102687391</v>
      </c>
      <c r="L166" s="418">
        <f t="shared" ca="1" si="211"/>
        <v>-7.6343777484609632E-2</v>
      </c>
      <c r="M166" s="418">
        <f t="shared" ca="1" si="211"/>
        <v>-1.1845297645786843</v>
      </c>
      <c r="N166" s="418">
        <f t="shared" ca="1" si="211"/>
        <v>-100</v>
      </c>
      <c r="O166" s="418" t="e">
        <f t="shared" ca="1" si="211"/>
        <v>#DIV/0!</v>
      </c>
      <c r="P166" s="399"/>
      <c r="Q166" s="425"/>
      <c r="R166" s="418">
        <f t="shared" ref="R166:AB166" ca="1" si="220">R11/Q11*100-100</f>
        <v>-0.44185718482802372</v>
      </c>
      <c r="S166" s="418">
        <f t="shared" ca="1" si="220"/>
        <v>1.2918823323511077</v>
      </c>
      <c r="T166" s="418">
        <f t="shared" ca="1" si="220"/>
        <v>-0.89796822777996965</v>
      </c>
      <c r="U166" s="418">
        <f t="shared" ca="1" si="220"/>
        <v>0.20006671483119476</v>
      </c>
      <c r="V166" s="418">
        <f t="shared" ca="1" si="220"/>
        <v>0.35188801062435004</v>
      </c>
      <c r="W166" s="418">
        <f t="shared" ca="1" si="220"/>
        <v>-1.5054415217429522</v>
      </c>
      <c r="X166" s="418">
        <f t="shared" ca="1" si="220"/>
        <v>0.29983688459786606</v>
      </c>
      <c r="Y166" s="418">
        <f t="shared" ca="1" si="220"/>
        <v>-100</v>
      </c>
      <c r="Z166" s="418" t="e">
        <f t="shared" ca="1" si="220"/>
        <v>#DIV/0!</v>
      </c>
      <c r="AA166" s="418" t="e">
        <f t="shared" ca="1" si="220"/>
        <v>#DIV/0!</v>
      </c>
      <c r="AB166" s="418" t="e">
        <f t="shared" ca="1" si="220"/>
        <v>#DIV/0!</v>
      </c>
      <c r="AC166" s="399"/>
      <c r="AD166" s="425"/>
      <c r="AE166" s="418">
        <f t="shared" ref="AE166:AU166" ca="1" si="221">AE11/AD11*100-100</f>
        <v>0.15729275975738233</v>
      </c>
      <c r="AF166" s="418">
        <f t="shared" ca="1" si="221"/>
        <v>2.6463821506794716E-2</v>
      </c>
      <c r="AG166" s="418">
        <f t="shared" ca="1" si="221"/>
        <v>0.72418978789939104</v>
      </c>
      <c r="AH166" s="418">
        <f t="shared" ca="1" si="221"/>
        <v>0.24509861420058598</v>
      </c>
      <c r="AI166" s="418">
        <f t="shared" ca="1" si="221"/>
        <v>-1.026079168650071</v>
      </c>
      <c r="AJ166" s="418">
        <f t="shared" ca="1" si="221"/>
        <v>0.40558442568648445</v>
      </c>
      <c r="AK166" s="418">
        <f t="shared" ca="1" si="221"/>
        <v>0.11689621831145303</v>
      </c>
      <c r="AL166" s="418">
        <f t="shared" ca="1" si="221"/>
        <v>0.14372804357275015</v>
      </c>
      <c r="AM166" s="418">
        <f t="shared" ca="1" si="221"/>
        <v>-1.5499130629879829</v>
      </c>
      <c r="AN166" s="418">
        <f t="shared" ca="1" si="221"/>
        <v>0.15457857679932374</v>
      </c>
      <c r="AO166" s="418">
        <f t="shared" ca="1" si="221"/>
        <v>0.39849986689148409</v>
      </c>
      <c r="AP166" s="418">
        <f t="shared" ca="1" si="221"/>
        <v>-100</v>
      </c>
      <c r="AQ166" s="418" t="e">
        <f t="shared" ca="1" si="221"/>
        <v>#DIV/0!</v>
      </c>
      <c r="AR166" s="418" t="e">
        <f t="shared" ca="1" si="221"/>
        <v>#DIV/0!</v>
      </c>
      <c r="AS166" s="418" t="e">
        <f t="shared" ca="1" si="221"/>
        <v>#DIV/0!</v>
      </c>
      <c r="AT166" s="418" t="e">
        <f t="shared" ca="1" si="221"/>
        <v>#DIV/0!</v>
      </c>
      <c r="AU166" s="418" t="e">
        <f t="shared" ca="1" si="221"/>
        <v>#DIV/0!</v>
      </c>
      <c r="AV166" s="399"/>
      <c r="AW166" s="425"/>
      <c r="AX166" s="418"/>
      <c r="AY166" s="418"/>
      <c r="AZ166" s="422"/>
      <c r="BA166" s="418"/>
      <c r="BB166" s="418"/>
    </row>
    <row r="167" spans="1:54" s="411" customFormat="1" x14ac:dyDescent="0.2">
      <c r="A167" s="419" t="s">
        <v>0</v>
      </c>
      <c r="B167" s="426"/>
      <c r="C167" s="419"/>
      <c r="D167" s="419"/>
      <c r="E167" s="419"/>
      <c r="F167" s="419"/>
      <c r="G167" s="399"/>
      <c r="H167" s="426"/>
      <c r="I167" s="419"/>
      <c r="J167" s="419"/>
      <c r="K167" s="419"/>
      <c r="L167" s="419"/>
      <c r="M167" s="419"/>
      <c r="N167" s="419"/>
      <c r="O167" s="419"/>
      <c r="P167" s="399"/>
      <c r="Q167" s="426"/>
      <c r="R167" s="419"/>
      <c r="S167" s="419"/>
      <c r="T167" s="419"/>
      <c r="U167" s="419"/>
      <c r="V167" s="419"/>
      <c r="W167" s="419"/>
      <c r="X167" s="419"/>
      <c r="Y167" s="419"/>
      <c r="Z167" s="419"/>
      <c r="AA167" s="419"/>
      <c r="AB167" s="419"/>
      <c r="AC167" s="399"/>
      <c r="AD167" s="426"/>
      <c r="AE167" s="419"/>
      <c r="AF167" s="419"/>
      <c r="AG167" s="419"/>
      <c r="AH167" s="419"/>
      <c r="AI167" s="419"/>
      <c r="AJ167" s="419"/>
      <c r="AK167" s="419"/>
      <c r="AL167" s="419"/>
      <c r="AM167" s="419"/>
      <c r="AN167" s="419"/>
      <c r="AO167" s="419"/>
      <c r="AP167" s="419"/>
      <c r="AQ167" s="419"/>
      <c r="AR167" s="419"/>
      <c r="AS167" s="419"/>
      <c r="AT167" s="419"/>
      <c r="AU167" s="419"/>
      <c r="AV167" s="399"/>
      <c r="AW167" s="426"/>
      <c r="AX167" s="419"/>
      <c r="AY167" s="419"/>
      <c r="AZ167" s="423"/>
      <c r="BA167" s="419"/>
      <c r="BB167" s="419"/>
    </row>
    <row r="168" spans="1:54" s="411" customFormat="1" x14ac:dyDescent="0.2">
      <c r="A168" s="419" t="s">
        <v>1</v>
      </c>
      <c r="B168" s="426"/>
      <c r="C168" s="419">
        <f t="shared" ref="C168:F173" ca="1" si="222">C13/B13*100-100</f>
        <v>0.51026724091951792</v>
      </c>
      <c r="D168" s="419">
        <f t="shared" ca="1" si="222"/>
        <v>-7.3821997384687563</v>
      </c>
      <c r="E168" s="419">
        <f t="shared" ca="1" si="222"/>
        <v>-6.203055282847842</v>
      </c>
      <c r="F168" s="419">
        <f t="shared" ca="1" si="222"/>
        <v>-100</v>
      </c>
      <c r="G168" s="399"/>
      <c r="H168" s="426"/>
      <c r="I168" s="419">
        <f t="shared" ref="I168:O173" ca="1" si="223">I13/H13*100-100</f>
        <v>-3.8215339337718035</v>
      </c>
      <c r="J168" s="419">
        <f t="shared" ca="1" si="223"/>
        <v>-3.2961756868720613</v>
      </c>
      <c r="K168" s="419">
        <f t="shared" ca="1" si="223"/>
        <v>-4.6451036556107681</v>
      </c>
      <c r="L168" s="419">
        <f t="shared" ca="1" si="223"/>
        <v>-5.0298123296638266</v>
      </c>
      <c r="M168" s="419">
        <f t="shared" ca="1" si="223"/>
        <v>2.3404438692118106</v>
      </c>
      <c r="N168" s="419">
        <f t="shared" ca="1" si="223"/>
        <v>-100</v>
      </c>
      <c r="O168" s="419" t="e">
        <f t="shared" ca="1" si="223"/>
        <v>#DIV/0!</v>
      </c>
      <c r="P168" s="399"/>
      <c r="Q168" s="426"/>
      <c r="R168" s="419">
        <f t="shared" ref="R168:AB168" ca="1" si="224">R13/Q13*100-100</f>
        <v>-4.1613291709495286</v>
      </c>
      <c r="S168" s="419">
        <f t="shared" ca="1" si="224"/>
        <v>-0.90750150860723977</v>
      </c>
      <c r="T168" s="419">
        <f t="shared" ca="1" si="224"/>
        <v>-3.3654219371228891</v>
      </c>
      <c r="U168" s="419">
        <f t="shared" ca="1" si="224"/>
        <v>-2.9626646518717621</v>
      </c>
      <c r="V168" s="419">
        <f t="shared" ca="1" si="224"/>
        <v>-0.85208226834602385</v>
      </c>
      <c r="W168" s="419">
        <f t="shared" ca="1" si="224"/>
        <v>2.0371088038761087</v>
      </c>
      <c r="X168" s="419">
        <f t="shared" ca="1" si="224"/>
        <v>1.4565182697781722</v>
      </c>
      <c r="Y168" s="419">
        <f t="shared" ca="1" si="224"/>
        <v>-100</v>
      </c>
      <c r="Z168" s="419" t="e">
        <f t="shared" ca="1" si="224"/>
        <v>#DIV/0!</v>
      </c>
      <c r="AA168" s="419" t="e">
        <f t="shared" ca="1" si="224"/>
        <v>#DIV/0!</v>
      </c>
      <c r="AB168" s="419" t="e">
        <f t="shared" ca="1" si="224"/>
        <v>#DIV/0!</v>
      </c>
      <c r="AC168" s="399"/>
      <c r="AD168" s="426"/>
      <c r="AE168" s="419">
        <f t="shared" ref="AE168:AU168" ca="1" si="225">AE13/AD13*100-100</f>
        <v>-3.6914995133855371</v>
      </c>
      <c r="AF168" s="419">
        <f t="shared" ca="1" si="225"/>
        <v>-1.4887442813464986</v>
      </c>
      <c r="AG168" s="419">
        <f t="shared" ca="1" si="225"/>
        <v>-7.0505316552669228E-2</v>
      </c>
      <c r="AH168" s="419">
        <f t="shared" ca="1" si="225"/>
        <v>-3.0330971095294785</v>
      </c>
      <c r="AI168" s="419">
        <f t="shared" ca="1" si="225"/>
        <v>-1.1038419360668996</v>
      </c>
      <c r="AJ168" s="419">
        <f t="shared" ca="1" si="225"/>
        <v>-2.2663253257301506</v>
      </c>
      <c r="AK168" s="419">
        <f t="shared" ca="1" si="225"/>
        <v>-1.2193697123317548</v>
      </c>
      <c r="AL168" s="419">
        <f t="shared" ca="1" si="225"/>
        <v>-0.81120216642037235</v>
      </c>
      <c r="AM168" s="419">
        <f t="shared" ca="1" si="225"/>
        <v>2.2663793957695759</v>
      </c>
      <c r="AN168" s="419">
        <f t="shared" ca="1" si="225"/>
        <v>1.2660678967625785</v>
      </c>
      <c r="AO168" s="419">
        <f t="shared" ca="1" si="225"/>
        <v>0.56031580357010569</v>
      </c>
      <c r="AP168" s="419">
        <f t="shared" ca="1" si="225"/>
        <v>-100</v>
      </c>
      <c r="AQ168" s="419" t="e">
        <f t="shared" ca="1" si="225"/>
        <v>#DIV/0!</v>
      </c>
      <c r="AR168" s="419" t="e">
        <f t="shared" ca="1" si="225"/>
        <v>#DIV/0!</v>
      </c>
      <c r="AS168" s="419" t="e">
        <f t="shared" ca="1" si="225"/>
        <v>#DIV/0!</v>
      </c>
      <c r="AT168" s="419" t="e">
        <f t="shared" ca="1" si="225"/>
        <v>#DIV/0!</v>
      </c>
      <c r="AU168" s="419" t="e">
        <f t="shared" ca="1" si="225"/>
        <v>#DIV/0!</v>
      </c>
      <c r="AV168" s="399"/>
      <c r="AW168" s="426"/>
      <c r="AX168" s="419"/>
      <c r="AY168" s="419"/>
      <c r="AZ168" s="423"/>
      <c r="BA168" s="419"/>
      <c r="BB168" s="419"/>
    </row>
    <row r="169" spans="1:54" s="371" customFormat="1" x14ac:dyDescent="0.2">
      <c r="A169" s="420" t="s">
        <v>2</v>
      </c>
      <c r="B169" s="427"/>
      <c r="C169" s="420">
        <f t="shared" ca="1" si="222"/>
        <v>1.9458373294906721</v>
      </c>
      <c r="D169" s="420">
        <f t="shared" ca="1" si="222"/>
        <v>-6.6336361939776083</v>
      </c>
      <c r="E169" s="420">
        <f t="shared" ca="1" si="222"/>
        <v>-5.4263278800345773</v>
      </c>
      <c r="F169" s="420">
        <f t="shared" ca="1" si="222"/>
        <v>-100</v>
      </c>
      <c r="G169" s="372"/>
      <c r="H169" s="427"/>
      <c r="I169" s="420">
        <f t="shared" ca="1" si="223"/>
        <v>-1.9028929187890498</v>
      </c>
      <c r="J169" s="420">
        <f t="shared" ca="1" si="223"/>
        <v>-3.850068268799788</v>
      </c>
      <c r="K169" s="420">
        <f t="shared" ca="1" si="223"/>
        <v>-3.9064095777080752</v>
      </c>
      <c r="L169" s="420">
        <f t="shared" ca="1" si="223"/>
        <v>-4.5656874667272973</v>
      </c>
      <c r="M169" s="420">
        <f t="shared" ca="1" si="223"/>
        <v>2.2249238992070701</v>
      </c>
      <c r="N169" s="420">
        <f t="shared" ca="1" si="223"/>
        <v>-100</v>
      </c>
      <c r="O169" s="420" t="e">
        <f t="shared" ca="1" si="223"/>
        <v>#DIV/0!</v>
      </c>
      <c r="P169" s="372"/>
      <c r="Q169" s="427"/>
      <c r="R169" s="420">
        <f t="shared" ref="R169:AB169" ca="1" si="226">R14/Q14*100-100</f>
        <v>-2.75574931579267</v>
      </c>
      <c r="S169" s="420">
        <f t="shared" ca="1" si="226"/>
        <v>-0.75478620830440946</v>
      </c>
      <c r="T169" s="420">
        <f t="shared" ca="1" si="226"/>
        <v>-3.6073329792266406</v>
      </c>
      <c r="U169" s="420">
        <f t="shared" ca="1" si="226"/>
        <v>-2.8861722242473746</v>
      </c>
      <c r="V169" s="420">
        <f t="shared" ca="1" si="226"/>
        <v>0.2187512312915203</v>
      </c>
      <c r="W169" s="420">
        <f t="shared" ca="1" si="226"/>
        <v>1.189138975380601</v>
      </c>
      <c r="X169" s="420">
        <f t="shared" ca="1" si="226"/>
        <v>1.8267174586809745</v>
      </c>
      <c r="Y169" s="420">
        <f t="shared" ca="1" si="226"/>
        <v>-100</v>
      </c>
      <c r="Z169" s="420" t="e">
        <f t="shared" ca="1" si="226"/>
        <v>#DIV/0!</v>
      </c>
      <c r="AA169" s="420" t="e">
        <f t="shared" ca="1" si="226"/>
        <v>#DIV/0!</v>
      </c>
      <c r="AB169" s="420" t="e">
        <f t="shared" ca="1" si="226"/>
        <v>#DIV/0!</v>
      </c>
      <c r="AC169" s="372"/>
      <c r="AD169" s="427"/>
      <c r="AE169" s="420">
        <f t="shared" ref="AE169:AU169" ca="1" si="227">AE14/AD14*100-100</f>
        <v>-1.8550960943651233</v>
      </c>
      <c r="AF169" s="420">
        <f t="shared" ca="1" si="227"/>
        <v>-1.2416335368045424</v>
      </c>
      <c r="AG169" s="420">
        <f t="shared" ca="1" si="227"/>
        <v>-0.34447775223198107</v>
      </c>
      <c r="AH169" s="420">
        <f t="shared" ca="1" si="227"/>
        <v>-1.4645616945431073</v>
      </c>
      <c r="AI169" s="420">
        <f t="shared" ca="1" si="227"/>
        <v>-3.5758502071381599</v>
      </c>
      <c r="AJ169" s="420">
        <f t="shared" ca="1" si="227"/>
        <v>-1.2374058124913034</v>
      </c>
      <c r="AK169" s="420">
        <f t="shared" ca="1" si="227"/>
        <v>-1.2447150940508749</v>
      </c>
      <c r="AL169" s="420">
        <f t="shared" ca="1" si="227"/>
        <v>1.0490141619024769</v>
      </c>
      <c r="AM169" s="420">
        <f t="shared" ca="1" si="227"/>
        <v>0.85886988464429237</v>
      </c>
      <c r="AN169" s="420">
        <f t="shared" ca="1" si="227"/>
        <v>0.83430011046637276</v>
      </c>
      <c r="AO169" s="420">
        <f t="shared" ca="1" si="227"/>
        <v>1.5416453184699606</v>
      </c>
      <c r="AP169" s="420">
        <f t="shared" ca="1" si="227"/>
        <v>-100</v>
      </c>
      <c r="AQ169" s="420" t="e">
        <f t="shared" ca="1" si="227"/>
        <v>#DIV/0!</v>
      </c>
      <c r="AR169" s="420" t="e">
        <f t="shared" ca="1" si="227"/>
        <v>#DIV/0!</v>
      </c>
      <c r="AS169" s="420" t="e">
        <f t="shared" ca="1" si="227"/>
        <v>#DIV/0!</v>
      </c>
      <c r="AT169" s="420" t="e">
        <f t="shared" ca="1" si="227"/>
        <v>#DIV/0!</v>
      </c>
      <c r="AU169" s="420" t="e">
        <f t="shared" ca="1" si="227"/>
        <v>#DIV/0!</v>
      </c>
      <c r="AV169" s="372"/>
      <c r="AW169" s="427"/>
      <c r="AX169" s="420"/>
      <c r="AY169" s="420"/>
      <c r="AZ169" s="424"/>
      <c r="BA169" s="420"/>
      <c r="BB169" s="420"/>
    </row>
    <row r="170" spans="1:54" s="371" customFormat="1" x14ac:dyDescent="0.2">
      <c r="A170" s="420" t="s">
        <v>3</v>
      </c>
      <c r="B170" s="427"/>
      <c r="C170" s="420">
        <f t="shared" ca="1" si="222"/>
        <v>-3.3222336184704346</v>
      </c>
      <c r="D170" s="420">
        <f t="shared" ca="1" si="222"/>
        <v>-9.0183537488876055</v>
      </c>
      <c r="E170" s="420">
        <f t="shared" ca="1" si="222"/>
        <v>-2.8840505651929362</v>
      </c>
      <c r="F170" s="420">
        <f t="shared" ca="1" si="222"/>
        <v>-100</v>
      </c>
      <c r="G170" s="372"/>
      <c r="H170" s="427"/>
      <c r="I170" s="420">
        <f t="shared" ca="1" si="223"/>
        <v>-4.6627677412241155</v>
      </c>
      <c r="J170" s="420">
        <f t="shared" ca="1" si="223"/>
        <v>-4.2491358575695699</v>
      </c>
      <c r="K170" s="420">
        <f t="shared" ca="1" si="223"/>
        <v>-5.3145125578621304</v>
      </c>
      <c r="L170" s="420">
        <f t="shared" ca="1" si="223"/>
        <v>-0.45451301157622481</v>
      </c>
      <c r="M170" s="420">
        <f t="shared" ca="1" si="223"/>
        <v>0.59455690149037821</v>
      </c>
      <c r="N170" s="420">
        <f t="shared" ca="1" si="223"/>
        <v>-100</v>
      </c>
      <c r="O170" s="420" t="e">
        <f t="shared" ca="1" si="223"/>
        <v>#DIV/0!</v>
      </c>
      <c r="P170" s="372"/>
      <c r="Q170" s="427"/>
      <c r="R170" s="420">
        <f t="shared" ref="R170:AB170" ca="1" si="228">R15/Q15*100-100</f>
        <v>-6.03294117030579</v>
      </c>
      <c r="S170" s="420">
        <f t="shared" ca="1" si="228"/>
        <v>-1.4944960417074924</v>
      </c>
      <c r="T170" s="420">
        <f t="shared" ca="1" si="228"/>
        <v>-1.5846493090764113</v>
      </c>
      <c r="U170" s="420">
        <f t="shared" ca="1" si="228"/>
        <v>1.1982015862591027</v>
      </c>
      <c r="V170" s="420">
        <f t="shared" ca="1" si="228"/>
        <v>-1.6824239989897194</v>
      </c>
      <c r="W170" s="420">
        <f t="shared" ca="1" si="228"/>
        <v>1.3658617647744222</v>
      </c>
      <c r="X170" s="420">
        <f t="shared" ca="1" si="228"/>
        <v>0.17636932428470686</v>
      </c>
      <c r="Y170" s="420">
        <f t="shared" ca="1" si="228"/>
        <v>-100</v>
      </c>
      <c r="Z170" s="420" t="e">
        <f t="shared" ca="1" si="228"/>
        <v>#DIV/0!</v>
      </c>
      <c r="AA170" s="420" t="e">
        <f t="shared" ca="1" si="228"/>
        <v>#DIV/0!</v>
      </c>
      <c r="AB170" s="420" t="e">
        <f t="shared" ca="1" si="228"/>
        <v>#DIV/0!</v>
      </c>
      <c r="AC170" s="372"/>
      <c r="AD170" s="427"/>
      <c r="AE170" s="420">
        <f t="shared" ref="AE170:AU170" ca="1" si="229">AE15/AD15*100-100</f>
        <v>-6.5330674766972976</v>
      </c>
      <c r="AF170" s="420">
        <f t="shared" ca="1" si="229"/>
        <v>-1.6216712203226962</v>
      </c>
      <c r="AG170" s="420">
        <f t="shared" ca="1" si="229"/>
        <v>-1.2189635360956146</v>
      </c>
      <c r="AH170" s="420">
        <f t="shared" ca="1" si="229"/>
        <v>-0.12009286501076133</v>
      </c>
      <c r="AI170" s="420">
        <f t="shared" ca="1" si="229"/>
        <v>-2.2302884432350538</v>
      </c>
      <c r="AJ170" s="420">
        <f t="shared" ca="1" si="229"/>
        <v>2.6682335084530422</v>
      </c>
      <c r="AK170" s="420">
        <f t="shared" ca="1" si="229"/>
        <v>-1.5334274144807267</v>
      </c>
      <c r="AL170" s="420">
        <f t="shared" ca="1" si="229"/>
        <v>-1.538707373432004</v>
      </c>
      <c r="AM170" s="420">
        <f t="shared" ca="1" si="229"/>
        <v>2.0753545365007824</v>
      </c>
      <c r="AN170" s="420">
        <f t="shared" ca="1" si="229"/>
        <v>4.4448655891642375E-2</v>
      </c>
      <c r="AO170" s="420">
        <f t="shared" ca="1" si="229"/>
        <v>0.19780820648772135</v>
      </c>
      <c r="AP170" s="420">
        <f t="shared" ca="1" si="229"/>
        <v>-100</v>
      </c>
      <c r="AQ170" s="420" t="e">
        <f t="shared" ca="1" si="229"/>
        <v>#DIV/0!</v>
      </c>
      <c r="AR170" s="420" t="e">
        <f t="shared" ca="1" si="229"/>
        <v>#DIV/0!</v>
      </c>
      <c r="AS170" s="420" t="e">
        <f t="shared" ca="1" si="229"/>
        <v>#DIV/0!</v>
      </c>
      <c r="AT170" s="420" t="e">
        <f t="shared" ca="1" si="229"/>
        <v>#DIV/0!</v>
      </c>
      <c r="AU170" s="420" t="e">
        <f t="shared" ca="1" si="229"/>
        <v>#DIV/0!</v>
      </c>
      <c r="AV170" s="372"/>
      <c r="AW170" s="427"/>
      <c r="AX170" s="420"/>
      <c r="AY170" s="420"/>
      <c r="AZ170" s="424"/>
      <c r="BA170" s="420"/>
      <c r="BB170" s="420"/>
    </row>
    <row r="171" spans="1:54" s="371" customFormat="1" x14ac:dyDescent="0.2">
      <c r="A171" s="420" t="s">
        <v>4</v>
      </c>
      <c r="B171" s="427"/>
      <c r="C171" s="420">
        <f t="shared" ca="1" si="222"/>
        <v>2.2260184490073129</v>
      </c>
      <c r="D171" s="420">
        <f t="shared" ca="1" si="222"/>
        <v>-8.138464678526077</v>
      </c>
      <c r="E171" s="420">
        <f t="shared" ca="1" si="222"/>
        <v>-24.06878811684156</v>
      </c>
      <c r="F171" s="420">
        <f t="shared" ca="1" si="222"/>
        <v>-100</v>
      </c>
      <c r="G171" s="372"/>
      <c r="H171" s="427"/>
      <c r="I171" s="420">
        <f t="shared" ca="1" si="223"/>
        <v>-16.7731006144774</v>
      </c>
      <c r="J171" s="420">
        <f t="shared" ca="1" si="223"/>
        <v>6.8552256318788523</v>
      </c>
      <c r="K171" s="420">
        <f t="shared" ca="1" si="223"/>
        <v>-10.737988678103221</v>
      </c>
      <c r="L171" s="420">
        <f t="shared" ca="1" si="223"/>
        <v>-23.708008013812204</v>
      </c>
      <c r="M171" s="420">
        <f t="shared" ca="1" si="223"/>
        <v>11.02706538596108</v>
      </c>
      <c r="N171" s="420">
        <f t="shared" ca="1" si="223"/>
        <v>-100</v>
      </c>
      <c r="O171" s="420" t="e">
        <f t="shared" ca="1" si="223"/>
        <v>#DIV/0!</v>
      </c>
      <c r="P171" s="372"/>
      <c r="Q171" s="427"/>
      <c r="R171" s="420">
        <f t="shared" ref="R171:AB171" ca="1" si="230">R16/Q16*100-100</f>
        <v>-7.6819459475237011</v>
      </c>
      <c r="S171" s="420">
        <f t="shared" ca="1" si="230"/>
        <v>-2.3664881382025271</v>
      </c>
      <c r="T171" s="420">
        <f t="shared" ca="1" si="230"/>
        <v>-9.5411438029544087</v>
      </c>
      <c r="U171" s="420">
        <f t="shared" ca="1" si="230"/>
        <v>-17.286033913782973</v>
      </c>
      <c r="V171" s="420">
        <f t="shared" ca="1" si="230"/>
        <v>-5.7995692768199234</v>
      </c>
      <c r="W171" s="420">
        <f t="shared" ca="1" si="230"/>
        <v>13.751708079153929</v>
      </c>
      <c r="X171" s="420">
        <f t="shared" ca="1" si="230"/>
        <v>1.2186516307977513</v>
      </c>
      <c r="Y171" s="420">
        <f t="shared" ca="1" si="230"/>
        <v>-100</v>
      </c>
      <c r="Z171" s="420" t="e">
        <f t="shared" ca="1" si="230"/>
        <v>#DIV/0!</v>
      </c>
      <c r="AA171" s="420" t="e">
        <f t="shared" ca="1" si="230"/>
        <v>#DIV/0!</v>
      </c>
      <c r="AB171" s="420" t="e">
        <f t="shared" ca="1" si="230"/>
        <v>#DIV/0!</v>
      </c>
      <c r="AC171" s="372"/>
      <c r="AD171" s="427"/>
      <c r="AE171" s="420">
        <f t="shared" ref="AE171:AU171" ca="1" si="231">AE16/AD16*100-100</f>
        <v>-6.7383836511821187</v>
      </c>
      <c r="AF171" s="420">
        <f t="shared" ca="1" si="231"/>
        <v>-1.9800340728179293</v>
      </c>
      <c r="AG171" s="420">
        <f t="shared" ca="1" si="231"/>
        <v>3.4039388945496825</v>
      </c>
      <c r="AH171" s="420">
        <f t="shared" ca="1" si="231"/>
        <v>-28.762064151872849</v>
      </c>
      <c r="AI171" s="420">
        <f t="shared" ca="1" si="231"/>
        <v>36.982497994088845</v>
      </c>
      <c r="AJ171" s="420">
        <f t="shared" ca="1" si="231"/>
        <v>-26.370634759504824</v>
      </c>
      <c r="AK171" s="420">
        <f t="shared" ca="1" si="231"/>
        <v>-0.64785201905704071</v>
      </c>
      <c r="AL171" s="420">
        <f t="shared" ca="1" si="231"/>
        <v>-13.350419149214417</v>
      </c>
      <c r="AM171" s="420">
        <f t="shared" ca="1" si="231"/>
        <v>19.637540743776299</v>
      </c>
      <c r="AN171" s="420">
        <f t="shared" ca="1" si="231"/>
        <v>5.1827510921063578</v>
      </c>
      <c r="AO171" s="420">
        <f t="shared" ca="1" si="231"/>
        <v>-2.53042261477799</v>
      </c>
      <c r="AP171" s="420">
        <f t="shared" ca="1" si="231"/>
        <v>-100</v>
      </c>
      <c r="AQ171" s="420" t="e">
        <f t="shared" ca="1" si="231"/>
        <v>#DIV/0!</v>
      </c>
      <c r="AR171" s="420" t="e">
        <f t="shared" ca="1" si="231"/>
        <v>#DIV/0!</v>
      </c>
      <c r="AS171" s="420" t="e">
        <f t="shared" ca="1" si="231"/>
        <v>#DIV/0!</v>
      </c>
      <c r="AT171" s="420" t="e">
        <f t="shared" ca="1" si="231"/>
        <v>#DIV/0!</v>
      </c>
      <c r="AU171" s="420" t="e">
        <f t="shared" ca="1" si="231"/>
        <v>#DIV/0!</v>
      </c>
      <c r="AV171" s="372"/>
      <c r="AW171" s="427"/>
      <c r="AX171" s="420"/>
      <c r="AY171" s="420"/>
      <c r="AZ171" s="424"/>
      <c r="BA171" s="420"/>
      <c r="BB171" s="420"/>
    </row>
    <row r="172" spans="1:54" s="411" customFormat="1" x14ac:dyDescent="0.2">
      <c r="A172" s="419" t="s">
        <v>5</v>
      </c>
      <c r="B172" s="426"/>
      <c r="C172" s="419">
        <f t="shared" ca="1" si="222"/>
        <v>-2.4548184577596146</v>
      </c>
      <c r="D172" s="419">
        <f t="shared" ca="1" si="222"/>
        <v>-2.3795526405086349</v>
      </c>
      <c r="E172" s="419">
        <f t="shared" ca="1" si="222"/>
        <v>-0.1634137639710076</v>
      </c>
      <c r="F172" s="419">
        <f t="shared" ca="1" si="222"/>
        <v>-100</v>
      </c>
      <c r="G172" s="399"/>
      <c r="H172" s="426"/>
      <c r="I172" s="419">
        <f t="shared" ca="1" si="223"/>
        <v>0.11663052770116167</v>
      </c>
      <c r="J172" s="419">
        <f t="shared" ca="1" si="223"/>
        <v>-2.842642621375532</v>
      </c>
      <c r="K172" s="419">
        <f t="shared" ca="1" si="223"/>
        <v>0.83622833723792667</v>
      </c>
      <c r="L172" s="419">
        <f t="shared" ca="1" si="223"/>
        <v>-1.5620744202999788</v>
      </c>
      <c r="M172" s="419">
        <f t="shared" ca="1" si="223"/>
        <v>2.000634340155429</v>
      </c>
      <c r="N172" s="419">
        <f t="shared" ca="1" si="223"/>
        <v>-100</v>
      </c>
      <c r="O172" s="419" t="e">
        <f t="shared" ca="1" si="223"/>
        <v>#DIV/0!</v>
      </c>
      <c r="P172" s="399"/>
      <c r="Q172" s="426"/>
      <c r="R172" s="419">
        <f t="shared" ref="R172:AB172" ca="1" si="232">R17/Q17*100-100</f>
        <v>1.411901231261055</v>
      </c>
      <c r="S172" s="419">
        <f t="shared" ca="1" si="232"/>
        <v>0.71150574619008466</v>
      </c>
      <c r="T172" s="419">
        <f t="shared" ca="1" si="232"/>
        <v>-1.1462853907285506</v>
      </c>
      <c r="U172" s="419">
        <f t="shared" ca="1" si="232"/>
        <v>-0.87492745407274697</v>
      </c>
      <c r="V172" s="419">
        <f t="shared" ca="1" si="232"/>
        <v>-0.23488501103147996</v>
      </c>
      <c r="W172" s="419">
        <f t="shared" ca="1" si="232"/>
        <v>0.83663175868660744</v>
      </c>
      <c r="X172" s="419">
        <f t="shared" ca="1" si="232"/>
        <v>2.546845716350731</v>
      </c>
      <c r="Y172" s="419">
        <f t="shared" ca="1" si="232"/>
        <v>-100</v>
      </c>
      <c r="Z172" s="419" t="e">
        <f t="shared" ca="1" si="232"/>
        <v>#DIV/0!</v>
      </c>
      <c r="AA172" s="419" t="e">
        <f t="shared" ca="1" si="232"/>
        <v>#DIV/0!</v>
      </c>
      <c r="AB172" s="419" t="e">
        <f t="shared" ca="1" si="232"/>
        <v>#DIV/0!</v>
      </c>
      <c r="AC172" s="399"/>
      <c r="AD172" s="426"/>
      <c r="AE172" s="419">
        <f t="shared" ref="AE172:AU172" ca="1" si="233">AE17/AD17*100-100</f>
        <v>0.83428210883225518</v>
      </c>
      <c r="AF172" s="419">
        <f t="shared" ca="1" si="233"/>
        <v>2.7081115324302232</v>
      </c>
      <c r="AG172" s="419">
        <f t="shared" ca="1" si="233"/>
        <v>-0.31963492210233824</v>
      </c>
      <c r="AH172" s="419">
        <f t="shared" ca="1" si="233"/>
        <v>-1.0862746906790619</v>
      </c>
      <c r="AI172" s="419">
        <f t="shared" ca="1" si="233"/>
        <v>-0.50368001039117871</v>
      </c>
      <c r="AJ172" s="419">
        <f t="shared" ca="1" si="233"/>
        <v>-0.46397255368580659</v>
      </c>
      <c r="AK172" s="419">
        <f t="shared" ca="1" si="233"/>
        <v>-0.73754696879332471</v>
      </c>
      <c r="AL172" s="419">
        <f t="shared" ca="1" si="233"/>
        <v>0.26022833344818252</v>
      </c>
      <c r="AM172" s="419">
        <f t="shared" ca="1" si="233"/>
        <v>0.45381677227211981</v>
      </c>
      <c r="AN172" s="419">
        <f t="shared" ca="1" si="233"/>
        <v>1.8207389757690464</v>
      </c>
      <c r="AO172" s="419">
        <f t="shared" ca="1" si="233"/>
        <v>1.1819024771022555</v>
      </c>
      <c r="AP172" s="419">
        <f t="shared" ca="1" si="233"/>
        <v>-100</v>
      </c>
      <c r="AQ172" s="419" t="e">
        <f t="shared" ca="1" si="233"/>
        <v>#DIV/0!</v>
      </c>
      <c r="AR172" s="419" t="e">
        <f t="shared" ca="1" si="233"/>
        <v>#DIV/0!</v>
      </c>
      <c r="AS172" s="419" t="e">
        <f t="shared" ca="1" si="233"/>
        <v>#DIV/0!</v>
      </c>
      <c r="AT172" s="419" t="e">
        <f t="shared" ca="1" si="233"/>
        <v>#DIV/0!</v>
      </c>
      <c r="AU172" s="419" t="e">
        <f t="shared" ca="1" si="233"/>
        <v>#DIV/0!</v>
      </c>
      <c r="AV172" s="399"/>
      <c r="AW172" s="426"/>
      <c r="AX172" s="419"/>
      <c r="AY172" s="419"/>
      <c r="AZ172" s="423"/>
      <c r="BA172" s="419"/>
      <c r="BB172" s="419"/>
    </row>
    <row r="173" spans="1:54" s="371" customFormat="1" x14ac:dyDescent="0.2">
      <c r="A173" s="420" t="s">
        <v>6</v>
      </c>
      <c r="B173" s="427"/>
      <c r="C173" s="420">
        <f t="shared" ca="1" si="222"/>
        <v>-2.4548184577596146</v>
      </c>
      <c r="D173" s="420">
        <f t="shared" ca="1" si="222"/>
        <v>-2.3795526405086349</v>
      </c>
      <c r="E173" s="420">
        <f t="shared" ca="1" si="222"/>
        <v>-0.1634137639710076</v>
      </c>
      <c r="F173" s="420">
        <f t="shared" ca="1" si="222"/>
        <v>-100</v>
      </c>
      <c r="G173" s="372"/>
      <c r="H173" s="427"/>
      <c r="I173" s="420">
        <f t="shared" ca="1" si="223"/>
        <v>0.11663052770116167</v>
      </c>
      <c r="J173" s="420">
        <f t="shared" ca="1" si="223"/>
        <v>-2.842642621375532</v>
      </c>
      <c r="K173" s="420">
        <f t="shared" ca="1" si="223"/>
        <v>0.83622833723792667</v>
      </c>
      <c r="L173" s="420">
        <f t="shared" ca="1" si="223"/>
        <v>-1.5620744202999788</v>
      </c>
      <c r="M173" s="420">
        <f t="shared" ca="1" si="223"/>
        <v>2.000634340155429</v>
      </c>
      <c r="N173" s="420">
        <f t="shared" ca="1" si="223"/>
        <v>-100</v>
      </c>
      <c r="O173" s="420" t="e">
        <f t="shared" ca="1" si="223"/>
        <v>#DIV/0!</v>
      </c>
      <c r="P173" s="372"/>
      <c r="Q173" s="427"/>
      <c r="R173" s="420">
        <f t="shared" ref="R173:AB173" ca="1" si="234">R18/Q18*100-100</f>
        <v>1.411901231261055</v>
      </c>
      <c r="S173" s="420">
        <f t="shared" ca="1" si="234"/>
        <v>0.71150574619008466</v>
      </c>
      <c r="T173" s="420">
        <f t="shared" ca="1" si="234"/>
        <v>-1.1462853907285506</v>
      </c>
      <c r="U173" s="420">
        <f t="shared" ca="1" si="234"/>
        <v>-0.87492745407274697</v>
      </c>
      <c r="V173" s="420">
        <f t="shared" ca="1" si="234"/>
        <v>-0.23488501103147996</v>
      </c>
      <c r="W173" s="420">
        <f t="shared" ca="1" si="234"/>
        <v>0.83663175868660744</v>
      </c>
      <c r="X173" s="420">
        <f t="shared" ca="1" si="234"/>
        <v>2.546845716350731</v>
      </c>
      <c r="Y173" s="420">
        <f t="shared" ca="1" si="234"/>
        <v>-100</v>
      </c>
      <c r="Z173" s="420" t="e">
        <f t="shared" ca="1" si="234"/>
        <v>#DIV/0!</v>
      </c>
      <c r="AA173" s="420" t="e">
        <f t="shared" ca="1" si="234"/>
        <v>#DIV/0!</v>
      </c>
      <c r="AB173" s="420" t="e">
        <f t="shared" ca="1" si="234"/>
        <v>#DIV/0!</v>
      </c>
      <c r="AC173" s="372"/>
      <c r="AD173" s="427"/>
      <c r="AE173" s="420">
        <f t="shared" ref="AE173:AU173" ca="1" si="235">AE18/AD18*100-100</f>
        <v>0.83428210883225518</v>
      </c>
      <c r="AF173" s="420">
        <f t="shared" ca="1" si="235"/>
        <v>2.7081115324302232</v>
      </c>
      <c r="AG173" s="420">
        <f t="shared" ca="1" si="235"/>
        <v>-0.31963492210233824</v>
      </c>
      <c r="AH173" s="420">
        <f t="shared" ca="1" si="235"/>
        <v>-1.0862746906790619</v>
      </c>
      <c r="AI173" s="420">
        <f t="shared" ca="1" si="235"/>
        <v>-0.50368001039117871</v>
      </c>
      <c r="AJ173" s="420">
        <f t="shared" ca="1" si="235"/>
        <v>-0.46397255368580659</v>
      </c>
      <c r="AK173" s="420">
        <f t="shared" ca="1" si="235"/>
        <v>-0.73754696879332471</v>
      </c>
      <c r="AL173" s="420">
        <f t="shared" ca="1" si="235"/>
        <v>0.26022833344818252</v>
      </c>
      <c r="AM173" s="420">
        <f t="shared" ca="1" si="235"/>
        <v>0.45381677227211981</v>
      </c>
      <c r="AN173" s="420">
        <f t="shared" ca="1" si="235"/>
        <v>1.8207389757690464</v>
      </c>
      <c r="AO173" s="420">
        <f t="shared" ca="1" si="235"/>
        <v>1.1819024771022555</v>
      </c>
      <c r="AP173" s="420">
        <f t="shared" ca="1" si="235"/>
        <v>-100</v>
      </c>
      <c r="AQ173" s="420" t="e">
        <f t="shared" ca="1" si="235"/>
        <v>#DIV/0!</v>
      </c>
      <c r="AR173" s="420" t="e">
        <f t="shared" ca="1" si="235"/>
        <v>#DIV/0!</v>
      </c>
      <c r="AS173" s="420" t="e">
        <f t="shared" ca="1" si="235"/>
        <v>#DIV/0!</v>
      </c>
      <c r="AT173" s="420" t="e">
        <f t="shared" ca="1" si="235"/>
        <v>#DIV/0!</v>
      </c>
      <c r="AU173" s="420" t="e">
        <f t="shared" ca="1" si="235"/>
        <v>#DIV/0!</v>
      </c>
      <c r="AV173" s="372"/>
      <c r="AW173" s="427"/>
      <c r="AX173" s="420"/>
      <c r="AY173" s="420"/>
      <c r="AZ173" s="424"/>
      <c r="BA173" s="420"/>
      <c r="BB173" s="420"/>
    </row>
    <row r="174" spans="1:54" s="411" customFormat="1" x14ac:dyDescent="0.2">
      <c r="A174" s="419" t="s">
        <v>8</v>
      </c>
      <c r="B174" s="426"/>
      <c r="C174" s="419">
        <f t="shared" ref="C174:F198" ca="1" si="236">C19/B19*100-100</f>
        <v>12.152103144802908</v>
      </c>
      <c r="D174" s="419">
        <f t="shared" ca="1" si="236"/>
        <v>3.0854502994327646</v>
      </c>
      <c r="E174" s="419">
        <f t="shared" ca="1" si="236"/>
        <v>-1.0561634280254708</v>
      </c>
      <c r="F174" s="419">
        <f t="shared" ca="1" si="236"/>
        <v>-100</v>
      </c>
      <c r="G174" s="399"/>
      <c r="H174" s="426"/>
      <c r="I174" s="419">
        <f t="shared" ref="I174:O176" ca="1" si="237">I19/H19*100-100</f>
        <v>10.192779603133317</v>
      </c>
      <c r="J174" s="419">
        <f t="shared" ca="1" si="237"/>
        <v>-1.027785157291234</v>
      </c>
      <c r="K174" s="419">
        <f t="shared" ca="1" si="237"/>
        <v>-1.3224763313908596</v>
      </c>
      <c r="L174" s="419">
        <f t="shared" ca="1" si="237"/>
        <v>-0.57077370876376676</v>
      </c>
      <c r="M174" s="419">
        <f t="shared" ca="1" si="237"/>
        <v>0.35730542424963119</v>
      </c>
      <c r="N174" s="419">
        <f t="shared" ca="1" si="237"/>
        <v>-100</v>
      </c>
      <c r="O174" s="419" t="e">
        <f t="shared" ca="1" si="237"/>
        <v>#DIV/0!</v>
      </c>
      <c r="P174" s="399"/>
      <c r="Q174" s="426"/>
      <c r="R174" s="419">
        <f t="shared" ref="R174:AB174" ca="1" si="238">R19/Q19*100-100</f>
        <v>-0.12442031124344055</v>
      </c>
      <c r="S174" s="419">
        <f t="shared" ca="1" si="238"/>
        <v>0.9958079790056189</v>
      </c>
      <c r="T174" s="419">
        <f t="shared" ca="1" si="238"/>
        <v>-4.4691367709714171</v>
      </c>
      <c r="U174" s="419">
        <f t="shared" ca="1" si="238"/>
        <v>1.3614989923663217</v>
      </c>
      <c r="V174" s="419">
        <f t="shared" ca="1" si="238"/>
        <v>0.77639447328235178</v>
      </c>
      <c r="W174" s="419">
        <f t="shared" ca="1" si="238"/>
        <v>-1.8694864819021291</v>
      </c>
      <c r="X174" s="419">
        <f t="shared" ca="1" si="238"/>
        <v>3.7505337776304088</v>
      </c>
      <c r="Y174" s="419">
        <f t="shared" ca="1" si="238"/>
        <v>-100</v>
      </c>
      <c r="Z174" s="419" t="e">
        <f t="shared" ca="1" si="238"/>
        <v>#DIV/0!</v>
      </c>
      <c r="AA174" s="419" t="e">
        <f t="shared" ca="1" si="238"/>
        <v>#DIV/0!</v>
      </c>
      <c r="AB174" s="419" t="e">
        <f t="shared" ca="1" si="238"/>
        <v>#DIV/0!</v>
      </c>
      <c r="AC174" s="399"/>
      <c r="AD174" s="426"/>
      <c r="AE174" s="419">
        <f t="shared" ref="AE174:AE200" ca="1" si="239">AE19/AD19*100-100</f>
        <v>-1.5839759438114953</v>
      </c>
      <c r="AF174" s="419">
        <f t="shared" ref="AF174:AU182" ca="1" si="240">AF19/AE19*100-100</f>
        <v>0.20882513770432354</v>
      </c>
      <c r="AG174" s="419">
        <f t="shared" ca="1" si="240"/>
        <v>1.0867412696723164</v>
      </c>
      <c r="AH174" s="419">
        <f t="shared" ca="1" si="240"/>
        <v>-1.5903900164215941</v>
      </c>
      <c r="AI174" s="419">
        <f t="shared" ca="1" si="240"/>
        <v>-2.853564089677235</v>
      </c>
      <c r="AJ174" s="419">
        <f t="shared" ca="1" si="240"/>
        <v>0.65905757254944319</v>
      </c>
      <c r="AK174" s="419">
        <f t="shared" ca="1" si="240"/>
        <v>1.176203871320979</v>
      </c>
      <c r="AL174" s="419">
        <f t="shared" ca="1" si="240"/>
        <v>1.4118782584665581</v>
      </c>
      <c r="AM174" s="419">
        <f t="shared" ca="1" si="240"/>
        <v>-1.8193140550532974</v>
      </c>
      <c r="AN174" s="419">
        <f t="shared" ca="1" si="240"/>
        <v>-0.87893552668840869</v>
      </c>
      <c r="AO174" s="419">
        <f t="shared" ca="1" si="240"/>
        <v>4.4297315344686581</v>
      </c>
      <c r="AP174" s="419">
        <f t="shared" ca="1" si="240"/>
        <v>-100</v>
      </c>
      <c r="AQ174" s="419" t="e">
        <f t="shared" ca="1" si="240"/>
        <v>#DIV/0!</v>
      </c>
      <c r="AR174" s="419" t="e">
        <f t="shared" ca="1" si="240"/>
        <v>#DIV/0!</v>
      </c>
      <c r="AS174" s="419" t="e">
        <f t="shared" ca="1" si="240"/>
        <v>#DIV/0!</v>
      </c>
      <c r="AT174" s="419" t="e">
        <f t="shared" ca="1" si="240"/>
        <v>#DIV/0!</v>
      </c>
      <c r="AU174" s="419" t="e">
        <f t="shared" ca="1" si="240"/>
        <v>#DIV/0!</v>
      </c>
      <c r="AV174" s="399"/>
      <c r="AW174" s="426"/>
      <c r="AX174" s="419"/>
      <c r="AY174" s="419"/>
      <c r="AZ174" s="423"/>
      <c r="BA174" s="419"/>
      <c r="BB174" s="419"/>
    </row>
    <row r="175" spans="1:54" s="371" customFormat="1" x14ac:dyDescent="0.2">
      <c r="A175" s="420" t="s">
        <v>9</v>
      </c>
      <c r="B175" s="427"/>
      <c r="C175" s="420">
        <f t="shared" ca="1" si="236"/>
        <v>6.3445059406781183</v>
      </c>
      <c r="D175" s="420">
        <f t="shared" ca="1" si="236"/>
        <v>4.1324326850591149</v>
      </c>
      <c r="E175" s="420">
        <f t="shared" ca="1" si="236"/>
        <v>4.2396017065173623</v>
      </c>
      <c r="F175" s="420">
        <f t="shared" ca="1" si="236"/>
        <v>-100</v>
      </c>
      <c r="G175" s="372"/>
      <c r="H175" s="427"/>
      <c r="I175" s="420">
        <f t="shared" ca="1" si="237"/>
        <v>4.6742403238625627</v>
      </c>
      <c r="J175" s="420">
        <f t="shared" ca="1" si="237"/>
        <v>0.56981730913551587</v>
      </c>
      <c r="K175" s="420">
        <f t="shared" ca="1" si="237"/>
        <v>2.46116079065078</v>
      </c>
      <c r="L175" s="420">
        <f t="shared" ca="1" si="237"/>
        <v>1.901233566949827</v>
      </c>
      <c r="M175" s="420">
        <f t="shared" ca="1" si="237"/>
        <v>2.132316266417206</v>
      </c>
      <c r="N175" s="420">
        <f t="shared" ca="1" si="237"/>
        <v>-100</v>
      </c>
      <c r="O175" s="420" t="e">
        <f t="shared" ca="1" si="237"/>
        <v>#DIV/0!</v>
      </c>
      <c r="P175" s="372"/>
      <c r="Q175" s="427"/>
      <c r="R175" s="420">
        <f t="shared" ref="R175:AB175" ca="1" si="241">R20/Q20*100-100</f>
        <v>2.5262226638063794</v>
      </c>
      <c r="S175" s="420">
        <f t="shared" ca="1" si="241"/>
        <v>2.5590716305929959</v>
      </c>
      <c r="T175" s="420">
        <f t="shared" ca="1" si="241"/>
        <v>-2.6525603155068893</v>
      </c>
      <c r="U175" s="420">
        <f t="shared" ca="1" si="241"/>
        <v>2.642290550552957</v>
      </c>
      <c r="V175" s="420">
        <f t="shared" ca="1" si="241"/>
        <v>1.2612051630291887</v>
      </c>
      <c r="W175" s="420">
        <f t="shared" ca="1" si="241"/>
        <v>-0.65570445327900018</v>
      </c>
      <c r="X175" s="420">
        <f t="shared" ca="1" si="241"/>
        <v>4.3323943171162966</v>
      </c>
      <c r="Y175" s="420">
        <f t="shared" ca="1" si="241"/>
        <v>-100</v>
      </c>
      <c r="Z175" s="420" t="e">
        <f t="shared" ca="1" si="241"/>
        <v>#DIV/0!</v>
      </c>
      <c r="AA175" s="420" t="e">
        <f t="shared" ca="1" si="241"/>
        <v>#DIV/0!</v>
      </c>
      <c r="AB175" s="420" t="e">
        <f t="shared" ca="1" si="241"/>
        <v>#DIV/0!</v>
      </c>
      <c r="AC175" s="372"/>
      <c r="AD175" s="427"/>
      <c r="AE175" s="420">
        <f t="shared" ca="1" si="239"/>
        <v>8.3547580960981804E-2</v>
      </c>
      <c r="AF175" s="420">
        <f t="shared" ca="1" si="240"/>
        <v>1.6549488744539218</v>
      </c>
      <c r="AG175" s="420">
        <f t="shared" ca="1" si="240"/>
        <v>1.4214504481091268</v>
      </c>
      <c r="AH175" s="420">
        <f t="shared" ca="1" si="240"/>
        <v>1.0664013486436232</v>
      </c>
      <c r="AI175" s="420">
        <f t="shared" ca="1" si="240"/>
        <v>-2.4041014962071046</v>
      </c>
      <c r="AJ175" s="420">
        <f t="shared" ca="1" si="240"/>
        <v>1.3104402147652507</v>
      </c>
      <c r="AK175" s="420">
        <f t="shared" ca="1" si="240"/>
        <v>1.0738135318177626</v>
      </c>
      <c r="AL175" s="420">
        <f t="shared" ca="1" si="240"/>
        <v>3.4328932554808631</v>
      </c>
      <c r="AM175" s="420">
        <f t="shared" ca="1" si="240"/>
        <v>-1.3844736621355054</v>
      </c>
      <c r="AN175" s="420">
        <f t="shared" ca="1" si="240"/>
        <v>-0.81463987517554415</v>
      </c>
      <c r="AO175" s="420">
        <f t="shared" ca="1" si="240"/>
        <v>4.4254114872927204</v>
      </c>
      <c r="AP175" s="420">
        <f t="shared" ca="1" si="240"/>
        <v>-100</v>
      </c>
      <c r="AQ175" s="420" t="e">
        <f t="shared" ca="1" si="240"/>
        <v>#DIV/0!</v>
      </c>
      <c r="AR175" s="420" t="e">
        <f t="shared" ca="1" si="240"/>
        <v>#DIV/0!</v>
      </c>
      <c r="AS175" s="420" t="e">
        <f t="shared" ca="1" si="240"/>
        <v>#DIV/0!</v>
      </c>
      <c r="AT175" s="420" t="e">
        <f t="shared" ca="1" si="240"/>
        <v>#DIV/0!</v>
      </c>
      <c r="AU175" s="420" t="e">
        <f t="shared" ca="1" si="240"/>
        <v>#DIV/0!</v>
      </c>
      <c r="AV175" s="372"/>
      <c r="AW175" s="427"/>
      <c r="AX175" s="420"/>
      <c r="AY175" s="420"/>
      <c r="AZ175" s="424"/>
      <c r="BA175" s="420"/>
      <c r="BB175" s="420"/>
    </row>
    <row r="176" spans="1:54" s="371" customFormat="1" x14ac:dyDescent="0.2">
      <c r="A176" s="420" t="s">
        <v>10</v>
      </c>
      <c r="B176" s="427"/>
      <c r="C176" s="420">
        <f t="shared" ca="1" si="236"/>
        <v>44.258455617844788</v>
      </c>
      <c r="D176" s="420">
        <f t="shared" ca="1" si="236"/>
        <v>2.3554966592213731</v>
      </c>
      <c r="E176" s="420">
        <f t="shared" ca="1" si="236"/>
        <v>-22.911275031066353</v>
      </c>
      <c r="F176" s="420">
        <f t="shared" ca="1" si="236"/>
        <v>-100</v>
      </c>
      <c r="G176" s="372"/>
      <c r="H176" s="427"/>
      <c r="I176" s="420">
        <f t="shared" ca="1" si="237"/>
        <v>32.864495633043703</v>
      </c>
      <c r="J176" s="420">
        <f t="shared" ca="1" si="237"/>
        <v>-3.0167480082605067</v>
      </c>
      <c r="K176" s="420">
        <f t="shared" ca="1" si="237"/>
        <v>-15.026820476060081</v>
      </c>
      <c r="L176" s="420">
        <f t="shared" ca="1" si="237"/>
        <v>-14.289248147524404</v>
      </c>
      <c r="M176" s="420">
        <f t="shared" ca="1" si="237"/>
        <v>-4.2136316842431114</v>
      </c>
      <c r="N176" s="420">
        <f t="shared" ca="1" si="237"/>
        <v>-100</v>
      </c>
      <c r="O176" s="420" t="e">
        <f t="shared" ca="1" si="237"/>
        <v>#DIV/0!</v>
      </c>
      <c r="P176" s="372"/>
      <c r="Q176" s="427"/>
      <c r="R176" s="420">
        <f t="shared" ref="R176:AB176" ca="1" si="242">R21/Q21*100-100</f>
        <v>-7.704235568298671</v>
      </c>
      <c r="S176" s="420">
        <f t="shared" ca="1" si="242"/>
        <v>-5.3975598227071089</v>
      </c>
      <c r="T176" s="420">
        <f t="shared" ca="1" si="242"/>
        <v>-12.859632714402196</v>
      </c>
      <c r="U176" s="420">
        <f t="shared" ca="1" si="242"/>
        <v>-7.4549875086192543</v>
      </c>
      <c r="V176" s="420">
        <f t="shared" ca="1" si="242"/>
        <v>-1.1020175785446185</v>
      </c>
      <c r="W176" s="420">
        <f t="shared" ca="1" si="242"/>
        <v>-7.1248715286922675</v>
      </c>
      <c r="X176" s="420">
        <f t="shared" ca="1" si="242"/>
        <v>7.4183742708256943</v>
      </c>
      <c r="Y176" s="420">
        <f t="shared" ca="1" si="242"/>
        <v>-100</v>
      </c>
      <c r="Z176" s="420" t="e">
        <f t="shared" ca="1" si="242"/>
        <v>#DIV/0!</v>
      </c>
      <c r="AA176" s="420" t="e">
        <f t="shared" ca="1" si="242"/>
        <v>#DIV/0!</v>
      </c>
      <c r="AB176" s="420" t="e">
        <f t="shared" ca="1" si="242"/>
        <v>#DIV/0!</v>
      </c>
      <c r="AC176" s="372"/>
      <c r="AD176" s="427"/>
      <c r="AE176" s="420">
        <f t="shared" ca="1" si="239"/>
        <v>-4.9080310325267078</v>
      </c>
      <c r="AF176" s="420">
        <f t="shared" ca="1" si="240"/>
        <v>-4.2803868454838039</v>
      </c>
      <c r="AG176" s="420">
        <f t="shared" ca="1" si="240"/>
        <v>-3.134317349962032</v>
      </c>
      <c r="AH176" s="420">
        <f t="shared" ca="1" si="240"/>
        <v>-7.3498288999303156</v>
      </c>
      <c r="AI176" s="420">
        <f t="shared" ca="1" si="240"/>
        <v>-10.314687274619601</v>
      </c>
      <c r="AJ176" s="420">
        <f t="shared" ca="1" si="240"/>
        <v>-4.8213952261384634</v>
      </c>
      <c r="AK176" s="420">
        <f t="shared" ca="1" si="240"/>
        <v>1.5071446781232538</v>
      </c>
      <c r="AL176" s="420">
        <f t="shared" ca="1" si="240"/>
        <v>-4.1154330237825292</v>
      </c>
      <c r="AM176" s="420">
        <f t="shared" ca="1" si="240"/>
        <v>-4.3217788430212352</v>
      </c>
      <c r="AN176" s="420">
        <f t="shared" ca="1" si="240"/>
        <v>-1.880183468166436</v>
      </c>
      <c r="AO176" s="420">
        <f t="shared" ca="1" si="240"/>
        <v>11.356586892128746</v>
      </c>
      <c r="AP176" s="420">
        <f t="shared" ca="1" si="240"/>
        <v>-100</v>
      </c>
      <c r="AQ176" s="420" t="e">
        <f t="shared" ca="1" si="240"/>
        <v>#DIV/0!</v>
      </c>
      <c r="AR176" s="420" t="e">
        <f t="shared" ca="1" si="240"/>
        <v>#DIV/0!</v>
      </c>
      <c r="AS176" s="420" t="e">
        <f t="shared" ca="1" si="240"/>
        <v>#DIV/0!</v>
      </c>
      <c r="AT176" s="420" t="e">
        <f t="shared" ca="1" si="240"/>
        <v>#DIV/0!</v>
      </c>
      <c r="AU176" s="420" t="e">
        <f t="shared" ca="1" si="240"/>
        <v>#DIV/0!</v>
      </c>
      <c r="AV176" s="372"/>
      <c r="AW176" s="427"/>
      <c r="AX176" s="420"/>
      <c r="AY176" s="420"/>
      <c r="AZ176" s="424"/>
      <c r="BA176" s="420"/>
      <c r="BB176" s="420"/>
    </row>
    <row r="177" spans="1:54" s="371" customFormat="1" x14ac:dyDescent="0.2">
      <c r="A177" s="420" t="s">
        <v>11</v>
      </c>
      <c r="B177" s="427"/>
      <c r="C177" s="420">
        <f t="shared" ca="1" si="236"/>
        <v>9.1898413383034239</v>
      </c>
      <c r="D177" s="420">
        <f t="shared" ca="1" si="236"/>
        <v>-0.36338956192855676</v>
      </c>
      <c r="E177" s="420">
        <f t="shared" ca="1" si="236"/>
        <v>0.89201582298592541</v>
      </c>
      <c r="F177" s="420">
        <f t="shared" ca="1" si="236"/>
        <v>-100</v>
      </c>
      <c r="G177" s="372"/>
      <c r="H177" s="427"/>
      <c r="I177" s="420">
        <f t="shared" ref="I177:O186" ca="1" si="243">I22/H22*100-100</f>
        <v>9.7383469792621469</v>
      </c>
      <c r="J177" s="420">
        <f t="shared" ca="1" si="243"/>
        <v>-4.2665184308846591</v>
      </c>
      <c r="K177" s="420">
        <f t="shared" ca="1" si="243"/>
        <v>-1.0818010967887659</v>
      </c>
      <c r="L177" s="420">
        <f t="shared" ca="1" si="243"/>
        <v>2.0910642925567657</v>
      </c>
      <c r="M177" s="420">
        <f t="shared" ca="1" si="243"/>
        <v>-1.2681908622212035</v>
      </c>
      <c r="N177" s="420">
        <f t="shared" ca="1" si="243"/>
        <v>-100</v>
      </c>
      <c r="O177" s="420" t="e">
        <f t="shared" ca="1" si="243"/>
        <v>#DIV/0!</v>
      </c>
      <c r="P177" s="372"/>
      <c r="Q177" s="427"/>
      <c r="R177" s="420">
        <f t="shared" ref="R177:AB177" ca="1" si="244">R22/Q22*100-100</f>
        <v>-0.87944216325904279</v>
      </c>
      <c r="S177" s="420">
        <f t="shared" ca="1" si="244"/>
        <v>-0.47938733608880568</v>
      </c>
      <c r="T177" s="420">
        <f t="shared" ca="1" si="244"/>
        <v>-0.32875679604595121</v>
      </c>
      <c r="U177" s="420">
        <f t="shared" ca="1" si="244"/>
        <v>2.0944566439685843</v>
      </c>
      <c r="V177" s="420">
        <f t="shared" ca="1" si="244"/>
        <v>0.32318469610477507</v>
      </c>
      <c r="W177" s="420">
        <f t="shared" ca="1" si="244"/>
        <v>-0.6037224568096633</v>
      </c>
      <c r="X177" s="420">
        <f t="shared" ca="1" si="244"/>
        <v>-1.656998665829633</v>
      </c>
      <c r="Y177" s="420">
        <f t="shared" ca="1" si="244"/>
        <v>-100</v>
      </c>
      <c r="Z177" s="420" t="e">
        <f t="shared" ca="1" si="244"/>
        <v>#DIV/0!</v>
      </c>
      <c r="AA177" s="420" t="e">
        <f t="shared" ca="1" si="244"/>
        <v>#DIV/0!</v>
      </c>
      <c r="AB177" s="420" t="e">
        <f t="shared" ca="1" si="244"/>
        <v>#DIV/0!</v>
      </c>
      <c r="AC177" s="372"/>
      <c r="AD177" s="427"/>
      <c r="AE177" s="420">
        <f t="shared" ca="1" si="239"/>
        <v>-2.2246539229175397</v>
      </c>
      <c r="AF177" s="420">
        <f t="shared" ca="1" si="240"/>
        <v>-1.2325525082864317</v>
      </c>
      <c r="AG177" s="420">
        <f t="shared" ca="1" si="240"/>
        <v>2.6541703923744535</v>
      </c>
      <c r="AH177" s="420">
        <f t="shared" ca="1" si="240"/>
        <v>-5.5163993744396578</v>
      </c>
      <c r="AI177" s="420">
        <f t="shared" ca="1" si="240"/>
        <v>5.0162457203995103</v>
      </c>
      <c r="AJ177" s="420">
        <f t="shared" ca="1" si="240"/>
        <v>0.51021498399815357</v>
      </c>
      <c r="AK177" s="420">
        <f t="shared" ca="1" si="240"/>
        <v>0.83165546339591856</v>
      </c>
      <c r="AL177" s="420">
        <f t="shared" ca="1" si="240"/>
        <v>-0.99307754953944993</v>
      </c>
      <c r="AM177" s="420">
        <f t="shared" ca="1" si="240"/>
        <v>-1.1557583888030791</v>
      </c>
      <c r="AN177" s="420">
        <f t="shared" ca="1" si="240"/>
        <v>2.4797484119297906</v>
      </c>
      <c r="AO177" s="420">
        <f t="shared" ca="1" si="240"/>
        <v>-4.0291516331320736</v>
      </c>
      <c r="AP177" s="420">
        <f t="shared" ca="1" si="240"/>
        <v>-100</v>
      </c>
      <c r="AQ177" s="420" t="e">
        <f t="shared" ca="1" si="240"/>
        <v>#DIV/0!</v>
      </c>
      <c r="AR177" s="420" t="e">
        <f t="shared" ca="1" si="240"/>
        <v>#DIV/0!</v>
      </c>
      <c r="AS177" s="420" t="e">
        <f t="shared" ca="1" si="240"/>
        <v>#DIV/0!</v>
      </c>
      <c r="AT177" s="420" t="e">
        <f t="shared" ca="1" si="240"/>
        <v>#DIV/0!</v>
      </c>
      <c r="AU177" s="420" t="e">
        <f t="shared" ca="1" si="240"/>
        <v>#DIV/0!</v>
      </c>
      <c r="AV177" s="372"/>
      <c r="AW177" s="427"/>
      <c r="AX177" s="420"/>
      <c r="AY177" s="420"/>
      <c r="AZ177" s="424"/>
      <c r="BA177" s="420"/>
      <c r="BB177" s="420"/>
    </row>
    <row r="178" spans="1:54" s="411" customFormat="1" x14ac:dyDescent="0.2">
      <c r="A178" s="419" t="s">
        <v>12</v>
      </c>
      <c r="B178" s="426"/>
      <c r="C178" s="419">
        <f t="shared" ca="1" si="236"/>
        <v>1.4758347610372482</v>
      </c>
      <c r="D178" s="419">
        <f t="shared" ca="1" si="236"/>
        <v>-0.28445611430544204</v>
      </c>
      <c r="E178" s="419">
        <f t="shared" ca="1" si="236"/>
        <v>-0.36422665427603818</v>
      </c>
      <c r="F178" s="419">
        <f t="shared" ca="1" si="236"/>
        <v>-100</v>
      </c>
      <c r="G178" s="399"/>
      <c r="H178" s="426"/>
      <c r="I178" s="419">
        <f t="shared" ca="1" si="243"/>
        <v>0.18436001078659103</v>
      </c>
      <c r="J178" s="419">
        <f t="shared" ca="1" si="243"/>
        <v>-0.6810279054470243</v>
      </c>
      <c r="K178" s="419">
        <f t="shared" ca="1" si="243"/>
        <v>0.61382662102687391</v>
      </c>
      <c r="L178" s="419">
        <f t="shared" ca="1" si="243"/>
        <v>-7.6343777484609632E-2</v>
      </c>
      <c r="M178" s="419">
        <f t="shared" ca="1" si="243"/>
        <v>-1.1845297645786843</v>
      </c>
      <c r="N178" s="419">
        <f t="shared" ca="1" si="243"/>
        <v>-100</v>
      </c>
      <c r="O178" s="419" t="e">
        <f t="shared" ca="1" si="243"/>
        <v>#DIV/0!</v>
      </c>
      <c r="P178" s="399"/>
      <c r="Q178" s="426"/>
      <c r="R178" s="419">
        <f t="shared" ref="R178:AB178" ca="1" si="245">R23/Q23*100-100</f>
        <v>-0.44185718482802372</v>
      </c>
      <c r="S178" s="419">
        <f t="shared" ca="1" si="245"/>
        <v>1.2918823323511077</v>
      </c>
      <c r="T178" s="419">
        <f t="shared" ca="1" si="245"/>
        <v>-0.89796822777996965</v>
      </c>
      <c r="U178" s="419">
        <f t="shared" ca="1" si="245"/>
        <v>0.20006671483119476</v>
      </c>
      <c r="V178" s="419">
        <f t="shared" ca="1" si="245"/>
        <v>0.35188801062435004</v>
      </c>
      <c r="W178" s="419">
        <f t="shared" ca="1" si="245"/>
        <v>-1.5054415217429522</v>
      </c>
      <c r="X178" s="419">
        <f t="shared" ca="1" si="245"/>
        <v>0.29983688459786606</v>
      </c>
      <c r="Y178" s="419">
        <f t="shared" ca="1" si="245"/>
        <v>-100</v>
      </c>
      <c r="Z178" s="419" t="e">
        <f t="shared" ca="1" si="245"/>
        <v>#DIV/0!</v>
      </c>
      <c r="AA178" s="419" t="e">
        <f t="shared" ca="1" si="245"/>
        <v>#DIV/0!</v>
      </c>
      <c r="AB178" s="419" t="e">
        <f t="shared" ca="1" si="245"/>
        <v>#DIV/0!</v>
      </c>
      <c r="AC178" s="399"/>
      <c r="AD178" s="426"/>
      <c r="AE178" s="419">
        <f t="shared" ca="1" si="239"/>
        <v>0.15729275975738233</v>
      </c>
      <c r="AF178" s="419">
        <f t="shared" ca="1" si="240"/>
        <v>2.6463821506794716E-2</v>
      </c>
      <c r="AG178" s="419">
        <f t="shared" ca="1" si="240"/>
        <v>0.72418978789939104</v>
      </c>
      <c r="AH178" s="419">
        <f t="shared" ca="1" si="240"/>
        <v>0.24509861420058598</v>
      </c>
      <c r="AI178" s="419">
        <f t="shared" ca="1" si="240"/>
        <v>-1.026079168650071</v>
      </c>
      <c r="AJ178" s="419">
        <f t="shared" ca="1" si="240"/>
        <v>0.40558442568648445</v>
      </c>
      <c r="AK178" s="419">
        <f t="shared" ca="1" si="240"/>
        <v>0.11689621831145303</v>
      </c>
      <c r="AL178" s="419">
        <f t="shared" ca="1" si="240"/>
        <v>0.14372804357275015</v>
      </c>
      <c r="AM178" s="419">
        <f t="shared" ca="1" si="240"/>
        <v>-1.5499130629879829</v>
      </c>
      <c r="AN178" s="419">
        <f t="shared" ca="1" si="240"/>
        <v>0.15457857679932374</v>
      </c>
      <c r="AO178" s="419">
        <f t="shared" ca="1" si="240"/>
        <v>0.39849986689148409</v>
      </c>
      <c r="AP178" s="419">
        <f t="shared" ca="1" si="240"/>
        <v>-100</v>
      </c>
      <c r="AQ178" s="419" t="e">
        <f t="shared" ca="1" si="240"/>
        <v>#DIV/0!</v>
      </c>
      <c r="AR178" s="419" t="e">
        <f t="shared" ca="1" si="240"/>
        <v>#DIV/0!</v>
      </c>
      <c r="AS178" s="419" t="e">
        <f t="shared" ca="1" si="240"/>
        <v>#DIV/0!</v>
      </c>
      <c r="AT178" s="419" t="e">
        <f t="shared" ca="1" si="240"/>
        <v>#DIV/0!</v>
      </c>
      <c r="AU178" s="419" t="e">
        <f t="shared" ca="1" si="240"/>
        <v>#DIV/0!</v>
      </c>
      <c r="AV178" s="399"/>
      <c r="AW178" s="426"/>
      <c r="AX178" s="419"/>
      <c r="AY178" s="419"/>
      <c r="AZ178" s="423"/>
      <c r="BA178" s="419"/>
      <c r="BB178" s="419"/>
    </row>
    <row r="179" spans="1:54" s="371" customFormat="1" x14ac:dyDescent="0.2">
      <c r="A179" s="420" t="s">
        <v>13</v>
      </c>
      <c r="B179" s="427"/>
      <c r="C179" s="420">
        <f t="shared" ca="1" si="236"/>
        <v>-0.26085288534113715</v>
      </c>
      <c r="D179" s="420">
        <f t="shared" ca="1" si="236"/>
        <v>-0.41684388083211843</v>
      </c>
      <c r="E179" s="420">
        <f t="shared" ca="1" si="236"/>
        <v>0.8794092547173733</v>
      </c>
      <c r="F179" s="420">
        <f t="shared" ca="1" si="236"/>
        <v>-100</v>
      </c>
      <c r="G179" s="372"/>
      <c r="H179" s="427"/>
      <c r="I179" s="420">
        <f t="shared" ca="1" si="243"/>
        <v>4.1258551354999895E-2</v>
      </c>
      <c r="J179" s="420">
        <f t="shared" ca="1" si="243"/>
        <v>-0.62265467159782872</v>
      </c>
      <c r="K179" s="420">
        <f t="shared" ca="1" si="243"/>
        <v>0.37287367400485039</v>
      </c>
      <c r="L179" s="420">
        <f t="shared" ca="1" si="243"/>
        <v>0.45508498194813285</v>
      </c>
      <c r="M179" s="420">
        <f t="shared" ca="1" si="243"/>
        <v>0.47174630356695957</v>
      </c>
      <c r="N179" s="420">
        <f t="shared" ca="1" si="243"/>
        <v>-100</v>
      </c>
      <c r="O179" s="420" t="e">
        <f t="shared" ca="1" si="243"/>
        <v>#DIV/0!</v>
      </c>
      <c r="P179" s="372"/>
      <c r="Q179" s="427"/>
      <c r="R179" s="420">
        <f t="shared" ref="R179:AB179" ca="1" si="246">R24/Q24*100-100</f>
        <v>-0.75195637927984649</v>
      </c>
      <c r="S179" s="420">
        <f t="shared" ca="1" si="246"/>
        <v>0.88695283763003374</v>
      </c>
      <c r="T179" s="420">
        <f t="shared" ca="1" si="246"/>
        <v>-0.26532631326969636</v>
      </c>
      <c r="U179" s="420">
        <f t="shared" ca="1" si="246"/>
        <v>0.32868674672134546</v>
      </c>
      <c r="V179" s="420">
        <f t="shared" ca="1" si="246"/>
        <v>0.51833560904998421</v>
      </c>
      <c r="W179" s="420">
        <f t="shared" ca="1" si="246"/>
        <v>0.53816769287611521</v>
      </c>
      <c r="X179" s="420">
        <f t="shared" ca="1" si="246"/>
        <v>-0.64745375702996455</v>
      </c>
      <c r="Y179" s="420">
        <f t="shared" ca="1" si="246"/>
        <v>-100</v>
      </c>
      <c r="Z179" s="420" t="e">
        <f t="shared" ca="1" si="246"/>
        <v>#DIV/0!</v>
      </c>
      <c r="AA179" s="420" t="e">
        <f t="shared" ca="1" si="246"/>
        <v>#DIV/0!</v>
      </c>
      <c r="AB179" s="420" t="e">
        <f t="shared" ca="1" si="246"/>
        <v>#DIV/0!</v>
      </c>
      <c r="AC179" s="372"/>
      <c r="AD179" s="427"/>
      <c r="AE179" s="420">
        <f t="shared" ca="1" si="239"/>
        <v>0.59943848934705102</v>
      </c>
      <c r="AF179" s="420">
        <f t="shared" ca="1" si="240"/>
        <v>-0.40937249294302092</v>
      </c>
      <c r="AG179" s="420">
        <f t="shared" ca="1" si="240"/>
        <v>0.49749535101315701</v>
      </c>
      <c r="AH179" s="420">
        <f t="shared" ca="1" si="240"/>
        <v>-0.10502170724500104</v>
      </c>
      <c r="AI179" s="420">
        <f t="shared" ca="1" si="240"/>
        <v>6.1610829745077922E-2</v>
      </c>
      <c r="AJ179" s="420">
        <f t="shared" ca="1" si="240"/>
        <v>3.8598703923724997E-2</v>
      </c>
      <c r="AK179" s="420">
        <f t="shared" ca="1" si="240"/>
        <v>0.51074021554468629</v>
      </c>
      <c r="AL179" s="420">
        <f t="shared" ca="1" si="240"/>
        <v>0.20827888267409378</v>
      </c>
      <c r="AM179" s="420">
        <f t="shared" ca="1" si="240"/>
        <v>0.46193560853157578</v>
      </c>
      <c r="AN179" s="420">
        <f t="shared" ca="1" si="240"/>
        <v>6.1019850328776215E-2</v>
      </c>
      <c r="AO179" s="420">
        <f t="shared" ca="1" si="240"/>
        <v>-1.0149944376072</v>
      </c>
      <c r="AP179" s="420">
        <f t="shared" ca="1" si="240"/>
        <v>-100</v>
      </c>
      <c r="AQ179" s="420" t="e">
        <f t="shared" ca="1" si="240"/>
        <v>#DIV/0!</v>
      </c>
      <c r="AR179" s="420" t="e">
        <f t="shared" ca="1" si="240"/>
        <v>#DIV/0!</v>
      </c>
      <c r="AS179" s="420" t="e">
        <f t="shared" ca="1" si="240"/>
        <v>#DIV/0!</v>
      </c>
      <c r="AT179" s="420" t="e">
        <f t="shared" ca="1" si="240"/>
        <v>#DIV/0!</v>
      </c>
      <c r="AU179" s="420" t="e">
        <f t="shared" ca="1" si="240"/>
        <v>#DIV/0!</v>
      </c>
      <c r="AV179" s="372"/>
      <c r="AW179" s="427"/>
      <c r="AX179" s="420"/>
      <c r="AY179" s="420"/>
      <c r="AZ179" s="424"/>
      <c r="BA179" s="420"/>
      <c r="BB179" s="420"/>
    </row>
    <row r="180" spans="1:54" s="371" customFormat="1" x14ac:dyDescent="0.2">
      <c r="A180" s="420" t="s">
        <v>14</v>
      </c>
      <c r="B180" s="427"/>
      <c r="C180" s="420">
        <f t="shared" ca="1" si="236"/>
        <v>-3.6567131391994536</v>
      </c>
      <c r="D180" s="420">
        <f t="shared" ca="1" si="236"/>
        <v>0.64508195417853642</v>
      </c>
      <c r="E180" s="420">
        <f t="shared" ca="1" si="236"/>
        <v>-0.79887180900441024</v>
      </c>
      <c r="F180" s="420">
        <f t="shared" ca="1" si="236"/>
        <v>-100</v>
      </c>
      <c r="G180" s="372"/>
      <c r="H180" s="427"/>
      <c r="I180" s="420">
        <f t="shared" ca="1" si="243"/>
        <v>3.5317134053471477E-2</v>
      </c>
      <c r="J180" s="420">
        <f t="shared" ca="1" si="243"/>
        <v>1.3590133446119665</v>
      </c>
      <c r="K180" s="420">
        <f t="shared" ca="1" si="243"/>
        <v>-1.4437741075622768</v>
      </c>
      <c r="L180" s="420">
        <f t="shared" ca="1" si="243"/>
        <v>0.52176972228146212</v>
      </c>
      <c r="M180" s="420">
        <f t="shared" ca="1" si="243"/>
        <v>-1.1818948549893946</v>
      </c>
      <c r="N180" s="420">
        <f t="shared" ca="1" si="243"/>
        <v>-100</v>
      </c>
      <c r="O180" s="420" t="e">
        <f t="shared" ca="1" si="243"/>
        <v>#DIV/0!</v>
      </c>
      <c r="P180" s="372"/>
      <c r="Q180" s="427"/>
      <c r="R180" s="420">
        <f t="shared" ref="R180:AB180" ca="1" si="247">R25/Q25*100-100</f>
        <v>-2.2522612483708286</v>
      </c>
      <c r="S180" s="420">
        <f t="shared" ca="1" si="247"/>
        <v>0.20524971747566667</v>
      </c>
      <c r="T180" s="420">
        <f t="shared" ca="1" si="247"/>
        <v>-1.0250536698575843</v>
      </c>
      <c r="U180" s="420">
        <f t="shared" ca="1" si="247"/>
        <v>1.5613230605952424</v>
      </c>
      <c r="V180" s="420">
        <f t="shared" ca="1" si="247"/>
        <v>-1.0220751287139365</v>
      </c>
      <c r="W180" s="420">
        <f t="shared" ca="1" si="247"/>
        <v>-1.5355638913766967</v>
      </c>
      <c r="X180" s="420">
        <f t="shared" ca="1" si="247"/>
        <v>1.7547075109830814</v>
      </c>
      <c r="Y180" s="420">
        <f t="shared" ca="1" si="247"/>
        <v>-100</v>
      </c>
      <c r="Z180" s="420" t="e">
        <f t="shared" ca="1" si="247"/>
        <v>#DIV/0!</v>
      </c>
      <c r="AA180" s="420" t="e">
        <f t="shared" ca="1" si="247"/>
        <v>#DIV/0!</v>
      </c>
      <c r="AB180" s="420" t="e">
        <f t="shared" ca="1" si="247"/>
        <v>#DIV/0!</v>
      </c>
      <c r="AC180" s="372"/>
      <c r="AD180" s="427"/>
      <c r="AE180" s="420">
        <f t="shared" ca="1" si="239"/>
        <v>-0.10117051633399399</v>
      </c>
      <c r="AF180" s="420">
        <f t="shared" ca="1" si="240"/>
        <v>-5.6096008212520587E-2</v>
      </c>
      <c r="AG180" s="420">
        <f t="shared" ca="1" si="240"/>
        <v>-1.3334404267831559</v>
      </c>
      <c r="AH180" s="420">
        <f t="shared" ca="1" si="240"/>
        <v>0.49091512641359714</v>
      </c>
      <c r="AI180" s="420">
        <f t="shared" ca="1" si="240"/>
        <v>-1.0985656584339125</v>
      </c>
      <c r="AJ180" s="420">
        <f t="shared" ca="1" si="240"/>
        <v>2.1712949450653127</v>
      </c>
      <c r="AK180" s="420">
        <f t="shared" ca="1" si="240"/>
        <v>-1.3548759709316585</v>
      </c>
      <c r="AL180" s="420">
        <f t="shared" ca="1" si="240"/>
        <v>-0.43991766798538379</v>
      </c>
      <c r="AM180" s="420">
        <f t="shared" ca="1" si="240"/>
        <v>-0.94350647039959767</v>
      </c>
      <c r="AN180" s="420">
        <f t="shared" ca="1" si="240"/>
        <v>0.27043992528754757</v>
      </c>
      <c r="AO180" s="420">
        <f t="shared" ca="1" si="240"/>
        <v>0.99228964799284824</v>
      </c>
      <c r="AP180" s="420">
        <f t="shared" ca="1" si="240"/>
        <v>-100</v>
      </c>
      <c r="AQ180" s="420" t="e">
        <f t="shared" ca="1" si="240"/>
        <v>#DIV/0!</v>
      </c>
      <c r="AR180" s="420" t="e">
        <f t="shared" ca="1" si="240"/>
        <v>#DIV/0!</v>
      </c>
      <c r="AS180" s="420" t="e">
        <f t="shared" ca="1" si="240"/>
        <v>#DIV/0!</v>
      </c>
      <c r="AT180" s="420" t="e">
        <f t="shared" ca="1" si="240"/>
        <v>#DIV/0!</v>
      </c>
      <c r="AU180" s="420" t="e">
        <f t="shared" ca="1" si="240"/>
        <v>#DIV/0!</v>
      </c>
      <c r="AV180" s="372"/>
      <c r="AW180" s="427"/>
      <c r="AX180" s="420"/>
      <c r="AY180" s="420"/>
      <c r="AZ180" s="424"/>
      <c r="BA180" s="420"/>
      <c r="BB180" s="420"/>
    </row>
    <row r="181" spans="1:54" s="371" customFormat="1" x14ac:dyDescent="0.2">
      <c r="A181" s="420" t="s">
        <v>15</v>
      </c>
      <c r="B181" s="427"/>
      <c r="C181" s="420">
        <f t="shared" ca="1" si="236"/>
        <v>-8.6367142731462252</v>
      </c>
      <c r="D181" s="420">
        <f t="shared" ca="1" si="236"/>
        <v>-5.8240948970796325</v>
      </c>
      <c r="E181" s="420">
        <f t="shared" ca="1" si="236"/>
        <v>-5.4085721898108119</v>
      </c>
      <c r="F181" s="420">
        <f t="shared" ca="1" si="236"/>
        <v>-100</v>
      </c>
      <c r="G181" s="372"/>
      <c r="H181" s="427"/>
      <c r="I181" s="420">
        <f t="shared" ca="1" si="243"/>
        <v>-6.2916729002697593</v>
      </c>
      <c r="J181" s="420">
        <f t="shared" ca="1" si="243"/>
        <v>-2.1174099138556528</v>
      </c>
      <c r="K181" s="420">
        <f t="shared" ca="1" si="243"/>
        <v>-1.1138889969869012</v>
      </c>
      <c r="L181" s="420">
        <f t="shared" ca="1" si="243"/>
        <v>-3.8406164922282358</v>
      </c>
      <c r="M181" s="420">
        <f t="shared" ca="1" si="243"/>
        <v>-2.1530912437294489</v>
      </c>
      <c r="N181" s="420">
        <f t="shared" ca="1" si="243"/>
        <v>-100</v>
      </c>
      <c r="O181" s="420" t="e">
        <f t="shared" ca="1" si="243"/>
        <v>#DIV/0!</v>
      </c>
      <c r="P181" s="372"/>
      <c r="Q181" s="427"/>
      <c r="R181" s="420">
        <f t="shared" ref="R181:AB181" ca="1" si="248">R26/Q26*100-100</f>
        <v>-3.3124052238276391</v>
      </c>
      <c r="S181" s="420">
        <f t="shared" ca="1" si="248"/>
        <v>2.7393469314022951</v>
      </c>
      <c r="T181" s="420">
        <f t="shared" ca="1" si="248"/>
        <v>-4.2035969057121179</v>
      </c>
      <c r="U181" s="420">
        <f t="shared" ca="1" si="248"/>
        <v>-0.60394492620663698</v>
      </c>
      <c r="V181" s="420">
        <f t="shared" ca="1" si="248"/>
        <v>-2.2675129831500271</v>
      </c>
      <c r="W181" s="420">
        <f t="shared" ca="1" si="248"/>
        <v>-2.3956267451746669</v>
      </c>
      <c r="X181" s="420">
        <f t="shared" ca="1" si="248"/>
        <v>2.8228639948904686</v>
      </c>
      <c r="Y181" s="420">
        <f t="shared" ca="1" si="248"/>
        <v>-100</v>
      </c>
      <c r="Z181" s="420" t="e">
        <f t="shared" ca="1" si="248"/>
        <v>#DIV/0!</v>
      </c>
      <c r="AA181" s="420" t="e">
        <f t="shared" ca="1" si="248"/>
        <v>#DIV/0!</v>
      </c>
      <c r="AB181" s="420" t="e">
        <f t="shared" ca="1" si="248"/>
        <v>#DIV/0!</v>
      </c>
      <c r="AC181" s="372"/>
      <c r="AD181" s="427"/>
      <c r="AE181" s="420">
        <f t="shared" ca="1" si="239"/>
        <v>1.5478217020805829</v>
      </c>
      <c r="AF181" s="420">
        <f t="shared" ca="1" si="240"/>
        <v>-2.0145237415867712</v>
      </c>
      <c r="AG181" s="420">
        <f t="shared" ca="1" si="240"/>
        <v>1.9315156330920331</v>
      </c>
      <c r="AH181" s="420">
        <f t="shared" ca="1" si="240"/>
        <v>-2.5338676116398631</v>
      </c>
      <c r="AI181" s="420">
        <f t="shared" ca="1" si="240"/>
        <v>-1.4522115345517363</v>
      </c>
      <c r="AJ181" s="420">
        <f t="shared" ca="1" si="240"/>
        <v>-0.99049630125129795</v>
      </c>
      <c r="AK181" s="420">
        <f t="shared" ca="1" si="240"/>
        <v>0.21713523104469346</v>
      </c>
      <c r="AL181" s="420">
        <f t="shared" ca="1" si="240"/>
        <v>-3.6377752641123351</v>
      </c>
      <c r="AM181" s="420">
        <f t="shared" ca="1" si="240"/>
        <v>-1.571028984973168</v>
      </c>
      <c r="AN181" s="420">
        <f t="shared" ca="1" si="240"/>
        <v>2.9610737676945718</v>
      </c>
      <c r="AO181" s="420">
        <f t="shared" ca="1" si="240"/>
        <v>-0.40224707273117133</v>
      </c>
      <c r="AP181" s="420">
        <f t="shared" ca="1" si="240"/>
        <v>-100</v>
      </c>
      <c r="AQ181" s="420" t="e">
        <f t="shared" ca="1" si="240"/>
        <v>#DIV/0!</v>
      </c>
      <c r="AR181" s="420" t="e">
        <f t="shared" ca="1" si="240"/>
        <v>#DIV/0!</v>
      </c>
      <c r="AS181" s="420" t="e">
        <f t="shared" ca="1" si="240"/>
        <v>#DIV/0!</v>
      </c>
      <c r="AT181" s="420" t="e">
        <f t="shared" ca="1" si="240"/>
        <v>#DIV/0!</v>
      </c>
      <c r="AU181" s="420" t="e">
        <f t="shared" ca="1" si="240"/>
        <v>#DIV/0!</v>
      </c>
      <c r="AV181" s="372"/>
      <c r="AW181" s="427"/>
      <c r="AX181" s="420"/>
      <c r="AY181" s="420"/>
      <c r="AZ181" s="424"/>
      <c r="BA181" s="420"/>
      <c r="BB181" s="420"/>
    </row>
    <row r="182" spans="1:54" s="371" customFormat="1" x14ac:dyDescent="0.2">
      <c r="A182" s="420" t="s">
        <v>16</v>
      </c>
      <c r="B182" s="427"/>
      <c r="C182" s="420">
        <f t="shared" ca="1" si="236"/>
        <v>-2.1610214235678171</v>
      </c>
      <c r="D182" s="420">
        <f t="shared" ca="1" si="236"/>
        <v>-4.6029460323857876</v>
      </c>
      <c r="E182" s="420">
        <f t="shared" ca="1" si="236"/>
        <v>-0.89547932297155342</v>
      </c>
      <c r="F182" s="420">
        <f t="shared" ca="1" si="236"/>
        <v>-100</v>
      </c>
      <c r="G182" s="372"/>
      <c r="H182" s="427"/>
      <c r="I182" s="420">
        <f t="shared" ca="1" si="243"/>
        <v>-1.8125632633949351</v>
      </c>
      <c r="J182" s="420">
        <f t="shared" ca="1" si="243"/>
        <v>-3.1685260638388115</v>
      </c>
      <c r="K182" s="420">
        <f t="shared" ca="1" si="243"/>
        <v>-1.1440369059455264</v>
      </c>
      <c r="L182" s="420">
        <f t="shared" ca="1" si="243"/>
        <v>1.2658208958678898</v>
      </c>
      <c r="M182" s="420">
        <f t="shared" ca="1" si="243"/>
        <v>-3.1359910036285612</v>
      </c>
      <c r="N182" s="420">
        <f t="shared" ca="1" si="243"/>
        <v>-100</v>
      </c>
      <c r="O182" s="420" t="e">
        <f t="shared" ca="1" si="243"/>
        <v>#DIV/0!</v>
      </c>
      <c r="P182" s="372"/>
      <c r="Q182" s="427"/>
      <c r="R182" s="420">
        <f t="shared" ref="R182:AB182" ca="1" si="249">R27/Q27*100-100</f>
        <v>-1.666599562047665</v>
      </c>
      <c r="S182" s="420">
        <f t="shared" ca="1" si="249"/>
        <v>-0.13900065704096676</v>
      </c>
      <c r="T182" s="420">
        <f t="shared" ca="1" si="249"/>
        <v>-0.33508207052095429</v>
      </c>
      <c r="U182" s="420">
        <f t="shared" ca="1" si="249"/>
        <v>1.1434511727915151</v>
      </c>
      <c r="V182" s="420">
        <f t="shared" ca="1" si="249"/>
        <v>0.57858801935837789</v>
      </c>
      <c r="W182" s="420">
        <f t="shared" ca="1" si="249"/>
        <v>-2.6495800955939757</v>
      </c>
      <c r="X182" s="420">
        <f t="shared" ca="1" si="249"/>
        <v>-1.571684398652323</v>
      </c>
      <c r="Y182" s="420">
        <f t="shared" ca="1" si="249"/>
        <v>-100</v>
      </c>
      <c r="Z182" s="420" t="e">
        <f t="shared" ca="1" si="249"/>
        <v>#DIV/0!</v>
      </c>
      <c r="AA182" s="420" t="e">
        <f t="shared" ca="1" si="249"/>
        <v>#DIV/0!</v>
      </c>
      <c r="AB182" s="420" t="e">
        <f t="shared" ca="1" si="249"/>
        <v>#DIV/0!</v>
      </c>
      <c r="AC182" s="372"/>
      <c r="AD182" s="427"/>
      <c r="AE182" s="420">
        <f t="shared" ca="1" si="239"/>
        <v>6.5951689659996759E-2</v>
      </c>
      <c r="AF182" s="420">
        <f t="shared" ca="1" si="240"/>
        <v>-1.0729073696146116</v>
      </c>
      <c r="AG182" s="420">
        <f t="shared" ca="1" si="240"/>
        <v>-0.67886779506397943</v>
      </c>
      <c r="AH182" s="420">
        <f t="shared" ca="1" si="240"/>
        <v>8.6493070144882722E-2</v>
      </c>
      <c r="AI182" s="420">
        <f t="shared" ca="1" si="240"/>
        <v>0.51414057623844656</v>
      </c>
      <c r="AJ182" s="420">
        <f t="shared" ca="1" si="240"/>
        <v>0.90782339409798851</v>
      </c>
      <c r="AK182" s="420">
        <f t="shared" ca="1" si="240"/>
        <v>0.35916971470896897</v>
      </c>
      <c r="AL182" s="420">
        <f t="shared" ca="1" si="240"/>
        <v>-0.76419653643549168</v>
      </c>
      <c r="AM182" s="420">
        <f t="shared" ca="1" si="240"/>
        <v>-1.5818183104973684</v>
      </c>
      <c r="AN182" s="420">
        <f t="shared" ca="1" si="240"/>
        <v>-1.3839089544725738</v>
      </c>
      <c r="AO182" s="420">
        <f t="shared" ca="1" si="240"/>
        <v>-0.82009124765691865</v>
      </c>
      <c r="AP182" s="420">
        <f t="shared" ca="1" si="240"/>
        <v>-100</v>
      </c>
      <c r="AQ182" s="420" t="e">
        <f t="shared" ca="1" si="240"/>
        <v>#DIV/0!</v>
      </c>
      <c r="AR182" s="420" t="e">
        <f t="shared" ca="1" si="240"/>
        <v>#DIV/0!</v>
      </c>
      <c r="AS182" s="420" t="e">
        <f t="shared" ca="1" si="240"/>
        <v>#DIV/0!</v>
      </c>
      <c r="AT182" s="420" t="e">
        <f t="shared" ca="1" si="240"/>
        <v>#DIV/0!</v>
      </c>
      <c r="AU182" s="420" t="e">
        <f t="shared" ca="1" si="240"/>
        <v>#DIV/0!</v>
      </c>
      <c r="AV182" s="372"/>
      <c r="AW182" s="427"/>
      <c r="AX182" s="420"/>
      <c r="AY182" s="420"/>
      <c r="AZ182" s="424"/>
      <c r="BA182" s="420"/>
      <c r="BB182" s="420"/>
    </row>
    <row r="183" spans="1:54" s="371" customFormat="1" x14ac:dyDescent="0.2">
      <c r="A183" s="420" t="s">
        <v>17</v>
      </c>
      <c r="B183" s="427"/>
      <c r="C183" s="420">
        <f t="shared" ca="1" si="236"/>
        <v>-6.4786428363092767</v>
      </c>
      <c r="D183" s="420">
        <f t="shared" ca="1" si="236"/>
        <v>-8.8338770520000338</v>
      </c>
      <c r="E183" s="420">
        <f t="shared" ca="1" si="236"/>
        <v>-6.4848470594305212</v>
      </c>
      <c r="F183" s="420">
        <f t="shared" ca="1" si="236"/>
        <v>-100</v>
      </c>
      <c r="G183" s="372"/>
      <c r="H183" s="427"/>
      <c r="I183" s="420">
        <f t="shared" ca="1" si="243"/>
        <v>-1.6224026269483431</v>
      </c>
      <c r="J183" s="420">
        <f t="shared" ca="1" si="243"/>
        <v>-7.3946050886331847</v>
      </c>
      <c r="K183" s="420">
        <f t="shared" ca="1" si="243"/>
        <v>-1.4848702423771982</v>
      </c>
      <c r="L183" s="420">
        <f t="shared" ca="1" si="243"/>
        <v>-4.6621099202098151</v>
      </c>
      <c r="M183" s="420">
        <f t="shared" ca="1" si="243"/>
        <v>-2.3453070263441305</v>
      </c>
      <c r="N183" s="420">
        <f t="shared" ca="1" si="243"/>
        <v>-100</v>
      </c>
      <c r="O183" s="420" t="e">
        <f t="shared" ca="1" si="243"/>
        <v>#DIV/0!</v>
      </c>
      <c r="P183" s="372"/>
      <c r="Q183" s="427"/>
      <c r="R183" s="420">
        <f t="shared" ref="R183:AB183" ca="1" si="250">R28/Q28*100-100</f>
        <v>-3.3435012621020661</v>
      </c>
      <c r="S183" s="420">
        <f t="shared" ca="1" si="250"/>
        <v>2.7436561030700375</v>
      </c>
      <c r="T183" s="420">
        <f t="shared" ca="1" si="250"/>
        <v>-4.9144235584174254</v>
      </c>
      <c r="U183" s="420">
        <f t="shared" ca="1" si="250"/>
        <v>-0.17445235532508718</v>
      </c>
      <c r="V183" s="420">
        <f t="shared" ca="1" si="250"/>
        <v>-4.054924850452295</v>
      </c>
      <c r="W183" s="420">
        <f t="shared" ca="1" si="250"/>
        <v>-1.3038383332491179</v>
      </c>
      <c r="X183" s="420">
        <f t="shared" ca="1" si="250"/>
        <v>2.0712467178932457</v>
      </c>
      <c r="Y183" s="420">
        <f t="shared" ca="1" si="250"/>
        <v>-100</v>
      </c>
      <c r="Z183" s="420" t="e">
        <f t="shared" ca="1" si="250"/>
        <v>#DIV/0!</v>
      </c>
      <c r="AA183" s="420" t="e">
        <f t="shared" ca="1" si="250"/>
        <v>#DIV/0!</v>
      </c>
      <c r="AB183" s="420" t="e">
        <f t="shared" ca="1" si="250"/>
        <v>#DIV/0!</v>
      </c>
      <c r="AC183" s="372"/>
      <c r="AD183" s="427"/>
      <c r="AE183" s="420">
        <f t="shared" ca="1" si="239"/>
        <v>-4.0697461018882137</v>
      </c>
      <c r="AF183" s="420">
        <f t="shared" ref="AF183:AU198" ca="1" si="251">AF28/AE28*100-100</f>
        <v>0.88285610274819248</v>
      </c>
      <c r="AG183" s="420">
        <f t="shared" ca="1" si="251"/>
        <v>1.5568929212097231</v>
      </c>
      <c r="AH183" s="420">
        <f t="shared" ca="1" si="251"/>
        <v>-1.8808899781666639</v>
      </c>
      <c r="AI183" s="420">
        <f t="shared" ca="1" si="251"/>
        <v>-2.8966150041537304</v>
      </c>
      <c r="AJ183" s="420">
        <f t="shared" ca="1" si="251"/>
        <v>0.82508691212434826</v>
      </c>
      <c r="AK183" s="420">
        <f t="shared" ca="1" si="251"/>
        <v>-3.5284975271342489</v>
      </c>
      <c r="AL183" s="420">
        <f t="shared" ca="1" si="251"/>
        <v>-1.8262803507249998</v>
      </c>
      <c r="AM183" s="420">
        <f t="shared" ca="1" si="251"/>
        <v>-1.0513824110779524</v>
      </c>
      <c r="AN183" s="420">
        <f t="shared" ca="1" si="251"/>
        <v>2.6571856167790315</v>
      </c>
      <c r="AO183" s="420">
        <f t="shared" ca="1" si="251"/>
        <v>-1.8397738625912865</v>
      </c>
      <c r="AP183" s="420">
        <f t="shared" ca="1" si="251"/>
        <v>-100</v>
      </c>
      <c r="AQ183" s="420" t="e">
        <f t="shared" ca="1" si="251"/>
        <v>#DIV/0!</v>
      </c>
      <c r="AR183" s="420" t="e">
        <f t="shared" ca="1" si="251"/>
        <v>#DIV/0!</v>
      </c>
      <c r="AS183" s="420" t="e">
        <f t="shared" ca="1" si="251"/>
        <v>#DIV/0!</v>
      </c>
      <c r="AT183" s="420" t="e">
        <f t="shared" ca="1" si="251"/>
        <v>#DIV/0!</v>
      </c>
      <c r="AU183" s="420" t="e">
        <f t="shared" ca="1" si="251"/>
        <v>#DIV/0!</v>
      </c>
      <c r="AV183" s="372"/>
      <c r="AW183" s="427"/>
      <c r="AX183" s="420"/>
      <c r="AY183" s="420"/>
      <c r="AZ183" s="424"/>
      <c r="BA183" s="420"/>
      <c r="BB183" s="420"/>
    </row>
    <row r="184" spans="1:54" s="371" customFormat="1" x14ac:dyDescent="0.2">
      <c r="A184" s="420" t="s">
        <v>18</v>
      </c>
      <c r="B184" s="427"/>
      <c r="C184" s="420">
        <f t="shared" ca="1" si="236"/>
        <v>-2.1648372733209413</v>
      </c>
      <c r="D184" s="420">
        <f t="shared" ca="1" si="236"/>
        <v>-15.163320661837176</v>
      </c>
      <c r="E184" s="420">
        <f t="shared" ca="1" si="236"/>
        <v>-6.3326261939775037</v>
      </c>
      <c r="F184" s="420">
        <f t="shared" ca="1" si="236"/>
        <v>-100</v>
      </c>
      <c r="G184" s="372"/>
      <c r="H184" s="427"/>
      <c r="I184" s="420">
        <f t="shared" ca="1" si="243"/>
        <v>-5.178587173319201</v>
      </c>
      <c r="J184" s="420">
        <f t="shared" ca="1" si="243"/>
        <v>-10.594554310018694</v>
      </c>
      <c r="K184" s="420">
        <f t="shared" ca="1" si="243"/>
        <v>-5.038007293010935</v>
      </c>
      <c r="L184" s="420">
        <f t="shared" ca="1" si="243"/>
        <v>-2.5919309598114353</v>
      </c>
      <c r="M184" s="420">
        <f t="shared" ca="1" si="243"/>
        <v>-2.578910004572478</v>
      </c>
      <c r="N184" s="420">
        <f t="shared" ca="1" si="243"/>
        <v>-100</v>
      </c>
      <c r="O184" s="420" t="e">
        <f t="shared" ca="1" si="243"/>
        <v>#DIV/0!</v>
      </c>
      <c r="P184" s="372"/>
      <c r="Q184" s="427"/>
      <c r="R184" s="420">
        <f t="shared" ref="R184:AB184" ca="1" si="252">R29/Q29*100-100</f>
        <v>-3.7568676511991441</v>
      </c>
      <c r="S184" s="420">
        <f t="shared" ca="1" si="252"/>
        <v>-2.6093419513683926</v>
      </c>
      <c r="T184" s="420">
        <f t="shared" ca="1" si="252"/>
        <v>-1.1812966121023862</v>
      </c>
      <c r="U184" s="420">
        <f t="shared" ca="1" si="252"/>
        <v>-1.4823392039937033</v>
      </c>
      <c r="V184" s="420">
        <f t="shared" ca="1" si="252"/>
        <v>-1.0706200985202656</v>
      </c>
      <c r="W184" s="420">
        <f t="shared" ca="1" si="252"/>
        <v>-1.1347602968367738</v>
      </c>
      <c r="X184" s="420">
        <f t="shared" ca="1" si="252"/>
        <v>-1.8550525266736742</v>
      </c>
      <c r="Y184" s="420">
        <f t="shared" ca="1" si="252"/>
        <v>-100</v>
      </c>
      <c r="Z184" s="420" t="e">
        <f t="shared" ca="1" si="252"/>
        <v>#DIV/0!</v>
      </c>
      <c r="AA184" s="420" t="e">
        <f t="shared" ca="1" si="252"/>
        <v>#DIV/0!</v>
      </c>
      <c r="AB184" s="420" t="e">
        <f t="shared" ca="1" si="252"/>
        <v>#DIV/0!</v>
      </c>
      <c r="AC184" s="372"/>
      <c r="AD184" s="427"/>
      <c r="AE184" s="420">
        <f t="shared" ca="1" si="239"/>
        <v>-3.2129918966788154</v>
      </c>
      <c r="AF184" s="420">
        <f t="shared" ca="1" si="251"/>
        <v>1.9458517673527069</v>
      </c>
      <c r="AG184" s="420">
        <f t="shared" ca="1" si="251"/>
        <v>-4.5012777179929628</v>
      </c>
      <c r="AH184" s="420">
        <f t="shared" ca="1" si="251"/>
        <v>-1.182433841008816</v>
      </c>
      <c r="AI184" s="420">
        <f t="shared" ca="1" si="251"/>
        <v>0.12225020531231223</v>
      </c>
      <c r="AJ184" s="420">
        <f t="shared" ca="1" si="251"/>
        <v>-0.90490738491388356</v>
      </c>
      <c r="AK184" s="420">
        <f t="shared" ca="1" si="251"/>
        <v>-1.6524698782045704</v>
      </c>
      <c r="AL184" s="420">
        <f t="shared" ca="1" si="251"/>
        <v>-0.88219418403339489</v>
      </c>
      <c r="AM184" s="420">
        <f t="shared" ca="1" si="251"/>
        <v>5.9297448220306137E-2</v>
      </c>
      <c r="AN184" s="420">
        <f t="shared" ca="1" si="251"/>
        <v>-1.7518781491234279</v>
      </c>
      <c r="AO184" s="420">
        <f t="shared" ca="1" si="251"/>
        <v>-1.0407569223499422</v>
      </c>
      <c r="AP184" s="420">
        <f t="shared" ca="1" si="251"/>
        <v>-100</v>
      </c>
      <c r="AQ184" s="420" t="e">
        <f t="shared" ca="1" si="251"/>
        <v>#DIV/0!</v>
      </c>
      <c r="AR184" s="420" t="e">
        <f t="shared" ca="1" si="251"/>
        <v>#DIV/0!</v>
      </c>
      <c r="AS184" s="420" t="e">
        <f t="shared" ca="1" si="251"/>
        <v>#DIV/0!</v>
      </c>
      <c r="AT184" s="420" t="e">
        <f t="shared" ca="1" si="251"/>
        <v>#DIV/0!</v>
      </c>
      <c r="AU184" s="420" t="e">
        <f t="shared" ca="1" si="251"/>
        <v>#DIV/0!</v>
      </c>
      <c r="AV184" s="372"/>
      <c r="AW184" s="427"/>
      <c r="AX184" s="420"/>
      <c r="AY184" s="420"/>
      <c r="AZ184" s="424"/>
      <c r="BA184" s="420"/>
      <c r="BB184" s="420"/>
    </row>
    <row r="185" spans="1:54" s="371" customFormat="1" x14ac:dyDescent="0.2">
      <c r="A185" s="420" t="s">
        <v>19</v>
      </c>
      <c r="B185" s="427"/>
      <c r="C185" s="420">
        <f t="shared" ca="1" si="236"/>
        <v>-10.168408038208881</v>
      </c>
      <c r="D185" s="420">
        <f t="shared" ca="1" si="236"/>
        <v>-5.4553381826048764</v>
      </c>
      <c r="E185" s="420">
        <f t="shared" ca="1" si="236"/>
        <v>-6.7559611120449148</v>
      </c>
      <c r="F185" s="420">
        <f t="shared" ca="1" si="236"/>
        <v>-100</v>
      </c>
      <c r="G185" s="372"/>
      <c r="H185" s="427"/>
      <c r="I185" s="420">
        <f t="shared" ca="1" si="243"/>
        <v>-5.2258978832326619</v>
      </c>
      <c r="J185" s="420">
        <f t="shared" ca="1" si="243"/>
        <v>-3.1267881626636864</v>
      </c>
      <c r="K185" s="420">
        <f t="shared" ca="1" si="243"/>
        <v>0.57409717735737331</v>
      </c>
      <c r="L185" s="420">
        <f t="shared" ca="1" si="243"/>
        <v>-5.9515031832176533</v>
      </c>
      <c r="M185" s="420">
        <f t="shared" ca="1" si="243"/>
        <v>-2.2766675282564535</v>
      </c>
      <c r="N185" s="420">
        <f t="shared" ca="1" si="243"/>
        <v>-100</v>
      </c>
      <c r="O185" s="420" t="e">
        <f t="shared" ca="1" si="243"/>
        <v>#DIV/0!</v>
      </c>
      <c r="P185" s="372"/>
      <c r="Q185" s="427"/>
      <c r="R185" s="420">
        <f t="shared" ref="R185:AB185" ca="1" si="253">R30/Q30*100-100</f>
        <v>2.5556684755133006</v>
      </c>
      <c r="S185" s="420">
        <f t="shared" ca="1" si="253"/>
        <v>0.13915625716265367</v>
      </c>
      <c r="T185" s="420">
        <f t="shared" ca="1" si="253"/>
        <v>-1.63413224402737</v>
      </c>
      <c r="U185" s="420">
        <f t="shared" ca="1" si="253"/>
        <v>-2.09104411996978</v>
      </c>
      <c r="V185" s="420">
        <f t="shared" ca="1" si="253"/>
        <v>-6.2900369392675088</v>
      </c>
      <c r="W185" s="420">
        <f t="shared" ca="1" si="253"/>
        <v>0.85377366921102293</v>
      </c>
      <c r="X185" s="420">
        <f t="shared" ca="1" si="253"/>
        <v>0.29601421055056676</v>
      </c>
      <c r="Y185" s="420">
        <f t="shared" ca="1" si="253"/>
        <v>-100</v>
      </c>
      <c r="Z185" s="420" t="e">
        <f t="shared" ca="1" si="253"/>
        <v>#DIV/0!</v>
      </c>
      <c r="AA185" s="420" t="e">
        <f t="shared" ca="1" si="253"/>
        <v>#DIV/0!</v>
      </c>
      <c r="AB185" s="420" t="e">
        <f t="shared" ca="1" si="253"/>
        <v>#DIV/0!</v>
      </c>
      <c r="AC185" s="372"/>
      <c r="AD185" s="427"/>
      <c r="AE185" s="420">
        <f t="shared" ca="1" si="239"/>
        <v>-1.5799619752860679</v>
      </c>
      <c r="AF185" s="420">
        <f t="shared" ca="1" si="251"/>
        <v>4.8896395281977902</v>
      </c>
      <c r="AG185" s="420">
        <f t="shared" ca="1" si="251"/>
        <v>-1.7380783637462827</v>
      </c>
      <c r="AH185" s="420">
        <f t="shared" ca="1" si="251"/>
        <v>0.62301359114516686</v>
      </c>
      <c r="AI185" s="420">
        <f t="shared" ca="1" si="251"/>
        <v>-2.1496941768314457</v>
      </c>
      <c r="AJ185" s="420">
        <f t="shared" ca="1" si="251"/>
        <v>-1.0095309145247455</v>
      </c>
      <c r="AK185" s="420">
        <f t="shared" ca="1" si="251"/>
        <v>-3.7828284781989225</v>
      </c>
      <c r="AL185" s="420">
        <f t="shared" ca="1" si="251"/>
        <v>-3.9890403167162276</v>
      </c>
      <c r="AM185" s="420">
        <f t="shared" ca="1" si="251"/>
        <v>2.3101015058793308</v>
      </c>
      <c r="AN185" s="420">
        <f t="shared" ca="1" si="251"/>
        <v>-1.4703301172287411</v>
      </c>
      <c r="AO185" s="420">
        <f t="shared" ca="1" si="251"/>
        <v>1.3593749009817486</v>
      </c>
      <c r="AP185" s="420">
        <f t="shared" ca="1" si="251"/>
        <v>-100</v>
      </c>
      <c r="AQ185" s="420" t="e">
        <f t="shared" ca="1" si="251"/>
        <v>#DIV/0!</v>
      </c>
      <c r="AR185" s="420" t="e">
        <f t="shared" ca="1" si="251"/>
        <v>#DIV/0!</v>
      </c>
      <c r="AS185" s="420" t="e">
        <f t="shared" ca="1" si="251"/>
        <v>#DIV/0!</v>
      </c>
      <c r="AT185" s="420" t="e">
        <f t="shared" ca="1" si="251"/>
        <v>#DIV/0!</v>
      </c>
      <c r="AU185" s="420" t="e">
        <f t="shared" ca="1" si="251"/>
        <v>#DIV/0!</v>
      </c>
      <c r="AV185" s="372"/>
      <c r="AW185" s="427"/>
      <c r="AX185" s="420"/>
      <c r="AY185" s="420"/>
      <c r="AZ185" s="424"/>
      <c r="BA185" s="420"/>
      <c r="BB185" s="420"/>
    </row>
    <row r="186" spans="1:54" s="371" customFormat="1" x14ac:dyDescent="0.2">
      <c r="A186" s="420" t="s">
        <v>20</v>
      </c>
      <c r="B186" s="427"/>
      <c r="C186" s="420">
        <f t="shared" ca="1" si="236"/>
        <v>-4.822905299923093</v>
      </c>
      <c r="D186" s="420">
        <f t="shared" ca="1" si="236"/>
        <v>-2.6270591006247628</v>
      </c>
      <c r="E186" s="420">
        <f t="shared" ca="1" si="236"/>
        <v>-1.0560862216435254</v>
      </c>
      <c r="F186" s="420">
        <f t="shared" ca="1" si="236"/>
        <v>-100</v>
      </c>
      <c r="G186" s="372"/>
      <c r="H186" s="427"/>
      <c r="I186" s="420">
        <f t="shared" ca="1" si="243"/>
        <v>-3.8904733730422976</v>
      </c>
      <c r="J186" s="420">
        <f t="shared" ca="1" si="243"/>
        <v>-1.0813869107453797</v>
      </c>
      <c r="K186" s="420">
        <f t="shared" ca="1" si="243"/>
        <v>0.85956671567961962</v>
      </c>
      <c r="L186" s="420">
        <f t="shared" ca="1" si="243"/>
        <v>0.11108856080615226</v>
      </c>
      <c r="M186" s="420">
        <f t="shared" ca="1" si="243"/>
        <v>-3.1740642759286288</v>
      </c>
      <c r="N186" s="420">
        <f t="shared" ca="1" si="243"/>
        <v>-100</v>
      </c>
      <c r="O186" s="420" t="e">
        <f t="shared" ca="1" si="243"/>
        <v>#DIV/0!</v>
      </c>
      <c r="P186" s="372"/>
      <c r="Q186" s="427"/>
      <c r="R186" s="420">
        <f t="shared" ref="R186:AB186" ca="1" si="254">R31/Q31*100-100</f>
        <v>0.39625086532821285</v>
      </c>
      <c r="S186" s="420">
        <f t="shared" ca="1" si="254"/>
        <v>0.62219109685986496</v>
      </c>
      <c r="T186" s="420">
        <f t="shared" ca="1" si="254"/>
        <v>7.619763040240457E-2</v>
      </c>
      <c r="U186" s="420">
        <f t="shared" ca="1" si="254"/>
        <v>1.1263824355694823</v>
      </c>
      <c r="V186" s="420">
        <f t="shared" ca="1" si="254"/>
        <v>-2.083345507875805</v>
      </c>
      <c r="W186" s="420">
        <f t="shared" ca="1" si="254"/>
        <v>-2.1541545678573613</v>
      </c>
      <c r="X186" s="420">
        <f t="shared" ca="1" si="254"/>
        <v>2.0766513737697778E-2</v>
      </c>
      <c r="Y186" s="420">
        <f t="shared" ca="1" si="254"/>
        <v>-100</v>
      </c>
      <c r="Z186" s="420" t="e">
        <f t="shared" ca="1" si="254"/>
        <v>#DIV/0!</v>
      </c>
      <c r="AA186" s="420" t="e">
        <f t="shared" ca="1" si="254"/>
        <v>#DIV/0!</v>
      </c>
      <c r="AB186" s="420" t="e">
        <f t="shared" ca="1" si="254"/>
        <v>#DIV/0!</v>
      </c>
      <c r="AC186" s="372"/>
      <c r="AD186" s="427"/>
      <c r="AE186" s="420">
        <f t="shared" ca="1" si="239"/>
        <v>1.0528576491039274</v>
      </c>
      <c r="AF186" s="420">
        <f t="shared" ca="1" si="251"/>
        <v>-0.12202640323081937</v>
      </c>
      <c r="AG186" s="420">
        <f t="shared" ca="1" si="251"/>
        <v>0.58327219783033968</v>
      </c>
      <c r="AH186" s="420">
        <f t="shared" ca="1" si="251"/>
        <v>-0.49775325192263153</v>
      </c>
      <c r="AI186" s="420">
        <f t="shared" ca="1" si="251"/>
        <v>1.0236745456414269</v>
      </c>
      <c r="AJ186" s="420">
        <f t="shared" ca="1" si="251"/>
        <v>1.9221163666312862</v>
      </c>
      <c r="AK186" s="420">
        <f t="shared" ca="1" si="251"/>
        <v>-3.0998500898572985</v>
      </c>
      <c r="AL186" s="420">
        <f t="shared" ca="1" si="251"/>
        <v>-0.65545813309935852</v>
      </c>
      <c r="AM186" s="420">
        <f t="shared" ca="1" si="251"/>
        <v>-1.4548568838688141</v>
      </c>
      <c r="AN186" s="420">
        <f t="shared" ca="1" si="251"/>
        <v>-0.21224484464728732</v>
      </c>
      <c r="AO186" s="420">
        <f t="shared" ca="1" si="251"/>
        <v>-0.34953024815277445</v>
      </c>
      <c r="AP186" s="420">
        <f t="shared" ca="1" si="251"/>
        <v>-100</v>
      </c>
      <c r="AQ186" s="420" t="e">
        <f t="shared" ca="1" si="251"/>
        <v>#DIV/0!</v>
      </c>
      <c r="AR186" s="420" t="e">
        <f t="shared" ca="1" si="251"/>
        <v>#DIV/0!</v>
      </c>
      <c r="AS186" s="420" t="e">
        <f t="shared" ca="1" si="251"/>
        <v>#DIV/0!</v>
      </c>
      <c r="AT186" s="420" t="e">
        <f t="shared" ca="1" si="251"/>
        <v>#DIV/0!</v>
      </c>
      <c r="AU186" s="420" t="e">
        <f t="shared" ca="1" si="251"/>
        <v>#DIV/0!</v>
      </c>
      <c r="AV186" s="372"/>
      <c r="AW186" s="427"/>
      <c r="AX186" s="420"/>
      <c r="AY186" s="420"/>
      <c r="AZ186" s="424"/>
      <c r="BA186" s="420"/>
      <c r="BB186" s="420"/>
    </row>
    <row r="187" spans="1:54" s="371" customFormat="1" x14ac:dyDescent="0.2">
      <c r="A187" s="420" t="s">
        <v>21</v>
      </c>
      <c r="B187" s="427"/>
      <c r="C187" s="420">
        <f t="shared" ca="1" si="236"/>
        <v>-2.4569379220413055</v>
      </c>
      <c r="D187" s="420">
        <f t="shared" ca="1" si="236"/>
        <v>-1.3245506333944661</v>
      </c>
      <c r="E187" s="420">
        <f t="shared" ca="1" si="236"/>
        <v>-4.6073628199181371E-2</v>
      </c>
      <c r="F187" s="420">
        <f t="shared" ca="1" si="236"/>
        <v>-100</v>
      </c>
      <c r="G187" s="372"/>
      <c r="H187" s="427"/>
      <c r="I187" s="420">
        <f t="shared" ref="I187:O196" ca="1" si="255">I32/H32*100-100</f>
        <v>1.8923163789392703</v>
      </c>
      <c r="J187" s="420">
        <f t="shared" ca="1" si="255"/>
        <v>-4.2417782614809312</v>
      </c>
      <c r="K187" s="420">
        <f t="shared" ca="1" si="255"/>
        <v>4.1791520180196358</v>
      </c>
      <c r="L187" s="420">
        <f t="shared" ca="1" si="255"/>
        <v>0.45979621596802644</v>
      </c>
      <c r="M187" s="420">
        <f t="shared" ca="1" si="255"/>
        <v>-4.9984140445549343</v>
      </c>
      <c r="N187" s="420">
        <f t="shared" ca="1" si="255"/>
        <v>-100</v>
      </c>
      <c r="O187" s="420" t="e">
        <f t="shared" ca="1" si="255"/>
        <v>#DIV/0!</v>
      </c>
      <c r="P187" s="372"/>
      <c r="Q187" s="427"/>
      <c r="R187" s="420">
        <f t="shared" ref="R187:AB187" ca="1" si="256">R32/Q32*100-100</f>
        <v>1.897144026456246</v>
      </c>
      <c r="S187" s="420">
        <f t="shared" ca="1" si="256"/>
        <v>1.5395922630735441</v>
      </c>
      <c r="T187" s="420">
        <f t="shared" ca="1" si="256"/>
        <v>3.2888536078912836</v>
      </c>
      <c r="U187" s="420">
        <f t="shared" ca="1" si="256"/>
        <v>0.25584041783868372</v>
      </c>
      <c r="V187" s="420">
        <f t="shared" ca="1" si="256"/>
        <v>-2.7837391554371038</v>
      </c>
      <c r="W187" s="420">
        <f t="shared" ca="1" si="256"/>
        <v>-4.2253471015125399</v>
      </c>
      <c r="X187" s="420">
        <f t="shared" ca="1" si="256"/>
        <v>1.2259915568947974</v>
      </c>
      <c r="Y187" s="420">
        <f t="shared" ca="1" si="256"/>
        <v>-100</v>
      </c>
      <c r="Z187" s="420" t="e">
        <f t="shared" ca="1" si="256"/>
        <v>#DIV/0!</v>
      </c>
      <c r="AA187" s="420" t="e">
        <f t="shared" ca="1" si="256"/>
        <v>#DIV/0!</v>
      </c>
      <c r="AB187" s="420" t="e">
        <f t="shared" ca="1" si="256"/>
        <v>#DIV/0!</v>
      </c>
      <c r="AC187" s="372"/>
      <c r="AD187" s="427"/>
      <c r="AE187" s="420">
        <f t="shared" ca="1" si="239"/>
        <v>0.82399987244596673</v>
      </c>
      <c r="AF187" s="420">
        <f t="shared" ca="1" si="251"/>
        <v>1.0475177955009798</v>
      </c>
      <c r="AG187" s="420">
        <f t="shared" ca="1" si="251"/>
        <v>1.035276748017651</v>
      </c>
      <c r="AH187" s="420">
        <f t="shared" ca="1" si="251"/>
        <v>0.10297445738775934</v>
      </c>
      <c r="AI187" s="420">
        <f t="shared" ca="1" si="251"/>
        <v>6.1509080390859623</v>
      </c>
      <c r="AJ187" s="420">
        <f t="shared" ca="1" si="251"/>
        <v>-1.0884925091260413</v>
      </c>
      <c r="AK187" s="420">
        <f t="shared" ca="1" si="251"/>
        <v>-2.7964409267121226</v>
      </c>
      <c r="AL187" s="420">
        <f t="shared" ca="1" si="251"/>
        <v>-1.6254085571069652</v>
      </c>
      <c r="AM187" s="420">
        <f t="shared" ca="1" si="251"/>
        <v>-3.3546346457959544</v>
      </c>
      <c r="AN187" s="420">
        <f t="shared" ca="1" si="251"/>
        <v>-7.5658537669227144E-2</v>
      </c>
      <c r="AO187" s="420">
        <f t="shared" ca="1" si="251"/>
        <v>1.1727058618416208</v>
      </c>
      <c r="AP187" s="420">
        <f t="shared" ca="1" si="251"/>
        <v>-100</v>
      </c>
      <c r="AQ187" s="420" t="e">
        <f t="shared" ca="1" si="251"/>
        <v>#DIV/0!</v>
      </c>
      <c r="AR187" s="420" t="e">
        <f t="shared" ca="1" si="251"/>
        <v>#DIV/0!</v>
      </c>
      <c r="AS187" s="420" t="e">
        <f t="shared" ca="1" si="251"/>
        <v>#DIV/0!</v>
      </c>
      <c r="AT187" s="420" t="e">
        <f t="shared" ca="1" si="251"/>
        <v>#DIV/0!</v>
      </c>
      <c r="AU187" s="420" t="e">
        <f t="shared" ca="1" si="251"/>
        <v>#DIV/0!</v>
      </c>
      <c r="AV187" s="372"/>
      <c r="AW187" s="427"/>
      <c r="AX187" s="420"/>
      <c r="AY187" s="420"/>
      <c r="AZ187" s="424"/>
      <c r="BA187" s="420"/>
      <c r="BB187" s="420"/>
    </row>
    <row r="188" spans="1:54" s="371" customFormat="1" x14ac:dyDescent="0.2">
      <c r="A188" s="420" t="s">
        <v>22</v>
      </c>
      <c r="B188" s="427"/>
      <c r="C188" s="420">
        <f t="shared" ca="1" si="236"/>
        <v>-2.8177875462603481</v>
      </c>
      <c r="D188" s="420">
        <f t="shared" ca="1" si="236"/>
        <v>9.6191000596747926</v>
      </c>
      <c r="E188" s="420">
        <f t="shared" ca="1" si="236"/>
        <v>13.010399772339483</v>
      </c>
      <c r="F188" s="420">
        <f t="shared" ca="1" si="236"/>
        <v>-100</v>
      </c>
      <c r="G188" s="372"/>
      <c r="H188" s="427"/>
      <c r="I188" s="420">
        <f t="shared" ca="1" si="255"/>
        <v>-3.828902331620327</v>
      </c>
      <c r="J188" s="420">
        <f t="shared" ca="1" si="255"/>
        <v>14.02532946747364</v>
      </c>
      <c r="K188" s="420">
        <f t="shared" ca="1" si="255"/>
        <v>-3.9010150233827545</v>
      </c>
      <c r="L188" s="420">
        <f t="shared" ca="1" si="255"/>
        <v>5.4235254592719002</v>
      </c>
      <c r="M188" s="420">
        <f t="shared" ca="1" si="255"/>
        <v>18.744640490638645</v>
      </c>
      <c r="N188" s="420">
        <f t="shared" ca="1" si="255"/>
        <v>-100</v>
      </c>
      <c r="O188" s="420" t="e">
        <f t="shared" ca="1" si="255"/>
        <v>#DIV/0!</v>
      </c>
      <c r="P188" s="372"/>
      <c r="Q188" s="427"/>
      <c r="R188" s="420">
        <f t="shared" ref="R188:AB188" ca="1" si="257">R33/Q33*100-100</f>
        <v>-9.0705221012905213</v>
      </c>
      <c r="S188" s="420">
        <f t="shared" ca="1" si="257"/>
        <v>7.4534146061987485</v>
      </c>
      <c r="T188" s="420">
        <f t="shared" ca="1" si="257"/>
        <v>-12.212419158175919</v>
      </c>
      <c r="U188" s="420">
        <f t="shared" ca="1" si="257"/>
        <v>5.4489538440873702</v>
      </c>
      <c r="V188" s="420">
        <f t="shared" ca="1" si="257"/>
        <v>13.859745523260969</v>
      </c>
      <c r="W188" s="420">
        <f t="shared" ca="1" si="257"/>
        <v>4.4397874625093863</v>
      </c>
      <c r="X188" s="420">
        <f t="shared" ca="1" si="257"/>
        <v>13.553588942852414</v>
      </c>
      <c r="Y188" s="420">
        <f t="shared" ca="1" si="257"/>
        <v>-100</v>
      </c>
      <c r="Z188" s="420" t="e">
        <f t="shared" ca="1" si="257"/>
        <v>#DIV/0!</v>
      </c>
      <c r="AA188" s="420" t="e">
        <f t="shared" ca="1" si="257"/>
        <v>#DIV/0!</v>
      </c>
      <c r="AB188" s="420" t="e">
        <f t="shared" ca="1" si="257"/>
        <v>#DIV/0!</v>
      </c>
      <c r="AC188" s="372"/>
      <c r="AD188" s="427"/>
      <c r="AE188" s="420">
        <f t="shared" ca="1" si="239"/>
        <v>-1.6678267464054812</v>
      </c>
      <c r="AF188" s="420">
        <f t="shared" ca="1" si="251"/>
        <v>-5.3810620850222648</v>
      </c>
      <c r="AG188" s="420">
        <f t="shared" ca="1" si="251"/>
        <v>7.5774807347391828</v>
      </c>
      <c r="AH188" s="420">
        <f t="shared" ca="1" si="251"/>
        <v>-6.2331622647066638</v>
      </c>
      <c r="AI188" s="420">
        <f t="shared" ca="1" si="251"/>
        <v>-8.2990482797104477</v>
      </c>
      <c r="AJ188" s="420">
        <f t="shared" ca="1" si="251"/>
        <v>6.6476667545125565</v>
      </c>
      <c r="AK188" s="420">
        <f t="shared" ca="1" si="251"/>
        <v>3.7321339526510826</v>
      </c>
      <c r="AL188" s="420">
        <f t="shared" ca="1" si="251"/>
        <v>13.641498089868051</v>
      </c>
      <c r="AM188" s="420">
        <f t="shared" ca="1" si="251"/>
        <v>-1.1232252511192371</v>
      </c>
      <c r="AN188" s="420">
        <f t="shared" ca="1" si="251"/>
        <v>9.4310439207993255</v>
      </c>
      <c r="AO188" s="420">
        <f t="shared" ca="1" si="251"/>
        <v>8.027397762715637</v>
      </c>
      <c r="AP188" s="420">
        <f t="shared" ca="1" si="251"/>
        <v>-100</v>
      </c>
      <c r="AQ188" s="420" t="e">
        <f t="shared" ca="1" si="251"/>
        <v>#DIV/0!</v>
      </c>
      <c r="AR188" s="420" t="e">
        <f t="shared" ca="1" si="251"/>
        <v>#DIV/0!</v>
      </c>
      <c r="AS188" s="420" t="e">
        <f t="shared" ca="1" si="251"/>
        <v>#DIV/0!</v>
      </c>
      <c r="AT188" s="420" t="e">
        <f t="shared" ca="1" si="251"/>
        <v>#DIV/0!</v>
      </c>
      <c r="AU188" s="420" t="e">
        <f t="shared" ca="1" si="251"/>
        <v>#DIV/0!</v>
      </c>
      <c r="AV188" s="372"/>
      <c r="AW188" s="427"/>
      <c r="AX188" s="420"/>
      <c r="AY188" s="420"/>
      <c r="AZ188" s="424"/>
      <c r="BA188" s="420"/>
      <c r="BB188" s="420"/>
    </row>
    <row r="189" spans="1:54" s="371" customFormat="1" x14ac:dyDescent="0.2">
      <c r="A189" s="420" t="s">
        <v>23</v>
      </c>
      <c r="B189" s="427"/>
      <c r="C189" s="420">
        <f t="shared" ca="1" si="236"/>
        <v>-2.8350036733911566</v>
      </c>
      <c r="D189" s="420">
        <f t="shared" ca="1" si="236"/>
        <v>7.6617604041721279</v>
      </c>
      <c r="E189" s="420">
        <f t="shared" ca="1" si="236"/>
        <v>-2.367808799564429</v>
      </c>
      <c r="F189" s="420">
        <f t="shared" ca="1" si="236"/>
        <v>-100</v>
      </c>
      <c r="G189" s="372"/>
      <c r="H189" s="427"/>
      <c r="I189" s="420">
        <f t="shared" ca="1" si="255"/>
        <v>2.5443956420698299</v>
      </c>
      <c r="J189" s="420">
        <f t="shared" ca="1" si="255"/>
        <v>5.8799043783424878</v>
      </c>
      <c r="K189" s="420">
        <f t="shared" ca="1" si="255"/>
        <v>0.84278613740873709</v>
      </c>
      <c r="L189" s="420">
        <f t="shared" ca="1" si="255"/>
        <v>-1.7535753372576011</v>
      </c>
      <c r="M189" s="420">
        <f t="shared" ca="1" si="255"/>
        <v>-2.0809110957195998</v>
      </c>
      <c r="N189" s="420">
        <f t="shared" ca="1" si="255"/>
        <v>-100</v>
      </c>
      <c r="O189" s="420" t="e">
        <f t="shared" ca="1" si="255"/>
        <v>#DIV/0!</v>
      </c>
      <c r="P189" s="372"/>
      <c r="Q189" s="427"/>
      <c r="R189" s="420">
        <f t="shared" ref="R189:AB189" ca="1" si="258">R34/Q34*100-100</f>
        <v>1.2197223060913132</v>
      </c>
      <c r="S189" s="420">
        <f t="shared" ca="1" si="258"/>
        <v>0.50050463838853432</v>
      </c>
      <c r="T189" s="420">
        <f t="shared" ca="1" si="258"/>
        <v>-0.52797459806184577</v>
      </c>
      <c r="U189" s="420">
        <f t="shared" ca="1" si="258"/>
        <v>-0.13239512194161307</v>
      </c>
      <c r="V189" s="420">
        <f t="shared" ca="1" si="258"/>
        <v>-2.724498141621055</v>
      </c>
      <c r="W189" s="420">
        <f t="shared" ca="1" si="258"/>
        <v>-0.10589422315757702</v>
      </c>
      <c r="X189" s="420">
        <f t="shared" ca="1" si="258"/>
        <v>-1.2087900173801813</v>
      </c>
      <c r="Y189" s="420">
        <f t="shared" ca="1" si="258"/>
        <v>-100</v>
      </c>
      <c r="Z189" s="420" t="e">
        <f t="shared" ca="1" si="258"/>
        <v>#DIV/0!</v>
      </c>
      <c r="AA189" s="420" t="e">
        <f t="shared" ca="1" si="258"/>
        <v>#DIV/0!</v>
      </c>
      <c r="AB189" s="420" t="e">
        <f t="shared" ca="1" si="258"/>
        <v>#DIV/0!</v>
      </c>
      <c r="AC189" s="372"/>
      <c r="AD189" s="427"/>
      <c r="AE189" s="420">
        <f t="shared" ca="1" si="239"/>
        <v>1.8292512976310462</v>
      </c>
      <c r="AF189" s="420">
        <f t="shared" ca="1" si="251"/>
        <v>0.68305886052328901</v>
      </c>
      <c r="AG189" s="420">
        <f t="shared" ca="1" si="251"/>
        <v>3.8419439480179562E-2</v>
      </c>
      <c r="AH189" s="420">
        <f t="shared" ca="1" si="251"/>
        <v>-0.40267827410436041</v>
      </c>
      <c r="AI189" s="420">
        <f t="shared" ca="1" si="251"/>
        <v>5.1427829844911344E-2</v>
      </c>
      <c r="AJ189" s="420">
        <f t="shared" ca="1" si="251"/>
        <v>0.27094227752158417</v>
      </c>
      <c r="AK189" s="420">
        <f t="shared" ca="1" si="251"/>
        <v>-2.3256644032959457</v>
      </c>
      <c r="AL189" s="420">
        <f t="shared" ca="1" si="251"/>
        <v>-1.1370440947515021</v>
      </c>
      <c r="AM189" s="420">
        <f t="shared" ca="1" si="251"/>
        <v>0.32874796529162609</v>
      </c>
      <c r="AN189" s="420">
        <f t="shared" ca="1" si="251"/>
        <v>-1.1278227963843932</v>
      </c>
      <c r="AO189" s="420">
        <f t="shared" ca="1" si="251"/>
        <v>-0.35810699928741485</v>
      </c>
      <c r="AP189" s="420">
        <f t="shared" ca="1" si="251"/>
        <v>-100</v>
      </c>
      <c r="AQ189" s="420" t="e">
        <f t="shared" ca="1" si="251"/>
        <v>#DIV/0!</v>
      </c>
      <c r="AR189" s="420" t="e">
        <f t="shared" ca="1" si="251"/>
        <v>#DIV/0!</v>
      </c>
      <c r="AS189" s="420" t="e">
        <f t="shared" ca="1" si="251"/>
        <v>#DIV/0!</v>
      </c>
      <c r="AT189" s="420" t="e">
        <f t="shared" ca="1" si="251"/>
        <v>#DIV/0!</v>
      </c>
      <c r="AU189" s="420" t="e">
        <f t="shared" ca="1" si="251"/>
        <v>#DIV/0!</v>
      </c>
      <c r="AV189" s="372"/>
      <c r="AW189" s="427"/>
      <c r="AX189" s="420"/>
      <c r="AY189" s="420"/>
      <c r="AZ189" s="424"/>
      <c r="BA189" s="420"/>
      <c r="BB189" s="420"/>
    </row>
    <row r="190" spans="1:54" s="371" customFormat="1" x14ac:dyDescent="0.2">
      <c r="A190" s="420" t="s">
        <v>24</v>
      </c>
      <c r="B190" s="427"/>
      <c r="C190" s="420">
        <f t="shared" ca="1" si="236"/>
        <v>-3.1919420002008252</v>
      </c>
      <c r="D190" s="420">
        <f t="shared" ca="1" si="236"/>
        <v>-0.20355987485220339</v>
      </c>
      <c r="E190" s="420">
        <f t="shared" ca="1" si="236"/>
        <v>-0.45404981653925347</v>
      </c>
      <c r="F190" s="420">
        <f t="shared" ca="1" si="236"/>
        <v>-100</v>
      </c>
      <c r="G190" s="372"/>
      <c r="H190" s="427"/>
      <c r="I190" s="420">
        <f t="shared" ca="1" si="255"/>
        <v>-1.9511905823411695</v>
      </c>
      <c r="J190" s="420">
        <f t="shared" ca="1" si="255"/>
        <v>0.61220857716352839</v>
      </c>
      <c r="K190" s="420">
        <f t="shared" ca="1" si="255"/>
        <v>0.35227521387217564</v>
      </c>
      <c r="L190" s="420">
        <f t="shared" ca="1" si="255"/>
        <v>6.3421284366754094E-2</v>
      </c>
      <c r="M190" s="420">
        <f t="shared" ca="1" si="255"/>
        <v>-1.3835094641795393</v>
      </c>
      <c r="N190" s="420">
        <f t="shared" ca="1" si="255"/>
        <v>-100</v>
      </c>
      <c r="O190" s="420" t="e">
        <f t="shared" ca="1" si="255"/>
        <v>#DIV/0!</v>
      </c>
      <c r="P190" s="372"/>
      <c r="Q190" s="427"/>
      <c r="R190" s="420">
        <f t="shared" ref="R190:AB190" ca="1" si="259">R35/Q35*100-100</f>
        <v>1.2629469784555454</v>
      </c>
      <c r="S190" s="420">
        <f t="shared" ca="1" si="259"/>
        <v>0.40023103530330673</v>
      </c>
      <c r="T190" s="420">
        <f t="shared" ca="1" si="259"/>
        <v>-1.342129146128741</v>
      </c>
      <c r="U190" s="420">
        <f t="shared" ca="1" si="259"/>
        <v>1.7191556207036882</v>
      </c>
      <c r="V190" s="420">
        <f t="shared" ca="1" si="259"/>
        <v>-1.9172579491884392</v>
      </c>
      <c r="W190" s="420">
        <f t="shared" ca="1" si="259"/>
        <v>0.47356162278266822</v>
      </c>
      <c r="X190" s="420">
        <f t="shared" ca="1" si="259"/>
        <v>-1.7780307834336639</v>
      </c>
      <c r="Y190" s="420">
        <f t="shared" ca="1" si="259"/>
        <v>-100</v>
      </c>
      <c r="Z190" s="420" t="e">
        <f t="shared" ca="1" si="259"/>
        <v>#DIV/0!</v>
      </c>
      <c r="AA190" s="420" t="e">
        <f t="shared" ca="1" si="259"/>
        <v>#DIV/0!</v>
      </c>
      <c r="AB190" s="420" t="e">
        <f t="shared" ca="1" si="259"/>
        <v>#DIV/0!</v>
      </c>
      <c r="AC190" s="372"/>
      <c r="AD190" s="427"/>
      <c r="AE190" s="420">
        <f t="shared" ca="1" si="239"/>
        <v>0.21016878108623871</v>
      </c>
      <c r="AF190" s="420">
        <f t="shared" ca="1" si="251"/>
        <v>3.5004517319699318</v>
      </c>
      <c r="AG190" s="420">
        <f t="shared" ca="1" si="251"/>
        <v>-1.2989996520294937</v>
      </c>
      <c r="AH190" s="420">
        <f t="shared" ca="1" si="251"/>
        <v>-0.55752999627752331</v>
      </c>
      <c r="AI190" s="420">
        <f t="shared" ca="1" si="251"/>
        <v>-0.9545580123025843</v>
      </c>
      <c r="AJ190" s="420">
        <f t="shared" ca="1" si="251"/>
        <v>2.3811906168296417</v>
      </c>
      <c r="AK190" s="420">
        <f t="shared" ca="1" si="251"/>
        <v>-1.5088741706712057</v>
      </c>
      <c r="AL190" s="420">
        <f t="shared" ca="1" si="251"/>
        <v>-1.3571940007607139</v>
      </c>
      <c r="AM190" s="420">
        <f t="shared" ca="1" si="251"/>
        <v>0.82363854538397163</v>
      </c>
      <c r="AN190" s="420">
        <f t="shared" ca="1" si="251"/>
        <v>-0.39731484709474785</v>
      </c>
      <c r="AO190" s="420">
        <f t="shared" ca="1" si="251"/>
        <v>-1.5683892232285075</v>
      </c>
      <c r="AP190" s="420">
        <f t="shared" ca="1" si="251"/>
        <v>-100</v>
      </c>
      <c r="AQ190" s="420" t="e">
        <f t="shared" ca="1" si="251"/>
        <v>#DIV/0!</v>
      </c>
      <c r="AR190" s="420" t="e">
        <f t="shared" ca="1" si="251"/>
        <v>#DIV/0!</v>
      </c>
      <c r="AS190" s="420" t="e">
        <f t="shared" ca="1" si="251"/>
        <v>#DIV/0!</v>
      </c>
      <c r="AT190" s="420" t="e">
        <f t="shared" ca="1" si="251"/>
        <v>#DIV/0!</v>
      </c>
      <c r="AU190" s="420" t="e">
        <f t="shared" ca="1" si="251"/>
        <v>#DIV/0!</v>
      </c>
      <c r="AV190" s="372"/>
      <c r="AW190" s="427"/>
      <c r="AX190" s="420"/>
      <c r="AY190" s="420"/>
      <c r="AZ190" s="424"/>
      <c r="BA190" s="420"/>
      <c r="BB190" s="420"/>
    </row>
    <row r="191" spans="1:54" s="371" customFormat="1" x14ac:dyDescent="0.2">
      <c r="A191" s="420" t="s">
        <v>25</v>
      </c>
      <c r="B191" s="427"/>
      <c r="C191" s="420">
        <f t="shared" ca="1" si="236"/>
        <v>-2.440911477205205</v>
      </c>
      <c r="D191" s="420">
        <f t="shared" ca="1" si="236"/>
        <v>-1.9309701274067947</v>
      </c>
      <c r="E191" s="420">
        <f t="shared" ca="1" si="236"/>
        <v>-1.1209972988505683</v>
      </c>
      <c r="F191" s="420">
        <f t="shared" ca="1" si="236"/>
        <v>-100</v>
      </c>
      <c r="G191" s="372"/>
      <c r="H191" s="427"/>
      <c r="I191" s="420">
        <f t="shared" ca="1" si="255"/>
        <v>-2.5095987509680668</v>
      </c>
      <c r="J191" s="420">
        <f t="shared" ca="1" si="255"/>
        <v>-0.33511206946381833</v>
      </c>
      <c r="K191" s="420">
        <f t="shared" ca="1" si="255"/>
        <v>-0.66946576246358802</v>
      </c>
      <c r="L191" s="420">
        <f t="shared" ca="1" si="255"/>
        <v>-1.1457312318341195</v>
      </c>
      <c r="M191" s="420">
        <f t="shared" ca="1" si="255"/>
        <v>0.72418765014073472</v>
      </c>
      <c r="N191" s="420">
        <f t="shared" ca="1" si="255"/>
        <v>-100</v>
      </c>
      <c r="O191" s="420" t="e">
        <f t="shared" ca="1" si="255"/>
        <v>#DIV/0!</v>
      </c>
      <c r="P191" s="372"/>
      <c r="Q191" s="427"/>
      <c r="R191" s="420">
        <f t="shared" ref="R191:AB191" ca="1" si="260">R36/Q36*100-100</f>
        <v>-2.0166585676894044</v>
      </c>
      <c r="S191" s="420">
        <f t="shared" ca="1" si="260"/>
        <v>1.5586297262570383</v>
      </c>
      <c r="T191" s="420">
        <f t="shared" ca="1" si="260"/>
        <v>-2.3747907678411195</v>
      </c>
      <c r="U191" s="420">
        <f t="shared" ca="1" si="260"/>
        <v>-0.3504626697505131</v>
      </c>
      <c r="V191" s="420">
        <f t="shared" ca="1" si="260"/>
        <v>0.81701457254143861</v>
      </c>
      <c r="W191" s="420">
        <f t="shared" ca="1" si="260"/>
        <v>0.57703336858398302</v>
      </c>
      <c r="X191" s="420">
        <f t="shared" ca="1" si="260"/>
        <v>-0.51895917841730466</v>
      </c>
      <c r="Y191" s="420">
        <f t="shared" ca="1" si="260"/>
        <v>-100</v>
      </c>
      <c r="Z191" s="420" t="e">
        <f t="shared" ca="1" si="260"/>
        <v>#DIV/0!</v>
      </c>
      <c r="AA191" s="420" t="e">
        <f t="shared" ca="1" si="260"/>
        <v>#DIV/0!</v>
      </c>
      <c r="AB191" s="420" t="e">
        <f t="shared" ca="1" si="260"/>
        <v>#DIV/0!</v>
      </c>
      <c r="AC191" s="372"/>
      <c r="AD191" s="427"/>
      <c r="AE191" s="420">
        <f t="shared" ca="1" si="239"/>
        <v>-1.7011799151661506</v>
      </c>
      <c r="AF191" s="420">
        <f t="shared" ca="1" si="251"/>
        <v>-0.65913820462166939</v>
      </c>
      <c r="AG191" s="420">
        <f t="shared" ca="1" si="251"/>
        <v>1.9567463302930861</v>
      </c>
      <c r="AH191" s="420">
        <f t="shared" ca="1" si="251"/>
        <v>-1.5062878402596738</v>
      </c>
      <c r="AI191" s="420">
        <f t="shared" ca="1" si="251"/>
        <v>-1.7511596935076028</v>
      </c>
      <c r="AJ191" s="420">
        <f t="shared" ca="1" si="251"/>
        <v>0.33838683922348878</v>
      </c>
      <c r="AK191" s="420">
        <f t="shared" ca="1" si="251"/>
        <v>-8.5684180388994946E-2</v>
      </c>
      <c r="AL191" s="420">
        <f t="shared" ca="1" si="251"/>
        <v>0.78027373632714614</v>
      </c>
      <c r="AM191" s="420">
        <f t="shared" ca="1" si="251"/>
        <v>0.69464004080414554</v>
      </c>
      <c r="AN191" s="420">
        <f t="shared" ca="1" si="251"/>
        <v>-0.75833906327950729</v>
      </c>
      <c r="AO191" s="420">
        <f t="shared" ca="1" si="251"/>
        <v>0.14198526703803793</v>
      </c>
      <c r="AP191" s="420">
        <f t="shared" ca="1" si="251"/>
        <v>-100</v>
      </c>
      <c r="AQ191" s="420" t="e">
        <f t="shared" ca="1" si="251"/>
        <v>#DIV/0!</v>
      </c>
      <c r="AR191" s="420" t="e">
        <f t="shared" ca="1" si="251"/>
        <v>#DIV/0!</v>
      </c>
      <c r="AS191" s="420" t="e">
        <f t="shared" ca="1" si="251"/>
        <v>#DIV/0!</v>
      </c>
      <c r="AT191" s="420" t="e">
        <f t="shared" ca="1" si="251"/>
        <v>#DIV/0!</v>
      </c>
      <c r="AU191" s="420" t="e">
        <f t="shared" ca="1" si="251"/>
        <v>#DIV/0!</v>
      </c>
      <c r="AV191" s="372"/>
      <c r="AW191" s="427"/>
      <c r="AX191" s="420"/>
      <c r="AY191" s="420"/>
      <c r="AZ191" s="424"/>
      <c r="BA191" s="420"/>
      <c r="BB191" s="420"/>
    </row>
    <row r="192" spans="1:54" s="371" customFormat="1" x14ac:dyDescent="0.2">
      <c r="A192" s="420" t="s">
        <v>26</v>
      </c>
      <c r="B192" s="427"/>
      <c r="C192" s="420">
        <f t="shared" ca="1" si="236"/>
        <v>-0.19740459326281723</v>
      </c>
      <c r="D192" s="420">
        <f t="shared" ca="1" si="236"/>
        <v>-4.9598569036608922</v>
      </c>
      <c r="E192" s="420">
        <f t="shared" ca="1" si="236"/>
        <v>-1.1992539827955397</v>
      </c>
      <c r="F192" s="420">
        <f t="shared" ca="1" si="236"/>
        <v>-100</v>
      </c>
      <c r="G192" s="372"/>
      <c r="H192" s="427"/>
      <c r="I192" s="420">
        <f t="shared" ca="1" si="255"/>
        <v>-0.17269639121340674</v>
      </c>
      <c r="J192" s="420">
        <f t="shared" ca="1" si="255"/>
        <v>-4.3387039499389033</v>
      </c>
      <c r="K192" s="420">
        <f t="shared" ca="1" si="255"/>
        <v>-1.1267786619369957</v>
      </c>
      <c r="L192" s="420">
        <f t="shared" ca="1" si="255"/>
        <v>-0.24412470600000802</v>
      </c>
      <c r="M192" s="420">
        <f t="shared" ca="1" si="255"/>
        <v>-0.7862252046234488</v>
      </c>
      <c r="N192" s="420">
        <f t="shared" ca="1" si="255"/>
        <v>-100</v>
      </c>
      <c r="O192" s="420" t="e">
        <f t="shared" ca="1" si="255"/>
        <v>#DIV/0!</v>
      </c>
      <c r="P192" s="372"/>
      <c r="Q192" s="427"/>
      <c r="R192" s="420">
        <f t="shared" ref="R192:AB192" ca="1" si="261">R37/Q37*100-100</f>
        <v>-4.6843451035225314</v>
      </c>
      <c r="S192" s="420">
        <f t="shared" ca="1" si="261"/>
        <v>1.6650125033535801E-2</v>
      </c>
      <c r="T192" s="420">
        <f t="shared" ca="1" si="261"/>
        <v>2.5718980446774111</v>
      </c>
      <c r="U192" s="420">
        <f t="shared" ca="1" si="261"/>
        <v>-0.67928745884260877</v>
      </c>
      <c r="V192" s="420">
        <f t="shared" ca="1" si="261"/>
        <v>-1.6421180041641605</v>
      </c>
      <c r="W192" s="420">
        <f t="shared" ca="1" si="261"/>
        <v>2.3381056964078653</v>
      </c>
      <c r="X192" s="420">
        <f t="shared" ca="1" si="261"/>
        <v>-4.4873357267761378</v>
      </c>
      <c r="Y192" s="420">
        <f t="shared" ca="1" si="261"/>
        <v>-100</v>
      </c>
      <c r="Z192" s="420" t="e">
        <f t="shared" ca="1" si="261"/>
        <v>#DIV/0!</v>
      </c>
      <c r="AA192" s="420" t="e">
        <f t="shared" ca="1" si="261"/>
        <v>#DIV/0!</v>
      </c>
      <c r="AB192" s="420" t="e">
        <f t="shared" ca="1" si="261"/>
        <v>#DIV/0!</v>
      </c>
      <c r="AC192" s="372"/>
      <c r="AD192" s="427"/>
      <c r="AE192" s="420">
        <f t="shared" ca="1" si="239"/>
        <v>-2.6660040575710156</v>
      </c>
      <c r="AF192" s="420">
        <f t="shared" ca="1" si="251"/>
        <v>-4.6198744012204571</v>
      </c>
      <c r="AG192" s="420">
        <f t="shared" ca="1" si="251"/>
        <v>1.3785775611070221</v>
      </c>
      <c r="AH192" s="420">
        <f t="shared" ca="1" si="251"/>
        <v>3.7111589621889181</v>
      </c>
      <c r="AI192" s="420">
        <f t="shared" ca="1" si="251"/>
        <v>-2.4949722495259437</v>
      </c>
      <c r="AJ192" s="420">
        <f t="shared" ca="1" si="251"/>
        <v>1.7545007568729147</v>
      </c>
      <c r="AK192" s="420">
        <f t="shared" ca="1" si="251"/>
        <v>-1.2854339030751873</v>
      </c>
      <c r="AL192" s="420">
        <f t="shared" ca="1" si="251"/>
        <v>-1.9271280064605492</v>
      </c>
      <c r="AM192" s="420">
        <f t="shared" ca="1" si="251"/>
        <v>3.4902006329487136</v>
      </c>
      <c r="AN192" s="420">
        <f t="shared" ca="1" si="251"/>
        <v>-1.8021908377419322</v>
      </c>
      <c r="AO192" s="420">
        <f t="shared" ca="1" si="251"/>
        <v>-3.8205925410982502</v>
      </c>
      <c r="AP192" s="420">
        <f t="shared" ca="1" si="251"/>
        <v>-100</v>
      </c>
      <c r="AQ192" s="420" t="e">
        <f t="shared" ca="1" si="251"/>
        <v>#DIV/0!</v>
      </c>
      <c r="AR192" s="420" t="e">
        <f t="shared" ca="1" si="251"/>
        <v>#DIV/0!</v>
      </c>
      <c r="AS192" s="420" t="e">
        <f t="shared" ca="1" si="251"/>
        <v>#DIV/0!</v>
      </c>
      <c r="AT192" s="420" t="e">
        <f t="shared" ca="1" si="251"/>
        <v>#DIV/0!</v>
      </c>
      <c r="AU192" s="420" t="e">
        <f t="shared" ca="1" si="251"/>
        <v>#DIV/0!</v>
      </c>
      <c r="AV192" s="372"/>
      <c r="AW192" s="427"/>
      <c r="AX192" s="420"/>
      <c r="AY192" s="420"/>
      <c r="AZ192" s="424"/>
      <c r="BA192" s="420"/>
      <c r="BB192" s="420"/>
    </row>
    <row r="193" spans="1:54" s="371" customFormat="1" x14ac:dyDescent="0.2">
      <c r="A193" s="420" t="s">
        <v>27</v>
      </c>
      <c r="B193" s="427"/>
      <c r="C193" s="420">
        <f t="shared" ca="1" si="236"/>
        <v>1.6166944824121714</v>
      </c>
      <c r="D193" s="420">
        <f t="shared" ca="1" si="236"/>
        <v>-2.1029382440462285</v>
      </c>
      <c r="E193" s="420">
        <f t="shared" ca="1" si="236"/>
        <v>-3.3164080615741227</v>
      </c>
      <c r="F193" s="420">
        <f t="shared" ca="1" si="236"/>
        <v>-100</v>
      </c>
      <c r="G193" s="372"/>
      <c r="H193" s="427"/>
      <c r="I193" s="420">
        <f t="shared" ca="1" si="255"/>
        <v>1.7800417322814326</v>
      </c>
      <c r="J193" s="420">
        <f t="shared" ca="1" si="255"/>
        <v>-2.5342748267990771</v>
      </c>
      <c r="K193" s="420">
        <f t="shared" ca="1" si="255"/>
        <v>-0.8715460996501605</v>
      </c>
      <c r="L193" s="420">
        <f t="shared" ca="1" si="255"/>
        <v>-1.0224411639439239</v>
      </c>
      <c r="M193" s="420">
        <f t="shared" ca="1" si="255"/>
        <v>-3.7764955827581019</v>
      </c>
      <c r="N193" s="420">
        <f t="shared" ca="1" si="255"/>
        <v>-100</v>
      </c>
      <c r="O193" s="420" t="e">
        <f t="shared" ca="1" si="255"/>
        <v>#DIV/0!</v>
      </c>
      <c r="P193" s="372"/>
      <c r="Q193" s="427"/>
      <c r="R193" s="420">
        <f t="shared" ref="R193:AB193" ca="1" si="262">R38/Q38*100-100</f>
        <v>-0.44464973592302215</v>
      </c>
      <c r="S193" s="420">
        <f t="shared" ca="1" si="262"/>
        <v>0.94388405900163264</v>
      </c>
      <c r="T193" s="420">
        <f t="shared" ca="1" si="262"/>
        <v>-3.158306501344029</v>
      </c>
      <c r="U193" s="420">
        <f t="shared" ca="1" si="262"/>
        <v>2.128796723977473</v>
      </c>
      <c r="V193" s="420">
        <f t="shared" ca="1" si="262"/>
        <v>-3.0104262584924157</v>
      </c>
      <c r="W193" s="420">
        <f t="shared" ca="1" si="262"/>
        <v>-2.1490052436262062</v>
      </c>
      <c r="X193" s="420">
        <f t="shared" ca="1" si="262"/>
        <v>-0.27422529999931555</v>
      </c>
      <c r="Y193" s="420">
        <f t="shared" ca="1" si="262"/>
        <v>-100</v>
      </c>
      <c r="Z193" s="420" t="e">
        <f t="shared" ca="1" si="262"/>
        <v>#DIV/0!</v>
      </c>
      <c r="AA193" s="420" t="e">
        <f t="shared" ca="1" si="262"/>
        <v>#DIV/0!</v>
      </c>
      <c r="AB193" s="420" t="e">
        <f t="shared" ca="1" si="262"/>
        <v>#DIV/0!</v>
      </c>
      <c r="AC193" s="372"/>
      <c r="AD193" s="427"/>
      <c r="AE193" s="420">
        <f t="shared" ca="1" si="239"/>
        <v>-0.33176488283065453</v>
      </c>
      <c r="AF193" s="420">
        <f t="shared" ca="1" si="251"/>
        <v>1.082632429935046</v>
      </c>
      <c r="AG193" s="420">
        <f t="shared" ca="1" si="251"/>
        <v>-8.6856303266557688E-2</v>
      </c>
      <c r="AH193" s="420">
        <f t="shared" ca="1" si="251"/>
        <v>-1.3014560825503025</v>
      </c>
      <c r="AI193" s="420">
        <f t="shared" ca="1" si="251"/>
        <v>-1.5721981384962334</v>
      </c>
      <c r="AJ193" s="420">
        <f t="shared" ca="1" si="251"/>
        <v>3.120062348108064</v>
      </c>
      <c r="AK193" s="420">
        <f t="shared" ca="1" si="251"/>
        <v>-2.8460439681003891</v>
      </c>
      <c r="AL193" s="420">
        <f t="shared" ca="1" si="251"/>
        <v>-2.0660579291886734</v>
      </c>
      <c r="AM193" s="420">
        <f t="shared" ca="1" si="251"/>
        <v>-0.99977463334506922</v>
      </c>
      <c r="AN193" s="420">
        <f t="shared" ca="1" si="251"/>
        <v>-0.37195884540041391</v>
      </c>
      <c r="AO193" s="420">
        <f t="shared" ca="1" si="251"/>
        <v>-0.66457300941176811</v>
      </c>
      <c r="AP193" s="420">
        <f t="shared" ca="1" si="251"/>
        <v>-100</v>
      </c>
      <c r="AQ193" s="420" t="e">
        <f t="shared" ca="1" si="251"/>
        <v>#DIV/0!</v>
      </c>
      <c r="AR193" s="420" t="e">
        <f t="shared" ca="1" si="251"/>
        <v>#DIV/0!</v>
      </c>
      <c r="AS193" s="420" t="e">
        <f t="shared" ca="1" si="251"/>
        <v>#DIV/0!</v>
      </c>
      <c r="AT193" s="420" t="e">
        <f t="shared" ca="1" si="251"/>
        <v>#DIV/0!</v>
      </c>
      <c r="AU193" s="420" t="e">
        <f t="shared" ca="1" si="251"/>
        <v>#DIV/0!</v>
      </c>
      <c r="AV193" s="372"/>
      <c r="AW193" s="427"/>
      <c r="AX193" s="420"/>
      <c r="AY193" s="420"/>
      <c r="AZ193" s="424"/>
      <c r="BA193" s="420"/>
      <c r="BB193" s="420"/>
    </row>
    <row r="194" spans="1:54" s="371" customFormat="1" x14ac:dyDescent="0.2">
      <c r="A194" s="420" t="s">
        <v>28</v>
      </c>
      <c r="B194" s="427"/>
      <c r="C194" s="420">
        <f t="shared" ca="1" si="236"/>
        <v>1.9878448697105142</v>
      </c>
      <c r="D194" s="420">
        <f t="shared" ca="1" si="236"/>
        <v>-4.5638596809332768</v>
      </c>
      <c r="E194" s="420">
        <f t="shared" ca="1" si="236"/>
        <v>-0.5742165985818275</v>
      </c>
      <c r="F194" s="420">
        <f t="shared" ca="1" si="236"/>
        <v>-100</v>
      </c>
      <c r="G194" s="372"/>
      <c r="H194" s="427"/>
      <c r="I194" s="420">
        <f t="shared" ca="1" si="255"/>
        <v>-2.271642520578709</v>
      </c>
      <c r="J194" s="420">
        <f t="shared" ca="1" si="255"/>
        <v>-2.8938335239413391</v>
      </c>
      <c r="K194" s="420">
        <f t="shared" ca="1" si="255"/>
        <v>-1.1551183363463196</v>
      </c>
      <c r="L194" s="420">
        <f t="shared" ca="1" si="255"/>
        <v>-0.13070991611118643</v>
      </c>
      <c r="M194" s="420">
        <f t="shared" ca="1" si="255"/>
        <v>0.27525327263093402</v>
      </c>
      <c r="N194" s="420">
        <f t="shared" ca="1" si="255"/>
        <v>-100</v>
      </c>
      <c r="O194" s="420" t="e">
        <f t="shared" ca="1" si="255"/>
        <v>#DIV/0!</v>
      </c>
      <c r="P194" s="372"/>
      <c r="Q194" s="427"/>
      <c r="R194" s="420">
        <f t="shared" ref="R194:AB194" ca="1" si="263">R39/Q39*100-100</f>
        <v>-1.3585809976998888</v>
      </c>
      <c r="S194" s="420">
        <f t="shared" ca="1" si="263"/>
        <v>4.4325125085606487E-2</v>
      </c>
      <c r="T194" s="420">
        <f t="shared" ca="1" si="263"/>
        <v>-1.037043977876408</v>
      </c>
      <c r="U194" s="420">
        <f t="shared" ca="1" si="263"/>
        <v>-0.41419502944479802</v>
      </c>
      <c r="V194" s="420">
        <f t="shared" ca="1" si="263"/>
        <v>1.6202226631360617</v>
      </c>
      <c r="W194" s="420">
        <f t="shared" ca="1" si="263"/>
        <v>0.67332257670813078</v>
      </c>
      <c r="X194" s="420">
        <f t="shared" ca="1" si="263"/>
        <v>-2.3788995461695492</v>
      </c>
      <c r="Y194" s="420">
        <f t="shared" ca="1" si="263"/>
        <v>-100</v>
      </c>
      <c r="Z194" s="420" t="e">
        <f t="shared" ca="1" si="263"/>
        <v>#DIV/0!</v>
      </c>
      <c r="AA194" s="420" t="e">
        <f t="shared" ca="1" si="263"/>
        <v>#DIV/0!</v>
      </c>
      <c r="AB194" s="420" t="e">
        <f t="shared" ca="1" si="263"/>
        <v>#DIV/0!</v>
      </c>
      <c r="AC194" s="372"/>
      <c r="AD194" s="427"/>
      <c r="AE194" s="420">
        <f t="shared" ca="1" si="239"/>
        <v>2.2255177513358149E-2</v>
      </c>
      <c r="AF194" s="420">
        <f t="shared" ca="1" si="251"/>
        <v>-1.1386143318859467</v>
      </c>
      <c r="AG194" s="420">
        <f t="shared" ca="1" si="251"/>
        <v>-0.19413846654666145</v>
      </c>
      <c r="AH194" s="420">
        <f t="shared" ca="1" si="251"/>
        <v>-0.53823625751608972</v>
      </c>
      <c r="AI194" s="420">
        <f t="shared" ca="1" si="251"/>
        <v>0.44933114098898841</v>
      </c>
      <c r="AJ194" s="420">
        <f t="shared" ca="1" si="251"/>
        <v>-2.3956062151076054</v>
      </c>
      <c r="AK194" s="420">
        <f t="shared" ca="1" si="251"/>
        <v>3.9015329321265</v>
      </c>
      <c r="AL194" s="420">
        <f t="shared" ca="1" si="251"/>
        <v>-1.1605034898625206</v>
      </c>
      <c r="AM194" s="420">
        <f t="shared" ca="1" si="251"/>
        <v>-0.16384274052374792</v>
      </c>
      <c r="AN194" s="420">
        <f t="shared" ca="1" si="251"/>
        <v>1.5267988132512187</v>
      </c>
      <c r="AO194" s="420">
        <f t="shared" ca="1" si="251"/>
        <v>-3.1433950924039493</v>
      </c>
      <c r="AP194" s="420">
        <f t="shared" ca="1" si="251"/>
        <v>-100</v>
      </c>
      <c r="AQ194" s="420" t="e">
        <f t="shared" ca="1" si="251"/>
        <v>#DIV/0!</v>
      </c>
      <c r="AR194" s="420" t="e">
        <f t="shared" ca="1" si="251"/>
        <v>#DIV/0!</v>
      </c>
      <c r="AS194" s="420" t="e">
        <f t="shared" ca="1" si="251"/>
        <v>#DIV/0!</v>
      </c>
      <c r="AT194" s="420" t="e">
        <f t="shared" ca="1" si="251"/>
        <v>#DIV/0!</v>
      </c>
      <c r="AU194" s="420" t="e">
        <f t="shared" ca="1" si="251"/>
        <v>#DIV/0!</v>
      </c>
      <c r="AV194" s="372"/>
      <c r="AW194" s="427"/>
      <c r="AX194" s="420"/>
      <c r="AY194" s="420"/>
      <c r="AZ194" s="424"/>
      <c r="BA194" s="420"/>
      <c r="BB194" s="420"/>
    </row>
    <row r="195" spans="1:54" s="371" customFormat="1" x14ac:dyDescent="0.2">
      <c r="A195" s="420" t="s">
        <v>29</v>
      </c>
      <c r="B195" s="427"/>
      <c r="C195" s="420">
        <f t="shared" ca="1" si="236"/>
        <v>5.4888336654220353</v>
      </c>
      <c r="D195" s="420">
        <f t="shared" ca="1" si="236"/>
        <v>-2.7901217629770088</v>
      </c>
      <c r="E195" s="420">
        <f t="shared" ca="1" si="236"/>
        <v>2.7390297683895994</v>
      </c>
      <c r="F195" s="420">
        <f t="shared" ca="1" si="236"/>
        <v>-100</v>
      </c>
      <c r="G195" s="372"/>
      <c r="H195" s="427"/>
      <c r="I195" s="420">
        <f t="shared" ca="1" si="255"/>
        <v>2.9017188367143092</v>
      </c>
      <c r="J195" s="420">
        <f t="shared" ca="1" si="255"/>
        <v>-4.0657184508374229</v>
      </c>
      <c r="K195" s="420">
        <f t="shared" ca="1" si="255"/>
        <v>-0.19807478334755046</v>
      </c>
      <c r="L195" s="420">
        <f t="shared" ca="1" si="255"/>
        <v>2.7641082715066574</v>
      </c>
      <c r="M195" s="420">
        <f t="shared" ca="1" si="255"/>
        <v>0.14961156124586239</v>
      </c>
      <c r="N195" s="420">
        <f t="shared" ca="1" si="255"/>
        <v>-100</v>
      </c>
      <c r="O195" s="420" t="e">
        <f t="shared" ca="1" si="255"/>
        <v>#DIV/0!</v>
      </c>
      <c r="P195" s="372"/>
      <c r="Q195" s="427"/>
      <c r="R195" s="420">
        <f t="shared" ref="R195:AB195" ca="1" si="264">R40/Q40*100-100</f>
        <v>-0.81005380672080207</v>
      </c>
      <c r="S195" s="420">
        <f t="shared" ca="1" si="264"/>
        <v>-0.23728183010784676</v>
      </c>
      <c r="T195" s="420">
        <f t="shared" ca="1" si="264"/>
        <v>0.89559081913293426</v>
      </c>
      <c r="U195" s="420">
        <f t="shared" ca="1" si="264"/>
        <v>1.3315720711626113</v>
      </c>
      <c r="V195" s="420">
        <f t="shared" ca="1" si="264"/>
        <v>1.927233350041945</v>
      </c>
      <c r="W195" s="420">
        <f t="shared" ca="1" si="264"/>
        <v>-1.7237856829488578</v>
      </c>
      <c r="X195" s="420">
        <f t="shared" ca="1" si="264"/>
        <v>1.8856773287380122</v>
      </c>
      <c r="Y195" s="420">
        <f t="shared" ca="1" si="264"/>
        <v>-100</v>
      </c>
      <c r="Z195" s="420" t="e">
        <f t="shared" ca="1" si="264"/>
        <v>#DIV/0!</v>
      </c>
      <c r="AA195" s="420" t="e">
        <f t="shared" ca="1" si="264"/>
        <v>#DIV/0!</v>
      </c>
      <c r="AB195" s="420" t="e">
        <f t="shared" ca="1" si="264"/>
        <v>#DIV/0!</v>
      </c>
      <c r="AC195" s="372"/>
      <c r="AD195" s="427"/>
      <c r="AE195" s="420">
        <f t="shared" ca="1" si="239"/>
        <v>2.4461616075448234</v>
      </c>
      <c r="AF195" s="420">
        <f t="shared" ca="1" si="251"/>
        <v>-1.7226150305788082</v>
      </c>
      <c r="AG195" s="420">
        <f t="shared" ca="1" si="251"/>
        <v>-0.86299907582090896</v>
      </c>
      <c r="AH195" s="420">
        <f t="shared" ca="1" si="251"/>
        <v>1.8546299079942088</v>
      </c>
      <c r="AI195" s="420">
        <f t="shared" ca="1" si="251"/>
        <v>-0.60271482288342781</v>
      </c>
      <c r="AJ195" s="420">
        <f t="shared" ca="1" si="251"/>
        <v>1.6649622732927583</v>
      </c>
      <c r="AK195" s="420">
        <f t="shared" ca="1" si="251"/>
        <v>1.3570235842831551</v>
      </c>
      <c r="AL195" s="420">
        <f t="shared" ca="1" si="251"/>
        <v>-9.5175479228188919E-2</v>
      </c>
      <c r="AM195" s="420">
        <f t="shared" ca="1" si="251"/>
        <v>-2.2851751022945734</v>
      </c>
      <c r="AN195" s="420">
        <f t="shared" ca="1" si="251"/>
        <v>3.1329893069902255</v>
      </c>
      <c r="AO195" s="420">
        <f t="shared" ca="1" si="251"/>
        <v>3.0018832680951846E-2</v>
      </c>
      <c r="AP195" s="420">
        <f t="shared" ca="1" si="251"/>
        <v>-100</v>
      </c>
      <c r="AQ195" s="420" t="e">
        <f t="shared" ca="1" si="251"/>
        <v>#DIV/0!</v>
      </c>
      <c r="AR195" s="420" t="e">
        <f t="shared" ca="1" si="251"/>
        <v>#DIV/0!</v>
      </c>
      <c r="AS195" s="420" t="e">
        <f t="shared" ca="1" si="251"/>
        <v>#DIV/0!</v>
      </c>
      <c r="AT195" s="420" t="e">
        <f t="shared" ca="1" si="251"/>
        <v>#DIV/0!</v>
      </c>
      <c r="AU195" s="420" t="e">
        <f t="shared" ca="1" si="251"/>
        <v>#DIV/0!</v>
      </c>
      <c r="AV195" s="372"/>
      <c r="AW195" s="427"/>
      <c r="AX195" s="420"/>
      <c r="AY195" s="420"/>
      <c r="AZ195" s="424"/>
      <c r="BA195" s="420"/>
      <c r="BB195" s="420"/>
    </row>
    <row r="196" spans="1:54" s="371" customFormat="1" x14ac:dyDescent="0.2">
      <c r="A196" s="420" t="s">
        <v>30</v>
      </c>
      <c r="B196" s="427"/>
      <c r="C196" s="420">
        <f t="shared" ca="1" si="236"/>
        <v>2.0915652345254898</v>
      </c>
      <c r="D196" s="420">
        <f t="shared" ca="1" si="236"/>
        <v>3.2640834008475395E-2</v>
      </c>
      <c r="E196" s="420">
        <f t="shared" ca="1" si="236"/>
        <v>0.82583298646407854</v>
      </c>
      <c r="F196" s="420">
        <f t="shared" ca="1" si="236"/>
        <v>-100</v>
      </c>
      <c r="G196" s="372"/>
      <c r="H196" s="427"/>
      <c r="I196" s="420">
        <f t="shared" ca="1" si="255"/>
        <v>-0.69358498130307566</v>
      </c>
      <c r="J196" s="420">
        <f t="shared" ca="1" si="255"/>
        <v>-1.4104389451640316</v>
      </c>
      <c r="K196" s="420">
        <f t="shared" ca="1" si="255"/>
        <v>3.6361017072282067</v>
      </c>
      <c r="L196" s="420">
        <f t="shared" ca="1" si="255"/>
        <v>0.30600542633965233</v>
      </c>
      <c r="M196" s="420">
        <f t="shared" ca="1" si="255"/>
        <v>-2.4902272897547135</v>
      </c>
      <c r="N196" s="420">
        <f t="shared" ca="1" si="255"/>
        <v>-100</v>
      </c>
      <c r="O196" s="420" t="e">
        <f t="shared" ca="1" si="255"/>
        <v>#DIV/0!</v>
      </c>
      <c r="P196" s="372"/>
      <c r="Q196" s="427"/>
      <c r="R196" s="420">
        <f t="shared" ref="R196:AB196" ca="1" si="265">R41/Q41*100-100</f>
        <v>1.4840434652453496</v>
      </c>
      <c r="S196" s="420">
        <f t="shared" ca="1" si="265"/>
        <v>3.6543511634091033</v>
      </c>
      <c r="T196" s="420">
        <f t="shared" ca="1" si="265"/>
        <v>-1.4972963554533152</v>
      </c>
      <c r="U196" s="420">
        <f t="shared" ca="1" si="265"/>
        <v>1.6203441733634492</v>
      </c>
      <c r="V196" s="420">
        <f t="shared" ca="1" si="265"/>
        <v>-1.0863670545876687</v>
      </c>
      <c r="W196" s="420">
        <f t="shared" ca="1" si="265"/>
        <v>-2.648227272680586</v>
      </c>
      <c r="X196" s="420">
        <f t="shared" ca="1" si="265"/>
        <v>1.4246771313465558</v>
      </c>
      <c r="Y196" s="420">
        <f t="shared" ca="1" si="265"/>
        <v>-100</v>
      </c>
      <c r="Z196" s="420" t="e">
        <f t="shared" ca="1" si="265"/>
        <v>#DIV/0!</v>
      </c>
      <c r="AA196" s="420" t="e">
        <f t="shared" ca="1" si="265"/>
        <v>#DIV/0!</v>
      </c>
      <c r="AB196" s="420" t="e">
        <f t="shared" ca="1" si="265"/>
        <v>#DIV/0!</v>
      </c>
      <c r="AC196" s="372"/>
      <c r="AD196" s="427"/>
      <c r="AE196" s="420">
        <f t="shared" ca="1" si="239"/>
        <v>0.3846908586436939</v>
      </c>
      <c r="AF196" s="420">
        <f t="shared" ca="1" si="251"/>
        <v>1.6265044923871699</v>
      </c>
      <c r="AG196" s="420">
        <f t="shared" ca="1" si="251"/>
        <v>3.1379469905600672</v>
      </c>
      <c r="AH196" s="420">
        <f t="shared" ca="1" si="251"/>
        <v>-0.12847365753675888</v>
      </c>
      <c r="AI196" s="420">
        <f t="shared" ca="1" si="251"/>
        <v>-1.8917983753458003</v>
      </c>
      <c r="AJ196" s="420">
        <f t="shared" ca="1" si="251"/>
        <v>2.4846958625672784</v>
      </c>
      <c r="AK196" s="420">
        <f t="shared" ca="1" si="251"/>
        <v>-0.94312275896237452</v>
      </c>
      <c r="AL196" s="420">
        <f t="shared" ca="1" si="251"/>
        <v>-0.59406269110853316</v>
      </c>
      <c r="AM196" s="420">
        <f t="shared" ca="1" si="251"/>
        <v>-2.2661310759798994</v>
      </c>
      <c r="AN196" s="420">
        <f t="shared" ca="1" si="251"/>
        <v>0.21135520857144741</v>
      </c>
      <c r="AO196" s="420">
        <f t="shared" ca="1" si="251"/>
        <v>1.0353057847249971</v>
      </c>
      <c r="AP196" s="420">
        <f t="shared" ca="1" si="251"/>
        <v>-100</v>
      </c>
      <c r="AQ196" s="420" t="e">
        <f t="shared" ca="1" si="251"/>
        <v>#DIV/0!</v>
      </c>
      <c r="AR196" s="420" t="e">
        <f t="shared" ca="1" si="251"/>
        <v>#DIV/0!</v>
      </c>
      <c r="AS196" s="420" t="e">
        <f t="shared" ca="1" si="251"/>
        <v>#DIV/0!</v>
      </c>
      <c r="AT196" s="420" t="e">
        <f t="shared" ca="1" si="251"/>
        <v>#DIV/0!</v>
      </c>
      <c r="AU196" s="420" t="e">
        <f t="shared" ca="1" si="251"/>
        <v>#DIV/0!</v>
      </c>
      <c r="AV196" s="372"/>
      <c r="AW196" s="427"/>
      <c r="AX196" s="420"/>
      <c r="AY196" s="420"/>
      <c r="AZ196" s="424"/>
      <c r="BA196" s="420"/>
      <c r="BB196" s="420"/>
    </row>
    <row r="197" spans="1:54" s="371" customFormat="1" x14ac:dyDescent="0.2">
      <c r="A197" s="420" t="s">
        <v>31</v>
      </c>
      <c r="B197" s="427"/>
      <c r="C197" s="420">
        <f t="shared" ca="1" si="236"/>
        <v>8.6336958963709236</v>
      </c>
      <c r="D197" s="420">
        <f t="shared" ca="1" si="236"/>
        <v>-0.67642091901382173</v>
      </c>
      <c r="E197" s="420">
        <f t="shared" ca="1" si="236"/>
        <v>-5.3221192496960157</v>
      </c>
      <c r="F197" s="420">
        <f t="shared" ca="1" si="236"/>
        <v>-100</v>
      </c>
      <c r="G197" s="372"/>
      <c r="H197" s="427"/>
      <c r="I197" s="420">
        <f t="shared" ref="I197:O198" ca="1" si="266">I42/H42*100-100</f>
        <v>1.4066119867217424</v>
      </c>
      <c r="J197" s="420">
        <f t="shared" ca="1" si="266"/>
        <v>-2.0519998516583229</v>
      </c>
      <c r="K197" s="420">
        <f t="shared" ca="1" si="266"/>
        <v>1.4022130557354018</v>
      </c>
      <c r="L197" s="420">
        <f t="shared" ca="1" si="266"/>
        <v>-3.4653419299418431</v>
      </c>
      <c r="M197" s="420">
        <f t="shared" ca="1" si="266"/>
        <v>-5.2030868358720852</v>
      </c>
      <c r="N197" s="420">
        <f t="shared" ca="1" si="266"/>
        <v>-100</v>
      </c>
      <c r="O197" s="420" t="e">
        <f t="shared" ca="1" si="266"/>
        <v>#DIV/0!</v>
      </c>
      <c r="P197" s="372"/>
      <c r="Q197" s="427"/>
      <c r="R197" s="420">
        <f t="shared" ref="R197:AB197" ca="1" si="267">R42/Q42*100-100</f>
        <v>0.91716046897761316</v>
      </c>
      <c r="S197" s="420">
        <f t="shared" ca="1" si="267"/>
        <v>2.4812236376484691</v>
      </c>
      <c r="T197" s="420">
        <f t="shared" ca="1" si="267"/>
        <v>-3.0050284365010071</v>
      </c>
      <c r="U197" s="420">
        <f t="shared" ca="1" si="267"/>
        <v>-2.2413415559130669</v>
      </c>
      <c r="V197" s="420">
        <f t="shared" ca="1" si="267"/>
        <v>0.55521075631632755</v>
      </c>
      <c r="W197" s="420">
        <f t="shared" ca="1" si="267"/>
        <v>-5.07357698924109</v>
      </c>
      <c r="X197" s="420">
        <f t="shared" ca="1" si="267"/>
        <v>-0.82425552523974943</v>
      </c>
      <c r="Y197" s="420">
        <f t="shared" ca="1" si="267"/>
        <v>-100</v>
      </c>
      <c r="Z197" s="420" t="e">
        <f t="shared" ca="1" si="267"/>
        <v>#DIV/0!</v>
      </c>
      <c r="AA197" s="420" t="e">
        <f t="shared" ca="1" si="267"/>
        <v>#DIV/0!</v>
      </c>
      <c r="AB197" s="420" t="e">
        <f t="shared" ca="1" si="267"/>
        <v>#DIV/0!</v>
      </c>
      <c r="AC197" s="372"/>
      <c r="AD197" s="427"/>
      <c r="AE197" s="420">
        <f t="shared" ca="1" si="239"/>
        <v>0.11586402034407683</v>
      </c>
      <c r="AF197" s="420">
        <f t="shared" ca="1" si="251"/>
        <v>1.6501992847819906</v>
      </c>
      <c r="AG197" s="420">
        <f t="shared" ca="1" si="251"/>
        <v>1.050938070946799</v>
      </c>
      <c r="AH197" s="420">
        <f t="shared" ca="1" si="251"/>
        <v>0.27865677396275146</v>
      </c>
      <c r="AI197" s="420">
        <f t="shared" ca="1" si="251"/>
        <v>-2.8787797018700303</v>
      </c>
      <c r="AJ197" s="420">
        <f t="shared" ca="1" si="251"/>
        <v>-1.9983990521709529</v>
      </c>
      <c r="AK197" s="420">
        <f t="shared" ca="1" si="251"/>
        <v>0.13859705728340543</v>
      </c>
      <c r="AL197" s="420">
        <f t="shared" ca="1" si="251"/>
        <v>0.78879103228257463</v>
      </c>
      <c r="AM197" s="420">
        <f t="shared" ca="1" si="251"/>
        <v>-4.8041959548779971</v>
      </c>
      <c r="AN197" s="420">
        <f t="shared" ca="1" si="251"/>
        <v>-2.4898933715542455</v>
      </c>
      <c r="AO197" s="420">
        <f t="shared" ca="1" si="251"/>
        <v>2.0790651735746764</v>
      </c>
      <c r="AP197" s="420">
        <f t="shared" ca="1" si="251"/>
        <v>-100</v>
      </c>
      <c r="AQ197" s="420" t="e">
        <f t="shared" ca="1" si="251"/>
        <v>#DIV/0!</v>
      </c>
      <c r="AR197" s="420" t="e">
        <f t="shared" ca="1" si="251"/>
        <v>#DIV/0!</v>
      </c>
      <c r="AS197" s="420" t="e">
        <f t="shared" ca="1" si="251"/>
        <v>#DIV/0!</v>
      </c>
      <c r="AT197" s="420" t="e">
        <f t="shared" ca="1" si="251"/>
        <v>#DIV/0!</v>
      </c>
      <c r="AU197" s="420" t="e">
        <f t="shared" ca="1" si="251"/>
        <v>#DIV/0!</v>
      </c>
      <c r="AV197" s="372"/>
      <c r="AW197" s="427"/>
      <c r="AX197" s="420"/>
      <c r="AY197" s="420"/>
      <c r="AZ197" s="424"/>
      <c r="BA197" s="420"/>
      <c r="BB197" s="420"/>
    </row>
    <row r="198" spans="1:54" s="371" customFormat="1" x14ac:dyDescent="0.2">
      <c r="A198" s="420" t="s">
        <v>32</v>
      </c>
      <c r="B198" s="427"/>
      <c r="C198" s="420">
        <f t="shared" ca="1" si="236"/>
        <v>-8.5720753337765672</v>
      </c>
      <c r="D198" s="420">
        <f t="shared" ca="1" si="236"/>
        <v>-4.3044926718425813</v>
      </c>
      <c r="E198" s="420">
        <f t="shared" ca="1" si="236"/>
        <v>-4.2245674982881951</v>
      </c>
      <c r="F198" s="420">
        <f t="shared" ca="1" si="236"/>
        <v>-100</v>
      </c>
      <c r="G198" s="372"/>
      <c r="H198" s="427"/>
      <c r="I198" s="420">
        <f t="shared" ca="1" si="266"/>
        <v>-3.4423565902236675</v>
      </c>
      <c r="J198" s="420">
        <f t="shared" ca="1" si="266"/>
        <v>-1.7630532579363773</v>
      </c>
      <c r="K198" s="420">
        <f t="shared" ca="1" si="266"/>
        <v>-1.7012520526013049</v>
      </c>
      <c r="L198" s="420">
        <f t="shared" ca="1" si="266"/>
        <v>-2.2624946759490285</v>
      </c>
      <c r="M198" s="420">
        <f t="shared" ca="1" si="266"/>
        <v>-2.3190324866537111</v>
      </c>
      <c r="N198" s="420">
        <f t="shared" ca="1" si="266"/>
        <v>-100</v>
      </c>
      <c r="O198" s="420" t="e">
        <f t="shared" ca="1" si="266"/>
        <v>#DIV/0!</v>
      </c>
      <c r="P198" s="372"/>
      <c r="Q198" s="427"/>
      <c r="R198" s="420">
        <f t="shared" ref="R198:AB198" ca="1" si="268">R43/Q43*100-100</f>
        <v>-3.7160902236704914</v>
      </c>
      <c r="S198" s="420">
        <f t="shared" ca="1" si="268"/>
        <v>-0.11174800469348156</v>
      </c>
      <c r="T198" s="420">
        <f t="shared" ca="1" si="268"/>
        <v>0.61553291912397867</v>
      </c>
      <c r="U198" s="420">
        <f t="shared" ca="1" si="268"/>
        <v>-2.042943023866485</v>
      </c>
      <c r="V198" s="420">
        <f t="shared" ca="1" si="268"/>
        <v>-1.0586571543447008</v>
      </c>
      <c r="W198" s="420">
        <f t="shared" ca="1" si="268"/>
        <v>-0.42237589902607908</v>
      </c>
      <c r="X198" s="420">
        <f t="shared" ca="1" si="268"/>
        <v>-2.7597985671691276</v>
      </c>
      <c r="Y198" s="420">
        <f t="shared" ca="1" si="268"/>
        <v>-100</v>
      </c>
      <c r="Z198" s="420" t="e">
        <f t="shared" ca="1" si="268"/>
        <v>#DIV/0!</v>
      </c>
      <c r="AA198" s="420" t="e">
        <f t="shared" ca="1" si="268"/>
        <v>#DIV/0!</v>
      </c>
      <c r="AB198" s="420" t="e">
        <f t="shared" ca="1" si="268"/>
        <v>#DIV/0!</v>
      </c>
      <c r="AC198" s="372"/>
      <c r="AD198" s="427"/>
      <c r="AE198" s="420">
        <f t="shared" ca="1" si="239"/>
        <v>-4.7971537760264482</v>
      </c>
      <c r="AF198" s="420">
        <f t="shared" ca="1" si="251"/>
        <v>2.2824361097968335</v>
      </c>
      <c r="AG198" s="420">
        <f t="shared" ca="1" si="251"/>
        <v>-2.3940867391704899</v>
      </c>
      <c r="AH198" s="420">
        <f t="shared" ca="1" si="251"/>
        <v>1.2493038247020252</v>
      </c>
      <c r="AI198" s="420">
        <f t="shared" ca="1" si="251"/>
        <v>9.639026288846253E-2</v>
      </c>
      <c r="AJ198" s="420">
        <f t="shared" ca="1" si="251"/>
        <v>-2.4980839829771782</v>
      </c>
      <c r="AK198" s="420">
        <f t="shared" ca="1" si="251"/>
        <v>0.78414770087810837</v>
      </c>
      <c r="AL198" s="420">
        <f t="shared" ca="1" si="251"/>
        <v>-2.2544803741529904</v>
      </c>
      <c r="AM198" s="420">
        <f t="shared" ca="1" si="251"/>
        <v>1.7814439544535503</v>
      </c>
      <c r="AN198" s="420">
        <f t="shared" ca="1" si="251"/>
        <v>-4.4979549363445841</v>
      </c>
      <c r="AO198" s="420">
        <f t="shared" ca="1" si="251"/>
        <v>0.59996669749446596</v>
      </c>
      <c r="AP198" s="420">
        <f t="shared" ca="1" si="251"/>
        <v>-100</v>
      </c>
      <c r="AQ198" s="420" t="e">
        <f t="shared" ca="1" si="251"/>
        <v>#DIV/0!</v>
      </c>
      <c r="AR198" s="420" t="e">
        <f t="shared" ca="1" si="251"/>
        <v>#DIV/0!</v>
      </c>
      <c r="AS198" s="420" t="e">
        <f t="shared" ca="1" si="251"/>
        <v>#DIV/0!</v>
      </c>
      <c r="AT198" s="420" t="e">
        <f t="shared" ca="1" si="251"/>
        <v>#DIV/0!</v>
      </c>
      <c r="AU198" s="420" t="e">
        <f t="shared" ref="AF198:AU200" ca="1" si="269">AU43/AT43*100-100</f>
        <v>#DIV/0!</v>
      </c>
      <c r="AV198" s="372"/>
      <c r="AW198" s="427"/>
      <c r="AX198" s="420"/>
      <c r="AY198" s="420"/>
      <c r="AZ198" s="424"/>
      <c r="BA198" s="420"/>
      <c r="BB198" s="420"/>
    </row>
    <row r="199" spans="1:54" s="411" customFormat="1" x14ac:dyDescent="0.2">
      <c r="A199" s="366" t="s">
        <v>33</v>
      </c>
      <c r="B199" s="365"/>
      <c r="C199" s="366">
        <f t="shared" ref="C199:AB199" ca="1" si="270">C44/B44*100-100</f>
        <v>-0.93257807399965031</v>
      </c>
      <c r="D199" s="366">
        <f t="shared" ca="1" si="270"/>
        <v>9.24561441035938</v>
      </c>
      <c r="E199" s="366">
        <f t="shared" ca="1" si="270"/>
        <v>20.997683413920015</v>
      </c>
      <c r="F199" s="366">
        <f t="shared" ca="1" si="270"/>
        <v>-100</v>
      </c>
      <c r="G199" s="399"/>
      <c r="H199" s="365"/>
      <c r="I199" s="366">
        <f t="shared" ca="1" si="270"/>
        <v>0.24375400702861327</v>
      </c>
      <c r="J199" s="366">
        <f t="shared" ca="1" si="270"/>
        <v>1.2660130605052871</v>
      </c>
      <c r="K199" s="366">
        <f t="shared" ca="1" si="270"/>
        <v>15.49736103787825</v>
      </c>
      <c r="L199" s="366">
        <f t="shared" ca="1" si="270"/>
        <v>14.415068650219865</v>
      </c>
      <c r="M199" s="366">
        <f t="shared" ca="1" si="270"/>
        <v>-2.6833538953984544</v>
      </c>
      <c r="N199" s="366">
        <f t="shared" ca="1" si="270"/>
        <v>-100</v>
      </c>
      <c r="O199" s="366" t="e">
        <f t="shared" ca="1" si="270"/>
        <v>#DIV/0!</v>
      </c>
      <c r="P199" s="399"/>
      <c r="Q199" s="365"/>
      <c r="R199" s="366">
        <f t="shared" ca="1" si="270"/>
        <v>1.4613239218622027</v>
      </c>
      <c r="S199" s="366">
        <f t="shared" ca="1" si="270"/>
        <v>4.1351184759632815</v>
      </c>
      <c r="T199" s="366">
        <f t="shared" ca="1" si="270"/>
        <v>20.224688579853463</v>
      </c>
      <c r="U199" s="366">
        <f t="shared" ca="1" si="270"/>
        <v>3.5223924075249187</v>
      </c>
      <c r="V199" s="366">
        <f t="shared" ca="1" si="270"/>
        <v>2.4516260301203943</v>
      </c>
      <c r="W199" s="366">
        <f t="shared" ca="1" si="270"/>
        <v>-2.6124083428501024</v>
      </c>
      <c r="X199" s="366">
        <f t="shared" ca="1" si="270"/>
        <v>-2.536913684388125</v>
      </c>
      <c r="Y199" s="366">
        <f t="shared" ca="1" si="270"/>
        <v>-100</v>
      </c>
      <c r="Z199" s="366" t="e">
        <f t="shared" ca="1" si="270"/>
        <v>#DIV/0!</v>
      </c>
      <c r="AA199" s="366" t="e">
        <f t="shared" ca="1" si="270"/>
        <v>#DIV/0!</v>
      </c>
      <c r="AB199" s="366" t="e">
        <f t="shared" ca="1" si="270"/>
        <v>#DIV/0!</v>
      </c>
      <c r="AC199" s="399"/>
      <c r="AD199" s="365"/>
      <c r="AE199" s="366">
        <f t="shared" ca="1" si="239"/>
        <v>-0.80824590732163415</v>
      </c>
      <c r="AF199" s="366">
        <f t="shared" ca="1" si="269"/>
        <v>5.6019877091873411</v>
      </c>
      <c r="AG199" s="366">
        <f t="shared" ca="1" si="269"/>
        <v>1.8016239832740411</v>
      </c>
      <c r="AH199" s="366">
        <f t="shared" ca="1" si="269"/>
        <v>7.0078945003517958</v>
      </c>
      <c r="AI199" s="366">
        <f t="shared" ca="1" si="269"/>
        <v>14.188413359653197</v>
      </c>
      <c r="AJ199" s="366">
        <f t="shared" ca="1" si="269"/>
        <v>-1.3948647499069011</v>
      </c>
      <c r="AK199" s="366">
        <f t="shared" ca="1" si="269"/>
        <v>9.4418818171077277</v>
      </c>
      <c r="AL199" s="366">
        <f t="shared" ca="1" si="269"/>
        <v>-5.731960371118717</v>
      </c>
      <c r="AM199" s="366">
        <f t="shared" ca="1" si="269"/>
        <v>-6.6532398310755525E-2</v>
      </c>
      <c r="AN199" s="366">
        <f t="shared" ca="1" si="269"/>
        <v>-1.1894551233848034</v>
      </c>
      <c r="AO199" s="366">
        <f t="shared" ca="1" si="269"/>
        <v>-2.5771308544613447</v>
      </c>
      <c r="AP199" s="366">
        <f t="shared" ca="1" si="269"/>
        <v>-100</v>
      </c>
      <c r="AQ199" s="366" t="e">
        <f t="shared" ca="1" si="269"/>
        <v>#DIV/0!</v>
      </c>
      <c r="AR199" s="366" t="e">
        <f t="shared" ca="1" si="269"/>
        <v>#DIV/0!</v>
      </c>
      <c r="AS199" s="366" t="e">
        <f t="shared" ca="1" si="269"/>
        <v>#DIV/0!</v>
      </c>
      <c r="AT199" s="366" t="e">
        <f t="shared" ca="1" si="269"/>
        <v>#DIV/0!</v>
      </c>
      <c r="AU199" s="366" t="e">
        <f t="shared" ca="1" si="269"/>
        <v>#DIV/0!</v>
      </c>
      <c r="AV199" s="399"/>
      <c r="AW199" s="365"/>
      <c r="AX199" s="366"/>
      <c r="AY199" s="366"/>
      <c r="AZ199" s="367"/>
      <c r="BA199" s="366"/>
      <c r="BB199" s="366"/>
    </row>
    <row r="200" spans="1:54" s="411" customFormat="1" x14ac:dyDescent="0.2">
      <c r="A200" s="418" t="s">
        <v>34</v>
      </c>
      <c r="B200" s="425"/>
      <c r="C200" s="418">
        <f t="shared" ref="C200:AB200" ca="1" si="271">C45/B45*100-100</f>
        <v>-0.62408746014151006</v>
      </c>
      <c r="D200" s="418">
        <f t="shared" ca="1" si="271"/>
        <v>-0.36091624769997566</v>
      </c>
      <c r="E200" s="418">
        <f t="shared" ca="1" si="271"/>
        <v>1.3862076863238002</v>
      </c>
      <c r="F200" s="418">
        <f t="shared" ca="1" si="271"/>
        <v>-100</v>
      </c>
      <c r="G200" s="399"/>
      <c r="H200" s="425"/>
      <c r="I200" s="418">
        <f t="shared" ca="1" si="271"/>
        <v>-0.37615784699973176</v>
      </c>
      <c r="J200" s="418">
        <f t="shared" ca="1" si="271"/>
        <v>-0.43562672598160646</v>
      </c>
      <c r="K200" s="418">
        <f t="shared" ca="1" si="271"/>
        <v>0.5279361836215628</v>
      </c>
      <c r="L200" s="418">
        <f t="shared" ca="1" si="271"/>
        <v>1.2257499227192881</v>
      </c>
      <c r="M200" s="418">
        <f t="shared" ca="1" si="271"/>
        <v>-0.20896657872576441</v>
      </c>
      <c r="N200" s="418">
        <f t="shared" ca="1" si="271"/>
        <v>-100</v>
      </c>
      <c r="O200" s="418" t="e">
        <f t="shared" ca="1" si="271"/>
        <v>#DIV/0!</v>
      </c>
      <c r="P200" s="399"/>
      <c r="Q200" s="425"/>
      <c r="R200" s="418">
        <f t="shared" ca="1" si="271"/>
        <v>-0.48603015405510064</v>
      </c>
      <c r="S200" s="418">
        <f t="shared" ca="1" si="271"/>
        <v>1.0077373942372674</v>
      </c>
      <c r="T200" s="418">
        <f t="shared" ca="1" si="271"/>
        <v>-0.46394467164246578</v>
      </c>
      <c r="U200" s="418">
        <f t="shared" ca="1" si="271"/>
        <v>1.3491042241042095</v>
      </c>
      <c r="V200" s="418">
        <f t="shared" ca="1" si="271"/>
        <v>0.22211528945348391</v>
      </c>
      <c r="W200" s="418">
        <f t="shared" ca="1" si="271"/>
        <v>-0.54763175342121428</v>
      </c>
      <c r="X200" s="418">
        <f t="shared" ca="1" si="271"/>
        <v>0.45868232670733278</v>
      </c>
      <c r="Y200" s="418">
        <f t="shared" ca="1" si="271"/>
        <v>-100</v>
      </c>
      <c r="Z200" s="418" t="e">
        <f t="shared" ca="1" si="271"/>
        <v>#DIV/0!</v>
      </c>
      <c r="AA200" s="418" t="e">
        <f t="shared" ca="1" si="271"/>
        <v>#DIV/0!</v>
      </c>
      <c r="AB200" s="418" t="e">
        <f t="shared" ca="1" si="271"/>
        <v>#DIV/0!</v>
      </c>
      <c r="AC200" s="399"/>
      <c r="AD200" s="425"/>
      <c r="AE200" s="418">
        <f t="shared" ca="1" si="239"/>
        <v>1.0972239641895243</v>
      </c>
      <c r="AF200" s="418">
        <f t="shared" ca="1" si="269"/>
        <v>-0.53151817419040981</v>
      </c>
      <c r="AG200" s="418">
        <f t="shared" ca="1" si="269"/>
        <v>0.53483010037105316</v>
      </c>
      <c r="AH200" s="418">
        <f t="shared" ca="1" si="269"/>
        <v>0.25275461848612224</v>
      </c>
      <c r="AI200" s="418">
        <f t="shared" ca="1" si="269"/>
        <v>-0.54709494367952516</v>
      </c>
      <c r="AJ200" s="418">
        <f t="shared" ca="1" si="269"/>
        <v>1.4432555401800755</v>
      </c>
      <c r="AK200" s="418">
        <f t="shared" ca="1" si="269"/>
        <v>9.6743238837035506E-2</v>
      </c>
      <c r="AL200" s="418">
        <f t="shared" ca="1" si="269"/>
        <v>8.1616321744490961E-3</v>
      </c>
      <c r="AM200" s="418">
        <f t="shared" ca="1" si="269"/>
        <v>-0.82624074831312555</v>
      </c>
      <c r="AN200" s="418">
        <f t="shared" ca="1" si="269"/>
        <v>1.0854171222581215</v>
      </c>
      <c r="AO200" s="418">
        <f t="shared" ca="1" si="269"/>
        <v>-0.41277035816364105</v>
      </c>
      <c r="AP200" s="418">
        <f t="shared" ca="1" si="269"/>
        <v>-100</v>
      </c>
      <c r="AQ200" s="418" t="e">
        <f t="shared" ca="1" si="269"/>
        <v>#DIV/0!</v>
      </c>
      <c r="AR200" s="418" t="e">
        <f t="shared" ca="1" si="269"/>
        <v>#DIV/0!</v>
      </c>
      <c r="AS200" s="418" t="e">
        <f t="shared" ca="1" si="269"/>
        <v>#DIV/0!</v>
      </c>
      <c r="AT200" s="418" t="e">
        <f t="shared" ca="1" si="269"/>
        <v>#DIV/0!</v>
      </c>
      <c r="AU200" s="418" t="e">
        <f t="shared" ca="1" si="269"/>
        <v>#DIV/0!</v>
      </c>
      <c r="AV200" s="399"/>
      <c r="AW200" s="425"/>
      <c r="AX200" s="418"/>
      <c r="AY200" s="418"/>
      <c r="AZ200" s="422"/>
      <c r="BA200" s="418"/>
      <c r="BB200" s="418"/>
    </row>
    <row r="201" spans="1:54" s="371" customFormat="1" x14ac:dyDescent="0.2">
      <c r="B201" s="370"/>
      <c r="G201" s="372"/>
      <c r="H201" s="370"/>
      <c r="P201" s="372"/>
      <c r="Q201" s="370"/>
      <c r="AC201" s="372"/>
      <c r="AD201" s="370"/>
      <c r="AV201" s="372"/>
      <c r="AW201" s="370"/>
      <c r="AZ201" s="372"/>
    </row>
    <row r="202" spans="1:54" s="371" customFormat="1" x14ac:dyDescent="0.2">
      <c r="B202" s="370"/>
      <c r="G202" s="372"/>
      <c r="H202" s="370"/>
      <c r="P202" s="372"/>
      <c r="Q202" s="370"/>
      <c r="AC202" s="372"/>
      <c r="AD202" s="370"/>
      <c r="AV202" s="372"/>
      <c r="AW202" s="370"/>
      <c r="AZ202" s="372"/>
    </row>
    <row r="203" spans="1:54" s="371" customFormat="1" x14ac:dyDescent="0.2">
      <c r="B203" s="370"/>
      <c r="G203" s="372"/>
      <c r="H203" s="370"/>
      <c r="P203" s="372"/>
      <c r="Q203" s="370"/>
      <c r="AC203" s="372"/>
      <c r="AD203" s="370"/>
      <c r="AV203" s="372"/>
      <c r="AW203" s="370"/>
      <c r="AZ203" s="372"/>
    </row>
    <row r="204" spans="1:54" s="371" customFormat="1" x14ac:dyDescent="0.2">
      <c r="B204" s="370"/>
      <c r="G204" s="372"/>
      <c r="H204" s="370"/>
      <c r="P204" s="372"/>
      <c r="Q204" s="370"/>
      <c r="AC204" s="372"/>
      <c r="AD204" s="370"/>
      <c r="AV204" s="372"/>
      <c r="AW204" s="370"/>
      <c r="AZ204" s="372"/>
    </row>
    <row r="205" spans="1:54" s="371" customFormat="1" x14ac:dyDescent="0.2">
      <c r="B205" s="370"/>
      <c r="G205" s="372"/>
      <c r="H205" s="370"/>
      <c r="P205" s="372"/>
      <c r="Q205" s="370"/>
      <c r="AC205" s="372"/>
      <c r="AD205" s="370"/>
      <c r="AV205" s="372"/>
      <c r="AW205" s="370"/>
      <c r="AZ205" s="372"/>
    </row>
    <row r="206" spans="1:54" s="371" customFormat="1" x14ac:dyDescent="0.2">
      <c r="B206" s="370"/>
      <c r="G206" s="372"/>
      <c r="H206" s="370"/>
      <c r="P206" s="372"/>
      <c r="Q206" s="370"/>
      <c r="AC206" s="372"/>
      <c r="AD206" s="370"/>
      <c r="AV206" s="372"/>
      <c r="AW206" s="370"/>
      <c r="AZ206" s="372"/>
    </row>
    <row r="207" spans="1:54" s="371" customFormat="1" x14ac:dyDescent="0.2">
      <c r="B207" s="370"/>
      <c r="G207" s="372"/>
      <c r="H207" s="370"/>
      <c r="P207" s="372"/>
      <c r="Q207" s="370"/>
      <c r="AC207" s="372"/>
      <c r="AD207" s="370"/>
      <c r="AV207" s="372"/>
      <c r="AW207" s="370"/>
      <c r="AZ207" s="372"/>
    </row>
    <row r="208" spans="1:54" s="371" customFormat="1" x14ac:dyDescent="0.2">
      <c r="B208" s="370"/>
      <c r="G208" s="372"/>
      <c r="H208" s="370"/>
      <c r="P208" s="372"/>
      <c r="Q208" s="370"/>
      <c r="AC208" s="372"/>
      <c r="AD208" s="370"/>
      <c r="AV208" s="372"/>
      <c r="AW208" s="370"/>
      <c r="AZ208" s="372"/>
    </row>
    <row r="209" spans="2:52" s="371" customFormat="1" x14ac:dyDescent="0.2">
      <c r="B209" s="370"/>
      <c r="G209" s="372"/>
      <c r="H209" s="370"/>
      <c r="P209" s="372"/>
      <c r="Q209" s="370"/>
      <c r="AC209" s="372"/>
      <c r="AD209" s="370"/>
      <c r="AV209" s="372"/>
      <c r="AW209" s="370"/>
      <c r="AZ209" s="372"/>
    </row>
    <row r="210" spans="2:52" s="371" customFormat="1" x14ac:dyDescent="0.2">
      <c r="B210" s="370"/>
      <c r="G210" s="372"/>
      <c r="H210" s="370"/>
      <c r="P210" s="372"/>
      <c r="Q210" s="370"/>
      <c r="AC210" s="372"/>
      <c r="AD210" s="370"/>
      <c r="AV210" s="372"/>
      <c r="AW210" s="370"/>
      <c r="AZ210" s="372"/>
    </row>
    <row r="211" spans="2:52" s="371" customFormat="1" x14ac:dyDescent="0.2">
      <c r="B211" s="370"/>
      <c r="G211" s="372"/>
      <c r="H211" s="370"/>
      <c r="P211" s="372"/>
      <c r="Q211" s="370"/>
      <c r="AC211" s="372"/>
      <c r="AD211" s="370"/>
      <c r="AV211" s="372"/>
      <c r="AW211" s="370"/>
      <c r="AZ211" s="372"/>
    </row>
    <row r="212" spans="2:52" s="371" customFormat="1" x14ac:dyDescent="0.2">
      <c r="B212" s="370"/>
      <c r="G212" s="372"/>
      <c r="H212" s="370"/>
      <c r="P212" s="372"/>
      <c r="Q212" s="370"/>
      <c r="AC212" s="372"/>
      <c r="AD212" s="370"/>
      <c r="AV212" s="372"/>
      <c r="AW212" s="370"/>
      <c r="AZ212" s="372"/>
    </row>
    <row r="213" spans="2:52" s="371" customFormat="1" x14ac:dyDescent="0.2">
      <c r="B213" s="370"/>
      <c r="G213" s="372"/>
      <c r="H213" s="370"/>
      <c r="P213" s="372"/>
      <c r="Q213" s="370"/>
      <c r="AC213" s="372"/>
      <c r="AD213" s="370"/>
      <c r="AV213" s="372"/>
      <c r="AW213" s="370"/>
      <c r="AZ213" s="372"/>
    </row>
    <row r="214" spans="2:52" s="371" customFormat="1" x14ac:dyDescent="0.2">
      <c r="B214" s="370"/>
      <c r="G214" s="372"/>
      <c r="H214" s="370"/>
      <c r="P214" s="372"/>
      <c r="Q214" s="370"/>
      <c r="AC214" s="372"/>
      <c r="AD214" s="370"/>
      <c r="AV214" s="372"/>
      <c r="AW214" s="370"/>
      <c r="AZ214" s="372"/>
    </row>
    <row r="215" spans="2:52" s="371" customFormat="1" x14ac:dyDescent="0.2">
      <c r="B215" s="370"/>
      <c r="G215" s="372"/>
      <c r="H215" s="370"/>
      <c r="P215" s="372"/>
      <c r="Q215" s="370"/>
      <c r="AC215" s="372"/>
      <c r="AD215" s="370"/>
      <c r="AV215" s="372"/>
      <c r="AW215" s="370"/>
      <c r="AZ215" s="372"/>
    </row>
    <row r="216" spans="2:52" s="371" customFormat="1" x14ac:dyDescent="0.2">
      <c r="B216" s="370"/>
      <c r="G216" s="372"/>
      <c r="H216" s="370"/>
      <c r="P216" s="372"/>
      <c r="Q216" s="370"/>
      <c r="AC216" s="372"/>
      <c r="AD216" s="370"/>
      <c r="AV216" s="372"/>
      <c r="AW216" s="370"/>
      <c r="AZ216" s="372"/>
    </row>
  </sheetData>
  <mergeCells count="29">
    <mergeCell ref="AX4:AY4"/>
    <mergeCell ref="AX115:AY115"/>
    <mergeCell ref="B159:F159"/>
    <mergeCell ref="H159:O159"/>
    <mergeCell ref="Q159:AB159"/>
    <mergeCell ref="AD159:AU159"/>
    <mergeCell ref="B4:F4"/>
    <mergeCell ref="H4:O4"/>
    <mergeCell ref="Q4:AB4"/>
    <mergeCell ref="AD4:AU4"/>
    <mergeCell ref="B49:F49"/>
    <mergeCell ref="H49:O49"/>
    <mergeCell ref="Q49:AB49"/>
    <mergeCell ref="AD49:AU49"/>
    <mergeCell ref="B115:F115"/>
    <mergeCell ref="H115:O115"/>
    <mergeCell ref="AX49:AY49"/>
    <mergeCell ref="B48:F48"/>
    <mergeCell ref="H48:O48"/>
    <mergeCell ref="Q48:AB48"/>
    <mergeCell ref="AD48:AU48"/>
    <mergeCell ref="AX48:AY48"/>
    <mergeCell ref="AX159:AY159"/>
    <mergeCell ref="B114:F114"/>
    <mergeCell ref="H114:O114"/>
    <mergeCell ref="Q114:AB114"/>
    <mergeCell ref="AD114:AU114"/>
    <mergeCell ref="Q115:AB115"/>
    <mergeCell ref="AD115:AU115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9">
    <tabColor theme="7" tint="0.79998168889431442"/>
  </sheetPr>
  <dimension ref="A1:BN216"/>
  <sheetViews>
    <sheetView zoomScale="115" zoomScaleNormal="115" workbookViewId="0">
      <pane xSplit="1" ySplit="6" topLeftCell="BH7" activePane="bottomRight" state="frozen"/>
      <selection sqref="A1:XFD1048576"/>
      <selection pane="topRight" sqref="A1:XFD1048576"/>
      <selection pane="bottomLeft" sqref="A1:XFD1048576"/>
      <selection pane="bottomRight" activeCell="BM7" sqref="BM7"/>
    </sheetView>
  </sheetViews>
  <sheetFormatPr baseColWidth="10" defaultColWidth="11.5703125" defaultRowHeight="12" x14ac:dyDescent="0.2"/>
  <cols>
    <col min="1" max="1" width="79.7109375" style="369" customWidth="1"/>
    <col min="2" max="2" width="11.5703125" style="369" customWidth="1"/>
    <col min="3" max="12" width="11.5703125" style="369"/>
    <col min="13" max="13" width="11.5703125" style="369" customWidth="1"/>
    <col min="14" max="14" width="2.85546875" style="369" customWidth="1"/>
    <col min="15" max="26" width="11.5703125" style="369"/>
    <col min="27" max="27" width="2.85546875" style="369" customWidth="1"/>
    <col min="28" max="39" width="11.5703125" style="369"/>
    <col min="40" max="40" width="2.85546875" style="369" customWidth="1"/>
    <col min="41" max="52" width="11.5703125" style="369"/>
    <col min="53" max="53" width="2.85546875" style="369" customWidth="1"/>
    <col min="54" max="65" width="11.5703125" style="369"/>
    <col min="66" max="66" width="4.5703125" style="369" customWidth="1"/>
    <col min="67" max="16384" width="11.5703125" style="369"/>
  </cols>
  <sheetData>
    <row r="1" spans="1:66" s="467" customFormat="1" ht="15" customHeight="1" x14ac:dyDescent="0.25">
      <c r="A1" s="465" t="s">
        <v>84</v>
      </c>
      <c r="B1" s="466">
        <f>+DATE(YEAR(Actualización!D5)-2,1,1)</f>
        <v>45292</v>
      </c>
      <c r="C1" s="466">
        <f>+EDATE(B1,3)</f>
        <v>45383</v>
      </c>
      <c r="D1" s="466">
        <f t="shared" ref="D1:M1" si="0">+EDATE(C1,3)</f>
        <v>45474</v>
      </c>
      <c r="E1" s="466">
        <f t="shared" si="0"/>
        <v>45566</v>
      </c>
      <c r="F1" s="466">
        <f t="shared" si="0"/>
        <v>45658</v>
      </c>
      <c r="G1" s="466">
        <f t="shared" si="0"/>
        <v>45748</v>
      </c>
      <c r="H1" s="466">
        <f t="shared" si="0"/>
        <v>45839</v>
      </c>
      <c r="I1" s="466">
        <f t="shared" si="0"/>
        <v>45931</v>
      </c>
      <c r="J1" s="466">
        <f t="shared" si="0"/>
        <v>46023</v>
      </c>
      <c r="K1" s="466">
        <f t="shared" si="0"/>
        <v>46113</v>
      </c>
      <c r="L1" s="466">
        <f t="shared" si="0"/>
        <v>46204</v>
      </c>
      <c r="M1" s="466">
        <f t="shared" si="0"/>
        <v>46296</v>
      </c>
      <c r="O1" s="466">
        <f>+B1</f>
        <v>45292</v>
      </c>
      <c r="P1" s="466">
        <f t="shared" ref="P1:Z2" si="1">+C1</f>
        <v>45383</v>
      </c>
      <c r="Q1" s="466">
        <f t="shared" si="1"/>
        <v>45474</v>
      </c>
      <c r="R1" s="466">
        <f t="shared" si="1"/>
        <v>45566</v>
      </c>
      <c r="S1" s="466">
        <f t="shared" si="1"/>
        <v>45658</v>
      </c>
      <c r="T1" s="466">
        <f t="shared" si="1"/>
        <v>45748</v>
      </c>
      <c r="U1" s="466">
        <f t="shared" si="1"/>
        <v>45839</v>
      </c>
      <c r="V1" s="466">
        <f t="shared" si="1"/>
        <v>45931</v>
      </c>
      <c r="W1" s="466">
        <f t="shared" si="1"/>
        <v>46023</v>
      </c>
      <c r="X1" s="466">
        <f t="shared" si="1"/>
        <v>46113</v>
      </c>
      <c r="Y1" s="466">
        <f t="shared" si="1"/>
        <v>46204</v>
      </c>
      <c r="Z1" s="466">
        <f t="shared" si="1"/>
        <v>46296</v>
      </c>
      <c r="AB1" s="466">
        <f>+EDATE(B1,-12)</f>
        <v>44927</v>
      </c>
      <c r="AC1" s="466">
        <f>+EDATE(C1,-12)</f>
        <v>45017</v>
      </c>
      <c r="AD1" s="466">
        <f t="shared" ref="AD1:AL1" si="2">+EDATE(D1,-12)</f>
        <v>45108</v>
      </c>
      <c r="AE1" s="466">
        <f t="shared" si="2"/>
        <v>45200</v>
      </c>
      <c r="AF1" s="466">
        <f t="shared" si="2"/>
        <v>45292</v>
      </c>
      <c r="AG1" s="466">
        <f t="shared" si="2"/>
        <v>45383</v>
      </c>
      <c r="AH1" s="466">
        <f t="shared" si="2"/>
        <v>45474</v>
      </c>
      <c r="AI1" s="466">
        <f t="shared" si="2"/>
        <v>45566</v>
      </c>
      <c r="AJ1" s="466">
        <f t="shared" si="2"/>
        <v>45658</v>
      </c>
      <c r="AK1" s="466">
        <f t="shared" si="2"/>
        <v>45748</v>
      </c>
      <c r="AL1" s="466">
        <f t="shared" si="2"/>
        <v>45839</v>
      </c>
      <c r="AM1" s="466">
        <f>+EDATE(M1,-12)</f>
        <v>45931</v>
      </c>
      <c r="AO1" s="466">
        <f t="shared" ref="AO1:AZ2" si="3">+AB1</f>
        <v>44927</v>
      </c>
      <c r="AP1" s="466">
        <f t="shared" si="3"/>
        <v>45017</v>
      </c>
      <c r="AQ1" s="466">
        <f t="shared" si="3"/>
        <v>45108</v>
      </c>
      <c r="AR1" s="466">
        <f t="shared" si="3"/>
        <v>45200</v>
      </c>
      <c r="AS1" s="466">
        <f t="shared" si="3"/>
        <v>45292</v>
      </c>
      <c r="AT1" s="466">
        <f t="shared" si="3"/>
        <v>45383</v>
      </c>
      <c r="AU1" s="466">
        <f t="shared" si="3"/>
        <v>45474</v>
      </c>
      <c r="AV1" s="466">
        <f t="shared" si="3"/>
        <v>45566</v>
      </c>
      <c r="AW1" s="466">
        <f t="shared" si="3"/>
        <v>45658</v>
      </c>
      <c r="AX1" s="466">
        <f t="shared" si="3"/>
        <v>45748</v>
      </c>
      <c r="AY1" s="466">
        <f t="shared" si="3"/>
        <v>45839</v>
      </c>
      <c r="AZ1" s="466">
        <f t="shared" si="3"/>
        <v>45931</v>
      </c>
      <c r="BB1" s="466">
        <f t="shared" ref="BB1:BM1" si="4">+EDATE(B1,-3)</f>
        <v>45200</v>
      </c>
      <c r="BC1" s="466">
        <f t="shared" si="4"/>
        <v>45292</v>
      </c>
      <c r="BD1" s="466">
        <f t="shared" si="4"/>
        <v>45383</v>
      </c>
      <c r="BE1" s="466">
        <f t="shared" si="4"/>
        <v>45474</v>
      </c>
      <c r="BF1" s="466">
        <f t="shared" si="4"/>
        <v>45566</v>
      </c>
      <c r="BG1" s="466">
        <f t="shared" si="4"/>
        <v>45658</v>
      </c>
      <c r="BH1" s="466">
        <f t="shared" si="4"/>
        <v>45748</v>
      </c>
      <c r="BI1" s="466">
        <f t="shared" si="4"/>
        <v>45839</v>
      </c>
      <c r="BJ1" s="466">
        <f t="shared" si="4"/>
        <v>45931</v>
      </c>
      <c r="BK1" s="466">
        <f t="shared" si="4"/>
        <v>46023</v>
      </c>
      <c r="BL1" s="466">
        <f t="shared" si="4"/>
        <v>46113</v>
      </c>
      <c r="BM1" s="466">
        <f t="shared" si="4"/>
        <v>46204</v>
      </c>
    </row>
    <row r="2" spans="1:66" s="467" customFormat="1" ht="15" customHeight="1" x14ac:dyDescent="0.25">
      <c r="A2" s="465" t="s">
        <v>85</v>
      </c>
      <c r="B2" s="466">
        <f>+EDATE(B1,1)</f>
        <v>45323</v>
      </c>
      <c r="C2" s="466">
        <f>+EDATE(C1,1)</f>
        <v>45413</v>
      </c>
      <c r="D2" s="466">
        <f t="shared" ref="D2:M2" si="5">+EDATE(D1,1)</f>
        <v>45505</v>
      </c>
      <c r="E2" s="466">
        <f t="shared" si="5"/>
        <v>45597</v>
      </c>
      <c r="F2" s="466">
        <f t="shared" si="5"/>
        <v>45689</v>
      </c>
      <c r="G2" s="466">
        <f t="shared" si="5"/>
        <v>45778</v>
      </c>
      <c r="H2" s="466">
        <f t="shared" si="5"/>
        <v>45870</v>
      </c>
      <c r="I2" s="466">
        <f t="shared" si="5"/>
        <v>45962</v>
      </c>
      <c r="J2" s="466">
        <f t="shared" si="5"/>
        <v>46054</v>
      </c>
      <c r="K2" s="466">
        <f t="shared" si="5"/>
        <v>46143</v>
      </c>
      <c r="L2" s="466">
        <f t="shared" si="5"/>
        <v>46235</v>
      </c>
      <c r="M2" s="466">
        <f t="shared" si="5"/>
        <v>46327</v>
      </c>
      <c r="O2" s="466">
        <f>+B2</f>
        <v>45323</v>
      </c>
      <c r="P2" s="466">
        <f t="shared" si="1"/>
        <v>45413</v>
      </c>
      <c r="Q2" s="466">
        <f t="shared" si="1"/>
        <v>45505</v>
      </c>
      <c r="R2" s="466">
        <f t="shared" si="1"/>
        <v>45597</v>
      </c>
      <c r="S2" s="466">
        <f t="shared" si="1"/>
        <v>45689</v>
      </c>
      <c r="T2" s="466">
        <f t="shared" si="1"/>
        <v>45778</v>
      </c>
      <c r="U2" s="466">
        <f t="shared" si="1"/>
        <v>45870</v>
      </c>
      <c r="V2" s="466">
        <f t="shared" si="1"/>
        <v>45962</v>
      </c>
      <c r="W2" s="466">
        <f t="shared" si="1"/>
        <v>46054</v>
      </c>
      <c r="X2" s="466">
        <f t="shared" si="1"/>
        <v>46143</v>
      </c>
      <c r="Y2" s="466">
        <f t="shared" si="1"/>
        <v>46235</v>
      </c>
      <c r="Z2" s="466">
        <f t="shared" si="1"/>
        <v>46327</v>
      </c>
      <c r="AB2" s="466">
        <f>+EDATE(AB1,2)</f>
        <v>44986</v>
      </c>
      <c r="AC2" s="466">
        <f>+EDATE(AC1,2)</f>
        <v>45078</v>
      </c>
      <c r="AD2" s="466">
        <f t="shared" ref="AD2:AM2" si="6">+EDATE(AD1,2)</f>
        <v>45170</v>
      </c>
      <c r="AE2" s="466">
        <f t="shared" si="6"/>
        <v>45261</v>
      </c>
      <c r="AF2" s="466">
        <f t="shared" si="6"/>
        <v>45352</v>
      </c>
      <c r="AG2" s="466">
        <f t="shared" si="6"/>
        <v>45444</v>
      </c>
      <c r="AH2" s="466">
        <f t="shared" si="6"/>
        <v>45536</v>
      </c>
      <c r="AI2" s="466">
        <f t="shared" si="6"/>
        <v>45627</v>
      </c>
      <c r="AJ2" s="466">
        <f t="shared" si="6"/>
        <v>45717</v>
      </c>
      <c r="AK2" s="466">
        <f t="shared" si="6"/>
        <v>45809</v>
      </c>
      <c r="AL2" s="466">
        <f t="shared" si="6"/>
        <v>45901</v>
      </c>
      <c r="AM2" s="466">
        <f t="shared" si="6"/>
        <v>45992</v>
      </c>
      <c r="AO2" s="466">
        <f t="shared" si="3"/>
        <v>44986</v>
      </c>
      <c r="AP2" s="466">
        <f t="shared" si="3"/>
        <v>45078</v>
      </c>
      <c r="AQ2" s="466">
        <f t="shared" si="3"/>
        <v>45170</v>
      </c>
      <c r="AR2" s="466">
        <f t="shared" si="3"/>
        <v>45261</v>
      </c>
      <c r="AS2" s="466">
        <f t="shared" si="3"/>
        <v>45352</v>
      </c>
      <c r="AT2" s="466">
        <f t="shared" si="3"/>
        <v>45444</v>
      </c>
      <c r="AU2" s="466">
        <f t="shared" si="3"/>
        <v>45536</v>
      </c>
      <c r="AV2" s="466">
        <f t="shared" si="3"/>
        <v>45627</v>
      </c>
      <c r="AW2" s="466">
        <f t="shared" si="3"/>
        <v>45717</v>
      </c>
      <c r="AX2" s="466">
        <f t="shared" si="3"/>
        <v>45809</v>
      </c>
      <c r="AY2" s="466">
        <f t="shared" si="3"/>
        <v>45901</v>
      </c>
      <c r="AZ2" s="466">
        <f t="shared" si="3"/>
        <v>45992</v>
      </c>
      <c r="BB2" s="466">
        <f>+EDATE(BB1,2)</f>
        <v>45261</v>
      </c>
      <c r="BC2" s="466">
        <f t="shared" ref="BC2:BM2" si="7">+EDATE(BC1,2)</f>
        <v>45352</v>
      </c>
      <c r="BD2" s="466">
        <f t="shared" si="7"/>
        <v>45444</v>
      </c>
      <c r="BE2" s="466">
        <f t="shared" si="7"/>
        <v>45536</v>
      </c>
      <c r="BF2" s="466">
        <f t="shared" si="7"/>
        <v>45627</v>
      </c>
      <c r="BG2" s="466">
        <f t="shared" si="7"/>
        <v>45717</v>
      </c>
      <c r="BH2" s="466">
        <f t="shared" si="7"/>
        <v>45809</v>
      </c>
      <c r="BI2" s="466">
        <f t="shared" si="7"/>
        <v>45901</v>
      </c>
      <c r="BJ2" s="466">
        <f t="shared" si="7"/>
        <v>45992</v>
      </c>
      <c r="BK2" s="466">
        <f t="shared" si="7"/>
        <v>46082</v>
      </c>
      <c r="BL2" s="466">
        <f t="shared" si="7"/>
        <v>46174</v>
      </c>
      <c r="BM2" s="466">
        <f t="shared" si="7"/>
        <v>46266</v>
      </c>
    </row>
    <row r="4" spans="1:66" s="412" customFormat="1" ht="15.75" x14ac:dyDescent="0.25">
      <c r="B4" s="530" t="s">
        <v>88</v>
      </c>
      <c r="C4" s="530"/>
      <c r="D4" s="530"/>
      <c r="E4" s="530"/>
      <c r="F4" s="530"/>
      <c r="G4" s="530"/>
      <c r="H4" s="530"/>
      <c r="I4" s="530"/>
      <c r="J4" s="530"/>
      <c r="K4" s="530"/>
      <c r="L4" s="530"/>
      <c r="M4" s="530"/>
      <c r="O4" s="530" t="s">
        <v>88</v>
      </c>
      <c r="P4" s="530"/>
      <c r="Q4" s="530"/>
      <c r="R4" s="530"/>
      <c r="S4" s="530"/>
      <c r="T4" s="530"/>
      <c r="U4" s="530"/>
      <c r="V4" s="530"/>
      <c r="W4" s="530"/>
      <c r="X4" s="530"/>
      <c r="Y4" s="530"/>
      <c r="Z4" s="530"/>
      <c r="AB4" s="531" t="s">
        <v>87</v>
      </c>
      <c r="AC4" s="531"/>
      <c r="AD4" s="531"/>
      <c r="AE4" s="531"/>
      <c r="AF4" s="531"/>
      <c r="AG4" s="531"/>
      <c r="AH4" s="531"/>
      <c r="AI4" s="531"/>
      <c r="AJ4" s="531"/>
      <c r="AK4" s="531"/>
      <c r="AL4" s="531"/>
      <c r="AM4" s="531"/>
      <c r="AO4" s="531" t="s">
        <v>87</v>
      </c>
      <c r="AP4" s="531"/>
      <c r="AQ4" s="531"/>
      <c r="AR4" s="531"/>
      <c r="AS4" s="531"/>
      <c r="AT4" s="531"/>
      <c r="AU4" s="531"/>
      <c r="AV4" s="531"/>
      <c r="AW4" s="531"/>
      <c r="AX4" s="531"/>
      <c r="AY4" s="531"/>
      <c r="AZ4" s="531"/>
      <c r="BB4" s="531" t="s">
        <v>87</v>
      </c>
      <c r="BC4" s="531"/>
      <c r="BD4" s="531"/>
      <c r="BE4" s="531"/>
      <c r="BF4" s="531"/>
      <c r="BG4" s="531"/>
      <c r="BH4" s="531"/>
      <c r="BI4" s="531"/>
      <c r="BJ4" s="531"/>
      <c r="BK4" s="531"/>
      <c r="BL4" s="531"/>
      <c r="BM4" s="531"/>
    </row>
    <row r="5" spans="1:66" s="470" customFormat="1" ht="31.9" customHeight="1" x14ac:dyDescent="0.2">
      <c r="A5" s="468" t="s">
        <v>42</v>
      </c>
      <c r="B5" s="469" t="str">
        <f>+PROPER(TEXT(B1,"mmmm"))&amp;"-"&amp;TEXT(B2,"mmmm")&amp;" "&amp;YEAR(B1)</f>
        <v>Enero-febrero 2024</v>
      </c>
      <c r="C5" s="469" t="str">
        <f t="shared" ref="C5:M5" si="8">+PROPER(TEXT(C1,"mmmm"))&amp;"-"&amp;TEXT(C2,"mmmm")&amp;" "&amp;YEAR(C1)</f>
        <v>Abril-mayo 2024</v>
      </c>
      <c r="D5" s="469" t="str">
        <f t="shared" si="8"/>
        <v>Julio-agosto 2024</v>
      </c>
      <c r="E5" s="469" t="str">
        <f t="shared" si="8"/>
        <v>Octubre-noviembre 2024</v>
      </c>
      <c r="F5" s="469" t="str">
        <f t="shared" si="8"/>
        <v>Enero-febrero 2025</v>
      </c>
      <c r="G5" s="469" t="str">
        <f t="shared" si="8"/>
        <v>Abril-mayo 2025</v>
      </c>
      <c r="H5" s="469" t="str">
        <f t="shared" si="8"/>
        <v>Julio-agosto 2025</v>
      </c>
      <c r="I5" s="469" t="str">
        <f t="shared" si="8"/>
        <v>Octubre-noviembre 2025</v>
      </c>
      <c r="J5" s="469" t="str">
        <f t="shared" si="8"/>
        <v>Enero-febrero 2026</v>
      </c>
      <c r="K5" s="469" t="str">
        <f t="shared" si="8"/>
        <v>Abril-mayo 2026</v>
      </c>
      <c r="L5" s="469" t="str">
        <f t="shared" si="8"/>
        <v>Julio-agosto 2026</v>
      </c>
      <c r="M5" s="469" t="str">
        <f t="shared" si="8"/>
        <v>Octubre-noviembre 2026</v>
      </c>
      <c r="O5" s="469" t="str">
        <f t="shared" ref="O5:Z5" si="9">+PROPER(TEXT(O1,"mmmm"))&amp;"-"&amp;TEXT(O2,"mmmm")&amp;" "&amp;YEAR(O1)</f>
        <v>Enero-febrero 2024</v>
      </c>
      <c r="P5" s="469" t="str">
        <f t="shared" si="9"/>
        <v>Abril-mayo 2024</v>
      </c>
      <c r="Q5" s="469" t="str">
        <f t="shared" si="9"/>
        <v>Julio-agosto 2024</v>
      </c>
      <c r="R5" s="469" t="str">
        <f t="shared" si="9"/>
        <v>Octubre-noviembre 2024</v>
      </c>
      <c r="S5" s="469" t="str">
        <f t="shared" si="9"/>
        <v>Enero-febrero 2025</v>
      </c>
      <c r="T5" s="469" t="str">
        <f t="shared" si="9"/>
        <v>Abril-mayo 2025</v>
      </c>
      <c r="U5" s="469" t="str">
        <f t="shared" si="9"/>
        <v>Julio-agosto 2025</v>
      </c>
      <c r="V5" s="469" t="str">
        <f t="shared" si="9"/>
        <v>Octubre-noviembre 2025</v>
      </c>
      <c r="W5" s="469" t="str">
        <f t="shared" si="9"/>
        <v>Enero-febrero 2026</v>
      </c>
      <c r="X5" s="469" t="str">
        <f t="shared" si="9"/>
        <v>Abril-mayo 2026</v>
      </c>
      <c r="Y5" s="469" t="str">
        <f t="shared" si="9"/>
        <v>Julio-agosto 2026</v>
      </c>
      <c r="Z5" s="469" t="str">
        <f t="shared" si="9"/>
        <v>Octubre-noviembre 2026</v>
      </c>
      <c r="AB5" s="469" t="str">
        <f>+YEAR(AB1)&amp;"-I"</f>
        <v>2023-I</v>
      </c>
      <c r="AC5" s="469" t="str">
        <f>+YEAR(AC1)&amp;"-II"</f>
        <v>2023-II</v>
      </c>
      <c r="AD5" s="469" t="str">
        <f>+YEAR(AD1)&amp;"-III"</f>
        <v>2023-III</v>
      </c>
      <c r="AE5" s="469" t="str">
        <f>+YEAR(AE1)&amp;"-IV"</f>
        <v>2023-IV</v>
      </c>
      <c r="AF5" s="469" t="str">
        <f>+YEAR(AF1)&amp;"-I"</f>
        <v>2024-I</v>
      </c>
      <c r="AG5" s="469" t="str">
        <f>+YEAR(AG1)&amp;"-II"</f>
        <v>2024-II</v>
      </c>
      <c r="AH5" s="469" t="str">
        <f>+YEAR(AH1)&amp;"-III"</f>
        <v>2024-III</v>
      </c>
      <c r="AI5" s="469" t="str">
        <f>+YEAR(AI1)&amp;"-IV"</f>
        <v>2024-IV</v>
      </c>
      <c r="AJ5" s="469" t="str">
        <f>+YEAR(AJ1)&amp;"-I"</f>
        <v>2025-I</v>
      </c>
      <c r="AK5" s="469" t="str">
        <f>+YEAR(AK1)&amp;"-II"</f>
        <v>2025-II</v>
      </c>
      <c r="AL5" s="469" t="str">
        <f>+YEAR(AL1)&amp;"-III"</f>
        <v>2025-III</v>
      </c>
      <c r="AM5" s="469" t="str">
        <f>+YEAR(AM1)&amp;"-IV"</f>
        <v>2025-IV</v>
      </c>
      <c r="AO5" s="469" t="str">
        <f>+YEAR(AO1)&amp;"-I"</f>
        <v>2023-I</v>
      </c>
      <c r="AP5" s="469" t="str">
        <f>+YEAR(AP1)&amp;"-II"</f>
        <v>2023-II</v>
      </c>
      <c r="AQ5" s="469" t="str">
        <f>+YEAR(AQ1)&amp;"-III"</f>
        <v>2023-III</v>
      </c>
      <c r="AR5" s="469" t="str">
        <f>+YEAR(AR1)&amp;"-IV"</f>
        <v>2023-IV</v>
      </c>
      <c r="AS5" s="469" t="str">
        <f>+YEAR(AS1)&amp;"-I"</f>
        <v>2024-I</v>
      </c>
      <c r="AT5" s="469" t="str">
        <f>+YEAR(AT1)&amp;"-II"</f>
        <v>2024-II</v>
      </c>
      <c r="AU5" s="469" t="str">
        <f>+YEAR(AU1)&amp;"-III"</f>
        <v>2024-III</v>
      </c>
      <c r="AV5" s="469" t="str">
        <f>+YEAR(AV1)&amp;"-IV"</f>
        <v>2024-IV</v>
      </c>
      <c r="AW5" s="469" t="str">
        <f>+YEAR(AW1)&amp;"-I"</f>
        <v>2025-I</v>
      </c>
      <c r="AX5" s="469" t="str">
        <f>+YEAR(AX1)&amp;"-II"</f>
        <v>2025-II</v>
      </c>
      <c r="AY5" s="469" t="str">
        <f>+YEAR(AY1)&amp;"-III"</f>
        <v>2025-III</v>
      </c>
      <c r="AZ5" s="469" t="str">
        <f>+YEAR(AZ1)&amp;"-IV"</f>
        <v>2025-IV</v>
      </c>
      <c r="BB5" s="469" t="str">
        <f>+YEAR(BB1)&amp;"-IV"</f>
        <v>2023-IV</v>
      </c>
      <c r="BC5" s="469" t="str">
        <f>+YEAR(BC1)&amp;"-I"</f>
        <v>2024-I</v>
      </c>
      <c r="BD5" s="469" t="str">
        <f>+YEAR(BD1)&amp;"-II"</f>
        <v>2024-II</v>
      </c>
      <c r="BE5" s="469" t="str">
        <f>+YEAR(BE1)&amp;"-III"</f>
        <v>2024-III</v>
      </c>
      <c r="BF5" s="469" t="str">
        <f>+YEAR(BF1)&amp;"-IV"</f>
        <v>2024-IV</v>
      </c>
      <c r="BG5" s="469" t="str">
        <f>+YEAR(BG1)&amp;"-I"</f>
        <v>2025-I</v>
      </c>
      <c r="BH5" s="469" t="str">
        <f>+YEAR(BH1)&amp;"-II"</f>
        <v>2025-II</v>
      </c>
      <c r="BI5" s="469" t="str">
        <f>+YEAR(BI1)&amp;"-III"</f>
        <v>2025-III</v>
      </c>
      <c r="BJ5" s="469" t="str">
        <f>+YEAR(BJ1)&amp;"-IV"</f>
        <v>2025-IV</v>
      </c>
      <c r="BK5" s="469" t="str">
        <f>+YEAR(BK1)&amp;"-I"</f>
        <v>2026-I</v>
      </c>
      <c r="BL5" s="469" t="str">
        <f>+YEAR(BL1)&amp;"-II"</f>
        <v>2026-II</v>
      </c>
      <c r="BM5" s="469" t="str">
        <f>+YEAR(BM1)&amp;"-III"</f>
        <v>2026-III</v>
      </c>
      <c r="BN5" s="412"/>
    </row>
    <row r="6" spans="1:66" ht="12.75" customHeight="1" x14ac:dyDescent="0.2">
      <c r="A6" s="417" t="s">
        <v>80</v>
      </c>
      <c r="B6" s="354"/>
      <c r="C6" s="354"/>
      <c r="D6" s="354"/>
      <c r="E6" s="354"/>
      <c r="F6" s="354"/>
      <c r="G6" s="354"/>
      <c r="H6" s="354"/>
      <c r="I6" s="354"/>
      <c r="J6" s="354"/>
      <c r="K6" s="354"/>
      <c r="L6" s="354"/>
      <c r="M6" s="354"/>
      <c r="O6" s="354"/>
      <c r="P6" s="354"/>
      <c r="Q6" s="354"/>
      <c r="R6" s="354"/>
      <c r="S6" s="354"/>
      <c r="T6" s="354"/>
      <c r="U6" s="354"/>
      <c r="V6" s="354"/>
      <c r="W6" s="354"/>
      <c r="X6" s="354"/>
      <c r="Y6" s="354"/>
      <c r="Z6" s="354"/>
      <c r="AB6" s="354"/>
      <c r="AC6" s="354"/>
      <c r="AD6" s="354"/>
      <c r="AE6" s="354"/>
      <c r="AF6" s="354"/>
      <c r="AG6" s="354"/>
      <c r="AH6" s="354"/>
      <c r="AI6" s="354"/>
      <c r="AJ6" s="354"/>
      <c r="AK6" s="354"/>
      <c r="AL6" s="354"/>
      <c r="AM6" s="354"/>
      <c r="AO6" s="354"/>
      <c r="AP6" s="354"/>
      <c r="AQ6" s="354"/>
      <c r="AR6" s="354"/>
      <c r="AS6" s="354"/>
      <c r="AT6" s="354"/>
      <c r="AU6" s="354"/>
      <c r="AV6" s="354"/>
      <c r="AW6" s="354"/>
      <c r="AX6" s="354"/>
      <c r="AY6" s="354"/>
      <c r="AZ6" s="354"/>
      <c r="BB6" s="354"/>
      <c r="BC6" s="354"/>
      <c r="BD6" s="354"/>
      <c r="BE6" s="354"/>
      <c r="BF6" s="354"/>
      <c r="BG6" s="354"/>
      <c r="BH6" s="354"/>
      <c r="BI6" s="354"/>
      <c r="BJ6" s="354"/>
      <c r="BK6" s="354"/>
      <c r="BL6" s="354"/>
      <c r="BM6" s="354"/>
    </row>
    <row r="7" spans="1:66" s="432" customFormat="1" x14ac:dyDescent="0.2">
      <c r="A7" s="428" t="s">
        <v>0</v>
      </c>
      <c r="B7" s="357">
        <f ca="1">AVERAGEIFS(DContriORI!$E44:$ZZ44,DContriORI!$E$42:$ZZ$42,"&gt;="&amp;B$1,DContriORI!$E$42:$ZZ$42,"&lt;="&amp;B$2)</f>
        <v>7761278.0420549382</v>
      </c>
      <c r="C7" s="357">
        <f ca="1">AVERAGEIFS(DContriORI!$E44:$ZZ44,DContriORI!$E$42:$ZZ$42,"&gt;="&amp;C$1,DContriORI!$E$42:$ZZ$42,"&lt;="&amp;C$2)</f>
        <v>8118429.7331863083</v>
      </c>
      <c r="D7" s="357">
        <f ca="1">AVERAGEIFS(DContriORI!$E44:$ZZ44,DContriORI!$E$42:$ZZ$42,"&gt;="&amp;D$1,DContriORI!$E$42:$ZZ$42,"&lt;="&amp;D$2)</f>
        <v>8104815.5582325701</v>
      </c>
      <c r="E7" s="357">
        <f ca="1">AVERAGEIFS(DContriORI!$E44:$ZZ44,DContriORI!$E$42:$ZZ$42,"&gt;="&amp;E$1,DContriORI!$E$42:$ZZ$42,"&lt;="&amp;E$2)</f>
        <v>8037109.6506237071</v>
      </c>
      <c r="F7" s="357">
        <f ca="1">AVERAGEIFS(DContriORI!$E44:$ZZ44,DContriORI!$E$42:$ZZ$42,"&gt;="&amp;F$1,DContriORI!$E$42:$ZZ$42,"&lt;="&amp;F$2)</f>
        <v>7551162.2142129624</v>
      </c>
      <c r="G7" s="357">
        <f ca="1">AVERAGEIFS(DContriORI!$E44:$ZZ44,DContriORI!$E$42:$ZZ$42,"&gt;="&amp;G$1,DContriORI!$E$42:$ZZ$42,"&lt;="&amp;G$2)</f>
        <v>7931935.8025986021</v>
      </c>
      <c r="H7" s="357">
        <f ca="1">AVERAGEIFS(DContriORI!$E44:$ZZ44,DContriORI!$E$42:$ZZ$42,"&gt;="&amp;H$1,DContriORI!$E$42:$ZZ$42,"&lt;="&amp;H$2)</f>
        <v>7871188.3512324886</v>
      </c>
      <c r="I7" s="357">
        <f ca="1">AVERAGEIFS(DContriORI!$E44:$ZZ44,DContriORI!$E$42:$ZZ$42,"&gt;="&amp;I$1,DContriORI!$E$42:$ZZ$42,"&lt;="&amp;I$2)</f>
        <v>7997341.127349318</v>
      </c>
      <c r="J7" s="357">
        <f ca="1">AVERAGEIFS(DContriORI!$E44:$ZZ44,DContriORI!$E$42:$ZZ$42,"&gt;="&amp;J$1,DContriORI!$E$42:$ZZ$42,"&lt;="&amp;J$2)</f>
        <v>0</v>
      </c>
      <c r="K7" s="357">
        <f ca="1">AVERAGEIFS(DContriORI!$E44:$ZZ44,DContriORI!$E$42:$ZZ$42,"&gt;="&amp;K$1,DContriORI!$E$42:$ZZ$42,"&lt;="&amp;K$2)</f>
        <v>0</v>
      </c>
      <c r="L7" s="357">
        <f ca="1">AVERAGEIFS(DContriORI!$E44:$ZZ44,DContriORI!$E$42:$ZZ$42,"&gt;="&amp;L$1,DContriORI!$E$42:$ZZ$42,"&lt;="&amp;L$2)</f>
        <v>0</v>
      </c>
      <c r="M7" s="357">
        <f ca="1">AVERAGEIFS(DContriORI!$E44:$ZZ44,DContriORI!$E$42:$ZZ$42,"&gt;="&amp;M$1,DContriORI!$E$42:$ZZ$42,"&lt;="&amp;M$2)</f>
        <v>0</v>
      </c>
      <c r="O7" s="428">
        <f ca="1">AVERAGEIFS(DContriDES!$E44:$ZZ44,DContriDES!$E$42:$ZZ$42,"&gt;="&amp;DContriBimestralAdel!O$1,DContriDES!$E$42:$ZZ$42,"&lt;="&amp;DContriBimestralAdel!O$2)</f>
        <v>7965215.0264143664</v>
      </c>
      <c r="P7" s="428">
        <f ca="1">AVERAGEIFS(DContriDES!$E44:$ZZ44,DContriDES!$E$42:$ZZ$42,"&gt;="&amp;DContriBimestralAdel!P$1,DContriDES!$E$42:$ZZ$42,"&lt;="&amp;DContriBimestralAdel!P$2)</f>
        <v>7906425.1125528216</v>
      </c>
      <c r="Q7" s="428">
        <f ca="1">AVERAGEIFS(DContriDES!$E44:$ZZ44,DContriDES!$E$42:$ZZ$42,"&gt;="&amp;DContriBimestralAdel!Q$1,DContriDES!$E$42:$ZZ$42,"&lt;="&amp;DContriBimestralAdel!Q$2)</f>
        <v>7961220.0008728988</v>
      </c>
      <c r="R7" s="428">
        <f ca="1">AVERAGEIFS(DContriDES!$E44:$ZZ44,DContriDES!$E$42:$ZZ$42,"&gt;="&amp;DContriBimestralAdel!R$1,DContriDES!$E$42:$ZZ$42,"&lt;="&amp;DContriBimestralAdel!R$2)</f>
        <v>7859111.6673303451</v>
      </c>
      <c r="S7" s="428">
        <f ca="1">AVERAGEIFS(DContriDES!$E44:$ZZ44,DContriDES!$E$42:$ZZ$42,"&gt;="&amp;DContriBimestralAdel!S$1,DContriDES!$E$42:$ZZ$42,"&lt;="&amp;DContriBimestralAdel!S$2)</f>
        <v>7827091.5177889802</v>
      </c>
      <c r="T7" s="428">
        <f ca="1">AVERAGEIFS(DContriDES!$E44:$ZZ44,DContriDES!$E$42:$ZZ$42,"&gt;="&amp;DContriBimestralAdel!T$1,DContriDES!$E$42:$ZZ$42,"&lt;="&amp;DContriBimestralAdel!T$2)</f>
        <v>7864104.9340055697</v>
      </c>
      <c r="U7" s="428">
        <f ca="1">AVERAGEIFS(DContriDES!$E44:$ZZ44,DContriDES!$E$42:$ZZ$42,"&gt;="&amp;DContriBimestralAdel!U$1,DContriDES!$E$42:$ZZ$42,"&lt;="&amp;DContriBimestralAdel!U$2)</f>
        <v>7766661.6335837161</v>
      </c>
      <c r="V7" s="428">
        <f ca="1">AVERAGEIFS(DContriDES!$E44:$ZZ44,DContriDES!$E$42:$ZZ$42,"&gt;="&amp;DContriBimestralAdel!V$1,DContriDES!$E$42:$ZZ$42,"&lt;="&amp;DContriBimestralAdel!V$2)</f>
        <v>7840566.0065221637</v>
      </c>
      <c r="W7" s="428">
        <f ca="1">AVERAGEIFS(DContriDES!$E44:$ZZ44,DContriDES!$E$42:$ZZ$42,"&gt;="&amp;DContriBimestralAdel!W$1,DContriDES!$E$42:$ZZ$42,"&lt;="&amp;DContriBimestralAdel!W$2)</f>
        <v>0</v>
      </c>
      <c r="X7" s="428">
        <f ca="1">AVERAGEIFS(DContriDES!$E44:$ZZ44,DContriDES!$E$42:$ZZ$42,"&gt;="&amp;DContriBimestralAdel!X$1,DContriDES!$E$42:$ZZ$42,"&lt;="&amp;DContriBimestralAdel!X$2)</f>
        <v>0</v>
      </c>
      <c r="Y7" s="428">
        <f ca="1">AVERAGEIFS(DContriDES!$E44:$ZZ44,DContriDES!$E$42:$ZZ$42,"&gt;="&amp;DContriBimestralAdel!Y$1,DContriDES!$E$42:$ZZ$42,"&lt;="&amp;DContriBimestralAdel!Y$2)</f>
        <v>0</v>
      </c>
      <c r="Z7" s="428">
        <f ca="1">AVERAGEIFS(DContriDES!$E44:$ZZ44,DContriDES!$E$42:$ZZ$42,"&gt;="&amp;DContriBimestralAdel!Z$1,DContriDES!$E$42:$ZZ$42,"&lt;="&amp;DContriBimestralAdel!Z$2)</f>
        <v>0</v>
      </c>
      <c r="AB7" s="357">
        <f ca="1">AVERAGEIFS(DContriORI!$E44:$ZZ44,DContriORI!$E$42:$ZZ$42,"&gt;="&amp;AB$1,DContriORI!$E$42:$ZZ$42,"&lt;="&amp;AB$2)</f>
        <v>7797168.9863318503</v>
      </c>
      <c r="AC7" s="357">
        <f ca="1">AVERAGEIFS(DContriORI!$E44:$ZZ44,DContriORI!$E$42:$ZZ$42,"&gt;="&amp;AC$1,DContriORI!$E$42:$ZZ$42,"&lt;="&amp;AC$2)</f>
        <v>7962270.9149981663</v>
      </c>
      <c r="AD7" s="357">
        <f ca="1">AVERAGEIFS(DContriORI!$E44:$ZZ44,DContriORI!$E$42:$ZZ$42,"&gt;="&amp;AD$1,DContriORI!$E$42:$ZZ$42,"&lt;="&amp;AD$2)</f>
        <v>8061968.2012715042</v>
      </c>
      <c r="AE7" s="357">
        <f ca="1">AVERAGEIFS(DContriORI!$E44:$ZZ44,DContriORI!$E$42:$ZZ$42,"&gt;="&amp;AE$1,DContriORI!$E$42:$ZZ$42,"&lt;="&amp;AE$2)</f>
        <v>8029694.4655054472</v>
      </c>
      <c r="AF7" s="357">
        <f ca="1">AVERAGEIFS(DContriORI!$E44:$ZZ44,DContriORI!$E$42:$ZZ$42,"&gt;="&amp;AF$1,DContriORI!$E$42:$ZZ$42,"&lt;="&amp;AF$2)</f>
        <v>7809080.9639478149</v>
      </c>
      <c r="AG7" s="357">
        <f ca="1">AVERAGEIFS(DContriORI!$E44:$ZZ44,DContriORI!$E$42:$ZZ$42,"&gt;="&amp;AG$1,DContriORI!$E$42:$ZZ$42,"&lt;="&amp;AG$2)</f>
        <v>8026555.2628548099</v>
      </c>
      <c r="AH7" s="357">
        <f ca="1">AVERAGEIFS(DContriORI!$E44:$ZZ44,DContriORI!$E$42:$ZZ$42,"&gt;="&amp;AH$1,DContriORI!$E$42:$ZZ$42,"&lt;="&amp;AH$2)</f>
        <v>8037568.405768781</v>
      </c>
      <c r="AI7" s="357">
        <f ca="1">AVERAGEIFS(DContriORI!$E44:$ZZ44,DContriORI!$E$42:$ZZ$42,"&gt;="&amp;AI$1,DContriORI!$E$42:$ZZ$42,"&lt;="&amp;AI$2)</f>
        <v>7840804.5715258317</v>
      </c>
      <c r="AJ7" s="357">
        <f ca="1">AVERAGEIFS(DContriORI!$E44:$ZZ44,DContriORI!$E$42:$ZZ$42,"&gt;="&amp;AJ$1,DContriORI!$E$42:$ZZ$42,"&lt;="&amp;AJ$2)</f>
        <v>7724890.4689404853</v>
      </c>
      <c r="AK7" s="357">
        <f ca="1">AVERAGEIFS(DContriORI!$E44:$ZZ44,DContriORI!$E$42:$ZZ$42,"&gt;="&amp;AK$1,DContriORI!$E$42:$ZZ$42,"&lt;="&amp;AK$2)</f>
        <v>7894289.8450279823</v>
      </c>
      <c r="AL7" s="357">
        <f ca="1">AVERAGEIFS(DContriORI!$E44:$ZZ44,DContriORI!$E$42:$ZZ$42,"&gt;="&amp;AL$1,DContriORI!$E$42:$ZZ$42,"&lt;="&amp;AL$2)</f>
        <v>7820056.5888818204</v>
      </c>
      <c r="AM7" s="357">
        <f ca="1">AVERAGEIFS(DContriORI!$E44:$ZZ44,DContriORI!$E$42:$ZZ$42,"&gt;="&amp;AM$1,DContriORI!$E$42:$ZZ$42,"&lt;="&amp;AM$2)</f>
        <v>7873461.4653878519</v>
      </c>
      <c r="AO7" s="428">
        <f ca="1">AVERAGEIFS(DContriDES!$E44:$ZZ44,DContriDES!$E$42:$ZZ$42,"&gt;="&amp;DContriBimestralAdel!AO$1,DContriDES!$E$42:$ZZ$42,"&lt;="&amp;DContriBimestralAdel!AO$2)</f>
        <v>7871271.0205705641</v>
      </c>
      <c r="AP7" s="428">
        <f ca="1">AVERAGEIFS(DContriDES!$E44:$ZZ44,DContriDES!$E$42:$ZZ$42,"&gt;="&amp;DContriBimestralAdel!AP$1,DContriDES!$E$42:$ZZ$42,"&lt;="&amp;DContriBimestralAdel!AP$2)</f>
        <v>7946485.4566474594</v>
      </c>
      <c r="AQ7" s="428">
        <f ca="1">AVERAGEIFS(DContriDES!$E44:$ZZ44,DContriDES!$E$42:$ZZ$42,"&gt;="&amp;DContriBimestralAdel!AQ$1,DContriDES!$E$42:$ZZ$42,"&lt;="&amp;DContriBimestralAdel!AQ$2)</f>
        <v>8008972.8163861632</v>
      </c>
      <c r="AR7" s="428">
        <f ca="1">AVERAGEIFS(DContriDES!$E44:$ZZ44,DContriDES!$E$42:$ZZ$42,"&gt;="&amp;DContriBimestralAdel!AR$1,DContriDES!$E$42:$ZZ$42,"&lt;="&amp;DContriBimestralAdel!AR$2)</f>
        <v>8040492.8244141685</v>
      </c>
      <c r="AS7" s="428">
        <f ca="1">AVERAGEIFS(DContriDES!$E44:$ZZ44,DContriDES!$E$42:$ZZ$42,"&gt;="&amp;DContriBimestralAdel!AS$1,DContriDES!$E$42:$ZZ$42,"&lt;="&amp;DContriBimestralAdel!AS$2)</f>
        <v>7959027.6130626379</v>
      </c>
      <c r="AT7" s="428">
        <f ca="1">AVERAGEIFS(DContriDES!$E44:$ZZ44,DContriDES!$E$42:$ZZ$42,"&gt;="&amp;DContriBimestralAdel!AT$1,DContriDES!$E$42:$ZZ$42,"&lt;="&amp;DContriBimestralAdel!AT$2)</f>
        <v>7913300.5821669288</v>
      </c>
      <c r="AU7" s="428">
        <f ca="1">AVERAGEIFS(DContriDES!$E44:$ZZ44,DContriDES!$E$42:$ZZ$42,"&gt;="&amp;DContriBimestralAdel!AU$1,DContriDES!$E$42:$ZZ$42,"&lt;="&amp;DContriBimestralAdel!AU$2)</f>
        <v>7972053.9442562796</v>
      </c>
      <c r="AV7" s="428">
        <f ca="1">AVERAGEIFS(DContriDES!$E44:$ZZ44,DContriDES!$E$42:$ZZ$42,"&gt;="&amp;DContriBimestralAdel!AV$1,DContriDES!$E$42:$ZZ$42,"&lt;="&amp;DContriBimestralAdel!AV$2)</f>
        <v>7828059.6211263118</v>
      </c>
      <c r="AW7" s="428">
        <f ca="1">AVERAGEIFS(DContriDES!$E44:$ZZ44,DContriDES!$E$42:$ZZ$42,"&gt;="&amp;DContriBimestralAdel!AW$1,DContriDES!$E$42:$ZZ$42,"&lt;="&amp;DContriBimestralAdel!AW$2)</f>
        <v>7835761.5587633476</v>
      </c>
      <c r="AX7" s="428">
        <f ca="1">AVERAGEIFS(DContriDES!$E44:$ZZ44,DContriDES!$E$42:$ZZ$42,"&gt;="&amp;DContriBimestralAdel!AX$1,DContriDES!$E$42:$ZZ$42,"&lt;="&amp;DContriBimestralAdel!AX$2)</f>
        <v>7861531.3715039818</v>
      </c>
      <c r="AY7" s="428">
        <f ca="1">AVERAGEIFS(DContriDES!$E44:$ZZ44,DContriDES!$E$42:$ZZ$42,"&gt;="&amp;DContriBimestralAdel!AY$1,DContriDES!$E$42:$ZZ$42,"&lt;="&amp;DContriBimestralAdel!AY$2)</f>
        <v>7759474.9229874844</v>
      </c>
      <c r="AZ7" s="428">
        <f ca="1">AVERAGEIFS(DContriDES!$E44:$ZZ44,DContriDES!$E$42:$ZZ$42,"&gt;="&amp;DContriBimestralAdel!AZ$1,DContriDES!$E$42:$ZZ$42,"&lt;="&amp;DContriBimestralAdel!AZ$2)</f>
        <v>7854516.3336001532</v>
      </c>
      <c r="BB7" s="428">
        <f ca="1">AVERAGEIFS(DContriDES!$E44:$ZZ44,DContriDES!$E$42:$ZZ$42,"&gt;="&amp;DContriBimestralAdel!BB$1,DContriDES!$E$42:$ZZ$42,"&lt;="&amp;DContriBimestralAdel!BB$2)</f>
        <v>8040492.8244141685</v>
      </c>
      <c r="BC7" s="428">
        <f ca="1">AVERAGEIFS(DContriDES!$E44:$ZZ44,DContriDES!$E$42:$ZZ$42,"&gt;="&amp;DContriBimestralAdel!BC$1,DContriDES!$E$42:$ZZ$42,"&lt;="&amp;DContriBimestralAdel!BC$2)</f>
        <v>7959027.6130626379</v>
      </c>
      <c r="BD7" s="428">
        <f ca="1">AVERAGEIFS(DContriDES!$E44:$ZZ44,DContriDES!$E$42:$ZZ$42,"&gt;="&amp;DContriBimestralAdel!BD$1,DContriDES!$E$42:$ZZ$42,"&lt;="&amp;DContriBimestralAdel!BD$2)</f>
        <v>7913300.5821669288</v>
      </c>
      <c r="BE7" s="428">
        <f ca="1">AVERAGEIFS(DContriDES!$E44:$ZZ44,DContriDES!$E$42:$ZZ$42,"&gt;="&amp;DContriBimestralAdel!BE$1,DContriDES!$E$42:$ZZ$42,"&lt;="&amp;DContriBimestralAdel!BE$2)</f>
        <v>7972053.9442562796</v>
      </c>
      <c r="BF7" s="428">
        <f ca="1">AVERAGEIFS(DContriDES!$E44:$ZZ44,DContriDES!$E$42:$ZZ$42,"&gt;="&amp;DContriBimestralAdel!BF$1,DContriDES!$E$42:$ZZ$42,"&lt;="&amp;DContriBimestralAdel!BF$2)</f>
        <v>7828059.6211263118</v>
      </c>
      <c r="BG7" s="428">
        <f ca="1">AVERAGEIFS(DContriDES!$E44:$ZZ44,DContriDES!$E$42:$ZZ$42,"&gt;="&amp;DContriBimestralAdel!BG$1,DContriDES!$E$42:$ZZ$42,"&lt;="&amp;DContriBimestralAdel!BG$2)</f>
        <v>7835761.5587633476</v>
      </c>
      <c r="BH7" s="428">
        <f ca="1">AVERAGEIFS(DContriDES!$E44:$ZZ44,DContriDES!$E$42:$ZZ$42,"&gt;="&amp;DContriBimestralAdel!BH$1,DContriDES!$E$42:$ZZ$42,"&lt;="&amp;DContriBimestralAdel!BH$2)</f>
        <v>7861531.3715039818</v>
      </c>
      <c r="BI7" s="428">
        <f ca="1">AVERAGEIFS(DContriDES!$E44:$ZZ44,DContriDES!$E$42:$ZZ$42,"&gt;="&amp;DContriBimestralAdel!BI$1,DContriDES!$E$42:$ZZ$42,"&lt;="&amp;DContriBimestralAdel!BI$2)</f>
        <v>7759474.9229874844</v>
      </c>
      <c r="BJ7" s="428">
        <f ca="1">AVERAGEIFS(DContriDES!$E44:$ZZ44,DContriDES!$E$42:$ZZ$42,"&gt;="&amp;DContriBimestralAdel!BJ$1,DContriDES!$E$42:$ZZ$42,"&lt;="&amp;DContriBimestralAdel!BJ$2)</f>
        <v>7854516.3336001532</v>
      </c>
      <c r="BK7" s="428">
        <f ca="1">AVERAGEIFS(DContriDES!$E44:$ZZ44,DContriDES!$E$42:$ZZ$42,"&gt;="&amp;DContriBimestralAdel!BK$1,DContriDES!$E$42:$ZZ$42,"&lt;="&amp;DContriBimestralAdel!BK$2)</f>
        <v>0</v>
      </c>
      <c r="BL7" s="428">
        <f ca="1">AVERAGEIFS(DContriDES!$E44:$ZZ44,DContriDES!$E$42:$ZZ$42,"&gt;="&amp;DContriBimestralAdel!BL$1,DContriDES!$E$42:$ZZ$42,"&lt;="&amp;DContriBimestralAdel!BL$2)</f>
        <v>0</v>
      </c>
      <c r="BM7" s="428">
        <f ca="1">AVERAGEIFS(DContriDES!$E44:$ZZ44,DContriDES!$E$42:$ZZ$42,"&gt;="&amp;DContriBimestralAdel!BM$1,DContriDES!$E$42:$ZZ$42,"&lt;="&amp;DContriBimestralAdel!BM$2)</f>
        <v>0</v>
      </c>
    </row>
    <row r="8" spans="1:66" s="432" customFormat="1" x14ac:dyDescent="0.2">
      <c r="A8" s="433" t="s">
        <v>1</v>
      </c>
      <c r="B8" s="360">
        <f ca="1">AVERAGEIFS(DContriORI!$E45:$ZZ45,DContriORI!$E$42:$ZZ$42,"&gt;="&amp;B$1,DContriORI!$E$42:$ZZ$42,"&lt;="&amp;B$2)</f>
        <v>943108.80453032907</v>
      </c>
      <c r="C8" s="360">
        <f ca="1">AVERAGEIFS(DContriORI!$E45:$ZZ45,DContriORI!$E$42:$ZZ$42,"&gt;="&amp;C$1,DContriORI!$E$42:$ZZ$42,"&lt;="&amp;C$2)</f>
        <v>888363.60262455605</v>
      </c>
      <c r="D8" s="360">
        <f ca="1">AVERAGEIFS(DContriORI!$E45:$ZZ45,DContriORI!$E$42:$ZZ$42,"&gt;="&amp;D$1,DContriORI!$E$42:$ZZ$42,"&lt;="&amp;D$2)</f>
        <v>901891.41539157298</v>
      </c>
      <c r="E8" s="360">
        <f ca="1">AVERAGEIFS(DContriORI!$E45:$ZZ45,DContriORI!$E$42:$ZZ$42,"&gt;="&amp;E$1,DContriORI!$E$42:$ZZ$42,"&lt;="&amp;E$2)</f>
        <v>851234.63253973704</v>
      </c>
      <c r="F8" s="360">
        <f ca="1">AVERAGEIFS(DContriORI!$E45:$ZZ45,DContriORI!$E$42:$ZZ$42,"&gt;="&amp;F$1,DContriORI!$E$42:$ZZ$42,"&lt;="&amp;F$2)</f>
        <v>823080.70580813405</v>
      </c>
      <c r="G8" s="360">
        <f ca="1">AVERAGEIFS(DContriORI!$E45:$ZZ45,DContriORI!$E$42:$ZZ$42,"&gt;="&amp;G$1,DContriORI!$E$42:$ZZ$42,"&lt;="&amp;G$2)</f>
        <v>815348.75419089466</v>
      </c>
      <c r="H8" s="360">
        <f ca="1">AVERAGEIFS(DContriORI!$E45:$ZZ45,DContriORI!$E$42:$ZZ$42,"&gt;="&amp;H$1,DContriORI!$E$42:$ZZ$42,"&lt;="&amp;H$2)</f>
        <v>849108.60115849343</v>
      </c>
      <c r="I8" s="360">
        <f ca="1">AVERAGEIFS(DContriORI!$E45:$ZZ45,DContriORI!$E$42:$ZZ$42,"&gt;="&amp;I$1,DContriORI!$E$42:$ZZ$42,"&lt;="&amp;I$2)</f>
        <v>844027.68664849713</v>
      </c>
      <c r="J8" s="360">
        <f ca="1">AVERAGEIFS(DContriORI!$E45:$ZZ45,DContriORI!$E$42:$ZZ$42,"&gt;="&amp;J$1,DContriORI!$E$42:$ZZ$42,"&lt;="&amp;J$2)</f>
        <v>0</v>
      </c>
      <c r="K8" s="360">
        <f ca="1">AVERAGEIFS(DContriORI!$E45:$ZZ45,DContriORI!$E$42:$ZZ$42,"&gt;="&amp;K$1,DContriORI!$E$42:$ZZ$42,"&lt;="&amp;K$2)</f>
        <v>0</v>
      </c>
      <c r="L8" s="360">
        <f ca="1">AVERAGEIFS(DContriORI!$E45:$ZZ45,DContriORI!$E$42:$ZZ$42,"&gt;="&amp;L$1,DContriORI!$E$42:$ZZ$42,"&lt;="&amp;L$2)</f>
        <v>0</v>
      </c>
      <c r="M8" s="360">
        <f ca="1">AVERAGEIFS(DContriORI!$E45:$ZZ45,DContriORI!$E$42:$ZZ$42,"&gt;="&amp;M$1,DContriORI!$E$42:$ZZ$42,"&lt;="&amp;M$2)</f>
        <v>0</v>
      </c>
      <c r="O8" s="433">
        <f ca="1">AVERAGEIFS(DContriDES!$E45:$ZZ45,DContriDES!$E$42:$ZZ$42,"&gt;="&amp;DContriBimestralAdel!O$1,DContriDES!$E$42:$ZZ$42,"&lt;="&amp;DContriBimestralAdel!O$2)</f>
        <v>936746.86564963986</v>
      </c>
      <c r="P8" s="433">
        <f ca="1">AVERAGEIFS(DContriDES!$E45:$ZZ45,DContriDES!$E$42:$ZZ$42,"&gt;="&amp;DContriBimestralAdel!P$1,DContriDES!$E$42:$ZZ$42,"&lt;="&amp;DContriBimestralAdel!P$2)</f>
        <v>893629.46237105061</v>
      </c>
      <c r="Q8" s="433">
        <f ca="1">AVERAGEIFS(DContriDES!$E45:$ZZ45,DContriDES!$E$42:$ZZ$42,"&gt;="&amp;DContriBimestralAdel!Q$1,DContriDES!$E$42:$ZZ$42,"&lt;="&amp;DContriBimestralAdel!Q$2)</f>
        <v>888109.29606998502</v>
      </c>
      <c r="R8" s="433">
        <f ca="1">AVERAGEIFS(DContriDES!$E45:$ZZ45,DContriDES!$E$42:$ZZ$42,"&gt;="&amp;DContriBimestralAdel!R$1,DContriDES!$E$42:$ZZ$42,"&lt;="&amp;DContriBimestralAdel!R$2)</f>
        <v>854609.18234156072</v>
      </c>
      <c r="S8" s="433">
        <f ca="1">AVERAGEIFS(DContriDES!$E45:$ZZ45,DContriDES!$E$42:$ZZ$42,"&gt;="&amp;DContriBimestralAdel!S$1,DContriDES!$E$42:$ZZ$42,"&lt;="&amp;DContriBimestralAdel!S$2)</f>
        <v>832364.57561721583</v>
      </c>
      <c r="T8" s="433">
        <f ca="1">AVERAGEIFS(DContriDES!$E45:$ZZ45,DContriDES!$E$42:$ZZ$42,"&gt;="&amp;DContriBimestralAdel!T$1,DContriDES!$E$42:$ZZ$42,"&lt;="&amp;DContriBimestralAdel!T$2)</f>
        <v>825031.8863360174</v>
      </c>
      <c r="U8" s="433">
        <f ca="1">AVERAGEIFS(DContriDES!$E45:$ZZ45,DContriDES!$E$42:$ZZ$42,"&gt;="&amp;DContriBimestralAdel!U$1,DContriDES!$E$42:$ZZ$42,"&lt;="&amp;DContriBimestralAdel!U$2)</f>
        <v>834028.49561015912</v>
      </c>
      <c r="V8" s="433">
        <f ca="1">AVERAGEIFS(DContriDES!$E45:$ZZ45,DContriDES!$E$42:$ZZ$42,"&gt;="&amp;DContriBimestralAdel!V$1,DContriDES!$E$42:$ZZ$42,"&lt;="&amp;DContriBimestralAdel!V$2)</f>
        <v>847429.09112364531</v>
      </c>
      <c r="W8" s="433">
        <f ca="1">AVERAGEIFS(DContriDES!$E45:$ZZ45,DContriDES!$E$42:$ZZ$42,"&gt;="&amp;DContriBimestralAdel!W$1,DContriDES!$E$42:$ZZ$42,"&lt;="&amp;DContriBimestralAdel!W$2)</f>
        <v>0</v>
      </c>
      <c r="X8" s="433">
        <f ca="1">AVERAGEIFS(DContriDES!$E45:$ZZ45,DContriDES!$E$42:$ZZ$42,"&gt;="&amp;DContriBimestralAdel!X$1,DContriDES!$E$42:$ZZ$42,"&lt;="&amp;DContriBimestralAdel!X$2)</f>
        <v>0</v>
      </c>
      <c r="Y8" s="433">
        <f ca="1">AVERAGEIFS(DContriDES!$E45:$ZZ45,DContriDES!$E$42:$ZZ$42,"&gt;="&amp;DContriBimestralAdel!Y$1,DContriDES!$E$42:$ZZ$42,"&lt;="&amp;DContriBimestralAdel!Y$2)</f>
        <v>0</v>
      </c>
      <c r="Z8" s="433">
        <f ca="1">AVERAGEIFS(DContriDES!$E45:$ZZ45,DContriDES!$E$42:$ZZ$42,"&gt;="&amp;DContriBimestralAdel!Z$1,DContriDES!$E$42:$ZZ$42,"&lt;="&amp;DContriBimestralAdel!Z$2)</f>
        <v>0</v>
      </c>
      <c r="AB8" s="360">
        <f ca="1">AVERAGEIFS(DContriORI!$E45:$ZZ45,DContriORI!$E$42:$ZZ$42,"&gt;="&amp;AB$1,DContriORI!$E$42:$ZZ$42,"&lt;="&amp;AB$2)</f>
        <v>965540.65190918872</v>
      </c>
      <c r="AC8" s="360">
        <f ca="1">AVERAGEIFS(DContriORI!$E45:$ZZ45,DContriORI!$E$42:$ZZ$42,"&gt;="&amp;AC$1,DContriORI!$E$42:$ZZ$42,"&lt;="&amp;AC$2)</f>
        <v>974116.97375606652</v>
      </c>
      <c r="AD8" s="360">
        <f ca="1">AVERAGEIFS(DContriORI!$E45:$ZZ45,DContriORI!$E$42:$ZZ$42,"&gt;="&amp;AD$1,DContriORI!$E$42:$ZZ$42,"&lt;="&amp;AD$2)</f>
        <v>949720.54343816137</v>
      </c>
      <c r="AE8" s="360">
        <f ca="1">AVERAGEIFS(DContriORI!$E45:$ZZ45,DContriORI!$E$42:$ZZ$42,"&gt;="&amp;AE$1,DContriORI!$E$42:$ZZ$42,"&lt;="&amp;AE$2)</f>
        <v>943660.15089634061</v>
      </c>
      <c r="AF8" s="360">
        <f ca="1">AVERAGEIFS(DContriORI!$E45:$ZZ45,DContriORI!$E$42:$ZZ$42,"&gt;="&amp;AF$1,DContriORI!$E$42:$ZZ$42,"&lt;="&amp;AF$2)</f>
        <v>927954.58891064988</v>
      </c>
      <c r="AG8" s="360">
        <f ca="1">AVERAGEIFS(DContriORI!$E45:$ZZ45,DContriORI!$E$42:$ZZ$42,"&gt;="&amp;AG$1,DContriORI!$E$42:$ZZ$42,"&lt;="&amp;AG$2)</f>
        <v>884597.45798134757</v>
      </c>
      <c r="AH8" s="360">
        <f ca="1">AVERAGEIFS(DContriORI!$E45:$ZZ45,DContriORI!$E$42:$ZZ$42,"&gt;="&amp;AH$1,DContriORI!$E$42:$ZZ$42,"&lt;="&amp;AH$2)</f>
        <v>885451.02889968629</v>
      </c>
      <c r="AI8" s="360">
        <f ca="1">AVERAGEIFS(DContriORI!$E45:$ZZ45,DContriORI!$E$42:$ZZ$42,"&gt;="&amp;AI$1,DContriORI!$E$42:$ZZ$42,"&lt;="&amp;AI$2)</f>
        <v>863009.42820808606</v>
      </c>
      <c r="AJ8" s="360">
        <f ca="1">AVERAGEIFS(DContriORI!$E45:$ZZ45,DContriORI!$E$42:$ZZ$42,"&gt;="&amp;AJ$1,DContriORI!$E$42:$ZZ$42,"&lt;="&amp;AJ$2)</f>
        <v>818381.0209677344</v>
      </c>
      <c r="AK8" s="360">
        <f ca="1">AVERAGEIFS(DContriORI!$E45:$ZZ45,DContriORI!$E$42:$ZZ$42,"&gt;="&amp;AK$1,DContriORI!$E$42:$ZZ$42,"&lt;="&amp;AK$2)</f>
        <v>810790.43817548722</v>
      </c>
      <c r="AL8" s="360">
        <f ca="1">AVERAGEIFS(DContriORI!$E45:$ZZ45,DContriORI!$E$42:$ZZ$42,"&gt;="&amp;AL$1,DContriORI!$E$42:$ZZ$42,"&lt;="&amp;AL$2)</f>
        <v>841234.85900981294</v>
      </c>
      <c r="AM8" s="360">
        <f ca="1">AVERAGEIFS(DContriORI!$E45:$ZZ45,DContriORI!$E$42:$ZZ$42,"&gt;="&amp;AM$1,DContriORI!$E$42:$ZZ$42,"&lt;="&amp;AM$2)</f>
        <v>859842.59710396209</v>
      </c>
      <c r="AO8" s="433">
        <f ca="1">AVERAGEIFS(DContriDES!$E45:$ZZ45,DContriDES!$E$42:$ZZ$42,"&gt;="&amp;DContriBimestralAdel!AO$1,DContriDES!$E$42:$ZZ$42,"&lt;="&amp;DContriBimestralAdel!AO$2)</f>
        <v>973186.02105594764</v>
      </c>
      <c r="AP8" s="433">
        <f ca="1">AVERAGEIFS(DContriDES!$E45:$ZZ45,DContriDES!$E$42:$ZZ$42,"&gt;="&amp;DContriBimestralAdel!AP$1,DContriDES!$E$42:$ZZ$42,"&lt;="&amp;DContriBimestralAdel!AP$2)</f>
        <v>981944.83035151649</v>
      </c>
      <c r="AQ8" s="433">
        <f ca="1">AVERAGEIFS(DContriDES!$E45:$ZZ45,DContriDES!$E$42:$ZZ$42,"&gt;="&amp;DContriBimestralAdel!AQ$1,DContriDES!$E$42:$ZZ$42,"&lt;="&amp;DContriBimestralAdel!AQ$2)</f>
        <v>946928.12944736273</v>
      </c>
      <c r="AR8" s="433">
        <f ca="1">AVERAGEIFS(DContriDES!$E45:$ZZ45,DContriDES!$E$42:$ZZ$42,"&gt;="&amp;DContriBimestralAdel!AR$1,DContriDES!$E$42:$ZZ$42,"&lt;="&amp;DContriBimestralAdel!AR$2)</f>
        <v>933486.73302392371</v>
      </c>
      <c r="AS8" s="433">
        <f ca="1">AVERAGEIFS(DContriDES!$E45:$ZZ45,DContriDES!$E$42:$ZZ$42,"&gt;="&amp;DContriBimestralAdel!AS$1,DContriDES!$E$42:$ZZ$42,"&lt;="&amp;DContriBimestralAdel!AS$2)</f>
        <v>928536.26776782377</v>
      </c>
      <c r="AT8" s="433">
        <f ca="1">AVERAGEIFS(DContriDES!$E45:$ZZ45,DContriDES!$E$42:$ZZ$42,"&gt;="&amp;DContriBimestralAdel!AT$1,DContriDES!$E$42:$ZZ$42,"&lt;="&amp;DContriBimestralAdel!AT$2)</f>
        <v>889896.8171943553</v>
      </c>
      <c r="AU8" s="433">
        <f ca="1">AVERAGEIFS(DContriDES!$E45:$ZZ45,DContriDES!$E$42:$ZZ$42,"&gt;="&amp;DContriBimestralAdel!AU$1,DContriDES!$E$42:$ZZ$42,"&lt;="&amp;DContriBimestralAdel!AU$2)</f>
        <v>881820.99015326879</v>
      </c>
      <c r="AV8" s="433">
        <f ca="1">AVERAGEIFS(DContriDES!$E45:$ZZ45,DContriDES!$E$42:$ZZ$42,"&gt;="&amp;DContriBimestralAdel!AV$1,DContriDES!$E$42:$ZZ$42,"&lt;="&amp;DContriBimestralAdel!AV$2)</f>
        <v>852143.99310449639</v>
      </c>
      <c r="AW8" s="433">
        <f ca="1">AVERAGEIFS(DContriDES!$E45:$ZZ45,DContriDES!$E$42:$ZZ$42,"&gt;="&amp;DContriBimestralAdel!AW$1,DContriDES!$E$42:$ZZ$42,"&lt;="&amp;DContriBimestralAdel!AW$2)</f>
        <v>826897.82423774095</v>
      </c>
      <c r="AX8" s="433">
        <f ca="1">AVERAGEIFS(DContriDES!$E45:$ZZ45,DContriDES!$E$42:$ZZ$42,"&gt;="&amp;DContriBimestralAdel!AX$1,DContriDES!$E$42:$ZZ$42,"&lt;="&amp;DContriBimestralAdel!AX$2)</f>
        <v>819851.97450007207</v>
      </c>
      <c r="AY8" s="433">
        <f ca="1">AVERAGEIFS(DContriDES!$E45:$ZZ45,DContriDES!$E$42:$ZZ$42,"&gt;="&amp;DContriBimestralAdel!AY$1,DContriDES!$E$42:$ZZ$42,"&lt;="&amp;DContriBimestralAdel!AY$2)</f>
        <v>836553.25125136517</v>
      </c>
      <c r="AZ8" s="433">
        <f ca="1">AVERAGEIFS(DContriDES!$E45:$ZZ45,DContriDES!$E$42:$ZZ$42,"&gt;="&amp;DContriBimestralAdel!AZ$1,DContriDES!$E$42:$ZZ$42,"&lt;="&amp;DContriBimestralAdel!AZ$2)</f>
        <v>848737.8021922647</v>
      </c>
      <c r="BB8" s="433">
        <f ca="1">AVERAGEIFS(DContriDES!$E45:$ZZ45,DContriDES!$E$42:$ZZ$42,"&gt;="&amp;DContriBimestralAdel!BB$1,DContriDES!$E$42:$ZZ$42,"&lt;="&amp;DContriBimestralAdel!BB$2)</f>
        <v>933486.73302392371</v>
      </c>
      <c r="BC8" s="433">
        <f ca="1">AVERAGEIFS(DContriDES!$E45:$ZZ45,DContriDES!$E$42:$ZZ$42,"&gt;="&amp;DContriBimestralAdel!BC$1,DContriDES!$E$42:$ZZ$42,"&lt;="&amp;DContriBimestralAdel!BC$2)</f>
        <v>928536.26776782377</v>
      </c>
      <c r="BD8" s="433">
        <f ca="1">AVERAGEIFS(DContriDES!$E45:$ZZ45,DContriDES!$E$42:$ZZ$42,"&gt;="&amp;DContriBimestralAdel!BD$1,DContriDES!$E$42:$ZZ$42,"&lt;="&amp;DContriBimestralAdel!BD$2)</f>
        <v>889896.8171943553</v>
      </c>
      <c r="BE8" s="433">
        <f ca="1">AVERAGEIFS(DContriDES!$E45:$ZZ45,DContriDES!$E$42:$ZZ$42,"&gt;="&amp;DContriBimestralAdel!BE$1,DContriDES!$E$42:$ZZ$42,"&lt;="&amp;DContriBimestralAdel!BE$2)</f>
        <v>881820.99015326879</v>
      </c>
      <c r="BF8" s="433">
        <f ca="1">AVERAGEIFS(DContriDES!$E45:$ZZ45,DContriDES!$E$42:$ZZ$42,"&gt;="&amp;DContriBimestralAdel!BF$1,DContriDES!$E$42:$ZZ$42,"&lt;="&amp;DContriBimestralAdel!BF$2)</f>
        <v>852143.99310449639</v>
      </c>
      <c r="BG8" s="433">
        <f ca="1">AVERAGEIFS(DContriDES!$E45:$ZZ45,DContriDES!$E$42:$ZZ$42,"&gt;="&amp;DContriBimestralAdel!BG$1,DContriDES!$E$42:$ZZ$42,"&lt;="&amp;DContriBimestralAdel!BG$2)</f>
        <v>826897.82423774095</v>
      </c>
      <c r="BH8" s="433">
        <f ca="1">AVERAGEIFS(DContriDES!$E45:$ZZ45,DContriDES!$E$42:$ZZ$42,"&gt;="&amp;DContriBimestralAdel!BH$1,DContriDES!$E$42:$ZZ$42,"&lt;="&amp;DContriBimestralAdel!BH$2)</f>
        <v>819851.97450007207</v>
      </c>
      <c r="BI8" s="433">
        <f ca="1">AVERAGEIFS(DContriDES!$E45:$ZZ45,DContriDES!$E$42:$ZZ$42,"&gt;="&amp;DContriBimestralAdel!BI$1,DContriDES!$E$42:$ZZ$42,"&lt;="&amp;DContriBimestralAdel!BI$2)</f>
        <v>836553.25125136517</v>
      </c>
      <c r="BJ8" s="433">
        <f ca="1">AVERAGEIFS(DContriDES!$E45:$ZZ45,DContriDES!$E$42:$ZZ$42,"&gt;="&amp;DContriBimestralAdel!BJ$1,DContriDES!$E$42:$ZZ$42,"&lt;="&amp;DContriBimestralAdel!BJ$2)</f>
        <v>848737.8021922647</v>
      </c>
      <c r="BK8" s="433">
        <f ca="1">AVERAGEIFS(DContriDES!$E45:$ZZ45,DContriDES!$E$42:$ZZ$42,"&gt;="&amp;DContriBimestralAdel!BK$1,DContriDES!$E$42:$ZZ$42,"&lt;="&amp;DContriBimestralAdel!BK$2)</f>
        <v>0</v>
      </c>
      <c r="BL8" s="433">
        <f ca="1">AVERAGEIFS(DContriDES!$E45:$ZZ45,DContriDES!$E$42:$ZZ$42,"&gt;="&amp;DContriBimestralAdel!BL$1,DContriDES!$E$42:$ZZ$42,"&lt;="&amp;DContriBimestralAdel!BL$2)</f>
        <v>0</v>
      </c>
      <c r="BM8" s="433">
        <f ca="1">AVERAGEIFS(DContriDES!$E45:$ZZ45,DContriDES!$E$42:$ZZ$42,"&gt;="&amp;DContriBimestralAdel!BM$1,DContriDES!$E$42:$ZZ$42,"&lt;="&amp;DContriBimestralAdel!BM$2)</f>
        <v>0</v>
      </c>
    </row>
    <row r="9" spans="1:66" s="432" customFormat="1" x14ac:dyDescent="0.2">
      <c r="A9" s="433" t="s">
        <v>5</v>
      </c>
      <c r="B9" s="363">
        <f ca="1">AVERAGEIFS(DContriORI!$E46:$ZZ46,DContriORI!$E$42:$ZZ$42,"&gt;="&amp;B$1,DContriORI!$E$42:$ZZ$42,"&lt;="&amp;B$2)</f>
        <v>270381.52210548054</v>
      </c>
      <c r="C9" s="363">
        <f ca="1">AVERAGEIFS(DContriORI!$E46:$ZZ46,DContriORI!$E$42:$ZZ$42,"&gt;="&amp;C$1,DContriORI!$E$42:$ZZ$42,"&lt;="&amp;C$2)</f>
        <v>304191.16037435574</v>
      </c>
      <c r="D9" s="363">
        <f ca="1">AVERAGEIFS(DContriORI!$E46:$ZZ46,DContriORI!$E$42:$ZZ$42,"&gt;="&amp;D$1,DContriORI!$E$42:$ZZ$42,"&lt;="&amp;D$2)</f>
        <v>339752.38241012476</v>
      </c>
      <c r="E9" s="363">
        <f ca="1">AVERAGEIFS(DContriORI!$E46:$ZZ46,DContriORI!$E$42:$ZZ$42,"&gt;="&amp;E$1,DContriORI!$E$42:$ZZ$42,"&lt;="&amp;E$2)</f>
        <v>314800.60278562823</v>
      </c>
      <c r="F9" s="363">
        <f ca="1">AVERAGEIFS(DContriORI!$E46:$ZZ46,DContriORI!$E$42:$ZZ$42,"&gt;="&amp;F$1,DContriORI!$E$42:$ZZ$42,"&lt;="&amp;F$2)</f>
        <v>273117.54314260563</v>
      </c>
      <c r="G9" s="363">
        <f ca="1">AVERAGEIFS(DContriORI!$E46:$ZZ46,DContriORI!$E$42:$ZZ$42,"&gt;="&amp;G$1,DContriORI!$E$42:$ZZ$42,"&lt;="&amp;G$2)</f>
        <v>298772.26822723082</v>
      </c>
      <c r="H9" s="363">
        <f ca="1">AVERAGEIFS(DContriORI!$E46:$ZZ46,DContriORI!$E$42:$ZZ$42,"&gt;="&amp;H$1,DContriORI!$E$42:$ZZ$42,"&lt;="&amp;H$2)</f>
        <v>332817.75399126112</v>
      </c>
      <c r="I9" s="363">
        <f ca="1">AVERAGEIFS(DContriORI!$E46:$ZZ46,DContriORI!$E$42:$ZZ$42,"&gt;="&amp;I$1,DContriORI!$E$42:$ZZ$42,"&lt;="&amp;I$2)</f>
        <v>319844.5694038209</v>
      </c>
      <c r="J9" s="363">
        <f ca="1">AVERAGEIFS(DContriORI!$E46:$ZZ46,DContriORI!$E$42:$ZZ$42,"&gt;="&amp;J$1,DContriORI!$E$42:$ZZ$42,"&lt;="&amp;J$2)</f>
        <v>0</v>
      </c>
      <c r="K9" s="363">
        <f ca="1">AVERAGEIFS(DContriORI!$E46:$ZZ46,DContriORI!$E$42:$ZZ$42,"&gt;="&amp;K$1,DContriORI!$E$42:$ZZ$42,"&lt;="&amp;K$2)</f>
        <v>0</v>
      </c>
      <c r="L9" s="363">
        <f ca="1">AVERAGEIFS(DContriORI!$E46:$ZZ46,DContriORI!$E$42:$ZZ$42,"&gt;="&amp;L$1,DContriORI!$E$42:$ZZ$42,"&lt;="&amp;L$2)</f>
        <v>0</v>
      </c>
      <c r="M9" s="363">
        <f ca="1">AVERAGEIFS(DContriORI!$E46:$ZZ46,DContriORI!$E$42:$ZZ$42,"&gt;="&amp;M$1,DContriORI!$E$42:$ZZ$42,"&lt;="&amp;M$2)</f>
        <v>0</v>
      </c>
      <c r="O9" s="433">
        <f ca="1">AVERAGEIFS(DContriDES!$E46:$ZZ46,DContriDES!$E$42:$ZZ$42,"&gt;="&amp;DContriBimestralAdel!O$1,DContriDES!$E$42:$ZZ$42,"&lt;="&amp;DContriBimestralAdel!O$2)</f>
        <v>301204.37945931649</v>
      </c>
      <c r="P9" s="433">
        <f ca="1">AVERAGEIFS(DContriDES!$E46:$ZZ46,DContriDES!$E$42:$ZZ$42,"&gt;="&amp;DContriBimestralAdel!P$1,DContriDES!$E$42:$ZZ$42,"&lt;="&amp;DContriBimestralAdel!P$2)</f>
        <v>305800.96456356958</v>
      </c>
      <c r="Q9" s="433">
        <f ca="1">AVERAGEIFS(DContriDES!$E46:$ZZ46,DContriDES!$E$42:$ZZ$42,"&gt;="&amp;DContriBimestralAdel!Q$1,DContriDES!$E$42:$ZZ$42,"&lt;="&amp;DContriBimestralAdel!Q$2)</f>
        <v>310945.19977182715</v>
      </c>
      <c r="R9" s="433">
        <f ca="1">AVERAGEIFS(DContriDES!$E46:$ZZ46,DContriDES!$E$42:$ZZ$42,"&gt;="&amp;DContriBimestralAdel!R$1,DContriDES!$E$42:$ZZ$42,"&lt;="&amp;DContriBimestralAdel!R$2)</f>
        <v>308153.15264264366</v>
      </c>
      <c r="S9" s="433">
        <f ca="1">AVERAGEIFS(DContriDES!$E46:$ZZ46,DContriDES!$E$42:$ZZ$42,"&gt;="&amp;DContriBimestralAdel!S$1,DContriDES!$E$42:$ZZ$42,"&lt;="&amp;DContriBimestralAdel!S$2)</f>
        <v>304598.48380921484</v>
      </c>
      <c r="T9" s="433">
        <f ca="1">AVERAGEIFS(DContriDES!$E46:$ZZ46,DContriDES!$E$42:$ZZ$42,"&gt;="&amp;DContriBimestralAdel!T$1,DContriDES!$E$42:$ZZ$42,"&lt;="&amp;DContriBimestralAdel!T$2)</f>
        <v>303127.30064900737</v>
      </c>
      <c r="U9" s="433">
        <f ca="1">AVERAGEIFS(DContriDES!$E46:$ZZ46,DContriDES!$E$42:$ZZ$42,"&gt;="&amp;DContriBimestralAdel!U$1,DContriDES!$E$42:$ZZ$42,"&lt;="&amp;DContriBimestralAdel!U$2)</f>
        <v>304514.42671592999</v>
      </c>
      <c r="V9" s="433">
        <f ca="1">AVERAGEIFS(DContriDES!$E46:$ZZ46,DContriDES!$E$42:$ZZ$42,"&gt;="&amp;DContriBimestralAdel!V$1,DContriDES!$E$42:$ZZ$42,"&lt;="&amp;DContriBimestralAdel!V$2)</f>
        <v>312558.35432027985</v>
      </c>
      <c r="W9" s="433">
        <f ca="1">AVERAGEIFS(DContriDES!$E46:$ZZ46,DContriDES!$E$42:$ZZ$42,"&gt;="&amp;DContriBimestralAdel!W$1,DContriDES!$E$42:$ZZ$42,"&lt;="&amp;DContriBimestralAdel!W$2)</f>
        <v>0</v>
      </c>
      <c r="X9" s="433">
        <f ca="1">AVERAGEIFS(DContriDES!$E46:$ZZ46,DContriDES!$E$42:$ZZ$42,"&gt;="&amp;DContriBimestralAdel!X$1,DContriDES!$E$42:$ZZ$42,"&lt;="&amp;DContriBimestralAdel!X$2)</f>
        <v>0</v>
      </c>
      <c r="Y9" s="433">
        <f ca="1">AVERAGEIFS(DContriDES!$E46:$ZZ46,DContriDES!$E$42:$ZZ$42,"&gt;="&amp;DContriBimestralAdel!Y$1,DContriDES!$E$42:$ZZ$42,"&lt;="&amp;DContriBimestralAdel!Y$2)</f>
        <v>0</v>
      </c>
      <c r="Z9" s="433">
        <f ca="1">AVERAGEIFS(DContriDES!$E46:$ZZ46,DContriDES!$E$42:$ZZ$42,"&gt;="&amp;DContriBimestralAdel!Z$1,DContriDES!$E$42:$ZZ$42,"&lt;="&amp;DContriBimestralAdel!Z$2)</f>
        <v>0</v>
      </c>
      <c r="AB9" s="363">
        <f ca="1">AVERAGEIFS(DContriORI!$E46:$ZZ46,DContriORI!$E$42:$ZZ$42,"&gt;="&amp;AB$1,DContriORI!$E$42:$ZZ$42,"&lt;="&amp;AB$2)</f>
        <v>290123.23523732717</v>
      </c>
      <c r="AC9" s="363">
        <f ca="1">AVERAGEIFS(DContriORI!$E46:$ZZ46,DContriORI!$E$42:$ZZ$42,"&gt;="&amp;AC$1,DContriORI!$E$42:$ZZ$42,"&lt;="&amp;AC$2)</f>
        <v>315365.78202680318</v>
      </c>
      <c r="AD9" s="363">
        <f ca="1">AVERAGEIFS(DContriORI!$E46:$ZZ46,DContriORI!$E$42:$ZZ$42,"&gt;="&amp;AD$1,DContriORI!$E$42:$ZZ$42,"&lt;="&amp;AD$2)</f>
        <v>342000.6442840292</v>
      </c>
      <c r="AE9" s="363">
        <f ca="1">AVERAGEIFS(DContriORI!$E46:$ZZ46,DContriORI!$E$42:$ZZ$42,"&gt;="&amp;AE$1,DContriORI!$E$42:$ZZ$42,"&lt;="&amp;AE$2)</f>
        <v>310557.68645185005</v>
      </c>
      <c r="AF9" s="363">
        <f ca="1">AVERAGEIFS(DContriORI!$E46:$ZZ46,DContriORI!$E$42:$ZZ$42,"&gt;="&amp;AF$1,DContriORI!$E$42:$ZZ$42,"&lt;="&amp;AF$2)</f>
        <v>276434.67715297261</v>
      </c>
      <c r="AG9" s="363">
        <f ca="1">AVERAGEIFS(DContriORI!$E46:$ZZ46,DContriORI!$E$42:$ZZ$42,"&gt;="&amp;AG$1,DContriORI!$E$42:$ZZ$42,"&lt;="&amp;AG$2)</f>
        <v>312543.10328230541</v>
      </c>
      <c r="AH9" s="363">
        <f ca="1">AVERAGEIFS(DContriORI!$E46:$ZZ46,DContriORI!$E$42:$ZZ$42,"&gt;="&amp;AH$1,DContriORI!$E$42:$ZZ$42,"&lt;="&amp;AH$2)</f>
        <v>335832.45351901167</v>
      </c>
      <c r="AI9" s="363">
        <f ca="1">AVERAGEIFS(DContriORI!$E46:$ZZ46,DContriORI!$E$42:$ZZ$42,"&gt;="&amp;AI$1,DContriORI!$E$42:$ZZ$42,"&lt;="&amp;AI$2)</f>
        <v>304086.63004569698</v>
      </c>
      <c r="AJ9" s="363">
        <f ca="1">AVERAGEIFS(DContriORI!$E46:$ZZ46,DContriORI!$E$42:$ZZ$42,"&gt;="&amp;AJ$1,DContriORI!$E$42:$ZZ$42,"&lt;="&amp;AJ$2)</f>
        <v>277753.60612474137</v>
      </c>
      <c r="AK9" s="363">
        <f ca="1">AVERAGEIFS(DContriORI!$E46:$ZZ46,DContriORI!$E$42:$ZZ$42,"&gt;="&amp;AK$1,DContriORI!$E$42:$ZZ$42,"&lt;="&amp;AK$2)</f>
        <v>305807.41131618433</v>
      </c>
      <c r="AL9" s="363">
        <f ca="1">AVERAGEIFS(DContriORI!$E46:$ZZ46,DContriORI!$E$42:$ZZ$42,"&gt;="&amp;AL$1,DContriORI!$E$42:$ZZ$42,"&lt;="&amp;AL$2)</f>
        <v>331118.93137058505</v>
      </c>
      <c r="AM9" s="363">
        <f ca="1">AVERAGEIFS(DContriORI!$E46:$ZZ46,DContriORI!$E$42:$ZZ$42,"&gt;="&amp;AM$1,DContriORI!$E$42:$ZZ$42,"&lt;="&amp;AM$2)</f>
        <v>311107.57676708541</v>
      </c>
      <c r="AO9" s="433">
        <f ca="1">AVERAGEIFS(DContriDES!$E46:$ZZ46,DContriDES!$E$42:$ZZ$42,"&gt;="&amp;DContriBimestralAdel!AO$1,DContriDES!$E$42:$ZZ$42,"&lt;="&amp;DContriBimestralAdel!AO$2)</f>
        <v>316419.59905830183</v>
      </c>
      <c r="AP9" s="433">
        <f ca="1">AVERAGEIFS(DContriDES!$E46:$ZZ46,DContriDES!$E$42:$ZZ$42,"&gt;="&amp;DContriBimestralAdel!AP$1,DContriDES!$E$42:$ZZ$42,"&lt;="&amp;DContriBimestralAdel!AP$2)</f>
        <v>311973.93804368394</v>
      </c>
      <c r="AQ9" s="433">
        <f ca="1">AVERAGEIFS(DContriDES!$E46:$ZZ46,DContriDES!$E$42:$ZZ$42,"&gt;="&amp;DContriBimestralAdel!AQ$1,DContriDES!$E$42:$ZZ$42,"&lt;="&amp;DContriBimestralAdel!AQ$2)</f>
        <v>315776.13833343569</v>
      </c>
      <c r="AR9" s="433">
        <f ca="1">AVERAGEIFS(DContriDES!$E46:$ZZ46,DContriDES!$E$42:$ZZ$42,"&gt;="&amp;DContriBimestralAdel!AR$1,DContriDES!$E$42:$ZZ$42,"&lt;="&amp;DContriBimestralAdel!AR$2)</f>
        <v>313350.29746691213</v>
      </c>
      <c r="AS9" s="433">
        <f ca="1">AVERAGEIFS(DContriDES!$E46:$ZZ46,DContriDES!$E$42:$ZZ$42,"&gt;="&amp;DContriBimestralAdel!AS$1,DContriDES!$E$42:$ZZ$42,"&lt;="&amp;DContriBimestralAdel!AS$2)</f>
        <v>303478.89864368929</v>
      </c>
      <c r="AT9" s="433">
        <f ca="1">AVERAGEIFS(DContriDES!$E46:$ZZ46,DContriDES!$E$42:$ZZ$42,"&gt;="&amp;DContriBimestralAdel!AT$1,DContriDES!$E$42:$ZZ$42,"&lt;="&amp;DContriBimestralAdel!AT$2)</f>
        <v>307763.72095025703</v>
      </c>
      <c r="AU9" s="433">
        <f ca="1">AVERAGEIFS(DContriDES!$E46:$ZZ46,DContriDES!$E$42:$ZZ$42,"&gt;="&amp;DContriBimestralAdel!AU$1,DContriDES!$E$42:$ZZ$42,"&lt;="&amp;DContriBimestralAdel!AU$2)</f>
        <v>309953.47750950651</v>
      </c>
      <c r="AV9" s="433">
        <f ca="1">AVERAGEIFS(DContriDES!$E46:$ZZ46,DContriDES!$E$42:$ZZ$42,"&gt;="&amp;DContriBimestralAdel!AV$1,DContriDES!$E$42:$ZZ$42,"&lt;="&amp;DContriBimestralAdel!AV$2)</f>
        <v>306400.52607875993</v>
      </c>
      <c r="AW9" s="433">
        <f ca="1">AVERAGEIFS(DContriDES!$E46:$ZZ46,DContriDES!$E$42:$ZZ$42,"&gt;="&amp;DContriBimestralAdel!AW$1,DContriDES!$E$42:$ZZ$42,"&lt;="&amp;DContriBimestralAdel!AW$2)</f>
        <v>303719.74375667353</v>
      </c>
      <c r="AX9" s="433">
        <f ca="1">AVERAGEIFS(DContriDES!$E46:$ZZ46,DContriDES!$E$42:$ZZ$42,"&gt;="&amp;DContriBimestralAdel!AX$1,DContriDES!$E$42:$ZZ$42,"&lt;="&amp;DContriBimestralAdel!AX$2)</f>
        <v>303006.35160304588</v>
      </c>
      <c r="AY9" s="433">
        <f ca="1">AVERAGEIFS(DContriDES!$E46:$ZZ46,DContriDES!$E$42:$ZZ$42,"&gt;="&amp;DContriBimestralAdel!AY$1,DContriDES!$E$42:$ZZ$42,"&lt;="&amp;DContriBimestralAdel!AY$2)</f>
        <v>305541.39897139458</v>
      </c>
      <c r="AZ9" s="433">
        <f ca="1">AVERAGEIFS(DContriDES!$E46:$ZZ46,DContriDES!$E$42:$ZZ$42,"&gt;="&amp;DContriBimestralAdel!AZ$1,DContriDES!$E$42:$ZZ$42,"&lt;="&amp;DContriBimestralAdel!AZ$2)</f>
        <v>313323.06700277561</v>
      </c>
      <c r="BB9" s="433">
        <f ca="1">AVERAGEIFS(DContriDES!$E46:$ZZ46,DContriDES!$E$42:$ZZ$42,"&gt;="&amp;DContriBimestralAdel!BB$1,DContriDES!$E$42:$ZZ$42,"&lt;="&amp;DContriBimestralAdel!BB$2)</f>
        <v>313350.29746691213</v>
      </c>
      <c r="BC9" s="433">
        <f ca="1">AVERAGEIFS(DContriDES!$E46:$ZZ46,DContriDES!$E$42:$ZZ$42,"&gt;="&amp;DContriBimestralAdel!BC$1,DContriDES!$E$42:$ZZ$42,"&lt;="&amp;DContriBimestralAdel!BC$2)</f>
        <v>303478.89864368929</v>
      </c>
      <c r="BD9" s="433">
        <f ca="1">AVERAGEIFS(DContriDES!$E46:$ZZ46,DContriDES!$E$42:$ZZ$42,"&gt;="&amp;DContriBimestralAdel!BD$1,DContriDES!$E$42:$ZZ$42,"&lt;="&amp;DContriBimestralAdel!BD$2)</f>
        <v>307763.72095025703</v>
      </c>
      <c r="BE9" s="433">
        <f ca="1">AVERAGEIFS(DContriDES!$E46:$ZZ46,DContriDES!$E$42:$ZZ$42,"&gt;="&amp;DContriBimestralAdel!BE$1,DContriDES!$E$42:$ZZ$42,"&lt;="&amp;DContriBimestralAdel!BE$2)</f>
        <v>309953.47750950651</v>
      </c>
      <c r="BF9" s="433">
        <f ca="1">AVERAGEIFS(DContriDES!$E46:$ZZ46,DContriDES!$E$42:$ZZ$42,"&gt;="&amp;DContriBimestralAdel!BF$1,DContriDES!$E$42:$ZZ$42,"&lt;="&amp;DContriBimestralAdel!BF$2)</f>
        <v>306400.52607875993</v>
      </c>
      <c r="BG9" s="433">
        <f ca="1">AVERAGEIFS(DContriDES!$E46:$ZZ46,DContriDES!$E$42:$ZZ$42,"&gt;="&amp;DContriBimestralAdel!BG$1,DContriDES!$E$42:$ZZ$42,"&lt;="&amp;DContriBimestralAdel!BG$2)</f>
        <v>303719.74375667353</v>
      </c>
      <c r="BH9" s="433">
        <f ca="1">AVERAGEIFS(DContriDES!$E46:$ZZ46,DContriDES!$E$42:$ZZ$42,"&gt;="&amp;DContriBimestralAdel!BH$1,DContriDES!$E$42:$ZZ$42,"&lt;="&amp;DContriBimestralAdel!BH$2)</f>
        <v>303006.35160304588</v>
      </c>
      <c r="BI9" s="433">
        <f ca="1">AVERAGEIFS(DContriDES!$E46:$ZZ46,DContriDES!$E$42:$ZZ$42,"&gt;="&amp;DContriBimestralAdel!BI$1,DContriDES!$E$42:$ZZ$42,"&lt;="&amp;DContriBimestralAdel!BI$2)</f>
        <v>305541.39897139458</v>
      </c>
      <c r="BJ9" s="433">
        <f ca="1">AVERAGEIFS(DContriDES!$E46:$ZZ46,DContriDES!$E$42:$ZZ$42,"&gt;="&amp;DContriBimestralAdel!BJ$1,DContriDES!$E$42:$ZZ$42,"&lt;="&amp;DContriBimestralAdel!BJ$2)</f>
        <v>313323.06700277561</v>
      </c>
      <c r="BK9" s="433">
        <f ca="1">AVERAGEIFS(DContriDES!$E46:$ZZ46,DContriDES!$E$42:$ZZ$42,"&gt;="&amp;DContriBimestralAdel!BK$1,DContriDES!$E$42:$ZZ$42,"&lt;="&amp;DContriBimestralAdel!BK$2)</f>
        <v>0</v>
      </c>
      <c r="BL9" s="433">
        <f ca="1">AVERAGEIFS(DContriDES!$E46:$ZZ46,DContriDES!$E$42:$ZZ$42,"&gt;="&amp;DContriBimestralAdel!BL$1,DContriDES!$E$42:$ZZ$42,"&lt;="&amp;DContriBimestralAdel!BL$2)</f>
        <v>0</v>
      </c>
      <c r="BM9" s="433">
        <f ca="1">AVERAGEIFS(DContriDES!$E46:$ZZ46,DContriDES!$E$42:$ZZ$42,"&gt;="&amp;DContriBimestralAdel!BM$1,DContriDES!$E$42:$ZZ$42,"&lt;="&amp;DContriBimestralAdel!BM$2)</f>
        <v>0</v>
      </c>
    </row>
    <row r="10" spans="1:66" s="432" customFormat="1" x14ac:dyDescent="0.2">
      <c r="A10" s="433" t="s">
        <v>8</v>
      </c>
      <c r="B10" s="363">
        <f ca="1">AVERAGEIFS(DContriORI!$E47:$ZZ47,DContriORI!$E$42:$ZZ$42,"&gt;="&amp;B$1,DContriORI!$E$42:$ZZ$42,"&lt;="&amp;B$2)</f>
        <v>1449252.0735518939</v>
      </c>
      <c r="C10" s="363">
        <f ca="1">AVERAGEIFS(DContriORI!$E47:$ZZ47,DContriORI!$E$42:$ZZ$42,"&gt;="&amp;C$1,DContriORI!$E$42:$ZZ$42,"&lt;="&amp;C$2)</f>
        <v>1627537.8917352138</v>
      </c>
      <c r="D10" s="363">
        <f ca="1">AVERAGEIFS(DContriORI!$E47:$ZZ47,DContriORI!$E$42:$ZZ$42,"&gt;="&amp;D$1,DContriORI!$E$42:$ZZ$42,"&lt;="&amp;D$2)</f>
        <v>1543303.6017248239</v>
      </c>
      <c r="E10" s="363">
        <f ca="1">AVERAGEIFS(DContriORI!$E47:$ZZ47,DContriORI!$E$42:$ZZ$42,"&gt;="&amp;E$1,DContriORI!$E$42:$ZZ$42,"&lt;="&amp;E$2)</f>
        <v>1549574.4571085433</v>
      </c>
      <c r="F10" s="363">
        <f ca="1">AVERAGEIFS(DContriORI!$E47:$ZZ47,DContriORI!$E$42:$ZZ$42,"&gt;="&amp;F$1,DContriORI!$E$42:$ZZ$42,"&lt;="&amp;F$2)</f>
        <v>1380188.8637660965</v>
      </c>
      <c r="G10" s="363">
        <f ca="1">AVERAGEIFS(DContriORI!$E47:$ZZ47,DContriORI!$E$42:$ZZ$42,"&gt;="&amp;G$1,DContriORI!$E$42:$ZZ$42,"&lt;="&amp;G$2)</f>
        <v>1566285.8277146814</v>
      </c>
      <c r="H10" s="363">
        <f ca="1">AVERAGEIFS(DContriORI!$E47:$ZZ47,DContriORI!$E$42:$ZZ$42,"&gt;="&amp;H$1,DContriORI!$E$42:$ZZ$42,"&lt;="&amp;H$2)</f>
        <v>1495128.9478565685</v>
      </c>
      <c r="I10" s="363">
        <f ca="1">AVERAGEIFS(DContriORI!$E47:$ZZ47,DContriORI!$E$42:$ZZ$42,"&gt;="&amp;I$1,DContriORI!$E$42:$ZZ$42,"&lt;="&amp;I$2)</f>
        <v>1597980.4990464132</v>
      </c>
      <c r="J10" s="363">
        <f ca="1">AVERAGEIFS(DContriORI!$E47:$ZZ47,DContriORI!$E$42:$ZZ$42,"&gt;="&amp;J$1,DContriORI!$E$42:$ZZ$42,"&lt;="&amp;J$2)</f>
        <v>0</v>
      </c>
      <c r="K10" s="363">
        <f ca="1">AVERAGEIFS(DContriORI!$E47:$ZZ47,DContriORI!$E$42:$ZZ$42,"&gt;="&amp;K$1,DContriORI!$E$42:$ZZ$42,"&lt;="&amp;K$2)</f>
        <v>0</v>
      </c>
      <c r="L10" s="363">
        <f ca="1">AVERAGEIFS(DContriORI!$E47:$ZZ47,DContriORI!$E$42:$ZZ$42,"&gt;="&amp;L$1,DContriORI!$E$42:$ZZ$42,"&lt;="&amp;L$2)</f>
        <v>0</v>
      </c>
      <c r="M10" s="363">
        <f ca="1">AVERAGEIFS(DContriORI!$E47:$ZZ47,DContriORI!$E$42:$ZZ$42,"&gt;="&amp;M$1,DContriORI!$E$42:$ZZ$42,"&lt;="&amp;M$2)</f>
        <v>0</v>
      </c>
      <c r="O10" s="433">
        <f ca="1">AVERAGEIFS(DContriDES!$E47:$ZZ47,DContriDES!$E$42:$ZZ$42,"&gt;="&amp;DContriBimestralAdel!O$1,DContriDES!$E$42:$ZZ$42,"&lt;="&amp;DContriBimestralAdel!O$2)</f>
        <v>1542311.5378762279</v>
      </c>
      <c r="P10" s="433">
        <f ca="1">AVERAGEIFS(DContriDES!$E47:$ZZ47,DContriDES!$E$42:$ZZ$42,"&gt;="&amp;DContriBimestralAdel!P$1,DContriDES!$E$42:$ZZ$42,"&lt;="&amp;DContriBimestralAdel!P$2)</f>
        <v>1539084.0231955866</v>
      </c>
      <c r="Q10" s="433">
        <f ca="1">AVERAGEIFS(DContriDES!$E47:$ZZ47,DContriDES!$E$42:$ZZ$42,"&gt;="&amp;DContriBimestralAdel!Q$1,DContriDES!$E$42:$ZZ$42,"&lt;="&amp;DContriBimestralAdel!Q$2)</f>
        <v>1537581.306110091</v>
      </c>
      <c r="R10" s="433">
        <f ca="1">AVERAGEIFS(DContriDES!$E47:$ZZ47,DContriDES!$E$42:$ZZ$42,"&gt;="&amp;DContriBimestralAdel!R$1,DContriDES!$E$42:$ZZ$42,"&lt;="&amp;DContriBimestralAdel!R$2)</f>
        <v>1481965.2312754919</v>
      </c>
      <c r="S10" s="433">
        <f ca="1">AVERAGEIFS(DContriDES!$E47:$ZZ47,DContriDES!$E$42:$ZZ$42,"&gt;="&amp;DContriBimestralAdel!S$1,DContriDES!$E$42:$ZZ$42,"&lt;="&amp;DContriBimestralAdel!S$2)</f>
        <v>1479637.5107307113</v>
      </c>
      <c r="T10" s="433">
        <f ca="1">AVERAGEIFS(DContriDES!$E47:$ZZ47,DContriDES!$E$42:$ZZ$42,"&gt;="&amp;DContriBimestralAdel!T$1,DContriDES!$E$42:$ZZ$42,"&lt;="&amp;DContriBimestralAdel!T$2)</f>
        <v>1498645.632560845</v>
      </c>
      <c r="U10" s="433">
        <f ca="1">AVERAGEIFS(DContriDES!$E47:$ZZ47,DContriDES!$E$42:$ZZ$42,"&gt;="&amp;DContriBimestralAdel!U$1,DContriDES!$E$42:$ZZ$42,"&lt;="&amp;DContriBimestralAdel!U$2)</f>
        <v>1490557.0457804492</v>
      </c>
      <c r="V10" s="433">
        <f ca="1">AVERAGEIFS(DContriDES!$E47:$ZZ47,DContriDES!$E$42:$ZZ$42,"&gt;="&amp;DContriBimestralAdel!V$1,DContriDES!$E$42:$ZZ$42,"&lt;="&amp;DContriBimestralAdel!V$2)</f>
        <v>1520867.3250971748</v>
      </c>
      <c r="W10" s="433">
        <f ca="1">AVERAGEIFS(DContriDES!$E47:$ZZ47,DContriDES!$E$42:$ZZ$42,"&gt;="&amp;DContriBimestralAdel!W$1,DContriDES!$E$42:$ZZ$42,"&lt;="&amp;DContriBimestralAdel!W$2)</f>
        <v>0</v>
      </c>
      <c r="X10" s="433">
        <f ca="1">AVERAGEIFS(DContriDES!$E47:$ZZ47,DContriDES!$E$42:$ZZ$42,"&gt;="&amp;DContriBimestralAdel!X$1,DContriDES!$E$42:$ZZ$42,"&lt;="&amp;DContriBimestralAdel!X$2)</f>
        <v>0</v>
      </c>
      <c r="Y10" s="433">
        <f ca="1">AVERAGEIFS(DContriDES!$E47:$ZZ47,DContriDES!$E$42:$ZZ$42,"&gt;="&amp;DContriBimestralAdel!Y$1,DContriDES!$E$42:$ZZ$42,"&lt;="&amp;DContriBimestralAdel!Y$2)</f>
        <v>0</v>
      </c>
      <c r="Z10" s="433">
        <f ca="1">AVERAGEIFS(DContriDES!$E47:$ZZ47,DContriDES!$E$42:$ZZ$42,"&gt;="&amp;DContriBimestralAdel!Z$1,DContriDES!$E$42:$ZZ$42,"&lt;="&amp;DContriBimestralAdel!Z$2)</f>
        <v>0</v>
      </c>
      <c r="AB10" s="363">
        <f ca="1">AVERAGEIFS(DContriORI!$E47:$ZZ47,DContriORI!$E$42:$ZZ$42,"&gt;="&amp;AB$1,DContriORI!$E$42:$ZZ$42,"&lt;="&amp;AB$2)</f>
        <v>1336409.1205609336</v>
      </c>
      <c r="AC10" s="363">
        <f ca="1">AVERAGEIFS(DContriORI!$E47:$ZZ47,DContriORI!$E$42:$ZZ$42,"&gt;="&amp;AC$1,DContriORI!$E$42:$ZZ$42,"&lt;="&amp;AC$2)</f>
        <v>1421423.8981117622</v>
      </c>
      <c r="AD10" s="363">
        <f ca="1">AVERAGEIFS(DContriORI!$E47:$ZZ47,DContriORI!$E$42:$ZZ$42,"&gt;="&amp;AD$1,DContriORI!$E$42:$ZZ$42,"&lt;="&amp;AD$2)</f>
        <v>1511080.1280461398</v>
      </c>
      <c r="AE10" s="363">
        <f ca="1">AVERAGEIFS(DContriORI!$E47:$ZZ47,DContriORI!$E$42:$ZZ$42,"&gt;="&amp;AE$1,DContriORI!$E$42:$ZZ$42,"&lt;="&amp;AE$2)</f>
        <v>1623902.9772813469</v>
      </c>
      <c r="AF10" s="363">
        <f ca="1">AVERAGEIFS(DContriORI!$E47:$ZZ47,DContriORI!$E$42:$ZZ$42,"&gt;="&amp;AF$1,DContriORI!$E$42:$ZZ$42,"&lt;="&amp;AF$2)</f>
        <v>1461026.3127006076</v>
      </c>
      <c r="AG10" s="363">
        <f ca="1">AVERAGEIFS(DContriORI!$E47:$ZZ47,DContriORI!$E$42:$ZZ$42,"&gt;="&amp;AG$1,DContriORI!$E$42:$ZZ$42,"&lt;="&amp;AG$2)</f>
        <v>1551255.6057256879</v>
      </c>
      <c r="AH10" s="363">
        <f ca="1">AVERAGEIFS(DContriORI!$E47:$ZZ47,DContriORI!$E$42:$ZZ$42,"&gt;="&amp;AH$1,DContriORI!$E$42:$ZZ$42,"&lt;="&amp;AH$2)</f>
        <v>1528224.5706383742</v>
      </c>
      <c r="AI10" s="363">
        <f ca="1">AVERAGEIFS(DContriORI!$E47:$ZZ47,DContriORI!$E$42:$ZZ$42,"&gt;="&amp;AI$1,DContriORI!$E$42:$ZZ$42,"&lt;="&amp;AI$2)</f>
        <v>1527682.9789345115</v>
      </c>
      <c r="AJ10" s="363">
        <f ca="1">AVERAGEIFS(DContriORI!$E47:$ZZ47,DContriORI!$E$42:$ZZ$42,"&gt;="&amp;AJ$1,DContriORI!$E$42:$ZZ$42,"&lt;="&amp;AJ$2)</f>
        <v>1441182.2734998669</v>
      </c>
      <c r="AK10" s="363">
        <f ca="1">AVERAGEIFS(DContriORI!$E47:$ZZ47,DContriORI!$E$42:$ZZ$42,"&gt;="&amp;AK$1,DContriORI!$E$42:$ZZ$42,"&lt;="&amp;AK$2)</f>
        <v>1517861.1231814679</v>
      </c>
      <c r="AL10" s="363">
        <f ca="1">AVERAGEIFS(DContriORI!$E47:$ZZ47,DContriORI!$E$42:$ZZ$42,"&gt;="&amp;AL$1,DContriORI!$E$42:$ZZ$42,"&lt;="&amp;AL$2)</f>
        <v>1456197.6063409857</v>
      </c>
      <c r="AM10" s="363">
        <f ca="1">AVERAGEIFS(DContriORI!$E47:$ZZ47,DContriORI!$E$42:$ZZ$42,"&gt;="&amp;AM$1,DContriORI!$E$42:$ZZ$42,"&lt;="&amp;AM$2)</f>
        <v>1592659.6825825989</v>
      </c>
      <c r="AO10" s="433">
        <f ca="1">AVERAGEIFS(DContriDES!$E47:$ZZ47,DContriDES!$E$42:$ZZ$42,"&gt;="&amp;DContriBimestralAdel!AO$1,DContriDES!$E$42:$ZZ$42,"&lt;="&amp;DContriBimestralAdel!AO$2)</f>
        <v>1372884.321002784</v>
      </c>
      <c r="AP10" s="433">
        <f ca="1">AVERAGEIFS(DContriDES!$E47:$ZZ47,DContriDES!$E$42:$ZZ$42,"&gt;="&amp;DContriBimestralAdel!AP$1,DContriDES!$E$42:$ZZ$42,"&lt;="&amp;DContriBimestralAdel!AP$2)</f>
        <v>1427552.619649776</v>
      </c>
      <c r="AQ10" s="433">
        <f ca="1">AVERAGEIFS(DContriDES!$E47:$ZZ47,DContriDES!$E$42:$ZZ$42,"&gt;="&amp;DContriBimestralAdel!AQ$1,DContriDES!$E$42:$ZZ$42,"&lt;="&amp;DContriBimestralAdel!AQ$2)</f>
        <v>1515880.2961255477</v>
      </c>
      <c r="AR10" s="433">
        <f ca="1">AVERAGEIFS(DContriDES!$E47:$ZZ47,DContriDES!$E$42:$ZZ$42,"&gt;="&amp;DContriBimestralAdel!AR$1,DContriDES!$E$42:$ZZ$42,"&lt;="&amp;DContriBimestralAdel!AR$2)</f>
        <v>1569999.0098124566</v>
      </c>
      <c r="AS10" s="433">
        <f ca="1">AVERAGEIFS(DContriDES!$E47:$ZZ47,DContriDES!$E$42:$ZZ$42,"&gt;="&amp;DContriBimestralAdel!AS$1,DContriDES!$E$42:$ZZ$42,"&lt;="&amp;DContriBimestralAdel!AS$2)</f>
        <v>1528032.1394016978</v>
      </c>
      <c r="AT10" s="433">
        <f ca="1">AVERAGEIFS(DContriDES!$E47:$ZZ47,DContriDES!$E$42:$ZZ$42,"&gt;="&amp;DContriBimestralAdel!AT$1,DContriDES!$E$42:$ZZ$42,"&lt;="&amp;DContriBimestralAdel!AT$2)</f>
        <v>1526130.9570579545</v>
      </c>
      <c r="AU10" s="433">
        <f ca="1">AVERAGEIFS(DContriDES!$E47:$ZZ47,DContriDES!$E$42:$ZZ$42,"&gt;="&amp;DContriBimestralAdel!AU$1,DContriDES!$E$42:$ZZ$42,"&lt;="&amp;DContriBimestralAdel!AU$2)</f>
        <v>1541328.2908984125</v>
      </c>
      <c r="AV10" s="433">
        <f ca="1">AVERAGEIFS(DContriDES!$E47:$ZZ47,DContriDES!$E$42:$ZZ$42,"&gt;="&amp;DContriBimestralAdel!AV$1,DContriDES!$E$42:$ZZ$42,"&lt;="&amp;DContriBimestralAdel!AV$2)</f>
        <v>1472444.2214884863</v>
      </c>
      <c r="AW10" s="433">
        <f ca="1">AVERAGEIFS(DContriDES!$E47:$ZZ47,DContriDES!$E$42:$ZZ$42,"&gt;="&amp;DContriBimestralAdel!AW$1,DContriDES!$E$42:$ZZ$42,"&lt;="&amp;DContriBimestralAdel!AW$2)</f>
        <v>1492491.5347272081</v>
      </c>
      <c r="AX10" s="433">
        <f ca="1">AVERAGEIFS(DContriDES!$E47:$ZZ47,DContriDES!$E$42:$ZZ$42,"&gt;="&amp;DContriBimestralAdel!AX$1,DContriDES!$E$42:$ZZ$42,"&lt;="&amp;DContriBimestralAdel!AX$2)</f>
        <v>1504079.156517037</v>
      </c>
      <c r="AY10" s="433">
        <f ca="1">AVERAGEIFS(DContriDES!$E47:$ZZ47,DContriDES!$E$42:$ZZ$42,"&gt;="&amp;DContriBimestralAdel!AY$1,DContriDES!$E$42:$ZZ$42,"&lt;="&amp;DContriBimestralAdel!AY$2)</f>
        <v>1475960.6000088435</v>
      </c>
      <c r="AZ10" s="433">
        <f ca="1">AVERAGEIFS(DContriDES!$E47:$ZZ47,DContriDES!$E$42:$ZZ$42,"&gt;="&amp;DContriBimestralAdel!AZ$1,DContriDES!$E$42:$ZZ$42,"&lt;="&amp;DContriBimestralAdel!AZ$2)</f>
        <v>1531317.0008566917</v>
      </c>
      <c r="BB10" s="433">
        <f ca="1">AVERAGEIFS(DContriDES!$E47:$ZZ47,DContriDES!$E$42:$ZZ$42,"&gt;="&amp;DContriBimestralAdel!BB$1,DContriDES!$E$42:$ZZ$42,"&lt;="&amp;DContriBimestralAdel!BB$2)</f>
        <v>1569999.0098124566</v>
      </c>
      <c r="BC10" s="433">
        <f ca="1">AVERAGEIFS(DContriDES!$E47:$ZZ47,DContriDES!$E$42:$ZZ$42,"&gt;="&amp;DContriBimestralAdel!BC$1,DContriDES!$E$42:$ZZ$42,"&lt;="&amp;DContriBimestralAdel!BC$2)</f>
        <v>1528032.1394016978</v>
      </c>
      <c r="BD10" s="433">
        <f ca="1">AVERAGEIFS(DContriDES!$E47:$ZZ47,DContriDES!$E$42:$ZZ$42,"&gt;="&amp;DContriBimestralAdel!BD$1,DContriDES!$E$42:$ZZ$42,"&lt;="&amp;DContriBimestralAdel!BD$2)</f>
        <v>1526130.9570579545</v>
      </c>
      <c r="BE10" s="433">
        <f ca="1">AVERAGEIFS(DContriDES!$E47:$ZZ47,DContriDES!$E$42:$ZZ$42,"&gt;="&amp;DContriBimestralAdel!BE$1,DContriDES!$E$42:$ZZ$42,"&lt;="&amp;DContriBimestralAdel!BE$2)</f>
        <v>1541328.2908984125</v>
      </c>
      <c r="BF10" s="433">
        <f ca="1">AVERAGEIFS(DContriDES!$E47:$ZZ47,DContriDES!$E$42:$ZZ$42,"&gt;="&amp;DContriBimestralAdel!BF$1,DContriDES!$E$42:$ZZ$42,"&lt;="&amp;DContriBimestralAdel!BF$2)</f>
        <v>1472444.2214884863</v>
      </c>
      <c r="BG10" s="433">
        <f ca="1">AVERAGEIFS(DContriDES!$E47:$ZZ47,DContriDES!$E$42:$ZZ$42,"&gt;="&amp;DContriBimestralAdel!BG$1,DContriDES!$E$42:$ZZ$42,"&lt;="&amp;DContriBimestralAdel!BG$2)</f>
        <v>1492491.5347272081</v>
      </c>
      <c r="BH10" s="433">
        <f ca="1">AVERAGEIFS(DContriDES!$E47:$ZZ47,DContriDES!$E$42:$ZZ$42,"&gt;="&amp;DContriBimestralAdel!BH$1,DContriDES!$E$42:$ZZ$42,"&lt;="&amp;DContriBimestralAdel!BH$2)</f>
        <v>1504079.156517037</v>
      </c>
      <c r="BI10" s="433">
        <f ca="1">AVERAGEIFS(DContriDES!$E47:$ZZ47,DContriDES!$E$42:$ZZ$42,"&gt;="&amp;DContriBimestralAdel!BI$1,DContriDES!$E$42:$ZZ$42,"&lt;="&amp;DContriBimestralAdel!BI$2)</f>
        <v>1475960.6000088435</v>
      </c>
      <c r="BJ10" s="433">
        <f ca="1">AVERAGEIFS(DContriDES!$E47:$ZZ47,DContriDES!$E$42:$ZZ$42,"&gt;="&amp;DContriBimestralAdel!BJ$1,DContriDES!$E$42:$ZZ$42,"&lt;="&amp;DContriBimestralAdel!BJ$2)</f>
        <v>1531317.0008566917</v>
      </c>
      <c r="BK10" s="433">
        <f ca="1">AVERAGEIFS(DContriDES!$E47:$ZZ47,DContriDES!$E$42:$ZZ$42,"&gt;="&amp;DContriBimestralAdel!BK$1,DContriDES!$E$42:$ZZ$42,"&lt;="&amp;DContriBimestralAdel!BK$2)</f>
        <v>0</v>
      </c>
      <c r="BL10" s="433">
        <f ca="1">AVERAGEIFS(DContriDES!$E47:$ZZ47,DContriDES!$E$42:$ZZ$42,"&gt;="&amp;DContriBimestralAdel!BL$1,DContriDES!$E$42:$ZZ$42,"&lt;="&amp;DContriBimestralAdel!BL$2)</f>
        <v>0</v>
      </c>
      <c r="BM10" s="433">
        <f ca="1">AVERAGEIFS(DContriDES!$E47:$ZZ47,DContriDES!$E$42:$ZZ$42,"&gt;="&amp;DContriBimestralAdel!BM$1,DContriDES!$E$42:$ZZ$42,"&lt;="&amp;DContriBimestralAdel!BM$2)</f>
        <v>0</v>
      </c>
    </row>
    <row r="11" spans="1:66" s="432" customFormat="1" x14ac:dyDescent="0.2">
      <c r="A11" s="433" t="s">
        <v>12</v>
      </c>
      <c r="B11" s="363">
        <f ca="1">AVERAGEIFS(DContriORI!$E48:$ZZ48,DContriORI!$E$42:$ZZ$42,"&gt;="&amp;B$1,DContriORI!$E$42:$ZZ$42,"&lt;="&amp;B$2)</f>
        <v>5098535.6419102056</v>
      </c>
      <c r="C11" s="363">
        <f ca="1">AVERAGEIFS(DContriORI!$E48:$ZZ48,DContriORI!$E$42:$ZZ$42,"&gt;="&amp;C$1,DContriORI!$E$42:$ZZ$42,"&lt;="&amp;C$2)</f>
        <v>5298337.0784878936</v>
      </c>
      <c r="D11" s="363">
        <f ca="1">AVERAGEIFS(DContriORI!$E48:$ZZ48,DContriORI!$E$42:$ZZ$42,"&gt;="&amp;D$1,DContriORI!$E$42:$ZZ$42,"&lt;="&amp;D$2)</f>
        <v>5319868.1587487226</v>
      </c>
      <c r="E11" s="363">
        <f ca="1">AVERAGEIFS(DContriORI!$E48:$ZZ48,DContriORI!$E$42:$ZZ$42,"&gt;="&amp;E$1,DContriORI!$E$42:$ZZ$42,"&lt;="&amp;E$2)</f>
        <v>5321499.9582425766</v>
      </c>
      <c r="F11" s="363">
        <f ca="1">AVERAGEIFS(DContriORI!$E48:$ZZ48,DContriORI!$E$42:$ZZ$42,"&gt;="&amp;F$1,DContriORI!$E$42:$ZZ$42,"&lt;="&amp;F$2)</f>
        <v>5074775.1015608162</v>
      </c>
      <c r="G11" s="363">
        <f ca="1">AVERAGEIFS(DContriORI!$E48:$ZZ48,DContriORI!$E$42:$ZZ$42,"&gt;="&amp;G$1,DContriORI!$E$42:$ZZ$42,"&lt;="&amp;G$2)</f>
        <v>5251528.9525154317</v>
      </c>
      <c r="H11" s="363">
        <f ca="1">AVERAGEIFS(DContriORI!$E48:$ZZ48,DContriORI!$E$42:$ZZ$42,"&gt;="&amp;H$1,DContriORI!$E$42:$ZZ$42,"&lt;="&amp;H$2)</f>
        <v>5194133.0482725147</v>
      </c>
      <c r="I11" s="363">
        <f ca="1">AVERAGEIFS(DContriORI!$E48:$ZZ48,DContriORI!$E$42:$ZZ$42,"&gt;="&amp;I$1,DContriORI!$E$42:$ZZ$42,"&lt;="&amp;I$2)</f>
        <v>5235488.3722908925</v>
      </c>
      <c r="J11" s="363">
        <f ca="1">AVERAGEIFS(DContriORI!$E48:$ZZ48,DContriORI!$E$42:$ZZ$42,"&gt;="&amp;J$1,DContriORI!$E$42:$ZZ$42,"&lt;="&amp;J$2)</f>
        <v>0</v>
      </c>
      <c r="K11" s="363">
        <f ca="1">AVERAGEIFS(DContriORI!$E48:$ZZ48,DContriORI!$E$42:$ZZ$42,"&gt;="&amp;K$1,DContriORI!$E$42:$ZZ$42,"&lt;="&amp;K$2)</f>
        <v>0</v>
      </c>
      <c r="L11" s="363">
        <f ca="1">AVERAGEIFS(DContriORI!$E48:$ZZ48,DContriORI!$E$42:$ZZ$42,"&gt;="&amp;L$1,DContriORI!$E$42:$ZZ$42,"&lt;="&amp;L$2)</f>
        <v>0</v>
      </c>
      <c r="M11" s="363">
        <f ca="1">AVERAGEIFS(DContriORI!$E48:$ZZ48,DContriORI!$E$42:$ZZ$42,"&gt;="&amp;M$1,DContriORI!$E$42:$ZZ$42,"&lt;="&amp;M$2)</f>
        <v>0</v>
      </c>
      <c r="O11" s="433">
        <f ca="1">AVERAGEIFS(DContriDES!$E48:$ZZ48,DContriDES!$E$42:$ZZ$42,"&gt;="&amp;DContriBimestralAdel!O$1,DContriDES!$E$42:$ZZ$42,"&lt;="&amp;DContriBimestralAdel!O$2)</f>
        <v>5184552.487298971</v>
      </c>
      <c r="P11" s="433">
        <f ca="1">AVERAGEIFS(DContriDES!$E48:$ZZ48,DContriDES!$E$42:$ZZ$42,"&gt;="&amp;DContriBimestralAdel!P$1,DContriDES!$E$42:$ZZ$42,"&lt;="&amp;DContriBimestralAdel!P$2)</f>
        <v>5152120.413661683</v>
      </c>
      <c r="Q11" s="433">
        <f ca="1">AVERAGEIFS(DContriDES!$E48:$ZZ48,DContriDES!$E$42:$ZZ$42,"&gt;="&amp;DContriBimestralAdel!Q$1,DContriDES!$E$42:$ZZ$42,"&lt;="&amp;DContriBimestralAdel!Q$2)</f>
        <v>5231696.6103439145</v>
      </c>
      <c r="R11" s="433">
        <f ca="1">AVERAGEIFS(DContriDES!$E48:$ZZ48,DContriDES!$E$42:$ZZ$42,"&gt;="&amp;DContriBimestralAdel!R$1,DContriDES!$E$42:$ZZ$42,"&lt;="&amp;DContriBimestralAdel!R$2)</f>
        <v>5214577.9850706104</v>
      </c>
      <c r="S11" s="433">
        <f ca="1">AVERAGEIFS(DContriDES!$E48:$ZZ48,DContriDES!$E$42:$ZZ$42,"&gt;="&amp;DContriBimestralAdel!S$1,DContriDES!$E$42:$ZZ$42,"&lt;="&amp;DContriBimestralAdel!S$2)</f>
        <v>5211759.2020736383</v>
      </c>
      <c r="T11" s="433">
        <f ca="1">AVERAGEIFS(DContriDES!$E48:$ZZ48,DContriDES!$E$42:$ZZ$42,"&gt;="&amp;DContriBimestralAdel!T$1,DContriDES!$E$42:$ZZ$42,"&lt;="&amp;DContriBimestralAdel!T$2)</f>
        <v>5229308.9595744815</v>
      </c>
      <c r="U11" s="433">
        <f ca="1">AVERAGEIFS(DContriDES!$E48:$ZZ48,DContriDES!$E$42:$ZZ$42,"&gt;="&amp;DContriBimestralAdel!U$1,DContriDES!$E$42:$ZZ$42,"&lt;="&amp;DContriBimestralAdel!U$2)</f>
        <v>5144362.6686586142</v>
      </c>
      <c r="V11" s="433">
        <f ca="1">AVERAGEIFS(DContriDES!$E48:$ZZ48,DContriDES!$E$42:$ZZ$42,"&gt;="&amp;DContriBimestralAdel!V$1,DContriDES!$E$42:$ZZ$42,"&lt;="&amp;DContriBimestralAdel!V$2)</f>
        <v>5161276.2173848739</v>
      </c>
      <c r="W11" s="433">
        <f ca="1">AVERAGEIFS(DContriDES!$E48:$ZZ48,DContriDES!$E$42:$ZZ$42,"&gt;="&amp;DContriBimestralAdel!W$1,DContriDES!$E$42:$ZZ$42,"&lt;="&amp;DContriBimestralAdel!W$2)</f>
        <v>0</v>
      </c>
      <c r="X11" s="433">
        <f ca="1">AVERAGEIFS(DContriDES!$E48:$ZZ48,DContriDES!$E$42:$ZZ$42,"&gt;="&amp;DContriBimestralAdel!X$1,DContriDES!$E$42:$ZZ$42,"&lt;="&amp;DContriBimestralAdel!X$2)</f>
        <v>0</v>
      </c>
      <c r="Y11" s="433">
        <f ca="1">AVERAGEIFS(DContriDES!$E48:$ZZ48,DContriDES!$E$42:$ZZ$42,"&gt;="&amp;DContriBimestralAdel!Y$1,DContriDES!$E$42:$ZZ$42,"&lt;="&amp;DContriBimestralAdel!Y$2)</f>
        <v>0</v>
      </c>
      <c r="Z11" s="433">
        <f ca="1">AVERAGEIFS(DContriDES!$E48:$ZZ48,DContriDES!$E$42:$ZZ$42,"&gt;="&amp;DContriBimestralAdel!Z$1,DContriDES!$E$42:$ZZ$42,"&lt;="&amp;DContriBimestralAdel!Z$2)</f>
        <v>0</v>
      </c>
      <c r="AB11" s="363">
        <f ca="1">AVERAGEIFS(DContriORI!$E48:$ZZ48,DContriORI!$E$42:$ZZ$42,"&gt;="&amp;AB$1,DContriORI!$E$42:$ZZ$42,"&lt;="&amp;AB$2)</f>
        <v>5205095.9786864929</v>
      </c>
      <c r="AC11" s="363">
        <f ca="1">AVERAGEIFS(DContriORI!$E48:$ZZ48,DContriORI!$E$42:$ZZ$42,"&gt;="&amp;AC$1,DContriORI!$E$42:$ZZ$42,"&lt;="&amp;AC$2)</f>
        <v>5251364.2611515392</v>
      </c>
      <c r="AD11" s="363">
        <f ca="1">AVERAGEIFS(DContriORI!$E48:$ZZ48,DContriORI!$E$42:$ZZ$42,"&gt;="&amp;AD$1,DContriORI!$E$42:$ZZ$42,"&lt;="&amp;AD$2)</f>
        <v>5259166.885541074</v>
      </c>
      <c r="AE11" s="363">
        <f ca="1">AVERAGEIFS(DContriORI!$E48:$ZZ48,DContriORI!$E$42:$ZZ$42,"&gt;="&amp;AE$1,DContriORI!$E$42:$ZZ$42,"&lt;="&amp;AE$2)</f>
        <v>5151573.6508943653</v>
      </c>
      <c r="AF11" s="363">
        <f ca="1">AVERAGEIFS(DContriORI!$E48:$ZZ48,DContriORI!$E$42:$ZZ$42,"&gt;="&amp;AF$1,DContriORI!$E$42:$ZZ$42,"&lt;="&amp;AF$2)</f>
        <v>5143665.3852299573</v>
      </c>
      <c r="AG11" s="363">
        <f ca="1">AVERAGEIFS(DContriORI!$E48:$ZZ48,DContriORI!$E$42:$ZZ$42,"&gt;="&amp;AG$1,DContriORI!$E$42:$ZZ$42,"&lt;="&amp;AG$2)</f>
        <v>5278159.0959085925</v>
      </c>
      <c r="AH11" s="363">
        <f ca="1">AVERAGEIFS(DContriORI!$E48:$ZZ48,DContriORI!$E$42:$ZZ$42,"&gt;="&amp;AH$1,DContriORI!$E$42:$ZZ$42,"&lt;="&amp;AH$2)</f>
        <v>5288060.352757033</v>
      </c>
      <c r="AI11" s="363">
        <f ca="1">AVERAGEIFS(DContriORI!$E48:$ZZ48,DContriORI!$E$42:$ZZ$42,"&gt;="&amp;AI$1,DContriORI!$E$42:$ZZ$42,"&lt;="&amp;AI$2)</f>
        <v>5146025.5343781607</v>
      </c>
      <c r="AJ11" s="363">
        <f ca="1">AVERAGEIFS(DContriORI!$E48:$ZZ48,DContriORI!$E$42:$ZZ$42,"&gt;="&amp;AJ$1,DContriORI!$E$42:$ZZ$42,"&lt;="&amp;AJ$2)</f>
        <v>5187573.5684139142</v>
      </c>
      <c r="AK11" s="363">
        <f ca="1">AVERAGEIFS(DContriORI!$E48:$ZZ48,DContriORI!$E$42:$ZZ$42,"&gt;="&amp;AK$1,DContriORI!$E$42:$ZZ$42,"&lt;="&amp;AK$2)</f>
        <v>5259830.8724114578</v>
      </c>
      <c r="AL11" s="363">
        <f ca="1">AVERAGEIFS(DContriORI!$E48:$ZZ48,DContriORI!$E$42:$ZZ$42,"&gt;="&amp;AL$1,DContriORI!$E$42:$ZZ$42,"&lt;="&amp;AL$2)</f>
        <v>5191505.1922129644</v>
      </c>
      <c r="AM11" s="363">
        <f ca="1">AVERAGEIFS(DContriORI!$E48:$ZZ48,DContriORI!$E$42:$ZZ$42,"&gt;="&amp;AM$1,DContriORI!$E$42:$ZZ$42,"&lt;="&amp;AM$2)</f>
        <v>5109851.6089656129</v>
      </c>
      <c r="AO11" s="433">
        <f ca="1">AVERAGEIFS(DContriDES!$E48:$ZZ48,DContriDES!$E$42:$ZZ$42,"&gt;="&amp;DContriBimestralAdel!AO$1,DContriDES!$E$42:$ZZ$42,"&lt;="&amp;DContriBimestralAdel!AO$2)</f>
        <v>5201228.5036645532</v>
      </c>
      <c r="AP11" s="433">
        <f ca="1">AVERAGEIFS(DContriDES!$E48:$ZZ48,DContriDES!$E$42:$ZZ$42,"&gt;="&amp;DContriBimestralAdel!AP$1,DContriDES!$E$42:$ZZ$42,"&lt;="&amp;DContriBimestralAdel!AP$2)</f>
        <v>5231613.396110829</v>
      </c>
      <c r="AQ11" s="433">
        <f ca="1">AVERAGEIFS(DContriDES!$E48:$ZZ48,DContriDES!$E$42:$ZZ$42,"&gt;="&amp;DContriBimestralAdel!AQ$1,DContriDES!$E$42:$ZZ$42,"&lt;="&amp;DContriBimestralAdel!AQ$2)</f>
        <v>5231517.894141498</v>
      </c>
      <c r="AR11" s="433">
        <f ca="1">AVERAGEIFS(DContriDES!$E48:$ZZ48,DContriDES!$E$42:$ZZ$42,"&gt;="&amp;DContriBimestralAdel!AR$1,DContriDES!$E$42:$ZZ$42,"&lt;="&amp;DContriBimestralAdel!AR$2)</f>
        <v>5220557.9940856574</v>
      </c>
      <c r="AS11" s="433">
        <f ca="1">AVERAGEIFS(DContriDES!$E48:$ZZ48,DContriDES!$E$42:$ZZ$42,"&gt;="&amp;DContriBimestralAdel!AS$1,DContriDES!$E$42:$ZZ$42,"&lt;="&amp;DContriBimestralAdel!AS$2)</f>
        <v>5201939.739609859</v>
      </c>
      <c r="AT11" s="433">
        <f ca="1">AVERAGEIFS(DContriDES!$E48:$ZZ48,DContriDES!$E$42:$ZZ$42,"&gt;="&amp;DContriBimestralAdel!AT$1,DContriDES!$E$42:$ZZ$42,"&lt;="&amp;DContriBimestralAdel!AT$2)</f>
        <v>5178954.595119969</v>
      </c>
      <c r="AU11" s="433">
        <f ca="1">AVERAGEIFS(DContriDES!$E48:$ZZ48,DContriDES!$E$42:$ZZ$42,"&gt;="&amp;DContriBimestralAdel!AU$1,DContriDES!$E$42:$ZZ$42,"&lt;="&amp;DContriBimestralAdel!AU$2)</f>
        <v>5245860.5945348097</v>
      </c>
      <c r="AV11" s="433">
        <f ca="1">AVERAGEIFS(DContriDES!$E48:$ZZ48,DContriDES!$E$42:$ZZ$42,"&gt;="&amp;DContriBimestralAdel!AV$1,DContriDES!$E$42:$ZZ$42,"&lt;="&amp;DContriBimestralAdel!AV$2)</f>
        <v>5198754.4331222577</v>
      </c>
      <c r="AW11" s="433">
        <f ca="1">AVERAGEIFS(DContriDES!$E48:$ZZ48,DContriDES!$E$42:$ZZ$42,"&gt;="&amp;DContriBimestralAdel!AW$1,DContriDES!$E$42:$ZZ$42,"&lt;="&amp;DContriBimestralAdel!AW$2)</f>
        <v>5209155.4103287468</v>
      </c>
      <c r="AX11" s="433">
        <f ca="1">AVERAGEIFS(DContriDES!$E48:$ZZ48,DContriDES!$E$42:$ZZ$42,"&gt;="&amp;DContriBimestralAdel!AX$1,DContriDES!$E$42:$ZZ$42,"&lt;="&amp;DContriBimestralAdel!AX$2)</f>
        <v>5227485.8036724841</v>
      </c>
      <c r="AY11" s="433">
        <f ca="1">AVERAGEIFS(DContriDES!$E48:$ZZ48,DContriDES!$E$42:$ZZ$42,"&gt;="&amp;DContriBimestralAdel!AY$1,DContriDES!$E$42:$ZZ$42,"&lt;="&amp;DContriBimestralAdel!AY$2)</f>
        <v>5148789.0618407801</v>
      </c>
      <c r="AZ11" s="433">
        <f ca="1">AVERAGEIFS(DContriDES!$E48:$ZZ48,DContriDES!$E$42:$ZZ$42,"&gt;="&amp;DContriBimestralAdel!AZ$1,DContriDES!$E$42:$ZZ$42,"&lt;="&amp;DContriBimestralAdel!AZ$2)</f>
        <v>5164227.0305583188</v>
      </c>
      <c r="BB11" s="433">
        <f ca="1">AVERAGEIFS(DContriDES!$E48:$ZZ48,DContriDES!$E$42:$ZZ$42,"&gt;="&amp;DContriBimestralAdel!BB$1,DContriDES!$E$42:$ZZ$42,"&lt;="&amp;DContriBimestralAdel!BB$2)</f>
        <v>5220557.9940856574</v>
      </c>
      <c r="BC11" s="433">
        <f ca="1">AVERAGEIFS(DContriDES!$E48:$ZZ48,DContriDES!$E$42:$ZZ$42,"&gt;="&amp;DContriBimestralAdel!BC$1,DContriDES!$E$42:$ZZ$42,"&lt;="&amp;DContriBimestralAdel!BC$2)</f>
        <v>5201939.739609859</v>
      </c>
      <c r="BD11" s="433">
        <f ca="1">AVERAGEIFS(DContriDES!$E48:$ZZ48,DContriDES!$E$42:$ZZ$42,"&gt;="&amp;DContriBimestralAdel!BD$1,DContriDES!$E$42:$ZZ$42,"&lt;="&amp;DContriBimestralAdel!BD$2)</f>
        <v>5178954.595119969</v>
      </c>
      <c r="BE11" s="433">
        <f ca="1">AVERAGEIFS(DContriDES!$E48:$ZZ48,DContriDES!$E$42:$ZZ$42,"&gt;="&amp;DContriBimestralAdel!BE$1,DContriDES!$E$42:$ZZ$42,"&lt;="&amp;DContriBimestralAdel!BE$2)</f>
        <v>5245860.5945348097</v>
      </c>
      <c r="BF11" s="433">
        <f ca="1">AVERAGEIFS(DContriDES!$E48:$ZZ48,DContriDES!$E$42:$ZZ$42,"&gt;="&amp;DContriBimestralAdel!BF$1,DContriDES!$E$42:$ZZ$42,"&lt;="&amp;DContriBimestralAdel!BF$2)</f>
        <v>5198754.4331222577</v>
      </c>
      <c r="BG11" s="433">
        <f ca="1">AVERAGEIFS(DContriDES!$E48:$ZZ48,DContriDES!$E$42:$ZZ$42,"&gt;="&amp;DContriBimestralAdel!BG$1,DContriDES!$E$42:$ZZ$42,"&lt;="&amp;DContriBimestralAdel!BG$2)</f>
        <v>5209155.4103287468</v>
      </c>
      <c r="BH11" s="433">
        <f ca="1">AVERAGEIFS(DContriDES!$E48:$ZZ48,DContriDES!$E$42:$ZZ$42,"&gt;="&amp;DContriBimestralAdel!BH$1,DContriDES!$E$42:$ZZ$42,"&lt;="&amp;DContriBimestralAdel!BH$2)</f>
        <v>5227485.8036724841</v>
      </c>
      <c r="BI11" s="433">
        <f ca="1">AVERAGEIFS(DContriDES!$E48:$ZZ48,DContriDES!$E$42:$ZZ$42,"&gt;="&amp;DContriBimestralAdel!BI$1,DContriDES!$E$42:$ZZ$42,"&lt;="&amp;DContriBimestralAdel!BI$2)</f>
        <v>5148789.0618407801</v>
      </c>
      <c r="BJ11" s="433">
        <f ca="1">AVERAGEIFS(DContriDES!$E48:$ZZ48,DContriDES!$E$42:$ZZ$42,"&gt;="&amp;DContriBimestralAdel!BJ$1,DContriDES!$E$42:$ZZ$42,"&lt;="&amp;DContriBimestralAdel!BJ$2)</f>
        <v>5164227.0305583188</v>
      </c>
      <c r="BK11" s="433">
        <f ca="1">AVERAGEIFS(DContriDES!$E48:$ZZ48,DContriDES!$E$42:$ZZ$42,"&gt;="&amp;DContriBimestralAdel!BK$1,DContriDES!$E$42:$ZZ$42,"&lt;="&amp;DContriBimestralAdel!BK$2)</f>
        <v>0</v>
      </c>
      <c r="BL11" s="433">
        <f ca="1">AVERAGEIFS(DContriDES!$E48:$ZZ48,DContriDES!$E$42:$ZZ$42,"&gt;="&amp;DContriBimestralAdel!BL$1,DContriDES!$E$42:$ZZ$42,"&lt;="&amp;DContriBimestralAdel!BL$2)</f>
        <v>0</v>
      </c>
      <c r="BM11" s="433">
        <f ca="1">AVERAGEIFS(DContriDES!$E48:$ZZ48,DContriDES!$E$42:$ZZ$42,"&gt;="&amp;DContriBimestralAdel!BM$1,DContriDES!$E$42:$ZZ$42,"&lt;="&amp;DContriBimestralAdel!BM$2)</f>
        <v>0</v>
      </c>
    </row>
    <row r="12" spans="1:66" s="432" customFormat="1" x14ac:dyDescent="0.2">
      <c r="A12" s="428" t="s">
        <v>0</v>
      </c>
      <c r="B12" s="360">
        <f ca="1">AVERAGEIFS(DContriORI!$E49:$ZZ49,DContriORI!$E$42:$ZZ$42,"&gt;="&amp;B$1,DContriORI!$E$42:$ZZ$42,"&lt;="&amp;B$2)</f>
        <v>7761278.0420549382</v>
      </c>
      <c r="C12" s="360">
        <f ca="1">AVERAGEIFS(DContriORI!$E49:$ZZ49,DContriORI!$E$42:$ZZ$42,"&gt;="&amp;C$1,DContriORI!$E$42:$ZZ$42,"&lt;="&amp;C$2)</f>
        <v>8118429.7331863083</v>
      </c>
      <c r="D12" s="360">
        <f ca="1">AVERAGEIFS(DContriORI!$E49:$ZZ49,DContriORI!$E$42:$ZZ$42,"&gt;="&amp;D$1,DContriORI!$E$42:$ZZ$42,"&lt;="&amp;D$2)</f>
        <v>8104815.5582325701</v>
      </c>
      <c r="E12" s="360">
        <f ca="1">AVERAGEIFS(DContriORI!$E49:$ZZ49,DContriORI!$E$42:$ZZ$42,"&gt;="&amp;E$1,DContriORI!$E$42:$ZZ$42,"&lt;="&amp;E$2)</f>
        <v>8037109.6506237071</v>
      </c>
      <c r="F12" s="360">
        <f ca="1">AVERAGEIFS(DContriORI!$E49:$ZZ49,DContriORI!$E$42:$ZZ$42,"&gt;="&amp;F$1,DContriORI!$E$42:$ZZ$42,"&lt;="&amp;F$2)</f>
        <v>7551162.2142129624</v>
      </c>
      <c r="G12" s="360">
        <f ca="1">AVERAGEIFS(DContriORI!$E49:$ZZ49,DContriORI!$E$42:$ZZ$42,"&gt;="&amp;G$1,DContriORI!$E$42:$ZZ$42,"&lt;="&amp;G$2)</f>
        <v>7931935.8025986021</v>
      </c>
      <c r="H12" s="360">
        <f ca="1">AVERAGEIFS(DContriORI!$E49:$ZZ49,DContriORI!$E$42:$ZZ$42,"&gt;="&amp;H$1,DContriORI!$E$42:$ZZ$42,"&lt;="&amp;H$2)</f>
        <v>7871188.3512324886</v>
      </c>
      <c r="I12" s="360">
        <f ca="1">AVERAGEIFS(DContriORI!$E49:$ZZ49,DContriORI!$E$42:$ZZ$42,"&gt;="&amp;I$1,DContriORI!$E$42:$ZZ$42,"&lt;="&amp;I$2)</f>
        <v>7997341.127349318</v>
      </c>
      <c r="J12" s="360">
        <f ca="1">AVERAGEIFS(DContriORI!$E49:$ZZ49,DContriORI!$E$42:$ZZ$42,"&gt;="&amp;J$1,DContriORI!$E$42:$ZZ$42,"&lt;="&amp;J$2)</f>
        <v>0</v>
      </c>
      <c r="K12" s="360">
        <f ca="1">AVERAGEIFS(DContriORI!$E49:$ZZ49,DContriORI!$E$42:$ZZ$42,"&gt;="&amp;K$1,DContriORI!$E$42:$ZZ$42,"&lt;="&amp;K$2)</f>
        <v>0</v>
      </c>
      <c r="L12" s="360">
        <f ca="1">AVERAGEIFS(DContriORI!$E49:$ZZ49,DContriORI!$E$42:$ZZ$42,"&gt;="&amp;L$1,DContriORI!$E$42:$ZZ$42,"&lt;="&amp;L$2)</f>
        <v>0</v>
      </c>
      <c r="M12" s="360">
        <f ca="1">AVERAGEIFS(DContriORI!$E49:$ZZ49,DContriORI!$E$42:$ZZ$42,"&gt;="&amp;M$1,DContriORI!$E$42:$ZZ$42,"&lt;="&amp;M$2)</f>
        <v>0</v>
      </c>
      <c r="O12" s="428">
        <f ca="1">AVERAGEIFS(DContriDES!$E49:$ZZ49,DContriDES!$E$42:$ZZ$42,"&gt;="&amp;DContriBimestralAdel!O$1,DContriDES!$E$42:$ZZ$42,"&lt;="&amp;DContriBimestralAdel!O$2)</f>
        <v>7965215.0264143664</v>
      </c>
      <c r="P12" s="428">
        <f ca="1">AVERAGEIFS(DContriDES!$E49:$ZZ49,DContriDES!$E$42:$ZZ$42,"&gt;="&amp;DContriBimestralAdel!P$1,DContriDES!$E$42:$ZZ$42,"&lt;="&amp;DContriBimestralAdel!P$2)</f>
        <v>7906425.1125528216</v>
      </c>
      <c r="Q12" s="428">
        <f ca="1">AVERAGEIFS(DContriDES!$E49:$ZZ49,DContriDES!$E$42:$ZZ$42,"&gt;="&amp;DContriBimestralAdel!Q$1,DContriDES!$E$42:$ZZ$42,"&lt;="&amp;DContriBimestralAdel!Q$2)</f>
        <v>7961220.0008728988</v>
      </c>
      <c r="R12" s="428">
        <f ca="1">AVERAGEIFS(DContriDES!$E49:$ZZ49,DContriDES!$E$42:$ZZ$42,"&gt;="&amp;DContriBimestralAdel!R$1,DContriDES!$E$42:$ZZ$42,"&lt;="&amp;DContriBimestralAdel!R$2)</f>
        <v>7859111.6673303451</v>
      </c>
      <c r="S12" s="428">
        <f ca="1">AVERAGEIFS(DContriDES!$E49:$ZZ49,DContriDES!$E$42:$ZZ$42,"&gt;="&amp;DContriBimestralAdel!S$1,DContriDES!$E$42:$ZZ$42,"&lt;="&amp;DContriBimestralAdel!S$2)</f>
        <v>7827091.5177889802</v>
      </c>
      <c r="T12" s="428">
        <f ca="1">AVERAGEIFS(DContriDES!$E49:$ZZ49,DContriDES!$E$42:$ZZ$42,"&gt;="&amp;DContriBimestralAdel!T$1,DContriDES!$E$42:$ZZ$42,"&lt;="&amp;DContriBimestralAdel!T$2)</f>
        <v>7864104.9340055697</v>
      </c>
      <c r="U12" s="428">
        <f ca="1">AVERAGEIFS(DContriDES!$E49:$ZZ49,DContriDES!$E$42:$ZZ$42,"&gt;="&amp;DContriBimestralAdel!U$1,DContriDES!$E$42:$ZZ$42,"&lt;="&amp;DContriBimestralAdel!U$2)</f>
        <v>7766661.6335837161</v>
      </c>
      <c r="V12" s="428">
        <f ca="1">AVERAGEIFS(DContriDES!$E49:$ZZ49,DContriDES!$E$42:$ZZ$42,"&gt;="&amp;DContriBimestralAdel!V$1,DContriDES!$E$42:$ZZ$42,"&lt;="&amp;DContriBimestralAdel!V$2)</f>
        <v>7840566.0065221637</v>
      </c>
      <c r="W12" s="428">
        <f ca="1">AVERAGEIFS(DContriDES!$E49:$ZZ49,DContriDES!$E$42:$ZZ$42,"&gt;="&amp;DContriBimestralAdel!W$1,DContriDES!$E$42:$ZZ$42,"&lt;="&amp;DContriBimestralAdel!W$2)</f>
        <v>0</v>
      </c>
      <c r="X12" s="428">
        <f ca="1">AVERAGEIFS(DContriDES!$E49:$ZZ49,DContriDES!$E$42:$ZZ$42,"&gt;="&amp;DContriBimestralAdel!X$1,DContriDES!$E$42:$ZZ$42,"&lt;="&amp;DContriBimestralAdel!X$2)</f>
        <v>0</v>
      </c>
      <c r="Y12" s="428">
        <f ca="1">AVERAGEIFS(DContriDES!$E49:$ZZ49,DContriDES!$E$42:$ZZ$42,"&gt;="&amp;DContriBimestralAdel!Y$1,DContriDES!$E$42:$ZZ$42,"&lt;="&amp;DContriBimestralAdel!Y$2)</f>
        <v>0</v>
      </c>
      <c r="Z12" s="428">
        <f ca="1">AVERAGEIFS(DContriDES!$E49:$ZZ49,DContriDES!$E$42:$ZZ$42,"&gt;="&amp;DContriBimestralAdel!Z$1,DContriDES!$E$42:$ZZ$42,"&lt;="&amp;DContriBimestralAdel!Z$2)</f>
        <v>0</v>
      </c>
      <c r="AB12" s="360">
        <f ca="1">AVERAGEIFS(DContriORI!$E49:$ZZ49,DContriORI!$E$42:$ZZ$42,"&gt;="&amp;AB$1,DContriORI!$E$42:$ZZ$42,"&lt;="&amp;AB$2)</f>
        <v>7797168.9863318503</v>
      </c>
      <c r="AC12" s="360">
        <f ca="1">AVERAGEIFS(DContriORI!$E49:$ZZ49,DContriORI!$E$42:$ZZ$42,"&gt;="&amp;AC$1,DContriORI!$E$42:$ZZ$42,"&lt;="&amp;AC$2)</f>
        <v>7962270.9149981663</v>
      </c>
      <c r="AD12" s="360">
        <f ca="1">AVERAGEIFS(DContriORI!$E49:$ZZ49,DContriORI!$E$42:$ZZ$42,"&gt;="&amp;AD$1,DContriORI!$E$42:$ZZ$42,"&lt;="&amp;AD$2)</f>
        <v>8061968.2012715042</v>
      </c>
      <c r="AE12" s="360">
        <f ca="1">AVERAGEIFS(DContriORI!$E49:$ZZ49,DContriORI!$E$42:$ZZ$42,"&gt;="&amp;AE$1,DContriORI!$E$42:$ZZ$42,"&lt;="&amp;AE$2)</f>
        <v>8029694.4655054472</v>
      </c>
      <c r="AF12" s="360">
        <f ca="1">AVERAGEIFS(DContriORI!$E49:$ZZ49,DContriORI!$E$42:$ZZ$42,"&gt;="&amp;AF$1,DContriORI!$E$42:$ZZ$42,"&lt;="&amp;AF$2)</f>
        <v>7809080.9639478149</v>
      </c>
      <c r="AG12" s="360">
        <f ca="1">AVERAGEIFS(DContriORI!$E49:$ZZ49,DContriORI!$E$42:$ZZ$42,"&gt;="&amp;AG$1,DContriORI!$E$42:$ZZ$42,"&lt;="&amp;AG$2)</f>
        <v>8026555.2628548099</v>
      </c>
      <c r="AH12" s="360">
        <f ca="1">AVERAGEIFS(DContriORI!$E49:$ZZ49,DContriORI!$E$42:$ZZ$42,"&gt;="&amp;AH$1,DContriORI!$E$42:$ZZ$42,"&lt;="&amp;AH$2)</f>
        <v>8037568.405768781</v>
      </c>
      <c r="AI12" s="360">
        <f ca="1">AVERAGEIFS(DContriORI!$E49:$ZZ49,DContriORI!$E$42:$ZZ$42,"&gt;="&amp;AI$1,DContriORI!$E$42:$ZZ$42,"&lt;="&amp;AI$2)</f>
        <v>7840804.5715258317</v>
      </c>
      <c r="AJ12" s="360">
        <f ca="1">AVERAGEIFS(DContriORI!$E49:$ZZ49,DContriORI!$E$42:$ZZ$42,"&gt;="&amp;AJ$1,DContriORI!$E$42:$ZZ$42,"&lt;="&amp;AJ$2)</f>
        <v>7724890.4689404853</v>
      </c>
      <c r="AK12" s="360">
        <f ca="1">AVERAGEIFS(DContriORI!$E49:$ZZ49,DContriORI!$E$42:$ZZ$42,"&gt;="&amp;AK$1,DContriORI!$E$42:$ZZ$42,"&lt;="&amp;AK$2)</f>
        <v>7894289.8450279823</v>
      </c>
      <c r="AL12" s="360">
        <f ca="1">AVERAGEIFS(DContriORI!$E49:$ZZ49,DContriORI!$E$42:$ZZ$42,"&gt;="&amp;AL$1,DContriORI!$E$42:$ZZ$42,"&lt;="&amp;AL$2)</f>
        <v>7820056.5888818204</v>
      </c>
      <c r="AM12" s="360">
        <f ca="1">AVERAGEIFS(DContriORI!$E49:$ZZ49,DContriORI!$E$42:$ZZ$42,"&gt;="&amp;AM$1,DContriORI!$E$42:$ZZ$42,"&lt;="&amp;AM$2)</f>
        <v>7873461.4653878519</v>
      </c>
      <c r="AO12" s="428">
        <f ca="1">AVERAGEIFS(DContriDES!$E49:$ZZ49,DContriDES!$E$42:$ZZ$42,"&gt;="&amp;DContriBimestralAdel!AO$1,DContriDES!$E$42:$ZZ$42,"&lt;="&amp;DContriBimestralAdel!AO$2)</f>
        <v>7871271.0205705641</v>
      </c>
      <c r="AP12" s="428">
        <f ca="1">AVERAGEIFS(DContriDES!$E49:$ZZ49,DContriDES!$E$42:$ZZ$42,"&gt;="&amp;DContriBimestralAdel!AP$1,DContriDES!$E$42:$ZZ$42,"&lt;="&amp;DContriBimestralAdel!AP$2)</f>
        <v>7946485.4566474594</v>
      </c>
      <c r="AQ12" s="428">
        <f ca="1">AVERAGEIFS(DContriDES!$E49:$ZZ49,DContriDES!$E$42:$ZZ$42,"&gt;="&amp;DContriBimestralAdel!AQ$1,DContriDES!$E$42:$ZZ$42,"&lt;="&amp;DContriBimestralAdel!AQ$2)</f>
        <v>8008972.8163861632</v>
      </c>
      <c r="AR12" s="428">
        <f ca="1">AVERAGEIFS(DContriDES!$E49:$ZZ49,DContriDES!$E$42:$ZZ$42,"&gt;="&amp;DContriBimestralAdel!AR$1,DContriDES!$E$42:$ZZ$42,"&lt;="&amp;DContriBimestralAdel!AR$2)</f>
        <v>8040492.8244141685</v>
      </c>
      <c r="AS12" s="428">
        <f ca="1">AVERAGEIFS(DContriDES!$E49:$ZZ49,DContriDES!$E$42:$ZZ$42,"&gt;="&amp;DContriBimestralAdel!AS$1,DContriDES!$E$42:$ZZ$42,"&lt;="&amp;DContriBimestralAdel!AS$2)</f>
        <v>7959027.6130626379</v>
      </c>
      <c r="AT12" s="428">
        <f ca="1">AVERAGEIFS(DContriDES!$E49:$ZZ49,DContriDES!$E$42:$ZZ$42,"&gt;="&amp;DContriBimestralAdel!AT$1,DContriDES!$E$42:$ZZ$42,"&lt;="&amp;DContriBimestralAdel!AT$2)</f>
        <v>7913300.5821669288</v>
      </c>
      <c r="AU12" s="428">
        <f ca="1">AVERAGEIFS(DContriDES!$E49:$ZZ49,DContriDES!$E$42:$ZZ$42,"&gt;="&amp;DContriBimestralAdel!AU$1,DContriDES!$E$42:$ZZ$42,"&lt;="&amp;DContriBimestralAdel!AU$2)</f>
        <v>7972053.9442562796</v>
      </c>
      <c r="AV12" s="428">
        <f ca="1">AVERAGEIFS(DContriDES!$E49:$ZZ49,DContriDES!$E$42:$ZZ$42,"&gt;="&amp;DContriBimestralAdel!AV$1,DContriDES!$E$42:$ZZ$42,"&lt;="&amp;DContriBimestralAdel!AV$2)</f>
        <v>7828059.6211263118</v>
      </c>
      <c r="AW12" s="428">
        <f ca="1">AVERAGEIFS(DContriDES!$E49:$ZZ49,DContriDES!$E$42:$ZZ$42,"&gt;="&amp;DContriBimestralAdel!AW$1,DContriDES!$E$42:$ZZ$42,"&lt;="&amp;DContriBimestralAdel!AW$2)</f>
        <v>7835761.5587633476</v>
      </c>
      <c r="AX12" s="428">
        <f ca="1">AVERAGEIFS(DContriDES!$E49:$ZZ49,DContriDES!$E$42:$ZZ$42,"&gt;="&amp;DContriBimestralAdel!AX$1,DContriDES!$E$42:$ZZ$42,"&lt;="&amp;DContriBimestralAdel!AX$2)</f>
        <v>7861531.3715039818</v>
      </c>
      <c r="AY12" s="428">
        <f ca="1">AVERAGEIFS(DContriDES!$E49:$ZZ49,DContriDES!$E$42:$ZZ$42,"&gt;="&amp;DContriBimestralAdel!AY$1,DContriDES!$E$42:$ZZ$42,"&lt;="&amp;DContriBimestralAdel!AY$2)</f>
        <v>7759474.9229874844</v>
      </c>
      <c r="AZ12" s="428">
        <f ca="1">AVERAGEIFS(DContriDES!$E49:$ZZ49,DContriDES!$E$42:$ZZ$42,"&gt;="&amp;DContriBimestralAdel!AZ$1,DContriDES!$E$42:$ZZ$42,"&lt;="&amp;DContriBimestralAdel!AZ$2)</f>
        <v>7854516.3336001532</v>
      </c>
      <c r="BB12" s="428">
        <f ca="1">AVERAGEIFS(DContriDES!$E49:$ZZ49,DContriDES!$E$42:$ZZ$42,"&gt;="&amp;DContriBimestralAdel!BB$1,DContriDES!$E$42:$ZZ$42,"&lt;="&amp;DContriBimestralAdel!BB$2)</f>
        <v>8040492.8244141685</v>
      </c>
      <c r="BC12" s="428">
        <f ca="1">AVERAGEIFS(DContriDES!$E49:$ZZ49,DContriDES!$E$42:$ZZ$42,"&gt;="&amp;DContriBimestralAdel!BC$1,DContriDES!$E$42:$ZZ$42,"&lt;="&amp;DContriBimestralAdel!BC$2)</f>
        <v>7959027.6130626379</v>
      </c>
      <c r="BD12" s="428">
        <f ca="1">AVERAGEIFS(DContriDES!$E49:$ZZ49,DContriDES!$E$42:$ZZ$42,"&gt;="&amp;DContriBimestralAdel!BD$1,DContriDES!$E$42:$ZZ$42,"&lt;="&amp;DContriBimestralAdel!BD$2)</f>
        <v>7913300.5821669288</v>
      </c>
      <c r="BE12" s="428">
        <f ca="1">AVERAGEIFS(DContriDES!$E49:$ZZ49,DContriDES!$E$42:$ZZ$42,"&gt;="&amp;DContriBimestralAdel!BE$1,DContriDES!$E$42:$ZZ$42,"&lt;="&amp;DContriBimestralAdel!BE$2)</f>
        <v>7972053.9442562796</v>
      </c>
      <c r="BF12" s="428">
        <f ca="1">AVERAGEIFS(DContriDES!$E49:$ZZ49,DContriDES!$E$42:$ZZ$42,"&gt;="&amp;DContriBimestralAdel!BF$1,DContriDES!$E$42:$ZZ$42,"&lt;="&amp;DContriBimestralAdel!BF$2)</f>
        <v>7828059.6211263118</v>
      </c>
      <c r="BG12" s="428">
        <f ca="1">AVERAGEIFS(DContriDES!$E49:$ZZ49,DContriDES!$E$42:$ZZ$42,"&gt;="&amp;DContriBimestralAdel!BG$1,DContriDES!$E$42:$ZZ$42,"&lt;="&amp;DContriBimestralAdel!BG$2)</f>
        <v>7835761.5587633476</v>
      </c>
      <c r="BH12" s="428">
        <f ca="1">AVERAGEIFS(DContriDES!$E49:$ZZ49,DContriDES!$E$42:$ZZ$42,"&gt;="&amp;DContriBimestralAdel!BH$1,DContriDES!$E$42:$ZZ$42,"&lt;="&amp;DContriBimestralAdel!BH$2)</f>
        <v>7861531.3715039818</v>
      </c>
      <c r="BI12" s="428">
        <f ca="1">AVERAGEIFS(DContriDES!$E49:$ZZ49,DContriDES!$E$42:$ZZ$42,"&gt;="&amp;DContriBimestralAdel!BI$1,DContriDES!$E$42:$ZZ$42,"&lt;="&amp;DContriBimestralAdel!BI$2)</f>
        <v>7759474.9229874844</v>
      </c>
      <c r="BJ12" s="428">
        <f ca="1">AVERAGEIFS(DContriDES!$E49:$ZZ49,DContriDES!$E$42:$ZZ$42,"&gt;="&amp;DContriBimestralAdel!BJ$1,DContriDES!$E$42:$ZZ$42,"&lt;="&amp;DContriBimestralAdel!BJ$2)</f>
        <v>7854516.3336001532</v>
      </c>
      <c r="BK12" s="428">
        <f ca="1">AVERAGEIFS(DContriDES!$E49:$ZZ49,DContriDES!$E$42:$ZZ$42,"&gt;="&amp;DContriBimestralAdel!BK$1,DContriDES!$E$42:$ZZ$42,"&lt;="&amp;DContriBimestralAdel!BK$2)</f>
        <v>0</v>
      </c>
      <c r="BL12" s="428">
        <f ca="1">AVERAGEIFS(DContriDES!$E49:$ZZ49,DContriDES!$E$42:$ZZ$42,"&gt;="&amp;DContriBimestralAdel!BL$1,DContriDES!$E$42:$ZZ$42,"&lt;="&amp;DContriBimestralAdel!BL$2)</f>
        <v>0</v>
      </c>
      <c r="BM12" s="428">
        <f ca="1">AVERAGEIFS(DContriDES!$E49:$ZZ49,DContriDES!$E$42:$ZZ$42,"&gt;="&amp;DContriBimestralAdel!BM$1,DContriDES!$E$42:$ZZ$42,"&lt;="&amp;DContriBimestralAdel!BM$2)</f>
        <v>0</v>
      </c>
    </row>
    <row r="13" spans="1:66" s="432" customFormat="1" x14ac:dyDescent="0.2">
      <c r="A13" s="433" t="s">
        <v>1</v>
      </c>
      <c r="B13" s="363">
        <f ca="1">AVERAGEIFS(DContriORI!$E50:$ZZ50,DContriORI!$E$42:$ZZ$42,"&gt;="&amp;B$1,DContriORI!$E$42:$ZZ$42,"&lt;="&amp;B$2)</f>
        <v>943108.80453032907</v>
      </c>
      <c r="C13" s="363">
        <f ca="1">AVERAGEIFS(DContriORI!$E50:$ZZ50,DContriORI!$E$42:$ZZ$42,"&gt;="&amp;C$1,DContriORI!$E$42:$ZZ$42,"&lt;="&amp;C$2)</f>
        <v>888363.60262455605</v>
      </c>
      <c r="D13" s="363">
        <f ca="1">AVERAGEIFS(DContriORI!$E50:$ZZ50,DContriORI!$E$42:$ZZ$42,"&gt;="&amp;D$1,DContriORI!$E$42:$ZZ$42,"&lt;="&amp;D$2)</f>
        <v>901891.41539157298</v>
      </c>
      <c r="E13" s="363">
        <f ca="1">AVERAGEIFS(DContriORI!$E50:$ZZ50,DContriORI!$E$42:$ZZ$42,"&gt;="&amp;E$1,DContriORI!$E$42:$ZZ$42,"&lt;="&amp;E$2)</f>
        <v>851234.63253973704</v>
      </c>
      <c r="F13" s="363">
        <f ca="1">AVERAGEIFS(DContriORI!$E50:$ZZ50,DContriORI!$E$42:$ZZ$42,"&gt;="&amp;F$1,DContriORI!$E$42:$ZZ$42,"&lt;="&amp;F$2)</f>
        <v>823080.70580813405</v>
      </c>
      <c r="G13" s="363">
        <f ca="1">AVERAGEIFS(DContriORI!$E50:$ZZ50,DContriORI!$E$42:$ZZ$42,"&gt;="&amp;G$1,DContriORI!$E$42:$ZZ$42,"&lt;="&amp;G$2)</f>
        <v>815348.75419089466</v>
      </c>
      <c r="H13" s="363">
        <f ca="1">AVERAGEIFS(DContriORI!$E50:$ZZ50,DContriORI!$E$42:$ZZ$42,"&gt;="&amp;H$1,DContriORI!$E$42:$ZZ$42,"&lt;="&amp;H$2)</f>
        <v>849108.60115849343</v>
      </c>
      <c r="I13" s="363">
        <f ca="1">AVERAGEIFS(DContriORI!$E50:$ZZ50,DContriORI!$E$42:$ZZ$42,"&gt;="&amp;I$1,DContriORI!$E$42:$ZZ$42,"&lt;="&amp;I$2)</f>
        <v>844027.68664849713</v>
      </c>
      <c r="J13" s="363">
        <f ca="1">AVERAGEIFS(DContriORI!$E50:$ZZ50,DContriORI!$E$42:$ZZ$42,"&gt;="&amp;J$1,DContriORI!$E$42:$ZZ$42,"&lt;="&amp;J$2)</f>
        <v>0</v>
      </c>
      <c r="K13" s="363">
        <f ca="1">AVERAGEIFS(DContriORI!$E50:$ZZ50,DContriORI!$E$42:$ZZ$42,"&gt;="&amp;K$1,DContriORI!$E$42:$ZZ$42,"&lt;="&amp;K$2)</f>
        <v>0</v>
      </c>
      <c r="L13" s="363">
        <f ca="1">AVERAGEIFS(DContriORI!$E50:$ZZ50,DContriORI!$E$42:$ZZ$42,"&gt;="&amp;L$1,DContriORI!$E$42:$ZZ$42,"&lt;="&amp;L$2)</f>
        <v>0</v>
      </c>
      <c r="M13" s="363">
        <f ca="1">AVERAGEIFS(DContriORI!$E50:$ZZ50,DContriORI!$E$42:$ZZ$42,"&gt;="&amp;M$1,DContriORI!$E$42:$ZZ$42,"&lt;="&amp;M$2)</f>
        <v>0</v>
      </c>
      <c r="O13" s="433">
        <f ca="1">AVERAGEIFS(DContriDES!$E50:$ZZ50,DContriDES!$E$42:$ZZ$42,"&gt;="&amp;DContriBimestralAdel!O$1,DContriDES!$E$42:$ZZ$42,"&lt;="&amp;DContriBimestralAdel!O$2)</f>
        <v>936746.86564963986</v>
      </c>
      <c r="P13" s="433">
        <f ca="1">AVERAGEIFS(DContriDES!$E50:$ZZ50,DContriDES!$E$42:$ZZ$42,"&gt;="&amp;DContriBimestralAdel!P$1,DContriDES!$E$42:$ZZ$42,"&lt;="&amp;DContriBimestralAdel!P$2)</f>
        <v>893629.46237105061</v>
      </c>
      <c r="Q13" s="433">
        <f ca="1">AVERAGEIFS(DContriDES!$E50:$ZZ50,DContriDES!$E$42:$ZZ$42,"&gt;="&amp;DContriBimestralAdel!Q$1,DContriDES!$E$42:$ZZ$42,"&lt;="&amp;DContriBimestralAdel!Q$2)</f>
        <v>888109.29606998502</v>
      </c>
      <c r="R13" s="433">
        <f ca="1">AVERAGEIFS(DContriDES!$E50:$ZZ50,DContriDES!$E$42:$ZZ$42,"&gt;="&amp;DContriBimestralAdel!R$1,DContriDES!$E$42:$ZZ$42,"&lt;="&amp;DContriBimestralAdel!R$2)</f>
        <v>854609.18234156072</v>
      </c>
      <c r="S13" s="433">
        <f ca="1">AVERAGEIFS(DContriDES!$E50:$ZZ50,DContriDES!$E$42:$ZZ$42,"&gt;="&amp;DContriBimestralAdel!S$1,DContriDES!$E$42:$ZZ$42,"&lt;="&amp;DContriBimestralAdel!S$2)</f>
        <v>832364.57561721583</v>
      </c>
      <c r="T13" s="433">
        <f ca="1">AVERAGEIFS(DContriDES!$E50:$ZZ50,DContriDES!$E$42:$ZZ$42,"&gt;="&amp;DContriBimestralAdel!T$1,DContriDES!$E$42:$ZZ$42,"&lt;="&amp;DContriBimestralAdel!T$2)</f>
        <v>825031.8863360174</v>
      </c>
      <c r="U13" s="433">
        <f ca="1">AVERAGEIFS(DContriDES!$E50:$ZZ50,DContriDES!$E$42:$ZZ$42,"&gt;="&amp;DContriBimestralAdel!U$1,DContriDES!$E$42:$ZZ$42,"&lt;="&amp;DContriBimestralAdel!U$2)</f>
        <v>834028.49561015912</v>
      </c>
      <c r="V13" s="433">
        <f ca="1">AVERAGEIFS(DContriDES!$E50:$ZZ50,DContriDES!$E$42:$ZZ$42,"&gt;="&amp;DContriBimestralAdel!V$1,DContriDES!$E$42:$ZZ$42,"&lt;="&amp;DContriBimestralAdel!V$2)</f>
        <v>847429.09112364531</v>
      </c>
      <c r="W13" s="433">
        <f ca="1">AVERAGEIFS(DContriDES!$E50:$ZZ50,DContriDES!$E$42:$ZZ$42,"&gt;="&amp;DContriBimestralAdel!W$1,DContriDES!$E$42:$ZZ$42,"&lt;="&amp;DContriBimestralAdel!W$2)</f>
        <v>0</v>
      </c>
      <c r="X13" s="433">
        <f ca="1">AVERAGEIFS(DContriDES!$E50:$ZZ50,DContriDES!$E$42:$ZZ$42,"&gt;="&amp;DContriBimestralAdel!X$1,DContriDES!$E$42:$ZZ$42,"&lt;="&amp;DContriBimestralAdel!X$2)</f>
        <v>0</v>
      </c>
      <c r="Y13" s="433">
        <f ca="1">AVERAGEIFS(DContriDES!$E50:$ZZ50,DContriDES!$E$42:$ZZ$42,"&gt;="&amp;DContriBimestralAdel!Y$1,DContriDES!$E$42:$ZZ$42,"&lt;="&amp;DContriBimestralAdel!Y$2)</f>
        <v>0</v>
      </c>
      <c r="Z13" s="433">
        <f ca="1">AVERAGEIFS(DContriDES!$E50:$ZZ50,DContriDES!$E$42:$ZZ$42,"&gt;="&amp;DContriBimestralAdel!Z$1,DContriDES!$E$42:$ZZ$42,"&lt;="&amp;DContriBimestralAdel!Z$2)</f>
        <v>0</v>
      </c>
      <c r="AB13" s="363">
        <f ca="1">AVERAGEIFS(DContriORI!$E50:$ZZ50,DContriORI!$E$42:$ZZ$42,"&gt;="&amp;AB$1,DContriORI!$E$42:$ZZ$42,"&lt;="&amp;AB$2)</f>
        <v>965540.65190918872</v>
      </c>
      <c r="AC13" s="363">
        <f ca="1">AVERAGEIFS(DContriORI!$E50:$ZZ50,DContriORI!$E$42:$ZZ$42,"&gt;="&amp;AC$1,DContriORI!$E$42:$ZZ$42,"&lt;="&amp;AC$2)</f>
        <v>974116.97375606652</v>
      </c>
      <c r="AD13" s="363">
        <f ca="1">AVERAGEIFS(DContriORI!$E50:$ZZ50,DContriORI!$E$42:$ZZ$42,"&gt;="&amp;AD$1,DContriORI!$E$42:$ZZ$42,"&lt;="&amp;AD$2)</f>
        <v>949720.54343816137</v>
      </c>
      <c r="AE13" s="363">
        <f ca="1">AVERAGEIFS(DContriORI!$E50:$ZZ50,DContriORI!$E$42:$ZZ$42,"&gt;="&amp;AE$1,DContriORI!$E$42:$ZZ$42,"&lt;="&amp;AE$2)</f>
        <v>943660.15089634061</v>
      </c>
      <c r="AF13" s="363">
        <f ca="1">AVERAGEIFS(DContriORI!$E50:$ZZ50,DContriORI!$E$42:$ZZ$42,"&gt;="&amp;AF$1,DContriORI!$E$42:$ZZ$42,"&lt;="&amp;AF$2)</f>
        <v>927954.58891064988</v>
      </c>
      <c r="AG13" s="363">
        <f ca="1">AVERAGEIFS(DContriORI!$E50:$ZZ50,DContriORI!$E$42:$ZZ$42,"&gt;="&amp;AG$1,DContriORI!$E$42:$ZZ$42,"&lt;="&amp;AG$2)</f>
        <v>884597.45798134757</v>
      </c>
      <c r="AH13" s="363">
        <f ca="1">AVERAGEIFS(DContriORI!$E50:$ZZ50,DContriORI!$E$42:$ZZ$42,"&gt;="&amp;AH$1,DContriORI!$E$42:$ZZ$42,"&lt;="&amp;AH$2)</f>
        <v>885451.02889968629</v>
      </c>
      <c r="AI13" s="363">
        <f ca="1">AVERAGEIFS(DContriORI!$E50:$ZZ50,DContriORI!$E$42:$ZZ$42,"&gt;="&amp;AI$1,DContriORI!$E$42:$ZZ$42,"&lt;="&amp;AI$2)</f>
        <v>863009.42820808606</v>
      </c>
      <c r="AJ13" s="363">
        <f ca="1">AVERAGEIFS(DContriORI!$E50:$ZZ50,DContriORI!$E$42:$ZZ$42,"&gt;="&amp;AJ$1,DContriORI!$E$42:$ZZ$42,"&lt;="&amp;AJ$2)</f>
        <v>818381.0209677344</v>
      </c>
      <c r="AK13" s="363">
        <f ca="1">AVERAGEIFS(DContriORI!$E50:$ZZ50,DContriORI!$E$42:$ZZ$42,"&gt;="&amp;AK$1,DContriORI!$E$42:$ZZ$42,"&lt;="&amp;AK$2)</f>
        <v>810790.43817548722</v>
      </c>
      <c r="AL13" s="363">
        <f ca="1">AVERAGEIFS(DContriORI!$E50:$ZZ50,DContriORI!$E$42:$ZZ$42,"&gt;="&amp;AL$1,DContriORI!$E$42:$ZZ$42,"&lt;="&amp;AL$2)</f>
        <v>841234.85900981294</v>
      </c>
      <c r="AM13" s="363">
        <f ca="1">AVERAGEIFS(DContriORI!$E50:$ZZ50,DContriORI!$E$42:$ZZ$42,"&gt;="&amp;AM$1,DContriORI!$E$42:$ZZ$42,"&lt;="&amp;AM$2)</f>
        <v>859842.59710396209</v>
      </c>
      <c r="AO13" s="433">
        <f ca="1">AVERAGEIFS(DContriDES!$E50:$ZZ50,DContriDES!$E$42:$ZZ$42,"&gt;="&amp;DContriBimestralAdel!AO$1,DContriDES!$E$42:$ZZ$42,"&lt;="&amp;DContriBimestralAdel!AO$2)</f>
        <v>973186.02105594764</v>
      </c>
      <c r="AP13" s="433">
        <f ca="1">AVERAGEIFS(DContriDES!$E50:$ZZ50,DContriDES!$E$42:$ZZ$42,"&gt;="&amp;DContriBimestralAdel!AP$1,DContriDES!$E$42:$ZZ$42,"&lt;="&amp;DContriBimestralAdel!AP$2)</f>
        <v>981944.83035151649</v>
      </c>
      <c r="AQ13" s="433">
        <f ca="1">AVERAGEIFS(DContriDES!$E50:$ZZ50,DContriDES!$E$42:$ZZ$42,"&gt;="&amp;DContriBimestralAdel!AQ$1,DContriDES!$E$42:$ZZ$42,"&lt;="&amp;DContriBimestralAdel!AQ$2)</f>
        <v>946928.12944736273</v>
      </c>
      <c r="AR13" s="433">
        <f ca="1">AVERAGEIFS(DContriDES!$E50:$ZZ50,DContriDES!$E$42:$ZZ$42,"&gt;="&amp;DContriBimestralAdel!AR$1,DContriDES!$E$42:$ZZ$42,"&lt;="&amp;DContriBimestralAdel!AR$2)</f>
        <v>933486.73302392371</v>
      </c>
      <c r="AS13" s="433">
        <f ca="1">AVERAGEIFS(DContriDES!$E50:$ZZ50,DContriDES!$E$42:$ZZ$42,"&gt;="&amp;DContriBimestralAdel!AS$1,DContriDES!$E$42:$ZZ$42,"&lt;="&amp;DContriBimestralAdel!AS$2)</f>
        <v>928536.26776782377</v>
      </c>
      <c r="AT13" s="433">
        <f ca="1">AVERAGEIFS(DContriDES!$E50:$ZZ50,DContriDES!$E$42:$ZZ$42,"&gt;="&amp;DContriBimestralAdel!AT$1,DContriDES!$E$42:$ZZ$42,"&lt;="&amp;DContriBimestralAdel!AT$2)</f>
        <v>889896.8171943553</v>
      </c>
      <c r="AU13" s="433">
        <f ca="1">AVERAGEIFS(DContriDES!$E50:$ZZ50,DContriDES!$E$42:$ZZ$42,"&gt;="&amp;DContriBimestralAdel!AU$1,DContriDES!$E$42:$ZZ$42,"&lt;="&amp;DContriBimestralAdel!AU$2)</f>
        <v>881820.99015326879</v>
      </c>
      <c r="AV13" s="433">
        <f ca="1">AVERAGEIFS(DContriDES!$E50:$ZZ50,DContriDES!$E$42:$ZZ$42,"&gt;="&amp;DContriBimestralAdel!AV$1,DContriDES!$E$42:$ZZ$42,"&lt;="&amp;DContriBimestralAdel!AV$2)</f>
        <v>852143.99310449639</v>
      </c>
      <c r="AW13" s="433">
        <f ca="1">AVERAGEIFS(DContriDES!$E50:$ZZ50,DContriDES!$E$42:$ZZ$42,"&gt;="&amp;DContriBimestralAdel!AW$1,DContriDES!$E$42:$ZZ$42,"&lt;="&amp;DContriBimestralAdel!AW$2)</f>
        <v>826897.82423774095</v>
      </c>
      <c r="AX13" s="433">
        <f ca="1">AVERAGEIFS(DContriDES!$E50:$ZZ50,DContriDES!$E$42:$ZZ$42,"&gt;="&amp;DContriBimestralAdel!AX$1,DContriDES!$E$42:$ZZ$42,"&lt;="&amp;DContriBimestralAdel!AX$2)</f>
        <v>819851.97450007207</v>
      </c>
      <c r="AY13" s="433">
        <f ca="1">AVERAGEIFS(DContriDES!$E50:$ZZ50,DContriDES!$E$42:$ZZ$42,"&gt;="&amp;DContriBimestralAdel!AY$1,DContriDES!$E$42:$ZZ$42,"&lt;="&amp;DContriBimestralAdel!AY$2)</f>
        <v>836553.25125136517</v>
      </c>
      <c r="AZ13" s="433">
        <f ca="1">AVERAGEIFS(DContriDES!$E50:$ZZ50,DContriDES!$E$42:$ZZ$42,"&gt;="&amp;DContriBimestralAdel!AZ$1,DContriDES!$E$42:$ZZ$42,"&lt;="&amp;DContriBimestralAdel!AZ$2)</f>
        <v>848737.8021922647</v>
      </c>
      <c r="BB13" s="433">
        <f ca="1">AVERAGEIFS(DContriDES!$E50:$ZZ50,DContriDES!$E$42:$ZZ$42,"&gt;="&amp;DContriBimestralAdel!BB$1,DContriDES!$E$42:$ZZ$42,"&lt;="&amp;DContriBimestralAdel!BB$2)</f>
        <v>933486.73302392371</v>
      </c>
      <c r="BC13" s="433">
        <f ca="1">AVERAGEIFS(DContriDES!$E50:$ZZ50,DContriDES!$E$42:$ZZ$42,"&gt;="&amp;DContriBimestralAdel!BC$1,DContriDES!$E$42:$ZZ$42,"&lt;="&amp;DContriBimestralAdel!BC$2)</f>
        <v>928536.26776782377</v>
      </c>
      <c r="BD13" s="433">
        <f ca="1">AVERAGEIFS(DContriDES!$E50:$ZZ50,DContriDES!$E$42:$ZZ$42,"&gt;="&amp;DContriBimestralAdel!BD$1,DContriDES!$E$42:$ZZ$42,"&lt;="&amp;DContriBimestralAdel!BD$2)</f>
        <v>889896.8171943553</v>
      </c>
      <c r="BE13" s="433">
        <f ca="1">AVERAGEIFS(DContriDES!$E50:$ZZ50,DContriDES!$E$42:$ZZ$42,"&gt;="&amp;DContriBimestralAdel!BE$1,DContriDES!$E$42:$ZZ$42,"&lt;="&amp;DContriBimestralAdel!BE$2)</f>
        <v>881820.99015326879</v>
      </c>
      <c r="BF13" s="433">
        <f ca="1">AVERAGEIFS(DContriDES!$E50:$ZZ50,DContriDES!$E$42:$ZZ$42,"&gt;="&amp;DContriBimestralAdel!BF$1,DContriDES!$E$42:$ZZ$42,"&lt;="&amp;DContriBimestralAdel!BF$2)</f>
        <v>852143.99310449639</v>
      </c>
      <c r="BG13" s="433">
        <f ca="1">AVERAGEIFS(DContriDES!$E50:$ZZ50,DContriDES!$E$42:$ZZ$42,"&gt;="&amp;DContriBimestralAdel!BG$1,DContriDES!$E$42:$ZZ$42,"&lt;="&amp;DContriBimestralAdel!BG$2)</f>
        <v>826897.82423774095</v>
      </c>
      <c r="BH13" s="433">
        <f ca="1">AVERAGEIFS(DContriDES!$E50:$ZZ50,DContriDES!$E$42:$ZZ$42,"&gt;="&amp;DContriBimestralAdel!BH$1,DContriDES!$E$42:$ZZ$42,"&lt;="&amp;DContriBimestralAdel!BH$2)</f>
        <v>819851.97450007207</v>
      </c>
      <c r="BI13" s="433">
        <f ca="1">AVERAGEIFS(DContriDES!$E50:$ZZ50,DContriDES!$E$42:$ZZ$42,"&gt;="&amp;DContriBimestralAdel!BI$1,DContriDES!$E$42:$ZZ$42,"&lt;="&amp;DContriBimestralAdel!BI$2)</f>
        <v>836553.25125136517</v>
      </c>
      <c r="BJ13" s="433">
        <f ca="1">AVERAGEIFS(DContriDES!$E50:$ZZ50,DContriDES!$E$42:$ZZ$42,"&gt;="&amp;DContriBimestralAdel!BJ$1,DContriDES!$E$42:$ZZ$42,"&lt;="&amp;DContriBimestralAdel!BJ$2)</f>
        <v>848737.8021922647</v>
      </c>
      <c r="BK13" s="433">
        <f ca="1">AVERAGEIFS(DContriDES!$E50:$ZZ50,DContriDES!$E$42:$ZZ$42,"&gt;="&amp;DContriBimestralAdel!BK$1,DContriDES!$E$42:$ZZ$42,"&lt;="&amp;DContriBimestralAdel!BK$2)</f>
        <v>0</v>
      </c>
      <c r="BL13" s="433">
        <f ca="1">AVERAGEIFS(DContriDES!$E50:$ZZ50,DContriDES!$E$42:$ZZ$42,"&gt;="&amp;DContriBimestralAdel!BL$1,DContriDES!$E$42:$ZZ$42,"&lt;="&amp;DContriBimestralAdel!BL$2)</f>
        <v>0</v>
      </c>
      <c r="BM13" s="433">
        <f ca="1">AVERAGEIFS(DContriDES!$E50:$ZZ50,DContriDES!$E$42:$ZZ$42,"&gt;="&amp;DContriBimestralAdel!BM$1,DContriDES!$E$42:$ZZ$42,"&lt;="&amp;DContriBimestralAdel!BM$2)</f>
        <v>0</v>
      </c>
    </row>
    <row r="14" spans="1:66" s="440" customFormat="1" x14ac:dyDescent="0.2">
      <c r="A14" s="436" t="s">
        <v>2</v>
      </c>
      <c r="B14" s="363">
        <f ca="1">AVERAGEIFS(DContriORI!$E51:$ZZ51,DContriORI!$E$42:$ZZ$42,"&gt;="&amp;B$1,DContriORI!$E$42:$ZZ$42,"&lt;="&amp;B$2)</f>
        <v>593101.71520692157</v>
      </c>
      <c r="C14" s="363">
        <f ca="1">AVERAGEIFS(DContriORI!$E51:$ZZ51,DContriORI!$E$42:$ZZ$42,"&gt;="&amp;C$1,DContriORI!$E$42:$ZZ$42,"&lt;="&amp;C$2)</f>
        <v>583093.46311305813</v>
      </c>
      <c r="D14" s="363">
        <f ca="1">AVERAGEIFS(DContriORI!$E51:$ZZ51,DContriORI!$E$42:$ZZ$42,"&gt;="&amp;D$1,DContriORI!$E$42:$ZZ$42,"&lt;="&amp;D$2)</f>
        <v>595240.45485884673</v>
      </c>
      <c r="E14" s="363">
        <f ca="1">AVERAGEIFS(DContriORI!$E51:$ZZ51,DContriORI!$E$42:$ZZ$42,"&gt;="&amp;E$1,DContriORI!$E$42:$ZZ$42,"&lt;="&amp;E$2)</f>
        <v>566945.07634487352</v>
      </c>
      <c r="F14" s="363">
        <f ca="1">AVERAGEIFS(DContriORI!$E51:$ZZ51,DContriORI!$E$42:$ZZ$42,"&gt;="&amp;F$1,DContriORI!$E$42:$ZZ$42,"&lt;="&amp;F$2)</f>
        <v>528687.20591817377</v>
      </c>
      <c r="G14" s="363">
        <f ca="1">AVERAGEIFS(DContriORI!$E51:$ZZ51,DContriORI!$E$42:$ZZ$42,"&gt;="&amp;G$1,DContriORI!$E$42:$ZZ$42,"&lt;="&amp;G$2)</f>
        <v>543124.7219688287</v>
      </c>
      <c r="H14" s="363">
        <f ca="1">AVERAGEIFS(DContriORI!$E51:$ZZ51,DContriORI!$E$42:$ZZ$42,"&gt;="&amp;H$1,DContriORI!$E$42:$ZZ$42,"&lt;="&amp;H$2)</f>
        <v>562866.03985365294</v>
      </c>
      <c r="I14" s="363">
        <f ca="1">AVERAGEIFS(DContriORI!$E51:$ZZ51,DContriORI!$E$42:$ZZ$42,"&gt;="&amp;I$1,DContriORI!$E$42:$ZZ$42,"&lt;="&amp;I$2)</f>
        <v>559011.5825524173</v>
      </c>
      <c r="J14" s="363">
        <f ca="1">AVERAGEIFS(DContriORI!$E51:$ZZ51,DContriORI!$E$42:$ZZ$42,"&gt;="&amp;J$1,DContriORI!$E$42:$ZZ$42,"&lt;="&amp;J$2)</f>
        <v>0</v>
      </c>
      <c r="K14" s="363">
        <f ca="1">AVERAGEIFS(DContriORI!$E51:$ZZ51,DContriORI!$E$42:$ZZ$42,"&gt;="&amp;K$1,DContriORI!$E$42:$ZZ$42,"&lt;="&amp;K$2)</f>
        <v>0</v>
      </c>
      <c r="L14" s="363">
        <f ca="1">AVERAGEIFS(DContriORI!$E51:$ZZ51,DContriORI!$E$42:$ZZ$42,"&gt;="&amp;L$1,DContriORI!$E$42:$ZZ$42,"&lt;="&amp;L$2)</f>
        <v>0</v>
      </c>
      <c r="M14" s="363">
        <f ca="1">AVERAGEIFS(DContriORI!$E51:$ZZ51,DContriORI!$E$42:$ZZ$42,"&gt;="&amp;M$1,DContriORI!$E$42:$ZZ$42,"&lt;="&amp;M$2)</f>
        <v>0</v>
      </c>
      <c r="O14" s="436">
        <f ca="1">AVERAGEIFS(DContriDES!$E51:$ZZ51,DContriDES!$E$42:$ZZ$42,"&gt;="&amp;DContriBimestralAdel!O$1,DContriDES!$E$42:$ZZ$42,"&lt;="&amp;DContriBimestralAdel!O$2)</f>
        <v>602401.39425197057</v>
      </c>
      <c r="P14" s="436">
        <f ca="1">AVERAGEIFS(DContriDES!$E51:$ZZ51,DContriDES!$E$42:$ZZ$42,"&gt;="&amp;DContriBimestralAdel!P$1,DContriDES!$E$42:$ZZ$42,"&lt;="&amp;DContriBimestralAdel!P$2)</f>
        <v>583632.40354391467</v>
      </c>
      <c r="Q14" s="436">
        <f ca="1">AVERAGEIFS(DContriDES!$E51:$ZZ51,DContriDES!$E$42:$ZZ$42,"&gt;="&amp;DContriBimestralAdel!Q$1,DContriDES!$E$42:$ZZ$42,"&lt;="&amp;DContriBimestralAdel!Q$2)</f>
        <v>581874.05055234127</v>
      </c>
      <c r="R14" s="436">
        <f ca="1">AVERAGEIFS(DContriDES!$E51:$ZZ51,DContriDES!$E$42:$ZZ$42,"&gt;="&amp;DContriBimestralAdel!R$1,DContriDES!$E$42:$ZZ$42,"&lt;="&amp;DContriBimestralAdel!R$2)</f>
        <v>564952.81948026386</v>
      </c>
      <c r="S14" s="436">
        <f ca="1">AVERAGEIFS(DContriDES!$E51:$ZZ51,DContriDES!$E$42:$ZZ$42,"&gt;="&amp;DContriBimestralAdel!S$1,DContriDES!$E$42:$ZZ$42,"&lt;="&amp;DContriBimestralAdel!S$2)</f>
        <v>546008.93499829003</v>
      </c>
      <c r="T14" s="436">
        <f ca="1">AVERAGEIFS(DContriDES!$E51:$ZZ51,DContriDES!$E$42:$ZZ$42,"&gt;="&amp;DContriBimestralAdel!T$1,DContriDES!$E$42:$ZZ$42,"&lt;="&amp;DContriBimestralAdel!T$2)</f>
        <v>544068.44546991016</v>
      </c>
      <c r="U14" s="436">
        <f ca="1">AVERAGEIFS(DContriDES!$E51:$ZZ51,DContriDES!$E$42:$ZZ$42,"&gt;="&amp;DContriBimestralAdel!U$1,DContriDES!$E$42:$ZZ$42,"&lt;="&amp;DContriBimestralAdel!U$2)</f>
        <v>549548.81332148321</v>
      </c>
      <c r="V14" s="436">
        <f ca="1">AVERAGEIFS(DContriDES!$E51:$ZZ51,DContriDES!$E$42:$ZZ$42,"&gt;="&amp;DContriBimestralAdel!V$1,DContriDES!$E$42:$ZZ$42,"&lt;="&amp;DContriBimestralAdel!V$2)</f>
        <v>557083.15959988267</v>
      </c>
      <c r="W14" s="436">
        <f ca="1">AVERAGEIFS(DContriDES!$E51:$ZZ51,DContriDES!$E$42:$ZZ$42,"&gt;="&amp;DContriBimestralAdel!W$1,DContriDES!$E$42:$ZZ$42,"&lt;="&amp;DContriBimestralAdel!W$2)</f>
        <v>0</v>
      </c>
      <c r="X14" s="436">
        <f ca="1">AVERAGEIFS(DContriDES!$E51:$ZZ51,DContriDES!$E$42:$ZZ$42,"&gt;="&amp;DContriBimestralAdel!X$1,DContriDES!$E$42:$ZZ$42,"&lt;="&amp;DContriBimestralAdel!X$2)</f>
        <v>0</v>
      </c>
      <c r="Y14" s="436">
        <f ca="1">AVERAGEIFS(DContriDES!$E51:$ZZ51,DContriDES!$E$42:$ZZ$42,"&gt;="&amp;DContriBimestralAdel!Y$1,DContriDES!$E$42:$ZZ$42,"&lt;="&amp;DContriBimestralAdel!Y$2)</f>
        <v>0</v>
      </c>
      <c r="Z14" s="436">
        <f ca="1">AVERAGEIFS(DContriDES!$E51:$ZZ51,DContriDES!$E$42:$ZZ$42,"&gt;="&amp;DContriBimestralAdel!Z$1,DContriDES!$E$42:$ZZ$42,"&lt;="&amp;DContriBimestralAdel!Z$2)</f>
        <v>0</v>
      </c>
      <c r="AB14" s="363">
        <f ca="1">AVERAGEIFS(DContriORI!$E51:$ZZ51,DContriORI!$E$42:$ZZ$42,"&gt;="&amp;AB$1,DContriORI!$E$42:$ZZ$42,"&lt;="&amp;AB$2)</f>
        <v>616303.54560716788</v>
      </c>
      <c r="AC14" s="363">
        <f ca="1">AVERAGEIFS(DContriORI!$E51:$ZZ51,DContriORI!$E$42:$ZZ$42,"&gt;="&amp;AC$1,DContriORI!$E$42:$ZZ$42,"&lt;="&amp;AC$2)</f>
        <v>628600.90306247829</v>
      </c>
      <c r="AD14" s="363">
        <f ca="1">AVERAGEIFS(DContriORI!$E51:$ZZ51,DContriORI!$E$42:$ZZ$42,"&gt;="&amp;AD$1,DContriORI!$E$42:$ZZ$42,"&lt;="&amp;AD$2)</f>
        <v>625147.22423046466</v>
      </c>
      <c r="AE14" s="363">
        <f ca="1">AVERAGEIFS(DContriORI!$E51:$ZZ51,DContriORI!$E$42:$ZZ$42,"&gt;="&amp;AE$1,DContriORI!$E$42:$ZZ$42,"&lt;="&amp;AE$2)</f>
        <v>617711.96709940897</v>
      </c>
      <c r="AF14" s="363">
        <f ca="1">AVERAGEIFS(DContriORI!$E51:$ZZ51,DContriORI!$E$42:$ZZ$42,"&gt;="&amp;AF$1,DContriORI!$E$42:$ZZ$42,"&lt;="&amp;AF$2)</f>
        <v>597189.35054245533</v>
      </c>
      <c r="AG14" s="363">
        <f ca="1">AVERAGEIFS(DContriORI!$E51:$ZZ51,DContriORI!$E$42:$ZZ$42,"&gt;="&amp;AG$1,DContriORI!$E$42:$ZZ$42,"&lt;="&amp;AG$2)</f>
        <v>581550.19032502221</v>
      </c>
      <c r="AH14" s="363">
        <f ca="1">AVERAGEIFS(DContriORI!$E51:$ZZ51,DContriORI!$E$42:$ZZ$42,"&gt;="&amp;AH$1,DContriORI!$E$42:$ZZ$42,"&lt;="&amp;AH$2)</f>
        <v>587883.90791640931</v>
      </c>
      <c r="AI14" s="363">
        <f ca="1">AVERAGEIFS(DContriORI!$E51:$ZZ51,DContriORI!$E$42:$ZZ$42,"&gt;="&amp;AI$1,DContriORI!$E$42:$ZZ$42,"&lt;="&amp;AI$2)</f>
        <v>562115.42321615329</v>
      </c>
      <c r="AJ14" s="363">
        <f ca="1">AVERAGEIFS(DContriORI!$E51:$ZZ51,DContriORI!$E$42:$ZZ$42,"&gt;="&amp;AJ$1,DContriORI!$E$42:$ZZ$42,"&lt;="&amp;AJ$2)</f>
        <v>532778.48282310122</v>
      </c>
      <c r="AK14" s="363">
        <f ca="1">AVERAGEIFS(DContriORI!$E51:$ZZ51,DContriORI!$E$42:$ZZ$42,"&gt;="&amp;AK$1,DContriORI!$E$42:$ZZ$42,"&lt;="&amp;AK$2)</f>
        <v>541184.78840043547</v>
      </c>
      <c r="AL14" s="363">
        <f ca="1">AVERAGEIFS(DContriORI!$E51:$ZZ51,DContriORI!$E$42:$ZZ$42,"&gt;="&amp;AL$1,DContriORI!$E$42:$ZZ$42,"&lt;="&amp;AL$2)</f>
        <v>558781.9557935131</v>
      </c>
      <c r="AM14" s="363">
        <f ca="1">AVERAGEIFS(DContriORI!$E51:$ZZ51,DContriORI!$E$42:$ZZ$42,"&gt;="&amp;AM$1,DContriORI!$E$42:$ZZ$42,"&lt;="&amp;AM$2)</f>
        <v>564258.09721054591</v>
      </c>
      <c r="AO14" s="436">
        <f ca="1">AVERAGEIFS(DContriDES!$E51:$ZZ51,DContriDES!$E$42:$ZZ$42,"&gt;="&amp;DContriBimestralAdel!AO$1,DContriDES!$E$42:$ZZ$42,"&lt;="&amp;DContriBimestralAdel!AO$2)</f>
        <v>625150.17240533209</v>
      </c>
      <c r="AP14" s="436">
        <f ca="1">AVERAGEIFS(DContriDES!$E51:$ZZ51,DContriDES!$E$42:$ZZ$42,"&gt;="&amp;DContriBimestralAdel!AP$1,DContriDES!$E$42:$ZZ$42,"&lt;="&amp;DContriBimestralAdel!AP$2)</f>
        <v>631216.37264201848</v>
      </c>
      <c r="AQ14" s="436">
        <f ca="1">AVERAGEIFS(DContriDES!$E51:$ZZ51,DContriDES!$E$42:$ZZ$42,"&gt;="&amp;DContriBimestralAdel!AQ$1,DContriDES!$E$42:$ZZ$42,"&lt;="&amp;DContriBimestralAdel!AQ$2)</f>
        <v>617827.31353129551</v>
      </c>
      <c r="AR14" s="436">
        <f ca="1">AVERAGEIFS(DContriDES!$E51:$ZZ51,DContriDES!$E$42:$ZZ$42,"&gt;="&amp;DContriBimestralAdel!AR$1,DContriDES!$E$42:$ZZ$42,"&lt;="&amp;DContriBimestralAdel!AR$2)</f>
        <v>614631.92149631435</v>
      </c>
      <c r="AS14" s="436">
        <f ca="1">AVERAGEIFS(DContriDES!$E51:$ZZ51,DContriDES!$E$42:$ZZ$42,"&gt;="&amp;DContriBimestralAdel!AS$1,DContriDES!$E$42:$ZZ$42,"&lt;="&amp;DContriBimestralAdel!AS$2)</f>
        <v>600782.38477589178</v>
      </c>
      <c r="AT14" s="436">
        <f ca="1">AVERAGEIFS(DContriDES!$E51:$ZZ51,DContriDES!$E$42:$ZZ$42,"&gt;="&amp;DContriBimestralAdel!AT$1,DContriDES!$E$42:$ZZ$42,"&lt;="&amp;DContriBimestralAdel!AT$2)</f>
        <v>584226.32831802731</v>
      </c>
      <c r="AU14" s="436">
        <f ca="1">AVERAGEIFS(DContriDES!$E51:$ZZ51,DContriDES!$E$42:$ZZ$42,"&gt;="&amp;DContriBimestralAdel!AU$1,DContriDES!$E$42:$ZZ$42,"&lt;="&amp;DContriBimestralAdel!AU$2)</f>
        <v>579816.6685665996</v>
      </c>
      <c r="AV14" s="436">
        <f ca="1">AVERAGEIFS(DContriDES!$E51:$ZZ51,DContriDES!$E$42:$ZZ$42,"&gt;="&amp;DContriBimestralAdel!AV$1,DContriDES!$E$42:$ZZ$42,"&lt;="&amp;DContriBimestralAdel!AV$2)</f>
        <v>558900.75066234346</v>
      </c>
      <c r="AW14" s="436">
        <f ca="1">AVERAGEIFS(DContriDES!$E51:$ZZ51,DContriDES!$E$42:$ZZ$42,"&gt;="&amp;DContriBimestralAdel!AW$1,DContriDES!$E$42:$ZZ$42,"&lt;="&amp;DContriBimestralAdel!AW$2)</f>
        <v>542769.91243561683</v>
      </c>
      <c r="AX14" s="436">
        <f ca="1">AVERAGEIFS(DContriDES!$E51:$ZZ51,DContriDES!$E$42:$ZZ$42,"&gt;="&amp;DContriBimestralAdel!AX$1,DContriDES!$E$42:$ZZ$42,"&lt;="&amp;DContriBimestralAdel!AX$2)</f>
        <v>543957.22830214957</v>
      </c>
      <c r="AY14" s="436">
        <f ca="1">AVERAGEIFS(DContriDES!$E51:$ZZ51,DContriDES!$E$42:$ZZ$42,"&gt;="&amp;DContriBimestralAdel!AY$1,DContriDES!$E$42:$ZZ$42,"&lt;="&amp;DContriBimestralAdel!AY$2)</f>
        <v>550425.63571329042</v>
      </c>
      <c r="AZ14" s="436">
        <f ca="1">AVERAGEIFS(DContriDES!$E51:$ZZ51,DContriDES!$E$42:$ZZ$42,"&gt;="&amp;DContriBimestralAdel!AZ$1,DContriDES!$E$42:$ZZ$42,"&lt;="&amp;DContriBimestralAdel!AZ$2)</f>
        <v>560480.35689792084</v>
      </c>
      <c r="BB14" s="436">
        <f ca="1">AVERAGEIFS(DContriDES!$E51:$ZZ51,DContriDES!$E$42:$ZZ$42,"&gt;="&amp;DContriBimestralAdel!BB$1,DContriDES!$E$42:$ZZ$42,"&lt;="&amp;DContriBimestralAdel!BB$2)</f>
        <v>614631.92149631435</v>
      </c>
      <c r="BC14" s="436">
        <f ca="1">AVERAGEIFS(DContriDES!$E51:$ZZ51,DContriDES!$E$42:$ZZ$42,"&gt;="&amp;DContriBimestralAdel!BC$1,DContriDES!$E$42:$ZZ$42,"&lt;="&amp;DContriBimestralAdel!BC$2)</f>
        <v>600782.38477589178</v>
      </c>
      <c r="BD14" s="436">
        <f ca="1">AVERAGEIFS(DContriDES!$E51:$ZZ51,DContriDES!$E$42:$ZZ$42,"&gt;="&amp;DContriBimestralAdel!BD$1,DContriDES!$E$42:$ZZ$42,"&lt;="&amp;DContriBimestralAdel!BD$2)</f>
        <v>584226.32831802731</v>
      </c>
      <c r="BE14" s="436">
        <f ca="1">AVERAGEIFS(DContriDES!$E51:$ZZ51,DContriDES!$E$42:$ZZ$42,"&gt;="&amp;DContriBimestralAdel!BE$1,DContriDES!$E$42:$ZZ$42,"&lt;="&amp;DContriBimestralAdel!BE$2)</f>
        <v>579816.6685665996</v>
      </c>
      <c r="BF14" s="436">
        <f ca="1">AVERAGEIFS(DContriDES!$E51:$ZZ51,DContriDES!$E$42:$ZZ$42,"&gt;="&amp;DContriBimestralAdel!BF$1,DContriDES!$E$42:$ZZ$42,"&lt;="&amp;DContriBimestralAdel!BF$2)</f>
        <v>558900.75066234346</v>
      </c>
      <c r="BG14" s="436">
        <f ca="1">AVERAGEIFS(DContriDES!$E51:$ZZ51,DContriDES!$E$42:$ZZ$42,"&gt;="&amp;DContriBimestralAdel!BG$1,DContriDES!$E$42:$ZZ$42,"&lt;="&amp;DContriBimestralAdel!BG$2)</f>
        <v>542769.91243561683</v>
      </c>
      <c r="BH14" s="436">
        <f ca="1">AVERAGEIFS(DContriDES!$E51:$ZZ51,DContriDES!$E$42:$ZZ$42,"&gt;="&amp;DContriBimestralAdel!BH$1,DContriDES!$E$42:$ZZ$42,"&lt;="&amp;DContriBimestralAdel!BH$2)</f>
        <v>543957.22830214957</v>
      </c>
      <c r="BI14" s="436">
        <f ca="1">AVERAGEIFS(DContriDES!$E51:$ZZ51,DContriDES!$E$42:$ZZ$42,"&gt;="&amp;DContriBimestralAdel!BI$1,DContriDES!$E$42:$ZZ$42,"&lt;="&amp;DContriBimestralAdel!BI$2)</f>
        <v>550425.63571329042</v>
      </c>
      <c r="BJ14" s="436">
        <f ca="1">AVERAGEIFS(DContriDES!$E51:$ZZ51,DContriDES!$E$42:$ZZ$42,"&gt;="&amp;DContriBimestralAdel!BJ$1,DContriDES!$E$42:$ZZ$42,"&lt;="&amp;DContriBimestralAdel!BJ$2)</f>
        <v>560480.35689792084</v>
      </c>
      <c r="BK14" s="436">
        <f ca="1">AVERAGEIFS(DContriDES!$E51:$ZZ51,DContriDES!$E$42:$ZZ$42,"&gt;="&amp;DContriBimestralAdel!BK$1,DContriDES!$E$42:$ZZ$42,"&lt;="&amp;DContriBimestralAdel!BK$2)</f>
        <v>0</v>
      </c>
      <c r="BL14" s="436">
        <f ca="1">AVERAGEIFS(DContriDES!$E51:$ZZ51,DContriDES!$E$42:$ZZ$42,"&gt;="&amp;DContriBimestralAdel!BL$1,DContriDES!$E$42:$ZZ$42,"&lt;="&amp;DContriBimestralAdel!BL$2)</f>
        <v>0</v>
      </c>
      <c r="BM14" s="436">
        <f ca="1">AVERAGEIFS(DContriDES!$E51:$ZZ51,DContriDES!$E$42:$ZZ$42,"&gt;="&amp;DContriBimestralAdel!BM$1,DContriDES!$E$42:$ZZ$42,"&lt;="&amp;DContriBimestralAdel!BM$2)</f>
        <v>0</v>
      </c>
    </row>
    <row r="15" spans="1:66" s="440" customFormat="1" x14ac:dyDescent="0.2">
      <c r="A15" s="436" t="s">
        <v>3</v>
      </c>
      <c r="B15" s="360">
        <f ca="1">AVERAGEIFS(DContriORI!$E52:$ZZ52,DContriORI!$E$42:$ZZ$42,"&gt;="&amp;B$1,DContriORI!$E$42:$ZZ$42,"&lt;="&amp;B$2)</f>
        <v>263694.951550761</v>
      </c>
      <c r="C15" s="360">
        <f ca="1">AVERAGEIFS(DContriORI!$E52:$ZZ52,DContriORI!$E$42:$ZZ$42,"&gt;="&amp;C$1,DContriORI!$E$42:$ZZ$42,"&lt;="&amp;C$2)</f>
        <v>242946.22882500448</v>
      </c>
      <c r="D15" s="360">
        <f ca="1">AVERAGEIFS(DContriORI!$E52:$ZZ52,DContriORI!$E$42:$ZZ$42,"&gt;="&amp;D$1,DContriORI!$E$42:$ZZ$42,"&lt;="&amp;D$2)</f>
        <v>231391.92991867376</v>
      </c>
      <c r="E15" s="360">
        <f ca="1">AVERAGEIFS(DContriORI!$E52:$ZZ52,DContriORI!$E$42:$ZZ$42,"&gt;="&amp;E$1,DContriORI!$E$42:$ZZ$42,"&lt;="&amp;E$2)</f>
        <v>233796.7734044164</v>
      </c>
      <c r="F15" s="360">
        <f ca="1">AVERAGEIFS(DContriORI!$E52:$ZZ52,DContriORI!$E$42:$ZZ$42,"&gt;="&amp;F$1,DContriORI!$E$42:$ZZ$42,"&lt;="&amp;F$2)</f>
        <v>237108.90913358403</v>
      </c>
      <c r="G15" s="360">
        <f ca="1">AVERAGEIFS(DContriORI!$E52:$ZZ52,DContriORI!$E$42:$ZZ$42,"&gt;="&amp;G$1,DContriORI!$E$42:$ZZ$42,"&lt;="&amp;G$2)</f>
        <v>227933.54846005049</v>
      </c>
      <c r="H15" s="360">
        <f ca="1">AVERAGEIFS(DContriORI!$E52:$ZZ52,DContriORI!$E$42:$ZZ$42,"&gt;="&amp;H$1,DContriORI!$E$42:$ZZ$42,"&lt;="&amp;H$2)</f>
        <v>230012.77306891998</v>
      </c>
      <c r="I15" s="360">
        <f ca="1">AVERAGEIFS(DContriORI!$E52:$ZZ52,DContriORI!$E$42:$ZZ$42,"&gt;="&amp;I$1,DContriORI!$E$42:$ZZ$42,"&lt;="&amp;I$2)</f>
        <v>236705.63956347597</v>
      </c>
      <c r="J15" s="360">
        <f ca="1">AVERAGEIFS(DContriORI!$E52:$ZZ52,DContriORI!$E$42:$ZZ$42,"&gt;="&amp;J$1,DContriORI!$E$42:$ZZ$42,"&lt;="&amp;J$2)</f>
        <v>0</v>
      </c>
      <c r="K15" s="360">
        <f ca="1">AVERAGEIFS(DContriORI!$E52:$ZZ52,DContriORI!$E$42:$ZZ$42,"&gt;="&amp;K$1,DContriORI!$E$42:$ZZ$42,"&lt;="&amp;K$2)</f>
        <v>0</v>
      </c>
      <c r="L15" s="360">
        <f ca="1">AVERAGEIFS(DContriORI!$E52:$ZZ52,DContriORI!$E$42:$ZZ$42,"&gt;="&amp;L$1,DContriORI!$E$42:$ZZ$42,"&lt;="&amp;L$2)</f>
        <v>0</v>
      </c>
      <c r="M15" s="360">
        <f ca="1">AVERAGEIFS(DContriORI!$E52:$ZZ52,DContriORI!$E$42:$ZZ$42,"&gt;="&amp;M$1,DContriORI!$E$42:$ZZ$42,"&lt;="&amp;M$2)</f>
        <v>0</v>
      </c>
      <c r="O15" s="436">
        <f ca="1">AVERAGEIFS(DContriDES!$E52:$ZZ52,DContriDES!$E$42:$ZZ$42,"&gt;="&amp;DContriBimestralAdel!O$1,DContriDES!$E$42:$ZZ$42,"&lt;="&amp;DContriBimestralAdel!O$2)</f>
        <v>256965.46670270502</v>
      </c>
      <c r="P15" s="436">
        <f ca="1">AVERAGEIFS(DContriDES!$E52:$ZZ52,DContriDES!$E$42:$ZZ$42,"&gt;="&amp;DContriBimestralAdel!P$1,DContriDES!$E$42:$ZZ$42,"&lt;="&amp;DContriBimestralAdel!P$2)</f>
        <v>240278.52520071616</v>
      </c>
      <c r="Q15" s="436">
        <f ca="1">AVERAGEIFS(DContriDES!$E52:$ZZ52,DContriDES!$E$42:$ZZ$42,"&gt;="&amp;DContriBimestralAdel!Q$1,DContriDES!$E$42:$ZZ$42,"&lt;="&amp;DContriBimestralAdel!Q$2)</f>
        <v>233402.64435826539</v>
      </c>
      <c r="R15" s="436">
        <f ca="1">AVERAGEIFS(DContriDES!$E52:$ZZ52,DContriDES!$E$42:$ZZ$42,"&gt;="&amp;DContriBimestralAdel!R$1,DContriDES!$E$42:$ZZ$42,"&lt;="&amp;DContriBimestralAdel!R$2)</f>
        <v>229811.79011247464</v>
      </c>
      <c r="S15" s="436">
        <f ca="1">AVERAGEIFS(DContriDES!$E52:$ZZ52,DContriDES!$E$42:$ZZ$42,"&gt;="&amp;DContriBimestralAdel!S$1,DContriDES!$E$42:$ZZ$42,"&lt;="&amp;DContriBimestralAdel!S$2)</f>
        <v>234004.56275536376</v>
      </c>
      <c r="T15" s="436">
        <f ca="1">AVERAGEIFS(DContriDES!$E52:$ZZ52,DContriDES!$E$42:$ZZ$42,"&gt;="&amp;DContriBimestralAdel!T$1,DContriDES!$E$42:$ZZ$42,"&lt;="&amp;DContriBimestralAdel!T$2)</f>
        <v>229268.71572246612</v>
      </c>
      <c r="U15" s="436">
        <f ca="1">AVERAGEIFS(DContriDES!$E52:$ZZ52,DContriDES!$E$42:$ZZ$42,"&gt;="&amp;DContriBimestralAdel!U$1,DContriDES!$E$42:$ZZ$42,"&lt;="&amp;DContriBimestralAdel!U$2)</f>
        <v>231579.2147417856</v>
      </c>
      <c r="V15" s="436">
        <f ca="1">AVERAGEIFS(DContriDES!$E52:$ZZ52,DContriDES!$E$42:$ZZ$42,"&gt;="&amp;DContriBimestralAdel!V$1,DContriDES!$E$42:$ZZ$42,"&lt;="&amp;DContriBimestralAdel!V$2)</f>
        <v>232910.0837897975</v>
      </c>
      <c r="W15" s="436">
        <f ca="1">AVERAGEIFS(DContriDES!$E52:$ZZ52,DContriDES!$E$42:$ZZ$42,"&gt;="&amp;DContriBimestralAdel!W$1,DContriDES!$E$42:$ZZ$42,"&lt;="&amp;DContriBimestralAdel!W$2)</f>
        <v>0</v>
      </c>
      <c r="X15" s="436">
        <f ca="1">AVERAGEIFS(DContriDES!$E52:$ZZ52,DContriDES!$E$42:$ZZ$42,"&gt;="&amp;DContriBimestralAdel!X$1,DContriDES!$E$42:$ZZ$42,"&lt;="&amp;DContriBimestralAdel!X$2)</f>
        <v>0</v>
      </c>
      <c r="Y15" s="436">
        <f ca="1">AVERAGEIFS(DContriDES!$E52:$ZZ52,DContriDES!$E$42:$ZZ$42,"&gt;="&amp;DContriBimestralAdel!Y$1,DContriDES!$E$42:$ZZ$42,"&lt;="&amp;DContriBimestralAdel!Y$2)</f>
        <v>0</v>
      </c>
      <c r="Z15" s="436">
        <f ca="1">AVERAGEIFS(DContriDES!$E52:$ZZ52,DContriDES!$E$42:$ZZ$42,"&gt;="&amp;DContriBimestralAdel!Z$1,DContriDES!$E$42:$ZZ$42,"&lt;="&amp;DContriBimestralAdel!Z$2)</f>
        <v>0</v>
      </c>
      <c r="AB15" s="360">
        <f ca="1">AVERAGEIFS(DContriORI!$E52:$ZZ52,DContriORI!$E$42:$ZZ$42,"&gt;="&amp;AB$1,DContriORI!$E$42:$ZZ$42,"&lt;="&amp;AB$2)</f>
        <v>267357.31450706959</v>
      </c>
      <c r="AC15" s="360">
        <f ca="1">AVERAGEIFS(DContriORI!$E52:$ZZ52,DContriORI!$E$42:$ZZ$42,"&gt;="&amp;AC$1,DContriORI!$E$42:$ZZ$42,"&lt;="&amp;AC$2)</f>
        <v>265369.47570429841</v>
      </c>
      <c r="AD15" s="360">
        <f ca="1">AVERAGEIFS(DContriORI!$E52:$ZZ52,DContriORI!$E$42:$ZZ$42,"&gt;="&amp;AD$1,DContriORI!$E$42:$ZZ$42,"&lt;="&amp;AD$2)</f>
        <v>257799.68858934022</v>
      </c>
      <c r="AE15" s="360">
        <f ca="1">AVERAGEIFS(DContriORI!$E52:$ZZ52,DContriORI!$E$42:$ZZ$42,"&gt;="&amp;AE$1,DContriORI!$E$42:$ZZ$42,"&lt;="&amp;AE$2)</f>
        <v>253984.02519913763</v>
      </c>
      <c r="AF15" s="360">
        <f ca="1">AVERAGEIFS(DContriORI!$E52:$ZZ52,DContriORI!$E$42:$ZZ$42,"&gt;="&amp;AF$1,DContriORI!$E$42:$ZZ$42,"&lt;="&amp;AF$2)</f>
        <v>254674.54527379465</v>
      </c>
      <c r="AG15" s="360">
        <f ca="1">AVERAGEIFS(DContriORI!$E52:$ZZ52,DContriORI!$E$42:$ZZ$42,"&gt;="&amp;AG$1,DContriORI!$E$42:$ZZ$42,"&lt;="&amp;AG$2)</f>
        <v>235518.59605342065</v>
      </c>
      <c r="AH15" s="360">
        <f ca="1">AVERAGEIFS(DContriORI!$E52:$ZZ52,DContriORI!$E$42:$ZZ$42,"&gt;="&amp;AH$1,DContriORI!$E$42:$ZZ$42,"&lt;="&amp;AH$2)</f>
        <v>230861.10456438095</v>
      </c>
      <c r="AI15" s="360">
        <f ca="1">AVERAGEIFS(DContriORI!$E52:$ZZ52,DContriORI!$E$42:$ZZ$42,"&gt;="&amp;AI$1,DContriORI!$E$42:$ZZ$42,"&lt;="&amp;AI$2)</f>
        <v>232876.6941080367</v>
      </c>
      <c r="AJ15" s="360">
        <f ca="1">AVERAGEIFS(DContriORI!$E52:$ZZ52,DContriORI!$E$42:$ZZ$42,"&gt;="&amp;AJ$1,DContriORI!$E$42:$ZZ$42,"&lt;="&amp;AJ$2)</f>
        <v>235119.46346843452</v>
      </c>
      <c r="AK15" s="360">
        <f ca="1">AVERAGEIFS(DContriORI!$E52:$ZZ52,DContriORI!$E$42:$ZZ$42,"&gt;="&amp;AK$1,DContriORI!$E$42:$ZZ$42,"&lt;="&amp;AK$2)</f>
        <v>224094.55535450895</v>
      </c>
      <c r="AL15" s="360">
        <f ca="1">AVERAGEIFS(DContriORI!$E52:$ZZ52,DContriORI!$E$42:$ZZ$42,"&gt;="&amp;AL$1,DContriORI!$E$42:$ZZ$42,"&lt;="&amp;AL$2)</f>
        <v>229424.8753747819</v>
      </c>
      <c r="AM15" s="360">
        <f ca="1">AVERAGEIFS(DContriORI!$E52:$ZZ52,DContriORI!$E$42:$ZZ$42,"&gt;="&amp;AM$1,DContriORI!$E$42:$ZZ$42,"&lt;="&amp;AM$2)</f>
        <v>234962.87821588354</v>
      </c>
      <c r="AO15" s="436">
        <f ca="1">AVERAGEIFS(DContriDES!$E52:$ZZ52,DContriDES!$E$42:$ZZ$42,"&gt;="&amp;DContriBimestralAdel!AO$1,DContriDES!$E$42:$ZZ$42,"&lt;="&amp;DContriBimestralAdel!AO$2)</f>
        <v>266097.86730035656</v>
      </c>
      <c r="AP15" s="436">
        <f ca="1">AVERAGEIFS(DContriDES!$E52:$ZZ52,DContriDES!$E$42:$ZZ$42,"&gt;="&amp;DContriBimestralAdel!AP$1,DContriDES!$E$42:$ZZ$42,"&lt;="&amp;DContriBimestralAdel!AP$2)</f>
        <v>269525.88996310608</v>
      </c>
      <c r="AQ15" s="436">
        <f ca="1">AVERAGEIFS(DContriDES!$E52:$ZZ52,DContriDES!$E$42:$ZZ$42,"&gt;="&amp;DContriBimestralAdel!AQ$1,DContriDES!$E$42:$ZZ$42,"&lt;="&amp;DContriBimestralAdel!AQ$2)</f>
        <v>260589.83158950406</v>
      </c>
      <c r="AR15" s="436">
        <f ca="1">AVERAGEIFS(DContriDES!$E52:$ZZ52,DContriDES!$E$42:$ZZ$42,"&gt;="&amp;DContriBimestralAdel!AR$1,DContriDES!$E$42:$ZZ$42,"&lt;="&amp;DContriBimestralAdel!AR$2)</f>
        <v>250059.03390594511</v>
      </c>
      <c r="AS15" s="436">
        <f ca="1">AVERAGEIFS(DContriDES!$E52:$ZZ52,DContriDES!$E$42:$ZZ$42,"&gt;="&amp;DContriBimestralAdel!AS$1,DContriDES!$E$42:$ZZ$42,"&lt;="&amp;DContriBimestralAdel!AS$2)</f>
        <v>252079.24706159279</v>
      </c>
      <c r="AT15" s="436">
        <f ca="1">AVERAGEIFS(DContriDES!$E52:$ZZ52,DContriDES!$E$42:$ZZ$42,"&gt;="&amp;DContriBimestralAdel!AT$1,DContriDES!$E$42:$ZZ$42,"&lt;="&amp;DContriBimestralAdel!AT$2)</f>
        <v>236871.45438381712</v>
      </c>
      <c r="AU15" s="436">
        <f ca="1">AVERAGEIFS(DContriDES!$E52:$ZZ52,DContriDES!$E$42:$ZZ$42,"&gt;="&amp;DContriBimestralAdel!AU$1,DContriDES!$E$42:$ZZ$42,"&lt;="&amp;DContriBimestralAdel!AU$2)</f>
        <v>233331.41987411599</v>
      </c>
      <c r="AV15" s="436">
        <f ca="1">AVERAGEIFS(DContriDES!$E52:$ZZ52,DContriDES!$E$42:$ZZ$42,"&gt;="&amp;DContriBimestralAdel!AV$1,DContriDES!$E$42:$ZZ$42,"&lt;="&amp;DContriBimestralAdel!AV$2)</f>
        <v>229633.93514122264</v>
      </c>
      <c r="AW15" s="436">
        <f ca="1">AVERAGEIFS(DContriDES!$E52:$ZZ52,DContriDES!$E$42:$ZZ$42,"&gt;="&amp;DContriBimestralAdel!AW$1,DContriDES!$E$42:$ZZ$42,"&lt;="&amp;DContriBimestralAdel!AW$2)</f>
        <v>232385.41259467395</v>
      </c>
      <c r="AX15" s="436">
        <f ca="1">AVERAGEIFS(DContriDES!$E52:$ZZ52,DContriDES!$E$42:$ZZ$42,"&gt;="&amp;DContriBimestralAdel!AX$1,DContriDES!$E$42:$ZZ$42,"&lt;="&amp;DContriBimestralAdel!AX$2)</f>
        <v>228475.70464302987</v>
      </c>
      <c r="AY15" s="436">
        <f ca="1">AVERAGEIFS(DContriDES!$E52:$ZZ52,DContriDES!$E$42:$ZZ$42,"&gt;="&amp;DContriBimestralAdel!AY$1,DContriDES!$E$42:$ZZ$42,"&lt;="&amp;DContriBimestralAdel!AY$2)</f>
        <v>231596.36693454793</v>
      </c>
      <c r="AZ15" s="436">
        <f ca="1">AVERAGEIFS(DContriDES!$E52:$ZZ52,DContriDES!$E$42:$ZZ$42,"&gt;="&amp;DContriBimestralAdel!AZ$1,DContriDES!$E$42:$ZZ$42,"&lt;="&amp;DContriBimestralAdel!AZ$2)</f>
        <v>232004.83188197832</v>
      </c>
      <c r="BB15" s="436">
        <f ca="1">AVERAGEIFS(DContriDES!$E52:$ZZ52,DContriDES!$E$42:$ZZ$42,"&gt;="&amp;DContriBimestralAdel!BB$1,DContriDES!$E$42:$ZZ$42,"&lt;="&amp;DContriBimestralAdel!BB$2)</f>
        <v>250059.03390594511</v>
      </c>
      <c r="BC15" s="436">
        <f ca="1">AVERAGEIFS(DContriDES!$E52:$ZZ52,DContriDES!$E$42:$ZZ$42,"&gt;="&amp;DContriBimestralAdel!BC$1,DContriDES!$E$42:$ZZ$42,"&lt;="&amp;DContriBimestralAdel!BC$2)</f>
        <v>252079.24706159279</v>
      </c>
      <c r="BD15" s="436">
        <f ca="1">AVERAGEIFS(DContriDES!$E52:$ZZ52,DContriDES!$E$42:$ZZ$42,"&gt;="&amp;DContriBimestralAdel!BD$1,DContriDES!$E$42:$ZZ$42,"&lt;="&amp;DContriBimestralAdel!BD$2)</f>
        <v>236871.45438381712</v>
      </c>
      <c r="BE15" s="436">
        <f ca="1">AVERAGEIFS(DContriDES!$E52:$ZZ52,DContriDES!$E$42:$ZZ$42,"&gt;="&amp;DContriBimestralAdel!BE$1,DContriDES!$E$42:$ZZ$42,"&lt;="&amp;DContriBimestralAdel!BE$2)</f>
        <v>233331.41987411599</v>
      </c>
      <c r="BF15" s="436">
        <f ca="1">AVERAGEIFS(DContriDES!$E52:$ZZ52,DContriDES!$E$42:$ZZ$42,"&gt;="&amp;DContriBimestralAdel!BF$1,DContriDES!$E$42:$ZZ$42,"&lt;="&amp;DContriBimestralAdel!BF$2)</f>
        <v>229633.93514122264</v>
      </c>
      <c r="BG15" s="436">
        <f ca="1">AVERAGEIFS(DContriDES!$E52:$ZZ52,DContriDES!$E$42:$ZZ$42,"&gt;="&amp;DContriBimestralAdel!BG$1,DContriDES!$E$42:$ZZ$42,"&lt;="&amp;DContriBimestralAdel!BG$2)</f>
        <v>232385.41259467395</v>
      </c>
      <c r="BH15" s="436">
        <f ca="1">AVERAGEIFS(DContriDES!$E52:$ZZ52,DContriDES!$E$42:$ZZ$42,"&gt;="&amp;DContriBimestralAdel!BH$1,DContriDES!$E$42:$ZZ$42,"&lt;="&amp;DContriBimestralAdel!BH$2)</f>
        <v>228475.70464302987</v>
      </c>
      <c r="BI15" s="436">
        <f ca="1">AVERAGEIFS(DContriDES!$E52:$ZZ52,DContriDES!$E$42:$ZZ$42,"&gt;="&amp;DContriBimestralAdel!BI$1,DContriDES!$E$42:$ZZ$42,"&lt;="&amp;DContriBimestralAdel!BI$2)</f>
        <v>231596.36693454793</v>
      </c>
      <c r="BJ15" s="436">
        <f ca="1">AVERAGEIFS(DContriDES!$E52:$ZZ52,DContriDES!$E$42:$ZZ$42,"&gt;="&amp;DContriBimestralAdel!BJ$1,DContriDES!$E$42:$ZZ$42,"&lt;="&amp;DContriBimestralAdel!BJ$2)</f>
        <v>232004.83188197832</v>
      </c>
      <c r="BK15" s="436">
        <f ca="1">AVERAGEIFS(DContriDES!$E52:$ZZ52,DContriDES!$E$42:$ZZ$42,"&gt;="&amp;DContriBimestralAdel!BK$1,DContriDES!$E$42:$ZZ$42,"&lt;="&amp;DContriBimestralAdel!BK$2)</f>
        <v>0</v>
      </c>
      <c r="BL15" s="436">
        <f ca="1">AVERAGEIFS(DContriDES!$E52:$ZZ52,DContriDES!$E$42:$ZZ$42,"&gt;="&amp;DContriBimestralAdel!BL$1,DContriDES!$E$42:$ZZ$42,"&lt;="&amp;DContriBimestralAdel!BL$2)</f>
        <v>0</v>
      </c>
      <c r="BM15" s="436">
        <f ca="1">AVERAGEIFS(DContriDES!$E52:$ZZ52,DContriDES!$E$42:$ZZ$42,"&gt;="&amp;DContriBimestralAdel!BM$1,DContriDES!$E$42:$ZZ$42,"&lt;="&amp;DContriBimestralAdel!BM$2)</f>
        <v>0</v>
      </c>
    </row>
    <row r="16" spans="1:66" s="440" customFormat="1" x14ac:dyDescent="0.2">
      <c r="A16" s="436" t="s">
        <v>4</v>
      </c>
      <c r="B16" s="363">
        <f ca="1">AVERAGEIFS(DContriORI!$E53:$ZZ53,DContriORI!$E$42:$ZZ$42,"&gt;="&amp;B$1,DContriORI!$E$42:$ZZ$42,"&lt;="&amp;B$2)</f>
        <v>86312.137772335685</v>
      </c>
      <c r="C16" s="363">
        <f ca="1">AVERAGEIFS(DContriORI!$E53:$ZZ53,DContriORI!$E$42:$ZZ$42,"&gt;="&amp;C$1,DContriORI!$E$42:$ZZ$42,"&lt;="&amp;C$2)</f>
        <v>62323.910686191273</v>
      </c>
      <c r="D16" s="363">
        <f ca="1">AVERAGEIFS(DContriORI!$E53:$ZZ53,DContriORI!$E$42:$ZZ$42,"&gt;="&amp;D$1,DContriORI!$E$42:$ZZ$42,"&lt;="&amp;D$2)</f>
        <v>75259.030613994168</v>
      </c>
      <c r="E16" s="363">
        <f ca="1">AVERAGEIFS(DContriORI!$E53:$ZZ53,DContriORI!$E$42:$ZZ$42,"&gt;="&amp;E$1,DContriORI!$E$42:$ZZ$42,"&lt;="&amp;E$2)</f>
        <v>50492.782790693534</v>
      </c>
      <c r="F16" s="363">
        <f ca="1">AVERAGEIFS(DContriORI!$E53:$ZZ53,DContriORI!$E$42:$ZZ$42,"&gt;="&amp;F$1,DContriORI!$E$42:$ZZ$42,"&lt;="&amp;F$2)</f>
        <v>57284.590756545127</v>
      </c>
      <c r="G16" s="363">
        <f ca="1">AVERAGEIFS(DContriORI!$E53:$ZZ53,DContriORI!$E$42:$ZZ$42,"&gt;="&amp;G$1,DContriORI!$E$42:$ZZ$42,"&lt;="&amp;G$2)</f>
        <v>44290.483762214099</v>
      </c>
      <c r="H16" s="363">
        <f ca="1">AVERAGEIFS(DContriORI!$E53:$ZZ53,DContriORI!$E$42:$ZZ$42,"&gt;="&amp;H$1,DContriORI!$E$42:$ZZ$42,"&lt;="&amp;H$2)</f>
        <v>56229.788235755062</v>
      </c>
      <c r="I16" s="363">
        <f ca="1">AVERAGEIFS(DContriORI!$E53:$ZZ53,DContriORI!$E$42:$ZZ$42,"&gt;="&amp;I$1,DContriORI!$E$42:$ZZ$42,"&lt;="&amp;I$2)</f>
        <v>48310.464532556623</v>
      </c>
      <c r="J16" s="363">
        <f ca="1">AVERAGEIFS(DContriORI!$E53:$ZZ53,DContriORI!$E$42:$ZZ$42,"&gt;="&amp;J$1,DContriORI!$E$42:$ZZ$42,"&lt;="&amp;J$2)</f>
        <v>0</v>
      </c>
      <c r="K16" s="363">
        <f ca="1">AVERAGEIFS(DContriORI!$E53:$ZZ53,DContriORI!$E$42:$ZZ$42,"&gt;="&amp;K$1,DContriORI!$E$42:$ZZ$42,"&lt;="&amp;K$2)</f>
        <v>0</v>
      </c>
      <c r="L16" s="363">
        <f ca="1">AVERAGEIFS(DContriORI!$E53:$ZZ53,DContriORI!$E$42:$ZZ$42,"&gt;="&amp;L$1,DContriORI!$E$42:$ZZ$42,"&lt;="&amp;L$2)</f>
        <v>0</v>
      </c>
      <c r="M16" s="363">
        <f ca="1">AVERAGEIFS(DContriORI!$E53:$ZZ53,DContriORI!$E$42:$ZZ$42,"&gt;="&amp;M$1,DContriORI!$E$42:$ZZ$42,"&lt;="&amp;M$2)</f>
        <v>0</v>
      </c>
      <c r="O16" s="436">
        <f ca="1">AVERAGEIFS(DContriDES!$E53:$ZZ53,DContriDES!$E$42:$ZZ$42,"&gt;="&amp;DContriBimestralAdel!O$1,DContriDES!$E$42:$ZZ$42,"&lt;="&amp;DContriBimestralAdel!O$2)</f>
        <v>76584.176852256147</v>
      </c>
      <c r="P16" s="436">
        <f ca="1">AVERAGEIFS(DContriDES!$E53:$ZZ53,DContriDES!$E$42:$ZZ$42,"&gt;="&amp;DContriBimestralAdel!P$1,DContriDES!$E$42:$ZZ$42,"&lt;="&amp;DContriBimestralAdel!P$2)</f>
        <v>70607.845946601155</v>
      </c>
      <c r="Q16" s="436">
        <f ca="1">AVERAGEIFS(DContriDES!$E53:$ZZ53,DContriDES!$E$42:$ZZ$42,"&gt;="&amp;DContriBimestralAdel!Q$1,DContriDES!$E$42:$ZZ$42,"&lt;="&amp;DContriBimestralAdel!Q$2)</f>
        <v>72392.506943734654</v>
      </c>
      <c r="R16" s="436">
        <f ca="1">AVERAGEIFS(DContriDES!$E53:$ZZ53,DContriDES!$E$42:$ZZ$42,"&gt;="&amp;DContriBimestralAdel!R$1,DContriDES!$E$42:$ZZ$42,"&lt;="&amp;DContriBimestralAdel!R$2)</f>
        <v>57904.77053906332</v>
      </c>
      <c r="S16" s="436">
        <f ca="1">AVERAGEIFS(DContriDES!$E53:$ZZ53,DContriDES!$E$42:$ZZ$42,"&gt;="&amp;DContriBimestralAdel!S$1,DContriDES!$E$42:$ZZ$42,"&lt;="&amp;DContriBimestralAdel!S$2)</f>
        <v>52014.099206077459</v>
      </c>
      <c r="T16" s="436">
        <f ca="1">AVERAGEIFS(DContriDES!$E53:$ZZ53,DContriDES!$E$42:$ZZ$42,"&gt;="&amp;DContriBimestralAdel!T$1,DContriDES!$E$42:$ZZ$42,"&lt;="&amp;DContriBimestralAdel!T$2)</f>
        <v>50429.947107258944</v>
      </c>
      <c r="U16" s="436">
        <f ca="1">AVERAGEIFS(DContriDES!$E53:$ZZ53,DContriDES!$E$42:$ZZ$42,"&gt;="&amp;DContriBimestralAdel!U$1,DContriDES!$E$42:$ZZ$42,"&lt;="&amp;DContriBimestralAdel!U$2)</f>
        <v>53571.312407247431</v>
      </c>
      <c r="V16" s="436">
        <f ca="1">AVERAGEIFS(DContriDES!$E53:$ZZ53,DContriDES!$E$42:$ZZ$42,"&gt;="&amp;DContriBimestralAdel!V$1,DContriDES!$E$42:$ZZ$42,"&lt;="&amp;DContriBimestralAdel!V$2)</f>
        <v>55391.155275747558</v>
      </c>
      <c r="W16" s="436">
        <f ca="1">AVERAGEIFS(DContriDES!$E53:$ZZ53,DContriDES!$E$42:$ZZ$42,"&gt;="&amp;DContriBimestralAdel!W$1,DContriDES!$E$42:$ZZ$42,"&lt;="&amp;DContriBimestralAdel!W$2)</f>
        <v>0</v>
      </c>
      <c r="X16" s="436">
        <f ca="1">AVERAGEIFS(DContriDES!$E53:$ZZ53,DContriDES!$E$42:$ZZ$42,"&gt;="&amp;DContriBimestralAdel!X$1,DContriDES!$E$42:$ZZ$42,"&lt;="&amp;DContriBimestralAdel!X$2)</f>
        <v>0</v>
      </c>
      <c r="Y16" s="436">
        <f ca="1">AVERAGEIFS(DContriDES!$E53:$ZZ53,DContriDES!$E$42:$ZZ$42,"&gt;="&amp;DContriBimestralAdel!Y$1,DContriDES!$E$42:$ZZ$42,"&lt;="&amp;DContriBimestralAdel!Y$2)</f>
        <v>0</v>
      </c>
      <c r="Z16" s="436">
        <f ca="1">AVERAGEIFS(DContriDES!$E53:$ZZ53,DContriDES!$E$42:$ZZ$42,"&gt;="&amp;DContriBimestralAdel!Z$1,DContriDES!$E$42:$ZZ$42,"&lt;="&amp;DContriBimestralAdel!Z$2)</f>
        <v>0</v>
      </c>
      <c r="AB16" s="363">
        <f ca="1">AVERAGEIFS(DContriORI!$E53:$ZZ53,DContriORI!$E$42:$ZZ$42,"&gt;="&amp;AB$1,DContriORI!$E$42:$ZZ$42,"&lt;="&amp;AB$2)</f>
        <v>81879.791794928082</v>
      </c>
      <c r="AC16" s="363">
        <f ca="1">AVERAGEIFS(DContriORI!$E53:$ZZ53,DContriORI!$E$42:$ZZ$42,"&gt;="&amp;AC$1,DContriORI!$E$42:$ZZ$42,"&lt;="&amp;AC$2)</f>
        <v>80146.59498958847</v>
      </c>
      <c r="AD16" s="363">
        <f ca="1">AVERAGEIFS(DContriORI!$E53:$ZZ53,DContriORI!$E$42:$ZZ$42,"&gt;="&amp;AD$1,DContriORI!$E$42:$ZZ$42,"&lt;="&amp;AD$2)</f>
        <v>66773.630617998875</v>
      </c>
      <c r="AE16" s="363">
        <f ca="1">AVERAGEIFS(DContriORI!$E53:$ZZ53,DContriORI!$E$42:$ZZ$42,"&gt;="&amp;AE$1,DContriORI!$E$42:$ZZ$42,"&lt;="&amp;AE$2)</f>
        <v>71964.158597477755</v>
      </c>
      <c r="AF16" s="363">
        <f ca="1">AVERAGEIFS(DContriORI!$E53:$ZZ53,DContriORI!$E$42:$ZZ$42,"&gt;="&amp;AF$1,DContriORI!$E$42:$ZZ$42,"&lt;="&amp;AF$2)</f>
        <v>76090.693094024362</v>
      </c>
      <c r="AG16" s="363">
        <f ca="1">AVERAGEIFS(DContriORI!$E53:$ZZ53,DContriORI!$E$42:$ZZ$42,"&gt;="&amp;AG$1,DContriORI!$E$42:$ZZ$42,"&lt;="&amp;AG$2)</f>
        <v>67528.671602899602</v>
      </c>
      <c r="AH16" s="363">
        <f ca="1">AVERAGEIFS(DContriORI!$E53:$ZZ53,DContriORI!$E$42:$ZZ$42,"&gt;="&amp;AH$1,DContriORI!$E$42:$ZZ$42,"&lt;="&amp;AH$2)</f>
        <v>66706.016418926985</v>
      </c>
      <c r="AI16" s="363">
        <f ca="1">AVERAGEIFS(DContriORI!$E53:$ZZ53,DContriORI!$E$42:$ZZ$42,"&gt;="&amp;AI$1,DContriORI!$E$42:$ZZ$42,"&lt;="&amp;AI$2)</f>
        <v>68017.310884196544</v>
      </c>
      <c r="AJ16" s="363">
        <f ca="1">AVERAGEIFS(DContriORI!$E53:$ZZ53,DContriORI!$E$42:$ZZ$42,"&gt;="&amp;AJ$1,DContriORI!$E$42:$ZZ$42,"&lt;="&amp;AJ$2)</f>
        <v>50483.074676459764</v>
      </c>
      <c r="AK16" s="363">
        <f ca="1">AVERAGEIFS(DContriORI!$E53:$ZZ53,DContriORI!$E$42:$ZZ$42,"&gt;="&amp;AK$1,DContriORI!$E$42:$ZZ$42,"&lt;="&amp;AK$2)</f>
        <v>45511.094420649693</v>
      </c>
      <c r="AL16" s="363">
        <f ca="1">AVERAGEIFS(DContriORI!$E53:$ZZ53,DContriORI!$E$42:$ZZ$42,"&gt;="&amp;AL$1,DContriORI!$E$42:$ZZ$42,"&lt;="&amp;AL$2)</f>
        <v>53028.027841633673</v>
      </c>
      <c r="AM16" s="363">
        <f ca="1">AVERAGEIFS(DContriORI!$E53:$ZZ53,DContriORI!$E$42:$ZZ$42,"&gt;="&amp;AM$1,DContriORI!$E$42:$ZZ$42,"&lt;="&amp;AM$2)</f>
        <v>60621.621677658397</v>
      </c>
      <c r="AO16" s="436">
        <f ca="1">AVERAGEIFS(DContriDES!$E53:$ZZ53,DContriDES!$E$42:$ZZ$42,"&gt;="&amp;DContriBimestralAdel!AO$1,DContriDES!$E$42:$ZZ$42,"&lt;="&amp;DContriBimestralAdel!AO$2)</f>
        <v>81856.883802602053</v>
      </c>
      <c r="AP16" s="436">
        <f ca="1">AVERAGEIFS(DContriDES!$E53:$ZZ53,DContriDES!$E$42:$ZZ$42,"&gt;="&amp;DContriBimestralAdel!AP$1,DContriDES!$E$42:$ZZ$42,"&lt;="&amp;DContriBimestralAdel!AP$2)</f>
        <v>81576.250973431146</v>
      </c>
      <c r="AQ16" s="436">
        <f ca="1">AVERAGEIFS(DContriDES!$E53:$ZZ53,DContriDES!$E$42:$ZZ$42,"&gt;="&amp;DContriBimestralAdel!AQ$1,DContriDES!$E$42:$ZZ$42,"&lt;="&amp;DContriBimestralAdel!AQ$2)</f>
        <v>68619.38701351214</v>
      </c>
      <c r="AR16" s="436">
        <f ca="1">AVERAGEIFS(DContriDES!$E53:$ZZ53,DContriDES!$E$42:$ZZ$42,"&gt;="&amp;DContriBimestralAdel!AR$1,DContriDES!$E$42:$ZZ$42,"&lt;="&amp;DContriBimestralAdel!AR$2)</f>
        <v>67400.943629142581</v>
      </c>
      <c r="AS16" s="436">
        <f ca="1">AVERAGEIFS(DContriDES!$E53:$ZZ53,DContriDES!$E$42:$ZZ$42,"&gt;="&amp;DContriBimestralAdel!AS$1,DContriDES!$E$42:$ZZ$42,"&lt;="&amp;DContriBimestralAdel!AS$2)</f>
        <v>75575.240155964377</v>
      </c>
      <c r="AT16" s="436">
        <f ca="1">AVERAGEIFS(DContriDES!$E53:$ZZ53,DContriDES!$E$42:$ZZ$42,"&gt;="&amp;DContriBimestralAdel!AT$1,DContriDES!$E$42:$ZZ$42,"&lt;="&amp;DContriBimestralAdel!AT$2)</f>
        <v>69769.591057471975</v>
      </c>
      <c r="AU16" s="436">
        <f ca="1">AVERAGEIFS(DContriDES!$E53:$ZZ53,DContriDES!$E$42:$ZZ$42,"&gt;="&amp;DContriBimestralAdel!AU$1,DContriDES!$E$42:$ZZ$42,"&lt;="&amp;DContriBimestralAdel!AU$2)</f>
        <v>68118.501961024493</v>
      </c>
      <c r="AV16" s="436">
        <f ca="1">AVERAGEIFS(DContriDES!$E53:$ZZ53,DContriDES!$E$42:$ZZ$42,"&gt;="&amp;DContriBimestralAdel!AV$1,DContriDES!$E$42:$ZZ$42,"&lt;="&amp;DContriBimestralAdel!AV$2)</f>
        <v>61619.217732504825</v>
      </c>
      <c r="AW16" s="436">
        <f ca="1">AVERAGEIFS(DContriDES!$E53:$ZZ53,DContriDES!$E$42:$ZZ$42,"&gt;="&amp;DContriBimestralAdel!AW$1,DContriDES!$E$42:$ZZ$42,"&lt;="&amp;DContriBimestralAdel!AW$2)</f>
        <v>50967.698857856267</v>
      </c>
      <c r="AX16" s="436">
        <f ca="1">AVERAGEIFS(DContriDES!$E53:$ZZ53,DContriDES!$E$42:$ZZ$42,"&gt;="&amp;DContriBimestralAdel!AX$1,DContriDES!$E$42:$ZZ$42,"&lt;="&amp;DContriBimestralAdel!AX$2)</f>
        <v>48011.791853793933</v>
      </c>
      <c r="AY16" s="436">
        <f ca="1">AVERAGEIFS(DContriDES!$E53:$ZZ53,DContriDES!$E$42:$ZZ$42,"&gt;="&amp;DContriBimestralAdel!AY$1,DContriDES!$E$42:$ZZ$42,"&lt;="&amp;DContriBimestralAdel!AY$2)</f>
        <v>54614.233313098688</v>
      </c>
      <c r="AZ16" s="436">
        <f ca="1">AVERAGEIFS(DContriDES!$E53:$ZZ53,DContriDES!$E$42:$ZZ$42,"&gt;="&amp;DContriBimestralAdel!AZ$1,DContriDES!$E$42:$ZZ$42,"&lt;="&amp;DContriBimestralAdel!AZ$2)</f>
        <v>55279.790558016459</v>
      </c>
      <c r="BB16" s="436">
        <f ca="1">AVERAGEIFS(DContriDES!$E53:$ZZ53,DContriDES!$E$42:$ZZ$42,"&gt;="&amp;DContriBimestralAdel!BB$1,DContriDES!$E$42:$ZZ$42,"&lt;="&amp;DContriBimestralAdel!BB$2)</f>
        <v>67400.943629142581</v>
      </c>
      <c r="BC16" s="436">
        <f ca="1">AVERAGEIFS(DContriDES!$E53:$ZZ53,DContriDES!$E$42:$ZZ$42,"&gt;="&amp;DContriBimestralAdel!BC$1,DContriDES!$E$42:$ZZ$42,"&lt;="&amp;DContriBimestralAdel!BC$2)</f>
        <v>75575.240155964377</v>
      </c>
      <c r="BD16" s="436">
        <f ca="1">AVERAGEIFS(DContriDES!$E53:$ZZ53,DContriDES!$E$42:$ZZ$42,"&gt;="&amp;DContriBimestralAdel!BD$1,DContriDES!$E$42:$ZZ$42,"&lt;="&amp;DContriBimestralAdel!BD$2)</f>
        <v>69769.591057471975</v>
      </c>
      <c r="BE16" s="436">
        <f ca="1">AVERAGEIFS(DContriDES!$E53:$ZZ53,DContriDES!$E$42:$ZZ$42,"&gt;="&amp;DContriBimestralAdel!BE$1,DContriDES!$E$42:$ZZ$42,"&lt;="&amp;DContriBimestralAdel!BE$2)</f>
        <v>68118.501961024493</v>
      </c>
      <c r="BF16" s="436">
        <f ca="1">AVERAGEIFS(DContriDES!$E53:$ZZ53,DContriDES!$E$42:$ZZ$42,"&gt;="&amp;DContriBimestralAdel!BF$1,DContriDES!$E$42:$ZZ$42,"&lt;="&amp;DContriBimestralAdel!BF$2)</f>
        <v>61619.217732504825</v>
      </c>
      <c r="BG16" s="436">
        <f ca="1">AVERAGEIFS(DContriDES!$E53:$ZZ53,DContriDES!$E$42:$ZZ$42,"&gt;="&amp;DContriBimestralAdel!BG$1,DContriDES!$E$42:$ZZ$42,"&lt;="&amp;DContriBimestralAdel!BG$2)</f>
        <v>50967.698857856267</v>
      </c>
      <c r="BH16" s="436">
        <f ca="1">AVERAGEIFS(DContriDES!$E53:$ZZ53,DContriDES!$E$42:$ZZ$42,"&gt;="&amp;DContriBimestralAdel!BH$1,DContriDES!$E$42:$ZZ$42,"&lt;="&amp;DContriBimestralAdel!BH$2)</f>
        <v>48011.791853793933</v>
      </c>
      <c r="BI16" s="436">
        <f ca="1">AVERAGEIFS(DContriDES!$E53:$ZZ53,DContriDES!$E$42:$ZZ$42,"&gt;="&amp;DContriBimestralAdel!BI$1,DContriDES!$E$42:$ZZ$42,"&lt;="&amp;DContriBimestralAdel!BI$2)</f>
        <v>54614.233313098688</v>
      </c>
      <c r="BJ16" s="436">
        <f ca="1">AVERAGEIFS(DContriDES!$E53:$ZZ53,DContriDES!$E$42:$ZZ$42,"&gt;="&amp;DContriBimestralAdel!BJ$1,DContriDES!$E$42:$ZZ$42,"&lt;="&amp;DContriBimestralAdel!BJ$2)</f>
        <v>55279.790558016459</v>
      </c>
      <c r="BK16" s="436">
        <f ca="1">AVERAGEIFS(DContriDES!$E53:$ZZ53,DContriDES!$E$42:$ZZ$42,"&gt;="&amp;DContriBimestralAdel!BK$1,DContriDES!$E$42:$ZZ$42,"&lt;="&amp;DContriBimestralAdel!BK$2)</f>
        <v>0</v>
      </c>
      <c r="BL16" s="436">
        <f ca="1">AVERAGEIFS(DContriDES!$E53:$ZZ53,DContriDES!$E$42:$ZZ$42,"&gt;="&amp;DContriBimestralAdel!BL$1,DContriDES!$E$42:$ZZ$42,"&lt;="&amp;DContriBimestralAdel!BL$2)</f>
        <v>0</v>
      </c>
      <c r="BM16" s="436">
        <f ca="1">AVERAGEIFS(DContriDES!$E53:$ZZ53,DContriDES!$E$42:$ZZ$42,"&gt;="&amp;DContriBimestralAdel!BM$1,DContriDES!$E$42:$ZZ$42,"&lt;="&amp;DContriBimestralAdel!BM$2)</f>
        <v>0</v>
      </c>
    </row>
    <row r="17" spans="1:65" s="432" customFormat="1" x14ac:dyDescent="0.2">
      <c r="A17" s="433" t="s">
        <v>5</v>
      </c>
      <c r="B17" s="363">
        <f ca="1">AVERAGEIFS(DContriORI!$E54:$ZZ54,DContriORI!$E$42:$ZZ$42,"&gt;="&amp;B$1,DContriORI!$E$42:$ZZ$42,"&lt;="&amp;B$2)</f>
        <v>270381.52210548054</v>
      </c>
      <c r="C17" s="363">
        <f ca="1">AVERAGEIFS(DContriORI!$E54:$ZZ54,DContriORI!$E$42:$ZZ$42,"&gt;="&amp;C$1,DContriORI!$E$42:$ZZ$42,"&lt;="&amp;C$2)</f>
        <v>304191.16037435574</v>
      </c>
      <c r="D17" s="363">
        <f ca="1">AVERAGEIFS(DContriORI!$E54:$ZZ54,DContriORI!$E$42:$ZZ$42,"&gt;="&amp;D$1,DContriORI!$E$42:$ZZ$42,"&lt;="&amp;D$2)</f>
        <v>339752.38241012476</v>
      </c>
      <c r="E17" s="363">
        <f ca="1">AVERAGEIFS(DContriORI!$E54:$ZZ54,DContriORI!$E$42:$ZZ$42,"&gt;="&amp;E$1,DContriORI!$E$42:$ZZ$42,"&lt;="&amp;E$2)</f>
        <v>314800.60278562823</v>
      </c>
      <c r="F17" s="363">
        <f ca="1">AVERAGEIFS(DContriORI!$E54:$ZZ54,DContriORI!$E$42:$ZZ$42,"&gt;="&amp;F$1,DContriORI!$E$42:$ZZ$42,"&lt;="&amp;F$2)</f>
        <v>273117.54314260563</v>
      </c>
      <c r="G17" s="363">
        <f ca="1">AVERAGEIFS(DContriORI!$E54:$ZZ54,DContriORI!$E$42:$ZZ$42,"&gt;="&amp;G$1,DContriORI!$E$42:$ZZ$42,"&lt;="&amp;G$2)</f>
        <v>298772.26822723082</v>
      </c>
      <c r="H17" s="363">
        <f ca="1">AVERAGEIFS(DContriORI!$E54:$ZZ54,DContriORI!$E$42:$ZZ$42,"&gt;="&amp;H$1,DContriORI!$E$42:$ZZ$42,"&lt;="&amp;H$2)</f>
        <v>332817.75399126112</v>
      </c>
      <c r="I17" s="363">
        <f ca="1">AVERAGEIFS(DContriORI!$E54:$ZZ54,DContriORI!$E$42:$ZZ$42,"&gt;="&amp;I$1,DContriORI!$E$42:$ZZ$42,"&lt;="&amp;I$2)</f>
        <v>319844.5694038209</v>
      </c>
      <c r="J17" s="363">
        <f ca="1">AVERAGEIFS(DContriORI!$E54:$ZZ54,DContriORI!$E$42:$ZZ$42,"&gt;="&amp;J$1,DContriORI!$E$42:$ZZ$42,"&lt;="&amp;J$2)</f>
        <v>0</v>
      </c>
      <c r="K17" s="363">
        <f ca="1">AVERAGEIFS(DContriORI!$E54:$ZZ54,DContriORI!$E$42:$ZZ$42,"&gt;="&amp;K$1,DContriORI!$E$42:$ZZ$42,"&lt;="&amp;K$2)</f>
        <v>0</v>
      </c>
      <c r="L17" s="363">
        <f ca="1">AVERAGEIFS(DContriORI!$E54:$ZZ54,DContriORI!$E$42:$ZZ$42,"&gt;="&amp;L$1,DContriORI!$E$42:$ZZ$42,"&lt;="&amp;L$2)</f>
        <v>0</v>
      </c>
      <c r="M17" s="363">
        <f ca="1">AVERAGEIFS(DContriORI!$E54:$ZZ54,DContriORI!$E$42:$ZZ$42,"&gt;="&amp;M$1,DContriORI!$E$42:$ZZ$42,"&lt;="&amp;M$2)</f>
        <v>0</v>
      </c>
      <c r="O17" s="433">
        <f ca="1">AVERAGEIFS(DContriDES!$E54:$ZZ54,DContriDES!$E$42:$ZZ$42,"&gt;="&amp;DContriBimestralAdel!O$1,DContriDES!$E$42:$ZZ$42,"&lt;="&amp;DContriBimestralAdel!O$2)</f>
        <v>301204.37945931649</v>
      </c>
      <c r="P17" s="433">
        <f ca="1">AVERAGEIFS(DContriDES!$E54:$ZZ54,DContriDES!$E$42:$ZZ$42,"&gt;="&amp;DContriBimestralAdel!P$1,DContriDES!$E$42:$ZZ$42,"&lt;="&amp;DContriBimestralAdel!P$2)</f>
        <v>305800.96456356958</v>
      </c>
      <c r="Q17" s="433">
        <f ca="1">AVERAGEIFS(DContriDES!$E54:$ZZ54,DContriDES!$E$42:$ZZ$42,"&gt;="&amp;DContriBimestralAdel!Q$1,DContriDES!$E$42:$ZZ$42,"&lt;="&amp;DContriBimestralAdel!Q$2)</f>
        <v>310945.19977182715</v>
      </c>
      <c r="R17" s="433">
        <f ca="1">AVERAGEIFS(DContriDES!$E54:$ZZ54,DContriDES!$E$42:$ZZ$42,"&gt;="&amp;DContriBimestralAdel!R$1,DContriDES!$E$42:$ZZ$42,"&lt;="&amp;DContriBimestralAdel!R$2)</f>
        <v>308153.15264264366</v>
      </c>
      <c r="S17" s="433">
        <f ca="1">AVERAGEIFS(DContriDES!$E54:$ZZ54,DContriDES!$E$42:$ZZ$42,"&gt;="&amp;DContriBimestralAdel!S$1,DContriDES!$E$42:$ZZ$42,"&lt;="&amp;DContriBimestralAdel!S$2)</f>
        <v>304598.48380921484</v>
      </c>
      <c r="T17" s="433">
        <f ca="1">AVERAGEIFS(DContriDES!$E54:$ZZ54,DContriDES!$E$42:$ZZ$42,"&gt;="&amp;DContriBimestralAdel!T$1,DContriDES!$E$42:$ZZ$42,"&lt;="&amp;DContriBimestralAdel!T$2)</f>
        <v>303127.30064900737</v>
      </c>
      <c r="U17" s="433">
        <f ca="1">AVERAGEIFS(DContriDES!$E54:$ZZ54,DContriDES!$E$42:$ZZ$42,"&gt;="&amp;DContriBimestralAdel!U$1,DContriDES!$E$42:$ZZ$42,"&lt;="&amp;DContriBimestralAdel!U$2)</f>
        <v>304514.42671592999</v>
      </c>
      <c r="V17" s="433">
        <f ca="1">AVERAGEIFS(DContriDES!$E54:$ZZ54,DContriDES!$E$42:$ZZ$42,"&gt;="&amp;DContriBimestralAdel!V$1,DContriDES!$E$42:$ZZ$42,"&lt;="&amp;DContriBimestralAdel!V$2)</f>
        <v>312558.35432027985</v>
      </c>
      <c r="W17" s="433">
        <f ca="1">AVERAGEIFS(DContriDES!$E54:$ZZ54,DContriDES!$E$42:$ZZ$42,"&gt;="&amp;DContriBimestralAdel!W$1,DContriDES!$E$42:$ZZ$42,"&lt;="&amp;DContriBimestralAdel!W$2)</f>
        <v>0</v>
      </c>
      <c r="X17" s="433">
        <f ca="1">AVERAGEIFS(DContriDES!$E54:$ZZ54,DContriDES!$E$42:$ZZ$42,"&gt;="&amp;DContriBimestralAdel!X$1,DContriDES!$E$42:$ZZ$42,"&lt;="&amp;DContriBimestralAdel!X$2)</f>
        <v>0</v>
      </c>
      <c r="Y17" s="433">
        <f ca="1">AVERAGEIFS(DContriDES!$E54:$ZZ54,DContriDES!$E$42:$ZZ$42,"&gt;="&amp;DContriBimestralAdel!Y$1,DContriDES!$E$42:$ZZ$42,"&lt;="&amp;DContriBimestralAdel!Y$2)</f>
        <v>0</v>
      </c>
      <c r="Z17" s="433">
        <f ca="1">AVERAGEIFS(DContriDES!$E54:$ZZ54,DContriDES!$E$42:$ZZ$42,"&gt;="&amp;DContriBimestralAdel!Z$1,DContriDES!$E$42:$ZZ$42,"&lt;="&amp;DContriBimestralAdel!Z$2)</f>
        <v>0</v>
      </c>
      <c r="AB17" s="363">
        <f ca="1">AVERAGEIFS(DContriORI!$E54:$ZZ54,DContriORI!$E$42:$ZZ$42,"&gt;="&amp;AB$1,DContriORI!$E$42:$ZZ$42,"&lt;="&amp;AB$2)</f>
        <v>290123.23523732717</v>
      </c>
      <c r="AC17" s="363">
        <f ca="1">AVERAGEIFS(DContriORI!$E54:$ZZ54,DContriORI!$E$42:$ZZ$42,"&gt;="&amp;AC$1,DContriORI!$E$42:$ZZ$42,"&lt;="&amp;AC$2)</f>
        <v>315365.78202680318</v>
      </c>
      <c r="AD17" s="363">
        <f ca="1">AVERAGEIFS(DContriORI!$E54:$ZZ54,DContriORI!$E$42:$ZZ$42,"&gt;="&amp;AD$1,DContriORI!$E$42:$ZZ$42,"&lt;="&amp;AD$2)</f>
        <v>342000.6442840292</v>
      </c>
      <c r="AE17" s="363">
        <f ca="1">AVERAGEIFS(DContriORI!$E54:$ZZ54,DContriORI!$E$42:$ZZ$42,"&gt;="&amp;AE$1,DContriORI!$E$42:$ZZ$42,"&lt;="&amp;AE$2)</f>
        <v>310557.68645185005</v>
      </c>
      <c r="AF17" s="363">
        <f ca="1">AVERAGEIFS(DContriORI!$E54:$ZZ54,DContriORI!$E$42:$ZZ$42,"&gt;="&amp;AF$1,DContriORI!$E$42:$ZZ$42,"&lt;="&amp;AF$2)</f>
        <v>276434.67715297261</v>
      </c>
      <c r="AG17" s="363">
        <f ca="1">AVERAGEIFS(DContriORI!$E54:$ZZ54,DContriORI!$E$42:$ZZ$42,"&gt;="&amp;AG$1,DContriORI!$E$42:$ZZ$42,"&lt;="&amp;AG$2)</f>
        <v>312543.10328230541</v>
      </c>
      <c r="AH17" s="363">
        <f ca="1">AVERAGEIFS(DContriORI!$E54:$ZZ54,DContriORI!$E$42:$ZZ$42,"&gt;="&amp;AH$1,DContriORI!$E$42:$ZZ$42,"&lt;="&amp;AH$2)</f>
        <v>335832.45351901167</v>
      </c>
      <c r="AI17" s="363">
        <f ca="1">AVERAGEIFS(DContriORI!$E54:$ZZ54,DContriORI!$E$42:$ZZ$42,"&gt;="&amp;AI$1,DContriORI!$E$42:$ZZ$42,"&lt;="&amp;AI$2)</f>
        <v>304086.63004569698</v>
      </c>
      <c r="AJ17" s="363">
        <f ca="1">AVERAGEIFS(DContriORI!$E54:$ZZ54,DContriORI!$E$42:$ZZ$42,"&gt;="&amp;AJ$1,DContriORI!$E$42:$ZZ$42,"&lt;="&amp;AJ$2)</f>
        <v>277753.60612474137</v>
      </c>
      <c r="AK17" s="363">
        <f ca="1">AVERAGEIFS(DContriORI!$E54:$ZZ54,DContriORI!$E$42:$ZZ$42,"&gt;="&amp;AK$1,DContriORI!$E$42:$ZZ$42,"&lt;="&amp;AK$2)</f>
        <v>305807.41131618433</v>
      </c>
      <c r="AL17" s="363">
        <f ca="1">AVERAGEIFS(DContriORI!$E54:$ZZ54,DContriORI!$E$42:$ZZ$42,"&gt;="&amp;AL$1,DContriORI!$E$42:$ZZ$42,"&lt;="&amp;AL$2)</f>
        <v>331118.93137058505</v>
      </c>
      <c r="AM17" s="363">
        <f ca="1">AVERAGEIFS(DContriORI!$E54:$ZZ54,DContriORI!$E$42:$ZZ$42,"&gt;="&amp;AM$1,DContriORI!$E$42:$ZZ$42,"&lt;="&amp;AM$2)</f>
        <v>311107.57676708541</v>
      </c>
      <c r="AO17" s="433">
        <f ca="1">AVERAGEIFS(DContriDES!$E54:$ZZ54,DContriDES!$E$42:$ZZ$42,"&gt;="&amp;DContriBimestralAdel!AO$1,DContriDES!$E$42:$ZZ$42,"&lt;="&amp;DContriBimestralAdel!AO$2)</f>
        <v>316419.59905830183</v>
      </c>
      <c r="AP17" s="433">
        <f ca="1">AVERAGEIFS(DContriDES!$E54:$ZZ54,DContriDES!$E$42:$ZZ$42,"&gt;="&amp;DContriBimestralAdel!AP$1,DContriDES!$E$42:$ZZ$42,"&lt;="&amp;DContriBimestralAdel!AP$2)</f>
        <v>311973.93804368394</v>
      </c>
      <c r="AQ17" s="433">
        <f ca="1">AVERAGEIFS(DContriDES!$E54:$ZZ54,DContriDES!$E$42:$ZZ$42,"&gt;="&amp;DContriBimestralAdel!AQ$1,DContriDES!$E$42:$ZZ$42,"&lt;="&amp;DContriBimestralAdel!AQ$2)</f>
        <v>315776.13833343569</v>
      </c>
      <c r="AR17" s="433">
        <f ca="1">AVERAGEIFS(DContriDES!$E54:$ZZ54,DContriDES!$E$42:$ZZ$42,"&gt;="&amp;DContriBimestralAdel!AR$1,DContriDES!$E$42:$ZZ$42,"&lt;="&amp;DContriBimestralAdel!AR$2)</f>
        <v>313350.29746691213</v>
      </c>
      <c r="AS17" s="433">
        <f ca="1">AVERAGEIFS(DContriDES!$E54:$ZZ54,DContriDES!$E$42:$ZZ$42,"&gt;="&amp;DContriBimestralAdel!AS$1,DContriDES!$E$42:$ZZ$42,"&lt;="&amp;DContriBimestralAdel!AS$2)</f>
        <v>303478.89864368929</v>
      </c>
      <c r="AT17" s="433">
        <f ca="1">AVERAGEIFS(DContriDES!$E54:$ZZ54,DContriDES!$E$42:$ZZ$42,"&gt;="&amp;DContriBimestralAdel!AT$1,DContriDES!$E$42:$ZZ$42,"&lt;="&amp;DContriBimestralAdel!AT$2)</f>
        <v>307763.72095025703</v>
      </c>
      <c r="AU17" s="433">
        <f ca="1">AVERAGEIFS(DContriDES!$E54:$ZZ54,DContriDES!$E$42:$ZZ$42,"&gt;="&amp;DContriBimestralAdel!AU$1,DContriDES!$E$42:$ZZ$42,"&lt;="&amp;DContriBimestralAdel!AU$2)</f>
        <v>309953.47750950651</v>
      </c>
      <c r="AV17" s="433">
        <f ca="1">AVERAGEIFS(DContriDES!$E54:$ZZ54,DContriDES!$E$42:$ZZ$42,"&gt;="&amp;DContriBimestralAdel!AV$1,DContriDES!$E$42:$ZZ$42,"&lt;="&amp;DContriBimestralAdel!AV$2)</f>
        <v>306400.52607875993</v>
      </c>
      <c r="AW17" s="433">
        <f ca="1">AVERAGEIFS(DContriDES!$E54:$ZZ54,DContriDES!$E$42:$ZZ$42,"&gt;="&amp;DContriBimestralAdel!AW$1,DContriDES!$E$42:$ZZ$42,"&lt;="&amp;DContriBimestralAdel!AW$2)</f>
        <v>303719.74375667353</v>
      </c>
      <c r="AX17" s="433">
        <f ca="1">AVERAGEIFS(DContriDES!$E54:$ZZ54,DContriDES!$E$42:$ZZ$42,"&gt;="&amp;DContriBimestralAdel!AX$1,DContriDES!$E$42:$ZZ$42,"&lt;="&amp;DContriBimestralAdel!AX$2)</f>
        <v>303006.35160304588</v>
      </c>
      <c r="AY17" s="433">
        <f ca="1">AVERAGEIFS(DContriDES!$E54:$ZZ54,DContriDES!$E$42:$ZZ$42,"&gt;="&amp;DContriBimestralAdel!AY$1,DContriDES!$E$42:$ZZ$42,"&lt;="&amp;DContriBimestralAdel!AY$2)</f>
        <v>305541.39897139458</v>
      </c>
      <c r="AZ17" s="433">
        <f ca="1">AVERAGEIFS(DContriDES!$E54:$ZZ54,DContriDES!$E$42:$ZZ$42,"&gt;="&amp;DContriBimestralAdel!AZ$1,DContriDES!$E$42:$ZZ$42,"&lt;="&amp;DContriBimestralAdel!AZ$2)</f>
        <v>313323.06700277561</v>
      </c>
      <c r="BB17" s="433">
        <f ca="1">AVERAGEIFS(DContriDES!$E54:$ZZ54,DContriDES!$E$42:$ZZ$42,"&gt;="&amp;DContriBimestralAdel!BB$1,DContriDES!$E$42:$ZZ$42,"&lt;="&amp;DContriBimestralAdel!BB$2)</f>
        <v>313350.29746691213</v>
      </c>
      <c r="BC17" s="433">
        <f ca="1">AVERAGEIFS(DContriDES!$E54:$ZZ54,DContriDES!$E$42:$ZZ$42,"&gt;="&amp;DContriBimestralAdel!BC$1,DContriDES!$E$42:$ZZ$42,"&lt;="&amp;DContriBimestralAdel!BC$2)</f>
        <v>303478.89864368929</v>
      </c>
      <c r="BD17" s="433">
        <f ca="1">AVERAGEIFS(DContriDES!$E54:$ZZ54,DContriDES!$E$42:$ZZ$42,"&gt;="&amp;DContriBimestralAdel!BD$1,DContriDES!$E$42:$ZZ$42,"&lt;="&amp;DContriBimestralAdel!BD$2)</f>
        <v>307763.72095025703</v>
      </c>
      <c r="BE17" s="433">
        <f ca="1">AVERAGEIFS(DContriDES!$E54:$ZZ54,DContriDES!$E$42:$ZZ$42,"&gt;="&amp;DContriBimestralAdel!BE$1,DContriDES!$E$42:$ZZ$42,"&lt;="&amp;DContriBimestralAdel!BE$2)</f>
        <v>309953.47750950651</v>
      </c>
      <c r="BF17" s="433">
        <f ca="1">AVERAGEIFS(DContriDES!$E54:$ZZ54,DContriDES!$E$42:$ZZ$42,"&gt;="&amp;DContriBimestralAdel!BF$1,DContriDES!$E$42:$ZZ$42,"&lt;="&amp;DContriBimestralAdel!BF$2)</f>
        <v>306400.52607875993</v>
      </c>
      <c r="BG17" s="433">
        <f ca="1">AVERAGEIFS(DContriDES!$E54:$ZZ54,DContriDES!$E$42:$ZZ$42,"&gt;="&amp;DContriBimestralAdel!BG$1,DContriDES!$E$42:$ZZ$42,"&lt;="&amp;DContriBimestralAdel!BG$2)</f>
        <v>303719.74375667353</v>
      </c>
      <c r="BH17" s="433">
        <f ca="1">AVERAGEIFS(DContriDES!$E54:$ZZ54,DContriDES!$E$42:$ZZ$42,"&gt;="&amp;DContriBimestralAdel!BH$1,DContriDES!$E$42:$ZZ$42,"&lt;="&amp;DContriBimestralAdel!BH$2)</f>
        <v>303006.35160304588</v>
      </c>
      <c r="BI17" s="433">
        <f ca="1">AVERAGEIFS(DContriDES!$E54:$ZZ54,DContriDES!$E$42:$ZZ$42,"&gt;="&amp;DContriBimestralAdel!BI$1,DContriDES!$E$42:$ZZ$42,"&lt;="&amp;DContriBimestralAdel!BI$2)</f>
        <v>305541.39897139458</v>
      </c>
      <c r="BJ17" s="433">
        <f ca="1">AVERAGEIFS(DContriDES!$E54:$ZZ54,DContriDES!$E$42:$ZZ$42,"&gt;="&amp;DContriBimestralAdel!BJ$1,DContriDES!$E$42:$ZZ$42,"&lt;="&amp;DContriBimestralAdel!BJ$2)</f>
        <v>313323.06700277561</v>
      </c>
      <c r="BK17" s="433">
        <f ca="1">AVERAGEIFS(DContriDES!$E54:$ZZ54,DContriDES!$E$42:$ZZ$42,"&gt;="&amp;DContriBimestralAdel!BK$1,DContriDES!$E$42:$ZZ$42,"&lt;="&amp;DContriBimestralAdel!BK$2)</f>
        <v>0</v>
      </c>
      <c r="BL17" s="433">
        <f ca="1">AVERAGEIFS(DContriDES!$E54:$ZZ54,DContriDES!$E$42:$ZZ$42,"&gt;="&amp;DContriBimestralAdel!BL$1,DContriDES!$E$42:$ZZ$42,"&lt;="&amp;DContriBimestralAdel!BL$2)</f>
        <v>0</v>
      </c>
      <c r="BM17" s="433">
        <f ca="1">AVERAGEIFS(DContriDES!$E54:$ZZ54,DContriDES!$E$42:$ZZ$42,"&gt;="&amp;DContriBimestralAdel!BM$1,DContriDES!$E$42:$ZZ$42,"&lt;="&amp;DContriBimestralAdel!BM$2)</f>
        <v>0</v>
      </c>
    </row>
    <row r="18" spans="1:65" s="440" customFormat="1" x14ac:dyDescent="0.2">
      <c r="A18" s="436" t="s">
        <v>6</v>
      </c>
      <c r="B18" s="363">
        <f ca="1">AVERAGEIFS(DContriORI!$E55:$ZZ55,DContriORI!$E$42:$ZZ$42,"&gt;="&amp;B$1,DContriORI!$E$42:$ZZ$42,"&lt;="&amp;B$2)</f>
        <v>270381.52210548054</v>
      </c>
      <c r="C18" s="363">
        <f ca="1">AVERAGEIFS(DContriORI!$E55:$ZZ55,DContriORI!$E$42:$ZZ$42,"&gt;="&amp;C$1,DContriORI!$E$42:$ZZ$42,"&lt;="&amp;C$2)</f>
        <v>304191.16037435574</v>
      </c>
      <c r="D18" s="363">
        <f ca="1">AVERAGEIFS(DContriORI!$E55:$ZZ55,DContriORI!$E$42:$ZZ$42,"&gt;="&amp;D$1,DContriORI!$E$42:$ZZ$42,"&lt;="&amp;D$2)</f>
        <v>339752.38241012476</v>
      </c>
      <c r="E18" s="363">
        <f ca="1">AVERAGEIFS(DContriORI!$E55:$ZZ55,DContriORI!$E$42:$ZZ$42,"&gt;="&amp;E$1,DContriORI!$E$42:$ZZ$42,"&lt;="&amp;E$2)</f>
        <v>314800.60278562823</v>
      </c>
      <c r="F18" s="363">
        <f ca="1">AVERAGEIFS(DContriORI!$E55:$ZZ55,DContriORI!$E$42:$ZZ$42,"&gt;="&amp;F$1,DContriORI!$E$42:$ZZ$42,"&lt;="&amp;F$2)</f>
        <v>273117.54314260563</v>
      </c>
      <c r="G18" s="363">
        <f ca="1">AVERAGEIFS(DContriORI!$E55:$ZZ55,DContriORI!$E$42:$ZZ$42,"&gt;="&amp;G$1,DContriORI!$E$42:$ZZ$42,"&lt;="&amp;G$2)</f>
        <v>298772.26822723082</v>
      </c>
      <c r="H18" s="363">
        <f ca="1">AVERAGEIFS(DContriORI!$E55:$ZZ55,DContriORI!$E$42:$ZZ$42,"&gt;="&amp;H$1,DContriORI!$E$42:$ZZ$42,"&lt;="&amp;H$2)</f>
        <v>332817.75399126112</v>
      </c>
      <c r="I18" s="363">
        <f ca="1">AVERAGEIFS(DContriORI!$E55:$ZZ55,DContriORI!$E$42:$ZZ$42,"&gt;="&amp;I$1,DContriORI!$E$42:$ZZ$42,"&lt;="&amp;I$2)</f>
        <v>319844.5694038209</v>
      </c>
      <c r="J18" s="363">
        <f ca="1">AVERAGEIFS(DContriORI!$E55:$ZZ55,DContriORI!$E$42:$ZZ$42,"&gt;="&amp;J$1,DContriORI!$E$42:$ZZ$42,"&lt;="&amp;J$2)</f>
        <v>0</v>
      </c>
      <c r="K18" s="363">
        <f ca="1">AVERAGEIFS(DContriORI!$E55:$ZZ55,DContriORI!$E$42:$ZZ$42,"&gt;="&amp;K$1,DContriORI!$E$42:$ZZ$42,"&lt;="&amp;K$2)</f>
        <v>0</v>
      </c>
      <c r="L18" s="363">
        <f ca="1">AVERAGEIFS(DContriORI!$E55:$ZZ55,DContriORI!$E$42:$ZZ$42,"&gt;="&amp;L$1,DContriORI!$E$42:$ZZ$42,"&lt;="&amp;L$2)</f>
        <v>0</v>
      </c>
      <c r="M18" s="363">
        <f ca="1">AVERAGEIFS(DContriORI!$E55:$ZZ55,DContriORI!$E$42:$ZZ$42,"&gt;="&amp;M$1,DContriORI!$E$42:$ZZ$42,"&lt;="&amp;M$2)</f>
        <v>0</v>
      </c>
      <c r="O18" s="436">
        <f ca="1">AVERAGEIFS(DContriDES!$E55:$ZZ55,DContriDES!$E$42:$ZZ$42,"&gt;="&amp;DContriBimestralAdel!O$1,DContriDES!$E$42:$ZZ$42,"&lt;="&amp;DContriBimestralAdel!O$2)</f>
        <v>301204.37945931649</v>
      </c>
      <c r="P18" s="436">
        <f ca="1">AVERAGEIFS(DContriDES!$E55:$ZZ55,DContriDES!$E$42:$ZZ$42,"&gt;="&amp;DContriBimestralAdel!P$1,DContriDES!$E$42:$ZZ$42,"&lt;="&amp;DContriBimestralAdel!P$2)</f>
        <v>305800.96456356958</v>
      </c>
      <c r="Q18" s="436">
        <f ca="1">AVERAGEIFS(DContriDES!$E55:$ZZ55,DContriDES!$E$42:$ZZ$42,"&gt;="&amp;DContriBimestralAdel!Q$1,DContriDES!$E$42:$ZZ$42,"&lt;="&amp;DContriBimestralAdel!Q$2)</f>
        <v>310945.19977182715</v>
      </c>
      <c r="R18" s="436">
        <f ca="1">AVERAGEIFS(DContriDES!$E55:$ZZ55,DContriDES!$E$42:$ZZ$42,"&gt;="&amp;DContriBimestralAdel!R$1,DContriDES!$E$42:$ZZ$42,"&lt;="&amp;DContriBimestralAdel!R$2)</f>
        <v>308153.15264264366</v>
      </c>
      <c r="S18" s="436">
        <f ca="1">AVERAGEIFS(DContriDES!$E55:$ZZ55,DContriDES!$E$42:$ZZ$42,"&gt;="&amp;DContriBimestralAdel!S$1,DContriDES!$E$42:$ZZ$42,"&lt;="&amp;DContriBimestralAdel!S$2)</f>
        <v>304598.48380921484</v>
      </c>
      <c r="T18" s="436">
        <f ca="1">AVERAGEIFS(DContriDES!$E55:$ZZ55,DContriDES!$E$42:$ZZ$42,"&gt;="&amp;DContriBimestralAdel!T$1,DContriDES!$E$42:$ZZ$42,"&lt;="&amp;DContriBimestralAdel!T$2)</f>
        <v>303127.30064900737</v>
      </c>
      <c r="U18" s="436">
        <f ca="1">AVERAGEIFS(DContriDES!$E55:$ZZ55,DContriDES!$E$42:$ZZ$42,"&gt;="&amp;DContriBimestralAdel!U$1,DContriDES!$E$42:$ZZ$42,"&lt;="&amp;DContriBimestralAdel!U$2)</f>
        <v>304514.42671592999</v>
      </c>
      <c r="V18" s="436">
        <f ca="1">AVERAGEIFS(DContriDES!$E55:$ZZ55,DContriDES!$E$42:$ZZ$42,"&gt;="&amp;DContriBimestralAdel!V$1,DContriDES!$E$42:$ZZ$42,"&lt;="&amp;DContriBimestralAdel!V$2)</f>
        <v>312558.35432027985</v>
      </c>
      <c r="W18" s="436">
        <f ca="1">AVERAGEIFS(DContriDES!$E55:$ZZ55,DContriDES!$E$42:$ZZ$42,"&gt;="&amp;DContriBimestralAdel!W$1,DContriDES!$E$42:$ZZ$42,"&lt;="&amp;DContriBimestralAdel!W$2)</f>
        <v>0</v>
      </c>
      <c r="X18" s="436">
        <f ca="1">AVERAGEIFS(DContriDES!$E55:$ZZ55,DContriDES!$E$42:$ZZ$42,"&gt;="&amp;DContriBimestralAdel!X$1,DContriDES!$E$42:$ZZ$42,"&lt;="&amp;DContriBimestralAdel!X$2)</f>
        <v>0</v>
      </c>
      <c r="Y18" s="436">
        <f ca="1">AVERAGEIFS(DContriDES!$E55:$ZZ55,DContriDES!$E$42:$ZZ$42,"&gt;="&amp;DContriBimestralAdel!Y$1,DContriDES!$E$42:$ZZ$42,"&lt;="&amp;DContriBimestralAdel!Y$2)</f>
        <v>0</v>
      </c>
      <c r="Z18" s="436">
        <f ca="1">AVERAGEIFS(DContriDES!$E55:$ZZ55,DContriDES!$E$42:$ZZ$42,"&gt;="&amp;DContriBimestralAdel!Z$1,DContriDES!$E$42:$ZZ$42,"&lt;="&amp;DContriBimestralAdel!Z$2)</f>
        <v>0</v>
      </c>
      <c r="AB18" s="363">
        <f ca="1">AVERAGEIFS(DContriORI!$E55:$ZZ55,DContriORI!$E$42:$ZZ$42,"&gt;="&amp;AB$1,DContriORI!$E$42:$ZZ$42,"&lt;="&amp;AB$2)</f>
        <v>290123.23523732717</v>
      </c>
      <c r="AC18" s="363">
        <f ca="1">AVERAGEIFS(DContriORI!$E55:$ZZ55,DContriORI!$E$42:$ZZ$42,"&gt;="&amp;AC$1,DContriORI!$E$42:$ZZ$42,"&lt;="&amp;AC$2)</f>
        <v>315365.78202680318</v>
      </c>
      <c r="AD18" s="363">
        <f ca="1">AVERAGEIFS(DContriORI!$E55:$ZZ55,DContriORI!$E$42:$ZZ$42,"&gt;="&amp;AD$1,DContriORI!$E$42:$ZZ$42,"&lt;="&amp;AD$2)</f>
        <v>342000.6442840292</v>
      </c>
      <c r="AE18" s="363">
        <f ca="1">AVERAGEIFS(DContriORI!$E55:$ZZ55,DContriORI!$E$42:$ZZ$42,"&gt;="&amp;AE$1,DContriORI!$E$42:$ZZ$42,"&lt;="&amp;AE$2)</f>
        <v>310557.68645185005</v>
      </c>
      <c r="AF18" s="363">
        <f ca="1">AVERAGEIFS(DContriORI!$E55:$ZZ55,DContriORI!$E$42:$ZZ$42,"&gt;="&amp;AF$1,DContriORI!$E$42:$ZZ$42,"&lt;="&amp;AF$2)</f>
        <v>276434.67715297261</v>
      </c>
      <c r="AG18" s="363">
        <f ca="1">AVERAGEIFS(DContriORI!$E55:$ZZ55,DContriORI!$E$42:$ZZ$42,"&gt;="&amp;AG$1,DContriORI!$E$42:$ZZ$42,"&lt;="&amp;AG$2)</f>
        <v>312543.10328230541</v>
      </c>
      <c r="AH18" s="363">
        <f ca="1">AVERAGEIFS(DContriORI!$E55:$ZZ55,DContriORI!$E$42:$ZZ$42,"&gt;="&amp;AH$1,DContriORI!$E$42:$ZZ$42,"&lt;="&amp;AH$2)</f>
        <v>335832.45351901167</v>
      </c>
      <c r="AI18" s="363">
        <f ca="1">AVERAGEIFS(DContriORI!$E55:$ZZ55,DContriORI!$E$42:$ZZ$42,"&gt;="&amp;AI$1,DContriORI!$E$42:$ZZ$42,"&lt;="&amp;AI$2)</f>
        <v>304086.63004569698</v>
      </c>
      <c r="AJ18" s="363">
        <f ca="1">AVERAGEIFS(DContriORI!$E55:$ZZ55,DContriORI!$E$42:$ZZ$42,"&gt;="&amp;AJ$1,DContriORI!$E$42:$ZZ$42,"&lt;="&amp;AJ$2)</f>
        <v>277753.60612474137</v>
      </c>
      <c r="AK18" s="363">
        <f ca="1">AVERAGEIFS(DContriORI!$E55:$ZZ55,DContriORI!$E$42:$ZZ$42,"&gt;="&amp;AK$1,DContriORI!$E$42:$ZZ$42,"&lt;="&amp;AK$2)</f>
        <v>305807.41131618433</v>
      </c>
      <c r="AL18" s="363">
        <f ca="1">AVERAGEIFS(DContriORI!$E55:$ZZ55,DContriORI!$E$42:$ZZ$42,"&gt;="&amp;AL$1,DContriORI!$E$42:$ZZ$42,"&lt;="&amp;AL$2)</f>
        <v>331118.93137058505</v>
      </c>
      <c r="AM18" s="363">
        <f ca="1">AVERAGEIFS(DContriORI!$E55:$ZZ55,DContriORI!$E$42:$ZZ$42,"&gt;="&amp;AM$1,DContriORI!$E$42:$ZZ$42,"&lt;="&amp;AM$2)</f>
        <v>311107.57676708541</v>
      </c>
      <c r="AO18" s="436">
        <f ca="1">AVERAGEIFS(DContriDES!$E55:$ZZ55,DContriDES!$E$42:$ZZ$42,"&gt;="&amp;DContriBimestralAdel!AO$1,DContriDES!$E$42:$ZZ$42,"&lt;="&amp;DContriBimestralAdel!AO$2)</f>
        <v>316419.59905830183</v>
      </c>
      <c r="AP18" s="436">
        <f ca="1">AVERAGEIFS(DContriDES!$E55:$ZZ55,DContriDES!$E$42:$ZZ$42,"&gt;="&amp;DContriBimestralAdel!AP$1,DContriDES!$E$42:$ZZ$42,"&lt;="&amp;DContriBimestralAdel!AP$2)</f>
        <v>311973.93804368394</v>
      </c>
      <c r="AQ18" s="436">
        <f ca="1">AVERAGEIFS(DContriDES!$E55:$ZZ55,DContriDES!$E$42:$ZZ$42,"&gt;="&amp;DContriBimestralAdel!AQ$1,DContriDES!$E$42:$ZZ$42,"&lt;="&amp;DContriBimestralAdel!AQ$2)</f>
        <v>315776.13833343569</v>
      </c>
      <c r="AR18" s="436">
        <f ca="1">AVERAGEIFS(DContriDES!$E55:$ZZ55,DContriDES!$E$42:$ZZ$42,"&gt;="&amp;DContriBimestralAdel!AR$1,DContriDES!$E$42:$ZZ$42,"&lt;="&amp;DContriBimestralAdel!AR$2)</f>
        <v>313350.29746691213</v>
      </c>
      <c r="AS18" s="436">
        <f ca="1">AVERAGEIFS(DContriDES!$E55:$ZZ55,DContriDES!$E$42:$ZZ$42,"&gt;="&amp;DContriBimestralAdel!AS$1,DContriDES!$E$42:$ZZ$42,"&lt;="&amp;DContriBimestralAdel!AS$2)</f>
        <v>303478.89864368929</v>
      </c>
      <c r="AT18" s="436">
        <f ca="1">AVERAGEIFS(DContriDES!$E55:$ZZ55,DContriDES!$E$42:$ZZ$42,"&gt;="&amp;DContriBimestralAdel!AT$1,DContriDES!$E$42:$ZZ$42,"&lt;="&amp;DContriBimestralAdel!AT$2)</f>
        <v>307763.72095025703</v>
      </c>
      <c r="AU18" s="436">
        <f ca="1">AVERAGEIFS(DContriDES!$E55:$ZZ55,DContriDES!$E$42:$ZZ$42,"&gt;="&amp;DContriBimestralAdel!AU$1,DContriDES!$E$42:$ZZ$42,"&lt;="&amp;DContriBimestralAdel!AU$2)</f>
        <v>309953.47750950651</v>
      </c>
      <c r="AV18" s="436">
        <f ca="1">AVERAGEIFS(DContriDES!$E55:$ZZ55,DContriDES!$E$42:$ZZ$42,"&gt;="&amp;DContriBimestralAdel!AV$1,DContriDES!$E$42:$ZZ$42,"&lt;="&amp;DContriBimestralAdel!AV$2)</f>
        <v>306400.52607875993</v>
      </c>
      <c r="AW18" s="436">
        <f ca="1">AVERAGEIFS(DContriDES!$E55:$ZZ55,DContriDES!$E$42:$ZZ$42,"&gt;="&amp;DContriBimestralAdel!AW$1,DContriDES!$E$42:$ZZ$42,"&lt;="&amp;DContriBimestralAdel!AW$2)</f>
        <v>303719.74375667353</v>
      </c>
      <c r="AX18" s="436">
        <f ca="1">AVERAGEIFS(DContriDES!$E55:$ZZ55,DContriDES!$E$42:$ZZ$42,"&gt;="&amp;DContriBimestralAdel!AX$1,DContriDES!$E$42:$ZZ$42,"&lt;="&amp;DContriBimestralAdel!AX$2)</f>
        <v>303006.35160304588</v>
      </c>
      <c r="AY18" s="436">
        <f ca="1">AVERAGEIFS(DContriDES!$E55:$ZZ55,DContriDES!$E$42:$ZZ$42,"&gt;="&amp;DContriBimestralAdel!AY$1,DContriDES!$E$42:$ZZ$42,"&lt;="&amp;DContriBimestralAdel!AY$2)</f>
        <v>305541.39897139458</v>
      </c>
      <c r="AZ18" s="436">
        <f ca="1">AVERAGEIFS(DContriDES!$E55:$ZZ55,DContriDES!$E$42:$ZZ$42,"&gt;="&amp;DContriBimestralAdel!AZ$1,DContriDES!$E$42:$ZZ$42,"&lt;="&amp;DContriBimestralAdel!AZ$2)</f>
        <v>313323.06700277561</v>
      </c>
      <c r="BB18" s="436">
        <f ca="1">AVERAGEIFS(DContriDES!$E55:$ZZ55,DContriDES!$E$42:$ZZ$42,"&gt;="&amp;DContriBimestralAdel!BB$1,DContriDES!$E$42:$ZZ$42,"&lt;="&amp;DContriBimestralAdel!BB$2)</f>
        <v>313350.29746691213</v>
      </c>
      <c r="BC18" s="436">
        <f ca="1">AVERAGEIFS(DContriDES!$E55:$ZZ55,DContriDES!$E$42:$ZZ$42,"&gt;="&amp;DContriBimestralAdel!BC$1,DContriDES!$E$42:$ZZ$42,"&lt;="&amp;DContriBimestralAdel!BC$2)</f>
        <v>303478.89864368929</v>
      </c>
      <c r="BD18" s="436">
        <f ca="1">AVERAGEIFS(DContriDES!$E55:$ZZ55,DContriDES!$E$42:$ZZ$42,"&gt;="&amp;DContriBimestralAdel!BD$1,DContriDES!$E$42:$ZZ$42,"&lt;="&amp;DContriBimestralAdel!BD$2)</f>
        <v>307763.72095025703</v>
      </c>
      <c r="BE18" s="436">
        <f ca="1">AVERAGEIFS(DContriDES!$E55:$ZZ55,DContriDES!$E$42:$ZZ$42,"&gt;="&amp;DContriBimestralAdel!BE$1,DContriDES!$E$42:$ZZ$42,"&lt;="&amp;DContriBimestralAdel!BE$2)</f>
        <v>309953.47750950651</v>
      </c>
      <c r="BF18" s="436">
        <f ca="1">AVERAGEIFS(DContriDES!$E55:$ZZ55,DContriDES!$E$42:$ZZ$42,"&gt;="&amp;DContriBimestralAdel!BF$1,DContriDES!$E$42:$ZZ$42,"&lt;="&amp;DContriBimestralAdel!BF$2)</f>
        <v>306400.52607875993</v>
      </c>
      <c r="BG18" s="436">
        <f ca="1">AVERAGEIFS(DContriDES!$E55:$ZZ55,DContriDES!$E$42:$ZZ$42,"&gt;="&amp;DContriBimestralAdel!BG$1,DContriDES!$E$42:$ZZ$42,"&lt;="&amp;DContriBimestralAdel!BG$2)</f>
        <v>303719.74375667353</v>
      </c>
      <c r="BH18" s="436">
        <f ca="1">AVERAGEIFS(DContriDES!$E55:$ZZ55,DContriDES!$E$42:$ZZ$42,"&gt;="&amp;DContriBimestralAdel!BH$1,DContriDES!$E$42:$ZZ$42,"&lt;="&amp;DContriBimestralAdel!BH$2)</f>
        <v>303006.35160304588</v>
      </c>
      <c r="BI18" s="436">
        <f ca="1">AVERAGEIFS(DContriDES!$E55:$ZZ55,DContriDES!$E$42:$ZZ$42,"&gt;="&amp;DContriBimestralAdel!BI$1,DContriDES!$E$42:$ZZ$42,"&lt;="&amp;DContriBimestralAdel!BI$2)</f>
        <v>305541.39897139458</v>
      </c>
      <c r="BJ18" s="436">
        <f ca="1">AVERAGEIFS(DContriDES!$E55:$ZZ55,DContriDES!$E$42:$ZZ$42,"&gt;="&amp;DContriBimestralAdel!BJ$1,DContriDES!$E$42:$ZZ$42,"&lt;="&amp;DContriBimestralAdel!BJ$2)</f>
        <v>313323.06700277561</v>
      </c>
      <c r="BK18" s="436">
        <f ca="1">AVERAGEIFS(DContriDES!$E55:$ZZ55,DContriDES!$E$42:$ZZ$42,"&gt;="&amp;DContriBimestralAdel!BK$1,DContriDES!$E$42:$ZZ$42,"&lt;="&amp;DContriBimestralAdel!BK$2)</f>
        <v>0</v>
      </c>
      <c r="BL18" s="436">
        <f ca="1">AVERAGEIFS(DContriDES!$E55:$ZZ55,DContriDES!$E$42:$ZZ$42,"&gt;="&amp;DContriBimestralAdel!BL$1,DContriDES!$E$42:$ZZ$42,"&lt;="&amp;DContriBimestralAdel!BL$2)</f>
        <v>0</v>
      </c>
      <c r="BM18" s="436">
        <f ca="1">AVERAGEIFS(DContriDES!$E55:$ZZ55,DContriDES!$E$42:$ZZ$42,"&gt;="&amp;DContriBimestralAdel!BM$1,DContriDES!$E$42:$ZZ$42,"&lt;="&amp;DContriBimestralAdel!BM$2)</f>
        <v>0</v>
      </c>
    </row>
    <row r="19" spans="1:65" s="432" customFormat="1" x14ac:dyDescent="0.2">
      <c r="A19" s="433" t="s">
        <v>8</v>
      </c>
      <c r="B19" s="363">
        <f ca="1">AVERAGEIFS(DContriORI!$E56:$ZZ56,DContriORI!$E$42:$ZZ$42,"&gt;="&amp;B$1,DContriORI!$E$42:$ZZ$42,"&lt;="&amp;B$2)</f>
        <v>1449252.0735518939</v>
      </c>
      <c r="C19" s="363">
        <f ca="1">AVERAGEIFS(DContriORI!$E56:$ZZ56,DContriORI!$E$42:$ZZ$42,"&gt;="&amp;C$1,DContriORI!$E$42:$ZZ$42,"&lt;="&amp;C$2)</f>
        <v>1627537.8917352138</v>
      </c>
      <c r="D19" s="363">
        <f ca="1">AVERAGEIFS(DContriORI!$E56:$ZZ56,DContriORI!$E$42:$ZZ$42,"&gt;="&amp;D$1,DContriORI!$E$42:$ZZ$42,"&lt;="&amp;D$2)</f>
        <v>1543303.6017248239</v>
      </c>
      <c r="E19" s="363">
        <f ca="1">AVERAGEIFS(DContriORI!$E56:$ZZ56,DContriORI!$E$42:$ZZ$42,"&gt;="&amp;E$1,DContriORI!$E$42:$ZZ$42,"&lt;="&amp;E$2)</f>
        <v>1549574.4571085433</v>
      </c>
      <c r="F19" s="363">
        <f ca="1">AVERAGEIFS(DContriORI!$E56:$ZZ56,DContriORI!$E$42:$ZZ$42,"&gt;="&amp;F$1,DContriORI!$E$42:$ZZ$42,"&lt;="&amp;F$2)</f>
        <v>1380188.8637660965</v>
      </c>
      <c r="G19" s="363">
        <f ca="1">AVERAGEIFS(DContriORI!$E56:$ZZ56,DContriORI!$E$42:$ZZ$42,"&gt;="&amp;G$1,DContriORI!$E$42:$ZZ$42,"&lt;="&amp;G$2)</f>
        <v>1566285.8277146814</v>
      </c>
      <c r="H19" s="363">
        <f ca="1">AVERAGEIFS(DContriORI!$E56:$ZZ56,DContriORI!$E$42:$ZZ$42,"&gt;="&amp;H$1,DContriORI!$E$42:$ZZ$42,"&lt;="&amp;H$2)</f>
        <v>1495128.9478565685</v>
      </c>
      <c r="I19" s="363">
        <f ca="1">AVERAGEIFS(DContriORI!$E56:$ZZ56,DContriORI!$E$42:$ZZ$42,"&gt;="&amp;I$1,DContriORI!$E$42:$ZZ$42,"&lt;="&amp;I$2)</f>
        <v>1597980.4990464132</v>
      </c>
      <c r="J19" s="363">
        <f ca="1">AVERAGEIFS(DContriORI!$E56:$ZZ56,DContriORI!$E$42:$ZZ$42,"&gt;="&amp;J$1,DContriORI!$E$42:$ZZ$42,"&lt;="&amp;J$2)</f>
        <v>0</v>
      </c>
      <c r="K19" s="363">
        <f ca="1">AVERAGEIFS(DContriORI!$E56:$ZZ56,DContriORI!$E$42:$ZZ$42,"&gt;="&amp;K$1,DContriORI!$E$42:$ZZ$42,"&lt;="&amp;K$2)</f>
        <v>0</v>
      </c>
      <c r="L19" s="363">
        <f ca="1">AVERAGEIFS(DContriORI!$E56:$ZZ56,DContriORI!$E$42:$ZZ$42,"&gt;="&amp;L$1,DContriORI!$E$42:$ZZ$42,"&lt;="&amp;L$2)</f>
        <v>0</v>
      </c>
      <c r="M19" s="363">
        <f ca="1">AVERAGEIFS(DContriORI!$E56:$ZZ56,DContriORI!$E$42:$ZZ$42,"&gt;="&amp;M$1,DContriORI!$E$42:$ZZ$42,"&lt;="&amp;M$2)</f>
        <v>0</v>
      </c>
      <c r="O19" s="433">
        <f ca="1">AVERAGEIFS(DContriDES!$E56:$ZZ56,DContriDES!$E$42:$ZZ$42,"&gt;="&amp;DContriBimestralAdel!O$1,DContriDES!$E$42:$ZZ$42,"&lt;="&amp;DContriBimestralAdel!O$2)</f>
        <v>1542311.5378762279</v>
      </c>
      <c r="P19" s="433">
        <f ca="1">AVERAGEIFS(DContriDES!$E56:$ZZ56,DContriDES!$E$42:$ZZ$42,"&gt;="&amp;DContriBimestralAdel!P$1,DContriDES!$E$42:$ZZ$42,"&lt;="&amp;DContriBimestralAdel!P$2)</f>
        <v>1539084.0231955866</v>
      </c>
      <c r="Q19" s="433">
        <f ca="1">AVERAGEIFS(DContriDES!$E56:$ZZ56,DContriDES!$E$42:$ZZ$42,"&gt;="&amp;DContriBimestralAdel!Q$1,DContriDES!$E$42:$ZZ$42,"&lt;="&amp;DContriBimestralAdel!Q$2)</f>
        <v>1537581.306110091</v>
      </c>
      <c r="R19" s="433">
        <f ca="1">AVERAGEIFS(DContriDES!$E56:$ZZ56,DContriDES!$E$42:$ZZ$42,"&gt;="&amp;DContriBimestralAdel!R$1,DContriDES!$E$42:$ZZ$42,"&lt;="&amp;DContriBimestralAdel!R$2)</f>
        <v>1481965.2312754919</v>
      </c>
      <c r="S19" s="433">
        <f ca="1">AVERAGEIFS(DContriDES!$E56:$ZZ56,DContriDES!$E$42:$ZZ$42,"&gt;="&amp;DContriBimestralAdel!S$1,DContriDES!$E$42:$ZZ$42,"&lt;="&amp;DContriBimestralAdel!S$2)</f>
        <v>1479637.5107307113</v>
      </c>
      <c r="T19" s="433">
        <f ca="1">AVERAGEIFS(DContriDES!$E56:$ZZ56,DContriDES!$E$42:$ZZ$42,"&gt;="&amp;DContriBimestralAdel!T$1,DContriDES!$E$42:$ZZ$42,"&lt;="&amp;DContriBimestralAdel!T$2)</f>
        <v>1498645.632560845</v>
      </c>
      <c r="U19" s="433">
        <f ca="1">AVERAGEIFS(DContriDES!$E56:$ZZ56,DContriDES!$E$42:$ZZ$42,"&gt;="&amp;DContriBimestralAdel!U$1,DContriDES!$E$42:$ZZ$42,"&lt;="&amp;DContriBimestralAdel!U$2)</f>
        <v>1490557.0457804492</v>
      </c>
      <c r="V19" s="433">
        <f ca="1">AVERAGEIFS(DContriDES!$E56:$ZZ56,DContriDES!$E$42:$ZZ$42,"&gt;="&amp;DContriBimestralAdel!V$1,DContriDES!$E$42:$ZZ$42,"&lt;="&amp;DContriBimestralAdel!V$2)</f>
        <v>1520867.3250971748</v>
      </c>
      <c r="W19" s="433">
        <f ca="1">AVERAGEIFS(DContriDES!$E56:$ZZ56,DContriDES!$E$42:$ZZ$42,"&gt;="&amp;DContriBimestralAdel!W$1,DContriDES!$E$42:$ZZ$42,"&lt;="&amp;DContriBimestralAdel!W$2)</f>
        <v>0</v>
      </c>
      <c r="X19" s="433">
        <f ca="1">AVERAGEIFS(DContriDES!$E56:$ZZ56,DContriDES!$E$42:$ZZ$42,"&gt;="&amp;DContriBimestralAdel!X$1,DContriDES!$E$42:$ZZ$42,"&lt;="&amp;DContriBimestralAdel!X$2)</f>
        <v>0</v>
      </c>
      <c r="Y19" s="433">
        <f ca="1">AVERAGEIFS(DContriDES!$E56:$ZZ56,DContriDES!$E$42:$ZZ$42,"&gt;="&amp;DContriBimestralAdel!Y$1,DContriDES!$E$42:$ZZ$42,"&lt;="&amp;DContriBimestralAdel!Y$2)</f>
        <v>0</v>
      </c>
      <c r="Z19" s="433">
        <f ca="1">AVERAGEIFS(DContriDES!$E56:$ZZ56,DContriDES!$E$42:$ZZ$42,"&gt;="&amp;DContriBimestralAdel!Z$1,DContriDES!$E$42:$ZZ$42,"&lt;="&amp;DContriBimestralAdel!Z$2)</f>
        <v>0</v>
      </c>
      <c r="AB19" s="363">
        <f ca="1">AVERAGEIFS(DContriORI!$E56:$ZZ56,DContriORI!$E$42:$ZZ$42,"&gt;="&amp;AB$1,DContriORI!$E$42:$ZZ$42,"&lt;="&amp;AB$2)</f>
        <v>1336409.1205609336</v>
      </c>
      <c r="AC19" s="363">
        <f ca="1">AVERAGEIFS(DContriORI!$E56:$ZZ56,DContriORI!$E$42:$ZZ$42,"&gt;="&amp;AC$1,DContriORI!$E$42:$ZZ$42,"&lt;="&amp;AC$2)</f>
        <v>1421423.8981117622</v>
      </c>
      <c r="AD19" s="363">
        <f ca="1">AVERAGEIFS(DContriORI!$E56:$ZZ56,DContriORI!$E$42:$ZZ$42,"&gt;="&amp;AD$1,DContriORI!$E$42:$ZZ$42,"&lt;="&amp;AD$2)</f>
        <v>1511080.1280461398</v>
      </c>
      <c r="AE19" s="363">
        <f ca="1">AVERAGEIFS(DContriORI!$E56:$ZZ56,DContriORI!$E$42:$ZZ$42,"&gt;="&amp;AE$1,DContriORI!$E$42:$ZZ$42,"&lt;="&amp;AE$2)</f>
        <v>1623902.9772813469</v>
      </c>
      <c r="AF19" s="363">
        <f ca="1">AVERAGEIFS(DContriORI!$E56:$ZZ56,DContriORI!$E$42:$ZZ$42,"&gt;="&amp;AF$1,DContriORI!$E$42:$ZZ$42,"&lt;="&amp;AF$2)</f>
        <v>1461026.3127006076</v>
      </c>
      <c r="AG19" s="363">
        <f ca="1">AVERAGEIFS(DContriORI!$E56:$ZZ56,DContriORI!$E$42:$ZZ$42,"&gt;="&amp;AG$1,DContriORI!$E$42:$ZZ$42,"&lt;="&amp;AG$2)</f>
        <v>1551255.6057256879</v>
      </c>
      <c r="AH19" s="363">
        <f ca="1">AVERAGEIFS(DContriORI!$E56:$ZZ56,DContriORI!$E$42:$ZZ$42,"&gt;="&amp;AH$1,DContriORI!$E$42:$ZZ$42,"&lt;="&amp;AH$2)</f>
        <v>1528224.5706383742</v>
      </c>
      <c r="AI19" s="363">
        <f ca="1">AVERAGEIFS(DContriORI!$E56:$ZZ56,DContriORI!$E$42:$ZZ$42,"&gt;="&amp;AI$1,DContriORI!$E$42:$ZZ$42,"&lt;="&amp;AI$2)</f>
        <v>1527682.9789345115</v>
      </c>
      <c r="AJ19" s="363">
        <f ca="1">AVERAGEIFS(DContriORI!$E56:$ZZ56,DContriORI!$E$42:$ZZ$42,"&gt;="&amp;AJ$1,DContriORI!$E$42:$ZZ$42,"&lt;="&amp;AJ$2)</f>
        <v>1441182.2734998669</v>
      </c>
      <c r="AK19" s="363">
        <f ca="1">AVERAGEIFS(DContriORI!$E56:$ZZ56,DContriORI!$E$42:$ZZ$42,"&gt;="&amp;AK$1,DContriORI!$E$42:$ZZ$42,"&lt;="&amp;AK$2)</f>
        <v>1517861.1231814679</v>
      </c>
      <c r="AL19" s="363">
        <f ca="1">AVERAGEIFS(DContriORI!$E56:$ZZ56,DContriORI!$E$42:$ZZ$42,"&gt;="&amp;AL$1,DContriORI!$E$42:$ZZ$42,"&lt;="&amp;AL$2)</f>
        <v>1456197.6063409857</v>
      </c>
      <c r="AM19" s="363">
        <f ca="1">AVERAGEIFS(DContriORI!$E56:$ZZ56,DContriORI!$E$42:$ZZ$42,"&gt;="&amp;AM$1,DContriORI!$E$42:$ZZ$42,"&lt;="&amp;AM$2)</f>
        <v>1592659.6825825989</v>
      </c>
      <c r="AO19" s="433">
        <f ca="1">AVERAGEIFS(DContriDES!$E56:$ZZ56,DContriDES!$E$42:$ZZ$42,"&gt;="&amp;DContriBimestralAdel!AO$1,DContriDES!$E$42:$ZZ$42,"&lt;="&amp;DContriBimestralAdel!AO$2)</f>
        <v>1372884.321002784</v>
      </c>
      <c r="AP19" s="433">
        <f ca="1">AVERAGEIFS(DContriDES!$E56:$ZZ56,DContriDES!$E$42:$ZZ$42,"&gt;="&amp;DContriBimestralAdel!AP$1,DContriDES!$E$42:$ZZ$42,"&lt;="&amp;DContriBimestralAdel!AP$2)</f>
        <v>1427552.619649776</v>
      </c>
      <c r="AQ19" s="433">
        <f ca="1">AVERAGEIFS(DContriDES!$E56:$ZZ56,DContriDES!$E$42:$ZZ$42,"&gt;="&amp;DContriBimestralAdel!AQ$1,DContriDES!$E$42:$ZZ$42,"&lt;="&amp;DContriBimestralAdel!AQ$2)</f>
        <v>1515880.2961255477</v>
      </c>
      <c r="AR19" s="433">
        <f ca="1">AVERAGEIFS(DContriDES!$E56:$ZZ56,DContriDES!$E$42:$ZZ$42,"&gt;="&amp;DContriBimestralAdel!AR$1,DContriDES!$E$42:$ZZ$42,"&lt;="&amp;DContriBimestralAdel!AR$2)</f>
        <v>1569999.0098124566</v>
      </c>
      <c r="AS19" s="433">
        <f ca="1">AVERAGEIFS(DContriDES!$E56:$ZZ56,DContriDES!$E$42:$ZZ$42,"&gt;="&amp;DContriBimestralAdel!AS$1,DContriDES!$E$42:$ZZ$42,"&lt;="&amp;DContriBimestralAdel!AS$2)</f>
        <v>1528032.1394016978</v>
      </c>
      <c r="AT19" s="433">
        <f ca="1">AVERAGEIFS(DContriDES!$E56:$ZZ56,DContriDES!$E$42:$ZZ$42,"&gt;="&amp;DContriBimestralAdel!AT$1,DContriDES!$E$42:$ZZ$42,"&lt;="&amp;DContriBimestralAdel!AT$2)</f>
        <v>1526130.9570579545</v>
      </c>
      <c r="AU19" s="433">
        <f ca="1">AVERAGEIFS(DContriDES!$E56:$ZZ56,DContriDES!$E$42:$ZZ$42,"&gt;="&amp;DContriBimestralAdel!AU$1,DContriDES!$E$42:$ZZ$42,"&lt;="&amp;DContriBimestralAdel!AU$2)</f>
        <v>1541328.2908984125</v>
      </c>
      <c r="AV19" s="433">
        <f ca="1">AVERAGEIFS(DContriDES!$E56:$ZZ56,DContriDES!$E$42:$ZZ$42,"&gt;="&amp;DContriBimestralAdel!AV$1,DContriDES!$E$42:$ZZ$42,"&lt;="&amp;DContriBimestralAdel!AV$2)</f>
        <v>1472444.2214884863</v>
      </c>
      <c r="AW19" s="433">
        <f ca="1">AVERAGEIFS(DContriDES!$E56:$ZZ56,DContriDES!$E$42:$ZZ$42,"&gt;="&amp;DContriBimestralAdel!AW$1,DContriDES!$E$42:$ZZ$42,"&lt;="&amp;DContriBimestralAdel!AW$2)</f>
        <v>1492491.5347272081</v>
      </c>
      <c r="AX19" s="433">
        <f ca="1">AVERAGEIFS(DContriDES!$E56:$ZZ56,DContriDES!$E$42:$ZZ$42,"&gt;="&amp;DContriBimestralAdel!AX$1,DContriDES!$E$42:$ZZ$42,"&lt;="&amp;DContriBimestralAdel!AX$2)</f>
        <v>1504079.156517037</v>
      </c>
      <c r="AY19" s="433">
        <f ca="1">AVERAGEIFS(DContriDES!$E56:$ZZ56,DContriDES!$E$42:$ZZ$42,"&gt;="&amp;DContriBimestralAdel!AY$1,DContriDES!$E$42:$ZZ$42,"&lt;="&amp;DContriBimestralAdel!AY$2)</f>
        <v>1475960.6000088435</v>
      </c>
      <c r="AZ19" s="433">
        <f ca="1">AVERAGEIFS(DContriDES!$E56:$ZZ56,DContriDES!$E$42:$ZZ$42,"&gt;="&amp;DContriBimestralAdel!AZ$1,DContriDES!$E$42:$ZZ$42,"&lt;="&amp;DContriBimestralAdel!AZ$2)</f>
        <v>1531317.0008566917</v>
      </c>
      <c r="BB19" s="433">
        <f ca="1">AVERAGEIFS(DContriDES!$E56:$ZZ56,DContriDES!$E$42:$ZZ$42,"&gt;="&amp;DContriBimestralAdel!BB$1,DContriDES!$E$42:$ZZ$42,"&lt;="&amp;DContriBimestralAdel!BB$2)</f>
        <v>1569999.0098124566</v>
      </c>
      <c r="BC19" s="433">
        <f ca="1">AVERAGEIFS(DContriDES!$E56:$ZZ56,DContriDES!$E$42:$ZZ$42,"&gt;="&amp;DContriBimestralAdel!BC$1,DContriDES!$E$42:$ZZ$42,"&lt;="&amp;DContriBimestralAdel!BC$2)</f>
        <v>1528032.1394016978</v>
      </c>
      <c r="BD19" s="433">
        <f ca="1">AVERAGEIFS(DContriDES!$E56:$ZZ56,DContriDES!$E$42:$ZZ$42,"&gt;="&amp;DContriBimestralAdel!BD$1,DContriDES!$E$42:$ZZ$42,"&lt;="&amp;DContriBimestralAdel!BD$2)</f>
        <v>1526130.9570579545</v>
      </c>
      <c r="BE19" s="433">
        <f ca="1">AVERAGEIFS(DContriDES!$E56:$ZZ56,DContriDES!$E$42:$ZZ$42,"&gt;="&amp;DContriBimestralAdel!BE$1,DContriDES!$E$42:$ZZ$42,"&lt;="&amp;DContriBimestralAdel!BE$2)</f>
        <v>1541328.2908984125</v>
      </c>
      <c r="BF19" s="433">
        <f ca="1">AVERAGEIFS(DContriDES!$E56:$ZZ56,DContriDES!$E$42:$ZZ$42,"&gt;="&amp;DContriBimestralAdel!BF$1,DContriDES!$E$42:$ZZ$42,"&lt;="&amp;DContriBimestralAdel!BF$2)</f>
        <v>1472444.2214884863</v>
      </c>
      <c r="BG19" s="433">
        <f ca="1">AVERAGEIFS(DContriDES!$E56:$ZZ56,DContriDES!$E$42:$ZZ$42,"&gt;="&amp;DContriBimestralAdel!BG$1,DContriDES!$E$42:$ZZ$42,"&lt;="&amp;DContriBimestralAdel!BG$2)</f>
        <v>1492491.5347272081</v>
      </c>
      <c r="BH19" s="433">
        <f ca="1">AVERAGEIFS(DContriDES!$E56:$ZZ56,DContriDES!$E$42:$ZZ$42,"&gt;="&amp;DContriBimestralAdel!BH$1,DContriDES!$E$42:$ZZ$42,"&lt;="&amp;DContriBimestralAdel!BH$2)</f>
        <v>1504079.156517037</v>
      </c>
      <c r="BI19" s="433">
        <f ca="1">AVERAGEIFS(DContriDES!$E56:$ZZ56,DContriDES!$E$42:$ZZ$42,"&gt;="&amp;DContriBimestralAdel!BI$1,DContriDES!$E$42:$ZZ$42,"&lt;="&amp;DContriBimestralAdel!BI$2)</f>
        <v>1475960.6000088435</v>
      </c>
      <c r="BJ19" s="433">
        <f ca="1">AVERAGEIFS(DContriDES!$E56:$ZZ56,DContriDES!$E$42:$ZZ$42,"&gt;="&amp;DContriBimestralAdel!BJ$1,DContriDES!$E$42:$ZZ$42,"&lt;="&amp;DContriBimestralAdel!BJ$2)</f>
        <v>1531317.0008566917</v>
      </c>
      <c r="BK19" s="433">
        <f ca="1">AVERAGEIFS(DContriDES!$E56:$ZZ56,DContriDES!$E$42:$ZZ$42,"&gt;="&amp;DContriBimestralAdel!BK$1,DContriDES!$E$42:$ZZ$42,"&lt;="&amp;DContriBimestralAdel!BK$2)</f>
        <v>0</v>
      </c>
      <c r="BL19" s="433">
        <f ca="1">AVERAGEIFS(DContriDES!$E56:$ZZ56,DContriDES!$E$42:$ZZ$42,"&gt;="&amp;DContriBimestralAdel!BL$1,DContriDES!$E$42:$ZZ$42,"&lt;="&amp;DContriBimestralAdel!BL$2)</f>
        <v>0</v>
      </c>
      <c r="BM19" s="433">
        <f ca="1">AVERAGEIFS(DContriDES!$E56:$ZZ56,DContriDES!$E$42:$ZZ$42,"&gt;="&amp;DContriBimestralAdel!BM$1,DContriDES!$E$42:$ZZ$42,"&lt;="&amp;DContriBimestralAdel!BM$2)</f>
        <v>0</v>
      </c>
    </row>
    <row r="20" spans="1:65" s="440" customFormat="1" x14ac:dyDescent="0.2">
      <c r="A20" s="436" t="s">
        <v>9</v>
      </c>
      <c r="B20" s="363">
        <f ca="1">AVERAGEIFS(DContriORI!$E57:$ZZ57,DContriORI!$E$42:$ZZ$42,"&gt;="&amp;B$1,DContriORI!$E$42:$ZZ$42,"&lt;="&amp;B$2)</f>
        <v>973228.31040274957</v>
      </c>
      <c r="C20" s="363">
        <f ca="1">AVERAGEIFS(DContriORI!$E57:$ZZ57,DContriORI!$E$42:$ZZ$42,"&gt;="&amp;C$1,DContriORI!$E$42:$ZZ$42,"&lt;="&amp;C$2)</f>
        <v>1160549.8097168009</v>
      </c>
      <c r="D20" s="363">
        <f ca="1">AVERAGEIFS(DContriORI!$E57:$ZZ57,DContriORI!$E$42:$ZZ$42,"&gt;="&amp;D$1,DContriORI!$E$42:$ZZ$42,"&lt;="&amp;D$2)</f>
        <v>1065419.8295153265</v>
      </c>
      <c r="E20" s="363">
        <f ca="1">AVERAGEIFS(DContriORI!$E57:$ZZ57,DContriORI!$E$42:$ZZ$42,"&gt;="&amp;E$1,DContriORI!$E$42:$ZZ$42,"&lt;="&amp;E$2)</f>
        <v>1115341.4349255485</v>
      </c>
      <c r="F20" s="363">
        <f ca="1">AVERAGEIFS(DContriORI!$E57:$ZZ57,DContriORI!$E$42:$ZZ$42,"&gt;="&amp;F$1,DContriORI!$E$42:$ZZ$42,"&lt;="&amp;F$2)</f>
        <v>995713.83242305485</v>
      </c>
      <c r="G20" s="363">
        <f ca="1">AVERAGEIFS(DContriORI!$E57:$ZZ57,DContriORI!$E$42:$ZZ$42,"&gt;="&amp;G$1,DContriORI!$E$42:$ZZ$42,"&lt;="&amp;G$2)</f>
        <v>1164710.3259715573</v>
      </c>
      <c r="H20" s="363">
        <f ca="1">AVERAGEIFS(DContriORI!$E57:$ZZ57,DContriORI!$E$42:$ZZ$42,"&gt;="&amp;H$1,DContriORI!$E$42:$ZZ$42,"&lt;="&amp;H$2)</f>
        <v>1095408.9885230472</v>
      </c>
      <c r="I20" s="363">
        <f ca="1">AVERAGEIFS(DContriORI!$E57:$ZZ57,DContriORI!$E$42:$ZZ$42,"&gt;="&amp;I$1,DContriORI!$E$42:$ZZ$42,"&lt;="&amp;I$2)</f>
        <v>1197483.6643666397</v>
      </c>
      <c r="J20" s="363">
        <f ca="1">AVERAGEIFS(DContriORI!$E57:$ZZ57,DContriORI!$E$42:$ZZ$42,"&gt;="&amp;J$1,DContriORI!$E$42:$ZZ$42,"&lt;="&amp;J$2)</f>
        <v>0</v>
      </c>
      <c r="K20" s="363">
        <f ca="1">AVERAGEIFS(DContriORI!$E57:$ZZ57,DContriORI!$E$42:$ZZ$42,"&gt;="&amp;K$1,DContriORI!$E$42:$ZZ$42,"&lt;="&amp;K$2)</f>
        <v>0</v>
      </c>
      <c r="L20" s="363">
        <f ca="1">AVERAGEIFS(DContriORI!$E57:$ZZ57,DContriORI!$E$42:$ZZ$42,"&gt;="&amp;L$1,DContriORI!$E$42:$ZZ$42,"&lt;="&amp;L$2)</f>
        <v>0</v>
      </c>
      <c r="M20" s="363">
        <f ca="1">AVERAGEIFS(DContriORI!$E57:$ZZ57,DContriORI!$E$42:$ZZ$42,"&gt;="&amp;M$1,DContriORI!$E$42:$ZZ$42,"&lt;="&amp;M$2)</f>
        <v>0</v>
      </c>
      <c r="O20" s="436">
        <f ca="1">AVERAGEIFS(DContriDES!$E57:$ZZ57,DContriDES!$E$42:$ZZ$42,"&gt;="&amp;DContriBimestralAdel!O$1,DContriDES!$E$42:$ZZ$42,"&lt;="&amp;DContriBimestralAdel!O$2)</f>
        <v>1035072.0425322194</v>
      </c>
      <c r="P20" s="436">
        <f ca="1">AVERAGEIFS(DContriDES!$E57:$ZZ57,DContriDES!$E$42:$ZZ$42,"&gt;="&amp;DContriBimestralAdel!P$1,DContriDES!$E$42:$ZZ$42,"&lt;="&amp;DContriBimestralAdel!P$2)</f>
        <v>1066307.6921319407</v>
      </c>
      <c r="Q20" s="436">
        <f ca="1">AVERAGEIFS(DContriDES!$E57:$ZZ57,DContriDES!$E$42:$ZZ$42,"&gt;="&amp;DContriBimestralAdel!Q$1,DContriDES!$E$42:$ZZ$42,"&lt;="&amp;DContriBimestralAdel!Q$2)</f>
        <v>1068050.0701627827</v>
      </c>
      <c r="R20" s="436">
        <f ca="1">AVERAGEIFS(DContriDES!$E57:$ZZ57,DContriDES!$E$42:$ZZ$42,"&gt;="&amp;DContriBimestralAdel!R$1,DContriDES!$E$42:$ZZ$42,"&lt;="&amp;DContriBimestralAdel!R$2)</f>
        <v>1058649.314006649</v>
      </c>
      <c r="S20" s="436">
        <f ca="1">AVERAGEIFS(DContriDES!$E57:$ZZ57,DContriDES!$E$42:$ZZ$42,"&gt;="&amp;DContriBimestralAdel!S$1,DContriDES!$E$42:$ZZ$42,"&lt;="&amp;DContriBimestralAdel!S$2)</f>
        <v>1067294.285606679</v>
      </c>
      <c r="T20" s="436">
        <f ca="1">AVERAGEIFS(DContriDES!$E57:$ZZ57,DContriDES!$E$42:$ZZ$42,"&gt;="&amp;DContriBimestralAdel!T$1,DContriDES!$E$42:$ZZ$42,"&lt;="&amp;DContriBimestralAdel!T$2)</f>
        <v>1084691.3783003823</v>
      </c>
      <c r="U20" s="436">
        <f ca="1">AVERAGEIFS(DContriDES!$E57:$ZZ57,DContriDES!$E$42:$ZZ$42,"&gt;="&amp;DContriBimestralAdel!U$1,DContriDES!$E$42:$ZZ$42,"&lt;="&amp;DContriBimestralAdel!U$2)</f>
        <v>1100339.7602610739</v>
      </c>
      <c r="V20" s="436">
        <f ca="1">AVERAGEIFS(DContriDES!$E57:$ZZ57,DContriDES!$E$42:$ZZ$42,"&gt;="&amp;DContriBimestralAdel!V$1,DContriDES!$E$42:$ZZ$42,"&lt;="&amp;DContriBimestralAdel!V$2)</f>
        <v>1130613.6164626495</v>
      </c>
      <c r="W20" s="436">
        <f ca="1">AVERAGEIFS(DContriDES!$E57:$ZZ57,DContriDES!$E$42:$ZZ$42,"&gt;="&amp;DContriBimestralAdel!W$1,DContriDES!$E$42:$ZZ$42,"&lt;="&amp;DContriBimestralAdel!W$2)</f>
        <v>0</v>
      </c>
      <c r="X20" s="436">
        <f ca="1">AVERAGEIFS(DContriDES!$E57:$ZZ57,DContriDES!$E$42:$ZZ$42,"&gt;="&amp;DContriBimestralAdel!X$1,DContriDES!$E$42:$ZZ$42,"&lt;="&amp;DContriBimestralAdel!X$2)</f>
        <v>0</v>
      </c>
      <c r="Y20" s="436">
        <f ca="1">AVERAGEIFS(DContriDES!$E57:$ZZ57,DContriDES!$E$42:$ZZ$42,"&gt;="&amp;DContriBimestralAdel!Y$1,DContriDES!$E$42:$ZZ$42,"&lt;="&amp;DContriBimestralAdel!Y$2)</f>
        <v>0</v>
      </c>
      <c r="Z20" s="436">
        <f ca="1">AVERAGEIFS(DContriDES!$E57:$ZZ57,DContriDES!$E$42:$ZZ$42,"&gt;="&amp;DContriBimestralAdel!Z$1,DContriDES!$E$42:$ZZ$42,"&lt;="&amp;DContriBimestralAdel!Z$2)</f>
        <v>0</v>
      </c>
      <c r="AB20" s="363">
        <f ca="1">AVERAGEIFS(DContriORI!$E57:$ZZ57,DContriORI!$E$42:$ZZ$42,"&gt;="&amp;AB$1,DContriORI!$E$42:$ZZ$42,"&lt;="&amp;AB$2)</f>
        <v>963368.71025612659</v>
      </c>
      <c r="AC20" s="363">
        <f ca="1">AVERAGEIFS(DContriORI!$E57:$ZZ57,DContriORI!$E$42:$ZZ$42,"&gt;="&amp;AC$1,DContriORI!$E$42:$ZZ$42,"&lt;="&amp;AC$2)</f>
        <v>996969.94805281423</v>
      </c>
      <c r="AD20" s="363">
        <f ca="1">AVERAGEIFS(DContriORI!$E57:$ZZ57,DContriORI!$E$42:$ZZ$42,"&gt;="&amp;AD$1,DContriORI!$E$42:$ZZ$42,"&lt;="&amp;AD$2)</f>
        <v>1012656.9455684675</v>
      </c>
      <c r="AE20" s="363">
        <f ca="1">AVERAGEIFS(DContriORI!$E57:$ZZ57,DContriORI!$E$42:$ZZ$42,"&gt;="&amp;AE$1,DContriORI!$E$42:$ZZ$42,"&lt;="&amp;AE$2)</f>
        <v>1077037.7521220294</v>
      </c>
      <c r="AF20" s="363">
        <f ca="1">AVERAGEIFS(DContriORI!$E57:$ZZ57,DContriORI!$E$42:$ZZ$42,"&gt;="&amp;AF$1,DContriORI!$E$42:$ZZ$42,"&lt;="&amp;AF$2)</f>
        <v>989007.40901264548</v>
      </c>
      <c r="AG20" s="363">
        <f ca="1">AVERAGEIFS(DContriORI!$E57:$ZZ57,DContriORI!$E$42:$ZZ$42,"&gt;="&amp;AG$1,DContriORI!$E$42:$ZZ$42,"&lt;="&amp;AG$2)</f>
        <v>1082888.5154304018</v>
      </c>
      <c r="AH20" s="363">
        <f ca="1">AVERAGEIFS(DContriORI!$E57:$ZZ57,DContriORI!$E$42:$ZZ$42,"&gt;="&amp;AH$1,DContriORI!$E$42:$ZZ$42,"&lt;="&amp;AH$2)</f>
        <v>1063601.0133527268</v>
      </c>
      <c r="AI20" s="363">
        <f ca="1">AVERAGEIFS(DContriORI!$E57:$ZZ57,DContriORI!$E$42:$ZZ$42,"&gt;="&amp;AI$1,DContriORI!$E$42:$ZZ$42,"&lt;="&amp;AI$2)</f>
        <v>1084503.754204602</v>
      </c>
      <c r="AJ20" s="363">
        <f ca="1">AVERAGEIFS(DContriORI!$E57:$ZZ57,DContriORI!$E$42:$ZZ$42,"&gt;="&amp;AJ$1,DContriORI!$E$42:$ZZ$42,"&lt;="&amp;AJ$2)</f>
        <v>1052684.8951981387</v>
      </c>
      <c r="AK20" s="363">
        <f ca="1">AVERAGEIFS(DContriORI!$E57:$ZZ57,DContriORI!$E$42:$ZZ$42,"&gt;="&amp;AK$1,DContriORI!$E$42:$ZZ$42,"&lt;="&amp;AK$2)</f>
        <v>1113149.6218663091</v>
      </c>
      <c r="AL20" s="363">
        <f ca="1">AVERAGEIFS(DContriORI!$E57:$ZZ57,DContriORI!$E$42:$ZZ$42,"&gt;="&amp;AL$1,DContriORI!$E$42:$ZZ$42,"&lt;="&amp;AL$2)</f>
        <v>1062791.2779424309</v>
      </c>
      <c r="AM20" s="363">
        <f ca="1">AVERAGEIFS(DContriORI!$E57:$ZZ57,DContriORI!$E$42:$ZZ$42,"&gt;="&amp;AM$1,DContriORI!$E$42:$ZZ$42,"&lt;="&amp;AM$2)</f>
        <v>1171830.7954206129</v>
      </c>
      <c r="AO20" s="436">
        <f ca="1">AVERAGEIFS(DContriDES!$E57:$ZZ57,DContriDES!$E$42:$ZZ$42,"&gt;="&amp;DContriBimestralAdel!AO$1,DContriDES!$E$42:$ZZ$42,"&lt;="&amp;DContriBimestralAdel!AO$2)</f>
        <v>982740.67993425217</v>
      </c>
      <c r="AP20" s="436">
        <f ca="1">AVERAGEIFS(DContriDES!$E57:$ZZ57,DContriDES!$E$42:$ZZ$42,"&gt;="&amp;DContriBimestralAdel!AP$1,DContriDES!$E$42:$ZZ$42,"&lt;="&amp;DContriBimestralAdel!AP$2)</f>
        <v>995707.98447336257</v>
      </c>
      <c r="AQ20" s="436">
        <f ca="1">AVERAGEIFS(DContriDES!$E57:$ZZ57,DContriDES!$E$42:$ZZ$42,"&gt;="&amp;DContriBimestralAdel!AQ$1,DContriDES!$E$42:$ZZ$42,"&lt;="&amp;DContriBimestralAdel!AQ$2)</f>
        <v>1021223.0937006158</v>
      </c>
      <c r="AR20" s="436">
        <f ca="1">AVERAGEIFS(DContriDES!$E57:$ZZ57,DContriDES!$E$42:$ZZ$42,"&gt;="&amp;DContriBimestralAdel!AR$1,DContriDES!$E$42:$ZZ$42,"&lt;="&amp;DContriBimestralAdel!AR$2)</f>
        <v>1049703.0159656603</v>
      </c>
      <c r="AS20" s="436">
        <f ca="1">AVERAGEIFS(DContriDES!$E57:$ZZ57,DContriDES!$E$42:$ZZ$42,"&gt;="&amp;DContriBimestralAdel!AS$1,DContriDES!$E$42:$ZZ$42,"&lt;="&amp;DContriBimestralAdel!AS$2)</f>
        <v>1028373.7965902262</v>
      </c>
      <c r="AT20" s="436">
        <f ca="1">AVERAGEIFS(DContriDES!$E57:$ZZ57,DContriDES!$E$42:$ZZ$42,"&gt;="&amp;DContriBimestralAdel!AT$1,DContriDES!$E$42:$ZZ$42,"&lt;="&amp;DContriBimestralAdel!AT$2)</f>
        <v>1054352.8085083347</v>
      </c>
      <c r="AU20" s="436">
        <f ca="1">AVERAGEIFS(DContriDES!$E57:$ZZ57,DContriDES!$E$42:$ZZ$42,"&gt;="&amp;DContriBimestralAdel!AU$1,DContriDES!$E$42:$ZZ$42,"&lt;="&amp;DContriBimestralAdel!AU$2)</f>
        <v>1081334.4521172319</v>
      </c>
      <c r="AV20" s="436">
        <f ca="1">AVERAGEIFS(DContriDES!$E57:$ZZ57,DContriDES!$E$42:$ZZ$42,"&gt;="&amp;DContriBimestralAdel!AV$1,DContriDES!$E$42:$ZZ$42,"&lt;="&amp;DContriBimestralAdel!AV$2)</f>
        <v>1052651.4035624664</v>
      </c>
      <c r="AW20" s="436">
        <f ca="1">AVERAGEIFS(DContriDES!$E57:$ZZ57,DContriDES!$E$42:$ZZ$42,"&gt;="&amp;DContriBimestralAdel!AW$1,DContriDES!$E$42:$ZZ$42,"&lt;="&amp;DContriBimestralAdel!AW$2)</f>
        <v>1080465.5121290605</v>
      </c>
      <c r="AX20" s="436">
        <f ca="1">AVERAGEIFS(DContriDES!$E57:$ZZ57,DContriDES!$E$42:$ZZ$42,"&gt;="&amp;DContriBimestralAdel!AX$1,DContriDES!$E$42:$ZZ$42,"&lt;="&amp;DContriBimestralAdel!AX$2)</f>
        <v>1094092.3989527819</v>
      </c>
      <c r="AY20" s="436">
        <f ca="1">AVERAGEIFS(DContriDES!$E57:$ZZ57,DContriDES!$E$42:$ZZ$42,"&gt;="&amp;DContriBimestralAdel!AY$1,DContriDES!$E$42:$ZZ$42,"&lt;="&amp;DContriBimestralAdel!AY$2)</f>
        <v>1086918.3863698614</v>
      </c>
      <c r="AZ20" s="436">
        <f ca="1">AVERAGEIFS(DContriDES!$E57:$ZZ57,DContriDES!$E$42:$ZZ$42,"&gt;="&amp;DContriBimestralAdel!AZ$1,DContriDES!$E$42:$ZZ$42,"&lt;="&amp;DContriBimestralAdel!AZ$2)</f>
        <v>1134007.9767726415</v>
      </c>
      <c r="BB20" s="436">
        <f ca="1">AVERAGEIFS(DContriDES!$E57:$ZZ57,DContriDES!$E$42:$ZZ$42,"&gt;="&amp;DContriBimestralAdel!BB$1,DContriDES!$E$42:$ZZ$42,"&lt;="&amp;DContriBimestralAdel!BB$2)</f>
        <v>1049703.0159656603</v>
      </c>
      <c r="BC20" s="436">
        <f ca="1">AVERAGEIFS(DContriDES!$E57:$ZZ57,DContriDES!$E$42:$ZZ$42,"&gt;="&amp;DContriBimestralAdel!BC$1,DContriDES!$E$42:$ZZ$42,"&lt;="&amp;DContriBimestralAdel!BC$2)</f>
        <v>1028373.7965902262</v>
      </c>
      <c r="BD20" s="436">
        <f ca="1">AVERAGEIFS(DContriDES!$E57:$ZZ57,DContriDES!$E$42:$ZZ$42,"&gt;="&amp;DContriBimestralAdel!BD$1,DContriDES!$E$42:$ZZ$42,"&lt;="&amp;DContriBimestralAdel!BD$2)</f>
        <v>1054352.8085083347</v>
      </c>
      <c r="BE20" s="436">
        <f ca="1">AVERAGEIFS(DContriDES!$E57:$ZZ57,DContriDES!$E$42:$ZZ$42,"&gt;="&amp;DContriBimestralAdel!BE$1,DContriDES!$E$42:$ZZ$42,"&lt;="&amp;DContriBimestralAdel!BE$2)</f>
        <v>1081334.4521172319</v>
      </c>
      <c r="BF20" s="436">
        <f ca="1">AVERAGEIFS(DContriDES!$E57:$ZZ57,DContriDES!$E$42:$ZZ$42,"&gt;="&amp;DContriBimestralAdel!BF$1,DContriDES!$E$42:$ZZ$42,"&lt;="&amp;DContriBimestralAdel!BF$2)</f>
        <v>1052651.4035624664</v>
      </c>
      <c r="BG20" s="436">
        <f ca="1">AVERAGEIFS(DContriDES!$E57:$ZZ57,DContriDES!$E$42:$ZZ$42,"&gt;="&amp;DContriBimestralAdel!BG$1,DContriDES!$E$42:$ZZ$42,"&lt;="&amp;DContriBimestralAdel!BG$2)</f>
        <v>1080465.5121290605</v>
      </c>
      <c r="BH20" s="436">
        <f ca="1">AVERAGEIFS(DContriDES!$E57:$ZZ57,DContriDES!$E$42:$ZZ$42,"&gt;="&amp;DContriBimestralAdel!BH$1,DContriDES!$E$42:$ZZ$42,"&lt;="&amp;DContriBimestralAdel!BH$2)</f>
        <v>1094092.3989527819</v>
      </c>
      <c r="BI20" s="436">
        <f ca="1">AVERAGEIFS(DContriDES!$E57:$ZZ57,DContriDES!$E$42:$ZZ$42,"&gt;="&amp;DContriBimestralAdel!BI$1,DContriDES!$E$42:$ZZ$42,"&lt;="&amp;DContriBimestralAdel!BI$2)</f>
        <v>1086918.3863698614</v>
      </c>
      <c r="BJ20" s="436">
        <f ca="1">AVERAGEIFS(DContriDES!$E57:$ZZ57,DContriDES!$E$42:$ZZ$42,"&gt;="&amp;DContriBimestralAdel!BJ$1,DContriDES!$E$42:$ZZ$42,"&lt;="&amp;DContriBimestralAdel!BJ$2)</f>
        <v>1134007.9767726415</v>
      </c>
      <c r="BK20" s="436">
        <f ca="1">AVERAGEIFS(DContriDES!$E57:$ZZ57,DContriDES!$E$42:$ZZ$42,"&gt;="&amp;DContriBimestralAdel!BK$1,DContriDES!$E$42:$ZZ$42,"&lt;="&amp;DContriBimestralAdel!BK$2)</f>
        <v>0</v>
      </c>
      <c r="BL20" s="436">
        <f ca="1">AVERAGEIFS(DContriDES!$E57:$ZZ57,DContriDES!$E$42:$ZZ$42,"&gt;="&amp;DContriBimestralAdel!BL$1,DContriDES!$E$42:$ZZ$42,"&lt;="&amp;DContriBimestralAdel!BL$2)</f>
        <v>0</v>
      </c>
      <c r="BM20" s="436">
        <f ca="1">AVERAGEIFS(DContriDES!$E57:$ZZ57,DContriDES!$E$42:$ZZ$42,"&gt;="&amp;DContriBimestralAdel!BM$1,DContriDES!$E$42:$ZZ$42,"&lt;="&amp;DContriBimestralAdel!BM$2)</f>
        <v>0</v>
      </c>
    </row>
    <row r="21" spans="1:65" s="440" customFormat="1" x14ac:dyDescent="0.2">
      <c r="A21" s="436" t="s">
        <v>10</v>
      </c>
      <c r="B21" s="363">
        <f ca="1">AVERAGEIFS(DContriORI!$E58:$ZZ58,DContriORI!$E$42:$ZZ$42,"&gt;="&amp;B$1,DContriORI!$E$42:$ZZ$42,"&lt;="&amp;B$2)</f>
        <v>292366.67962453805</v>
      </c>
      <c r="C21" s="363">
        <f ca="1">AVERAGEIFS(DContriORI!$E58:$ZZ58,DContriORI!$E$42:$ZZ$42,"&gt;="&amp;C$1,DContriORI!$E$42:$ZZ$42,"&lt;="&amp;C$2)</f>
        <v>265704.05494205211</v>
      </c>
      <c r="D21" s="363">
        <f ca="1">AVERAGEIFS(DContriORI!$E58:$ZZ58,DContriORI!$E$42:$ZZ$42,"&gt;="&amp;D$1,DContriORI!$E$42:$ZZ$42,"&lt;="&amp;D$2)</f>
        <v>289484.84640021046</v>
      </c>
      <c r="E21" s="363">
        <f ca="1">AVERAGEIFS(DContriORI!$E58:$ZZ58,DContriORI!$E$42:$ZZ$42,"&gt;="&amp;E$1,DContriORI!$E$42:$ZZ$42,"&lt;="&amp;E$2)</f>
        <v>256617.19415068394</v>
      </c>
      <c r="F21" s="363">
        <f ca="1">AVERAGEIFS(DContriORI!$E58:$ZZ58,DContriORI!$E$42:$ZZ$42,"&gt;="&amp;F$1,DContriORI!$E$42:$ZZ$42,"&lt;="&amp;F$2)</f>
        <v>202885.78062547074</v>
      </c>
      <c r="G21" s="363">
        <f ca="1">AVERAGEIFS(DContriORI!$E58:$ZZ58,DContriORI!$E$42:$ZZ$42,"&gt;="&amp;G$1,DContriORI!$E$42:$ZZ$42,"&lt;="&amp;G$2)</f>
        <v>201754.84847218613</v>
      </c>
      <c r="H21" s="363">
        <f ca="1">AVERAGEIFS(DContriORI!$E58:$ZZ58,DContriORI!$E$42:$ZZ$42,"&gt;="&amp;H$1,DContriORI!$E$42:$ZZ$42,"&lt;="&amp;H$2)</f>
        <v>213718.21574318496</v>
      </c>
      <c r="I21" s="363">
        <f ca="1">AVERAGEIFS(DContriORI!$E58:$ZZ58,DContriORI!$E$42:$ZZ$42,"&gt;="&amp;I$1,DContriORI!$E$42:$ZZ$42,"&lt;="&amp;I$2)</f>
        <v>220484.57515744737</v>
      </c>
      <c r="J21" s="363">
        <f ca="1">AVERAGEIFS(DContriORI!$E58:$ZZ58,DContriORI!$E$42:$ZZ$42,"&gt;="&amp;J$1,DContriORI!$E$42:$ZZ$42,"&lt;="&amp;J$2)</f>
        <v>0</v>
      </c>
      <c r="K21" s="363">
        <f ca="1">AVERAGEIFS(DContriORI!$E58:$ZZ58,DContriORI!$E$42:$ZZ$42,"&gt;="&amp;K$1,DContriORI!$E$42:$ZZ$42,"&lt;="&amp;K$2)</f>
        <v>0</v>
      </c>
      <c r="L21" s="363">
        <f ca="1">AVERAGEIFS(DContriORI!$E58:$ZZ58,DContriORI!$E$42:$ZZ$42,"&gt;="&amp;L$1,DContriORI!$E$42:$ZZ$42,"&lt;="&amp;L$2)</f>
        <v>0</v>
      </c>
      <c r="M21" s="363">
        <f ca="1">AVERAGEIFS(DContriORI!$E58:$ZZ58,DContriORI!$E$42:$ZZ$42,"&gt;="&amp;M$1,DContriORI!$E$42:$ZZ$42,"&lt;="&amp;M$2)</f>
        <v>0</v>
      </c>
      <c r="O21" s="436">
        <f ca="1">AVERAGEIFS(DContriDES!$E58:$ZZ58,DContriDES!$E$42:$ZZ$42,"&gt;="&amp;DContriBimestralAdel!O$1,DContriDES!$E$42:$ZZ$42,"&lt;="&amp;DContriBimestralAdel!O$2)</f>
        <v>312845.47449019994</v>
      </c>
      <c r="P21" s="436">
        <f ca="1">AVERAGEIFS(DContriDES!$E58:$ZZ58,DContriDES!$E$42:$ZZ$42,"&gt;="&amp;DContriBimestralAdel!P$1,DContriDES!$E$42:$ZZ$42,"&lt;="&amp;DContriBimestralAdel!P$2)</f>
        <v>287094.81507012411</v>
      </c>
      <c r="Q21" s="436">
        <f ca="1">AVERAGEIFS(DContriDES!$E58:$ZZ58,DContriDES!$E$42:$ZZ$42,"&gt;="&amp;DContriBimestralAdel!Q$1,DContriDES!$E$42:$ZZ$42,"&lt;="&amp;DContriBimestralAdel!Q$2)</f>
        <v>275831.96619964129</v>
      </c>
      <c r="R21" s="436">
        <f ca="1">AVERAGEIFS(DContriDES!$E58:$ZZ58,DContriDES!$E$42:$ZZ$42,"&gt;="&amp;DContriBimestralAdel!R$1,DContriDES!$E$42:$ZZ$42,"&lt;="&amp;DContriBimestralAdel!R$2)</f>
        <v>241422.70077874456</v>
      </c>
      <c r="S21" s="436">
        <f ca="1">AVERAGEIFS(DContriDES!$E58:$ZZ58,DContriDES!$E$42:$ZZ$42,"&gt;="&amp;DContriBimestralAdel!S$1,DContriDES!$E$42:$ZZ$42,"&lt;="&amp;DContriBimestralAdel!S$2)</f>
        <v>218148.12366092409</v>
      </c>
      <c r="T21" s="436">
        <f ca="1">AVERAGEIFS(DContriDES!$E58:$ZZ58,DContriDES!$E$42:$ZZ$42,"&gt;="&amp;DContriBimestralAdel!T$1,DContriDES!$E$42:$ZZ$42,"&lt;="&amp;DContriBimestralAdel!T$2)</f>
        <v>217969.62773314596</v>
      </c>
      <c r="U21" s="436">
        <f ca="1">AVERAGEIFS(DContriDES!$E58:$ZZ58,DContriDES!$E$42:$ZZ$42,"&gt;="&amp;DContriBimestralAdel!U$1,DContriDES!$E$42:$ZZ$42,"&lt;="&amp;DContriBimestralAdel!U$2)</f>
        <v>203146.75856417124</v>
      </c>
      <c r="V21" s="436">
        <f ca="1">AVERAGEIFS(DContriDES!$E58:$ZZ58,DContriDES!$E$42:$ZZ$42,"&gt;="&amp;DContriBimestralAdel!V$1,DContriDES!$E$42:$ZZ$42,"&lt;="&amp;DContriBimestralAdel!V$2)</f>
        <v>209043.31853679143</v>
      </c>
      <c r="W21" s="436">
        <f ca="1">AVERAGEIFS(DContriDES!$E58:$ZZ58,DContriDES!$E$42:$ZZ$42,"&gt;="&amp;DContriBimestralAdel!W$1,DContriDES!$E$42:$ZZ$42,"&lt;="&amp;DContriBimestralAdel!W$2)</f>
        <v>0</v>
      </c>
      <c r="X21" s="436">
        <f ca="1">AVERAGEIFS(DContriDES!$E58:$ZZ58,DContriDES!$E$42:$ZZ$42,"&gt;="&amp;DContriBimestralAdel!X$1,DContriDES!$E$42:$ZZ$42,"&lt;="&amp;DContriBimestralAdel!X$2)</f>
        <v>0</v>
      </c>
      <c r="Y21" s="436">
        <f ca="1">AVERAGEIFS(DContriDES!$E58:$ZZ58,DContriDES!$E$42:$ZZ$42,"&gt;="&amp;DContriBimestralAdel!Y$1,DContriDES!$E$42:$ZZ$42,"&lt;="&amp;DContriBimestralAdel!Y$2)</f>
        <v>0</v>
      </c>
      <c r="Z21" s="436">
        <f ca="1">AVERAGEIFS(DContriDES!$E58:$ZZ58,DContriDES!$E$42:$ZZ$42,"&gt;="&amp;DContriBimestralAdel!Z$1,DContriDES!$E$42:$ZZ$42,"&lt;="&amp;DContriBimestralAdel!Z$2)</f>
        <v>0</v>
      </c>
      <c r="AB21" s="363">
        <f ca="1">AVERAGEIFS(DContriORI!$E58:$ZZ58,DContriORI!$E$42:$ZZ$42,"&gt;="&amp;AB$1,DContriORI!$E$42:$ZZ$42,"&lt;="&amp;AB$2)</f>
        <v>199314.41909148902</v>
      </c>
      <c r="AC21" s="363">
        <f ca="1">AVERAGEIFS(DContriORI!$E58:$ZZ58,DContriORI!$E$42:$ZZ$42,"&gt;="&amp;AC$1,DContriORI!$E$42:$ZZ$42,"&lt;="&amp;AC$2)</f>
        <v>234070.88467754578</v>
      </c>
      <c r="AD21" s="363">
        <f ca="1">AVERAGEIFS(DContriORI!$E58:$ZZ58,DContriORI!$E$42:$ZZ$42,"&gt;="&amp;AD$1,DContriORI!$E$42:$ZZ$42,"&lt;="&amp;AD$2)</f>
        <v>310444.50819778559</v>
      </c>
      <c r="AE21" s="363">
        <f ca="1">AVERAGEIFS(DContriORI!$E58:$ZZ58,DContriORI!$E$42:$ZZ$42,"&gt;="&amp;AE$1,DContriORI!$E$42:$ZZ$42,"&lt;="&amp;AE$2)</f>
        <v>344496.65203319292</v>
      </c>
      <c r="AF21" s="363">
        <f ca="1">AVERAGEIFS(DContriORI!$E58:$ZZ58,DContriORI!$E$42:$ZZ$42,"&gt;="&amp;AF$1,DContriORI!$E$42:$ZZ$42,"&lt;="&amp;AF$2)</f>
        <v>291070.01242237637</v>
      </c>
      <c r="AG21" s="363">
        <f ca="1">AVERAGEIFS(DContriORI!$E58:$ZZ58,DContriORI!$E$42:$ZZ$42,"&gt;="&amp;AG$1,DContriORI!$E$42:$ZZ$42,"&lt;="&amp;AG$2)</f>
        <v>268496.53654479439</v>
      </c>
      <c r="AH21" s="363">
        <f ca="1">AVERAGEIFS(DContriORI!$E58:$ZZ58,DContriORI!$E$42:$ZZ$42,"&gt;="&amp;AH$1,DContriORI!$E$42:$ZZ$42,"&lt;="&amp;AH$2)</f>
        <v>282517.88300057536</v>
      </c>
      <c r="AI21" s="363">
        <f ca="1">AVERAGEIFS(DContriORI!$E58:$ZZ58,DContriORI!$E$42:$ZZ$42,"&gt;="&amp;AI$1,DContriORI!$E$42:$ZZ$42,"&lt;="&amp;AI$2)</f>
        <v>254558.10003228521</v>
      </c>
      <c r="AJ21" s="363">
        <f ca="1">AVERAGEIFS(DContriORI!$E58:$ZZ58,DContriORI!$E$42:$ZZ$42,"&gt;="&amp;AJ$1,DContriORI!$E$42:$ZZ$42,"&lt;="&amp;AJ$2)</f>
        <v>205596.21513983537</v>
      </c>
      <c r="AK21" s="363">
        <f ca="1">AVERAGEIFS(DContriORI!$E58:$ZZ58,DContriORI!$E$42:$ZZ$42,"&gt;="&amp;AK$1,DContriORI!$E$42:$ZZ$42,"&lt;="&amp;AK$2)</f>
        <v>203825.9234090721</v>
      </c>
      <c r="AL21" s="363">
        <f ca="1">AVERAGEIFS(DContriORI!$E58:$ZZ58,DContriORI!$E$42:$ZZ$42,"&gt;="&amp;AL$1,DContriORI!$E$42:$ZZ$42,"&lt;="&amp;AL$2)</f>
        <v>207981.000611592</v>
      </c>
      <c r="AM21" s="363">
        <f ca="1">AVERAGEIFS(DContriORI!$E58:$ZZ58,DContriORI!$E$42:$ZZ$42,"&gt;="&amp;AM$1,DContriORI!$E$42:$ZZ$42,"&lt;="&amp;AM$2)</f>
        <v>232340.50958953262</v>
      </c>
      <c r="AO21" s="436">
        <f ca="1">AVERAGEIFS(DContriDES!$E58:$ZZ58,DContriDES!$E$42:$ZZ$42,"&gt;="&amp;DContriBimestralAdel!AO$1,DContriDES!$E$42:$ZZ$42,"&lt;="&amp;DContriBimestralAdel!AO$2)</f>
        <v>210049.33508345866</v>
      </c>
      <c r="AP21" s="436">
        <f ca="1">AVERAGEIFS(DContriDES!$E58:$ZZ58,DContriDES!$E$42:$ZZ$42,"&gt;="&amp;DContriBimestralAdel!AP$1,DContriDES!$E$42:$ZZ$42,"&lt;="&amp;DContriBimestralAdel!AP$2)</f>
        <v>253047.15067380623</v>
      </c>
      <c r="AQ21" s="436">
        <f ca="1">AVERAGEIFS(DContriDES!$E58:$ZZ58,DContriDES!$E$42:$ZZ$42,"&gt;="&amp;DContriBimestralAdel!AQ$1,DContriDES!$E$42:$ZZ$42,"&lt;="&amp;DContriBimestralAdel!AQ$2)</f>
        <v>298062.97180760623</v>
      </c>
      <c r="AR21" s="436">
        <f ca="1">AVERAGEIFS(DContriDES!$E58:$ZZ58,DContriDES!$E$42:$ZZ$42,"&gt;="&amp;DContriBimestralAdel!AR$1,DContriDES!$E$42:$ZZ$42,"&lt;="&amp;DContriBimestralAdel!AR$2)</f>
        <v>317227.83828813391</v>
      </c>
      <c r="AS21" s="436">
        <f ca="1">AVERAGEIFS(DContriDES!$E58:$ZZ58,DContriDES!$E$42:$ZZ$42,"&gt;="&amp;DContriBimestralAdel!AS$1,DContriDES!$E$42:$ZZ$42,"&lt;="&amp;DContriBimestralAdel!AS$2)</f>
        <v>310318.34663686011</v>
      </c>
      <c r="AT21" s="436">
        <f ca="1">AVERAGEIFS(DContriDES!$E58:$ZZ58,DContriDES!$E$42:$ZZ$42,"&gt;="&amp;DContriBimestralAdel!AT$1,DContriDES!$E$42:$ZZ$42,"&lt;="&amp;DContriBimestralAdel!AT$2)</f>
        <v>286410.69020030677</v>
      </c>
      <c r="AU21" s="436">
        <f ca="1">AVERAGEIFS(DContriDES!$E58:$ZZ58,DContriDES!$E$42:$ZZ$42,"&gt;="&amp;DContriBimestralAdel!AU$1,DContriDES!$E$42:$ZZ$42,"&lt;="&amp;DContriBimestralAdel!AU$2)</f>
        <v>270951.50185811688</v>
      </c>
      <c r="AV21" s="436">
        <f ca="1">AVERAGEIFS(DContriDES!$E58:$ZZ58,DContriDES!$E$42:$ZZ$42,"&gt;="&amp;DContriBimestralAdel!AV$1,DContriDES!$E$42:$ZZ$42,"&lt;="&amp;DContriBimestralAdel!AV$2)</f>
        <v>236108.13388500642</v>
      </c>
      <c r="AW21" s="436">
        <f ca="1">AVERAGEIFS(DContriDES!$E58:$ZZ58,DContriDES!$E$42:$ZZ$42,"&gt;="&amp;DContriBimestralAdel!AW$1,DContriDES!$E$42:$ZZ$42,"&lt;="&amp;DContriBimestralAdel!AW$2)</f>
        <v>218506.30199704517</v>
      </c>
      <c r="AX21" s="436">
        <f ca="1">AVERAGEIFS(DContriDES!$E58:$ZZ58,DContriDES!$E$42:$ZZ$42,"&gt;="&amp;DContriBimestralAdel!AX$1,DContriDES!$E$42:$ZZ$42,"&lt;="&amp;DContriBimestralAdel!AX$2)</f>
        <v>216098.32413880993</v>
      </c>
      <c r="AY21" s="436">
        <f ca="1">AVERAGEIFS(DContriDES!$E58:$ZZ58,DContriDES!$E$42:$ZZ$42,"&gt;="&amp;DContriBimestralAdel!AY$1,DContriDES!$E$42:$ZZ$42,"&lt;="&amp;DContriBimestralAdel!AY$2)</f>
        <v>200701.59616826274</v>
      </c>
      <c r="AZ21" s="436">
        <f ca="1">AVERAGEIFS(DContriDES!$E58:$ZZ58,DContriDES!$E$42:$ZZ$42,"&gt;="&amp;DContriBimestralAdel!AZ$1,DContriDES!$E$42:$ZZ$42,"&lt;="&amp;DContriBimestralAdel!AZ$2)</f>
        <v>215590.39173954565</v>
      </c>
      <c r="BB21" s="436">
        <f ca="1">AVERAGEIFS(DContriDES!$E58:$ZZ58,DContriDES!$E$42:$ZZ$42,"&gt;="&amp;DContriBimestralAdel!BB$1,DContriDES!$E$42:$ZZ$42,"&lt;="&amp;DContriBimestralAdel!BB$2)</f>
        <v>317227.83828813391</v>
      </c>
      <c r="BC21" s="436">
        <f ca="1">AVERAGEIFS(DContriDES!$E58:$ZZ58,DContriDES!$E$42:$ZZ$42,"&gt;="&amp;DContriBimestralAdel!BC$1,DContriDES!$E$42:$ZZ$42,"&lt;="&amp;DContriBimestralAdel!BC$2)</f>
        <v>310318.34663686011</v>
      </c>
      <c r="BD21" s="436">
        <f ca="1">AVERAGEIFS(DContriDES!$E58:$ZZ58,DContriDES!$E$42:$ZZ$42,"&gt;="&amp;DContriBimestralAdel!BD$1,DContriDES!$E$42:$ZZ$42,"&lt;="&amp;DContriBimestralAdel!BD$2)</f>
        <v>286410.69020030677</v>
      </c>
      <c r="BE21" s="436">
        <f ca="1">AVERAGEIFS(DContriDES!$E58:$ZZ58,DContriDES!$E$42:$ZZ$42,"&gt;="&amp;DContriBimestralAdel!BE$1,DContriDES!$E$42:$ZZ$42,"&lt;="&amp;DContriBimestralAdel!BE$2)</f>
        <v>270951.50185811688</v>
      </c>
      <c r="BF21" s="436">
        <f ca="1">AVERAGEIFS(DContriDES!$E58:$ZZ58,DContriDES!$E$42:$ZZ$42,"&gt;="&amp;DContriBimestralAdel!BF$1,DContriDES!$E$42:$ZZ$42,"&lt;="&amp;DContriBimestralAdel!BF$2)</f>
        <v>236108.13388500642</v>
      </c>
      <c r="BG21" s="436">
        <f ca="1">AVERAGEIFS(DContriDES!$E58:$ZZ58,DContriDES!$E$42:$ZZ$42,"&gt;="&amp;DContriBimestralAdel!BG$1,DContriDES!$E$42:$ZZ$42,"&lt;="&amp;DContriBimestralAdel!BG$2)</f>
        <v>218506.30199704517</v>
      </c>
      <c r="BH21" s="436">
        <f ca="1">AVERAGEIFS(DContriDES!$E58:$ZZ58,DContriDES!$E$42:$ZZ$42,"&gt;="&amp;DContriBimestralAdel!BH$1,DContriDES!$E$42:$ZZ$42,"&lt;="&amp;DContriBimestralAdel!BH$2)</f>
        <v>216098.32413880993</v>
      </c>
      <c r="BI21" s="436">
        <f ca="1">AVERAGEIFS(DContriDES!$E58:$ZZ58,DContriDES!$E$42:$ZZ$42,"&gt;="&amp;DContriBimestralAdel!BI$1,DContriDES!$E$42:$ZZ$42,"&lt;="&amp;DContriBimestralAdel!BI$2)</f>
        <v>200701.59616826274</v>
      </c>
      <c r="BJ21" s="436">
        <f ca="1">AVERAGEIFS(DContriDES!$E58:$ZZ58,DContriDES!$E$42:$ZZ$42,"&gt;="&amp;DContriBimestralAdel!BJ$1,DContriDES!$E$42:$ZZ$42,"&lt;="&amp;DContriBimestralAdel!BJ$2)</f>
        <v>215590.39173954565</v>
      </c>
      <c r="BK21" s="436">
        <f ca="1">AVERAGEIFS(DContriDES!$E58:$ZZ58,DContriDES!$E$42:$ZZ$42,"&gt;="&amp;DContriBimestralAdel!BK$1,DContriDES!$E$42:$ZZ$42,"&lt;="&amp;DContriBimestralAdel!BK$2)</f>
        <v>0</v>
      </c>
      <c r="BL21" s="436">
        <f ca="1">AVERAGEIFS(DContriDES!$E58:$ZZ58,DContriDES!$E$42:$ZZ$42,"&gt;="&amp;DContriBimestralAdel!BL$1,DContriDES!$E$42:$ZZ$42,"&lt;="&amp;DContriBimestralAdel!BL$2)</f>
        <v>0</v>
      </c>
      <c r="BM21" s="436">
        <f ca="1">AVERAGEIFS(DContriDES!$E58:$ZZ58,DContriDES!$E$42:$ZZ$42,"&gt;="&amp;DContriBimestralAdel!BM$1,DContriDES!$E$42:$ZZ$42,"&lt;="&amp;DContriBimestralAdel!BM$2)</f>
        <v>0</v>
      </c>
    </row>
    <row r="22" spans="1:65" s="440" customFormat="1" x14ac:dyDescent="0.2">
      <c r="A22" s="436" t="s">
        <v>11</v>
      </c>
      <c r="B22" s="363">
        <f ca="1">AVERAGEIFS(DContriORI!$E59:$ZZ59,DContriORI!$E$42:$ZZ$42,"&gt;="&amp;B$1,DContriORI!$E$42:$ZZ$42,"&lt;="&amp;B$2)</f>
        <v>183657.08352507296</v>
      </c>
      <c r="C22" s="363">
        <f ca="1">AVERAGEIFS(DContriORI!$E59:$ZZ59,DContriORI!$E$42:$ZZ$42,"&gt;="&amp;C$1,DContriORI!$E$42:$ZZ$42,"&lt;="&amp;C$2)</f>
        <v>201284.02707667754</v>
      </c>
      <c r="D22" s="363">
        <f ca="1">AVERAGEIFS(DContriORI!$E59:$ZZ59,DContriORI!$E$42:$ZZ$42,"&gt;="&amp;D$1,DContriORI!$E$42:$ZZ$42,"&lt;="&amp;D$2)</f>
        <v>188398.92580915071</v>
      </c>
      <c r="E22" s="363">
        <f ca="1">AVERAGEIFS(DContriORI!$E59:$ZZ59,DContriORI!$E$42:$ZZ$42,"&gt;="&amp;E$1,DContriORI!$E$42:$ZZ$42,"&lt;="&amp;E$2)</f>
        <v>177615.82803279016</v>
      </c>
      <c r="F22" s="363">
        <f ca="1">AVERAGEIFS(DContriORI!$E59:$ZZ59,DContriORI!$E$42:$ZZ$42,"&gt;="&amp;F$1,DContriORI!$E$42:$ZZ$42,"&lt;="&amp;F$2)</f>
        <v>181589.25071710791</v>
      </c>
      <c r="G22" s="363">
        <f ca="1">AVERAGEIFS(DContriORI!$E59:$ZZ59,DContriORI!$E$42:$ZZ$42,"&gt;="&amp;G$1,DContriORI!$E$42:$ZZ$42,"&lt;="&amp;G$2)</f>
        <v>199820.65327100508</v>
      </c>
      <c r="H22" s="363">
        <f ca="1">AVERAGEIFS(DContriORI!$E59:$ZZ59,DContriORI!$E$42:$ZZ$42,"&gt;="&amp;H$1,DContriORI!$E$42:$ZZ$42,"&lt;="&amp;H$2)</f>
        <v>186001.74359034881</v>
      </c>
      <c r="I22" s="363">
        <f ca="1">AVERAGEIFS(DContriORI!$E59:$ZZ59,DContriORI!$E$42:$ZZ$42,"&gt;="&amp;I$1,DContriORI!$E$42:$ZZ$42,"&lt;="&amp;I$2)</f>
        <v>180012.25952205161</v>
      </c>
      <c r="J22" s="363">
        <f ca="1">AVERAGEIFS(DContriORI!$E59:$ZZ59,DContriORI!$E$42:$ZZ$42,"&gt;="&amp;J$1,DContriORI!$E$42:$ZZ$42,"&lt;="&amp;J$2)</f>
        <v>0</v>
      </c>
      <c r="K22" s="363">
        <f ca="1">AVERAGEIFS(DContriORI!$E59:$ZZ59,DContriORI!$E$42:$ZZ$42,"&gt;="&amp;K$1,DContriORI!$E$42:$ZZ$42,"&lt;="&amp;K$2)</f>
        <v>0</v>
      </c>
      <c r="L22" s="363">
        <f ca="1">AVERAGEIFS(DContriORI!$E59:$ZZ59,DContriORI!$E$42:$ZZ$42,"&gt;="&amp;L$1,DContriORI!$E$42:$ZZ$42,"&lt;="&amp;L$2)</f>
        <v>0</v>
      </c>
      <c r="M22" s="363">
        <f ca="1">AVERAGEIFS(DContriORI!$E59:$ZZ59,DContriORI!$E$42:$ZZ$42,"&gt;="&amp;M$1,DContriORI!$E$42:$ZZ$42,"&lt;="&amp;M$2)</f>
        <v>0</v>
      </c>
      <c r="O22" s="436">
        <f ca="1">AVERAGEIFS(DContriDES!$E59:$ZZ59,DContriDES!$E$42:$ZZ$42,"&gt;="&amp;DContriBimestralAdel!O$1,DContriDES!$E$42:$ZZ$42,"&lt;="&amp;DContriBimestralAdel!O$2)</f>
        <v>192467.16998755236</v>
      </c>
      <c r="P22" s="436">
        <f ca="1">AVERAGEIFS(DContriDES!$E59:$ZZ59,DContriDES!$E$42:$ZZ$42,"&gt;="&amp;DContriBimestralAdel!P$1,DContriDES!$E$42:$ZZ$42,"&lt;="&amp;DContriBimestralAdel!P$2)</f>
        <v>190490.3813378113</v>
      </c>
      <c r="Q22" s="436">
        <f ca="1">AVERAGEIFS(DContriDES!$E59:$ZZ59,DContriDES!$E$42:$ZZ$42,"&gt;="&amp;DContriBimestralAdel!Q$1,DContriDES!$E$42:$ZZ$42,"&lt;="&amp;DContriBimestralAdel!Q$2)</f>
        <v>190799.15636461199</v>
      </c>
      <c r="R22" s="436">
        <f ca="1">AVERAGEIFS(DContriDES!$E59:$ZZ59,DContriDES!$E$42:$ZZ$42,"&gt;="&amp;DContriBimestralAdel!R$1,DContriDES!$E$42:$ZZ$42,"&lt;="&amp;DContriBimestralAdel!R$2)</f>
        <v>186002.77821935932</v>
      </c>
      <c r="S22" s="436">
        <f ca="1">AVERAGEIFS(DContriDES!$E59:$ZZ59,DContriDES!$E$42:$ZZ$42,"&gt;="&amp;DContriBimestralAdel!S$1,DContriDES!$E$42:$ZZ$42,"&lt;="&amp;DContriBimestralAdel!S$2)</f>
        <v>190282.81850439493</v>
      </c>
      <c r="T22" s="436">
        <f ca="1">AVERAGEIFS(DContriDES!$E59:$ZZ59,DContriDES!$E$42:$ZZ$42,"&gt;="&amp;DContriBimestralAdel!T$1,DContriDES!$E$42:$ZZ$42,"&lt;="&amp;DContriBimestralAdel!T$2)</f>
        <v>191441.22618727764</v>
      </c>
      <c r="U22" s="436">
        <f ca="1">AVERAGEIFS(DContriDES!$E59:$ZZ59,DContriDES!$E$42:$ZZ$42,"&gt;="&amp;DContriBimestralAdel!U$1,DContriDES!$E$42:$ZZ$42,"&lt;="&amp;DContriBimestralAdel!U$2)</f>
        <v>187764.46658736008</v>
      </c>
      <c r="V22" s="436">
        <f ca="1">AVERAGEIFS(DContriDES!$E59:$ZZ59,DContriDES!$E$42:$ZZ$42,"&gt;="&amp;DContriBimestralAdel!V$1,DContriDES!$E$42:$ZZ$42,"&lt;="&amp;DContriBimestralAdel!V$2)</f>
        <v>187704.96693590839</v>
      </c>
      <c r="W22" s="436">
        <f ca="1">AVERAGEIFS(DContriDES!$E59:$ZZ59,DContriDES!$E$42:$ZZ$42,"&gt;="&amp;DContriBimestralAdel!W$1,DContriDES!$E$42:$ZZ$42,"&lt;="&amp;DContriBimestralAdel!W$2)</f>
        <v>0</v>
      </c>
      <c r="X22" s="436">
        <f ca="1">AVERAGEIFS(DContriDES!$E59:$ZZ59,DContriDES!$E$42:$ZZ$42,"&gt;="&amp;DContriBimestralAdel!X$1,DContriDES!$E$42:$ZZ$42,"&lt;="&amp;DContriBimestralAdel!X$2)</f>
        <v>0</v>
      </c>
      <c r="Y22" s="436">
        <f ca="1">AVERAGEIFS(DContriDES!$E59:$ZZ59,DContriDES!$E$42:$ZZ$42,"&gt;="&amp;DContriBimestralAdel!Y$1,DContriDES!$E$42:$ZZ$42,"&lt;="&amp;DContriBimestralAdel!Y$2)</f>
        <v>0</v>
      </c>
      <c r="Z22" s="436">
        <f ca="1">AVERAGEIFS(DContriDES!$E59:$ZZ59,DContriDES!$E$42:$ZZ$42,"&gt;="&amp;DContriBimestralAdel!Z$1,DContriDES!$E$42:$ZZ$42,"&lt;="&amp;DContriBimestralAdel!Z$2)</f>
        <v>0</v>
      </c>
      <c r="AB22" s="363">
        <f ca="1">AVERAGEIFS(DContriORI!$E59:$ZZ59,DContriORI!$E$42:$ZZ$42,"&gt;="&amp;AB$1,DContriORI!$E$42:$ZZ$42,"&lt;="&amp;AB$2)</f>
        <v>173725.99121315245</v>
      </c>
      <c r="AC22" s="363">
        <f ca="1">AVERAGEIFS(DContriORI!$E59:$ZZ59,DContriORI!$E$42:$ZZ$42,"&gt;="&amp;AC$1,DContriORI!$E$42:$ZZ$42,"&lt;="&amp;AC$2)</f>
        <v>190383.06538113198</v>
      </c>
      <c r="AD22" s="363">
        <f ca="1">AVERAGEIFS(DContriORI!$E59:$ZZ59,DContriORI!$E$42:$ZZ$42,"&gt;="&amp;AD$1,DContriORI!$E$42:$ZZ$42,"&lt;="&amp;AD$2)</f>
        <v>187978.67427980134</v>
      </c>
      <c r="AE22" s="363">
        <f ca="1">AVERAGEIFS(DContriORI!$E59:$ZZ59,DContriORI!$E$42:$ZZ$42,"&gt;="&amp;AE$1,DContriORI!$E$42:$ZZ$42,"&lt;="&amp;AE$2)</f>
        <v>202368.5731258562</v>
      </c>
      <c r="AF22" s="363">
        <f ca="1">AVERAGEIFS(DContriORI!$E59:$ZZ59,DContriORI!$E$42:$ZZ$42,"&gt;="&amp;AF$1,DContriORI!$E$42:$ZZ$42,"&lt;="&amp;AF$2)</f>
        <v>180948.89126591609</v>
      </c>
      <c r="AG22" s="363">
        <f ca="1">AVERAGEIFS(DContriORI!$E59:$ZZ59,DContriORI!$E$42:$ZZ$42,"&gt;="&amp;AG$1,DContriORI!$E$42:$ZZ$42,"&lt;="&amp;AG$2)</f>
        <v>199870.55375086461</v>
      </c>
      <c r="AH22" s="363">
        <f ca="1">AVERAGEIFS(DContriORI!$E59:$ZZ59,DContriORI!$E$42:$ZZ$42,"&gt;="&amp;AH$1,DContriORI!$E$42:$ZZ$42,"&lt;="&amp;AH$2)</f>
        <v>182105.67428513107</v>
      </c>
      <c r="AI22" s="363">
        <f ca="1">AVERAGEIFS(DContriORI!$E59:$ZZ59,DContriORI!$E$42:$ZZ$42,"&gt;="&amp;AI$1,DContriORI!$E$42:$ZZ$42,"&lt;="&amp;AI$2)</f>
        <v>188621.12469811374</v>
      </c>
      <c r="AJ22" s="363">
        <f ca="1">AVERAGEIFS(DContriORI!$E59:$ZZ59,DContriORI!$E$42:$ZZ$42,"&gt;="&amp;AJ$1,DContriORI!$E$42:$ZZ$42,"&lt;="&amp;AJ$2)</f>
        <v>182901.16316155461</v>
      </c>
      <c r="AK22" s="363">
        <f ca="1">AVERAGEIFS(DContriORI!$E59:$ZZ59,DContriORI!$E$42:$ZZ$42,"&gt;="&amp;AK$1,DContriORI!$E$42:$ZZ$42,"&lt;="&amp;AK$2)</f>
        <v>200885.57790600532</v>
      </c>
      <c r="AL22" s="363">
        <f ca="1">AVERAGEIFS(DContriORI!$E59:$ZZ59,DContriORI!$E$42:$ZZ$42,"&gt;="&amp;AL$1,DContriORI!$E$42:$ZZ$42,"&lt;="&amp;AL$2)</f>
        <v>185425.3277869595</v>
      </c>
      <c r="AM22" s="363">
        <f ca="1">AVERAGEIFS(DContriORI!$E59:$ZZ59,DContriORI!$E$42:$ZZ$42,"&gt;="&amp;AM$1,DContriORI!$E$42:$ZZ$42,"&lt;="&amp;AM$2)</f>
        <v>188488.37757206545</v>
      </c>
      <c r="AO22" s="436">
        <f ca="1">AVERAGEIFS(DContriDES!$E59:$ZZ59,DContriDES!$E$42:$ZZ$42,"&gt;="&amp;DContriBimestralAdel!AO$1,DContriDES!$E$42:$ZZ$42,"&lt;="&amp;DContriBimestralAdel!AO$2)</f>
        <v>178657.5673861145</v>
      </c>
      <c r="AP22" s="436">
        <f ca="1">AVERAGEIFS(DContriDES!$E59:$ZZ59,DContriDES!$E$42:$ZZ$42,"&gt;="&amp;DContriBimestralAdel!AP$1,DContriDES!$E$42:$ZZ$42,"&lt;="&amp;DContriBimestralAdel!AP$2)</f>
        <v>180843.86312826732</v>
      </c>
      <c r="AQ22" s="436">
        <f ca="1">AVERAGEIFS(DContriDES!$E59:$ZZ59,DContriDES!$E$42:$ZZ$42,"&gt;="&amp;DContriBimestralAdel!AQ$1,DContriDES!$E$42:$ZZ$42,"&lt;="&amp;DContriBimestralAdel!AQ$2)</f>
        <v>194468.18342234413</v>
      </c>
      <c r="AR22" s="436">
        <f ca="1">AVERAGEIFS(DContriDES!$E59:$ZZ59,DContriDES!$E$42:$ZZ$42,"&gt;="&amp;DContriBimestralAdel!AR$1,DContriDES!$E$42:$ZZ$42,"&lt;="&amp;DContriBimestralAdel!AR$2)</f>
        <v>200042.74379093913</v>
      </c>
      <c r="AS22" s="436">
        <f ca="1">AVERAGEIFS(DContriDES!$E59:$ZZ59,DContriDES!$E$42:$ZZ$42,"&gt;="&amp;DContriBimestralAdel!AS$1,DContriDES!$E$42:$ZZ$42,"&lt;="&amp;DContriBimestralAdel!AS$2)</f>
        <v>189673.55751460569</v>
      </c>
      <c r="AT22" s="436">
        <f ca="1">AVERAGEIFS(DContriDES!$E59:$ZZ59,DContriDES!$E$42:$ZZ$42,"&gt;="&amp;DContriBimestralAdel!AT$1,DContriDES!$E$42:$ZZ$42,"&lt;="&amp;DContriBimestralAdel!AT$2)</f>
        <v>188005.48827726886</v>
      </c>
      <c r="AU22" s="436">
        <f ca="1">AVERAGEIFS(DContriDES!$E59:$ZZ59,DContriDES!$E$42:$ZZ$42,"&gt;="&amp;DContriBimestralAdel!AU$1,DContriDES!$E$42:$ZZ$42,"&lt;="&amp;DContriBimestralAdel!AU$2)</f>
        <v>187104.2137753157</v>
      </c>
      <c r="AV22" s="436">
        <f ca="1">AVERAGEIFS(DContriDES!$E59:$ZZ59,DContriDES!$E$42:$ZZ$42,"&gt;="&amp;DContriBimestralAdel!AV$1,DContriDES!$E$42:$ZZ$42,"&lt;="&amp;DContriBimestralAdel!AV$2)</f>
        <v>186489.09595684102</v>
      </c>
      <c r="AW22" s="436">
        <f ca="1">AVERAGEIFS(DContriDES!$E59:$ZZ59,DContriDES!$E$42:$ZZ$42,"&gt;="&amp;DContriBimestralAdel!AW$1,DContriDES!$E$42:$ZZ$42,"&lt;="&amp;DContriBimestralAdel!AW$2)</f>
        <v>190395.02921738604</v>
      </c>
      <c r="AX22" s="436">
        <f ca="1">AVERAGEIFS(DContriDES!$E59:$ZZ59,DContriDES!$E$42:$ZZ$42,"&gt;="&amp;DContriBimestralAdel!AX$1,DContriDES!$E$42:$ZZ$42,"&lt;="&amp;DContriBimestralAdel!AX$2)</f>
        <v>191010.35681396085</v>
      </c>
      <c r="AY22" s="436">
        <f ca="1">AVERAGEIFS(DContriDES!$E59:$ZZ59,DContriDES!$E$42:$ZZ$42,"&gt;="&amp;DContriBimestralAdel!AY$1,DContriDES!$E$42:$ZZ$42,"&lt;="&amp;DContriBimestralAdel!AY$2)</f>
        <v>189857.18439504271</v>
      </c>
      <c r="AZ22" s="436">
        <f ca="1">AVERAGEIFS(DContriDES!$E59:$ZZ59,DContriDES!$E$42:$ZZ$42,"&gt;="&amp;DContriBimestralAdel!AZ$1,DContriDES!$E$42:$ZZ$42,"&lt;="&amp;DContriBimestralAdel!AZ$2)</f>
        <v>186711.25338263516</v>
      </c>
      <c r="BB22" s="436">
        <f ca="1">AVERAGEIFS(DContriDES!$E59:$ZZ59,DContriDES!$E$42:$ZZ$42,"&gt;="&amp;DContriBimestralAdel!BB$1,DContriDES!$E$42:$ZZ$42,"&lt;="&amp;DContriBimestralAdel!BB$2)</f>
        <v>200042.74379093913</v>
      </c>
      <c r="BC22" s="436">
        <f ca="1">AVERAGEIFS(DContriDES!$E59:$ZZ59,DContriDES!$E$42:$ZZ$42,"&gt;="&amp;DContriBimestralAdel!BC$1,DContriDES!$E$42:$ZZ$42,"&lt;="&amp;DContriBimestralAdel!BC$2)</f>
        <v>189673.55751460569</v>
      </c>
      <c r="BD22" s="436">
        <f ca="1">AVERAGEIFS(DContriDES!$E59:$ZZ59,DContriDES!$E$42:$ZZ$42,"&gt;="&amp;DContriBimestralAdel!BD$1,DContriDES!$E$42:$ZZ$42,"&lt;="&amp;DContriBimestralAdel!BD$2)</f>
        <v>188005.48827726886</v>
      </c>
      <c r="BE22" s="436">
        <f ca="1">AVERAGEIFS(DContriDES!$E59:$ZZ59,DContriDES!$E$42:$ZZ$42,"&gt;="&amp;DContriBimestralAdel!BE$1,DContriDES!$E$42:$ZZ$42,"&lt;="&amp;DContriBimestralAdel!BE$2)</f>
        <v>187104.2137753157</v>
      </c>
      <c r="BF22" s="436">
        <f ca="1">AVERAGEIFS(DContriDES!$E59:$ZZ59,DContriDES!$E$42:$ZZ$42,"&gt;="&amp;DContriBimestralAdel!BF$1,DContriDES!$E$42:$ZZ$42,"&lt;="&amp;DContriBimestralAdel!BF$2)</f>
        <v>186489.09595684102</v>
      </c>
      <c r="BG22" s="436">
        <f ca="1">AVERAGEIFS(DContriDES!$E59:$ZZ59,DContriDES!$E$42:$ZZ$42,"&gt;="&amp;DContriBimestralAdel!BG$1,DContriDES!$E$42:$ZZ$42,"&lt;="&amp;DContriBimestralAdel!BG$2)</f>
        <v>190395.02921738604</v>
      </c>
      <c r="BH22" s="436">
        <f ca="1">AVERAGEIFS(DContriDES!$E59:$ZZ59,DContriDES!$E$42:$ZZ$42,"&gt;="&amp;DContriBimestralAdel!BH$1,DContriDES!$E$42:$ZZ$42,"&lt;="&amp;DContriBimestralAdel!BH$2)</f>
        <v>191010.35681396085</v>
      </c>
      <c r="BI22" s="436">
        <f ca="1">AVERAGEIFS(DContriDES!$E59:$ZZ59,DContriDES!$E$42:$ZZ$42,"&gt;="&amp;DContriBimestralAdel!BI$1,DContriDES!$E$42:$ZZ$42,"&lt;="&amp;DContriBimestralAdel!BI$2)</f>
        <v>189857.18439504271</v>
      </c>
      <c r="BJ22" s="436">
        <f ca="1">AVERAGEIFS(DContriDES!$E59:$ZZ59,DContriDES!$E$42:$ZZ$42,"&gt;="&amp;DContriBimestralAdel!BJ$1,DContriDES!$E$42:$ZZ$42,"&lt;="&amp;DContriBimestralAdel!BJ$2)</f>
        <v>186711.25338263516</v>
      </c>
      <c r="BK22" s="436">
        <f ca="1">AVERAGEIFS(DContriDES!$E59:$ZZ59,DContriDES!$E$42:$ZZ$42,"&gt;="&amp;DContriBimestralAdel!BK$1,DContriDES!$E$42:$ZZ$42,"&lt;="&amp;DContriBimestralAdel!BK$2)</f>
        <v>0</v>
      </c>
      <c r="BL22" s="436">
        <f ca="1">AVERAGEIFS(DContriDES!$E59:$ZZ59,DContriDES!$E$42:$ZZ$42,"&gt;="&amp;DContriBimestralAdel!BL$1,DContriDES!$E$42:$ZZ$42,"&lt;="&amp;DContriBimestralAdel!BL$2)</f>
        <v>0</v>
      </c>
      <c r="BM22" s="436">
        <f ca="1">AVERAGEIFS(DContriDES!$E59:$ZZ59,DContriDES!$E$42:$ZZ$42,"&gt;="&amp;DContriBimestralAdel!BM$1,DContriDES!$E$42:$ZZ$42,"&lt;="&amp;DContriBimestralAdel!BM$2)</f>
        <v>0</v>
      </c>
    </row>
    <row r="23" spans="1:65" s="432" customFormat="1" x14ac:dyDescent="0.2">
      <c r="A23" s="433" t="s">
        <v>12</v>
      </c>
      <c r="B23" s="363">
        <f ca="1">AVERAGEIFS(DContriORI!$E60:$ZZ60,DContriORI!$E$42:$ZZ$42,"&gt;="&amp;B$1,DContriORI!$E$42:$ZZ$42,"&lt;="&amp;B$2)</f>
        <v>5098535.6419102056</v>
      </c>
      <c r="C23" s="363">
        <f ca="1">AVERAGEIFS(DContriORI!$E60:$ZZ60,DContriORI!$E$42:$ZZ$42,"&gt;="&amp;C$1,DContriORI!$E$42:$ZZ$42,"&lt;="&amp;C$2)</f>
        <v>5298337.0784878936</v>
      </c>
      <c r="D23" s="363">
        <f ca="1">AVERAGEIFS(DContriORI!$E60:$ZZ60,DContriORI!$E$42:$ZZ$42,"&gt;="&amp;D$1,DContriORI!$E$42:$ZZ$42,"&lt;="&amp;D$2)</f>
        <v>5319868.1587487226</v>
      </c>
      <c r="E23" s="363">
        <f ca="1">AVERAGEIFS(DContriORI!$E60:$ZZ60,DContriORI!$E$42:$ZZ$42,"&gt;="&amp;E$1,DContriORI!$E$42:$ZZ$42,"&lt;="&amp;E$2)</f>
        <v>5321499.9582425766</v>
      </c>
      <c r="F23" s="363">
        <f ca="1">AVERAGEIFS(DContriORI!$E60:$ZZ60,DContriORI!$E$42:$ZZ$42,"&gt;="&amp;F$1,DContriORI!$E$42:$ZZ$42,"&lt;="&amp;F$2)</f>
        <v>5074775.1015608162</v>
      </c>
      <c r="G23" s="363">
        <f ca="1">AVERAGEIFS(DContriORI!$E60:$ZZ60,DContriORI!$E$42:$ZZ$42,"&gt;="&amp;G$1,DContriORI!$E$42:$ZZ$42,"&lt;="&amp;G$2)</f>
        <v>5251528.9525154317</v>
      </c>
      <c r="H23" s="363">
        <f ca="1">AVERAGEIFS(DContriORI!$E60:$ZZ60,DContriORI!$E$42:$ZZ$42,"&gt;="&amp;H$1,DContriORI!$E$42:$ZZ$42,"&lt;="&amp;H$2)</f>
        <v>5194133.0482725147</v>
      </c>
      <c r="I23" s="363">
        <f ca="1">AVERAGEIFS(DContriORI!$E60:$ZZ60,DContriORI!$E$42:$ZZ$42,"&gt;="&amp;I$1,DContriORI!$E$42:$ZZ$42,"&lt;="&amp;I$2)</f>
        <v>5235488.3722908925</v>
      </c>
      <c r="J23" s="363">
        <f ca="1">AVERAGEIFS(DContriORI!$E60:$ZZ60,DContriORI!$E$42:$ZZ$42,"&gt;="&amp;J$1,DContriORI!$E$42:$ZZ$42,"&lt;="&amp;J$2)</f>
        <v>0</v>
      </c>
      <c r="K23" s="363">
        <f ca="1">AVERAGEIFS(DContriORI!$E60:$ZZ60,DContriORI!$E$42:$ZZ$42,"&gt;="&amp;K$1,DContriORI!$E$42:$ZZ$42,"&lt;="&amp;K$2)</f>
        <v>0</v>
      </c>
      <c r="L23" s="363">
        <f ca="1">AVERAGEIFS(DContriORI!$E60:$ZZ60,DContriORI!$E$42:$ZZ$42,"&gt;="&amp;L$1,DContriORI!$E$42:$ZZ$42,"&lt;="&amp;L$2)</f>
        <v>0</v>
      </c>
      <c r="M23" s="363">
        <f ca="1">AVERAGEIFS(DContriORI!$E60:$ZZ60,DContriORI!$E$42:$ZZ$42,"&gt;="&amp;M$1,DContriORI!$E$42:$ZZ$42,"&lt;="&amp;M$2)</f>
        <v>0</v>
      </c>
      <c r="O23" s="433">
        <f ca="1">AVERAGEIFS(DContriDES!$E60:$ZZ60,DContriDES!$E$42:$ZZ$42,"&gt;="&amp;DContriBimestralAdel!O$1,DContriDES!$E$42:$ZZ$42,"&lt;="&amp;DContriBimestralAdel!O$2)</f>
        <v>5184552.487298971</v>
      </c>
      <c r="P23" s="433">
        <f ca="1">AVERAGEIFS(DContriDES!$E60:$ZZ60,DContriDES!$E$42:$ZZ$42,"&gt;="&amp;DContriBimestralAdel!P$1,DContriDES!$E$42:$ZZ$42,"&lt;="&amp;DContriBimestralAdel!P$2)</f>
        <v>5152120.413661683</v>
      </c>
      <c r="Q23" s="433">
        <f ca="1">AVERAGEIFS(DContriDES!$E60:$ZZ60,DContriDES!$E$42:$ZZ$42,"&gt;="&amp;DContriBimestralAdel!Q$1,DContriDES!$E$42:$ZZ$42,"&lt;="&amp;DContriBimestralAdel!Q$2)</f>
        <v>5231696.6103439145</v>
      </c>
      <c r="R23" s="433">
        <f ca="1">AVERAGEIFS(DContriDES!$E60:$ZZ60,DContriDES!$E$42:$ZZ$42,"&gt;="&amp;DContriBimestralAdel!R$1,DContriDES!$E$42:$ZZ$42,"&lt;="&amp;DContriBimestralAdel!R$2)</f>
        <v>5214577.9850706104</v>
      </c>
      <c r="S23" s="433">
        <f ca="1">AVERAGEIFS(DContriDES!$E60:$ZZ60,DContriDES!$E$42:$ZZ$42,"&gt;="&amp;DContriBimestralAdel!S$1,DContriDES!$E$42:$ZZ$42,"&lt;="&amp;DContriBimestralAdel!S$2)</f>
        <v>5211759.2020736383</v>
      </c>
      <c r="T23" s="433">
        <f ca="1">AVERAGEIFS(DContriDES!$E60:$ZZ60,DContriDES!$E$42:$ZZ$42,"&gt;="&amp;DContriBimestralAdel!T$1,DContriDES!$E$42:$ZZ$42,"&lt;="&amp;DContriBimestralAdel!T$2)</f>
        <v>5229308.9595744815</v>
      </c>
      <c r="U23" s="433">
        <f ca="1">AVERAGEIFS(DContriDES!$E60:$ZZ60,DContriDES!$E$42:$ZZ$42,"&gt;="&amp;DContriBimestralAdel!U$1,DContriDES!$E$42:$ZZ$42,"&lt;="&amp;DContriBimestralAdel!U$2)</f>
        <v>5144362.6686586142</v>
      </c>
      <c r="V23" s="433">
        <f ca="1">AVERAGEIFS(DContriDES!$E60:$ZZ60,DContriDES!$E$42:$ZZ$42,"&gt;="&amp;DContriBimestralAdel!V$1,DContriDES!$E$42:$ZZ$42,"&lt;="&amp;DContriBimestralAdel!V$2)</f>
        <v>5161276.2173848739</v>
      </c>
      <c r="W23" s="433">
        <f ca="1">AVERAGEIFS(DContriDES!$E60:$ZZ60,DContriDES!$E$42:$ZZ$42,"&gt;="&amp;DContriBimestralAdel!W$1,DContriDES!$E$42:$ZZ$42,"&lt;="&amp;DContriBimestralAdel!W$2)</f>
        <v>0</v>
      </c>
      <c r="X23" s="433">
        <f ca="1">AVERAGEIFS(DContriDES!$E60:$ZZ60,DContriDES!$E$42:$ZZ$42,"&gt;="&amp;DContriBimestralAdel!X$1,DContriDES!$E$42:$ZZ$42,"&lt;="&amp;DContriBimestralAdel!X$2)</f>
        <v>0</v>
      </c>
      <c r="Y23" s="433">
        <f ca="1">AVERAGEIFS(DContriDES!$E60:$ZZ60,DContriDES!$E$42:$ZZ$42,"&gt;="&amp;DContriBimestralAdel!Y$1,DContriDES!$E$42:$ZZ$42,"&lt;="&amp;DContriBimestralAdel!Y$2)</f>
        <v>0</v>
      </c>
      <c r="Z23" s="433">
        <f ca="1">AVERAGEIFS(DContriDES!$E60:$ZZ60,DContriDES!$E$42:$ZZ$42,"&gt;="&amp;DContriBimestralAdel!Z$1,DContriDES!$E$42:$ZZ$42,"&lt;="&amp;DContriBimestralAdel!Z$2)</f>
        <v>0</v>
      </c>
      <c r="AB23" s="363">
        <f ca="1">AVERAGEIFS(DContriORI!$E60:$ZZ60,DContriORI!$E$42:$ZZ$42,"&gt;="&amp;AB$1,DContriORI!$E$42:$ZZ$42,"&lt;="&amp;AB$2)</f>
        <v>5205095.9786864929</v>
      </c>
      <c r="AC23" s="363">
        <f ca="1">AVERAGEIFS(DContriORI!$E60:$ZZ60,DContriORI!$E$42:$ZZ$42,"&gt;="&amp;AC$1,DContriORI!$E$42:$ZZ$42,"&lt;="&amp;AC$2)</f>
        <v>5251364.2611515392</v>
      </c>
      <c r="AD23" s="363">
        <f ca="1">AVERAGEIFS(DContriORI!$E60:$ZZ60,DContriORI!$E$42:$ZZ$42,"&gt;="&amp;AD$1,DContriORI!$E$42:$ZZ$42,"&lt;="&amp;AD$2)</f>
        <v>5259166.885541074</v>
      </c>
      <c r="AE23" s="363">
        <f ca="1">AVERAGEIFS(DContriORI!$E60:$ZZ60,DContriORI!$E$42:$ZZ$42,"&gt;="&amp;AE$1,DContriORI!$E$42:$ZZ$42,"&lt;="&amp;AE$2)</f>
        <v>5151573.6508943653</v>
      </c>
      <c r="AF23" s="363">
        <f ca="1">AVERAGEIFS(DContriORI!$E60:$ZZ60,DContriORI!$E$42:$ZZ$42,"&gt;="&amp;AF$1,DContriORI!$E$42:$ZZ$42,"&lt;="&amp;AF$2)</f>
        <v>5143665.3852299573</v>
      </c>
      <c r="AG23" s="363">
        <f ca="1">AVERAGEIFS(DContriORI!$E60:$ZZ60,DContriORI!$E$42:$ZZ$42,"&gt;="&amp;AG$1,DContriORI!$E$42:$ZZ$42,"&lt;="&amp;AG$2)</f>
        <v>5278159.0959085925</v>
      </c>
      <c r="AH23" s="363">
        <f ca="1">AVERAGEIFS(DContriORI!$E60:$ZZ60,DContriORI!$E$42:$ZZ$42,"&gt;="&amp;AH$1,DContriORI!$E$42:$ZZ$42,"&lt;="&amp;AH$2)</f>
        <v>5288060.352757033</v>
      </c>
      <c r="AI23" s="363">
        <f ca="1">AVERAGEIFS(DContriORI!$E60:$ZZ60,DContriORI!$E$42:$ZZ$42,"&gt;="&amp;AI$1,DContriORI!$E$42:$ZZ$42,"&lt;="&amp;AI$2)</f>
        <v>5146025.5343781607</v>
      </c>
      <c r="AJ23" s="363">
        <f ca="1">AVERAGEIFS(DContriORI!$E60:$ZZ60,DContriORI!$E$42:$ZZ$42,"&gt;="&amp;AJ$1,DContriORI!$E$42:$ZZ$42,"&lt;="&amp;AJ$2)</f>
        <v>5187573.5684139142</v>
      </c>
      <c r="AK23" s="363">
        <f ca="1">AVERAGEIFS(DContriORI!$E60:$ZZ60,DContriORI!$E$42:$ZZ$42,"&gt;="&amp;AK$1,DContriORI!$E$42:$ZZ$42,"&lt;="&amp;AK$2)</f>
        <v>5259830.8724114578</v>
      </c>
      <c r="AL23" s="363">
        <f ca="1">AVERAGEIFS(DContriORI!$E60:$ZZ60,DContriORI!$E$42:$ZZ$42,"&gt;="&amp;AL$1,DContriORI!$E$42:$ZZ$42,"&lt;="&amp;AL$2)</f>
        <v>5191505.1922129644</v>
      </c>
      <c r="AM23" s="363">
        <f ca="1">AVERAGEIFS(DContriORI!$E60:$ZZ60,DContriORI!$E$42:$ZZ$42,"&gt;="&amp;AM$1,DContriORI!$E$42:$ZZ$42,"&lt;="&amp;AM$2)</f>
        <v>5109851.6089656129</v>
      </c>
      <c r="AO23" s="433">
        <f ca="1">AVERAGEIFS(DContriDES!$E60:$ZZ60,DContriDES!$E$42:$ZZ$42,"&gt;="&amp;DContriBimestralAdel!AO$1,DContriDES!$E$42:$ZZ$42,"&lt;="&amp;DContriBimestralAdel!AO$2)</f>
        <v>5201228.5036645532</v>
      </c>
      <c r="AP23" s="433">
        <f ca="1">AVERAGEIFS(DContriDES!$E60:$ZZ60,DContriDES!$E$42:$ZZ$42,"&gt;="&amp;DContriBimestralAdel!AP$1,DContriDES!$E$42:$ZZ$42,"&lt;="&amp;DContriBimestralAdel!AP$2)</f>
        <v>5231613.396110829</v>
      </c>
      <c r="AQ23" s="433">
        <f ca="1">AVERAGEIFS(DContriDES!$E60:$ZZ60,DContriDES!$E$42:$ZZ$42,"&gt;="&amp;DContriBimestralAdel!AQ$1,DContriDES!$E$42:$ZZ$42,"&lt;="&amp;DContriBimestralAdel!AQ$2)</f>
        <v>5231517.894141498</v>
      </c>
      <c r="AR23" s="433">
        <f ca="1">AVERAGEIFS(DContriDES!$E60:$ZZ60,DContriDES!$E$42:$ZZ$42,"&gt;="&amp;DContriBimestralAdel!AR$1,DContriDES!$E$42:$ZZ$42,"&lt;="&amp;DContriBimestralAdel!AR$2)</f>
        <v>5220557.9940856574</v>
      </c>
      <c r="AS23" s="433">
        <f ca="1">AVERAGEIFS(DContriDES!$E60:$ZZ60,DContriDES!$E$42:$ZZ$42,"&gt;="&amp;DContriBimestralAdel!AS$1,DContriDES!$E$42:$ZZ$42,"&lt;="&amp;DContriBimestralAdel!AS$2)</f>
        <v>5201939.739609859</v>
      </c>
      <c r="AT23" s="433">
        <f ca="1">AVERAGEIFS(DContriDES!$E60:$ZZ60,DContriDES!$E$42:$ZZ$42,"&gt;="&amp;DContriBimestralAdel!AT$1,DContriDES!$E$42:$ZZ$42,"&lt;="&amp;DContriBimestralAdel!AT$2)</f>
        <v>5178954.595119969</v>
      </c>
      <c r="AU23" s="433">
        <f ca="1">AVERAGEIFS(DContriDES!$E60:$ZZ60,DContriDES!$E$42:$ZZ$42,"&gt;="&amp;DContriBimestralAdel!AU$1,DContriDES!$E$42:$ZZ$42,"&lt;="&amp;DContriBimestralAdel!AU$2)</f>
        <v>5245860.5945348097</v>
      </c>
      <c r="AV23" s="433">
        <f ca="1">AVERAGEIFS(DContriDES!$E60:$ZZ60,DContriDES!$E$42:$ZZ$42,"&gt;="&amp;DContriBimestralAdel!AV$1,DContriDES!$E$42:$ZZ$42,"&lt;="&amp;DContriBimestralAdel!AV$2)</f>
        <v>5198754.4331222577</v>
      </c>
      <c r="AW23" s="433">
        <f ca="1">AVERAGEIFS(DContriDES!$E60:$ZZ60,DContriDES!$E$42:$ZZ$42,"&gt;="&amp;DContriBimestralAdel!AW$1,DContriDES!$E$42:$ZZ$42,"&lt;="&amp;DContriBimestralAdel!AW$2)</f>
        <v>5209155.4103287468</v>
      </c>
      <c r="AX23" s="433">
        <f ca="1">AVERAGEIFS(DContriDES!$E60:$ZZ60,DContriDES!$E$42:$ZZ$42,"&gt;="&amp;DContriBimestralAdel!AX$1,DContriDES!$E$42:$ZZ$42,"&lt;="&amp;DContriBimestralAdel!AX$2)</f>
        <v>5227485.8036724841</v>
      </c>
      <c r="AY23" s="433">
        <f ca="1">AVERAGEIFS(DContriDES!$E60:$ZZ60,DContriDES!$E$42:$ZZ$42,"&gt;="&amp;DContriBimestralAdel!AY$1,DContriDES!$E$42:$ZZ$42,"&lt;="&amp;DContriBimestralAdel!AY$2)</f>
        <v>5148789.0618407801</v>
      </c>
      <c r="AZ23" s="433">
        <f ca="1">AVERAGEIFS(DContriDES!$E60:$ZZ60,DContriDES!$E$42:$ZZ$42,"&gt;="&amp;DContriBimestralAdel!AZ$1,DContriDES!$E$42:$ZZ$42,"&lt;="&amp;DContriBimestralAdel!AZ$2)</f>
        <v>5164227.0305583188</v>
      </c>
      <c r="BB23" s="433">
        <f ca="1">AVERAGEIFS(DContriDES!$E60:$ZZ60,DContriDES!$E$42:$ZZ$42,"&gt;="&amp;DContriBimestralAdel!BB$1,DContriDES!$E$42:$ZZ$42,"&lt;="&amp;DContriBimestralAdel!BB$2)</f>
        <v>5220557.9940856574</v>
      </c>
      <c r="BC23" s="433">
        <f ca="1">AVERAGEIFS(DContriDES!$E60:$ZZ60,DContriDES!$E$42:$ZZ$42,"&gt;="&amp;DContriBimestralAdel!BC$1,DContriDES!$E$42:$ZZ$42,"&lt;="&amp;DContriBimestralAdel!BC$2)</f>
        <v>5201939.739609859</v>
      </c>
      <c r="BD23" s="433">
        <f ca="1">AVERAGEIFS(DContriDES!$E60:$ZZ60,DContriDES!$E$42:$ZZ$42,"&gt;="&amp;DContriBimestralAdel!BD$1,DContriDES!$E$42:$ZZ$42,"&lt;="&amp;DContriBimestralAdel!BD$2)</f>
        <v>5178954.595119969</v>
      </c>
      <c r="BE23" s="433">
        <f ca="1">AVERAGEIFS(DContriDES!$E60:$ZZ60,DContriDES!$E$42:$ZZ$42,"&gt;="&amp;DContriBimestralAdel!BE$1,DContriDES!$E$42:$ZZ$42,"&lt;="&amp;DContriBimestralAdel!BE$2)</f>
        <v>5245860.5945348097</v>
      </c>
      <c r="BF23" s="433">
        <f ca="1">AVERAGEIFS(DContriDES!$E60:$ZZ60,DContriDES!$E$42:$ZZ$42,"&gt;="&amp;DContriBimestralAdel!BF$1,DContriDES!$E$42:$ZZ$42,"&lt;="&amp;DContriBimestralAdel!BF$2)</f>
        <v>5198754.4331222577</v>
      </c>
      <c r="BG23" s="433">
        <f ca="1">AVERAGEIFS(DContriDES!$E60:$ZZ60,DContriDES!$E$42:$ZZ$42,"&gt;="&amp;DContriBimestralAdel!BG$1,DContriDES!$E$42:$ZZ$42,"&lt;="&amp;DContriBimestralAdel!BG$2)</f>
        <v>5209155.4103287468</v>
      </c>
      <c r="BH23" s="433">
        <f ca="1">AVERAGEIFS(DContriDES!$E60:$ZZ60,DContriDES!$E$42:$ZZ$42,"&gt;="&amp;DContriBimestralAdel!BH$1,DContriDES!$E$42:$ZZ$42,"&lt;="&amp;DContriBimestralAdel!BH$2)</f>
        <v>5227485.8036724841</v>
      </c>
      <c r="BI23" s="433">
        <f ca="1">AVERAGEIFS(DContriDES!$E60:$ZZ60,DContriDES!$E$42:$ZZ$42,"&gt;="&amp;DContriBimestralAdel!BI$1,DContriDES!$E$42:$ZZ$42,"&lt;="&amp;DContriBimestralAdel!BI$2)</f>
        <v>5148789.0618407801</v>
      </c>
      <c r="BJ23" s="433">
        <f ca="1">AVERAGEIFS(DContriDES!$E60:$ZZ60,DContriDES!$E$42:$ZZ$42,"&gt;="&amp;DContriBimestralAdel!BJ$1,DContriDES!$E$42:$ZZ$42,"&lt;="&amp;DContriBimestralAdel!BJ$2)</f>
        <v>5164227.0305583188</v>
      </c>
      <c r="BK23" s="433">
        <f ca="1">AVERAGEIFS(DContriDES!$E60:$ZZ60,DContriDES!$E$42:$ZZ$42,"&gt;="&amp;DContriBimestralAdel!BK$1,DContriDES!$E$42:$ZZ$42,"&lt;="&amp;DContriBimestralAdel!BK$2)</f>
        <v>0</v>
      </c>
      <c r="BL23" s="433">
        <f ca="1">AVERAGEIFS(DContriDES!$E60:$ZZ60,DContriDES!$E$42:$ZZ$42,"&gt;="&amp;DContriBimestralAdel!BL$1,DContriDES!$E$42:$ZZ$42,"&lt;="&amp;DContriBimestralAdel!BL$2)</f>
        <v>0</v>
      </c>
      <c r="BM23" s="433">
        <f ca="1">AVERAGEIFS(DContriDES!$E60:$ZZ60,DContriDES!$E$42:$ZZ$42,"&gt;="&amp;DContriBimestralAdel!BM$1,DContriDES!$E$42:$ZZ$42,"&lt;="&amp;DContriBimestralAdel!BM$2)</f>
        <v>0</v>
      </c>
    </row>
    <row r="24" spans="1:65" s="440" customFormat="1" x14ac:dyDescent="0.2">
      <c r="A24" s="436" t="s">
        <v>13</v>
      </c>
      <c r="B24" s="363">
        <f ca="1">AVERAGEIFS(DContriORI!$E61:$ZZ61,DContriORI!$E$42:$ZZ$42,"&gt;="&amp;B$1,DContriORI!$E$42:$ZZ$42,"&lt;="&amp;B$2)</f>
        <v>1003890.0422272533</v>
      </c>
      <c r="C24" s="363">
        <f ca="1">AVERAGEIFS(DContriORI!$E61:$ZZ61,DContriORI!$E$42:$ZZ$42,"&gt;="&amp;C$1,DContriORI!$E$42:$ZZ$42,"&lt;="&amp;C$2)</f>
        <v>1000373.1859782499</v>
      </c>
      <c r="D24" s="363">
        <f ca="1">AVERAGEIFS(DContriORI!$E61:$ZZ61,DContriORI!$E$42:$ZZ$42,"&gt;="&amp;D$1,DContriORI!$E$42:$ZZ$42,"&lt;="&amp;D$2)</f>
        <v>977759.61739654641</v>
      </c>
      <c r="E24" s="363">
        <f ca="1">AVERAGEIFS(DContriORI!$E61:$ZZ61,DContriORI!$E$42:$ZZ$42,"&gt;="&amp;E$1,DContriORI!$E$42:$ZZ$42,"&lt;="&amp;E$2)</f>
        <v>984264.58496080525</v>
      </c>
      <c r="F24" s="363">
        <f ca="1">AVERAGEIFS(DContriORI!$E61:$ZZ61,DContriORI!$E$42:$ZZ$42,"&gt;="&amp;F$1,DContriORI!$E$42:$ZZ$42,"&lt;="&amp;F$2)</f>
        <v>1003331.2941377555</v>
      </c>
      <c r="G24" s="363">
        <f ca="1">AVERAGEIFS(DContriORI!$E61:$ZZ61,DContriORI!$E$42:$ZZ$42,"&gt;="&amp;G$1,DContriORI!$E$42:$ZZ$42,"&lt;="&amp;G$2)</f>
        <v>1001331.4699695924</v>
      </c>
      <c r="H24" s="363">
        <f ca="1">AVERAGEIFS(DContriORI!$E61:$ZZ61,DContriORI!$E$42:$ZZ$42,"&gt;="&amp;H$1,DContriORI!$E$42:$ZZ$42,"&lt;="&amp;H$2)</f>
        <v>985899.21722169721</v>
      </c>
      <c r="I24" s="363">
        <f ca="1">AVERAGEIFS(DContriORI!$E61:$ZZ61,DContriORI!$E$42:$ZZ$42,"&gt;="&amp;I$1,DContriORI!$E$42:$ZZ$42,"&lt;="&amp;I$2)</f>
        <v>991982.07274700492</v>
      </c>
      <c r="J24" s="363">
        <f ca="1">AVERAGEIFS(DContriORI!$E61:$ZZ61,DContriORI!$E$42:$ZZ$42,"&gt;="&amp;J$1,DContriORI!$E$42:$ZZ$42,"&lt;="&amp;J$2)</f>
        <v>0</v>
      </c>
      <c r="K24" s="363">
        <f ca="1">AVERAGEIFS(DContriORI!$E61:$ZZ61,DContriORI!$E$42:$ZZ$42,"&gt;="&amp;K$1,DContriORI!$E$42:$ZZ$42,"&lt;="&amp;K$2)</f>
        <v>0</v>
      </c>
      <c r="L24" s="363">
        <f ca="1">AVERAGEIFS(DContriORI!$E61:$ZZ61,DContriORI!$E$42:$ZZ$42,"&gt;="&amp;L$1,DContriORI!$E$42:$ZZ$42,"&lt;="&amp;L$2)</f>
        <v>0</v>
      </c>
      <c r="M24" s="363">
        <f ca="1">AVERAGEIFS(DContriORI!$E61:$ZZ61,DContriORI!$E$42:$ZZ$42,"&gt;="&amp;M$1,DContriORI!$E$42:$ZZ$42,"&lt;="&amp;M$2)</f>
        <v>0</v>
      </c>
      <c r="O24" s="436">
        <f ca="1">AVERAGEIFS(DContriDES!$E61:$ZZ61,DContriDES!$E$42:$ZZ$42,"&gt;="&amp;DContriBimestralAdel!O$1,DContriDES!$E$42:$ZZ$42,"&lt;="&amp;DContriBimestralAdel!O$2)</f>
        <v>980908.23878873396</v>
      </c>
      <c r="P24" s="436">
        <f ca="1">AVERAGEIFS(DContriDES!$E61:$ZZ61,DContriDES!$E$42:$ZZ$42,"&gt;="&amp;DContriBimestralAdel!P$1,DContriDES!$E$42:$ZZ$42,"&lt;="&amp;DContriBimestralAdel!P$2)</f>
        <v>977655.78724981775</v>
      </c>
      <c r="Q24" s="436">
        <f ca="1">AVERAGEIFS(DContriDES!$E61:$ZZ61,DContriDES!$E$42:$ZZ$42,"&gt;="&amp;DContriBimestralAdel!Q$1,DContriDES!$E$42:$ZZ$42,"&lt;="&amp;DContriBimestralAdel!Q$2)</f>
        <v>987637.66924672131</v>
      </c>
      <c r="R24" s="436">
        <f ca="1">AVERAGEIFS(DContriDES!$E61:$ZZ61,DContriDES!$E$42:$ZZ$42,"&gt;="&amp;DContriBimestralAdel!R$1,DContriDES!$E$42:$ZZ$42,"&lt;="&amp;DContriBimestralAdel!R$2)</f>
        <v>985896.898741793</v>
      </c>
      <c r="S24" s="436">
        <f ca="1">AVERAGEIFS(DContriDES!$E61:$ZZ61,DContriDES!$E$42:$ZZ$42,"&gt;="&amp;DContriBimestralAdel!S$1,DContriDES!$E$42:$ZZ$42,"&lt;="&amp;DContriBimestralAdel!S$2)</f>
        <v>987589.33762374672</v>
      </c>
      <c r="T24" s="436">
        <f ca="1">AVERAGEIFS(DContriDES!$E61:$ZZ61,DContriDES!$E$42:$ZZ$42,"&gt;="&amp;DContriBimestralAdel!T$1,DContriDES!$E$42:$ZZ$42,"&lt;="&amp;DContriBimestralAdel!T$2)</f>
        <v>994125.97023521201</v>
      </c>
      <c r="U24" s="436">
        <f ca="1">AVERAGEIFS(DContriDES!$E61:$ZZ61,DContriDES!$E$42:$ZZ$42,"&gt;="&amp;DContriBimestralAdel!U$1,DContriDES!$E$42:$ZZ$42,"&lt;="&amp;DContriBimestralAdel!U$2)</f>
        <v>999295.6763830384</v>
      </c>
      <c r="V24" s="436">
        <f ca="1">AVERAGEIFS(DContriDES!$E61:$ZZ61,DContriDES!$E$42:$ZZ$42,"&gt;="&amp;DContriBimestralAdel!V$1,DContriDES!$E$42:$ZZ$42,"&lt;="&amp;DContriBimestralAdel!V$2)</f>
        <v>999158.91985407611</v>
      </c>
      <c r="W24" s="436">
        <f ca="1">AVERAGEIFS(DContriDES!$E61:$ZZ61,DContriDES!$E$42:$ZZ$42,"&gt;="&amp;DContriBimestralAdel!W$1,DContriDES!$E$42:$ZZ$42,"&lt;="&amp;DContriBimestralAdel!W$2)</f>
        <v>0</v>
      </c>
      <c r="X24" s="436">
        <f ca="1">AVERAGEIFS(DContriDES!$E61:$ZZ61,DContriDES!$E$42:$ZZ$42,"&gt;="&amp;DContriBimestralAdel!X$1,DContriDES!$E$42:$ZZ$42,"&lt;="&amp;DContriBimestralAdel!X$2)</f>
        <v>0</v>
      </c>
      <c r="Y24" s="436">
        <f ca="1">AVERAGEIFS(DContriDES!$E61:$ZZ61,DContriDES!$E$42:$ZZ$42,"&gt;="&amp;DContriBimestralAdel!Y$1,DContriDES!$E$42:$ZZ$42,"&lt;="&amp;DContriBimestralAdel!Y$2)</f>
        <v>0</v>
      </c>
      <c r="Z24" s="436">
        <f ca="1">AVERAGEIFS(DContriDES!$E61:$ZZ61,DContriDES!$E$42:$ZZ$42,"&gt;="&amp;DContriBimestralAdel!Z$1,DContriDES!$E$42:$ZZ$42,"&lt;="&amp;DContriBimestralAdel!Z$2)</f>
        <v>0</v>
      </c>
      <c r="AB24" s="363">
        <f ca="1">AVERAGEIFS(DContriORI!$E61:$ZZ61,DContriORI!$E$42:$ZZ$42,"&gt;="&amp;AB$1,DContriORI!$E$42:$ZZ$42,"&lt;="&amp;AB$2)</f>
        <v>1015107.4066980869</v>
      </c>
      <c r="AC24" s="363">
        <f ca="1">AVERAGEIFS(DContriORI!$E61:$ZZ61,DContriORI!$E$42:$ZZ$42,"&gt;="&amp;AC$1,DContriORI!$E$42:$ZZ$42,"&lt;="&amp;AC$2)</f>
        <v>983147.69757822214</v>
      </c>
      <c r="AD24" s="363">
        <f ca="1">AVERAGEIFS(DContriORI!$E61:$ZZ61,DContriORI!$E$42:$ZZ$42,"&gt;="&amp;AD$1,DContriORI!$E$42:$ZZ$42,"&lt;="&amp;AD$2)</f>
        <v>962818.97395415604</v>
      </c>
      <c r="AE24" s="363">
        <f ca="1">AVERAGEIFS(DContriORI!$E61:$ZZ61,DContriORI!$E$42:$ZZ$42,"&gt;="&amp;AE$1,DContriORI!$E$42:$ZZ$42,"&lt;="&amp;AE$2)</f>
        <v>993653.76943159802</v>
      </c>
      <c r="AF24" s="363">
        <f ca="1">AVERAGEIFS(DContriORI!$E61:$ZZ61,DContriORI!$E$42:$ZZ$42,"&gt;="&amp;AF$1,DContriORI!$E$42:$ZZ$42,"&lt;="&amp;AF$2)</f>
        <v>1003863.7377389608</v>
      </c>
      <c r="AG24" s="363">
        <f ca="1">AVERAGEIFS(DContriORI!$E61:$ZZ61,DContriORI!$E$42:$ZZ$42,"&gt;="&amp;AG$1,DContriORI!$E$42:$ZZ$42,"&lt;="&amp;AG$2)</f>
        <v>984005.33453499991</v>
      </c>
      <c r="AH24" s="363">
        <f ca="1">AVERAGEIFS(DContriORI!$E61:$ZZ61,DContriORI!$E$42:$ZZ$42,"&gt;="&amp;AH$1,DContriORI!$E$42:$ZZ$42,"&lt;="&amp;AH$2)</f>
        <v>965599.43536523648</v>
      </c>
      <c r="AI24" s="363">
        <f ca="1">AVERAGEIFS(DContriORI!$E61:$ZZ61,DContriORI!$E$42:$ZZ$42,"&gt;="&amp;AI$1,DContriORI!$E$42:$ZZ$42,"&lt;="&amp;AI$2)</f>
        <v>992710.19603244972</v>
      </c>
      <c r="AJ24" s="363">
        <f ca="1">AVERAGEIFS(DContriORI!$E61:$ZZ61,DContriORI!$E$42:$ZZ$42,"&gt;="&amp;AJ$1,DContriORI!$E$42:$ZZ$42,"&lt;="&amp;AJ$2)</f>
        <v>1009299.3805689666</v>
      </c>
      <c r="AK24" s="363">
        <f ca="1">AVERAGEIFS(DContriORI!$E61:$ZZ61,DContriORI!$E$42:$ZZ$42,"&gt;="&amp;AK$1,DContriORI!$E$42:$ZZ$42,"&lt;="&amp;AK$2)</f>
        <v>988117.23390301794</v>
      </c>
      <c r="AL24" s="363">
        <f ca="1">AVERAGEIFS(DContriORI!$E61:$ZZ61,DContriORI!$E$42:$ZZ$42,"&gt;="&amp;AL$1,DContriORI!$E$42:$ZZ$42,"&lt;="&amp;AL$2)</f>
        <v>978733.61009134154</v>
      </c>
      <c r="AM24" s="363">
        <f ca="1">AVERAGEIFS(DContriORI!$E61:$ZZ61,DContriORI!$E$42:$ZZ$42,"&gt;="&amp;AM$1,DContriORI!$E$42:$ZZ$42,"&lt;="&amp;AM$2)</f>
        <v>999905.04025881237</v>
      </c>
      <c r="AO24" s="436">
        <f ca="1">AVERAGEIFS(DContriDES!$E61:$ZZ61,DContriDES!$E$42:$ZZ$42,"&gt;="&amp;DContriBimestralAdel!AO$1,DContriDES!$E$42:$ZZ$42,"&lt;="&amp;DContriBimestralAdel!AO$2)</f>
        <v>991579.5957975596</v>
      </c>
      <c r="AP24" s="436">
        <f ca="1">AVERAGEIFS(DContriDES!$E61:$ZZ61,DContriDES!$E$42:$ZZ$42,"&gt;="&amp;DContriBimestralAdel!AP$1,DContriDES!$E$42:$ZZ$42,"&lt;="&amp;DContriBimestralAdel!AP$2)</f>
        <v>986891.54803101579</v>
      </c>
      <c r="AQ24" s="436">
        <f ca="1">AVERAGEIFS(DContriDES!$E61:$ZZ61,DContriDES!$E$42:$ZZ$42,"&gt;="&amp;DContriBimestralAdel!AQ$1,DContriDES!$E$42:$ZZ$42,"&lt;="&amp;DContriBimestralAdel!AQ$2)</f>
        <v>988680.9601543633</v>
      </c>
      <c r="AR24" s="436">
        <f ca="1">AVERAGEIFS(DContriDES!$E61:$ZZ61,DContriDES!$E$42:$ZZ$42,"&gt;="&amp;DContriBimestralAdel!AR$1,DContriDES!$E$42:$ZZ$42,"&lt;="&amp;DContriBimestralAdel!AR$2)</f>
        <v>990606.47220713273</v>
      </c>
      <c r="AS24" s="436">
        <f ca="1">AVERAGEIFS(DContriDES!$E61:$ZZ61,DContriDES!$E$42:$ZZ$42,"&gt;="&amp;DContriBimestralAdel!AS$1,DContriDES!$E$42:$ZZ$42,"&lt;="&amp;DContriBimestralAdel!AS$2)</f>
        <v>987193.28479017504</v>
      </c>
      <c r="AT24" s="436">
        <f ca="1">AVERAGEIFS(DContriDES!$E61:$ZZ61,DContriDES!$E$42:$ZZ$42,"&gt;="&amp;DContriBimestralAdel!AT$1,DContriDES!$E$42:$ZZ$42,"&lt;="&amp;DContriBimestralAdel!AT$2)</f>
        <v>979770.021909373</v>
      </c>
      <c r="AU24" s="436">
        <f ca="1">AVERAGEIFS(DContriDES!$E61:$ZZ61,DContriDES!$E$42:$ZZ$42,"&gt;="&amp;DContriBimestralAdel!AU$1,DContriDES!$E$42:$ZZ$42,"&lt;="&amp;DContriBimestralAdel!AU$2)</f>
        <v>988460.11992094654</v>
      </c>
      <c r="AV24" s="436">
        <f ca="1">AVERAGEIFS(DContriDES!$E61:$ZZ61,DContriDES!$E$42:$ZZ$42,"&gt;="&amp;DContriBimestralAdel!AV$1,DContriDES!$E$42:$ZZ$42,"&lt;="&amp;DContriBimestralAdel!AV$2)</f>
        <v>985837.4751266191</v>
      </c>
      <c r="AW24" s="436">
        <f ca="1">AVERAGEIFS(DContriDES!$E61:$ZZ61,DContriDES!$E$42:$ZZ$42,"&gt;="&amp;DContriBimestralAdel!AW$1,DContriDES!$E$42:$ZZ$42,"&lt;="&amp;DContriBimestralAdel!AW$2)</f>
        <v>989077.79225157259</v>
      </c>
      <c r="AX24" s="436">
        <f ca="1">AVERAGEIFS(DContriDES!$E61:$ZZ61,DContriDES!$E$42:$ZZ$42,"&gt;="&amp;DContriBimestralAdel!AX$1,DContriDES!$E$42:$ZZ$42,"&lt;="&amp;DContriBimestralAdel!AX$2)</f>
        <v>994204.53465001809</v>
      </c>
      <c r="AY24" s="436">
        <f ca="1">AVERAGEIFS(DContriDES!$E61:$ZZ61,DContriDES!$E$42:$ZZ$42,"&gt;="&amp;DContriBimestralAdel!AY$1,DContriDES!$E$42:$ZZ$42,"&lt;="&amp;DContriBimestralAdel!AY$2)</f>
        <v>999555.02225661371</v>
      </c>
      <c r="AZ24" s="436">
        <f ca="1">AVERAGEIFS(DContriDES!$E61:$ZZ61,DContriDES!$E$42:$ZZ$42,"&gt;="&amp;DContriBimestralAdel!AZ$1,DContriDES!$E$42:$ZZ$42,"&lt;="&amp;DContriBimestralAdel!AZ$2)</f>
        <v>993083.3657114316</v>
      </c>
      <c r="BB24" s="436">
        <f ca="1">AVERAGEIFS(DContriDES!$E61:$ZZ61,DContriDES!$E$42:$ZZ$42,"&gt;="&amp;DContriBimestralAdel!BB$1,DContriDES!$E$42:$ZZ$42,"&lt;="&amp;DContriBimestralAdel!BB$2)</f>
        <v>990606.47220713273</v>
      </c>
      <c r="BC24" s="436">
        <f ca="1">AVERAGEIFS(DContriDES!$E61:$ZZ61,DContriDES!$E$42:$ZZ$42,"&gt;="&amp;DContriBimestralAdel!BC$1,DContriDES!$E$42:$ZZ$42,"&lt;="&amp;DContriBimestralAdel!BC$2)</f>
        <v>987193.28479017504</v>
      </c>
      <c r="BD24" s="436">
        <f ca="1">AVERAGEIFS(DContriDES!$E61:$ZZ61,DContriDES!$E$42:$ZZ$42,"&gt;="&amp;DContriBimestralAdel!BD$1,DContriDES!$E$42:$ZZ$42,"&lt;="&amp;DContriBimestralAdel!BD$2)</f>
        <v>979770.021909373</v>
      </c>
      <c r="BE24" s="436">
        <f ca="1">AVERAGEIFS(DContriDES!$E61:$ZZ61,DContriDES!$E$42:$ZZ$42,"&gt;="&amp;DContriBimestralAdel!BE$1,DContriDES!$E$42:$ZZ$42,"&lt;="&amp;DContriBimestralAdel!BE$2)</f>
        <v>988460.11992094654</v>
      </c>
      <c r="BF24" s="436">
        <f ca="1">AVERAGEIFS(DContriDES!$E61:$ZZ61,DContriDES!$E$42:$ZZ$42,"&gt;="&amp;DContriBimestralAdel!BF$1,DContriDES!$E$42:$ZZ$42,"&lt;="&amp;DContriBimestralAdel!BF$2)</f>
        <v>985837.4751266191</v>
      </c>
      <c r="BG24" s="436">
        <f ca="1">AVERAGEIFS(DContriDES!$E61:$ZZ61,DContriDES!$E$42:$ZZ$42,"&gt;="&amp;DContriBimestralAdel!BG$1,DContriDES!$E$42:$ZZ$42,"&lt;="&amp;DContriBimestralAdel!BG$2)</f>
        <v>989077.79225157259</v>
      </c>
      <c r="BH24" s="436">
        <f ca="1">AVERAGEIFS(DContriDES!$E61:$ZZ61,DContriDES!$E$42:$ZZ$42,"&gt;="&amp;DContriBimestralAdel!BH$1,DContriDES!$E$42:$ZZ$42,"&lt;="&amp;DContriBimestralAdel!BH$2)</f>
        <v>994204.53465001809</v>
      </c>
      <c r="BI24" s="436">
        <f ca="1">AVERAGEIFS(DContriDES!$E61:$ZZ61,DContriDES!$E$42:$ZZ$42,"&gt;="&amp;DContriBimestralAdel!BI$1,DContriDES!$E$42:$ZZ$42,"&lt;="&amp;DContriBimestralAdel!BI$2)</f>
        <v>999555.02225661371</v>
      </c>
      <c r="BJ24" s="436">
        <f ca="1">AVERAGEIFS(DContriDES!$E61:$ZZ61,DContriDES!$E$42:$ZZ$42,"&gt;="&amp;DContriBimestralAdel!BJ$1,DContriDES!$E$42:$ZZ$42,"&lt;="&amp;DContriBimestralAdel!BJ$2)</f>
        <v>993083.3657114316</v>
      </c>
      <c r="BK24" s="436">
        <f ca="1">AVERAGEIFS(DContriDES!$E61:$ZZ61,DContriDES!$E$42:$ZZ$42,"&gt;="&amp;DContriBimestralAdel!BK$1,DContriDES!$E$42:$ZZ$42,"&lt;="&amp;DContriBimestralAdel!BK$2)</f>
        <v>0</v>
      </c>
      <c r="BL24" s="436">
        <f ca="1">AVERAGEIFS(DContriDES!$E61:$ZZ61,DContriDES!$E$42:$ZZ$42,"&gt;="&amp;DContriBimestralAdel!BL$1,DContriDES!$E$42:$ZZ$42,"&lt;="&amp;DContriBimestralAdel!BL$2)</f>
        <v>0</v>
      </c>
      <c r="BM24" s="436">
        <f ca="1">AVERAGEIFS(DContriDES!$E61:$ZZ61,DContriDES!$E$42:$ZZ$42,"&gt;="&amp;DContriBimestralAdel!BM$1,DContriDES!$E$42:$ZZ$42,"&lt;="&amp;DContriBimestralAdel!BM$2)</f>
        <v>0</v>
      </c>
    </row>
    <row r="25" spans="1:65" s="440" customFormat="1" x14ac:dyDescent="0.2">
      <c r="A25" s="436" t="s">
        <v>14</v>
      </c>
      <c r="B25" s="363">
        <f ca="1">AVERAGEIFS(DContriORI!$E62:$ZZ62,DContriORI!$E$42:$ZZ$42,"&gt;="&amp;B$1,DContriORI!$E$42:$ZZ$42,"&lt;="&amp;B$2)</f>
        <v>232496.51362100095</v>
      </c>
      <c r="C25" s="363">
        <f ca="1">AVERAGEIFS(DContriORI!$E62:$ZZ62,DContriORI!$E$42:$ZZ$42,"&gt;="&amp;C$1,DContriORI!$E$42:$ZZ$42,"&lt;="&amp;C$2)</f>
        <v>261777.88103121595</v>
      </c>
      <c r="D25" s="363">
        <f ca="1">AVERAGEIFS(DContriORI!$E62:$ZZ62,DContriORI!$E$42:$ZZ$42,"&gt;="&amp;D$1,DContriORI!$E$42:$ZZ$42,"&lt;="&amp;D$2)</f>
        <v>264957.13370061363</v>
      </c>
      <c r="E25" s="363">
        <f ca="1">AVERAGEIFS(DContriORI!$E62:$ZZ62,DContriORI!$E$42:$ZZ$42,"&gt;="&amp;E$1,DContriORI!$E$42:$ZZ$42,"&lt;="&amp;E$2)</f>
        <v>259430.73515183711</v>
      </c>
      <c r="F25" s="363">
        <f ca="1">AVERAGEIFS(DContriORI!$E62:$ZZ62,DContriORI!$E$42:$ZZ$42,"&gt;="&amp;F$1,DContriORI!$E$42:$ZZ$42,"&lt;="&amp;F$2)</f>
        <v>228565.27094893524</v>
      </c>
      <c r="G25" s="363">
        <f ca="1">AVERAGEIFS(DContriORI!$E62:$ZZ62,DContriORI!$E$42:$ZZ$42,"&gt;="&amp;G$1,DContriORI!$E$42:$ZZ$42,"&lt;="&amp;G$2)</f>
        <v>257362.59843491029</v>
      </c>
      <c r="H25" s="363">
        <f ca="1">AVERAGEIFS(DContriORI!$E62:$ZZ62,DContriORI!$E$42:$ZZ$42,"&gt;="&amp;H$1,DContriORI!$E$42:$ZZ$42,"&lt;="&amp;H$2)</f>
        <v>258440.88626910839</v>
      </c>
      <c r="I25" s="363">
        <f ca="1">AVERAGEIFS(DContriORI!$E62:$ZZ62,DContriORI!$E$42:$ZZ$42,"&gt;="&amp;I$1,DContriORI!$E$42:$ZZ$42,"&lt;="&amp;I$2)</f>
        <v>261326.02265338303</v>
      </c>
      <c r="J25" s="363">
        <f ca="1">AVERAGEIFS(DContriORI!$E62:$ZZ62,DContriORI!$E$42:$ZZ$42,"&gt;="&amp;J$1,DContriORI!$E$42:$ZZ$42,"&lt;="&amp;J$2)</f>
        <v>0</v>
      </c>
      <c r="K25" s="363">
        <f ca="1">AVERAGEIFS(DContriORI!$E62:$ZZ62,DContriORI!$E$42:$ZZ$42,"&gt;="&amp;K$1,DContriORI!$E$42:$ZZ$42,"&lt;="&amp;K$2)</f>
        <v>0</v>
      </c>
      <c r="L25" s="363">
        <f ca="1">AVERAGEIFS(DContriORI!$E62:$ZZ62,DContriORI!$E$42:$ZZ$42,"&gt;="&amp;L$1,DContriORI!$E$42:$ZZ$42,"&lt;="&amp;L$2)</f>
        <v>0</v>
      </c>
      <c r="M25" s="363">
        <f ca="1">AVERAGEIFS(DContriORI!$E62:$ZZ62,DContriORI!$E$42:$ZZ$42,"&gt;="&amp;M$1,DContriORI!$E$42:$ZZ$42,"&lt;="&amp;M$2)</f>
        <v>0</v>
      </c>
      <c r="O25" s="436">
        <f ca="1">AVERAGEIFS(DContriDES!$E62:$ZZ62,DContriDES!$E$42:$ZZ$42,"&gt;="&amp;DContriBimestralAdel!O$1,DContriDES!$E$42:$ZZ$42,"&lt;="&amp;DContriBimestralAdel!O$2)</f>
        <v>254212.94170727249</v>
      </c>
      <c r="P25" s="436">
        <f ca="1">AVERAGEIFS(DContriDES!$E62:$ZZ62,DContriDES!$E$42:$ZZ$42,"&gt;="&amp;DContriBimestralAdel!P$1,DContriDES!$E$42:$ZZ$42,"&lt;="&amp;DContriBimestralAdel!P$2)</f>
        <v>250536.24327885703</v>
      </c>
      <c r="Q25" s="436">
        <f ca="1">AVERAGEIFS(DContriDES!$E62:$ZZ62,DContriDES!$E$42:$ZZ$42,"&gt;="&amp;DContriBimestralAdel!Q$1,DContriDES!$E$42:$ZZ$42,"&lt;="&amp;DContriBimestralAdel!Q$2)</f>
        <v>250428.84504904482</v>
      </c>
      <c r="R25" s="436">
        <f ca="1">AVERAGEIFS(DContriDES!$E62:$ZZ62,DContriDES!$E$42:$ZZ$42,"&gt;="&amp;DContriBimestralAdel!R$1,DContriDES!$E$42:$ZZ$42,"&lt;="&amp;DContriBimestralAdel!R$2)</f>
        <v>248721.09548558312</v>
      </c>
      <c r="S25" s="436">
        <f ca="1">AVERAGEIFS(DContriDES!$E62:$ZZ62,DContriDES!$E$42:$ZZ$42,"&gt;="&amp;DContriBimestralAdel!S$1,DContriDES!$E$42:$ZZ$42,"&lt;="&amp;DContriBimestralAdel!S$2)</f>
        <v>254297.82146020359</v>
      </c>
      <c r="T25" s="436">
        <f ca="1">AVERAGEIFS(DContriDES!$E62:$ZZ62,DContriDES!$E$42:$ZZ$42,"&gt;="&amp;DContriBimestralAdel!T$1,DContriDES!$E$42:$ZZ$42,"&lt;="&amp;DContriBimestralAdel!T$2)</f>
        <v>250214.9941344274</v>
      </c>
      <c r="U25" s="436">
        <f ca="1">AVERAGEIFS(DContriDES!$E62:$ZZ62,DContriDES!$E$42:$ZZ$42,"&gt;="&amp;DContriBimestralAdel!U$1,DContriDES!$E$42:$ZZ$42,"&lt;="&amp;DContriBimestralAdel!U$2)</f>
        <v>247392.46071955765</v>
      </c>
      <c r="V25" s="436">
        <f ca="1">AVERAGEIFS(DContriDES!$E62:$ZZ62,DContriDES!$E$42:$ZZ$42,"&gt;="&amp;DContriBimestralAdel!V$1,DContriDES!$E$42:$ZZ$42,"&lt;="&amp;DContriBimestralAdel!V$2)</f>
        <v>252518.47318254385</v>
      </c>
      <c r="W25" s="436">
        <f ca="1">AVERAGEIFS(DContriDES!$E62:$ZZ62,DContriDES!$E$42:$ZZ$42,"&gt;="&amp;DContriBimestralAdel!W$1,DContriDES!$E$42:$ZZ$42,"&lt;="&amp;DContriBimestralAdel!W$2)</f>
        <v>0</v>
      </c>
      <c r="X25" s="436">
        <f ca="1">AVERAGEIFS(DContriDES!$E62:$ZZ62,DContriDES!$E$42:$ZZ$42,"&gt;="&amp;DContriBimestralAdel!X$1,DContriDES!$E$42:$ZZ$42,"&lt;="&amp;DContriBimestralAdel!X$2)</f>
        <v>0</v>
      </c>
      <c r="Y25" s="436">
        <f ca="1">AVERAGEIFS(DContriDES!$E62:$ZZ62,DContriDES!$E$42:$ZZ$42,"&gt;="&amp;DContriBimestralAdel!Y$1,DContriDES!$E$42:$ZZ$42,"&lt;="&amp;DContriBimestralAdel!Y$2)</f>
        <v>0</v>
      </c>
      <c r="Z25" s="436">
        <f ca="1">AVERAGEIFS(DContriDES!$E62:$ZZ62,DContriDES!$E$42:$ZZ$42,"&gt;="&amp;DContriBimestralAdel!Z$1,DContriDES!$E$42:$ZZ$42,"&lt;="&amp;DContriBimestralAdel!Z$2)</f>
        <v>0</v>
      </c>
      <c r="AB25" s="363">
        <f ca="1">AVERAGEIFS(DContriORI!$E62:$ZZ62,DContriORI!$E$42:$ZZ$42,"&gt;="&amp;AB$1,DContriORI!$E$42:$ZZ$42,"&lt;="&amp;AB$2)</f>
        <v>233136.00004786067</v>
      </c>
      <c r="AC25" s="363">
        <f ca="1">AVERAGEIFS(DContriORI!$E62:$ZZ62,DContriORI!$E$42:$ZZ$42,"&gt;="&amp;AC$1,DContriORI!$E$42:$ZZ$42,"&lt;="&amp;AC$2)</f>
        <v>253515.92054526007</v>
      </c>
      <c r="AD25" s="363">
        <f ca="1">AVERAGEIFS(DContriORI!$E62:$ZZ62,DContriORI!$E$42:$ZZ$42,"&gt;="&amp;AD$1,DContriORI!$E$42:$ZZ$42,"&lt;="&amp;AD$2)</f>
        <v>259539.0291947498</v>
      </c>
      <c r="AE25" s="363">
        <f ca="1">AVERAGEIFS(DContriORI!$E62:$ZZ62,DContriORI!$E$42:$ZZ$42,"&gt;="&amp;AE$1,DContriORI!$E$42:$ZZ$42,"&lt;="&amp;AE$2)</f>
        <v>253093.13821201</v>
      </c>
      <c r="AF25" s="363">
        <f ca="1">AVERAGEIFS(DContriORI!$E62:$ZZ62,DContriORI!$E$42:$ZZ$42,"&gt;="&amp;AF$1,DContriORI!$E$42:$ZZ$42,"&lt;="&amp;AF$2)</f>
        <v>237004.0387001053</v>
      </c>
      <c r="AG25" s="363">
        <f ca="1">AVERAGEIFS(DContriORI!$E62:$ZZ62,DContriORI!$E$42:$ZZ$42,"&gt;="&amp;AG$1,DContriORI!$E$42:$ZZ$42,"&lt;="&amp;AG$2)</f>
        <v>259977.38136052876</v>
      </c>
      <c r="AH25" s="363">
        <f ca="1">AVERAGEIFS(DContriORI!$E62:$ZZ62,DContriORI!$E$42:$ZZ$42,"&gt;="&amp;AH$1,DContriORI!$E$42:$ZZ$42,"&lt;="&amp;AH$2)</f>
        <v>262097.15709070148</v>
      </c>
      <c r="AI25" s="363">
        <f ca="1">AVERAGEIFS(DContriORI!$E62:$ZZ62,DContriORI!$E$42:$ZZ$42,"&gt;="&amp;AI$1,DContriORI!$E$42:$ZZ$42,"&lt;="&amp;AI$2)</f>
        <v>251434.57084861255</v>
      </c>
      <c r="AJ25" s="363">
        <f ca="1">AVERAGEIFS(DContriORI!$E62:$ZZ62,DContriORI!$E$42:$ZZ$42,"&gt;="&amp;AJ$1,DContriORI!$E$42:$ZZ$42,"&lt;="&amp;AJ$2)</f>
        <v>233673.26028184334</v>
      </c>
      <c r="AK25" s="363">
        <f ca="1">AVERAGEIFS(DContriORI!$E62:$ZZ62,DContriORI!$E$42:$ZZ$42,"&gt;="&amp;AK$1,DContriORI!$E$42:$ZZ$42,"&lt;="&amp;AK$2)</f>
        <v>256339.32597034887</v>
      </c>
      <c r="AL25" s="363">
        <f ca="1">AVERAGEIFS(DContriORI!$E62:$ZZ62,DContriORI!$E$42:$ZZ$42,"&gt;="&amp;AL$1,DContriORI!$E$42:$ZZ$42,"&lt;="&amp;AL$2)</f>
        <v>256490.40138153787</v>
      </c>
      <c r="AM25" s="363">
        <f ca="1">AVERAGEIFS(DContriORI!$E62:$ZZ62,DContriORI!$E$42:$ZZ$42,"&gt;="&amp;AM$1,DContriORI!$E$42:$ZZ$42,"&lt;="&amp;AM$2)</f>
        <v>253311.84155940285</v>
      </c>
      <c r="AO25" s="436">
        <f ca="1">AVERAGEIFS(DContriDES!$E62:$ZZ62,DContriDES!$E$42:$ZZ$42,"&gt;="&amp;DContriBimestralAdel!AO$1,DContriDES!$E$42:$ZZ$42,"&lt;="&amp;DContriBimestralAdel!AO$2)</f>
        <v>253549.30871678409</v>
      </c>
      <c r="AP25" s="436">
        <f ca="1">AVERAGEIFS(DContriDES!$E62:$ZZ62,DContriDES!$E$42:$ZZ$42,"&gt;="&amp;DContriBimestralAdel!AP$1,DContriDES!$E$42:$ZZ$42,"&lt;="&amp;DContriBimestralAdel!AP$2)</f>
        <v>247450.68372817236</v>
      </c>
      <c r="AQ25" s="436">
        <f ca="1">AVERAGEIFS(DContriDES!$E62:$ZZ62,DContriDES!$E$42:$ZZ$42,"&gt;="&amp;DContriBimestralAdel!AQ$1,DContriDES!$E$42:$ZZ$42,"&lt;="&amp;DContriBimestralAdel!AQ$2)</f>
        <v>248402.40879999634</v>
      </c>
      <c r="AR25" s="436">
        <f ca="1">AVERAGEIFS(DContriDES!$E62:$ZZ62,DContriDES!$E$42:$ZZ$42,"&gt;="&amp;DContriBimestralAdel!AR$1,DContriDES!$E$42:$ZZ$42,"&lt;="&amp;DContriBimestralAdel!AR$2)</f>
        <v>252774.52248389987</v>
      </c>
      <c r="AS25" s="436">
        <f ca="1">AVERAGEIFS(DContriDES!$E62:$ZZ62,DContriDES!$E$42:$ZZ$42,"&gt;="&amp;DContriBimestralAdel!AS$1,DContriDES!$E$42:$ZZ$42,"&lt;="&amp;DContriBimestralAdel!AS$2)</f>
        <v>256886.87813426438</v>
      </c>
      <c r="AT25" s="436">
        <f ca="1">AVERAGEIFS(DContriDES!$E62:$ZZ62,DContriDES!$E$42:$ZZ$42,"&gt;="&amp;DContriBimestralAdel!AT$1,DContriDES!$E$42:$ZZ$42,"&lt;="&amp;DContriBimestralAdel!AT$2)</f>
        <v>251101.11452589673</v>
      </c>
      <c r="AU25" s="436">
        <f ca="1">AVERAGEIFS(DContriDES!$E62:$ZZ62,DContriDES!$E$42:$ZZ$42,"&gt;="&amp;DContriBimestralAdel!AU$1,DContriDES!$E$42:$ZZ$42,"&lt;="&amp;DContriBimestralAdel!AU$2)</f>
        <v>251616.49885403938</v>
      </c>
      <c r="AV25" s="436">
        <f ca="1">AVERAGEIFS(DContriDES!$E62:$ZZ62,DContriDES!$E$42:$ZZ$42,"&gt;="&amp;DContriBimestralAdel!AV$1,DContriDES!$E$42:$ZZ$42,"&lt;="&amp;DContriBimestralAdel!AV$2)</f>
        <v>249037.29469856891</v>
      </c>
      <c r="AW25" s="436">
        <f ca="1">AVERAGEIFS(DContriDES!$E62:$ZZ62,DContriDES!$E$42:$ZZ$42,"&gt;="&amp;DContriBimestralAdel!AW$1,DContriDES!$E$42:$ZZ$42,"&lt;="&amp;DContriBimestralAdel!AW$2)</f>
        <v>252925.57141018019</v>
      </c>
      <c r="AX25" s="436">
        <f ca="1">AVERAGEIFS(DContriDES!$E62:$ZZ62,DContriDES!$E$42:$ZZ$42,"&gt;="&amp;DContriBimestralAdel!AX$1,DContriDES!$E$42:$ZZ$42,"&lt;="&amp;DContriBimestralAdel!AX$2)</f>
        <v>250340.48205063911</v>
      </c>
      <c r="AY25" s="436">
        <f ca="1">AVERAGEIFS(DContriDES!$E62:$ZZ62,DContriDES!$E$42:$ZZ$42,"&gt;="&amp;DContriBimestralAdel!AY$1,DContriDES!$E$42:$ZZ$42,"&lt;="&amp;DContriBimestralAdel!AY$2)</f>
        <v>246496.34400277116</v>
      </c>
      <c r="AZ25" s="436">
        <f ca="1">AVERAGEIFS(DContriDES!$E62:$ZZ62,DContriDES!$E$42:$ZZ$42,"&gt;="&amp;DContriBimestralAdel!AZ$1,DContriDES!$E$42:$ZZ$42,"&lt;="&amp;DContriBimestralAdel!AZ$2)</f>
        <v>250821.63386528648</v>
      </c>
      <c r="BB25" s="436">
        <f ca="1">AVERAGEIFS(DContriDES!$E62:$ZZ62,DContriDES!$E$42:$ZZ$42,"&gt;="&amp;DContriBimestralAdel!BB$1,DContriDES!$E$42:$ZZ$42,"&lt;="&amp;DContriBimestralAdel!BB$2)</f>
        <v>252774.52248389987</v>
      </c>
      <c r="BC25" s="436">
        <f ca="1">AVERAGEIFS(DContriDES!$E62:$ZZ62,DContriDES!$E$42:$ZZ$42,"&gt;="&amp;DContriBimestralAdel!BC$1,DContriDES!$E$42:$ZZ$42,"&lt;="&amp;DContriBimestralAdel!BC$2)</f>
        <v>256886.87813426438</v>
      </c>
      <c r="BD25" s="436">
        <f ca="1">AVERAGEIFS(DContriDES!$E62:$ZZ62,DContriDES!$E$42:$ZZ$42,"&gt;="&amp;DContriBimestralAdel!BD$1,DContriDES!$E$42:$ZZ$42,"&lt;="&amp;DContriBimestralAdel!BD$2)</f>
        <v>251101.11452589673</v>
      </c>
      <c r="BE25" s="436">
        <f ca="1">AVERAGEIFS(DContriDES!$E62:$ZZ62,DContriDES!$E$42:$ZZ$42,"&gt;="&amp;DContriBimestralAdel!BE$1,DContriDES!$E$42:$ZZ$42,"&lt;="&amp;DContriBimestralAdel!BE$2)</f>
        <v>251616.49885403938</v>
      </c>
      <c r="BF25" s="436">
        <f ca="1">AVERAGEIFS(DContriDES!$E62:$ZZ62,DContriDES!$E$42:$ZZ$42,"&gt;="&amp;DContriBimestralAdel!BF$1,DContriDES!$E$42:$ZZ$42,"&lt;="&amp;DContriBimestralAdel!BF$2)</f>
        <v>249037.29469856891</v>
      </c>
      <c r="BG25" s="436">
        <f ca="1">AVERAGEIFS(DContriDES!$E62:$ZZ62,DContriDES!$E$42:$ZZ$42,"&gt;="&amp;DContriBimestralAdel!BG$1,DContriDES!$E$42:$ZZ$42,"&lt;="&amp;DContriBimestralAdel!BG$2)</f>
        <v>252925.57141018019</v>
      </c>
      <c r="BH25" s="436">
        <f ca="1">AVERAGEIFS(DContriDES!$E62:$ZZ62,DContriDES!$E$42:$ZZ$42,"&gt;="&amp;DContriBimestralAdel!BH$1,DContriDES!$E$42:$ZZ$42,"&lt;="&amp;DContriBimestralAdel!BH$2)</f>
        <v>250340.48205063911</v>
      </c>
      <c r="BI25" s="436">
        <f ca="1">AVERAGEIFS(DContriDES!$E62:$ZZ62,DContriDES!$E$42:$ZZ$42,"&gt;="&amp;DContriBimestralAdel!BI$1,DContriDES!$E$42:$ZZ$42,"&lt;="&amp;DContriBimestralAdel!BI$2)</f>
        <v>246496.34400277116</v>
      </c>
      <c r="BJ25" s="436">
        <f ca="1">AVERAGEIFS(DContriDES!$E62:$ZZ62,DContriDES!$E$42:$ZZ$42,"&gt;="&amp;DContriBimestralAdel!BJ$1,DContriDES!$E$42:$ZZ$42,"&lt;="&amp;DContriBimestralAdel!BJ$2)</f>
        <v>250821.63386528648</v>
      </c>
      <c r="BK25" s="436">
        <f ca="1">AVERAGEIFS(DContriDES!$E62:$ZZ62,DContriDES!$E$42:$ZZ$42,"&gt;="&amp;DContriBimestralAdel!BK$1,DContriDES!$E$42:$ZZ$42,"&lt;="&amp;DContriBimestralAdel!BK$2)</f>
        <v>0</v>
      </c>
      <c r="BL25" s="436">
        <f ca="1">AVERAGEIFS(DContriDES!$E62:$ZZ62,DContriDES!$E$42:$ZZ$42,"&gt;="&amp;DContriBimestralAdel!BL$1,DContriDES!$E$42:$ZZ$42,"&lt;="&amp;DContriBimestralAdel!BL$2)</f>
        <v>0</v>
      </c>
      <c r="BM25" s="436">
        <f ca="1">AVERAGEIFS(DContriDES!$E62:$ZZ62,DContriDES!$E$42:$ZZ$42,"&gt;="&amp;DContriBimestralAdel!BM$1,DContriDES!$E$42:$ZZ$42,"&lt;="&amp;DContriBimestralAdel!BM$2)</f>
        <v>0</v>
      </c>
    </row>
    <row r="26" spans="1:65" s="440" customFormat="1" x14ac:dyDescent="0.2">
      <c r="A26" s="436" t="s">
        <v>15</v>
      </c>
      <c r="B26" s="363">
        <f ca="1">AVERAGEIFS(DContriORI!$E63:$ZZ63,DContriORI!$E$42:$ZZ$42,"&gt;="&amp;B$1,DContriORI!$E$42:$ZZ$42,"&lt;="&amp;B$2)</f>
        <v>26186.973251934694</v>
      </c>
      <c r="C26" s="363">
        <f ca="1">AVERAGEIFS(DContriORI!$E63:$ZZ63,DContriORI!$E$42:$ZZ$42,"&gt;="&amp;C$1,DContriORI!$E$42:$ZZ$42,"&lt;="&amp;C$2)</f>
        <v>26399.234878416333</v>
      </c>
      <c r="D26" s="363">
        <f ca="1">AVERAGEIFS(DContriORI!$E63:$ZZ63,DContriORI!$E$42:$ZZ$42,"&gt;="&amp;D$1,DContriORI!$E$42:$ZZ$42,"&lt;="&amp;D$2)</f>
        <v>27854.335264954898</v>
      </c>
      <c r="E26" s="363">
        <f ca="1">AVERAGEIFS(DContriORI!$E63:$ZZ63,DContriORI!$E$42:$ZZ$42,"&gt;="&amp;E$1,DContriORI!$E$42:$ZZ$42,"&lt;="&amp;E$2)</f>
        <v>27169.49806082069</v>
      </c>
      <c r="F26" s="363">
        <f ca="1">AVERAGEIFS(DContriORI!$E63:$ZZ63,DContriORI!$E$42:$ZZ$42,"&gt;="&amp;F$1,DContriORI!$E$42:$ZZ$42,"&lt;="&amp;F$2)</f>
        <v>25201.553641557486</v>
      </c>
      <c r="G26" s="363">
        <f ca="1">AVERAGEIFS(DContriORI!$E63:$ZZ63,DContriORI!$E$42:$ZZ$42,"&gt;="&amp;G$1,DContriORI!$E$42:$ZZ$42,"&lt;="&amp;G$2)</f>
        <v>24102.308413094328</v>
      </c>
      <c r="H26" s="363">
        <f ca="1">AVERAGEIFS(DContriORI!$E63:$ZZ63,DContriORI!$E$42:$ZZ$42,"&gt;="&amp;H$1,DContriORI!$E$42:$ZZ$42,"&lt;="&amp;H$2)</f>
        <v>24945.512594132117</v>
      </c>
      <c r="I26" s="363">
        <f ca="1">AVERAGEIFS(DContriORI!$E63:$ZZ63,DContriORI!$E$42:$ZZ$42,"&gt;="&amp;I$1,DContriORI!$E$42:$ZZ$42,"&lt;="&amp;I$2)</f>
        <v>26551.197551555808</v>
      </c>
      <c r="J26" s="363">
        <f ca="1">AVERAGEIFS(DContriORI!$E63:$ZZ63,DContriORI!$E$42:$ZZ$42,"&gt;="&amp;J$1,DContriORI!$E$42:$ZZ$42,"&lt;="&amp;J$2)</f>
        <v>0</v>
      </c>
      <c r="K26" s="363">
        <f ca="1">AVERAGEIFS(DContriORI!$E63:$ZZ63,DContriORI!$E$42:$ZZ$42,"&gt;="&amp;K$1,DContriORI!$E$42:$ZZ$42,"&lt;="&amp;K$2)</f>
        <v>0</v>
      </c>
      <c r="L26" s="363">
        <f ca="1">AVERAGEIFS(DContriORI!$E63:$ZZ63,DContriORI!$E$42:$ZZ$42,"&gt;="&amp;L$1,DContriORI!$E$42:$ZZ$42,"&lt;="&amp;L$2)</f>
        <v>0</v>
      </c>
      <c r="M26" s="363">
        <f ca="1">AVERAGEIFS(DContriORI!$E63:$ZZ63,DContriORI!$E$42:$ZZ$42,"&gt;="&amp;M$1,DContriORI!$E$42:$ZZ$42,"&lt;="&amp;M$2)</f>
        <v>0</v>
      </c>
      <c r="O26" s="436">
        <f ca="1">AVERAGEIFS(DContriDES!$E63:$ZZ63,DContriDES!$E$42:$ZZ$42,"&gt;="&amp;DContriBimestralAdel!O$1,DContriDES!$E$42:$ZZ$42,"&lt;="&amp;DContriBimestralAdel!O$2)</f>
        <v>26511.926760130111</v>
      </c>
      <c r="P26" s="436">
        <f ca="1">AVERAGEIFS(DContriDES!$E63:$ZZ63,DContriDES!$E$42:$ZZ$42,"&gt;="&amp;DContriBimestralAdel!P$1,DContriDES!$E$42:$ZZ$42,"&lt;="&amp;DContriBimestralAdel!P$2)</f>
        <v>25933.383692097035</v>
      </c>
      <c r="Q26" s="436">
        <f ca="1">AVERAGEIFS(DContriDES!$E63:$ZZ63,DContriDES!$E$42:$ZZ$42,"&gt;="&amp;DContriBimestralAdel!Q$1,DContriDES!$E$42:$ZZ$42,"&lt;="&amp;DContriBimestralAdel!Q$2)</f>
        <v>26889.460750188409</v>
      </c>
      <c r="R26" s="436">
        <f ca="1">AVERAGEIFS(DContriDES!$E63:$ZZ63,DContriDES!$E$42:$ZZ$42,"&gt;="&amp;DContriBimestralAdel!R$1,DContriDES!$E$42:$ZZ$42,"&lt;="&amp;DContriBimestralAdel!R$2)</f>
        <v>25723.326552729352</v>
      </c>
      <c r="S26" s="436">
        <f ca="1">AVERAGEIFS(DContriDES!$E63:$ZZ63,DContriDES!$E$42:$ZZ$42,"&gt;="&amp;DContriBimestralAdel!S$1,DContriDES!$E$42:$ZZ$42,"&lt;="&amp;DContriBimestralAdel!S$2)</f>
        <v>25571.699477843184</v>
      </c>
      <c r="T26" s="436">
        <f ca="1">AVERAGEIFS(DContriDES!$E63:$ZZ63,DContriDES!$E$42:$ZZ$42,"&gt;="&amp;DContriBimestralAdel!T$1,DContriDES!$E$42:$ZZ$42,"&lt;="&amp;DContriBimestralAdel!T$2)</f>
        <v>25160.847335610983</v>
      </c>
      <c r="U26" s="436">
        <f ca="1">AVERAGEIFS(DContriDES!$E63:$ZZ63,DContriDES!$E$42:$ZZ$42,"&gt;="&amp;DContriBimestralAdel!U$1,DContriDES!$E$42:$ZZ$42,"&lt;="&amp;DContriBimestralAdel!U$2)</f>
        <v>24306.998768269747</v>
      </c>
      <c r="V26" s="436">
        <f ca="1">AVERAGEIFS(DContriDES!$E63:$ZZ63,DContriDES!$E$42:$ZZ$42,"&gt;="&amp;DContriBimestralAdel!V$1,DContriDES!$E$42:$ZZ$42,"&lt;="&amp;DContriBimestralAdel!V$2)</f>
        <v>25295.63729913102</v>
      </c>
      <c r="W26" s="436">
        <f ca="1">AVERAGEIFS(DContriDES!$E63:$ZZ63,DContriDES!$E$42:$ZZ$42,"&gt;="&amp;DContriBimestralAdel!W$1,DContriDES!$E$42:$ZZ$42,"&lt;="&amp;DContriBimestralAdel!W$2)</f>
        <v>0</v>
      </c>
      <c r="X26" s="436">
        <f ca="1">AVERAGEIFS(DContriDES!$E63:$ZZ63,DContriDES!$E$42:$ZZ$42,"&gt;="&amp;DContriBimestralAdel!X$1,DContriDES!$E$42:$ZZ$42,"&lt;="&amp;DContriBimestralAdel!X$2)</f>
        <v>0</v>
      </c>
      <c r="Y26" s="436">
        <f ca="1">AVERAGEIFS(DContriDES!$E63:$ZZ63,DContriDES!$E$42:$ZZ$42,"&gt;="&amp;DContriBimestralAdel!Y$1,DContriDES!$E$42:$ZZ$42,"&lt;="&amp;DContriBimestralAdel!Y$2)</f>
        <v>0</v>
      </c>
      <c r="Z26" s="436">
        <f ca="1">AVERAGEIFS(DContriDES!$E63:$ZZ63,DContriDES!$E$42:$ZZ$42,"&gt;="&amp;DContriBimestralAdel!Z$1,DContriDES!$E$42:$ZZ$42,"&lt;="&amp;DContriBimestralAdel!Z$2)</f>
        <v>0</v>
      </c>
      <c r="AB26" s="363">
        <f ca="1">AVERAGEIFS(DContriORI!$E63:$ZZ63,DContriORI!$E$42:$ZZ$42,"&gt;="&amp;AB$1,DContriORI!$E$42:$ZZ$42,"&lt;="&amp;AB$2)</f>
        <v>29723.862979351019</v>
      </c>
      <c r="AC26" s="363">
        <f ca="1">AVERAGEIFS(DContriORI!$E63:$ZZ63,DContriORI!$E$42:$ZZ$42,"&gt;="&amp;AC$1,DContriORI!$E$42:$ZZ$42,"&lt;="&amp;AC$2)</f>
        <v>28006.42074608192</v>
      </c>
      <c r="AD26" s="363">
        <f ca="1">AVERAGEIFS(DContriORI!$E63:$ZZ63,DContriORI!$E$42:$ZZ$42,"&gt;="&amp;AD$1,DContriORI!$E$42:$ZZ$42,"&lt;="&amp;AD$2)</f>
        <v>28672.646713123791</v>
      </c>
      <c r="AE26" s="363">
        <f ca="1">AVERAGEIFS(DContriORI!$E63:$ZZ63,DContriORI!$E$42:$ZZ$42,"&gt;="&amp;AE$1,DContriORI!$E$42:$ZZ$42,"&lt;="&amp;AE$2)</f>
        <v>26003.397561437421</v>
      </c>
      <c r="AF26" s="363">
        <f ca="1">AVERAGEIFS(DContriORI!$E63:$ZZ63,DContriORI!$E$42:$ZZ$42,"&gt;="&amp;AF$1,DContriORI!$E$42:$ZZ$42,"&lt;="&amp;AF$2)</f>
        <v>26412.791070119187</v>
      </c>
      <c r="AG26" s="363">
        <f ca="1">AVERAGEIFS(DContriORI!$E63:$ZZ63,DContriORI!$E$42:$ZZ$42,"&gt;="&amp;AG$1,DContriORI!$E$42:$ZZ$42,"&lt;="&amp;AG$2)</f>
        <v>26409.406802950845</v>
      </c>
      <c r="AH26" s="363">
        <f ca="1">AVERAGEIFS(DContriORI!$E63:$ZZ63,DContriORI!$E$42:$ZZ$42,"&gt;="&amp;AH$1,DContriORI!$E$42:$ZZ$42,"&lt;="&amp;AH$2)</f>
        <v>27809.067029086178</v>
      </c>
      <c r="AI26" s="363">
        <f ca="1">AVERAGEIFS(DContriORI!$E63:$ZZ63,DContriORI!$E$42:$ZZ$42,"&gt;="&amp;AI$1,DContriORI!$E$42:$ZZ$42,"&lt;="&amp;AI$2)</f>
        <v>25246.403097835893</v>
      </c>
      <c r="AJ26" s="363">
        <f ca="1">AVERAGEIFS(DContriORI!$E63:$ZZ63,DContriORI!$E$42:$ZZ$42,"&gt;="&amp;AJ$1,DContriORI!$E$42:$ZZ$42,"&lt;="&amp;AJ$2)</f>
        <v>25874.123464526307</v>
      </c>
      <c r="AK26" s="363">
        <f ca="1">AVERAGEIFS(DContriORI!$E63:$ZZ63,DContriORI!$E$42:$ZZ$42,"&gt;="&amp;AK$1,DContriORI!$E$42:$ZZ$42,"&lt;="&amp;AK$2)</f>
        <v>24384.84985142732</v>
      </c>
      <c r="AL26" s="363">
        <f ca="1">AVERAGEIFS(DContriORI!$E63:$ZZ63,DContriORI!$E$42:$ZZ$42,"&gt;="&amp;AL$1,DContriORI!$E$42:$ZZ$42,"&lt;="&amp;AL$2)</f>
        <v>25274.531714579691</v>
      </c>
      <c r="AM26" s="363">
        <f ca="1">AVERAGEIFS(DContriORI!$E63:$ZZ63,DContriORI!$E$42:$ZZ$42,"&gt;="&amp;AM$1,DContriORI!$E$42:$ZZ$42,"&lt;="&amp;AM$2)</f>
        <v>24608.449922566215</v>
      </c>
      <c r="AO26" s="436">
        <f ca="1">AVERAGEIFS(DContriDES!$E63:$ZZ63,DContriDES!$E$42:$ZZ$42,"&gt;="&amp;DContriBimestralAdel!AO$1,DContriDES!$E$42:$ZZ$42,"&lt;="&amp;DContriBimestralAdel!AO$2)</f>
        <v>29346.981318819711</v>
      </c>
      <c r="AP26" s="436">
        <f ca="1">AVERAGEIFS(DContriDES!$E63:$ZZ63,DContriDES!$E$42:$ZZ$42,"&gt;="&amp;DContriBimestralAdel!AP$1,DContriDES!$E$42:$ZZ$42,"&lt;="&amp;DContriBimestralAdel!AP$2)</f>
        <v>28663.295434796775</v>
      </c>
      <c r="AQ26" s="436">
        <f ca="1">AVERAGEIFS(DContriDES!$E63:$ZZ63,DContriDES!$E$42:$ZZ$42,"&gt;="&amp;DContriBimestralAdel!AQ$1,DContriDES!$E$42:$ZZ$42,"&lt;="&amp;DContriBimestralAdel!AQ$2)</f>
        <v>27862.718005695177</v>
      </c>
      <c r="AR26" s="436">
        <f ca="1">AVERAGEIFS(DContriDES!$E63:$ZZ63,DContriDES!$E$42:$ZZ$42,"&gt;="&amp;DContriBimestralAdel!AR$1,DContriDES!$E$42:$ZZ$42,"&lt;="&amp;DContriBimestralAdel!AR$2)</f>
        <v>26497.741886042539</v>
      </c>
      <c r="AS26" s="436">
        <f ca="1">AVERAGEIFS(DContriDES!$E63:$ZZ63,DContriDES!$E$42:$ZZ$42,"&gt;="&amp;DContriBimestralAdel!AS$1,DContriDES!$E$42:$ZZ$42,"&lt;="&amp;DContriBimestralAdel!AS$2)</f>
        <v>27052.76160671144</v>
      </c>
      <c r="AT26" s="436">
        <f ca="1">AVERAGEIFS(DContriDES!$E63:$ZZ63,DContriDES!$E$42:$ZZ$42,"&gt;="&amp;DContriBimestralAdel!AT$1,DContriDES!$E$42:$ZZ$42,"&lt;="&amp;DContriBimestralAdel!AT$2)</f>
        <v>26156.66451806109</v>
      </c>
      <c r="AU26" s="436">
        <f ca="1">AVERAGEIFS(DContriDES!$E63:$ZZ63,DContriDES!$E$42:$ZZ$42,"&gt;="&amp;DContriBimestralAdel!AU$1,DContriDES!$E$42:$ZZ$42,"&lt;="&amp;DContriBimestralAdel!AU$2)</f>
        <v>26873.186304893792</v>
      </c>
      <c r="AV26" s="436">
        <f ca="1">AVERAGEIFS(DContriDES!$E63:$ZZ63,DContriDES!$E$42:$ZZ$42,"&gt;="&amp;DContriBimestralAdel!AV$1,DContriDES!$E$42:$ZZ$42,"&lt;="&amp;DContriBimestralAdel!AV$2)</f>
        <v>25743.545876915025</v>
      </c>
      <c r="AW26" s="436">
        <f ca="1">AVERAGEIFS(DContriDES!$E63:$ZZ63,DContriDES!$E$42:$ZZ$42,"&gt;="&amp;DContriBimestralAdel!AW$1,DContriDES!$E$42:$ZZ$42,"&lt;="&amp;DContriBimestralAdel!AW$2)</f>
        <v>25588.069037765719</v>
      </c>
      <c r="AX26" s="436">
        <f ca="1">AVERAGEIFS(DContriDES!$E63:$ZZ63,DContriDES!$E$42:$ZZ$42,"&gt;="&amp;DContriBimestralAdel!AX$1,DContriDES!$E$42:$ZZ$42,"&lt;="&amp;DContriBimestralAdel!AX$2)</f>
        <v>25007.85625019699</v>
      </c>
      <c r="AY26" s="436">
        <f ca="1">AVERAGEIFS(DContriDES!$E63:$ZZ63,DContriDES!$E$42:$ZZ$42,"&gt;="&amp;DContriBimestralAdel!AY$1,DContriDES!$E$42:$ZZ$42,"&lt;="&amp;DContriBimestralAdel!AY$2)</f>
        <v>24408.761357472435</v>
      </c>
      <c r="AZ26" s="436">
        <f ca="1">AVERAGEIFS(DContriDES!$E63:$ZZ63,DContriDES!$E$42:$ZZ$42,"&gt;="&amp;DContriBimestralAdel!AZ$1,DContriDES!$E$42:$ZZ$42,"&lt;="&amp;DContriBimestralAdel!AZ$2)</f>
        <v>25097.78749343126</v>
      </c>
      <c r="BB26" s="436">
        <f ca="1">AVERAGEIFS(DContriDES!$E63:$ZZ63,DContriDES!$E$42:$ZZ$42,"&gt;="&amp;DContriBimestralAdel!BB$1,DContriDES!$E$42:$ZZ$42,"&lt;="&amp;DContriBimestralAdel!BB$2)</f>
        <v>26497.741886042539</v>
      </c>
      <c r="BC26" s="436">
        <f ca="1">AVERAGEIFS(DContriDES!$E63:$ZZ63,DContriDES!$E$42:$ZZ$42,"&gt;="&amp;DContriBimestralAdel!BC$1,DContriDES!$E$42:$ZZ$42,"&lt;="&amp;DContriBimestralAdel!BC$2)</f>
        <v>27052.76160671144</v>
      </c>
      <c r="BD26" s="436">
        <f ca="1">AVERAGEIFS(DContriDES!$E63:$ZZ63,DContriDES!$E$42:$ZZ$42,"&gt;="&amp;DContriBimestralAdel!BD$1,DContriDES!$E$42:$ZZ$42,"&lt;="&amp;DContriBimestralAdel!BD$2)</f>
        <v>26156.66451806109</v>
      </c>
      <c r="BE26" s="436">
        <f ca="1">AVERAGEIFS(DContriDES!$E63:$ZZ63,DContriDES!$E$42:$ZZ$42,"&gt;="&amp;DContriBimestralAdel!BE$1,DContriDES!$E$42:$ZZ$42,"&lt;="&amp;DContriBimestralAdel!BE$2)</f>
        <v>26873.186304893792</v>
      </c>
      <c r="BF26" s="436">
        <f ca="1">AVERAGEIFS(DContriDES!$E63:$ZZ63,DContriDES!$E$42:$ZZ$42,"&gt;="&amp;DContriBimestralAdel!BF$1,DContriDES!$E$42:$ZZ$42,"&lt;="&amp;DContriBimestralAdel!BF$2)</f>
        <v>25743.545876915025</v>
      </c>
      <c r="BG26" s="436">
        <f ca="1">AVERAGEIFS(DContriDES!$E63:$ZZ63,DContriDES!$E$42:$ZZ$42,"&gt;="&amp;DContriBimestralAdel!BG$1,DContriDES!$E$42:$ZZ$42,"&lt;="&amp;DContriBimestralAdel!BG$2)</f>
        <v>25588.069037765719</v>
      </c>
      <c r="BH26" s="436">
        <f ca="1">AVERAGEIFS(DContriDES!$E63:$ZZ63,DContriDES!$E$42:$ZZ$42,"&gt;="&amp;DContriBimestralAdel!BH$1,DContriDES!$E$42:$ZZ$42,"&lt;="&amp;DContriBimestralAdel!BH$2)</f>
        <v>25007.85625019699</v>
      </c>
      <c r="BI26" s="436">
        <f ca="1">AVERAGEIFS(DContriDES!$E63:$ZZ63,DContriDES!$E$42:$ZZ$42,"&gt;="&amp;DContriBimestralAdel!BI$1,DContriDES!$E$42:$ZZ$42,"&lt;="&amp;DContriBimestralAdel!BI$2)</f>
        <v>24408.761357472435</v>
      </c>
      <c r="BJ26" s="436">
        <f ca="1">AVERAGEIFS(DContriDES!$E63:$ZZ63,DContriDES!$E$42:$ZZ$42,"&gt;="&amp;DContriBimestralAdel!BJ$1,DContriDES!$E$42:$ZZ$42,"&lt;="&amp;DContriBimestralAdel!BJ$2)</f>
        <v>25097.78749343126</v>
      </c>
      <c r="BK26" s="436">
        <f ca="1">AVERAGEIFS(DContriDES!$E63:$ZZ63,DContriDES!$E$42:$ZZ$42,"&gt;="&amp;DContriBimestralAdel!BK$1,DContriDES!$E$42:$ZZ$42,"&lt;="&amp;DContriBimestralAdel!BK$2)</f>
        <v>0</v>
      </c>
      <c r="BL26" s="436">
        <f ca="1">AVERAGEIFS(DContriDES!$E63:$ZZ63,DContriDES!$E$42:$ZZ$42,"&gt;="&amp;DContriBimestralAdel!BL$1,DContriDES!$E$42:$ZZ$42,"&lt;="&amp;DContriBimestralAdel!BL$2)</f>
        <v>0</v>
      </c>
      <c r="BM26" s="436">
        <f ca="1">AVERAGEIFS(DContriDES!$E63:$ZZ63,DContriDES!$E$42:$ZZ$42,"&gt;="&amp;DContriBimestralAdel!BM$1,DContriDES!$E$42:$ZZ$42,"&lt;="&amp;DContriBimestralAdel!BM$2)</f>
        <v>0</v>
      </c>
    </row>
    <row r="27" spans="1:65" s="440" customFormat="1" x14ac:dyDescent="0.2">
      <c r="A27" s="436" t="s">
        <v>16</v>
      </c>
      <c r="B27" s="363">
        <f ca="1">AVERAGEIFS(DContriORI!$E64:$ZZ64,DContriORI!$E$42:$ZZ$42,"&gt;="&amp;B$1,DContriORI!$E$42:$ZZ$42,"&lt;="&amp;B$2)</f>
        <v>14753.174294565604</v>
      </c>
      <c r="C27" s="363">
        <f ca="1">AVERAGEIFS(DContriORI!$E64:$ZZ64,DContriORI!$E$42:$ZZ$42,"&gt;="&amp;C$1,DContriORI!$E$42:$ZZ$42,"&lt;="&amp;C$2)</f>
        <v>17121.84128123234</v>
      </c>
      <c r="D27" s="363">
        <f ca="1">AVERAGEIFS(DContriORI!$E64:$ZZ64,DContriORI!$E$42:$ZZ$42,"&gt;="&amp;D$1,DContriORI!$E$42:$ZZ$42,"&lt;="&amp;D$2)</f>
        <v>16453.220474679536</v>
      </c>
      <c r="E27" s="363">
        <f ca="1">AVERAGEIFS(DContriORI!$E64:$ZZ64,DContriORI!$E$42:$ZZ$42,"&gt;="&amp;E$1,DContriORI!$E$42:$ZZ$42,"&lt;="&amp;E$2)</f>
        <v>16523.880257194578</v>
      </c>
      <c r="F27" s="363">
        <f ca="1">AVERAGEIFS(DContriORI!$E64:$ZZ64,DContriORI!$E$42:$ZZ$42,"&gt;="&amp;F$1,DContriORI!$E$42:$ZZ$42,"&lt;="&amp;F$2)</f>
        <v>14443.463452246911</v>
      </c>
      <c r="G27" s="363">
        <f ca="1">AVERAGEIFS(DContriORI!$E64:$ZZ64,DContriORI!$E$42:$ZZ$42,"&gt;="&amp;G$1,DContriORI!$E$42:$ZZ$42,"&lt;="&amp;G$2)</f>
        <v>16814.018288057701</v>
      </c>
      <c r="H27" s="363">
        <f ca="1">AVERAGEIFS(DContriORI!$E64:$ZZ64,DContriORI!$E$42:$ZZ$42,"&gt;="&amp;H$1,DContriORI!$E$42:$ZZ$42,"&lt;="&amp;H$2)</f>
        <v>16181.771182567179</v>
      </c>
      <c r="I27" s="363">
        <f ca="1">AVERAGEIFS(DContriORI!$E64:$ZZ64,DContriORI!$E$42:$ZZ$42,"&gt;="&amp;I$1,DContriORI!$E$42:$ZZ$42,"&lt;="&amp;I$2)</f>
        <v>15980.536275920487</v>
      </c>
      <c r="J27" s="363">
        <f ca="1">AVERAGEIFS(DContriORI!$E64:$ZZ64,DContriORI!$E$42:$ZZ$42,"&gt;="&amp;J$1,DContriORI!$E$42:$ZZ$42,"&lt;="&amp;J$2)</f>
        <v>0</v>
      </c>
      <c r="K27" s="363">
        <f ca="1">AVERAGEIFS(DContriORI!$E64:$ZZ64,DContriORI!$E$42:$ZZ$42,"&gt;="&amp;K$1,DContriORI!$E$42:$ZZ$42,"&lt;="&amp;K$2)</f>
        <v>0</v>
      </c>
      <c r="L27" s="363">
        <f ca="1">AVERAGEIFS(DContriORI!$E64:$ZZ64,DContriORI!$E$42:$ZZ$42,"&gt;="&amp;L$1,DContriORI!$E$42:$ZZ$42,"&lt;="&amp;L$2)</f>
        <v>0</v>
      </c>
      <c r="M27" s="363">
        <f ca="1">AVERAGEIFS(DContriORI!$E64:$ZZ64,DContriORI!$E$42:$ZZ$42,"&gt;="&amp;M$1,DContriORI!$E$42:$ZZ$42,"&lt;="&amp;M$2)</f>
        <v>0</v>
      </c>
      <c r="O27" s="436">
        <f ca="1">AVERAGEIFS(DContriDES!$E64:$ZZ64,DContriDES!$E$42:$ZZ$42,"&gt;="&amp;DContriBimestralAdel!O$1,DContriDES!$E$42:$ZZ$42,"&lt;="&amp;DContriBimestralAdel!O$2)</f>
        <v>16345.497274506764</v>
      </c>
      <c r="P27" s="436">
        <f ca="1">AVERAGEIFS(DContriDES!$E64:$ZZ64,DContriDES!$E$42:$ZZ$42,"&gt;="&amp;DContriBimestralAdel!P$1,DContriDES!$E$42:$ZZ$42,"&lt;="&amp;DContriBimestralAdel!P$2)</f>
        <v>16210.194857287614</v>
      </c>
      <c r="Q27" s="436">
        <f ca="1">AVERAGEIFS(DContriDES!$E64:$ZZ64,DContriDES!$E$42:$ZZ$42,"&gt;="&amp;DContriBimestralAdel!Q$1,DContriDES!$E$42:$ZZ$42,"&lt;="&amp;DContriBimestralAdel!Q$2)</f>
        <v>16070.943530194079</v>
      </c>
      <c r="R27" s="436">
        <f ca="1">AVERAGEIFS(DContriDES!$E64:$ZZ64,DContriDES!$E$42:$ZZ$42,"&gt;="&amp;DContriBimestralAdel!R$1,DContriDES!$E$42:$ZZ$42,"&lt;="&amp;DContriBimestralAdel!R$2)</f>
        <v>16008.697774731121</v>
      </c>
      <c r="S27" s="436">
        <f ca="1">AVERAGEIFS(DContriDES!$E64:$ZZ64,DContriDES!$E$42:$ZZ$42,"&gt;="&amp;DContriBimestralAdel!S$1,DContriDES!$E$42:$ZZ$42,"&lt;="&amp;DContriBimestralAdel!S$2)</f>
        <v>16314.315224151323</v>
      </c>
      <c r="T27" s="436">
        <f ca="1">AVERAGEIFS(DContriDES!$E64:$ZZ64,DContriDES!$E$42:$ZZ$42,"&gt;="&amp;DContriBimestralAdel!T$1,DContriDES!$E$42:$ZZ$42,"&lt;="&amp;DContriBimestralAdel!T$2)</f>
        <v>16371.178155313441</v>
      </c>
      <c r="U27" s="436">
        <f ca="1">AVERAGEIFS(DContriDES!$E64:$ZZ64,DContriDES!$E$42:$ZZ$42,"&gt;="&amp;DContriBimestralAdel!U$1,DContriDES!$E$42:$ZZ$42,"&lt;="&amp;DContriBimestralAdel!U$2)</f>
        <v>15990.779563926666</v>
      </c>
      <c r="V27" s="436">
        <f ca="1">AVERAGEIFS(DContriDES!$E64:$ZZ64,DContriDES!$E$42:$ZZ$42,"&gt;="&amp;DContriBimestralAdel!V$1,DContriDES!$E$42:$ZZ$42,"&lt;="&amp;DContriBimestralAdel!V$2)</f>
        <v>15741.084674951428</v>
      </c>
      <c r="W27" s="436">
        <f ca="1">AVERAGEIFS(DContriDES!$E64:$ZZ64,DContriDES!$E$42:$ZZ$42,"&gt;="&amp;DContriBimestralAdel!W$1,DContriDES!$E$42:$ZZ$42,"&lt;="&amp;DContriBimestralAdel!W$2)</f>
        <v>0</v>
      </c>
      <c r="X27" s="436">
        <f ca="1">AVERAGEIFS(DContriDES!$E64:$ZZ64,DContriDES!$E$42:$ZZ$42,"&gt;="&amp;DContriBimestralAdel!X$1,DContriDES!$E$42:$ZZ$42,"&lt;="&amp;DContriBimestralAdel!X$2)</f>
        <v>0</v>
      </c>
      <c r="Y27" s="436">
        <f ca="1">AVERAGEIFS(DContriDES!$E64:$ZZ64,DContriDES!$E$42:$ZZ$42,"&gt;="&amp;DContriBimestralAdel!Y$1,DContriDES!$E$42:$ZZ$42,"&lt;="&amp;DContriBimestralAdel!Y$2)</f>
        <v>0</v>
      </c>
      <c r="Z27" s="436">
        <f ca="1">AVERAGEIFS(DContriDES!$E64:$ZZ64,DContriDES!$E$42:$ZZ$42,"&gt;="&amp;DContriBimestralAdel!Z$1,DContriDES!$E$42:$ZZ$42,"&lt;="&amp;DContriBimestralAdel!Z$2)</f>
        <v>0</v>
      </c>
      <c r="AB27" s="363">
        <f ca="1">AVERAGEIFS(DContriORI!$E64:$ZZ64,DContriORI!$E$42:$ZZ$42,"&gt;="&amp;AB$1,DContriORI!$E$42:$ZZ$42,"&lt;="&amp;AB$2)</f>
        <v>15586.471353601426</v>
      </c>
      <c r="AC27" s="363">
        <f ca="1">AVERAGEIFS(DContriORI!$E64:$ZZ64,DContriORI!$E$42:$ZZ$42,"&gt;="&amp;AC$1,DContriORI!$E$42:$ZZ$42,"&lt;="&amp;AC$2)</f>
        <v>17739.826296370316</v>
      </c>
      <c r="AD27" s="363">
        <f ca="1">AVERAGEIFS(DContriORI!$E64:$ZZ64,DContriORI!$E$42:$ZZ$42,"&gt;="&amp;AD$1,DContriORI!$E$42:$ZZ$42,"&lt;="&amp;AD$2)</f>
        <v>17587.517644381038</v>
      </c>
      <c r="AE27" s="363">
        <f ca="1">AVERAGEIFS(DContriORI!$E64:$ZZ64,DContriORI!$E$42:$ZZ$42,"&gt;="&amp;AE$1,DContriORI!$E$42:$ZZ$42,"&lt;="&amp;AE$2)</f>
        <v>16826.376705645955</v>
      </c>
      <c r="AF27" s="363">
        <f ca="1">AVERAGEIFS(DContriORI!$E64:$ZZ64,DContriORI!$E$42:$ZZ$42,"&gt;="&amp;AF$1,DContriORI!$E$42:$ZZ$42,"&lt;="&amp;AF$2)</f>
        <v>14877.849225771701</v>
      </c>
      <c r="AG27" s="363">
        <f ca="1">AVERAGEIFS(DContriORI!$E64:$ZZ64,DContriORI!$E$42:$ZZ$42,"&gt;="&amp;AG$1,DContriORI!$E$42:$ZZ$42,"&lt;="&amp;AG$2)</f>
        <v>17037.649105209126</v>
      </c>
      <c r="AH27" s="363">
        <f ca="1">AVERAGEIFS(DContriORI!$E64:$ZZ64,DContriORI!$E$42:$ZZ$42,"&gt;="&amp;AH$1,DContriORI!$E$42:$ZZ$42,"&lt;="&amp;AH$2)</f>
        <v>16898.982910618379</v>
      </c>
      <c r="AI27" s="363">
        <f ca="1">AVERAGEIFS(DContriORI!$E64:$ZZ64,DContriORI!$E$42:$ZZ$42,"&gt;="&amp;AI$1,DContriORI!$E$42:$ZZ$42,"&lt;="&amp;AI$2)</f>
        <v>16145.162758400498</v>
      </c>
      <c r="AJ27" s="363">
        <f ca="1">AVERAGEIFS(DContriORI!$E64:$ZZ64,DContriORI!$E$42:$ZZ$42,"&gt;="&amp;AJ$1,DContriORI!$E$42:$ZZ$42,"&lt;="&amp;AJ$2)</f>
        <v>14801.68353550043</v>
      </c>
      <c r="AK27" s="363">
        <f ca="1">AVERAGEIFS(DContriORI!$E64:$ZZ64,DContriORI!$E$42:$ZZ$42,"&gt;="&amp;AK$1,DContriORI!$E$42:$ZZ$42,"&lt;="&amp;AK$2)</f>
        <v>16938.424961984289</v>
      </c>
      <c r="AL27" s="363">
        <f ca="1">AVERAGEIFS(DContriORI!$E64:$ZZ64,DContriORI!$E$42:$ZZ$42,"&gt;="&amp;AL$1,DContriORI!$E$42:$ZZ$42,"&lt;="&amp;AL$2)</f>
        <v>16743.675019048136</v>
      </c>
      <c r="AM27" s="363">
        <f ca="1">AVERAGEIFS(DContriORI!$E64:$ZZ64,DContriORI!$E$42:$ZZ$42,"&gt;="&amp;AM$1,DContriORI!$E$42:$ZZ$42,"&lt;="&amp;AM$2)</f>
        <v>15666.57271042323</v>
      </c>
      <c r="AO27" s="436">
        <f ca="1">AVERAGEIFS(DContriDES!$E64:$ZZ64,DContriDES!$E$42:$ZZ$42,"&gt;="&amp;DContriBimestralAdel!AO$1,DContriDES!$E$42:$ZZ$42,"&lt;="&amp;DContriBimestralAdel!AO$2)</f>
        <v>17058.300956515173</v>
      </c>
      <c r="AP27" s="436">
        <f ca="1">AVERAGEIFS(DContriDES!$E64:$ZZ64,DContriDES!$E$42:$ZZ$42,"&gt;="&amp;DContriBimestralAdel!AP$1,DContriDES!$E$42:$ZZ$42,"&lt;="&amp;DContriBimestralAdel!AP$2)</f>
        <v>17217.708717206642</v>
      </c>
      <c r="AQ27" s="436">
        <f ca="1">AVERAGEIFS(DContriDES!$E64:$ZZ64,DContriDES!$E$42:$ZZ$42,"&gt;="&amp;DContriBimestralAdel!AQ$1,DContriDES!$E$42:$ZZ$42,"&lt;="&amp;DContriBimestralAdel!AQ$2)</f>
        <v>16733.28964636075</v>
      </c>
      <c r="AR27" s="436">
        <f ca="1">AVERAGEIFS(DContriDES!$E64:$ZZ64,DContriDES!$E$42:$ZZ$42,"&gt;="&amp;DContriBimestralAdel!AR$1,DContriDES!$E$42:$ZZ$42,"&lt;="&amp;DContriBimestralAdel!AR$2)</f>
        <v>16921.445667857497</v>
      </c>
      <c r="AS27" s="436">
        <f ca="1">AVERAGEIFS(DContriDES!$E64:$ZZ64,DContriDES!$E$42:$ZZ$42,"&gt;="&amp;DContriBimestralAdel!AS$1,DContriDES!$E$42:$ZZ$42,"&lt;="&amp;DContriBimestralAdel!AS$2)</f>
        <v>16431.10851833874</v>
      </c>
      <c r="AT27" s="436">
        <f ca="1">AVERAGEIFS(DContriDES!$E64:$ZZ64,DContriDES!$E$42:$ZZ$42,"&gt;="&amp;DContriBimestralAdel!AT$1,DContriDES!$E$42:$ZZ$42,"&lt;="&amp;DContriBimestralAdel!AT$2)</f>
        <v>16157.26773573253</v>
      </c>
      <c r="AU27" s="436">
        <f ca="1">AVERAGEIFS(DContriDES!$E64:$ZZ64,DContriDES!$E$42:$ZZ$42,"&gt;="&amp;DContriBimestralAdel!AU$1,DContriDES!$E$42:$ZZ$42,"&lt;="&amp;DContriBimestralAdel!AU$2)</f>
        <v>16134.809027419993</v>
      </c>
      <c r="AV27" s="436">
        <f ca="1">AVERAGEIFS(DContriDES!$E64:$ZZ64,DContriDES!$E$42:$ZZ$42,"&gt;="&amp;DContriBimestralAdel!AV$1,DContriDES!$E$42:$ZZ$42,"&lt;="&amp;DContriBimestralAdel!AV$2)</f>
        <v>16080.744175256312</v>
      </c>
      <c r="AW27" s="436">
        <f ca="1">AVERAGEIFS(DContriDES!$E64:$ZZ64,DContriDES!$E$42:$ZZ$42,"&gt;="&amp;DContriBimestralAdel!AW$1,DContriDES!$E$42:$ZZ$42,"&lt;="&amp;DContriBimestralAdel!AW$2)</f>
        <v>16264.619633121883</v>
      </c>
      <c r="AX27" s="436">
        <f ca="1">AVERAGEIFS(DContriDES!$E64:$ZZ64,DContriDES!$E$42:$ZZ$42,"&gt;="&amp;DContriBimestralAdel!AX$1,DContriDES!$E$42:$ZZ$42,"&lt;="&amp;DContriBimestralAdel!AX$2)</f>
        <v>16358.724773713337</v>
      </c>
      <c r="AY27" s="436">
        <f ca="1">AVERAGEIFS(DContriDES!$E64:$ZZ64,DContriDES!$E$42:$ZZ$42,"&gt;="&amp;DContriBimestralAdel!AY$1,DContriDES!$E$42:$ZZ$42,"&lt;="&amp;DContriBimestralAdel!AY$2)</f>
        <v>15925.287258216027</v>
      </c>
      <c r="AZ27" s="436">
        <f ca="1">AVERAGEIFS(DContriDES!$E64:$ZZ64,DContriDES!$E$42:$ZZ$42,"&gt;="&amp;DContriBimestralAdel!AZ$1,DContriDES!$E$42:$ZZ$42,"&lt;="&amp;DContriBimestralAdel!AZ$2)</f>
        <v>15674.992002938081</v>
      </c>
      <c r="BB27" s="436">
        <f ca="1">AVERAGEIFS(DContriDES!$E64:$ZZ64,DContriDES!$E$42:$ZZ$42,"&gt;="&amp;DContriBimestralAdel!BB$1,DContriDES!$E$42:$ZZ$42,"&lt;="&amp;DContriBimestralAdel!BB$2)</f>
        <v>16921.445667857497</v>
      </c>
      <c r="BC27" s="436">
        <f ca="1">AVERAGEIFS(DContriDES!$E64:$ZZ64,DContriDES!$E$42:$ZZ$42,"&gt;="&amp;DContriBimestralAdel!BC$1,DContriDES!$E$42:$ZZ$42,"&lt;="&amp;DContriBimestralAdel!BC$2)</f>
        <v>16431.10851833874</v>
      </c>
      <c r="BD27" s="436">
        <f ca="1">AVERAGEIFS(DContriDES!$E64:$ZZ64,DContriDES!$E$42:$ZZ$42,"&gt;="&amp;DContriBimestralAdel!BD$1,DContriDES!$E$42:$ZZ$42,"&lt;="&amp;DContriBimestralAdel!BD$2)</f>
        <v>16157.26773573253</v>
      </c>
      <c r="BE27" s="436">
        <f ca="1">AVERAGEIFS(DContriDES!$E64:$ZZ64,DContriDES!$E$42:$ZZ$42,"&gt;="&amp;DContriBimestralAdel!BE$1,DContriDES!$E$42:$ZZ$42,"&lt;="&amp;DContriBimestralAdel!BE$2)</f>
        <v>16134.809027419993</v>
      </c>
      <c r="BF27" s="436">
        <f ca="1">AVERAGEIFS(DContriDES!$E64:$ZZ64,DContriDES!$E$42:$ZZ$42,"&gt;="&amp;DContriBimestralAdel!BF$1,DContriDES!$E$42:$ZZ$42,"&lt;="&amp;DContriBimestralAdel!BF$2)</f>
        <v>16080.744175256312</v>
      </c>
      <c r="BG27" s="436">
        <f ca="1">AVERAGEIFS(DContriDES!$E64:$ZZ64,DContriDES!$E$42:$ZZ$42,"&gt;="&amp;DContriBimestralAdel!BG$1,DContriDES!$E$42:$ZZ$42,"&lt;="&amp;DContriBimestralAdel!BG$2)</f>
        <v>16264.619633121883</v>
      </c>
      <c r="BH27" s="436">
        <f ca="1">AVERAGEIFS(DContriDES!$E64:$ZZ64,DContriDES!$E$42:$ZZ$42,"&gt;="&amp;DContriBimestralAdel!BH$1,DContriDES!$E$42:$ZZ$42,"&lt;="&amp;DContriBimestralAdel!BH$2)</f>
        <v>16358.724773713337</v>
      </c>
      <c r="BI27" s="436">
        <f ca="1">AVERAGEIFS(DContriDES!$E64:$ZZ64,DContriDES!$E$42:$ZZ$42,"&gt;="&amp;DContriBimestralAdel!BI$1,DContriDES!$E$42:$ZZ$42,"&lt;="&amp;DContriBimestralAdel!BI$2)</f>
        <v>15925.287258216027</v>
      </c>
      <c r="BJ27" s="436">
        <f ca="1">AVERAGEIFS(DContriDES!$E64:$ZZ64,DContriDES!$E$42:$ZZ$42,"&gt;="&amp;DContriBimestralAdel!BJ$1,DContriDES!$E$42:$ZZ$42,"&lt;="&amp;DContriBimestralAdel!BJ$2)</f>
        <v>15674.992002938081</v>
      </c>
      <c r="BK27" s="436">
        <f ca="1">AVERAGEIFS(DContriDES!$E64:$ZZ64,DContriDES!$E$42:$ZZ$42,"&gt;="&amp;DContriBimestralAdel!BK$1,DContriDES!$E$42:$ZZ$42,"&lt;="&amp;DContriBimestralAdel!BK$2)</f>
        <v>0</v>
      </c>
      <c r="BL27" s="436">
        <f ca="1">AVERAGEIFS(DContriDES!$E64:$ZZ64,DContriDES!$E$42:$ZZ$42,"&gt;="&amp;DContriBimestralAdel!BL$1,DContriDES!$E$42:$ZZ$42,"&lt;="&amp;DContriBimestralAdel!BL$2)</f>
        <v>0</v>
      </c>
      <c r="BM27" s="436">
        <f ca="1">AVERAGEIFS(DContriDES!$E64:$ZZ64,DContriDES!$E$42:$ZZ$42,"&gt;="&amp;DContriBimestralAdel!BM$1,DContriDES!$E$42:$ZZ$42,"&lt;="&amp;DContriBimestralAdel!BM$2)</f>
        <v>0</v>
      </c>
    </row>
    <row r="28" spans="1:65" s="440" customFormat="1" x14ac:dyDescent="0.2">
      <c r="A28" s="436" t="s">
        <v>17</v>
      </c>
      <c r="B28" s="363">
        <f ca="1">AVERAGEIFS(DContriORI!$E65:$ZZ65,DContriORI!$E$42:$ZZ$42,"&gt;="&amp;B$1,DContriORI!$E$42:$ZZ$42,"&lt;="&amp;B$2)</f>
        <v>50866.687620842495</v>
      </c>
      <c r="C28" s="363">
        <f ca="1">AVERAGEIFS(DContriORI!$E65:$ZZ65,DContriORI!$E$42:$ZZ$42,"&gt;="&amp;C$1,DContriORI!$E$42:$ZZ$42,"&lt;="&amp;C$2)</f>
        <v>51996.626189637289</v>
      </c>
      <c r="D28" s="363">
        <f ca="1">AVERAGEIFS(DContriORI!$E65:$ZZ65,DContriORI!$E$42:$ZZ$42,"&gt;="&amp;D$1,DContriORI!$E$42:$ZZ$42,"&lt;="&amp;D$2)</f>
        <v>55765.071675203624</v>
      </c>
      <c r="E28" s="363">
        <f ca="1">AVERAGEIFS(DContriORI!$E65:$ZZ65,DContriORI!$E$42:$ZZ$42,"&gt;="&amp;E$1,DContriORI!$E$42:$ZZ$42,"&lt;="&amp;E$2)</f>
        <v>56128.465833033653</v>
      </c>
      <c r="F28" s="363">
        <f ca="1">AVERAGEIFS(DContriORI!$E65:$ZZ65,DContriORI!$E$42:$ZZ$42,"&gt;="&amp;F$1,DContriORI!$E$42:$ZZ$42,"&lt;="&amp;F$2)</f>
        <v>47905.954286911947</v>
      </c>
      <c r="G28" s="363">
        <f ca="1">AVERAGEIFS(DContriORI!$E65:$ZZ65,DContriORI!$E$42:$ZZ$42,"&gt;="&amp;G$1,DContriORI!$E$42:$ZZ$42,"&lt;="&amp;G$2)</f>
        <v>47928.434844156494</v>
      </c>
      <c r="H28" s="363">
        <f ca="1">AVERAGEIFS(DContriORI!$E65:$ZZ65,DContriORI!$E$42:$ZZ$42,"&gt;="&amp;H$1,DContriORI!$E$42:$ZZ$42,"&lt;="&amp;H$2)</f>
        <v>49976.072679938006</v>
      </c>
      <c r="I28" s="363">
        <f ca="1">AVERAGEIFS(DContriORI!$E65:$ZZ65,DContriORI!$E$42:$ZZ$42,"&gt;="&amp;I$1,DContriORI!$E$42:$ZZ$42,"&lt;="&amp;I$2)</f>
        <v>54752.209694855846</v>
      </c>
      <c r="J28" s="363">
        <f ca="1">AVERAGEIFS(DContriORI!$E65:$ZZ65,DContriORI!$E$42:$ZZ$42,"&gt;="&amp;J$1,DContriORI!$E$42:$ZZ$42,"&lt;="&amp;J$2)</f>
        <v>0</v>
      </c>
      <c r="K28" s="363">
        <f ca="1">AVERAGEIFS(DContriORI!$E65:$ZZ65,DContriORI!$E$42:$ZZ$42,"&gt;="&amp;K$1,DContriORI!$E$42:$ZZ$42,"&lt;="&amp;K$2)</f>
        <v>0</v>
      </c>
      <c r="L28" s="363">
        <f ca="1">AVERAGEIFS(DContriORI!$E65:$ZZ65,DContriORI!$E$42:$ZZ$42,"&gt;="&amp;L$1,DContriORI!$E$42:$ZZ$42,"&lt;="&amp;L$2)</f>
        <v>0</v>
      </c>
      <c r="M28" s="363">
        <f ca="1">AVERAGEIFS(DContriORI!$E65:$ZZ65,DContriORI!$E$42:$ZZ$42,"&gt;="&amp;M$1,DContriORI!$E$42:$ZZ$42,"&lt;="&amp;M$2)</f>
        <v>0</v>
      </c>
      <c r="O28" s="436">
        <f ca="1">AVERAGEIFS(DContriDES!$E65:$ZZ65,DContriDES!$E$42:$ZZ$42,"&gt;="&amp;DContriBimestralAdel!O$1,DContriDES!$E$42:$ZZ$42,"&lt;="&amp;DContriBimestralAdel!O$2)</f>
        <v>54671.72242074657</v>
      </c>
      <c r="P28" s="436">
        <f ca="1">AVERAGEIFS(DContriDES!$E65:$ZZ65,DContriDES!$E$42:$ZZ$42,"&gt;="&amp;DContriBimestralAdel!P$1,DContriDES!$E$42:$ZZ$42,"&lt;="&amp;DContriBimestralAdel!P$2)</f>
        <v>51794.343077941943</v>
      </c>
      <c r="Q28" s="436">
        <f ca="1">AVERAGEIFS(DContriDES!$E65:$ZZ65,DContriDES!$E$42:$ZZ$42,"&gt;="&amp;DContriBimestralAdel!Q$1,DContriDES!$E$42:$ZZ$42,"&lt;="&amp;DContriBimestralAdel!Q$2)</f>
        <v>53733.499387004515</v>
      </c>
      <c r="R28" s="436">
        <f ca="1">AVERAGEIFS(DContriDES!$E65:$ZZ65,DContriDES!$E$42:$ZZ$42,"&gt;="&amp;DContriBimestralAdel!R$1,DContriDES!$E$42:$ZZ$42,"&lt;="&amp;DContriBimestralAdel!R$2)</f>
        <v>51089.795064085745</v>
      </c>
      <c r="S28" s="436">
        <f ca="1">AVERAGEIFS(DContriDES!$E65:$ZZ65,DContriDES!$E$42:$ZZ$42,"&gt;="&amp;DContriBimestralAdel!S$1,DContriDES!$E$42:$ZZ$42,"&lt;="&amp;DContriBimestralAdel!S$2)</f>
        <v>51618.062577903387</v>
      </c>
      <c r="T28" s="436">
        <f ca="1">AVERAGEIFS(DContriDES!$E65:$ZZ65,DContriDES!$E$42:$ZZ$42,"&gt;="&amp;DContriBimestralAdel!T$1,DContriDES!$E$42:$ZZ$42,"&lt;="&amp;DContriBimestralAdel!T$2)</f>
        <v>49584.686762071229</v>
      </c>
      <c r="U28" s="436">
        <f ca="1">AVERAGEIFS(DContriDES!$E65:$ZZ65,DContriDES!$E$42:$ZZ$42,"&gt;="&amp;DContriBimestralAdel!U$1,DContriDES!$E$42:$ZZ$42,"&lt;="&amp;DContriBimestralAdel!U$2)</f>
        <v>48373.300396502731</v>
      </c>
      <c r="V28" s="436">
        <f ca="1">AVERAGEIFS(DContriDES!$E65:$ZZ65,DContriDES!$E$42:$ZZ$42,"&gt;="&amp;DContriBimestralAdel!V$1,DContriDES!$E$42:$ZZ$42,"&lt;="&amp;DContriBimestralAdel!V$2)</f>
        <v>50459.897262440492</v>
      </c>
      <c r="W28" s="436">
        <f ca="1">AVERAGEIFS(DContriDES!$E65:$ZZ65,DContriDES!$E$42:$ZZ$42,"&gt;="&amp;DContriBimestralAdel!W$1,DContriDES!$E$42:$ZZ$42,"&lt;="&amp;DContriBimestralAdel!W$2)</f>
        <v>0</v>
      </c>
      <c r="X28" s="436">
        <f ca="1">AVERAGEIFS(DContriDES!$E65:$ZZ65,DContriDES!$E$42:$ZZ$42,"&gt;="&amp;DContriBimestralAdel!X$1,DContriDES!$E$42:$ZZ$42,"&lt;="&amp;DContriBimestralAdel!X$2)</f>
        <v>0</v>
      </c>
      <c r="Y28" s="436">
        <f ca="1">AVERAGEIFS(DContriDES!$E65:$ZZ65,DContriDES!$E$42:$ZZ$42,"&gt;="&amp;DContriBimestralAdel!Y$1,DContriDES!$E$42:$ZZ$42,"&lt;="&amp;DContriBimestralAdel!Y$2)</f>
        <v>0</v>
      </c>
      <c r="Z28" s="436">
        <f ca="1">AVERAGEIFS(DContriDES!$E65:$ZZ65,DContriDES!$E$42:$ZZ$42,"&gt;="&amp;DContriBimestralAdel!Z$1,DContriDES!$E$42:$ZZ$42,"&lt;="&amp;DContriBimestralAdel!Z$2)</f>
        <v>0</v>
      </c>
      <c r="AB28" s="363">
        <f ca="1">AVERAGEIFS(DContriORI!$E65:$ZZ65,DContriORI!$E$42:$ZZ$42,"&gt;="&amp;AB$1,DContriORI!$E$42:$ZZ$42,"&lt;="&amp;AB$2)</f>
        <v>55602.154759331585</v>
      </c>
      <c r="AC28" s="363">
        <f ca="1">AVERAGEIFS(DContriORI!$E65:$ZZ65,DContriORI!$E$42:$ZZ$42,"&gt;="&amp;AC$1,DContriORI!$E$42:$ZZ$42,"&lt;="&amp;AC$2)</f>
        <v>57820.195901879277</v>
      </c>
      <c r="AD28" s="363">
        <f ca="1">AVERAGEIFS(DContriORI!$E65:$ZZ65,DContriORI!$E$42:$ZZ$42,"&gt;="&amp;AD$1,DContriORI!$E$42:$ZZ$42,"&lt;="&amp;AD$2)</f>
        <v>59891.219212488162</v>
      </c>
      <c r="AE28" s="363">
        <f ca="1">AVERAGEIFS(DContriORI!$E65:$ZZ65,DContriORI!$E$42:$ZZ$42,"&gt;="&amp;AE$1,DContriORI!$E$42:$ZZ$42,"&lt;="&amp;AE$2)</f>
        <v>58883.170126028148</v>
      </c>
      <c r="AF28" s="363">
        <f ca="1">AVERAGEIFS(DContriORI!$E65:$ZZ65,DContriORI!$E$42:$ZZ$42,"&gt;="&amp;AF$1,DContriORI!$E$42:$ZZ$42,"&lt;="&amp;AF$2)</f>
        <v>50448.5226184442</v>
      </c>
      <c r="AG28" s="363">
        <f ca="1">AVERAGEIFS(DContriORI!$E65:$ZZ65,DContriORI!$E$42:$ZZ$42,"&gt;="&amp;AG$1,DContriORI!$E$42:$ZZ$42,"&lt;="&amp;AG$2)</f>
        <v>52532.289516760931</v>
      </c>
      <c r="AH28" s="363">
        <f ca="1">AVERAGEIFS(DContriORI!$E65:$ZZ65,DContriORI!$E$42:$ZZ$42,"&gt;="&amp;AH$1,DContriORI!$E$42:$ZZ$42,"&lt;="&amp;AH$2)</f>
        <v>56066.023616923922</v>
      </c>
      <c r="AI28" s="363">
        <f ca="1">AVERAGEIFS(DContriORI!$E65:$ZZ65,DContriORI!$E$42:$ZZ$42,"&gt;="&amp;AI$1,DContriORI!$E$42:$ZZ$42,"&lt;="&amp;AI$2)</f>
        <v>52922.604247689196</v>
      </c>
      <c r="AJ28" s="363">
        <f ca="1">AVERAGEIFS(DContriORI!$E65:$ZZ65,DContriORI!$E$42:$ZZ$42,"&gt;="&amp;AJ$1,DContriORI!$E$42:$ZZ$42,"&lt;="&amp;AJ$2)</f>
        <v>48317.437695453322</v>
      </c>
      <c r="AK28" s="363">
        <f ca="1">AVERAGEIFS(DContriORI!$E65:$ZZ65,DContriORI!$E$42:$ZZ$42,"&gt;="&amp;AK$1,DContriORI!$E$42:$ZZ$42,"&lt;="&amp;AK$2)</f>
        <v>47996.82280319064</v>
      </c>
      <c r="AL28" s="363">
        <f ca="1">AVERAGEIFS(DContriORI!$E65:$ZZ65,DContriORI!$E$42:$ZZ$42,"&gt;="&amp;AL$1,DContriORI!$E$42:$ZZ$42,"&lt;="&amp;AL$2)</f>
        <v>50802.766128969204</v>
      </c>
      <c r="AM28" s="363">
        <f ca="1">AVERAGEIFS(DContriORI!$E65:$ZZ65,DContriORI!$E$42:$ZZ$42,"&gt;="&amp;AM$1,DContriORI!$E$42:$ZZ$42,"&lt;="&amp;AM$2)</f>
        <v>50889.63730364557</v>
      </c>
      <c r="AO28" s="436">
        <f ca="1">AVERAGEIFS(DContriDES!$E65:$ZZ65,DContriDES!$E$42:$ZZ$42,"&gt;="&amp;DContriBimestralAdel!AO$1,DContriDES!$E$42:$ZZ$42,"&lt;="&amp;DContriBimestralAdel!AO$2)</f>
        <v>58406.462045340108</v>
      </c>
      <c r="AP28" s="436">
        <f ca="1">AVERAGEIFS(DContriDES!$E65:$ZZ65,DContriDES!$E$42:$ZZ$42,"&gt;="&amp;DContriBimestralAdel!AP$1,DContriDES!$E$42:$ZZ$42,"&lt;="&amp;DContriBimestralAdel!AP$2)</f>
        <v>58697.813002757459</v>
      </c>
      <c r="AQ28" s="436">
        <f ca="1">AVERAGEIFS(DContriDES!$E65:$ZZ65,DContriDES!$E$42:$ZZ$42,"&gt;="&amp;DContriBimestralAdel!AQ$1,DContriDES!$E$42:$ZZ$42,"&lt;="&amp;DContriBimestralAdel!AQ$2)</f>
        <v>57729.01395256925</v>
      </c>
      <c r="AR28" s="436">
        <f ca="1">AVERAGEIFS(DContriDES!$E65:$ZZ65,DContriDES!$E$42:$ZZ$42,"&gt;="&amp;DContriBimestralAdel!AR$1,DContriDES!$E$42:$ZZ$42,"&lt;="&amp;DContriBimestralAdel!AR$2)</f>
        <v>57475.358260879184</v>
      </c>
      <c r="AS28" s="436">
        <f ca="1">AVERAGEIFS(DContriDES!$E65:$ZZ65,DContriDES!$E$42:$ZZ$42,"&gt;="&amp;DContriBimestralAdel!AS$1,DContriDES!$E$42:$ZZ$42,"&lt;="&amp;DContriBimestralAdel!AS$2)</f>
        <v>54249.650801326592</v>
      </c>
      <c r="AT28" s="436">
        <f ca="1">AVERAGEIFS(DContriDES!$E65:$ZZ65,DContriDES!$E$42:$ZZ$42,"&gt;="&amp;DContriBimestralAdel!AT$1,DContriDES!$E$42:$ZZ$42,"&lt;="&amp;DContriBimestralAdel!AT$2)</f>
        <v>52435.813042098271</v>
      </c>
      <c r="AU28" s="436">
        <f ca="1">AVERAGEIFS(DContriDES!$E65:$ZZ65,DContriDES!$E$42:$ZZ$42,"&gt;="&amp;DContriBimestralAdel!AU$1,DContriDES!$E$42:$ZZ$42,"&lt;="&amp;DContriBimestralAdel!AU$2)</f>
        <v>53874.471426822194</v>
      </c>
      <c r="AV28" s="436">
        <f ca="1">AVERAGEIFS(DContriDES!$E65:$ZZ65,DContriDES!$E$42:$ZZ$42,"&gt;="&amp;DContriBimestralAdel!AV$1,DContriDES!$E$42:$ZZ$42,"&lt;="&amp;DContriBimestralAdel!AV$2)</f>
        <v>51226.851711049581</v>
      </c>
      <c r="AW28" s="436">
        <f ca="1">AVERAGEIFS(DContriDES!$E65:$ZZ65,DContriDES!$E$42:$ZZ$42,"&gt;="&amp;DContriBimestralAdel!AW$1,DContriDES!$E$42:$ZZ$42,"&lt;="&amp;DContriBimestralAdel!AW$2)</f>
        <v>51137.485261680769</v>
      </c>
      <c r="AX28" s="436">
        <f ca="1">AVERAGEIFS(DContriDES!$E65:$ZZ65,DContriDES!$E$42:$ZZ$42,"&gt;="&amp;DContriBimestralAdel!AX$1,DContriDES!$E$42:$ZZ$42,"&lt;="&amp;DContriBimestralAdel!AX$2)</f>
        <v>49063.898663908498</v>
      </c>
      <c r="AY28" s="436">
        <f ca="1">AVERAGEIFS(DContriDES!$E65:$ZZ65,DContriDES!$E$42:$ZZ$42,"&gt;="&amp;DContriBimestralAdel!AY$1,DContriDES!$E$42:$ZZ$42,"&lt;="&amp;DContriBimestralAdel!AY$2)</f>
        <v>48424.184745341954</v>
      </c>
      <c r="AZ28" s="436">
        <f ca="1">AVERAGEIFS(DContriDES!$E65:$ZZ65,DContriDES!$E$42:$ZZ$42,"&gt;="&amp;DContriBimestralAdel!AZ$1,DContriDES!$E$42:$ZZ$42,"&lt;="&amp;DContriBimestralAdel!AZ$2)</f>
        <v>49427.16908254641</v>
      </c>
      <c r="BB28" s="436">
        <f ca="1">AVERAGEIFS(DContriDES!$E65:$ZZ65,DContriDES!$E$42:$ZZ$42,"&gt;="&amp;DContriBimestralAdel!BB$1,DContriDES!$E$42:$ZZ$42,"&lt;="&amp;DContriBimestralAdel!BB$2)</f>
        <v>57475.358260879184</v>
      </c>
      <c r="BC28" s="436">
        <f ca="1">AVERAGEIFS(DContriDES!$E65:$ZZ65,DContriDES!$E$42:$ZZ$42,"&gt;="&amp;DContriBimestralAdel!BC$1,DContriDES!$E$42:$ZZ$42,"&lt;="&amp;DContriBimestralAdel!BC$2)</f>
        <v>54249.650801326592</v>
      </c>
      <c r="BD28" s="436">
        <f ca="1">AVERAGEIFS(DContriDES!$E65:$ZZ65,DContriDES!$E$42:$ZZ$42,"&gt;="&amp;DContriBimestralAdel!BD$1,DContriDES!$E$42:$ZZ$42,"&lt;="&amp;DContriBimestralAdel!BD$2)</f>
        <v>52435.813042098271</v>
      </c>
      <c r="BE28" s="436">
        <f ca="1">AVERAGEIFS(DContriDES!$E65:$ZZ65,DContriDES!$E$42:$ZZ$42,"&gt;="&amp;DContriBimestralAdel!BE$1,DContriDES!$E$42:$ZZ$42,"&lt;="&amp;DContriBimestralAdel!BE$2)</f>
        <v>53874.471426822194</v>
      </c>
      <c r="BF28" s="436">
        <f ca="1">AVERAGEIFS(DContriDES!$E65:$ZZ65,DContriDES!$E$42:$ZZ$42,"&gt;="&amp;DContriBimestralAdel!BF$1,DContriDES!$E$42:$ZZ$42,"&lt;="&amp;DContriBimestralAdel!BF$2)</f>
        <v>51226.851711049581</v>
      </c>
      <c r="BG28" s="436">
        <f ca="1">AVERAGEIFS(DContriDES!$E65:$ZZ65,DContriDES!$E$42:$ZZ$42,"&gt;="&amp;DContriBimestralAdel!BG$1,DContriDES!$E$42:$ZZ$42,"&lt;="&amp;DContriBimestralAdel!BG$2)</f>
        <v>51137.485261680769</v>
      </c>
      <c r="BH28" s="436">
        <f ca="1">AVERAGEIFS(DContriDES!$E65:$ZZ65,DContriDES!$E$42:$ZZ$42,"&gt;="&amp;DContriBimestralAdel!BH$1,DContriDES!$E$42:$ZZ$42,"&lt;="&amp;DContriBimestralAdel!BH$2)</f>
        <v>49063.898663908498</v>
      </c>
      <c r="BI28" s="436">
        <f ca="1">AVERAGEIFS(DContriDES!$E65:$ZZ65,DContriDES!$E$42:$ZZ$42,"&gt;="&amp;DContriBimestralAdel!BI$1,DContriDES!$E$42:$ZZ$42,"&lt;="&amp;DContriBimestralAdel!BI$2)</f>
        <v>48424.184745341954</v>
      </c>
      <c r="BJ28" s="436">
        <f ca="1">AVERAGEIFS(DContriDES!$E65:$ZZ65,DContriDES!$E$42:$ZZ$42,"&gt;="&amp;DContriBimestralAdel!BJ$1,DContriDES!$E$42:$ZZ$42,"&lt;="&amp;DContriBimestralAdel!BJ$2)</f>
        <v>49427.16908254641</v>
      </c>
      <c r="BK28" s="436">
        <f ca="1">AVERAGEIFS(DContriDES!$E65:$ZZ65,DContriDES!$E$42:$ZZ$42,"&gt;="&amp;DContriBimestralAdel!BK$1,DContriDES!$E$42:$ZZ$42,"&lt;="&amp;DContriBimestralAdel!BK$2)</f>
        <v>0</v>
      </c>
      <c r="BL28" s="436">
        <f ca="1">AVERAGEIFS(DContriDES!$E65:$ZZ65,DContriDES!$E$42:$ZZ$42,"&gt;="&amp;DContriBimestralAdel!BL$1,DContriDES!$E$42:$ZZ$42,"&lt;="&amp;DContriBimestralAdel!BL$2)</f>
        <v>0</v>
      </c>
      <c r="BM28" s="436">
        <f ca="1">AVERAGEIFS(DContriDES!$E65:$ZZ65,DContriDES!$E$42:$ZZ$42,"&gt;="&amp;DContriBimestralAdel!BM$1,DContriDES!$E$42:$ZZ$42,"&lt;="&amp;DContriBimestralAdel!BM$2)</f>
        <v>0</v>
      </c>
    </row>
    <row r="29" spans="1:65" s="440" customFormat="1" x14ac:dyDescent="0.2">
      <c r="A29" s="436" t="s">
        <v>18</v>
      </c>
      <c r="B29" s="363">
        <f ca="1">AVERAGEIFS(DContriORI!$E66:$ZZ66,DContriORI!$E$42:$ZZ$42,"&gt;="&amp;B$1,DContriORI!$E$42:$ZZ$42,"&lt;="&amp;B$2)</f>
        <v>24846.54564391543</v>
      </c>
      <c r="C29" s="363">
        <f ca="1">AVERAGEIFS(DContriORI!$E66:$ZZ66,DContriORI!$E$42:$ZZ$42,"&gt;="&amp;C$1,DContriORI!$E$42:$ZZ$42,"&lt;="&amp;C$2)</f>
        <v>25531.639674269274</v>
      </c>
      <c r="D29" s="363">
        <f ca="1">AVERAGEIFS(DContriORI!$E66:$ZZ66,DContriORI!$E$42:$ZZ$42,"&gt;="&amp;D$1,DContriORI!$E$42:$ZZ$42,"&lt;="&amp;D$2)</f>
        <v>26601.613984319403</v>
      </c>
      <c r="E29" s="363">
        <f ca="1">AVERAGEIFS(DContriORI!$E66:$ZZ66,DContriORI!$E$42:$ZZ$42,"&gt;="&amp;E$1,DContriORI!$E$42:$ZZ$42,"&lt;="&amp;E$2)</f>
        <v>26188.65545121914</v>
      </c>
      <c r="F29" s="363">
        <f ca="1">AVERAGEIFS(DContriORI!$E66:$ZZ66,DContriORI!$E$42:$ZZ$42,"&gt;="&amp;F$1,DContriORI!$E$42:$ZZ$42,"&lt;="&amp;F$2)</f>
        <v>22825.306935399705</v>
      </c>
      <c r="G29" s="363">
        <f ca="1">AVERAGEIFS(DContriORI!$E66:$ZZ66,DContriORI!$E$42:$ZZ$42,"&gt;="&amp;G$1,DContriORI!$E$42:$ZZ$42,"&lt;="&amp;G$2)</f>
        <v>23188.836206199518</v>
      </c>
      <c r="H29" s="363">
        <f ca="1">AVERAGEIFS(DContriORI!$E66:$ZZ66,DContriORI!$E$42:$ZZ$42,"&gt;="&amp;H$1,DContriORI!$E$42:$ZZ$42,"&lt;="&amp;H$2)</f>
        <v>25458.486285111008</v>
      </c>
      <c r="I29" s="363">
        <f ca="1">AVERAGEIFS(DContriORI!$E66:$ZZ66,DContriORI!$E$42:$ZZ$42,"&gt;="&amp;I$1,DContriORI!$E$42:$ZZ$42,"&lt;="&amp;I$2)</f>
        <v>25047.275397226225</v>
      </c>
      <c r="J29" s="363">
        <f ca="1">AVERAGEIFS(DContriORI!$E66:$ZZ66,DContriORI!$E$42:$ZZ$42,"&gt;="&amp;J$1,DContriORI!$E$42:$ZZ$42,"&lt;="&amp;J$2)</f>
        <v>0</v>
      </c>
      <c r="K29" s="363">
        <f ca="1">AVERAGEIFS(DContriORI!$E66:$ZZ66,DContriORI!$E$42:$ZZ$42,"&gt;="&amp;K$1,DContriORI!$E$42:$ZZ$42,"&lt;="&amp;K$2)</f>
        <v>0</v>
      </c>
      <c r="L29" s="363">
        <f ca="1">AVERAGEIFS(DContriORI!$E66:$ZZ66,DContriORI!$E$42:$ZZ$42,"&gt;="&amp;L$1,DContriORI!$E$42:$ZZ$42,"&lt;="&amp;L$2)</f>
        <v>0</v>
      </c>
      <c r="M29" s="363">
        <f ca="1">AVERAGEIFS(DContriORI!$E66:$ZZ66,DContriORI!$E$42:$ZZ$42,"&gt;="&amp;M$1,DContriORI!$E$42:$ZZ$42,"&lt;="&amp;M$2)</f>
        <v>0</v>
      </c>
      <c r="O29" s="436">
        <f ca="1">AVERAGEIFS(DContriDES!$E66:$ZZ66,DContriDES!$E$42:$ZZ$42,"&gt;="&amp;DContriBimestralAdel!O$1,DContriDES!$E$42:$ZZ$42,"&lt;="&amp;DContriBimestralAdel!O$2)</f>
        <v>26273.475204002003</v>
      </c>
      <c r="P29" s="436">
        <f ca="1">AVERAGEIFS(DContriDES!$E66:$ZZ66,DContriDES!$E$42:$ZZ$42,"&gt;="&amp;DContriBimestralAdel!P$1,DContriDES!$E$42:$ZZ$42,"&lt;="&amp;DContriBimestralAdel!P$2)</f>
        <v>25139.619582224692</v>
      </c>
      <c r="Q29" s="436">
        <f ca="1">AVERAGEIFS(DContriDES!$E66:$ZZ66,DContriDES!$E$42:$ZZ$42,"&gt;="&amp;DContriBimestralAdel!Q$1,DContriDES!$E$42:$ZZ$42,"&lt;="&amp;DContriBimestralAdel!Q$2)</f>
        <v>24757.210299848324</v>
      </c>
      <c r="R29" s="436">
        <f ca="1">AVERAGEIFS(DContriDES!$E66:$ZZ66,DContriDES!$E$42:$ZZ$42,"&gt;="&amp;DContriBimestralAdel!R$1,DContriDES!$E$42:$ZZ$42,"&lt;="&amp;DContriBimestralAdel!R$2)</f>
        <v>24334.160374156541</v>
      </c>
      <c r="S29" s="436">
        <f ca="1">AVERAGEIFS(DContriDES!$E66:$ZZ66,DContriDES!$E$42:$ZZ$42,"&gt;="&amp;DContriBimestralAdel!S$1,DContriDES!$E$42:$ZZ$42,"&lt;="&amp;DContriBimestralAdel!S$2)</f>
        <v>24272.729076885116</v>
      </c>
      <c r="T29" s="436">
        <f ca="1">AVERAGEIFS(DContriDES!$E66:$ZZ66,DContriDES!$E$42:$ZZ$42,"&gt;="&amp;DContriBimestralAdel!T$1,DContriDES!$E$42:$ZZ$42,"&lt;="&amp;DContriBimestralAdel!T$2)</f>
        <v>23893.10260208456</v>
      </c>
      <c r="U29" s="436">
        <f ca="1">AVERAGEIFS(DContriDES!$E66:$ZZ66,DContriDES!$E$42:$ZZ$42,"&gt;="&amp;DContriBimestralAdel!U$1,DContriDES!$E$42:$ZZ$42,"&lt;="&amp;DContriBimestralAdel!U$2)</f>
        <v>23675.06580305543</v>
      </c>
      <c r="V29" s="436">
        <f ca="1">AVERAGEIFS(DContriDES!$E66:$ZZ66,DContriDES!$E$42:$ZZ$42,"&gt;="&amp;DContriBimestralAdel!V$1,DContriDES!$E$42:$ZZ$42,"&lt;="&amp;DContriBimestralAdel!V$2)</f>
        <v>23412.648150748064</v>
      </c>
      <c r="W29" s="436">
        <f ca="1">AVERAGEIFS(DContriDES!$E66:$ZZ66,DContriDES!$E$42:$ZZ$42,"&gt;="&amp;DContriBimestralAdel!W$1,DContriDES!$E$42:$ZZ$42,"&lt;="&amp;DContriBimestralAdel!W$2)</f>
        <v>0</v>
      </c>
      <c r="X29" s="436">
        <f ca="1">AVERAGEIFS(DContriDES!$E66:$ZZ66,DContriDES!$E$42:$ZZ$42,"&gt;="&amp;DContriBimestralAdel!X$1,DContriDES!$E$42:$ZZ$42,"&lt;="&amp;DContriBimestralAdel!X$2)</f>
        <v>0</v>
      </c>
      <c r="Y29" s="436">
        <f ca="1">AVERAGEIFS(DContriDES!$E66:$ZZ66,DContriDES!$E$42:$ZZ$42,"&gt;="&amp;DContriBimestralAdel!Y$1,DContriDES!$E$42:$ZZ$42,"&lt;="&amp;DContriBimestralAdel!Y$2)</f>
        <v>0</v>
      </c>
      <c r="Z29" s="436">
        <f ca="1">AVERAGEIFS(DContriDES!$E66:$ZZ66,DContriDES!$E$42:$ZZ$42,"&gt;="&amp;DContriBimestralAdel!Z$1,DContriDES!$E$42:$ZZ$42,"&lt;="&amp;DContriBimestralAdel!Z$2)</f>
        <v>0</v>
      </c>
      <c r="AB29" s="363">
        <f ca="1">AVERAGEIFS(DContriORI!$E66:$ZZ66,DContriORI!$E$42:$ZZ$42,"&gt;="&amp;AB$1,DContriORI!$E$42:$ZZ$42,"&lt;="&amp;AB$2)</f>
        <v>29663.266183783766</v>
      </c>
      <c r="AC29" s="363">
        <f ca="1">AVERAGEIFS(DContriORI!$E66:$ZZ66,DContriORI!$E$42:$ZZ$42,"&gt;="&amp;AC$1,DContriORI!$E$42:$ZZ$42,"&lt;="&amp;AC$2)</f>
        <v>29873.847264575754</v>
      </c>
      <c r="AD29" s="363">
        <f ca="1">AVERAGEIFS(DContriORI!$E66:$ZZ66,DContriORI!$E$42:$ZZ$42,"&gt;="&amp;AD$1,DContriORI!$E$42:$ZZ$42,"&lt;="&amp;AD$2)</f>
        <v>31500.152413744294</v>
      </c>
      <c r="AE29" s="363">
        <f ca="1">AVERAGEIFS(DContriORI!$E66:$ZZ66,DContriORI!$E$42:$ZZ$42,"&gt;="&amp;AE$1,DContriORI!$E$42:$ZZ$42,"&lt;="&amp;AE$2)</f>
        <v>27924.026137892859</v>
      </c>
      <c r="AF29" s="363">
        <f ca="1">AVERAGEIFS(DContriORI!$E66:$ZZ66,DContriORI!$E$42:$ZZ$42,"&gt;="&amp;AF$1,DContriORI!$E$42:$ZZ$42,"&lt;="&amp;AF$2)</f>
        <v>24565.169278374622</v>
      </c>
      <c r="AG29" s="363">
        <f ca="1">AVERAGEIFS(DContriORI!$E66:$ZZ66,DContriORI!$E$42:$ZZ$42,"&gt;="&amp;AG$1,DContriORI!$E$42:$ZZ$42,"&lt;="&amp;AG$2)</f>
        <v>25719.157523473234</v>
      </c>
      <c r="AH29" s="363">
        <f ca="1">AVERAGEIFS(DContriORI!$E66:$ZZ66,DContriORI!$E$42:$ZZ$42,"&gt;="&amp;AH$1,DContriORI!$E$42:$ZZ$42,"&lt;="&amp;AH$2)</f>
        <v>26115.199094523228</v>
      </c>
      <c r="AI29" s="363">
        <f ca="1">AVERAGEIFS(DContriORI!$E66:$ZZ66,DContriORI!$E$42:$ZZ$42,"&gt;="&amp;AI$1,DContriORI!$E$42:$ZZ$42,"&lt;="&amp;AI$2)</f>
        <v>24517.626103628096</v>
      </c>
      <c r="AJ29" s="363">
        <f ca="1">AVERAGEIFS(DContriORI!$E66:$ZZ66,DContriORI!$E$42:$ZZ$42,"&gt;="&amp;AJ$1,DContriORI!$E$42:$ZZ$42,"&lt;="&amp;AJ$2)</f>
        <v>22914.171047104843</v>
      </c>
      <c r="AK29" s="363">
        <f ca="1">AVERAGEIFS(DContriORI!$E66:$ZZ66,DContriORI!$E$42:$ZZ$42,"&gt;="&amp;AK$1,DContriORI!$E$42:$ZZ$42,"&lt;="&amp;AK$2)</f>
        <v>23412.817036284625</v>
      </c>
      <c r="AL29" s="363">
        <f ca="1">AVERAGEIFS(DContriORI!$E66:$ZZ66,DContriORI!$E$42:$ZZ$42,"&gt;="&amp;AL$1,DContriORI!$E$42:$ZZ$42,"&lt;="&amp;AL$2)</f>
        <v>25059.069667140295</v>
      </c>
      <c r="AM29" s="363">
        <f ca="1">AVERAGEIFS(DContriORI!$E66:$ZZ66,DContriORI!$E$42:$ZZ$42,"&gt;="&amp;AM$1,DContriORI!$E$42:$ZZ$42,"&lt;="&amp;AM$2)</f>
        <v>23224.760121598534</v>
      </c>
      <c r="AO29" s="436">
        <f ca="1">AVERAGEIFS(DContriDES!$E66:$ZZ66,DContriDES!$E$42:$ZZ$42,"&gt;="&amp;DContriBimestralAdel!AO$1,DContriDES!$E$42:$ZZ$42,"&lt;="&amp;DContriBimestralAdel!AO$2)</f>
        <v>30575.894785005341</v>
      </c>
      <c r="AP29" s="436">
        <f ca="1">AVERAGEIFS(DContriDES!$E66:$ZZ66,DContriDES!$E$42:$ZZ$42,"&gt;="&amp;DContriBimestralAdel!AP$1,DContriDES!$E$42:$ZZ$42,"&lt;="&amp;DContriBimestralAdel!AP$2)</f>
        <v>30469.184563320538</v>
      </c>
      <c r="AQ29" s="436">
        <f ca="1">AVERAGEIFS(DContriDES!$E66:$ZZ66,DContriDES!$E$42:$ZZ$42,"&gt;="&amp;DContriBimestralAdel!AQ$1,DContriDES!$E$42:$ZZ$42,"&lt;="&amp;DContriBimestralAdel!AQ$2)</f>
        <v>29862.260809058891</v>
      </c>
      <c r="AR29" s="436">
        <f ca="1">AVERAGEIFS(DContriDES!$E66:$ZZ66,DContriDES!$E$42:$ZZ$42,"&gt;="&amp;DContriBimestralAdel!AR$1,DContriDES!$E$42:$ZZ$42,"&lt;="&amp;DContriBimestralAdel!AR$2)</f>
        <v>28021.545890192054</v>
      </c>
      <c r="AS29" s="436">
        <f ca="1">AVERAGEIFS(DContriDES!$E66:$ZZ66,DContriDES!$E$42:$ZZ$42,"&gt;="&amp;DContriBimestralAdel!AS$1,DContriDES!$E$42:$ZZ$42,"&lt;="&amp;DContriBimestralAdel!AS$2)</f>
        <v>26370.999454803998</v>
      </c>
      <c r="AT29" s="436">
        <f ca="1">AVERAGEIFS(DContriDES!$E66:$ZZ66,DContriDES!$E$42:$ZZ$42,"&gt;="&amp;DContriBimestralAdel!AT$1,DContriDES!$E$42:$ZZ$42,"&lt;="&amp;DContriBimestralAdel!AT$2)</f>
        <v>25380.275906988561</v>
      </c>
      <c r="AU29" s="436">
        <f ca="1">AVERAGEIFS(DContriDES!$E66:$ZZ66,DContriDES!$E$42:$ZZ$42,"&gt;="&amp;DContriBimestralAdel!AU$1,DContriDES!$E$42:$ZZ$42,"&lt;="&amp;DContriBimestralAdel!AU$2)</f>
        <v>24718.017720374464</v>
      </c>
      <c r="AV29" s="436">
        <f ca="1">AVERAGEIFS(DContriDES!$E66:$ZZ66,DContriDES!$E$42:$ZZ$42,"&gt;="&amp;DContriBimestralAdel!AV$1,DContriDES!$E$42:$ZZ$42,"&lt;="&amp;DContriBimestralAdel!AV$2)</f>
        <v>24426.024614464812</v>
      </c>
      <c r="AW29" s="436">
        <f ca="1">AVERAGEIFS(DContriDES!$E66:$ZZ66,DContriDES!$E$42:$ZZ$42,"&gt;="&amp;DContriBimestralAdel!AW$1,DContriDES!$E$42:$ZZ$42,"&lt;="&amp;DContriBimestralAdel!AW$2)</f>
        <v>24063.948075627446</v>
      </c>
      <c r="AX29" s="436">
        <f ca="1">AVERAGEIFS(DContriDES!$E66:$ZZ66,DContriDES!$E$42:$ZZ$42,"&gt;="&amp;DContriBimestralAdel!AX$1,DContriDES!$E$42:$ZZ$42,"&lt;="&amp;DContriBimestralAdel!AX$2)</f>
        <v>23806.314611032296</v>
      </c>
      <c r="AY29" s="436">
        <f ca="1">AVERAGEIFS(DContriDES!$E66:$ZZ66,DContriDES!$E$42:$ZZ$42,"&gt;="&amp;DContriBimestralAdel!AY$1,DContriDES!$E$42:$ZZ$42,"&lt;="&amp;DContriBimestralAdel!AY$2)</f>
        <v>23536.17000468625</v>
      </c>
      <c r="AZ29" s="436">
        <f ca="1">AVERAGEIFS(DContriDES!$E66:$ZZ66,DContriDES!$E$42:$ZZ$42,"&gt;="&amp;DContriBimestralAdel!AZ$1,DContriDES!$E$42:$ZZ$42,"&lt;="&amp;DContriBimestralAdel!AZ$2)</f>
        <v>23099.561688332105</v>
      </c>
      <c r="BB29" s="436">
        <f ca="1">AVERAGEIFS(DContriDES!$E66:$ZZ66,DContriDES!$E$42:$ZZ$42,"&gt;="&amp;DContriBimestralAdel!BB$1,DContriDES!$E$42:$ZZ$42,"&lt;="&amp;DContriBimestralAdel!BB$2)</f>
        <v>28021.545890192054</v>
      </c>
      <c r="BC29" s="436">
        <f ca="1">AVERAGEIFS(DContriDES!$E66:$ZZ66,DContriDES!$E$42:$ZZ$42,"&gt;="&amp;DContriBimestralAdel!BC$1,DContriDES!$E$42:$ZZ$42,"&lt;="&amp;DContriBimestralAdel!BC$2)</f>
        <v>26370.999454803998</v>
      </c>
      <c r="BD29" s="436">
        <f ca="1">AVERAGEIFS(DContriDES!$E66:$ZZ66,DContriDES!$E$42:$ZZ$42,"&gt;="&amp;DContriBimestralAdel!BD$1,DContriDES!$E$42:$ZZ$42,"&lt;="&amp;DContriBimestralAdel!BD$2)</f>
        <v>25380.275906988561</v>
      </c>
      <c r="BE29" s="436">
        <f ca="1">AVERAGEIFS(DContriDES!$E66:$ZZ66,DContriDES!$E$42:$ZZ$42,"&gt;="&amp;DContriBimestralAdel!BE$1,DContriDES!$E$42:$ZZ$42,"&lt;="&amp;DContriBimestralAdel!BE$2)</f>
        <v>24718.017720374464</v>
      </c>
      <c r="BF29" s="436">
        <f ca="1">AVERAGEIFS(DContriDES!$E66:$ZZ66,DContriDES!$E$42:$ZZ$42,"&gt;="&amp;DContriBimestralAdel!BF$1,DContriDES!$E$42:$ZZ$42,"&lt;="&amp;DContriBimestralAdel!BF$2)</f>
        <v>24426.024614464812</v>
      </c>
      <c r="BG29" s="436">
        <f ca="1">AVERAGEIFS(DContriDES!$E66:$ZZ66,DContriDES!$E$42:$ZZ$42,"&gt;="&amp;DContriBimestralAdel!BG$1,DContriDES!$E$42:$ZZ$42,"&lt;="&amp;DContriBimestralAdel!BG$2)</f>
        <v>24063.948075627446</v>
      </c>
      <c r="BH29" s="436">
        <f ca="1">AVERAGEIFS(DContriDES!$E66:$ZZ66,DContriDES!$E$42:$ZZ$42,"&gt;="&amp;DContriBimestralAdel!BH$1,DContriDES!$E$42:$ZZ$42,"&lt;="&amp;DContriBimestralAdel!BH$2)</f>
        <v>23806.314611032296</v>
      </c>
      <c r="BI29" s="436">
        <f ca="1">AVERAGEIFS(DContriDES!$E66:$ZZ66,DContriDES!$E$42:$ZZ$42,"&gt;="&amp;DContriBimestralAdel!BI$1,DContriDES!$E$42:$ZZ$42,"&lt;="&amp;DContriBimestralAdel!BI$2)</f>
        <v>23536.17000468625</v>
      </c>
      <c r="BJ29" s="436">
        <f ca="1">AVERAGEIFS(DContriDES!$E66:$ZZ66,DContriDES!$E$42:$ZZ$42,"&gt;="&amp;DContriBimestralAdel!BJ$1,DContriDES!$E$42:$ZZ$42,"&lt;="&amp;DContriBimestralAdel!BJ$2)</f>
        <v>23099.561688332105</v>
      </c>
      <c r="BK29" s="436">
        <f ca="1">AVERAGEIFS(DContriDES!$E66:$ZZ66,DContriDES!$E$42:$ZZ$42,"&gt;="&amp;DContriBimestralAdel!BK$1,DContriDES!$E$42:$ZZ$42,"&lt;="&amp;DContriBimestralAdel!BK$2)</f>
        <v>0</v>
      </c>
      <c r="BL29" s="436">
        <f ca="1">AVERAGEIFS(DContriDES!$E66:$ZZ66,DContriDES!$E$42:$ZZ$42,"&gt;="&amp;DContriBimestralAdel!BL$1,DContriDES!$E$42:$ZZ$42,"&lt;="&amp;DContriBimestralAdel!BL$2)</f>
        <v>0</v>
      </c>
      <c r="BM29" s="436">
        <f ca="1">AVERAGEIFS(DContriDES!$E66:$ZZ66,DContriDES!$E$42:$ZZ$42,"&gt;="&amp;DContriBimestralAdel!BM$1,DContriDES!$E$42:$ZZ$42,"&lt;="&amp;DContriBimestralAdel!BM$2)</f>
        <v>0</v>
      </c>
    </row>
    <row r="30" spans="1:65" s="440" customFormat="1" x14ac:dyDescent="0.2">
      <c r="A30" s="436" t="s">
        <v>19</v>
      </c>
      <c r="B30" s="363">
        <f ca="1">AVERAGEIFS(DContriORI!$E67:$ZZ67,DContriORI!$E$42:$ZZ$42,"&gt;="&amp;B$1,DContriORI!$E$42:$ZZ$42,"&lt;="&amp;B$2)</f>
        <v>32672.153761637819</v>
      </c>
      <c r="C30" s="363">
        <f ca="1">AVERAGEIFS(DContriORI!$E67:$ZZ67,DContriORI!$E$42:$ZZ$42,"&gt;="&amp;C$1,DContriORI!$E$42:$ZZ$42,"&lt;="&amp;C$2)</f>
        <v>34172.81181192401</v>
      </c>
      <c r="D30" s="363">
        <f ca="1">AVERAGEIFS(DContriORI!$E67:$ZZ67,DContriORI!$E$42:$ZZ$42,"&gt;="&amp;D$1,DContriORI!$E$42:$ZZ$42,"&lt;="&amp;D$2)</f>
        <v>36241.403378407966</v>
      </c>
      <c r="E30" s="363">
        <f ca="1">AVERAGEIFS(DContriORI!$E67:$ZZ67,DContriORI!$E$42:$ZZ$42,"&gt;="&amp;E$1,DContriORI!$E$42:$ZZ$42,"&lt;="&amp;E$2)</f>
        <v>34154.884506911963</v>
      </c>
      <c r="F30" s="363">
        <f ca="1">AVERAGEIFS(DContriORI!$E67:$ZZ67,DContriORI!$E$42:$ZZ$42,"&gt;="&amp;F$1,DContriORI!$E$42:$ZZ$42,"&lt;="&amp;F$2)</f>
        <v>31766.173730775714</v>
      </c>
      <c r="G30" s="363">
        <f ca="1">AVERAGEIFS(DContriORI!$E67:$ZZ67,DContriORI!$E$42:$ZZ$42,"&gt;="&amp;G$1,DContriORI!$E$42:$ZZ$42,"&lt;="&amp;G$2)</f>
        <v>30439.476897510362</v>
      </c>
      <c r="H30" s="363">
        <f ca="1">AVERAGEIFS(DContriORI!$E67:$ZZ67,DContriORI!$E$42:$ZZ$42,"&gt;="&amp;H$1,DContriORI!$E$42:$ZZ$42,"&lt;="&amp;H$2)</f>
        <v>33091.25154821224</v>
      </c>
      <c r="I30" s="363">
        <f ca="1">AVERAGEIFS(DContriORI!$E67:$ZZ67,DContriORI!$E$42:$ZZ$42,"&gt;="&amp;I$1,DContriORI!$E$42:$ZZ$42,"&lt;="&amp;I$2)</f>
        <v>31013.180852294372</v>
      </c>
      <c r="J30" s="363">
        <f ca="1">AVERAGEIFS(DContriORI!$E67:$ZZ67,DContriORI!$E$42:$ZZ$42,"&gt;="&amp;J$1,DContriORI!$E$42:$ZZ$42,"&lt;="&amp;J$2)</f>
        <v>0</v>
      </c>
      <c r="K30" s="363">
        <f ca="1">AVERAGEIFS(DContriORI!$E67:$ZZ67,DContriORI!$E$42:$ZZ$42,"&gt;="&amp;K$1,DContriORI!$E$42:$ZZ$42,"&lt;="&amp;K$2)</f>
        <v>0</v>
      </c>
      <c r="L30" s="363">
        <f ca="1">AVERAGEIFS(DContriORI!$E67:$ZZ67,DContriORI!$E$42:$ZZ$42,"&gt;="&amp;L$1,DContriORI!$E$42:$ZZ$42,"&lt;="&amp;L$2)</f>
        <v>0</v>
      </c>
      <c r="M30" s="363">
        <f ca="1">AVERAGEIFS(DContriORI!$E67:$ZZ67,DContriORI!$E$42:$ZZ$42,"&gt;="&amp;M$1,DContriORI!$E$42:$ZZ$42,"&lt;="&amp;M$2)</f>
        <v>0</v>
      </c>
      <c r="O30" s="436">
        <f ca="1">AVERAGEIFS(DContriDES!$E67:$ZZ67,DContriDES!$E$42:$ZZ$42,"&gt;="&amp;DContriBimestralAdel!O$1,DContriDES!$E$42:$ZZ$42,"&lt;="&amp;DContriBimestralAdel!O$2)</f>
        <v>33547.598006439825</v>
      </c>
      <c r="P30" s="436">
        <f ca="1">AVERAGEIFS(DContriDES!$E67:$ZZ67,DContriDES!$E$42:$ZZ$42,"&gt;="&amp;DContriBimestralAdel!P$1,DContriDES!$E$42:$ZZ$42,"&lt;="&amp;DContriBimestralAdel!P$2)</f>
        <v>33755.436197203409</v>
      </c>
      <c r="Q30" s="436">
        <f ca="1">AVERAGEIFS(DContriDES!$E67:$ZZ67,DContriDES!$E$42:$ZZ$42,"&gt;="&amp;DContriBimestralAdel!Q$1,DContriDES!$E$42:$ZZ$42,"&lt;="&amp;DContriBimestralAdel!Q$2)</f>
        <v>34030.067046786047</v>
      </c>
      <c r="R30" s="436">
        <f ca="1">AVERAGEIFS(DContriDES!$E67:$ZZ67,DContriDES!$E$42:$ZZ$42,"&gt;="&amp;DContriBimestralAdel!R$1,DContriDES!$E$42:$ZZ$42,"&lt;="&amp;DContriBimestralAdel!R$2)</f>
        <v>33879.753703088427</v>
      </c>
      <c r="S30" s="436">
        <f ca="1">AVERAGEIFS(DContriDES!$E67:$ZZ67,DContriDES!$E$42:$ZZ$42,"&gt;="&amp;DContriBimestralAdel!S$1,DContriDES!$E$42:$ZZ$42,"&lt;="&amp;DContriBimestralAdel!S$2)</f>
        <v>33167.725795163416</v>
      </c>
      <c r="T30" s="436">
        <f ca="1">AVERAGEIFS(DContriDES!$E67:$ZZ67,DContriDES!$E$42:$ZZ$42,"&gt;="&amp;DContriBimestralAdel!T$1,DContriDES!$E$42:$ZZ$42,"&lt;="&amp;DContriBimestralAdel!T$2)</f>
        <v>31008.777603668692</v>
      </c>
      <c r="U30" s="436">
        <f ca="1">AVERAGEIFS(DContriDES!$E67:$ZZ67,DContriDES!$E$42:$ZZ$42,"&gt;="&amp;DContriBimestralAdel!U$1,DContriDES!$E$42:$ZZ$42,"&lt;="&amp;DContriBimestralAdel!U$2)</f>
        <v>31347.838921678864</v>
      </c>
      <c r="V30" s="436">
        <f ca="1">AVERAGEIFS(DContriDES!$E67:$ZZ67,DContriDES!$E$42:$ZZ$42,"&gt;="&amp;DContriBimestralAdel!V$1,DContriDES!$E$42:$ZZ$42,"&lt;="&amp;DContriBimestralAdel!V$2)</f>
        <v>31106.697422182297</v>
      </c>
      <c r="W30" s="436">
        <f ca="1">AVERAGEIFS(DContriDES!$E67:$ZZ67,DContriDES!$E$42:$ZZ$42,"&gt;="&amp;DContriBimestralAdel!W$1,DContriDES!$E$42:$ZZ$42,"&lt;="&amp;DContriBimestralAdel!W$2)</f>
        <v>0</v>
      </c>
      <c r="X30" s="436">
        <f ca="1">AVERAGEIFS(DContriDES!$E67:$ZZ67,DContriDES!$E$42:$ZZ$42,"&gt;="&amp;DContriBimestralAdel!X$1,DContriDES!$E$42:$ZZ$42,"&lt;="&amp;DContriBimestralAdel!X$2)</f>
        <v>0</v>
      </c>
      <c r="Y30" s="436">
        <f ca="1">AVERAGEIFS(DContriDES!$E67:$ZZ67,DContriDES!$E$42:$ZZ$42,"&gt;="&amp;DContriBimestralAdel!Y$1,DContriDES!$E$42:$ZZ$42,"&lt;="&amp;DContriBimestralAdel!Y$2)</f>
        <v>0</v>
      </c>
      <c r="Z30" s="436">
        <f ca="1">AVERAGEIFS(DContriDES!$E67:$ZZ67,DContriDES!$E$42:$ZZ$42,"&gt;="&amp;DContriBimestralAdel!Z$1,DContriDES!$E$42:$ZZ$42,"&lt;="&amp;DContriBimestralAdel!Z$2)</f>
        <v>0</v>
      </c>
      <c r="AB30" s="363">
        <f ca="1">AVERAGEIFS(DContriORI!$E67:$ZZ67,DContriORI!$E$42:$ZZ$42,"&gt;="&amp;AB$1,DContriORI!$E$42:$ZZ$42,"&lt;="&amp;AB$2)</f>
        <v>37949.433481778753</v>
      </c>
      <c r="AC30" s="363">
        <f ca="1">AVERAGEIFS(DContriORI!$E67:$ZZ67,DContriORI!$E$42:$ZZ$42,"&gt;="&amp;AC$1,DContriORI!$E$42:$ZZ$42,"&lt;="&amp;AC$2)</f>
        <v>37263.430741269942</v>
      </c>
      <c r="AD30" s="363">
        <f ca="1">AVERAGEIFS(DContriORI!$E67:$ZZ67,DContriORI!$E$42:$ZZ$42,"&gt;="&amp;AD$1,DContriORI!$E$42:$ZZ$42,"&lt;="&amp;AD$2)</f>
        <v>35443.403243719185</v>
      </c>
      <c r="AE30" s="363">
        <f ca="1">AVERAGEIFS(DContriORI!$E67:$ZZ67,DContriORI!$E$42:$ZZ$42,"&gt;="&amp;AE$1,DContriORI!$E$42:$ZZ$42,"&lt;="&amp;AE$2)</f>
        <v>32481.656533237256</v>
      </c>
      <c r="AF30" s="363">
        <f ca="1">AVERAGEIFS(DContriORI!$E67:$ZZ67,DContriORI!$E$42:$ZZ$42,"&gt;="&amp;AF$1,DContriORI!$E$42:$ZZ$42,"&lt;="&amp;AF$2)</f>
        <v>33451.199189487408</v>
      </c>
      <c r="AG30" s="363">
        <f ca="1">AVERAGEIFS(DContriORI!$E67:$ZZ67,DContriORI!$E$42:$ZZ$42,"&gt;="&amp;AG$1,DContriORI!$E$42:$ZZ$42,"&lt;="&amp;AG$2)</f>
        <v>35699.652414085635</v>
      </c>
      <c r="AH30" s="363">
        <f ca="1">AVERAGEIFS(DContriORI!$E67:$ZZ67,DContriORI!$E$42:$ZZ$42,"&gt;="&amp;AH$1,DContriORI!$E$42:$ZZ$42,"&lt;="&amp;AH$2)</f>
        <v>34493.429264539045</v>
      </c>
      <c r="AI30" s="363">
        <f ca="1">AVERAGEIFS(DContriORI!$E67:$ZZ67,DContriORI!$E$42:$ZZ$42,"&gt;="&amp;AI$1,DContriORI!$E$42:$ZZ$42,"&lt;="&amp;AI$2)</f>
        <v>32137.983131906065</v>
      </c>
      <c r="AJ30" s="363">
        <f ca="1">AVERAGEIFS(DContriORI!$E67:$ZZ67,DContriORI!$E$42:$ZZ$42,"&gt;="&amp;AJ$1,DContriORI!$E$42:$ZZ$42,"&lt;="&amp;AJ$2)</f>
        <v>33138.629064836023</v>
      </c>
      <c r="AK30" s="363">
        <f ca="1">AVERAGEIFS(DContriORI!$E67:$ZZ67,DContriORI!$E$42:$ZZ$42,"&gt;="&amp;AK$1,DContriORI!$E$42:$ZZ$42,"&lt;="&amp;AK$2)</f>
        <v>31653.341987887321</v>
      </c>
      <c r="AL30" s="363">
        <f ca="1">AVERAGEIFS(DContriORI!$E67:$ZZ67,DContriORI!$E$42:$ZZ$42,"&gt;="&amp;AL$1,DContriORI!$E$42:$ZZ$42,"&lt;="&amp;AL$2)</f>
        <v>31490.912763035041</v>
      </c>
      <c r="AM30" s="363">
        <f ca="1">AVERAGEIFS(DContriORI!$E67:$ZZ67,DContriORI!$E$42:$ZZ$42,"&gt;="&amp;AM$1,DContriORI!$E$42:$ZZ$42,"&lt;="&amp;AM$2)</f>
        <v>29722.143865458882</v>
      </c>
      <c r="AO30" s="436">
        <f ca="1">AVERAGEIFS(DContriDES!$E67:$ZZ67,DContriDES!$E$42:$ZZ$42,"&gt;="&amp;DContriBimestralAdel!AO$1,DContriDES!$E$42:$ZZ$42,"&lt;="&amp;DContriBimestralAdel!AO$2)</f>
        <v>37521.335163363896</v>
      </c>
      <c r="AP30" s="436">
        <f ca="1">AVERAGEIFS(DContriDES!$E67:$ZZ67,DContriDES!$E$42:$ZZ$42,"&gt;="&amp;DContriBimestralAdel!AP$1,DContriDES!$E$42:$ZZ$42,"&lt;="&amp;DContriBimestralAdel!AP$2)</f>
        <v>35961.121397272422</v>
      </c>
      <c r="AQ30" s="436">
        <f ca="1">AVERAGEIFS(DContriDES!$E67:$ZZ67,DContriDES!$E$42:$ZZ$42,"&gt;="&amp;DContriBimestralAdel!AQ$1,DContriDES!$E$42:$ZZ$42,"&lt;="&amp;DContriBimestralAdel!AQ$2)</f>
        <v>35222.087059599486</v>
      </c>
      <c r="AR30" s="436">
        <f ca="1">AVERAGEIFS(DContriDES!$E67:$ZZ67,DContriDES!$E$42:$ZZ$42,"&gt;="&amp;DContriBimestralAdel!AR$1,DContriDES!$E$42:$ZZ$42,"&lt;="&amp;DContriBimestralAdel!AR$2)</f>
        <v>34420.251359087175</v>
      </c>
      <c r="AS30" s="436">
        <f ca="1">AVERAGEIFS(DContriDES!$E67:$ZZ67,DContriDES!$E$42:$ZZ$42,"&gt;="&amp;DContriBimestralAdel!AS$1,DContriDES!$E$42:$ZZ$42,"&lt;="&amp;DContriBimestralAdel!AS$2)</f>
        <v>33306.779579444206</v>
      </c>
      <c r="AT30" s="436">
        <f ca="1">AVERAGEIFS(DContriDES!$E67:$ZZ67,DContriDES!$E$42:$ZZ$42,"&gt;="&amp;DContriBimestralAdel!AT$1,DContriDES!$E$42:$ZZ$42,"&lt;="&amp;DContriBimestralAdel!AT$2)</f>
        <v>34157.990445364761</v>
      </c>
      <c r="AU30" s="436">
        <f ca="1">AVERAGEIFS(DContriDES!$E67:$ZZ67,DContriDES!$E$42:$ZZ$42,"&gt;="&amp;DContriBimestralAdel!AU$1,DContriDES!$E$42:$ZZ$42,"&lt;="&amp;DContriBimestralAdel!AU$2)</f>
        <v>34205.523426390508</v>
      </c>
      <c r="AV30" s="436">
        <f ca="1">AVERAGEIFS(DContriDES!$E67:$ZZ67,DContriDES!$E$42:$ZZ$42,"&gt;="&amp;DContriBimestralAdel!AV$1,DContriDES!$E$42:$ZZ$42,"&lt;="&amp;DContriBimestralAdel!AV$2)</f>
        <v>33646.559938841521</v>
      </c>
      <c r="AW30" s="436">
        <f ca="1">AVERAGEIFS(DContriDES!$E67:$ZZ67,DContriDES!$E$42:$ZZ$42,"&gt;="&amp;DContriBimestralAdel!AW$1,DContriDES!$E$42:$ZZ$42,"&lt;="&amp;DContriBimestralAdel!AW$2)</f>
        <v>32942.995525668266</v>
      </c>
      <c r="AX30" s="436">
        <f ca="1">AVERAGEIFS(DContriDES!$E67:$ZZ67,DContriDES!$E$42:$ZZ$42,"&gt;="&amp;DContriBimestralAdel!AX$1,DContriDES!$E$42:$ZZ$42,"&lt;="&amp;DContriBimestralAdel!AX$2)</f>
        <v>30870.86893820249</v>
      </c>
      <c r="AY30" s="436">
        <f ca="1">AVERAGEIFS(DContriDES!$E67:$ZZ67,DContriDES!$E$42:$ZZ$42,"&gt;="&amp;DContriBimestralAdel!AY$1,DContriDES!$E$42:$ZZ$42,"&lt;="&amp;DContriBimestralAdel!AY$2)</f>
        <v>31134.436288653505</v>
      </c>
      <c r="AZ30" s="436">
        <f ca="1">AVERAGEIFS(DContriDES!$E67:$ZZ67,DContriDES!$E$42:$ZZ$42,"&gt;="&amp;DContriBimestralAdel!AZ$1,DContriDES!$E$42:$ZZ$42,"&lt;="&amp;DContriBimestralAdel!AZ$2)</f>
        <v>31226.598644442729</v>
      </c>
      <c r="BB30" s="436">
        <f ca="1">AVERAGEIFS(DContriDES!$E67:$ZZ67,DContriDES!$E$42:$ZZ$42,"&gt;="&amp;DContriBimestralAdel!BB$1,DContriDES!$E$42:$ZZ$42,"&lt;="&amp;DContriBimestralAdel!BB$2)</f>
        <v>34420.251359087175</v>
      </c>
      <c r="BC30" s="436">
        <f ca="1">AVERAGEIFS(DContriDES!$E67:$ZZ67,DContriDES!$E$42:$ZZ$42,"&gt;="&amp;DContriBimestralAdel!BC$1,DContriDES!$E$42:$ZZ$42,"&lt;="&amp;DContriBimestralAdel!BC$2)</f>
        <v>33306.779579444206</v>
      </c>
      <c r="BD30" s="436">
        <f ca="1">AVERAGEIFS(DContriDES!$E67:$ZZ67,DContriDES!$E$42:$ZZ$42,"&gt;="&amp;DContriBimestralAdel!BD$1,DContriDES!$E$42:$ZZ$42,"&lt;="&amp;DContriBimestralAdel!BD$2)</f>
        <v>34157.990445364761</v>
      </c>
      <c r="BE30" s="436">
        <f ca="1">AVERAGEIFS(DContriDES!$E67:$ZZ67,DContriDES!$E$42:$ZZ$42,"&gt;="&amp;DContriBimestralAdel!BE$1,DContriDES!$E$42:$ZZ$42,"&lt;="&amp;DContriBimestralAdel!BE$2)</f>
        <v>34205.523426390508</v>
      </c>
      <c r="BF30" s="436">
        <f ca="1">AVERAGEIFS(DContriDES!$E67:$ZZ67,DContriDES!$E$42:$ZZ$42,"&gt;="&amp;DContriBimestralAdel!BF$1,DContriDES!$E$42:$ZZ$42,"&lt;="&amp;DContriBimestralAdel!BF$2)</f>
        <v>33646.559938841521</v>
      </c>
      <c r="BG30" s="436">
        <f ca="1">AVERAGEIFS(DContriDES!$E67:$ZZ67,DContriDES!$E$42:$ZZ$42,"&gt;="&amp;DContriBimestralAdel!BG$1,DContriDES!$E$42:$ZZ$42,"&lt;="&amp;DContriBimestralAdel!BG$2)</f>
        <v>32942.995525668266</v>
      </c>
      <c r="BH30" s="436">
        <f ca="1">AVERAGEIFS(DContriDES!$E67:$ZZ67,DContriDES!$E$42:$ZZ$42,"&gt;="&amp;DContriBimestralAdel!BH$1,DContriDES!$E$42:$ZZ$42,"&lt;="&amp;DContriBimestralAdel!BH$2)</f>
        <v>30870.86893820249</v>
      </c>
      <c r="BI30" s="436">
        <f ca="1">AVERAGEIFS(DContriDES!$E67:$ZZ67,DContriDES!$E$42:$ZZ$42,"&gt;="&amp;DContriBimestralAdel!BI$1,DContriDES!$E$42:$ZZ$42,"&lt;="&amp;DContriBimestralAdel!BI$2)</f>
        <v>31134.436288653505</v>
      </c>
      <c r="BJ30" s="436">
        <f ca="1">AVERAGEIFS(DContriDES!$E67:$ZZ67,DContriDES!$E$42:$ZZ$42,"&gt;="&amp;DContriBimestralAdel!BJ$1,DContriDES!$E$42:$ZZ$42,"&lt;="&amp;DContriBimestralAdel!BJ$2)</f>
        <v>31226.598644442729</v>
      </c>
      <c r="BK30" s="436">
        <f ca="1">AVERAGEIFS(DContriDES!$E67:$ZZ67,DContriDES!$E$42:$ZZ$42,"&gt;="&amp;DContriBimestralAdel!BK$1,DContriDES!$E$42:$ZZ$42,"&lt;="&amp;DContriBimestralAdel!BK$2)</f>
        <v>0</v>
      </c>
      <c r="BL30" s="436">
        <f ca="1">AVERAGEIFS(DContriDES!$E67:$ZZ67,DContriDES!$E$42:$ZZ$42,"&gt;="&amp;DContriBimestralAdel!BL$1,DContriDES!$E$42:$ZZ$42,"&lt;="&amp;DContriBimestralAdel!BL$2)</f>
        <v>0</v>
      </c>
      <c r="BM30" s="436">
        <f ca="1">AVERAGEIFS(DContriDES!$E67:$ZZ67,DContriDES!$E$42:$ZZ$42,"&gt;="&amp;DContriBimestralAdel!BM$1,DContriDES!$E$42:$ZZ$42,"&lt;="&amp;DContriBimestralAdel!BM$2)</f>
        <v>0</v>
      </c>
    </row>
    <row r="31" spans="1:65" s="440" customFormat="1" x14ac:dyDescent="0.2">
      <c r="A31" s="436" t="s">
        <v>20</v>
      </c>
      <c r="B31" s="363">
        <f ca="1">AVERAGEIFS(DContriORI!$E68:$ZZ68,DContriORI!$E$42:$ZZ$42,"&gt;="&amp;B$1,DContriORI!$E$42:$ZZ$42,"&lt;="&amp;B$2)</f>
        <v>100740.85426797517</v>
      </c>
      <c r="C31" s="363">
        <f ca="1">AVERAGEIFS(DContriORI!$E68:$ZZ68,DContriORI!$E$42:$ZZ$42,"&gt;="&amp;C$1,DContriORI!$E$42:$ZZ$42,"&lt;="&amp;C$2)</f>
        <v>104253.06551287178</v>
      </c>
      <c r="D31" s="363">
        <f ca="1">AVERAGEIFS(DContriORI!$E68:$ZZ68,DContriORI!$E$42:$ZZ$42,"&gt;="&amp;D$1,DContriORI!$E$42:$ZZ$42,"&lt;="&amp;D$2)</f>
        <v>103824.31356732393</v>
      </c>
      <c r="E31" s="363">
        <f ca="1">AVERAGEIFS(DContriORI!$E68:$ZZ68,DContriORI!$E$42:$ZZ$42,"&gt;="&amp;E$1,DContriORI!$E$42:$ZZ$42,"&lt;="&amp;E$2)</f>
        <v>103256.01140503233</v>
      </c>
      <c r="F31" s="363">
        <f ca="1">AVERAGEIFS(DContriORI!$E68:$ZZ68,DContriORI!$E$42:$ZZ$42,"&gt;="&amp;F$1,DContriORI!$E$42:$ZZ$42,"&lt;="&amp;F$2)</f>
        <v>103831.25286095598</v>
      </c>
      <c r="G31" s="363">
        <f ca="1">AVERAGEIFS(DContriORI!$E68:$ZZ68,DContriORI!$E$42:$ZZ$42,"&gt;="&amp;G$1,DContriORI!$E$42:$ZZ$42,"&lt;="&amp;G$2)</f>
        <v>102777.54574843076</v>
      </c>
      <c r="H31" s="363">
        <f ca="1">AVERAGEIFS(DContriORI!$E68:$ZZ68,DContriORI!$E$42:$ZZ$42,"&gt;="&amp;H$1,DContriORI!$E$42:$ZZ$42,"&lt;="&amp;H$2)</f>
        <v>100293.14667647023</v>
      </c>
      <c r="I31" s="363">
        <f ca="1">AVERAGEIFS(DContriORI!$E68:$ZZ68,DContriORI!$E$42:$ZZ$42,"&gt;="&amp;I$1,DContriORI!$E$42:$ZZ$42,"&lt;="&amp;I$2)</f>
        <v>99878.186855441789</v>
      </c>
      <c r="J31" s="363">
        <f ca="1">AVERAGEIFS(DContriORI!$E68:$ZZ68,DContriORI!$E$42:$ZZ$42,"&gt;="&amp;J$1,DContriORI!$E$42:$ZZ$42,"&lt;="&amp;J$2)</f>
        <v>0</v>
      </c>
      <c r="K31" s="363">
        <f ca="1">AVERAGEIFS(DContriORI!$E68:$ZZ68,DContriORI!$E$42:$ZZ$42,"&gt;="&amp;K$1,DContriORI!$E$42:$ZZ$42,"&lt;="&amp;K$2)</f>
        <v>0</v>
      </c>
      <c r="L31" s="363">
        <f ca="1">AVERAGEIFS(DContriORI!$E68:$ZZ68,DContriORI!$E$42:$ZZ$42,"&gt;="&amp;L$1,DContriORI!$E$42:$ZZ$42,"&lt;="&amp;L$2)</f>
        <v>0</v>
      </c>
      <c r="M31" s="363">
        <f ca="1">AVERAGEIFS(DContriORI!$E68:$ZZ68,DContriORI!$E$42:$ZZ$42,"&gt;="&amp;M$1,DContriORI!$E$42:$ZZ$42,"&lt;="&amp;M$2)</f>
        <v>0</v>
      </c>
      <c r="O31" s="436">
        <f ca="1">AVERAGEIFS(DContriDES!$E68:$ZZ68,DContriDES!$E$42:$ZZ$42,"&gt;="&amp;DContriBimestralAdel!O$1,DContriDES!$E$42:$ZZ$42,"&lt;="&amp;DContriBimestralAdel!O$2)</f>
        <v>100542.84581378894</v>
      </c>
      <c r="P31" s="436">
        <f ca="1">AVERAGEIFS(DContriDES!$E68:$ZZ68,DContriDES!$E$42:$ZZ$42,"&gt;="&amp;DContriBimestralAdel!P$1,DContriDES!$E$42:$ZZ$42,"&lt;="&amp;DContriBimestralAdel!P$2)</f>
        <v>101121.16142180152</v>
      </c>
      <c r="Q31" s="436">
        <f ca="1">AVERAGEIFS(DContriDES!$E68:$ZZ68,DContriDES!$E$42:$ZZ$42,"&gt;="&amp;DContriBimestralAdel!Q$1,DContriDES!$E$42:$ZZ$42,"&lt;="&amp;DContriBimestralAdel!Q$2)</f>
        <v>102069.3279841755</v>
      </c>
      <c r="R31" s="436">
        <f ca="1">AVERAGEIFS(DContriDES!$E68:$ZZ68,DContriDES!$E$42:$ZZ$42,"&gt;="&amp;DContriBimestralAdel!R$1,DContriDES!$E$42:$ZZ$42,"&lt;="&amp;DContriBimestralAdel!R$2)</f>
        <v>101929.32155782401</v>
      </c>
      <c r="S31" s="436">
        <f ca="1">AVERAGEIFS(DContriDES!$E68:$ZZ68,DContriDES!$E$42:$ZZ$42,"&gt;="&amp;DContriBimestralAdel!S$1,DContriDES!$E$42:$ZZ$42,"&lt;="&amp;DContriBimestralAdel!S$2)</f>
        <v>104573.04079777178</v>
      </c>
      <c r="T31" s="436">
        <f ca="1">AVERAGEIFS(DContriDES!$E68:$ZZ68,DContriDES!$E$42:$ZZ$42,"&gt;="&amp;DContriBimestralAdel!T$1,DContriDES!$E$42:$ZZ$42,"&lt;="&amp;DContriBimestralAdel!T$2)</f>
        <v>101554.7798383295</v>
      </c>
      <c r="U31" s="436">
        <f ca="1">AVERAGEIFS(DContriDES!$E68:$ZZ68,DContriDES!$E$42:$ZZ$42,"&gt;="&amp;DContriBimestralAdel!U$1,DContriDES!$E$42:$ZZ$42,"&lt;="&amp;DContriBimestralAdel!U$2)</f>
        <v>99202.683787779009</v>
      </c>
      <c r="V31" s="436">
        <f ca="1">AVERAGEIFS(DContriDES!$E68:$ZZ68,DContriDES!$E$42:$ZZ$42,"&gt;="&amp;DContriBimestralAdel!V$1,DContriDES!$E$42:$ZZ$42,"&lt;="&amp;DContriBimestralAdel!V$2)</f>
        <v>99370.653459566995</v>
      </c>
      <c r="W31" s="436">
        <f ca="1">AVERAGEIFS(DContriDES!$E68:$ZZ68,DContriDES!$E$42:$ZZ$42,"&gt;="&amp;DContriBimestralAdel!W$1,DContriDES!$E$42:$ZZ$42,"&lt;="&amp;DContriBimestralAdel!W$2)</f>
        <v>0</v>
      </c>
      <c r="X31" s="436">
        <f ca="1">AVERAGEIFS(DContriDES!$E68:$ZZ68,DContriDES!$E$42:$ZZ$42,"&gt;="&amp;DContriBimestralAdel!X$1,DContriDES!$E$42:$ZZ$42,"&lt;="&amp;DContriBimestralAdel!X$2)</f>
        <v>0</v>
      </c>
      <c r="Y31" s="436">
        <f ca="1">AVERAGEIFS(DContriDES!$E68:$ZZ68,DContriDES!$E$42:$ZZ$42,"&gt;="&amp;DContriBimestralAdel!Y$1,DContriDES!$E$42:$ZZ$42,"&lt;="&amp;DContriBimestralAdel!Y$2)</f>
        <v>0</v>
      </c>
      <c r="Z31" s="436">
        <f ca="1">AVERAGEIFS(DContriDES!$E68:$ZZ68,DContriDES!$E$42:$ZZ$42,"&gt;="&amp;DContriBimestralAdel!Z$1,DContriDES!$E$42:$ZZ$42,"&lt;="&amp;DContriBimestralAdel!Z$2)</f>
        <v>0</v>
      </c>
      <c r="AB31" s="363">
        <f ca="1">AVERAGEIFS(DContriORI!$E68:$ZZ68,DContriORI!$E$42:$ZZ$42,"&gt;="&amp;AB$1,DContriORI!$E$42:$ZZ$42,"&lt;="&amp;AB$2)</f>
        <v>108386.65020807054</v>
      </c>
      <c r="AC31" s="363">
        <f ca="1">AVERAGEIFS(DContriORI!$E68:$ZZ68,DContriORI!$E$42:$ZZ$42,"&gt;="&amp;AC$1,DContriORI!$E$42:$ZZ$42,"&lt;="&amp;AC$2)</f>
        <v>105674.09474447351</v>
      </c>
      <c r="AD31" s="363">
        <f ca="1">AVERAGEIFS(DContriORI!$E68:$ZZ68,DContriORI!$E$42:$ZZ$42,"&gt;="&amp;AD$1,DContriORI!$E$42:$ZZ$42,"&lt;="&amp;AD$2)</f>
        <v>103495.37316687613</v>
      </c>
      <c r="AE31" s="363">
        <f ca="1">AVERAGEIFS(DContriORI!$E68:$ZZ68,DContriORI!$E$42:$ZZ$42,"&gt;="&amp;AE$1,DContriORI!$E$42:$ZZ$42,"&lt;="&amp;AE$2)</f>
        <v>99347.945880589818</v>
      </c>
      <c r="AF31" s="363">
        <f ca="1">AVERAGEIFS(DContriORI!$E68:$ZZ68,DContriORI!$E$42:$ZZ$42,"&gt;="&amp;AF$1,DContriORI!$E$42:$ZZ$42,"&lt;="&amp;AF$2)</f>
        <v>101295.91524453853</v>
      </c>
      <c r="AG31" s="363">
        <f ca="1">AVERAGEIFS(DContriORI!$E68:$ZZ68,DContriORI!$E$42:$ZZ$42,"&gt;="&amp;AG$1,DContriORI!$E$42:$ZZ$42,"&lt;="&amp;AG$2)</f>
        <v>103106.72672871972</v>
      </c>
      <c r="AH31" s="363">
        <f ca="1">AVERAGEIFS(DContriORI!$E68:$ZZ68,DContriORI!$E$42:$ZZ$42,"&gt;="&amp;AH$1,DContriORI!$E$42:$ZZ$42,"&lt;="&amp;AH$2)</f>
        <v>102128.70632254619</v>
      </c>
      <c r="AI31" s="363">
        <f ca="1">AVERAGEIFS(DContriORI!$E68:$ZZ68,DContriORI!$E$42:$ZZ$42,"&gt;="&amp;AI$1,DContriORI!$E$42:$ZZ$42,"&lt;="&amp;AI$2)</f>
        <v>100591.39170417259</v>
      </c>
      <c r="AJ31" s="363">
        <f ca="1">AVERAGEIFS(DContriORI!$E68:$ZZ68,DContriORI!$E$42:$ZZ$42,"&gt;="&amp;AJ$1,DContriORI!$E$42:$ZZ$42,"&lt;="&amp;AJ$2)</f>
        <v>104153.30513525924</v>
      </c>
      <c r="AK31" s="363">
        <f ca="1">AVERAGEIFS(DContriORI!$E68:$ZZ68,DContriORI!$E$42:$ZZ$42,"&gt;="&amp;AK$1,DContriORI!$E$42:$ZZ$42,"&lt;="&amp;AK$2)</f>
        <v>101497.0170029938</v>
      </c>
      <c r="AL31" s="363">
        <f ca="1">AVERAGEIFS(DContriORI!$E68:$ZZ68,DContriORI!$E$42:$ZZ$42,"&gt;="&amp;AL$1,DContriORI!$E$42:$ZZ$42,"&lt;="&amp;AL$2)</f>
        <v>99118.548884271222</v>
      </c>
      <c r="AM31" s="363">
        <f ca="1">AVERAGEIFS(DContriORI!$E68:$ZZ68,DContriORI!$E$42:$ZZ$42,"&gt;="&amp;AM$1,DContriORI!$E$42:$ZZ$42,"&lt;="&amp;AM$2)</f>
        <v>97471.311197829433</v>
      </c>
      <c r="AO31" s="436">
        <f ca="1">AVERAGEIFS(DContriDES!$E68:$ZZ68,DContriDES!$E$42:$ZZ$42,"&gt;="&amp;DContriBimestralAdel!AO$1,DContriDES!$E$42:$ZZ$42,"&lt;="&amp;DContriBimestralAdel!AO$2)</f>
        <v>107459.41878137224</v>
      </c>
      <c r="AP31" s="436">
        <f ca="1">AVERAGEIFS(DContriDES!$E68:$ZZ68,DContriDES!$E$42:$ZZ$42,"&gt;="&amp;DContriBimestralAdel!AP$1,DContriDES!$E$42:$ZZ$42,"&lt;="&amp;DContriBimestralAdel!AP$2)</f>
        <v>105451.08911907619</v>
      </c>
      <c r="AQ31" s="436">
        <f ca="1">AVERAGEIFS(DContriDES!$E68:$ZZ68,DContriDES!$E$42:$ZZ$42,"&gt;="&amp;DContriBimestralAdel!AQ$1,DContriDES!$E$42:$ZZ$42,"&lt;="&amp;DContriBimestralAdel!AQ$2)</f>
        <v>103318.4916309878</v>
      </c>
      <c r="AR31" s="436">
        <f ca="1">AVERAGEIFS(DContriDES!$E68:$ZZ68,DContriDES!$E$42:$ZZ$42,"&gt;="&amp;DContriBimestralAdel!AR$1,DContriDES!$E$42:$ZZ$42,"&lt;="&amp;DContriBimestralAdel!AR$2)</f>
        <v>101308.78965118453</v>
      </c>
      <c r="AS31" s="436">
        <f ca="1">AVERAGEIFS(DContriDES!$E68:$ZZ68,DContriDES!$E$42:$ZZ$42,"&gt;="&amp;DContriBimestralAdel!AS$1,DContriDES!$E$42:$ZZ$42,"&lt;="&amp;DContriBimestralAdel!AS$2)</f>
        <v>101007.11354255867</v>
      </c>
      <c r="AT31" s="436">
        <f ca="1">AVERAGEIFS(DContriDES!$E68:$ZZ68,DContriDES!$E$42:$ZZ$42,"&gt;="&amp;DContriBimestralAdel!AT$1,DContriDES!$E$42:$ZZ$42,"&lt;="&amp;DContriBimestralAdel!AT$2)</f>
        <v>101407.35510401412</v>
      </c>
      <c r="AU31" s="436">
        <f ca="1">AVERAGEIFS(DContriDES!$E68:$ZZ68,DContriDES!$E$42:$ZZ$42,"&gt;="&amp;DContriBimestralAdel!AU$1,DContriDES!$E$42:$ZZ$42,"&lt;="&amp;DContriBimestralAdel!AU$2)</f>
        <v>102038.30263903235</v>
      </c>
      <c r="AV31" s="436">
        <f ca="1">AVERAGEIFS(DContriDES!$E68:$ZZ68,DContriDES!$E$42:$ZZ$42,"&gt;="&amp;DContriBimestralAdel!AV$1,DContriDES!$E$42:$ZZ$42,"&lt;="&amp;DContriBimestralAdel!AV$2)</f>
        <v>102116.05340774612</v>
      </c>
      <c r="AW31" s="436">
        <f ca="1">AVERAGEIFS(DContriDES!$E68:$ZZ68,DContriDES!$E$42:$ZZ$42,"&gt;="&amp;DContriBimestralAdel!AW$1,DContriDES!$E$42:$ZZ$42,"&lt;="&amp;DContriBimestralAdel!AW$2)</f>
        <v>103266.27069722772</v>
      </c>
      <c r="AX31" s="436">
        <f ca="1">AVERAGEIFS(DContriDES!$E68:$ZZ68,DContriDES!$E$42:$ZZ$42,"&gt;="&amp;DContriBimestralAdel!AX$1,DContriDES!$E$42:$ZZ$42,"&lt;="&amp;DContriBimestralAdel!AX$2)</f>
        <v>101114.87748550616</v>
      </c>
      <c r="AY31" s="436">
        <f ca="1">AVERAGEIFS(DContriDES!$E68:$ZZ68,DContriDES!$E$42:$ZZ$42,"&gt;="&amp;DContriBimestralAdel!AY$1,DContriDES!$E$42:$ZZ$42,"&lt;="&amp;DContriBimestralAdel!AY$2)</f>
        <v>98936.706733368759</v>
      </c>
      <c r="AZ31" s="436">
        <f ca="1">AVERAGEIFS(DContriDES!$E68:$ZZ68,DContriDES!$E$42:$ZZ$42,"&gt;="&amp;DContriBimestralAdel!AZ$1,DContriDES!$E$42:$ZZ$42,"&lt;="&amp;DContriBimestralAdel!AZ$2)</f>
        <v>98957.252438164185</v>
      </c>
      <c r="BB31" s="436">
        <f ca="1">AVERAGEIFS(DContriDES!$E68:$ZZ68,DContriDES!$E$42:$ZZ$42,"&gt;="&amp;DContriBimestralAdel!BB$1,DContriDES!$E$42:$ZZ$42,"&lt;="&amp;DContriBimestralAdel!BB$2)</f>
        <v>101308.78965118453</v>
      </c>
      <c r="BC31" s="436">
        <f ca="1">AVERAGEIFS(DContriDES!$E68:$ZZ68,DContriDES!$E$42:$ZZ$42,"&gt;="&amp;DContriBimestralAdel!BC$1,DContriDES!$E$42:$ZZ$42,"&lt;="&amp;DContriBimestralAdel!BC$2)</f>
        <v>101007.11354255867</v>
      </c>
      <c r="BD31" s="436">
        <f ca="1">AVERAGEIFS(DContriDES!$E68:$ZZ68,DContriDES!$E$42:$ZZ$42,"&gt;="&amp;DContriBimestralAdel!BD$1,DContriDES!$E$42:$ZZ$42,"&lt;="&amp;DContriBimestralAdel!BD$2)</f>
        <v>101407.35510401412</v>
      </c>
      <c r="BE31" s="436">
        <f ca="1">AVERAGEIFS(DContriDES!$E68:$ZZ68,DContriDES!$E$42:$ZZ$42,"&gt;="&amp;DContriBimestralAdel!BE$1,DContriDES!$E$42:$ZZ$42,"&lt;="&amp;DContriBimestralAdel!BE$2)</f>
        <v>102038.30263903235</v>
      </c>
      <c r="BF31" s="436">
        <f ca="1">AVERAGEIFS(DContriDES!$E68:$ZZ68,DContriDES!$E$42:$ZZ$42,"&gt;="&amp;DContriBimestralAdel!BF$1,DContriDES!$E$42:$ZZ$42,"&lt;="&amp;DContriBimestralAdel!BF$2)</f>
        <v>102116.05340774612</v>
      </c>
      <c r="BG31" s="436">
        <f ca="1">AVERAGEIFS(DContriDES!$E68:$ZZ68,DContriDES!$E$42:$ZZ$42,"&gt;="&amp;DContriBimestralAdel!BG$1,DContriDES!$E$42:$ZZ$42,"&lt;="&amp;DContriBimestralAdel!BG$2)</f>
        <v>103266.27069722772</v>
      </c>
      <c r="BH31" s="436">
        <f ca="1">AVERAGEIFS(DContriDES!$E68:$ZZ68,DContriDES!$E$42:$ZZ$42,"&gt;="&amp;DContriBimestralAdel!BH$1,DContriDES!$E$42:$ZZ$42,"&lt;="&amp;DContriBimestralAdel!BH$2)</f>
        <v>101114.87748550616</v>
      </c>
      <c r="BI31" s="436">
        <f ca="1">AVERAGEIFS(DContriDES!$E68:$ZZ68,DContriDES!$E$42:$ZZ$42,"&gt;="&amp;DContriBimestralAdel!BI$1,DContriDES!$E$42:$ZZ$42,"&lt;="&amp;DContriBimestralAdel!BI$2)</f>
        <v>98936.706733368759</v>
      </c>
      <c r="BJ31" s="436">
        <f ca="1">AVERAGEIFS(DContriDES!$E68:$ZZ68,DContriDES!$E$42:$ZZ$42,"&gt;="&amp;DContriBimestralAdel!BJ$1,DContriDES!$E$42:$ZZ$42,"&lt;="&amp;DContriBimestralAdel!BJ$2)</f>
        <v>98957.252438164185</v>
      </c>
      <c r="BK31" s="436">
        <f ca="1">AVERAGEIFS(DContriDES!$E68:$ZZ68,DContriDES!$E$42:$ZZ$42,"&gt;="&amp;DContriBimestralAdel!BK$1,DContriDES!$E$42:$ZZ$42,"&lt;="&amp;DContriBimestralAdel!BK$2)</f>
        <v>0</v>
      </c>
      <c r="BL31" s="436">
        <f ca="1">AVERAGEIFS(DContriDES!$E68:$ZZ68,DContriDES!$E$42:$ZZ$42,"&gt;="&amp;DContriBimestralAdel!BL$1,DContriDES!$E$42:$ZZ$42,"&lt;="&amp;DContriBimestralAdel!BL$2)</f>
        <v>0</v>
      </c>
      <c r="BM31" s="436">
        <f ca="1">AVERAGEIFS(DContriDES!$E68:$ZZ68,DContriDES!$E$42:$ZZ$42,"&gt;="&amp;DContriBimestralAdel!BM$1,DContriDES!$E$42:$ZZ$42,"&lt;="&amp;DContriBimestralAdel!BM$2)</f>
        <v>0</v>
      </c>
    </row>
    <row r="32" spans="1:65" s="440" customFormat="1" x14ac:dyDescent="0.2">
      <c r="A32" s="436" t="s">
        <v>21</v>
      </c>
      <c r="B32" s="363">
        <f ca="1">AVERAGEIFS(DContriORI!$E69:$ZZ69,DContriORI!$E$42:$ZZ$42,"&gt;="&amp;B$1,DContriORI!$E$42:$ZZ$42,"&lt;="&amp;B$2)</f>
        <v>21142.399004891871</v>
      </c>
      <c r="C32" s="363">
        <f ca="1">AVERAGEIFS(DContriORI!$E69:$ZZ69,DContriORI!$E$42:$ZZ$42,"&gt;="&amp;C$1,DContriORI!$E$42:$ZZ$42,"&lt;="&amp;C$2)</f>
        <v>23865.757878527838</v>
      </c>
      <c r="D32" s="363">
        <f ca="1">AVERAGEIFS(DContriORI!$E69:$ZZ69,DContriORI!$E$42:$ZZ$42,"&gt;="&amp;D$1,DContriORI!$E$42:$ZZ$42,"&lt;="&amp;D$2)</f>
        <v>24838.395708224773</v>
      </c>
      <c r="E32" s="363">
        <f ca="1">AVERAGEIFS(DContriORI!$E69:$ZZ69,DContriORI!$E$42:$ZZ$42,"&gt;="&amp;E$1,DContriORI!$E$42:$ZZ$42,"&lt;="&amp;E$2)</f>
        <v>25260.707325530861</v>
      </c>
      <c r="F32" s="363">
        <f ca="1">AVERAGEIFS(DContriORI!$E69:$ZZ69,DContriORI!$E$42:$ZZ$42,"&gt;="&amp;F$1,DContriORI!$E$42:$ZZ$42,"&lt;="&amp;F$2)</f>
        <v>22802.069548603809</v>
      </c>
      <c r="G32" s="363">
        <f ca="1">AVERAGEIFS(DContriORI!$E69:$ZZ69,DContriORI!$E$42:$ZZ$42,"&gt;="&amp;G$1,DContriORI!$E$42:$ZZ$42,"&lt;="&amp;G$2)</f>
        <v>24318.162773141361</v>
      </c>
      <c r="H32" s="363">
        <f ca="1">AVERAGEIFS(DContriORI!$E69:$ZZ69,DContriORI!$E$42:$ZZ$42,"&gt;="&amp;H$1,DContriORI!$E$42:$ZZ$42,"&lt;="&amp;H$2)</f>
        <v>23913.539140117035</v>
      </c>
      <c r="I32" s="363">
        <f ca="1">AVERAGEIFS(DContriORI!$E69:$ZZ69,DContriORI!$E$42:$ZZ$42,"&gt;="&amp;I$1,DContriORI!$E$42:$ZZ$42,"&lt;="&amp;I$2)</f>
        <v>24963.361793420816</v>
      </c>
      <c r="J32" s="363">
        <f ca="1">AVERAGEIFS(DContriORI!$E69:$ZZ69,DContriORI!$E$42:$ZZ$42,"&gt;="&amp;J$1,DContriORI!$E$42:$ZZ$42,"&lt;="&amp;J$2)</f>
        <v>0</v>
      </c>
      <c r="K32" s="363">
        <f ca="1">AVERAGEIFS(DContriORI!$E69:$ZZ69,DContriORI!$E$42:$ZZ$42,"&gt;="&amp;K$1,DContriORI!$E$42:$ZZ$42,"&lt;="&amp;K$2)</f>
        <v>0</v>
      </c>
      <c r="L32" s="363">
        <f ca="1">AVERAGEIFS(DContriORI!$E69:$ZZ69,DContriORI!$E$42:$ZZ$42,"&gt;="&amp;L$1,DContriORI!$E$42:$ZZ$42,"&lt;="&amp;L$2)</f>
        <v>0</v>
      </c>
      <c r="M32" s="363">
        <f ca="1">AVERAGEIFS(DContriORI!$E69:$ZZ69,DContriORI!$E$42:$ZZ$42,"&gt;="&amp;M$1,DContriORI!$E$42:$ZZ$42,"&lt;="&amp;M$2)</f>
        <v>0</v>
      </c>
      <c r="O32" s="436">
        <f ca="1">AVERAGEIFS(DContriDES!$E69:$ZZ69,DContriDES!$E$42:$ZZ$42,"&gt;="&amp;DContriBimestralAdel!O$1,DContriDES!$E$42:$ZZ$42,"&lt;="&amp;DContriBimestralAdel!O$2)</f>
        <v>23125.429363390169</v>
      </c>
      <c r="P32" s="436">
        <f ca="1">AVERAGEIFS(DContriDES!$E69:$ZZ69,DContriDES!$E$42:$ZZ$42,"&gt;="&amp;DContriBimestralAdel!P$1,DContriDES!$E$42:$ZZ$42,"&lt;="&amp;DContriBimestralAdel!P$2)</f>
        <v>23466.011805687122</v>
      </c>
      <c r="Q32" s="436">
        <f ca="1">AVERAGEIFS(DContriDES!$E69:$ZZ69,DContriDES!$E$42:$ZZ$42,"&gt;="&amp;DContriBimestralAdel!Q$1,DContriDES!$E$42:$ZZ$42,"&lt;="&amp;DContriBimestralAdel!Q$2)</f>
        <v>23804.135441168648</v>
      </c>
      <c r="R32" s="436">
        <f ca="1">AVERAGEIFS(DContriDES!$E69:$ZZ69,DContriDES!$E$42:$ZZ$42,"&gt;="&amp;DContriBimestralAdel!R$1,DContriDES!$E$42:$ZZ$42,"&lt;="&amp;DContriBimestralAdel!R$2)</f>
        <v>23775.048435198747</v>
      </c>
      <c r="S32" s="436">
        <f ca="1">AVERAGEIFS(DContriDES!$E69:$ZZ69,DContriDES!$E$42:$ZZ$42,"&gt;="&amp;DContriBimestralAdel!S$1,DContriDES!$E$42:$ZZ$42,"&lt;="&amp;DContriBimestralAdel!S$2)</f>
        <v>25018.998980755714</v>
      </c>
      <c r="T32" s="436">
        <f ca="1">AVERAGEIFS(DContriDES!$E69:$ZZ69,DContriDES!$E$42:$ZZ$42,"&gt;="&amp;DContriBimestralAdel!T$1,DContriDES!$E$42:$ZZ$42,"&lt;="&amp;DContriBimestralAdel!T$2)</f>
        <v>24435.952872779118</v>
      </c>
      <c r="U32" s="436">
        <f ca="1">AVERAGEIFS(DContriDES!$E69:$ZZ69,DContriDES!$E$42:$ZZ$42,"&gt;="&amp;DContriBimestralAdel!U$1,DContriDES!$E$42:$ZZ$42,"&lt;="&amp;DContriBimestralAdel!U$2)</f>
        <v>23121.503444899943</v>
      </c>
      <c r="V32" s="436">
        <f ca="1">AVERAGEIFS(DContriDES!$E69:$ZZ69,DContriDES!$E$42:$ZZ$42,"&gt;="&amp;DContriBimestralAdel!V$1,DContriDES!$E$42:$ZZ$42,"&lt;="&amp;DContriBimestralAdel!V$2)</f>
        <v>23634.850923185015</v>
      </c>
      <c r="W32" s="436">
        <f ca="1">AVERAGEIFS(DContriDES!$E69:$ZZ69,DContriDES!$E$42:$ZZ$42,"&gt;="&amp;DContriBimestralAdel!W$1,DContriDES!$E$42:$ZZ$42,"&lt;="&amp;DContriBimestralAdel!W$2)</f>
        <v>0</v>
      </c>
      <c r="X32" s="436">
        <f ca="1">AVERAGEIFS(DContriDES!$E69:$ZZ69,DContriDES!$E$42:$ZZ$42,"&gt;="&amp;DContriBimestralAdel!X$1,DContriDES!$E$42:$ZZ$42,"&lt;="&amp;DContriBimestralAdel!X$2)</f>
        <v>0</v>
      </c>
      <c r="Y32" s="436">
        <f ca="1">AVERAGEIFS(DContriDES!$E69:$ZZ69,DContriDES!$E$42:$ZZ$42,"&gt;="&amp;DContriBimestralAdel!Y$1,DContriDES!$E$42:$ZZ$42,"&lt;="&amp;DContriBimestralAdel!Y$2)</f>
        <v>0</v>
      </c>
      <c r="Z32" s="436">
        <f ca="1">AVERAGEIFS(DContriDES!$E69:$ZZ69,DContriDES!$E$42:$ZZ$42,"&gt;="&amp;DContriBimestralAdel!Z$1,DContriDES!$E$42:$ZZ$42,"&lt;="&amp;DContriBimestralAdel!Z$2)</f>
        <v>0</v>
      </c>
      <c r="AB32" s="363">
        <f ca="1">AVERAGEIFS(DContriORI!$E69:$ZZ69,DContriORI!$E$42:$ZZ$42,"&gt;="&amp;AB$1,DContriORI!$E$42:$ZZ$42,"&lt;="&amp;AB$2)</f>
        <v>22199.123377008171</v>
      </c>
      <c r="AC32" s="363">
        <f ca="1">AVERAGEIFS(DContriORI!$E69:$ZZ69,DContriORI!$E$42:$ZZ$42,"&gt;="&amp;AC$1,DContriORI!$E$42:$ZZ$42,"&lt;="&amp;AC$2)</f>
        <v>23972.399465519342</v>
      </c>
      <c r="AD32" s="363">
        <f ca="1">AVERAGEIFS(DContriORI!$E69:$ZZ69,DContriORI!$E$42:$ZZ$42,"&gt;="&amp;AD$1,DContriORI!$E$42:$ZZ$42,"&lt;="&amp;AD$2)</f>
        <v>25088.13554374639</v>
      </c>
      <c r="AE32" s="363">
        <f ca="1">AVERAGEIFS(DContriORI!$E69:$ZZ69,DContriORI!$E$42:$ZZ$42,"&gt;="&amp;AE$1,DContriORI!$E$42:$ZZ$42,"&lt;="&amp;AE$2)</f>
        <v>25354.701613735397</v>
      </c>
      <c r="AF32" s="363">
        <f ca="1">AVERAGEIFS(DContriORI!$E69:$ZZ69,DContriORI!$E$42:$ZZ$42,"&gt;="&amp;AF$1,DContriORI!$E$42:$ZZ$42,"&lt;="&amp;AF$2)</f>
        <v>21174.566096563118</v>
      </c>
      <c r="AG32" s="363">
        <f ca="1">AVERAGEIFS(DContriORI!$E69:$ZZ69,DContriORI!$E$42:$ZZ$42,"&gt;="&amp;AG$1,DContriORI!$E$42:$ZZ$42,"&lt;="&amp;AG$2)</f>
        <v>23754.429143398203</v>
      </c>
      <c r="AH32" s="363">
        <f ca="1">AVERAGEIFS(DContriORI!$E69:$ZZ69,DContriORI!$E$42:$ZZ$42,"&gt;="&amp;AH$1,DContriORI!$E$42:$ZZ$42,"&lt;="&amp;AH$2)</f>
        <v>24635.521174246805</v>
      </c>
      <c r="AI32" s="363">
        <f ca="1">AVERAGEIFS(DContriORI!$E69:$ZZ69,DContriORI!$E$42:$ZZ$42,"&gt;="&amp;AI$1,DContriORI!$E$42:$ZZ$42,"&lt;="&amp;AI$2)</f>
        <v>25897.703585795243</v>
      </c>
      <c r="AJ32" s="363">
        <f ca="1">AVERAGEIFS(DContriORI!$E69:$ZZ69,DContriORI!$E$42:$ZZ$42,"&gt;="&amp;AJ$1,DContriORI!$E$42:$ZZ$42,"&lt;="&amp;AJ$2)</f>
        <v>22897.831953305769</v>
      </c>
      <c r="AK32" s="363">
        <f ca="1">AVERAGEIFS(DContriORI!$E69:$ZZ69,DContriORI!$E$42:$ZZ$42,"&gt;="&amp;AK$1,DContriORI!$E$42:$ZZ$42,"&lt;="&amp;AK$2)</f>
        <v>24019.66791809168</v>
      </c>
      <c r="AL32" s="363">
        <f ca="1">AVERAGEIFS(DContriORI!$E69:$ZZ69,DContriORI!$E$42:$ZZ$42,"&gt;="&amp;AL$1,DContriORI!$E$42:$ZZ$42,"&lt;="&amp;AL$2)</f>
        <v>23694.971992783769</v>
      </c>
      <c r="AM32" s="363">
        <f ca="1">AVERAGEIFS(DContriORI!$E69:$ZZ69,DContriORI!$E$42:$ZZ$42,"&gt;="&amp;AM$1,DContriORI!$E$42:$ZZ$42,"&lt;="&amp;AM$2)</f>
        <v>24534.641131201712</v>
      </c>
      <c r="AO32" s="436">
        <f ca="1">AVERAGEIFS(DContriDES!$E69:$ZZ69,DContriDES!$E$42:$ZZ$42,"&gt;="&amp;DContriBimestralAdel!AO$1,DContriDES!$E$42:$ZZ$42,"&lt;="&amp;DContriBimestralAdel!AO$2)</f>
        <v>23750.3615558975</v>
      </c>
      <c r="AP32" s="436">
        <f ca="1">AVERAGEIFS(DContriDES!$E69:$ZZ69,DContriDES!$E$42:$ZZ$42,"&gt;="&amp;DContriBimestralAdel!AP$1,DContriDES!$E$42:$ZZ$42,"&lt;="&amp;DContriBimestralAdel!AP$2)</f>
        <v>24079.531706735201</v>
      </c>
      <c r="AQ32" s="436">
        <f ca="1">AVERAGEIFS(DContriDES!$E69:$ZZ69,DContriDES!$E$42:$ZZ$42,"&gt;="&amp;DContriBimestralAdel!AQ$1,DContriDES!$E$42:$ZZ$42,"&lt;="&amp;DContriBimestralAdel!AQ$2)</f>
        <v>24361.770452223518</v>
      </c>
      <c r="AR32" s="436">
        <f ca="1">AVERAGEIFS(DContriDES!$E69:$ZZ69,DContriDES!$E$42:$ZZ$42,"&gt;="&amp;DContriBimestralAdel!AR$1,DContriDES!$E$42:$ZZ$42,"&lt;="&amp;DContriBimestralAdel!AR$2)</f>
        <v>24373.215714647147</v>
      </c>
      <c r="AS32" s="436">
        <f ca="1">AVERAGEIFS(DContriDES!$E69:$ZZ69,DContriDES!$E$42:$ZZ$42,"&gt;="&amp;DContriBimestralAdel!AS$1,DContriDES!$E$42:$ZZ$42,"&lt;="&amp;DContriBimestralAdel!AS$2)</f>
        <v>23114.619249786589</v>
      </c>
      <c r="AT32" s="436">
        <f ca="1">AVERAGEIFS(DContriDES!$E69:$ZZ69,DContriDES!$E$42:$ZZ$42,"&gt;="&amp;DContriBimestralAdel!AT$1,DContriDES!$E$42:$ZZ$42,"&lt;="&amp;DContriBimestralAdel!AT$2)</f>
        <v>23553.136868122019</v>
      </c>
      <c r="AU32" s="436">
        <f ca="1">AVERAGEIFS(DContriDES!$E69:$ZZ69,DContriDES!$E$42:$ZZ$42,"&gt;="&amp;DContriBimestralAdel!AU$1,DContriDES!$E$42:$ZZ$42,"&lt;="&amp;DContriBimestralAdel!AU$2)</f>
        <v>23915.759141054747</v>
      </c>
      <c r="AV32" s="436">
        <f ca="1">AVERAGEIFS(DContriDES!$E69:$ZZ69,DContriDES!$E$42:$ZZ$42,"&gt;="&amp;DContriBimestralAdel!AV$1,DContriDES!$E$42:$ZZ$42,"&lt;="&amp;DContriBimestralAdel!AV$2)</f>
        <v>24702.313448419914</v>
      </c>
      <c r="AW32" s="436">
        <f ca="1">AVERAGEIFS(DContriDES!$E69:$ZZ69,DContriDES!$E$42:$ZZ$42,"&gt;="&amp;DContriBimestralAdel!AW$1,DContriDES!$E$42:$ZZ$42,"&lt;="&amp;DContriBimestralAdel!AW$2)</f>
        <v>24765.511950362172</v>
      </c>
      <c r="AX32" s="436">
        <f ca="1">AVERAGEIFS(DContriDES!$E69:$ZZ69,DContriDES!$E$42:$ZZ$42,"&gt;="&amp;DContriBimestralAdel!AX$1,DContriDES!$E$42:$ZZ$42,"&lt;="&amp;DContriBimestralAdel!AX$2)</f>
        <v>24076.104697155486</v>
      </c>
      <c r="AY32" s="436">
        <f ca="1">AVERAGEIFS(DContriDES!$E69:$ZZ69,DContriDES!$E$42:$ZZ$42,"&gt;="&amp;DContriBimestralAdel!AY$1,DContriDES!$E$42:$ZZ$42,"&lt;="&amp;DContriBimestralAdel!AY$2)</f>
        <v>23058.805705177103</v>
      </c>
      <c r="AZ32" s="436">
        <f ca="1">AVERAGEIFS(DContriDES!$E69:$ZZ69,DContriDES!$E$42:$ZZ$42,"&gt;="&amp;DContriBimestralAdel!AZ$1,DContriDES!$E$42:$ZZ$42,"&lt;="&amp;DContriBimestralAdel!AZ$2)</f>
        <v>23341.504716243351</v>
      </c>
      <c r="BB32" s="436">
        <f ca="1">AVERAGEIFS(DContriDES!$E69:$ZZ69,DContriDES!$E$42:$ZZ$42,"&gt;="&amp;DContriBimestralAdel!BB$1,DContriDES!$E$42:$ZZ$42,"&lt;="&amp;DContriBimestralAdel!BB$2)</f>
        <v>24373.215714647147</v>
      </c>
      <c r="BC32" s="436">
        <f ca="1">AVERAGEIFS(DContriDES!$E69:$ZZ69,DContriDES!$E$42:$ZZ$42,"&gt;="&amp;DContriBimestralAdel!BC$1,DContriDES!$E$42:$ZZ$42,"&lt;="&amp;DContriBimestralAdel!BC$2)</f>
        <v>23114.619249786589</v>
      </c>
      <c r="BD32" s="436">
        <f ca="1">AVERAGEIFS(DContriDES!$E69:$ZZ69,DContriDES!$E$42:$ZZ$42,"&gt;="&amp;DContriBimestralAdel!BD$1,DContriDES!$E$42:$ZZ$42,"&lt;="&amp;DContriBimestralAdel!BD$2)</f>
        <v>23553.136868122019</v>
      </c>
      <c r="BE32" s="436">
        <f ca="1">AVERAGEIFS(DContriDES!$E69:$ZZ69,DContriDES!$E$42:$ZZ$42,"&gt;="&amp;DContriBimestralAdel!BE$1,DContriDES!$E$42:$ZZ$42,"&lt;="&amp;DContriBimestralAdel!BE$2)</f>
        <v>23915.759141054747</v>
      </c>
      <c r="BF32" s="436">
        <f ca="1">AVERAGEIFS(DContriDES!$E69:$ZZ69,DContriDES!$E$42:$ZZ$42,"&gt;="&amp;DContriBimestralAdel!BF$1,DContriDES!$E$42:$ZZ$42,"&lt;="&amp;DContriBimestralAdel!BF$2)</f>
        <v>24702.313448419914</v>
      </c>
      <c r="BG32" s="436">
        <f ca="1">AVERAGEIFS(DContriDES!$E69:$ZZ69,DContriDES!$E$42:$ZZ$42,"&gt;="&amp;DContriBimestralAdel!BG$1,DContriDES!$E$42:$ZZ$42,"&lt;="&amp;DContriBimestralAdel!BG$2)</f>
        <v>24765.511950362172</v>
      </c>
      <c r="BH32" s="436">
        <f ca="1">AVERAGEIFS(DContriDES!$E69:$ZZ69,DContriDES!$E$42:$ZZ$42,"&gt;="&amp;DContriBimestralAdel!BH$1,DContriDES!$E$42:$ZZ$42,"&lt;="&amp;DContriBimestralAdel!BH$2)</f>
        <v>24076.104697155486</v>
      </c>
      <c r="BI32" s="436">
        <f ca="1">AVERAGEIFS(DContriDES!$E69:$ZZ69,DContriDES!$E$42:$ZZ$42,"&gt;="&amp;DContriBimestralAdel!BI$1,DContriDES!$E$42:$ZZ$42,"&lt;="&amp;DContriBimestralAdel!BI$2)</f>
        <v>23058.805705177103</v>
      </c>
      <c r="BJ32" s="436">
        <f ca="1">AVERAGEIFS(DContriDES!$E69:$ZZ69,DContriDES!$E$42:$ZZ$42,"&gt;="&amp;DContriBimestralAdel!BJ$1,DContriDES!$E$42:$ZZ$42,"&lt;="&amp;DContriBimestralAdel!BJ$2)</f>
        <v>23341.504716243351</v>
      </c>
      <c r="BK32" s="436">
        <f ca="1">AVERAGEIFS(DContriDES!$E69:$ZZ69,DContriDES!$E$42:$ZZ$42,"&gt;="&amp;DContriBimestralAdel!BK$1,DContriDES!$E$42:$ZZ$42,"&lt;="&amp;DContriBimestralAdel!BK$2)</f>
        <v>0</v>
      </c>
      <c r="BL32" s="436">
        <f ca="1">AVERAGEIFS(DContriDES!$E69:$ZZ69,DContriDES!$E$42:$ZZ$42,"&gt;="&amp;DContriBimestralAdel!BL$1,DContriDES!$E$42:$ZZ$42,"&lt;="&amp;DContriBimestralAdel!BL$2)</f>
        <v>0</v>
      </c>
      <c r="BM32" s="436">
        <f ca="1">AVERAGEIFS(DContriDES!$E69:$ZZ69,DContriDES!$E$42:$ZZ$42,"&gt;="&amp;DContriBimestralAdel!BM$1,DContriDES!$E$42:$ZZ$42,"&lt;="&amp;DContriBimestralAdel!BM$2)</f>
        <v>0</v>
      </c>
    </row>
    <row r="33" spans="1:65" s="440" customFormat="1" x14ac:dyDescent="0.2">
      <c r="A33" s="436" t="s">
        <v>22</v>
      </c>
      <c r="B33" s="363">
        <f ca="1">AVERAGEIFS(DContriORI!$E70:$ZZ70,DContriORI!$E$42:$ZZ$42,"&gt;="&amp;B$1,DContriORI!$E$42:$ZZ$42,"&lt;="&amp;B$2)</f>
        <v>234527.33818502398</v>
      </c>
      <c r="C33" s="363">
        <f ca="1">AVERAGEIFS(DContriORI!$E70:$ZZ70,DContriORI!$E$42:$ZZ$42,"&gt;="&amp;C$1,DContriORI!$E$42:$ZZ$42,"&lt;="&amp;C$2)</f>
        <v>217034.36016185267</v>
      </c>
      <c r="D33" s="363">
        <f ca="1">AVERAGEIFS(DContriORI!$E70:$ZZ70,DContriORI!$E$42:$ZZ$42,"&gt;="&amp;D$1,DContriORI!$E$42:$ZZ$42,"&lt;="&amp;D$2)</f>
        <v>236885.58903186838</v>
      </c>
      <c r="E33" s="363">
        <f ca="1">AVERAGEIFS(DContriORI!$E70:$ZZ70,DContriORI!$E$42:$ZZ$42,"&gt;="&amp;E$1,DContriORI!$E$42:$ZZ$42,"&lt;="&amp;E$2)</f>
        <v>185937.31159721545</v>
      </c>
      <c r="F33" s="363">
        <f ca="1">AVERAGEIFS(DContriORI!$E70:$ZZ70,DContriORI!$E$42:$ZZ$42,"&gt;="&amp;F$1,DContriORI!$E$42:$ZZ$42,"&lt;="&amp;F$2)</f>
        <v>214475.21055020526</v>
      </c>
      <c r="G33" s="363">
        <f ca="1">AVERAGEIFS(DContriORI!$E70:$ZZ70,DContriORI!$E$42:$ZZ$42,"&gt;="&amp;G$1,DContriORI!$E$42:$ZZ$42,"&lt;="&amp;G$2)</f>
        <v>239224.61638391906</v>
      </c>
      <c r="H33" s="363">
        <f ca="1">AVERAGEIFS(DContriORI!$E70:$ZZ70,DContriORI!$E$42:$ZZ$42,"&gt;="&amp;H$1,DContriORI!$E$42:$ZZ$42,"&lt;="&amp;H$2)</f>
        <v>253078.91889971768</v>
      </c>
      <c r="I33" s="363">
        <f ca="1">AVERAGEIFS(DContriORI!$E70:$ZZ70,DContriORI!$E$42:$ZZ$42,"&gt;="&amp;I$1,DContriORI!$E$42:$ZZ$42,"&lt;="&amp;I$2)</f>
        <v>272095.38384129509</v>
      </c>
      <c r="J33" s="363">
        <f ca="1">AVERAGEIFS(DContriORI!$E70:$ZZ70,DContriORI!$E$42:$ZZ$42,"&gt;="&amp;J$1,DContriORI!$E$42:$ZZ$42,"&lt;="&amp;J$2)</f>
        <v>0</v>
      </c>
      <c r="K33" s="363">
        <f ca="1">AVERAGEIFS(DContriORI!$E70:$ZZ70,DContriORI!$E$42:$ZZ$42,"&gt;="&amp;K$1,DContriORI!$E$42:$ZZ$42,"&lt;="&amp;K$2)</f>
        <v>0</v>
      </c>
      <c r="L33" s="363">
        <f ca="1">AVERAGEIFS(DContriORI!$E70:$ZZ70,DContriORI!$E$42:$ZZ$42,"&gt;="&amp;L$1,DContriORI!$E$42:$ZZ$42,"&lt;="&amp;L$2)</f>
        <v>0</v>
      </c>
      <c r="M33" s="363">
        <f ca="1">AVERAGEIFS(DContriORI!$E70:$ZZ70,DContriORI!$E$42:$ZZ$42,"&gt;="&amp;M$1,DContriORI!$E$42:$ZZ$42,"&lt;="&amp;M$2)</f>
        <v>0</v>
      </c>
      <c r="O33" s="436">
        <f ca="1">AVERAGEIFS(DContriDES!$E70:$ZZ70,DContriDES!$E$42:$ZZ$42,"&gt;="&amp;DContriBimestralAdel!O$1,DContriDES!$E$42:$ZZ$42,"&lt;="&amp;DContriBimestralAdel!O$2)</f>
        <v>233099.85430258454</v>
      </c>
      <c r="P33" s="436">
        <f ca="1">AVERAGEIFS(DContriDES!$E70:$ZZ70,DContriDES!$E$42:$ZZ$42,"&gt;="&amp;DContriBimestralAdel!P$1,DContriDES!$E$42:$ZZ$42,"&lt;="&amp;DContriBimestralAdel!P$2)</f>
        <v>209998.08649629983</v>
      </c>
      <c r="Q33" s="436">
        <f ca="1">AVERAGEIFS(DContriDES!$E70:$ZZ70,DContriDES!$E$42:$ZZ$42,"&gt;="&amp;DContriBimestralAdel!Q$1,DContriDES!$E$42:$ZZ$42,"&lt;="&amp;DContriBimestralAdel!Q$2)</f>
        <v>233312.00092454546</v>
      </c>
      <c r="R33" s="436">
        <f ca="1">AVERAGEIFS(DContriDES!$E70:$ZZ70,DContriDES!$E$42:$ZZ$42,"&gt;="&amp;DContriBimestralAdel!R$1,DContriDES!$E$42:$ZZ$42,"&lt;="&amp;DContriBimestralAdel!R$2)</f>
        <v>196269.70258929784</v>
      </c>
      <c r="S33" s="436">
        <f ca="1">AVERAGEIFS(DContriDES!$E70:$ZZ70,DContriDES!$E$42:$ZZ$42,"&gt;="&amp;DContriBimestralAdel!S$1,DContriDES!$E$42:$ZZ$42,"&lt;="&amp;DContriBimestralAdel!S$2)</f>
        <v>213949.63476931158</v>
      </c>
      <c r="T33" s="436">
        <f ca="1">AVERAGEIFS(DContriDES!$E70:$ZZ70,DContriDES!$E$42:$ZZ$42,"&gt;="&amp;DContriBimestralAdel!T$1,DContriDES!$E$42:$ZZ$42,"&lt;="&amp;DContriBimestralAdel!T$2)</f>
        <v>235723.67305122994</v>
      </c>
      <c r="U33" s="436">
        <f ca="1">AVERAGEIFS(DContriDES!$E70:$ZZ70,DContriDES!$E$42:$ZZ$42,"&gt;="&amp;DContriBimestralAdel!U$1,DContriDES!$E$42:$ZZ$42,"&lt;="&amp;DContriBimestralAdel!U$2)</f>
        <v>249376.83206496213</v>
      </c>
      <c r="V33" s="436">
        <f ca="1">AVERAGEIFS(DContriDES!$E70:$ZZ70,DContriDES!$E$42:$ZZ$42,"&gt;="&amp;DContriBimestralAdel!V$1,DContriDES!$E$42:$ZZ$42,"&lt;="&amp;DContriBimestralAdel!V$2)</f>
        <v>288895.60773595923</v>
      </c>
      <c r="W33" s="436">
        <f ca="1">AVERAGEIFS(DContriDES!$E70:$ZZ70,DContriDES!$E$42:$ZZ$42,"&gt;="&amp;DContriBimestralAdel!W$1,DContriDES!$E$42:$ZZ$42,"&lt;="&amp;DContriBimestralAdel!W$2)</f>
        <v>0</v>
      </c>
      <c r="X33" s="436">
        <f ca="1">AVERAGEIFS(DContriDES!$E70:$ZZ70,DContriDES!$E$42:$ZZ$42,"&gt;="&amp;DContriBimestralAdel!X$1,DContriDES!$E$42:$ZZ$42,"&lt;="&amp;DContriBimestralAdel!X$2)</f>
        <v>0</v>
      </c>
      <c r="Y33" s="436">
        <f ca="1">AVERAGEIFS(DContriDES!$E70:$ZZ70,DContriDES!$E$42:$ZZ$42,"&gt;="&amp;DContriBimestralAdel!Y$1,DContriDES!$E$42:$ZZ$42,"&lt;="&amp;DContriBimestralAdel!Y$2)</f>
        <v>0</v>
      </c>
      <c r="Z33" s="436">
        <f ca="1">AVERAGEIFS(DContriDES!$E70:$ZZ70,DContriDES!$E$42:$ZZ$42,"&gt;="&amp;DContriBimestralAdel!Z$1,DContriDES!$E$42:$ZZ$42,"&lt;="&amp;DContriBimestralAdel!Z$2)</f>
        <v>0</v>
      </c>
      <c r="AB33" s="363">
        <f ca="1">AVERAGEIFS(DContriORI!$E70:$ZZ70,DContriORI!$E$42:$ZZ$42,"&gt;="&amp;AB$1,DContriORI!$E$42:$ZZ$42,"&lt;="&amp;AB$2)</f>
        <v>213400.66887170193</v>
      </c>
      <c r="AC33" s="363">
        <f ca="1">AVERAGEIFS(DContriORI!$E70:$ZZ70,DContriORI!$E$42:$ZZ$42,"&gt;="&amp;AC$1,DContriORI!$E$42:$ZZ$42,"&lt;="&amp;AC$2)</f>
        <v>209131.95579723458</v>
      </c>
      <c r="AD33" s="363">
        <f ca="1">AVERAGEIFS(DContriORI!$E70:$ZZ70,DContriORI!$E$42:$ZZ$42,"&gt;="&amp;AD$1,DContriORI!$E$42:$ZZ$42,"&lt;="&amp;AD$2)</f>
        <v>202097.48577447713</v>
      </c>
      <c r="AE33" s="363">
        <f ca="1">AVERAGEIFS(DContriORI!$E70:$ZZ70,DContriORI!$E$42:$ZZ$42,"&gt;="&amp;AE$1,DContriORI!$E$42:$ZZ$42,"&lt;="&amp;AE$2)</f>
        <v>187421.8655566723</v>
      </c>
      <c r="AF33" s="363">
        <f ca="1">AVERAGEIFS(DContriORI!$E70:$ZZ70,DContriORI!$E$42:$ZZ$42,"&gt;="&amp;AF$1,DContriORI!$E$42:$ZZ$42,"&lt;="&amp;AF$2)</f>
        <v>246145.9529827972</v>
      </c>
      <c r="AG33" s="363">
        <f ca="1">AVERAGEIFS(DContriORI!$E70:$ZZ70,DContriORI!$E$42:$ZZ$42,"&gt;="&amp;AG$1,DContriORI!$E$42:$ZZ$42,"&lt;="&amp;AG$2)</f>
        <v>217169.92230607872</v>
      </c>
      <c r="AH33" s="363">
        <f ca="1">AVERAGEIFS(DContriORI!$E70:$ZZ70,DContriORI!$E$42:$ZZ$42,"&gt;="&amp;AH$1,DContriORI!$E$42:$ZZ$42,"&lt;="&amp;AH$2)</f>
        <v>229078.21235108408</v>
      </c>
      <c r="AI33" s="363">
        <f ca="1">AVERAGEIFS(DContriORI!$E70:$ZZ70,DContriORI!$E$42:$ZZ$42,"&gt;="&amp;AI$1,DContriORI!$E$42:$ZZ$42,"&lt;="&amp;AI$2)</f>
        <v>197319.6483599199</v>
      </c>
      <c r="AJ33" s="363">
        <f ca="1">AVERAGEIFS(DContriORI!$E70:$ZZ70,DContriORI!$E$42:$ZZ$42,"&gt;="&amp;AJ$1,DContriORI!$E$42:$ZZ$42,"&lt;="&amp;AJ$2)</f>
        <v>222560.02323024441</v>
      </c>
      <c r="AK33" s="363">
        <f ca="1">AVERAGEIFS(DContriORI!$E70:$ZZ70,DContriORI!$E$42:$ZZ$42,"&gt;="&amp;AK$1,DContriORI!$E$42:$ZZ$42,"&lt;="&amp;AK$2)</f>
        <v>246090.88181525722</v>
      </c>
      <c r="AL33" s="363">
        <f ca="1">AVERAGEIFS(DContriORI!$E70:$ZZ70,DContriORI!$E$42:$ZZ$42,"&gt;="&amp;AL$1,DContriORI!$E$42:$ZZ$42,"&lt;="&amp;AL$2)</f>
        <v>251439.53375648204</v>
      </c>
      <c r="AM33" s="363">
        <f ca="1">AVERAGEIFS(DContriORI!$E70:$ZZ70,DContriORI!$E$42:$ZZ$42,"&gt;="&amp;AM$1,DContriORI!$E$42:$ZZ$42,"&lt;="&amp;AM$2)</f>
        <v>280365.42009400431</v>
      </c>
      <c r="AO33" s="436">
        <f ca="1">AVERAGEIFS(DContriDES!$E70:$ZZ70,DContriDES!$E$42:$ZZ$42,"&gt;="&amp;DContriBimestralAdel!AO$1,DContriDES!$E$42:$ZZ$42,"&lt;="&amp;DContriBimestralAdel!AO$2)</f>
        <v>203642.33686213812</v>
      </c>
      <c r="AP33" s="436">
        <f ca="1">AVERAGEIFS(DContriDES!$E70:$ZZ70,DContriDES!$E$42:$ZZ$42,"&gt;="&amp;DContriBimestralAdel!AP$1,DContriDES!$E$42:$ZZ$42,"&lt;="&amp;DContriBimestralAdel!AP$2)</f>
        <v>209266.5083451143</v>
      </c>
      <c r="AQ33" s="436">
        <f ca="1">AVERAGEIFS(DContriDES!$E70:$ZZ70,DContriDES!$E$42:$ZZ$42,"&gt;="&amp;DContriBimestralAdel!AQ$1,DContriDES!$E$42:$ZZ$42,"&lt;="&amp;DContriBimestralAdel!AQ$2)</f>
        <v>203903.38654962403</v>
      </c>
      <c r="AR33" s="436">
        <f ca="1">AVERAGEIFS(DContriDES!$E70:$ZZ70,DContriDES!$E$42:$ZZ$42,"&gt;="&amp;DContriBimestralAdel!AR$1,DContriDES!$E$42:$ZZ$42,"&lt;="&amp;DContriBimestralAdel!AR$2)</f>
        <v>193195.58225602133</v>
      </c>
      <c r="AS33" s="436">
        <f ca="1">AVERAGEIFS(DContriDES!$E70:$ZZ70,DContriDES!$E$42:$ZZ$42,"&gt;="&amp;DContriBimestralAdel!AS$1,DContriDES!$E$42:$ZZ$42,"&lt;="&amp;DContriBimestralAdel!AS$2)</f>
        <v>237152.17392088097</v>
      </c>
      <c r="AT33" s="436">
        <f ca="1">AVERAGEIFS(DContriDES!$E70:$ZZ70,DContriDES!$E$42:$ZZ$42,"&gt;="&amp;DContriBimestralAdel!AT$1,DContriDES!$E$42:$ZZ$42,"&lt;="&amp;DContriBimestralAdel!AT$2)</f>
        <v>215641.23357169653</v>
      </c>
      <c r="AU33" s="436">
        <f ca="1">AVERAGEIFS(DContriDES!$E70:$ZZ70,DContriDES!$E$42:$ZZ$42,"&gt;="&amp;DContriBimestralAdel!AU$1,DContriDES!$E$42:$ZZ$42,"&lt;="&amp;DContriBimestralAdel!AU$2)</f>
        <v>231713.86877171652</v>
      </c>
      <c r="AV33" s="436">
        <f ca="1">AVERAGEIFS(DContriDES!$E70:$ZZ70,DContriDES!$E$42:$ZZ$42,"&gt;="&amp;DContriBimestralAdel!AV$1,DContriDES!$E$42:$ZZ$42,"&lt;="&amp;DContriBimestralAdel!AV$2)</f>
        <v>203415.99986968879</v>
      </c>
      <c r="AW33" s="436">
        <f ca="1">AVERAGEIFS(DContriDES!$E70:$ZZ70,DContriDES!$E$42:$ZZ$42,"&gt;="&amp;DContriBimestralAdel!AW$1,DContriDES!$E$42:$ZZ$42,"&lt;="&amp;DContriBimestralAdel!AW$2)</f>
        <v>214500.04381407695</v>
      </c>
      <c r="AX33" s="436">
        <f ca="1">AVERAGEIFS(DContriDES!$E70:$ZZ70,DContriDES!$E$42:$ZZ$42,"&gt;="&amp;DContriBimestralAdel!AX$1,DContriDES!$E$42:$ZZ$42,"&lt;="&amp;DContriBimestralAdel!AX$2)</f>
        <v>244229.20403399132</v>
      </c>
      <c r="AY33" s="436">
        <f ca="1">AVERAGEIFS(DContriDES!$E70:$ZZ70,DContriDES!$E$42:$ZZ$42,"&gt;="&amp;DContriBimestralAdel!AY$1,DContriDES!$E$42:$ZZ$42,"&lt;="&amp;DContriBimestralAdel!AY$2)</f>
        <v>255072.46161447896</v>
      </c>
      <c r="AZ33" s="436">
        <f ca="1">AVERAGEIFS(DContriDES!$E70:$ZZ70,DContriDES!$E$42:$ZZ$42,"&gt;="&amp;DContriBimestralAdel!AZ$1,DContriDES!$E$42:$ZZ$42,"&lt;="&amp;DContriBimestralAdel!AZ$2)</f>
        <v>289643.93456812046</v>
      </c>
      <c r="BB33" s="436">
        <f ca="1">AVERAGEIFS(DContriDES!$E70:$ZZ70,DContriDES!$E$42:$ZZ$42,"&gt;="&amp;DContriBimestralAdel!BB$1,DContriDES!$E$42:$ZZ$42,"&lt;="&amp;DContriBimestralAdel!BB$2)</f>
        <v>193195.58225602133</v>
      </c>
      <c r="BC33" s="436">
        <f ca="1">AVERAGEIFS(DContriDES!$E70:$ZZ70,DContriDES!$E$42:$ZZ$42,"&gt;="&amp;DContriBimestralAdel!BC$1,DContriDES!$E$42:$ZZ$42,"&lt;="&amp;DContriBimestralAdel!BC$2)</f>
        <v>237152.17392088097</v>
      </c>
      <c r="BD33" s="436">
        <f ca="1">AVERAGEIFS(DContriDES!$E70:$ZZ70,DContriDES!$E$42:$ZZ$42,"&gt;="&amp;DContriBimestralAdel!BD$1,DContriDES!$E$42:$ZZ$42,"&lt;="&amp;DContriBimestralAdel!BD$2)</f>
        <v>215641.23357169653</v>
      </c>
      <c r="BE33" s="436">
        <f ca="1">AVERAGEIFS(DContriDES!$E70:$ZZ70,DContriDES!$E$42:$ZZ$42,"&gt;="&amp;DContriBimestralAdel!BE$1,DContriDES!$E$42:$ZZ$42,"&lt;="&amp;DContriBimestralAdel!BE$2)</f>
        <v>231713.86877171652</v>
      </c>
      <c r="BF33" s="436">
        <f ca="1">AVERAGEIFS(DContriDES!$E70:$ZZ70,DContriDES!$E$42:$ZZ$42,"&gt;="&amp;DContriBimestralAdel!BF$1,DContriDES!$E$42:$ZZ$42,"&lt;="&amp;DContriBimestralAdel!BF$2)</f>
        <v>203415.99986968879</v>
      </c>
      <c r="BG33" s="436">
        <f ca="1">AVERAGEIFS(DContriDES!$E70:$ZZ70,DContriDES!$E$42:$ZZ$42,"&gt;="&amp;DContriBimestralAdel!BG$1,DContriDES!$E$42:$ZZ$42,"&lt;="&amp;DContriBimestralAdel!BG$2)</f>
        <v>214500.04381407695</v>
      </c>
      <c r="BH33" s="436">
        <f ca="1">AVERAGEIFS(DContriDES!$E70:$ZZ70,DContriDES!$E$42:$ZZ$42,"&gt;="&amp;DContriBimestralAdel!BH$1,DContriDES!$E$42:$ZZ$42,"&lt;="&amp;DContriBimestralAdel!BH$2)</f>
        <v>244229.20403399132</v>
      </c>
      <c r="BI33" s="436">
        <f ca="1">AVERAGEIFS(DContriDES!$E70:$ZZ70,DContriDES!$E$42:$ZZ$42,"&gt;="&amp;DContriBimestralAdel!BI$1,DContriDES!$E$42:$ZZ$42,"&lt;="&amp;DContriBimestralAdel!BI$2)</f>
        <v>255072.46161447896</v>
      </c>
      <c r="BJ33" s="436">
        <f ca="1">AVERAGEIFS(DContriDES!$E70:$ZZ70,DContriDES!$E$42:$ZZ$42,"&gt;="&amp;DContriBimestralAdel!BJ$1,DContriDES!$E$42:$ZZ$42,"&lt;="&amp;DContriBimestralAdel!BJ$2)</f>
        <v>289643.93456812046</v>
      </c>
      <c r="BK33" s="436">
        <f ca="1">AVERAGEIFS(DContriDES!$E70:$ZZ70,DContriDES!$E$42:$ZZ$42,"&gt;="&amp;DContriBimestralAdel!BK$1,DContriDES!$E$42:$ZZ$42,"&lt;="&amp;DContriBimestralAdel!BK$2)</f>
        <v>0</v>
      </c>
      <c r="BL33" s="436">
        <f ca="1">AVERAGEIFS(DContriDES!$E70:$ZZ70,DContriDES!$E$42:$ZZ$42,"&gt;="&amp;DContriBimestralAdel!BL$1,DContriDES!$E$42:$ZZ$42,"&lt;="&amp;DContriBimestralAdel!BL$2)</f>
        <v>0</v>
      </c>
      <c r="BM33" s="436">
        <f ca="1">AVERAGEIFS(DContriDES!$E70:$ZZ70,DContriDES!$E$42:$ZZ$42,"&gt;="&amp;DContriBimestralAdel!BM$1,DContriDES!$E$42:$ZZ$42,"&lt;="&amp;DContriBimestralAdel!BM$2)</f>
        <v>0</v>
      </c>
    </row>
    <row r="34" spans="1:65" s="440" customFormat="1" x14ac:dyDescent="0.2">
      <c r="A34" s="436" t="s">
        <v>23</v>
      </c>
      <c r="B34" s="363">
        <f ca="1">AVERAGEIFS(DContriORI!$E71:$ZZ71,DContriORI!$E$42:$ZZ$42,"&gt;="&amp;B$1,DContriORI!$E$42:$ZZ$42,"&lt;="&amp;B$2)</f>
        <v>360031.75679925631</v>
      </c>
      <c r="C34" s="363">
        <f ca="1">AVERAGEIFS(DContriORI!$E71:$ZZ71,DContriORI!$E$42:$ZZ$42,"&gt;="&amp;C$1,DContriORI!$E$42:$ZZ$42,"&lt;="&amp;C$2)</f>
        <v>375617.43486306333</v>
      </c>
      <c r="D34" s="363">
        <f ca="1">AVERAGEIFS(DContriORI!$E71:$ZZ71,DContriORI!$E$42:$ZZ$42,"&gt;="&amp;D$1,DContriORI!$E$42:$ZZ$42,"&lt;="&amp;D$2)</f>
        <v>388529.14004065248</v>
      </c>
      <c r="E34" s="363">
        <f ca="1">AVERAGEIFS(DContriORI!$E71:$ZZ71,DContriORI!$E$42:$ZZ$42,"&gt;="&amp;E$1,DContriORI!$E$42:$ZZ$42,"&lt;="&amp;E$2)</f>
        <v>376745.09431866836</v>
      </c>
      <c r="F34" s="363">
        <f ca="1">AVERAGEIFS(DContriORI!$E71:$ZZ71,DContriORI!$E$42:$ZZ$42,"&gt;="&amp;F$1,DContriORI!$E$42:$ZZ$42,"&lt;="&amp;F$2)</f>
        <v>363066.50771660614</v>
      </c>
      <c r="G34" s="363">
        <f ca="1">AVERAGEIFS(DContriORI!$E71:$ZZ71,DContriORI!$E$42:$ZZ$42,"&gt;="&amp;G$1,DContriORI!$E$42:$ZZ$42,"&lt;="&amp;G$2)</f>
        <v>356970.60593539092</v>
      </c>
      <c r="H34" s="363">
        <f ca="1">AVERAGEIFS(DContriORI!$E71:$ZZ71,DContriORI!$E$42:$ZZ$42,"&gt;="&amp;H$1,DContriORI!$E$42:$ZZ$42,"&lt;="&amp;H$2)</f>
        <v>373851.70901213208</v>
      </c>
      <c r="I34" s="363">
        <f ca="1">AVERAGEIFS(DContriORI!$E71:$ZZ71,DContriORI!$E$42:$ZZ$42,"&gt;="&amp;I$1,DContriORI!$E$42:$ZZ$42,"&lt;="&amp;I$2)</f>
        <v>360296.23406265338</v>
      </c>
      <c r="J34" s="363">
        <f ca="1">AVERAGEIFS(DContriORI!$E71:$ZZ71,DContriORI!$E$42:$ZZ$42,"&gt;="&amp;J$1,DContriORI!$E$42:$ZZ$42,"&lt;="&amp;J$2)</f>
        <v>0</v>
      </c>
      <c r="K34" s="363">
        <f ca="1">AVERAGEIFS(DContriORI!$E71:$ZZ71,DContriORI!$E$42:$ZZ$42,"&gt;="&amp;K$1,DContriORI!$E$42:$ZZ$42,"&lt;="&amp;K$2)</f>
        <v>0</v>
      </c>
      <c r="L34" s="363">
        <f ca="1">AVERAGEIFS(DContriORI!$E71:$ZZ71,DContriORI!$E$42:$ZZ$42,"&gt;="&amp;L$1,DContriORI!$E$42:$ZZ$42,"&lt;="&amp;L$2)</f>
        <v>0</v>
      </c>
      <c r="M34" s="363">
        <f ca="1">AVERAGEIFS(DContriORI!$E71:$ZZ71,DContriORI!$E$42:$ZZ$42,"&gt;="&amp;M$1,DContriORI!$E$42:$ZZ$42,"&lt;="&amp;M$2)</f>
        <v>0</v>
      </c>
      <c r="O34" s="436">
        <f ca="1">AVERAGEIFS(DContriDES!$E71:$ZZ71,DContriDES!$E$42:$ZZ$42,"&gt;="&amp;DContriBimestralAdel!O$1,DContriDES!$E$42:$ZZ$42,"&lt;="&amp;DContriBimestralAdel!O$2)</f>
        <v>365106.22134248493</v>
      </c>
      <c r="P34" s="436">
        <f ca="1">AVERAGEIFS(DContriDES!$E71:$ZZ71,DContriDES!$E$42:$ZZ$42,"&gt;="&amp;DContriBimestralAdel!P$1,DContriDES!$E$42:$ZZ$42,"&lt;="&amp;DContriBimestralAdel!P$2)</f>
        <v>371343.21876279369</v>
      </c>
      <c r="Q34" s="436">
        <f ca="1">AVERAGEIFS(DContriDES!$E71:$ZZ71,DContriDES!$E$42:$ZZ$42,"&gt;="&amp;DContriBimestralAdel!Q$1,DContriDES!$E$42:$ZZ$42,"&lt;="&amp;DContriBimestralAdel!Q$2)</f>
        <v>374468.25490402279</v>
      </c>
      <c r="R34" s="436">
        <f ca="1">AVERAGEIFS(DContriDES!$E71:$ZZ71,DContriDES!$E$42:$ZZ$42,"&gt;="&amp;DContriBimestralAdel!R$1,DContriDES!$E$42:$ZZ$42,"&lt;="&amp;DContriBimestralAdel!R$2)</f>
        <v>372403.27435092127</v>
      </c>
      <c r="S34" s="436">
        <f ca="1">AVERAGEIFS(DContriDES!$E71:$ZZ71,DContriDES!$E$42:$ZZ$42,"&gt;="&amp;DContriBimestralAdel!S$1,DContriDES!$E$42:$ZZ$42,"&lt;="&amp;DContriBimestralAdel!S$2)</f>
        <v>374163.1849691727</v>
      </c>
      <c r="T34" s="436">
        <f ca="1">AVERAGEIFS(DContriDES!$E71:$ZZ71,DContriDES!$E$42:$ZZ$42,"&gt;="&amp;DContriBimestralAdel!T$1,DContriDES!$E$42:$ZZ$42,"&lt;="&amp;DContriBimestralAdel!T$2)</f>
        <v>363541.73768739612</v>
      </c>
      <c r="U34" s="436">
        <f ca="1">AVERAGEIFS(DContriDES!$E71:$ZZ71,DContriDES!$E$42:$ZZ$42,"&gt;="&amp;DContriBimestralAdel!U$1,DContriDES!$E$42:$ZZ$42,"&lt;="&amp;DContriBimestralAdel!U$2)</f>
        <v>362493.73359369516</v>
      </c>
      <c r="V34" s="436">
        <f ca="1">AVERAGEIFS(DContriDES!$E71:$ZZ71,DContriDES!$E$42:$ZZ$42,"&gt;="&amp;DContriBimestralAdel!V$1,DContriDES!$E$42:$ZZ$42,"&lt;="&amp;DContriBimestralAdel!V$2)</f>
        <v>358845.80387756124</v>
      </c>
      <c r="W34" s="436">
        <f ca="1">AVERAGEIFS(DContriDES!$E71:$ZZ71,DContriDES!$E$42:$ZZ$42,"&gt;="&amp;DContriBimestralAdel!W$1,DContriDES!$E$42:$ZZ$42,"&lt;="&amp;DContriBimestralAdel!W$2)</f>
        <v>0</v>
      </c>
      <c r="X34" s="436">
        <f ca="1">AVERAGEIFS(DContriDES!$E71:$ZZ71,DContriDES!$E$42:$ZZ$42,"&gt;="&amp;DContriBimestralAdel!X$1,DContriDES!$E$42:$ZZ$42,"&lt;="&amp;DContriBimestralAdel!X$2)</f>
        <v>0</v>
      </c>
      <c r="Y34" s="436">
        <f ca="1">AVERAGEIFS(DContriDES!$E71:$ZZ71,DContriDES!$E$42:$ZZ$42,"&gt;="&amp;DContriBimestralAdel!Y$1,DContriDES!$E$42:$ZZ$42,"&lt;="&amp;DContriBimestralAdel!Y$2)</f>
        <v>0</v>
      </c>
      <c r="Z34" s="436">
        <f ca="1">AVERAGEIFS(DContriDES!$E71:$ZZ71,DContriDES!$E$42:$ZZ$42,"&gt;="&amp;DContriBimestralAdel!Z$1,DContriDES!$E$42:$ZZ$42,"&lt;="&amp;DContriBimestralAdel!Z$2)</f>
        <v>0</v>
      </c>
      <c r="AB34" s="363">
        <f ca="1">AVERAGEIFS(DContriORI!$E71:$ZZ71,DContriORI!$E$42:$ZZ$42,"&gt;="&amp;AB$1,DContriORI!$E$42:$ZZ$42,"&lt;="&amp;AB$2)</f>
        <v>340298.56692092895</v>
      </c>
      <c r="AC34" s="363">
        <f ca="1">AVERAGEIFS(DContriORI!$E71:$ZZ71,DContriORI!$E$42:$ZZ$42,"&gt;="&amp;AC$1,DContriORI!$E$42:$ZZ$42,"&lt;="&amp;AC$2)</f>
        <v>337044.99463502661</v>
      </c>
      <c r="AD34" s="363">
        <f ca="1">AVERAGEIFS(DContriORI!$E71:$ZZ71,DContriORI!$E$42:$ZZ$42,"&gt;="&amp;AD$1,DContriORI!$E$42:$ZZ$42,"&lt;="&amp;AD$2)</f>
        <v>349243.67646764487</v>
      </c>
      <c r="AE34" s="363">
        <f ca="1">AVERAGEIFS(DContriORI!$E71:$ZZ71,DContriORI!$E$42:$ZZ$42,"&gt;="&amp;AE$1,DContriORI!$E$42:$ZZ$42,"&lt;="&amp;AE$2)</f>
        <v>352752.2698465563</v>
      </c>
      <c r="AF34" s="363">
        <f ca="1">AVERAGEIFS(DContriORI!$E71:$ZZ71,DContriORI!$E$42:$ZZ$42,"&gt;="&amp;AF$1,DContriORI!$E$42:$ZZ$42,"&lt;="&amp;AF$2)</f>
        <v>366578.7155032244</v>
      </c>
      <c r="AG34" s="363">
        <f ca="1">AVERAGEIFS(DContriORI!$E71:$ZZ71,DContriORI!$E$42:$ZZ$42,"&gt;="&amp;AG$1,DContriORI!$E$42:$ZZ$42,"&lt;="&amp;AG$2)</f>
        <v>371782.89861714555</v>
      </c>
      <c r="AH34" s="363">
        <f ca="1">AVERAGEIFS(DContriORI!$E71:$ZZ71,DContriORI!$E$42:$ZZ$42,"&gt;="&amp;AH$1,DContriORI!$E$42:$ZZ$42,"&lt;="&amp;AH$2)</f>
        <v>381988.15003945836</v>
      </c>
      <c r="AI34" s="363">
        <f ca="1">AVERAGEIFS(DContriORI!$E71:$ZZ71,DContriORI!$E$42:$ZZ$42,"&gt;="&amp;AI$1,DContriORI!$E$42:$ZZ$42,"&lt;="&amp;AI$2)</f>
        <v>370897.624024102</v>
      </c>
      <c r="AJ34" s="363">
        <f ca="1">AVERAGEIFS(DContriORI!$E71:$ZZ71,DContriORI!$E$42:$ZZ$42,"&gt;="&amp;AJ$1,DContriORI!$E$42:$ZZ$42,"&lt;="&amp;AJ$2)</f>
        <v>372738.73142249347</v>
      </c>
      <c r="AK34" s="363">
        <f ca="1">AVERAGEIFS(DContriORI!$E71:$ZZ71,DContriORI!$E$42:$ZZ$42,"&gt;="&amp;AK$1,DContriORI!$E$42:$ZZ$42,"&lt;="&amp;AK$2)</f>
        <v>355004.47750127391</v>
      </c>
      <c r="AL34" s="363">
        <f ca="1">AVERAGEIFS(DContriORI!$E71:$ZZ71,DContriORI!$E$42:$ZZ$42,"&gt;="&amp;AL$1,DContriORI!$E$42:$ZZ$42,"&lt;="&amp;AL$2)</f>
        <v>369210.70918020373</v>
      </c>
      <c r="AM34" s="363">
        <f ca="1">AVERAGEIFS(DContriORI!$E71:$ZZ71,DContriORI!$E$42:$ZZ$42,"&gt;="&amp;AM$1,DContriORI!$E$42:$ZZ$42,"&lt;="&amp;AM$2)</f>
        <v>354808.7727554061</v>
      </c>
      <c r="AO34" s="436">
        <f ca="1">AVERAGEIFS(DContriDES!$E71:$ZZ71,DContriDES!$E$42:$ZZ$42,"&gt;="&amp;DContriBimestralAdel!AO$1,DContriDES!$E$42:$ZZ$42,"&lt;="&amp;DContriBimestralAdel!AO$2)</f>
        <v>340373.56362625229</v>
      </c>
      <c r="AP34" s="436">
        <f ca="1">AVERAGEIFS(DContriDES!$E71:$ZZ71,DContriDES!$E$42:$ZZ$42,"&gt;="&amp;DContriBimestralAdel!AP$1,DContriDES!$E$42:$ZZ$42,"&lt;="&amp;DContriBimestralAdel!AP$2)</f>
        <v>341936.21931264387</v>
      </c>
      <c r="AQ34" s="436">
        <f ca="1">AVERAGEIFS(DContriDES!$E71:$ZZ71,DContriDES!$E$42:$ZZ$42,"&gt;="&amp;DContriBimestralAdel!AQ$1,DContriDES!$E$42:$ZZ$42,"&lt;="&amp;DContriBimestralAdel!AQ$2)</f>
        <v>344145.12265907967</v>
      </c>
      <c r="AR34" s="436">
        <f ca="1">AVERAGEIFS(DContriDES!$E71:$ZZ71,DContriDES!$E$42:$ZZ$42,"&gt;="&amp;DContriBimestralAdel!AR$1,DContriDES!$E$42:$ZZ$42,"&lt;="&amp;DContriBimestralAdel!AR$2)</f>
        <v>355525.32066232985</v>
      </c>
      <c r="AS34" s="436">
        <f ca="1">AVERAGEIFS(DContriDES!$E71:$ZZ71,DContriDES!$E$42:$ZZ$42,"&gt;="&amp;DContriBimestralAdel!AS$1,DContriDES!$E$42:$ZZ$42,"&lt;="&amp;DContriBimestralAdel!AS$2)</f>
        <v>368159.93375904177</v>
      </c>
      <c r="AT34" s="436">
        <f ca="1">AVERAGEIFS(DContriDES!$E71:$ZZ71,DContriDES!$E$42:$ZZ$42,"&gt;="&amp;DContriBimestralAdel!AT$1,DContriDES!$E$42:$ZZ$42,"&lt;="&amp;DContriBimestralAdel!AT$2)</f>
        <v>372650.46259319183</v>
      </c>
      <c r="AU34" s="436">
        <f ca="1">AVERAGEIFS(DContriDES!$E71:$ZZ71,DContriDES!$E$42:$ZZ$42,"&gt;="&amp;DContriBimestralAdel!AU$1,DContriDES!$E$42:$ZZ$42,"&lt;="&amp;DContriBimestralAdel!AU$2)</f>
        <v>374515.59544344706</v>
      </c>
      <c r="AV34" s="436">
        <f ca="1">AVERAGEIFS(DContriDES!$E71:$ZZ71,DContriDES!$E$42:$ZZ$42,"&gt;="&amp;DContriBimestralAdel!AV$1,DContriDES!$E$42:$ZZ$42,"&lt;="&amp;DContriBimestralAdel!AV$2)</f>
        <v>372538.24823372561</v>
      </c>
      <c r="AW34" s="436">
        <f ca="1">AVERAGEIFS(DContriDES!$E71:$ZZ71,DContriDES!$E$42:$ZZ$42,"&gt;="&amp;DContriBimestralAdel!AW$1,DContriDES!$E$42:$ZZ$42,"&lt;="&amp;DContriBimestralAdel!AW$2)</f>
        <v>372045.02576569741</v>
      </c>
      <c r="AX34" s="436">
        <f ca="1">AVERAGEIFS(DContriDES!$E71:$ZZ71,DContriDES!$E$42:$ZZ$42,"&gt;="&amp;DContriBimestralAdel!AX$1,DContriDES!$E$42:$ZZ$42,"&lt;="&amp;DContriBimestralAdel!AX$2)</f>
        <v>361908.66595271742</v>
      </c>
      <c r="AY34" s="436">
        <f ca="1">AVERAGEIFS(DContriDES!$E71:$ZZ71,DContriDES!$E$42:$ZZ$42,"&gt;="&amp;DContriBimestralAdel!AY$1,DContriDES!$E$42:$ZZ$42,"&lt;="&amp;DContriBimestralAdel!AY$2)</f>
        <v>361525.42558236682</v>
      </c>
      <c r="AZ34" s="436">
        <f ca="1">AVERAGEIFS(DContriDES!$E71:$ZZ71,DContriDES!$E$42:$ZZ$42,"&gt;="&amp;DContriBimestralAdel!AZ$1,DContriDES!$E$42:$ZZ$42,"&lt;="&amp;DContriBimestralAdel!AZ$2)</f>
        <v>357155.34232763597</v>
      </c>
      <c r="BB34" s="436">
        <f ca="1">AVERAGEIFS(DContriDES!$E71:$ZZ71,DContriDES!$E$42:$ZZ$42,"&gt;="&amp;DContriBimestralAdel!BB$1,DContriDES!$E$42:$ZZ$42,"&lt;="&amp;DContriBimestralAdel!BB$2)</f>
        <v>355525.32066232985</v>
      </c>
      <c r="BC34" s="436">
        <f ca="1">AVERAGEIFS(DContriDES!$E71:$ZZ71,DContriDES!$E$42:$ZZ$42,"&gt;="&amp;DContriBimestralAdel!BC$1,DContriDES!$E$42:$ZZ$42,"&lt;="&amp;DContriBimestralAdel!BC$2)</f>
        <v>368159.93375904177</v>
      </c>
      <c r="BD34" s="436">
        <f ca="1">AVERAGEIFS(DContriDES!$E71:$ZZ71,DContriDES!$E$42:$ZZ$42,"&gt;="&amp;DContriBimestralAdel!BD$1,DContriDES!$E$42:$ZZ$42,"&lt;="&amp;DContriBimestralAdel!BD$2)</f>
        <v>372650.46259319183</v>
      </c>
      <c r="BE34" s="436">
        <f ca="1">AVERAGEIFS(DContriDES!$E71:$ZZ71,DContriDES!$E$42:$ZZ$42,"&gt;="&amp;DContriBimestralAdel!BE$1,DContriDES!$E$42:$ZZ$42,"&lt;="&amp;DContriBimestralAdel!BE$2)</f>
        <v>374515.59544344706</v>
      </c>
      <c r="BF34" s="436">
        <f ca="1">AVERAGEIFS(DContriDES!$E71:$ZZ71,DContriDES!$E$42:$ZZ$42,"&gt;="&amp;DContriBimestralAdel!BF$1,DContriDES!$E$42:$ZZ$42,"&lt;="&amp;DContriBimestralAdel!BF$2)</f>
        <v>372538.24823372561</v>
      </c>
      <c r="BG34" s="436">
        <f ca="1">AVERAGEIFS(DContriDES!$E71:$ZZ71,DContriDES!$E$42:$ZZ$42,"&gt;="&amp;DContriBimestralAdel!BG$1,DContriDES!$E$42:$ZZ$42,"&lt;="&amp;DContriBimestralAdel!BG$2)</f>
        <v>372045.02576569741</v>
      </c>
      <c r="BH34" s="436">
        <f ca="1">AVERAGEIFS(DContriDES!$E71:$ZZ71,DContriDES!$E$42:$ZZ$42,"&gt;="&amp;DContriBimestralAdel!BH$1,DContriDES!$E$42:$ZZ$42,"&lt;="&amp;DContriBimestralAdel!BH$2)</f>
        <v>361908.66595271742</v>
      </c>
      <c r="BI34" s="436">
        <f ca="1">AVERAGEIFS(DContriDES!$E71:$ZZ71,DContriDES!$E$42:$ZZ$42,"&gt;="&amp;DContriBimestralAdel!BI$1,DContriDES!$E$42:$ZZ$42,"&lt;="&amp;DContriBimestralAdel!BI$2)</f>
        <v>361525.42558236682</v>
      </c>
      <c r="BJ34" s="436">
        <f ca="1">AVERAGEIFS(DContriDES!$E71:$ZZ71,DContriDES!$E$42:$ZZ$42,"&gt;="&amp;DContriBimestralAdel!BJ$1,DContriDES!$E$42:$ZZ$42,"&lt;="&amp;DContriBimestralAdel!BJ$2)</f>
        <v>357155.34232763597</v>
      </c>
      <c r="BK34" s="436">
        <f ca="1">AVERAGEIFS(DContriDES!$E71:$ZZ71,DContriDES!$E$42:$ZZ$42,"&gt;="&amp;DContriBimestralAdel!BK$1,DContriDES!$E$42:$ZZ$42,"&lt;="&amp;DContriBimestralAdel!BK$2)</f>
        <v>0</v>
      </c>
      <c r="BL34" s="436">
        <f ca="1">AVERAGEIFS(DContriDES!$E71:$ZZ71,DContriDES!$E$42:$ZZ$42,"&gt;="&amp;DContriBimestralAdel!BL$1,DContriDES!$E$42:$ZZ$42,"&lt;="&amp;DContriBimestralAdel!BL$2)</f>
        <v>0</v>
      </c>
      <c r="BM34" s="436">
        <f ca="1">AVERAGEIFS(DContriDES!$E71:$ZZ71,DContriDES!$E$42:$ZZ$42,"&gt;="&amp;DContriBimestralAdel!BM$1,DContriDES!$E$42:$ZZ$42,"&lt;="&amp;DContriBimestralAdel!BM$2)</f>
        <v>0</v>
      </c>
    </row>
    <row r="35" spans="1:65" s="440" customFormat="1" x14ac:dyDescent="0.2">
      <c r="A35" s="436" t="s">
        <v>24</v>
      </c>
      <c r="B35" s="363">
        <f ca="1">AVERAGEIFS(DContriORI!$E72:$ZZ72,DContriORI!$E$42:$ZZ$42,"&gt;="&amp;B$1,DContriORI!$E$42:$ZZ$42,"&lt;="&amp;B$2)</f>
        <v>155270.98923564632</v>
      </c>
      <c r="C35" s="363">
        <f ca="1">AVERAGEIFS(DContriORI!$E72:$ZZ72,DContriORI!$E$42:$ZZ$42,"&gt;="&amp;C$1,DContriORI!$E$42:$ZZ$42,"&lt;="&amp;C$2)</f>
        <v>168714.62647563245</v>
      </c>
      <c r="D35" s="363">
        <f ca="1">AVERAGEIFS(DContriORI!$E72:$ZZ72,DContriORI!$E$42:$ZZ$42,"&gt;="&amp;D$1,DContriORI!$E$42:$ZZ$42,"&lt;="&amp;D$2)</f>
        <v>169439.53556702178</v>
      </c>
      <c r="E35" s="363">
        <f ca="1">AVERAGEIFS(DContriORI!$E72:$ZZ72,DContriORI!$E$42:$ZZ$42,"&gt;="&amp;E$1,DContriORI!$E$42:$ZZ$42,"&lt;="&amp;E$2)</f>
        <v>165370.08033830515</v>
      </c>
      <c r="F35" s="363">
        <f ca="1">AVERAGEIFS(DContriORI!$E72:$ZZ72,DContriORI!$E$42:$ZZ$42,"&gt;="&amp;F$1,DContriORI!$E$42:$ZZ$42,"&lt;="&amp;F$2)</f>
        <v>160020.33783863072</v>
      </c>
      <c r="G35" s="363">
        <f ca="1">AVERAGEIFS(DContriORI!$E72:$ZZ72,DContriORI!$E$42:$ZZ$42,"&gt;="&amp;G$1,DContriORI!$E$42:$ZZ$42,"&lt;="&amp;G$2)</f>
        <v>162370.80494003443</v>
      </c>
      <c r="H35" s="363">
        <f ca="1">AVERAGEIFS(DContriORI!$E72:$ZZ72,DContriORI!$E$42:$ZZ$42,"&gt;="&amp;H$1,DContriORI!$E$42:$ZZ$42,"&lt;="&amp;H$2)</f>
        <v>166072.92906353495</v>
      </c>
      <c r="I35" s="363">
        <f ca="1">AVERAGEIFS(DContriORI!$E72:$ZZ72,DContriORI!$E$42:$ZZ$42,"&gt;="&amp;I$1,DContriORI!$E$42:$ZZ$42,"&lt;="&amp;I$2)</f>
        <v>163010.10189706009</v>
      </c>
      <c r="J35" s="363">
        <f ca="1">AVERAGEIFS(DContriORI!$E72:$ZZ72,DContriORI!$E$42:$ZZ$42,"&gt;="&amp;J$1,DContriORI!$E$42:$ZZ$42,"&lt;="&amp;J$2)</f>
        <v>0</v>
      </c>
      <c r="K35" s="363">
        <f ca="1">AVERAGEIFS(DContriORI!$E72:$ZZ72,DContriORI!$E$42:$ZZ$42,"&gt;="&amp;K$1,DContriORI!$E$42:$ZZ$42,"&lt;="&amp;K$2)</f>
        <v>0</v>
      </c>
      <c r="L35" s="363">
        <f ca="1">AVERAGEIFS(DContriORI!$E72:$ZZ72,DContriORI!$E$42:$ZZ$42,"&gt;="&amp;L$1,DContriORI!$E$42:$ZZ$42,"&lt;="&amp;L$2)</f>
        <v>0</v>
      </c>
      <c r="M35" s="363">
        <f ca="1">AVERAGEIFS(DContriORI!$E72:$ZZ72,DContriORI!$E$42:$ZZ$42,"&gt;="&amp;M$1,DContriORI!$E$42:$ZZ$42,"&lt;="&amp;M$2)</f>
        <v>0</v>
      </c>
      <c r="O35" s="436">
        <f ca="1">AVERAGEIFS(DContriDES!$E72:$ZZ72,DContriDES!$E$42:$ZZ$42,"&gt;="&amp;DContriBimestralAdel!O$1,DContriDES!$E$42:$ZZ$42,"&lt;="&amp;DContriBimestralAdel!O$2)</f>
        <v>159946.75196154593</v>
      </c>
      <c r="P35" s="436">
        <f ca="1">AVERAGEIFS(DContriDES!$E72:$ZZ72,DContriDES!$E$42:$ZZ$42,"&gt;="&amp;DContriBimestralAdel!P$1,DContriDES!$E$42:$ZZ$42,"&lt;="&amp;DContriBimestralAdel!P$2)</f>
        <v>160947.56781961245</v>
      </c>
      <c r="Q35" s="436">
        <f ca="1">AVERAGEIFS(DContriDES!$E72:$ZZ72,DContriDES!$E$42:$ZZ$42,"&gt;="&amp;DContriBimestralAdel!Q$1,DContriDES!$E$42:$ZZ$42,"&lt;="&amp;DContriBimestralAdel!Q$2)</f>
        <v>163738.57954777544</v>
      </c>
      <c r="R35" s="436">
        <f ca="1">AVERAGEIFS(DContriDES!$E72:$ZZ72,DContriDES!$E$42:$ZZ$42,"&gt;="&amp;DContriBimestralAdel!R$1,DContriDES!$E$42:$ZZ$42,"&lt;="&amp;DContriBimestralAdel!R$2)</f>
        <v>161515.27305730345</v>
      </c>
      <c r="S35" s="436">
        <f ca="1">AVERAGEIFS(DContriDES!$E72:$ZZ72,DContriDES!$E$42:$ZZ$42,"&gt;="&amp;DContriBimestralAdel!S$1,DContriDES!$E$42:$ZZ$42,"&lt;="&amp;DContriBimestralAdel!S$2)</f>
        <v>165111.60217494439</v>
      </c>
      <c r="T35" s="436">
        <f ca="1">AVERAGEIFS(DContriDES!$E72:$ZZ72,DContriDES!$E$42:$ZZ$42,"&gt;="&amp;DContriBimestralAdel!T$1,DContriDES!$E$42:$ZZ$42,"&lt;="&amp;DContriBimestralAdel!T$2)</f>
        <v>161087.50328169769</v>
      </c>
      <c r="U35" s="436">
        <f ca="1">AVERAGEIFS(DContriDES!$E72:$ZZ72,DContriDES!$E$42:$ZZ$42,"&gt;="&amp;DContriBimestralAdel!U$1,DContriDES!$E$42:$ZZ$42,"&lt;="&amp;DContriBimestralAdel!U$2)</f>
        <v>161734.42820267339</v>
      </c>
      <c r="V35" s="436">
        <f ca="1">AVERAGEIFS(DContriDES!$E72:$ZZ72,DContriDES!$E$42:$ZZ$42,"&gt;="&amp;DContriBimestralAdel!V$1,DContriDES!$E$42:$ZZ$42,"&lt;="&amp;DContriBimestralAdel!V$2)</f>
        <v>160325.04174653743</v>
      </c>
      <c r="W35" s="436">
        <f ca="1">AVERAGEIFS(DContriDES!$E72:$ZZ72,DContriDES!$E$42:$ZZ$42,"&gt;="&amp;DContriBimestralAdel!W$1,DContriDES!$E$42:$ZZ$42,"&lt;="&amp;DContriBimestralAdel!W$2)</f>
        <v>0</v>
      </c>
      <c r="X35" s="436">
        <f ca="1">AVERAGEIFS(DContriDES!$E72:$ZZ72,DContriDES!$E$42:$ZZ$42,"&gt;="&amp;DContriBimestralAdel!X$1,DContriDES!$E$42:$ZZ$42,"&lt;="&amp;DContriBimestralAdel!X$2)</f>
        <v>0</v>
      </c>
      <c r="Y35" s="436">
        <f ca="1">AVERAGEIFS(DContriDES!$E72:$ZZ72,DContriDES!$E$42:$ZZ$42,"&gt;="&amp;DContriBimestralAdel!Y$1,DContriDES!$E$42:$ZZ$42,"&lt;="&amp;DContriBimestralAdel!Y$2)</f>
        <v>0</v>
      </c>
      <c r="Z35" s="436">
        <f ca="1">AVERAGEIFS(DContriDES!$E72:$ZZ72,DContriDES!$E$42:$ZZ$42,"&gt;="&amp;DContriBimestralAdel!Z$1,DContriDES!$E$42:$ZZ$42,"&lt;="&amp;DContriBimestralAdel!Z$2)</f>
        <v>0</v>
      </c>
      <c r="AB35" s="363">
        <f ca="1">AVERAGEIFS(DContriORI!$E72:$ZZ72,DContriORI!$E$42:$ZZ$42,"&gt;="&amp;AB$1,DContriORI!$E$42:$ZZ$42,"&lt;="&amp;AB$2)</f>
        <v>162676.72706973323</v>
      </c>
      <c r="AC35" s="363">
        <f ca="1">AVERAGEIFS(DContriORI!$E72:$ZZ72,DContriORI!$E$42:$ZZ$42,"&gt;="&amp;AC$1,DContriORI!$E$42:$ZZ$42,"&lt;="&amp;AC$2)</f>
        <v>167796.48794104098</v>
      </c>
      <c r="AD35" s="363">
        <f ca="1">AVERAGEIFS(DContriORI!$E72:$ZZ72,DContriORI!$E$42:$ZZ$42,"&gt;="&amp;AD$1,DContriORI!$E$42:$ZZ$42,"&lt;="&amp;AD$2)</f>
        <v>162697.12375432235</v>
      </c>
      <c r="AE35" s="363">
        <f ca="1">AVERAGEIFS(DContriORI!$E72:$ZZ72,DContriORI!$E$42:$ZZ$42,"&gt;="&amp;AE$1,DContriORI!$E$42:$ZZ$42,"&lt;="&amp;AE$2)</f>
        <v>157077.23323488052</v>
      </c>
      <c r="AF35" s="363">
        <f ca="1">AVERAGEIFS(DContriORI!$E72:$ZZ72,DContriORI!$E$42:$ZZ$42,"&gt;="&amp;AF$1,DContriORI!$E$42:$ZZ$42,"&lt;="&amp;AF$2)</f>
        <v>155974.97340979634</v>
      </c>
      <c r="AG35" s="363">
        <f ca="1">AVERAGEIFS(DContriORI!$E72:$ZZ72,DContriORI!$E$42:$ZZ$42,"&gt;="&amp;AG$1,DContriORI!$E$42:$ZZ$42,"&lt;="&amp;AG$2)</f>
        <v>169462.46017427315</v>
      </c>
      <c r="AH35" s="363">
        <f ca="1">AVERAGEIFS(DContriORI!$E72:$ZZ72,DContriORI!$E$42:$ZZ$42,"&gt;="&amp;AH$1,DContriORI!$E$42:$ZZ$42,"&lt;="&amp;AH$2)</f>
        <v>167688.56774393099</v>
      </c>
      <c r="AI35" s="363">
        <f ca="1">AVERAGEIFS(DContriORI!$E72:$ZZ72,DContriORI!$E$42:$ZZ$42,"&gt;="&amp;AI$1,DContriORI!$E$42:$ZZ$42,"&lt;="&amp;AI$2)</f>
        <v>156618.85467205488</v>
      </c>
      <c r="AJ35" s="363">
        <f ca="1">AVERAGEIFS(DContriORI!$E72:$ZZ72,DContriORI!$E$42:$ZZ$42,"&gt;="&amp;AJ$1,DContriORI!$E$42:$ZZ$42,"&lt;="&amp;AJ$2)</f>
        <v>162388.39251860188</v>
      </c>
      <c r="AK35" s="363">
        <f ca="1">AVERAGEIFS(DContriORI!$E72:$ZZ72,DContriORI!$E$42:$ZZ$42,"&gt;="&amp;AK$1,DContriORI!$E$42:$ZZ$42,"&lt;="&amp;AK$2)</f>
        <v>164247.46971916783</v>
      </c>
      <c r="AL35" s="363">
        <f ca="1">AVERAGEIFS(DContriORI!$E72:$ZZ72,DContriORI!$E$42:$ZZ$42,"&gt;="&amp;AL$1,DContriORI!$E$42:$ZZ$42,"&lt;="&amp;AL$2)</f>
        <v>165913.24310438495</v>
      </c>
      <c r="AM35" s="363">
        <f ca="1">AVERAGEIFS(DContriORI!$E72:$ZZ72,DContriORI!$E$42:$ZZ$42,"&gt;="&amp;AM$1,DContriORI!$E$42:$ZZ$42,"&lt;="&amp;AM$2)</f>
        <v>153936.48667285813</v>
      </c>
      <c r="AO35" s="436">
        <f ca="1">AVERAGEIFS(DContriDES!$E72:$ZZ72,DContriDES!$E$42:$ZZ$42,"&gt;="&amp;DContriBimestralAdel!AO$1,DContriDES!$E$42:$ZZ$42,"&lt;="&amp;DContriBimestralAdel!AO$2)</f>
        <v>163408.33227269023</v>
      </c>
      <c r="AP35" s="436">
        <f ca="1">AVERAGEIFS(DContriDES!$E72:$ZZ72,DContriDES!$E$42:$ZZ$42,"&gt;="&amp;DContriBimestralAdel!AP$1,DContriDES!$E$42:$ZZ$42,"&lt;="&amp;DContriBimestralAdel!AP$2)</f>
        <v>165111.86905793104</v>
      </c>
      <c r="AQ35" s="436">
        <f ca="1">AVERAGEIFS(DContriDES!$E72:$ZZ72,DContriDES!$E$42:$ZZ$42,"&gt;="&amp;DContriBimestralAdel!AQ$1,DContriDES!$E$42:$ZZ$42,"&lt;="&amp;DContriBimestralAdel!AQ$2)</f>
        <v>159839.84546642532</v>
      </c>
      <c r="AR35" s="436">
        <f ca="1">AVERAGEIFS(DContriDES!$E72:$ZZ72,DContriDES!$E$42:$ZZ$42,"&gt;="&amp;DContriBimestralAdel!AR$1,DContriDES!$E$42:$ZZ$42,"&lt;="&amp;DContriBimestralAdel!AR$2)</f>
        <v>162270.30063474466</v>
      </c>
      <c r="AS35" s="436">
        <f ca="1">AVERAGEIFS(DContriDES!$E72:$ZZ72,DContriDES!$E$42:$ZZ$42,"&gt;="&amp;DContriBimestralAdel!AS$1,DContriDES!$E$42:$ZZ$42,"&lt;="&amp;DContriBimestralAdel!AS$2)</f>
        <v>161024.24063094286</v>
      </c>
      <c r="AT35" s="436">
        <f ca="1">AVERAGEIFS(DContriDES!$E72:$ZZ72,DContriDES!$E$42:$ZZ$42,"&gt;="&amp;DContriBimestralAdel!AT$1,DContriDES!$E$42:$ZZ$42,"&lt;="&amp;DContriBimestralAdel!AT$2)</f>
        <v>163057.89141257235</v>
      </c>
      <c r="AU35" s="436">
        <f ca="1">AVERAGEIFS(DContriDES!$E72:$ZZ72,DContriDES!$E$42:$ZZ$42,"&gt;="&amp;DContriBimestralAdel!AU$1,DContriDES!$E$42:$ZZ$42,"&lt;="&amp;DContriBimestralAdel!AU$2)</f>
        <v>163710.49969951666</v>
      </c>
      <c r="AV35" s="436">
        <f ca="1">AVERAGEIFS(DContriDES!$E72:$ZZ72,DContriDES!$E$42:$ZZ$42,"&gt;="&amp;DContriBimestralAdel!AV$1,DContriDES!$E$42:$ZZ$42,"&lt;="&amp;DContriBimestralAdel!AV$2)</f>
        <v>161513.29336777644</v>
      </c>
      <c r="AW35" s="436">
        <f ca="1">AVERAGEIFS(DContriDES!$E72:$ZZ72,DContriDES!$E$42:$ZZ$42,"&gt;="&amp;DContriBimestralAdel!AW$1,DContriDES!$E$42:$ZZ$42,"&lt;="&amp;DContriBimestralAdel!AW$2)</f>
        <v>164289.95822889221</v>
      </c>
      <c r="AX35" s="436">
        <f ca="1">AVERAGEIFS(DContriDES!$E72:$ZZ72,DContriDES!$E$42:$ZZ$42,"&gt;="&amp;DContriBimestralAdel!AX$1,DContriDES!$E$42:$ZZ$42,"&lt;="&amp;DContriBimestralAdel!AX$2)</f>
        <v>161140.09594503042</v>
      </c>
      <c r="AY35" s="436">
        <f ca="1">AVERAGEIFS(DContriDES!$E72:$ZZ72,DContriDES!$E$42:$ZZ$42,"&gt;="&amp;DContriBimestralAdel!AY$1,DContriDES!$E$42:$ZZ$42,"&lt;="&amp;DContriBimestralAdel!AY$2)</f>
        <v>161903.19359834125</v>
      </c>
      <c r="AZ35" s="436">
        <f ca="1">AVERAGEIFS(DContriDES!$E72:$ZZ72,DContriDES!$E$42:$ZZ$42,"&gt;="&amp;DContriBimestralAdel!AZ$1,DContriDES!$E$42:$ZZ$42,"&lt;="&amp;DContriBimestralAdel!AZ$2)</f>
        <v>159024.50497680056</v>
      </c>
      <c r="BB35" s="436">
        <f ca="1">AVERAGEIFS(DContriDES!$E72:$ZZ72,DContriDES!$E$42:$ZZ$42,"&gt;="&amp;DContriBimestralAdel!BB$1,DContriDES!$E$42:$ZZ$42,"&lt;="&amp;DContriBimestralAdel!BB$2)</f>
        <v>162270.30063474466</v>
      </c>
      <c r="BC35" s="436">
        <f ca="1">AVERAGEIFS(DContriDES!$E72:$ZZ72,DContriDES!$E$42:$ZZ$42,"&gt;="&amp;DContriBimestralAdel!BC$1,DContriDES!$E$42:$ZZ$42,"&lt;="&amp;DContriBimestralAdel!BC$2)</f>
        <v>161024.24063094286</v>
      </c>
      <c r="BD35" s="436">
        <f ca="1">AVERAGEIFS(DContriDES!$E72:$ZZ72,DContriDES!$E$42:$ZZ$42,"&gt;="&amp;DContriBimestralAdel!BD$1,DContriDES!$E$42:$ZZ$42,"&lt;="&amp;DContriBimestralAdel!BD$2)</f>
        <v>163057.89141257235</v>
      </c>
      <c r="BE35" s="436">
        <f ca="1">AVERAGEIFS(DContriDES!$E72:$ZZ72,DContriDES!$E$42:$ZZ$42,"&gt;="&amp;DContriBimestralAdel!BE$1,DContriDES!$E$42:$ZZ$42,"&lt;="&amp;DContriBimestralAdel!BE$2)</f>
        <v>163710.49969951666</v>
      </c>
      <c r="BF35" s="436">
        <f ca="1">AVERAGEIFS(DContriDES!$E72:$ZZ72,DContriDES!$E$42:$ZZ$42,"&gt;="&amp;DContriBimestralAdel!BF$1,DContriDES!$E$42:$ZZ$42,"&lt;="&amp;DContriBimestralAdel!BF$2)</f>
        <v>161513.29336777644</v>
      </c>
      <c r="BG35" s="436">
        <f ca="1">AVERAGEIFS(DContriDES!$E72:$ZZ72,DContriDES!$E$42:$ZZ$42,"&gt;="&amp;DContriBimestralAdel!BG$1,DContriDES!$E$42:$ZZ$42,"&lt;="&amp;DContriBimestralAdel!BG$2)</f>
        <v>164289.95822889221</v>
      </c>
      <c r="BH35" s="436">
        <f ca="1">AVERAGEIFS(DContriDES!$E72:$ZZ72,DContriDES!$E$42:$ZZ$42,"&gt;="&amp;DContriBimestralAdel!BH$1,DContriDES!$E$42:$ZZ$42,"&lt;="&amp;DContriBimestralAdel!BH$2)</f>
        <v>161140.09594503042</v>
      </c>
      <c r="BI35" s="436">
        <f ca="1">AVERAGEIFS(DContriDES!$E72:$ZZ72,DContriDES!$E$42:$ZZ$42,"&gt;="&amp;DContriBimestralAdel!BI$1,DContriDES!$E$42:$ZZ$42,"&lt;="&amp;DContriBimestralAdel!BI$2)</f>
        <v>161903.19359834125</v>
      </c>
      <c r="BJ35" s="436">
        <f ca="1">AVERAGEIFS(DContriDES!$E72:$ZZ72,DContriDES!$E$42:$ZZ$42,"&gt;="&amp;DContriBimestralAdel!BJ$1,DContriDES!$E$42:$ZZ$42,"&lt;="&amp;DContriBimestralAdel!BJ$2)</f>
        <v>159024.50497680056</v>
      </c>
      <c r="BK35" s="436">
        <f ca="1">AVERAGEIFS(DContriDES!$E72:$ZZ72,DContriDES!$E$42:$ZZ$42,"&gt;="&amp;DContriBimestralAdel!BK$1,DContriDES!$E$42:$ZZ$42,"&lt;="&amp;DContriBimestralAdel!BK$2)</f>
        <v>0</v>
      </c>
      <c r="BL35" s="436">
        <f ca="1">AVERAGEIFS(DContriDES!$E72:$ZZ72,DContriDES!$E$42:$ZZ$42,"&gt;="&amp;DContriBimestralAdel!BL$1,DContriDES!$E$42:$ZZ$42,"&lt;="&amp;DContriBimestralAdel!BL$2)</f>
        <v>0</v>
      </c>
      <c r="BM35" s="436">
        <f ca="1">AVERAGEIFS(DContriDES!$E72:$ZZ72,DContriDES!$E$42:$ZZ$42,"&gt;="&amp;DContriBimestralAdel!BM$1,DContriDES!$E$42:$ZZ$42,"&lt;="&amp;DContriBimestralAdel!BM$2)</f>
        <v>0</v>
      </c>
    </row>
    <row r="36" spans="1:65" s="440" customFormat="1" x14ac:dyDescent="0.2">
      <c r="A36" s="436" t="s">
        <v>25</v>
      </c>
      <c r="B36" s="363">
        <f ca="1">AVERAGEIFS(DContriORI!$E73:$ZZ73,DContriORI!$E$42:$ZZ$42,"&gt;="&amp;B$1,DContriORI!$E$42:$ZZ$42,"&lt;="&amp;B$2)</f>
        <v>152308.60045716993</v>
      </c>
      <c r="C36" s="363">
        <f ca="1">AVERAGEIFS(DContriORI!$E73:$ZZ73,DContriORI!$E$42:$ZZ$42,"&gt;="&amp;C$1,DContriORI!$E$42:$ZZ$42,"&lt;="&amp;C$2)</f>
        <v>158920.32658829849</v>
      </c>
      <c r="D36" s="363">
        <f ca="1">AVERAGEIFS(DContriORI!$E73:$ZZ73,DContriORI!$E$42:$ZZ$42,"&gt;="&amp;D$1,DContriORI!$E$42:$ZZ$42,"&lt;="&amp;D$2)</f>
        <v>160561.23886280353</v>
      </c>
      <c r="E36" s="363">
        <f ca="1">AVERAGEIFS(DContriORI!$E73:$ZZ73,DContriORI!$E$42:$ZZ$42,"&gt;="&amp;E$1,DContriORI!$E$42:$ZZ$42,"&lt;="&amp;E$2)</f>
        <v>154245.00089400698</v>
      </c>
      <c r="F36" s="363">
        <f ca="1">AVERAGEIFS(DContriORI!$E73:$ZZ73,DContriORI!$E$42:$ZZ$42,"&gt;="&amp;F$1,DContriORI!$E$42:$ZZ$42,"&lt;="&amp;F$2)</f>
        <v>147338.93479759997</v>
      </c>
      <c r="G36" s="363">
        <f ca="1">AVERAGEIFS(DContriORI!$E73:$ZZ73,DContriORI!$E$42:$ZZ$42,"&gt;="&amp;G$1,DContriORI!$E$42:$ZZ$42,"&lt;="&amp;G$2)</f>
        <v>154187.63165999058</v>
      </c>
      <c r="H36" s="363">
        <f ca="1">AVERAGEIFS(DContriORI!$E73:$ZZ73,DContriORI!$E$42:$ZZ$42,"&gt;="&amp;H$1,DContriORI!$E$42:$ZZ$42,"&lt;="&amp;H$2)</f>
        <v>158097.99965206772</v>
      </c>
      <c r="I36" s="363">
        <f ca="1">AVERAGEIFS(DContriORI!$E73:$ZZ73,DContriORI!$E$42:$ZZ$42,"&gt;="&amp;I$1,DContriORI!$E$42:$ZZ$42,"&lt;="&amp;I$2)</f>
        <v>154340.99617789587</v>
      </c>
      <c r="J36" s="363">
        <f ca="1">AVERAGEIFS(DContriORI!$E73:$ZZ73,DContriORI!$E$42:$ZZ$42,"&gt;="&amp;J$1,DContriORI!$E$42:$ZZ$42,"&lt;="&amp;J$2)</f>
        <v>0</v>
      </c>
      <c r="K36" s="363">
        <f ca="1">AVERAGEIFS(DContriORI!$E73:$ZZ73,DContriORI!$E$42:$ZZ$42,"&gt;="&amp;K$1,DContriORI!$E$42:$ZZ$42,"&lt;="&amp;K$2)</f>
        <v>0</v>
      </c>
      <c r="L36" s="363">
        <f ca="1">AVERAGEIFS(DContriORI!$E73:$ZZ73,DContriORI!$E$42:$ZZ$42,"&gt;="&amp;L$1,DContriORI!$E$42:$ZZ$42,"&lt;="&amp;L$2)</f>
        <v>0</v>
      </c>
      <c r="M36" s="363">
        <f ca="1">AVERAGEIFS(DContriORI!$E73:$ZZ73,DContriORI!$E$42:$ZZ$42,"&gt;="&amp;M$1,DContriORI!$E$42:$ZZ$42,"&lt;="&amp;M$2)</f>
        <v>0</v>
      </c>
      <c r="O36" s="436">
        <f ca="1">AVERAGEIFS(DContriDES!$E73:$ZZ73,DContriDES!$E$42:$ZZ$42,"&gt;="&amp;DContriBimestralAdel!O$1,DContriDES!$E$42:$ZZ$42,"&lt;="&amp;DContriBimestralAdel!O$2)</f>
        <v>157579.59381572253</v>
      </c>
      <c r="P36" s="436">
        <f ca="1">AVERAGEIFS(DContriDES!$E73:$ZZ73,DContriDES!$E$42:$ZZ$42,"&gt;="&amp;DContriBimestralAdel!P$1,DContriDES!$E$42:$ZZ$42,"&lt;="&amp;DContriBimestralAdel!P$2)</f>
        <v>154174.33044938106</v>
      </c>
      <c r="Q36" s="436">
        <f ca="1">AVERAGEIFS(DContriDES!$E73:$ZZ73,DContriDES!$E$42:$ZZ$42,"&gt;="&amp;DContriBimestralAdel!Q$1,DContriDES!$E$42:$ZZ$42,"&lt;="&amp;DContriBimestralAdel!Q$2)</f>
        <v>156888.88355200514</v>
      </c>
      <c r="R36" s="436">
        <f ca="1">AVERAGEIFS(DContriDES!$E73:$ZZ73,DContriDES!$E$42:$ZZ$42,"&gt;="&amp;DContriBimestralAdel!R$1,DContriDES!$E$42:$ZZ$42,"&lt;="&amp;DContriBimestralAdel!R$2)</f>
        <v>152818.2151125212</v>
      </c>
      <c r="S36" s="436">
        <f ca="1">AVERAGEIFS(DContriDES!$E73:$ZZ73,DContriDES!$E$42:$ZZ$42,"&gt;="&amp;DContriBimestralAdel!S$1,DContriDES!$E$42:$ZZ$42,"&lt;="&amp;DContriBimestralAdel!S$2)</f>
        <v>152333.43172127981</v>
      </c>
      <c r="T36" s="436">
        <f ca="1">AVERAGEIFS(DContriDES!$E73:$ZZ73,DContriDES!$E$42:$ZZ$42,"&gt;="&amp;DContriBimestralAdel!T$1,DContriDES!$E$42:$ZZ$42,"&lt;="&amp;DContriBimestralAdel!T$2)</f>
        <v>152961.27079889149</v>
      </c>
      <c r="U36" s="436">
        <f ca="1">AVERAGEIFS(DContriDES!$E73:$ZZ73,DContriDES!$E$42:$ZZ$42,"&gt;="&amp;DContriBimestralAdel!U$1,DContriDES!$E$42:$ZZ$42,"&lt;="&amp;DContriBimestralAdel!U$2)</f>
        <v>154456.01723993057</v>
      </c>
      <c r="V36" s="436">
        <f ca="1">AVERAGEIFS(DContriDES!$E73:$ZZ73,DContriDES!$E$42:$ZZ$42,"&gt;="&amp;DContriBimestralAdel!V$1,DContriDES!$E$42:$ZZ$42,"&lt;="&amp;DContriBimestralAdel!V$2)</f>
        <v>153483.7837477237</v>
      </c>
      <c r="W36" s="436">
        <f ca="1">AVERAGEIFS(DContriDES!$E73:$ZZ73,DContriDES!$E$42:$ZZ$42,"&gt;="&amp;DContriBimestralAdel!W$1,DContriDES!$E$42:$ZZ$42,"&lt;="&amp;DContriBimestralAdel!W$2)</f>
        <v>0</v>
      </c>
      <c r="X36" s="436">
        <f ca="1">AVERAGEIFS(DContriDES!$E73:$ZZ73,DContriDES!$E$42:$ZZ$42,"&gt;="&amp;DContriBimestralAdel!X$1,DContriDES!$E$42:$ZZ$42,"&lt;="&amp;DContriBimestralAdel!X$2)</f>
        <v>0</v>
      </c>
      <c r="Y36" s="436">
        <f ca="1">AVERAGEIFS(DContriDES!$E73:$ZZ73,DContriDES!$E$42:$ZZ$42,"&gt;="&amp;DContriBimestralAdel!Y$1,DContriDES!$E$42:$ZZ$42,"&lt;="&amp;DContriBimestralAdel!Y$2)</f>
        <v>0</v>
      </c>
      <c r="Z36" s="436">
        <f ca="1">AVERAGEIFS(DContriDES!$E73:$ZZ73,DContriDES!$E$42:$ZZ$42,"&gt;="&amp;DContriBimestralAdel!Z$1,DContriDES!$E$42:$ZZ$42,"&lt;="&amp;DContriBimestralAdel!Z$2)</f>
        <v>0</v>
      </c>
      <c r="AB36" s="363">
        <f ca="1">AVERAGEIFS(DContriORI!$E73:$ZZ73,DContriORI!$E$42:$ZZ$42,"&gt;="&amp;AB$1,DContriORI!$E$42:$ZZ$42,"&lt;="&amp;AB$2)</f>
        <v>158863.61299414834</v>
      </c>
      <c r="AC36" s="363">
        <f ca="1">AVERAGEIFS(DContriORI!$E73:$ZZ73,DContriORI!$E$42:$ZZ$42,"&gt;="&amp;AC$1,DContriORI!$E$42:$ZZ$42,"&lt;="&amp;AC$2)</f>
        <v>160269.15012054439</v>
      </c>
      <c r="AD36" s="363">
        <f ca="1">AVERAGEIFS(DContriORI!$E73:$ZZ73,DContriORI!$E$42:$ZZ$42,"&gt;="&amp;AD$1,DContriORI!$E$42:$ZZ$42,"&lt;="&amp;AD$2)</f>
        <v>157906.83929320084</v>
      </c>
      <c r="AE36" s="363">
        <f ca="1">AVERAGEIFS(DContriORI!$E73:$ZZ73,DContriORI!$E$42:$ZZ$42,"&gt;="&amp;AE$1,DContriORI!$E$42:$ZZ$42,"&lt;="&amp;AE$2)</f>
        <v>154635.04559214527</v>
      </c>
      <c r="AF36" s="363">
        <f ca="1">AVERAGEIFS(DContriORI!$E73:$ZZ73,DContriORI!$E$42:$ZZ$42,"&gt;="&amp;AF$1,DContriORI!$E$42:$ZZ$42,"&lt;="&amp;AF$2)</f>
        <v>152320.43259894225</v>
      </c>
      <c r="AG36" s="363">
        <f ca="1">AVERAGEIFS(DContriORI!$E73:$ZZ73,DContriORI!$E$42:$ZZ$42,"&gt;="&amp;AG$1,DContriORI!$E$42:$ZZ$42,"&lt;="&amp;AG$2)</f>
        <v>157671.10498982668</v>
      </c>
      <c r="AH36" s="363">
        <f ca="1">AVERAGEIFS(DContriORI!$E73:$ZZ73,DContriORI!$E$42:$ZZ$42,"&gt;="&amp;AH$1,DContriORI!$E$42:$ZZ$42,"&lt;="&amp;AH$2)</f>
        <v>157239.1529463779</v>
      </c>
      <c r="AI36" s="363">
        <f ca="1">AVERAGEIFS(DContriORI!$E73:$ZZ73,DContriORI!$E$42:$ZZ$42,"&gt;="&amp;AI$1,DContriORI!$E$42:$ZZ$42,"&lt;="&amp;AI$2)</f>
        <v>152471.1094648866</v>
      </c>
      <c r="AJ36" s="363">
        <f ca="1">AVERAGEIFS(DContriORI!$E73:$ZZ73,DContriORI!$E$42:$ZZ$42,"&gt;="&amp;AJ$1,DContriORI!$E$42:$ZZ$42,"&lt;="&amp;AJ$2)</f>
        <v>149783.37216421729</v>
      </c>
      <c r="AK36" s="363">
        <f ca="1">AVERAGEIFS(DContriORI!$E73:$ZZ73,DContriORI!$E$42:$ZZ$42,"&gt;="&amp;AK$1,DContriORI!$E$42:$ZZ$42,"&lt;="&amp;AK$2)</f>
        <v>154500.21474392712</v>
      </c>
      <c r="AL36" s="363">
        <f ca="1">AVERAGEIFS(DContriORI!$E73:$ZZ73,DContriORI!$E$42:$ZZ$42,"&gt;="&amp;AL$1,DContriORI!$E$42:$ZZ$42,"&lt;="&amp;AL$2)</f>
        <v>155512.59084083437</v>
      </c>
      <c r="AM36" s="363">
        <f ca="1">AVERAGEIFS(DContriORI!$E73:$ZZ73,DContriORI!$E$42:$ZZ$42,"&gt;="&amp;AM$1,DContriORI!$E$42:$ZZ$42,"&lt;="&amp;AM$2)</f>
        <v>153033.43084074408</v>
      </c>
      <c r="AO36" s="436">
        <f ca="1">AVERAGEIFS(DContriDES!$E73:$ZZ73,DContriDES!$E$42:$ZZ$42,"&gt;="&amp;DContriBimestralAdel!AO$1,DContriDES!$E$42:$ZZ$42,"&lt;="&amp;DContriBimestralAdel!AO$2)</f>
        <v>161287.63455274553</v>
      </c>
      <c r="AP36" s="436">
        <f ca="1">AVERAGEIFS(DContriDES!$E73:$ZZ73,DContriDES!$E$42:$ZZ$42,"&gt;="&amp;DContriBimestralAdel!AP$1,DContriDES!$E$42:$ZZ$42,"&lt;="&amp;DContriBimestralAdel!AP$2)</f>
        <v>158692.1953839967</v>
      </c>
      <c r="AQ36" s="436">
        <f ca="1">AVERAGEIFS(DContriDES!$E73:$ZZ73,DContriDES!$E$42:$ZZ$42,"&gt;="&amp;DContriBimestralAdel!AQ$1,DContriDES!$E$42:$ZZ$42,"&lt;="&amp;DContriBimestralAdel!AQ$2)</f>
        <v>156991.51415484969</v>
      </c>
      <c r="AR36" s="436">
        <f ca="1">AVERAGEIFS(DContriDES!$E73:$ZZ73,DContriDES!$E$42:$ZZ$42,"&gt;="&amp;DContriBimestralAdel!AR$1,DContriDES!$E$42:$ZZ$42,"&lt;="&amp;DContriBimestralAdel!AR$2)</f>
        <v>154958.10596645036</v>
      </c>
      <c r="AS36" s="436">
        <f ca="1">AVERAGEIFS(DContriDES!$E73:$ZZ73,DContriDES!$E$42:$ZZ$42,"&gt;="&amp;DContriBimestralAdel!AS$1,DContriDES!$E$42:$ZZ$42,"&lt;="&amp;DContriBimestralAdel!AS$2)</f>
        <v>157035.55513529075</v>
      </c>
      <c r="AT36" s="436">
        <f ca="1">AVERAGEIFS(DContriDES!$E73:$ZZ73,DContriDES!$E$42:$ZZ$42,"&gt;="&amp;DContriBimestralAdel!AT$1,DContriDES!$E$42:$ZZ$42,"&lt;="&amp;DContriBimestralAdel!AT$2)</f>
        <v>153868.68415833628</v>
      </c>
      <c r="AU36" s="436">
        <f ca="1">AVERAGEIFS(DContriDES!$E73:$ZZ73,DContriDES!$E$42:$ZZ$42,"&gt;="&amp;DContriBimestralAdel!AU$1,DContriDES!$E$42:$ZZ$42,"&lt;="&amp;DContriBimestralAdel!AU$2)</f>
        <v>156266.92720902868</v>
      </c>
      <c r="AV36" s="436">
        <f ca="1">AVERAGEIFS(DContriDES!$E73:$ZZ73,DContriDES!$E$42:$ZZ$42,"&gt;="&amp;DContriBimestralAdel!AV$1,DContriDES!$E$42:$ZZ$42,"&lt;="&amp;DContriBimestralAdel!AV$2)</f>
        <v>152555.91464847967</v>
      </c>
      <c r="AW36" s="436">
        <f ca="1">AVERAGEIFS(DContriDES!$E73:$ZZ73,DContriDES!$E$42:$ZZ$42,"&gt;="&amp;DContriBimestralAdel!AW$1,DContriDES!$E$42:$ZZ$42,"&lt;="&amp;DContriBimestralAdel!AW$2)</f>
        <v>152021.26311714028</v>
      </c>
      <c r="AX36" s="436">
        <f ca="1">AVERAGEIFS(DContriDES!$E73:$ZZ73,DContriDES!$E$42:$ZZ$42,"&gt;="&amp;DContriBimestralAdel!AX$1,DContriDES!$E$42:$ZZ$42,"&lt;="&amp;DContriBimestralAdel!AX$2)</f>
        <v>153263.29899016887</v>
      </c>
      <c r="AY36" s="436">
        <f ca="1">AVERAGEIFS(DContriDES!$E73:$ZZ73,DContriDES!$E$42:$ZZ$42,"&gt;="&amp;DContriBimestralAdel!AY$1,DContriDES!$E$42:$ZZ$42,"&lt;="&amp;DContriBimestralAdel!AY$2)</f>
        <v>154147.67936713478</v>
      </c>
      <c r="AZ36" s="436">
        <f ca="1">AVERAGEIFS(DContriDES!$E73:$ZZ73,DContriDES!$E$42:$ZZ$42,"&gt;="&amp;DContriBimestralAdel!AZ$1,DContriDES!$E$42:$ZZ$42,"&lt;="&amp;DContriBimestralAdel!AZ$2)</f>
        <v>153347.71583674176</v>
      </c>
      <c r="BB36" s="436">
        <f ca="1">AVERAGEIFS(DContriDES!$E73:$ZZ73,DContriDES!$E$42:$ZZ$42,"&gt;="&amp;DContriBimestralAdel!BB$1,DContriDES!$E$42:$ZZ$42,"&lt;="&amp;DContriBimestralAdel!BB$2)</f>
        <v>154958.10596645036</v>
      </c>
      <c r="BC36" s="436">
        <f ca="1">AVERAGEIFS(DContriDES!$E73:$ZZ73,DContriDES!$E$42:$ZZ$42,"&gt;="&amp;DContriBimestralAdel!BC$1,DContriDES!$E$42:$ZZ$42,"&lt;="&amp;DContriBimestralAdel!BC$2)</f>
        <v>157035.55513529075</v>
      </c>
      <c r="BD36" s="436">
        <f ca="1">AVERAGEIFS(DContriDES!$E73:$ZZ73,DContriDES!$E$42:$ZZ$42,"&gt;="&amp;DContriBimestralAdel!BD$1,DContriDES!$E$42:$ZZ$42,"&lt;="&amp;DContriBimestralAdel!BD$2)</f>
        <v>153868.68415833628</v>
      </c>
      <c r="BE36" s="436">
        <f ca="1">AVERAGEIFS(DContriDES!$E73:$ZZ73,DContriDES!$E$42:$ZZ$42,"&gt;="&amp;DContriBimestralAdel!BE$1,DContriDES!$E$42:$ZZ$42,"&lt;="&amp;DContriBimestralAdel!BE$2)</f>
        <v>156266.92720902868</v>
      </c>
      <c r="BF36" s="436">
        <f ca="1">AVERAGEIFS(DContriDES!$E73:$ZZ73,DContriDES!$E$42:$ZZ$42,"&gt;="&amp;DContriBimestralAdel!BF$1,DContriDES!$E$42:$ZZ$42,"&lt;="&amp;DContriBimestralAdel!BF$2)</f>
        <v>152555.91464847967</v>
      </c>
      <c r="BG36" s="436">
        <f ca="1">AVERAGEIFS(DContriDES!$E73:$ZZ73,DContriDES!$E$42:$ZZ$42,"&gt;="&amp;DContriBimestralAdel!BG$1,DContriDES!$E$42:$ZZ$42,"&lt;="&amp;DContriBimestralAdel!BG$2)</f>
        <v>152021.26311714028</v>
      </c>
      <c r="BH36" s="436">
        <f ca="1">AVERAGEIFS(DContriDES!$E73:$ZZ73,DContriDES!$E$42:$ZZ$42,"&gt;="&amp;DContriBimestralAdel!BH$1,DContriDES!$E$42:$ZZ$42,"&lt;="&amp;DContriBimestralAdel!BH$2)</f>
        <v>153263.29899016887</v>
      </c>
      <c r="BI36" s="436">
        <f ca="1">AVERAGEIFS(DContriDES!$E73:$ZZ73,DContriDES!$E$42:$ZZ$42,"&gt;="&amp;DContriBimestralAdel!BI$1,DContriDES!$E$42:$ZZ$42,"&lt;="&amp;DContriBimestralAdel!BI$2)</f>
        <v>154147.67936713478</v>
      </c>
      <c r="BJ36" s="436">
        <f ca="1">AVERAGEIFS(DContriDES!$E73:$ZZ73,DContriDES!$E$42:$ZZ$42,"&gt;="&amp;DContriBimestralAdel!BJ$1,DContriDES!$E$42:$ZZ$42,"&lt;="&amp;DContriBimestralAdel!BJ$2)</f>
        <v>153347.71583674176</v>
      </c>
      <c r="BK36" s="436">
        <f ca="1">AVERAGEIFS(DContriDES!$E73:$ZZ73,DContriDES!$E$42:$ZZ$42,"&gt;="&amp;DContriBimestralAdel!BK$1,DContriDES!$E$42:$ZZ$42,"&lt;="&amp;DContriBimestralAdel!BK$2)</f>
        <v>0</v>
      </c>
      <c r="BL36" s="436">
        <f ca="1">AVERAGEIFS(DContriDES!$E73:$ZZ73,DContriDES!$E$42:$ZZ$42,"&gt;="&amp;DContriBimestralAdel!BL$1,DContriDES!$E$42:$ZZ$42,"&lt;="&amp;DContriBimestralAdel!BL$2)</f>
        <v>0</v>
      </c>
      <c r="BM36" s="436">
        <f ca="1">AVERAGEIFS(DContriDES!$E73:$ZZ73,DContriDES!$E$42:$ZZ$42,"&gt;="&amp;DContriBimestralAdel!BM$1,DContriDES!$E$42:$ZZ$42,"&lt;="&amp;DContriBimestralAdel!BM$2)</f>
        <v>0</v>
      </c>
    </row>
    <row r="37" spans="1:65" s="440" customFormat="1" x14ac:dyDescent="0.2">
      <c r="A37" s="436" t="s">
        <v>26</v>
      </c>
      <c r="B37" s="363">
        <f ca="1">AVERAGEIFS(DContriORI!$E74:$ZZ74,DContriORI!$E$42:$ZZ$42,"&gt;="&amp;B$1,DContriORI!$E$42:$ZZ$42,"&lt;="&amp;B$2)</f>
        <v>270452.68881853542</v>
      </c>
      <c r="C37" s="363">
        <f ca="1">AVERAGEIFS(DContriORI!$E74:$ZZ74,DContriORI!$E$42:$ZZ$42,"&gt;="&amp;C$1,DContriORI!$E$42:$ZZ$42,"&lt;="&amp;C$2)</f>
        <v>262671.30557545315</v>
      </c>
      <c r="D37" s="363">
        <f ca="1">AVERAGEIFS(DContriORI!$E74:$ZZ74,DContriORI!$E$42:$ZZ$42,"&gt;="&amp;D$1,DContriORI!$E$42:$ZZ$42,"&lt;="&amp;D$2)</f>
        <v>245214.33779475169</v>
      </c>
      <c r="E37" s="363">
        <f ca="1">AVERAGEIFS(DContriORI!$E74:$ZZ74,DContriORI!$E$42:$ZZ$42,"&gt;="&amp;E$1,DContriORI!$E$42:$ZZ$42,"&lt;="&amp;E$2)</f>
        <v>261501.9920158342</v>
      </c>
      <c r="F37" s="363">
        <f ca="1">AVERAGEIFS(DContriORI!$E74:$ZZ74,DContriORI!$E$42:$ZZ$42,"&gt;="&amp;F$1,DContriORI!$E$42:$ZZ$42,"&lt;="&amp;F$2)</f>
        <v>263102.57156204543</v>
      </c>
      <c r="G37" s="363">
        <f ca="1">AVERAGEIFS(DContriORI!$E74:$ZZ74,DContriORI!$E$42:$ZZ$42,"&gt;="&amp;G$1,DContriORI!$E$42:$ZZ$42,"&lt;="&amp;G$2)</f>
        <v>251303.83477657061</v>
      </c>
      <c r="H37" s="363">
        <f ca="1">AVERAGEIFS(DContriORI!$E74:$ZZ74,DContriORI!$E$42:$ZZ$42,"&gt;="&amp;H$1,DContriORI!$E$42:$ZZ$42,"&lt;="&amp;H$2)</f>
        <v>252910.90139377577</v>
      </c>
      <c r="I37" s="363">
        <f ca="1">AVERAGEIFS(DContriORI!$E74:$ZZ74,DContriORI!$E$42:$ZZ$42,"&gt;="&amp;I$1,DContriORI!$E$42:$ZZ$42,"&lt;="&amp;I$2)</f>
        <v>243302.33507593162</v>
      </c>
      <c r="J37" s="363">
        <f ca="1">AVERAGEIFS(DContriORI!$E74:$ZZ74,DContriORI!$E$42:$ZZ$42,"&gt;="&amp;J$1,DContriORI!$E$42:$ZZ$42,"&lt;="&amp;J$2)</f>
        <v>0</v>
      </c>
      <c r="K37" s="363">
        <f ca="1">AVERAGEIFS(DContriORI!$E74:$ZZ74,DContriORI!$E$42:$ZZ$42,"&gt;="&amp;K$1,DContriORI!$E$42:$ZZ$42,"&lt;="&amp;K$2)</f>
        <v>0</v>
      </c>
      <c r="L37" s="363">
        <f ca="1">AVERAGEIFS(DContriORI!$E74:$ZZ74,DContriORI!$E$42:$ZZ$42,"&gt;="&amp;L$1,DContriORI!$E$42:$ZZ$42,"&lt;="&amp;L$2)</f>
        <v>0</v>
      </c>
      <c r="M37" s="363">
        <f ca="1">AVERAGEIFS(DContriORI!$E74:$ZZ74,DContriORI!$E$42:$ZZ$42,"&gt;="&amp;M$1,DContriORI!$E$42:$ZZ$42,"&lt;="&amp;M$2)</f>
        <v>0</v>
      </c>
      <c r="O37" s="436">
        <f ca="1">AVERAGEIFS(DContriDES!$E74:$ZZ74,DContriDES!$E$42:$ZZ$42,"&gt;="&amp;DContriBimestralAdel!O$1,DContriDES!$E$42:$ZZ$42,"&lt;="&amp;DContriBimestralAdel!O$2)</f>
        <v>266486.48943574651</v>
      </c>
      <c r="P37" s="436">
        <f ca="1">AVERAGEIFS(DContriDES!$E74:$ZZ74,DContriDES!$E$42:$ZZ$42,"&gt;="&amp;DContriBimestralAdel!P$1,DContriDES!$E$42:$ZZ$42,"&lt;="&amp;DContriBimestralAdel!P$2)</f>
        <v>257933.9952344292</v>
      </c>
      <c r="Q37" s="436">
        <f ca="1">AVERAGEIFS(DContriDES!$E74:$ZZ74,DContriDES!$E$42:$ZZ$42,"&gt;="&amp;DContriBimestralAdel!Q$1,DContriDES!$E$42:$ZZ$42,"&lt;="&amp;DContriBimestralAdel!Q$2)</f>
        <v>250809.41329681023</v>
      </c>
      <c r="R37" s="436">
        <f ca="1">AVERAGEIFS(DContriDES!$E74:$ZZ74,DContriDES!$E$42:$ZZ$42,"&gt;="&amp;DContriBimestralAdel!R$1,DContriDES!$E$42:$ZZ$42,"&lt;="&amp;DContriBimestralAdel!R$2)</f>
        <v>261095.82202534104</v>
      </c>
      <c r="S37" s="436">
        <f ca="1">AVERAGEIFS(DContriDES!$E74:$ZZ74,DContriDES!$E$42:$ZZ$42,"&gt;="&amp;DContriBimestralAdel!S$1,DContriDES!$E$42:$ZZ$42,"&lt;="&amp;DContriBimestralAdel!S$2)</f>
        <v>258077.38993020126</v>
      </c>
      <c r="T37" s="436">
        <f ca="1">AVERAGEIFS(DContriDES!$E74:$ZZ74,DContriDES!$E$42:$ZZ$42,"&gt;="&amp;DContriBimestralAdel!T$1,DContriDES!$E$42:$ZZ$42,"&lt;="&amp;DContriBimestralAdel!T$2)</f>
        <v>250378.37666472845</v>
      </c>
      <c r="U37" s="436">
        <f ca="1">AVERAGEIFS(DContriDES!$E74:$ZZ74,DContriDES!$E$42:$ZZ$42,"&gt;="&amp;DContriBimestralAdel!U$1,DContriDES!$E$42:$ZZ$42,"&lt;="&amp;DContriBimestralAdel!U$2)</f>
        <v>258570.70593221462</v>
      </c>
      <c r="V37" s="436">
        <f ca="1">AVERAGEIFS(DContriDES!$E74:$ZZ74,DContriDES!$E$42:$ZZ$42,"&gt;="&amp;DContriBimestralAdel!V$1,DContriDES!$E$42:$ZZ$42,"&lt;="&amp;DContriBimestralAdel!V$2)</f>
        <v>243088.18436723144</v>
      </c>
      <c r="W37" s="436">
        <f ca="1">AVERAGEIFS(DContriDES!$E74:$ZZ74,DContriDES!$E$42:$ZZ$42,"&gt;="&amp;DContriBimestralAdel!W$1,DContriDES!$E$42:$ZZ$42,"&lt;="&amp;DContriBimestralAdel!W$2)</f>
        <v>0</v>
      </c>
      <c r="X37" s="436">
        <f ca="1">AVERAGEIFS(DContriDES!$E74:$ZZ74,DContriDES!$E$42:$ZZ$42,"&gt;="&amp;DContriBimestralAdel!X$1,DContriDES!$E$42:$ZZ$42,"&lt;="&amp;DContriBimestralAdel!X$2)</f>
        <v>0</v>
      </c>
      <c r="Y37" s="436">
        <f ca="1">AVERAGEIFS(DContriDES!$E74:$ZZ74,DContriDES!$E$42:$ZZ$42,"&gt;="&amp;DContriBimestralAdel!Y$1,DContriDES!$E$42:$ZZ$42,"&lt;="&amp;DContriBimestralAdel!Y$2)</f>
        <v>0</v>
      </c>
      <c r="Z37" s="436">
        <f ca="1">AVERAGEIFS(DContriDES!$E74:$ZZ74,DContriDES!$E$42:$ZZ$42,"&gt;="&amp;DContriBimestralAdel!Z$1,DContriDES!$E$42:$ZZ$42,"&lt;="&amp;DContriBimestralAdel!Z$2)</f>
        <v>0</v>
      </c>
      <c r="AB37" s="363">
        <f ca="1">AVERAGEIFS(DContriORI!$E74:$ZZ74,DContriORI!$E$42:$ZZ$42,"&gt;="&amp;AB$1,DContriORI!$E$42:$ZZ$42,"&lt;="&amp;AB$2)</f>
        <v>279908.11277316872</v>
      </c>
      <c r="AC37" s="363">
        <f ca="1">AVERAGEIFS(DContriORI!$E74:$ZZ74,DContriORI!$E$42:$ZZ$42,"&gt;="&amp;AC$1,DContriORI!$E$42:$ZZ$42,"&lt;="&amp;AC$2)</f>
        <v>265887.08082965808</v>
      </c>
      <c r="AD37" s="363">
        <f ca="1">AVERAGEIFS(DContriORI!$E74:$ZZ74,DContriORI!$E$42:$ZZ$42,"&gt;="&amp;AD$1,DContriORI!$E$42:$ZZ$42,"&lt;="&amp;AD$2)</f>
        <v>268534.46594407823</v>
      </c>
      <c r="AE37" s="363">
        <f ca="1">AVERAGEIFS(DContriORI!$E74:$ZZ74,DContriORI!$E$42:$ZZ$42,"&gt;="&amp;AE$1,DContriORI!$E$42:$ZZ$42,"&lt;="&amp;AE$2)</f>
        <v>264191.16464514582</v>
      </c>
      <c r="AF37" s="363">
        <f ca="1">AVERAGEIFS(DContriORI!$E74:$ZZ74,DContriORI!$E$42:$ZZ$42,"&gt;="&amp;AF$1,DContriORI!$E$42:$ZZ$42,"&lt;="&amp;AF$2)</f>
        <v>268050.43348330277</v>
      </c>
      <c r="AG37" s="363">
        <f ca="1">AVERAGEIFS(DContriORI!$E74:$ZZ74,DContriORI!$E$42:$ZZ$42,"&gt;="&amp;AG$1,DContriORI!$E$42:$ZZ$42,"&lt;="&amp;AG$2)</f>
        <v>253057.77739932589</v>
      </c>
      <c r="AH37" s="363">
        <f ca="1">AVERAGEIFS(DContriORI!$E74:$ZZ74,DContriORI!$E$42:$ZZ$42,"&gt;="&amp;AH$1,DContriORI!$E$42:$ZZ$42,"&lt;="&amp;AH$2)</f>
        <v>246516.4603333626</v>
      </c>
      <c r="AI37" s="363">
        <f ca="1">AVERAGEIFS(DContriORI!$E74:$ZZ74,DContriORI!$E$42:$ZZ$42,"&gt;="&amp;AI$1,DContriORI!$E$42:$ZZ$42,"&lt;="&amp;AI$2)</f>
        <v>257737.12076935181</v>
      </c>
      <c r="AJ37" s="363">
        <f ca="1">AVERAGEIFS(DContriORI!$E74:$ZZ74,DContriORI!$E$42:$ZZ$42,"&gt;="&amp;AJ$1,DContriORI!$E$42:$ZZ$42,"&lt;="&amp;AJ$2)</f>
        <v>263145.04819718195</v>
      </c>
      <c r="AK37" s="363">
        <f ca="1">AVERAGEIFS(DContriORI!$E74:$ZZ74,DContriORI!$E$42:$ZZ$42,"&gt;="&amp;AK$1,DContriORI!$E$42:$ZZ$42,"&lt;="&amp;AK$2)</f>
        <v>250420.38461153733</v>
      </c>
      <c r="AL37" s="363">
        <f ca="1">AVERAGEIFS(DContriORI!$E74:$ZZ74,DContriORI!$E$42:$ZZ$42,"&gt;="&amp;AL$1,DContriORI!$E$42:$ZZ$42,"&lt;="&amp;AL$2)</f>
        <v>253111.10082671675</v>
      </c>
      <c r="AM37" s="363">
        <f ca="1">AVERAGEIFS(DContriORI!$E74:$ZZ74,DContriORI!$E$42:$ZZ$42,"&gt;="&amp;AM$1,DContriORI!$E$42:$ZZ$42,"&lt;="&amp;AM$2)</f>
        <v>245993.17239099779</v>
      </c>
      <c r="AO37" s="436">
        <f ca="1">AVERAGEIFS(DContriDES!$E74:$ZZ74,DContriDES!$E$42:$ZZ$42,"&gt;="&amp;DContriBimestralAdel!AO$1,DContriDES!$E$42:$ZZ$42,"&lt;="&amp;DContriBimestralAdel!AO$2)</f>
        <v>274385.42906495999</v>
      </c>
      <c r="AP37" s="436">
        <f ca="1">AVERAGEIFS(DContriDES!$E74:$ZZ74,DContriDES!$E$42:$ZZ$42,"&gt;="&amp;DContriBimestralAdel!AP$1,DContriDES!$E$42:$ZZ$42,"&lt;="&amp;DContriBimestralAdel!AP$2)</f>
        <v>265439.28837995953</v>
      </c>
      <c r="AQ37" s="436">
        <f ca="1">AVERAGEIFS(DContriDES!$E74:$ZZ74,DContriDES!$E$42:$ZZ$42,"&gt;="&amp;DContriBimestralAdel!AQ$1,DContriDES!$E$42:$ZZ$42,"&lt;="&amp;DContriBimestralAdel!AQ$2)</f>
        <v>274473.92989093461</v>
      </c>
      <c r="AR37" s="436">
        <f ca="1">AVERAGEIFS(DContriDES!$E74:$ZZ74,DContriDES!$E$42:$ZZ$42,"&gt;="&amp;DContriBimestralAdel!AR$1,DContriDES!$E$42:$ZZ$42,"&lt;="&amp;DContriBimestralAdel!AR$2)</f>
        <v>264418.52974807948</v>
      </c>
      <c r="AS37" s="436">
        <f ca="1">AVERAGEIFS(DContriDES!$E74:$ZZ74,DContriDES!$E$42:$ZZ$42,"&gt;="&amp;DContriBimestralAdel!AS$1,DContriDES!$E$42:$ZZ$42,"&lt;="&amp;DContriBimestralAdel!AS$2)</f>
        <v>263937.63033483841</v>
      </c>
      <c r="AT37" s="436">
        <f ca="1">AVERAGEIFS(DContriDES!$E74:$ZZ74,DContriDES!$E$42:$ZZ$42,"&gt;="&amp;DContriBimestralAdel!AT$1,DContriDES!$E$42:$ZZ$42,"&lt;="&amp;DContriBimestralAdel!AT$2)</f>
        <v>251573.880871895</v>
      </c>
      <c r="AU37" s="436">
        <f ca="1">AVERAGEIFS(DContriDES!$E74:$ZZ74,DContriDES!$E$42:$ZZ$42,"&gt;="&amp;DContriBimestralAdel!AU$1,DContriDES!$E$42:$ZZ$42,"&lt;="&amp;DContriBimestralAdel!AU$2)</f>
        <v>251615.76823761189</v>
      </c>
      <c r="AV37" s="436">
        <f ca="1">AVERAGEIFS(DContriDES!$E74:$ZZ74,DContriDES!$E$42:$ZZ$42,"&gt;="&amp;DContriBimestralAdel!AV$1,DContriDES!$E$42:$ZZ$42,"&lt;="&amp;DContriBimestralAdel!AV$2)</f>
        <v>258087.06926101507</v>
      </c>
      <c r="AW37" s="436">
        <f ca="1">AVERAGEIFS(DContriDES!$E74:$ZZ74,DContriDES!$E$42:$ZZ$42,"&gt;="&amp;DContriBimestralAdel!AW$1,DContriDES!$E$42:$ZZ$42,"&lt;="&amp;DContriBimestralAdel!AW$2)</f>
        <v>256333.91616663054</v>
      </c>
      <c r="AX37" s="436">
        <f ca="1">AVERAGEIFS(DContriDES!$E74:$ZZ74,DContriDES!$E$42:$ZZ$42,"&gt;="&amp;DContriBimestralAdel!AX$1,DContriDES!$E$42:$ZZ$42,"&lt;="&amp;DContriBimestralAdel!AX$2)</f>
        <v>252124.61077847923</v>
      </c>
      <c r="AY37" s="436">
        <f ca="1">AVERAGEIFS(DContriDES!$E74:$ZZ74,DContriDES!$E$42:$ZZ$42,"&gt;="&amp;DContriBimestralAdel!AY$1,DContriDES!$E$42:$ZZ$42,"&lt;="&amp;DContriBimestralAdel!AY$2)</f>
        <v>258019.55066513701</v>
      </c>
      <c r="AZ37" s="436">
        <f ca="1">AVERAGEIFS(DContriDES!$E74:$ZZ74,DContriDES!$E$42:$ZZ$42,"&gt;="&amp;DContriBimestralAdel!AZ$1,DContriDES!$E$42:$ZZ$42,"&lt;="&amp;DContriBimestralAdel!AZ$2)</f>
        <v>246441.34718607308</v>
      </c>
      <c r="BB37" s="436">
        <f ca="1">AVERAGEIFS(DContriDES!$E74:$ZZ74,DContriDES!$E$42:$ZZ$42,"&gt;="&amp;DContriBimestralAdel!BB$1,DContriDES!$E$42:$ZZ$42,"&lt;="&amp;DContriBimestralAdel!BB$2)</f>
        <v>264418.52974807948</v>
      </c>
      <c r="BC37" s="436">
        <f ca="1">AVERAGEIFS(DContriDES!$E74:$ZZ74,DContriDES!$E$42:$ZZ$42,"&gt;="&amp;DContriBimestralAdel!BC$1,DContriDES!$E$42:$ZZ$42,"&lt;="&amp;DContriBimestralAdel!BC$2)</f>
        <v>263937.63033483841</v>
      </c>
      <c r="BD37" s="436">
        <f ca="1">AVERAGEIFS(DContriDES!$E74:$ZZ74,DContriDES!$E$42:$ZZ$42,"&gt;="&amp;DContriBimestralAdel!BD$1,DContriDES!$E$42:$ZZ$42,"&lt;="&amp;DContriBimestralAdel!BD$2)</f>
        <v>251573.880871895</v>
      </c>
      <c r="BE37" s="436">
        <f ca="1">AVERAGEIFS(DContriDES!$E74:$ZZ74,DContriDES!$E$42:$ZZ$42,"&gt;="&amp;DContriBimestralAdel!BE$1,DContriDES!$E$42:$ZZ$42,"&lt;="&amp;DContriBimestralAdel!BE$2)</f>
        <v>251615.76823761189</v>
      </c>
      <c r="BF37" s="436">
        <f ca="1">AVERAGEIFS(DContriDES!$E74:$ZZ74,DContriDES!$E$42:$ZZ$42,"&gt;="&amp;DContriBimestralAdel!BF$1,DContriDES!$E$42:$ZZ$42,"&lt;="&amp;DContriBimestralAdel!BF$2)</f>
        <v>258087.06926101507</v>
      </c>
      <c r="BG37" s="436">
        <f ca="1">AVERAGEIFS(DContriDES!$E74:$ZZ74,DContriDES!$E$42:$ZZ$42,"&gt;="&amp;DContriBimestralAdel!BG$1,DContriDES!$E$42:$ZZ$42,"&lt;="&amp;DContriBimestralAdel!BG$2)</f>
        <v>256333.91616663054</v>
      </c>
      <c r="BH37" s="436">
        <f ca="1">AVERAGEIFS(DContriDES!$E74:$ZZ74,DContriDES!$E$42:$ZZ$42,"&gt;="&amp;DContriBimestralAdel!BH$1,DContriDES!$E$42:$ZZ$42,"&lt;="&amp;DContriBimestralAdel!BH$2)</f>
        <v>252124.61077847923</v>
      </c>
      <c r="BI37" s="436">
        <f ca="1">AVERAGEIFS(DContriDES!$E74:$ZZ74,DContriDES!$E$42:$ZZ$42,"&gt;="&amp;DContriBimestralAdel!BI$1,DContriDES!$E$42:$ZZ$42,"&lt;="&amp;DContriBimestralAdel!BI$2)</f>
        <v>258019.55066513701</v>
      </c>
      <c r="BJ37" s="436">
        <f ca="1">AVERAGEIFS(DContriDES!$E74:$ZZ74,DContriDES!$E$42:$ZZ$42,"&gt;="&amp;DContriBimestralAdel!BJ$1,DContriDES!$E$42:$ZZ$42,"&lt;="&amp;DContriBimestralAdel!BJ$2)</f>
        <v>246441.34718607308</v>
      </c>
      <c r="BK37" s="436">
        <f ca="1">AVERAGEIFS(DContriDES!$E74:$ZZ74,DContriDES!$E$42:$ZZ$42,"&gt;="&amp;DContriBimestralAdel!BK$1,DContriDES!$E$42:$ZZ$42,"&lt;="&amp;DContriBimestralAdel!BK$2)</f>
        <v>0</v>
      </c>
      <c r="BL37" s="436">
        <f ca="1">AVERAGEIFS(DContriDES!$E74:$ZZ74,DContriDES!$E$42:$ZZ$42,"&gt;="&amp;DContriBimestralAdel!BL$1,DContriDES!$E$42:$ZZ$42,"&lt;="&amp;DContriBimestralAdel!BL$2)</f>
        <v>0</v>
      </c>
      <c r="BM37" s="436">
        <f ca="1">AVERAGEIFS(DContriDES!$E74:$ZZ74,DContriDES!$E$42:$ZZ$42,"&gt;="&amp;DContriBimestralAdel!BM$1,DContriDES!$E$42:$ZZ$42,"&lt;="&amp;DContriBimestralAdel!BM$2)</f>
        <v>0</v>
      </c>
    </row>
    <row r="38" spans="1:65" s="440" customFormat="1" x14ac:dyDescent="0.2">
      <c r="A38" s="436" t="s">
        <v>27</v>
      </c>
      <c r="B38" s="363">
        <f ca="1">AVERAGEIFS(DContriORI!$E75:$ZZ75,DContriORI!$E$42:$ZZ$42,"&gt;="&amp;B$1,DContriORI!$E$42:$ZZ$42,"&lt;="&amp;B$2)</f>
        <v>163084.89294354693</v>
      </c>
      <c r="C38" s="363">
        <f ca="1">AVERAGEIFS(DContriORI!$E75:$ZZ75,DContriORI!$E$42:$ZZ$42,"&gt;="&amp;C$1,DContriORI!$E$42:$ZZ$42,"&lt;="&amp;C$2)</f>
        <v>169456.54360744081</v>
      </c>
      <c r="D38" s="363">
        <f ca="1">AVERAGEIFS(DContriORI!$E75:$ZZ75,DContriORI!$E$42:$ZZ$42,"&gt;="&amp;D$1,DContriORI!$E$42:$ZZ$42,"&lt;="&amp;D$2)</f>
        <v>174323.92385407485</v>
      </c>
      <c r="E38" s="363">
        <f ca="1">AVERAGEIFS(DContriORI!$E75:$ZZ75,DContriORI!$E$42:$ZZ$42,"&gt;="&amp;E$1,DContriORI!$E$42:$ZZ$42,"&lt;="&amp;E$2)</f>
        <v>167754.08376545622</v>
      </c>
      <c r="F38" s="363">
        <f ca="1">AVERAGEIFS(DContriORI!$E75:$ZZ75,DContriORI!$E$42:$ZZ$42,"&gt;="&amp;F$1,DContriORI!$E$42:$ZZ$42,"&lt;="&amp;F$2)</f>
        <v>161509.9898244919</v>
      </c>
      <c r="G38" s="363">
        <f ca="1">AVERAGEIFS(DContriORI!$E75:$ZZ75,DContriORI!$E$42:$ZZ$42,"&gt;="&amp;G$1,DContriORI!$E$42:$ZZ$42,"&lt;="&amp;G$2)</f>
        <v>159997.22315266958</v>
      </c>
      <c r="H38" s="363">
        <f ca="1">AVERAGEIFS(DContriORI!$E75:$ZZ75,DContriORI!$E$42:$ZZ$42,"&gt;="&amp;H$1,DContriORI!$E$42:$ZZ$42,"&lt;="&amp;H$2)</f>
        <v>162774.53504645723</v>
      </c>
      <c r="I38" s="363">
        <f ca="1">AVERAGEIFS(DContriORI!$E75:$ZZ75,DContriORI!$E$42:$ZZ$42,"&gt;="&amp;I$1,DContriORI!$E$42:$ZZ$42,"&lt;="&amp;I$2)</f>
        <v>161532.20213883894</v>
      </c>
      <c r="J38" s="363">
        <f ca="1">AVERAGEIFS(DContriORI!$E75:$ZZ75,DContriORI!$E$42:$ZZ$42,"&gt;="&amp;J$1,DContriORI!$E$42:$ZZ$42,"&lt;="&amp;J$2)</f>
        <v>0</v>
      </c>
      <c r="K38" s="363">
        <f ca="1">AVERAGEIFS(DContriORI!$E75:$ZZ75,DContriORI!$E$42:$ZZ$42,"&gt;="&amp;K$1,DContriORI!$E$42:$ZZ$42,"&lt;="&amp;K$2)</f>
        <v>0</v>
      </c>
      <c r="L38" s="363">
        <f ca="1">AVERAGEIFS(DContriORI!$E75:$ZZ75,DContriORI!$E$42:$ZZ$42,"&gt;="&amp;L$1,DContriORI!$E$42:$ZZ$42,"&lt;="&amp;L$2)</f>
        <v>0</v>
      </c>
      <c r="M38" s="363">
        <f ca="1">AVERAGEIFS(DContriORI!$E75:$ZZ75,DContriORI!$E$42:$ZZ$42,"&gt;="&amp;M$1,DContriORI!$E$42:$ZZ$42,"&lt;="&amp;M$2)</f>
        <v>0</v>
      </c>
      <c r="O38" s="436">
        <f ca="1">AVERAGEIFS(DContriDES!$E75:$ZZ75,DContriDES!$E$42:$ZZ$42,"&gt;="&amp;DContriBimestralAdel!O$1,DContriDES!$E$42:$ZZ$42,"&lt;="&amp;DContriBimestralAdel!O$2)</f>
        <v>166297.98239971342</v>
      </c>
      <c r="P38" s="436">
        <f ca="1">AVERAGEIFS(DContriDES!$E75:$ZZ75,DContriDES!$E$42:$ZZ$42,"&gt;="&amp;DContriBimestralAdel!P$1,DContriDES!$E$42:$ZZ$42,"&lt;="&amp;DContriBimestralAdel!P$2)</f>
        <v>165025.35057008674</v>
      </c>
      <c r="Q38" s="436">
        <f ca="1">AVERAGEIFS(DContriDES!$E75:$ZZ75,DContriDES!$E$42:$ZZ$42,"&gt;="&amp;DContriBimestralAdel!Q$1,DContriDES!$E$42:$ZZ$42,"&lt;="&amp;DContriBimestralAdel!Q$2)</f>
        <v>167395.16725262615</v>
      </c>
      <c r="R38" s="436">
        <f ca="1">AVERAGEIFS(DContriDES!$E75:$ZZ75,DContriDES!$E$42:$ZZ$42,"&gt;="&amp;DContriBimestralAdel!R$1,DContriDES!$E$42:$ZZ$42,"&lt;="&amp;DContriBimestralAdel!R$2)</f>
        <v>162628.83071409998</v>
      </c>
      <c r="S38" s="436">
        <f ca="1">AVERAGEIFS(DContriDES!$E75:$ZZ75,DContriDES!$E$42:$ZZ$42,"&gt;="&amp;DContriBimestralAdel!S$1,DContriDES!$E$42:$ZZ$42,"&lt;="&amp;DContriBimestralAdel!S$2)</f>
        <v>167692.87654876971</v>
      </c>
      <c r="T38" s="436">
        <f ca="1">AVERAGEIFS(DContriDES!$E75:$ZZ75,DContriDES!$E$42:$ZZ$42,"&gt;="&amp;DContriBimestralAdel!T$1,DContriDES!$E$42:$ZZ$42,"&lt;="&amp;DContriBimestralAdel!T$2)</f>
        <v>162001.45682568761</v>
      </c>
      <c r="U38" s="436">
        <f ca="1">AVERAGEIFS(DContriDES!$E75:$ZZ75,DContriDES!$E$42:$ZZ$42,"&gt;="&amp;DContriBimestralAdel!U$1,DContriDES!$E$42:$ZZ$42,"&lt;="&amp;DContriBimestralAdel!U$2)</f>
        <v>157959.05374424357</v>
      </c>
      <c r="V38" s="436">
        <f ca="1">AVERAGEIFS(DContriDES!$E75:$ZZ75,DContriDES!$E$42:$ZZ$42,"&gt;="&amp;DContriBimestralAdel!V$1,DContriDES!$E$42:$ZZ$42,"&lt;="&amp;DContriBimestralAdel!V$2)</f>
        <v>157815.16825228068</v>
      </c>
      <c r="W38" s="436">
        <f ca="1">AVERAGEIFS(DContriDES!$E75:$ZZ75,DContriDES!$E$42:$ZZ$42,"&gt;="&amp;DContriBimestralAdel!W$1,DContriDES!$E$42:$ZZ$42,"&lt;="&amp;DContriBimestralAdel!W$2)</f>
        <v>0</v>
      </c>
      <c r="X38" s="436">
        <f ca="1">AVERAGEIFS(DContriDES!$E75:$ZZ75,DContriDES!$E$42:$ZZ$42,"&gt;="&amp;DContriBimestralAdel!X$1,DContriDES!$E$42:$ZZ$42,"&lt;="&amp;DContriBimestralAdel!X$2)</f>
        <v>0</v>
      </c>
      <c r="Y38" s="436">
        <f ca="1">AVERAGEIFS(DContriDES!$E75:$ZZ75,DContriDES!$E$42:$ZZ$42,"&gt;="&amp;DContriBimestralAdel!Y$1,DContriDES!$E$42:$ZZ$42,"&lt;="&amp;DContriBimestralAdel!Y$2)</f>
        <v>0</v>
      </c>
      <c r="Z38" s="436">
        <f ca="1">AVERAGEIFS(DContriDES!$E75:$ZZ75,DContriDES!$E$42:$ZZ$42,"&gt;="&amp;DContriBimestralAdel!Z$1,DContriDES!$E$42:$ZZ$42,"&lt;="&amp;DContriBimestralAdel!Z$2)</f>
        <v>0</v>
      </c>
      <c r="AB38" s="363">
        <f ca="1">AVERAGEIFS(DContriORI!$E75:$ZZ75,DContriORI!$E$42:$ZZ$42,"&gt;="&amp;AB$1,DContriORI!$E$42:$ZZ$42,"&lt;="&amp;AB$2)</f>
        <v>166497.41338590035</v>
      </c>
      <c r="AC38" s="363">
        <f ca="1">AVERAGEIFS(DContriORI!$E75:$ZZ75,DContriORI!$E$42:$ZZ$42,"&gt;="&amp;AC$1,DContriORI!$E$42:$ZZ$42,"&lt;="&amp;AC$2)</f>
        <v>167454.65389747798</v>
      </c>
      <c r="AD38" s="363">
        <f ca="1">AVERAGEIFS(DContriORI!$E75:$ZZ75,DContriORI!$E$42:$ZZ$42,"&gt;="&amp;AD$1,DContriORI!$E$42:$ZZ$42,"&lt;="&amp;AD$2)</f>
        <v>177046.06853511752</v>
      </c>
      <c r="AE38" s="363">
        <f ca="1">AVERAGEIFS(DContriORI!$E75:$ZZ75,DContriORI!$E$42:$ZZ$42,"&gt;="&amp;AE$1,DContriORI!$E$42:$ZZ$42,"&lt;="&amp;AE$2)</f>
        <v>165351.26818149452</v>
      </c>
      <c r="AF38" s="363">
        <f ca="1">AVERAGEIFS(DContriORI!$E75:$ZZ75,DContriORI!$E$42:$ZZ$42,"&gt;="&amp;AF$1,DContriORI!$E$42:$ZZ$42,"&lt;="&amp;AF$2)</f>
        <v>163676.48916299667</v>
      </c>
      <c r="AG38" s="363">
        <f ca="1">AVERAGEIFS(DContriORI!$E75:$ZZ75,DContriORI!$E$42:$ZZ$42,"&gt;="&amp;AG$1,DContriORI!$E$42:$ZZ$42,"&lt;="&amp;AG$2)</f>
        <v>168599.81869853989</v>
      </c>
      <c r="AH38" s="363">
        <f ca="1">AVERAGEIFS(DContriORI!$E75:$ZZ75,DContriORI!$E$42:$ZZ$42,"&gt;="&amp;AH$1,DContriORI!$E$42:$ZZ$42,"&lt;="&amp;AH$2)</f>
        <v>172848.48137351751</v>
      </c>
      <c r="AI38" s="363">
        <f ca="1">AVERAGEIFS(DContriORI!$E75:$ZZ75,DContriORI!$E$42:$ZZ$42,"&gt;="&amp;AI$1,DContriORI!$E$42:$ZZ$42,"&lt;="&amp;AI$2)</f>
        <v>159985.72676493996</v>
      </c>
      <c r="AJ38" s="363">
        <f ca="1">AVERAGEIFS(DContriORI!$E75:$ZZ75,DContriORI!$E$42:$ZZ$42,"&gt;="&amp;AJ$1,DContriORI!$E$42:$ZZ$42,"&lt;="&amp;AJ$2)</f>
        <v>164242.57645519191</v>
      </c>
      <c r="AK38" s="363">
        <f ca="1">AVERAGEIFS(DContriORI!$E75:$ZZ75,DContriORI!$E$42:$ZZ$42,"&gt;="&amp;AK$1,DContriORI!$E$42:$ZZ$42,"&lt;="&amp;AK$2)</f>
        <v>159648.80080881782</v>
      </c>
      <c r="AL38" s="363">
        <f ca="1">AVERAGEIFS(DContriORI!$E75:$ZZ75,DContriORI!$E$42:$ZZ$42,"&gt;="&amp;AL$1,DContriORI!$E$42:$ZZ$42,"&lt;="&amp;AL$2)</f>
        <v>162182.20881760441</v>
      </c>
      <c r="AM38" s="363">
        <f ca="1">AVERAGEIFS(DContriORI!$E75:$ZZ75,DContriORI!$E$42:$ZZ$42,"&gt;="&amp;AM$1,DContriORI!$E$42:$ZZ$42,"&lt;="&amp;AM$2)</f>
        <v>154838.28782922457</v>
      </c>
      <c r="AO38" s="436">
        <f ca="1">AVERAGEIFS(DContriDES!$E75:$ZZ75,DContriDES!$E$42:$ZZ$42,"&gt;="&amp;DContriBimestralAdel!AO$1,DContriDES!$E$42:$ZZ$42,"&lt;="&amp;DContriBimestralAdel!AO$2)</f>
        <v>167674.13539386282</v>
      </c>
      <c r="AP38" s="436">
        <f ca="1">AVERAGEIFS(DContriDES!$E75:$ZZ75,DContriDES!$E$42:$ZZ$42,"&gt;="&amp;DContriBimestralAdel!AP$1,DContriDES!$E$42:$ZZ$42,"&lt;="&amp;DContriBimestralAdel!AP$2)</f>
        <v>168066.20797761754</v>
      </c>
      <c r="AQ38" s="436">
        <f ca="1">AVERAGEIFS(DContriDES!$E75:$ZZ75,DContriDES!$E$42:$ZZ$42,"&gt;="&amp;DContriBimestralAdel!AQ$1,DContriDES!$E$42:$ZZ$42,"&lt;="&amp;DContriBimestralAdel!AQ$2)</f>
        <v>173516.57056101019</v>
      </c>
      <c r="AR38" s="436">
        <f ca="1">AVERAGEIFS(DContriDES!$E75:$ZZ75,DContriDES!$E$42:$ZZ$42,"&gt;="&amp;DContriBimestralAdel!AR$1,DContriDES!$E$42:$ZZ$42,"&lt;="&amp;DContriBimestralAdel!AR$2)</f>
        <v>168200.0910345875</v>
      </c>
      <c r="AS38" s="436">
        <f ca="1">AVERAGEIFS(DContriDES!$E75:$ZZ75,DContriDES!$E$42:$ZZ$42,"&gt;="&amp;DContriBimestralAdel!AS$1,DContriDES!$E$42:$ZZ$42,"&lt;="&amp;DContriBimestralAdel!AS$2)</f>
        <v>166899.36993473713</v>
      </c>
      <c r="AT38" s="436">
        <f ca="1">AVERAGEIFS(DContriDES!$E75:$ZZ75,DContriDES!$E$42:$ZZ$42,"&gt;="&amp;DContriBimestralAdel!AT$1,DContriDES!$E$42:$ZZ$42,"&lt;="&amp;DContriBimestralAdel!AT$2)</f>
        <v>166157.25232706513</v>
      </c>
      <c r="AU38" s="436">
        <f ca="1">AVERAGEIFS(DContriDES!$E75:$ZZ75,DContriDES!$E$42:$ZZ$42,"&gt;="&amp;DContriBimestralAdel!AU$1,DContriDES!$E$42:$ZZ$42,"&lt;="&amp;DContriBimestralAdel!AU$2)</f>
        <v>167725.58414465541</v>
      </c>
      <c r="AV38" s="436">
        <f ca="1">AVERAGEIFS(DContriDES!$E75:$ZZ75,DContriDES!$E$42:$ZZ$42,"&gt;="&amp;DContriBimestralAdel!AV$1,DContriDES!$E$42:$ZZ$42,"&lt;="&amp;DContriBimestralAdel!AV$2)</f>
        <v>162428.29611619751</v>
      </c>
      <c r="AW38" s="436">
        <f ca="1">AVERAGEIFS(DContriDES!$E75:$ZZ75,DContriDES!$E$42:$ZZ$42,"&gt;="&amp;DContriBimestralAdel!AW$1,DContriDES!$E$42:$ZZ$42,"&lt;="&amp;DContriBimestralAdel!AW$2)</f>
        <v>165886.06436273156</v>
      </c>
      <c r="AX38" s="436">
        <f ca="1">AVERAGEIFS(DContriDES!$E75:$ZZ75,DContriDES!$E$42:$ZZ$42,"&gt;="&amp;DContriBimestralAdel!AX$1,DContriDES!$E$42:$ZZ$42,"&lt;="&amp;DContriBimestralAdel!AX$2)</f>
        <v>160892.18672197626</v>
      </c>
      <c r="AY38" s="436">
        <f ca="1">AVERAGEIFS(DContriDES!$E75:$ZZ75,DContriDES!$E$42:$ZZ$42,"&gt;="&amp;DContriBimestralAdel!AY$1,DContriDES!$E$42:$ZZ$42,"&lt;="&amp;DContriBimestralAdel!AY$2)</f>
        <v>157434.60519273611</v>
      </c>
      <c r="AZ38" s="436">
        <f ca="1">AVERAGEIFS(DContriDES!$E75:$ZZ75,DContriDES!$E$42:$ZZ$42,"&gt;="&amp;DContriBimestralAdel!AZ$1,DContriDES!$E$42:$ZZ$42,"&lt;="&amp;DContriBimestralAdel!AZ$2)</f>
        <v>157002.8796743436</v>
      </c>
      <c r="BB38" s="436">
        <f ca="1">AVERAGEIFS(DContriDES!$E75:$ZZ75,DContriDES!$E$42:$ZZ$42,"&gt;="&amp;DContriBimestralAdel!BB$1,DContriDES!$E$42:$ZZ$42,"&lt;="&amp;DContriBimestralAdel!BB$2)</f>
        <v>168200.0910345875</v>
      </c>
      <c r="BC38" s="436">
        <f ca="1">AVERAGEIFS(DContriDES!$E75:$ZZ75,DContriDES!$E$42:$ZZ$42,"&gt;="&amp;DContriBimestralAdel!BC$1,DContriDES!$E$42:$ZZ$42,"&lt;="&amp;DContriBimestralAdel!BC$2)</f>
        <v>166899.36993473713</v>
      </c>
      <c r="BD38" s="436">
        <f ca="1">AVERAGEIFS(DContriDES!$E75:$ZZ75,DContriDES!$E$42:$ZZ$42,"&gt;="&amp;DContriBimestralAdel!BD$1,DContriDES!$E$42:$ZZ$42,"&lt;="&amp;DContriBimestralAdel!BD$2)</f>
        <v>166157.25232706513</v>
      </c>
      <c r="BE38" s="436">
        <f ca="1">AVERAGEIFS(DContriDES!$E75:$ZZ75,DContriDES!$E$42:$ZZ$42,"&gt;="&amp;DContriBimestralAdel!BE$1,DContriDES!$E$42:$ZZ$42,"&lt;="&amp;DContriBimestralAdel!BE$2)</f>
        <v>167725.58414465541</v>
      </c>
      <c r="BF38" s="436">
        <f ca="1">AVERAGEIFS(DContriDES!$E75:$ZZ75,DContriDES!$E$42:$ZZ$42,"&gt;="&amp;DContriBimestralAdel!BF$1,DContriDES!$E$42:$ZZ$42,"&lt;="&amp;DContriBimestralAdel!BF$2)</f>
        <v>162428.29611619751</v>
      </c>
      <c r="BG38" s="436">
        <f ca="1">AVERAGEIFS(DContriDES!$E75:$ZZ75,DContriDES!$E$42:$ZZ$42,"&gt;="&amp;DContriBimestralAdel!BG$1,DContriDES!$E$42:$ZZ$42,"&lt;="&amp;DContriBimestralAdel!BG$2)</f>
        <v>165886.06436273156</v>
      </c>
      <c r="BH38" s="436">
        <f ca="1">AVERAGEIFS(DContriDES!$E75:$ZZ75,DContriDES!$E$42:$ZZ$42,"&gt;="&amp;DContriBimestralAdel!BH$1,DContriDES!$E$42:$ZZ$42,"&lt;="&amp;DContriBimestralAdel!BH$2)</f>
        <v>160892.18672197626</v>
      </c>
      <c r="BI38" s="436">
        <f ca="1">AVERAGEIFS(DContriDES!$E75:$ZZ75,DContriDES!$E$42:$ZZ$42,"&gt;="&amp;DContriBimestralAdel!BI$1,DContriDES!$E$42:$ZZ$42,"&lt;="&amp;DContriBimestralAdel!BI$2)</f>
        <v>157434.60519273611</v>
      </c>
      <c r="BJ38" s="436">
        <f ca="1">AVERAGEIFS(DContriDES!$E75:$ZZ75,DContriDES!$E$42:$ZZ$42,"&gt;="&amp;DContriBimestralAdel!BJ$1,DContriDES!$E$42:$ZZ$42,"&lt;="&amp;DContriBimestralAdel!BJ$2)</f>
        <v>157002.8796743436</v>
      </c>
      <c r="BK38" s="436">
        <f ca="1">AVERAGEIFS(DContriDES!$E75:$ZZ75,DContriDES!$E$42:$ZZ$42,"&gt;="&amp;DContriBimestralAdel!BK$1,DContriDES!$E$42:$ZZ$42,"&lt;="&amp;DContriBimestralAdel!BK$2)</f>
        <v>0</v>
      </c>
      <c r="BL38" s="436">
        <f ca="1">AVERAGEIFS(DContriDES!$E75:$ZZ75,DContriDES!$E$42:$ZZ$42,"&gt;="&amp;DContriBimestralAdel!BL$1,DContriDES!$E$42:$ZZ$42,"&lt;="&amp;DContriBimestralAdel!BL$2)</f>
        <v>0</v>
      </c>
      <c r="BM38" s="436">
        <f ca="1">AVERAGEIFS(DContriDES!$E75:$ZZ75,DContriDES!$E$42:$ZZ$42,"&gt;="&amp;DContriBimestralAdel!BM$1,DContriDES!$E$42:$ZZ$42,"&lt;="&amp;DContriBimestralAdel!BM$2)</f>
        <v>0</v>
      </c>
    </row>
    <row r="39" spans="1:65" s="440" customFormat="1" x14ac:dyDescent="0.2">
      <c r="A39" s="436" t="s">
        <v>28</v>
      </c>
      <c r="B39" s="363">
        <f ca="1">AVERAGEIFS(DContriORI!$E76:$ZZ76,DContriORI!$E$42:$ZZ$42,"&gt;="&amp;B$1,DContriORI!$E$42:$ZZ$42,"&lt;="&amp;B$2)</f>
        <v>214148.85081952933</v>
      </c>
      <c r="C39" s="363">
        <f ca="1">AVERAGEIFS(DContriORI!$E76:$ZZ76,DContriORI!$E$42:$ZZ$42,"&gt;="&amp;C$1,DContriORI!$E$42:$ZZ$42,"&lt;="&amp;C$2)</f>
        <v>225633.25721959752</v>
      </c>
      <c r="D39" s="363">
        <f ca="1">AVERAGEIFS(DContriORI!$E76:$ZZ76,DContriORI!$E$42:$ZZ$42,"&gt;="&amp;D$1,DContriORI!$E$42:$ZZ$42,"&lt;="&amp;D$2)</f>
        <v>220782.64625288273</v>
      </c>
      <c r="E39" s="363">
        <f ca="1">AVERAGEIFS(DContriORI!$E76:$ZZ76,DContriORI!$E$42:$ZZ$42,"&gt;="&amp;E$1,DContriORI!$E$42:$ZZ$42,"&lt;="&amp;E$2)</f>
        <v>208756.86798732443</v>
      </c>
      <c r="F39" s="363">
        <f ca="1">AVERAGEIFS(DContriORI!$E76:$ZZ76,DContriORI!$E$42:$ZZ$42,"&gt;="&amp;F$1,DContriORI!$E$42:$ZZ$42,"&lt;="&amp;F$2)</f>
        <v>207366.08194469177</v>
      </c>
      <c r="G39" s="363">
        <f ca="1">AVERAGEIFS(DContriORI!$E76:$ZZ76,DContriORI!$E$42:$ZZ$42,"&gt;="&amp;G$1,DContriORI!$E$42:$ZZ$42,"&lt;="&amp;G$2)</f>
        <v>224054.74379008418</v>
      </c>
      <c r="H39" s="363">
        <f ca="1">AVERAGEIFS(DContriORI!$E76:$ZZ76,DContriORI!$E$42:$ZZ$42,"&gt;="&amp;H$1,DContriORI!$E$42:$ZZ$42,"&lt;="&amp;H$2)</f>
        <v>219506.35062203175</v>
      </c>
      <c r="I39" s="363">
        <f ca="1">AVERAGEIFS(DContriORI!$E76:$ZZ76,DContriORI!$E$42:$ZZ$42,"&gt;="&amp;I$1,DContriORI!$E$42:$ZZ$42,"&lt;="&amp;I$2)</f>
        <v>202805.57758874272</v>
      </c>
      <c r="J39" s="363">
        <f ca="1">AVERAGEIFS(DContriORI!$E76:$ZZ76,DContriORI!$E$42:$ZZ$42,"&gt;="&amp;J$1,DContriORI!$E$42:$ZZ$42,"&lt;="&amp;J$2)</f>
        <v>0</v>
      </c>
      <c r="K39" s="363">
        <f ca="1">AVERAGEIFS(DContriORI!$E76:$ZZ76,DContriORI!$E$42:$ZZ$42,"&gt;="&amp;K$1,DContriORI!$E$42:$ZZ$42,"&lt;="&amp;K$2)</f>
        <v>0</v>
      </c>
      <c r="L39" s="363">
        <f ca="1">AVERAGEIFS(DContriORI!$E76:$ZZ76,DContriORI!$E$42:$ZZ$42,"&gt;="&amp;L$1,DContriORI!$E$42:$ZZ$42,"&lt;="&amp;L$2)</f>
        <v>0</v>
      </c>
      <c r="M39" s="363">
        <f ca="1">AVERAGEIFS(DContriORI!$E76:$ZZ76,DContriORI!$E$42:$ZZ$42,"&gt;="&amp;M$1,DContriORI!$E$42:$ZZ$42,"&lt;="&amp;M$2)</f>
        <v>0</v>
      </c>
      <c r="O39" s="436">
        <f ca="1">AVERAGEIFS(DContriDES!$E76:$ZZ76,DContriDES!$E$42:$ZZ$42,"&gt;="&amp;DContriBimestralAdel!O$1,DContriDES!$E$42:$ZZ$42,"&lt;="&amp;DContriBimestralAdel!O$2)</f>
        <v>216564.8224157347</v>
      </c>
      <c r="P39" s="436">
        <f ca="1">AVERAGEIFS(DContriDES!$E76:$ZZ76,DContriDES!$E$42:$ZZ$42,"&gt;="&amp;DContriBimestralAdel!P$1,DContriDES!$E$42:$ZZ$42,"&lt;="&amp;DContriBimestralAdel!P$2)</f>
        <v>212291.13734697073</v>
      </c>
      <c r="Q39" s="436">
        <f ca="1">AVERAGEIFS(DContriDES!$E76:$ZZ76,DContriDES!$E$42:$ZZ$42,"&gt;="&amp;DContriBimestralAdel!Q$1,DContriDES!$E$42:$ZZ$42,"&lt;="&amp;DContriBimestralAdel!Q$2)</f>
        <v>213730.89143055887</v>
      </c>
      <c r="R39" s="436">
        <f ca="1">AVERAGEIFS(DContriDES!$E76:$ZZ76,DContriDES!$E$42:$ZZ$42,"&gt;="&amp;DContriBimestralAdel!R$1,DContriDES!$E$42:$ZZ$42,"&lt;="&amp;DContriBimestralAdel!R$2)</f>
        <v>212457.04397700517</v>
      </c>
      <c r="S39" s="436">
        <f ca="1">AVERAGEIFS(DContriDES!$E76:$ZZ76,DContriDES!$E$42:$ZZ$42,"&gt;="&amp;DContriBimestralAdel!S$1,DContriDES!$E$42:$ZZ$42,"&lt;="&amp;DContriBimestralAdel!S$2)</f>
        <v>208420.23011572051</v>
      </c>
      <c r="T39" s="436">
        <f ca="1">AVERAGEIFS(DContriDES!$E76:$ZZ76,DContriDES!$E$42:$ZZ$42,"&gt;="&amp;DContriBimestralAdel!T$1,DContriDES!$E$42:$ZZ$42,"&lt;="&amp;DContriBimestralAdel!T$2)</f>
        <v>215774.22215866079</v>
      </c>
      <c r="U39" s="436">
        <f ca="1">AVERAGEIFS(DContriDES!$E76:$ZZ76,DContriDES!$E$42:$ZZ$42,"&gt;="&amp;DContriBimestralAdel!U$1,DContriDES!$E$42:$ZZ$42,"&lt;="&amp;DContriBimestralAdel!U$2)</f>
        <v>213688.03576270261</v>
      </c>
      <c r="V39" s="436">
        <f ca="1">AVERAGEIFS(DContriDES!$E76:$ZZ76,DContriDES!$E$42:$ZZ$42,"&gt;="&amp;DContriBimestralAdel!V$1,DContriDES!$E$42:$ZZ$42,"&lt;="&amp;DContriBimestralAdel!V$2)</f>
        <v>208755.1803963905</v>
      </c>
      <c r="W39" s="436">
        <f ca="1">AVERAGEIFS(DContriDES!$E76:$ZZ76,DContriDES!$E$42:$ZZ$42,"&gt;="&amp;DContriBimestralAdel!W$1,DContriDES!$E$42:$ZZ$42,"&lt;="&amp;DContriBimestralAdel!W$2)</f>
        <v>0</v>
      </c>
      <c r="X39" s="436">
        <f ca="1">AVERAGEIFS(DContriDES!$E76:$ZZ76,DContriDES!$E$42:$ZZ$42,"&gt;="&amp;DContriBimestralAdel!X$1,DContriDES!$E$42:$ZZ$42,"&lt;="&amp;DContriBimestralAdel!X$2)</f>
        <v>0</v>
      </c>
      <c r="Y39" s="436">
        <f ca="1">AVERAGEIFS(DContriDES!$E76:$ZZ76,DContriDES!$E$42:$ZZ$42,"&gt;="&amp;DContriBimestralAdel!Y$1,DContriDES!$E$42:$ZZ$42,"&lt;="&amp;DContriBimestralAdel!Y$2)</f>
        <v>0</v>
      </c>
      <c r="Z39" s="436">
        <f ca="1">AVERAGEIFS(DContriDES!$E76:$ZZ76,DContriDES!$E$42:$ZZ$42,"&gt;="&amp;DContriBimestralAdel!Z$1,DContriDES!$E$42:$ZZ$42,"&lt;="&amp;DContriBimestralAdel!Z$2)</f>
        <v>0</v>
      </c>
      <c r="AB39" s="363">
        <f ca="1">AVERAGEIFS(DContriORI!$E76:$ZZ76,DContriORI!$E$42:$ZZ$42,"&gt;="&amp;AB$1,DContriORI!$E$42:$ZZ$42,"&lt;="&amp;AB$2)</f>
        <v>234034.77908661697</v>
      </c>
      <c r="AC39" s="363">
        <f ca="1">AVERAGEIFS(DContriORI!$E76:$ZZ76,DContriORI!$E$42:$ZZ$42,"&gt;="&amp;AC$1,DContriORI!$E$42:$ZZ$42,"&lt;="&amp;AC$2)</f>
        <v>231191.41662581192</v>
      </c>
      <c r="AD39" s="363">
        <f ca="1">AVERAGEIFS(DContriORI!$E76:$ZZ76,DContriORI!$E$42:$ZZ$42,"&gt;="&amp;AD$1,DContriORI!$E$42:$ZZ$42,"&lt;="&amp;AD$2)</f>
        <v>221537.59250067073</v>
      </c>
      <c r="AE39" s="363">
        <f ca="1">AVERAGEIFS(DContriORI!$E76:$ZZ76,DContriORI!$E$42:$ZZ$42,"&gt;="&amp;AE$1,DContriORI!$E$42:$ZZ$42,"&lt;="&amp;AE$2)</f>
        <v>211613.67978674392</v>
      </c>
      <c r="AF39" s="363">
        <f ca="1">AVERAGEIFS(DContriORI!$E76:$ZZ76,DContriORI!$E$42:$ZZ$42,"&gt;="&amp;AF$1,DContriORI!$E$42:$ZZ$42,"&lt;="&amp;AF$2)</f>
        <v>218258.37220553658</v>
      </c>
      <c r="AG39" s="363">
        <f ca="1">AVERAGEIFS(DContriORI!$E76:$ZZ76,DContriORI!$E$42:$ZZ$42,"&gt;="&amp;AG$1,DContriORI!$E$42:$ZZ$42,"&lt;="&amp;AG$2)</f>
        <v>222994.1295397552</v>
      </c>
      <c r="AH39" s="363">
        <f ca="1">AVERAGEIFS(DContriORI!$E76:$ZZ76,DContriORI!$E$42:$ZZ$42,"&gt;="&amp;AH$1,DContriORI!$E$42:$ZZ$42,"&lt;="&amp;AH$2)</f>
        <v>215382.46066593021</v>
      </c>
      <c r="AI39" s="363">
        <f ca="1">AVERAGEIFS(DContriORI!$E76:$ZZ76,DContriORI!$E$42:$ZZ$42,"&gt;="&amp;AI$1,DContriORI!$E$42:$ZZ$42,"&lt;="&amp;AI$2)</f>
        <v>201393.44958863989</v>
      </c>
      <c r="AJ39" s="363">
        <f ca="1">AVERAGEIFS(DContriORI!$E76:$ZZ76,DContriORI!$E$42:$ZZ$42,"&gt;="&amp;AJ$1,DContriORI!$E$42:$ZZ$42,"&lt;="&amp;AJ$2)</f>
        <v>215040.81764660496</v>
      </c>
      <c r="AK39" s="363">
        <f ca="1">AVERAGEIFS(DContriORI!$E76:$ZZ76,DContriORI!$E$42:$ZZ$42,"&gt;="&amp;AK$1,DContriORI!$E$42:$ZZ$42,"&lt;="&amp;AK$2)</f>
        <v>221073.03944323826</v>
      </c>
      <c r="AL39" s="363">
        <f ca="1">AVERAGEIFS(DContriORI!$E76:$ZZ76,DContriORI!$E$42:$ZZ$42,"&gt;="&amp;AL$1,DContriORI!$E$42:$ZZ$42,"&lt;="&amp;AL$2)</f>
        <v>217711.24843853028</v>
      </c>
      <c r="AM39" s="363">
        <f ca="1">AVERAGEIFS(DContriORI!$E76:$ZZ76,DContriORI!$E$42:$ZZ$42,"&gt;="&amp;AM$1,DContriORI!$E$42:$ZZ$42,"&lt;="&amp;AM$2)</f>
        <v>200179.92902496943</v>
      </c>
      <c r="AO39" s="436">
        <f ca="1">AVERAGEIFS(DContriDES!$E76:$ZZ76,DContriDES!$E$42:$ZZ$42,"&gt;="&amp;DContriBimestralAdel!AO$1,DContriDES!$E$42:$ZZ$42,"&lt;="&amp;DContriBimestralAdel!AO$2)</f>
        <v>229402.31720078751</v>
      </c>
      <c r="AP39" s="436">
        <f ca="1">AVERAGEIFS(DContriDES!$E76:$ZZ76,DContriDES!$E$42:$ZZ$42,"&gt;="&amp;DContriBimestralAdel!AP$1,DContriDES!$E$42:$ZZ$42,"&lt;="&amp;DContriBimestralAdel!AP$2)</f>
        <v>225337.89380099697</v>
      </c>
      <c r="AQ39" s="436">
        <f ca="1">AVERAGEIFS(DContriDES!$E76:$ZZ76,DContriDES!$E$42:$ZZ$42,"&gt;="&amp;DContriBimestralAdel!AQ$1,DContriDES!$E$42:$ZZ$42,"&lt;="&amp;DContriBimestralAdel!AQ$2)</f>
        <v>221778.31168243857</v>
      </c>
      <c r="AR39" s="436">
        <f ca="1">AVERAGEIFS(DContriDES!$E76:$ZZ76,DContriDES!$E$42:$ZZ$42,"&gt;="&amp;DContriBimestralAdel!AR$1,DContriDES!$E$42:$ZZ$42,"&lt;="&amp;DContriBimestralAdel!AR$2)</f>
        <v>222631.82732806003</v>
      </c>
      <c r="AS39" s="436">
        <f ca="1">AVERAGEIFS(DContriDES!$E76:$ZZ76,DContriDES!$E$42:$ZZ$42,"&gt;="&amp;DContriBimestralAdel!AS$1,DContriDES!$E$42:$ZZ$42,"&lt;="&amp;DContriBimestralAdel!AS$2)</f>
        <v>217250.58731030385</v>
      </c>
      <c r="AT39" s="436">
        <f ca="1">AVERAGEIFS(DContriDES!$E76:$ZZ76,DContriDES!$E$42:$ZZ$42,"&gt;="&amp;DContriBimestralAdel!AT$1,DContriDES!$E$42:$ZZ$42,"&lt;="&amp;DContriBimestralAdel!AT$2)</f>
        <v>214299.06211371467</v>
      </c>
      <c r="AU39" s="436">
        <f ca="1">AVERAGEIFS(DContriDES!$E76:$ZZ76,DContriDES!$E$42:$ZZ$42,"&gt;="&amp;DContriBimestralAdel!AU$1,DContriDES!$E$42:$ZZ$42,"&lt;="&amp;DContriBimestralAdel!AU$2)</f>
        <v>214394.05044105384</v>
      </c>
      <c r="AV39" s="436">
        <f ca="1">AVERAGEIFS(DContriDES!$E76:$ZZ76,DContriDES!$E$42:$ZZ$42,"&gt;="&amp;DContriBimestralAdel!AV$1,DContriDES!$E$42:$ZZ$42,"&lt;="&amp;DContriBimestralAdel!AV$2)</f>
        <v>212170.68985202958</v>
      </c>
      <c r="AW39" s="436">
        <f ca="1">AVERAGEIFS(DContriDES!$E76:$ZZ76,DContriDES!$E$42:$ZZ$42,"&gt;="&amp;DContriBimestralAdel!AW$1,DContriDES!$E$42:$ZZ$42,"&lt;="&amp;DContriBimestralAdel!AW$2)</f>
        <v>211291.88940072374</v>
      </c>
      <c r="AX39" s="436">
        <f ca="1">AVERAGEIFS(DContriDES!$E76:$ZZ76,DContriDES!$E$42:$ZZ$42,"&gt;="&amp;DContriBimestralAdel!AX$1,DContriDES!$E$42:$ZZ$42,"&lt;="&amp;DContriBimestralAdel!AX$2)</f>
        <v>214715.28847816263</v>
      </c>
      <c r="AY39" s="436">
        <f ca="1">AVERAGEIFS(DContriDES!$E76:$ZZ76,DContriDES!$E$42:$ZZ$42,"&gt;="&amp;DContriBimestralAdel!AY$1,DContriDES!$E$42:$ZZ$42,"&lt;="&amp;DContriBimestralAdel!AY$2)</f>
        <v>216161.0149911301</v>
      </c>
      <c r="AZ39" s="436">
        <f ca="1">AVERAGEIFS(DContriDES!$E76:$ZZ76,DContriDES!$E$42:$ZZ$42,"&gt;="&amp;DContriBimestralAdel!AZ$1,DContriDES!$E$42:$ZZ$42,"&lt;="&amp;DContriBimestralAdel!AZ$2)</f>
        <v>211018.76158651061</v>
      </c>
      <c r="BB39" s="436">
        <f ca="1">AVERAGEIFS(DContriDES!$E76:$ZZ76,DContriDES!$E$42:$ZZ$42,"&gt;="&amp;DContriBimestralAdel!BB$1,DContriDES!$E$42:$ZZ$42,"&lt;="&amp;DContriBimestralAdel!BB$2)</f>
        <v>222631.82732806003</v>
      </c>
      <c r="BC39" s="436">
        <f ca="1">AVERAGEIFS(DContriDES!$E76:$ZZ76,DContriDES!$E$42:$ZZ$42,"&gt;="&amp;DContriBimestralAdel!BC$1,DContriDES!$E$42:$ZZ$42,"&lt;="&amp;DContriBimestralAdel!BC$2)</f>
        <v>217250.58731030385</v>
      </c>
      <c r="BD39" s="436">
        <f ca="1">AVERAGEIFS(DContriDES!$E76:$ZZ76,DContriDES!$E$42:$ZZ$42,"&gt;="&amp;DContriBimestralAdel!BD$1,DContriDES!$E$42:$ZZ$42,"&lt;="&amp;DContriBimestralAdel!BD$2)</f>
        <v>214299.06211371467</v>
      </c>
      <c r="BE39" s="436">
        <f ca="1">AVERAGEIFS(DContriDES!$E76:$ZZ76,DContriDES!$E$42:$ZZ$42,"&gt;="&amp;DContriBimestralAdel!BE$1,DContriDES!$E$42:$ZZ$42,"&lt;="&amp;DContriBimestralAdel!BE$2)</f>
        <v>214394.05044105384</v>
      </c>
      <c r="BF39" s="436">
        <f ca="1">AVERAGEIFS(DContriDES!$E76:$ZZ76,DContriDES!$E$42:$ZZ$42,"&gt;="&amp;DContriBimestralAdel!BF$1,DContriDES!$E$42:$ZZ$42,"&lt;="&amp;DContriBimestralAdel!BF$2)</f>
        <v>212170.68985202958</v>
      </c>
      <c r="BG39" s="436">
        <f ca="1">AVERAGEIFS(DContriDES!$E76:$ZZ76,DContriDES!$E$42:$ZZ$42,"&gt;="&amp;DContriBimestralAdel!BG$1,DContriDES!$E$42:$ZZ$42,"&lt;="&amp;DContriBimestralAdel!BG$2)</f>
        <v>211291.88940072374</v>
      </c>
      <c r="BH39" s="436">
        <f ca="1">AVERAGEIFS(DContriDES!$E76:$ZZ76,DContriDES!$E$42:$ZZ$42,"&gt;="&amp;DContriBimestralAdel!BH$1,DContriDES!$E$42:$ZZ$42,"&lt;="&amp;DContriBimestralAdel!BH$2)</f>
        <v>214715.28847816263</v>
      </c>
      <c r="BI39" s="436">
        <f ca="1">AVERAGEIFS(DContriDES!$E76:$ZZ76,DContriDES!$E$42:$ZZ$42,"&gt;="&amp;DContriBimestralAdel!BI$1,DContriDES!$E$42:$ZZ$42,"&lt;="&amp;DContriBimestralAdel!BI$2)</f>
        <v>216161.0149911301</v>
      </c>
      <c r="BJ39" s="436">
        <f ca="1">AVERAGEIFS(DContriDES!$E76:$ZZ76,DContriDES!$E$42:$ZZ$42,"&gt;="&amp;DContriBimestralAdel!BJ$1,DContriDES!$E$42:$ZZ$42,"&lt;="&amp;DContriBimestralAdel!BJ$2)</f>
        <v>211018.76158651061</v>
      </c>
      <c r="BK39" s="436">
        <f ca="1">AVERAGEIFS(DContriDES!$E76:$ZZ76,DContriDES!$E$42:$ZZ$42,"&gt;="&amp;DContriBimestralAdel!BK$1,DContriDES!$E$42:$ZZ$42,"&lt;="&amp;DContriBimestralAdel!BK$2)</f>
        <v>0</v>
      </c>
      <c r="BL39" s="436">
        <f ca="1">AVERAGEIFS(DContriDES!$E76:$ZZ76,DContriDES!$E$42:$ZZ$42,"&gt;="&amp;DContriBimestralAdel!BL$1,DContriDES!$E$42:$ZZ$42,"&lt;="&amp;DContriBimestralAdel!BL$2)</f>
        <v>0</v>
      </c>
      <c r="BM39" s="436">
        <f ca="1">AVERAGEIFS(DContriDES!$E76:$ZZ76,DContriDES!$E$42:$ZZ$42,"&gt;="&amp;DContriBimestralAdel!BM$1,DContriDES!$E$42:$ZZ$42,"&lt;="&amp;DContriBimestralAdel!BM$2)</f>
        <v>0</v>
      </c>
    </row>
    <row r="40" spans="1:65" s="440" customFormat="1" x14ac:dyDescent="0.2">
      <c r="A40" s="436" t="s">
        <v>29</v>
      </c>
      <c r="B40" s="363">
        <f ca="1">AVERAGEIFS(DContriORI!$E77:$ZZ77,DContriORI!$E$42:$ZZ$42,"&gt;="&amp;B$1,DContriORI!$E$42:$ZZ$42,"&lt;="&amp;B$2)</f>
        <v>455882.01231969381</v>
      </c>
      <c r="C40" s="363">
        <f ca="1">AVERAGEIFS(DContriORI!$E77:$ZZ77,DContriORI!$E$42:$ZZ$42,"&gt;="&amp;C$1,DContriORI!$E$42:$ZZ$42,"&lt;="&amp;C$2)</f>
        <v>488991.81469610345</v>
      </c>
      <c r="D40" s="363">
        <f ca="1">AVERAGEIFS(DContriORI!$E77:$ZZ77,DContriORI!$E$42:$ZZ$42,"&gt;="&amp;D$1,DContriORI!$E$42:$ZZ$42,"&lt;="&amp;D$2)</f>
        <v>478669.15204545727</v>
      </c>
      <c r="E40" s="363">
        <f ca="1">AVERAGEIFS(DContriORI!$E77:$ZZ77,DContriORI!$E$42:$ZZ$42,"&gt;="&amp;E$1,DContriORI!$E$42:$ZZ$42,"&lt;="&amp;E$2)</f>
        <v>496477.36270508927</v>
      </c>
      <c r="F40" s="363">
        <f ca="1">AVERAGEIFS(DContriORI!$E77:$ZZ77,DContriORI!$E$42:$ZZ$42,"&gt;="&amp;F$1,DContriORI!$E$42:$ZZ$42,"&lt;="&amp;F$2)</f>
        <v>468175.28086124093</v>
      </c>
      <c r="G40" s="363">
        <f ca="1">AVERAGEIFS(DContriORI!$E77:$ZZ77,DContriORI!$E$42:$ZZ$42,"&gt;="&amp;G$1,DContriORI!$E$42:$ZZ$42,"&lt;="&amp;G$2)</f>
        <v>506160.53912418382</v>
      </c>
      <c r="H40" s="363">
        <f ca="1">AVERAGEIFS(DContriORI!$E77:$ZZ77,DContriORI!$E$42:$ZZ$42,"&gt;="&amp;H$1,DContriORI!$E$42:$ZZ$42,"&lt;="&amp;H$2)</f>
        <v>474633.13215259416</v>
      </c>
      <c r="I40" s="363">
        <f ca="1">AVERAGEIFS(DContriORI!$E77:$ZZ77,DContriORI!$E$42:$ZZ$42,"&gt;="&amp;I$1,DContriORI!$E$42:$ZZ$42,"&lt;="&amp;I$2)</f>
        <v>503049.44820179604</v>
      </c>
      <c r="J40" s="363">
        <f ca="1">AVERAGEIFS(DContriORI!$E77:$ZZ77,DContriORI!$E$42:$ZZ$42,"&gt;="&amp;J$1,DContriORI!$E$42:$ZZ$42,"&lt;="&amp;J$2)</f>
        <v>0</v>
      </c>
      <c r="K40" s="363">
        <f ca="1">AVERAGEIFS(DContriORI!$E77:$ZZ77,DContriORI!$E$42:$ZZ$42,"&gt;="&amp;K$1,DContriORI!$E$42:$ZZ$42,"&lt;="&amp;K$2)</f>
        <v>0</v>
      </c>
      <c r="L40" s="363">
        <f ca="1">AVERAGEIFS(DContriORI!$E77:$ZZ77,DContriORI!$E$42:$ZZ$42,"&gt;="&amp;L$1,DContriORI!$E$42:$ZZ$42,"&lt;="&amp;L$2)</f>
        <v>0</v>
      </c>
      <c r="M40" s="363">
        <f ca="1">AVERAGEIFS(DContriORI!$E77:$ZZ77,DContriORI!$E$42:$ZZ$42,"&gt;="&amp;M$1,DContriORI!$E$42:$ZZ$42,"&lt;="&amp;M$2)</f>
        <v>0</v>
      </c>
      <c r="O40" s="436">
        <f ca="1">AVERAGEIFS(DContriDES!$E77:$ZZ77,DContriDES!$E$42:$ZZ$42,"&gt;="&amp;DContriBimestralAdel!O$1,DContriDES!$E$42:$ZZ$42,"&lt;="&amp;DContriBimestralAdel!O$2)</f>
        <v>474900.03066349559</v>
      </c>
      <c r="P40" s="436">
        <f ca="1">AVERAGEIFS(DContriDES!$E77:$ZZ77,DContriDES!$E$42:$ZZ$42,"&gt;="&amp;DContriBimestralAdel!P$1,DContriDES!$E$42:$ZZ$42,"&lt;="&amp;DContriBimestralAdel!P$2)</f>
        <v>476987.57442928653</v>
      </c>
      <c r="Q40" s="436">
        <f ca="1">AVERAGEIFS(DContriDES!$E77:$ZZ77,DContriDES!$E$42:$ZZ$42,"&gt;="&amp;DContriBimestralAdel!Q$1,DContriDES!$E$42:$ZZ$42,"&lt;="&amp;DContriBimestralAdel!Q$2)</f>
        <v>474009.73084337852</v>
      </c>
      <c r="R40" s="436">
        <f ca="1">AVERAGEIFS(DContriDES!$E77:$ZZ77,DContriDES!$E$42:$ZZ$42,"&gt;="&amp;DContriBimestralAdel!R$1,DContriDES!$E$42:$ZZ$42,"&lt;="&amp;DContriBimestralAdel!R$2)</f>
        <v>483143.82077554433</v>
      </c>
      <c r="S40" s="436">
        <f ca="1">AVERAGEIFS(DContriDES!$E77:$ZZ77,DContriDES!$E$42:$ZZ$42,"&gt;="&amp;DContriBimestralAdel!S$1,DContriDES!$E$42:$ZZ$42,"&lt;="&amp;DContriBimestralAdel!S$2)</f>
        <v>487880.94793078164</v>
      </c>
      <c r="T40" s="436">
        <f ca="1">AVERAGEIFS(DContriDES!$E77:$ZZ77,DContriDES!$E$42:$ZZ$42,"&gt;="&amp;DContriBimestralAdel!T$1,DContriDES!$E$42:$ZZ$42,"&lt;="&amp;DContriBimestralAdel!T$2)</f>
        <v>497967.69531739014</v>
      </c>
      <c r="U40" s="436">
        <f ca="1">AVERAGEIFS(DContriDES!$E77:$ZZ77,DContriDES!$E$42:$ZZ$42,"&gt;="&amp;DContriBimestralAdel!U$1,DContriDES!$E$42:$ZZ$42,"&lt;="&amp;DContriBimestralAdel!U$2)</f>
        <v>482741.49061445997</v>
      </c>
      <c r="V40" s="436">
        <f ca="1">AVERAGEIFS(DContriDES!$E77:$ZZ77,DContriDES!$E$42:$ZZ$42,"&gt;="&amp;DContriBimestralAdel!V$1,DContriDES!$E$42:$ZZ$42,"&lt;="&amp;DContriBimestralAdel!V$2)</f>
        <v>494589.2459629681</v>
      </c>
      <c r="W40" s="436">
        <f ca="1">AVERAGEIFS(DContriDES!$E77:$ZZ77,DContriDES!$E$42:$ZZ$42,"&gt;="&amp;DContriBimestralAdel!W$1,DContriDES!$E$42:$ZZ$42,"&lt;="&amp;DContriBimestralAdel!W$2)</f>
        <v>0</v>
      </c>
      <c r="X40" s="436">
        <f ca="1">AVERAGEIFS(DContriDES!$E77:$ZZ77,DContriDES!$E$42:$ZZ$42,"&gt;="&amp;DContriBimestralAdel!X$1,DContriDES!$E$42:$ZZ$42,"&lt;="&amp;DContriBimestralAdel!X$2)</f>
        <v>0</v>
      </c>
      <c r="Y40" s="436">
        <f ca="1">AVERAGEIFS(DContriDES!$E77:$ZZ77,DContriDES!$E$42:$ZZ$42,"&gt;="&amp;DContriBimestralAdel!Y$1,DContriDES!$E$42:$ZZ$42,"&lt;="&amp;DContriBimestralAdel!Y$2)</f>
        <v>0</v>
      </c>
      <c r="Z40" s="436">
        <f ca="1">AVERAGEIFS(DContriDES!$E77:$ZZ77,DContriDES!$E$42:$ZZ$42,"&gt;="&amp;DContriBimestralAdel!Z$1,DContriDES!$E$42:$ZZ$42,"&lt;="&amp;DContriBimestralAdel!Z$2)</f>
        <v>0</v>
      </c>
      <c r="AB40" s="363">
        <f ca="1">AVERAGEIFS(DContriORI!$E77:$ZZ77,DContriORI!$E$42:$ZZ$42,"&gt;="&amp;AB$1,DContriORI!$E$42:$ZZ$42,"&lt;="&amp;AB$2)</f>
        <v>475854.10389974434</v>
      </c>
      <c r="AC40" s="363">
        <f ca="1">AVERAGEIFS(DContriORI!$E77:$ZZ77,DContriORI!$E$42:$ZZ$42,"&gt;="&amp;AC$1,DContriORI!$E$42:$ZZ$42,"&lt;="&amp;AC$2)</f>
        <v>491219.17470790987</v>
      </c>
      <c r="AD40" s="363">
        <f ca="1">AVERAGEIFS(DContriORI!$E77:$ZZ77,DContriORI!$E$42:$ZZ$42,"&gt;="&amp;AD$1,DContriORI!$E$42:$ZZ$42,"&lt;="&amp;AD$2)</f>
        <v>502823.11436348519</v>
      </c>
      <c r="AE40" s="363">
        <f ca="1">AVERAGEIFS(DContriORI!$E77:$ZZ77,DContriORI!$E$42:$ZZ$42,"&gt;="&amp;AE$1,DContriORI!$E$42:$ZZ$42,"&lt;="&amp;AE$2)</f>
        <v>499309.36702892161</v>
      </c>
      <c r="AF40" s="363">
        <f ca="1">AVERAGEIFS(DContriORI!$E77:$ZZ77,DContriORI!$E$42:$ZZ$42,"&gt;="&amp;AF$1,DContriORI!$E$42:$ZZ$42,"&lt;="&amp;AF$2)</f>
        <v>469184.72276262642</v>
      </c>
      <c r="AG40" s="363">
        <f ca="1">AVERAGEIFS(DContriORI!$E77:$ZZ77,DContriORI!$E$42:$ZZ$42,"&gt;="&amp;AG$1,DContriORI!$E$42:$ZZ$42,"&lt;="&amp;AG$2)</f>
        <v>488379.77280579921</v>
      </c>
      <c r="AH40" s="363">
        <f ca="1">AVERAGEIFS(DContriORI!$E77:$ZZ77,DContriORI!$E$42:$ZZ$42,"&gt;="&amp;AH$1,DContriORI!$E$42:$ZZ$42,"&lt;="&amp;AH$2)</f>
        <v>484238.21553056332</v>
      </c>
      <c r="AI40" s="363">
        <f ca="1">AVERAGEIFS(DContriORI!$E77:$ZZ77,DContriORI!$E$42:$ZZ$42,"&gt;="&amp;AI$1,DContriORI!$E$42:$ZZ$42,"&lt;="&amp;AI$2)</f>
        <v>475790.25690102833</v>
      </c>
      <c r="AJ40" s="363">
        <f ca="1">AVERAGEIFS(DContriORI!$E77:$ZZ77,DContriORI!$E$42:$ZZ$42,"&gt;="&amp;AJ$1,DContriORI!$E$42:$ZZ$42,"&lt;="&amp;AJ$2)</f>
        <v>479996.61170056561</v>
      </c>
      <c r="AK40" s="363">
        <f ca="1">AVERAGEIFS(DContriORI!$E77:$ZZ77,DContriORI!$E$42:$ZZ$42,"&gt;="&amp;AK$1,DContriORI!$E$42:$ZZ$42,"&lt;="&amp;AK$2)</f>
        <v>505666.25518048258</v>
      </c>
      <c r="AL40" s="363">
        <f ca="1">AVERAGEIFS(DContriORI!$E77:$ZZ77,DContriORI!$E$42:$ZZ$42,"&gt;="&amp;AL$1,DContriORI!$E$42:$ZZ$42,"&lt;="&amp;AL$2)</f>
        <v>492246.76964303368</v>
      </c>
      <c r="AM40" s="363">
        <f ca="1">AVERAGEIFS(DContriORI!$E77:$ZZ77,DContriORI!$E$42:$ZZ$42,"&gt;="&amp;AM$1,DContriORI!$E$42:$ZZ$42,"&lt;="&amp;AM$2)</f>
        <v>492430.03126885206</v>
      </c>
      <c r="AO40" s="436">
        <f ca="1">AVERAGEIFS(DContriDES!$E77:$ZZ77,DContriDES!$E$42:$ZZ$42,"&gt;="&amp;DContriBimestralAdel!AO$1,DContriDES!$E$42:$ZZ$42,"&lt;="&amp;DContriBimestralAdel!AO$2)</f>
        <v>483307.11522853683</v>
      </c>
      <c r="AP40" s="436">
        <f ca="1">AVERAGEIFS(DContriDES!$E77:$ZZ77,DContriDES!$E$42:$ZZ$42,"&gt;="&amp;DContriBimestralAdel!AP$1,DContriDES!$E$42:$ZZ$42,"&lt;="&amp;DContriBimestralAdel!AP$2)</f>
        <v>488857.74784154975</v>
      </c>
      <c r="AQ40" s="436">
        <f ca="1">AVERAGEIFS(DContriDES!$E77:$ZZ77,DContriDES!$E$42:$ZZ$42,"&gt;="&amp;DContriBimestralAdel!AQ$1,DContriDES!$E$42:$ZZ$42,"&lt;="&amp;DContriBimestralAdel!AQ$2)</f>
        <v>491082.00369322632</v>
      </c>
      <c r="AR40" s="436">
        <f ca="1">AVERAGEIFS(DContriDES!$E77:$ZZ77,DContriDES!$E$42:$ZZ$42,"&gt;="&amp;DContriBimestralAdel!AR$1,DContriDES!$E$42:$ZZ$42,"&lt;="&amp;DContriBimestralAdel!AR$2)</f>
        <v>509292.35033248272</v>
      </c>
      <c r="AS40" s="436">
        <f ca="1">AVERAGEIFS(DContriDES!$E77:$ZZ77,DContriDES!$E$42:$ZZ$42,"&gt;="&amp;DContriBimestralAdel!AS$1,DContriDES!$E$42:$ZZ$42,"&lt;="&amp;DContriBimestralAdel!AS$2)</f>
        <v>481802.40402566129</v>
      </c>
      <c r="AT40" s="436">
        <f ca="1">AVERAGEIFS(DContriDES!$E77:$ZZ77,DContriDES!$E$42:$ZZ$42,"&gt;="&amp;DContriBimestralAdel!AT$1,DContriDES!$E$42:$ZZ$42,"&lt;="&amp;DContriBimestralAdel!AT$2)</f>
        <v>477899.54531097907</v>
      </c>
      <c r="AU40" s="436">
        <f ca="1">AVERAGEIFS(DContriDES!$E77:$ZZ77,DContriDES!$E$42:$ZZ$42,"&gt;="&amp;DContriBimestralAdel!AU$1,DContriDES!$E$42:$ZZ$42,"&lt;="&amp;DContriBimestralAdel!AU$2)</f>
        <v>476765.5765237881</v>
      </c>
      <c r="AV40" s="436">
        <f ca="1">AVERAGEIFS(DContriDES!$E77:$ZZ77,DContriDES!$E$42:$ZZ$42,"&gt;="&amp;DContriBimestralAdel!AV$1,DContriDES!$E$42:$ZZ$42,"&lt;="&amp;DContriBimestralAdel!AV$2)</f>
        <v>481035.44525592128</v>
      </c>
      <c r="AW40" s="436">
        <f ca="1">AVERAGEIFS(DContriDES!$E77:$ZZ77,DContriDES!$E$42:$ZZ$42,"&gt;="&amp;DContriBimestralAdel!AW$1,DContriDES!$E$42:$ZZ$42,"&lt;="&amp;DContriBimestralAdel!AW$2)</f>
        <v>487440.77889734181</v>
      </c>
      <c r="AX40" s="436">
        <f ca="1">AVERAGEIFS(DContriDES!$E77:$ZZ77,DContriDES!$E$42:$ZZ$42,"&gt;="&amp;DContriBimestralAdel!AX$1,DContriDES!$E$42:$ZZ$42,"&lt;="&amp;DContriBimestralAdel!AX$2)</f>
        <v>496834.90014995565</v>
      </c>
      <c r="AY40" s="436">
        <f ca="1">AVERAGEIFS(DContriDES!$E77:$ZZ77,DContriDES!$E$42:$ZZ$42,"&gt;="&amp;DContriBimestralAdel!AY$1,DContriDES!$E$42:$ZZ$42,"&lt;="&amp;DContriBimestralAdel!AY$2)</f>
        <v>488270.53127327742</v>
      </c>
      <c r="AZ40" s="436">
        <f ca="1">AVERAGEIFS(DContriDES!$E77:$ZZ77,DContriDES!$E$42:$ZZ$42,"&gt;="&amp;DContriBimestralAdel!AZ$1,DContriDES!$E$42:$ZZ$42,"&lt;="&amp;DContriBimestralAdel!AZ$2)</f>
        <v>497477.7379844063</v>
      </c>
      <c r="BB40" s="436">
        <f ca="1">AVERAGEIFS(DContriDES!$E77:$ZZ77,DContriDES!$E$42:$ZZ$42,"&gt;="&amp;DContriBimestralAdel!BB$1,DContriDES!$E$42:$ZZ$42,"&lt;="&amp;DContriBimestralAdel!BB$2)</f>
        <v>509292.35033248272</v>
      </c>
      <c r="BC40" s="436">
        <f ca="1">AVERAGEIFS(DContriDES!$E77:$ZZ77,DContriDES!$E$42:$ZZ$42,"&gt;="&amp;DContriBimestralAdel!BC$1,DContriDES!$E$42:$ZZ$42,"&lt;="&amp;DContriBimestralAdel!BC$2)</f>
        <v>481802.40402566129</v>
      </c>
      <c r="BD40" s="436">
        <f ca="1">AVERAGEIFS(DContriDES!$E77:$ZZ77,DContriDES!$E$42:$ZZ$42,"&gt;="&amp;DContriBimestralAdel!BD$1,DContriDES!$E$42:$ZZ$42,"&lt;="&amp;DContriBimestralAdel!BD$2)</f>
        <v>477899.54531097907</v>
      </c>
      <c r="BE40" s="436">
        <f ca="1">AVERAGEIFS(DContriDES!$E77:$ZZ77,DContriDES!$E$42:$ZZ$42,"&gt;="&amp;DContriBimestralAdel!BE$1,DContriDES!$E$42:$ZZ$42,"&lt;="&amp;DContriBimestralAdel!BE$2)</f>
        <v>476765.5765237881</v>
      </c>
      <c r="BF40" s="436">
        <f ca="1">AVERAGEIFS(DContriDES!$E77:$ZZ77,DContriDES!$E$42:$ZZ$42,"&gt;="&amp;DContriBimestralAdel!BF$1,DContriDES!$E$42:$ZZ$42,"&lt;="&amp;DContriBimestralAdel!BF$2)</f>
        <v>481035.44525592128</v>
      </c>
      <c r="BG40" s="436">
        <f ca="1">AVERAGEIFS(DContriDES!$E77:$ZZ77,DContriDES!$E$42:$ZZ$42,"&gt;="&amp;DContriBimestralAdel!BG$1,DContriDES!$E$42:$ZZ$42,"&lt;="&amp;DContriBimestralAdel!BG$2)</f>
        <v>487440.77889734181</v>
      </c>
      <c r="BH40" s="436">
        <f ca="1">AVERAGEIFS(DContriDES!$E77:$ZZ77,DContriDES!$E$42:$ZZ$42,"&gt;="&amp;DContriBimestralAdel!BH$1,DContriDES!$E$42:$ZZ$42,"&lt;="&amp;DContriBimestralAdel!BH$2)</f>
        <v>496834.90014995565</v>
      </c>
      <c r="BI40" s="436">
        <f ca="1">AVERAGEIFS(DContriDES!$E77:$ZZ77,DContriDES!$E$42:$ZZ$42,"&gt;="&amp;DContriBimestralAdel!BI$1,DContriDES!$E$42:$ZZ$42,"&lt;="&amp;DContriBimestralAdel!BI$2)</f>
        <v>488270.53127327742</v>
      </c>
      <c r="BJ40" s="436">
        <f ca="1">AVERAGEIFS(DContriDES!$E77:$ZZ77,DContriDES!$E$42:$ZZ$42,"&gt;="&amp;DContriBimestralAdel!BJ$1,DContriDES!$E$42:$ZZ$42,"&lt;="&amp;DContriBimestralAdel!BJ$2)</f>
        <v>497477.7379844063</v>
      </c>
      <c r="BK40" s="436">
        <f ca="1">AVERAGEIFS(DContriDES!$E77:$ZZ77,DContriDES!$E$42:$ZZ$42,"&gt;="&amp;DContriBimestralAdel!BK$1,DContriDES!$E$42:$ZZ$42,"&lt;="&amp;DContriBimestralAdel!BK$2)</f>
        <v>0</v>
      </c>
      <c r="BL40" s="436">
        <f ca="1">AVERAGEIFS(DContriDES!$E77:$ZZ77,DContriDES!$E$42:$ZZ$42,"&gt;="&amp;DContriBimestralAdel!BL$1,DContriDES!$E$42:$ZZ$42,"&lt;="&amp;DContriBimestralAdel!BL$2)</f>
        <v>0</v>
      </c>
      <c r="BM40" s="436">
        <f ca="1">AVERAGEIFS(DContriDES!$E77:$ZZ77,DContriDES!$E$42:$ZZ$42,"&gt;="&amp;DContriBimestralAdel!BM$1,DContriDES!$E$42:$ZZ$42,"&lt;="&amp;DContriBimestralAdel!BM$2)</f>
        <v>0</v>
      </c>
    </row>
    <row r="41" spans="1:65" s="440" customFormat="1" x14ac:dyDescent="0.2">
      <c r="A41" s="436" t="s">
        <v>30</v>
      </c>
      <c r="B41" s="363">
        <f ca="1">AVERAGEIFS(DContriORI!$E78:$ZZ78,DContriORI!$E$42:$ZZ$42,"&gt;="&amp;B$1,DContriORI!$E$42:$ZZ$42,"&lt;="&amp;B$2)</f>
        <v>201206.43702967005</v>
      </c>
      <c r="C41" s="363">
        <f ca="1">AVERAGEIFS(DContriORI!$E78:$ZZ78,DContriORI!$E$42:$ZZ$42,"&gt;="&amp;C$1,DContriORI!$E$42:$ZZ$42,"&lt;="&amp;C$2)</f>
        <v>212854.82465477701</v>
      </c>
      <c r="D41" s="363">
        <f ca="1">AVERAGEIFS(DContriORI!$E78:$ZZ78,DContriORI!$E$42:$ZZ$42,"&gt;="&amp;D$1,DContriORI!$E$42:$ZZ$42,"&lt;="&amp;D$2)</f>
        <v>223647.40759630312</v>
      </c>
      <c r="E41" s="363">
        <f ca="1">AVERAGEIFS(DContriORI!$E78:$ZZ78,DContriORI!$E$42:$ZZ$42,"&gt;="&amp;E$1,DContriORI!$E$42:$ZZ$42,"&lt;="&amp;E$2)</f>
        <v>220969.77747936363</v>
      </c>
      <c r="F41" s="363">
        <f ca="1">AVERAGEIFS(DContriORI!$E78:$ZZ78,DContriORI!$E$42:$ZZ$42,"&gt;="&amp;F$1,DContriORI!$E$42:$ZZ$42,"&lt;="&amp;F$2)</f>
        <v>212551.98856992714</v>
      </c>
      <c r="G41" s="363">
        <f ca="1">AVERAGEIFS(DContriORI!$E78:$ZZ78,DContriORI!$E$42:$ZZ$42,"&gt;="&amp;G$1,DContriORI!$E$42:$ZZ$42,"&lt;="&amp;G$2)</f>
        <v>211838.09309616796</v>
      </c>
      <c r="H41" s="363">
        <f ca="1">AVERAGEIFS(DContriORI!$E78:$ZZ78,DContriORI!$E$42:$ZZ$42,"&gt;="&amp;H$1,DContriORI!$E$42:$ZZ$42,"&lt;="&amp;H$2)</f>
        <v>215137.12560579448</v>
      </c>
      <c r="I41" s="363">
        <f ca="1">AVERAGEIFS(DContriORI!$E78:$ZZ78,DContriORI!$E$42:$ZZ$42,"&gt;="&amp;I$1,DContriORI!$E$42:$ZZ$42,"&lt;="&amp;I$2)</f>
        <v>221074.68391427369</v>
      </c>
      <c r="J41" s="363">
        <f ca="1">AVERAGEIFS(DContriORI!$E78:$ZZ78,DContriORI!$E$42:$ZZ$42,"&gt;="&amp;J$1,DContriORI!$E$42:$ZZ$42,"&lt;="&amp;J$2)</f>
        <v>0</v>
      </c>
      <c r="K41" s="363">
        <f ca="1">AVERAGEIFS(DContriORI!$E78:$ZZ78,DContriORI!$E$42:$ZZ$42,"&gt;="&amp;K$1,DContriORI!$E$42:$ZZ$42,"&lt;="&amp;K$2)</f>
        <v>0</v>
      </c>
      <c r="L41" s="363">
        <f ca="1">AVERAGEIFS(DContriORI!$E78:$ZZ78,DContriORI!$E$42:$ZZ$42,"&gt;="&amp;L$1,DContriORI!$E$42:$ZZ$42,"&lt;="&amp;L$2)</f>
        <v>0</v>
      </c>
      <c r="M41" s="363">
        <f ca="1">AVERAGEIFS(DContriORI!$E78:$ZZ78,DContriORI!$E$42:$ZZ$42,"&gt;="&amp;M$1,DContriORI!$E$42:$ZZ$42,"&lt;="&amp;M$2)</f>
        <v>0</v>
      </c>
      <c r="O41" s="436">
        <f ca="1">AVERAGEIFS(DContriDES!$E78:$ZZ78,DContriDES!$E$42:$ZZ$42,"&gt;="&amp;DContriBimestralAdel!O$1,DContriDES!$E$42:$ZZ$42,"&lt;="&amp;DContriBimestralAdel!O$2)</f>
        <v>206682.97728473507</v>
      </c>
      <c r="P41" s="436">
        <f ca="1">AVERAGEIFS(DContriDES!$E78:$ZZ78,DContriDES!$E$42:$ZZ$42,"&gt;="&amp;DContriBimestralAdel!P$1,DContriDES!$E$42:$ZZ$42,"&lt;="&amp;DContriBimestralAdel!P$2)</f>
        <v>209465.93718024716</v>
      </c>
      <c r="Q41" s="436">
        <f ca="1">AVERAGEIFS(DContriDES!$E78:$ZZ78,DContriDES!$E$42:$ZZ$42,"&gt;="&amp;DContriBimestralAdel!Q$1,DContriDES!$E$42:$ZZ$42,"&lt;="&amp;DContriBimestralAdel!Q$2)</f>
        <v>217469.1541002926</v>
      </c>
      <c r="R41" s="436">
        <f ca="1">AVERAGEIFS(DContriDES!$E78:$ZZ78,DContriDES!$E$42:$ZZ$42,"&gt;="&amp;DContriBimestralAdel!R$1,DContriDES!$E$42:$ZZ$42,"&lt;="&amp;DContriBimestralAdel!R$2)</f>
        <v>213199.65747740108</v>
      </c>
      <c r="S41" s="436">
        <f ca="1">AVERAGEIFS(DContriDES!$E78:$ZZ78,DContriDES!$E$42:$ZZ$42,"&gt;="&amp;DContriBimestralAdel!S$1,DContriDES!$E$42:$ZZ$42,"&lt;="&amp;DContriBimestralAdel!S$2)</f>
        <v>218375.38517923615</v>
      </c>
      <c r="T41" s="436">
        <f ca="1">AVERAGEIFS(DContriDES!$E78:$ZZ78,DContriDES!$E$42:$ZZ$42,"&gt;="&amp;DContriBimestralAdel!T$1,DContriDES!$E$42:$ZZ$42,"&lt;="&amp;DContriBimestralAdel!T$2)</f>
        <v>214071.8266332089</v>
      </c>
      <c r="U41" s="436">
        <f ca="1">AVERAGEIFS(DContriDES!$E78:$ZZ78,DContriDES!$E$42:$ZZ$42,"&gt;="&amp;DContriBimestralAdel!U$1,DContriDES!$E$42:$ZZ$42,"&lt;="&amp;DContriBimestralAdel!U$2)</f>
        <v>210157.90608375164</v>
      </c>
      <c r="V41" s="436">
        <f ca="1">AVERAGEIFS(DContriDES!$E78:$ZZ78,DContriDES!$E$42:$ZZ$42,"&gt;="&amp;DContriBimestralAdel!V$1,DContriDES!$E$42:$ZZ$42,"&lt;="&amp;DContriBimestralAdel!V$2)</f>
        <v>213312.83443131385</v>
      </c>
      <c r="W41" s="436">
        <f ca="1">AVERAGEIFS(DContriDES!$E78:$ZZ78,DContriDES!$E$42:$ZZ$42,"&gt;="&amp;DContriBimestralAdel!W$1,DContriDES!$E$42:$ZZ$42,"&lt;="&amp;DContriBimestralAdel!W$2)</f>
        <v>0</v>
      </c>
      <c r="X41" s="436">
        <f ca="1">AVERAGEIFS(DContriDES!$E78:$ZZ78,DContriDES!$E$42:$ZZ$42,"&gt;="&amp;DContriBimestralAdel!X$1,DContriDES!$E$42:$ZZ$42,"&lt;="&amp;DContriBimestralAdel!X$2)</f>
        <v>0</v>
      </c>
      <c r="Y41" s="436">
        <f ca="1">AVERAGEIFS(DContriDES!$E78:$ZZ78,DContriDES!$E$42:$ZZ$42,"&gt;="&amp;DContriBimestralAdel!Y$1,DContriDES!$E$42:$ZZ$42,"&lt;="&amp;DContriBimestralAdel!Y$2)</f>
        <v>0</v>
      </c>
      <c r="Z41" s="436">
        <f ca="1">AVERAGEIFS(DContriDES!$E78:$ZZ78,DContriDES!$E$42:$ZZ$42,"&gt;="&amp;DContriBimestralAdel!Z$1,DContriDES!$E$42:$ZZ$42,"&lt;="&amp;DContriBimestralAdel!Z$2)</f>
        <v>0</v>
      </c>
      <c r="AB41" s="363">
        <f ca="1">AVERAGEIFS(DContriORI!$E78:$ZZ78,DContriORI!$E$42:$ZZ$42,"&gt;="&amp;AB$1,DContriORI!$E$42:$ZZ$42,"&lt;="&amp;AB$2)</f>
        <v>212194.59491325563</v>
      </c>
      <c r="AC41" s="363">
        <f ca="1">AVERAGEIFS(DContriORI!$E78:$ZZ78,DContriORI!$E$42:$ZZ$42,"&gt;="&amp;AC$1,DContriORI!$E$42:$ZZ$42,"&lt;="&amp;AC$2)</f>
        <v>211745.32445135716</v>
      </c>
      <c r="AD41" s="363">
        <f ca="1">AVERAGEIFS(DContriORI!$E78:$ZZ78,DContriORI!$E$42:$ZZ$42,"&gt;="&amp;AD$1,DContriORI!$E$42:$ZZ$42,"&lt;="&amp;AD$2)</f>
        <v>213974.99865288552</v>
      </c>
      <c r="AE41" s="363">
        <f ca="1">AVERAGEIFS(DContriORI!$E78:$ZZ78,DContriORI!$E$42:$ZZ$42,"&gt;="&amp;AE$1,DContriORI!$E$42:$ZZ$42,"&lt;="&amp;AE$2)</f>
        <v>209992.30672966051</v>
      </c>
      <c r="AF41" s="363">
        <f ca="1">AVERAGEIFS(DContriORI!$E78:$ZZ78,DContriORI!$E$42:$ZZ$42,"&gt;="&amp;AF$1,DContriORI!$E$42:$ZZ$42,"&lt;="&amp;AF$2)</f>
        <v>202546.822674155</v>
      </c>
      <c r="AG41" s="363">
        <f ca="1">AVERAGEIFS(DContriORI!$E78:$ZZ78,DContriORI!$E$42:$ZZ$42,"&gt;="&amp;AG$1,DContriORI!$E$42:$ZZ$42,"&lt;="&amp;AG$2)</f>
        <v>211886.64940306047</v>
      </c>
      <c r="AH41" s="363">
        <f ca="1">AVERAGEIFS(DContriORI!$E78:$ZZ78,DContriORI!$E$42:$ZZ$42,"&gt;="&amp;AH$1,DContriORI!$E$42:$ZZ$42,"&lt;="&amp;AH$2)</f>
        <v>220864.84401154684</v>
      </c>
      <c r="AI41" s="363">
        <f ca="1">AVERAGEIFS(DContriORI!$E78:$ZZ78,DContriORI!$E$42:$ZZ$42,"&gt;="&amp;AI$1,DContriORI!$E$42:$ZZ$42,"&lt;="&amp;AI$2)</f>
        <v>213842.63666527093</v>
      </c>
      <c r="AJ41" s="363">
        <f ca="1">AVERAGEIFS(DContriORI!$E78:$ZZ78,DContriORI!$E$42:$ZZ$42,"&gt;="&amp;AJ$1,DContriORI!$E$42:$ZZ$42,"&lt;="&amp;AJ$2)</f>
        <v>216074.85925975014</v>
      </c>
      <c r="AK41" s="363">
        <f ca="1">AVERAGEIFS(DContriORI!$E78:$ZZ78,DContriORI!$E$42:$ZZ$42,"&gt;="&amp;AK$1,DContriORI!$E$42:$ZZ$42,"&lt;="&amp;AK$2)</f>
        <v>214464.16503396057</v>
      </c>
      <c r="AL41" s="363">
        <f ca="1">AVERAGEIFS(DContriORI!$E78:$ZZ78,DContriORI!$E$42:$ZZ$42,"&gt;="&amp;AL$1,DContriORI!$E$42:$ZZ$42,"&lt;="&amp;AL$2)</f>
        <v>212374.57292635579</v>
      </c>
      <c r="AM41" s="363">
        <f ca="1">AVERAGEIFS(DContriORI!$E78:$ZZ78,DContriORI!$E$42:$ZZ$42,"&gt;="&amp;AM$1,DContriORI!$E$42:$ZZ$42,"&lt;="&amp;AM$2)</f>
        <v>212858.507499976</v>
      </c>
      <c r="AO41" s="436">
        <f ca="1">AVERAGEIFS(DContriDES!$E78:$ZZ78,DContriDES!$E$42:$ZZ$42,"&gt;="&amp;DContriBimestralAdel!AO$1,DContriDES!$E$42:$ZZ$42,"&lt;="&amp;DContriBimestralAdel!AO$2)</f>
        <v>213578.72734615472</v>
      </c>
      <c r="AP41" s="436">
        <f ca="1">AVERAGEIFS(DContriDES!$E78:$ZZ78,DContriDES!$E$42:$ZZ$42,"&gt;="&amp;DContriBimestralAdel!AP$1,DContriDES!$E$42:$ZZ$42,"&lt;="&amp;DContriBimestralAdel!AP$2)</f>
        <v>212009.96222792941</v>
      </c>
      <c r="AQ41" s="436">
        <f ca="1">AVERAGEIFS(DContriDES!$E78:$ZZ78,DContriDES!$E$42:$ZZ$42,"&gt;="&amp;DContriBimestralAdel!AQ$1,DContriDES!$E$42:$ZZ$42,"&lt;="&amp;DContriBimestralAdel!AQ$2)</f>
        <v>211004.60295276876</v>
      </c>
      <c r="AR41" s="436">
        <f ca="1">AVERAGEIFS(DContriDES!$E78:$ZZ78,DContriDES!$E$42:$ZZ$42,"&gt;="&amp;DContriBimestralAdel!AR$1,DContriDES!$E$42:$ZZ$42,"&lt;="&amp;DContriBimestralAdel!AR$2)</f>
        <v>211632.26738830493</v>
      </c>
      <c r="AS41" s="436">
        <f ca="1">AVERAGEIFS(DContriDES!$E78:$ZZ78,DContriDES!$E$42:$ZZ$42,"&gt;="&amp;DContriBimestralAdel!AS$1,DContriDES!$E$42:$ZZ$42,"&lt;="&amp;DContriBimestralAdel!AS$2)</f>
        <v>206803.39155345294</v>
      </c>
      <c r="AT41" s="436">
        <f ca="1">AVERAGEIFS(DContriDES!$E78:$ZZ78,DContriDES!$E$42:$ZZ$42,"&gt;="&amp;DContriBimestralAdel!AT$1,DContriDES!$E$42:$ZZ$42,"&lt;="&amp;DContriBimestralAdel!AT$2)</f>
        <v>209872.44377170774</v>
      </c>
      <c r="AU41" s="436">
        <f ca="1">AVERAGEIFS(DContriDES!$E78:$ZZ78,DContriDES!$E$42:$ZZ$42,"&gt;="&amp;DContriBimestralAdel!AU$1,DContriDES!$E$42:$ZZ$42,"&lt;="&amp;DContriBimestralAdel!AU$2)</f>
        <v>217541.91986235426</v>
      </c>
      <c r="AV41" s="436">
        <f ca="1">AVERAGEIFS(DContriDES!$E78:$ZZ78,DContriDES!$E$42:$ZZ$42,"&gt;="&amp;DContriBimestralAdel!AV$1,DContriDES!$E$42:$ZZ$42,"&lt;="&amp;DContriBimestralAdel!AV$2)</f>
        <v>214284.67262467206</v>
      </c>
      <c r="AW41" s="436">
        <f ca="1">AVERAGEIFS(DContriDES!$E78:$ZZ78,DContriDES!$E$42:$ZZ$42,"&gt;="&amp;DContriBimestralAdel!AW$1,DContriDES!$E$42:$ZZ$42,"&lt;="&amp;DContriBimestralAdel!AW$2)</f>
        <v>217756.82183195688</v>
      </c>
      <c r="AX41" s="436">
        <f ca="1">AVERAGEIFS(DContriDES!$E78:$ZZ78,DContriDES!$E$42:$ZZ$42,"&gt;="&amp;DContriBimestralAdel!AX$1,DContriDES!$E$42:$ZZ$42,"&lt;="&amp;DContriBimestralAdel!AX$2)</f>
        <v>215391.18346045734</v>
      </c>
      <c r="AY41" s="436">
        <f ca="1">AVERAGEIFS(DContriDES!$E78:$ZZ78,DContriDES!$E$42:$ZZ$42,"&gt;="&amp;DContriBimestralAdel!AY$1,DContriDES!$E$42:$ZZ$42,"&lt;="&amp;DContriBimestralAdel!AY$2)</f>
        <v>209687.13539710804</v>
      </c>
      <c r="AZ41" s="436">
        <f ca="1">AVERAGEIFS(DContriDES!$E78:$ZZ78,DContriDES!$E$42:$ZZ$42,"&gt;="&amp;DContriBimestralAdel!AZ$1,DContriDES!$E$42:$ZZ$42,"&lt;="&amp;DContriBimestralAdel!AZ$2)</f>
        <v>212674.5000624863</v>
      </c>
      <c r="BB41" s="436">
        <f ca="1">AVERAGEIFS(DContriDES!$E78:$ZZ78,DContriDES!$E$42:$ZZ$42,"&gt;="&amp;DContriBimestralAdel!BB$1,DContriDES!$E$42:$ZZ$42,"&lt;="&amp;DContriBimestralAdel!BB$2)</f>
        <v>211632.26738830493</v>
      </c>
      <c r="BC41" s="436">
        <f ca="1">AVERAGEIFS(DContriDES!$E78:$ZZ78,DContriDES!$E$42:$ZZ$42,"&gt;="&amp;DContriBimestralAdel!BC$1,DContriDES!$E$42:$ZZ$42,"&lt;="&amp;DContriBimestralAdel!BC$2)</f>
        <v>206803.39155345294</v>
      </c>
      <c r="BD41" s="436">
        <f ca="1">AVERAGEIFS(DContriDES!$E78:$ZZ78,DContriDES!$E$42:$ZZ$42,"&gt;="&amp;DContriBimestralAdel!BD$1,DContriDES!$E$42:$ZZ$42,"&lt;="&amp;DContriBimestralAdel!BD$2)</f>
        <v>209872.44377170774</v>
      </c>
      <c r="BE41" s="436">
        <f ca="1">AVERAGEIFS(DContriDES!$E78:$ZZ78,DContriDES!$E$42:$ZZ$42,"&gt;="&amp;DContriBimestralAdel!BE$1,DContriDES!$E$42:$ZZ$42,"&lt;="&amp;DContriBimestralAdel!BE$2)</f>
        <v>217541.91986235426</v>
      </c>
      <c r="BF41" s="436">
        <f ca="1">AVERAGEIFS(DContriDES!$E78:$ZZ78,DContriDES!$E$42:$ZZ$42,"&gt;="&amp;DContriBimestralAdel!BF$1,DContriDES!$E$42:$ZZ$42,"&lt;="&amp;DContriBimestralAdel!BF$2)</f>
        <v>214284.67262467206</v>
      </c>
      <c r="BG41" s="436">
        <f ca="1">AVERAGEIFS(DContriDES!$E78:$ZZ78,DContriDES!$E$42:$ZZ$42,"&gt;="&amp;DContriBimestralAdel!BG$1,DContriDES!$E$42:$ZZ$42,"&lt;="&amp;DContriBimestralAdel!BG$2)</f>
        <v>217756.82183195688</v>
      </c>
      <c r="BH41" s="436">
        <f ca="1">AVERAGEIFS(DContriDES!$E78:$ZZ78,DContriDES!$E$42:$ZZ$42,"&gt;="&amp;DContriBimestralAdel!BH$1,DContriDES!$E$42:$ZZ$42,"&lt;="&amp;DContriBimestralAdel!BH$2)</f>
        <v>215391.18346045734</v>
      </c>
      <c r="BI41" s="436">
        <f ca="1">AVERAGEIFS(DContriDES!$E78:$ZZ78,DContriDES!$E$42:$ZZ$42,"&gt;="&amp;DContriBimestralAdel!BI$1,DContriDES!$E$42:$ZZ$42,"&lt;="&amp;DContriBimestralAdel!BI$2)</f>
        <v>209687.13539710804</v>
      </c>
      <c r="BJ41" s="436">
        <f ca="1">AVERAGEIFS(DContriDES!$E78:$ZZ78,DContriDES!$E$42:$ZZ$42,"&gt;="&amp;DContriBimestralAdel!BJ$1,DContriDES!$E$42:$ZZ$42,"&lt;="&amp;DContriBimestralAdel!BJ$2)</f>
        <v>212674.5000624863</v>
      </c>
      <c r="BK41" s="436">
        <f ca="1">AVERAGEIFS(DContriDES!$E78:$ZZ78,DContriDES!$E$42:$ZZ$42,"&gt;="&amp;DContriBimestralAdel!BK$1,DContriDES!$E$42:$ZZ$42,"&lt;="&amp;DContriBimestralAdel!BK$2)</f>
        <v>0</v>
      </c>
      <c r="BL41" s="436">
        <f ca="1">AVERAGEIFS(DContriDES!$E78:$ZZ78,DContriDES!$E$42:$ZZ$42,"&gt;="&amp;DContriBimestralAdel!BL$1,DContriDES!$E$42:$ZZ$42,"&lt;="&amp;DContriBimestralAdel!BL$2)</f>
        <v>0</v>
      </c>
      <c r="BM41" s="436">
        <f ca="1">AVERAGEIFS(DContriDES!$E78:$ZZ78,DContriDES!$E$42:$ZZ$42,"&gt;="&amp;DContriBimestralAdel!BM$1,DContriDES!$E$42:$ZZ$42,"&lt;="&amp;DContriBimestralAdel!BM$2)</f>
        <v>0</v>
      </c>
    </row>
    <row r="42" spans="1:65" s="440" customFormat="1" x14ac:dyDescent="0.2">
      <c r="A42" s="436" t="s">
        <v>31</v>
      </c>
      <c r="B42" s="363">
        <f ca="1">AVERAGEIFS(DContriORI!$E79:$ZZ79,DContriORI!$E$42:$ZZ$42,"&gt;="&amp;B$1,DContriORI!$E$42:$ZZ$42,"&lt;="&amp;B$2)</f>
        <v>1198283.4001434781</v>
      </c>
      <c r="C42" s="363">
        <f ca="1">AVERAGEIFS(DContriORI!$E79:$ZZ79,DContriORI!$E$42:$ZZ$42,"&gt;="&amp;C$1,DContriORI!$E$42:$ZZ$42,"&lt;="&amp;C$2)</f>
        <v>1283337.8218175096</v>
      </c>
      <c r="D42" s="363">
        <f ca="1">AVERAGEIFS(DContriORI!$E79:$ZZ79,DContriORI!$E$42:$ZZ$42,"&gt;="&amp;D$1,DContriORI!$E$42:$ZZ$42,"&lt;="&amp;D$2)</f>
        <v>1296189.7566829743</v>
      </c>
      <c r="E42" s="363">
        <f ca="1">AVERAGEIFS(DContriORI!$E79:$ZZ79,DContriORI!$E$42:$ZZ$42,"&gt;="&amp;E$1,DContriORI!$E$42:$ZZ$42,"&lt;="&amp;E$2)</f>
        <v>1317602.604883696</v>
      </c>
      <c r="F42" s="363">
        <f ca="1">AVERAGEIFS(DContriORI!$E79:$ZZ79,DContriORI!$E$42:$ZZ$42,"&gt;="&amp;F$1,DContriORI!$E$42:$ZZ$42,"&lt;="&amp;F$2)</f>
        <v>1157686.5791548335</v>
      </c>
      <c r="G42" s="363">
        <f ca="1">AVERAGEIFS(DContriORI!$E79:$ZZ79,DContriORI!$E$42:$ZZ$42,"&gt;="&amp;G$1,DContriORI!$E$42:$ZZ$42,"&lt;="&amp;G$2)</f>
        <v>1221826.0700630099</v>
      </c>
      <c r="H42" s="363">
        <f ca="1">AVERAGEIFS(DContriORI!$E79:$ZZ79,DContriORI!$E$42:$ZZ$42,"&gt;="&amp;H$1,DContriORI!$E$42:$ZZ$42,"&lt;="&amp;H$2)</f>
        <v>1176861.2224416705</v>
      </c>
      <c r="I42" s="363">
        <f ca="1">AVERAGEIFS(DContriORI!$E79:$ZZ79,DContriORI!$E$42:$ZZ$42,"&gt;="&amp;I$1,DContriORI!$E$42:$ZZ$42,"&lt;="&amp;I$2)</f>
        <v>1187164.1030061636</v>
      </c>
      <c r="J42" s="363">
        <f ca="1">AVERAGEIFS(DContriORI!$E79:$ZZ79,DContriORI!$E$42:$ZZ$42,"&gt;="&amp;J$1,DContriORI!$E$42:$ZZ$42,"&lt;="&amp;J$2)</f>
        <v>0</v>
      </c>
      <c r="K42" s="363">
        <f ca="1">AVERAGEIFS(DContriORI!$E79:$ZZ79,DContriORI!$E$42:$ZZ$42,"&gt;="&amp;K$1,DContriORI!$E$42:$ZZ$42,"&lt;="&amp;K$2)</f>
        <v>0</v>
      </c>
      <c r="L42" s="363">
        <f ca="1">AVERAGEIFS(DContriORI!$E79:$ZZ79,DContriORI!$E$42:$ZZ$42,"&gt;="&amp;L$1,DContriORI!$E$42:$ZZ$42,"&lt;="&amp;L$2)</f>
        <v>0</v>
      </c>
      <c r="M42" s="363">
        <f ca="1">AVERAGEIFS(DContriORI!$E79:$ZZ79,DContriORI!$E$42:$ZZ$42,"&gt;="&amp;M$1,DContriORI!$E$42:$ZZ$42,"&lt;="&amp;M$2)</f>
        <v>0</v>
      </c>
      <c r="O42" s="436">
        <f ca="1">AVERAGEIFS(DContriDES!$E79:$ZZ79,DContriDES!$E$42:$ZZ$42,"&gt;="&amp;DContriBimestralAdel!O$1,DContriDES!$E$42:$ZZ$42,"&lt;="&amp;DContriBimestralAdel!O$2)</f>
        <v>1231638.5499207939</v>
      </c>
      <c r="P42" s="436">
        <f ca="1">AVERAGEIFS(DContriDES!$E79:$ZZ79,DContriDES!$E$42:$ZZ$42,"&gt;="&amp;DContriBimestralAdel!P$1,DContriDES!$E$42:$ZZ$42,"&lt;="&amp;DContriBimestralAdel!P$2)</f>
        <v>1226376.562971334</v>
      </c>
      <c r="Q42" s="436">
        <f ca="1">AVERAGEIFS(DContriDES!$E79:$ZZ79,DContriDES!$E$42:$ZZ$42,"&gt;="&amp;DContriBimestralAdel!Q$1,DContriDES!$E$42:$ZZ$42,"&lt;="&amp;DContriBimestralAdel!Q$2)</f>
        <v>1266586.2160428884</v>
      </c>
      <c r="R42" s="436">
        <f ca="1">AVERAGEIFS(DContriDES!$E79:$ZZ79,DContriDES!$E$42:$ZZ$42,"&gt;="&amp;DContriBimestralAdel!R$1,DContriDES!$E$42:$ZZ$42,"&lt;="&amp;DContriBimestralAdel!R$2)</f>
        <v>1255748.8221013744</v>
      </c>
      <c r="S42" s="436">
        <f ca="1">AVERAGEIFS(DContriDES!$E79:$ZZ79,DContriDES!$E$42:$ZZ$42,"&gt;="&amp;DContriBimestralAdel!S$1,DContriDES!$E$42:$ZZ$42,"&lt;="&amp;DContriBimestralAdel!S$2)</f>
        <v>1208900.5252341824</v>
      </c>
      <c r="T42" s="436">
        <f ca="1">AVERAGEIFS(DContriDES!$E79:$ZZ79,DContriDES!$E$42:$ZZ$42,"&gt;="&amp;DContriBimestralAdel!T$1,DContriDES!$E$42:$ZZ$42,"&lt;="&amp;DContriBimestralAdel!T$2)</f>
        <v>1217110.0201477464</v>
      </c>
      <c r="U42" s="436">
        <f ca="1">AVERAGEIFS(DContriDES!$E79:$ZZ79,DContriDES!$E$42:$ZZ$42,"&gt;="&amp;DContriBimestralAdel!U$1,DContriDES!$E$42:$ZZ$42,"&lt;="&amp;DContriBimestralAdel!U$2)</f>
        <v>1161507.7478619753</v>
      </c>
      <c r="V42" s="436">
        <f ca="1">AVERAGEIFS(DContriDES!$E79:$ZZ79,DContriDES!$E$42:$ZZ$42,"&gt;="&amp;DContriBimestralAdel!V$1,DContriDES!$E$42:$ZZ$42,"&lt;="&amp;DContriBimestralAdel!V$2)</f>
        <v>1139555.4484915787</v>
      </c>
      <c r="W42" s="436">
        <f ca="1">AVERAGEIFS(DContriDES!$E79:$ZZ79,DContriDES!$E$42:$ZZ$42,"&gt;="&amp;DContriBimestralAdel!W$1,DContriDES!$E$42:$ZZ$42,"&lt;="&amp;DContriBimestralAdel!W$2)</f>
        <v>0</v>
      </c>
      <c r="X42" s="436">
        <f ca="1">AVERAGEIFS(DContriDES!$E79:$ZZ79,DContriDES!$E$42:$ZZ$42,"&gt;="&amp;DContriBimestralAdel!X$1,DContriDES!$E$42:$ZZ$42,"&lt;="&amp;DContriBimestralAdel!X$2)</f>
        <v>0</v>
      </c>
      <c r="Y42" s="436">
        <f ca="1">AVERAGEIFS(DContriDES!$E79:$ZZ79,DContriDES!$E$42:$ZZ$42,"&gt;="&amp;DContriBimestralAdel!Y$1,DContriDES!$E$42:$ZZ$42,"&lt;="&amp;DContriBimestralAdel!Y$2)</f>
        <v>0</v>
      </c>
      <c r="Z42" s="436">
        <f ca="1">AVERAGEIFS(DContriDES!$E79:$ZZ79,DContriDES!$E$42:$ZZ$42,"&gt;="&amp;DContriBimestralAdel!Z$1,DContriDES!$E$42:$ZZ$42,"&lt;="&amp;DContriBimestralAdel!Z$2)</f>
        <v>0</v>
      </c>
      <c r="AB42" s="363">
        <f ca="1">AVERAGEIFS(DContriORI!$E79:$ZZ79,DContriORI!$E$42:$ZZ$42,"&gt;="&amp;AB$1,DContriORI!$E$42:$ZZ$42,"&lt;="&amp;AB$2)</f>
        <v>1225596.0037562673</v>
      </c>
      <c r="AC42" s="363">
        <f ca="1">AVERAGEIFS(DContriORI!$E79:$ZZ79,DContriORI!$E$42:$ZZ$42,"&gt;="&amp;AC$1,DContriORI!$E$42:$ZZ$42,"&lt;="&amp;AC$2)</f>
        <v>1283657.1771568663</v>
      </c>
      <c r="AD42" s="363">
        <f ca="1">AVERAGEIFS(DContriORI!$E79:$ZZ79,DContriORI!$E$42:$ZZ$42,"&gt;="&amp;AD$1,DContriORI!$E$42:$ZZ$42,"&lt;="&amp;AD$2)</f>
        <v>1291446.2962859434</v>
      </c>
      <c r="AE42" s="363">
        <f ca="1">AVERAGEIFS(DContriORI!$E79:$ZZ79,DContriORI!$E$42:$ZZ$42,"&gt;="&amp;AE$1,DContriORI!$E$42:$ZZ$42,"&lt;="&amp;AE$2)</f>
        <v>1222222.7188012551</v>
      </c>
      <c r="AF42" s="363">
        <f ca="1">AVERAGEIFS(DContriORI!$E79:$ZZ79,DContriORI!$E$42:$ZZ$42,"&gt;="&amp;AF$1,DContriORI!$E$42:$ZZ$42,"&lt;="&amp;AF$2)</f>
        <v>1200319.3694952657</v>
      </c>
      <c r="AG42" s="363">
        <f ca="1">AVERAGEIFS(DContriORI!$E79:$ZZ79,DContriORI!$E$42:$ZZ$42,"&gt;="&amp;AG$1,DContriORI!$E$42:$ZZ$42,"&lt;="&amp;AG$2)</f>
        <v>1297028.8328660801</v>
      </c>
      <c r="AH42" s="363">
        <f ca="1">AVERAGEIFS(DContriORI!$E79:$ZZ79,DContriORI!$E$42:$ZZ$42,"&gt;="&amp;AH$1,DContriORI!$E$42:$ZZ$42,"&lt;="&amp;AH$2)</f>
        <v>1304980.9382879694</v>
      </c>
      <c r="AI42" s="363">
        <f ca="1">AVERAGEIFS(DContriORI!$E79:$ZZ79,DContriORI!$E$42:$ZZ$42,"&gt;="&amp;AI$1,DContriORI!$E$42:$ZZ$42,"&lt;="&amp;AI$2)</f>
        <v>1205092.6953503333</v>
      </c>
      <c r="AJ42" s="363">
        <f ca="1">AVERAGEIFS(DContriORI!$E79:$ZZ79,DContriORI!$E$42:$ZZ$42,"&gt;="&amp;AJ$1,DContriORI!$E$42:$ZZ$42,"&lt;="&amp;AJ$2)</f>
        <v>1192496.7832004896</v>
      </c>
      <c r="AK42" s="363">
        <f ca="1">AVERAGEIFS(DContriORI!$E79:$ZZ79,DContriORI!$E$42:$ZZ$42,"&gt;="&amp;AK$1,DContriORI!$E$42:$ZZ$42,"&lt;="&amp;AK$2)</f>
        <v>1241685.4139644729</v>
      </c>
      <c r="AL42" s="363">
        <f ca="1">AVERAGEIFS(DContriORI!$E79:$ZZ79,DContriORI!$E$42:$ZZ$42,"&gt;="&amp;AL$1,DContriORI!$E$42:$ZZ$42,"&lt;="&amp;AL$2)</f>
        <v>1181089.2599781326</v>
      </c>
      <c r="AM42" s="363">
        <f ca="1">AVERAGEIFS(DContriORI!$E79:$ZZ79,DContriORI!$E$42:$ZZ$42,"&gt;="&amp;AM$1,DContriORI!$E$42:$ZZ$42,"&lt;="&amp;AM$2)</f>
        <v>1110943.9397233396</v>
      </c>
      <c r="AO42" s="436">
        <f ca="1">AVERAGEIFS(DContriDES!$E79:$ZZ79,DContriDES!$E$42:$ZZ$42,"&gt;="&amp;DContriBimestralAdel!AO$1,DContriDES!$E$42:$ZZ$42,"&lt;="&amp;DContriBimestralAdel!AO$2)</f>
        <v>1227171.1783577614</v>
      </c>
      <c r="AP42" s="436">
        <f ca="1">AVERAGEIFS(DContriDES!$E79:$ZZ79,DContriDES!$E$42:$ZZ$42,"&gt;="&amp;DContriBimestralAdel!AP$1,DContriDES!$E$42:$ZZ$42,"&lt;="&amp;DContriBimestralAdel!AP$2)</f>
        <v>1268400.4121811327</v>
      </c>
      <c r="AQ42" s="436">
        <f ca="1">AVERAGEIFS(DContriDES!$E79:$ZZ79,DContriDES!$E$42:$ZZ$42,"&gt;="&amp;DContriBimestralAdel!AQ$1,DContriDES!$E$42:$ZZ$42,"&lt;="&amp;DContriBimestralAdel!AQ$2)</f>
        <v>1270237.6768289737</v>
      </c>
      <c r="AR42" s="436">
        <f ca="1">AVERAGEIFS(DContriDES!$E79:$ZZ79,DContriDES!$E$42:$ZZ$42,"&gt;="&amp;DContriBimestralAdel!AR$1,DContriDES!$E$42:$ZZ$42,"&lt;="&amp;DContriBimestralAdel!AR$2)</f>
        <v>1260436.9228396628</v>
      </c>
      <c r="AS42" s="436">
        <f ca="1">AVERAGEIFS(DContriDES!$E79:$ZZ79,DContriDES!$E$42:$ZZ$42,"&gt;="&amp;DContriBimestralAdel!AS$1,DContriDES!$E$42:$ZZ$42,"&lt;="&amp;DContriBimestralAdel!AS$2)</f>
        <v>1233715.0071460465</v>
      </c>
      <c r="AT42" s="436">
        <f ca="1">AVERAGEIFS(DContriDES!$E79:$ZZ79,DContriDES!$E$42:$ZZ$42,"&gt;="&amp;DContriBimestralAdel!AT$1,DContriDES!$E$42:$ZZ$42,"&lt;="&amp;DContriBimestralAdel!AT$2)</f>
        <v>1245030.1534914344</v>
      </c>
      <c r="AU42" s="436">
        <f ca="1">AVERAGEIFS(DContriDES!$E79:$ZZ79,DContriDES!$E$42:$ZZ$42,"&gt;="&amp;DContriBimestralAdel!AU$1,DContriDES!$E$42:$ZZ$42,"&lt;="&amp;DContriBimestralAdel!AU$2)</f>
        <v>1275922.1359557149</v>
      </c>
      <c r="AV42" s="436">
        <f ca="1">AVERAGEIFS(DContriDES!$E79:$ZZ79,DContriDES!$E$42:$ZZ$42,"&gt;="&amp;DContriBimestralAdel!AV$1,DContriDES!$E$42:$ZZ$42,"&lt;="&amp;DContriBimestralAdel!AV$2)</f>
        <v>1237580.3129426346</v>
      </c>
      <c r="AW42" s="436">
        <f ca="1">AVERAGEIFS(DContriDES!$E79:$ZZ79,DContriDES!$E$42:$ZZ$42,"&gt;="&amp;DContriBimestralAdel!AW$1,DContriDES!$E$42:$ZZ$42,"&lt;="&amp;DContriBimestralAdel!AW$2)</f>
        <v>1209841.9111008523</v>
      </c>
      <c r="AX42" s="436">
        <f ca="1">AVERAGEIFS(DContriDES!$E79:$ZZ79,DContriDES!$E$42:$ZZ$42,"&gt;="&amp;DContriBimestralAdel!AX$1,DContriDES!$E$42:$ZZ$42,"&lt;="&amp;DContriBimestralAdel!AX$2)</f>
        <v>1216559.0835257072</v>
      </c>
      <c r="AY42" s="436">
        <f ca="1">AVERAGEIFS(DContriDES!$E79:$ZZ79,DContriDES!$E$42:$ZZ$42,"&gt;="&amp;DContriBimestralAdel!AY$1,DContriDES!$E$42:$ZZ$42,"&lt;="&amp;DContriBimestralAdel!AY$2)</f>
        <v>1154836.0218034247</v>
      </c>
      <c r="AZ42" s="436">
        <f ca="1">AVERAGEIFS(DContriDES!$E79:$ZZ79,DContriDES!$E$42:$ZZ$42,"&gt;="&amp;DContriBimestralAdel!AZ$1,DContriDES!$E$42:$ZZ$42,"&lt;="&amp;DContriBimestralAdel!AZ$2)</f>
        <v>1145317.222086251</v>
      </c>
      <c r="BB42" s="436">
        <f ca="1">AVERAGEIFS(DContriDES!$E79:$ZZ79,DContriDES!$E$42:$ZZ$42,"&gt;="&amp;DContriBimestralAdel!BB$1,DContriDES!$E$42:$ZZ$42,"&lt;="&amp;DContriBimestralAdel!BB$2)</f>
        <v>1260436.9228396628</v>
      </c>
      <c r="BC42" s="436">
        <f ca="1">AVERAGEIFS(DContriDES!$E79:$ZZ79,DContriDES!$E$42:$ZZ$42,"&gt;="&amp;DContriBimestralAdel!BC$1,DContriDES!$E$42:$ZZ$42,"&lt;="&amp;DContriBimestralAdel!BC$2)</f>
        <v>1233715.0071460465</v>
      </c>
      <c r="BD42" s="436">
        <f ca="1">AVERAGEIFS(DContriDES!$E79:$ZZ79,DContriDES!$E$42:$ZZ$42,"&gt;="&amp;DContriBimestralAdel!BD$1,DContriDES!$E$42:$ZZ$42,"&lt;="&amp;DContriBimestralAdel!BD$2)</f>
        <v>1245030.1534914344</v>
      </c>
      <c r="BE42" s="436">
        <f ca="1">AVERAGEIFS(DContriDES!$E79:$ZZ79,DContriDES!$E$42:$ZZ$42,"&gt;="&amp;DContriBimestralAdel!BE$1,DContriDES!$E$42:$ZZ$42,"&lt;="&amp;DContriBimestralAdel!BE$2)</f>
        <v>1275922.1359557149</v>
      </c>
      <c r="BF42" s="436">
        <f ca="1">AVERAGEIFS(DContriDES!$E79:$ZZ79,DContriDES!$E$42:$ZZ$42,"&gt;="&amp;DContriBimestralAdel!BF$1,DContriDES!$E$42:$ZZ$42,"&lt;="&amp;DContriBimestralAdel!BF$2)</f>
        <v>1237580.3129426346</v>
      </c>
      <c r="BG42" s="436">
        <f ca="1">AVERAGEIFS(DContriDES!$E79:$ZZ79,DContriDES!$E$42:$ZZ$42,"&gt;="&amp;DContriBimestralAdel!BG$1,DContriDES!$E$42:$ZZ$42,"&lt;="&amp;DContriBimestralAdel!BG$2)</f>
        <v>1209841.9111008523</v>
      </c>
      <c r="BH42" s="436">
        <f ca="1">AVERAGEIFS(DContriDES!$E79:$ZZ79,DContriDES!$E$42:$ZZ$42,"&gt;="&amp;DContriBimestralAdel!BH$1,DContriDES!$E$42:$ZZ$42,"&lt;="&amp;DContriBimestralAdel!BH$2)</f>
        <v>1216559.0835257072</v>
      </c>
      <c r="BI42" s="436">
        <f ca="1">AVERAGEIFS(DContriDES!$E79:$ZZ79,DContriDES!$E$42:$ZZ$42,"&gt;="&amp;DContriBimestralAdel!BI$1,DContriDES!$E$42:$ZZ$42,"&lt;="&amp;DContriBimestralAdel!BI$2)</f>
        <v>1154836.0218034247</v>
      </c>
      <c r="BJ42" s="436">
        <f ca="1">AVERAGEIFS(DContriDES!$E79:$ZZ79,DContriDES!$E$42:$ZZ$42,"&gt;="&amp;DContriBimestralAdel!BJ$1,DContriDES!$E$42:$ZZ$42,"&lt;="&amp;DContriBimestralAdel!BJ$2)</f>
        <v>1145317.222086251</v>
      </c>
      <c r="BK42" s="436">
        <f ca="1">AVERAGEIFS(DContriDES!$E79:$ZZ79,DContriDES!$E$42:$ZZ$42,"&gt;="&amp;DContriBimestralAdel!BK$1,DContriDES!$E$42:$ZZ$42,"&lt;="&amp;DContriBimestralAdel!BK$2)</f>
        <v>0</v>
      </c>
      <c r="BL42" s="436">
        <f ca="1">AVERAGEIFS(DContriDES!$E79:$ZZ79,DContriDES!$E$42:$ZZ$42,"&gt;="&amp;DContriBimestralAdel!BL$1,DContriDES!$E$42:$ZZ$42,"&lt;="&amp;DContriBimestralAdel!BL$2)</f>
        <v>0</v>
      </c>
      <c r="BM42" s="436">
        <f ca="1">AVERAGEIFS(DContriDES!$E79:$ZZ79,DContriDES!$E$42:$ZZ$42,"&gt;="&amp;DContriBimestralAdel!BM$1,DContriDES!$E$42:$ZZ$42,"&lt;="&amp;DContriBimestralAdel!BM$2)</f>
        <v>0</v>
      </c>
    </row>
    <row r="43" spans="1:65" s="440" customFormat="1" x14ac:dyDescent="0.2">
      <c r="A43" s="436" t="s">
        <v>32</v>
      </c>
      <c r="B43" s="363">
        <f ca="1">AVERAGEIFS(DContriORI!$E80:$ZZ80,DContriORI!$E$42:$ZZ$42,"&gt;="&amp;B$1,DContriORI!$E$42:$ZZ$42,"&lt;="&amp;B$2)</f>
        <v>49104.473512213895</v>
      </c>
      <c r="C43" s="363">
        <f ca="1">AVERAGEIFS(DContriORI!$E80:$ZZ80,DContriORI!$E$42:$ZZ$42,"&gt;="&amp;C$1,DContriORI!$E$42:$ZZ$42,"&lt;="&amp;C$2)</f>
        <v>48039.228516459756</v>
      </c>
      <c r="D43" s="363">
        <f ca="1">AVERAGEIFS(DContriORI!$E80:$ZZ80,DContriORI!$E$42:$ZZ$42,"&gt;="&amp;D$1,DContriORI!$E$42:$ZZ$42,"&lt;="&amp;D$2)</f>
        <v>48434.540526434408</v>
      </c>
      <c r="E43" s="363">
        <f ca="1">AVERAGEIFS(DContriORI!$E80:$ZZ80,DContriORI!$E$42:$ZZ$42,"&gt;="&amp;E$1,DContriORI!$E$42:$ZZ$42,"&lt;="&amp;E$2)</f>
        <v>54153.312322594371</v>
      </c>
      <c r="F43" s="363">
        <f ca="1">AVERAGEIFS(DContriORI!$E80:$ZZ80,DContriORI!$E$42:$ZZ$42,"&gt;="&amp;F$1,DContriORI!$E$42:$ZZ$42,"&lt;="&amp;F$2)</f>
        <v>45897.49604786998</v>
      </c>
      <c r="G43" s="363">
        <f ca="1">AVERAGEIFS(DContriORI!$E80:$ZZ80,DContriORI!$E$42:$ZZ$42,"&gt;="&amp;G$1,DContriORI!$E$42:$ZZ$42,"&lt;="&amp;G$2)</f>
        <v>45683.476843920944</v>
      </c>
      <c r="H43" s="363">
        <f ca="1">AVERAGEIFS(DContriORI!$E80:$ZZ80,DContriORI!$E$42:$ZZ$42,"&gt;="&amp;H$1,DContriORI!$E$42:$ZZ$42,"&lt;="&amp;H$2)</f>
        <v>47909.770630337109</v>
      </c>
      <c r="I43" s="363">
        <f ca="1">AVERAGEIFS(DContriORI!$E80:$ZZ80,DContriORI!$E$42:$ZZ$42,"&gt;="&amp;I$1,DContriORI!$E$42:$ZZ$42,"&lt;="&amp;I$2)</f>
        <v>50667.571422067755</v>
      </c>
      <c r="J43" s="363">
        <f ca="1">AVERAGEIFS(DContriORI!$E80:$ZZ80,DContriORI!$E$42:$ZZ$42,"&gt;="&amp;J$1,DContriORI!$E$42:$ZZ$42,"&lt;="&amp;J$2)</f>
        <v>0</v>
      </c>
      <c r="K43" s="363">
        <f ca="1">AVERAGEIFS(DContriORI!$E80:$ZZ80,DContriORI!$E$42:$ZZ$42,"&gt;="&amp;K$1,DContriORI!$E$42:$ZZ$42,"&lt;="&amp;K$2)</f>
        <v>0</v>
      </c>
      <c r="L43" s="363">
        <f ca="1">AVERAGEIFS(DContriORI!$E80:$ZZ80,DContriORI!$E$42:$ZZ$42,"&gt;="&amp;L$1,DContriORI!$E$42:$ZZ$42,"&lt;="&amp;L$2)</f>
        <v>0</v>
      </c>
      <c r="M43" s="363">
        <f ca="1">AVERAGEIFS(DContriORI!$E80:$ZZ80,DContriORI!$E$42:$ZZ$42,"&gt;="&amp;M$1,DContriORI!$E$42:$ZZ$42,"&lt;="&amp;M$2)</f>
        <v>0</v>
      </c>
      <c r="O43" s="436">
        <f ca="1">AVERAGEIFS(DContriDES!$E80:$ZZ80,DContriDES!$E$42:$ZZ$42,"&gt;="&amp;DContriBimestralAdel!O$1,DContriDES!$E$42:$ZZ$42,"&lt;="&amp;DContriBimestralAdel!O$2)</f>
        <v>51131.060108790392</v>
      </c>
      <c r="P43" s="436">
        <f ca="1">AVERAGEIFS(DContriDES!$E80:$ZZ80,DContriDES!$E$42:$ZZ$42,"&gt;="&amp;DContriBimestralAdel!P$1,DContriDES!$E$42:$ZZ$42,"&lt;="&amp;DContriBimestralAdel!P$2)</f>
        <v>47985.130341988435</v>
      </c>
      <c r="Q43" s="436">
        <f ca="1">AVERAGEIFS(DContriDES!$E80:$ZZ80,DContriDES!$E$42:$ZZ$42,"&gt;="&amp;DContriBimestralAdel!Q$1,DContriDES!$E$42:$ZZ$42,"&lt;="&amp;DContriBimestralAdel!Q$2)</f>
        <v>48597.275498271476</v>
      </c>
      <c r="R43" s="436">
        <f ca="1">AVERAGEIFS(DContriDES!$E80:$ZZ80,DContriDES!$E$42:$ZZ$42,"&gt;="&amp;DContriBimestralAdel!R$1,DContriDES!$E$42:$ZZ$42,"&lt;="&amp;DContriBimestralAdel!R$2)</f>
        <v>49318.94475823448</v>
      </c>
      <c r="S43" s="436">
        <f ca="1">AVERAGEIFS(DContriDES!$E80:$ZZ80,DContriDES!$E$42:$ZZ$42,"&gt;="&amp;DContriBimestralAdel!S$1,DContriDES!$E$42:$ZZ$42,"&lt;="&amp;DContriBimestralAdel!S$2)</f>
        <v>48021.479262433073</v>
      </c>
      <c r="T43" s="436">
        <f ca="1">AVERAGEIFS(DContriDES!$E80:$ZZ80,DContriDES!$E$42:$ZZ$42,"&gt;="&amp;DContriBimestralAdel!T$1,DContriDES!$E$42:$ZZ$42,"&lt;="&amp;DContriBimestralAdel!T$2)</f>
        <v>47523.390927575689</v>
      </c>
      <c r="U43" s="436">
        <f ca="1">AVERAGEIFS(DContriDES!$E80:$ZZ80,DContriDES!$E$42:$ZZ$42,"&gt;="&amp;DContriBimestralAdel!U$1,DContriDES!$E$42:$ZZ$42,"&lt;="&amp;DContriBimestralAdel!U$2)</f>
        <v>48149.660471508374</v>
      </c>
      <c r="V43" s="436">
        <f ca="1">AVERAGEIFS(DContriDES!$E80:$ZZ80,DContriDES!$E$42:$ZZ$42,"&gt;="&amp;DContriBimestralAdel!V$1,DContriDES!$E$42:$ZZ$42,"&lt;="&amp;DContriBimestralAdel!V$2)</f>
        <v>46303.19961232003</v>
      </c>
      <c r="W43" s="436">
        <f ca="1">AVERAGEIFS(DContriDES!$E80:$ZZ80,DContriDES!$E$42:$ZZ$42,"&gt;="&amp;DContriBimestralAdel!W$1,DContriDES!$E$42:$ZZ$42,"&lt;="&amp;DContriBimestralAdel!W$2)</f>
        <v>0</v>
      </c>
      <c r="X43" s="436">
        <f ca="1">AVERAGEIFS(DContriDES!$E80:$ZZ80,DContriDES!$E$42:$ZZ$42,"&gt;="&amp;DContriBimestralAdel!X$1,DContriDES!$E$42:$ZZ$42,"&lt;="&amp;DContriBimestralAdel!X$2)</f>
        <v>0</v>
      </c>
      <c r="Y43" s="436">
        <f ca="1">AVERAGEIFS(DContriDES!$E80:$ZZ80,DContriDES!$E$42:$ZZ$42,"&gt;="&amp;DContriBimestralAdel!Y$1,DContriDES!$E$42:$ZZ$42,"&lt;="&amp;DContriBimestralAdel!Y$2)</f>
        <v>0</v>
      </c>
      <c r="Z43" s="436">
        <f ca="1">AVERAGEIFS(DContriDES!$E80:$ZZ80,DContriDES!$E$42:$ZZ$42,"&gt;="&amp;DContriBimestralAdel!Z$1,DContriDES!$E$42:$ZZ$42,"&lt;="&amp;DContriBimestralAdel!Z$2)</f>
        <v>0</v>
      </c>
      <c r="AB43" s="363">
        <f ca="1">AVERAGEIFS(DContriORI!$E80:$ZZ80,DContriORI!$E$42:$ZZ$42,"&gt;="&amp;AB$1,DContriORI!$E$42:$ZZ$42,"&lt;="&amp;AB$2)</f>
        <v>51099.695969443921</v>
      </c>
      <c r="AC43" s="363">
        <f ca="1">AVERAGEIFS(DContriORI!$E80:$ZZ80,DContriORI!$E$42:$ZZ$42,"&gt;="&amp;AC$1,DContriORI!$E$42:$ZZ$42,"&lt;="&amp;AC$2)</f>
        <v>51783.364267518198</v>
      </c>
      <c r="AD43" s="363">
        <f ca="1">AVERAGEIFS(DContriORI!$E80:$ZZ80,DContriORI!$E$42:$ZZ$42,"&gt;="&amp;AD$1,DContriORI!$E$42:$ZZ$42,"&lt;="&amp;AD$2)</f>
        <v>49771.081268371432</v>
      </c>
      <c r="AE43" s="363">
        <f ca="1">AVERAGEIFS(DContriORI!$E80:$ZZ80,DContriORI!$E$42:$ZZ$42,"&gt;="&amp;AE$1,DContriORI!$E$42:$ZZ$42,"&lt;="&amp;AE$2)</f>
        <v>53958.978494682815</v>
      </c>
      <c r="AF43" s="363">
        <f ca="1">AVERAGEIFS(DContriORI!$E80:$ZZ80,DContriORI!$E$42:$ZZ$42,"&gt;="&amp;AF$1,DContriORI!$E$42:$ZZ$42,"&lt;="&amp;AF$2)</f>
        <v>48557.750886185975</v>
      </c>
      <c r="AG43" s="363">
        <f ca="1">AVERAGEIFS(DContriORI!$E80:$ZZ80,DContriORI!$E$42:$ZZ$42,"&gt;="&amp;AG$1,DContriORI!$E$42:$ZZ$42,"&lt;="&amp;AG$2)</f>
        <v>48697.662602060074</v>
      </c>
      <c r="AH43" s="363">
        <f ca="1">AVERAGEIFS(DContriORI!$E80:$ZZ80,DContriORI!$E$42:$ZZ$42,"&gt;="&amp;AH$1,DContriORI!$E$42:$ZZ$42,"&lt;="&amp;AH$2)</f>
        <v>48299.077994754065</v>
      </c>
      <c r="AI43" s="363">
        <f ca="1">AVERAGEIFS(DContriORI!$E80:$ZZ80,DContriORI!$E$42:$ZZ$42,"&gt;="&amp;AI$1,DContriORI!$E$42:$ZZ$42,"&lt;="&amp;AI$2)</f>
        <v>52362.116517004324</v>
      </c>
      <c r="AJ43" s="363">
        <f ca="1">AVERAGEIFS(DContriORI!$E80:$ZZ80,DContriORI!$E$42:$ZZ$42,"&gt;="&amp;AJ$1,DContriORI!$E$42:$ZZ$42,"&lt;="&amp;AJ$2)</f>
        <v>46859.84794134969</v>
      </c>
      <c r="AK43" s="363">
        <f ca="1">AVERAGEIFS(DContriORI!$E80:$ZZ80,DContriORI!$E$42:$ZZ$42,"&gt;="&amp;AK$1,DContriORI!$E$42:$ZZ$42,"&lt;="&amp;AK$2)</f>
        <v>46451.801477794048</v>
      </c>
      <c r="AL43" s="363">
        <f ca="1">AVERAGEIFS(DContriORI!$E80:$ZZ80,DContriORI!$E$42:$ZZ$42,"&gt;="&amp;AL$1,DContriORI!$E$42:$ZZ$42,"&lt;="&amp;AL$2)</f>
        <v>46865.631905359354</v>
      </c>
      <c r="AM43" s="363">
        <f ca="1">AVERAGEIFS(DContriORI!$E80:$ZZ80,DContriORI!$E$42:$ZZ$42,"&gt;="&amp;AM$1,DContriORI!$E$42:$ZZ$42,"&lt;="&amp;AM$2)</f>
        <v>49198.673811389868</v>
      </c>
      <c r="AO43" s="436">
        <f ca="1">AVERAGEIFS(DContriDES!$E80:$ZZ80,DContriDES!$E$42:$ZZ$42,"&gt;="&amp;DContriBimestralAdel!AO$1,DContriDES!$E$42:$ZZ$42,"&lt;="&amp;DContriBimestralAdel!AO$2)</f>
        <v>52278.112842789589</v>
      </c>
      <c r="AP43" s="436">
        <f ca="1">AVERAGEIFS(DContriDES!$E80:$ZZ80,DContriDES!$E$42:$ZZ$42,"&gt;="&amp;DContriBimestralAdel!AP$1,DContriDES!$E$42:$ZZ$42,"&lt;="&amp;DContriBimestralAdel!AP$2)</f>
        <v>52863.500349377864</v>
      </c>
      <c r="AQ43" s="436">
        <f ca="1">AVERAGEIFS(DContriDES!$E80:$ZZ80,DContriDES!$E$42:$ZZ$42,"&gt;="&amp;DContriBimestralAdel!AQ$1,DContriDES!$E$42:$ZZ$42,"&lt;="&amp;DContriBimestralAdel!AQ$2)</f>
        <v>50458.361941820447</v>
      </c>
      <c r="AR43" s="436">
        <f ca="1">AVERAGEIFS(DContriDES!$E80:$ZZ80,DContriDES!$E$42:$ZZ$42,"&gt;="&amp;DContriBimestralAdel!AR$1,DContriDES!$E$42:$ZZ$42,"&lt;="&amp;DContriBimestralAdel!AR$2)</f>
        <v>51063.901999558926</v>
      </c>
      <c r="AS43" s="436">
        <f ca="1">AVERAGEIFS(DContriDES!$E80:$ZZ80,DContriDES!$E$42:$ZZ$42,"&gt;="&amp;DContriBimestralAdel!AS$1,DContriDES!$E$42:$ZZ$42,"&lt;="&amp;DContriBimestralAdel!AS$2)</f>
        <v>50810.263802610054</v>
      </c>
      <c r="AT43" s="436">
        <f ca="1">AVERAGEIFS(DContriDES!$E80:$ZZ80,DContriDES!$E$42:$ZZ$42,"&gt;="&amp;DContriBimestralAdel!AT$1,DContriDES!$E$42:$ZZ$42,"&lt;="&amp;DContriBimestralAdel!AT$2)</f>
        <v>48922.10855682008</v>
      </c>
      <c r="AU43" s="436">
        <f ca="1">AVERAGEIFS(DContriDES!$E80:$ZZ80,DContriDES!$E$42:$ZZ$42,"&gt;="&amp;DContriBimestralAdel!AU$1,DContriDES!$E$42:$ZZ$42,"&lt;="&amp;DContriBimestralAdel!AU$2)</f>
        <v>48867.439076653856</v>
      </c>
      <c r="AV43" s="436">
        <f ca="1">AVERAGEIFS(DContriDES!$E80:$ZZ80,DContriDES!$E$42:$ZZ$42,"&gt;="&amp;DContriBimestralAdel!AV$1,DContriDES!$E$42:$ZZ$42,"&lt;="&amp;DContriBimestralAdel!AV$2)</f>
        <v>49168.234250903508</v>
      </c>
      <c r="AW43" s="436">
        <f ca="1">AVERAGEIFS(DContriDES!$E80:$ZZ80,DContriDES!$E$42:$ZZ$42,"&gt;="&amp;DContriBimestralAdel!AW$1,DContriDES!$E$42:$ZZ$42,"&lt;="&amp;DContriBimestralAdel!AW$2)</f>
        <v>48163.755239316342</v>
      </c>
      <c r="AX43" s="436">
        <f ca="1">AVERAGEIFS(DContriDES!$E80:$ZZ80,DContriDES!$E$42:$ZZ$42,"&gt;="&amp;DContriBimestralAdel!AX$1,DContriDES!$E$42:$ZZ$42,"&lt;="&amp;DContriBimestralAdel!AX$2)</f>
        <v>47653.866198674252</v>
      </c>
      <c r="AY43" s="436">
        <f ca="1">AVERAGEIFS(DContriDES!$E80:$ZZ80,DContriDES!$E$42:$ZZ$42,"&gt;="&amp;DContriBimestralAdel!AY$1,DContriDES!$E$42:$ZZ$42,"&lt;="&amp;DContriBimestralAdel!AY$2)</f>
        <v>47452.587752896914</v>
      </c>
      <c r="AZ43" s="436">
        <f ca="1">AVERAGEIFS(DContriDES!$E80:$ZZ80,DContriDES!$E$42:$ZZ$42,"&gt;="&amp;DContriBimestralAdel!AZ$1,DContriDES!$E$42:$ZZ$42,"&lt;="&amp;DContriBimestralAdel!AZ$2)</f>
        <v>46142.991916007792</v>
      </c>
      <c r="BB43" s="436">
        <f ca="1">AVERAGEIFS(DContriDES!$E80:$ZZ80,DContriDES!$E$42:$ZZ$42,"&gt;="&amp;DContriBimestralAdel!BB$1,DContriDES!$E$42:$ZZ$42,"&lt;="&amp;DContriBimestralAdel!BB$2)</f>
        <v>51063.901999558926</v>
      </c>
      <c r="BC43" s="436">
        <f ca="1">AVERAGEIFS(DContriDES!$E80:$ZZ80,DContriDES!$E$42:$ZZ$42,"&gt;="&amp;DContriBimestralAdel!BC$1,DContriDES!$E$42:$ZZ$42,"&lt;="&amp;DContriBimestralAdel!BC$2)</f>
        <v>50810.263802610054</v>
      </c>
      <c r="BD43" s="436">
        <f ca="1">AVERAGEIFS(DContriDES!$E80:$ZZ80,DContriDES!$E$42:$ZZ$42,"&gt;="&amp;DContriBimestralAdel!BD$1,DContriDES!$E$42:$ZZ$42,"&lt;="&amp;DContriBimestralAdel!BD$2)</f>
        <v>48922.10855682008</v>
      </c>
      <c r="BE43" s="436">
        <f ca="1">AVERAGEIFS(DContriDES!$E80:$ZZ80,DContriDES!$E$42:$ZZ$42,"&gt;="&amp;DContriBimestralAdel!BE$1,DContriDES!$E$42:$ZZ$42,"&lt;="&amp;DContriBimestralAdel!BE$2)</f>
        <v>48867.439076653856</v>
      </c>
      <c r="BF43" s="436">
        <f ca="1">AVERAGEIFS(DContriDES!$E80:$ZZ80,DContriDES!$E$42:$ZZ$42,"&gt;="&amp;DContriBimestralAdel!BF$1,DContriDES!$E$42:$ZZ$42,"&lt;="&amp;DContriBimestralAdel!BF$2)</f>
        <v>49168.234250903508</v>
      </c>
      <c r="BG43" s="436">
        <f ca="1">AVERAGEIFS(DContriDES!$E80:$ZZ80,DContriDES!$E$42:$ZZ$42,"&gt;="&amp;DContriBimestralAdel!BG$1,DContriDES!$E$42:$ZZ$42,"&lt;="&amp;DContriBimestralAdel!BG$2)</f>
        <v>48163.755239316342</v>
      </c>
      <c r="BH43" s="436">
        <f ca="1">AVERAGEIFS(DContriDES!$E80:$ZZ80,DContriDES!$E$42:$ZZ$42,"&gt;="&amp;DContriBimestralAdel!BH$1,DContriDES!$E$42:$ZZ$42,"&lt;="&amp;DContriBimestralAdel!BH$2)</f>
        <v>47653.866198674252</v>
      </c>
      <c r="BI43" s="436">
        <f ca="1">AVERAGEIFS(DContriDES!$E80:$ZZ80,DContriDES!$E$42:$ZZ$42,"&gt;="&amp;DContriBimestralAdel!BI$1,DContriDES!$E$42:$ZZ$42,"&lt;="&amp;DContriBimestralAdel!BI$2)</f>
        <v>47452.587752896914</v>
      </c>
      <c r="BJ43" s="436">
        <f ca="1">AVERAGEIFS(DContriDES!$E80:$ZZ80,DContriDES!$E$42:$ZZ$42,"&gt;="&amp;DContriBimestralAdel!BJ$1,DContriDES!$E$42:$ZZ$42,"&lt;="&amp;DContriBimestralAdel!BJ$2)</f>
        <v>46142.991916007792</v>
      </c>
      <c r="BK43" s="436">
        <f ca="1">AVERAGEIFS(DContriDES!$E80:$ZZ80,DContriDES!$E$42:$ZZ$42,"&gt;="&amp;DContriBimestralAdel!BK$1,DContriDES!$E$42:$ZZ$42,"&lt;="&amp;DContriBimestralAdel!BK$2)</f>
        <v>0</v>
      </c>
      <c r="BL43" s="436">
        <f ca="1">AVERAGEIFS(DContriDES!$E80:$ZZ80,DContriDES!$E$42:$ZZ$42,"&gt;="&amp;DContriBimestralAdel!BL$1,DContriDES!$E$42:$ZZ$42,"&lt;="&amp;DContriBimestralAdel!BL$2)</f>
        <v>0</v>
      </c>
      <c r="BM43" s="436">
        <f ca="1">AVERAGEIFS(DContriDES!$E80:$ZZ80,DContriDES!$E$42:$ZZ$42,"&gt;="&amp;DContriBimestralAdel!BM$1,DContriDES!$E$42:$ZZ$42,"&lt;="&amp;DContriBimestralAdel!BM$2)</f>
        <v>0</v>
      </c>
    </row>
    <row r="44" spans="1:65" s="440" customFormat="1" x14ac:dyDescent="0.2">
      <c r="A44" s="436" t="s">
        <v>33</v>
      </c>
      <c r="B44" s="363">
        <f ca="1">AVERAGEIFS(DContriORI!$E81:$ZZ81,DContriORI!$E$42:$ZZ$42,"&gt;="&amp;B$1,DContriORI!$E$42:$ZZ$42,"&lt;="&amp;B$2)</f>
        <v>136638.85899488867</v>
      </c>
      <c r="C44" s="363">
        <f ca="1">AVERAGEIFS(DContriORI!$E81:$ZZ81,DContriORI!$E$42:$ZZ$42,"&gt;="&amp;C$1,DContriORI!$E$42:$ZZ$42,"&lt;="&amp;C$2)</f>
        <v>141573.49115836766</v>
      </c>
      <c r="D44" s="363">
        <f ca="1">AVERAGEIFS(DContriORI!$E81:$ZZ81,DContriORI!$E$42:$ZZ$42,"&gt;="&amp;D$1,DContriORI!$E$42:$ZZ$42,"&lt;="&amp;D$2)</f>
        <v>142895.78647505384</v>
      </c>
      <c r="E44" s="363">
        <f ca="1">AVERAGEIFS(DContriORI!$E81:$ZZ81,DContriORI!$E$42:$ZZ$42,"&gt;="&amp;E$1,DContriORI!$E$42:$ZZ$42,"&lt;="&amp;E$2)</f>
        <v>179609.04812212253</v>
      </c>
      <c r="F44" s="363">
        <f ca="1">AVERAGEIFS(DContriORI!$E81:$ZZ81,DContriORI!$E$42:$ZZ$42,"&gt;="&amp;F$1,DContriORI!$E$42:$ZZ$42,"&lt;="&amp;F$2)</f>
        <v>172911.78424052201</v>
      </c>
      <c r="G44" s="363">
        <f ca="1">AVERAGEIFS(DContriORI!$E81:$ZZ81,DContriORI!$E$42:$ZZ$42,"&gt;="&amp;G$1,DContriORI!$E$42:$ZZ$42,"&lt;="&amp;G$2)</f>
        <v>189648.46216654393</v>
      </c>
      <c r="H44" s="363">
        <f ca="1">AVERAGEIFS(DContriORI!$E81:$ZZ81,DContriORI!$E$42:$ZZ$42,"&gt;="&amp;H$1,DContriORI!$E$42:$ZZ$42,"&lt;="&amp;H$2)</f>
        <v>175098.57124609593</v>
      </c>
      <c r="I44" s="363">
        <f ca="1">AVERAGEIFS(DContriORI!$E81:$ZZ81,DContriORI!$E$42:$ZZ$42,"&gt;="&amp;I$1,DContriORI!$E$42:$ZZ$42,"&lt;="&amp;I$2)</f>
        <v>184655.69217719918</v>
      </c>
      <c r="J44" s="363">
        <f ca="1">AVERAGEIFS(DContriORI!$E81:$ZZ81,DContriORI!$E$42:$ZZ$42,"&gt;="&amp;J$1,DContriORI!$E$42:$ZZ$42,"&lt;="&amp;J$2)</f>
        <v>0</v>
      </c>
      <c r="K44" s="363">
        <f ca="1">AVERAGEIFS(DContriORI!$E81:$ZZ81,DContriORI!$E$42:$ZZ$42,"&gt;="&amp;K$1,DContriORI!$E$42:$ZZ$42,"&lt;="&amp;K$2)</f>
        <v>0</v>
      </c>
      <c r="L44" s="363">
        <f ca="1">AVERAGEIFS(DContriORI!$E81:$ZZ81,DContriORI!$E$42:$ZZ$42,"&gt;="&amp;L$1,DContriORI!$E$42:$ZZ$42,"&lt;="&amp;L$2)</f>
        <v>0</v>
      </c>
      <c r="M44" s="363">
        <f ca="1">AVERAGEIFS(DContriORI!$E81:$ZZ81,DContriORI!$E$42:$ZZ$42,"&gt;="&amp;M$1,DContriORI!$E$42:$ZZ$42,"&lt;="&amp;M$2)</f>
        <v>0</v>
      </c>
      <c r="O44" s="436">
        <f ca="1">AVERAGEIFS(DContriDES!$E81:$ZZ81,DContriDES!$E$42:$ZZ$42,"&gt;="&amp;DContriBimestralAdel!O$1,DContriDES!$E$42:$ZZ$42,"&lt;="&amp;DContriBimestralAdel!O$2)</f>
        <v>138615.54704048036</v>
      </c>
      <c r="P44" s="436">
        <f ca="1">AVERAGEIFS(DContriDES!$E81:$ZZ81,DContriDES!$E$42:$ZZ$42,"&gt;="&amp;DContriBimestralAdel!P$1,DContriDES!$E$42:$ZZ$42,"&lt;="&amp;DContriBimestralAdel!P$2)</f>
        <v>137814.60702272796</v>
      </c>
      <c r="Q44" s="436">
        <f ca="1">AVERAGEIFS(DContriDES!$E81:$ZZ81,DContriDES!$E$42:$ZZ$42,"&gt;="&amp;DContriBimestralAdel!Q$1,DContriDES!$E$42:$ZZ$42,"&lt;="&amp;DContriBimestralAdel!Q$2)</f>
        <v>147813.5721420609</v>
      </c>
      <c r="R44" s="436">
        <f ca="1">AVERAGEIFS(DContriDES!$E81:$ZZ81,DContriDES!$E$42:$ZZ$42,"&gt;="&amp;DContriBimestralAdel!R$1,DContriDES!$E$42:$ZZ$42,"&lt;="&amp;DContriBimestralAdel!R$2)</f>
        <v>173460.45977955384</v>
      </c>
      <c r="S44" s="436">
        <f ca="1">AVERAGEIFS(DContriDES!$E81:$ZZ81,DContriDES!$E$42:$ZZ$42,"&gt;="&amp;DContriBimestralAdel!S$1,DContriDES!$E$42:$ZZ$42,"&lt;="&amp;DContriBimestralAdel!S$2)</f>
        <v>178094.99023915682</v>
      </c>
      <c r="T44" s="436">
        <f ca="1">AVERAGEIFS(DContriDES!$E81:$ZZ81,DContriDES!$E$42:$ZZ$42,"&gt;="&amp;DContriBimestralAdel!T$1,DContriDES!$E$42:$ZZ$42,"&lt;="&amp;DContriBimestralAdel!T$2)</f>
        <v>190798.99554399095</v>
      </c>
      <c r="U44" s="436">
        <f ca="1">AVERAGEIFS(DContriDES!$E81:$ZZ81,DContriDES!$E$42:$ZZ$42,"&gt;="&amp;DContriBimestralAdel!U$1,DContriDES!$E$42:$ZZ$42,"&lt;="&amp;DContriBimestralAdel!U$2)</f>
        <v>183616.07011162298</v>
      </c>
      <c r="V44" s="436">
        <f ca="1">AVERAGEIFS(DContriDES!$E81:$ZZ81,DContriDES!$E$42:$ZZ$42,"&gt;="&amp;DContriBimestralAdel!V$1,DContriDES!$E$42:$ZZ$42,"&lt;="&amp;DContriBimestralAdel!V$2)</f>
        <v>179233.95775486401</v>
      </c>
      <c r="W44" s="436">
        <f ca="1">AVERAGEIFS(DContriDES!$E81:$ZZ81,DContriDES!$E$42:$ZZ$42,"&gt;="&amp;DContriBimestralAdel!W$1,DContriDES!$E$42:$ZZ$42,"&lt;="&amp;DContriBimestralAdel!W$2)</f>
        <v>0</v>
      </c>
      <c r="X44" s="436">
        <f ca="1">AVERAGEIFS(DContriDES!$E81:$ZZ81,DContriDES!$E$42:$ZZ$42,"&gt;="&amp;DContriBimestralAdel!X$1,DContriDES!$E$42:$ZZ$42,"&lt;="&amp;DContriBimestralAdel!X$2)</f>
        <v>0</v>
      </c>
      <c r="Y44" s="436">
        <f ca="1">AVERAGEIFS(DContriDES!$E81:$ZZ81,DContriDES!$E$42:$ZZ$42,"&gt;="&amp;DContriBimestralAdel!Y$1,DContriDES!$E$42:$ZZ$42,"&lt;="&amp;DContriBimestralAdel!Y$2)</f>
        <v>0</v>
      </c>
      <c r="Z44" s="436">
        <f ca="1">AVERAGEIFS(DContriDES!$E81:$ZZ81,DContriDES!$E$42:$ZZ$42,"&gt;="&amp;DContriBimestralAdel!Z$1,DContriDES!$E$42:$ZZ$42,"&lt;="&amp;DContriBimestralAdel!Z$2)</f>
        <v>0</v>
      </c>
      <c r="AB44" s="363">
        <f ca="1">AVERAGEIFS(DContriORI!$E81:$ZZ81,DContriORI!$E$42:$ZZ$42,"&gt;="&amp;AB$1,DContriORI!$E$42:$ZZ$42,"&lt;="&amp;AB$2)</f>
        <v>137317.3310068463</v>
      </c>
      <c r="AC44" s="363">
        <f ca="1">AVERAGEIFS(DContriORI!$E81:$ZZ81,DContriORI!$E$42:$ZZ$42,"&gt;="&amp;AC$1,DContriORI!$E$42:$ZZ$42,"&lt;="&amp;AC$2)</f>
        <v>137169.64844859726</v>
      </c>
      <c r="AD44" s="363">
        <f ca="1">AVERAGEIFS(DContriORI!$E81:$ZZ81,DContriORI!$E$42:$ZZ$42,"&gt;="&amp;AD$1,DContriORI!$E$42:$ZZ$42,"&lt;="&amp;AD$2)</f>
        <v>138051.69270216904</v>
      </c>
      <c r="AE44" s="363">
        <f ca="1">AVERAGEIFS(DContriORI!$E81:$ZZ81,DContriORI!$E$42:$ZZ$42,"&gt;="&amp;AE$1,DContriORI!$E$42:$ZZ$42,"&lt;="&amp;AE$2)</f>
        <v>139479.57184217274</v>
      </c>
      <c r="AF44" s="363">
        <f ca="1">AVERAGEIFS(DContriORI!$E81:$ZZ81,DContriORI!$E$42:$ZZ$42,"&gt;="&amp;AF$1,DContriORI!$E$42:$ZZ$42,"&lt;="&amp;AF$2)</f>
        <v>138957.5619524582</v>
      </c>
      <c r="AG44" s="363">
        <f ca="1">AVERAGEIFS(DContriORI!$E81:$ZZ81,DContriORI!$E$42:$ZZ$42,"&gt;="&amp;AG$1,DContriORI!$E$42:$ZZ$42,"&lt;="&amp;AG$2)</f>
        <v>143186.04042811421</v>
      </c>
      <c r="AH44" s="363">
        <f ca="1">AVERAGEIFS(DContriORI!$E81:$ZZ81,DContriORI!$E$42:$ZZ$42,"&gt;="&amp;AH$1,DContriORI!$E$42:$ZZ$42,"&lt;="&amp;AH$2)</f>
        <v>143092.27073308628</v>
      </c>
      <c r="AI44" s="363">
        <f ca="1">AVERAGEIFS(DContriORI!$E81:$ZZ81,DContriORI!$E$42:$ZZ$42,"&gt;="&amp;AI$1,DContriORI!$E$42:$ZZ$42,"&lt;="&amp;AI$2)</f>
        <v>180910.65488612431</v>
      </c>
      <c r="AJ44" s="363">
        <f ca="1">AVERAGEIFS(DContriORI!$E81:$ZZ81,DContriORI!$E$42:$ZZ$42,"&gt;="&amp;AJ$1,DContriORI!$E$42:$ZZ$42,"&lt;="&amp;AJ$2)</f>
        <v>187176.68303897584</v>
      </c>
      <c r="AK44" s="363">
        <f ca="1">AVERAGEIFS(DContriORI!$E81:$ZZ81,DContriORI!$E$42:$ZZ$42,"&gt;="&amp;AK$1,DContriORI!$E$42:$ZZ$42,"&lt;="&amp;AK$2)</f>
        <v>186218.46768680494</v>
      </c>
      <c r="AL44" s="363">
        <f ca="1">AVERAGEIFS(DContriORI!$E81:$ZZ81,DContriORI!$E$42:$ZZ$42,"&gt;="&amp;AL$1,DContriORI!$E$42:$ZZ$42,"&lt;="&amp;AL$2)</f>
        <v>176439.83622453731</v>
      </c>
      <c r="AM44" s="363">
        <f ca="1">AVERAGEIFS(DContriORI!$E81:$ZZ81,DContriORI!$E$42:$ZZ$42,"&gt;="&amp;AM$1,DContriORI!$E$42:$ZZ$42,"&lt;="&amp;AM$2)</f>
        <v>181930.55998290304</v>
      </c>
      <c r="AO44" s="436">
        <f ca="1">AVERAGEIFS(DContriDES!$E81:$ZZ81,DContriDES!$E$42:$ZZ$42,"&gt;="&amp;DContriBimestralAdel!AO$1,DContriDES!$E$42:$ZZ$42,"&lt;="&amp;DContriBimestralAdel!AO$2)</f>
        <v>138710.2354599825</v>
      </c>
      <c r="AP44" s="436">
        <f ca="1">AVERAGEIFS(DContriDES!$E81:$ZZ81,DContriDES!$E$42:$ZZ$42,"&gt;="&amp;DContriBimestralAdel!AP$1,DContriDES!$E$42:$ZZ$42,"&lt;="&amp;DContriBimestralAdel!AP$2)</f>
        <v>137976.16984554453</v>
      </c>
      <c r="AQ44" s="436">
        <f ca="1">AVERAGEIFS(DContriDES!$E81:$ZZ81,DContriDES!$E$42:$ZZ$42,"&gt;="&amp;DContriBimestralAdel!AQ$1,DContriDES!$E$42:$ZZ$42,"&lt;="&amp;DContriBimestralAdel!AQ$2)</f>
        <v>140357.66351636618</v>
      </c>
      <c r="AR44" s="436">
        <f ca="1">AVERAGEIFS(DContriDES!$E81:$ZZ81,DContriDES!$E$42:$ZZ$42,"&gt;="&amp;DContriBimestralAdel!AR$1,DContriDES!$E$42:$ZZ$42,"&lt;="&amp;DContriBimestralAdel!AR$2)</f>
        <v>137003.17598899649</v>
      </c>
      <c r="AS44" s="436">
        <f ca="1">AVERAGEIFS(DContriDES!$E81:$ZZ81,DContriDES!$E$42:$ZZ$42,"&gt;="&amp;DContriBimestralAdel!AS$1,DContriDES!$E$42:$ZZ$42,"&lt;="&amp;DContriBimestralAdel!AS$2)</f>
        <v>139417.46162015968</v>
      </c>
      <c r="AT44" s="436">
        <f ca="1">AVERAGEIFS(DContriDES!$E81:$ZZ81,DContriDES!$E$42:$ZZ$42,"&gt;="&amp;DContriBimestralAdel!AT$1,DContriDES!$E$42:$ZZ$42,"&lt;="&amp;DContriBimestralAdel!AT$2)</f>
        <v>141454.80233806811</v>
      </c>
      <c r="AU44" s="436">
        <f ca="1">AVERAGEIFS(DContriDES!$E81:$ZZ81,DContriDES!$E$42:$ZZ$42,"&gt;="&amp;DContriBimestralAdel!AU$1,DContriDES!$E$42:$ZZ$42,"&lt;="&amp;DContriBimestralAdel!AU$2)</f>
        <v>147304.1260046869</v>
      </c>
      <c r="AV44" s="436">
        <f ca="1">AVERAGEIFS(DContriDES!$E81:$ZZ81,DContriDES!$E$42:$ZZ$42,"&gt;="&amp;DContriBimestralAdel!AV$1,DContriDES!$E$42:$ZZ$42,"&lt;="&amp;DContriBimestralAdel!AV$2)</f>
        <v>177095.92675440977</v>
      </c>
      <c r="AW44" s="436">
        <f ca="1">AVERAGEIFS(DContriDES!$E81:$ZZ81,DContriDES!$E$42:$ZZ$42,"&gt;="&amp;DContriBimestralAdel!AW$1,DContriDES!$E$42:$ZZ$42,"&lt;="&amp;DContriBimestralAdel!AW$2)</f>
        <v>183333.94023244301</v>
      </c>
      <c r="AX44" s="436">
        <f ca="1">AVERAGEIFS(DContriDES!$E81:$ZZ81,DContriDES!$E$42:$ZZ$42,"&gt;="&amp;DContriBimestralAdel!AX$1,DContriDES!$E$42:$ZZ$42,"&lt;="&amp;DContriBimestralAdel!AX$2)</f>
        <v>187828.60283322693</v>
      </c>
      <c r="AY44" s="436">
        <f ca="1">AVERAGEIFS(DContriDES!$E81:$ZZ81,DContriDES!$E$42:$ZZ$42,"&gt;="&amp;DContriBimestralAdel!AY$1,DContriDES!$E$42:$ZZ$42,"&lt;="&amp;DContriBimestralAdel!AY$2)</f>
        <v>182921.75274255293</v>
      </c>
      <c r="AZ44" s="436">
        <f ca="1">AVERAGEIFS(DContriDES!$E81:$ZZ81,DContriDES!$E$42:$ZZ$42,"&gt;="&amp;DContriBimestralAdel!AZ$1,DContriDES!$E$42:$ZZ$42,"&lt;="&amp;DContriBimestralAdel!AZ$2)</f>
        <v>178281.18576550449</v>
      </c>
      <c r="BB44" s="436">
        <f ca="1">AVERAGEIFS(DContriDES!$E81:$ZZ81,DContriDES!$E$42:$ZZ$42,"&gt;="&amp;DContriBimestralAdel!BB$1,DContriDES!$E$42:$ZZ$42,"&lt;="&amp;DContriBimestralAdel!BB$2)</f>
        <v>137003.17598899649</v>
      </c>
      <c r="BC44" s="436">
        <f ca="1">AVERAGEIFS(DContriDES!$E81:$ZZ81,DContriDES!$E$42:$ZZ$42,"&gt;="&amp;DContriBimestralAdel!BC$1,DContriDES!$E$42:$ZZ$42,"&lt;="&amp;DContriBimestralAdel!BC$2)</f>
        <v>139417.46162015968</v>
      </c>
      <c r="BD44" s="436">
        <f ca="1">AVERAGEIFS(DContriDES!$E81:$ZZ81,DContriDES!$E$42:$ZZ$42,"&gt;="&amp;DContriBimestralAdel!BD$1,DContriDES!$E$42:$ZZ$42,"&lt;="&amp;DContriBimestralAdel!BD$2)</f>
        <v>141454.80233806811</v>
      </c>
      <c r="BE44" s="436">
        <f ca="1">AVERAGEIFS(DContriDES!$E81:$ZZ81,DContriDES!$E$42:$ZZ$42,"&gt;="&amp;DContriBimestralAdel!BE$1,DContriDES!$E$42:$ZZ$42,"&lt;="&amp;DContriBimestralAdel!BE$2)</f>
        <v>147304.1260046869</v>
      </c>
      <c r="BF44" s="436">
        <f ca="1">AVERAGEIFS(DContriDES!$E81:$ZZ81,DContriDES!$E$42:$ZZ$42,"&gt;="&amp;DContriBimestralAdel!BF$1,DContriDES!$E$42:$ZZ$42,"&lt;="&amp;DContriBimestralAdel!BF$2)</f>
        <v>177095.92675440977</v>
      </c>
      <c r="BG44" s="436">
        <f ca="1">AVERAGEIFS(DContriDES!$E81:$ZZ81,DContriDES!$E$42:$ZZ$42,"&gt;="&amp;DContriBimestralAdel!BG$1,DContriDES!$E$42:$ZZ$42,"&lt;="&amp;DContriBimestralAdel!BG$2)</f>
        <v>183333.94023244301</v>
      </c>
      <c r="BH44" s="436">
        <f ca="1">AVERAGEIFS(DContriDES!$E81:$ZZ81,DContriDES!$E$42:$ZZ$42,"&gt;="&amp;DContriBimestralAdel!BH$1,DContriDES!$E$42:$ZZ$42,"&lt;="&amp;DContriBimestralAdel!BH$2)</f>
        <v>187828.60283322693</v>
      </c>
      <c r="BI44" s="436">
        <f ca="1">AVERAGEIFS(DContriDES!$E81:$ZZ81,DContriDES!$E$42:$ZZ$42,"&gt;="&amp;DContriBimestralAdel!BI$1,DContriDES!$E$42:$ZZ$42,"&lt;="&amp;DContriBimestralAdel!BI$2)</f>
        <v>182921.75274255293</v>
      </c>
      <c r="BJ44" s="436">
        <f ca="1">AVERAGEIFS(DContriDES!$E81:$ZZ81,DContriDES!$E$42:$ZZ$42,"&gt;="&amp;DContriBimestralAdel!BJ$1,DContriDES!$E$42:$ZZ$42,"&lt;="&amp;DContriBimestralAdel!BJ$2)</f>
        <v>178281.18576550449</v>
      </c>
      <c r="BK44" s="436">
        <f ca="1">AVERAGEIFS(DContriDES!$E81:$ZZ81,DContriDES!$E$42:$ZZ$42,"&gt;="&amp;DContriBimestralAdel!BK$1,DContriDES!$E$42:$ZZ$42,"&lt;="&amp;DContriBimestralAdel!BK$2)</f>
        <v>0</v>
      </c>
      <c r="BL44" s="436">
        <f ca="1">AVERAGEIFS(DContriDES!$E81:$ZZ81,DContriDES!$E$42:$ZZ$42,"&gt;="&amp;DContriBimestralAdel!BL$1,DContriDES!$E$42:$ZZ$42,"&lt;="&amp;DContriBimestralAdel!BL$2)</f>
        <v>0</v>
      </c>
      <c r="BM44" s="436">
        <f ca="1">AVERAGEIFS(DContriDES!$E81:$ZZ81,DContriDES!$E$42:$ZZ$42,"&gt;="&amp;DContriBimestralAdel!BM$1,DContriDES!$E$42:$ZZ$42,"&lt;="&amp;DContriBimestralAdel!BM$2)</f>
        <v>0</v>
      </c>
    </row>
    <row r="45" spans="1:65" s="432" customFormat="1" x14ac:dyDescent="0.2">
      <c r="A45" s="441" t="s">
        <v>34</v>
      </c>
      <c r="B45" s="441">
        <f ca="1">AVERAGEIFS(DContriORI!$E82:$ZZ82,DContriORI!$E$42:$ZZ$42,"&gt;="&amp;B$1,DContriORI!$E$42:$ZZ$42,"&lt;="&amp;B$2)</f>
        <v>3900252.2428172673</v>
      </c>
      <c r="C45" s="441">
        <f ca="1">AVERAGEIFS(DContriORI!$E82:$ZZ82,DContriORI!$E$42:$ZZ$42,"&gt;="&amp;C$1,DContriORI!$E$42:$ZZ$42,"&lt;="&amp;C$2)</f>
        <v>4014999.2577518318</v>
      </c>
      <c r="D45" s="441">
        <f ca="1">AVERAGEIFS(DContriORI!$E82:$ZZ82,DContriORI!$E$42:$ZZ$42,"&gt;="&amp;D$1,DContriORI!$E$42:$ZZ$42,"&lt;="&amp;D$2)</f>
        <v>4023678.4031495331</v>
      </c>
      <c r="E45" s="441">
        <f ca="1">AVERAGEIFS(DContriORI!$E82:$ZZ82,DContriORI!$E$42:$ZZ$42,"&gt;="&amp;E$1,DContriORI!$E$42:$ZZ$42,"&lt;="&amp;E$2)</f>
        <v>4003897.3544373363</v>
      </c>
      <c r="F45" s="441">
        <f ca="1">AVERAGEIFS(DContriORI!$E82:$ZZ82,DContriORI!$E$42:$ZZ$42,"&gt;="&amp;F$1,DContriORI!$E$42:$ZZ$42,"&lt;="&amp;F$2)</f>
        <v>3917088.5234610578</v>
      </c>
      <c r="G45" s="441">
        <f ca="1">AVERAGEIFS(DContriORI!$E82:$ZZ82,DContriORI!$E$42:$ZZ$42,"&gt;="&amp;G$1,DContriORI!$E$42:$ZZ$42,"&lt;="&amp;G$2)</f>
        <v>4029702.8835378289</v>
      </c>
      <c r="H45" s="441">
        <f ca="1">AVERAGEIFS(DContriORI!$E82:$ZZ82,DContriORI!$E$42:$ZZ$42,"&gt;="&amp;H$1,DContriORI!$E$42:$ZZ$42,"&lt;="&amp;H$2)</f>
        <v>4017271.8269129042</v>
      </c>
      <c r="I45" s="441">
        <f ca="1">AVERAGEIFS(DContriORI!$E82:$ZZ82,DContriORI!$E$42:$ZZ$42,"&gt;="&amp;I$1,DContriORI!$E$42:$ZZ$42,"&lt;="&amp;I$2)</f>
        <v>4048324.270375153</v>
      </c>
      <c r="J45" s="441">
        <f ca="1">AVERAGEIFS(DContriORI!$E82:$ZZ82,DContriORI!$E$42:$ZZ$42,"&gt;="&amp;J$1,DContriORI!$E$42:$ZZ$42,"&lt;="&amp;J$2)</f>
        <v>0</v>
      </c>
      <c r="K45" s="441">
        <f ca="1">AVERAGEIFS(DContriORI!$E82:$ZZ82,DContriORI!$E$42:$ZZ$42,"&gt;="&amp;K$1,DContriORI!$E$42:$ZZ$42,"&lt;="&amp;K$2)</f>
        <v>0</v>
      </c>
      <c r="L45" s="441">
        <f ca="1">AVERAGEIFS(DContriORI!$E82:$ZZ82,DContriORI!$E$42:$ZZ$42,"&gt;="&amp;L$1,DContriORI!$E$42:$ZZ$42,"&lt;="&amp;L$2)</f>
        <v>0</v>
      </c>
      <c r="M45" s="441">
        <f ca="1">AVERAGEIFS(DContriORI!$E82:$ZZ82,DContriORI!$E$42:$ZZ$42,"&gt;="&amp;M$1,DContriORI!$E$42:$ZZ$42,"&lt;="&amp;M$2)</f>
        <v>0</v>
      </c>
      <c r="O45" s="441">
        <f ca="1">AVERAGEIFS(DContriDES!$E82:$ZZ82,DContriDES!$E$42:$ZZ$42,"&gt;="&amp;DContriBimestralAdel!O$1,DContriDES!$E$42:$ZZ$42,"&lt;="&amp;DContriBimestralAdel!O$2)</f>
        <v>3920292.7205612604</v>
      </c>
      <c r="P45" s="441">
        <f ca="1">AVERAGEIFS(DContriDES!$E82:$ZZ82,DContriDES!$E$42:$ZZ$42,"&gt;="&amp;DContriBimestralAdel!P$1,DContriDES!$E$42:$ZZ$42,"&lt;="&amp;DContriBimestralAdel!P$2)</f>
        <v>3921720.1943923244</v>
      </c>
      <c r="Q45" s="441">
        <f ca="1">AVERAGEIFS(DContriDES!$E82:$ZZ82,DContriDES!$E$42:$ZZ$42,"&gt;="&amp;DContriBimestralAdel!Q$1,DContriDES!$E$42:$ZZ$42,"&lt;="&amp;DContriBimestralAdel!Q$2)</f>
        <v>3963325.7078718832</v>
      </c>
      <c r="R45" s="441">
        <f ca="1">AVERAGEIFS(DContriDES!$E82:$ZZ82,DContriDES!$E$42:$ZZ$42,"&gt;="&amp;DContriBimestralAdel!R$1,DContriDES!$E$42:$ZZ$42,"&lt;="&amp;DContriBimestralAdel!R$2)</f>
        <v>3951144.6530601857</v>
      </c>
      <c r="S45" s="441">
        <f ca="1">AVERAGEIFS(DContriDES!$E82:$ZZ82,DContriDES!$E$42:$ZZ$42,"&gt;="&amp;DContriBimestralAdel!S$1,DContriDES!$E$42:$ZZ$42,"&lt;="&amp;DContriBimestralAdel!S$2)</f>
        <v>4008636.9984282008</v>
      </c>
      <c r="T45" s="441">
        <f ca="1">AVERAGEIFS(DContriDES!$E82:$ZZ82,DContriDES!$E$42:$ZZ$42,"&gt;="&amp;DContriBimestralAdel!T$1,DContriDES!$E$42:$ZZ$42,"&lt;="&amp;DContriBimestralAdel!T$2)</f>
        <v>4013039.130204903</v>
      </c>
      <c r="U45" s="441">
        <f ca="1">AVERAGEIFS(DContriDES!$E82:$ZZ82,DContriDES!$E$42:$ZZ$42,"&gt;="&amp;DContriBimestralAdel!U$1,DContriDES!$E$42:$ZZ$42,"&lt;="&amp;DContriBimestralAdel!U$2)</f>
        <v>3979686.8299333453</v>
      </c>
      <c r="V45" s="441">
        <f ca="1">AVERAGEIFS(DContriDES!$E82:$ZZ82,DContriDES!$E$42:$ZZ$42,"&gt;="&amp;DContriBimestralAdel!V$1,DContriDES!$E$42:$ZZ$42,"&lt;="&amp;DContriBimestralAdel!V$2)</f>
        <v>4021905.4263934754</v>
      </c>
      <c r="W45" s="441">
        <f ca="1">AVERAGEIFS(DContriDES!$E82:$ZZ82,DContriDES!$E$42:$ZZ$42,"&gt;="&amp;DContriBimestralAdel!W$1,DContriDES!$E$42:$ZZ$42,"&lt;="&amp;DContriBimestralAdel!W$2)</f>
        <v>0</v>
      </c>
      <c r="X45" s="441">
        <f ca="1">AVERAGEIFS(DContriDES!$E82:$ZZ82,DContriDES!$E$42:$ZZ$42,"&gt;="&amp;DContriBimestralAdel!X$1,DContriDES!$E$42:$ZZ$42,"&lt;="&amp;DContriBimestralAdel!X$2)</f>
        <v>0</v>
      </c>
      <c r="Y45" s="441">
        <f ca="1">AVERAGEIFS(DContriDES!$E82:$ZZ82,DContriDES!$E$42:$ZZ$42,"&gt;="&amp;DContriBimestralAdel!Y$1,DContriDES!$E$42:$ZZ$42,"&lt;="&amp;DContriBimestralAdel!Y$2)</f>
        <v>0</v>
      </c>
      <c r="Z45" s="441">
        <f ca="1">AVERAGEIFS(DContriDES!$E82:$ZZ82,DContriDES!$E$42:$ZZ$42,"&gt;="&amp;DContriBimestralAdel!Z$1,DContriDES!$E$42:$ZZ$42,"&lt;="&amp;DContriBimestralAdel!Z$2)</f>
        <v>0</v>
      </c>
      <c r="AB45" s="441">
        <f ca="1">AVERAGEIFS(DContriORI!$E82:$ZZ82,DContriORI!$E$42:$ZZ$42,"&gt;="&amp;AB$1,DContriORI!$E$42:$ZZ$42,"&lt;="&amp;AB$2)</f>
        <v>3979499.9760021106</v>
      </c>
      <c r="AC45" s="441">
        <f ca="1">AVERAGEIFS(DContriORI!$E82:$ZZ82,DContriORI!$E$42:$ZZ$42,"&gt;="&amp;AC$1,DContriORI!$E$42:$ZZ$42,"&lt;="&amp;AC$2)</f>
        <v>3967707.0850633825</v>
      </c>
      <c r="AD45" s="441">
        <f ca="1">AVERAGEIFS(DContriORI!$E82:$ZZ82,DContriORI!$E$42:$ZZ$42,"&gt;="&amp;AD$1,DContriORI!$E$42:$ZZ$42,"&lt;="&amp;AD$2)</f>
        <v>3967720.5903238435</v>
      </c>
      <c r="AE45" s="441">
        <f ca="1">AVERAGEIFS(DContriORI!$E82:$ZZ82,DContriORI!$E$42:$ZZ$42,"&gt;="&amp;AE$1,DContriORI!$E$42:$ZZ$42,"&lt;="&amp;AE$2)</f>
        <v>3929350.9331514877</v>
      </c>
      <c r="AF45" s="441">
        <f ca="1">AVERAGEIFS(DContriORI!$E82:$ZZ82,DContriORI!$E$42:$ZZ$42,"&gt;="&amp;AF$1,DContriORI!$E$42:$ZZ$42,"&lt;="&amp;AF$2)</f>
        <v>3943346.0167968399</v>
      </c>
      <c r="AG45" s="441">
        <f ca="1">AVERAGEIFS(DContriORI!$E82:$ZZ82,DContriORI!$E$42:$ZZ$42,"&gt;="&amp;AG$1,DContriORI!$E$42:$ZZ$42,"&lt;="&amp;AG$2)</f>
        <v>3981130.2641148376</v>
      </c>
      <c r="AH45" s="441">
        <f ca="1">AVERAGEIFS(DContriORI!$E82:$ZZ82,DContriORI!$E$42:$ZZ$42,"&gt;="&amp;AH$1,DContriORI!$E$42:$ZZ$42,"&lt;="&amp;AH$2)</f>
        <v>3983079.4155419134</v>
      </c>
      <c r="AI45" s="441">
        <f ca="1">AVERAGEIFS(DContriORI!$E82:$ZZ82,DContriORI!$E$42:$ZZ$42,"&gt;="&amp;AI$1,DContriORI!$E$42:$ZZ$42,"&lt;="&amp;AI$2)</f>
        <v>3940932.8400893235</v>
      </c>
      <c r="AJ45" s="441">
        <f ca="1">AVERAGEIFS(DContriORI!$E82:$ZZ82,DContriORI!$E$42:$ZZ$42,"&gt;="&amp;AJ$1,DContriORI!$E$42:$ZZ$42,"&lt;="&amp;AJ$2)</f>
        <v>3995076.7862895057</v>
      </c>
      <c r="AK45" s="441">
        <f ca="1">AVERAGEIFS(DContriORI!$E82:$ZZ82,DContriORI!$E$42:$ZZ$42,"&gt;="&amp;AK$1,DContriORI!$E$42:$ZZ$42,"&lt;="&amp;AK$2)</f>
        <v>4018145.4595292793</v>
      </c>
      <c r="AL45" s="441">
        <f ca="1">AVERAGEIFS(DContriORI!$E82:$ZZ82,DContriORI!$E$42:$ZZ$42,"&gt;="&amp;AL$1,DContriORI!$E$42:$ZZ$42,"&lt;="&amp;AL$2)</f>
        <v>4010415.9333150447</v>
      </c>
      <c r="AM45" s="441">
        <f ca="1">AVERAGEIFS(DContriORI!$E82:$ZZ82,DContriORI!$E$42:$ZZ$42,"&gt;="&amp;AM$1,DContriORI!$E$42:$ZZ$42,"&lt;="&amp;AM$2)</f>
        <v>3998907.6703193872</v>
      </c>
      <c r="AO45" s="441">
        <f ca="1">AVERAGEIFS(DContriDES!$E82:$ZZ82,DContriDES!$E$42:$ZZ$42,"&gt;="&amp;DContriBimestralAdel!AO$1,DContriDES!$E$42:$ZZ$42,"&lt;="&amp;DContriBimestralAdel!AO$2)</f>
        <v>3984605.4551849454</v>
      </c>
      <c r="AP45" s="441">
        <f ca="1">AVERAGEIFS(DContriDES!$E82:$ZZ82,DContriDES!$E$42:$ZZ$42,"&gt;="&amp;DContriBimestralAdel!AP$1,DContriDES!$E$42:$ZZ$42,"&lt;="&amp;DContriBimestralAdel!AP$2)</f>
        <v>3963681.4317634497</v>
      </c>
      <c r="AQ45" s="441">
        <f ca="1">AVERAGEIFS(DContriDES!$E82:$ZZ82,DContriDES!$E$42:$ZZ$42,"&gt;="&amp;DContriBimestralAdel!AQ$1,DContriDES!$E$42:$ZZ$42,"&lt;="&amp;DContriBimestralAdel!AQ$2)</f>
        <v>3959337.9869205202</v>
      </c>
      <c r="AR45" s="441">
        <f ca="1">AVERAGEIFS(DContriDES!$E82:$ZZ82,DContriDES!$E$42:$ZZ$42,"&gt;="&amp;DContriBimestralAdel!AR$1,DContriDES!$E$42:$ZZ$42,"&lt;="&amp;DContriBimestralAdel!AR$2)</f>
        <v>3959050.7952005682</v>
      </c>
      <c r="AS45" s="441">
        <f ca="1">AVERAGEIFS(DContriDES!$E82:$ZZ82,DContriDES!$E$42:$ZZ$42,"&gt;="&amp;DContriBimestralAdel!AS$1,DContriDES!$E$42:$ZZ$42,"&lt;="&amp;DContriBimestralAdel!AS$2)</f>
        <v>3951549.9443004434</v>
      </c>
      <c r="AT45" s="441">
        <f ca="1">AVERAGEIFS(DContriDES!$E82:$ZZ82,DContriDES!$E$42:$ZZ$42,"&gt;="&amp;DContriBimestralAdel!AT$1,DContriDES!$E$42:$ZZ$42,"&lt;="&amp;DContriBimestralAdel!AT$2)</f>
        <v>3932344.2200185959</v>
      </c>
      <c r="AU45" s="441">
        <f ca="1">AVERAGEIFS(DContriDES!$E82:$ZZ82,DContriDES!$E$42:$ZZ$42,"&gt;="&amp;DContriBimestralAdel!AU$1,DContriDES!$E$42:$ZZ$42,"&lt;="&amp;DContriBimestralAdel!AU$2)</f>
        <v>3971971.923193851</v>
      </c>
      <c r="AV45" s="441">
        <f ca="1">AVERAGEIFS(DContriDES!$E82:$ZZ82,DContriDES!$E$42:$ZZ$42,"&gt;="&amp;DContriBimestralAdel!AV$1,DContriDES!$E$42:$ZZ$42,"&lt;="&amp;DContriBimestralAdel!AV$2)</f>
        <v>3953544.1710970583</v>
      </c>
      <c r="AW45" s="441">
        <f ca="1">AVERAGEIFS(DContriDES!$E82:$ZZ82,DContriDES!$E$42:$ZZ$42,"&gt;="&amp;DContriBimestralAdel!AW$1,DContriDES!$E$42:$ZZ$42,"&lt;="&amp;DContriBimestralAdel!AW$2)</f>
        <v>4006881.6025111545</v>
      </c>
      <c r="AX45" s="441">
        <f ca="1">AVERAGEIFS(DContriDES!$E82:$ZZ82,DContriDES!$E$42:$ZZ$42,"&gt;="&amp;DContriBimestralAdel!AX$1,DContriDES!$E$42:$ZZ$42,"&lt;="&amp;DContriBimestralAdel!AX$2)</f>
        <v>4015781.4991806303</v>
      </c>
      <c r="AY45" s="441">
        <f ca="1">AVERAGEIFS(DContriDES!$E82:$ZZ82,DContriDES!$E$42:$ZZ$42,"&gt;="&amp;DContriBimestralAdel!AY$1,DContriDES!$E$42:$ZZ$42,"&lt;="&amp;DContriBimestralAdel!AY$2)</f>
        <v>3993789.8045431026</v>
      </c>
      <c r="AZ45" s="441">
        <f ca="1">AVERAGEIFS(DContriDES!$E82:$ZZ82,DContriDES!$E$42:$ZZ$42,"&gt;="&amp;DContriBimestralAdel!AZ$1,DContriDES!$E$42:$ZZ$42,"&lt;="&amp;DContriBimestralAdel!AZ$2)</f>
        <v>4012108.612542381</v>
      </c>
      <c r="BB45" s="441">
        <f ca="1">AVERAGEIFS(DContriDES!$E82:$ZZ82,DContriDES!$E$42:$ZZ$42,"&gt;="&amp;DContriBimestralAdel!BB$1,DContriDES!$E$42:$ZZ$42,"&lt;="&amp;DContriBimestralAdel!BB$2)</f>
        <v>3959050.7952005682</v>
      </c>
      <c r="BC45" s="441">
        <f ca="1">AVERAGEIFS(DContriDES!$E82:$ZZ82,DContriDES!$E$42:$ZZ$42,"&gt;="&amp;DContriBimestralAdel!BC$1,DContriDES!$E$42:$ZZ$42,"&lt;="&amp;DContriBimestralAdel!BC$2)</f>
        <v>3951549.9443004434</v>
      </c>
      <c r="BD45" s="441">
        <f ca="1">AVERAGEIFS(DContriDES!$E82:$ZZ82,DContriDES!$E$42:$ZZ$42,"&gt;="&amp;DContriBimestralAdel!BD$1,DContriDES!$E$42:$ZZ$42,"&lt;="&amp;DContriBimestralAdel!BD$2)</f>
        <v>3932344.2200185959</v>
      </c>
      <c r="BE45" s="441">
        <f ca="1">AVERAGEIFS(DContriDES!$E82:$ZZ82,DContriDES!$E$42:$ZZ$42,"&gt;="&amp;DContriBimestralAdel!BE$1,DContriDES!$E$42:$ZZ$42,"&lt;="&amp;DContriBimestralAdel!BE$2)</f>
        <v>3971971.923193851</v>
      </c>
      <c r="BF45" s="441">
        <f ca="1">AVERAGEIFS(DContriDES!$E82:$ZZ82,DContriDES!$E$42:$ZZ$42,"&gt;="&amp;DContriBimestralAdel!BF$1,DContriDES!$E$42:$ZZ$42,"&lt;="&amp;DContriBimestralAdel!BF$2)</f>
        <v>3953544.1710970583</v>
      </c>
      <c r="BG45" s="441">
        <f ca="1">AVERAGEIFS(DContriDES!$E82:$ZZ82,DContriDES!$E$42:$ZZ$42,"&gt;="&amp;DContriBimestralAdel!BG$1,DContriDES!$E$42:$ZZ$42,"&lt;="&amp;DContriBimestralAdel!BG$2)</f>
        <v>4006881.6025111545</v>
      </c>
      <c r="BH45" s="441">
        <f ca="1">AVERAGEIFS(DContriDES!$E82:$ZZ82,DContriDES!$E$42:$ZZ$42,"&gt;="&amp;DContriBimestralAdel!BH$1,DContriDES!$E$42:$ZZ$42,"&lt;="&amp;DContriBimestralAdel!BH$2)</f>
        <v>4015781.4991806303</v>
      </c>
      <c r="BI45" s="441">
        <f ca="1">AVERAGEIFS(DContriDES!$E82:$ZZ82,DContriDES!$E$42:$ZZ$42,"&gt;="&amp;DContriBimestralAdel!BI$1,DContriDES!$E$42:$ZZ$42,"&lt;="&amp;DContriBimestralAdel!BI$2)</f>
        <v>3993789.8045431026</v>
      </c>
      <c r="BJ45" s="441">
        <f ca="1">AVERAGEIFS(DContriDES!$E82:$ZZ82,DContriDES!$E$42:$ZZ$42,"&gt;="&amp;DContriBimestralAdel!BJ$1,DContriDES!$E$42:$ZZ$42,"&lt;="&amp;DContriBimestralAdel!BJ$2)</f>
        <v>4012108.612542381</v>
      </c>
      <c r="BK45" s="441">
        <f ca="1">AVERAGEIFS(DContriDES!$E82:$ZZ82,DContriDES!$E$42:$ZZ$42,"&gt;="&amp;DContriBimestralAdel!BK$1,DContriDES!$E$42:$ZZ$42,"&lt;="&amp;DContriBimestralAdel!BK$2)</f>
        <v>0</v>
      </c>
      <c r="BL45" s="441">
        <f ca="1">AVERAGEIFS(DContriDES!$E82:$ZZ82,DContriDES!$E$42:$ZZ$42,"&gt;="&amp;DContriBimestralAdel!BL$1,DContriDES!$E$42:$ZZ$42,"&lt;="&amp;DContriBimestralAdel!BL$2)</f>
        <v>0</v>
      </c>
      <c r="BM45" s="441">
        <f ca="1">AVERAGEIFS(DContriDES!$E82:$ZZ82,DContriDES!$E$42:$ZZ$42,"&gt;="&amp;DContriBimestralAdel!BM$1,DContriDES!$E$42:$ZZ$42,"&lt;="&amp;DContriBimestralAdel!BM$2)</f>
        <v>0</v>
      </c>
    </row>
    <row r="46" spans="1:65" s="432" customFormat="1" x14ac:dyDescent="0.2">
      <c r="A46" s="441" t="s">
        <v>69</v>
      </c>
      <c r="B46" s="369"/>
      <c r="C46" s="369"/>
      <c r="D46" s="369"/>
      <c r="E46" s="369"/>
      <c r="F46" s="369"/>
      <c r="G46" s="369"/>
      <c r="H46" s="369"/>
      <c r="I46" s="369"/>
      <c r="J46" s="369"/>
      <c r="K46" s="369"/>
      <c r="L46" s="369"/>
      <c r="M46" s="369"/>
      <c r="O46" s="441">
        <f ca="1">AVERAGEIFS(DContriDES!$E83:$EG83,DContriDES!$E$42:$EG$42,"&gt;="&amp;DContriBimestralAdel!O$1,DContriDES!$E$42:$EG$42,"&lt;="&amp;DContriBimestralAdel!O$2)</f>
        <v>3974928.5837018676</v>
      </c>
      <c r="P46" s="441" t="e">
        <f>AVERAGEIFS(DContriDES!$E83:$EG83,DContriDES!$E$42:$EG$42,"&gt;="&amp;DContriBimestralAdel!P$1,DContriDES!$E$42:$EG$42,"&lt;="&amp;DContriBimestralAdel!P$2)</f>
        <v>#DIV/0!</v>
      </c>
      <c r="Q46" s="441" t="e">
        <f>AVERAGEIFS(DContriDES!$E83:$EG83,DContriDES!$E$42:$EG$42,"&gt;="&amp;DContriBimestralAdel!Q$1,DContriDES!$E$42:$EG$42,"&lt;="&amp;DContriBimestralAdel!Q$2)</f>
        <v>#DIV/0!</v>
      </c>
      <c r="R46" s="441" t="e">
        <f>AVERAGEIFS(DContriDES!$E83:$EG83,DContriDES!$E$42:$EG$42,"&gt;="&amp;DContriBimestralAdel!R$1,DContriDES!$E$42:$EG$42,"&lt;="&amp;DContriBimestralAdel!R$2)</f>
        <v>#DIV/0!</v>
      </c>
      <c r="S46" s="441" t="e">
        <f>AVERAGEIFS(DContriDES!$E83:$EG83,DContriDES!$E$42:$EG$42,"&gt;="&amp;DContriBimestralAdel!S$1,DContriDES!$E$42:$EG$42,"&lt;="&amp;DContriBimestralAdel!S$2)</f>
        <v>#DIV/0!</v>
      </c>
      <c r="T46" s="441" t="e">
        <f>AVERAGEIFS(DContriDES!$E83:$EG83,DContriDES!$E$42:$EG$42,"&gt;="&amp;DContriBimestralAdel!T$1,DContriDES!$E$42:$EG$42,"&lt;="&amp;DContriBimestralAdel!T$2)</f>
        <v>#DIV/0!</v>
      </c>
      <c r="U46" s="441" t="e">
        <f>AVERAGEIFS(DContriDES!$E83:$EG83,DContriDES!$E$42:$EG$42,"&gt;="&amp;DContriBimestralAdel!U$1,DContriDES!$E$42:$EG$42,"&lt;="&amp;DContriBimestralAdel!U$2)</f>
        <v>#DIV/0!</v>
      </c>
      <c r="V46" s="441" t="e">
        <f>AVERAGEIFS(DContriDES!$E83:$EG83,DContriDES!$E$42:$EG$42,"&gt;="&amp;DContriBimestralAdel!V$1,DContriDES!$E$42:$EG$42,"&lt;="&amp;DContriBimestralAdel!V$2)</f>
        <v>#DIV/0!</v>
      </c>
      <c r="W46" s="441" t="e">
        <f>AVERAGEIFS(DContriDES!$E83:$EG83,DContriDES!$E$42:$EG$42,"&gt;="&amp;DContriBimestralAdel!W$1,DContriDES!$E$42:$EG$42,"&lt;="&amp;DContriBimestralAdel!W$2)</f>
        <v>#DIV/0!</v>
      </c>
      <c r="X46" s="441" t="e">
        <f>AVERAGEIFS(DContriDES!$E83:$EG83,DContriDES!$E$42:$EG$42,"&gt;="&amp;DContriBimestralAdel!X$1,DContriDES!$E$42:$EG$42,"&lt;="&amp;DContriBimestralAdel!X$2)</f>
        <v>#DIV/0!</v>
      </c>
      <c r="Y46" s="441" t="e">
        <f>AVERAGEIFS(DContriDES!$E83:$EG83,DContriDES!$E$42:$EG$42,"&gt;="&amp;DContriBimestralAdel!Y$1,DContriDES!$E$42:$EG$42,"&lt;="&amp;DContriBimestralAdel!Y$2)</f>
        <v>#DIV/0!</v>
      </c>
      <c r="Z46" s="441" t="e">
        <f>AVERAGEIFS(DContriDES!$E83:$EG83,DContriDES!$E$42:$EG$42,"&gt;="&amp;DContriBimestralAdel!Z$1,DContriDES!$E$42:$EG$42,"&lt;="&amp;DContriBimestralAdel!Z$2)</f>
        <v>#DIV/0!</v>
      </c>
      <c r="AB46" s="369"/>
      <c r="AC46" s="369"/>
      <c r="AD46" s="369"/>
      <c r="AE46" s="369"/>
      <c r="AF46" s="369"/>
      <c r="AG46" s="369"/>
      <c r="AH46" s="369"/>
      <c r="AI46" s="369"/>
      <c r="AJ46" s="369"/>
      <c r="AK46" s="369"/>
      <c r="AL46" s="369"/>
      <c r="AM46" s="369"/>
      <c r="AO46" s="441">
        <f ca="1">AVERAGEIFS(DContriDES!$E83:$EG83,DContriDES!$E$42:$EG$42,"&gt;="&amp;DContriBimestralAdel!AO$1,DContriDES!$E$42:$EG$42,"&lt;="&amp;DContriBimestralAdel!AO$2)</f>
        <v>3977295.5989715569</v>
      </c>
      <c r="AP46" s="441">
        <f ca="1">AVERAGEIFS(DContriDES!$E83:$EG83,DContriDES!$E$42:$EG$42,"&gt;="&amp;DContriBimestralAdel!AP$1,DContriDES!$E$42:$EG$42,"&lt;="&amp;DContriBimestralAdel!AP$2)</f>
        <v>3960439.5382230151</v>
      </c>
      <c r="AQ46" s="441">
        <f ca="1">AVERAGEIFS(DContriDES!$E83:$EG83,DContriDES!$E$42:$EG$42,"&gt;="&amp;DContriBimestralAdel!AQ$1,DContriDES!$E$42:$EG$42,"&lt;="&amp;DContriBimestralAdel!AQ$2)</f>
        <v>3959724.3135793977</v>
      </c>
      <c r="AR46" s="441">
        <f ca="1">AVERAGEIFS(DContriDES!$E83:$EG83,DContriDES!$E$42:$EG$42,"&gt;="&amp;DContriBimestralAdel!AR$1,DContriDES!$E$42:$EG$42,"&lt;="&amp;DContriBimestralAdel!AR$2)</f>
        <v>3962590.7964605391</v>
      </c>
      <c r="AS46" s="441">
        <f ca="1">AVERAGEIFS(DContriDES!$E83:$EG83,DContriDES!$E$42:$EG$42,"&gt;="&amp;DContriBimestralAdel!AS$1,DContriDES!$E$42:$EG$42,"&lt;="&amp;DContriBimestralAdel!AS$2)</f>
        <v>3974928.5837018676</v>
      </c>
      <c r="AT46" s="441" t="e">
        <f>AVERAGEIFS(DContriDES!$E83:$EG83,DContriDES!$E$42:$EG$42,"&gt;="&amp;DContriBimestralAdel!AT$1,DContriDES!$E$42:$EG$42,"&lt;="&amp;DContriBimestralAdel!AT$2)</f>
        <v>#DIV/0!</v>
      </c>
      <c r="AU46" s="441" t="e">
        <f>AVERAGEIFS(DContriDES!$E83:$EG83,DContriDES!$E$42:$EG$42,"&gt;="&amp;DContriBimestralAdel!AU$1,DContriDES!$E$42:$EG$42,"&lt;="&amp;DContriBimestralAdel!AU$2)</f>
        <v>#DIV/0!</v>
      </c>
      <c r="AV46" s="441" t="e">
        <f>AVERAGEIFS(DContriDES!$E83:$EG83,DContriDES!$E$42:$EG$42,"&gt;="&amp;DContriBimestralAdel!AV$1,DContriDES!$E$42:$EG$42,"&lt;="&amp;DContriBimestralAdel!AV$2)</f>
        <v>#DIV/0!</v>
      </c>
      <c r="AW46" s="441" t="e">
        <f>AVERAGEIFS(DContriDES!$E83:$EG83,DContriDES!$E$42:$EG$42,"&gt;="&amp;DContriBimestralAdel!AW$1,DContriDES!$E$42:$EG$42,"&lt;="&amp;DContriBimestralAdel!AW$2)</f>
        <v>#DIV/0!</v>
      </c>
      <c r="AX46" s="441" t="e">
        <f>AVERAGEIFS(DContriDES!$E83:$EG83,DContriDES!$E$42:$EG$42,"&gt;="&amp;DContriBimestralAdel!AX$1,DContriDES!$E$42:$EG$42,"&lt;="&amp;DContriBimestralAdel!AX$2)</f>
        <v>#DIV/0!</v>
      </c>
      <c r="AY46" s="441" t="e">
        <f>AVERAGEIFS(DContriDES!$E83:$EG83,DContriDES!$E$42:$EG$42,"&gt;="&amp;DContriBimestralAdel!AY$1,DContriDES!$E$42:$EG$42,"&lt;="&amp;DContriBimestralAdel!AY$2)</f>
        <v>#DIV/0!</v>
      </c>
      <c r="AZ46" s="441" t="e">
        <f>AVERAGEIFS(DContriDES!$E83:$EG83,DContriDES!$E$42:$EG$42,"&gt;="&amp;DContriBimestralAdel!AZ$1,DContriDES!$E$42:$EG$42,"&lt;="&amp;DContriBimestralAdel!AZ$2)</f>
        <v>#DIV/0!</v>
      </c>
      <c r="BB46" s="441">
        <f ca="1">AVERAGEIFS(DContriDES!$E83:$EG83,DContriDES!$E$42:$EG$42,"&gt;="&amp;DContriBimestralAdel!BB$1,DContriDES!$E$42:$EG$42,"&lt;="&amp;DContriBimestralAdel!BB$2)</f>
        <v>3962590.7964605391</v>
      </c>
      <c r="BC46" s="441">
        <f ca="1">AVERAGEIFS(DContriDES!$E83:$EG83,DContriDES!$E$42:$EG$42,"&gt;="&amp;DContriBimestralAdel!BC$1,DContriDES!$E$42:$EG$42,"&lt;="&amp;DContriBimestralAdel!BC$2)</f>
        <v>3974928.5837018676</v>
      </c>
      <c r="BD46" s="441" t="e">
        <f>AVERAGEIFS(DContriDES!$E83:$EG83,DContriDES!$E$42:$EG$42,"&gt;="&amp;DContriBimestralAdel!BD$1,DContriDES!$E$42:$EG$42,"&lt;="&amp;DContriBimestralAdel!BD$2)</f>
        <v>#DIV/0!</v>
      </c>
      <c r="BE46" s="441" t="e">
        <f>AVERAGEIFS(DContriDES!$E83:$EG83,DContriDES!$E$42:$EG$42,"&gt;="&amp;DContriBimestralAdel!BE$1,DContriDES!$E$42:$EG$42,"&lt;="&amp;DContriBimestralAdel!BE$2)</f>
        <v>#DIV/0!</v>
      </c>
      <c r="BF46" s="441" t="e">
        <f>AVERAGEIFS(DContriDES!$E83:$EG83,DContriDES!$E$42:$EG$42,"&gt;="&amp;DContriBimestralAdel!BF$1,DContriDES!$E$42:$EG$42,"&lt;="&amp;DContriBimestralAdel!BF$2)</f>
        <v>#DIV/0!</v>
      </c>
      <c r="BG46" s="441" t="e">
        <f>AVERAGEIFS(DContriDES!$E83:$EG83,DContriDES!$E$42:$EG$42,"&gt;="&amp;DContriBimestralAdel!BG$1,DContriDES!$E$42:$EG$42,"&lt;="&amp;DContriBimestralAdel!BG$2)</f>
        <v>#DIV/0!</v>
      </c>
      <c r="BH46" s="441" t="e">
        <f>AVERAGEIFS(DContriDES!$E83:$EG83,DContriDES!$E$42:$EG$42,"&gt;="&amp;DContriBimestralAdel!BH$1,DContriDES!$E$42:$EG$42,"&lt;="&amp;DContriBimestralAdel!BH$2)</f>
        <v>#DIV/0!</v>
      </c>
      <c r="BI46" s="441" t="e">
        <f>AVERAGEIFS(DContriDES!$E83:$EG83,DContriDES!$E$42:$EG$42,"&gt;="&amp;DContriBimestralAdel!BI$1,DContriDES!$E$42:$EG$42,"&lt;="&amp;DContriBimestralAdel!BI$2)</f>
        <v>#DIV/0!</v>
      </c>
      <c r="BJ46" s="441" t="e">
        <f>AVERAGEIFS(DContriDES!$E83:$EG83,DContriDES!$E$42:$EG$42,"&gt;="&amp;DContriBimestralAdel!BJ$1,DContriDES!$E$42:$EG$42,"&lt;="&amp;DContriBimestralAdel!BJ$2)</f>
        <v>#DIV/0!</v>
      </c>
      <c r="BK46" s="441" t="e">
        <f>AVERAGEIFS(DContriDES!$E83:$EG83,DContriDES!$E$42:$EG$42,"&gt;="&amp;DContriBimestralAdel!BK$1,DContriDES!$E$42:$EG$42,"&lt;="&amp;DContriBimestralAdel!BK$2)</f>
        <v>#DIV/0!</v>
      </c>
      <c r="BL46" s="441" t="e">
        <f>AVERAGEIFS(DContriDES!$E83:$EG83,DContriDES!$E$42:$EG$42,"&gt;="&amp;DContriBimestralAdel!BL$1,DContriDES!$E$42:$EG$42,"&lt;="&amp;DContriBimestralAdel!BL$2)</f>
        <v>#DIV/0!</v>
      </c>
      <c r="BM46" s="441" t="e">
        <f>AVERAGEIFS(DContriDES!$E83:$EG83,DContriDES!$E$42:$EG$42,"&gt;="&amp;DContriBimestralAdel!BM$1,DContriDES!$E$42:$EG$42,"&lt;="&amp;DContriBimestralAdel!BM$2)</f>
        <v>#DIV/0!</v>
      </c>
    </row>
    <row r="47" spans="1:65" s="440" customFormat="1" x14ac:dyDescent="0.2">
      <c r="B47" s="369"/>
      <c r="C47" s="369"/>
      <c r="D47" s="369"/>
      <c r="E47" s="369"/>
      <c r="F47" s="369"/>
      <c r="G47" s="369"/>
      <c r="H47" s="369"/>
      <c r="I47" s="369"/>
      <c r="J47" s="369"/>
      <c r="K47" s="369"/>
      <c r="L47" s="369"/>
      <c r="M47" s="369"/>
      <c r="AB47" s="369"/>
      <c r="AC47" s="369"/>
      <c r="AD47" s="369"/>
      <c r="AE47" s="369"/>
      <c r="AF47" s="369"/>
      <c r="AG47" s="369"/>
      <c r="AH47" s="369"/>
      <c r="AI47" s="369"/>
      <c r="AJ47" s="369"/>
      <c r="AK47" s="369"/>
      <c r="AL47" s="369"/>
      <c r="AM47" s="369"/>
    </row>
    <row r="48" spans="1:65" x14ac:dyDescent="0.2">
      <c r="O48" s="510"/>
      <c r="P48" s="510"/>
      <c r="Q48" s="510"/>
      <c r="R48" s="510"/>
      <c r="S48" s="510"/>
      <c r="T48" s="510"/>
      <c r="U48" s="510"/>
      <c r="V48" s="510"/>
      <c r="W48" s="510"/>
      <c r="X48" s="510"/>
      <c r="Y48" s="510"/>
      <c r="Z48" s="510"/>
      <c r="AO48" s="510"/>
      <c r="AP48" s="510"/>
      <c r="AQ48" s="510"/>
      <c r="AR48" s="510"/>
      <c r="AS48" s="510"/>
      <c r="AT48" s="510"/>
      <c r="AU48" s="510"/>
      <c r="AV48" s="510"/>
      <c r="AW48" s="510"/>
      <c r="AX48" s="510"/>
      <c r="AY48" s="510"/>
      <c r="AZ48" s="510"/>
      <c r="BB48" s="510"/>
      <c r="BC48" s="510"/>
      <c r="BD48" s="510"/>
      <c r="BE48" s="510"/>
      <c r="BF48" s="510"/>
      <c r="BG48" s="510"/>
      <c r="BH48" s="510"/>
      <c r="BI48" s="510"/>
      <c r="BJ48" s="510"/>
      <c r="BK48" s="510"/>
      <c r="BL48" s="510"/>
      <c r="BM48" s="510"/>
    </row>
    <row r="49" spans="1:65" s="412" customFormat="1" ht="15.75" x14ac:dyDescent="0.25">
      <c r="B49" s="530" t="s">
        <v>88</v>
      </c>
      <c r="C49" s="530"/>
      <c r="D49" s="530"/>
      <c r="E49" s="530"/>
      <c r="F49" s="530"/>
      <c r="G49" s="530"/>
      <c r="H49" s="530"/>
      <c r="I49" s="530"/>
      <c r="J49" s="530"/>
      <c r="K49" s="530"/>
      <c r="L49" s="530"/>
      <c r="M49" s="530"/>
      <c r="O49" s="530" t="s">
        <v>88</v>
      </c>
      <c r="P49" s="530"/>
      <c r="Q49" s="530"/>
      <c r="R49" s="530"/>
      <c r="S49" s="530"/>
      <c r="T49" s="530"/>
      <c r="U49" s="530"/>
      <c r="V49" s="530"/>
      <c r="W49" s="530"/>
      <c r="X49" s="530"/>
      <c r="Y49" s="530"/>
      <c r="Z49" s="530"/>
      <c r="AB49" s="531" t="s">
        <v>87</v>
      </c>
      <c r="AC49" s="531"/>
      <c r="AD49" s="531"/>
      <c r="AE49" s="531"/>
      <c r="AF49" s="531"/>
      <c r="AG49" s="531"/>
      <c r="AH49" s="531"/>
      <c r="AI49" s="531"/>
      <c r="AJ49" s="531"/>
      <c r="AK49" s="531"/>
      <c r="AL49" s="531"/>
      <c r="AM49" s="531"/>
      <c r="AO49" s="531" t="s">
        <v>87</v>
      </c>
      <c r="AP49" s="531"/>
      <c r="AQ49" s="531"/>
      <c r="AR49" s="531"/>
      <c r="AS49" s="531"/>
      <c r="AT49" s="531"/>
      <c r="AU49" s="531"/>
      <c r="AV49" s="531"/>
      <c r="AW49" s="531"/>
      <c r="AX49" s="531"/>
      <c r="AY49" s="531"/>
      <c r="AZ49" s="531"/>
      <c r="BB49" s="531" t="s">
        <v>87</v>
      </c>
      <c r="BC49" s="531"/>
      <c r="BD49" s="531"/>
      <c r="BE49" s="531"/>
      <c r="BF49" s="531"/>
      <c r="BG49" s="531"/>
      <c r="BH49" s="531"/>
      <c r="BI49" s="531"/>
      <c r="BJ49" s="531"/>
      <c r="BK49" s="531"/>
      <c r="BL49" s="531"/>
      <c r="BM49" s="531"/>
    </row>
    <row r="50" spans="1:65" s="415" customFormat="1" ht="15.75" x14ac:dyDescent="0.25">
      <c r="A50" s="413" t="s">
        <v>89</v>
      </c>
      <c r="B50" s="414" t="str">
        <f t="shared" ref="B50:M50" si="10">B5</f>
        <v>Enero-febrero 2024</v>
      </c>
      <c r="C50" s="414" t="str">
        <f t="shared" si="10"/>
        <v>Abril-mayo 2024</v>
      </c>
      <c r="D50" s="414" t="str">
        <f t="shared" si="10"/>
        <v>Julio-agosto 2024</v>
      </c>
      <c r="E50" s="414" t="str">
        <f t="shared" si="10"/>
        <v>Octubre-noviembre 2024</v>
      </c>
      <c r="F50" s="414" t="str">
        <f t="shared" si="10"/>
        <v>Enero-febrero 2025</v>
      </c>
      <c r="G50" s="414" t="str">
        <f t="shared" si="10"/>
        <v>Abril-mayo 2025</v>
      </c>
      <c r="H50" s="414" t="str">
        <f t="shared" si="10"/>
        <v>Julio-agosto 2025</v>
      </c>
      <c r="I50" s="414" t="str">
        <f t="shared" si="10"/>
        <v>Octubre-noviembre 2025</v>
      </c>
      <c r="J50" s="414" t="str">
        <f t="shared" si="10"/>
        <v>Enero-febrero 2026</v>
      </c>
      <c r="K50" s="414" t="str">
        <f t="shared" si="10"/>
        <v>Abril-mayo 2026</v>
      </c>
      <c r="L50" s="414" t="str">
        <f t="shared" si="10"/>
        <v>Julio-agosto 2026</v>
      </c>
      <c r="M50" s="414" t="str">
        <f t="shared" si="10"/>
        <v>Octubre-noviembre 2026</v>
      </c>
      <c r="O50" s="414" t="str">
        <f t="shared" ref="O50:Z50" si="11">O5</f>
        <v>Enero-febrero 2024</v>
      </c>
      <c r="P50" s="414" t="str">
        <f t="shared" si="11"/>
        <v>Abril-mayo 2024</v>
      </c>
      <c r="Q50" s="414" t="str">
        <f t="shared" si="11"/>
        <v>Julio-agosto 2024</v>
      </c>
      <c r="R50" s="414" t="str">
        <f t="shared" si="11"/>
        <v>Octubre-noviembre 2024</v>
      </c>
      <c r="S50" s="414" t="str">
        <f t="shared" si="11"/>
        <v>Enero-febrero 2025</v>
      </c>
      <c r="T50" s="414" t="str">
        <f t="shared" si="11"/>
        <v>Abril-mayo 2025</v>
      </c>
      <c r="U50" s="414" t="str">
        <f t="shared" si="11"/>
        <v>Julio-agosto 2025</v>
      </c>
      <c r="V50" s="414" t="str">
        <f t="shared" si="11"/>
        <v>Octubre-noviembre 2025</v>
      </c>
      <c r="W50" s="414" t="str">
        <f t="shared" si="11"/>
        <v>Enero-febrero 2026</v>
      </c>
      <c r="X50" s="414" t="str">
        <f t="shared" si="11"/>
        <v>Abril-mayo 2026</v>
      </c>
      <c r="Y50" s="414" t="str">
        <f t="shared" si="11"/>
        <v>Julio-agosto 2026</v>
      </c>
      <c r="Z50" s="414" t="str">
        <f t="shared" si="11"/>
        <v>Octubre-noviembre 2026</v>
      </c>
      <c r="AB50" s="414" t="str">
        <f t="shared" ref="AB50:AM50" si="12">AB5</f>
        <v>2023-I</v>
      </c>
      <c r="AC50" s="414" t="str">
        <f t="shared" si="12"/>
        <v>2023-II</v>
      </c>
      <c r="AD50" s="414" t="str">
        <f t="shared" si="12"/>
        <v>2023-III</v>
      </c>
      <c r="AE50" s="414" t="str">
        <f t="shared" si="12"/>
        <v>2023-IV</v>
      </c>
      <c r="AF50" s="414" t="str">
        <f t="shared" si="12"/>
        <v>2024-I</v>
      </c>
      <c r="AG50" s="414" t="str">
        <f t="shared" si="12"/>
        <v>2024-II</v>
      </c>
      <c r="AH50" s="414" t="str">
        <f t="shared" si="12"/>
        <v>2024-III</v>
      </c>
      <c r="AI50" s="414" t="str">
        <f t="shared" si="12"/>
        <v>2024-IV</v>
      </c>
      <c r="AJ50" s="414" t="str">
        <f t="shared" si="12"/>
        <v>2025-I</v>
      </c>
      <c r="AK50" s="414" t="str">
        <f t="shared" si="12"/>
        <v>2025-II</v>
      </c>
      <c r="AL50" s="414" t="str">
        <f t="shared" si="12"/>
        <v>2025-III</v>
      </c>
      <c r="AM50" s="414" t="str">
        <f t="shared" si="12"/>
        <v>2025-IV</v>
      </c>
      <c r="AO50" s="414" t="str">
        <f t="shared" ref="AO50:AZ50" si="13">AO5</f>
        <v>2023-I</v>
      </c>
      <c r="AP50" s="414" t="str">
        <f t="shared" si="13"/>
        <v>2023-II</v>
      </c>
      <c r="AQ50" s="414" t="str">
        <f t="shared" si="13"/>
        <v>2023-III</v>
      </c>
      <c r="AR50" s="414" t="str">
        <f t="shared" si="13"/>
        <v>2023-IV</v>
      </c>
      <c r="AS50" s="414" t="str">
        <f t="shared" si="13"/>
        <v>2024-I</v>
      </c>
      <c r="AT50" s="414" t="str">
        <f t="shared" si="13"/>
        <v>2024-II</v>
      </c>
      <c r="AU50" s="414" t="str">
        <f t="shared" si="13"/>
        <v>2024-III</v>
      </c>
      <c r="AV50" s="414" t="str">
        <f t="shared" si="13"/>
        <v>2024-IV</v>
      </c>
      <c r="AW50" s="414" t="str">
        <f t="shared" si="13"/>
        <v>2025-I</v>
      </c>
      <c r="AX50" s="414" t="str">
        <f t="shared" si="13"/>
        <v>2025-II</v>
      </c>
      <c r="AY50" s="414" t="str">
        <f t="shared" si="13"/>
        <v>2025-III</v>
      </c>
      <c r="AZ50" s="414" t="str">
        <f t="shared" si="13"/>
        <v>2025-IV</v>
      </c>
      <c r="BB50" s="414" t="str">
        <f t="shared" ref="BB50:BM50" si="14">BB5</f>
        <v>2023-IV</v>
      </c>
      <c r="BC50" s="414" t="str">
        <f t="shared" si="14"/>
        <v>2024-I</v>
      </c>
      <c r="BD50" s="414" t="str">
        <f t="shared" si="14"/>
        <v>2024-II</v>
      </c>
      <c r="BE50" s="414" t="str">
        <f t="shared" si="14"/>
        <v>2024-III</v>
      </c>
      <c r="BF50" s="414" t="str">
        <f t="shared" si="14"/>
        <v>2024-IV</v>
      </c>
      <c r="BG50" s="414" t="str">
        <f t="shared" si="14"/>
        <v>2025-I</v>
      </c>
      <c r="BH50" s="414" t="str">
        <f t="shared" si="14"/>
        <v>2025-II</v>
      </c>
      <c r="BI50" s="414" t="str">
        <f t="shared" si="14"/>
        <v>2025-III</v>
      </c>
      <c r="BJ50" s="414" t="str">
        <f t="shared" si="14"/>
        <v>2025-IV</v>
      </c>
      <c r="BK50" s="414" t="str">
        <f t="shared" si="14"/>
        <v>2026-I</v>
      </c>
      <c r="BL50" s="414" t="str">
        <f t="shared" si="14"/>
        <v>2026-II</v>
      </c>
      <c r="BM50" s="414" t="str">
        <f t="shared" si="14"/>
        <v>2026-III</v>
      </c>
    </row>
    <row r="51" spans="1:65" ht="12.75" customHeight="1" x14ac:dyDescent="0.2">
      <c r="A51" s="417" t="s">
        <v>80</v>
      </c>
      <c r="O51" s="354"/>
      <c r="P51" s="354"/>
      <c r="Q51" s="354"/>
      <c r="R51" s="354"/>
      <c r="S51" s="354"/>
      <c r="T51" s="354"/>
      <c r="U51" s="354"/>
      <c r="V51" s="354"/>
      <c r="W51" s="354"/>
      <c r="X51" s="354"/>
      <c r="Y51" s="354"/>
      <c r="Z51" s="354"/>
      <c r="AO51" s="354"/>
      <c r="AP51" s="354"/>
      <c r="AQ51" s="354"/>
      <c r="AR51" s="354"/>
      <c r="AS51" s="354"/>
      <c r="AT51" s="354"/>
      <c r="AU51" s="354"/>
      <c r="AV51" s="354"/>
      <c r="AW51" s="354"/>
      <c r="AX51" s="354"/>
      <c r="AY51" s="354"/>
      <c r="AZ51" s="354"/>
      <c r="BB51" s="354"/>
      <c r="BC51" s="354"/>
      <c r="BD51" s="354"/>
      <c r="BE51" s="354"/>
      <c r="BF51" s="354"/>
      <c r="BG51" s="354"/>
      <c r="BH51" s="354"/>
      <c r="BI51" s="354"/>
      <c r="BJ51" s="354"/>
      <c r="BK51" s="354"/>
      <c r="BL51" s="354"/>
      <c r="BM51" s="354"/>
    </row>
    <row r="52" spans="1:65" s="411" customFormat="1" x14ac:dyDescent="0.2">
      <c r="A52" s="418" t="s">
        <v>0</v>
      </c>
      <c r="B52" s="357">
        <f ca="1">SUM(B53:B56)</f>
        <v>100</v>
      </c>
      <c r="C52" s="357">
        <f t="shared" ref="C52:M52" ca="1" si="15">SUM(C53:C56)</f>
        <v>100.00000000000001</v>
      </c>
      <c r="D52" s="357">
        <f t="shared" ca="1" si="15"/>
        <v>100</v>
      </c>
      <c r="E52" s="357">
        <f t="shared" ca="1" si="15"/>
        <v>100</v>
      </c>
      <c r="F52" s="357">
        <f t="shared" ca="1" si="15"/>
        <v>100.00000000000001</v>
      </c>
      <c r="G52" s="357">
        <f t="shared" ca="1" si="15"/>
        <v>100</v>
      </c>
      <c r="H52" s="357">
        <f t="shared" ca="1" si="15"/>
        <v>100</v>
      </c>
      <c r="I52" s="357">
        <f t="shared" ca="1" si="15"/>
        <v>100</v>
      </c>
      <c r="J52" s="357" t="e">
        <f t="shared" ca="1" si="15"/>
        <v>#DIV/0!</v>
      </c>
      <c r="K52" s="357" t="e">
        <f t="shared" ca="1" si="15"/>
        <v>#DIV/0!</v>
      </c>
      <c r="L52" s="357" t="e">
        <f t="shared" ca="1" si="15"/>
        <v>#DIV/0!</v>
      </c>
      <c r="M52" s="357" t="e">
        <f t="shared" ca="1" si="15"/>
        <v>#DIV/0!</v>
      </c>
      <c r="O52" s="418">
        <f t="shared" ref="O52:Z52" ca="1" si="16">SUM(O53:O56)</f>
        <v>100</v>
      </c>
      <c r="P52" s="418">
        <f t="shared" ca="1" si="16"/>
        <v>100</v>
      </c>
      <c r="Q52" s="418">
        <f t="shared" ca="1" si="16"/>
        <v>100.00000000000001</v>
      </c>
      <c r="R52" s="418">
        <f t="shared" ca="1" si="16"/>
        <v>100</v>
      </c>
      <c r="S52" s="418">
        <f t="shared" ca="1" si="16"/>
        <v>100</v>
      </c>
      <c r="T52" s="418">
        <f t="shared" ca="1" si="16"/>
        <v>100</v>
      </c>
      <c r="U52" s="418">
        <f t="shared" ca="1" si="16"/>
        <v>100</v>
      </c>
      <c r="V52" s="418">
        <f t="shared" ca="1" si="16"/>
        <v>100.00000000000001</v>
      </c>
      <c r="W52" s="418" t="e">
        <f t="shared" ca="1" si="16"/>
        <v>#DIV/0!</v>
      </c>
      <c r="X52" s="418" t="e">
        <f t="shared" ca="1" si="16"/>
        <v>#DIV/0!</v>
      </c>
      <c r="Y52" s="418" t="e">
        <f t="shared" ca="1" si="16"/>
        <v>#DIV/0!</v>
      </c>
      <c r="Z52" s="418" t="e">
        <f t="shared" ca="1" si="16"/>
        <v>#DIV/0!</v>
      </c>
      <c r="AB52" s="357">
        <f ca="1">SUM(AB53:AB56)</f>
        <v>100</v>
      </c>
      <c r="AC52" s="357">
        <f t="shared" ref="AC52:AM52" ca="1" si="17">SUM(AC53:AC56)</f>
        <v>100</v>
      </c>
      <c r="AD52" s="357">
        <f t="shared" ca="1" si="17"/>
        <v>100</v>
      </c>
      <c r="AE52" s="357">
        <f t="shared" ca="1" si="17"/>
        <v>100</v>
      </c>
      <c r="AF52" s="357">
        <f t="shared" ca="1" si="17"/>
        <v>100</v>
      </c>
      <c r="AG52" s="357">
        <f t="shared" ca="1" si="17"/>
        <v>100</v>
      </c>
      <c r="AH52" s="357">
        <f t="shared" ca="1" si="17"/>
        <v>100</v>
      </c>
      <c r="AI52" s="357">
        <f t="shared" ca="1" si="17"/>
        <v>100</v>
      </c>
      <c r="AJ52" s="357">
        <f t="shared" ca="1" si="17"/>
        <v>100</v>
      </c>
      <c r="AK52" s="357">
        <f t="shared" ca="1" si="17"/>
        <v>100</v>
      </c>
      <c r="AL52" s="357">
        <f t="shared" ca="1" si="17"/>
        <v>100</v>
      </c>
      <c r="AM52" s="357">
        <f t="shared" ca="1" si="17"/>
        <v>100.00000000000001</v>
      </c>
      <c r="AO52" s="418">
        <f ca="1">SUM(AO53:AO56)</f>
        <v>99.999999999999986</v>
      </c>
      <c r="AP52" s="418">
        <f t="shared" ref="AP52:AZ52" ca="1" si="18">SUM(AP53:AP56)</f>
        <v>100</v>
      </c>
      <c r="AQ52" s="418">
        <f t="shared" ca="1" si="18"/>
        <v>100</v>
      </c>
      <c r="AR52" s="418">
        <f t="shared" ca="1" si="18"/>
        <v>100</v>
      </c>
      <c r="AS52" s="418">
        <f t="shared" ca="1" si="18"/>
        <v>100</v>
      </c>
      <c r="AT52" s="418">
        <f t="shared" ca="1" si="18"/>
        <v>100.00000000000001</v>
      </c>
      <c r="AU52" s="418">
        <f t="shared" ca="1" si="18"/>
        <v>100</v>
      </c>
      <c r="AV52" s="418">
        <f t="shared" ca="1" si="18"/>
        <v>100</v>
      </c>
      <c r="AW52" s="418">
        <f t="shared" ca="1" si="18"/>
        <v>100.00000000000001</v>
      </c>
      <c r="AX52" s="418">
        <f t="shared" ca="1" si="18"/>
        <v>100</v>
      </c>
      <c r="AY52" s="418">
        <f t="shared" ca="1" si="18"/>
        <v>100</v>
      </c>
      <c r="AZ52" s="418">
        <f t="shared" ca="1" si="18"/>
        <v>100</v>
      </c>
      <c r="BB52" s="418">
        <f ca="1">SUM(BB53:BB56)</f>
        <v>100</v>
      </c>
      <c r="BC52" s="418">
        <f t="shared" ref="BC52:BM52" ca="1" si="19">SUM(BC53:BC56)</f>
        <v>100</v>
      </c>
      <c r="BD52" s="418">
        <f t="shared" ca="1" si="19"/>
        <v>100.00000000000001</v>
      </c>
      <c r="BE52" s="418">
        <f t="shared" ca="1" si="19"/>
        <v>100</v>
      </c>
      <c r="BF52" s="418">
        <f t="shared" ca="1" si="19"/>
        <v>100</v>
      </c>
      <c r="BG52" s="418">
        <f t="shared" ca="1" si="19"/>
        <v>100.00000000000001</v>
      </c>
      <c r="BH52" s="418">
        <f t="shared" ca="1" si="19"/>
        <v>100</v>
      </c>
      <c r="BI52" s="418">
        <f t="shared" ca="1" si="19"/>
        <v>100</v>
      </c>
      <c r="BJ52" s="418">
        <f t="shared" ca="1" si="19"/>
        <v>100</v>
      </c>
      <c r="BK52" s="418" t="e">
        <f t="shared" ca="1" si="19"/>
        <v>#DIV/0!</v>
      </c>
      <c r="BL52" s="418" t="e">
        <f t="shared" ca="1" si="19"/>
        <v>#DIV/0!</v>
      </c>
      <c r="BM52" s="418" t="e">
        <f t="shared" ca="1" si="19"/>
        <v>#DIV/0!</v>
      </c>
    </row>
    <row r="53" spans="1:65" s="411" customFormat="1" x14ac:dyDescent="0.2">
      <c r="A53" s="419" t="s">
        <v>1</v>
      </c>
      <c r="B53" s="360">
        <f t="shared" ref="B53:M53" ca="1" si="20">B8/SUM(B$8:B$11)*100</f>
        <v>12.151462676827416</v>
      </c>
      <c r="C53" s="360">
        <f t="shared" ca="1" si="20"/>
        <v>10.94255455570698</v>
      </c>
      <c r="D53" s="360">
        <f t="shared" ca="1" si="20"/>
        <v>11.127846265060487</v>
      </c>
      <c r="E53" s="360">
        <f t="shared" ca="1" si="20"/>
        <v>10.591302962602835</v>
      </c>
      <c r="F53" s="360">
        <f t="shared" ca="1" si="20"/>
        <v>10.900053295794155</v>
      </c>
      <c r="G53" s="360">
        <f t="shared" ca="1" si="20"/>
        <v>10.279316102365248</v>
      </c>
      <c r="H53" s="360">
        <f t="shared" ca="1" si="20"/>
        <v>10.787552822573964</v>
      </c>
      <c r="I53" s="360">
        <f t="shared" ca="1" si="20"/>
        <v>10.553853752190665</v>
      </c>
      <c r="J53" s="360" t="e">
        <f t="shared" ca="1" si="20"/>
        <v>#DIV/0!</v>
      </c>
      <c r="K53" s="360" t="e">
        <f t="shared" ca="1" si="20"/>
        <v>#DIV/0!</v>
      </c>
      <c r="L53" s="360" t="e">
        <f t="shared" ca="1" si="20"/>
        <v>#DIV/0!</v>
      </c>
      <c r="M53" s="360" t="e">
        <f t="shared" ca="1" si="20"/>
        <v>#DIV/0!</v>
      </c>
      <c r="O53" s="419">
        <f t="shared" ref="O53:Z53" ca="1" si="21">O8/SUM(O$8:O$11)*100</f>
        <v>11.761062044270364</v>
      </c>
      <c r="P53" s="419">
        <f t="shared" ca="1" si="21"/>
        <v>11.325190910451175</v>
      </c>
      <c r="Q53" s="419">
        <f t="shared" ca="1" si="21"/>
        <v>11.145485028957333</v>
      </c>
      <c r="R53" s="419">
        <f t="shared" ca="1" si="21"/>
        <v>10.873851089768422</v>
      </c>
      <c r="S53" s="419">
        <f t="shared" ca="1" si="21"/>
        <v>10.632681683458502</v>
      </c>
      <c r="T53" s="419">
        <f t="shared" ca="1" si="21"/>
        <v>10.501781281843861</v>
      </c>
      <c r="U53" s="419">
        <f t="shared" ca="1" si="21"/>
        <v>10.729176103137888</v>
      </c>
      <c r="V53" s="419">
        <f t="shared" ca="1" si="21"/>
        <v>10.806107325016345</v>
      </c>
      <c r="W53" s="419" t="e">
        <f t="shared" ca="1" si="21"/>
        <v>#DIV/0!</v>
      </c>
      <c r="X53" s="419" t="e">
        <f t="shared" ca="1" si="21"/>
        <v>#DIV/0!</v>
      </c>
      <c r="Y53" s="419" t="e">
        <f t="shared" ca="1" si="21"/>
        <v>#DIV/0!</v>
      </c>
      <c r="Z53" s="419" t="e">
        <f t="shared" ca="1" si="21"/>
        <v>#DIV/0!</v>
      </c>
      <c r="AB53" s="360">
        <f t="shared" ref="AB53:AM53" ca="1" si="22">AB8/SUM(AB$8:AB$11)*100</f>
        <v>12.383220802243185</v>
      </c>
      <c r="AC53" s="360">
        <f t="shared" ca="1" si="22"/>
        <v>12.234160130312747</v>
      </c>
      <c r="AD53" s="360">
        <f t="shared" ca="1" si="22"/>
        <v>11.780256628696579</v>
      </c>
      <c r="AE53" s="360">
        <f t="shared" ca="1" si="22"/>
        <v>11.752130232949915</v>
      </c>
      <c r="AF53" s="360">
        <f t="shared" ca="1" si="22"/>
        <v>11.883019182272889</v>
      </c>
      <c r="AG53" s="360">
        <f t="shared" ca="1" si="22"/>
        <v>11.020885411084427</v>
      </c>
      <c r="AH53" s="360">
        <f t="shared" ca="1" si="22"/>
        <v>11.016404267977126</v>
      </c>
      <c r="AI53" s="360">
        <f t="shared" ca="1" si="22"/>
        <v>11.00664377400331</v>
      </c>
      <c r="AJ53" s="360">
        <f t="shared" ca="1" si="22"/>
        <v>10.594079285023343</v>
      </c>
      <c r="AK53" s="360">
        <f t="shared" ca="1" si="22"/>
        <v>10.270593734030784</v>
      </c>
      <c r="AL53" s="360">
        <f t="shared" ca="1" si="22"/>
        <v>10.757401170219017</v>
      </c>
      <c r="AM53" s="360">
        <f t="shared" ca="1" si="22"/>
        <v>10.920769738703177</v>
      </c>
      <c r="AO53" s="419">
        <f t="shared" ref="AO53:AZ53" ca="1" si="23">AO8/SUM(AO$8:AO$11)*100</f>
        <v>12.375646812504586</v>
      </c>
      <c r="AP53" s="419">
        <f t="shared" ca="1" si="23"/>
        <v>12.346716488019268</v>
      </c>
      <c r="AQ53" s="419">
        <f t="shared" ca="1" si="23"/>
        <v>11.821673123493856</v>
      </c>
      <c r="AR53" s="419">
        <f t="shared" ca="1" si="23"/>
        <v>11.614295989843091</v>
      </c>
      <c r="AS53" s="419">
        <f t="shared" ca="1" si="23"/>
        <v>11.662117288944733</v>
      </c>
      <c r="AT53" s="419">
        <f t="shared" ca="1" si="23"/>
        <v>11.260602416217019</v>
      </c>
      <c r="AU53" s="419">
        <f t="shared" ca="1" si="23"/>
        <v>11.051824041917733</v>
      </c>
      <c r="AV53" s="419">
        <f t="shared" ca="1" si="23"/>
        <v>10.883422025343128</v>
      </c>
      <c r="AW53" s="419">
        <f t="shared" ca="1" si="23"/>
        <v>10.557582967990131</v>
      </c>
      <c r="AX53" s="419">
        <f t="shared" ca="1" si="23"/>
        <v>10.43809258320543</v>
      </c>
      <c r="AY53" s="419">
        <f t="shared" ca="1" si="23"/>
        <v>10.770825545596038</v>
      </c>
      <c r="AZ53" s="419">
        <f t="shared" ca="1" si="23"/>
        <v>10.801482295532194</v>
      </c>
      <c r="BB53" s="419">
        <f t="shared" ref="BB53:BM53" ca="1" si="24">BB8/SUM(BB$8:BB$11)*100</f>
        <v>11.614295989843091</v>
      </c>
      <c r="BC53" s="419">
        <f t="shared" ca="1" si="24"/>
        <v>11.662117288944733</v>
      </c>
      <c r="BD53" s="419">
        <f t="shared" ca="1" si="24"/>
        <v>11.260602416217019</v>
      </c>
      <c r="BE53" s="419">
        <f t="shared" ca="1" si="24"/>
        <v>11.051824041917733</v>
      </c>
      <c r="BF53" s="419">
        <f t="shared" ca="1" si="24"/>
        <v>10.883422025343128</v>
      </c>
      <c r="BG53" s="419">
        <f t="shared" ca="1" si="24"/>
        <v>10.557582967990131</v>
      </c>
      <c r="BH53" s="419">
        <f t="shared" ca="1" si="24"/>
        <v>10.43809258320543</v>
      </c>
      <c r="BI53" s="419">
        <f t="shared" ca="1" si="24"/>
        <v>10.770825545596038</v>
      </c>
      <c r="BJ53" s="419">
        <f t="shared" ca="1" si="24"/>
        <v>10.801482295532194</v>
      </c>
      <c r="BK53" s="419" t="e">
        <f t="shared" ca="1" si="24"/>
        <v>#DIV/0!</v>
      </c>
      <c r="BL53" s="419" t="e">
        <f t="shared" ca="1" si="24"/>
        <v>#DIV/0!</v>
      </c>
      <c r="BM53" s="419" t="e">
        <f t="shared" ca="1" si="24"/>
        <v>#DIV/0!</v>
      </c>
    </row>
    <row r="54" spans="1:65" s="411" customFormat="1" x14ac:dyDescent="0.2">
      <c r="A54" s="419" t="s">
        <v>5</v>
      </c>
      <c r="B54" s="360">
        <f t="shared" ref="B54:M54" ca="1" si="25">B9/SUM(B$8:B$11)*100</f>
        <v>3.483724209323587</v>
      </c>
      <c r="C54" s="360">
        <f t="shared" ca="1" si="25"/>
        <v>3.7469211457180309</v>
      </c>
      <c r="D54" s="360">
        <f t="shared" ca="1" si="25"/>
        <v>4.1919816677780908</v>
      </c>
      <c r="E54" s="360">
        <f t="shared" ca="1" si="25"/>
        <v>3.916838471391658</v>
      </c>
      <c r="F54" s="360">
        <f t="shared" ca="1" si="25"/>
        <v>3.6168941335440796</v>
      </c>
      <c r="G54" s="360">
        <f t="shared" ca="1" si="25"/>
        <v>3.7667005339034589</v>
      </c>
      <c r="H54" s="360">
        <f t="shared" ca="1" si="25"/>
        <v>4.2283037724181511</v>
      </c>
      <c r="I54" s="360">
        <f t="shared" ca="1" si="25"/>
        <v>3.9993863499007696</v>
      </c>
      <c r="J54" s="360" t="e">
        <f t="shared" ca="1" si="25"/>
        <v>#DIV/0!</v>
      </c>
      <c r="K54" s="360" t="e">
        <f t="shared" ca="1" si="25"/>
        <v>#DIV/0!</v>
      </c>
      <c r="L54" s="360" t="e">
        <f t="shared" ca="1" si="25"/>
        <v>#DIV/0!</v>
      </c>
      <c r="M54" s="360" t="e">
        <f t="shared" ca="1" si="25"/>
        <v>#DIV/0!</v>
      </c>
      <c r="O54" s="419">
        <f t="shared" ref="O54:Z54" ca="1" si="26">O9/SUM(O$8:O$11)*100</f>
        <v>3.7816869473806469</v>
      </c>
      <c r="P54" s="419">
        <f t="shared" ca="1" si="26"/>
        <v>3.8754925280703607</v>
      </c>
      <c r="Q54" s="419">
        <f t="shared" ca="1" si="26"/>
        <v>3.9022618997672858</v>
      </c>
      <c r="R54" s="419">
        <f t="shared" ca="1" si="26"/>
        <v>3.9208699881948736</v>
      </c>
      <c r="S54" s="419">
        <f t="shared" ca="1" si="26"/>
        <v>3.8909617425824576</v>
      </c>
      <c r="T54" s="419">
        <f t="shared" ca="1" si="26"/>
        <v>3.858489186531977</v>
      </c>
      <c r="U54" s="419">
        <f t="shared" ca="1" si="26"/>
        <v>3.9173588520990252</v>
      </c>
      <c r="V54" s="419">
        <f t="shared" ca="1" si="26"/>
        <v>3.9856303701316125</v>
      </c>
      <c r="W54" s="419" t="e">
        <f t="shared" ca="1" si="26"/>
        <v>#DIV/0!</v>
      </c>
      <c r="X54" s="419" t="e">
        <f t="shared" ca="1" si="26"/>
        <v>#DIV/0!</v>
      </c>
      <c r="Y54" s="419" t="e">
        <f t="shared" ca="1" si="26"/>
        <v>#DIV/0!</v>
      </c>
      <c r="Z54" s="419" t="e">
        <f t="shared" ca="1" si="26"/>
        <v>#DIV/0!</v>
      </c>
      <c r="AB54" s="360">
        <f t="shared" ref="AB54:AM54" ca="1" si="27">AB9/SUM(AB$8:AB$11)*100</f>
        <v>3.7208791516971367</v>
      </c>
      <c r="AC54" s="360">
        <f t="shared" ca="1" si="27"/>
        <v>3.9607517175892837</v>
      </c>
      <c r="AD54" s="360">
        <f t="shared" ca="1" si="27"/>
        <v>4.2421482663313199</v>
      </c>
      <c r="AE54" s="360">
        <f t="shared" ca="1" si="27"/>
        <v>3.867615234742154</v>
      </c>
      <c r="AF54" s="360">
        <f t="shared" ca="1" si="27"/>
        <v>3.5399130631062357</v>
      </c>
      <c r="AG54" s="360">
        <f t="shared" ca="1" si="27"/>
        <v>3.8938634700119641</v>
      </c>
      <c r="AH54" s="360">
        <f t="shared" ca="1" si="27"/>
        <v>4.1782842342726667</v>
      </c>
      <c r="AI54" s="360">
        <f t="shared" ca="1" si="27"/>
        <v>3.8782579934261237</v>
      </c>
      <c r="AJ54" s="360">
        <f t="shared" ca="1" si="27"/>
        <v>3.5955669176041023</v>
      </c>
      <c r="AK54" s="360">
        <f t="shared" ca="1" si="27"/>
        <v>3.873779875292978</v>
      </c>
      <c r="AL54" s="360">
        <f t="shared" ca="1" si="27"/>
        <v>4.2342267936926419</v>
      </c>
      <c r="AM54" s="360">
        <f t="shared" ca="1" si="27"/>
        <v>3.9513443754502333</v>
      </c>
      <c r="AO54" s="419">
        <f t="shared" ref="AO54:AZ54" ca="1" si="28">AO9/SUM(AO$8:AO$11)*100</f>
        <v>4.0237910510170911</v>
      </c>
      <c r="AP54" s="419">
        <f t="shared" ca="1" si="28"/>
        <v>3.9226783884562724</v>
      </c>
      <c r="AQ54" s="419">
        <f t="shared" ca="1" si="28"/>
        <v>3.9422234607769799</v>
      </c>
      <c r="AR54" s="419">
        <f t="shared" ca="1" si="28"/>
        <v>3.8986554115202696</v>
      </c>
      <c r="AS54" s="419">
        <f t="shared" ca="1" si="28"/>
        <v>3.8115974933436174</v>
      </c>
      <c r="AT54" s="419">
        <f t="shared" ca="1" si="28"/>
        <v>3.8943895885398012</v>
      </c>
      <c r="AU54" s="419">
        <f t="shared" ca="1" si="28"/>
        <v>3.8846334265871563</v>
      </c>
      <c r="AV54" s="419">
        <f t="shared" ca="1" si="28"/>
        <v>3.9132896096040106</v>
      </c>
      <c r="AW54" s="419">
        <f t="shared" ca="1" si="28"/>
        <v>3.8778024318587048</v>
      </c>
      <c r="AX54" s="419">
        <f t="shared" ca="1" si="28"/>
        <v>3.8577797574501203</v>
      </c>
      <c r="AY54" s="419">
        <f t="shared" ca="1" si="28"/>
        <v>3.9339194490673224</v>
      </c>
      <c r="AZ54" s="419">
        <f t="shared" ca="1" si="28"/>
        <v>3.9875136376283025</v>
      </c>
      <c r="BB54" s="419">
        <f t="shared" ref="BB54:BM54" ca="1" si="29">BB9/SUM(BB$8:BB$11)*100</f>
        <v>3.8986554115202696</v>
      </c>
      <c r="BC54" s="419">
        <f t="shared" ca="1" si="29"/>
        <v>3.8115974933436174</v>
      </c>
      <c r="BD54" s="419">
        <f t="shared" ca="1" si="29"/>
        <v>3.8943895885398012</v>
      </c>
      <c r="BE54" s="419">
        <f t="shared" ca="1" si="29"/>
        <v>3.8846334265871563</v>
      </c>
      <c r="BF54" s="419">
        <f t="shared" ca="1" si="29"/>
        <v>3.9132896096040106</v>
      </c>
      <c r="BG54" s="419">
        <f t="shared" ca="1" si="29"/>
        <v>3.8778024318587048</v>
      </c>
      <c r="BH54" s="419">
        <f t="shared" ca="1" si="29"/>
        <v>3.8577797574501203</v>
      </c>
      <c r="BI54" s="419">
        <f t="shared" ca="1" si="29"/>
        <v>3.9339194490673224</v>
      </c>
      <c r="BJ54" s="419">
        <f t="shared" ca="1" si="29"/>
        <v>3.9875136376283025</v>
      </c>
      <c r="BK54" s="419" t="e">
        <f t="shared" ca="1" si="29"/>
        <v>#DIV/0!</v>
      </c>
      <c r="BL54" s="419" t="e">
        <f t="shared" ca="1" si="29"/>
        <v>#DIV/0!</v>
      </c>
      <c r="BM54" s="419" t="e">
        <f t="shared" ca="1" si="29"/>
        <v>#DIV/0!</v>
      </c>
    </row>
    <row r="55" spans="1:65" s="411" customFormat="1" x14ac:dyDescent="0.2">
      <c r="A55" s="419" t="s">
        <v>8</v>
      </c>
      <c r="B55" s="360">
        <f t="shared" ref="B55:M55" ca="1" si="30">B10/SUM(B$8:B$11)*100</f>
        <v>18.672853435877609</v>
      </c>
      <c r="C55" s="360">
        <f t="shared" ca="1" si="30"/>
        <v>20.047446922833455</v>
      </c>
      <c r="D55" s="360">
        <f t="shared" ca="1" si="30"/>
        <v>19.041810274745458</v>
      </c>
      <c r="E55" s="360">
        <f t="shared" ca="1" si="30"/>
        <v>19.280245317769371</v>
      </c>
      <c r="F55" s="360">
        <f t="shared" ca="1" si="30"/>
        <v>18.277833591714547</v>
      </c>
      <c r="G55" s="360">
        <f t="shared" ca="1" si="30"/>
        <v>19.746577212485064</v>
      </c>
      <c r="H55" s="360">
        <f t="shared" ca="1" si="30"/>
        <v>18.994958335784887</v>
      </c>
      <c r="I55" s="360">
        <f t="shared" ca="1" si="30"/>
        <v>19.981397236808913</v>
      </c>
      <c r="J55" s="360" t="e">
        <f t="shared" ca="1" si="30"/>
        <v>#DIV/0!</v>
      </c>
      <c r="K55" s="360" t="e">
        <f t="shared" ca="1" si="30"/>
        <v>#DIV/0!</v>
      </c>
      <c r="L55" s="360" t="e">
        <f t="shared" ca="1" si="30"/>
        <v>#DIV/0!</v>
      </c>
      <c r="M55" s="360" t="e">
        <f t="shared" ca="1" si="30"/>
        <v>#DIV/0!</v>
      </c>
      <c r="O55" s="419">
        <f t="shared" ref="O55:Z55" ca="1" si="31">O10/SUM(O$8:O$11)*100</f>
        <v>19.364059121752913</v>
      </c>
      <c r="P55" s="419">
        <f t="shared" ca="1" si="31"/>
        <v>19.505198881500025</v>
      </c>
      <c r="Q55" s="419">
        <f t="shared" ca="1" si="31"/>
        <v>19.296149138274803</v>
      </c>
      <c r="R55" s="419">
        <f t="shared" ca="1" si="31"/>
        <v>18.856185468252303</v>
      </c>
      <c r="S55" s="419">
        <f t="shared" ca="1" si="31"/>
        <v>18.900990166284497</v>
      </c>
      <c r="T55" s="419">
        <f t="shared" ca="1" si="31"/>
        <v>19.076170161179213</v>
      </c>
      <c r="U55" s="419">
        <f t="shared" ca="1" si="31"/>
        <v>19.174943206528734</v>
      </c>
      <c r="V55" s="419">
        <f t="shared" ca="1" si="31"/>
        <v>19.393546568385005</v>
      </c>
      <c r="W55" s="419" t="e">
        <f t="shared" ca="1" si="31"/>
        <v>#DIV/0!</v>
      </c>
      <c r="X55" s="419" t="e">
        <f t="shared" ca="1" si="31"/>
        <v>#DIV/0!</v>
      </c>
      <c r="Y55" s="419" t="e">
        <f t="shared" ca="1" si="31"/>
        <v>#DIV/0!</v>
      </c>
      <c r="Z55" s="419" t="e">
        <f t="shared" ca="1" si="31"/>
        <v>#DIV/0!</v>
      </c>
      <c r="AB55" s="360">
        <f t="shared" ref="AB55:AM55" ca="1" si="32">AB10/SUM(AB$8:AB$11)*100</f>
        <v>17.139671115156887</v>
      </c>
      <c r="AC55" s="360">
        <f t="shared" ca="1" si="32"/>
        <v>17.851991137675576</v>
      </c>
      <c r="AD55" s="360">
        <f t="shared" ca="1" si="32"/>
        <v>18.743315407777398</v>
      </c>
      <c r="AE55" s="360">
        <f t="shared" ca="1" si="32"/>
        <v>20.223720644087972</v>
      </c>
      <c r="AF55" s="360">
        <f t="shared" ca="1" si="32"/>
        <v>18.709324687976114</v>
      </c>
      <c r="AG55" s="360">
        <f t="shared" ca="1" si="32"/>
        <v>19.326542394795869</v>
      </c>
      <c r="AH55" s="360">
        <f t="shared" ca="1" si="32"/>
        <v>19.013518684741872</v>
      </c>
      <c r="AI55" s="360">
        <f t="shared" ca="1" si="32"/>
        <v>19.483752783157396</v>
      </c>
      <c r="AJ55" s="360">
        <f t="shared" ca="1" si="32"/>
        <v>18.656345734378586</v>
      </c>
      <c r="AK55" s="360">
        <f t="shared" ca="1" si="32"/>
        <v>19.227329537774303</v>
      </c>
      <c r="AL55" s="360">
        <f t="shared" ca="1" si="32"/>
        <v>18.621318014521222</v>
      </c>
      <c r="AM55" s="360">
        <f t="shared" ca="1" si="32"/>
        <v>20.228201910654683</v>
      </c>
      <c r="AO55" s="419">
        <f t="shared" ref="AO55:AZ55" ca="1" si="33">AO10/SUM(AO$8:AO$11)*100</f>
        <v>17.458462311984714</v>
      </c>
      <c r="AP55" s="419">
        <f t="shared" ca="1" si="33"/>
        <v>17.949671836691053</v>
      </c>
      <c r="AQ55" s="419">
        <f t="shared" ca="1" si="33"/>
        <v>18.924605572336031</v>
      </c>
      <c r="AR55" s="419">
        <f t="shared" ca="1" si="33"/>
        <v>19.533682224549754</v>
      </c>
      <c r="AS55" s="419">
        <f t="shared" ca="1" si="33"/>
        <v>19.191592886101009</v>
      </c>
      <c r="AT55" s="419">
        <f t="shared" ca="1" si="33"/>
        <v>19.31140061461431</v>
      </c>
      <c r="AU55" s="419">
        <f t="shared" ca="1" si="33"/>
        <v>19.317400302388233</v>
      </c>
      <c r="AV55" s="419">
        <f t="shared" ca="1" si="33"/>
        <v>18.805779305976838</v>
      </c>
      <c r="AW55" s="419">
        <f t="shared" ca="1" si="33"/>
        <v>19.055683477497105</v>
      </c>
      <c r="AX55" s="419">
        <f t="shared" ca="1" si="33"/>
        <v>19.149453775198516</v>
      </c>
      <c r="AY55" s="419">
        <f t="shared" ca="1" si="33"/>
        <v>19.003349889667369</v>
      </c>
      <c r="AZ55" s="419">
        <f t="shared" ca="1" si="33"/>
        <v>19.488343079426183</v>
      </c>
      <c r="BB55" s="419">
        <f t="shared" ref="BB55:BM55" ca="1" si="34">BB10/SUM(BB$8:BB$11)*100</f>
        <v>19.533682224549754</v>
      </c>
      <c r="BC55" s="419">
        <f t="shared" ca="1" si="34"/>
        <v>19.191592886101009</v>
      </c>
      <c r="BD55" s="419">
        <f t="shared" ca="1" si="34"/>
        <v>19.31140061461431</v>
      </c>
      <c r="BE55" s="419">
        <f t="shared" ca="1" si="34"/>
        <v>19.317400302388233</v>
      </c>
      <c r="BF55" s="419">
        <f t="shared" ca="1" si="34"/>
        <v>18.805779305976838</v>
      </c>
      <c r="BG55" s="419">
        <f t="shared" ca="1" si="34"/>
        <v>19.055683477497105</v>
      </c>
      <c r="BH55" s="419">
        <f t="shared" ca="1" si="34"/>
        <v>19.149453775198516</v>
      </c>
      <c r="BI55" s="419">
        <f t="shared" ca="1" si="34"/>
        <v>19.003349889667369</v>
      </c>
      <c r="BJ55" s="419">
        <f t="shared" ca="1" si="34"/>
        <v>19.488343079426183</v>
      </c>
      <c r="BK55" s="419" t="e">
        <f t="shared" ca="1" si="34"/>
        <v>#DIV/0!</v>
      </c>
      <c r="BL55" s="419" t="e">
        <f t="shared" ca="1" si="34"/>
        <v>#DIV/0!</v>
      </c>
      <c r="BM55" s="419" t="e">
        <f t="shared" ca="1" si="34"/>
        <v>#DIV/0!</v>
      </c>
    </row>
    <row r="56" spans="1:65" s="411" customFormat="1" x14ac:dyDescent="0.2">
      <c r="A56" s="419" t="s">
        <v>12</v>
      </c>
      <c r="B56" s="360">
        <f t="shared" ref="B56:M56" ca="1" si="35">B11/SUM(B$8:B$11)*100</f>
        <v>65.691959677971397</v>
      </c>
      <c r="C56" s="360">
        <f t="shared" ca="1" si="35"/>
        <v>65.263077375741545</v>
      </c>
      <c r="D56" s="360">
        <f t="shared" ca="1" si="35"/>
        <v>65.638361792415964</v>
      </c>
      <c r="E56" s="360">
        <f t="shared" ca="1" si="35"/>
        <v>66.211613248236134</v>
      </c>
      <c r="F56" s="360">
        <f t="shared" ca="1" si="35"/>
        <v>67.205218978947229</v>
      </c>
      <c r="G56" s="360">
        <f t="shared" ca="1" si="35"/>
        <v>66.207406151246232</v>
      </c>
      <c r="H56" s="360">
        <f t="shared" ca="1" si="35"/>
        <v>65.989185069222998</v>
      </c>
      <c r="I56" s="360">
        <f t="shared" ca="1" si="35"/>
        <v>65.465362661099647</v>
      </c>
      <c r="J56" s="360" t="e">
        <f t="shared" ca="1" si="35"/>
        <v>#DIV/0!</v>
      </c>
      <c r="K56" s="360" t="e">
        <f t="shared" ca="1" si="35"/>
        <v>#DIV/0!</v>
      </c>
      <c r="L56" s="360" t="e">
        <f t="shared" ca="1" si="35"/>
        <v>#DIV/0!</v>
      </c>
      <c r="M56" s="360" t="e">
        <f t="shared" ca="1" si="35"/>
        <v>#DIV/0!</v>
      </c>
      <c r="O56" s="419">
        <f t="shared" ref="O56:Z56" ca="1" si="36">O11/SUM(O$8:O$11)*100</f>
        <v>65.093191886596074</v>
      </c>
      <c r="P56" s="419">
        <f t="shared" ca="1" si="36"/>
        <v>65.294117679978442</v>
      </c>
      <c r="Q56" s="419">
        <f t="shared" ca="1" si="36"/>
        <v>65.656103933000594</v>
      </c>
      <c r="R56" s="419">
        <f t="shared" ca="1" si="36"/>
        <v>66.349093453784405</v>
      </c>
      <c r="S56" s="419">
        <f t="shared" ca="1" si="36"/>
        <v>66.575366407674551</v>
      </c>
      <c r="T56" s="419">
        <f t="shared" ca="1" si="36"/>
        <v>66.563559370444949</v>
      </c>
      <c r="U56" s="419">
        <f t="shared" ca="1" si="36"/>
        <v>66.178521838234346</v>
      </c>
      <c r="V56" s="419">
        <f t="shared" ca="1" si="36"/>
        <v>65.814715736467051</v>
      </c>
      <c r="W56" s="419" t="e">
        <f t="shared" ca="1" si="36"/>
        <v>#DIV/0!</v>
      </c>
      <c r="X56" s="419" t="e">
        <f t="shared" ca="1" si="36"/>
        <v>#DIV/0!</v>
      </c>
      <c r="Y56" s="419" t="e">
        <f t="shared" ca="1" si="36"/>
        <v>#DIV/0!</v>
      </c>
      <c r="Z56" s="419" t="e">
        <f t="shared" ca="1" si="36"/>
        <v>#DIV/0!</v>
      </c>
      <c r="AB56" s="360">
        <f t="shared" ref="AB56:AM56" ca="1" si="37">AB11/SUM(AB$8:AB$11)*100</f>
        <v>66.756228930902793</v>
      </c>
      <c r="AC56" s="360">
        <f t="shared" ca="1" si="37"/>
        <v>65.953097014422397</v>
      </c>
      <c r="AD56" s="360">
        <f t="shared" ca="1" si="37"/>
        <v>65.234279697194708</v>
      </c>
      <c r="AE56" s="360">
        <f t="shared" ca="1" si="37"/>
        <v>64.156533888219968</v>
      </c>
      <c r="AF56" s="360">
        <f t="shared" ca="1" si="37"/>
        <v>65.867743066644763</v>
      </c>
      <c r="AG56" s="360">
        <f t="shared" ca="1" si="37"/>
        <v>65.758708724107748</v>
      </c>
      <c r="AH56" s="360">
        <f t="shared" ca="1" si="37"/>
        <v>65.791792813008328</v>
      </c>
      <c r="AI56" s="360">
        <f t="shared" ca="1" si="37"/>
        <v>65.631345449413175</v>
      </c>
      <c r="AJ56" s="360">
        <f t="shared" ca="1" si="37"/>
        <v>67.154008062993967</v>
      </c>
      <c r="AK56" s="360">
        <f t="shared" ca="1" si="37"/>
        <v>66.62829685290194</v>
      </c>
      <c r="AL56" s="360">
        <f t="shared" ca="1" si="37"/>
        <v>66.38705402156711</v>
      </c>
      <c r="AM56" s="360">
        <f t="shared" ca="1" si="37"/>
        <v>64.89968397519192</v>
      </c>
      <c r="AO56" s="419">
        <f t="shared" ref="AO56:AZ56" ca="1" si="38">AO11/SUM(AO$8:AO$11)*100</f>
        <v>66.142099824493599</v>
      </c>
      <c r="AP56" s="419">
        <f t="shared" ca="1" si="38"/>
        <v>65.780933286833402</v>
      </c>
      <c r="AQ56" s="419">
        <f t="shared" ca="1" si="38"/>
        <v>65.311497843393127</v>
      </c>
      <c r="AR56" s="419">
        <f t="shared" ca="1" si="38"/>
        <v>64.953366374086883</v>
      </c>
      <c r="AS56" s="419">
        <f t="shared" ca="1" si="38"/>
        <v>65.33469233161064</v>
      </c>
      <c r="AT56" s="419">
        <f t="shared" ca="1" si="38"/>
        <v>65.533607380628879</v>
      </c>
      <c r="AU56" s="419">
        <f t="shared" ca="1" si="38"/>
        <v>65.74614222910688</v>
      </c>
      <c r="AV56" s="419">
        <f t="shared" ca="1" si="38"/>
        <v>66.397509059076015</v>
      </c>
      <c r="AW56" s="419">
        <f t="shared" ca="1" si="38"/>
        <v>66.508931122654076</v>
      </c>
      <c r="AX56" s="419">
        <f t="shared" ca="1" si="38"/>
        <v>66.554673884145942</v>
      </c>
      <c r="AY56" s="419">
        <f t="shared" ca="1" si="38"/>
        <v>66.291905115669266</v>
      </c>
      <c r="AZ56" s="419">
        <f t="shared" ca="1" si="38"/>
        <v>65.72266098741332</v>
      </c>
      <c r="BB56" s="419">
        <f t="shared" ref="BB56:BM56" ca="1" si="39">BB11/SUM(BB$8:BB$11)*100</f>
        <v>64.953366374086883</v>
      </c>
      <c r="BC56" s="419">
        <f t="shared" ca="1" si="39"/>
        <v>65.33469233161064</v>
      </c>
      <c r="BD56" s="419">
        <f t="shared" ca="1" si="39"/>
        <v>65.533607380628879</v>
      </c>
      <c r="BE56" s="419">
        <f t="shared" ca="1" si="39"/>
        <v>65.74614222910688</v>
      </c>
      <c r="BF56" s="419">
        <f t="shared" ca="1" si="39"/>
        <v>66.397509059076015</v>
      </c>
      <c r="BG56" s="419">
        <f t="shared" ca="1" si="39"/>
        <v>66.508931122654076</v>
      </c>
      <c r="BH56" s="419">
        <f t="shared" ca="1" si="39"/>
        <v>66.554673884145942</v>
      </c>
      <c r="BI56" s="419">
        <f t="shared" ca="1" si="39"/>
        <v>66.291905115669266</v>
      </c>
      <c r="BJ56" s="419">
        <f t="shared" ca="1" si="39"/>
        <v>65.72266098741332</v>
      </c>
      <c r="BK56" s="419" t="e">
        <f t="shared" ca="1" si="39"/>
        <v>#DIV/0!</v>
      </c>
      <c r="BL56" s="419" t="e">
        <f t="shared" ca="1" si="39"/>
        <v>#DIV/0!</v>
      </c>
      <c r="BM56" s="419" t="e">
        <f t="shared" ca="1" si="39"/>
        <v>#DIV/0!</v>
      </c>
    </row>
    <row r="57" spans="1:65" s="411" customFormat="1" x14ac:dyDescent="0.2">
      <c r="A57" s="418" t="s">
        <v>0</v>
      </c>
      <c r="B57" s="357"/>
      <c r="C57" s="357"/>
      <c r="D57" s="357"/>
      <c r="E57" s="357"/>
      <c r="F57" s="357"/>
      <c r="G57" s="357"/>
      <c r="H57" s="357"/>
      <c r="I57" s="357"/>
      <c r="J57" s="357"/>
      <c r="K57" s="357"/>
      <c r="L57" s="357"/>
      <c r="M57" s="357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Y57" s="418"/>
      <c r="Z57" s="418"/>
      <c r="AB57" s="357"/>
      <c r="AC57" s="357"/>
      <c r="AD57" s="357"/>
      <c r="AE57" s="357"/>
      <c r="AF57" s="357"/>
      <c r="AG57" s="357"/>
      <c r="AH57" s="357"/>
      <c r="AI57" s="357"/>
      <c r="AJ57" s="357"/>
      <c r="AK57" s="357"/>
      <c r="AL57" s="357"/>
      <c r="AM57" s="357"/>
      <c r="AO57" s="418"/>
      <c r="AP57" s="418"/>
      <c r="AQ57" s="418"/>
      <c r="AR57" s="418"/>
      <c r="AS57" s="418"/>
      <c r="AT57" s="418"/>
      <c r="AU57" s="418"/>
      <c r="AV57" s="418"/>
      <c r="AW57" s="418"/>
      <c r="AX57" s="418"/>
      <c r="AY57" s="418"/>
      <c r="AZ57" s="418"/>
      <c r="BB57" s="418"/>
      <c r="BC57" s="418"/>
      <c r="BD57" s="418"/>
      <c r="BE57" s="418"/>
      <c r="BF57" s="418"/>
      <c r="BG57" s="418"/>
      <c r="BH57" s="418"/>
      <c r="BI57" s="418"/>
      <c r="BJ57" s="418"/>
      <c r="BK57" s="418"/>
      <c r="BL57" s="418"/>
      <c r="BM57" s="418"/>
    </row>
    <row r="58" spans="1:65" s="411" customFormat="1" x14ac:dyDescent="0.2">
      <c r="A58" s="419" t="s">
        <v>1</v>
      </c>
      <c r="B58" s="360">
        <f ca="1">SUM(B59:B61)</f>
        <v>100</v>
      </c>
      <c r="C58" s="360">
        <f t="shared" ref="C58:M58" ca="1" si="40">SUM(C59:C61)</f>
        <v>99.999999999999986</v>
      </c>
      <c r="D58" s="360">
        <f t="shared" ca="1" si="40"/>
        <v>100</v>
      </c>
      <c r="E58" s="360">
        <f t="shared" ca="1" si="40"/>
        <v>100</v>
      </c>
      <c r="F58" s="360">
        <f t="shared" ca="1" si="40"/>
        <v>100</v>
      </c>
      <c r="G58" s="360">
        <f t="shared" ca="1" si="40"/>
        <v>100.00000000000001</v>
      </c>
      <c r="H58" s="360">
        <f t="shared" ca="1" si="40"/>
        <v>100.00000000000001</v>
      </c>
      <c r="I58" s="360">
        <f t="shared" ca="1" si="40"/>
        <v>99.999999999999986</v>
      </c>
      <c r="J58" s="360" t="e">
        <f t="shared" ca="1" si="40"/>
        <v>#DIV/0!</v>
      </c>
      <c r="K58" s="360" t="e">
        <f t="shared" ca="1" si="40"/>
        <v>#DIV/0!</v>
      </c>
      <c r="L58" s="360" t="e">
        <f t="shared" ca="1" si="40"/>
        <v>#DIV/0!</v>
      </c>
      <c r="M58" s="360" t="e">
        <f t="shared" ca="1" si="40"/>
        <v>#DIV/0!</v>
      </c>
      <c r="O58" s="419">
        <f t="shared" ref="O58:Z58" ca="1" si="41">SUM(O59:O61)</f>
        <v>100</v>
      </c>
      <c r="P58" s="419">
        <f t="shared" ca="1" si="41"/>
        <v>100</v>
      </c>
      <c r="Q58" s="419">
        <f t="shared" ca="1" si="41"/>
        <v>100.00000000000001</v>
      </c>
      <c r="R58" s="419">
        <f t="shared" ca="1" si="41"/>
        <v>100</v>
      </c>
      <c r="S58" s="419">
        <f t="shared" ca="1" si="41"/>
        <v>99.999999999999986</v>
      </c>
      <c r="T58" s="419">
        <f t="shared" ca="1" si="41"/>
        <v>100</v>
      </c>
      <c r="U58" s="419">
        <f t="shared" ca="1" si="41"/>
        <v>99.999999999999986</v>
      </c>
      <c r="V58" s="419">
        <f t="shared" ca="1" si="41"/>
        <v>100</v>
      </c>
      <c r="W58" s="419" t="e">
        <f t="shared" ca="1" si="41"/>
        <v>#DIV/0!</v>
      </c>
      <c r="X58" s="419" t="e">
        <f t="shared" ca="1" si="41"/>
        <v>#DIV/0!</v>
      </c>
      <c r="Y58" s="419" t="e">
        <f t="shared" ca="1" si="41"/>
        <v>#DIV/0!</v>
      </c>
      <c r="Z58" s="419" t="e">
        <f t="shared" ca="1" si="41"/>
        <v>#DIV/0!</v>
      </c>
      <c r="AB58" s="360">
        <f ca="1">SUM(AB59:AB61)</f>
        <v>100.00000000000001</v>
      </c>
      <c r="AC58" s="360">
        <f t="shared" ref="AC58:AM58" ca="1" si="42">SUM(AC59:AC61)</f>
        <v>100</v>
      </c>
      <c r="AD58" s="360">
        <f t="shared" ca="1" si="42"/>
        <v>100.00000000000001</v>
      </c>
      <c r="AE58" s="360">
        <f t="shared" ca="1" si="42"/>
        <v>100</v>
      </c>
      <c r="AF58" s="360">
        <f t="shared" ca="1" si="42"/>
        <v>100</v>
      </c>
      <c r="AG58" s="360">
        <f t="shared" ca="1" si="42"/>
        <v>100</v>
      </c>
      <c r="AH58" s="360">
        <f t="shared" ca="1" si="42"/>
        <v>100</v>
      </c>
      <c r="AI58" s="360">
        <f t="shared" ca="1" si="42"/>
        <v>99.999999999999986</v>
      </c>
      <c r="AJ58" s="360">
        <f t="shared" ca="1" si="42"/>
        <v>100</v>
      </c>
      <c r="AK58" s="360">
        <f t="shared" ca="1" si="42"/>
        <v>100</v>
      </c>
      <c r="AL58" s="360">
        <f t="shared" ca="1" si="42"/>
        <v>100</v>
      </c>
      <c r="AM58" s="360">
        <f t="shared" ca="1" si="42"/>
        <v>100</v>
      </c>
      <c r="AO58" s="419">
        <f ca="1">SUM(AO59:AO61)</f>
        <v>100</v>
      </c>
      <c r="AP58" s="419">
        <f t="shared" ref="AP58:AZ58" ca="1" si="43">SUM(AP59:AP61)</f>
        <v>100</v>
      </c>
      <c r="AQ58" s="419">
        <f t="shared" ca="1" si="43"/>
        <v>100</v>
      </c>
      <c r="AR58" s="419">
        <f t="shared" ca="1" si="43"/>
        <v>99.999999999999986</v>
      </c>
      <c r="AS58" s="419">
        <f t="shared" ca="1" si="43"/>
        <v>100</v>
      </c>
      <c r="AT58" s="419">
        <f t="shared" ca="1" si="43"/>
        <v>100</v>
      </c>
      <c r="AU58" s="419">
        <f t="shared" ca="1" si="43"/>
        <v>100</v>
      </c>
      <c r="AV58" s="419">
        <f t="shared" ca="1" si="43"/>
        <v>100</v>
      </c>
      <c r="AW58" s="419">
        <f t="shared" ca="1" si="43"/>
        <v>100.00000000000001</v>
      </c>
      <c r="AX58" s="419">
        <f t="shared" ca="1" si="43"/>
        <v>100.00000000000001</v>
      </c>
      <c r="AY58" s="419">
        <f t="shared" ca="1" si="43"/>
        <v>100</v>
      </c>
      <c r="AZ58" s="419">
        <f t="shared" ca="1" si="43"/>
        <v>99.999999999999986</v>
      </c>
      <c r="BB58" s="419">
        <f ca="1">SUM(BB59:BB61)</f>
        <v>99.999999999999986</v>
      </c>
      <c r="BC58" s="419">
        <f t="shared" ref="BC58:BM58" ca="1" si="44">SUM(BC59:BC61)</f>
        <v>100</v>
      </c>
      <c r="BD58" s="419">
        <f t="shared" ca="1" si="44"/>
        <v>100</v>
      </c>
      <c r="BE58" s="419">
        <f t="shared" ca="1" si="44"/>
        <v>100</v>
      </c>
      <c r="BF58" s="419">
        <f t="shared" ca="1" si="44"/>
        <v>100</v>
      </c>
      <c r="BG58" s="419">
        <f t="shared" ca="1" si="44"/>
        <v>100.00000000000001</v>
      </c>
      <c r="BH58" s="419">
        <f t="shared" ca="1" si="44"/>
        <v>100.00000000000001</v>
      </c>
      <c r="BI58" s="419">
        <f t="shared" ca="1" si="44"/>
        <v>100</v>
      </c>
      <c r="BJ58" s="419">
        <f t="shared" ca="1" si="44"/>
        <v>99.999999999999986</v>
      </c>
      <c r="BK58" s="419" t="e">
        <f t="shared" ca="1" si="44"/>
        <v>#DIV/0!</v>
      </c>
      <c r="BL58" s="419" t="e">
        <f t="shared" ca="1" si="44"/>
        <v>#DIV/0!</v>
      </c>
      <c r="BM58" s="419" t="e">
        <f t="shared" ca="1" si="44"/>
        <v>#DIV/0!</v>
      </c>
    </row>
    <row r="59" spans="1:65" s="371" customFormat="1" x14ac:dyDescent="0.2">
      <c r="A59" s="420" t="s">
        <v>2</v>
      </c>
      <c r="B59" s="363">
        <f t="shared" ref="B59:M59" ca="1" si="45">B14/SUM(B$14:B$16)*100</f>
        <v>62.887941704932281</v>
      </c>
      <c r="C59" s="363">
        <f t="shared" ca="1" si="45"/>
        <v>65.636802474862961</v>
      </c>
      <c r="D59" s="363">
        <f t="shared" ca="1" si="45"/>
        <v>65.99912635829341</v>
      </c>
      <c r="E59" s="363">
        <f t="shared" ca="1" si="45"/>
        <v>66.602679763295868</v>
      </c>
      <c r="F59" s="363">
        <f t="shared" ca="1" si="45"/>
        <v>64.232729814627191</v>
      </c>
      <c r="G59" s="363">
        <f t="shared" ca="1" si="45"/>
        <v>66.612565381014448</v>
      </c>
      <c r="H59" s="363">
        <f t="shared" ca="1" si="45"/>
        <v>66.289051728578457</v>
      </c>
      <c r="I59" s="363">
        <f t="shared" ca="1" si="45"/>
        <v>66.231427167063288</v>
      </c>
      <c r="J59" s="363" t="e">
        <f t="shared" ca="1" si="45"/>
        <v>#DIV/0!</v>
      </c>
      <c r="K59" s="363" t="e">
        <f t="shared" ca="1" si="45"/>
        <v>#DIV/0!</v>
      </c>
      <c r="L59" s="363" t="e">
        <f t="shared" ca="1" si="45"/>
        <v>#DIV/0!</v>
      </c>
      <c r="M59" s="363" t="e">
        <f t="shared" ca="1" si="45"/>
        <v>#DIV/0!</v>
      </c>
      <c r="O59" s="420">
        <f t="shared" ref="O59:Z59" ca="1" si="46">O14/SUM(O$14:O$16)*100</f>
        <v>64.362490121650367</v>
      </c>
      <c r="P59" s="420">
        <f t="shared" ca="1" si="46"/>
        <v>65.245405692616302</v>
      </c>
      <c r="Q59" s="420">
        <f t="shared" ca="1" si="46"/>
        <v>65.550776047744606</v>
      </c>
      <c r="R59" s="420">
        <f t="shared" ca="1" si="46"/>
        <v>66.256961097035756</v>
      </c>
      <c r="S59" s="420">
        <f t="shared" ca="1" si="46"/>
        <v>65.62389721127434</v>
      </c>
      <c r="T59" s="420">
        <f t="shared" ca="1" si="46"/>
        <v>66.04639102342162</v>
      </c>
      <c r="U59" s="420">
        <f t="shared" ca="1" si="46"/>
        <v>65.837935490844515</v>
      </c>
      <c r="V59" s="420">
        <f t="shared" ca="1" si="46"/>
        <v>65.897023943111094</v>
      </c>
      <c r="W59" s="420" t="e">
        <f t="shared" ca="1" si="46"/>
        <v>#DIV/0!</v>
      </c>
      <c r="X59" s="420" t="e">
        <f t="shared" ca="1" si="46"/>
        <v>#DIV/0!</v>
      </c>
      <c r="Y59" s="420" t="e">
        <f t="shared" ca="1" si="46"/>
        <v>#DIV/0!</v>
      </c>
      <c r="Z59" s="420" t="e">
        <f t="shared" ca="1" si="46"/>
        <v>#DIV/0!</v>
      </c>
      <c r="AB59" s="363">
        <f t="shared" ref="AB59:AM59" ca="1" si="47">AB14/SUM(AB$14:AB$16)*100</f>
        <v>63.829890993046192</v>
      </c>
      <c r="AC59" s="363">
        <f t="shared" ca="1" si="47"/>
        <v>64.530330545261251</v>
      </c>
      <c r="AD59" s="363">
        <f t="shared" ca="1" si="47"/>
        <v>65.824334173877432</v>
      </c>
      <c r="AE59" s="363">
        <f t="shared" ca="1" si="47"/>
        <v>65.459155662436203</v>
      </c>
      <c r="AF59" s="363">
        <f t="shared" ca="1" si="47"/>
        <v>64.355449898012054</v>
      </c>
      <c r="AG59" s="363">
        <f t="shared" ca="1" si="47"/>
        <v>65.741788547767683</v>
      </c>
      <c r="AH59" s="363">
        <f t="shared" ca="1" si="47"/>
        <v>66.393723506869478</v>
      </c>
      <c r="AI59" s="363">
        <f t="shared" ca="1" si="47"/>
        <v>65.134331658821935</v>
      </c>
      <c r="AJ59" s="363">
        <f t="shared" ca="1" si="47"/>
        <v>65.101519851098388</v>
      </c>
      <c r="AK59" s="363">
        <f t="shared" ca="1" si="47"/>
        <v>66.747801024662593</v>
      </c>
      <c r="AL59" s="363">
        <f t="shared" ca="1" si="47"/>
        <v>66.424013437954557</v>
      </c>
      <c r="AM59" s="363">
        <f t="shared" ca="1" si="47"/>
        <v>65.623417484891121</v>
      </c>
      <c r="AO59" s="420">
        <f t="shared" ref="AO59:AZ59" ca="1" si="48">AO14/SUM(AO$14:AO$16)*100</f>
        <v>64.242833152205904</v>
      </c>
      <c r="AP59" s="420">
        <f t="shared" ca="1" si="48"/>
        <v>64.257810874653771</v>
      </c>
      <c r="AQ59" s="420">
        <f t="shared" ca="1" si="48"/>
        <v>65.237959948484146</v>
      </c>
      <c r="AR59" s="420">
        <f t="shared" ca="1" si="48"/>
        <v>65.941128995436898</v>
      </c>
      <c r="AS59" s="420">
        <f t="shared" ca="1" si="48"/>
        <v>64.709018232542888</v>
      </c>
      <c r="AT59" s="420">
        <f t="shared" ca="1" si="48"/>
        <v>65.579495391405644</v>
      </c>
      <c r="AU59" s="420">
        <f t="shared" ca="1" si="48"/>
        <v>65.793560641199448</v>
      </c>
      <c r="AV59" s="420">
        <f t="shared" ca="1" si="48"/>
        <v>65.741126205230671</v>
      </c>
      <c r="AW59" s="420">
        <f t="shared" ca="1" si="48"/>
        <v>65.700857710159312</v>
      </c>
      <c r="AX59" s="420">
        <f t="shared" ca="1" si="48"/>
        <v>66.30028956983432</v>
      </c>
      <c r="AY59" s="420">
        <f t="shared" ca="1" si="48"/>
        <v>65.790317470661179</v>
      </c>
      <c r="AZ59" s="420">
        <f t="shared" ca="1" si="48"/>
        <v>66.112704647889871</v>
      </c>
      <c r="BB59" s="420">
        <f t="shared" ref="BB59:BM59" ca="1" si="49">BB14/SUM(BB$14:BB$16)*100</f>
        <v>65.941128995436898</v>
      </c>
      <c r="BC59" s="420">
        <f t="shared" ca="1" si="49"/>
        <v>64.709018232542888</v>
      </c>
      <c r="BD59" s="420">
        <f t="shared" ca="1" si="49"/>
        <v>65.579495391405644</v>
      </c>
      <c r="BE59" s="420">
        <f t="shared" ca="1" si="49"/>
        <v>65.793560641199448</v>
      </c>
      <c r="BF59" s="420">
        <f t="shared" ca="1" si="49"/>
        <v>65.741126205230671</v>
      </c>
      <c r="BG59" s="420">
        <f t="shared" ca="1" si="49"/>
        <v>65.700857710159312</v>
      </c>
      <c r="BH59" s="420">
        <f t="shared" ca="1" si="49"/>
        <v>66.30028956983432</v>
      </c>
      <c r="BI59" s="420">
        <f t="shared" ca="1" si="49"/>
        <v>65.790317470661179</v>
      </c>
      <c r="BJ59" s="420">
        <f t="shared" ca="1" si="49"/>
        <v>66.112704647889871</v>
      </c>
      <c r="BK59" s="420" t="e">
        <f t="shared" ca="1" si="49"/>
        <v>#DIV/0!</v>
      </c>
      <c r="BL59" s="420" t="e">
        <f t="shared" ca="1" si="49"/>
        <v>#DIV/0!</v>
      </c>
      <c r="BM59" s="420" t="e">
        <f t="shared" ca="1" si="49"/>
        <v>#DIV/0!</v>
      </c>
    </row>
    <row r="60" spans="1:65" s="371" customFormat="1" x14ac:dyDescent="0.2">
      <c r="A60" s="420" t="s">
        <v>3</v>
      </c>
      <c r="B60" s="363">
        <f t="shared" ref="B60:M60" ca="1" si="50">B15/SUM(B$14:B$16)*100</f>
        <v>27.960183415122369</v>
      </c>
      <c r="C60" s="363">
        <f t="shared" ca="1" si="50"/>
        <v>27.347611733228796</v>
      </c>
      <c r="D60" s="363">
        <f t="shared" ca="1" si="50"/>
        <v>25.65629586553117</v>
      </c>
      <c r="E60" s="363">
        <f t="shared" ca="1" si="50"/>
        <v>27.465608713169303</v>
      </c>
      <c r="F60" s="363">
        <f t="shared" ca="1" si="50"/>
        <v>28.807492079495685</v>
      </c>
      <c r="G60" s="363">
        <f t="shared" ca="1" si="50"/>
        <v>27.955343929627162</v>
      </c>
      <c r="H60" s="363">
        <f t="shared" ca="1" si="50"/>
        <v>27.08873432151595</v>
      </c>
      <c r="I60" s="363">
        <f t="shared" ca="1" si="50"/>
        <v>28.044771908302028</v>
      </c>
      <c r="J60" s="363" t="e">
        <f t="shared" ca="1" si="50"/>
        <v>#DIV/0!</v>
      </c>
      <c r="K60" s="363" t="e">
        <f t="shared" ca="1" si="50"/>
        <v>#DIV/0!</v>
      </c>
      <c r="L60" s="363" t="e">
        <f t="shared" ca="1" si="50"/>
        <v>#DIV/0!</v>
      </c>
      <c r="M60" s="363" t="e">
        <f t="shared" ca="1" si="50"/>
        <v>#DIV/0!</v>
      </c>
      <c r="O60" s="420">
        <f t="shared" ref="O60:Z60" ca="1" si="51">O15/SUM(O$14:O$16)*100</f>
        <v>27.45501167505644</v>
      </c>
      <c r="P60" s="420">
        <f t="shared" ca="1" si="51"/>
        <v>26.86120537645003</v>
      </c>
      <c r="Q60" s="420">
        <f t="shared" ca="1" si="51"/>
        <v>26.29387657819909</v>
      </c>
      <c r="R60" s="420">
        <f t="shared" ca="1" si="51"/>
        <v>26.95203973161923</v>
      </c>
      <c r="S60" s="420">
        <f t="shared" ca="1" si="51"/>
        <v>28.124615530834269</v>
      </c>
      <c r="T60" s="420">
        <f t="shared" ca="1" si="51"/>
        <v>27.831739506534465</v>
      </c>
      <c r="U60" s="420">
        <f t="shared" ca="1" si="51"/>
        <v>27.744027521484011</v>
      </c>
      <c r="V60" s="420">
        <f t="shared" ca="1" si="51"/>
        <v>27.550790404635183</v>
      </c>
      <c r="W60" s="420" t="e">
        <f t="shared" ca="1" si="51"/>
        <v>#DIV/0!</v>
      </c>
      <c r="X60" s="420" t="e">
        <f t="shared" ca="1" si="51"/>
        <v>#DIV/0!</v>
      </c>
      <c r="Y60" s="420" t="e">
        <f t="shared" ca="1" si="51"/>
        <v>#DIV/0!</v>
      </c>
      <c r="Z60" s="420" t="e">
        <f t="shared" ca="1" si="51"/>
        <v>#DIV/0!</v>
      </c>
      <c r="AB60" s="363">
        <f t="shared" ref="AB60:AM60" ca="1" si="52">AB15/SUM(AB$14:AB$16)*100</f>
        <v>27.68990761584439</v>
      </c>
      <c r="AC60" s="363">
        <f t="shared" ca="1" si="52"/>
        <v>27.242054378848092</v>
      </c>
      <c r="AD60" s="363">
        <f t="shared" ca="1" si="52"/>
        <v>27.144794368262843</v>
      </c>
      <c r="AE60" s="363">
        <f t="shared" ca="1" si="52"/>
        <v>26.914776994448125</v>
      </c>
      <c r="AF60" s="363">
        <f t="shared" ca="1" si="52"/>
        <v>27.444720713420555</v>
      </c>
      <c r="AG60" s="363">
        <f t="shared" ca="1" si="52"/>
        <v>26.624380833161755</v>
      </c>
      <c r="AH60" s="363">
        <f t="shared" ca="1" si="52"/>
        <v>26.072712892011037</v>
      </c>
      <c r="AI60" s="363">
        <f t="shared" ca="1" si="52"/>
        <v>26.984258398137122</v>
      </c>
      <c r="AJ60" s="363">
        <f t="shared" ca="1" si="52"/>
        <v>28.729828459405262</v>
      </c>
      <c r="AK60" s="363">
        <f t="shared" ca="1" si="52"/>
        <v>27.639022958726166</v>
      </c>
      <c r="AL60" s="363">
        <f t="shared" ca="1" si="52"/>
        <v>27.272392830320662</v>
      </c>
      <c r="AM60" s="363">
        <f t="shared" ca="1" si="52"/>
        <v>27.32626634307584</v>
      </c>
      <c r="AO60" s="420">
        <f t="shared" ref="AO60:AZ60" ca="1" si="53">AO15/SUM(AO$14:AO$16)*100</f>
        <v>27.345239025305318</v>
      </c>
      <c r="AP60" s="420">
        <f t="shared" ca="1" si="53"/>
        <v>27.437728825982489</v>
      </c>
      <c r="AQ60" s="420">
        <f t="shared" ca="1" si="53"/>
        <v>27.516344169133529</v>
      </c>
      <c r="AR60" s="420">
        <f t="shared" ca="1" si="53"/>
        <v>26.827723121056827</v>
      </c>
      <c r="AS60" s="420">
        <f t="shared" ca="1" si="53"/>
        <v>27.150930199524804</v>
      </c>
      <c r="AT60" s="420">
        <f t="shared" ca="1" si="53"/>
        <v>26.588857259892439</v>
      </c>
      <c r="AU60" s="420">
        <f t="shared" ca="1" si="53"/>
        <v>26.476825788635423</v>
      </c>
      <c r="AV60" s="420">
        <f t="shared" ca="1" si="53"/>
        <v>27.010866407376273</v>
      </c>
      <c r="AW60" s="420">
        <f t="shared" ca="1" si="53"/>
        <v>28.129637581210641</v>
      </c>
      <c r="AX60" s="420">
        <f t="shared" ca="1" si="53"/>
        <v>27.847787637248977</v>
      </c>
      <c r="AY60" s="420">
        <f t="shared" ca="1" si="53"/>
        <v>27.681847495948205</v>
      </c>
      <c r="AZ60" s="420">
        <f t="shared" ca="1" si="53"/>
        <v>27.366644947184369</v>
      </c>
      <c r="BB60" s="420">
        <f t="shared" ref="BB60:BM60" ca="1" si="54">BB15/SUM(BB$14:BB$16)*100</f>
        <v>26.827723121056827</v>
      </c>
      <c r="BC60" s="420">
        <f t="shared" ca="1" si="54"/>
        <v>27.150930199524804</v>
      </c>
      <c r="BD60" s="420">
        <f t="shared" ca="1" si="54"/>
        <v>26.588857259892439</v>
      </c>
      <c r="BE60" s="420">
        <f t="shared" ca="1" si="54"/>
        <v>26.476825788635423</v>
      </c>
      <c r="BF60" s="420">
        <f t="shared" ca="1" si="54"/>
        <v>27.010866407376273</v>
      </c>
      <c r="BG60" s="420">
        <f t="shared" ca="1" si="54"/>
        <v>28.129637581210641</v>
      </c>
      <c r="BH60" s="420">
        <f t="shared" ca="1" si="54"/>
        <v>27.847787637248977</v>
      </c>
      <c r="BI60" s="420">
        <f t="shared" ca="1" si="54"/>
        <v>27.681847495948205</v>
      </c>
      <c r="BJ60" s="420">
        <f t="shared" ca="1" si="54"/>
        <v>27.366644947184369</v>
      </c>
      <c r="BK60" s="420" t="e">
        <f t="shared" ca="1" si="54"/>
        <v>#DIV/0!</v>
      </c>
      <c r="BL60" s="420" t="e">
        <f t="shared" ca="1" si="54"/>
        <v>#DIV/0!</v>
      </c>
      <c r="BM60" s="420" t="e">
        <f t="shared" ca="1" si="54"/>
        <v>#DIV/0!</v>
      </c>
    </row>
    <row r="61" spans="1:65" s="371" customFormat="1" x14ac:dyDescent="0.2">
      <c r="A61" s="420" t="s">
        <v>4</v>
      </c>
      <c r="B61" s="363">
        <f t="shared" ref="B61:M61" ca="1" si="55">B16/SUM(B$14:B$16)*100</f>
        <v>9.1518748799453551</v>
      </c>
      <c r="C61" s="363">
        <f t="shared" ca="1" si="55"/>
        <v>7.0155857919082329</v>
      </c>
      <c r="D61" s="363">
        <f t="shared" ca="1" si="55"/>
        <v>8.3445777761754076</v>
      </c>
      <c r="E61" s="363">
        <f t="shared" ca="1" si="55"/>
        <v>5.9317115235348261</v>
      </c>
      <c r="F61" s="363">
        <f t="shared" ca="1" si="55"/>
        <v>6.9597781058771195</v>
      </c>
      <c r="G61" s="363">
        <f t="shared" ca="1" si="55"/>
        <v>5.4320906893584011</v>
      </c>
      <c r="H61" s="363">
        <f t="shared" ca="1" si="55"/>
        <v>6.6222139499055945</v>
      </c>
      <c r="I61" s="363">
        <f t="shared" ca="1" si="55"/>
        <v>5.7238009246346744</v>
      </c>
      <c r="J61" s="363" t="e">
        <f t="shared" ca="1" si="55"/>
        <v>#DIV/0!</v>
      </c>
      <c r="K61" s="363" t="e">
        <f t="shared" ca="1" si="55"/>
        <v>#DIV/0!</v>
      </c>
      <c r="L61" s="363" t="e">
        <f t="shared" ca="1" si="55"/>
        <v>#DIV/0!</v>
      </c>
      <c r="M61" s="363" t="e">
        <f t="shared" ca="1" si="55"/>
        <v>#DIV/0!</v>
      </c>
      <c r="O61" s="420">
        <f t="shared" ref="O61:Z61" ca="1" si="56">O16/SUM(O$14:O$16)*100</f>
        <v>8.1824982032931892</v>
      </c>
      <c r="P61" s="420">
        <f t="shared" ca="1" si="56"/>
        <v>7.8933889309336642</v>
      </c>
      <c r="Q61" s="420">
        <f t="shared" ca="1" si="56"/>
        <v>8.1553473740563138</v>
      </c>
      <c r="R61" s="420">
        <f t="shared" ca="1" si="56"/>
        <v>6.790999171345014</v>
      </c>
      <c r="S61" s="420">
        <f t="shared" ca="1" si="56"/>
        <v>6.2514872578913803</v>
      </c>
      <c r="T61" s="420">
        <f t="shared" ca="1" si="56"/>
        <v>6.1218694700439125</v>
      </c>
      <c r="U61" s="420">
        <f t="shared" ca="1" si="56"/>
        <v>6.4180369876714547</v>
      </c>
      <c r="V61" s="420">
        <f t="shared" ca="1" si="56"/>
        <v>6.5521856522537227</v>
      </c>
      <c r="W61" s="420" t="e">
        <f t="shared" ca="1" si="56"/>
        <v>#DIV/0!</v>
      </c>
      <c r="X61" s="420" t="e">
        <f t="shared" ca="1" si="56"/>
        <v>#DIV/0!</v>
      </c>
      <c r="Y61" s="420" t="e">
        <f t="shared" ca="1" si="56"/>
        <v>#DIV/0!</v>
      </c>
      <c r="Z61" s="420" t="e">
        <f t="shared" ca="1" si="56"/>
        <v>#DIV/0!</v>
      </c>
      <c r="AB61" s="363">
        <f t="shared" ref="AB61:AM61" ca="1" si="57">AB16/SUM(AB$14:AB$16)*100</f>
        <v>8.4802013911094267</v>
      </c>
      <c r="AC61" s="363">
        <f t="shared" ca="1" si="57"/>
        <v>8.2276150758906503</v>
      </c>
      <c r="AD61" s="363">
        <f t="shared" ca="1" si="57"/>
        <v>7.0308714578597318</v>
      </c>
      <c r="AE61" s="363">
        <f t="shared" ca="1" si="57"/>
        <v>7.6260673431156691</v>
      </c>
      <c r="AF61" s="363">
        <f t="shared" ca="1" si="57"/>
        <v>8.1998293885673874</v>
      </c>
      <c r="AG61" s="363">
        <f t="shared" ca="1" si="57"/>
        <v>7.6338306190705651</v>
      </c>
      <c r="AH61" s="363">
        <f t="shared" ca="1" si="57"/>
        <v>7.5335636011194751</v>
      </c>
      <c r="AI61" s="363">
        <f t="shared" ca="1" si="57"/>
        <v>7.8814099430409401</v>
      </c>
      <c r="AJ61" s="363">
        <f t="shared" ca="1" si="57"/>
        <v>6.1686516894963539</v>
      </c>
      <c r="AK61" s="363">
        <f t="shared" ca="1" si="57"/>
        <v>5.6131760166112477</v>
      </c>
      <c r="AL61" s="363">
        <f t="shared" ca="1" si="57"/>
        <v>6.3035937317247823</v>
      </c>
      <c r="AM61" s="363">
        <f t="shared" ca="1" si="57"/>
        <v>7.0503161720330398</v>
      </c>
      <c r="AO61" s="420">
        <f t="shared" ref="AO61:AZ61" ca="1" si="58">AO16/SUM(AO$14:AO$16)*100</f>
        <v>8.4119278224887797</v>
      </c>
      <c r="AP61" s="420">
        <f t="shared" ca="1" si="58"/>
        <v>8.304460299363738</v>
      </c>
      <c r="AQ61" s="420">
        <f t="shared" ca="1" si="58"/>
        <v>7.2456958823823197</v>
      </c>
      <c r="AR61" s="420">
        <f t="shared" ca="1" si="58"/>
        <v>7.2311478835062646</v>
      </c>
      <c r="AS61" s="420">
        <f t="shared" ca="1" si="58"/>
        <v>8.1400515679323036</v>
      </c>
      <c r="AT61" s="420">
        <f t="shared" ca="1" si="58"/>
        <v>7.8316473487019254</v>
      </c>
      <c r="AU61" s="420">
        <f t="shared" ca="1" si="58"/>
        <v>7.7296135701651352</v>
      </c>
      <c r="AV61" s="420">
        <f t="shared" ca="1" si="58"/>
        <v>7.2480073873930522</v>
      </c>
      <c r="AW61" s="420">
        <f t="shared" ca="1" si="58"/>
        <v>6.1695047086300612</v>
      </c>
      <c r="AX61" s="420">
        <f t="shared" ca="1" si="58"/>
        <v>5.8519227929167146</v>
      </c>
      <c r="AY61" s="420">
        <f t="shared" ca="1" si="58"/>
        <v>6.5278350333906232</v>
      </c>
      <c r="AZ61" s="420">
        <f t="shared" ca="1" si="58"/>
        <v>6.5206504049257461</v>
      </c>
      <c r="BB61" s="420">
        <f t="shared" ref="BB61:BM61" ca="1" si="59">BB16/SUM(BB$14:BB$16)*100</f>
        <v>7.2311478835062646</v>
      </c>
      <c r="BC61" s="420">
        <f t="shared" ca="1" si="59"/>
        <v>8.1400515679323036</v>
      </c>
      <c r="BD61" s="420">
        <f t="shared" ca="1" si="59"/>
        <v>7.8316473487019254</v>
      </c>
      <c r="BE61" s="420">
        <f t="shared" ca="1" si="59"/>
        <v>7.7296135701651352</v>
      </c>
      <c r="BF61" s="420">
        <f t="shared" ca="1" si="59"/>
        <v>7.2480073873930522</v>
      </c>
      <c r="BG61" s="420">
        <f t="shared" ca="1" si="59"/>
        <v>6.1695047086300612</v>
      </c>
      <c r="BH61" s="420">
        <f t="shared" ca="1" si="59"/>
        <v>5.8519227929167146</v>
      </c>
      <c r="BI61" s="420">
        <f t="shared" ca="1" si="59"/>
        <v>6.5278350333906232</v>
      </c>
      <c r="BJ61" s="420">
        <f t="shared" ca="1" si="59"/>
        <v>6.5206504049257461</v>
      </c>
      <c r="BK61" s="420" t="e">
        <f t="shared" ca="1" si="59"/>
        <v>#DIV/0!</v>
      </c>
      <c r="BL61" s="420" t="e">
        <f t="shared" ca="1" si="59"/>
        <v>#DIV/0!</v>
      </c>
      <c r="BM61" s="420" t="e">
        <f t="shared" ca="1" si="59"/>
        <v>#DIV/0!</v>
      </c>
    </row>
    <row r="62" spans="1:65" s="411" customFormat="1" x14ac:dyDescent="0.2">
      <c r="A62" s="419" t="s">
        <v>5</v>
      </c>
      <c r="B62" s="360">
        <f t="shared" ref="B62:M62" ca="1" si="60">SUM(B63:B63)</f>
        <v>100</v>
      </c>
      <c r="C62" s="360">
        <f t="shared" ca="1" si="60"/>
        <v>100</v>
      </c>
      <c r="D62" s="360">
        <f t="shared" ca="1" si="60"/>
        <v>100</v>
      </c>
      <c r="E62" s="360">
        <f t="shared" ca="1" si="60"/>
        <v>100</v>
      </c>
      <c r="F62" s="360">
        <f t="shared" ca="1" si="60"/>
        <v>100</v>
      </c>
      <c r="G62" s="360">
        <f t="shared" ca="1" si="60"/>
        <v>100</v>
      </c>
      <c r="H62" s="360">
        <f t="shared" ca="1" si="60"/>
        <v>100</v>
      </c>
      <c r="I62" s="360">
        <f t="shared" ca="1" si="60"/>
        <v>100</v>
      </c>
      <c r="J62" s="360" t="e">
        <f t="shared" ca="1" si="60"/>
        <v>#DIV/0!</v>
      </c>
      <c r="K62" s="360" t="e">
        <f t="shared" ca="1" si="60"/>
        <v>#DIV/0!</v>
      </c>
      <c r="L62" s="360" t="e">
        <f t="shared" ca="1" si="60"/>
        <v>#DIV/0!</v>
      </c>
      <c r="M62" s="360" t="e">
        <f t="shared" ca="1" si="60"/>
        <v>#DIV/0!</v>
      </c>
      <c r="O62" s="419">
        <f t="shared" ref="O62:Z62" ca="1" si="61">SUM(O63:O63)</f>
        <v>100</v>
      </c>
      <c r="P62" s="419">
        <f t="shared" ca="1" si="61"/>
        <v>100</v>
      </c>
      <c r="Q62" s="419">
        <f t="shared" ca="1" si="61"/>
        <v>100</v>
      </c>
      <c r="R62" s="419">
        <f t="shared" ca="1" si="61"/>
        <v>100</v>
      </c>
      <c r="S62" s="419">
        <f t="shared" ca="1" si="61"/>
        <v>100</v>
      </c>
      <c r="T62" s="419">
        <f t="shared" ca="1" si="61"/>
        <v>100</v>
      </c>
      <c r="U62" s="419">
        <f t="shared" ca="1" si="61"/>
        <v>100</v>
      </c>
      <c r="V62" s="419">
        <f t="shared" ca="1" si="61"/>
        <v>100</v>
      </c>
      <c r="W62" s="419" t="e">
        <f t="shared" ca="1" si="61"/>
        <v>#DIV/0!</v>
      </c>
      <c r="X62" s="419" t="e">
        <f t="shared" ca="1" si="61"/>
        <v>#DIV/0!</v>
      </c>
      <c r="Y62" s="419" t="e">
        <f t="shared" ca="1" si="61"/>
        <v>#DIV/0!</v>
      </c>
      <c r="Z62" s="419" t="e">
        <f t="shared" ca="1" si="61"/>
        <v>#DIV/0!</v>
      </c>
      <c r="AB62" s="360">
        <f t="shared" ref="AB62:AM62" ca="1" si="62">SUM(AB63:AB63)</f>
        <v>100</v>
      </c>
      <c r="AC62" s="360">
        <f t="shared" ca="1" si="62"/>
        <v>100</v>
      </c>
      <c r="AD62" s="360">
        <f t="shared" ca="1" si="62"/>
        <v>100</v>
      </c>
      <c r="AE62" s="360">
        <f t="shared" ca="1" si="62"/>
        <v>100</v>
      </c>
      <c r="AF62" s="360">
        <f t="shared" ca="1" si="62"/>
        <v>100</v>
      </c>
      <c r="AG62" s="360">
        <f t="shared" ca="1" si="62"/>
        <v>100</v>
      </c>
      <c r="AH62" s="360">
        <f t="shared" ca="1" si="62"/>
        <v>100</v>
      </c>
      <c r="AI62" s="360">
        <f t="shared" ca="1" si="62"/>
        <v>100</v>
      </c>
      <c r="AJ62" s="360">
        <f t="shared" ca="1" si="62"/>
        <v>100</v>
      </c>
      <c r="AK62" s="360">
        <f t="shared" ca="1" si="62"/>
        <v>100</v>
      </c>
      <c r="AL62" s="360">
        <f t="shared" ca="1" si="62"/>
        <v>100</v>
      </c>
      <c r="AM62" s="360">
        <f t="shared" ca="1" si="62"/>
        <v>100</v>
      </c>
      <c r="AO62" s="419">
        <f t="shared" ref="AO62:AZ62" ca="1" si="63">SUM(AO63:AO63)</f>
        <v>100</v>
      </c>
      <c r="AP62" s="419">
        <f t="shared" ca="1" si="63"/>
        <v>100</v>
      </c>
      <c r="AQ62" s="419">
        <f t="shared" ca="1" si="63"/>
        <v>100</v>
      </c>
      <c r="AR62" s="419">
        <f t="shared" ca="1" si="63"/>
        <v>100</v>
      </c>
      <c r="AS62" s="419">
        <f t="shared" ca="1" si="63"/>
        <v>100</v>
      </c>
      <c r="AT62" s="419">
        <f t="shared" ca="1" si="63"/>
        <v>100</v>
      </c>
      <c r="AU62" s="419">
        <f t="shared" ca="1" si="63"/>
        <v>100</v>
      </c>
      <c r="AV62" s="419">
        <f t="shared" ca="1" si="63"/>
        <v>100</v>
      </c>
      <c r="AW62" s="419">
        <f t="shared" ca="1" si="63"/>
        <v>100</v>
      </c>
      <c r="AX62" s="419">
        <f t="shared" ca="1" si="63"/>
        <v>100</v>
      </c>
      <c r="AY62" s="419">
        <f t="shared" ca="1" si="63"/>
        <v>100</v>
      </c>
      <c r="AZ62" s="419">
        <f t="shared" ca="1" si="63"/>
        <v>100</v>
      </c>
      <c r="BB62" s="419">
        <f t="shared" ref="BB62:BM62" ca="1" si="64">SUM(BB63:BB63)</f>
        <v>100</v>
      </c>
      <c r="BC62" s="419">
        <f t="shared" ca="1" si="64"/>
        <v>100</v>
      </c>
      <c r="BD62" s="419">
        <f t="shared" ca="1" si="64"/>
        <v>100</v>
      </c>
      <c r="BE62" s="419">
        <f t="shared" ca="1" si="64"/>
        <v>100</v>
      </c>
      <c r="BF62" s="419">
        <f t="shared" ca="1" si="64"/>
        <v>100</v>
      </c>
      <c r="BG62" s="419">
        <f t="shared" ca="1" si="64"/>
        <v>100</v>
      </c>
      <c r="BH62" s="419">
        <f t="shared" ca="1" si="64"/>
        <v>100</v>
      </c>
      <c r="BI62" s="419">
        <f t="shared" ca="1" si="64"/>
        <v>100</v>
      </c>
      <c r="BJ62" s="419">
        <f t="shared" ca="1" si="64"/>
        <v>100</v>
      </c>
      <c r="BK62" s="419" t="e">
        <f t="shared" ca="1" si="64"/>
        <v>#DIV/0!</v>
      </c>
      <c r="BL62" s="419" t="e">
        <f t="shared" ca="1" si="64"/>
        <v>#DIV/0!</v>
      </c>
      <c r="BM62" s="419" t="e">
        <f t="shared" ca="1" si="64"/>
        <v>#DIV/0!</v>
      </c>
    </row>
    <row r="63" spans="1:65" s="371" customFormat="1" x14ac:dyDescent="0.2">
      <c r="A63" s="420" t="s">
        <v>6</v>
      </c>
      <c r="B63" s="363">
        <f t="shared" ref="B63:M63" ca="1" si="65">B18/SUM(B$18:B$18)*100</f>
        <v>100</v>
      </c>
      <c r="C63" s="363">
        <f t="shared" ca="1" si="65"/>
        <v>100</v>
      </c>
      <c r="D63" s="363">
        <f t="shared" ca="1" si="65"/>
        <v>100</v>
      </c>
      <c r="E63" s="363">
        <f t="shared" ca="1" si="65"/>
        <v>100</v>
      </c>
      <c r="F63" s="363">
        <f t="shared" ca="1" si="65"/>
        <v>100</v>
      </c>
      <c r="G63" s="363">
        <f t="shared" ca="1" si="65"/>
        <v>100</v>
      </c>
      <c r="H63" s="363">
        <f t="shared" ca="1" si="65"/>
        <v>100</v>
      </c>
      <c r="I63" s="363">
        <f t="shared" ca="1" si="65"/>
        <v>100</v>
      </c>
      <c r="J63" s="363" t="e">
        <f t="shared" ca="1" si="65"/>
        <v>#DIV/0!</v>
      </c>
      <c r="K63" s="363" t="e">
        <f t="shared" ca="1" si="65"/>
        <v>#DIV/0!</v>
      </c>
      <c r="L63" s="363" t="e">
        <f t="shared" ca="1" si="65"/>
        <v>#DIV/0!</v>
      </c>
      <c r="M63" s="363" t="e">
        <f t="shared" ca="1" si="65"/>
        <v>#DIV/0!</v>
      </c>
      <c r="O63" s="420">
        <f t="shared" ref="O63:Z63" ca="1" si="66">O18/SUM(O$18:O$18)*100</f>
        <v>100</v>
      </c>
      <c r="P63" s="420">
        <f t="shared" ca="1" si="66"/>
        <v>100</v>
      </c>
      <c r="Q63" s="420">
        <f t="shared" ca="1" si="66"/>
        <v>100</v>
      </c>
      <c r="R63" s="420">
        <f t="shared" ca="1" si="66"/>
        <v>100</v>
      </c>
      <c r="S63" s="420">
        <f t="shared" ca="1" si="66"/>
        <v>100</v>
      </c>
      <c r="T63" s="420">
        <f t="shared" ca="1" si="66"/>
        <v>100</v>
      </c>
      <c r="U63" s="420">
        <f t="shared" ca="1" si="66"/>
        <v>100</v>
      </c>
      <c r="V63" s="420">
        <f t="shared" ca="1" si="66"/>
        <v>100</v>
      </c>
      <c r="W63" s="420" t="e">
        <f t="shared" ca="1" si="66"/>
        <v>#DIV/0!</v>
      </c>
      <c r="X63" s="420" t="e">
        <f t="shared" ca="1" si="66"/>
        <v>#DIV/0!</v>
      </c>
      <c r="Y63" s="420" t="e">
        <f t="shared" ca="1" si="66"/>
        <v>#DIV/0!</v>
      </c>
      <c r="Z63" s="420" t="e">
        <f t="shared" ca="1" si="66"/>
        <v>#DIV/0!</v>
      </c>
      <c r="AB63" s="363">
        <f t="shared" ref="AB63:AM63" ca="1" si="67">AB18/SUM(AB$18:AB$18)*100</f>
        <v>100</v>
      </c>
      <c r="AC63" s="363">
        <f t="shared" ca="1" si="67"/>
        <v>100</v>
      </c>
      <c r="AD63" s="363">
        <f t="shared" ca="1" si="67"/>
        <v>100</v>
      </c>
      <c r="AE63" s="363">
        <f t="shared" ca="1" si="67"/>
        <v>100</v>
      </c>
      <c r="AF63" s="363">
        <f t="shared" ca="1" si="67"/>
        <v>100</v>
      </c>
      <c r="AG63" s="363">
        <f t="shared" ca="1" si="67"/>
        <v>100</v>
      </c>
      <c r="AH63" s="363">
        <f t="shared" ca="1" si="67"/>
        <v>100</v>
      </c>
      <c r="AI63" s="363">
        <f t="shared" ca="1" si="67"/>
        <v>100</v>
      </c>
      <c r="AJ63" s="363">
        <f t="shared" ca="1" si="67"/>
        <v>100</v>
      </c>
      <c r="AK63" s="363">
        <f t="shared" ca="1" si="67"/>
        <v>100</v>
      </c>
      <c r="AL63" s="363">
        <f t="shared" ca="1" si="67"/>
        <v>100</v>
      </c>
      <c r="AM63" s="363">
        <f t="shared" ca="1" si="67"/>
        <v>100</v>
      </c>
      <c r="AO63" s="420">
        <f t="shared" ref="AO63:AZ63" ca="1" si="68">AO18/SUM(AO$18:AO$18)*100</f>
        <v>100</v>
      </c>
      <c r="AP63" s="420">
        <f t="shared" ca="1" si="68"/>
        <v>100</v>
      </c>
      <c r="AQ63" s="420">
        <f t="shared" ca="1" si="68"/>
        <v>100</v>
      </c>
      <c r="AR63" s="420">
        <f t="shared" ca="1" si="68"/>
        <v>100</v>
      </c>
      <c r="AS63" s="420">
        <f t="shared" ca="1" si="68"/>
        <v>100</v>
      </c>
      <c r="AT63" s="420">
        <f t="shared" ca="1" si="68"/>
        <v>100</v>
      </c>
      <c r="AU63" s="420">
        <f t="shared" ca="1" si="68"/>
        <v>100</v>
      </c>
      <c r="AV63" s="420">
        <f t="shared" ca="1" si="68"/>
        <v>100</v>
      </c>
      <c r="AW63" s="420">
        <f t="shared" ca="1" si="68"/>
        <v>100</v>
      </c>
      <c r="AX63" s="420">
        <f t="shared" ca="1" si="68"/>
        <v>100</v>
      </c>
      <c r="AY63" s="420">
        <f t="shared" ca="1" si="68"/>
        <v>100</v>
      </c>
      <c r="AZ63" s="420">
        <f t="shared" ca="1" si="68"/>
        <v>100</v>
      </c>
      <c r="BB63" s="420">
        <f t="shared" ref="BB63:BM63" ca="1" si="69">BB18/SUM(BB$18:BB$18)*100</f>
        <v>100</v>
      </c>
      <c r="BC63" s="420">
        <f t="shared" ca="1" si="69"/>
        <v>100</v>
      </c>
      <c r="BD63" s="420">
        <f t="shared" ca="1" si="69"/>
        <v>100</v>
      </c>
      <c r="BE63" s="420">
        <f t="shared" ca="1" si="69"/>
        <v>100</v>
      </c>
      <c r="BF63" s="420">
        <f t="shared" ca="1" si="69"/>
        <v>100</v>
      </c>
      <c r="BG63" s="420">
        <f t="shared" ca="1" si="69"/>
        <v>100</v>
      </c>
      <c r="BH63" s="420">
        <f t="shared" ca="1" si="69"/>
        <v>100</v>
      </c>
      <c r="BI63" s="420">
        <f t="shared" ca="1" si="69"/>
        <v>100</v>
      </c>
      <c r="BJ63" s="420">
        <f t="shared" ca="1" si="69"/>
        <v>100</v>
      </c>
      <c r="BK63" s="420" t="e">
        <f t="shared" ca="1" si="69"/>
        <v>#DIV/0!</v>
      </c>
      <c r="BL63" s="420" t="e">
        <f t="shared" ca="1" si="69"/>
        <v>#DIV/0!</v>
      </c>
      <c r="BM63" s="420" t="e">
        <f t="shared" ca="1" si="69"/>
        <v>#DIV/0!</v>
      </c>
    </row>
    <row r="64" spans="1:65" s="411" customFormat="1" x14ac:dyDescent="0.2">
      <c r="A64" s="419" t="s">
        <v>8</v>
      </c>
      <c r="B64" s="360">
        <f ca="1">SUM(B65:B67)</f>
        <v>100</v>
      </c>
      <c r="C64" s="360">
        <f t="shared" ref="C64:M64" ca="1" si="70">SUM(C65:C67)</f>
        <v>100.00000000000001</v>
      </c>
      <c r="D64" s="360">
        <f t="shared" ca="1" si="70"/>
        <v>100</v>
      </c>
      <c r="E64" s="360">
        <f t="shared" ca="1" si="70"/>
        <v>99.999999999999986</v>
      </c>
      <c r="F64" s="360">
        <f t="shared" ca="1" si="70"/>
        <v>100.00000000000001</v>
      </c>
      <c r="G64" s="360">
        <f t="shared" ca="1" si="70"/>
        <v>100</v>
      </c>
      <c r="H64" s="360">
        <f t="shared" ca="1" si="70"/>
        <v>99.999999999999986</v>
      </c>
      <c r="I64" s="360">
        <f t="shared" ca="1" si="70"/>
        <v>100.00000000000001</v>
      </c>
      <c r="J64" s="360" t="e">
        <f t="shared" ca="1" si="70"/>
        <v>#DIV/0!</v>
      </c>
      <c r="K64" s="360" t="e">
        <f t="shared" ca="1" si="70"/>
        <v>#DIV/0!</v>
      </c>
      <c r="L64" s="360" t="e">
        <f t="shared" ca="1" si="70"/>
        <v>#DIV/0!</v>
      </c>
      <c r="M64" s="360" t="e">
        <f t="shared" ca="1" si="70"/>
        <v>#DIV/0!</v>
      </c>
      <c r="O64" s="419">
        <f t="shared" ref="O64:Z64" ca="1" si="71">SUM(O65:O67)</f>
        <v>100</v>
      </c>
      <c r="P64" s="419">
        <f t="shared" ca="1" si="71"/>
        <v>100</v>
      </c>
      <c r="Q64" s="419">
        <f t="shared" ca="1" si="71"/>
        <v>99.999999999999986</v>
      </c>
      <c r="R64" s="419">
        <f t="shared" ca="1" si="71"/>
        <v>100</v>
      </c>
      <c r="S64" s="419">
        <f t="shared" ca="1" si="71"/>
        <v>99.999999999999986</v>
      </c>
      <c r="T64" s="419">
        <f t="shared" ca="1" si="71"/>
        <v>100.00000000000001</v>
      </c>
      <c r="U64" s="419">
        <f t="shared" ca="1" si="71"/>
        <v>100</v>
      </c>
      <c r="V64" s="419">
        <f t="shared" ca="1" si="71"/>
        <v>99.999999999999986</v>
      </c>
      <c r="W64" s="419" t="e">
        <f t="shared" ca="1" si="71"/>
        <v>#DIV/0!</v>
      </c>
      <c r="X64" s="419" t="e">
        <f t="shared" ca="1" si="71"/>
        <v>#DIV/0!</v>
      </c>
      <c r="Y64" s="419" t="e">
        <f t="shared" ca="1" si="71"/>
        <v>#DIV/0!</v>
      </c>
      <c r="Z64" s="419" t="e">
        <f t="shared" ca="1" si="71"/>
        <v>#DIV/0!</v>
      </c>
      <c r="AB64" s="360">
        <f ca="1">SUM(AB65:AB67)</f>
        <v>100</v>
      </c>
      <c r="AC64" s="360">
        <f t="shared" ref="AC64:AM64" ca="1" si="72">SUM(AC65:AC67)</f>
        <v>99.999999999999986</v>
      </c>
      <c r="AD64" s="360">
        <f t="shared" ca="1" si="72"/>
        <v>100</v>
      </c>
      <c r="AE64" s="360">
        <f t="shared" ca="1" si="72"/>
        <v>100</v>
      </c>
      <c r="AF64" s="360">
        <f t="shared" ca="1" si="72"/>
        <v>100</v>
      </c>
      <c r="AG64" s="360">
        <f t="shared" ca="1" si="72"/>
        <v>99.999999999999986</v>
      </c>
      <c r="AH64" s="360">
        <f t="shared" ca="1" si="72"/>
        <v>100.00000000000001</v>
      </c>
      <c r="AI64" s="360">
        <f t="shared" ca="1" si="72"/>
        <v>100</v>
      </c>
      <c r="AJ64" s="360">
        <f t="shared" ca="1" si="72"/>
        <v>99.999999999999986</v>
      </c>
      <c r="AK64" s="360">
        <f t="shared" ca="1" si="72"/>
        <v>100</v>
      </c>
      <c r="AL64" s="360">
        <f t="shared" ca="1" si="72"/>
        <v>100</v>
      </c>
      <c r="AM64" s="360">
        <f t="shared" ca="1" si="72"/>
        <v>100</v>
      </c>
      <c r="AO64" s="419">
        <f ca="1">SUM(AO65:AO67)</f>
        <v>100</v>
      </c>
      <c r="AP64" s="419">
        <f t="shared" ref="AP64:AZ64" ca="1" si="73">SUM(AP65:AP67)</f>
        <v>100.00000000000001</v>
      </c>
      <c r="AQ64" s="419">
        <f t="shared" ca="1" si="73"/>
        <v>100.00000000000001</v>
      </c>
      <c r="AR64" s="419">
        <f t="shared" ca="1" si="73"/>
        <v>100</v>
      </c>
      <c r="AS64" s="419">
        <f t="shared" ca="1" si="73"/>
        <v>100</v>
      </c>
      <c r="AT64" s="419">
        <f t="shared" ca="1" si="73"/>
        <v>100</v>
      </c>
      <c r="AU64" s="419">
        <f t="shared" ca="1" si="73"/>
        <v>99.999999999999986</v>
      </c>
      <c r="AV64" s="419">
        <f t="shared" ca="1" si="73"/>
        <v>100</v>
      </c>
      <c r="AW64" s="419">
        <f t="shared" ca="1" si="73"/>
        <v>99.999999999999986</v>
      </c>
      <c r="AX64" s="419">
        <f t="shared" ca="1" si="73"/>
        <v>100</v>
      </c>
      <c r="AY64" s="419">
        <f t="shared" ca="1" si="73"/>
        <v>100</v>
      </c>
      <c r="AZ64" s="419">
        <f t="shared" ca="1" si="73"/>
        <v>100.00000000000001</v>
      </c>
      <c r="BB64" s="419">
        <f ca="1">SUM(BB65:BB67)</f>
        <v>100</v>
      </c>
      <c r="BC64" s="419">
        <f t="shared" ref="BC64:BM64" ca="1" si="74">SUM(BC65:BC67)</f>
        <v>100</v>
      </c>
      <c r="BD64" s="419">
        <f t="shared" ca="1" si="74"/>
        <v>100</v>
      </c>
      <c r="BE64" s="419">
        <f t="shared" ca="1" si="74"/>
        <v>99.999999999999986</v>
      </c>
      <c r="BF64" s="419">
        <f t="shared" ca="1" si="74"/>
        <v>100</v>
      </c>
      <c r="BG64" s="419">
        <f t="shared" ca="1" si="74"/>
        <v>99.999999999999986</v>
      </c>
      <c r="BH64" s="419">
        <f t="shared" ca="1" si="74"/>
        <v>100</v>
      </c>
      <c r="BI64" s="419">
        <f t="shared" ca="1" si="74"/>
        <v>100</v>
      </c>
      <c r="BJ64" s="419">
        <f t="shared" ca="1" si="74"/>
        <v>100.00000000000001</v>
      </c>
      <c r="BK64" s="419" t="e">
        <f t="shared" ca="1" si="74"/>
        <v>#DIV/0!</v>
      </c>
      <c r="BL64" s="419" t="e">
        <f t="shared" ca="1" si="74"/>
        <v>#DIV/0!</v>
      </c>
      <c r="BM64" s="419" t="e">
        <f t="shared" ca="1" si="74"/>
        <v>#DIV/0!</v>
      </c>
    </row>
    <row r="65" spans="1:65" s="371" customFormat="1" x14ac:dyDescent="0.2">
      <c r="A65" s="420" t="s">
        <v>9</v>
      </c>
      <c r="B65" s="363">
        <f t="shared" ref="B65:M65" ca="1" si="75">B20/SUM(B$20:B$22)*100</f>
        <v>67.153832529437295</v>
      </c>
      <c r="C65" s="363">
        <f t="shared" ca="1" si="75"/>
        <v>71.307083884802509</v>
      </c>
      <c r="D65" s="363">
        <f t="shared" ca="1" si="75"/>
        <v>69.035012185851713</v>
      </c>
      <c r="E65" s="363">
        <f t="shared" ca="1" si="75"/>
        <v>71.977272844726357</v>
      </c>
      <c r="F65" s="363">
        <f t="shared" ca="1" si="75"/>
        <v>72.143302888736727</v>
      </c>
      <c r="G65" s="363">
        <f t="shared" ca="1" si="75"/>
        <v>74.361288684511678</v>
      </c>
      <c r="H65" s="363">
        <f t="shared" ca="1" si="75"/>
        <v>73.265184925582972</v>
      </c>
      <c r="I65" s="363">
        <f t="shared" ca="1" si="75"/>
        <v>74.937314008615118</v>
      </c>
      <c r="J65" s="363" t="e">
        <f t="shared" ca="1" si="75"/>
        <v>#DIV/0!</v>
      </c>
      <c r="K65" s="363" t="e">
        <f t="shared" ca="1" si="75"/>
        <v>#DIV/0!</v>
      </c>
      <c r="L65" s="363" t="e">
        <f t="shared" ca="1" si="75"/>
        <v>#DIV/0!</v>
      </c>
      <c r="M65" s="363" t="e">
        <f t="shared" ca="1" si="75"/>
        <v>#DIV/0!</v>
      </c>
      <c r="O65" s="420">
        <f t="shared" ref="O65:Z65" ca="1" si="76">O20/SUM(O$20:O$22)*100</f>
        <v>67.195685029912198</v>
      </c>
      <c r="P65" s="420">
        <f t="shared" ca="1" si="76"/>
        <v>69.066170331310502</v>
      </c>
      <c r="Q65" s="420">
        <f t="shared" ca="1" si="76"/>
        <v>69.594263305261592</v>
      </c>
      <c r="R65" s="420">
        <f t="shared" ca="1" si="76"/>
        <v>71.23795646019434</v>
      </c>
      <c r="S65" s="420">
        <f t="shared" ca="1" si="76"/>
        <v>72.323374671722945</v>
      </c>
      <c r="T65" s="420">
        <f t="shared" ca="1" si="76"/>
        <v>72.598203450115804</v>
      </c>
      <c r="U65" s="420">
        <f t="shared" ca="1" si="76"/>
        <v>73.786355953798591</v>
      </c>
      <c r="V65" s="420">
        <f t="shared" ca="1" si="76"/>
        <v>74.023950383339226</v>
      </c>
      <c r="W65" s="420" t="e">
        <f t="shared" ca="1" si="76"/>
        <v>#DIV/0!</v>
      </c>
      <c r="X65" s="420" t="e">
        <f t="shared" ca="1" si="76"/>
        <v>#DIV/0!</v>
      </c>
      <c r="Y65" s="420" t="e">
        <f t="shared" ca="1" si="76"/>
        <v>#DIV/0!</v>
      </c>
      <c r="Z65" s="420" t="e">
        <f t="shared" ca="1" si="76"/>
        <v>#DIV/0!</v>
      </c>
      <c r="AB65" s="363">
        <f t="shared" ref="AB65:AM65" ca="1" si="77">AB20/SUM(AB$20:AB$22)*100</f>
        <v>72.086361536644503</v>
      </c>
      <c r="AC65" s="363">
        <f t="shared" ca="1" si="77"/>
        <v>70.138819909908037</v>
      </c>
      <c r="AD65" s="363">
        <f t="shared" ca="1" si="77"/>
        <v>67.015436625317321</v>
      </c>
      <c r="AE65" s="363">
        <f t="shared" ca="1" si="77"/>
        <v>66.324021027741907</v>
      </c>
      <c r="AF65" s="363">
        <f t="shared" ca="1" si="77"/>
        <v>67.692648682302575</v>
      </c>
      <c r="AG65" s="363">
        <f t="shared" ca="1" si="77"/>
        <v>69.807226573957081</v>
      </c>
      <c r="AH65" s="363">
        <f t="shared" ca="1" si="77"/>
        <v>69.597167444336762</v>
      </c>
      <c r="AI65" s="363">
        <f t="shared" ca="1" si="77"/>
        <v>70.990105222003976</v>
      </c>
      <c r="AJ65" s="363">
        <f t="shared" ca="1" si="77"/>
        <v>73.043147598670686</v>
      </c>
      <c r="AK65" s="363">
        <f t="shared" ca="1" si="77"/>
        <v>73.336723950949107</v>
      </c>
      <c r="AL65" s="363">
        <f t="shared" ca="1" si="77"/>
        <v>72.984001162653215</v>
      </c>
      <c r="AM65" s="363">
        <f t="shared" ca="1" si="77"/>
        <v>73.576973677182579</v>
      </c>
      <c r="AO65" s="420">
        <f t="shared" ref="AO65:AZ65" ca="1" si="78">AO20/SUM(AO$20:AO$22)*100</f>
        <v>71.657181254549926</v>
      </c>
      <c r="AP65" s="420">
        <f t="shared" ca="1" si="78"/>
        <v>69.64946014053676</v>
      </c>
      <c r="AQ65" s="420">
        <f t="shared" ca="1" si="78"/>
        <v>67.462938216166023</v>
      </c>
      <c r="AR65" s="420">
        <f t="shared" ca="1" si="78"/>
        <v>66.989196070404617</v>
      </c>
      <c r="AS65" s="420">
        <f t="shared" ca="1" si="78"/>
        <v>67.28584631879481</v>
      </c>
      <c r="AT65" s="420">
        <f t="shared" ca="1" si="78"/>
        <v>68.967438343125679</v>
      </c>
      <c r="AU65" s="420">
        <f t="shared" ca="1" si="78"/>
        <v>70.244339269573402</v>
      </c>
      <c r="AV65" s="420">
        <f t="shared" ca="1" si="78"/>
        <v>71.354169034771203</v>
      </c>
      <c r="AW65" s="420">
        <f t="shared" ca="1" si="78"/>
        <v>72.545291105280327</v>
      </c>
      <c r="AX65" s="420">
        <f t="shared" ca="1" si="78"/>
        <v>72.881135884981916</v>
      </c>
      <c r="AY65" s="420">
        <f t="shared" ca="1" si="78"/>
        <v>73.565833076527525</v>
      </c>
      <c r="AZ65" s="420">
        <f t="shared" ca="1" si="78"/>
        <v>73.813765181917034</v>
      </c>
      <c r="BB65" s="420">
        <f t="shared" ref="BB65:BM65" ca="1" si="79">BB20/SUM(BB$20:BB$22)*100</f>
        <v>66.989196070404617</v>
      </c>
      <c r="BC65" s="420">
        <f t="shared" ca="1" si="79"/>
        <v>67.28584631879481</v>
      </c>
      <c r="BD65" s="420">
        <f t="shared" ca="1" si="79"/>
        <v>68.967438343125679</v>
      </c>
      <c r="BE65" s="420">
        <f t="shared" ca="1" si="79"/>
        <v>70.244339269573402</v>
      </c>
      <c r="BF65" s="420">
        <f t="shared" ca="1" si="79"/>
        <v>71.354169034771203</v>
      </c>
      <c r="BG65" s="420">
        <f t="shared" ca="1" si="79"/>
        <v>72.545291105280327</v>
      </c>
      <c r="BH65" s="420">
        <f t="shared" ca="1" si="79"/>
        <v>72.881135884981916</v>
      </c>
      <c r="BI65" s="420">
        <f t="shared" ca="1" si="79"/>
        <v>73.565833076527525</v>
      </c>
      <c r="BJ65" s="420">
        <f t="shared" ca="1" si="79"/>
        <v>73.813765181917034</v>
      </c>
      <c r="BK65" s="420" t="e">
        <f t="shared" ca="1" si="79"/>
        <v>#DIV/0!</v>
      </c>
      <c r="BL65" s="420" t="e">
        <f t="shared" ca="1" si="79"/>
        <v>#DIV/0!</v>
      </c>
      <c r="BM65" s="420" t="e">
        <f t="shared" ca="1" si="79"/>
        <v>#DIV/0!</v>
      </c>
    </row>
    <row r="66" spans="1:65" s="371" customFormat="1" x14ac:dyDescent="0.2">
      <c r="A66" s="420" t="s">
        <v>10</v>
      </c>
      <c r="B66" s="363">
        <f t="shared" ref="B66:M66" ca="1" si="80">B21/SUM(B$20:B$22)*100</f>
        <v>20.173625069094996</v>
      </c>
      <c r="C66" s="363">
        <f t="shared" ca="1" si="80"/>
        <v>16.325521899752374</v>
      </c>
      <c r="D66" s="363">
        <f t="shared" ca="1" si="80"/>
        <v>18.757478831559943</v>
      </c>
      <c r="E66" s="363">
        <f t="shared" ca="1" si="80"/>
        <v>16.560494590846837</v>
      </c>
      <c r="F66" s="363">
        <f t="shared" ca="1" si="80"/>
        <v>14.699856371245312</v>
      </c>
      <c r="G66" s="363">
        <f t="shared" ca="1" si="80"/>
        <v>12.881100301249083</v>
      </c>
      <c r="H66" s="363">
        <f t="shared" ca="1" si="80"/>
        <v>14.294299902999786</v>
      </c>
      <c r="I66" s="363">
        <f t="shared" ca="1" si="80"/>
        <v>13.797701241602031</v>
      </c>
      <c r="J66" s="363" t="e">
        <f t="shared" ca="1" si="80"/>
        <v>#DIV/0!</v>
      </c>
      <c r="K66" s="363" t="e">
        <f t="shared" ca="1" si="80"/>
        <v>#DIV/0!</v>
      </c>
      <c r="L66" s="363" t="e">
        <f t="shared" ca="1" si="80"/>
        <v>#DIV/0!</v>
      </c>
      <c r="M66" s="363" t="e">
        <f t="shared" ca="1" si="80"/>
        <v>#DIV/0!</v>
      </c>
      <c r="O66" s="420">
        <f t="shared" ref="O66:Z66" ca="1" si="81">O21/SUM(O$20:O$22)*100</f>
        <v>20.309567936400473</v>
      </c>
      <c r="P66" s="420">
        <f t="shared" ca="1" si="81"/>
        <v>18.595513795108005</v>
      </c>
      <c r="Q66" s="420">
        <f t="shared" ca="1" si="81"/>
        <v>17.973242097891649</v>
      </c>
      <c r="R66" s="420">
        <f t="shared" ca="1" si="81"/>
        <v>16.24566286402063</v>
      </c>
      <c r="S66" s="420">
        <f t="shared" ca="1" si="81"/>
        <v>14.782435073653719</v>
      </c>
      <c r="T66" s="420">
        <f t="shared" ca="1" si="81"/>
        <v>14.588668903141919</v>
      </c>
      <c r="U66" s="420">
        <f t="shared" ca="1" si="81"/>
        <v>13.622573299286961</v>
      </c>
      <c r="V66" s="420">
        <f t="shared" ca="1" si="81"/>
        <v>13.68656100901225</v>
      </c>
      <c r="W66" s="420" t="e">
        <f t="shared" ca="1" si="81"/>
        <v>#DIV/0!</v>
      </c>
      <c r="X66" s="420" t="e">
        <f t="shared" ca="1" si="81"/>
        <v>#DIV/0!</v>
      </c>
      <c r="Y66" s="420" t="e">
        <f t="shared" ca="1" si="81"/>
        <v>#DIV/0!</v>
      </c>
      <c r="Z66" s="420" t="e">
        <f t="shared" ca="1" si="81"/>
        <v>#DIV/0!</v>
      </c>
      <c r="AB66" s="363">
        <f t="shared" ref="AB66:AM66" ca="1" si="82">AB21/SUM(AB$20:AB$22)*100</f>
        <v>14.914176805966056</v>
      </c>
      <c r="AC66" s="363">
        <f t="shared" ca="1" si="82"/>
        <v>16.467352560241391</v>
      </c>
      <c r="AD66" s="363">
        <f t="shared" ca="1" si="82"/>
        <v>20.544543101047513</v>
      </c>
      <c r="AE66" s="363">
        <f t="shared" ca="1" si="82"/>
        <v>21.214115427633988</v>
      </c>
      <c r="AF66" s="363">
        <f t="shared" ca="1" si="82"/>
        <v>19.92229776370608</v>
      </c>
      <c r="AG66" s="363">
        <f t="shared" ca="1" si="82"/>
        <v>17.308336263457065</v>
      </c>
      <c r="AH66" s="363">
        <f t="shared" ca="1" si="82"/>
        <v>18.486673256571862</v>
      </c>
      <c r="AI66" s="363">
        <f t="shared" ca="1" si="82"/>
        <v>16.663018672221259</v>
      </c>
      <c r="AJ66" s="363">
        <f t="shared" ca="1" si="82"/>
        <v>14.265802384635187</v>
      </c>
      <c r="AK66" s="363">
        <f t="shared" ca="1" si="82"/>
        <v>13.428496210632215</v>
      </c>
      <c r="AL66" s="363">
        <f t="shared" ca="1" si="82"/>
        <v>14.28247098511514</v>
      </c>
      <c r="AM66" s="363">
        <f t="shared" ca="1" si="82"/>
        <v>14.588208148324211</v>
      </c>
      <c r="AO66" s="420">
        <f t="shared" ref="AO66:AZ66" ca="1" si="83">AO21/SUM(AO$20:AO$22)*100</f>
        <v>15.315885038441756</v>
      </c>
      <c r="AP66" s="420">
        <f t="shared" ca="1" si="83"/>
        <v>17.700568549576758</v>
      </c>
      <c r="AQ66" s="420">
        <f t="shared" ca="1" si="83"/>
        <v>19.690314462745928</v>
      </c>
      <c r="AR66" s="420">
        <f t="shared" ca="1" si="83"/>
        <v>20.24461922549111</v>
      </c>
      <c r="AS66" s="420">
        <f t="shared" ca="1" si="83"/>
        <v>20.303932919082619</v>
      </c>
      <c r="AT66" s="420">
        <f t="shared" ca="1" si="83"/>
        <v>18.734726609347842</v>
      </c>
      <c r="AU66" s="420">
        <f t="shared" ca="1" si="83"/>
        <v>17.601223363276866</v>
      </c>
      <c r="AV66" s="420">
        <f t="shared" ca="1" si="83"/>
        <v>16.004633289519372</v>
      </c>
      <c r="AW66" s="420">
        <f t="shared" ca="1" si="83"/>
        <v>14.671086775808611</v>
      </c>
      <c r="AX66" s="420">
        <f t="shared" ca="1" si="83"/>
        <v>14.395028556228166</v>
      </c>
      <c r="AY66" s="420">
        <f t="shared" ca="1" si="83"/>
        <v>13.584074303149038</v>
      </c>
      <c r="AZ66" s="420">
        <f t="shared" ca="1" si="83"/>
        <v>14.033004068128218</v>
      </c>
      <c r="BB66" s="420">
        <f t="shared" ref="BB66:BM66" ca="1" si="84">BB21/SUM(BB$20:BB$22)*100</f>
        <v>20.24461922549111</v>
      </c>
      <c r="BC66" s="420">
        <f t="shared" ca="1" si="84"/>
        <v>20.303932919082619</v>
      </c>
      <c r="BD66" s="420">
        <f t="shared" ca="1" si="84"/>
        <v>18.734726609347842</v>
      </c>
      <c r="BE66" s="420">
        <f t="shared" ca="1" si="84"/>
        <v>17.601223363276866</v>
      </c>
      <c r="BF66" s="420">
        <f t="shared" ca="1" si="84"/>
        <v>16.004633289519372</v>
      </c>
      <c r="BG66" s="420">
        <f t="shared" ca="1" si="84"/>
        <v>14.671086775808611</v>
      </c>
      <c r="BH66" s="420">
        <f t="shared" ca="1" si="84"/>
        <v>14.395028556228166</v>
      </c>
      <c r="BI66" s="420">
        <f t="shared" ca="1" si="84"/>
        <v>13.584074303149038</v>
      </c>
      <c r="BJ66" s="420">
        <f t="shared" ca="1" si="84"/>
        <v>14.033004068128218</v>
      </c>
      <c r="BK66" s="420" t="e">
        <f t="shared" ca="1" si="84"/>
        <v>#DIV/0!</v>
      </c>
      <c r="BL66" s="420" t="e">
        <f t="shared" ca="1" si="84"/>
        <v>#DIV/0!</v>
      </c>
      <c r="BM66" s="420" t="e">
        <f t="shared" ca="1" si="84"/>
        <v>#DIV/0!</v>
      </c>
    </row>
    <row r="67" spans="1:65" s="371" customFormat="1" x14ac:dyDescent="0.2">
      <c r="A67" s="420" t="s">
        <v>11</v>
      </c>
      <c r="B67" s="363">
        <f t="shared" ref="B67:M67" ca="1" si="85">B22/SUM(B$20:B$22)*100</f>
        <v>12.672542401467716</v>
      </c>
      <c r="C67" s="363">
        <f t="shared" ca="1" si="85"/>
        <v>12.367394215445126</v>
      </c>
      <c r="D67" s="363">
        <f t="shared" ca="1" si="85"/>
        <v>12.207508982588344</v>
      </c>
      <c r="E67" s="363">
        <f t="shared" ca="1" si="85"/>
        <v>11.462232564426799</v>
      </c>
      <c r="F67" s="363">
        <f t="shared" ca="1" si="85"/>
        <v>13.156840740017964</v>
      </c>
      <c r="G67" s="363">
        <f t="shared" ca="1" si="85"/>
        <v>12.757611014239245</v>
      </c>
      <c r="H67" s="363">
        <f t="shared" ca="1" si="85"/>
        <v>12.440515171417232</v>
      </c>
      <c r="I67" s="363">
        <f t="shared" ca="1" si="85"/>
        <v>11.264984749782863</v>
      </c>
      <c r="J67" s="363" t="e">
        <f t="shared" ca="1" si="85"/>
        <v>#DIV/0!</v>
      </c>
      <c r="K67" s="363" t="e">
        <f t="shared" ca="1" si="85"/>
        <v>#DIV/0!</v>
      </c>
      <c r="L67" s="363" t="e">
        <f t="shared" ca="1" si="85"/>
        <v>#DIV/0!</v>
      </c>
      <c r="M67" s="363" t="e">
        <f t="shared" ca="1" si="85"/>
        <v>#DIV/0!</v>
      </c>
      <c r="O67" s="420">
        <f t="shared" ref="O67:Z67" ca="1" si="86">O22/SUM(O$20:O$22)*100</f>
        <v>12.494747033687336</v>
      </c>
      <c r="P67" s="420">
        <f t="shared" ca="1" si="86"/>
        <v>12.33831587358149</v>
      </c>
      <c r="Q67" s="420">
        <f t="shared" ca="1" si="86"/>
        <v>12.432494596846748</v>
      </c>
      <c r="R67" s="420">
        <f t="shared" ca="1" si="86"/>
        <v>12.516380675785033</v>
      </c>
      <c r="S67" s="420">
        <f t="shared" ca="1" si="86"/>
        <v>12.89419025462333</v>
      </c>
      <c r="T67" s="420">
        <f t="shared" ca="1" si="86"/>
        <v>12.813127646742284</v>
      </c>
      <c r="U67" s="420">
        <f t="shared" ca="1" si="86"/>
        <v>12.591070746914458</v>
      </c>
      <c r="V67" s="420">
        <f t="shared" ca="1" si="86"/>
        <v>12.28948860764851</v>
      </c>
      <c r="W67" s="420" t="e">
        <f t="shared" ca="1" si="86"/>
        <v>#DIV/0!</v>
      </c>
      <c r="X67" s="420" t="e">
        <f t="shared" ca="1" si="86"/>
        <v>#DIV/0!</v>
      </c>
      <c r="Y67" s="420" t="e">
        <f t="shared" ca="1" si="86"/>
        <v>#DIV/0!</v>
      </c>
      <c r="Z67" s="420" t="e">
        <f t="shared" ca="1" si="86"/>
        <v>#DIV/0!</v>
      </c>
      <c r="AB67" s="363">
        <f t="shared" ref="AB67:AM67" ca="1" si="87">AB22/SUM(AB$20:AB$22)*100</f>
        <v>12.999461657389439</v>
      </c>
      <c r="AC67" s="363">
        <f t="shared" ca="1" si="87"/>
        <v>13.393827529850558</v>
      </c>
      <c r="AD67" s="363">
        <f t="shared" ca="1" si="87"/>
        <v>12.440020273635163</v>
      </c>
      <c r="AE67" s="363">
        <f t="shared" ca="1" si="87"/>
        <v>12.461863544624107</v>
      </c>
      <c r="AF67" s="363">
        <f t="shared" ca="1" si="87"/>
        <v>12.385053553991336</v>
      </c>
      <c r="AG67" s="363">
        <f t="shared" ca="1" si="87"/>
        <v>12.884437162585835</v>
      </c>
      <c r="AH67" s="363">
        <f t="shared" ca="1" si="87"/>
        <v>11.916159299091387</v>
      </c>
      <c r="AI67" s="363">
        <f t="shared" ca="1" si="87"/>
        <v>12.346876105774761</v>
      </c>
      <c r="AJ67" s="363">
        <f t="shared" ca="1" si="87"/>
        <v>12.691050016694119</v>
      </c>
      <c r="AK67" s="363">
        <f t="shared" ca="1" si="87"/>
        <v>13.234779838418669</v>
      </c>
      <c r="AL67" s="363">
        <f t="shared" ca="1" si="87"/>
        <v>12.733527852231644</v>
      </c>
      <c r="AM67" s="363">
        <f t="shared" ca="1" si="87"/>
        <v>11.834818174493215</v>
      </c>
      <c r="AO67" s="420">
        <f t="shared" ref="AO67:AZ67" ca="1" si="88">AO22/SUM(AO$20:AO$22)*100</f>
        <v>13.026933707008311</v>
      </c>
      <c r="AP67" s="420">
        <f t="shared" ca="1" si="88"/>
        <v>12.649971309886491</v>
      </c>
      <c r="AQ67" s="420">
        <f t="shared" ca="1" si="88"/>
        <v>12.846747321088056</v>
      </c>
      <c r="AR67" s="420">
        <f t="shared" ca="1" si="88"/>
        <v>12.766184704104273</v>
      </c>
      <c r="AS67" s="420">
        <f t="shared" ca="1" si="88"/>
        <v>12.410220762122579</v>
      </c>
      <c r="AT67" s="420">
        <f t="shared" ca="1" si="88"/>
        <v>12.297835047526483</v>
      </c>
      <c r="AU67" s="420">
        <f t="shared" ca="1" si="88"/>
        <v>12.154437367149731</v>
      </c>
      <c r="AV67" s="420">
        <f t="shared" ca="1" si="88"/>
        <v>12.641197675709414</v>
      </c>
      <c r="AW67" s="420">
        <f t="shared" ca="1" si="88"/>
        <v>12.783622118911058</v>
      </c>
      <c r="AX67" s="420">
        <f t="shared" ca="1" si="88"/>
        <v>12.723835558789908</v>
      </c>
      <c r="AY67" s="420">
        <f t="shared" ca="1" si="88"/>
        <v>12.850092620323442</v>
      </c>
      <c r="AZ67" s="420">
        <f t="shared" ca="1" si="88"/>
        <v>12.153230749954755</v>
      </c>
      <c r="BB67" s="420">
        <f t="shared" ref="BB67:BM67" ca="1" si="89">BB22/SUM(BB$20:BB$22)*100</f>
        <v>12.766184704104273</v>
      </c>
      <c r="BC67" s="420">
        <f t="shared" ca="1" si="89"/>
        <v>12.410220762122579</v>
      </c>
      <c r="BD67" s="420">
        <f t="shared" ca="1" si="89"/>
        <v>12.297835047526483</v>
      </c>
      <c r="BE67" s="420">
        <f t="shared" ca="1" si="89"/>
        <v>12.154437367149731</v>
      </c>
      <c r="BF67" s="420">
        <f t="shared" ca="1" si="89"/>
        <v>12.641197675709414</v>
      </c>
      <c r="BG67" s="420">
        <f t="shared" ca="1" si="89"/>
        <v>12.783622118911058</v>
      </c>
      <c r="BH67" s="420">
        <f t="shared" ca="1" si="89"/>
        <v>12.723835558789908</v>
      </c>
      <c r="BI67" s="420">
        <f t="shared" ca="1" si="89"/>
        <v>12.850092620323442</v>
      </c>
      <c r="BJ67" s="420">
        <f t="shared" ca="1" si="89"/>
        <v>12.153230749954755</v>
      </c>
      <c r="BK67" s="420" t="e">
        <f t="shared" ca="1" si="89"/>
        <v>#DIV/0!</v>
      </c>
      <c r="BL67" s="420" t="e">
        <f t="shared" ca="1" si="89"/>
        <v>#DIV/0!</v>
      </c>
      <c r="BM67" s="420" t="e">
        <f t="shared" ca="1" si="89"/>
        <v>#DIV/0!</v>
      </c>
    </row>
    <row r="68" spans="1:65" s="411" customFormat="1" x14ac:dyDescent="0.2">
      <c r="A68" s="419" t="s">
        <v>12</v>
      </c>
      <c r="B68" s="360">
        <f ca="1">SUM(B69:B89)</f>
        <v>100</v>
      </c>
      <c r="C68" s="360">
        <f t="shared" ref="C68:M68" ca="1" si="90">SUM(C69:C89)</f>
        <v>99.999999999999972</v>
      </c>
      <c r="D68" s="360">
        <f t="shared" ca="1" si="90"/>
        <v>100</v>
      </c>
      <c r="E68" s="360">
        <f t="shared" ca="1" si="90"/>
        <v>99.999999999999957</v>
      </c>
      <c r="F68" s="360">
        <f t="shared" ca="1" si="90"/>
        <v>100</v>
      </c>
      <c r="G68" s="360">
        <f t="shared" ca="1" si="90"/>
        <v>100</v>
      </c>
      <c r="H68" s="360">
        <f t="shared" ca="1" si="90"/>
        <v>100</v>
      </c>
      <c r="I68" s="360">
        <f t="shared" ca="1" si="90"/>
        <v>100.00000000000001</v>
      </c>
      <c r="J68" s="360" t="e">
        <f t="shared" ca="1" si="90"/>
        <v>#DIV/0!</v>
      </c>
      <c r="K68" s="360" t="e">
        <f t="shared" ca="1" si="90"/>
        <v>#DIV/0!</v>
      </c>
      <c r="L68" s="360" t="e">
        <f t="shared" ca="1" si="90"/>
        <v>#DIV/0!</v>
      </c>
      <c r="M68" s="360" t="e">
        <f t="shared" ca="1" si="90"/>
        <v>#DIV/0!</v>
      </c>
      <c r="O68" s="419">
        <f t="shared" ref="O68:Z68" ca="1" si="91">SUM(O69:O89)</f>
        <v>100.00000000000001</v>
      </c>
      <c r="P68" s="419">
        <f t="shared" ca="1" si="91"/>
        <v>99.999999999999986</v>
      </c>
      <c r="Q68" s="419">
        <f t="shared" ca="1" si="91"/>
        <v>99.999999999999986</v>
      </c>
      <c r="R68" s="419">
        <f t="shared" ca="1" si="91"/>
        <v>99.999999999999986</v>
      </c>
      <c r="S68" s="419">
        <f t="shared" ca="1" si="91"/>
        <v>100</v>
      </c>
      <c r="T68" s="419">
        <f t="shared" ca="1" si="91"/>
        <v>99.999999999999986</v>
      </c>
      <c r="U68" s="419">
        <f t="shared" ca="1" si="91"/>
        <v>99.999999999999986</v>
      </c>
      <c r="V68" s="419">
        <f t="shared" ca="1" si="91"/>
        <v>99.999999999999972</v>
      </c>
      <c r="W68" s="419" t="e">
        <f t="shared" ca="1" si="91"/>
        <v>#DIV/0!</v>
      </c>
      <c r="X68" s="419" t="e">
        <f t="shared" ca="1" si="91"/>
        <v>#DIV/0!</v>
      </c>
      <c r="Y68" s="419" t="e">
        <f t="shared" ca="1" si="91"/>
        <v>#DIV/0!</v>
      </c>
      <c r="Z68" s="419" t="e">
        <f t="shared" ca="1" si="91"/>
        <v>#DIV/0!</v>
      </c>
      <c r="AB68" s="360">
        <f ca="1">SUM(AB69:AB89)</f>
        <v>100.00000000000001</v>
      </c>
      <c r="AC68" s="360">
        <f t="shared" ref="AC68:AM68" ca="1" si="92">SUM(AC69:AC89)</f>
        <v>100.00000000000001</v>
      </c>
      <c r="AD68" s="360">
        <f t="shared" ca="1" si="92"/>
        <v>100</v>
      </c>
      <c r="AE68" s="360">
        <f t="shared" ca="1" si="92"/>
        <v>100.00000000000001</v>
      </c>
      <c r="AF68" s="360">
        <f t="shared" ca="1" si="92"/>
        <v>100.00000000000003</v>
      </c>
      <c r="AG68" s="360">
        <f t="shared" ca="1" si="92"/>
        <v>100.00000000000001</v>
      </c>
      <c r="AH68" s="360">
        <f t="shared" ca="1" si="92"/>
        <v>99.999999999999986</v>
      </c>
      <c r="AI68" s="360">
        <f t="shared" ca="1" si="92"/>
        <v>99.999999999999986</v>
      </c>
      <c r="AJ68" s="360">
        <f t="shared" ca="1" si="92"/>
        <v>100.00000000000003</v>
      </c>
      <c r="AK68" s="360">
        <f t="shared" ca="1" si="92"/>
        <v>100</v>
      </c>
      <c r="AL68" s="360">
        <f t="shared" ca="1" si="92"/>
        <v>100</v>
      </c>
      <c r="AM68" s="360">
        <f t="shared" ca="1" si="92"/>
        <v>100</v>
      </c>
      <c r="AO68" s="419">
        <f ca="1">SUM(AO69:AO89)</f>
        <v>99.999999999999972</v>
      </c>
      <c r="AP68" s="419">
        <f t="shared" ref="AP68:AZ68" ca="1" si="93">SUM(AP69:AP89)</f>
        <v>99.999999999999972</v>
      </c>
      <c r="AQ68" s="419">
        <f t="shared" ca="1" si="93"/>
        <v>100.00000000000001</v>
      </c>
      <c r="AR68" s="419">
        <f t="shared" ca="1" si="93"/>
        <v>100</v>
      </c>
      <c r="AS68" s="419">
        <f t="shared" ca="1" si="93"/>
        <v>100</v>
      </c>
      <c r="AT68" s="419">
        <f t="shared" ca="1" si="93"/>
        <v>99.999999999999972</v>
      </c>
      <c r="AU68" s="419">
        <f t="shared" ca="1" si="93"/>
        <v>100.00000000000003</v>
      </c>
      <c r="AV68" s="419">
        <f t="shared" ca="1" si="93"/>
        <v>100</v>
      </c>
      <c r="AW68" s="419">
        <f t="shared" ca="1" si="93"/>
        <v>100</v>
      </c>
      <c r="AX68" s="419">
        <f t="shared" ca="1" si="93"/>
        <v>100</v>
      </c>
      <c r="AY68" s="419">
        <f t="shared" ca="1" si="93"/>
        <v>99.999999999999986</v>
      </c>
      <c r="AZ68" s="419">
        <f t="shared" ca="1" si="93"/>
        <v>100</v>
      </c>
      <c r="BB68" s="419">
        <f ca="1">SUM(BB69:BB89)</f>
        <v>100</v>
      </c>
      <c r="BC68" s="419">
        <f t="shared" ref="BC68:BM68" ca="1" si="94">SUM(BC69:BC89)</f>
        <v>100</v>
      </c>
      <c r="BD68" s="419">
        <f t="shared" ca="1" si="94"/>
        <v>99.999999999999972</v>
      </c>
      <c r="BE68" s="419">
        <f t="shared" ca="1" si="94"/>
        <v>100.00000000000003</v>
      </c>
      <c r="BF68" s="419">
        <f t="shared" ca="1" si="94"/>
        <v>100</v>
      </c>
      <c r="BG68" s="419">
        <f t="shared" ca="1" si="94"/>
        <v>100</v>
      </c>
      <c r="BH68" s="419">
        <f t="shared" ca="1" si="94"/>
        <v>100</v>
      </c>
      <c r="BI68" s="419">
        <f t="shared" ca="1" si="94"/>
        <v>99.999999999999986</v>
      </c>
      <c r="BJ68" s="419">
        <f t="shared" ca="1" si="94"/>
        <v>100</v>
      </c>
      <c r="BK68" s="419" t="e">
        <f t="shared" ca="1" si="94"/>
        <v>#DIV/0!</v>
      </c>
      <c r="BL68" s="419" t="e">
        <f t="shared" ca="1" si="94"/>
        <v>#DIV/0!</v>
      </c>
      <c r="BM68" s="419" t="e">
        <f t="shared" ca="1" si="94"/>
        <v>#DIV/0!</v>
      </c>
    </row>
    <row r="69" spans="1:65" s="371" customFormat="1" x14ac:dyDescent="0.2">
      <c r="A69" s="420" t="s">
        <v>13</v>
      </c>
      <c r="B69" s="363">
        <f t="shared" ref="B69:M69" ca="1" si="95">B24/SUM(B$24:B$44)*100</f>
        <v>19.689771976290025</v>
      </c>
      <c r="C69" s="363">
        <f t="shared" ca="1" si="95"/>
        <v>18.880889814191804</v>
      </c>
      <c r="D69" s="363">
        <f t="shared" ca="1" si="95"/>
        <v>18.379395654393434</v>
      </c>
      <c r="E69" s="363">
        <f t="shared" ca="1" si="95"/>
        <v>18.495999106896523</v>
      </c>
      <c r="F69" s="363">
        <f t="shared" ca="1" si="95"/>
        <v>19.770950906050359</v>
      </c>
      <c r="G69" s="363">
        <f t="shared" ca="1" si="95"/>
        <v>19.067427387995021</v>
      </c>
      <c r="H69" s="363">
        <f t="shared" ca="1" si="95"/>
        <v>18.981015847148917</v>
      </c>
      <c r="I69" s="363">
        <f t="shared" ca="1" si="95"/>
        <v>18.947269137320315</v>
      </c>
      <c r="J69" s="363" t="e">
        <f t="shared" ca="1" si="95"/>
        <v>#DIV/0!</v>
      </c>
      <c r="K69" s="363" t="e">
        <f t="shared" ca="1" si="95"/>
        <v>#DIV/0!</v>
      </c>
      <c r="L69" s="363" t="e">
        <f t="shared" ca="1" si="95"/>
        <v>#DIV/0!</v>
      </c>
      <c r="M69" s="363" t="e">
        <f t="shared" ca="1" si="95"/>
        <v>#DIV/0!</v>
      </c>
      <c r="O69" s="420">
        <f t="shared" ref="O69:Z69" ca="1" si="96">O24/SUM(O$24:O$44)*100</f>
        <v>18.92114916298981</v>
      </c>
      <c r="P69" s="420">
        <f t="shared" ca="1" si="96"/>
        <v>19.035518376789391</v>
      </c>
      <c r="Q69" s="420">
        <f t="shared" ca="1" si="96"/>
        <v>18.868787311371278</v>
      </c>
      <c r="R69" s="420">
        <f t="shared" ca="1" si="96"/>
        <v>18.939822037017866</v>
      </c>
      <c r="S69" s="420">
        <f t="shared" ca="1" si="96"/>
        <v>18.979527216689561</v>
      </c>
      <c r="T69" s="420">
        <f t="shared" ca="1" si="96"/>
        <v>19.025276740420825</v>
      </c>
      <c r="U69" s="420">
        <f t="shared" ca="1" si="96"/>
        <v>19.376867616290756</v>
      </c>
      <c r="V69" s="420">
        <f t="shared" ca="1" si="96"/>
        <v>19.345165856376422</v>
      </c>
      <c r="W69" s="420" t="e">
        <f t="shared" ca="1" si="96"/>
        <v>#DIV/0!</v>
      </c>
      <c r="X69" s="420" t="e">
        <f t="shared" ca="1" si="96"/>
        <v>#DIV/0!</v>
      </c>
      <c r="Y69" s="420" t="e">
        <f t="shared" ca="1" si="96"/>
        <v>#DIV/0!</v>
      </c>
      <c r="Z69" s="420" t="e">
        <f t="shared" ca="1" si="96"/>
        <v>#DIV/0!</v>
      </c>
      <c r="AB69" s="363">
        <f t="shared" ref="AB69:AM69" ca="1" si="97">AB24/SUM(AB$24:AB$44)*100</f>
        <v>19.502184218117918</v>
      </c>
      <c r="AC69" s="363">
        <f t="shared" ca="1" si="97"/>
        <v>18.721757785153674</v>
      </c>
      <c r="AD69" s="363">
        <f t="shared" ca="1" si="97"/>
        <v>18.307442884194831</v>
      </c>
      <c r="AE69" s="363">
        <f t="shared" ca="1" si="97"/>
        <v>19.28835413343883</v>
      </c>
      <c r="AF69" s="363">
        <f t="shared" ca="1" si="97"/>
        <v>19.51650549463605</v>
      </c>
      <c r="AG69" s="363">
        <f t="shared" ca="1" si="97"/>
        <v>18.642964648445545</v>
      </c>
      <c r="AH69" s="363">
        <f t="shared" ca="1" si="97"/>
        <v>18.259992714658566</v>
      </c>
      <c r="AI69" s="363">
        <f t="shared" ca="1" si="97"/>
        <v>19.290813642279815</v>
      </c>
      <c r="AJ69" s="363">
        <f t="shared" ca="1" si="97"/>
        <v>19.45609767346156</v>
      </c>
      <c r="AK69" s="363">
        <f t="shared" ca="1" si="97"/>
        <v>18.78610277938775</v>
      </c>
      <c r="AL69" s="363">
        <f t="shared" ca="1" si="97"/>
        <v>18.852598112726842</v>
      </c>
      <c r="AM69" s="363">
        <f t="shared" ca="1" si="97"/>
        <v>19.568181555580296</v>
      </c>
      <c r="AO69" s="420">
        <f t="shared" ref="AO69:AZ69" ca="1" si="98">AO24/SUM(AO$24:AO$44)*100</f>
        <v>19.052472390003231</v>
      </c>
      <c r="AP69" s="420">
        <f t="shared" ca="1" si="98"/>
        <v>18.874005656928489</v>
      </c>
      <c r="AQ69" s="420">
        <f t="shared" ca="1" si="98"/>
        <v>18.904171043070317</v>
      </c>
      <c r="AR69" s="420">
        <f t="shared" ca="1" si="98"/>
        <v>18.966134691313822</v>
      </c>
      <c r="AS69" s="420">
        <f t="shared" ca="1" si="98"/>
        <v>18.94942538194379</v>
      </c>
      <c r="AT69" s="420">
        <f t="shared" ca="1" si="98"/>
        <v>18.949058803300222</v>
      </c>
      <c r="AU69" s="420">
        <f t="shared" ca="1" si="98"/>
        <v>18.834340400880421</v>
      </c>
      <c r="AV69" s="420">
        <f t="shared" ca="1" si="98"/>
        <v>18.977788698996584</v>
      </c>
      <c r="AW69" s="420">
        <f t="shared" ca="1" si="98"/>
        <v>19.009987476462999</v>
      </c>
      <c r="AX69" s="420">
        <f t="shared" ca="1" si="98"/>
        <v>19.019157788671219</v>
      </c>
      <c r="AY69" s="420">
        <f t="shared" ca="1" si="98"/>
        <v>19.375322928430894</v>
      </c>
      <c r="AZ69" s="420">
        <f t="shared" ca="1" si="98"/>
        <v>19.22993327809553</v>
      </c>
      <c r="BB69" s="420">
        <f t="shared" ref="BB69:BM69" ca="1" si="99">BB24/SUM(BB$24:BB$44)*100</f>
        <v>18.966134691313822</v>
      </c>
      <c r="BC69" s="420">
        <f t="shared" ca="1" si="99"/>
        <v>18.94942538194379</v>
      </c>
      <c r="BD69" s="420">
        <f t="shared" ca="1" si="99"/>
        <v>18.949058803300222</v>
      </c>
      <c r="BE69" s="420">
        <f t="shared" ca="1" si="99"/>
        <v>18.834340400880421</v>
      </c>
      <c r="BF69" s="420">
        <f t="shared" ca="1" si="99"/>
        <v>18.977788698996584</v>
      </c>
      <c r="BG69" s="420">
        <f t="shared" ca="1" si="99"/>
        <v>19.009987476462999</v>
      </c>
      <c r="BH69" s="420">
        <f t="shared" ca="1" si="99"/>
        <v>19.019157788671219</v>
      </c>
      <c r="BI69" s="420">
        <f t="shared" ca="1" si="99"/>
        <v>19.375322928430894</v>
      </c>
      <c r="BJ69" s="420">
        <f t="shared" ca="1" si="99"/>
        <v>19.22993327809553</v>
      </c>
      <c r="BK69" s="420" t="e">
        <f t="shared" ca="1" si="99"/>
        <v>#DIV/0!</v>
      </c>
      <c r="BL69" s="420" t="e">
        <f t="shared" ca="1" si="99"/>
        <v>#DIV/0!</v>
      </c>
      <c r="BM69" s="420" t="e">
        <f t="shared" ca="1" si="99"/>
        <v>#DIV/0!</v>
      </c>
    </row>
    <row r="70" spans="1:65" s="371" customFormat="1" x14ac:dyDescent="0.2">
      <c r="A70" s="420" t="s">
        <v>14</v>
      </c>
      <c r="B70" s="363">
        <f t="shared" ref="B70:M70" ca="1" si="100">B25/SUM(B$24:B$44)*100</f>
        <v>4.5600644950352303</v>
      </c>
      <c r="C70" s="363">
        <f t="shared" ca="1" si="100"/>
        <v>4.9407555068658757</v>
      </c>
      <c r="D70" s="363">
        <f t="shared" ca="1" si="100"/>
        <v>4.9805206771620956</v>
      </c>
      <c r="E70" s="363">
        <f t="shared" ca="1" si="100"/>
        <v>4.8751430448561432</v>
      </c>
      <c r="F70" s="363">
        <f t="shared" ca="1" si="100"/>
        <v>4.5039487726165284</v>
      </c>
      <c r="G70" s="363">
        <f t="shared" ca="1" si="100"/>
        <v>4.90071749986285</v>
      </c>
      <c r="H70" s="363">
        <f t="shared" ca="1" si="100"/>
        <v>4.9756308475920754</v>
      </c>
      <c r="I70" s="363">
        <f t="shared" ca="1" si="100"/>
        <v>4.9914354501262466</v>
      </c>
      <c r="J70" s="363" t="e">
        <f t="shared" ca="1" si="100"/>
        <v>#DIV/0!</v>
      </c>
      <c r="K70" s="363" t="e">
        <f t="shared" ca="1" si="100"/>
        <v>#DIV/0!</v>
      </c>
      <c r="L70" s="363" t="e">
        <f t="shared" ca="1" si="100"/>
        <v>#DIV/0!</v>
      </c>
      <c r="M70" s="363" t="e">
        <f t="shared" ca="1" si="100"/>
        <v>#DIV/0!</v>
      </c>
      <c r="O70" s="420">
        <f t="shared" ref="O70:Z70" ca="1" si="101">O25/SUM(O$24:O$44)*100</f>
        <v>4.9036197260870429</v>
      </c>
      <c r="P70" s="420">
        <f t="shared" ca="1" si="101"/>
        <v>4.8780842144882923</v>
      </c>
      <c r="Q70" s="420">
        <f t="shared" ca="1" si="101"/>
        <v>4.7844353865793661</v>
      </c>
      <c r="R70" s="420">
        <f t="shared" ca="1" si="101"/>
        <v>4.7781195897470967</v>
      </c>
      <c r="S70" s="420">
        <f t="shared" ca="1" si="101"/>
        <v>4.8871046290979558</v>
      </c>
      <c r="T70" s="420">
        <f t="shared" ca="1" si="101"/>
        <v>4.7885375199321398</v>
      </c>
      <c r="U70" s="420">
        <f t="shared" ca="1" si="101"/>
        <v>4.7970696500780399</v>
      </c>
      <c r="V70" s="420">
        <f t="shared" ca="1" si="101"/>
        <v>4.8891238905505574</v>
      </c>
      <c r="W70" s="420" t="e">
        <f t="shared" ca="1" si="101"/>
        <v>#DIV/0!</v>
      </c>
      <c r="X70" s="420" t="e">
        <f t="shared" ca="1" si="101"/>
        <v>#DIV/0!</v>
      </c>
      <c r="Y70" s="420" t="e">
        <f t="shared" ca="1" si="101"/>
        <v>#DIV/0!</v>
      </c>
      <c r="Z70" s="420" t="e">
        <f t="shared" ca="1" si="101"/>
        <v>#DIV/0!</v>
      </c>
      <c r="AB70" s="363">
        <f t="shared" ref="AB70:AM70" ca="1" si="102">AB25/SUM(AB$24:AB$44)*100</f>
        <v>4.4789952184446955</v>
      </c>
      <c r="AC70" s="363">
        <f t="shared" ca="1" si="102"/>
        <v>4.8276201742831182</v>
      </c>
      <c r="AD70" s="363">
        <f t="shared" ca="1" si="102"/>
        <v>4.9349837111005002</v>
      </c>
      <c r="AE70" s="363">
        <f t="shared" ca="1" si="102"/>
        <v>4.9129286565975043</v>
      </c>
      <c r="AF70" s="363">
        <f t="shared" ca="1" si="102"/>
        <v>4.6076877265829941</v>
      </c>
      <c r="AG70" s="363">
        <f t="shared" ca="1" si="102"/>
        <v>4.9255313563824892</v>
      </c>
      <c r="AH70" s="363">
        <f t="shared" ca="1" si="102"/>
        <v>4.9563949643349519</v>
      </c>
      <c r="AI70" s="363">
        <f t="shared" ca="1" si="102"/>
        <v>4.8859953981057291</v>
      </c>
      <c r="AJ70" s="363">
        <f t="shared" ca="1" si="102"/>
        <v>4.504480893624299</v>
      </c>
      <c r="AK70" s="363">
        <f t="shared" ca="1" si="102"/>
        <v>4.8735279163753544</v>
      </c>
      <c r="AL70" s="363">
        <f t="shared" ca="1" si="102"/>
        <v>4.9405787306791789</v>
      </c>
      <c r="AM70" s="363">
        <f t="shared" ca="1" si="102"/>
        <v>4.9573228519077865</v>
      </c>
      <c r="AO70" s="420">
        <f t="shared" ref="AO70:AZ70" ca="1" si="103">AO25/SUM(AO$24:AO$44)*100</f>
        <v>4.8717634210145402</v>
      </c>
      <c r="AP70" s="420">
        <f t="shared" ca="1" si="103"/>
        <v>4.7324203088114478</v>
      </c>
      <c r="AQ70" s="420">
        <f t="shared" ca="1" si="103"/>
        <v>4.7496025641402477</v>
      </c>
      <c r="AR70" s="420">
        <f t="shared" ca="1" si="103"/>
        <v>4.8396167140726458</v>
      </c>
      <c r="AS70" s="420">
        <f t="shared" ca="1" si="103"/>
        <v>4.9310087536103726</v>
      </c>
      <c r="AT70" s="420">
        <f t="shared" ca="1" si="103"/>
        <v>4.8563741269127743</v>
      </c>
      <c r="AU70" s="420">
        <f t="shared" ca="1" si="103"/>
        <v>4.7943570958368316</v>
      </c>
      <c r="AV70" s="420">
        <f t="shared" ca="1" si="103"/>
        <v>4.7940733398800468</v>
      </c>
      <c r="AW70" s="420">
        <f t="shared" ca="1" si="103"/>
        <v>4.8612070583845712</v>
      </c>
      <c r="AX70" s="420">
        <f t="shared" ca="1" si="103"/>
        <v>4.7890197269007535</v>
      </c>
      <c r="AY70" s="420">
        <f t="shared" ca="1" si="103"/>
        <v>4.7780724016062841</v>
      </c>
      <c r="AZ70" s="420">
        <f t="shared" ca="1" si="103"/>
        <v>4.8568765226240895</v>
      </c>
      <c r="BB70" s="420">
        <f t="shared" ref="BB70:BM70" ca="1" si="104">BB25/SUM(BB$24:BB$44)*100</f>
        <v>4.8396167140726458</v>
      </c>
      <c r="BC70" s="420">
        <f t="shared" ca="1" si="104"/>
        <v>4.9310087536103726</v>
      </c>
      <c r="BD70" s="420">
        <f t="shared" ca="1" si="104"/>
        <v>4.8563741269127743</v>
      </c>
      <c r="BE70" s="420">
        <f t="shared" ca="1" si="104"/>
        <v>4.7943570958368316</v>
      </c>
      <c r="BF70" s="420">
        <f t="shared" ca="1" si="104"/>
        <v>4.7940733398800468</v>
      </c>
      <c r="BG70" s="420">
        <f t="shared" ca="1" si="104"/>
        <v>4.8612070583845712</v>
      </c>
      <c r="BH70" s="420">
        <f t="shared" ca="1" si="104"/>
        <v>4.7890197269007535</v>
      </c>
      <c r="BI70" s="420">
        <f t="shared" ca="1" si="104"/>
        <v>4.7780724016062841</v>
      </c>
      <c r="BJ70" s="420">
        <f t="shared" ca="1" si="104"/>
        <v>4.8568765226240895</v>
      </c>
      <c r="BK70" s="420" t="e">
        <f t="shared" ca="1" si="104"/>
        <v>#DIV/0!</v>
      </c>
      <c r="BL70" s="420" t="e">
        <f t="shared" ca="1" si="104"/>
        <v>#DIV/0!</v>
      </c>
      <c r="BM70" s="420" t="e">
        <f t="shared" ca="1" si="104"/>
        <v>#DIV/0!</v>
      </c>
    </row>
    <row r="71" spans="1:65" s="371" customFormat="1" x14ac:dyDescent="0.2">
      <c r="A71" s="420" t="s">
        <v>15</v>
      </c>
      <c r="B71" s="363">
        <f t="shared" ref="B71:M71" ca="1" si="105">B26/SUM(B$24:B$44)*100</f>
        <v>0.51361753816767008</v>
      </c>
      <c r="C71" s="363">
        <f t="shared" ca="1" si="105"/>
        <v>0.49825510310027948</v>
      </c>
      <c r="D71" s="363">
        <f t="shared" ca="1" si="105"/>
        <v>0.52359070615728021</v>
      </c>
      <c r="E71" s="363">
        <f t="shared" ca="1" si="105"/>
        <v>0.51056089952457007</v>
      </c>
      <c r="F71" s="363">
        <f t="shared" ca="1" si="105"/>
        <v>0.49660434466127362</v>
      </c>
      <c r="G71" s="363">
        <f t="shared" ca="1" si="105"/>
        <v>0.45895792685282666</v>
      </c>
      <c r="H71" s="363">
        <f t="shared" ca="1" si="105"/>
        <v>0.48026325773824158</v>
      </c>
      <c r="I71" s="363">
        <f t="shared" ca="1" si="105"/>
        <v>0.50713888864379886</v>
      </c>
      <c r="J71" s="363" t="e">
        <f t="shared" ca="1" si="105"/>
        <v>#DIV/0!</v>
      </c>
      <c r="K71" s="363" t="e">
        <f t="shared" ca="1" si="105"/>
        <v>#DIV/0!</v>
      </c>
      <c r="L71" s="363" t="e">
        <f t="shared" ca="1" si="105"/>
        <v>#DIV/0!</v>
      </c>
      <c r="M71" s="363" t="e">
        <f t="shared" ca="1" si="105"/>
        <v>#DIV/0!</v>
      </c>
      <c r="O71" s="420">
        <f t="shared" ref="O71:Z71" ca="1" si="106">O26/SUM(O$24:O$44)*100</f>
        <v>0.51139964064949028</v>
      </c>
      <c r="P71" s="420">
        <f t="shared" ca="1" si="106"/>
        <v>0.50493784037418166</v>
      </c>
      <c r="Q71" s="420">
        <f t="shared" ca="1" si="106"/>
        <v>0.51372232106107008</v>
      </c>
      <c r="R71" s="420">
        <f t="shared" ca="1" si="106"/>
        <v>0.49416447879139425</v>
      </c>
      <c r="S71" s="420">
        <f t="shared" ca="1" si="106"/>
        <v>0.4914378352691734</v>
      </c>
      <c r="T71" s="420">
        <f t="shared" ca="1" si="106"/>
        <v>0.48152054962432933</v>
      </c>
      <c r="U71" s="420">
        <f t="shared" ca="1" si="106"/>
        <v>0.47132546293692723</v>
      </c>
      <c r="V71" s="420">
        <f t="shared" ca="1" si="106"/>
        <v>0.48976022659728546</v>
      </c>
      <c r="W71" s="420" t="e">
        <f t="shared" ca="1" si="106"/>
        <v>#DIV/0!</v>
      </c>
      <c r="X71" s="420" t="e">
        <f t="shared" ca="1" si="106"/>
        <v>#DIV/0!</v>
      </c>
      <c r="Y71" s="420" t="e">
        <f t="shared" ca="1" si="106"/>
        <v>#DIV/0!</v>
      </c>
      <c r="Z71" s="420" t="e">
        <f t="shared" ca="1" si="106"/>
        <v>#DIV/0!</v>
      </c>
      <c r="AB71" s="363">
        <f t="shared" ref="AB71:AM71" ca="1" si="107">AB26/SUM(AB$24:AB$44)*100</f>
        <v>0.57105311977080997</v>
      </c>
      <c r="AC71" s="363">
        <f t="shared" ca="1" si="107"/>
        <v>0.53331704577941241</v>
      </c>
      <c r="AD71" s="363">
        <f t="shared" ca="1" si="107"/>
        <v>0.54519370332247352</v>
      </c>
      <c r="AE71" s="363">
        <f t="shared" ca="1" si="107"/>
        <v>0.50476610290978385</v>
      </c>
      <c r="AF71" s="363">
        <f t="shared" ca="1" si="107"/>
        <v>0.51350134751326082</v>
      </c>
      <c r="AG71" s="363">
        <f t="shared" ca="1" si="107"/>
        <v>0.50035261002573106</v>
      </c>
      <c r="AH71" s="363">
        <f t="shared" ca="1" si="107"/>
        <v>0.52588407030343098</v>
      </c>
      <c r="AI71" s="363">
        <f t="shared" ca="1" si="107"/>
        <v>0.4906000353826408</v>
      </c>
      <c r="AJ71" s="363">
        <f t="shared" ca="1" si="107"/>
        <v>0.49877121004200292</v>
      </c>
      <c r="AK71" s="363">
        <f t="shared" ca="1" si="107"/>
        <v>0.46360520781465614</v>
      </c>
      <c r="AL71" s="363">
        <f t="shared" ca="1" si="107"/>
        <v>0.48684400330123601</v>
      </c>
      <c r="AM71" s="363">
        <f t="shared" ca="1" si="107"/>
        <v>0.48158834739100881</v>
      </c>
      <c r="AO71" s="420">
        <f t="shared" ref="AO71:AZ71" ca="1" si="108">AO26/SUM(AO$24:AO$44)*100</f>
        <v>0.56388065433821744</v>
      </c>
      <c r="AP71" s="420">
        <f t="shared" ca="1" si="108"/>
        <v>0.54817695142077028</v>
      </c>
      <c r="AQ71" s="420">
        <f t="shared" ca="1" si="108"/>
        <v>0.53275182605140836</v>
      </c>
      <c r="AR71" s="420">
        <f t="shared" ca="1" si="108"/>
        <v>0.50732531608300158</v>
      </c>
      <c r="AS71" s="420">
        <f t="shared" ca="1" si="108"/>
        <v>0.51928461765301726</v>
      </c>
      <c r="AT71" s="420">
        <f t="shared" ca="1" si="108"/>
        <v>0.50587807645413174</v>
      </c>
      <c r="AU71" s="420">
        <f t="shared" ca="1" si="108"/>
        <v>0.51204770766384244</v>
      </c>
      <c r="AV71" s="420">
        <f t="shared" ca="1" si="108"/>
        <v>0.49557415531628968</v>
      </c>
      <c r="AW71" s="420">
        <f t="shared" ca="1" si="108"/>
        <v>0.49180041829416943</v>
      </c>
      <c r="AX71" s="420">
        <f t="shared" ca="1" si="108"/>
        <v>0.47840091993377992</v>
      </c>
      <c r="AY71" s="420">
        <f t="shared" ca="1" si="108"/>
        <v>0.47313816953902504</v>
      </c>
      <c r="AZ71" s="420">
        <f t="shared" ca="1" si="108"/>
        <v>0.48599019537574745</v>
      </c>
      <c r="BB71" s="420">
        <f t="shared" ref="BB71:BM71" ca="1" si="109">BB26/SUM(BB$24:BB$44)*100</f>
        <v>0.50732531608300158</v>
      </c>
      <c r="BC71" s="420">
        <f t="shared" ca="1" si="109"/>
        <v>0.51928461765301726</v>
      </c>
      <c r="BD71" s="420">
        <f t="shared" ca="1" si="109"/>
        <v>0.50587807645413174</v>
      </c>
      <c r="BE71" s="420">
        <f t="shared" ca="1" si="109"/>
        <v>0.51204770766384244</v>
      </c>
      <c r="BF71" s="420">
        <f t="shared" ca="1" si="109"/>
        <v>0.49557415531628968</v>
      </c>
      <c r="BG71" s="420">
        <f t="shared" ca="1" si="109"/>
        <v>0.49180041829416943</v>
      </c>
      <c r="BH71" s="420">
        <f t="shared" ca="1" si="109"/>
        <v>0.47840091993377992</v>
      </c>
      <c r="BI71" s="420">
        <f t="shared" ca="1" si="109"/>
        <v>0.47313816953902504</v>
      </c>
      <c r="BJ71" s="420">
        <f t="shared" ca="1" si="109"/>
        <v>0.48599019537574745</v>
      </c>
      <c r="BK71" s="420" t="e">
        <f t="shared" ca="1" si="109"/>
        <v>#DIV/0!</v>
      </c>
      <c r="BL71" s="420" t="e">
        <f t="shared" ca="1" si="109"/>
        <v>#DIV/0!</v>
      </c>
      <c r="BM71" s="420" t="e">
        <f t="shared" ca="1" si="109"/>
        <v>#DIV/0!</v>
      </c>
    </row>
    <row r="72" spans="1:65" s="371" customFormat="1" x14ac:dyDescent="0.2">
      <c r="A72" s="420" t="s">
        <v>16</v>
      </c>
      <c r="B72" s="363">
        <f t="shared" ref="B72:M72" ca="1" si="110">B27/SUM(B$24:B$44)*100</f>
        <v>0.28936101123383984</v>
      </c>
      <c r="C72" s="363">
        <f t="shared" ca="1" si="110"/>
        <v>0.3231550017315809</v>
      </c>
      <c r="D72" s="363">
        <f t="shared" ca="1" si="110"/>
        <v>0.30927872609250823</v>
      </c>
      <c r="E72" s="363">
        <f t="shared" ca="1" si="110"/>
        <v>0.31051170503275444</v>
      </c>
      <c r="F72" s="363">
        <f t="shared" ca="1" si="110"/>
        <v>0.28461287761697118</v>
      </c>
      <c r="G72" s="363">
        <f t="shared" ca="1" si="110"/>
        <v>0.32017377104676065</v>
      </c>
      <c r="H72" s="363">
        <f t="shared" ca="1" si="110"/>
        <v>0.31153940472414215</v>
      </c>
      <c r="I72" s="363">
        <f t="shared" ca="1" si="110"/>
        <v>0.30523487278363232</v>
      </c>
      <c r="J72" s="363" t="e">
        <f t="shared" ca="1" si="110"/>
        <v>#DIV/0!</v>
      </c>
      <c r="K72" s="363" t="e">
        <f t="shared" ca="1" si="110"/>
        <v>#DIV/0!</v>
      </c>
      <c r="L72" s="363" t="e">
        <f t="shared" ca="1" si="110"/>
        <v>#DIV/0!</v>
      </c>
      <c r="M72" s="363" t="e">
        <f t="shared" ca="1" si="110"/>
        <v>#DIV/0!</v>
      </c>
      <c r="O72" s="420">
        <f t="shared" ref="O72:Z72" ca="1" si="111">O27/SUM(O$24:O$44)*100</f>
        <v>0.31529513143461019</v>
      </c>
      <c r="P72" s="420">
        <f t="shared" ca="1" si="111"/>
        <v>0.31562178235067034</v>
      </c>
      <c r="Q72" s="420">
        <f t="shared" ca="1" si="111"/>
        <v>0.30703488212997504</v>
      </c>
      <c r="R72" s="420">
        <f t="shared" ca="1" si="111"/>
        <v>0.30753914256628578</v>
      </c>
      <c r="S72" s="420">
        <f t="shared" ca="1" si="111"/>
        <v>0.31352909354353442</v>
      </c>
      <c r="T72" s="420">
        <f t="shared" ca="1" si="111"/>
        <v>0.31330656707205512</v>
      </c>
      <c r="U72" s="420">
        <f t="shared" ca="1" si="111"/>
        <v>0.31006960803933875</v>
      </c>
      <c r="V72" s="420">
        <f t="shared" ca="1" si="111"/>
        <v>0.30477022998571018</v>
      </c>
      <c r="W72" s="420" t="e">
        <f t="shared" ca="1" si="111"/>
        <v>#DIV/0!</v>
      </c>
      <c r="X72" s="420" t="e">
        <f t="shared" ca="1" si="111"/>
        <v>#DIV/0!</v>
      </c>
      <c r="Y72" s="420" t="e">
        <f t="shared" ca="1" si="111"/>
        <v>#DIV/0!</v>
      </c>
      <c r="Z72" s="420" t="e">
        <f t="shared" ca="1" si="111"/>
        <v>#DIV/0!</v>
      </c>
      <c r="AB72" s="363">
        <f t="shared" ref="AB72:AM72" ca="1" si="112">AB27/SUM(AB$24:AB$44)*100</f>
        <v>0.29944637744009639</v>
      </c>
      <c r="AC72" s="363">
        <f t="shared" ca="1" si="112"/>
        <v>0.33781366918668937</v>
      </c>
      <c r="AD72" s="363">
        <f t="shared" ca="1" si="112"/>
        <v>0.33441642038579689</v>
      </c>
      <c r="AE72" s="363">
        <f t="shared" ca="1" si="112"/>
        <v>0.32662595630950986</v>
      </c>
      <c r="AF72" s="363">
        <f t="shared" ca="1" si="112"/>
        <v>0.28924605526357267</v>
      </c>
      <c r="AG72" s="363">
        <f t="shared" ca="1" si="112"/>
        <v>0.32279529268114532</v>
      </c>
      <c r="AH72" s="363">
        <f t="shared" ca="1" si="112"/>
        <v>0.31956864671975815</v>
      </c>
      <c r="AI72" s="363">
        <f t="shared" ca="1" si="112"/>
        <v>0.31374043224433612</v>
      </c>
      <c r="AJ72" s="363">
        <f t="shared" ca="1" si="112"/>
        <v>0.28532961194925255</v>
      </c>
      <c r="AK72" s="363">
        <f t="shared" ca="1" si="112"/>
        <v>0.32203364270844748</v>
      </c>
      <c r="AL72" s="363">
        <f t="shared" ca="1" si="112"/>
        <v>0.32252062543837529</v>
      </c>
      <c r="AM72" s="363">
        <f t="shared" ca="1" si="112"/>
        <v>0.3065954533761634</v>
      </c>
      <c r="AO72" s="420">
        <f t="shared" ref="AO72:AZ72" ca="1" si="113">AO27/SUM(AO$24:AO$44)*100</f>
        <v>0.32776270243132699</v>
      </c>
      <c r="AP72" s="420">
        <f t="shared" ca="1" si="113"/>
        <v>0.32928352905266967</v>
      </c>
      <c r="AQ72" s="420">
        <f t="shared" ca="1" si="113"/>
        <v>0.31995050206959852</v>
      </c>
      <c r="AR72" s="420">
        <f t="shared" ca="1" si="113"/>
        <v>0.32397771134411457</v>
      </c>
      <c r="AS72" s="420">
        <f t="shared" ca="1" si="113"/>
        <v>0.31539929374323045</v>
      </c>
      <c r="AT72" s="420">
        <f t="shared" ca="1" si="113"/>
        <v>0.31248661377535075</v>
      </c>
      <c r="AU72" s="420">
        <f t="shared" ca="1" si="113"/>
        <v>0.30743626313414685</v>
      </c>
      <c r="AV72" s="420">
        <f t="shared" ca="1" si="113"/>
        <v>0.30956113231690446</v>
      </c>
      <c r="AW72" s="420">
        <f t="shared" ca="1" si="113"/>
        <v>0.31260454734427856</v>
      </c>
      <c r="AX72" s="420">
        <f t="shared" ca="1" si="113"/>
        <v>0.31294281694482834</v>
      </c>
      <c r="AY72" s="420">
        <f t="shared" ca="1" si="113"/>
        <v>0.30869494573630984</v>
      </c>
      <c r="AZ72" s="420">
        <f t="shared" ca="1" si="113"/>
        <v>0.30352844560561193</v>
      </c>
      <c r="BB72" s="420">
        <f t="shared" ref="BB72:BM72" ca="1" si="114">BB27/SUM(BB$24:BB$44)*100</f>
        <v>0.32397771134411457</v>
      </c>
      <c r="BC72" s="420">
        <f t="shared" ca="1" si="114"/>
        <v>0.31539929374323045</v>
      </c>
      <c r="BD72" s="420">
        <f t="shared" ca="1" si="114"/>
        <v>0.31248661377535075</v>
      </c>
      <c r="BE72" s="420">
        <f t="shared" ca="1" si="114"/>
        <v>0.30743626313414685</v>
      </c>
      <c r="BF72" s="420">
        <f t="shared" ca="1" si="114"/>
        <v>0.30956113231690446</v>
      </c>
      <c r="BG72" s="420">
        <f t="shared" ca="1" si="114"/>
        <v>0.31260454734427856</v>
      </c>
      <c r="BH72" s="420">
        <f t="shared" ca="1" si="114"/>
        <v>0.31294281694482834</v>
      </c>
      <c r="BI72" s="420">
        <f t="shared" ca="1" si="114"/>
        <v>0.30869494573630984</v>
      </c>
      <c r="BJ72" s="420">
        <f t="shared" ca="1" si="114"/>
        <v>0.30352844560561193</v>
      </c>
      <c r="BK72" s="420" t="e">
        <f t="shared" ca="1" si="114"/>
        <v>#DIV/0!</v>
      </c>
      <c r="BL72" s="420" t="e">
        <f t="shared" ca="1" si="114"/>
        <v>#DIV/0!</v>
      </c>
      <c r="BM72" s="420" t="e">
        <f t="shared" ca="1" si="114"/>
        <v>#DIV/0!</v>
      </c>
    </row>
    <row r="73" spans="1:65" s="371" customFormat="1" x14ac:dyDescent="0.2">
      <c r="A73" s="420" t="s">
        <v>17</v>
      </c>
      <c r="B73" s="363">
        <f t="shared" ref="B73:M73" ca="1" si="115">B28/SUM(B$24:B$44)*100</f>
        <v>0.99767249231947142</v>
      </c>
      <c r="C73" s="363">
        <f t="shared" ca="1" si="115"/>
        <v>0.98137633390906043</v>
      </c>
      <c r="D73" s="363">
        <f t="shared" ca="1" si="115"/>
        <v>1.0482416104923868</v>
      </c>
      <c r="E73" s="363">
        <f t="shared" ca="1" si="115"/>
        <v>1.0547489666720085</v>
      </c>
      <c r="F73" s="363">
        <f t="shared" ca="1" si="115"/>
        <v>0.94400152357251943</v>
      </c>
      <c r="G73" s="363">
        <f t="shared" ca="1" si="115"/>
        <v>0.91265677612125395</v>
      </c>
      <c r="H73" s="363">
        <f t="shared" ca="1" si="115"/>
        <v>0.96216389154801429</v>
      </c>
      <c r="I73" s="363">
        <f t="shared" ca="1" si="115"/>
        <v>1.0457899204555605</v>
      </c>
      <c r="J73" s="363" t="e">
        <f t="shared" ca="1" si="115"/>
        <v>#DIV/0!</v>
      </c>
      <c r="K73" s="363" t="e">
        <f t="shared" ca="1" si="115"/>
        <v>#DIV/0!</v>
      </c>
      <c r="L73" s="363" t="e">
        <f t="shared" ca="1" si="115"/>
        <v>#DIV/0!</v>
      </c>
      <c r="M73" s="363" t="e">
        <f t="shared" ca="1" si="115"/>
        <v>#DIV/0!</v>
      </c>
      <c r="O73" s="420">
        <f t="shared" ref="O73:Z73" ca="1" si="116">O28/SUM(O$24:O$44)*100</f>
        <v>1.0545857135402432</v>
      </c>
      <c r="P73" s="420">
        <f t="shared" ca="1" si="116"/>
        <v>1.0084655380063388</v>
      </c>
      <c r="Q73" s="420">
        <f t="shared" ca="1" si="116"/>
        <v>1.0265768540424198</v>
      </c>
      <c r="R73" s="420">
        <f t="shared" ca="1" si="116"/>
        <v>0.98147344580999729</v>
      </c>
      <c r="S73" s="420">
        <f t="shared" ca="1" si="116"/>
        <v>0.99199777300891112</v>
      </c>
      <c r="T73" s="420">
        <f t="shared" ca="1" si="116"/>
        <v>0.94893646879809901</v>
      </c>
      <c r="U73" s="420">
        <f t="shared" ca="1" si="116"/>
        <v>0.93798368200565985</v>
      </c>
      <c r="V73" s="420">
        <f t="shared" ca="1" si="116"/>
        <v>0.97697679742496846</v>
      </c>
      <c r="W73" s="420" t="e">
        <f t="shared" ca="1" si="116"/>
        <v>#DIV/0!</v>
      </c>
      <c r="X73" s="420" t="e">
        <f t="shared" ca="1" si="116"/>
        <v>#DIV/0!</v>
      </c>
      <c r="Y73" s="420" t="e">
        <f t="shared" ca="1" si="116"/>
        <v>#DIV/0!</v>
      </c>
      <c r="Z73" s="420" t="e">
        <f t="shared" ca="1" si="116"/>
        <v>#DIV/0!</v>
      </c>
      <c r="AB73" s="363">
        <f t="shared" ref="AB73:AM73" ca="1" si="117">AB28/SUM(AB$24:AB$44)*100</f>
        <v>1.0682253502296608</v>
      </c>
      <c r="AC73" s="363">
        <f t="shared" ca="1" si="117"/>
        <v>1.1010509462938476</v>
      </c>
      <c r="AD73" s="363">
        <f t="shared" ca="1" si="117"/>
        <v>1.1387967049448966</v>
      </c>
      <c r="AE73" s="363">
        <f t="shared" ca="1" si="117"/>
        <v>1.143013263603929</v>
      </c>
      <c r="AF73" s="363">
        <f t="shared" ca="1" si="117"/>
        <v>0.98078935603027206</v>
      </c>
      <c r="AG73" s="363">
        <f t="shared" ca="1" si="117"/>
        <v>0.99527673478079692</v>
      </c>
      <c r="AH73" s="363">
        <f t="shared" ca="1" si="117"/>
        <v>1.060237967514623</v>
      </c>
      <c r="AI73" s="363">
        <f t="shared" ca="1" si="117"/>
        <v>1.0284170547321816</v>
      </c>
      <c r="AJ73" s="363">
        <f t="shared" ca="1" si="117"/>
        <v>0.93140727640612808</v>
      </c>
      <c r="AK73" s="363">
        <f t="shared" ca="1" si="117"/>
        <v>0.91251646598980252</v>
      </c>
      <c r="AL73" s="363">
        <f t="shared" ca="1" si="117"/>
        <v>0.97857488796662795</v>
      </c>
      <c r="AM73" s="363">
        <f t="shared" ca="1" si="117"/>
        <v>0.99591223362331882</v>
      </c>
      <c r="AO73" s="420">
        <f t="shared" ref="AO73:AZ73" ca="1" si="118">AO28/SUM(AO$24:AO$44)*100</f>
        <v>1.1222371963206472</v>
      </c>
      <c r="AP73" s="420">
        <f t="shared" ca="1" si="118"/>
        <v>1.1225781159781067</v>
      </c>
      <c r="AQ73" s="420">
        <f t="shared" ca="1" si="118"/>
        <v>1.1038132601812962</v>
      </c>
      <c r="AR73" s="420">
        <f t="shared" ca="1" si="118"/>
        <v>1.1004222330372757</v>
      </c>
      <c r="AS73" s="420">
        <f t="shared" ca="1" si="118"/>
        <v>1.0413358008961169</v>
      </c>
      <c r="AT73" s="420">
        <f t="shared" ca="1" si="118"/>
        <v>1.0141250319102781</v>
      </c>
      <c r="AU73" s="420">
        <f t="shared" ca="1" si="118"/>
        <v>1.026536238863563</v>
      </c>
      <c r="AV73" s="420">
        <f t="shared" ca="1" si="118"/>
        <v>0.9861385796500246</v>
      </c>
      <c r="AW73" s="420">
        <f t="shared" ca="1" si="118"/>
        <v>0.98285793293304746</v>
      </c>
      <c r="AX73" s="420">
        <f t="shared" ca="1" si="118"/>
        <v>0.93859361720246182</v>
      </c>
      <c r="AY73" s="420">
        <f t="shared" ca="1" si="118"/>
        <v>0.93865189618958933</v>
      </c>
      <c r="AZ73" s="420">
        <f t="shared" ca="1" si="118"/>
        <v>0.95710108174211705</v>
      </c>
      <c r="BB73" s="420">
        <f t="shared" ref="BB73:BM73" ca="1" si="119">BB28/SUM(BB$24:BB$44)*100</f>
        <v>1.1004222330372757</v>
      </c>
      <c r="BC73" s="420">
        <f t="shared" ca="1" si="119"/>
        <v>1.0413358008961169</v>
      </c>
      <c r="BD73" s="420">
        <f t="shared" ca="1" si="119"/>
        <v>1.0141250319102781</v>
      </c>
      <c r="BE73" s="420">
        <f t="shared" ca="1" si="119"/>
        <v>1.026536238863563</v>
      </c>
      <c r="BF73" s="420">
        <f t="shared" ca="1" si="119"/>
        <v>0.9861385796500246</v>
      </c>
      <c r="BG73" s="420">
        <f t="shared" ca="1" si="119"/>
        <v>0.98285793293304746</v>
      </c>
      <c r="BH73" s="420">
        <f t="shared" ca="1" si="119"/>
        <v>0.93859361720246182</v>
      </c>
      <c r="BI73" s="420">
        <f t="shared" ca="1" si="119"/>
        <v>0.93865189618958933</v>
      </c>
      <c r="BJ73" s="420">
        <f t="shared" ca="1" si="119"/>
        <v>0.95710108174211705</v>
      </c>
      <c r="BK73" s="420" t="e">
        <f t="shared" ca="1" si="119"/>
        <v>#DIV/0!</v>
      </c>
      <c r="BL73" s="420" t="e">
        <f t="shared" ca="1" si="119"/>
        <v>#DIV/0!</v>
      </c>
      <c r="BM73" s="420" t="e">
        <f t="shared" ca="1" si="119"/>
        <v>#DIV/0!</v>
      </c>
    </row>
    <row r="74" spans="1:65" s="371" customFormat="1" x14ac:dyDescent="0.2">
      <c r="A74" s="420" t="s">
        <v>18</v>
      </c>
      <c r="B74" s="363">
        <f t="shared" ref="B74:M74" ca="1" si="120">B29/SUM(B$24:B$44)*100</f>
        <v>0.48732709514856437</v>
      </c>
      <c r="C74" s="363">
        <f t="shared" ca="1" si="120"/>
        <v>0.48188024451507744</v>
      </c>
      <c r="D74" s="363">
        <f t="shared" ca="1" si="120"/>
        <v>0.50004273009872269</v>
      </c>
      <c r="E74" s="363">
        <f t="shared" ca="1" si="120"/>
        <v>0.49212920513223474</v>
      </c>
      <c r="F74" s="363">
        <f t="shared" ca="1" si="120"/>
        <v>0.44977967444256617</v>
      </c>
      <c r="G74" s="363">
        <f t="shared" ca="1" si="120"/>
        <v>0.44156352200460269</v>
      </c>
      <c r="H74" s="363">
        <f t="shared" ca="1" si="120"/>
        <v>0.4901392791282162</v>
      </c>
      <c r="I74" s="363">
        <f t="shared" ca="1" si="120"/>
        <v>0.47841335155747627</v>
      </c>
      <c r="J74" s="363" t="e">
        <f t="shared" ca="1" si="120"/>
        <v>#DIV/0!</v>
      </c>
      <c r="K74" s="363" t="e">
        <f t="shared" ca="1" si="120"/>
        <v>#DIV/0!</v>
      </c>
      <c r="L74" s="363" t="e">
        <f t="shared" ca="1" si="120"/>
        <v>#DIV/0!</v>
      </c>
      <c r="M74" s="363" t="e">
        <f t="shared" ca="1" si="120"/>
        <v>#DIV/0!</v>
      </c>
      <c r="O74" s="420">
        <f t="shared" ref="O74:Z74" ca="1" si="121">O29/SUM(O$24:O$44)*100</f>
        <v>0.5068000488801131</v>
      </c>
      <c r="P74" s="420">
        <f t="shared" ca="1" si="121"/>
        <v>0.48948279832628971</v>
      </c>
      <c r="Q74" s="420">
        <f t="shared" ca="1" si="121"/>
        <v>0.4729857417518496</v>
      </c>
      <c r="R74" s="420">
        <f t="shared" ca="1" si="121"/>
        <v>0.4674775501322303</v>
      </c>
      <c r="S74" s="420">
        <f t="shared" ca="1" si="121"/>
        <v>0.46647417563917204</v>
      </c>
      <c r="T74" s="420">
        <f t="shared" ca="1" si="121"/>
        <v>0.45725884123555782</v>
      </c>
      <c r="U74" s="420">
        <f t="shared" ca="1" si="121"/>
        <v>0.45907195108981469</v>
      </c>
      <c r="V74" s="420">
        <f t="shared" ca="1" si="121"/>
        <v>0.45330282561992619</v>
      </c>
      <c r="W74" s="420" t="e">
        <f t="shared" ca="1" si="121"/>
        <v>#DIV/0!</v>
      </c>
      <c r="X74" s="420" t="e">
        <f t="shared" ca="1" si="121"/>
        <v>#DIV/0!</v>
      </c>
      <c r="Y74" s="420" t="e">
        <f t="shared" ca="1" si="121"/>
        <v>#DIV/0!</v>
      </c>
      <c r="Z74" s="420" t="e">
        <f t="shared" ca="1" si="121"/>
        <v>#DIV/0!</v>
      </c>
      <c r="AB74" s="363">
        <f t="shared" ref="AB74:AM74" ca="1" si="122">AB29/SUM(AB$24:AB$44)*100</f>
        <v>0.56988893767305115</v>
      </c>
      <c r="AC74" s="363">
        <f t="shared" ca="1" si="122"/>
        <v>0.56887783389592295</v>
      </c>
      <c r="AD74" s="363">
        <f t="shared" ca="1" si="122"/>
        <v>0.59895707994794267</v>
      </c>
      <c r="AE74" s="363">
        <f t="shared" ca="1" si="122"/>
        <v>0.54204846954606833</v>
      </c>
      <c r="AF74" s="363">
        <f t="shared" ca="1" si="122"/>
        <v>0.47758101341312759</v>
      </c>
      <c r="AG74" s="363">
        <f t="shared" ca="1" si="122"/>
        <v>0.48727514747112294</v>
      </c>
      <c r="AH74" s="363">
        <f t="shared" ca="1" si="122"/>
        <v>0.49385213758692725</v>
      </c>
      <c r="AI74" s="363">
        <f t="shared" ca="1" si="122"/>
        <v>0.47643809644191909</v>
      </c>
      <c r="AJ74" s="363">
        <f t="shared" ca="1" si="122"/>
        <v>0.44171269554089787</v>
      </c>
      <c r="AK74" s="363">
        <f t="shared" ca="1" si="122"/>
        <v>0.4451249022965757</v>
      </c>
      <c r="AL74" s="363">
        <f t="shared" ca="1" si="122"/>
        <v>0.48269372242088382</v>
      </c>
      <c r="AM74" s="363">
        <f t="shared" ca="1" si="122"/>
        <v>0.4545094827470903</v>
      </c>
      <c r="AO74" s="420">
        <f t="shared" ref="AO74:AZ74" ca="1" si="123">AO29/SUM(AO$24:AO$44)*100</f>
        <v>0.58749332243207064</v>
      </c>
      <c r="AP74" s="420">
        <f t="shared" ca="1" si="123"/>
        <v>0.58271404082592937</v>
      </c>
      <c r="AQ74" s="420">
        <f t="shared" ca="1" si="123"/>
        <v>0.57098427988244627</v>
      </c>
      <c r="AR74" s="420">
        <f t="shared" ca="1" si="123"/>
        <v>0.53650004166446341</v>
      </c>
      <c r="AS74" s="420">
        <f t="shared" ca="1" si="123"/>
        <v>0.506198020301872</v>
      </c>
      <c r="AT74" s="420">
        <f t="shared" ca="1" si="123"/>
        <v>0.49086247777643838</v>
      </c>
      <c r="AU74" s="420">
        <f t="shared" ca="1" si="123"/>
        <v>0.47098264300006326</v>
      </c>
      <c r="AV74" s="420">
        <f t="shared" ca="1" si="123"/>
        <v>0.47021131331030502</v>
      </c>
      <c r="AW74" s="420">
        <f t="shared" ca="1" si="123"/>
        <v>0.46250694852885704</v>
      </c>
      <c r="AX74" s="420">
        <f t="shared" ca="1" si="123"/>
        <v>0.45541539811358783</v>
      </c>
      <c r="AY74" s="420">
        <f t="shared" ca="1" si="123"/>
        <v>0.45622390382244682</v>
      </c>
      <c r="AZ74" s="420">
        <f t="shared" ca="1" si="123"/>
        <v>0.44729681853210485</v>
      </c>
      <c r="BB74" s="420">
        <f t="shared" ref="BB74:BM74" ca="1" si="124">BB29/SUM(BB$24:BB$44)*100</f>
        <v>0.53650004166446341</v>
      </c>
      <c r="BC74" s="420">
        <f t="shared" ca="1" si="124"/>
        <v>0.506198020301872</v>
      </c>
      <c r="BD74" s="420">
        <f t="shared" ca="1" si="124"/>
        <v>0.49086247777643838</v>
      </c>
      <c r="BE74" s="420">
        <f t="shared" ca="1" si="124"/>
        <v>0.47098264300006326</v>
      </c>
      <c r="BF74" s="420">
        <f t="shared" ca="1" si="124"/>
        <v>0.47021131331030502</v>
      </c>
      <c r="BG74" s="420">
        <f t="shared" ca="1" si="124"/>
        <v>0.46250694852885704</v>
      </c>
      <c r="BH74" s="420">
        <f t="shared" ca="1" si="124"/>
        <v>0.45541539811358783</v>
      </c>
      <c r="BI74" s="420">
        <f t="shared" ca="1" si="124"/>
        <v>0.45622390382244682</v>
      </c>
      <c r="BJ74" s="420">
        <f t="shared" ca="1" si="124"/>
        <v>0.44729681853210485</v>
      </c>
      <c r="BK74" s="420" t="e">
        <f t="shared" ca="1" si="124"/>
        <v>#DIV/0!</v>
      </c>
      <c r="BL74" s="420" t="e">
        <f t="shared" ca="1" si="124"/>
        <v>#DIV/0!</v>
      </c>
      <c r="BM74" s="420" t="e">
        <f t="shared" ca="1" si="124"/>
        <v>#DIV/0!</v>
      </c>
    </row>
    <row r="75" spans="1:65" s="371" customFormat="1" x14ac:dyDescent="0.2">
      <c r="A75" s="420" t="s">
        <v>19</v>
      </c>
      <c r="B75" s="363">
        <f t="shared" ref="B75:M75" ca="1" si="125">B30/SUM(B$24:B$44)*100</f>
        <v>0.64081446222305272</v>
      </c>
      <c r="C75" s="363">
        <f t="shared" ca="1" si="125"/>
        <v>0.64497239980608367</v>
      </c>
      <c r="D75" s="363">
        <f t="shared" ca="1" si="125"/>
        <v>0.68124626944179179</v>
      </c>
      <c r="E75" s="363">
        <f t="shared" ca="1" si="125"/>
        <v>0.64182814559070411</v>
      </c>
      <c r="F75" s="363">
        <f t="shared" ca="1" si="125"/>
        <v>0.62596219710655554</v>
      </c>
      <c r="G75" s="363">
        <f t="shared" ca="1" si="125"/>
        <v>0.57963075452872359</v>
      </c>
      <c r="H75" s="363">
        <f t="shared" ca="1" si="125"/>
        <v>0.63708902397613609</v>
      </c>
      <c r="I75" s="363">
        <f t="shared" ca="1" si="125"/>
        <v>0.59236462085003405</v>
      </c>
      <c r="J75" s="363" t="e">
        <f t="shared" ca="1" si="125"/>
        <v>#DIV/0!</v>
      </c>
      <c r="K75" s="363" t="e">
        <f t="shared" ca="1" si="125"/>
        <v>#DIV/0!</v>
      </c>
      <c r="L75" s="363" t="e">
        <f t="shared" ca="1" si="125"/>
        <v>#DIV/0!</v>
      </c>
      <c r="M75" s="363" t="e">
        <f t="shared" ca="1" si="125"/>
        <v>#DIV/0!</v>
      </c>
      <c r="O75" s="420">
        <f t="shared" ref="O75:Z75" ca="1" si="126">O30/SUM(O$24:O$44)*100</f>
        <v>0.64711364512922664</v>
      </c>
      <c r="P75" s="420">
        <f t="shared" ca="1" si="126"/>
        <v>0.65723768470284483</v>
      </c>
      <c r="Q75" s="420">
        <f t="shared" ca="1" si="126"/>
        <v>0.65014338485818346</v>
      </c>
      <c r="R75" s="420">
        <f t="shared" ca="1" si="126"/>
        <v>0.65085558805733412</v>
      </c>
      <c r="S75" s="420">
        <f t="shared" ca="1" si="126"/>
        <v>0.63741854074657023</v>
      </c>
      <c r="T75" s="420">
        <f t="shared" ca="1" si="126"/>
        <v>0.59343643859578166</v>
      </c>
      <c r="U75" s="420">
        <f t="shared" ca="1" si="126"/>
        <v>0.6078510486913663</v>
      </c>
      <c r="V75" s="420">
        <f t="shared" ca="1" si="126"/>
        <v>0.60227077887081182</v>
      </c>
      <c r="W75" s="420" t="e">
        <f t="shared" ca="1" si="126"/>
        <v>#DIV/0!</v>
      </c>
      <c r="X75" s="420" t="e">
        <f t="shared" ca="1" si="126"/>
        <v>#DIV/0!</v>
      </c>
      <c r="Y75" s="420" t="e">
        <f t="shared" ca="1" si="126"/>
        <v>#DIV/0!</v>
      </c>
      <c r="Z75" s="420" t="e">
        <f t="shared" ca="1" si="126"/>
        <v>#DIV/0!</v>
      </c>
      <c r="AB75" s="363">
        <f t="shared" ref="AB75:AM75" ca="1" si="127">AB30/SUM(AB$24:AB$44)*100</f>
        <v>0.72908229991368867</v>
      </c>
      <c r="AC75" s="363">
        <f t="shared" ca="1" si="127"/>
        <v>0.70959523813195857</v>
      </c>
      <c r="AD75" s="363">
        <f t="shared" ca="1" si="127"/>
        <v>0.67393570137180392</v>
      </c>
      <c r="AE75" s="363">
        <f t="shared" ca="1" si="127"/>
        <v>0.63051911372730507</v>
      </c>
      <c r="AF75" s="363">
        <f t="shared" ca="1" si="127"/>
        <v>0.65033777816721938</v>
      </c>
      <c r="AG75" s="363">
        <f t="shared" ca="1" si="127"/>
        <v>0.67636559941222496</v>
      </c>
      <c r="AH75" s="363">
        <f t="shared" ca="1" si="127"/>
        <v>0.6522888725963617</v>
      </c>
      <c r="AI75" s="363">
        <f t="shared" ca="1" si="127"/>
        <v>0.62452047527480681</v>
      </c>
      <c r="AJ75" s="363">
        <f t="shared" ca="1" si="127"/>
        <v>0.63880788620577722</v>
      </c>
      <c r="AK75" s="363">
        <f t="shared" ca="1" si="127"/>
        <v>0.60179391219273504</v>
      </c>
      <c r="AL75" s="363">
        <f t="shared" ca="1" si="127"/>
        <v>0.60658540424399399</v>
      </c>
      <c r="AM75" s="363">
        <f t="shared" ca="1" si="127"/>
        <v>0.5816635419997831</v>
      </c>
      <c r="AO75" s="420">
        <f t="shared" ref="AO75:AZ75" ca="1" si="128">AO30/SUM(AO$24:AO$44)*100</f>
        <v>0.72094484927460756</v>
      </c>
      <c r="AP75" s="420">
        <f t="shared" ca="1" si="128"/>
        <v>0.68774569002619612</v>
      </c>
      <c r="AQ75" s="420">
        <f t="shared" ca="1" si="128"/>
        <v>0.67346736217578584</v>
      </c>
      <c r="AR75" s="420">
        <f t="shared" ca="1" si="128"/>
        <v>0.65900954788918698</v>
      </c>
      <c r="AS75" s="420">
        <f t="shared" ca="1" si="128"/>
        <v>0.63933207820358606</v>
      </c>
      <c r="AT75" s="420">
        <f t="shared" ca="1" si="128"/>
        <v>0.66062622358091971</v>
      </c>
      <c r="AU75" s="420">
        <f t="shared" ca="1" si="128"/>
        <v>0.65175970058807453</v>
      </c>
      <c r="AV75" s="420">
        <f t="shared" ca="1" si="128"/>
        <v>0.64771052133663853</v>
      </c>
      <c r="AW75" s="420">
        <f t="shared" ca="1" si="128"/>
        <v>0.63316145331149487</v>
      </c>
      <c r="AX75" s="420">
        <f t="shared" ca="1" si="128"/>
        <v>0.59056050032576823</v>
      </c>
      <c r="AY75" s="420">
        <f t="shared" ca="1" si="128"/>
        <v>0.6035083050510156</v>
      </c>
      <c r="AZ75" s="420">
        <f t="shared" ca="1" si="128"/>
        <v>0.60466767359890505</v>
      </c>
      <c r="BB75" s="420">
        <f t="shared" ref="BB75:BM75" ca="1" si="129">BB30/SUM(BB$24:BB$44)*100</f>
        <v>0.65900954788918698</v>
      </c>
      <c r="BC75" s="420">
        <f t="shared" ca="1" si="129"/>
        <v>0.63933207820358606</v>
      </c>
      <c r="BD75" s="420">
        <f t="shared" ca="1" si="129"/>
        <v>0.66062622358091971</v>
      </c>
      <c r="BE75" s="420">
        <f t="shared" ca="1" si="129"/>
        <v>0.65175970058807453</v>
      </c>
      <c r="BF75" s="420">
        <f t="shared" ca="1" si="129"/>
        <v>0.64771052133663853</v>
      </c>
      <c r="BG75" s="420">
        <f t="shared" ca="1" si="129"/>
        <v>0.63316145331149487</v>
      </c>
      <c r="BH75" s="420">
        <f t="shared" ca="1" si="129"/>
        <v>0.59056050032576823</v>
      </c>
      <c r="BI75" s="420">
        <f t="shared" ca="1" si="129"/>
        <v>0.6035083050510156</v>
      </c>
      <c r="BJ75" s="420">
        <f t="shared" ca="1" si="129"/>
        <v>0.60466767359890505</v>
      </c>
      <c r="BK75" s="420" t="e">
        <f t="shared" ca="1" si="129"/>
        <v>#DIV/0!</v>
      </c>
      <c r="BL75" s="420" t="e">
        <f t="shared" ca="1" si="129"/>
        <v>#DIV/0!</v>
      </c>
      <c r="BM75" s="420" t="e">
        <f t="shared" ca="1" si="129"/>
        <v>#DIV/0!</v>
      </c>
    </row>
    <row r="76" spans="1:65" s="371" customFormat="1" x14ac:dyDescent="0.2">
      <c r="A76" s="420" t="s">
        <v>20</v>
      </c>
      <c r="B76" s="363">
        <f t="shared" ref="B76:M76" ca="1" si="130">B31/SUM(B$24:B$44)*100</f>
        <v>1.9758781996007386</v>
      </c>
      <c r="C76" s="363">
        <f t="shared" ca="1" si="130"/>
        <v>1.9676563409837822</v>
      </c>
      <c r="D76" s="363">
        <f t="shared" ca="1" si="130"/>
        <v>1.9516332068209581</v>
      </c>
      <c r="E76" s="363">
        <f t="shared" ca="1" si="130"/>
        <v>1.9403553921481662</v>
      </c>
      <c r="F76" s="363">
        <f t="shared" ca="1" si="130"/>
        <v>2.0460266861224903</v>
      </c>
      <c r="G76" s="363">
        <f t="shared" ca="1" si="130"/>
        <v>1.9570975740271606</v>
      </c>
      <c r="H76" s="363">
        <f t="shared" ca="1" si="130"/>
        <v>1.9308929078888175</v>
      </c>
      <c r="I76" s="363">
        <f t="shared" ca="1" si="130"/>
        <v>1.9077148058302322</v>
      </c>
      <c r="J76" s="363" t="e">
        <f t="shared" ca="1" si="130"/>
        <v>#DIV/0!</v>
      </c>
      <c r="K76" s="363" t="e">
        <f t="shared" ca="1" si="130"/>
        <v>#DIV/0!</v>
      </c>
      <c r="L76" s="363" t="e">
        <f t="shared" ca="1" si="130"/>
        <v>#DIV/0!</v>
      </c>
      <c r="M76" s="363" t="e">
        <f t="shared" ca="1" si="130"/>
        <v>#DIV/0!</v>
      </c>
      <c r="O76" s="420">
        <f t="shared" ref="O76:Z76" ca="1" si="131">O31/SUM(O$24:O$44)*100</f>
        <v>1.9394129926600792</v>
      </c>
      <c r="P76" s="420">
        <f t="shared" ca="1" si="131"/>
        <v>1.9688869555426938</v>
      </c>
      <c r="Q76" s="420">
        <f t="shared" ca="1" si="131"/>
        <v>1.9500313735673136</v>
      </c>
      <c r="R76" s="420">
        <f t="shared" ca="1" si="131"/>
        <v>1.9581390438725379</v>
      </c>
      <c r="S76" s="420">
        <f t="shared" ca="1" si="131"/>
        <v>2.0096884386468026</v>
      </c>
      <c r="T76" s="420">
        <f t="shared" ca="1" si="131"/>
        <v>1.9435241092027682</v>
      </c>
      <c r="U76" s="420">
        <f t="shared" ca="1" si="131"/>
        <v>1.9235921022835862</v>
      </c>
      <c r="V76" s="420">
        <f t="shared" ca="1" si="131"/>
        <v>1.9239599769700109</v>
      </c>
      <c r="W76" s="420" t="e">
        <f t="shared" ca="1" si="131"/>
        <v>#DIV/0!</v>
      </c>
      <c r="X76" s="420" t="e">
        <f t="shared" ca="1" si="131"/>
        <v>#DIV/0!</v>
      </c>
      <c r="Y76" s="420" t="e">
        <f t="shared" ca="1" si="131"/>
        <v>#DIV/0!</v>
      </c>
      <c r="Z76" s="420" t="e">
        <f t="shared" ca="1" si="131"/>
        <v>#DIV/0!</v>
      </c>
      <c r="AB76" s="363">
        <f t="shared" ref="AB76:AM76" ca="1" si="132">AB31/SUM(AB$24:AB$44)*100</f>
        <v>2.0823179943274512</v>
      </c>
      <c r="AC76" s="363">
        <f t="shared" ca="1" si="132"/>
        <v>2.0123169802917698</v>
      </c>
      <c r="AD76" s="363">
        <f t="shared" ca="1" si="132"/>
        <v>1.9679043353805277</v>
      </c>
      <c r="AE76" s="363">
        <f t="shared" ca="1" si="132"/>
        <v>1.9284970495011489</v>
      </c>
      <c r="AF76" s="363">
        <f t="shared" ca="1" si="132"/>
        <v>1.9693332990660302</v>
      </c>
      <c r="AG76" s="363">
        <f t="shared" ca="1" si="132"/>
        <v>1.9534600006297895</v>
      </c>
      <c r="AH76" s="363">
        <f t="shared" ca="1" si="132"/>
        <v>1.9313075019579042</v>
      </c>
      <c r="AI76" s="363">
        <f t="shared" ca="1" si="132"/>
        <v>1.9547394588453837</v>
      </c>
      <c r="AJ76" s="363">
        <f t="shared" ca="1" si="132"/>
        <v>2.0077460828154963</v>
      </c>
      <c r="AK76" s="363">
        <f t="shared" ca="1" si="132"/>
        <v>1.9296631288253092</v>
      </c>
      <c r="AL76" s="363">
        <f t="shared" ca="1" si="132"/>
        <v>1.9092449144128616</v>
      </c>
      <c r="AM76" s="363">
        <f t="shared" ca="1" si="132"/>
        <v>1.9075174513430837</v>
      </c>
      <c r="AO76" s="420">
        <f t="shared" ref="AO76:AZ76" ca="1" si="133">AO31/SUM(AO$24:AO$44)*100</f>
        <v>2.0647536698565538</v>
      </c>
      <c r="AP76" s="420">
        <f t="shared" ca="1" si="133"/>
        <v>2.0167205368549412</v>
      </c>
      <c r="AQ76" s="420">
        <f t="shared" ca="1" si="133"/>
        <v>1.9755113291544284</v>
      </c>
      <c r="AR76" s="420">
        <f t="shared" ca="1" si="133"/>
        <v>1.9396563659202293</v>
      </c>
      <c r="AS76" s="420">
        <f t="shared" ca="1" si="133"/>
        <v>1.9388571525049021</v>
      </c>
      <c r="AT76" s="420">
        <f t="shared" ca="1" si="133"/>
        <v>1.9612499790597315</v>
      </c>
      <c r="AU76" s="420">
        <f t="shared" ca="1" si="133"/>
        <v>1.9442606606984718</v>
      </c>
      <c r="AV76" s="420">
        <f t="shared" ca="1" si="133"/>
        <v>1.9657772535972535</v>
      </c>
      <c r="AW76" s="420">
        <f t="shared" ca="1" si="133"/>
        <v>1.9847685673201565</v>
      </c>
      <c r="AX76" s="420">
        <f t="shared" ca="1" si="133"/>
        <v>1.9343301530564645</v>
      </c>
      <c r="AY76" s="420">
        <f t="shared" ca="1" si="133"/>
        <v>1.9177840136371735</v>
      </c>
      <c r="AZ76" s="420">
        <f t="shared" ca="1" si="133"/>
        <v>1.9161949816834476</v>
      </c>
      <c r="BB76" s="420">
        <f t="shared" ref="BB76:BM76" ca="1" si="134">BB31/SUM(BB$24:BB$44)*100</f>
        <v>1.9396563659202293</v>
      </c>
      <c r="BC76" s="420">
        <f t="shared" ca="1" si="134"/>
        <v>1.9388571525049021</v>
      </c>
      <c r="BD76" s="420">
        <f t="shared" ca="1" si="134"/>
        <v>1.9612499790597315</v>
      </c>
      <c r="BE76" s="420">
        <f t="shared" ca="1" si="134"/>
        <v>1.9442606606984718</v>
      </c>
      <c r="BF76" s="420">
        <f t="shared" ca="1" si="134"/>
        <v>1.9657772535972535</v>
      </c>
      <c r="BG76" s="420">
        <f t="shared" ca="1" si="134"/>
        <v>1.9847685673201565</v>
      </c>
      <c r="BH76" s="420">
        <f t="shared" ca="1" si="134"/>
        <v>1.9343301530564645</v>
      </c>
      <c r="BI76" s="420">
        <f t="shared" ca="1" si="134"/>
        <v>1.9177840136371735</v>
      </c>
      <c r="BJ76" s="420">
        <f t="shared" ca="1" si="134"/>
        <v>1.9161949816834476</v>
      </c>
      <c r="BK76" s="420" t="e">
        <f t="shared" ca="1" si="134"/>
        <v>#DIV/0!</v>
      </c>
      <c r="BL76" s="420" t="e">
        <f t="shared" ca="1" si="134"/>
        <v>#DIV/0!</v>
      </c>
      <c r="BM76" s="420" t="e">
        <f t="shared" ca="1" si="134"/>
        <v>#DIV/0!</v>
      </c>
    </row>
    <row r="77" spans="1:65" s="371" customFormat="1" x14ac:dyDescent="0.2">
      <c r="A77" s="420" t="s">
        <v>21</v>
      </c>
      <c r="B77" s="363">
        <f t="shared" ref="B77:M77" ca="1" si="135">B32/SUM(B$24:B$44)*100</f>
        <v>0.41467590864281689</v>
      </c>
      <c r="C77" s="363">
        <f t="shared" ca="1" si="135"/>
        <v>0.45043864744937412</v>
      </c>
      <c r="D77" s="363">
        <f t="shared" ca="1" si="135"/>
        <v>0.46689870804584876</v>
      </c>
      <c r="E77" s="363">
        <f t="shared" ca="1" si="135"/>
        <v>0.47469148770723951</v>
      </c>
      <c r="F77" s="363">
        <f t="shared" ca="1" si="135"/>
        <v>0.44932177460807399</v>
      </c>
      <c r="G77" s="363">
        <f t="shared" ca="1" si="135"/>
        <v>0.4630682414289819</v>
      </c>
      <c r="H77" s="363">
        <f t="shared" ca="1" si="135"/>
        <v>0.46039519805999496</v>
      </c>
      <c r="I77" s="363">
        <f t="shared" ca="1" si="135"/>
        <v>0.47681056691119661</v>
      </c>
      <c r="J77" s="363" t="e">
        <f t="shared" ca="1" si="135"/>
        <v>#DIV/0!</v>
      </c>
      <c r="K77" s="363" t="e">
        <f t="shared" ca="1" si="135"/>
        <v>#DIV/0!</v>
      </c>
      <c r="L77" s="363" t="e">
        <f t="shared" ca="1" si="135"/>
        <v>#DIV/0!</v>
      </c>
      <c r="M77" s="363" t="e">
        <f t="shared" ca="1" si="135"/>
        <v>#DIV/0!</v>
      </c>
      <c r="O77" s="420">
        <f t="shared" ref="O77:Z77" ca="1" si="136">O32/SUM(O$24:O$44)*100</f>
        <v>0.44607607637510177</v>
      </c>
      <c r="P77" s="420">
        <f t="shared" ca="1" si="136"/>
        <v>0.45689669593596244</v>
      </c>
      <c r="Q77" s="420">
        <f t="shared" ca="1" si="136"/>
        <v>0.45477727587391475</v>
      </c>
      <c r="R77" s="420">
        <f t="shared" ca="1" si="136"/>
        <v>0.45673658864209171</v>
      </c>
      <c r="S77" s="420">
        <f t="shared" ca="1" si="136"/>
        <v>0.48081601734595686</v>
      </c>
      <c r="T77" s="420">
        <f t="shared" ca="1" si="136"/>
        <v>0.46764774257985398</v>
      </c>
      <c r="U77" s="420">
        <f t="shared" ca="1" si="136"/>
        <v>0.44833808644410289</v>
      </c>
      <c r="V77" s="420">
        <f t="shared" ca="1" si="136"/>
        <v>0.45760499357451667</v>
      </c>
      <c r="W77" s="420" t="e">
        <f t="shared" ca="1" si="136"/>
        <v>#DIV/0!</v>
      </c>
      <c r="X77" s="420" t="e">
        <f t="shared" ca="1" si="136"/>
        <v>#DIV/0!</v>
      </c>
      <c r="Y77" s="420" t="e">
        <f t="shared" ca="1" si="136"/>
        <v>#DIV/0!</v>
      </c>
      <c r="Z77" s="420" t="e">
        <f t="shared" ca="1" si="136"/>
        <v>#DIV/0!</v>
      </c>
      <c r="AB77" s="363">
        <f t="shared" ref="AB77:AM77" ca="1" si="137">AB32/SUM(AB$24:AB$44)*100</f>
        <v>0.42648826195384432</v>
      </c>
      <c r="AC77" s="363">
        <f t="shared" ca="1" si="137"/>
        <v>0.45649850722118201</v>
      </c>
      <c r="AD77" s="363">
        <f t="shared" ca="1" si="137"/>
        <v>0.47703630792795793</v>
      </c>
      <c r="AE77" s="363">
        <f t="shared" ca="1" si="137"/>
        <v>0.49217391280380673</v>
      </c>
      <c r="AF77" s="363">
        <f t="shared" ca="1" si="137"/>
        <v>0.41166297778709926</v>
      </c>
      <c r="AG77" s="363">
        <f t="shared" ca="1" si="137"/>
        <v>0.45005140442013075</v>
      </c>
      <c r="AH77" s="363">
        <f t="shared" ca="1" si="137"/>
        <v>0.46587065059064636</v>
      </c>
      <c r="AI77" s="363">
        <f t="shared" ca="1" si="137"/>
        <v>0.50325641424181289</v>
      </c>
      <c r="AJ77" s="363">
        <f t="shared" ca="1" si="137"/>
        <v>0.44139772952489637</v>
      </c>
      <c r="AK77" s="363">
        <f t="shared" ca="1" si="137"/>
        <v>0.45666236227220891</v>
      </c>
      <c r="AL77" s="363">
        <f t="shared" ca="1" si="137"/>
        <v>0.45641815062484742</v>
      </c>
      <c r="AM77" s="363">
        <f t="shared" ca="1" si="137"/>
        <v>0.48014390639744736</v>
      </c>
      <c r="AO77" s="420">
        <f t="shared" ref="AO77:AZ77" ca="1" si="138">AO32/SUM(AO$24:AO$44)*100</f>
        <v>0.45634572324208467</v>
      </c>
      <c r="AP77" s="420">
        <f t="shared" ca="1" si="138"/>
        <v>0.46051384121776462</v>
      </c>
      <c r="AQ77" s="420">
        <f t="shared" ca="1" si="138"/>
        <v>0.46581161578042901</v>
      </c>
      <c r="AR77" s="420">
        <f t="shared" ca="1" si="138"/>
        <v>0.46664917409078482</v>
      </c>
      <c r="AS77" s="420">
        <f t="shared" ca="1" si="138"/>
        <v>0.44369097668545221</v>
      </c>
      <c r="AT77" s="420">
        <f t="shared" ca="1" si="138"/>
        <v>0.45552503703517627</v>
      </c>
      <c r="AU77" s="420">
        <f t="shared" ca="1" si="138"/>
        <v>0.45569622843672941</v>
      </c>
      <c r="AV77" s="420">
        <f t="shared" ca="1" si="138"/>
        <v>0.47552999031638921</v>
      </c>
      <c r="AW77" s="420">
        <f t="shared" ca="1" si="138"/>
        <v>0.47599094400133229</v>
      </c>
      <c r="AX77" s="420">
        <f t="shared" ca="1" si="138"/>
        <v>0.46057648925626948</v>
      </c>
      <c r="AY77" s="420">
        <f t="shared" ca="1" si="138"/>
        <v>0.44697069889470498</v>
      </c>
      <c r="AZ77" s="420">
        <f t="shared" ca="1" si="138"/>
        <v>0.45198177091825276</v>
      </c>
      <c r="BB77" s="420">
        <f t="shared" ref="BB77:BM77" ca="1" si="139">BB32/SUM(BB$24:BB$44)*100</f>
        <v>0.46664917409078482</v>
      </c>
      <c r="BC77" s="420">
        <f t="shared" ca="1" si="139"/>
        <v>0.44369097668545221</v>
      </c>
      <c r="BD77" s="420">
        <f t="shared" ca="1" si="139"/>
        <v>0.45552503703517627</v>
      </c>
      <c r="BE77" s="420">
        <f t="shared" ca="1" si="139"/>
        <v>0.45569622843672941</v>
      </c>
      <c r="BF77" s="420">
        <f t="shared" ca="1" si="139"/>
        <v>0.47552999031638921</v>
      </c>
      <c r="BG77" s="420">
        <f t="shared" ca="1" si="139"/>
        <v>0.47599094400133229</v>
      </c>
      <c r="BH77" s="420">
        <f t="shared" ca="1" si="139"/>
        <v>0.46057648925626948</v>
      </c>
      <c r="BI77" s="420">
        <f t="shared" ca="1" si="139"/>
        <v>0.44697069889470498</v>
      </c>
      <c r="BJ77" s="420">
        <f t="shared" ca="1" si="139"/>
        <v>0.45198177091825276</v>
      </c>
      <c r="BK77" s="420" t="e">
        <f t="shared" ca="1" si="139"/>
        <v>#DIV/0!</v>
      </c>
      <c r="BL77" s="420" t="e">
        <f t="shared" ca="1" si="139"/>
        <v>#DIV/0!</v>
      </c>
      <c r="BM77" s="420" t="e">
        <f t="shared" ca="1" si="139"/>
        <v>#DIV/0!</v>
      </c>
    </row>
    <row r="78" spans="1:65" s="371" customFormat="1" x14ac:dyDescent="0.2">
      <c r="A78" s="420" t="s">
        <v>22</v>
      </c>
      <c r="B78" s="363">
        <f t="shared" ref="B78:M78" ca="1" si="140">B33/SUM(B$24:B$44)*100</f>
        <v>4.5998960213055256</v>
      </c>
      <c r="C78" s="363">
        <f t="shared" ca="1" si="140"/>
        <v>4.0962731684000318</v>
      </c>
      <c r="D78" s="363">
        <f t="shared" ca="1" si="140"/>
        <v>4.4528469862904867</v>
      </c>
      <c r="E78" s="363">
        <f t="shared" ca="1" si="140"/>
        <v>3.4940771026296629</v>
      </c>
      <c r="F78" s="363">
        <f t="shared" ca="1" si="140"/>
        <v>4.2262998105695742</v>
      </c>
      <c r="G78" s="363">
        <f t="shared" ca="1" si="140"/>
        <v>4.5553327136116648</v>
      </c>
      <c r="H78" s="363">
        <f t="shared" ca="1" si="140"/>
        <v>4.8723996188493359</v>
      </c>
      <c r="I78" s="363">
        <f t="shared" ca="1" si="140"/>
        <v>5.1971347167463833</v>
      </c>
      <c r="J78" s="363" t="e">
        <f t="shared" ca="1" si="140"/>
        <v>#DIV/0!</v>
      </c>
      <c r="K78" s="363" t="e">
        <f t="shared" ca="1" si="140"/>
        <v>#DIV/0!</v>
      </c>
      <c r="L78" s="363" t="e">
        <f t="shared" ca="1" si="140"/>
        <v>#DIV/0!</v>
      </c>
      <c r="M78" s="363" t="e">
        <f t="shared" ca="1" si="140"/>
        <v>#DIV/0!</v>
      </c>
      <c r="O78" s="420">
        <f t="shared" ref="O78:Z78" ca="1" si="141">O33/SUM(O$24:O$44)*100</f>
        <v>4.4963605551694448</v>
      </c>
      <c r="P78" s="420">
        <f t="shared" ca="1" si="141"/>
        <v>4.0887830734739703</v>
      </c>
      <c r="Q78" s="420">
        <f t="shared" ca="1" si="141"/>
        <v>4.4574186057457545</v>
      </c>
      <c r="R78" s="420">
        <f t="shared" ca="1" si="141"/>
        <v>3.7704888239772139</v>
      </c>
      <c r="S78" s="420">
        <f t="shared" ca="1" si="141"/>
        <v>4.1116917340109822</v>
      </c>
      <c r="T78" s="420">
        <f t="shared" ca="1" si="141"/>
        <v>4.5112070787236735</v>
      </c>
      <c r="U78" s="420">
        <f t="shared" ca="1" si="141"/>
        <v>4.835547651904923</v>
      </c>
      <c r="V78" s="420">
        <f t="shared" ca="1" si="141"/>
        <v>5.5934379764602529</v>
      </c>
      <c r="W78" s="420" t="e">
        <f t="shared" ca="1" si="141"/>
        <v>#DIV/0!</v>
      </c>
      <c r="X78" s="420" t="e">
        <f t="shared" ca="1" si="141"/>
        <v>#DIV/0!</v>
      </c>
      <c r="Y78" s="420" t="e">
        <f t="shared" ca="1" si="141"/>
        <v>#DIV/0!</v>
      </c>
      <c r="Z78" s="420" t="e">
        <f t="shared" ca="1" si="141"/>
        <v>#DIV/0!</v>
      </c>
      <c r="AB78" s="363">
        <f t="shared" ref="AB78:AM78" ca="1" si="142">AB33/SUM(AB$24:AB$44)*100</f>
        <v>4.0998411883751613</v>
      </c>
      <c r="AC78" s="363">
        <f t="shared" ca="1" si="142"/>
        <v>3.9824309523542127</v>
      </c>
      <c r="AD78" s="363">
        <f t="shared" ca="1" si="142"/>
        <v>3.8427661667911681</v>
      </c>
      <c r="AE78" s="363">
        <f t="shared" ca="1" si="142"/>
        <v>3.6381478402429721</v>
      </c>
      <c r="AF78" s="363">
        <f t="shared" ca="1" si="142"/>
        <v>4.7854192389608663</v>
      </c>
      <c r="AG78" s="363">
        <f t="shared" ca="1" si="142"/>
        <v>4.1145012553932281</v>
      </c>
      <c r="AH78" s="363">
        <f t="shared" ca="1" si="142"/>
        <v>4.3319893688997464</v>
      </c>
      <c r="AI78" s="363">
        <f t="shared" ca="1" si="142"/>
        <v>3.8344086518750471</v>
      </c>
      <c r="AJ78" s="363">
        <f t="shared" ca="1" si="142"/>
        <v>4.2902528561292677</v>
      </c>
      <c r="AK78" s="363">
        <f t="shared" ca="1" si="142"/>
        <v>4.6786843101507269</v>
      </c>
      <c r="AL78" s="363">
        <f t="shared" ca="1" si="142"/>
        <v>4.8432877247568689</v>
      </c>
      <c r="AM78" s="363">
        <f t="shared" ca="1" si="142"/>
        <v>5.4867624638495416</v>
      </c>
      <c r="AO78" s="420">
        <f t="shared" ref="AO78:AZ78" ca="1" si="143">AO33/SUM(AO$24:AO$44)*100</f>
        <v>3.9128376753062395</v>
      </c>
      <c r="AP78" s="420">
        <f t="shared" ca="1" si="143"/>
        <v>4.0021593762673806</v>
      </c>
      <c r="AQ78" s="420">
        <f t="shared" ca="1" si="143"/>
        <v>3.8987546548823513</v>
      </c>
      <c r="AR78" s="420">
        <f t="shared" ca="1" si="143"/>
        <v>3.6989193364247797</v>
      </c>
      <c r="AS78" s="420">
        <f t="shared" ca="1" si="143"/>
        <v>4.5521961029492362</v>
      </c>
      <c r="AT78" s="420">
        <f t="shared" ca="1" si="143"/>
        <v>4.1705689335167699</v>
      </c>
      <c r="AU78" s="420">
        <f t="shared" ca="1" si="143"/>
        <v>4.4151279268611008</v>
      </c>
      <c r="AV78" s="420">
        <f t="shared" ca="1" si="143"/>
        <v>3.9158441030315365</v>
      </c>
      <c r="AW78" s="420">
        <f t="shared" ca="1" si="143"/>
        <v>4.1226718247549297</v>
      </c>
      <c r="AX78" s="420">
        <f t="shared" ca="1" si="143"/>
        <v>4.6721108245188328</v>
      </c>
      <c r="AY78" s="420">
        <f t="shared" ca="1" si="143"/>
        <v>4.9443114224696929</v>
      </c>
      <c r="AZ78" s="420">
        <f t="shared" ca="1" si="143"/>
        <v>5.6086263534983987</v>
      </c>
      <c r="BB78" s="420">
        <f t="shared" ref="BB78:BM78" ca="1" si="144">BB33/SUM(BB$24:BB$44)*100</f>
        <v>3.6989193364247797</v>
      </c>
      <c r="BC78" s="420">
        <f t="shared" ca="1" si="144"/>
        <v>4.5521961029492362</v>
      </c>
      <c r="BD78" s="420">
        <f t="shared" ca="1" si="144"/>
        <v>4.1705689335167699</v>
      </c>
      <c r="BE78" s="420">
        <f t="shared" ca="1" si="144"/>
        <v>4.4151279268611008</v>
      </c>
      <c r="BF78" s="420">
        <f t="shared" ca="1" si="144"/>
        <v>3.9158441030315365</v>
      </c>
      <c r="BG78" s="420">
        <f t="shared" ca="1" si="144"/>
        <v>4.1226718247549297</v>
      </c>
      <c r="BH78" s="420">
        <f t="shared" ca="1" si="144"/>
        <v>4.6721108245188328</v>
      </c>
      <c r="BI78" s="420">
        <f t="shared" ca="1" si="144"/>
        <v>4.9443114224696929</v>
      </c>
      <c r="BJ78" s="420">
        <f t="shared" ca="1" si="144"/>
        <v>5.6086263534983987</v>
      </c>
      <c r="BK78" s="420" t="e">
        <f t="shared" ca="1" si="144"/>
        <v>#DIV/0!</v>
      </c>
      <c r="BL78" s="420" t="e">
        <f t="shared" ca="1" si="144"/>
        <v>#DIV/0!</v>
      </c>
      <c r="BM78" s="420" t="e">
        <f t="shared" ca="1" si="144"/>
        <v>#DIV/0!</v>
      </c>
    </row>
    <row r="79" spans="1:65" s="371" customFormat="1" x14ac:dyDescent="0.2">
      <c r="A79" s="420" t="s">
        <v>23</v>
      </c>
      <c r="B79" s="363">
        <f t="shared" ref="B79:M79" ca="1" si="145">B34/SUM(B$24:B$44)*100</f>
        <v>7.0614737644700334</v>
      </c>
      <c r="C79" s="363">
        <f t="shared" ca="1" si="145"/>
        <v>7.0893457555079449</v>
      </c>
      <c r="D79" s="363">
        <f t="shared" ca="1" si="145"/>
        <v>7.3033603157822631</v>
      </c>
      <c r="E79" s="363">
        <f t="shared" ca="1" si="145"/>
        <v>7.0796786093072965</v>
      </c>
      <c r="F79" s="363">
        <f t="shared" ca="1" si="145"/>
        <v>7.1543368991245915</v>
      </c>
      <c r="G79" s="363">
        <f t="shared" ca="1" si="145"/>
        <v>6.7974604938046594</v>
      </c>
      <c r="H79" s="363">
        <f t="shared" ca="1" si="145"/>
        <v>7.1975766785169286</v>
      </c>
      <c r="I79" s="363">
        <f t="shared" ca="1" si="145"/>
        <v>6.8818075482389416</v>
      </c>
      <c r="J79" s="363" t="e">
        <f t="shared" ca="1" si="145"/>
        <v>#DIV/0!</v>
      </c>
      <c r="K79" s="363" t="e">
        <f t="shared" ca="1" si="145"/>
        <v>#DIV/0!</v>
      </c>
      <c r="L79" s="363" t="e">
        <f t="shared" ca="1" si="145"/>
        <v>#DIV/0!</v>
      </c>
      <c r="M79" s="363" t="e">
        <f t="shared" ca="1" si="145"/>
        <v>#DIV/0!</v>
      </c>
      <c r="O79" s="420">
        <f t="shared" ref="O79:Z79" ca="1" si="146">O34/SUM(O$24:O$44)*100</f>
        <v>7.0426865645325787</v>
      </c>
      <c r="P79" s="420">
        <f t="shared" ca="1" si="146"/>
        <v>7.2302652498379096</v>
      </c>
      <c r="Q79" s="420">
        <f t="shared" ca="1" si="146"/>
        <v>7.1542044989368208</v>
      </c>
      <c r="R79" s="420">
        <f t="shared" ca="1" si="146"/>
        <v>7.1541474075134897</v>
      </c>
      <c r="S79" s="420">
        <f t="shared" ca="1" si="146"/>
        <v>7.1906814726174995</v>
      </c>
      <c r="T79" s="420">
        <f t="shared" ca="1" si="146"/>
        <v>6.9573498462772623</v>
      </c>
      <c r="U79" s="420">
        <f t="shared" ca="1" si="146"/>
        <v>7.0289437386574312</v>
      </c>
      <c r="V79" s="420">
        <f t="shared" ca="1" si="146"/>
        <v>6.9477752286793315</v>
      </c>
      <c r="W79" s="420" t="e">
        <f t="shared" ca="1" si="146"/>
        <v>#DIV/0!</v>
      </c>
      <c r="X79" s="420" t="e">
        <f t="shared" ca="1" si="146"/>
        <v>#DIV/0!</v>
      </c>
      <c r="Y79" s="420" t="e">
        <f t="shared" ca="1" si="146"/>
        <v>#DIV/0!</v>
      </c>
      <c r="Z79" s="420" t="e">
        <f t="shared" ca="1" si="146"/>
        <v>#DIV/0!</v>
      </c>
      <c r="AB79" s="363">
        <f t="shared" ref="AB79:AM79" ca="1" si="147">AB34/SUM(AB$24:AB$44)*100</f>
        <v>6.537796195223045</v>
      </c>
      <c r="AC79" s="363">
        <f t="shared" ca="1" si="147"/>
        <v>6.4182368201633713</v>
      </c>
      <c r="AD79" s="363">
        <f t="shared" ca="1" si="147"/>
        <v>6.6406654132909315</v>
      </c>
      <c r="AE79" s="363">
        <f t="shared" ca="1" si="147"/>
        <v>6.8474663021374811</v>
      </c>
      <c r="AF79" s="363">
        <f t="shared" ca="1" si="147"/>
        <v>7.1267994314141454</v>
      </c>
      <c r="AG79" s="363">
        <f t="shared" ca="1" si="147"/>
        <v>7.0437986386439917</v>
      </c>
      <c r="AH79" s="363">
        <f t="shared" ca="1" si="147"/>
        <v>7.2235966399132074</v>
      </c>
      <c r="AI79" s="363">
        <f t="shared" ca="1" si="147"/>
        <v>7.2074579006131598</v>
      </c>
      <c r="AJ79" s="363">
        <f t="shared" ca="1" si="147"/>
        <v>7.1852230417005085</v>
      </c>
      <c r="AK79" s="363">
        <f t="shared" ca="1" si="147"/>
        <v>6.749351567464255</v>
      </c>
      <c r="AL79" s="363">
        <f t="shared" ca="1" si="147"/>
        <v>7.1118239399581284</v>
      </c>
      <c r="AM79" s="363">
        <f t="shared" ca="1" si="147"/>
        <v>6.9436218473239455</v>
      </c>
      <c r="AO79" s="420">
        <f t="shared" ref="AO79:AZ79" ca="1" si="148">AO34/SUM(AO$24:AO$44)*100</f>
        <v>6.5400275991561907</v>
      </c>
      <c r="AP79" s="420">
        <f t="shared" ca="1" si="148"/>
        <v>6.5394279143352785</v>
      </c>
      <c r="AQ79" s="420">
        <f t="shared" ca="1" si="148"/>
        <v>6.5802604931017443</v>
      </c>
      <c r="AR79" s="420">
        <f t="shared" ca="1" si="148"/>
        <v>6.8068817507628356</v>
      </c>
      <c r="AS79" s="420">
        <f t="shared" ca="1" si="148"/>
        <v>7.0669232670795044</v>
      </c>
      <c r="AT79" s="420">
        <f t="shared" ca="1" si="148"/>
        <v>7.2071765525079377</v>
      </c>
      <c r="AU79" s="420">
        <f t="shared" ca="1" si="148"/>
        <v>7.1361039943467164</v>
      </c>
      <c r="AV79" s="420">
        <f t="shared" ca="1" si="148"/>
        <v>7.1715189731105839</v>
      </c>
      <c r="AW79" s="420">
        <f t="shared" ca="1" si="148"/>
        <v>7.1506724100902153</v>
      </c>
      <c r="AX79" s="420">
        <f t="shared" ca="1" si="148"/>
        <v>6.9233218949914299</v>
      </c>
      <c r="AY79" s="420">
        <f t="shared" ca="1" si="148"/>
        <v>7.0077901781563696</v>
      </c>
      <c r="AZ79" s="420">
        <f t="shared" ca="1" si="148"/>
        <v>6.9159082107428231</v>
      </c>
      <c r="BB79" s="420">
        <f t="shared" ref="BB79:BM79" ca="1" si="149">BB34/SUM(BB$24:BB$44)*100</f>
        <v>6.8068817507628356</v>
      </c>
      <c r="BC79" s="420">
        <f t="shared" ca="1" si="149"/>
        <v>7.0669232670795044</v>
      </c>
      <c r="BD79" s="420">
        <f t="shared" ca="1" si="149"/>
        <v>7.2071765525079377</v>
      </c>
      <c r="BE79" s="420">
        <f t="shared" ca="1" si="149"/>
        <v>7.1361039943467164</v>
      </c>
      <c r="BF79" s="420">
        <f t="shared" ca="1" si="149"/>
        <v>7.1715189731105839</v>
      </c>
      <c r="BG79" s="420">
        <f t="shared" ca="1" si="149"/>
        <v>7.1506724100902153</v>
      </c>
      <c r="BH79" s="420">
        <f t="shared" ca="1" si="149"/>
        <v>6.9233218949914299</v>
      </c>
      <c r="BI79" s="420">
        <f t="shared" ca="1" si="149"/>
        <v>7.0077901781563696</v>
      </c>
      <c r="BJ79" s="420">
        <f t="shared" ca="1" si="149"/>
        <v>6.9159082107428231</v>
      </c>
      <c r="BK79" s="420" t="e">
        <f t="shared" ca="1" si="149"/>
        <v>#DIV/0!</v>
      </c>
      <c r="BL79" s="420" t="e">
        <f t="shared" ca="1" si="149"/>
        <v>#DIV/0!</v>
      </c>
      <c r="BM79" s="420" t="e">
        <f t="shared" ca="1" si="149"/>
        <v>#DIV/0!</v>
      </c>
    </row>
    <row r="80" spans="1:65" s="371" customFormat="1" x14ac:dyDescent="0.2">
      <c r="A80" s="420" t="s">
        <v>24</v>
      </c>
      <c r="B80" s="363">
        <f t="shared" ref="B80:M80" ca="1" si="150">B35/SUM(B$24:B$44)*100</f>
        <v>3.0454036238869087</v>
      </c>
      <c r="C80" s="363">
        <f t="shared" ca="1" si="150"/>
        <v>3.1842939386804021</v>
      </c>
      <c r="D80" s="363">
        <f t="shared" ca="1" si="150"/>
        <v>3.1850326074777424</v>
      </c>
      <c r="E80" s="363">
        <f t="shared" ca="1" si="150"/>
        <v>3.1075839819701527</v>
      </c>
      <c r="F80" s="363">
        <f t="shared" ca="1" si="150"/>
        <v>3.1532498406680638</v>
      </c>
      <c r="G80" s="363">
        <f t="shared" ca="1" si="150"/>
        <v>3.091876792026147</v>
      </c>
      <c r="H80" s="363">
        <f t="shared" ca="1" si="150"/>
        <v>3.1973175789920094</v>
      </c>
      <c r="I80" s="363">
        <f t="shared" ca="1" si="150"/>
        <v>3.113560574933214</v>
      </c>
      <c r="J80" s="363" t="e">
        <f t="shared" ca="1" si="150"/>
        <v>#DIV/0!</v>
      </c>
      <c r="K80" s="363" t="e">
        <f t="shared" ca="1" si="150"/>
        <v>#DIV/0!</v>
      </c>
      <c r="L80" s="363" t="e">
        <f t="shared" ca="1" si="150"/>
        <v>#DIV/0!</v>
      </c>
      <c r="M80" s="363" t="e">
        <f t="shared" ca="1" si="150"/>
        <v>#DIV/0!</v>
      </c>
      <c r="O80" s="420">
        <f t="shared" ref="O80:Z80" ca="1" si="151">O35/SUM(O$24:O$44)*100</f>
        <v>3.0852797767681488</v>
      </c>
      <c r="P80" s="420">
        <f t="shared" ca="1" si="151"/>
        <v>3.1337413687778084</v>
      </c>
      <c r="Q80" s="420">
        <f t="shared" ca="1" si="151"/>
        <v>3.1282205290017377</v>
      </c>
      <c r="R80" s="420">
        <f t="shared" ca="1" si="151"/>
        <v>3.1028300544100258</v>
      </c>
      <c r="S80" s="420">
        <f t="shared" ca="1" si="151"/>
        <v>3.1731206766678088</v>
      </c>
      <c r="T80" s="420">
        <f t="shared" ca="1" si="151"/>
        <v>3.0828430411415817</v>
      </c>
      <c r="U80" s="420">
        <f t="shared" ca="1" si="151"/>
        <v>3.1361154444527308</v>
      </c>
      <c r="V80" s="420">
        <f t="shared" ca="1" si="151"/>
        <v>3.1041253417126144</v>
      </c>
      <c r="W80" s="420" t="e">
        <f t="shared" ca="1" si="151"/>
        <v>#DIV/0!</v>
      </c>
      <c r="X80" s="420" t="e">
        <f t="shared" ca="1" si="151"/>
        <v>#DIV/0!</v>
      </c>
      <c r="Y80" s="420" t="e">
        <f t="shared" ca="1" si="151"/>
        <v>#DIV/0!</v>
      </c>
      <c r="Z80" s="420" t="e">
        <f t="shared" ca="1" si="151"/>
        <v>#DIV/0!</v>
      </c>
      <c r="AB80" s="363">
        <f t="shared" ref="AB80:AM80" ca="1" si="152">AB35/SUM(AB$24:AB$44)*100</f>
        <v>3.1253357806086886</v>
      </c>
      <c r="AC80" s="363">
        <f t="shared" ca="1" si="152"/>
        <v>3.1952932526515792</v>
      </c>
      <c r="AD80" s="363">
        <f t="shared" ca="1" si="152"/>
        <v>3.0935911953650979</v>
      </c>
      <c r="AE80" s="363">
        <f t="shared" ca="1" si="152"/>
        <v>3.0491116666001918</v>
      </c>
      <c r="AF80" s="363">
        <f t="shared" ca="1" si="152"/>
        <v>3.0323701426194649</v>
      </c>
      <c r="AG80" s="363">
        <f t="shared" ca="1" si="152"/>
        <v>3.2106356981901238</v>
      </c>
      <c r="AH80" s="363">
        <f t="shared" ca="1" si="152"/>
        <v>3.1710789310657739</v>
      </c>
      <c r="AI80" s="363">
        <f t="shared" ca="1" si="152"/>
        <v>3.0434915954536601</v>
      </c>
      <c r="AJ80" s="363">
        <f t="shared" ca="1" si="152"/>
        <v>3.1303342563207335</v>
      </c>
      <c r="AK80" s="363">
        <f t="shared" ca="1" si="152"/>
        <v>3.1226758744109788</v>
      </c>
      <c r="AL80" s="363">
        <f t="shared" ca="1" si="152"/>
        <v>3.1958601008237593</v>
      </c>
      <c r="AM80" s="363">
        <f t="shared" ca="1" si="152"/>
        <v>3.0125431895642523</v>
      </c>
      <c r="AO80" s="420">
        <f t="shared" ref="AO80:AZ80" ca="1" si="153">AO35/SUM(AO$24:AO$44)*100</f>
        <v>3.1397708788246597</v>
      </c>
      <c r="AP80" s="420">
        <f t="shared" ca="1" si="153"/>
        <v>3.1577151074430798</v>
      </c>
      <c r="AQ80" s="420">
        <f t="shared" ca="1" si="153"/>
        <v>3.0562334058941132</v>
      </c>
      <c r="AR80" s="420">
        <f t="shared" ca="1" si="153"/>
        <v>3.1068244197732531</v>
      </c>
      <c r="AS80" s="420">
        <f t="shared" ca="1" si="153"/>
        <v>3.0909011229434786</v>
      </c>
      <c r="AT80" s="420">
        <f t="shared" ca="1" si="153"/>
        <v>3.1535906423199136</v>
      </c>
      <c r="AU80" s="420">
        <f t="shared" ca="1" si="153"/>
        <v>3.1193765093785735</v>
      </c>
      <c r="AV80" s="420">
        <f t="shared" ca="1" si="153"/>
        <v>3.1091992655473191</v>
      </c>
      <c r="AW80" s="420">
        <f t="shared" ca="1" si="153"/>
        <v>3.1576384313818413</v>
      </c>
      <c r="AX80" s="420">
        <f t="shared" ca="1" si="153"/>
        <v>3.0826140940294664</v>
      </c>
      <c r="AY80" s="420">
        <f t="shared" ca="1" si="153"/>
        <v>3.1383231430623444</v>
      </c>
      <c r="AZ80" s="420">
        <f t="shared" ca="1" si="153"/>
        <v>3.0793292143155706</v>
      </c>
      <c r="BB80" s="420">
        <f t="shared" ref="BB80:BM80" ca="1" si="154">BB35/SUM(BB$24:BB$44)*100</f>
        <v>3.1068244197732531</v>
      </c>
      <c r="BC80" s="420">
        <f t="shared" ca="1" si="154"/>
        <v>3.0909011229434786</v>
      </c>
      <c r="BD80" s="420">
        <f t="shared" ca="1" si="154"/>
        <v>3.1535906423199136</v>
      </c>
      <c r="BE80" s="420">
        <f t="shared" ca="1" si="154"/>
        <v>3.1193765093785735</v>
      </c>
      <c r="BF80" s="420">
        <f t="shared" ca="1" si="154"/>
        <v>3.1091992655473191</v>
      </c>
      <c r="BG80" s="420">
        <f t="shared" ca="1" si="154"/>
        <v>3.1576384313818413</v>
      </c>
      <c r="BH80" s="420">
        <f t="shared" ca="1" si="154"/>
        <v>3.0826140940294664</v>
      </c>
      <c r="BI80" s="420">
        <f t="shared" ca="1" si="154"/>
        <v>3.1383231430623444</v>
      </c>
      <c r="BJ80" s="420">
        <f t="shared" ca="1" si="154"/>
        <v>3.0793292143155706</v>
      </c>
      <c r="BK80" s="420" t="e">
        <f t="shared" ca="1" si="154"/>
        <v>#DIV/0!</v>
      </c>
      <c r="BL80" s="420" t="e">
        <f t="shared" ca="1" si="154"/>
        <v>#DIV/0!</v>
      </c>
      <c r="BM80" s="420" t="e">
        <f t="shared" ca="1" si="154"/>
        <v>#DIV/0!</v>
      </c>
    </row>
    <row r="81" spans="1:65" s="371" customFormat="1" x14ac:dyDescent="0.2">
      <c r="A81" s="420" t="s">
        <v>25</v>
      </c>
      <c r="B81" s="363">
        <f t="shared" ref="B81:M81" ca="1" si="155">B36/SUM(B$24:B$44)*100</f>
        <v>2.9873008864357922</v>
      </c>
      <c r="C81" s="363">
        <f t="shared" ca="1" si="155"/>
        <v>2.9994378274092184</v>
      </c>
      <c r="D81" s="363">
        <f t="shared" ca="1" si="155"/>
        <v>3.01814319523303</v>
      </c>
      <c r="E81" s="363">
        <f t="shared" ca="1" si="155"/>
        <v>2.8985248909391714</v>
      </c>
      <c r="F81" s="363">
        <f t="shared" ca="1" si="155"/>
        <v>2.9033589039366192</v>
      </c>
      <c r="G81" s="363">
        <f t="shared" ca="1" si="155"/>
        <v>2.9360522054630631</v>
      </c>
      <c r="H81" s="363">
        <f t="shared" ca="1" si="155"/>
        <v>3.0437803219430326</v>
      </c>
      <c r="I81" s="363">
        <f t="shared" ca="1" si="155"/>
        <v>2.9479770591081462</v>
      </c>
      <c r="J81" s="363" t="e">
        <f t="shared" ca="1" si="155"/>
        <v>#DIV/0!</v>
      </c>
      <c r="K81" s="363" t="e">
        <f t="shared" ca="1" si="155"/>
        <v>#DIV/0!</v>
      </c>
      <c r="L81" s="363" t="e">
        <f t="shared" ca="1" si="155"/>
        <v>#DIV/0!</v>
      </c>
      <c r="M81" s="363" t="e">
        <f t="shared" ca="1" si="155"/>
        <v>#DIV/0!</v>
      </c>
      <c r="O81" s="420">
        <f t="shared" ref="O81:Z81" ca="1" si="156">O36/SUM(O$24:O$44)*100</f>
        <v>3.039618673518758</v>
      </c>
      <c r="P81" s="420">
        <f t="shared" ca="1" si="156"/>
        <v>3.0018625560986676</v>
      </c>
      <c r="Q81" s="420">
        <f t="shared" ca="1" si="156"/>
        <v>2.9973572975594642</v>
      </c>
      <c r="R81" s="420">
        <f t="shared" ca="1" si="156"/>
        <v>2.9357530203611049</v>
      </c>
      <c r="S81" s="420">
        <f t="shared" ca="1" si="156"/>
        <v>2.9275493398119807</v>
      </c>
      <c r="T81" s="420">
        <f t="shared" ca="1" si="156"/>
        <v>2.9273257058427107</v>
      </c>
      <c r="U81" s="420">
        <f t="shared" ca="1" si="156"/>
        <v>2.9949832360231925</v>
      </c>
      <c r="V81" s="420">
        <f t="shared" ca="1" si="156"/>
        <v>2.9716686643777996</v>
      </c>
      <c r="W81" s="420" t="e">
        <f t="shared" ca="1" si="156"/>
        <v>#DIV/0!</v>
      </c>
      <c r="X81" s="420" t="e">
        <f t="shared" ca="1" si="156"/>
        <v>#DIV/0!</v>
      </c>
      <c r="Y81" s="420" t="e">
        <f t="shared" ca="1" si="156"/>
        <v>#DIV/0!</v>
      </c>
      <c r="Z81" s="420" t="e">
        <f t="shared" ca="1" si="156"/>
        <v>#DIV/0!</v>
      </c>
      <c r="AB81" s="363">
        <f t="shared" ref="AB81:AM81" ca="1" si="157">AB36/SUM(AB$24:AB$44)*100</f>
        <v>3.0520784556634948</v>
      </c>
      <c r="AC81" s="363">
        <f t="shared" ca="1" si="157"/>
        <v>3.0519526378187289</v>
      </c>
      <c r="AD81" s="363">
        <f t="shared" ca="1" si="157"/>
        <v>3.002506722018186</v>
      </c>
      <c r="AE81" s="363">
        <f t="shared" ca="1" si="157"/>
        <v>3.0017050330598876</v>
      </c>
      <c r="AF81" s="363">
        <f t="shared" ca="1" si="157"/>
        <v>2.9613207928580616</v>
      </c>
      <c r="AG81" s="363">
        <f t="shared" ca="1" si="157"/>
        <v>2.9872366878943293</v>
      </c>
      <c r="AH81" s="363">
        <f t="shared" ca="1" si="157"/>
        <v>2.9734750064077273</v>
      </c>
      <c r="AI81" s="363">
        <f t="shared" ca="1" si="157"/>
        <v>2.9628906505384869</v>
      </c>
      <c r="AJ81" s="363">
        <f t="shared" ca="1" si="157"/>
        <v>2.8873493581702685</v>
      </c>
      <c r="AK81" s="363">
        <f t="shared" ca="1" si="157"/>
        <v>2.9373608859672666</v>
      </c>
      <c r="AL81" s="363">
        <f t="shared" ca="1" si="157"/>
        <v>2.9955202788198512</v>
      </c>
      <c r="AM81" s="363">
        <f t="shared" ca="1" si="157"/>
        <v>2.9948703508784313</v>
      </c>
      <c r="AO81" s="420">
        <f t="shared" ref="AO81:AZ81" ca="1" si="158">AO36/SUM(AO$24:AO$44)*100</f>
        <v>3.099023232414801</v>
      </c>
      <c r="AP81" s="420">
        <f t="shared" ca="1" si="158"/>
        <v>3.0349407686829473</v>
      </c>
      <c r="AQ81" s="420">
        <f t="shared" ca="1" si="158"/>
        <v>3.001771608336131</v>
      </c>
      <c r="AR81" s="420">
        <f t="shared" ca="1" si="158"/>
        <v>2.9668252648525506</v>
      </c>
      <c r="AS81" s="420">
        <f t="shared" ca="1" si="158"/>
        <v>3.014337293613981</v>
      </c>
      <c r="AT81" s="420">
        <f t="shared" ca="1" si="158"/>
        <v>2.9758684986306285</v>
      </c>
      <c r="AU81" s="420">
        <f t="shared" ca="1" si="158"/>
        <v>2.9775450128325196</v>
      </c>
      <c r="AV81" s="420">
        <f t="shared" ca="1" si="158"/>
        <v>2.9367659335623797</v>
      </c>
      <c r="AW81" s="420">
        <f t="shared" ca="1" si="158"/>
        <v>2.9218351990637657</v>
      </c>
      <c r="AX81" s="420">
        <f t="shared" ca="1" si="158"/>
        <v>2.9319307698917694</v>
      </c>
      <c r="AY81" s="420">
        <f t="shared" ca="1" si="158"/>
        <v>2.9879906557457132</v>
      </c>
      <c r="AZ81" s="420">
        <f t="shared" ca="1" si="158"/>
        <v>2.9694046297677823</v>
      </c>
      <c r="BB81" s="420">
        <f t="shared" ref="BB81:BM81" ca="1" si="159">BB36/SUM(BB$24:BB$44)*100</f>
        <v>2.9668252648525506</v>
      </c>
      <c r="BC81" s="420">
        <f t="shared" ca="1" si="159"/>
        <v>3.014337293613981</v>
      </c>
      <c r="BD81" s="420">
        <f t="shared" ca="1" si="159"/>
        <v>2.9758684986306285</v>
      </c>
      <c r="BE81" s="420">
        <f t="shared" ca="1" si="159"/>
        <v>2.9775450128325196</v>
      </c>
      <c r="BF81" s="420">
        <f t="shared" ca="1" si="159"/>
        <v>2.9367659335623797</v>
      </c>
      <c r="BG81" s="420">
        <f t="shared" ca="1" si="159"/>
        <v>2.9218351990637657</v>
      </c>
      <c r="BH81" s="420">
        <f t="shared" ca="1" si="159"/>
        <v>2.9319307698917694</v>
      </c>
      <c r="BI81" s="420">
        <f t="shared" ca="1" si="159"/>
        <v>2.9879906557457132</v>
      </c>
      <c r="BJ81" s="420">
        <f t="shared" ca="1" si="159"/>
        <v>2.9694046297677823</v>
      </c>
      <c r="BK81" s="420" t="e">
        <f t="shared" ca="1" si="159"/>
        <v>#DIV/0!</v>
      </c>
      <c r="BL81" s="420" t="e">
        <f t="shared" ca="1" si="159"/>
        <v>#DIV/0!</v>
      </c>
      <c r="BM81" s="420" t="e">
        <f t="shared" ca="1" si="159"/>
        <v>#DIV/0!</v>
      </c>
    </row>
    <row r="82" spans="1:65" s="371" customFormat="1" x14ac:dyDescent="0.2">
      <c r="A82" s="420" t="s">
        <v>26</v>
      </c>
      <c r="B82" s="363">
        <f t="shared" ref="B82:M82" ca="1" si="160">B37/SUM(B$24:B$44)*100</f>
        <v>5.3045169781712174</v>
      </c>
      <c r="C82" s="363">
        <f t="shared" ca="1" si="160"/>
        <v>4.9576178644475037</v>
      </c>
      <c r="D82" s="363">
        <f t="shared" ca="1" si="160"/>
        <v>4.609406294013449</v>
      </c>
      <c r="E82" s="363">
        <f t="shared" ca="1" si="160"/>
        <v>4.9140654704843785</v>
      </c>
      <c r="F82" s="363">
        <f t="shared" ca="1" si="160"/>
        <v>5.1845168749362323</v>
      </c>
      <c r="G82" s="363">
        <f t="shared" ca="1" si="160"/>
        <v>4.7853460773308854</v>
      </c>
      <c r="H82" s="363">
        <f t="shared" ca="1" si="160"/>
        <v>4.869164863321414</v>
      </c>
      <c r="I82" s="363">
        <f t="shared" ca="1" si="160"/>
        <v>4.6471755398324399</v>
      </c>
      <c r="J82" s="363" t="e">
        <f t="shared" ca="1" si="160"/>
        <v>#DIV/0!</v>
      </c>
      <c r="K82" s="363" t="e">
        <f t="shared" ca="1" si="160"/>
        <v>#DIV/0!</v>
      </c>
      <c r="L82" s="363" t="e">
        <f t="shared" ca="1" si="160"/>
        <v>#DIV/0!</v>
      </c>
      <c r="M82" s="363" t="e">
        <f t="shared" ca="1" si="160"/>
        <v>#DIV/0!</v>
      </c>
      <c r="O82" s="420">
        <f t="shared" ref="O82:Z82" ca="1" si="161">O37/SUM(O$24:O$44)*100</f>
        <v>5.1403693201329643</v>
      </c>
      <c r="P82" s="420">
        <f t="shared" ca="1" si="161"/>
        <v>5.0221226839923254</v>
      </c>
      <c r="Q82" s="420">
        <f t="shared" ca="1" si="161"/>
        <v>4.7917061312544078</v>
      </c>
      <c r="R82" s="420">
        <f t="shared" ca="1" si="161"/>
        <v>5.0158474076547179</v>
      </c>
      <c r="S82" s="420">
        <f t="shared" ca="1" si="161"/>
        <v>4.9597405111501702</v>
      </c>
      <c r="T82" s="420">
        <f t="shared" ca="1" si="161"/>
        <v>4.7916642844937707</v>
      </c>
      <c r="U82" s="420">
        <f t="shared" ca="1" si="161"/>
        <v>5.0138216913278066</v>
      </c>
      <c r="V82" s="420">
        <f t="shared" ca="1" si="161"/>
        <v>4.7065398215093746</v>
      </c>
      <c r="W82" s="420" t="e">
        <f t="shared" ca="1" si="161"/>
        <v>#DIV/0!</v>
      </c>
      <c r="X82" s="420" t="e">
        <f t="shared" ca="1" si="161"/>
        <v>#DIV/0!</v>
      </c>
      <c r="Y82" s="420" t="e">
        <f t="shared" ca="1" si="161"/>
        <v>#DIV/0!</v>
      </c>
      <c r="Z82" s="420" t="e">
        <f t="shared" ca="1" si="161"/>
        <v>#DIV/0!</v>
      </c>
      <c r="AB82" s="363">
        <f t="shared" ref="AB82:AM82" ca="1" si="162">AB37/SUM(AB$24:AB$44)*100</f>
        <v>5.3775783167658657</v>
      </c>
      <c r="AC82" s="363">
        <f t="shared" ca="1" si="162"/>
        <v>5.0632001048839168</v>
      </c>
      <c r="AD82" s="363">
        <f t="shared" ca="1" si="162"/>
        <v>5.1060267097967005</v>
      </c>
      <c r="AE82" s="363">
        <f t="shared" ca="1" si="162"/>
        <v>5.1283584880035082</v>
      </c>
      <c r="AF82" s="363">
        <f t="shared" ca="1" si="162"/>
        <v>5.2112727666598904</v>
      </c>
      <c r="AG82" s="363">
        <f t="shared" ca="1" si="162"/>
        <v>4.794432542684584</v>
      </c>
      <c r="AH82" s="363">
        <f t="shared" ca="1" si="162"/>
        <v>4.661755801491303</v>
      </c>
      <c r="AI82" s="363">
        <f t="shared" ca="1" si="162"/>
        <v>5.0084695264848564</v>
      </c>
      <c r="AJ82" s="363">
        <f t="shared" ca="1" si="162"/>
        <v>5.0726036878433236</v>
      </c>
      <c r="AK82" s="363">
        <f t="shared" ca="1" si="162"/>
        <v>4.7609968958682112</v>
      </c>
      <c r="AL82" s="363">
        <f t="shared" ca="1" si="162"/>
        <v>4.875485844724019</v>
      </c>
      <c r="AM82" s="363">
        <f t="shared" ca="1" si="162"/>
        <v>4.8140962041098021</v>
      </c>
      <c r="AO82" s="420">
        <f t="shared" ref="AO82:AZ82" ca="1" si="163">AO37/SUM(AO$24:AO$44)*100</f>
        <v>5.2721141435695982</v>
      </c>
      <c r="AP82" s="420">
        <f t="shared" ca="1" si="163"/>
        <v>5.0764469920224498</v>
      </c>
      <c r="AQ82" s="420">
        <f t="shared" ca="1" si="163"/>
        <v>5.248105634310793</v>
      </c>
      <c r="AR82" s="420">
        <f t="shared" ca="1" si="163"/>
        <v>5.0625526793778368</v>
      </c>
      <c r="AS82" s="420">
        <f t="shared" ca="1" si="163"/>
        <v>5.0663497296581905</v>
      </c>
      <c r="AT82" s="420">
        <f t="shared" ca="1" si="163"/>
        <v>4.8655175759775702</v>
      </c>
      <c r="AU82" s="420">
        <f t="shared" ca="1" si="163"/>
        <v>4.7943431745078664</v>
      </c>
      <c r="AV82" s="420">
        <f t="shared" ca="1" si="163"/>
        <v>4.968285330956566</v>
      </c>
      <c r="AW82" s="420">
        <f t="shared" ca="1" si="163"/>
        <v>4.9267151424232329</v>
      </c>
      <c r="AX82" s="420">
        <f t="shared" ca="1" si="163"/>
        <v>4.8231501544008024</v>
      </c>
      <c r="AY82" s="420">
        <f t="shared" ca="1" si="163"/>
        <v>5.0014376444223689</v>
      </c>
      <c r="AZ82" s="420">
        <f t="shared" ca="1" si="163"/>
        <v>4.7720572380720201</v>
      </c>
      <c r="BB82" s="420">
        <f t="shared" ref="BB82:BM82" ca="1" si="164">BB37/SUM(BB$24:BB$44)*100</f>
        <v>5.0625526793778368</v>
      </c>
      <c r="BC82" s="420">
        <f t="shared" ca="1" si="164"/>
        <v>5.0663497296581905</v>
      </c>
      <c r="BD82" s="420">
        <f t="shared" ca="1" si="164"/>
        <v>4.8655175759775702</v>
      </c>
      <c r="BE82" s="420">
        <f t="shared" ca="1" si="164"/>
        <v>4.7943431745078664</v>
      </c>
      <c r="BF82" s="420">
        <f t="shared" ca="1" si="164"/>
        <v>4.968285330956566</v>
      </c>
      <c r="BG82" s="420">
        <f t="shared" ca="1" si="164"/>
        <v>4.9267151424232329</v>
      </c>
      <c r="BH82" s="420">
        <f t="shared" ca="1" si="164"/>
        <v>4.8231501544008024</v>
      </c>
      <c r="BI82" s="420">
        <f t="shared" ca="1" si="164"/>
        <v>5.0014376444223689</v>
      </c>
      <c r="BJ82" s="420">
        <f t="shared" ca="1" si="164"/>
        <v>4.7720572380720201</v>
      </c>
      <c r="BK82" s="420" t="e">
        <f t="shared" ca="1" si="164"/>
        <v>#DIV/0!</v>
      </c>
      <c r="BL82" s="420" t="e">
        <f t="shared" ca="1" si="164"/>
        <v>#DIV/0!</v>
      </c>
      <c r="BM82" s="420" t="e">
        <f t="shared" ca="1" si="164"/>
        <v>#DIV/0!</v>
      </c>
    </row>
    <row r="83" spans="1:65" s="371" customFormat="1" x14ac:dyDescent="0.2">
      <c r="A83" s="420" t="s">
        <v>27</v>
      </c>
      <c r="B83" s="363">
        <f t="shared" ref="B83:M83" ca="1" si="165">B38/SUM(B$24:B$44)*100</f>
        <v>3.1986614268151121</v>
      </c>
      <c r="C83" s="363">
        <f t="shared" ca="1" si="165"/>
        <v>3.1982967686375408</v>
      </c>
      <c r="D83" s="363">
        <f t="shared" ca="1" si="165"/>
        <v>3.2768466927193347</v>
      </c>
      <c r="E83" s="363">
        <f t="shared" ca="1" si="165"/>
        <v>3.1523834453798618</v>
      </c>
      <c r="F83" s="363">
        <f t="shared" ca="1" si="165"/>
        <v>3.1826038899752493</v>
      </c>
      <c r="G83" s="363">
        <f t="shared" ca="1" si="165"/>
        <v>3.0466788733175489</v>
      </c>
      <c r="H83" s="363">
        <f t="shared" ca="1" si="165"/>
        <v>3.1338152777276655</v>
      </c>
      <c r="I83" s="363">
        <f t="shared" ca="1" si="165"/>
        <v>3.0853320764085859</v>
      </c>
      <c r="J83" s="363" t="e">
        <f t="shared" ca="1" si="165"/>
        <v>#DIV/0!</v>
      </c>
      <c r="K83" s="363" t="e">
        <f t="shared" ca="1" si="165"/>
        <v>#DIV/0!</v>
      </c>
      <c r="L83" s="363" t="e">
        <f t="shared" ca="1" si="165"/>
        <v>#DIV/0!</v>
      </c>
      <c r="M83" s="363" t="e">
        <f t="shared" ca="1" si="165"/>
        <v>#DIV/0!</v>
      </c>
      <c r="O83" s="420">
        <f t="shared" ref="O83:Z83" ca="1" si="166">O38/SUM(O$24:O$44)*100</f>
        <v>3.2077913163159075</v>
      </c>
      <c r="P83" s="420">
        <f t="shared" ca="1" si="166"/>
        <v>3.2131381355085238</v>
      </c>
      <c r="Q83" s="420">
        <f t="shared" ca="1" si="166"/>
        <v>3.1980795247008658</v>
      </c>
      <c r="R83" s="420">
        <f t="shared" ca="1" si="166"/>
        <v>3.1242223357678442</v>
      </c>
      <c r="S83" s="420">
        <f t="shared" ca="1" si="166"/>
        <v>3.2227276999166015</v>
      </c>
      <c r="T83" s="420">
        <f t="shared" ca="1" si="166"/>
        <v>3.1003340026725259</v>
      </c>
      <c r="U83" s="420">
        <f t="shared" ca="1" si="166"/>
        <v>3.0629089523084785</v>
      </c>
      <c r="V83" s="420">
        <f t="shared" ca="1" si="166"/>
        <v>3.0555305505736721</v>
      </c>
      <c r="W83" s="420" t="e">
        <f t="shared" ca="1" si="166"/>
        <v>#DIV/0!</v>
      </c>
      <c r="X83" s="420" t="e">
        <f t="shared" ca="1" si="166"/>
        <v>#DIV/0!</v>
      </c>
      <c r="Y83" s="420" t="e">
        <f t="shared" ca="1" si="166"/>
        <v>#DIV/0!</v>
      </c>
      <c r="Z83" s="420" t="e">
        <f t="shared" ca="1" si="166"/>
        <v>#DIV/0!</v>
      </c>
      <c r="AB83" s="363">
        <f t="shared" ref="AB83:AM83" ca="1" si="167">AB38/SUM(AB$24:AB$44)*100</f>
        <v>3.1987385829977519</v>
      </c>
      <c r="AC83" s="363">
        <f t="shared" ca="1" si="167"/>
        <v>3.1887838195500522</v>
      </c>
      <c r="AD83" s="363">
        <f t="shared" ca="1" si="167"/>
        <v>3.3664280360684273</v>
      </c>
      <c r="AE83" s="363">
        <f t="shared" ca="1" si="167"/>
        <v>3.2097234622501309</v>
      </c>
      <c r="AF83" s="363">
        <f t="shared" ca="1" si="167"/>
        <v>3.1820983067753912</v>
      </c>
      <c r="AG83" s="363">
        <f t="shared" ca="1" si="167"/>
        <v>3.194292093158777</v>
      </c>
      <c r="AH83" s="363">
        <f t="shared" ca="1" si="167"/>
        <v>3.2686556091723418</v>
      </c>
      <c r="AI83" s="363">
        <f t="shared" ca="1" si="167"/>
        <v>3.1089182450043773</v>
      </c>
      <c r="AJ83" s="363">
        <f t="shared" ca="1" si="167"/>
        <v>3.1660770542153709</v>
      </c>
      <c r="AK83" s="363">
        <f t="shared" ca="1" si="167"/>
        <v>3.035245897649042</v>
      </c>
      <c r="AL83" s="363">
        <f t="shared" ca="1" si="167"/>
        <v>3.1239920365943994</v>
      </c>
      <c r="AM83" s="363">
        <f t="shared" ca="1" si="167"/>
        <v>3.030191474195604</v>
      </c>
      <c r="AO83" s="420">
        <f t="shared" ref="AO83:AZ83" ca="1" si="168">AO38/SUM(AO$24:AO$44)*100</f>
        <v>3.2217351472825624</v>
      </c>
      <c r="AP83" s="420">
        <f t="shared" ca="1" si="168"/>
        <v>3.2142159555797329</v>
      </c>
      <c r="AQ83" s="420">
        <f t="shared" ca="1" si="168"/>
        <v>3.3177405663604351</v>
      </c>
      <c r="AR83" s="420">
        <f t="shared" ca="1" si="168"/>
        <v>3.2203560860504772</v>
      </c>
      <c r="AS83" s="420">
        <f t="shared" ca="1" si="168"/>
        <v>3.2036757194351715</v>
      </c>
      <c r="AT83" s="420">
        <f t="shared" ca="1" si="168"/>
        <v>3.2135332522263909</v>
      </c>
      <c r="AU83" s="420">
        <f t="shared" ca="1" si="168"/>
        <v>3.1958808272099</v>
      </c>
      <c r="AV83" s="420">
        <f t="shared" ca="1" si="168"/>
        <v>3.1268134557730516</v>
      </c>
      <c r="AW83" s="420">
        <f t="shared" ca="1" si="168"/>
        <v>3.1883154497651174</v>
      </c>
      <c r="AX83" s="420">
        <f t="shared" ca="1" si="168"/>
        <v>3.0778715843484039</v>
      </c>
      <c r="AY83" s="420">
        <f t="shared" ca="1" si="168"/>
        <v>3.0517042561926884</v>
      </c>
      <c r="AZ83" s="420">
        <f t="shared" ca="1" si="168"/>
        <v>3.0401827327392663</v>
      </c>
      <c r="BB83" s="420">
        <f t="shared" ref="BB83:BM83" ca="1" si="169">BB38/SUM(BB$24:BB$44)*100</f>
        <v>3.2203560860504772</v>
      </c>
      <c r="BC83" s="420">
        <f t="shared" ca="1" si="169"/>
        <v>3.2036757194351715</v>
      </c>
      <c r="BD83" s="420">
        <f t="shared" ca="1" si="169"/>
        <v>3.2135332522263909</v>
      </c>
      <c r="BE83" s="420">
        <f t="shared" ca="1" si="169"/>
        <v>3.1958808272099</v>
      </c>
      <c r="BF83" s="420">
        <f t="shared" ca="1" si="169"/>
        <v>3.1268134557730516</v>
      </c>
      <c r="BG83" s="420">
        <f t="shared" ca="1" si="169"/>
        <v>3.1883154497651174</v>
      </c>
      <c r="BH83" s="420">
        <f t="shared" ca="1" si="169"/>
        <v>3.0778715843484039</v>
      </c>
      <c r="BI83" s="420">
        <f t="shared" ca="1" si="169"/>
        <v>3.0517042561926884</v>
      </c>
      <c r="BJ83" s="420">
        <f t="shared" ca="1" si="169"/>
        <v>3.0401827327392663</v>
      </c>
      <c r="BK83" s="420" t="e">
        <f t="shared" ca="1" si="169"/>
        <v>#DIV/0!</v>
      </c>
      <c r="BL83" s="420" t="e">
        <f t="shared" ca="1" si="169"/>
        <v>#DIV/0!</v>
      </c>
      <c r="BM83" s="420" t="e">
        <f t="shared" ca="1" si="169"/>
        <v>#DIV/0!</v>
      </c>
    </row>
    <row r="84" spans="1:65" s="371" customFormat="1" x14ac:dyDescent="0.2">
      <c r="A84" s="420" t="s">
        <v>28</v>
      </c>
      <c r="B84" s="363">
        <f t="shared" ref="B84:M84" ca="1" si="170">B39/SUM(B$24:B$44)*100</f>
        <v>4.2002030742990195</v>
      </c>
      <c r="C84" s="363">
        <f t="shared" ca="1" si="170"/>
        <v>4.2585674303279886</v>
      </c>
      <c r="D84" s="363">
        <f t="shared" ca="1" si="170"/>
        <v>4.1501525905829961</v>
      </c>
      <c r="E84" s="363">
        <f t="shared" ca="1" si="170"/>
        <v>3.9228952284266381</v>
      </c>
      <c r="F84" s="363">
        <f t="shared" ca="1" si="170"/>
        <v>4.0862122507918288</v>
      </c>
      <c r="G84" s="363">
        <f t="shared" ca="1" si="170"/>
        <v>4.2664668856187964</v>
      </c>
      <c r="H84" s="363">
        <f t="shared" ca="1" si="170"/>
        <v>4.2260440488509978</v>
      </c>
      <c r="I84" s="363">
        <f t="shared" ca="1" si="170"/>
        <v>3.8736706707638504</v>
      </c>
      <c r="J84" s="363" t="e">
        <f t="shared" ca="1" si="170"/>
        <v>#DIV/0!</v>
      </c>
      <c r="K84" s="363" t="e">
        <f t="shared" ca="1" si="170"/>
        <v>#DIV/0!</v>
      </c>
      <c r="L84" s="363" t="e">
        <f t="shared" ca="1" si="170"/>
        <v>#DIV/0!</v>
      </c>
      <c r="M84" s="363" t="e">
        <f t="shared" ca="1" si="170"/>
        <v>#DIV/0!</v>
      </c>
      <c r="O84" s="420">
        <f t="shared" ref="O84:Z84" ca="1" si="171">O39/SUM(O$24:O$44)*100</f>
        <v>4.1774094113476599</v>
      </c>
      <c r="P84" s="420">
        <f t="shared" ca="1" si="171"/>
        <v>4.1334300874599927</v>
      </c>
      <c r="Q84" s="420">
        <f t="shared" ca="1" si="171"/>
        <v>4.0833221107786226</v>
      </c>
      <c r="R84" s="420">
        <f t="shared" ca="1" si="171"/>
        <v>4.0814598449094195</v>
      </c>
      <c r="S84" s="420">
        <f t="shared" ca="1" si="171"/>
        <v>4.0054274375905363</v>
      </c>
      <c r="T84" s="420">
        <f t="shared" ca="1" si="171"/>
        <v>4.1294206297077984</v>
      </c>
      <c r="U84" s="420">
        <f t="shared" ca="1" si="171"/>
        <v>4.1435231613790799</v>
      </c>
      <c r="V84" s="420">
        <f t="shared" ca="1" si="171"/>
        <v>4.0418030684605704</v>
      </c>
      <c r="W84" s="420" t="e">
        <f t="shared" ca="1" si="171"/>
        <v>#DIV/0!</v>
      </c>
      <c r="X84" s="420" t="e">
        <f t="shared" ca="1" si="171"/>
        <v>#DIV/0!</v>
      </c>
      <c r="Y84" s="420" t="e">
        <f t="shared" ca="1" si="171"/>
        <v>#DIV/0!</v>
      </c>
      <c r="Z84" s="420" t="e">
        <f t="shared" ca="1" si="171"/>
        <v>#DIV/0!</v>
      </c>
      <c r="AB84" s="363">
        <f t="shared" ref="AB84:AM84" ca="1" si="172">AB39/SUM(AB$24:AB$44)*100</f>
        <v>4.4962625088511601</v>
      </c>
      <c r="AC84" s="363">
        <f t="shared" ca="1" si="172"/>
        <v>4.4025019991776242</v>
      </c>
      <c r="AD84" s="363">
        <f t="shared" ca="1" si="172"/>
        <v>4.212408491236455</v>
      </c>
      <c r="AE84" s="363">
        <f t="shared" ca="1" si="172"/>
        <v>4.1077483131188597</v>
      </c>
      <c r="AF84" s="363">
        <f t="shared" ca="1" si="172"/>
        <v>4.2432459309605308</v>
      </c>
      <c r="AG84" s="363">
        <f t="shared" ca="1" si="172"/>
        <v>4.2248466831585789</v>
      </c>
      <c r="AH84" s="363">
        <f t="shared" ca="1" si="172"/>
        <v>4.072995507850016</v>
      </c>
      <c r="AI84" s="363">
        <f t="shared" ca="1" si="172"/>
        <v>3.9135726824582071</v>
      </c>
      <c r="AJ84" s="363">
        <f t="shared" ca="1" si="172"/>
        <v>4.1453063704000712</v>
      </c>
      <c r="AK84" s="363">
        <f t="shared" ca="1" si="172"/>
        <v>4.2030446370495511</v>
      </c>
      <c r="AL84" s="363">
        <f t="shared" ca="1" si="172"/>
        <v>4.1936055215765906</v>
      </c>
      <c r="AM84" s="363">
        <f t="shared" ca="1" si="172"/>
        <v>3.9175292025029442</v>
      </c>
      <c r="AO84" s="420">
        <f t="shared" ref="AO84:AZ84" ca="1" si="173">AO39/SUM(AO$24:AO$44)*100</f>
        <v>4.4077967449050686</v>
      </c>
      <c r="AP84" s="420">
        <f t="shared" ca="1" si="173"/>
        <v>4.3095198158356354</v>
      </c>
      <c r="AQ84" s="420">
        <f t="shared" ca="1" si="173"/>
        <v>4.2405339099820392</v>
      </c>
      <c r="AR84" s="420">
        <f t="shared" ca="1" si="173"/>
        <v>4.2625051845960513</v>
      </c>
      <c r="AS84" s="420">
        <f t="shared" ca="1" si="173"/>
        <v>4.1701801023647311</v>
      </c>
      <c r="AT84" s="420">
        <f t="shared" ca="1" si="173"/>
        <v>4.1446109175408914</v>
      </c>
      <c r="AU84" s="420">
        <f t="shared" ca="1" si="173"/>
        <v>4.0851122311877148</v>
      </c>
      <c r="AV84" s="420">
        <f t="shared" ca="1" si="173"/>
        <v>4.0843755910323818</v>
      </c>
      <c r="AW84" s="420">
        <f t="shared" ca="1" si="173"/>
        <v>4.0610113813619275</v>
      </c>
      <c r="AX84" s="420">
        <f t="shared" ca="1" si="173"/>
        <v>4.1075088765751691</v>
      </c>
      <c r="AY84" s="420">
        <f t="shared" ca="1" si="173"/>
        <v>4.1900539507422057</v>
      </c>
      <c r="AZ84" s="420">
        <f t="shared" ca="1" si="173"/>
        <v>4.0861390350929288</v>
      </c>
      <c r="BB84" s="420">
        <f t="shared" ref="BB84:BM84" ca="1" si="174">BB39/SUM(BB$24:BB$44)*100</f>
        <v>4.2625051845960513</v>
      </c>
      <c r="BC84" s="420">
        <f t="shared" ca="1" si="174"/>
        <v>4.1701801023647311</v>
      </c>
      <c r="BD84" s="420">
        <f t="shared" ca="1" si="174"/>
        <v>4.1446109175408914</v>
      </c>
      <c r="BE84" s="420">
        <f t="shared" ca="1" si="174"/>
        <v>4.0851122311877148</v>
      </c>
      <c r="BF84" s="420">
        <f t="shared" ca="1" si="174"/>
        <v>4.0843755910323818</v>
      </c>
      <c r="BG84" s="420">
        <f t="shared" ca="1" si="174"/>
        <v>4.0610113813619275</v>
      </c>
      <c r="BH84" s="420">
        <f t="shared" ca="1" si="174"/>
        <v>4.1075088765751691</v>
      </c>
      <c r="BI84" s="420">
        <f t="shared" ca="1" si="174"/>
        <v>4.1900539507422057</v>
      </c>
      <c r="BJ84" s="420">
        <f t="shared" ca="1" si="174"/>
        <v>4.0861390350929288</v>
      </c>
      <c r="BK84" s="420" t="e">
        <f t="shared" ca="1" si="174"/>
        <v>#DIV/0!</v>
      </c>
      <c r="BL84" s="420" t="e">
        <f t="shared" ca="1" si="174"/>
        <v>#DIV/0!</v>
      </c>
      <c r="BM84" s="420" t="e">
        <f t="shared" ca="1" si="174"/>
        <v>#DIV/0!</v>
      </c>
    </row>
    <row r="85" spans="1:65" s="371" customFormat="1" x14ac:dyDescent="0.2">
      <c r="A85" s="420" t="s">
        <v>29</v>
      </c>
      <c r="B85" s="363">
        <f t="shared" ref="B85:M85" ca="1" si="175">B40/SUM(B$24:B$44)*100</f>
        <v>8.941430329114711</v>
      </c>
      <c r="C85" s="363">
        <f t="shared" ca="1" si="175"/>
        <v>9.2291563815661508</v>
      </c>
      <c r="D85" s="363">
        <f t="shared" ca="1" si="175"/>
        <v>8.9977634343518176</v>
      </c>
      <c r="E85" s="363">
        <f t="shared" ca="1" si="175"/>
        <v>9.3296507844517702</v>
      </c>
      <c r="F85" s="363">
        <f t="shared" ca="1" si="175"/>
        <v>9.2255375142949188</v>
      </c>
      <c r="G85" s="363">
        <f t="shared" ca="1" si="175"/>
        <v>9.6383461579529381</v>
      </c>
      <c r="H85" s="363">
        <f t="shared" ca="1" si="175"/>
        <v>9.137870124654409</v>
      </c>
      <c r="I85" s="363">
        <f t="shared" ca="1" si="175"/>
        <v>9.6084531629341203</v>
      </c>
      <c r="J85" s="363" t="e">
        <f t="shared" ca="1" si="175"/>
        <v>#DIV/0!</v>
      </c>
      <c r="K85" s="363" t="e">
        <f t="shared" ca="1" si="175"/>
        <v>#DIV/0!</v>
      </c>
      <c r="L85" s="363" t="e">
        <f t="shared" ca="1" si="175"/>
        <v>#DIV/0!</v>
      </c>
      <c r="M85" s="363" t="e">
        <f t="shared" ca="1" si="175"/>
        <v>#DIV/0!</v>
      </c>
      <c r="O85" s="420">
        <f t="shared" ref="O85:Z85" ca="1" si="176">O40/SUM(O$24:O$44)*100</f>
        <v>9.1605452603683837</v>
      </c>
      <c r="P85" s="420">
        <f t="shared" ca="1" si="176"/>
        <v>9.2872213891255448</v>
      </c>
      <c r="Q85" s="420">
        <f t="shared" ca="1" si="176"/>
        <v>9.0559413368930155</v>
      </c>
      <c r="R85" s="420">
        <f t="shared" ca="1" si="176"/>
        <v>9.2815567180014291</v>
      </c>
      <c r="S85" s="420">
        <f t="shared" ca="1" si="176"/>
        <v>9.3761135089171699</v>
      </c>
      <c r="T85" s="420">
        <f t="shared" ca="1" si="176"/>
        <v>9.5299524354658462</v>
      </c>
      <c r="U85" s="420">
        <f t="shared" ca="1" si="176"/>
        <v>9.3606108558222001</v>
      </c>
      <c r="V85" s="420">
        <f t="shared" ca="1" si="176"/>
        <v>9.5759651480978949</v>
      </c>
      <c r="W85" s="420" t="e">
        <f t="shared" ca="1" si="176"/>
        <v>#DIV/0!</v>
      </c>
      <c r="X85" s="420" t="e">
        <f t="shared" ca="1" si="176"/>
        <v>#DIV/0!</v>
      </c>
      <c r="Y85" s="420" t="e">
        <f t="shared" ca="1" si="176"/>
        <v>#DIV/0!</v>
      </c>
      <c r="Z85" s="420" t="e">
        <f t="shared" ca="1" si="176"/>
        <v>#DIV/0!</v>
      </c>
      <c r="AB85" s="363">
        <f t="shared" ref="AB85:AM85" ca="1" si="177">AB40/SUM(AB$24:AB$44)*100</f>
        <v>9.1420812556048592</v>
      </c>
      <c r="AC85" s="363">
        <f t="shared" ca="1" si="177"/>
        <v>9.3541249508676962</v>
      </c>
      <c r="AD85" s="363">
        <f t="shared" ca="1" si="177"/>
        <v>9.5608891142404708</v>
      </c>
      <c r="AE85" s="363">
        <f t="shared" ca="1" si="177"/>
        <v>9.6923658820377501</v>
      </c>
      <c r="AF85" s="363">
        <f t="shared" ca="1" si="177"/>
        <v>9.1216027390534009</v>
      </c>
      <c r="AG85" s="363">
        <f t="shared" ca="1" si="177"/>
        <v>9.2528429672964663</v>
      </c>
      <c r="AH85" s="363">
        <f t="shared" ca="1" si="177"/>
        <v>9.1571991075189541</v>
      </c>
      <c r="AI85" s="363">
        <f t="shared" ca="1" si="177"/>
        <v>9.2457811105126932</v>
      </c>
      <c r="AJ85" s="363">
        <f t="shared" ca="1" si="177"/>
        <v>9.2528155074386991</v>
      </c>
      <c r="AK85" s="363">
        <f t="shared" ca="1" si="177"/>
        <v>9.6137360183123981</v>
      </c>
      <c r="AL85" s="363">
        <f t="shared" ca="1" si="177"/>
        <v>9.4817736150923224</v>
      </c>
      <c r="AM85" s="363">
        <f t="shared" ca="1" si="177"/>
        <v>9.6368753704800199</v>
      </c>
      <c r="AO85" s="420">
        <f t="shared" ref="AO85:AZ85" ca="1" si="178">AO40/SUM(AO$24:AO$44)*100</f>
        <v>9.2863906314826465</v>
      </c>
      <c r="AP85" s="420">
        <f t="shared" ca="1" si="178"/>
        <v>9.3492582002584506</v>
      </c>
      <c r="AQ85" s="420">
        <f t="shared" ca="1" si="178"/>
        <v>9.3897815049872122</v>
      </c>
      <c r="AR85" s="420">
        <f t="shared" ca="1" si="178"/>
        <v>9.7509026890770425</v>
      </c>
      <c r="AS85" s="420">
        <f t="shared" ca="1" si="178"/>
        <v>9.2483192953099671</v>
      </c>
      <c r="AT85" s="420">
        <f t="shared" ca="1" si="178"/>
        <v>9.2427267457319928</v>
      </c>
      <c r="AU85" s="420">
        <f t="shared" ca="1" si="178"/>
        <v>9.0843980234520547</v>
      </c>
      <c r="AV85" s="420">
        <f t="shared" ca="1" si="178"/>
        <v>9.2601359424098799</v>
      </c>
      <c r="AW85" s="420">
        <f t="shared" ca="1" si="178"/>
        <v>9.3685685544125175</v>
      </c>
      <c r="AX85" s="420">
        <f t="shared" ca="1" si="178"/>
        <v>9.5044641535427168</v>
      </c>
      <c r="AY85" s="420">
        <f t="shared" ca="1" si="178"/>
        <v>9.4646107609947219</v>
      </c>
      <c r="AZ85" s="420">
        <f t="shared" ca="1" si="178"/>
        <v>9.633092285182661</v>
      </c>
      <c r="BB85" s="420">
        <f t="shared" ref="BB85:BM85" ca="1" si="179">BB40/SUM(BB$24:BB$44)*100</f>
        <v>9.7509026890770425</v>
      </c>
      <c r="BC85" s="420">
        <f t="shared" ca="1" si="179"/>
        <v>9.2483192953099671</v>
      </c>
      <c r="BD85" s="420">
        <f t="shared" ca="1" si="179"/>
        <v>9.2427267457319928</v>
      </c>
      <c r="BE85" s="420">
        <f t="shared" ca="1" si="179"/>
        <v>9.0843980234520547</v>
      </c>
      <c r="BF85" s="420">
        <f t="shared" ca="1" si="179"/>
        <v>9.2601359424098799</v>
      </c>
      <c r="BG85" s="420">
        <f t="shared" ca="1" si="179"/>
        <v>9.3685685544125175</v>
      </c>
      <c r="BH85" s="420">
        <f t="shared" ca="1" si="179"/>
        <v>9.5044641535427168</v>
      </c>
      <c r="BI85" s="420">
        <f t="shared" ca="1" si="179"/>
        <v>9.4646107609947219</v>
      </c>
      <c r="BJ85" s="420">
        <f t="shared" ca="1" si="179"/>
        <v>9.633092285182661</v>
      </c>
      <c r="BK85" s="420" t="e">
        <f t="shared" ca="1" si="179"/>
        <v>#DIV/0!</v>
      </c>
      <c r="BL85" s="420" t="e">
        <f t="shared" ca="1" si="179"/>
        <v>#DIV/0!</v>
      </c>
      <c r="BM85" s="420" t="e">
        <f t="shared" ca="1" si="179"/>
        <v>#DIV/0!</v>
      </c>
    </row>
    <row r="86" spans="1:65" s="371" customFormat="1" x14ac:dyDescent="0.2">
      <c r="A86" s="420" t="s">
        <v>30</v>
      </c>
      <c r="B86" s="363">
        <f t="shared" ref="B86:M86" ca="1" si="180">B41/SUM(B$24:B$44)*100</f>
        <v>3.9463573684687852</v>
      </c>
      <c r="C86" s="363">
        <f t="shared" ca="1" si="180"/>
        <v>4.0173892573859336</v>
      </c>
      <c r="D86" s="363">
        <f t="shared" ca="1" si="180"/>
        <v>4.2040028225309376</v>
      </c>
      <c r="E86" s="363">
        <f t="shared" ca="1" si="180"/>
        <v>4.1523964890722809</v>
      </c>
      <c r="F86" s="363">
        <f t="shared" ca="1" si="180"/>
        <v>4.1884021315320705</v>
      </c>
      <c r="G86" s="363">
        <f t="shared" ca="1" si="180"/>
        <v>4.0338365259259961</v>
      </c>
      <c r="H86" s="363">
        <f t="shared" ca="1" si="180"/>
        <v>4.1419255833686277</v>
      </c>
      <c r="I86" s="363">
        <f t="shared" ca="1" si="180"/>
        <v>4.2226181809639041</v>
      </c>
      <c r="J86" s="363" t="e">
        <f t="shared" ca="1" si="180"/>
        <v>#DIV/0!</v>
      </c>
      <c r="K86" s="363" t="e">
        <f t="shared" ca="1" si="180"/>
        <v>#DIV/0!</v>
      </c>
      <c r="L86" s="363" t="e">
        <f t="shared" ca="1" si="180"/>
        <v>#DIV/0!</v>
      </c>
      <c r="M86" s="363" t="e">
        <f t="shared" ca="1" si="180"/>
        <v>#DIV/0!</v>
      </c>
      <c r="O86" s="420">
        <f t="shared" ref="O86:Z86" ca="1" si="181">O41/SUM(O$24:O$44)*100</f>
        <v>3.986794368741744</v>
      </c>
      <c r="P86" s="420">
        <f t="shared" ca="1" si="181"/>
        <v>4.0784218213676313</v>
      </c>
      <c r="Q86" s="420">
        <f t="shared" ca="1" si="181"/>
        <v>4.1547415041711844</v>
      </c>
      <c r="R86" s="420">
        <f t="shared" ca="1" si="181"/>
        <v>4.0957260096146078</v>
      </c>
      <c r="S86" s="420">
        <f t="shared" ca="1" si="181"/>
        <v>4.1967459636987474</v>
      </c>
      <c r="T86" s="420">
        <f t="shared" ca="1" si="181"/>
        <v>4.0968407082862566</v>
      </c>
      <c r="U86" s="420">
        <f t="shared" ca="1" si="181"/>
        <v>4.075072094218501</v>
      </c>
      <c r="V86" s="420">
        <f t="shared" ca="1" si="181"/>
        <v>4.130045860942924</v>
      </c>
      <c r="W86" s="420" t="e">
        <f t="shared" ca="1" si="181"/>
        <v>#DIV/0!</v>
      </c>
      <c r="X86" s="420" t="e">
        <f t="shared" ca="1" si="181"/>
        <v>#DIV/0!</v>
      </c>
      <c r="Y86" s="420" t="e">
        <f t="shared" ca="1" si="181"/>
        <v>#DIV/0!</v>
      </c>
      <c r="Z86" s="420" t="e">
        <f t="shared" ca="1" si="181"/>
        <v>#DIV/0!</v>
      </c>
      <c r="AB86" s="363">
        <f t="shared" ref="AB86:AM86" ca="1" si="182">AB41/SUM(AB$24:AB$44)*100</f>
        <v>4.0766701659167568</v>
      </c>
      <c r="AC86" s="363">
        <f t="shared" ca="1" si="182"/>
        <v>4.0321964708681826</v>
      </c>
      <c r="AD86" s="363">
        <f t="shared" ca="1" si="182"/>
        <v>4.068610167075799</v>
      </c>
      <c r="AE86" s="363">
        <f t="shared" ca="1" si="182"/>
        <v>4.0762749582446256</v>
      </c>
      <c r="AF86" s="363">
        <f t="shared" ca="1" si="182"/>
        <v>3.9377915836911499</v>
      </c>
      <c r="AG86" s="363">
        <f t="shared" ca="1" si="182"/>
        <v>4.0144043692258329</v>
      </c>
      <c r="AH86" s="363">
        <f t="shared" ca="1" si="182"/>
        <v>4.1766702577343304</v>
      </c>
      <c r="AI86" s="363">
        <f t="shared" ca="1" si="182"/>
        <v>4.155491168692147</v>
      </c>
      <c r="AJ86" s="363">
        <f t="shared" ca="1" si="182"/>
        <v>4.1652394200096285</v>
      </c>
      <c r="AK86" s="363">
        <f t="shared" ca="1" si="182"/>
        <v>4.0773965968687831</v>
      </c>
      <c r="AL86" s="363">
        <f t="shared" ca="1" si="182"/>
        <v>4.0908092165844012</v>
      </c>
      <c r="AM86" s="363">
        <f t="shared" ca="1" si="182"/>
        <v>4.165649489406773</v>
      </c>
      <c r="AO86" s="420">
        <f t="shared" ref="AO86:AZ86" ca="1" si="183">AO41/SUM(AO$24:AO$44)*100</f>
        <v>4.1037581078719647</v>
      </c>
      <c r="AP86" s="420">
        <f t="shared" ca="1" si="183"/>
        <v>4.0546271111538363</v>
      </c>
      <c r="AQ86" s="420">
        <f t="shared" ca="1" si="183"/>
        <v>4.0345341579871192</v>
      </c>
      <c r="AR86" s="420">
        <f t="shared" ca="1" si="183"/>
        <v>4.0519077968182815</v>
      </c>
      <c r="AS86" s="420">
        <f t="shared" ca="1" si="183"/>
        <v>3.9696435311631926</v>
      </c>
      <c r="AT86" s="420">
        <f t="shared" ca="1" si="183"/>
        <v>4.0589987336745281</v>
      </c>
      <c r="AU86" s="420">
        <f t="shared" ca="1" si="183"/>
        <v>4.1450924398207514</v>
      </c>
      <c r="AV86" s="420">
        <f t="shared" ca="1" si="183"/>
        <v>4.1250706542499529</v>
      </c>
      <c r="AW86" s="420">
        <f t="shared" ca="1" si="183"/>
        <v>4.1852668095160173</v>
      </c>
      <c r="AX86" s="420">
        <f t="shared" ca="1" si="183"/>
        <v>4.1204387646100882</v>
      </c>
      <c r="AY86" s="420">
        <f t="shared" ca="1" si="183"/>
        <v>4.0645646030414904</v>
      </c>
      <c r="AZ86" s="420">
        <f t="shared" ca="1" si="183"/>
        <v>4.1182005331688512</v>
      </c>
      <c r="BB86" s="420">
        <f t="shared" ref="BB86:BM86" ca="1" si="184">BB41/SUM(BB$24:BB$44)*100</f>
        <v>4.0519077968182815</v>
      </c>
      <c r="BC86" s="420">
        <f t="shared" ca="1" si="184"/>
        <v>3.9696435311631926</v>
      </c>
      <c r="BD86" s="420">
        <f t="shared" ca="1" si="184"/>
        <v>4.0589987336745281</v>
      </c>
      <c r="BE86" s="420">
        <f t="shared" ca="1" si="184"/>
        <v>4.1450924398207514</v>
      </c>
      <c r="BF86" s="420">
        <f t="shared" ca="1" si="184"/>
        <v>4.1250706542499529</v>
      </c>
      <c r="BG86" s="420">
        <f t="shared" ca="1" si="184"/>
        <v>4.1852668095160173</v>
      </c>
      <c r="BH86" s="420">
        <f t="shared" ca="1" si="184"/>
        <v>4.1204387646100882</v>
      </c>
      <c r="BI86" s="420">
        <f t="shared" ca="1" si="184"/>
        <v>4.0645646030414904</v>
      </c>
      <c r="BJ86" s="420">
        <f t="shared" ca="1" si="184"/>
        <v>4.1182005331688512</v>
      </c>
      <c r="BK86" s="420" t="e">
        <f t="shared" ca="1" si="184"/>
        <v>#DIV/0!</v>
      </c>
      <c r="BL86" s="420" t="e">
        <f t="shared" ca="1" si="184"/>
        <v>#DIV/0!</v>
      </c>
      <c r="BM86" s="420" t="e">
        <f t="shared" ca="1" si="184"/>
        <v>#DIV/0!</v>
      </c>
    </row>
    <row r="87" spans="1:65" s="371" customFormat="1" x14ac:dyDescent="0.2">
      <c r="A87" s="420" t="s">
        <v>31</v>
      </c>
      <c r="B87" s="363">
        <f t="shared" ref="B87:M87" ca="1" si="185">B42/SUM(B$24:B$44)*100</f>
        <v>23.50250118972448</v>
      </c>
      <c r="C87" s="363">
        <f t="shared" ca="1" si="185"/>
        <v>24.221520876158444</v>
      </c>
      <c r="D87" s="363">
        <f t="shared" ca="1" si="185"/>
        <v>24.365072925267334</v>
      </c>
      <c r="E87" s="363">
        <f t="shared" ca="1" si="185"/>
        <v>24.759985247405641</v>
      </c>
      <c r="F87" s="363">
        <f t="shared" ca="1" si="185"/>
        <v>22.812569143209675</v>
      </c>
      <c r="G87" s="363">
        <f t="shared" ca="1" si="185"/>
        <v>23.266101755888311</v>
      </c>
      <c r="H87" s="363">
        <f t="shared" ca="1" si="185"/>
        <v>22.657510141868066</v>
      </c>
      <c r="I87" s="363">
        <f t="shared" ca="1" si="185"/>
        <v>22.675326891275368</v>
      </c>
      <c r="J87" s="363" t="e">
        <f t="shared" ca="1" si="185"/>
        <v>#DIV/0!</v>
      </c>
      <c r="K87" s="363" t="e">
        <f t="shared" ca="1" si="185"/>
        <v>#DIV/0!</v>
      </c>
      <c r="L87" s="363" t="e">
        <f t="shared" ca="1" si="185"/>
        <v>#DIV/0!</v>
      </c>
      <c r="M87" s="363" t="e">
        <f t="shared" ca="1" si="185"/>
        <v>#DIV/0!</v>
      </c>
      <c r="O87" s="420">
        <f t="shared" ref="O87:Z87" ca="1" si="186">O42/SUM(O$24:O$44)*100</f>
        <v>23.757590971726952</v>
      </c>
      <c r="P87" s="420">
        <f t="shared" ca="1" si="186"/>
        <v>23.878254397669131</v>
      </c>
      <c r="Q87" s="420">
        <f t="shared" ca="1" si="186"/>
        <v>24.198090723145178</v>
      </c>
      <c r="R87" s="420">
        <f t="shared" ca="1" si="186"/>
        <v>24.123880746706547</v>
      </c>
      <c r="S87" s="420">
        <f t="shared" ca="1" si="186"/>
        <v>23.232693536525247</v>
      </c>
      <c r="T87" s="420">
        <f t="shared" ca="1" si="186"/>
        <v>23.292676833873806</v>
      </c>
      <c r="U87" s="420">
        <f t="shared" ca="1" si="186"/>
        <v>22.522244814547395</v>
      </c>
      <c r="V87" s="420">
        <f t="shared" ca="1" si="186"/>
        <v>22.063446280223964</v>
      </c>
      <c r="W87" s="420" t="e">
        <f t="shared" ca="1" si="186"/>
        <v>#DIV/0!</v>
      </c>
      <c r="X87" s="420" t="e">
        <f t="shared" ca="1" si="186"/>
        <v>#DIV/0!</v>
      </c>
      <c r="Y87" s="420" t="e">
        <f t="shared" ca="1" si="186"/>
        <v>#DIV/0!</v>
      </c>
      <c r="Z87" s="420" t="e">
        <f t="shared" ca="1" si="186"/>
        <v>#DIV/0!</v>
      </c>
      <c r="AB87" s="363">
        <f t="shared" ref="AB87:AM87" ca="1" si="187">AB42/SUM(AB$24:AB$44)*100</f>
        <v>23.546078852868359</v>
      </c>
      <c r="AC87" s="363">
        <f t="shared" ca="1" si="187"/>
        <v>24.444260825818461</v>
      </c>
      <c r="AD87" s="363">
        <f t="shared" ca="1" si="187"/>
        <v>24.556100312565725</v>
      </c>
      <c r="AE87" s="363">
        <f t="shared" ca="1" si="187"/>
        <v>23.725230412660238</v>
      </c>
      <c r="AF87" s="363">
        <f t="shared" ca="1" si="187"/>
        <v>23.335875865817965</v>
      </c>
      <c r="AG87" s="363">
        <f t="shared" ca="1" si="187"/>
        <v>24.57350771432921</v>
      </c>
      <c r="AH87" s="363">
        <f t="shared" ca="1" si="187"/>
        <v>24.677875269151706</v>
      </c>
      <c r="AI87" s="363">
        <f t="shared" ca="1" si="187"/>
        <v>23.417930732038197</v>
      </c>
      <c r="AJ87" s="363">
        <f t="shared" ca="1" si="187"/>
        <v>22.987563785245055</v>
      </c>
      <c r="AK87" s="363">
        <f t="shared" ca="1" si="187"/>
        <v>23.606945619463477</v>
      </c>
      <c r="AL87" s="363">
        <f t="shared" ca="1" si="187"/>
        <v>22.750420465838118</v>
      </c>
      <c r="AM87" s="363">
        <f t="shared" ca="1" si="187"/>
        <v>21.741217250941219</v>
      </c>
      <c r="AO87" s="420">
        <f t="shared" ref="AO87:AZ87" ca="1" si="188">AO42/SUM(AO$24:AO$44)*100</f>
        <v>23.579191315108865</v>
      </c>
      <c r="AP87" s="420">
        <f t="shared" ca="1" si="188"/>
        <v>24.25777847882101</v>
      </c>
      <c r="AQ87" s="420">
        <f t="shared" ca="1" si="188"/>
        <v>24.287703795143443</v>
      </c>
      <c r="AR87" s="420">
        <f t="shared" ca="1" si="188"/>
        <v>24.132303916023254</v>
      </c>
      <c r="AS87" s="420">
        <f t="shared" ca="1" si="188"/>
        <v>23.681472342538495</v>
      </c>
      <c r="AT87" s="420">
        <f t="shared" ca="1" si="188"/>
        <v>24.079272750573423</v>
      </c>
      <c r="AU87" s="420">
        <f t="shared" ca="1" si="188"/>
        <v>24.311706005428206</v>
      </c>
      <c r="AV87" s="420">
        <f t="shared" ca="1" si="188"/>
        <v>23.823944889137856</v>
      </c>
      <c r="AW87" s="420">
        <f t="shared" ca="1" si="188"/>
        <v>23.253054268028126</v>
      </c>
      <c r="AX87" s="420">
        <f t="shared" ca="1" si="188"/>
        <v>23.272805909059482</v>
      </c>
      <c r="AY87" s="420">
        <f t="shared" ca="1" si="188"/>
        <v>22.385281804008027</v>
      </c>
      <c r="AZ87" s="420">
        <f t="shared" ca="1" si="188"/>
        <v>22.177769282435175</v>
      </c>
      <c r="BB87" s="420">
        <f t="shared" ref="BB87:BM87" ca="1" si="189">BB42/SUM(BB$24:BB$44)*100</f>
        <v>24.132303916023254</v>
      </c>
      <c r="BC87" s="420">
        <f t="shared" ca="1" si="189"/>
        <v>23.681472342538495</v>
      </c>
      <c r="BD87" s="420">
        <f t="shared" ca="1" si="189"/>
        <v>24.079272750573423</v>
      </c>
      <c r="BE87" s="420">
        <f t="shared" ca="1" si="189"/>
        <v>24.311706005428206</v>
      </c>
      <c r="BF87" s="420">
        <f t="shared" ca="1" si="189"/>
        <v>23.823944889137856</v>
      </c>
      <c r="BG87" s="420">
        <f t="shared" ca="1" si="189"/>
        <v>23.253054268028126</v>
      </c>
      <c r="BH87" s="420">
        <f t="shared" ca="1" si="189"/>
        <v>23.272805909059482</v>
      </c>
      <c r="BI87" s="420">
        <f t="shared" ca="1" si="189"/>
        <v>22.385281804008027</v>
      </c>
      <c r="BJ87" s="420">
        <f t="shared" ca="1" si="189"/>
        <v>22.177769282435175</v>
      </c>
      <c r="BK87" s="420" t="e">
        <f t="shared" ca="1" si="189"/>
        <v>#DIV/0!</v>
      </c>
      <c r="BL87" s="420" t="e">
        <f t="shared" ca="1" si="189"/>
        <v>#DIV/0!</v>
      </c>
      <c r="BM87" s="420" t="e">
        <f t="shared" ca="1" si="189"/>
        <v>#DIV/0!</v>
      </c>
    </row>
    <row r="88" spans="1:65" s="371" customFormat="1" x14ac:dyDescent="0.2">
      <c r="A88" s="420" t="s">
        <v>32</v>
      </c>
      <c r="B88" s="363">
        <f t="shared" ref="B88:M88" ca="1" si="190">B43/SUM(B$24:B$44)*100</f>
        <v>0.9631093504286351</v>
      </c>
      <c r="C88" s="363">
        <f t="shared" ca="1" si="190"/>
        <v>0.9066850182425602</v>
      </c>
      <c r="D88" s="363">
        <f t="shared" ca="1" si="190"/>
        <v>0.91044625676441393</v>
      </c>
      <c r="E88" s="363">
        <f t="shared" ca="1" si="190"/>
        <v>1.0176324858768335</v>
      </c>
      <c r="F88" s="363">
        <f t="shared" ca="1" si="190"/>
        <v>0.90442423791127979</v>
      </c>
      <c r="G88" s="363">
        <f t="shared" ca="1" si="190"/>
        <v>0.86990812101318082</v>
      </c>
      <c r="H88" s="363">
        <f t="shared" ca="1" si="190"/>
        <v>0.92238242984952967</v>
      </c>
      <c r="I88" s="363">
        <f t="shared" ca="1" si="190"/>
        <v>0.9677716348339277</v>
      </c>
      <c r="J88" s="363" t="e">
        <f t="shared" ca="1" si="190"/>
        <v>#DIV/0!</v>
      </c>
      <c r="K88" s="363" t="e">
        <f t="shared" ca="1" si="190"/>
        <v>#DIV/0!</v>
      </c>
      <c r="L88" s="363" t="e">
        <f t="shared" ca="1" si="190"/>
        <v>#DIV/0!</v>
      </c>
      <c r="M88" s="363" t="e">
        <f t="shared" ca="1" si="190"/>
        <v>#DIV/0!</v>
      </c>
      <c r="O88" s="420">
        <f t="shared" ref="O88:Z88" ca="1" si="191">O43/SUM(O$24:O$44)*100</f>
        <v>0.98628839775561328</v>
      </c>
      <c r="P88" s="420">
        <f t="shared" ca="1" si="191"/>
        <v>0.93429798334958447</v>
      </c>
      <c r="Q88" s="420">
        <f t="shared" ca="1" si="191"/>
        <v>0.92844945453364525</v>
      </c>
      <c r="R88" s="420">
        <f t="shared" ca="1" si="191"/>
        <v>0.94745407756791755</v>
      </c>
      <c r="S88" s="420">
        <f t="shared" ca="1" si="191"/>
        <v>0.92287850620181355</v>
      </c>
      <c r="T88" s="420">
        <f t="shared" ca="1" si="191"/>
        <v>0.90948802376263171</v>
      </c>
      <c r="U88" s="420">
        <f t="shared" ca="1" si="191"/>
        <v>0.93364718648911971</v>
      </c>
      <c r="V88" s="420">
        <f t="shared" ca="1" si="191"/>
        <v>0.89649710209468558</v>
      </c>
      <c r="W88" s="420" t="e">
        <f t="shared" ca="1" si="191"/>
        <v>#DIV/0!</v>
      </c>
      <c r="X88" s="420" t="e">
        <f t="shared" ca="1" si="191"/>
        <v>#DIV/0!</v>
      </c>
      <c r="Y88" s="420" t="e">
        <f t="shared" ca="1" si="191"/>
        <v>#DIV/0!</v>
      </c>
      <c r="Z88" s="420" t="e">
        <f t="shared" ca="1" si="191"/>
        <v>#DIV/0!</v>
      </c>
      <c r="AB88" s="363">
        <f t="shared" ref="AB88:AM88" ca="1" si="192">AB43/SUM(AB$24:AB$44)*100</f>
        <v>0.98172437488903919</v>
      </c>
      <c r="AC88" s="363">
        <f t="shared" ca="1" si="192"/>
        <v>0.98609354983483866</v>
      </c>
      <c r="AD88" s="363">
        <f t="shared" ca="1" si="192"/>
        <v>0.9463681670742754</v>
      </c>
      <c r="AE88" s="363">
        <f t="shared" ca="1" si="192"/>
        <v>1.0474270997627388</v>
      </c>
      <c r="AF88" s="363">
        <f t="shared" ca="1" si="192"/>
        <v>0.9440301271484377</v>
      </c>
      <c r="AG88" s="363">
        <f t="shared" ca="1" si="192"/>
        <v>0.92262589489025049</v>
      </c>
      <c r="AH88" s="363">
        <f t="shared" ca="1" si="192"/>
        <v>0.913360944515613</v>
      </c>
      <c r="AI88" s="363">
        <f t="shared" ca="1" si="192"/>
        <v>1.0175253922866467</v>
      </c>
      <c r="AJ88" s="363">
        <f t="shared" ca="1" si="192"/>
        <v>0.90330955914835021</v>
      </c>
      <c r="AK88" s="363">
        <f t="shared" ca="1" si="192"/>
        <v>0.88314249251845744</v>
      </c>
      <c r="AL88" s="363">
        <f t="shared" ca="1" si="192"/>
        <v>0.90273687804414016</v>
      </c>
      <c r="AM88" s="363">
        <f t="shared" ca="1" si="192"/>
        <v>0.96282001057406508</v>
      </c>
      <c r="AO88" s="420">
        <f t="shared" ref="AO88:AZ88" ca="1" si="193">AO43/SUM(AO$24:AO$44)*100</f>
        <v>1.0044854752558567</v>
      </c>
      <c r="AP88" s="420">
        <f t="shared" ca="1" si="193"/>
        <v>1.0109986316427975</v>
      </c>
      <c r="AQ88" s="420">
        <f t="shared" ca="1" si="193"/>
        <v>0.96479404696171622</v>
      </c>
      <c r="AR88" s="420">
        <f t="shared" ca="1" si="193"/>
        <v>0.97766860035735426</v>
      </c>
      <c r="AS88" s="420">
        <f t="shared" ca="1" si="193"/>
        <v>0.97531589547743369</v>
      </c>
      <c r="AT88" s="420">
        <f t="shared" ca="1" si="193"/>
        <v>0.94616888769267649</v>
      </c>
      <c r="AU88" s="420">
        <f t="shared" ca="1" si="193"/>
        <v>0.93113112359312322</v>
      </c>
      <c r="AV88" s="420">
        <f t="shared" ca="1" si="193"/>
        <v>0.94650932213402339</v>
      </c>
      <c r="AW88" s="420">
        <f t="shared" ca="1" si="193"/>
        <v>0.92570310555102564</v>
      </c>
      <c r="AX88" s="420">
        <f t="shared" ca="1" si="193"/>
        <v>0.91161966062834543</v>
      </c>
      <c r="AY88" s="420">
        <f t="shared" ca="1" si="193"/>
        <v>0.91981851026710615</v>
      </c>
      <c r="AZ88" s="420">
        <f t="shared" ca="1" si="193"/>
        <v>0.89350671497841705</v>
      </c>
      <c r="BB88" s="420">
        <f t="shared" ref="BB88:BM88" ca="1" si="194">BB43/SUM(BB$24:BB$44)*100</f>
        <v>0.97766860035735426</v>
      </c>
      <c r="BC88" s="420">
        <f t="shared" ca="1" si="194"/>
        <v>0.97531589547743369</v>
      </c>
      <c r="BD88" s="420">
        <f t="shared" ca="1" si="194"/>
        <v>0.94616888769267649</v>
      </c>
      <c r="BE88" s="420">
        <f t="shared" ca="1" si="194"/>
        <v>0.93113112359312322</v>
      </c>
      <c r="BF88" s="420">
        <f t="shared" ca="1" si="194"/>
        <v>0.94650932213402339</v>
      </c>
      <c r="BG88" s="420">
        <f t="shared" ca="1" si="194"/>
        <v>0.92570310555102564</v>
      </c>
      <c r="BH88" s="420">
        <f t="shared" ca="1" si="194"/>
        <v>0.91161966062834543</v>
      </c>
      <c r="BI88" s="420">
        <f t="shared" ca="1" si="194"/>
        <v>0.91981851026710615</v>
      </c>
      <c r="BJ88" s="420">
        <f t="shared" ca="1" si="194"/>
        <v>0.89350671497841705</v>
      </c>
      <c r="BK88" s="420" t="e">
        <f t="shared" ca="1" si="194"/>
        <v>#DIV/0!</v>
      </c>
      <c r="BL88" s="420" t="e">
        <f t="shared" ca="1" si="194"/>
        <v>#DIV/0!</v>
      </c>
      <c r="BM88" s="420" t="e">
        <f t="shared" ca="1" si="194"/>
        <v>#DIV/0!</v>
      </c>
    </row>
    <row r="89" spans="1:65" s="371" customFormat="1" x14ac:dyDescent="0.2">
      <c r="A89" s="420" t="s">
        <v>33</v>
      </c>
      <c r="B89" s="363">
        <f t="shared" ref="B89:M89" ca="1" si="195">B44/SUM(B$24:B$44)*100</f>
        <v>2.6799628082183653</v>
      </c>
      <c r="C89" s="363">
        <f t="shared" ca="1" si="195"/>
        <v>2.6720363206833442</v>
      </c>
      <c r="D89" s="363">
        <f t="shared" ca="1" si="195"/>
        <v>2.6860775902811524</v>
      </c>
      <c r="E89" s="363">
        <f t="shared" ca="1" si="195"/>
        <v>3.3751583104959542</v>
      </c>
      <c r="F89" s="363">
        <f t="shared" ca="1" si="195"/>
        <v>3.4072797462525486</v>
      </c>
      <c r="G89" s="363">
        <f t="shared" ca="1" si="195"/>
        <v>3.6112999441786329</v>
      </c>
      <c r="H89" s="363">
        <f t="shared" ca="1" si="195"/>
        <v>3.3710836742534105</v>
      </c>
      <c r="I89" s="363">
        <f t="shared" ca="1" si="195"/>
        <v>3.5270003294826475</v>
      </c>
      <c r="J89" s="363" t="e">
        <f t="shared" ca="1" si="195"/>
        <v>#DIV/0!</v>
      </c>
      <c r="K89" s="363" t="e">
        <f t="shared" ca="1" si="195"/>
        <v>#DIV/0!</v>
      </c>
      <c r="L89" s="363" t="e">
        <f t="shared" ca="1" si="195"/>
        <v>#DIV/0!</v>
      </c>
      <c r="M89" s="363" t="e">
        <f t="shared" ca="1" si="195"/>
        <v>#DIV/0!</v>
      </c>
      <c r="O89" s="420">
        <f t="shared" ref="O89:Z89" ca="1" si="196">O44/SUM(O$24:O$44)*100</f>
        <v>2.673813245876147</v>
      </c>
      <c r="P89" s="420">
        <f t="shared" ca="1" si="196"/>
        <v>2.683329366822234</v>
      </c>
      <c r="Q89" s="420">
        <f t="shared" ca="1" si="196"/>
        <v>2.8239737520439263</v>
      </c>
      <c r="R89" s="420">
        <f t="shared" ca="1" si="196"/>
        <v>3.3323060888788425</v>
      </c>
      <c r="S89" s="420">
        <f t="shared" ca="1" si="196"/>
        <v>3.4226358929038145</v>
      </c>
      <c r="T89" s="420">
        <f t="shared" ca="1" si="196"/>
        <v>3.6514524322907311</v>
      </c>
      <c r="U89" s="420">
        <f t="shared" ca="1" si="196"/>
        <v>3.5604119650095494</v>
      </c>
      <c r="V89" s="420">
        <f t="shared" ca="1" si="196"/>
        <v>3.4702293808966833</v>
      </c>
      <c r="W89" s="420" t="e">
        <f t="shared" ca="1" si="196"/>
        <v>#DIV/0!</v>
      </c>
      <c r="X89" s="420" t="e">
        <f t="shared" ca="1" si="196"/>
        <v>#DIV/0!</v>
      </c>
      <c r="Y89" s="420" t="e">
        <f t="shared" ca="1" si="196"/>
        <v>#DIV/0!</v>
      </c>
      <c r="Z89" s="420" t="e">
        <f t="shared" ca="1" si="196"/>
        <v>#DIV/0!</v>
      </c>
      <c r="AB89" s="363">
        <f t="shared" ref="AB89:AM89" ca="1" si="197">AB44/SUM(AB$24:AB$44)*100</f>
        <v>2.6381325443646171</v>
      </c>
      <c r="AC89" s="363">
        <f t="shared" ca="1" si="197"/>
        <v>2.612076435773778</v>
      </c>
      <c r="AD89" s="363">
        <f t="shared" ca="1" si="197"/>
        <v>2.6249726559000228</v>
      </c>
      <c r="AE89" s="363">
        <f t="shared" ca="1" si="197"/>
        <v>2.7075138834437338</v>
      </c>
      <c r="AF89" s="363">
        <f t="shared" ca="1" si="197"/>
        <v>2.7015280255810814</v>
      </c>
      <c r="AG89" s="363">
        <f t="shared" ca="1" si="197"/>
        <v>2.7128026608856559</v>
      </c>
      <c r="AH89" s="363">
        <f t="shared" ca="1" si="197"/>
        <v>2.7059500300161159</v>
      </c>
      <c r="AI89" s="363">
        <f t="shared" ca="1" si="197"/>
        <v>3.5155413364938823</v>
      </c>
      <c r="AJ89" s="363">
        <f t="shared" ca="1" si="197"/>
        <v>3.6081740438084284</v>
      </c>
      <c r="AK89" s="363">
        <f t="shared" ca="1" si="197"/>
        <v>3.5403888864140267</v>
      </c>
      <c r="AL89" s="363">
        <f t="shared" ca="1" si="197"/>
        <v>3.3986258253725539</v>
      </c>
      <c r="AM89" s="363">
        <f t="shared" ca="1" si="197"/>
        <v>3.5603883218074048</v>
      </c>
      <c r="AO89" s="420">
        <f t="shared" ref="AO89:AZ89" ca="1" si="198">AO44/SUM(AO$24:AO$44)*100</f>
        <v>2.6652151199082468</v>
      </c>
      <c r="AP89" s="420">
        <f t="shared" ca="1" si="198"/>
        <v>2.6387529768410687</v>
      </c>
      <c r="AQ89" s="420">
        <f t="shared" ca="1" si="198"/>
        <v>2.6837224395469579</v>
      </c>
      <c r="AR89" s="420">
        <f t="shared" ca="1" si="198"/>
        <v>2.6230604804707527</v>
      </c>
      <c r="AS89" s="420">
        <f t="shared" ca="1" si="198"/>
        <v>2.6761535219242827</v>
      </c>
      <c r="AT89" s="420">
        <f t="shared" ca="1" si="198"/>
        <v>2.7357801398022343</v>
      </c>
      <c r="AU89" s="420">
        <f t="shared" ca="1" si="198"/>
        <v>2.8067657922793474</v>
      </c>
      <c r="AV89" s="420">
        <f t="shared" ca="1" si="198"/>
        <v>3.4091715543340428</v>
      </c>
      <c r="AW89" s="420">
        <f t="shared" ca="1" si="198"/>
        <v>3.5236620770703762</v>
      </c>
      <c r="AX89" s="420">
        <f t="shared" ca="1" si="198"/>
        <v>3.5931659029983645</v>
      </c>
      <c r="AY89" s="420">
        <f t="shared" ca="1" si="198"/>
        <v>3.5457458079898134</v>
      </c>
      <c r="AZ89" s="420">
        <f t="shared" ca="1" si="198"/>
        <v>3.4522130018303065</v>
      </c>
      <c r="BB89" s="420">
        <f t="shared" ref="BB89:BM89" ca="1" si="199">BB44/SUM(BB$24:BB$44)*100</f>
        <v>2.6230604804707527</v>
      </c>
      <c r="BC89" s="420">
        <f t="shared" ca="1" si="199"/>
        <v>2.6761535219242827</v>
      </c>
      <c r="BD89" s="420">
        <f t="shared" ca="1" si="199"/>
        <v>2.7357801398022343</v>
      </c>
      <c r="BE89" s="420">
        <f t="shared" ca="1" si="199"/>
        <v>2.8067657922793474</v>
      </c>
      <c r="BF89" s="420">
        <f t="shared" ca="1" si="199"/>
        <v>3.4091715543340428</v>
      </c>
      <c r="BG89" s="420">
        <f t="shared" ca="1" si="199"/>
        <v>3.5236620770703762</v>
      </c>
      <c r="BH89" s="420">
        <f t="shared" ca="1" si="199"/>
        <v>3.5931659029983645</v>
      </c>
      <c r="BI89" s="420">
        <f t="shared" ca="1" si="199"/>
        <v>3.5457458079898134</v>
      </c>
      <c r="BJ89" s="420">
        <f t="shared" ca="1" si="199"/>
        <v>3.4522130018303065</v>
      </c>
      <c r="BK89" s="420" t="e">
        <f t="shared" ca="1" si="199"/>
        <v>#DIV/0!</v>
      </c>
      <c r="BL89" s="420" t="e">
        <f t="shared" ca="1" si="199"/>
        <v>#DIV/0!</v>
      </c>
      <c r="BM89" s="420" t="e">
        <f t="shared" ca="1" si="199"/>
        <v>#DIV/0!</v>
      </c>
    </row>
    <row r="90" spans="1:65" s="411" customFormat="1" x14ac:dyDescent="0.2">
      <c r="A90" s="366" t="s">
        <v>34</v>
      </c>
      <c r="B90" s="366">
        <f ca="1">B68-B87</f>
        <v>76.497498810275516</v>
      </c>
      <c r="C90" s="366">
        <f t="shared" ref="C90:M90" ca="1" si="200">C68-C87</f>
        <v>75.778479123841521</v>
      </c>
      <c r="D90" s="366">
        <f t="shared" ca="1" si="200"/>
        <v>75.634927074732673</v>
      </c>
      <c r="E90" s="366">
        <f t="shared" ca="1" si="200"/>
        <v>75.24001475259432</v>
      </c>
      <c r="F90" s="366">
        <f t="shared" ca="1" si="200"/>
        <v>77.187430856790328</v>
      </c>
      <c r="G90" s="366">
        <f t="shared" ca="1" si="200"/>
        <v>76.733898244111685</v>
      </c>
      <c r="H90" s="366">
        <f t="shared" ca="1" si="200"/>
        <v>77.342489858131927</v>
      </c>
      <c r="I90" s="366">
        <f t="shared" ca="1" si="200"/>
        <v>77.324673108724653</v>
      </c>
      <c r="J90" s="366" t="e">
        <f t="shared" ca="1" si="200"/>
        <v>#DIV/0!</v>
      </c>
      <c r="K90" s="366" t="e">
        <f t="shared" ca="1" si="200"/>
        <v>#DIV/0!</v>
      </c>
      <c r="L90" s="366" t="e">
        <f t="shared" ca="1" si="200"/>
        <v>#DIV/0!</v>
      </c>
      <c r="M90" s="366" t="e">
        <f t="shared" ca="1" si="200"/>
        <v>#DIV/0!</v>
      </c>
      <c r="O90" s="366">
        <f t="shared" ref="O90:Z90" ca="1" si="201">O68-O87</f>
        <v>76.242409028273059</v>
      </c>
      <c r="P90" s="366">
        <f t="shared" ca="1" si="201"/>
        <v>76.121745602330861</v>
      </c>
      <c r="Q90" s="366">
        <f t="shared" ca="1" si="201"/>
        <v>75.801909276854815</v>
      </c>
      <c r="R90" s="366">
        <f t="shared" ca="1" si="201"/>
        <v>75.876119253293439</v>
      </c>
      <c r="S90" s="366">
        <f t="shared" ca="1" si="201"/>
        <v>76.767306463474753</v>
      </c>
      <c r="T90" s="366">
        <f t="shared" ca="1" si="201"/>
        <v>76.707323166126173</v>
      </c>
      <c r="U90" s="366">
        <f t="shared" ca="1" si="201"/>
        <v>77.477755185452594</v>
      </c>
      <c r="V90" s="366">
        <f t="shared" ca="1" si="201"/>
        <v>77.936553719776015</v>
      </c>
      <c r="W90" s="366" t="e">
        <f t="shared" ca="1" si="201"/>
        <v>#DIV/0!</v>
      </c>
      <c r="X90" s="366" t="e">
        <f t="shared" ca="1" si="201"/>
        <v>#DIV/0!</v>
      </c>
      <c r="Y90" s="366" t="e">
        <f t="shared" ca="1" si="201"/>
        <v>#DIV/0!</v>
      </c>
      <c r="Z90" s="366" t="e">
        <f t="shared" ca="1" si="201"/>
        <v>#DIV/0!</v>
      </c>
      <c r="AB90" s="366">
        <f ca="1">AB68-AB87</f>
        <v>76.453921147131652</v>
      </c>
      <c r="AC90" s="366">
        <f t="shared" ref="AC90:AM90" ca="1" si="202">AC68-AC87</f>
        <v>75.555739174181554</v>
      </c>
      <c r="AD90" s="366">
        <f t="shared" ca="1" si="202"/>
        <v>75.443899687434282</v>
      </c>
      <c r="AE90" s="366">
        <f t="shared" ca="1" si="202"/>
        <v>76.274769587339776</v>
      </c>
      <c r="AF90" s="366">
        <f t="shared" ca="1" si="202"/>
        <v>76.66412413418206</v>
      </c>
      <c r="AG90" s="366">
        <f t="shared" ca="1" si="202"/>
        <v>75.426492285670804</v>
      </c>
      <c r="AH90" s="366">
        <f t="shared" ca="1" si="202"/>
        <v>75.322124730848287</v>
      </c>
      <c r="AI90" s="366">
        <f t="shared" ca="1" si="202"/>
        <v>76.582069267961785</v>
      </c>
      <c r="AJ90" s="366">
        <f t="shared" ca="1" si="202"/>
        <v>77.01243621475497</v>
      </c>
      <c r="AK90" s="366">
        <f t="shared" ca="1" si="202"/>
        <v>76.393054380536526</v>
      </c>
      <c r="AL90" s="366">
        <f t="shared" ca="1" si="202"/>
        <v>77.249579534161882</v>
      </c>
      <c r="AM90" s="366">
        <f t="shared" ca="1" si="202"/>
        <v>78.258782749058781</v>
      </c>
      <c r="AO90" s="366">
        <f ca="1">AO68-AO87</f>
        <v>76.420808684891114</v>
      </c>
      <c r="AP90" s="366">
        <f t="shared" ref="AP90:AZ90" ca="1" si="203">AP68-AP87</f>
        <v>75.742221521178962</v>
      </c>
      <c r="AQ90" s="366">
        <f t="shared" ca="1" si="203"/>
        <v>75.712296204856571</v>
      </c>
      <c r="AR90" s="366">
        <f t="shared" ca="1" si="203"/>
        <v>75.867696083976739</v>
      </c>
      <c r="AS90" s="366">
        <f t="shared" ca="1" si="203"/>
        <v>76.318527657461502</v>
      </c>
      <c r="AT90" s="366">
        <f t="shared" ca="1" si="203"/>
        <v>75.920727249426548</v>
      </c>
      <c r="AU90" s="366">
        <f t="shared" ca="1" si="203"/>
        <v>75.688293994571822</v>
      </c>
      <c r="AV90" s="366">
        <f t="shared" ca="1" si="203"/>
        <v>76.176055110862137</v>
      </c>
      <c r="AW90" s="366">
        <f t="shared" ca="1" si="203"/>
        <v>76.746945731971877</v>
      </c>
      <c r="AX90" s="366">
        <f t="shared" ca="1" si="203"/>
        <v>76.727194090940515</v>
      </c>
      <c r="AY90" s="366">
        <f t="shared" ca="1" si="203"/>
        <v>77.614718195991955</v>
      </c>
      <c r="AZ90" s="366">
        <f t="shared" ca="1" si="203"/>
        <v>77.822230717564821</v>
      </c>
      <c r="BB90" s="366">
        <f ca="1">BB68-BB87</f>
        <v>75.867696083976739</v>
      </c>
      <c r="BC90" s="366">
        <f t="shared" ref="BC90:BM90" ca="1" si="204">BC68-BC87</f>
        <v>76.318527657461502</v>
      </c>
      <c r="BD90" s="366">
        <f t="shared" ca="1" si="204"/>
        <v>75.920727249426548</v>
      </c>
      <c r="BE90" s="366">
        <f t="shared" ca="1" si="204"/>
        <v>75.688293994571822</v>
      </c>
      <c r="BF90" s="366">
        <f t="shared" ca="1" si="204"/>
        <v>76.176055110862137</v>
      </c>
      <c r="BG90" s="366">
        <f t="shared" ca="1" si="204"/>
        <v>76.746945731971877</v>
      </c>
      <c r="BH90" s="366">
        <f t="shared" ca="1" si="204"/>
        <v>76.727194090940515</v>
      </c>
      <c r="BI90" s="366">
        <f t="shared" ca="1" si="204"/>
        <v>77.614718195991955</v>
      </c>
      <c r="BJ90" s="366">
        <f t="shared" ca="1" si="204"/>
        <v>77.822230717564821</v>
      </c>
      <c r="BK90" s="366" t="e">
        <f t="shared" ca="1" si="204"/>
        <v>#DIV/0!</v>
      </c>
      <c r="BL90" s="366" t="e">
        <f t="shared" ca="1" si="204"/>
        <v>#DIV/0!</v>
      </c>
      <c r="BM90" s="366" t="e">
        <f t="shared" ca="1" si="204"/>
        <v>#DIV/0!</v>
      </c>
    </row>
    <row r="91" spans="1:65" s="411" customFormat="1" x14ac:dyDescent="0.2">
      <c r="A91" s="419" t="s">
        <v>34</v>
      </c>
      <c r="B91" s="360">
        <f ca="1">SUM(B92:B112)</f>
        <v>100</v>
      </c>
      <c r="C91" s="360">
        <f t="shared" ref="C91:M91" ca="1" si="205">SUM(C92:C112)</f>
        <v>99.999999999999986</v>
      </c>
      <c r="D91" s="360">
        <f t="shared" ca="1" si="205"/>
        <v>99.999999999999957</v>
      </c>
      <c r="E91" s="360">
        <f t="shared" ca="1" si="205"/>
        <v>100</v>
      </c>
      <c r="F91" s="360">
        <f t="shared" ca="1" si="205"/>
        <v>99.999999999999957</v>
      </c>
      <c r="G91" s="360">
        <f t="shared" ca="1" si="205"/>
        <v>99.999999999999986</v>
      </c>
      <c r="H91" s="360">
        <f t="shared" ca="1" si="205"/>
        <v>99.999999999999986</v>
      </c>
      <c r="I91" s="360">
        <f t="shared" ca="1" si="205"/>
        <v>100.00000000000003</v>
      </c>
      <c r="J91" s="360" t="e">
        <f t="shared" ca="1" si="205"/>
        <v>#DIV/0!</v>
      </c>
      <c r="K91" s="360" t="e">
        <f t="shared" ca="1" si="205"/>
        <v>#DIV/0!</v>
      </c>
      <c r="L91" s="360" t="e">
        <f t="shared" ca="1" si="205"/>
        <v>#DIV/0!</v>
      </c>
      <c r="M91" s="360" t="e">
        <f t="shared" ca="1" si="205"/>
        <v>#DIV/0!</v>
      </c>
      <c r="O91" s="419">
        <f t="shared" ref="O91:Z91" ca="1" si="206">SUM(O92:O112)</f>
        <v>100.00000000000001</v>
      </c>
      <c r="P91" s="419">
        <f t="shared" ca="1" si="206"/>
        <v>100</v>
      </c>
      <c r="Q91" s="419">
        <f t="shared" ca="1" si="206"/>
        <v>99.999999999999986</v>
      </c>
      <c r="R91" s="419">
        <f t="shared" ca="1" si="206"/>
        <v>99.999999999999972</v>
      </c>
      <c r="S91" s="419">
        <f t="shared" ca="1" si="206"/>
        <v>100.00000000000001</v>
      </c>
      <c r="T91" s="419">
        <f t="shared" ca="1" si="206"/>
        <v>99.999999999999986</v>
      </c>
      <c r="U91" s="419">
        <f t="shared" ca="1" si="206"/>
        <v>100.00000000000001</v>
      </c>
      <c r="V91" s="419">
        <f t="shared" ca="1" si="206"/>
        <v>99.999999999999957</v>
      </c>
      <c r="W91" s="419" t="e">
        <f t="shared" ca="1" si="206"/>
        <v>#DIV/0!</v>
      </c>
      <c r="X91" s="419" t="e">
        <f t="shared" ca="1" si="206"/>
        <v>#DIV/0!</v>
      </c>
      <c r="Y91" s="419" t="e">
        <f t="shared" ca="1" si="206"/>
        <v>#DIV/0!</v>
      </c>
      <c r="Z91" s="419" t="e">
        <f t="shared" ca="1" si="206"/>
        <v>#DIV/0!</v>
      </c>
      <c r="AB91" s="360">
        <f ca="1">SUM(AB92:AB112)</f>
        <v>100</v>
      </c>
      <c r="AC91" s="360">
        <f t="shared" ref="AC91:AM91" ca="1" si="207">SUM(AC92:AC112)</f>
        <v>100.00000000000004</v>
      </c>
      <c r="AD91" s="360">
        <f t="shared" ca="1" si="207"/>
        <v>99.999999999999957</v>
      </c>
      <c r="AE91" s="360">
        <f t="shared" ca="1" si="207"/>
        <v>100.00000000000001</v>
      </c>
      <c r="AF91" s="360">
        <f t="shared" ca="1" si="207"/>
        <v>100</v>
      </c>
      <c r="AG91" s="360">
        <f t="shared" ca="1" si="207"/>
        <v>100.00000000000003</v>
      </c>
      <c r="AH91" s="360">
        <f t="shared" ca="1" si="207"/>
        <v>100</v>
      </c>
      <c r="AI91" s="360">
        <f t="shared" ca="1" si="207"/>
        <v>99.999999999999986</v>
      </c>
      <c r="AJ91" s="360">
        <f t="shared" ca="1" si="207"/>
        <v>100.00000000000001</v>
      </c>
      <c r="AK91" s="360">
        <f t="shared" ca="1" si="207"/>
        <v>100</v>
      </c>
      <c r="AL91" s="360">
        <f t="shared" ca="1" si="207"/>
        <v>99.999999999999986</v>
      </c>
      <c r="AM91" s="360">
        <f t="shared" ca="1" si="207"/>
        <v>99.999999999999972</v>
      </c>
      <c r="AO91" s="419">
        <f ca="1">SUM(AO92:AO112)</f>
        <v>99.999999999999986</v>
      </c>
      <c r="AP91" s="419">
        <f t="shared" ref="AP91:AZ91" ca="1" si="208">SUM(AP92:AP112)</f>
        <v>99.999999999999943</v>
      </c>
      <c r="AQ91" s="419">
        <f t="shared" ca="1" si="208"/>
        <v>100.00000000000003</v>
      </c>
      <c r="AR91" s="419">
        <f t="shared" ca="1" si="208"/>
        <v>100.00000000000003</v>
      </c>
      <c r="AS91" s="419">
        <f t="shared" ca="1" si="208"/>
        <v>100.00000000000003</v>
      </c>
      <c r="AT91" s="419">
        <f t="shared" ca="1" si="208"/>
        <v>99.999999999999986</v>
      </c>
      <c r="AU91" s="419">
        <f t="shared" ca="1" si="208"/>
        <v>99.999999999999986</v>
      </c>
      <c r="AV91" s="419">
        <f t="shared" ca="1" si="208"/>
        <v>100</v>
      </c>
      <c r="AW91" s="419">
        <f t="shared" ca="1" si="208"/>
        <v>100</v>
      </c>
      <c r="AX91" s="419">
        <f t="shared" ca="1" si="208"/>
        <v>100</v>
      </c>
      <c r="AY91" s="419">
        <f t="shared" ca="1" si="208"/>
        <v>99.999999999999972</v>
      </c>
      <c r="AZ91" s="419">
        <f t="shared" ca="1" si="208"/>
        <v>100.00000000000001</v>
      </c>
      <c r="BB91" s="419">
        <f ca="1">SUM(BB92:BB112)</f>
        <v>100.00000000000003</v>
      </c>
      <c r="BC91" s="419">
        <f t="shared" ref="BC91:BM91" ca="1" si="209">SUM(BC92:BC112)</f>
        <v>100.00000000000003</v>
      </c>
      <c r="BD91" s="419">
        <f t="shared" ca="1" si="209"/>
        <v>99.999999999999986</v>
      </c>
      <c r="BE91" s="419">
        <f t="shared" ca="1" si="209"/>
        <v>99.999999999999986</v>
      </c>
      <c r="BF91" s="419">
        <f t="shared" ca="1" si="209"/>
        <v>100</v>
      </c>
      <c r="BG91" s="419">
        <f t="shared" ca="1" si="209"/>
        <v>100</v>
      </c>
      <c r="BH91" s="419">
        <f t="shared" ca="1" si="209"/>
        <v>100</v>
      </c>
      <c r="BI91" s="419">
        <f t="shared" ca="1" si="209"/>
        <v>99.999999999999972</v>
      </c>
      <c r="BJ91" s="419">
        <f t="shared" ca="1" si="209"/>
        <v>100.00000000000001</v>
      </c>
      <c r="BK91" s="419" t="e">
        <f t="shared" ca="1" si="209"/>
        <v>#DIV/0!</v>
      </c>
      <c r="BL91" s="419" t="e">
        <f t="shared" ca="1" si="209"/>
        <v>#DIV/0!</v>
      </c>
      <c r="BM91" s="419" t="e">
        <f t="shared" ca="1" si="209"/>
        <v>#DIV/0!</v>
      </c>
    </row>
    <row r="92" spans="1:65" s="371" customFormat="1" x14ac:dyDescent="0.2">
      <c r="A92" s="420" t="s">
        <v>13</v>
      </c>
      <c r="B92" s="363">
        <f t="shared" ref="B92:B109" ca="1" si="210">B24/(SUM(B$24:B$44)-B$42)*100</f>
        <v>25.739105568828347</v>
      </c>
      <c r="C92" s="363">
        <f t="shared" ref="C92:M92" ca="1" si="211">C24/(SUM(C$24:C$44)-C$42)*100</f>
        <v>24.915899649207223</v>
      </c>
      <c r="D92" s="363">
        <f t="shared" ca="1" si="211"/>
        <v>24.300143287284843</v>
      </c>
      <c r="E92" s="363">
        <f t="shared" ca="1" si="211"/>
        <v>24.582662786172254</v>
      </c>
      <c r="F92" s="363">
        <f t="shared" ca="1" si="211"/>
        <v>25.614210353408946</v>
      </c>
      <c r="G92" s="363">
        <f t="shared" ca="1" si="211"/>
        <v>24.848766743657773</v>
      </c>
      <c r="H92" s="363">
        <f t="shared" ca="1" si="211"/>
        <v>24.541511246877988</v>
      </c>
      <c r="I92" s="363">
        <f t="shared" ca="1" si="211"/>
        <v>24.503523100160994</v>
      </c>
      <c r="J92" s="363" t="e">
        <f t="shared" ca="1" si="211"/>
        <v>#DIV/0!</v>
      </c>
      <c r="K92" s="363" t="e">
        <f t="shared" ca="1" si="211"/>
        <v>#DIV/0!</v>
      </c>
      <c r="L92" s="363" t="e">
        <f t="shared" ca="1" si="211"/>
        <v>#DIV/0!</v>
      </c>
      <c r="M92" s="363" t="e">
        <f t="shared" ca="1" si="211"/>
        <v>#DIV/0!</v>
      </c>
      <c r="O92" s="420">
        <f t="shared" ref="O92:Z106" ca="1" si="212">O24/(SUM(O$24:O$44)-O$42)*100</f>
        <v>24.817092487165848</v>
      </c>
      <c r="P92" s="420">
        <f t="shared" ca="1" si="212"/>
        <v>25.00667611622206</v>
      </c>
      <c r="Q92" s="420">
        <f t="shared" ca="1" si="212"/>
        <v>24.892232255596532</v>
      </c>
      <c r="R92" s="420">
        <f t="shared" ca="1" si="212"/>
        <v>24.961505969739967</v>
      </c>
      <c r="S92" s="420">
        <f t="shared" ca="1" si="212"/>
        <v>24.723450764447314</v>
      </c>
      <c r="T92" s="420">
        <f t="shared" ca="1" si="212"/>
        <v>24.802425577043667</v>
      </c>
      <c r="U92" s="420">
        <f t="shared" ca="1" si="212"/>
        <v>25.00958832623612</v>
      </c>
      <c r="V92" s="420">
        <f t="shared" ca="1" si="212"/>
        <v>24.82168498998908</v>
      </c>
      <c r="W92" s="420" t="e">
        <f t="shared" ca="1" si="212"/>
        <v>#DIV/0!</v>
      </c>
      <c r="X92" s="420" t="e">
        <f t="shared" ca="1" si="212"/>
        <v>#DIV/0!</v>
      </c>
      <c r="Y92" s="420" t="e">
        <f t="shared" ca="1" si="212"/>
        <v>#DIV/0!</v>
      </c>
      <c r="Z92" s="420" t="e">
        <f t="shared" ca="1" si="212"/>
        <v>#DIV/0!</v>
      </c>
      <c r="AB92" s="363">
        <f t="shared" ref="AB92:AB109" ca="1" si="213">AB24/(SUM(AB$24:AB$44)-AB$42)*100</f>
        <v>25.508415952383874</v>
      </c>
      <c r="AC92" s="363">
        <f t="shared" ref="AC92:AM92" ca="1" si="214">AC24/(SUM(AC$24:AC$44)-AC$42)*100</f>
        <v>24.778736850146739</v>
      </c>
      <c r="AD92" s="363">
        <f t="shared" ca="1" si="214"/>
        <v>24.266299806933318</v>
      </c>
      <c r="AE92" s="363">
        <f t="shared" ca="1" si="214"/>
        <v>25.287987414176794</v>
      </c>
      <c r="AF92" s="363">
        <f t="shared" ca="1" si="214"/>
        <v>25.457155762292565</v>
      </c>
      <c r="AG92" s="363">
        <f t="shared" ca="1" si="214"/>
        <v>24.71673291903468</v>
      </c>
      <c r="AH92" s="363">
        <f t="shared" ca="1" si="214"/>
        <v>24.242535350546422</v>
      </c>
      <c r="AI92" s="363">
        <f t="shared" ca="1" si="214"/>
        <v>25.189726298438046</v>
      </c>
      <c r="AJ92" s="363">
        <f t="shared" ca="1" si="214"/>
        <v>25.263579013663161</v>
      </c>
      <c r="AK92" s="363">
        <f t="shared" ca="1" si="214"/>
        <v>24.591375396261267</v>
      </c>
      <c r="AL92" s="363">
        <f t="shared" ca="1" si="214"/>
        <v>24.404790584510174</v>
      </c>
      <c r="AM92" s="363">
        <f t="shared" ca="1" si="214"/>
        <v>25.004454283842854</v>
      </c>
      <c r="AO92" s="420">
        <f t="shared" ref="AO92:AO106" ca="1" si="215">AO24/(SUM(AO$24:AO$44)-AO$42)*100</f>
        <v>24.931000754732946</v>
      </c>
      <c r="AP92" s="420">
        <f t="shared" ref="AP92:AZ92" ca="1" si="216">AP24/(SUM(AP$24:AP$44)-AP$42)*100</f>
        <v>24.918737895284668</v>
      </c>
      <c r="AQ92" s="420">
        <f t="shared" ca="1" si="216"/>
        <v>24.968429159671572</v>
      </c>
      <c r="AR92" s="420">
        <f t="shared" ca="1" si="216"/>
        <v>24.998959597139354</v>
      </c>
      <c r="AS92" s="420">
        <f t="shared" ca="1" si="216"/>
        <v>24.829390665126574</v>
      </c>
      <c r="AT92" s="420">
        <f t="shared" ca="1" si="216"/>
        <v>24.959005912898899</v>
      </c>
      <c r="AU92" s="420">
        <f t="shared" ca="1" si="216"/>
        <v>24.884086305646125</v>
      </c>
      <c r="AV92" s="420">
        <f t="shared" ca="1" si="216"/>
        <v>24.91306312905995</v>
      </c>
      <c r="AW92" s="420">
        <f t="shared" ca="1" si="216"/>
        <v>24.769699035128724</v>
      </c>
      <c r="AX92" s="420">
        <f t="shared" ca="1" si="216"/>
        <v>24.788027262053731</v>
      </c>
      <c r="AY92" s="420">
        <f t="shared" ca="1" si="216"/>
        <v>24.963464892708245</v>
      </c>
      <c r="AZ92" s="420">
        <f t="shared" ca="1" si="216"/>
        <v>24.710077185894963</v>
      </c>
      <c r="BB92" s="420">
        <f t="shared" ref="BB92:BB109" ca="1" si="217">BB24/(SUM(BB$24:BB$44)-BB$42)*100</f>
        <v>24.998959597139354</v>
      </c>
      <c r="BC92" s="420">
        <f t="shared" ref="BC92:BM92" ca="1" si="218">BC24/(SUM(BC$24:BC$44)-BC$42)*100</f>
        <v>24.829390665126574</v>
      </c>
      <c r="BD92" s="420">
        <f t="shared" ca="1" si="218"/>
        <v>24.959005912898899</v>
      </c>
      <c r="BE92" s="420">
        <f t="shared" ca="1" si="218"/>
        <v>24.884086305646125</v>
      </c>
      <c r="BF92" s="420">
        <f t="shared" ca="1" si="218"/>
        <v>24.91306312905995</v>
      </c>
      <c r="BG92" s="420">
        <f t="shared" ca="1" si="218"/>
        <v>24.769699035128724</v>
      </c>
      <c r="BH92" s="420">
        <f t="shared" ca="1" si="218"/>
        <v>24.788027262053731</v>
      </c>
      <c r="BI92" s="420">
        <f t="shared" ca="1" si="218"/>
        <v>24.963464892708245</v>
      </c>
      <c r="BJ92" s="420">
        <f t="shared" ca="1" si="218"/>
        <v>24.710077185894963</v>
      </c>
      <c r="BK92" s="420" t="e">
        <f t="shared" ca="1" si="218"/>
        <v>#DIV/0!</v>
      </c>
      <c r="BL92" s="420" t="e">
        <f t="shared" ca="1" si="218"/>
        <v>#DIV/0!</v>
      </c>
      <c r="BM92" s="420" t="e">
        <f t="shared" ca="1" si="218"/>
        <v>#DIV/0!</v>
      </c>
    </row>
    <row r="93" spans="1:65" s="371" customFormat="1" x14ac:dyDescent="0.2">
      <c r="A93" s="420" t="s">
        <v>14</v>
      </c>
      <c r="B93" s="363">
        <f t="shared" ca="1" si="210"/>
        <v>5.9610635196646466</v>
      </c>
      <c r="C93" s="363">
        <f t="shared" ref="C93:M93" ca="1" si="219">C25/(SUM(C$24:C$44)-C$42)*100</f>
        <v>6.519998242233668</v>
      </c>
      <c r="D93" s="363">
        <f t="shared" ca="1" si="219"/>
        <v>6.5849480786052554</v>
      </c>
      <c r="E93" s="363">
        <f t="shared" ca="1" si="219"/>
        <v>6.479455195332803</v>
      </c>
      <c r="F93" s="363">
        <f t="shared" ca="1" si="219"/>
        <v>5.8350805599073876</v>
      </c>
      <c r="G93" s="363">
        <f t="shared" ca="1" si="219"/>
        <v>6.3866395582722983</v>
      </c>
      <c r="H93" s="363">
        <f t="shared" ca="1" si="219"/>
        <v>6.4332436888426967</v>
      </c>
      <c r="I93" s="363">
        <f t="shared" ca="1" si="219"/>
        <v>6.4551652783683826</v>
      </c>
      <c r="J93" s="363" t="e">
        <f t="shared" ca="1" si="219"/>
        <v>#DIV/0!</v>
      </c>
      <c r="K93" s="363" t="e">
        <f t="shared" ca="1" si="219"/>
        <v>#DIV/0!</v>
      </c>
      <c r="L93" s="363" t="e">
        <f t="shared" ca="1" si="219"/>
        <v>#DIV/0!</v>
      </c>
      <c r="M93" s="363" t="e">
        <f t="shared" ca="1" si="219"/>
        <v>#DIV/0!</v>
      </c>
      <c r="O93" s="420">
        <f t="shared" ca="1" si="212"/>
        <v>6.4316169813949999</v>
      </c>
      <c r="P93" s="420">
        <f t="shared" ca="1" si="212"/>
        <v>6.4082663579103789</v>
      </c>
      <c r="Q93" s="420">
        <f t="shared" ca="1" si="212"/>
        <v>6.3117610522248864</v>
      </c>
      <c r="R93" s="420">
        <f t="shared" ca="1" si="212"/>
        <v>6.2972640624865646</v>
      </c>
      <c r="S93" s="420">
        <f t="shared" ca="1" si="212"/>
        <v>6.3661275277688683</v>
      </c>
      <c r="T93" s="420">
        <f t="shared" ca="1" si="212"/>
        <v>6.2426080356911076</v>
      </c>
      <c r="U93" s="420">
        <f t="shared" ca="1" si="212"/>
        <v>6.1915444485912881</v>
      </c>
      <c r="V93" s="420">
        <f t="shared" ca="1" si="212"/>
        <v>6.2732102680978121</v>
      </c>
      <c r="W93" s="420" t="e">
        <f t="shared" ca="1" si="212"/>
        <v>#DIV/0!</v>
      </c>
      <c r="X93" s="420" t="e">
        <f t="shared" ca="1" si="212"/>
        <v>#DIV/0!</v>
      </c>
      <c r="Y93" s="420" t="e">
        <f t="shared" ca="1" si="212"/>
        <v>#DIV/0!</v>
      </c>
      <c r="Z93" s="420" t="e">
        <f t="shared" ca="1" si="212"/>
        <v>#DIV/0!</v>
      </c>
      <c r="AB93" s="363">
        <f t="shared" ca="1" si="213"/>
        <v>5.8584244617422554</v>
      </c>
      <c r="AC93" s="363">
        <f t="shared" ref="AC93:AM93" ca="1" si="220">AC25/(SUM(AC$24:AC$44)-AC$42)*100</f>
        <v>6.3894817614765458</v>
      </c>
      <c r="AD93" s="363">
        <f t="shared" ca="1" si="220"/>
        <v>6.5412627549029754</v>
      </c>
      <c r="AE93" s="363">
        <f t="shared" ca="1" si="220"/>
        <v>6.4410927534456457</v>
      </c>
      <c r="AF93" s="363">
        <f t="shared" ca="1" si="220"/>
        <v>6.0102267894150199</v>
      </c>
      <c r="AG93" s="363">
        <f t="shared" ca="1" si="220"/>
        <v>6.5302405124813427</v>
      </c>
      <c r="AH93" s="363">
        <f t="shared" ca="1" si="220"/>
        <v>6.5802644070993024</v>
      </c>
      <c r="AI93" s="363">
        <f t="shared" ca="1" si="220"/>
        <v>6.3800775361782911</v>
      </c>
      <c r="AJ93" s="363">
        <f t="shared" ca="1" si="220"/>
        <v>5.8490305138032728</v>
      </c>
      <c r="AK93" s="363">
        <f t="shared" ca="1" si="220"/>
        <v>6.3795432135739221</v>
      </c>
      <c r="AL93" s="363">
        <f t="shared" ca="1" si="220"/>
        <v>6.3956059831941472</v>
      </c>
      <c r="AM93" s="363">
        <f t="shared" ca="1" si="220"/>
        <v>6.3345258867668859</v>
      </c>
      <c r="AO93" s="420">
        <f t="shared" ca="1" si="215"/>
        <v>6.3749173881455121</v>
      </c>
      <c r="AP93" s="420">
        <f t="shared" ref="AP93:AZ93" ca="1" si="221">AP25/(SUM(AP$24:AP$44)-AP$42)*100</f>
        <v>6.2480611391734415</v>
      </c>
      <c r="AQ93" s="420">
        <f t="shared" ca="1" si="221"/>
        <v>6.2732248290147421</v>
      </c>
      <c r="AR93" s="420">
        <f t="shared" ca="1" si="221"/>
        <v>6.3790215913710506</v>
      </c>
      <c r="AS93" s="420">
        <f t="shared" ca="1" si="221"/>
        <v>6.4610899934313375</v>
      </c>
      <c r="AT93" s="420">
        <f t="shared" ca="1" si="221"/>
        <v>6.3966380497882476</v>
      </c>
      <c r="AU93" s="420">
        <f t="shared" ca="1" si="221"/>
        <v>6.3343442463912218</v>
      </c>
      <c r="AV93" s="420">
        <f t="shared" ca="1" si="221"/>
        <v>6.2934124547445176</v>
      </c>
      <c r="AW93" s="420">
        <f t="shared" ca="1" si="221"/>
        <v>6.3340723360662032</v>
      </c>
      <c r="AX93" s="420">
        <f t="shared" ca="1" si="221"/>
        <v>6.2416197850589867</v>
      </c>
      <c r="AY93" s="420">
        <f t="shared" ca="1" si="221"/>
        <v>6.1561421759475303</v>
      </c>
      <c r="AZ93" s="420">
        <f t="shared" ca="1" si="221"/>
        <v>6.240988568229092</v>
      </c>
      <c r="BB93" s="420">
        <f t="shared" ca="1" si="217"/>
        <v>6.3790215913710506</v>
      </c>
      <c r="BC93" s="420">
        <f t="shared" ref="BC93:BM93" ca="1" si="222">BC25/(SUM(BC$24:BC$44)-BC$42)*100</f>
        <v>6.4610899934313375</v>
      </c>
      <c r="BD93" s="420">
        <f t="shared" ca="1" si="222"/>
        <v>6.3966380497882476</v>
      </c>
      <c r="BE93" s="420">
        <f t="shared" ca="1" si="222"/>
        <v>6.3343442463912218</v>
      </c>
      <c r="BF93" s="420">
        <f t="shared" ca="1" si="222"/>
        <v>6.2934124547445176</v>
      </c>
      <c r="BG93" s="420">
        <f t="shared" ca="1" si="222"/>
        <v>6.3340723360662032</v>
      </c>
      <c r="BH93" s="420">
        <f t="shared" ca="1" si="222"/>
        <v>6.2416197850589867</v>
      </c>
      <c r="BI93" s="420">
        <f t="shared" ca="1" si="222"/>
        <v>6.1561421759475303</v>
      </c>
      <c r="BJ93" s="420">
        <f t="shared" ca="1" si="222"/>
        <v>6.240988568229092</v>
      </c>
      <c r="BK93" s="420" t="e">
        <f t="shared" ca="1" si="222"/>
        <v>#DIV/0!</v>
      </c>
      <c r="BL93" s="420" t="e">
        <f t="shared" ca="1" si="222"/>
        <v>#DIV/0!</v>
      </c>
      <c r="BM93" s="420" t="e">
        <f t="shared" ca="1" si="222"/>
        <v>#DIV/0!</v>
      </c>
    </row>
    <row r="94" spans="1:65" s="371" customFormat="1" x14ac:dyDescent="0.2">
      <c r="A94" s="420" t="s">
        <v>15</v>
      </c>
      <c r="B94" s="363">
        <f t="shared" ca="1" si="210"/>
        <v>0.67141742691681117</v>
      </c>
      <c r="C94" s="363">
        <f t="shared" ref="C94:M94" ca="1" si="223">C26/(SUM(C$24:C$44)-C$42)*100</f>
        <v>0.65751531155171694</v>
      </c>
      <c r="D94" s="363">
        <f t="shared" ca="1" si="223"/>
        <v>0.6922604759570079</v>
      </c>
      <c r="E94" s="363">
        <f t="shared" ca="1" si="223"/>
        <v>0.67857628843296491</v>
      </c>
      <c r="F94" s="363">
        <f t="shared" ca="1" si="223"/>
        <v>0.64337462608730733</v>
      </c>
      <c r="G94" s="363">
        <f t="shared" ca="1" si="223"/>
        <v>0.59811626589431821</v>
      </c>
      <c r="H94" s="363">
        <f t="shared" ca="1" si="223"/>
        <v>0.62095655133314243</v>
      </c>
      <c r="I94" s="363">
        <f t="shared" ca="1" si="223"/>
        <v>0.65585649218422337</v>
      </c>
      <c r="J94" s="363" t="e">
        <f t="shared" ca="1" si="223"/>
        <v>#DIV/0!</v>
      </c>
      <c r="K94" s="363" t="e">
        <f t="shared" ca="1" si="223"/>
        <v>#DIV/0!</v>
      </c>
      <c r="L94" s="363" t="e">
        <f t="shared" ca="1" si="223"/>
        <v>#DIV/0!</v>
      </c>
      <c r="M94" s="363" t="e">
        <f t="shared" ca="1" si="223"/>
        <v>#DIV/0!</v>
      </c>
      <c r="O94" s="420">
        <f t="shared" ca="1" si="212"/>
        <v>0.67075482945436238</v>
      </c>
      <c r="P94" s="420">
        <f t="shared" ca="1" si="212"/>
        <v>0.66332929753350323</v>
      </c>
      <c r="Q94" s="420">
        <f t="shared" ca="1" si="212"/>
        <v>0.67771686222939087</v>
      </c>
      <c r="R94" s="420">
        <f t="shared" ca="1" si="212"/>
        <v>0.65127800901591926</v>
      </c>
      <c r="S94" s="420">
        <f t="shared" ca="1" si="212"/>
        <v>0.64016553127729636</v>
      </c>
      <c r="T94" s="420">
        <f t="shared" ca="1" si="212"/>
        <v>0.62773739161969322</v>
      </c>
      <c r="U94" s="420">
        <f t="shared" ca="1" si="212"/>
        <v>0.60833649840364024</v>
      </c>
      <c r="V94" s="420">
        <f t="shared" ca="1" si="212"/>
        <v>0.62840888289497354</v>
      </c>
      <c r="W94" s="420" t="e">
        <f t="shared" ca="1" si="212"/>
        <v>#DIV/0!</v>
      </c>
      <c r="X94" s="420" t="e">
        <f t="shared" ca="1" si="212"/>
        <v>#DIV/0!</v>
      </c>
      <c r="Y94" s="420" t="e">
        <f t="shared" ca="1" si="212"/>
        <v>#DIV/0!</v>
      </c>
      <c r="Z94" s="420" t="e">
        <f t="shared" ca="1" si="212"/>
        <v>#DIV/0!</v>
      </c>
      <c r="AB94" s="363">
        <f t="shared" ca="1" si="213"/>
        <v>0.74692456737679613</v>
      </c>
      <c r="AC94" s="363">
        <f t="shared" ref="AC94:AM94" ca="1" si="224">AC26/(SUM(AC$24:AC$44)-AC$42)*100</f>
        <v>0.70585908047294232</v>
      </c>
      <c r="AD94" s="363">
        <f t="shared" ca="1" si="224"/>
        <v>0.72264782915679449</v>
      </c>
      <c r="AE94" s="363">
        <f t="shared" ca="1" si="224"/>
        <v>0.66177335656424707</v>
      </c>
      <c r="AF94" s="363">
        <f t="shared" ca="1" si="224"/>
        <v>0.66980657943016575</v>
      </c>
      <c r="AG94" s="363">
        <f t="shared" ca="1" si="224"/>
        <v>0.66336454853381266</v>
      </c>
      <c r="AH94" s="363">
        <f t="shared" ca="1" si="224"/>
        <v>0.69818007946880767</v>
      </c>
      <c r="AI94" s="363">
        <f t="shared" ca="1" si="224"/>
        <v>0.64061997811266225</v>
      </c>
      <c r="AJ94" s="363">
        <f t="shared" ca="1" si="224"/>
        <v>0.64765021671453427</v>
      </c>
      <c r="AK94" s="363">
        <f t="shared" ca="1" si="224"/>
        <v>0.60686827038659907</v>
      </c>
      <c r="AL94" s="363">
        <f t="shared" ca="1" si="224"/>
        <v>0.63022220475121193</v>
      </c>
      <c r="AM94" s="363">
        <f t="shared" ca="1" si="224"/>
        <v>0.61537929734385111</v>
      </c>
      <c r="AO94" s="420">
        <f t="shared" ca="1" si="215"/>
        <v>0.73786271572090834</v>
      </c>
      <c r="AP94" s="420">
        <f t="shared" ref="AP94:AZ94" ca="1" si="225">AP26/(SUM(AP$24:AP$44)-AP$42)*100</f>
        <v>0.72374026059889107</v>
      </c>
      <c r="AQ94" s="420">
        <f t="shared" ca="1" si="225"/>
        <v>0.70365297680304006</v>
      </c>
      <c r="AR94" s="420">
        <f t="shared" ca="1" si="225"/>
        <v>0.6686974064975576</v>
      </c>
      <c r="AS94" s="420">
        <f t="shared" ca="1" si="225"/>
        <v>0.68041749964531439</v>
      </c>
      <c r="AT94" s="420">
        <f t="shared" ca="1" si="225"/>
        <v>0.66632406561668256</v>
      </c>
      <c r="AU94" s="420">
        <f t="shared" ca="1" si="225"/>
        <v>0.67652166621771848</v>
      </c>
      <c r="AV94" s="420">
        <f t="shared" ca="1" si="225"/>
        <v>0.65056421548091492</v>
      </c>
      <c r="AW94" s="420">
        <f t="shared" ca="1" si="225"/>
        <v>0.64080780492778766</v>
      </c>
      <c r="AX94" s="420">
        <f t="shared" ca="1" si="225"/>
        <v>0.62350894699310611</v>
      </c>
      <c r="AY94" s="420">
        <f t="shared" ca="1" si="225"/>
        <v>0.60959851499333007</v>
      </c>
      <c r="AZ94" s="420">
        <f t="shared" ca="1" si="225"/>
        <v>0.62448761863370406</v>
      </c>
      <c r="BB94" s="420">
        <f t="shared" ca="1" si="217"/>
        <v>0.6686974064975576</v>
      </c>
      <c r="BC94" s="420">
        <f t="shared" ref="BC94:BM94" ca="1" si="226">BC26/(SUM(BC$24:BC$44)-BC$42)*100</f>
        <v>0.68041749964531439</v>
      </c>
      <c r="BD94" s="420">
        <f t="shared" ca="1" si="226"/>
        <v>0.66632406561668256</v>
      </c>
      <c r="BE94" s="420">
        <f t="shared" ca="1" si="226"/>
        <v>0.67652166621771848</v>
      </c>
      <c r="BF94" s="420">
        <f t="shared" ca="1" si="226"/>
        <v>0.65056421548091492</v>
      </c>
      <c r="BG94" s="420">
        <f t="shared" ca="1" si="226"/>
        <v>0.64080780492778766</v>
      </c>
      <c r="BH94" s="420">
        <f t="shared" ca="1" si="226"/>
        <v>0.62350894699310611</v>
      </c>
      <c r="BI94" s="420">
        <f t="shared" ca="1" si="226"/>
        <v>0.60959851499333007</v>
      </c>
      <c r="BJ94" s="420">
        <f t="shared" ca="1" si="226"/>
        <v>0.62448761863370406</v>
      </c>
      <c r="BK94" s="420" t="e">
        <f t="shared" ca="1" si="226"/>
        <v>#DIV/0!</v>
      </c>
      <c r="BL94" s="420" t="e">
        <f t="shared" ca="1" si="226"/>
        <v>#DIV/0!</v>
      </c>
      <c r="BM94" s="420" t="e">
        <f t="shared" ca="1" si="226"/>
        <v>#DIV/0!</v>
      </c>
    </row>
    <row r="95" spans="1:65" s="371" customFormat="1" x14ac:dyDescent="0.2">
      <c r="A95" s="420" t="s">
        <v>16</v>
      </c>
      <c r="B95" s="363">
        <f t="shared" ca="1" si="210"/>
        <v>0.37826205527516077</v>
      </c>
      <c r="C95" s="363">
        <f t="shared" ref="C95:M95" ca="1" si="227">C27/(SUM(C$24:C$44)-C$42)*100</f>
        <v>0.42644693515617066</v>
      </c>
      <c r="D95" s="363">
        <f t="shared" ca="1" si="227"/>
        <v>0.40890992832837531</v>
      </c>
      <c r="E95" s="363">
        <f t="shared" ca="1" si="227"/>
        <v>0.412694901846823</v>
      </c>
      <c r="F95" s="363">
        <f t="shared" ca="1" si="227"/>
        <v>0.36872956446112004</v>
      </c>
      <c r="G95" s="363">
        <f t="shared" ca="1" si="227"/>
        <v>0.41725205987606623</v>
      </c>
      <c r="H95" s="363">
        <f t="shared" ca="1" si="227"/>
        <v>0.40280498506783763</v>
      </c>
      <c r="I95" s="363">
        <f t="shared" ca="1" si="227"/>
        <v>0.39474447225201703</v>
      </c>
      <c r="J95" s="363" t="e">
        <f t="shared" ca="1" si="227"/>
        <v>#DIV/0!</v>
      </c>
      <c r="K95" s="363" t="e">
        <f t="shared" ca="1" si="227"/>
        <v>#DIV/0!</v>
      </c>
      <c r="L95" s="363" t="e">
        <f t="shared" ca="1" si="227"/>
        <v>#DIV/0!</v>
      </c>
      <c r="M95" s="363" t="e">
        <f t="shared" ca="1" si="227"/>
        <v>#DIV/0!</v>
      </c>
      <c r="O95" s="420">
        <f t="shared" ca="1" si="212"/>
        <v>0.41354298146283514</v>
      </c>
      <c r="P95" s="420">
        <f t="shared" ca="1" si="212"/>
        <v>0.41462762033797329</v>
      </c>
      <c r="Q95" s="420">
        <f t="shared" ca="1" si="212"/>
        <v>0.40504900873746774</v>
      </c>
      <c r="R95" s="420">
        <f t="shared" ca="1" si="212"/>
        <v>0.40531743794070862</v>
      </c>
      <c r="S95" s="420">
        <f t="shared" ca="1" si="212"/>
        <v>0.40841486823913642</v>
      </c>
      <c r="T95" s="420">
        <f t="shared" ca="1" si="212"/>
        <v>0.40844414084626884</v>
      </c>
      <c r="U95" s="420">
        <f t="shared" ca="1" si="212"/>
        <v>0.40020468752243632</v>
      </c>
      <c r="V95" s="420">
        <f t="shared" ca="1" si="212"/>
        <v>0.39104914887759035</v>
      </c>
      <c r="W95" s="420" t="e">
        <f t="shared" ca="1" si="212"/>
        <v>#DIV/0!</v>
      </c>
      <c r="X95" s="420" t="e">
        <f t="shared" ca="1" si="212"/>
        <v>#DIV/0!</v>
      </c>
      <c r="Y95" s="420" t="e">
        <f t="shared" ca="1" si="212"/>
        <v>#DIV/0!</v>
      </c>
      <c r="Z95" s="420" t="e">
        <f t="shared" ca="1" si="212"/>
        <v>#DIV/0!</v>
      </c>
      <c r="AB95" s="363">
        <f t="shared" ca="1" si="213"/>
        <v>0.39166909027965646</v>
      </c>
      <c r="AC95" s="363">
        <f t="shared" ref="AC95:AM95" ca="1" si="228">AC27/(SUM(AC$24:AC$44)-AC$42)*100</f>
        <v>0.44710524028878146</v>
      </c>
      <c r="AD95" s="363">
        <f t="shared" ca="1" si="228"/>
        <v>0.44326502443708687</v>
      </c>
      <c r="AE95" s="363">
        <f t="shared" ca="1" si="228"/>
        <v>0.42822280300106469</v>
      </c>
      <c r="AF95" s="363">
        <f t="shared" ca="1" si="228"/>
        <v>0.37728997563099698</v>
      </c>
      <c r="AG95" s="363">
        <f t="shared" ca="1" si="228"/>
        <v>0.42796010115197763</v>
      </c>
      <c r="AH95" s="363">
        <f t="shared" ca="1" si="228"/>
        <v>0.42426929386509765</v>
      </c>
      <c r="AI95" s="363">
        <f t="shared" ca="1" si="228"/>
        <v>0.40967870840177173</v>
      </c>
      <c r="AJ95" s="363">
        <f t="shared" ca="1" si="228"/>
        <v>0.37049809871432915</v>
      </c>
      <c r="AK95" s="363">
        <f t="shared" ca="1" si="228"/>
        <v>0.42154832703023248</v>
      </c>
      <c r="AL95" s="363">
        <f t="shared" ca="1" si="228"/>
        <v>0.41750470019807395</v>
      </c>
      <c r="AM95" s="363">
        <f t="shared" ca="1" si="228"/>
        <v>0.39177130362387452</v>
      </c>
      <c r="AO95" s="420">
        <f t="shared" ca="1" si="215"/>
        <v>0.42889195766404875</v>
      </c>
      <c r="AP95" s="420">
        <f t="shared" ref="AP95:AZ95" ca="1" si="229">AP27/(SUM(AP$24:AP$44)-AP$42)*100</f>
        <v>0.43474237015954914</v>
      </c>
      <c r="AQ95" s="420">
        <f t="shared" ca="1" si="229"/>
        <v>0.422587238939235</v>
      </c>
      <c r="AR95" s="420">
        <f t="shared" ca="1" si="229"/>
        <v>0.42702985337199223</v>
      </c>
      <c r="AS95" s="420">
        <f t="shared" ca="1" si="229"/>
        <v>0.41326700530548621</v>
      </c>
      <c r="AT95" s="420">
        <f t="shared" ca="1" si="229"/>
        <v>0.41159591734246848</v>
      </c>
      <c r="AU95" s="420">
        <f t="shared" ca="1" si="229"/>
        <v>0.40618733348144365</v>
      </c>
      <c r="AV95" s="420">
        <f t="shared" ca="1" si="229"/>
        <v>0.40637590364372039</v>
      </c>
      <c r="AW95" s="420">
        <f t="shared" ca="1" si="229"/>
        <v>0.407318551067826</v>
      </c>
      <c r="AX95" s="420">
        <f t="shared" ca="1" si="229"/>
        <v>0.40786427895944483</v>
      </c>
      <c r="AY95" s="420">
        <f t="shared" ca="1" si="229"/>
        <v>0.39772732918619408</v>
      </c>
      <c r="AZ95" s="420">
        <f t="shared" ca="1" si="229"/>
        <v>0.39002794292441706</v>
      </c>
      <c r="BB95" s="420">
        <f t="shared" ca="1" si="217"/>
        <v>0.42702985337199223</v>
      </c>
      <c r="BC95" s="420">
        <f t="shared" ref="BC95:BM95" ca="1" si="230">BC27/(SUM(BC$24:BC$44)-BC$42)*100</f>
        <v>0.41326700530548621</v>
      </c>
      <c r="BD95" s="420">
        <f t="shared" ca="1" si="230"/>
        <v>0.41159591734246848</v>
      </c>
      <c r="BE95" s="420">
        <f t="shared" ca="1" si="230"/>
        <v>0.40618733348144365</v>
      </c>
      <c r="BF95" s="420">
        <f t="shared" ca="1" si="230"/>
        <v>0.40637590364372039</v>
      </c>
      <c r="BG95" s="420">
        <f t="shared" ca="1" si="230"/>
        <v>0.407318551067826</v>
      </c>
      <c r="BH95" s="420">
        <f t="shared" ca="1" si="230"/>
        <v>0.40786427895944483</v>
      </c>
      <c r="BI95" s="420">
        <f t="shared" ca="1" si="230"/>
        <v>0.39772732918619408</v>
      </c>
      <c r="BJ95" s="420">
        <f t="shared" ca="1" si="230"/>
        <v>0.39002794292441706</v>
      </c>
      <c r="BK95" s="420" t="e">
        <f t="shared" ca="1" si="230"/>
        <v>#DIV/0!</v>
      </c>
      <c r="BL95" s="420" t="e">
        <f t="shared" ca="1" si="230"/>
        <v>#DIV/0!</v>
      </c>
      <c r="BM95" s="420" t="e">
        <f t="shared" ca="1" si="230"/>
        <v>#DIV/0!</v>
      </c>
    </row>
    <row r="96" spans="1:65" s="371" customFormat="1" x14ac:dyDescent="0.2">
      <c r="A96" s="420" t="s">
        <v>17</v>
      </c>
      <c r="B96" s="363">
        <f t="shared" ca="1" si="210"/>
        <v>1.3041896896444138</v>
      </c>
      <c r="C96" s="363">
        <f t="shared" ref="C96:M96" ca="1" si="231">C28/(SUM(C$24:C$44)-C$42)*100</f>
        <v>1.2950594222209695</v>
      </c>
      <c r="D96" s="363">
        <f t="shared" ca="1" si="231"/>
        <v>1.3859226828587405</v>
      </c>
      <c r="E96" s="363">
        <f t="shared" ca="1" si="231"/>
        <v>1.4018457733431526</v>
      </c>
      <c r="F96" s="363">
        <f t="shared" ca="1" si="231"/>
        <v>1.2229990208172263</v>
      </c>
      <c r="G96" s="363">
        <f t="shared" ca="1" si="231"/>
        <v>1.1893788755757477</v>
      </c>
      <c r="H96" s="363">
        <f t="shared" ca="1" si="231"/>
        <v>1.2440301486451959</v>
      </c>
      <c r="I96" s="363">
        <f t="shared" ca="1" si="231"/>
        <v>1.3524660091159995</v>
      </c>
      <c r="J96" s="363" t="e">
        <f t="shared" ca="1" si="231"/>
        <v>#DIV/0!</v>
      </c>
      <c r="K96" s="363" t="e">
        <f t="shared" ca="1" si="231"/>
        <v>#DIV/0!</v>
      </c>
      <c r="L96" s="363" t="e">
        <f t="shared" ca="1" si="231"/>
        <v>#DIV/0!</v>
      </c>
      <c r="M96" s="363" t="e">
        <f t="shared" ca="1" si="231"/>
        <v>#DIV/0!</v>
      </c>
      <c r="O96" s="420">
        <f t="shared" ca="1" si="212"/>
        <v>1.3832009336813713</v>
      </c>
      <c r="P96" s="420">
        <f t="shared" ca="1" si="212"/>
        <v>1.3248061116132095</v>
      </c>
      <c r="Q96" s="420">
        <f t="shared" ca="1" si="212"/>
        <v>1.3542889141393597</v>
      </c>
      <c r="R96" s="420">
        <f t="shared" ca="1" si="212"/>
        <v>1.2935208804414386</v>
      </c>
      <c r="S96" s="420">
        <f t="shared" ca="1" si="212"/>
        <v>1.2922138586181806</v>
      </c>
      <c r="T96" s="420">
        <f t="shared" ca="1" si="212"/>
        <v>1.2370871901538958</v>
      </c>
      <c r="U96" s="420">
        <f t="shared" ca="1" si="212"/>
        <v>1.2106490175928299</v>
      </c>
      <c r="V96" s="420">
        <f t="shared" ca="1" si="212"/>
        <v>1.2535540138684182</v>
      </c>
      <c r="W96" s="420" t="e">
        <f t="shared" ca="1" si="212"/>
        <v>#DIV/0!</v>
      </c>
      <c r="X96" s="420" t="e">
        <f t="shared" ca="1" si="212"/>
        <v>#DIV/0!</v>
      </c>
      <c r="Y96" s="420" t="e">
        <f t="shared" ca="1" si="212"/>
        <v>#DIV/0!</v>
      </c>
      <c r="Z96" s="420" t="e">
        <f t="shared" ca="1" si="212"/>
        <v>#DIV/0!</v>
      </c>
      <c r="AB96" s="363">
        <f t="shared" ca="1" si="213"/>
        <v>1.3972146022097622</v>
      </c>
      <c r="AC96" s="363">
        <f t="shared" ref="AC96:AM96" ca="1" si="232">AC28/(SUM(AC$24:AC$44)-AC$42)*100</f>
        <v>1.4572697697464818</v>
      </c>
      <c r="AD96" s="363">
        <f t="shared" ca="1" si="232"/>
        <v>1.5094616127519338</v>
      </c>
      <c r="AE96" s="363">
        <f t="shared" ca="1" si="232"/>
        <v>1.4985469897684864</v>
      </c>
      <c r="AF96" s="363">
        <f t="shared" ca="1" si="232"/>
        <v>1.2793328915016848</v>
      </c>
      <c r="AG96" s="363">
        <f t="shared" ca="1" si="232"/>
        <v>1.3195320432127207</v>
      </c>
      <c r="AH96" s="363">
        <f t="shared" ca="1" si="232"/>
        <v>1.4076049650792721</v>
      </c>
      <c r="AI96" s="363">
        <f t="shared" ca="1" si="232"/>
        <v>1.3428953599226143</v>
      </c>
      <c r="AJ96" s="363">
        <f t="shared" ca="1" si="232"/>
        <v>1.2094245062042046</v>
      </c>
      <c r="AK96" s="363">
        <f t="shared" ca="1" si="232"/>
        <v>1.1945018737492634</v>
      </c>
      <c r="AL96" s="363">
        <f t="shared" ca="1" si="232"/>
        <v>1.2667705039531965</v>
      </c>
      <c r="AM96" s="363">
        <f t="shared" ca="1" si="232"/>
        <v>1.2725884541505939</v>
      </c>
      <c r="AO96" s="420">
        <f t="shared" ca="1" si="215"/>
        <v>1.4684968866896071</v>
      </c>
      <c r="AP96" s="420">
        <f t="shared" ref="AP96:AZ96" ca="1" si="233">AP28/(SUM(AP$24:AP$44)-AP$42)*100</f>
        <v>1.4821034997821023</v>
      </c>
      <c r="AQ96" s="420">
        <f t="shared" ca="1" si="233"/>
        <v>1.4579048787460924</v>
      </c>
      <c r="AR96" s="420">
        <f t="shared" ca="1" si="233"/>
        <v>1.4504489919124948</v>
      </c>
      <c r="AS96" s="420">
        <f t="shared" ca="1" si="233"/>
        <v>1.3644600241371503</v>
      </c>
      <c r="AT96" s="420">
        <f t="shared" ca="1" si="233"/>
        <v>1.3357683318529301</v>
      </c>
      <c r="AU96" s="420">
        <f t="shared" ca="1" si="233"/>
        <v>1.3562681686776874</v>
      </c>
      <c r="AV96" s="420">
        <f t="shared" ca="1" si="233"/>
        <v>1.2945519142660467</v>
      </c>
      <c r="AW96" s="420">
        <f t="shared" ca="1" si="233"/>
        <v>1.2806476186890137</v>
      </c>
      <c r="AX96" s="420">
        <f t="shared" ca="1" si="233"/>
        <v>1.2232867737741044</v>
      </c>
      <c r="AY96" s="420">
        <f t="shared" ca="1" si="233"/>
        <v>1.2093735801749792</v>
      </c>
      <c r="AZ96" s="420">
        <f t="shared" ca="1" si="233"/>
        <v>1.2298556246937482</v>
      </c>
      <c r="BB96" s="420">
        <f t="shared" ca="1" si="217"/>
        <v>1.4504489919124948</v>
      </c>
      <c r="BC96" s="420">
        <f t="shared" ref="BC96:BM96" ca="1" si="234">BC28/(SUM(BC$24:BC$44)-BC$42)*100</f>
        <v>1.3644600241371503</v>
      </c>
      <c r="BD96" s="420">
        <f t="shared" ca="1" si="234"/>
        <v>1.3357683318529301</v>
      </c>
      <c r="BE96" s="420">
        <f t="shared" ca="1" si="234"/>
        <v>1.3562681686776874</v>
      </c>
      <c r="BF96" s="420">
        <f t="shared" ca="1" si="234"/>
        <v>1.2945519142660467</v>
      </c>
      <c r="BG96" s="420">
        <f t="shared" ca="1" si="234"/>
        <v>1.2806476186890137</v>
      </c>
      <c r="BH96" s="420">
        <f t="shared" ca="1" si="234"/>
        <v>1.2232867737741044</v>
      </c>
      <c r="BI96" s="420">
        <f t="shared" ca="1" si="234"/>
        <v>1.2093735801749792</v>
      </c>
      <c r="BJ96" s="420">
        <f t="shared" ca="1" si="234"/>
        <v>1.2298556246937482</v>
      </c>
      <c r="BK96" s="420" t="e">
        <f t="shared" ca="1" si="234"/>
        <v>#DIV/0!</v>
      </c>
      <c r="BL96" s="420" t="e">
        <f t="shared" ca="1" si="234"/>
        <v>#DIV/0!</v>
      </c>
      <c r="BM96" s="420" t="e">
        <f t="shared" ca="1" si="234"/>
        <v>#DIV/0!</v>
      </c>
    </row>
    <row r="97" spans="1:65" s="371" customFormat="1" x14ac:dyDescent="0.2">
      <c r="A97" s="420" t="s">
        <v>18</v>
      </c>
      <c r="B97" s="363">
        <f t="shared" ca="1" si="210"/>
        <v>0.63704971107251973</v>
      </c>
      <c r="C97" s="363">
        <f t="shared" ref="C97:M97" ca="1" si="235">C29/(SUM(C$24:C$44)-C$42)*100</f>
        <v>0.63590646062922562</v>
      </c>
      <c r="D97" s="363">
        <f t="shared" ca="1" si="235"/>
        <v>0.66112674321037568</v>
      </c>
      <c r="E97" s="363">
        <f t="shared" ca="1" si="235"/>
        <v>0.65407909175784096</v>
      </c>
      <c r="F97" s="363">
        <f t="shared" ca="1" si="235"/>
        <v>0.58271103138160507</v>
      </c>
      <c r="G97" s="363">
        <f t="shared" ca="1" si="235"/>
        <v>0.57544779049262862</v>
      </c>
      <c r="H97" s="363">
        <f t="shared" ca="1" si="235"/>
        <v>0.63372575673122333</v>
      </c>
      <c r="I97" s="363">
        <f t="shared" ca="1" si="235"/>
        <v>0.61870724094079144</v>
      </c>
      <c r="J97" s="363" t="e">
        <f t="shared" ca="1" si="235"/>
        <v>#DIV/0!</v>
      </c>
      <c r="K97" s="363" t="e">
        <f t="shared" ca="1" si="235"/>
        <v>#DIV/0!</v>
      </c>
      <c r="L97" s="363" t="e">
        <f t="shared" ca="1" si="235"/>
        <v>#DIV/0!</v>
      </c>
      <c r="M97" s="363" t="e">
        <f t="shared" ca="1" si="235"/>
        <v>#DIV/0!</v>
      </c>
      <c r="O97" s="420">
        <f t="shared" ca="1" si="212"/>
        <v>0.66472197736062599</v>
      </c>
      <c r="P97" s="420">
        <f t="shared" ca="1" si="212"/>
        <v>0.64302623968111106</v>
      </c>
      <c r="Q97" s="420">
        <f t="shared" ca="1" si="212"/>
        <v>0.6239760268100133</v>
      </c>
      <c r="R97" s="420">
        <f t="shared" ca="1" si="212"/>
        <v>0.61610629896828717</v>
      </c>
      <c r="S97" s="420">
        <f t="shared" ca="1" si="212"/>
        <v>0.60764692305716961</v>
      </c>
      <c r="T97" s="420">
        <f t="shared" ca="1" si="212"/>
        <v>0.59610845791772127</v>
      </c>
      <c r="U97" s="420">
        <f t="shared" ca="1" si="212"/>
        <v>0.59252097584780183</v>
      </c>
      <c r="V97" s="420">
        <f t="shared" ca="1" si="212"/>
        <v>0.58163057510830474</v>
      </c>
      <c r="W97" s="420" t="e">
        <f t="shared" ca="1" si="212"/>
        <v>#DIV/0!</v>
      </c>
      <c r="X97" s="420" t="e">
        <f t="shared" ca="1" si="212"/>
        <v>#DIV/0!</v>
      </c>
      <c r="Y97" s="420" t="e">
        <f t="shared" ca="1" si="212"/>
        <v>#DIV/0!</v>
      </c>
      <c r="Z97" s="420" t="e">
        <f t="shared" ca="1" si="212"/>
        <v>#DIV/0!</v>
      </c>
      <c r="AB97" s="363">
        <f t="shared" ca="1" si="213"/>
        <v>0.7454018435186982</v>
      </c>
      <c r="AC97" s="363">
        <f t="shared" ref="AC97:AM97" ca="1" si="236">AC29/(SUM(AC$24:AC$44)-AC$42)*100</f>
        <v>0.75292471506958214</v>
      </c>
      <c r="AD97" s="363">
        <f t="shared" ca="1" si="236"/>
        <v>0.7939105513228174</v>
      </c>
      <c r="AE97" s="363">
        <f t="shared" ca="1" si="236"/>
        <v>0.71065238542003895</v>
      </c>
      <c r="AF97" s="363">
        <f t="shared" ca="1" si="236"/>
        <v>0.62295241588782424</v>
      </c>
      <c r="AG97" s="363">
        <f t="shared" ca="1" si="236"/>
        <v>0.6460265255682498</v>
      </c>
      <c r="AH97" s="363">
        <f t="shared" ca="1" si="236"/>
        <v>0.65565348740709306</v>
      </c>
      <c r="AI97" s="363">
        <f t="shared" ca="1" si="236"/>
        <v>0.62212747839818094</v>
      </c>
      <c r="AJ97" s="363">
        <f t="shared" ca="1" si="236"/>
        <v>0.57356021605283203</v>
      </c>
      <c r="AK97" s="363">
        <f t="shared" ca="1" si="236"/>
        <v>0.58267718957704728</v>
      </c>
      <c r="AL97" s="363">
        <f t="shared" ca="1" si="236"/>
        <v>0.62484964362482176</v>
      </c>
      <c r="AM97" s="363">
        <f t="shared" ca="1" si="236"/>
        <v>0.58077760320461502</v>
      </c>
      <c r="AO97" s="420">
        <f t="shared" ca="1" si="215"/>
        <v>0.76876093375889876</v>
      </c>
      <c r="AP97" s="420">
        <f t="shared" ref="AP97:AZ97" ca="1" si="237">AP29/(SUM(AP$24:AP$44)-AP$42)*100</f>
        <v>0.76933846027079</v>
      </c>
      <c r="AQ97" s="420">
        <f t="shared" ca="1" si="237"/>
        <v>0.75414999742911049</v>
      </c>
      <c r="AR97" s="420">
        <f t="shared" ca="1" si="237"/>
        <v>0.70715214690402628</v>
      </c>
      <c r="AS97" s="420">
        <f t="shared" ca="1" si="237"/>
        <v>0.66327015973608361</v>
      </c>
      <c r="AT97" s="420">
        <f t="shared" ca="1" si="237"/>
        <v>0.64654606924902158</v>
      </c>
      <c r="AU97" s="420">
        <f t="shared" ca="1" si="237"/>
        <v>0.6222661631583889</v>
      </c>
      <c r="AV97" s="420">
        <f t="shared" ca="1" si="237"/>
        <v>0.61726918337525771</v>
      </c>
      <c r="AW97" s="420">
        <f t="shared" ca="1" si="237"/>
        <v>0.60263889867891141</v>
      </c>
      <c r="AX97" s="420">
        <f t="shared" ca="1" si="237"/>
        <v>0.59355148263835766</v>
      </c>
      <c r="AY97" s="420">
        <f t="shared" ca="1" si="237"/>
        <v>0.58780591417003458</v>
      </c>
      <c r="AZ97" s="420">
        <f t="shared" ca="1" si="237"/>
        <v>0.57476740824283246</v>
      </c>
      <c r="BB97" s="420">
        <f t="shared" ca="1" si="217"/>
        <v>0.70715214690402628</v>
      </c>
      <c r="BC97" s="420">
        <f t="shared" ref="BC97:BM97" ca="1" si="238">BC29/(SUM(BC$24:BC$44)-BC$42)*100</f>
        <v>0.66327015973608361</v>
      </c>
      <c r="BD97" s="420">
        <f t="shared" ca="1" si="238"/>
        <v>0.64654606924902158</v>
      </c>
      <c r="BE97" s="420">
        <f t="shared" ca="1" si="238"/>
        <v>0.6222661631583889</v>
      </c>
      <c r="BF97" s="420">
        <f t="shared" ca="1" si="238"/>
        <v>0.61726918337525771</v>
      </c>
      <c r="BG97" s="420">
        <f t="shared" ca="1" si="238"/>
        <v>0.60263889867891141</v>
      </c>
      <c r="BH97" s="420">
        <f t="shared" ca="1" si="238"/>
        <v>0.59355148263835766</v>
      </c>
      <c r="BI97" s="420">
        <f t="shared" ca="1" si="238"/>
        <v>0.58780591417003458</v>
      </c>
      <c r="BJ97" s="420">
        <f t="shared" ca="1" si="238"/>
        <v>0.57476740824283246</v>
      </c>
      <c r="BK97" s="420" t="e">
        <f t="shared" ca="1" si="238"/>
        <v>#DIV/0!</v>
      </c>
      <c r="BL97" s="420" t="e">
        <f t="shared" ca="1" si="238"/>
        <v>#DIV/0!</v>
      </c>
      <c r="BM97" s="420" t="e">
        <f t="shared" ca="1" si="238"/>
        <v>#DIV/0!</v>
      </c>
    </row>
    <row r="98" spans="1:65" s="371" customFormat="1" x14ac:dyDescent="0.2">
      <c r="A98" s="420" t="s">
        <v>19</v>
      </c>
      <c r="B98" s="363">
        <f t="shared" ca="1" si="210"/>
        <v>0.83769335231778252</v>
      </c>
      <c r="C98" s="363">
        <f t="shared" ref="C98:M98" ca="1" si="239">C30/(SUM(C$24:C$44)-C$42)*100</f>
        <v>0.85112872053295319</v>
      </c>
      <c r="D98" s="363">
        <f t="shared" ca="1" si="239"/>
        <v>0.90070328060033988</v>
      </c>
      <c r="E98" s="363">
        <f t="shared" ca="1" si="239"/>
        <v>0.85304096191524614</v>
      </c>
      <c r="F98" s="363">
        <f t="shared" ca="1" si="239"/>
        <v>0.81096389678772218</v>
      </c>
      <c r="G98" s="363">
        <f t="shared" ca="1" si="239"/>
        <v>0.75537769850393666</v>
      </c>
      <c r="H98" s="363">
        <f t="shared" ca="1" si="239"/>
        <v>0.82372448203405135</v>
      </c>
      <c r="I98" s="363">
        <f t="shared" ca="1" si="239"/>
        <v>0.76607452322122638</v>
      </c>
      <c r="J98" s="363" t="e">
        <f t="shared" ca="1" si="239"/>
        <v>#DIV/0!</v>
      </c>
      <c r="K98" s="363" t="e">
        <f t="shared" ca="1" si="239"/>
        <v>#DIV/0!</v>
      </c>
      <c r="L98" s="363" t="e">
        <f t="shared" ca="1" si="239"/>
        <v>#DIV/0!</v>
      </c>
      <c r="M98" s="363" t="e">
        <f t="shared" ca="1" si="239"/>
        <v>#DIV/0!</v>
      </c>
      <c r="O98" s="420">
        <f t="shared" ca="1" si="212"/>
        <v>0.84875812999200584</v>
      </c>
      <c r="P98" s="420">
        <f t="shared" ca="1" si="212"/>
        <v>0.86340332779063345</v>
      </c>
      <c r="Q98" s="420">
        <f t="shared" ca="1" si="212"/>
        <v>0.85768734727199902</v>
      </c>
      <c r="R98" s="420">
        <f t="shared" ca="1" si="212"/>
        <v>0.85778713310918753</v>
      </c>
      <c r="S98" s="420">
        <f t="shared" ca="1" si="212"/>
        <v>0.8303255254238322</v>
      </c>
      <c r="T98" s="420">
        <f t="shared" ca="1" si="212"/>
        <v>0.77363726708409242</v>
      </c>
      <c r="U98" s="420">
        <f t="shared" ca="1" si="212"/>
        <v>0.78454912282422162</v>
      </c>
      <c r="V98" s="420">
        <f t="shared" ca="1" si="212"/>
        <v>0.77277060650680074</v>
      </c>
      <c r="W98" s="420" t="e">
        <f t="shared" ca="1" si="212"/>
        <v>#DIV/0!</v>
      </c>
      <c r="X98" s="420" t="e">
        <f t="shared" ca="1" si="212"/>
        <v>#DIV/0!</v>
      </c>
      <c r="Y98" s="420" t="e">
        <f t="shared" ca="1" si="212"/>
        <v>#DIV/0!</v>
      </c>
      <c r="Z98" s="420" t="e">
        <f t="shared" ca="1" si="212"/>
        <v>#DIV/0!</v>
      </c>
      <c r="AB98" s="363">
        <f t="shared" ca="1" si="213"/>
        <v>0.95362316147344117</v>
      </c>
      <c r="AC98" s="363">
        <f t="shared" ref="AC98:AM98" ca="1" si="240">AC30/(SUM(AC$24:AC$44)-AC$42)*100</f>
        <v>0.93916788570634124</v>
      </c>
      <c r="AD98" s="363">
        <f t="shared" ca="1" si="240"/>
        <v>0.8932938304673198</v>
      </c>
      <c r="AE98" s="363">
        <f t="shared" ca="1" si="240"/>
        <v>0.82664178094345886</v>
      </c>
      <c r="AF98" s="363">
        <f t="shared" ca="1" si="240"/>
        <v>0.84829479957138765</v>
      </c>
      <c r="AG98" s="363">
        <f t="shared" ca="1" si="240"/>
        <v>0.89672153498873242</v>
      </c>
      <c r="AH98" s="363">
        <f t="shared" ca="1" si="240"/>
        <v>0.86599903405169842</v>
      </c>
      <c r="AI98" s="363">
        <f t="shared" ca="1" si="240"/>
        <v>0.81549177404648121</v>
      </c>
      <c r="AJ98" s="363">
        <f t="shared" ca="1" si="240"/>
        <v>0.82948666164048301</v>
      </c>
      <c r="AK98" s="363">
        <f t="shared" ca="1" si="240"/>
        <v>0.78775998298879435</v>
      </c>
      <c r="AL98" s="363">
        <f t="shared" ca="1" si="240"/>
        <v>0.78522809820051542</v>
      </c>
      <c r="AM98" s="363">
        <f t="shared" ca="1" si="240"/>
        <v>0.74325656695290077</v>
      </c>
      <c r="AO98" s="420">
        <f t="shared" ca="1" si="215"/>
        <v>0.94338814477521082</v>
      </c>
      <c r="AP98" s="420">
        <f t="shared" ref="AP98:AZ98" ca="1" si="241">AP30/(SUM(AP$24:AP$44)-AP$42)*100</f>
        <v>0.90800834226111138</v>
      </c>
      <c r="AQ98" s="420">
        <f t="shared" ca="1" si="241"/>
        <v>0.88950856853366245</v>
      </c>
      <c r="AR98" s="420">
        <f t="shared" ca="1" si="241"/>
        <v>0.86862997284079879</v>
      </c>
      <c r="AS98" s="420">
        <f t="shared" ca="1" si="241"/>
        <v>0.83771542484818873</v>
      </c>
      <c r="AT98" s="420">
        <f t="shared" ca="1" si="241"/>
        <v>0.87015265463741898</v>
      </c>
      <c r="AU98" s="420">
        <f t="shared" ca="1" si="241"/>
        <v>0.86111030674679667</v>
      </c>
      <c r="AV98" s="420">
        <f t="shared" ca="1" si="241"/>
        <v>0.85028099761007403</v>
      </c>
      <c r="AW98" s="420">
        <f t="shared" ca="1" si="241"/>
        <v>0.82499889379666502</v>
      </c>
      <c r="AX98" s="420">
        <f t="shared" ca="1" si="241"/>
        <v>0.76968864471416654</v>
      </c>
      <c r="AY98" s="420">
        <f t="shared" ca="1" si="241"/>
        <v>0.77756940832670685</v>
      </c>
      <c r="AZ98" s="420">
        <f t="shared" ca="1" si="241"/>
        <v>0.77698578930920936</v>
      </c>
      <c r="BB98" s="420">
        <f t="shared" ca="1" si="217"/>
        <v>0.86862997284079879</v>
      </c>
      <c r="BC98" s="420">
        <f t="shared" ref="BC98:BM98" ca="1" si="242">BC30/(SUM(BC$24:BC$44)-BC$42)*100</f>
        <v>0.83771542484818873</v>
      </c>
      <c r="BD98" s="420">
        <f t="shared" ca="1" si="242"/>
        <v>0.87015265463741898</v>
      </c>
      <c r="BE98" s="420">
        <f t="shared" ca="1" si="242"/>
        <v>0.86111030674679667</v>
      </c>
      <c r="BF98" s="420">
        <f t="shared" ca="1" si="242"/>
        <v>0.85028099761007403</v>
      </c>
      <c r="BG98" s="420">
        <f t="shared" ca="1" si="242"/>
        <v>0.82499889379666502</v>
      </c>
      <c r="BH98" s="420">
        <f t="shared" ca="1" si="242"/>
        <v>0.76968864471416654</v>
      </c>
      <c r="BI98" s="420">
        <f t="shared" ca="1" si="242"/>
        <v>0.77756940832670685</v>
      </c>
      <c r="BJ98" s="420">
        <f t="shared" ca="1" si="242"/>
        <v>0.77698578930920936</v>
      </c>
      <c r="BK98" s="420" t="e">
        <f t="shared" ca="1" si="242"/>
        <v>#DIV/0!</v>
      </c>
      <c r="BL98" s="420" t="e">
        <f t="shared" ca="1" si="242"/>
        <v>#DIV/0!</v>
      </c>
      <c r="BM98" s="420" t="e">
        <f t="shared" ca="1" si="242"/>
        <v>#DIV/0!</v>
      </c>
    </row>
    <row r="99" spans="1:65" s="371" customFormat="1" x14ac:dyDescent="0.2">
      <c r="A99" s="420" t="s">
        <v>20</v>
      </c>
      <c r="B99" s="363">
        <f t="shared" ca="1" si="210"/>
        <v>2.5829317694441132</v>
      </c>
      <c r="C99" s="363">
        <f t="shared" ref="C99:M99" ca="1" si="243">C31/(SUM(C$24:C$44)-C$42)*100</f>
        <v>2.5965899074961967</v>
      </c>
      <c r="D99" s="363">
        <f t="shared" ca="1" si="243"/>
        <v>2.5803332961405596</v>
      </c>
      <c r="E99" s="363">
        <f t="shared" ca="1" si="243"/>
        <v>2.5788875753526628</v>
      </c>
      <c r="F99" s="363">
        <f t="shared" ca="1" si="243"/>
        <v>2.6507252066966513</v>
      </c>
      <c r="G99" s="363">
        <f t="shared" ca="1" si="243"/>
        <v>2.5504993474997106</v>
      </c>
      <c r="H99" s="363">
        <f t="shared" ca="1" si="243"/>
        <v>2.4965486777457295</v>
      </c>
      <c r="I99" s="363">
        <f t="shared" ca="1" si="243"/>
        <v>2.4671488790490375</v>
      </c>
      <c r="J99" s="363" t="e">
        <f t="shared" ca="1" si="243"/>
        <v>#DIV/0!</v>
      </c>
      <c r="K99" s="363" t="e">
        <f t="shared" ca="1" si="243"/>
        <v>#DIV/0!</v>
      </c>
      <c r="L99" s="363" t="e">
        <f t="shared" ca="1" si="243"/>
        <v>#DIV/0!</v>
      </c>
      <c r="M99" s="363" t="e">
        <f t="shared" ca="1" si="243"/>
        <v>#DIV/0!</v>
      </c>
      <c r="O99" s="420">
        <f t="shared" ca="1" si="212"/>
        <v>2.5437456887555645</v>
      </c>
      <c r="P99" s="420">
        <f t="shared" ca="1" si="212"/>
        <v>2.5864973799055995</v>
      </c>
      <c r="Q99" s="420">
        <f t="shared" ca="1" si="212"/>
        <v>2.5725359587515451</v>
      </c>
      <c r="R99" s="420">
        <f t="shared" ca="1" si="212"/>
        <v>2.5807053169598468</v>
      </c>
      <c r="S99" s="420">
        <f t="shared" ca="1" si="212"/>
        <v>2.6178962519715285</v>
      </c>
      <c r="T99" s="420">
        <f t="shared" ca="1" si="212"/>
        <v>2.5336878266415961</v>
      </c>
      <c r="U99" s="420">
        <f t="shared" ca="1" si="212"/>
        <v>2.4827669537910984</v>
      </c>
      <c r="V99" s="420">
        <f t="shared" ca="1" si="212"/>
        <v>2.4686233675249296</v>
      </c>
      <c r="W99" s="420" t="e">
        <f t="shared" ca="1" si="212"/>
        <v>#DIV/0!</v>
      </c>
      <c r="X99" s="420" t="e">
        <f t="shared" ca="1" si="212"/>
        <v>#DIV/0!</v>
      </c>
      <c r="Y99" s="420" t="e">
        <f t="shared" ca="1" si="212"/>
        <v>#DIV/0!</v>
      </c>
      <c r="Z99" s="420" t="e">
        <f t="shared" ca="1" si="212"/>
        <v>#DIV/0!</v>
      </c>
      <c r="AB99" s="363">
        <f t="shared" ca="1" si="213"/>
        <v>2.7236248489075363</v>
      </c>
      <c r="AC99" s="363">
        <f t="shared" ref="AC99:AM99" ca="1" si="244">AC31/(SUM(AC$24:AC$44)-AC$42)*100</f>
        <v>2.6633542366023293</v>
      </c>
      <c r="AD99" s="363">
        <f t="shared" ca="1" si="244"/>
        <v>2.6084340066375127</v>
      </c>
      <c r="AE99" s="363">
        <f t="shared" ca="1" si="244"/>
        <v>2.5283551296643241</v>
      </c>
      <c r="AF99" s="363">
        <f t="shared" ca="1" si="244"/>
        <v>2.5687807971551173</v>
      </c>
      <c r="AG99" s="363">
        <f t="shared" ca="1" si="244"/>
        <v>2.5898857834078273</v>
      </c>
      <c r="AH99" s="363">
        <f t="shared" ca="1" si="244"/>
        <v>2.5640640234979117</v>
      </c>
      <c r="AI99" s="363">
        <f t="shared" ca="1" si="244"/>
        <v>2.55247667963335</v>
      </c>
      <c r="AJ99" s="363">
        <f t="shared" ca="1" si="244"/>
        <v>2.607041383831497</v>
      </c>
      <c r="AK99" s="363">
        <f t="shared" ca="1" si="244"/>
        <v>2.5259667184048999</v>
      </c>
      <c r="AL99" s="363">
        <f t="shared" ca="1" si="244"/>
        <v>2.4715279046516248</v>
      </c>
      <c r="AM99" s="363">
        <f t="shared" ca="1" si="244"/>
        <v>2.4374484043019766</v>
      </c>
      <c r="AO99" s="420">
        <f t="shared" ca="1" si="215"/>
        <v>2.7018212779849424</v>
      </c>
      <c r="AP99" s="420">
        <f t="shared" ref="AP99:AZ99" ca="1" si="245">AP31/(SUM(AP$24:AP$44)-AP$42)*100</f>
        <v>2.6626107557342071</v>
      </c>
      <c r="AQ99" s="420">
        <f t="shared" ca="1" si="245"/>
        <v>2.6092344680832826</v>
      </c>
      <c r="AR99" s="420">
        <f t="shared" ca="1" si="245"/>
        <v>2.5566301153698601</v>
      </c>
      <c r="AS99" s="420">
        <f t="shared" ca="1" si="245"/>
        <v>2.5404802896709762</v>
      </c>
      <c r="AT99" s="420">
        <f t="shared" ca="1" si="245"/>
        <v>2.5832866071162996</v>
      </c>
      <c r="AU99" s="420">
        <f t="shared" ca="1" si="245"/>
        <v>2.5687732647771262</v>
      </c>
      <c r="AV99" s="420">
        <f t="shared" ca="1" si="245"/>
        <v>2.5805710872483183</v>
      </c>
      <c r="AW99" s="420">
        <f t="shared" ca="1" si="245"/>
        <v>2.5861205920189803</v>
      </c>
      <c r="AX99" s="420">
        <f t="shared" ca="1" si="245"/>
        <v>2.5210489917874614</v>
      </c>
      <c r="AY99" s="420">
        <f t="shared" ca="1" si="245"/>
        <v>2.4709025017579824</v>
      </c>
      <c r="AZ99" s="420">
        <f t="shared" ca="1" si="245"/>
        <v>2.4622719806603457</v>
      </c>
      <c r="BB99" s="420">
        <f t="shared" ca="1" si="217"/>
        <v>2.5566301153698601</v>
      </c>
      <c r="BC99" s="420">
        <f t="shared" ref="BC99:BM99" ca="1" si="246">BC31/(SUM(BC$24:BC$44)-BC$42)*100</f>
        <v>2.5404802896709762</v>
      </c>
      <c r="BD99" s="420">
        <f t="shared" ca="1" si="246"/>
        <v>2.5832866071162996</v>
      </c>
      <c r="BE99" s="420">
        <f t="shared" ca="1" si="246"/>
        <v>2.5687732647771262</v>
      </c>
      <c r="BF99" s="420">
        <f t="shared" ca="1" si="246"/>
        <v>2.5805710872483183</v>
      </c>
      <c r="BG99" s="420">
        <f t="shared" ca="1" si="246"/>
        <v>2.5861205920189803</v>
      </c>
      <c r="BH99" s="420">
        <f t="shared" ca="1" si="246"/>
        <v>2.5210489917874614</v>
      </c>
      <c r="BI99" s="420">
        <f t="shared" ca="1" si="246"/>
        <v>2.4709025017579824</v>
      </c>
      <c r="BJ99" s="420">
        <f t="shared" ca="1" si="246"/>
        <v>2.4622719806603457</v>
      </c>
      <c r="BK99" s="420" t="e">
        <f t="shared" ca="1" si="246"/>
        <v>#DIV/0!</v>
      </c>
      <c r="BL99" s="420" t="e">
        <f t="shared" ca="1" si="246"/>
        <v>#DIV/0!</v>
      </c>
      <c r="BM99" s="420" t="e">
        <f t="shared" ca="1" si="246"/>
        <v>#DIV/0!</v>
      </c>
    </row>
    <row r="100" spans="1:65" s="371" customFormat="1" x14ac:dyDescent="0.2">
      <c r="A100" s="420" t="s">
        <v>21</v>
      </c>
      <c r="B100" s="363">
        <f t="shared" ca="1" si="210"/>
        <v>0.54207773468681775</v>
      </c>
      <c r="C100" s="363">
        <f t="shared" ref="C100:M100" ca="1" si="247">C32/(SUM(C$24:C$44)-C$42)*100</f>
        <v>0.59441500101003797</v>
      </c>
      <c r="D100" s="363">
        <f t="shared" ca="1" si="247"/>
        <v>0.61730568945286324</v>
      </c>
      <c r="E100" s="363">
        <f t="shared" ca="1" si="247"/>
        <v>0.63090297000622486</v>
      </c>
      <c r="F100" s="363">
        <f t="shared" ca="1" si="247"/>
        <v>0.58211780029539129</v>
      </c>
      <c r="G100" s="363">
        <f t="shared" ca="1" si="247"/>
        <v>0.60347284840897053</v>
      </c>
      <c r="H100" s="363">
        <f t="shared" ca="1" si="247"/>
        <v>0.5952681364467195</v>
      </c>
      <c r="I100" s="363">
        <f t="shared" ca="1" si="247"/>
        <v>0.61663444246413179</v>
      </c>
      <c r="J100" s="363" t="e">
        <f t="shared" ca="1" si="247"/>
        <v>#DIV/0!</v>
      </c>
      <c r="K100" s="363" t="e">
        <f t="shared" ca="1" si="247"/>
        <v>#DIV/0!</v>
      </c>
      <c r="L100" s="363" t="e">
        <f t="shared" ca="1" si="247"/>
        <v>#DIV/0!</v>
      </c>
      <c r="M100" s="363" t="e">
        <f t="shared" ca="1" si="247"/>
        <v>#DIV/0!</v>
      </c>
      <c r="O100" s="420">
        <f t="shared" ca="1" si="212"/>
        <v>0.58507605158394571</v>
      </c>
      <c r="P100" s="420">
        <f t="shared" ca="1" si="212"/>
        <v>0.60021836378115345</v>
      </c>
      <c r="Q100" s="420">
        <f t="shared" ca="1" si="212"/>
        <v>0.59995490906820126</v>
      </c>
      <c r="R100" s="420">
        <f t="shared" ca="1" si="212"/>
        <v>0.60195038061631856</v>
      </c>
      <c r="S100" s="420">
        <f t="shared" ca="1" si="212"/>
        <v>0.62632914908213577</v>
      </c>
      <c r="T100" s="420">
        <f t="shared" ca="1" si="212"/>
        <v>0.60965201662305735</v>
      </c>
      <c r="U100" s="420">
        <f t="shared" ca="1" si="212"/>
        <v>0.57866685137037088</v>
      </c>
      <c r="V100" s="420">
        <f t="shared" ca="1" si="212"/>
        <v>0.58715066516778969</v>
      </c>
      <c r="W100" s="420" t="e">
        <f t="shared" ca="1" si="212"/>
        <v>#DIV/0!</v>
      </c>
      <c r="X100" s="420" t="e">
        <f t="shared" ca="1" si="212"/>
        <v>#DIV/0!</v>
      </c>
      <c r="Y100" s="420" t="e">
        <f t="shared" ca="1" si="212"/>
        <v>#DIV/0!</v>
      </c>
      <c r="Z100" s="420" t="e">
        <f t="shared" ca="1" si="212"/>
        <v>#DIV/0!</v>
      </c>
      <c r="AB100" s="363">
        <f t="shared" ca="1" si="213"/>
        <v>0.55783700241232836</v>
      </c>
      <c r="AC100" s="363">
        <f t="shared" ref="AC100:AM100" ca="1" si="248">AC32/(SUM(AC$24:AC$44)-AC$42)*100</f>
        <v>0.6041877324087831</v>
      </c>
      <c r="AD100" s="363">
        <f t="shared" ca="1" si="248"/>
        <v>0.63230600473243004</v>
      </c>
      <c r="AE100" s="363">
        <f t="shared" ca="1" si="248"/>
        <v>0.64526437177923479</v>
      </c>
      <c r="AF100" s="363">
        <f t="shared" ca="1" si="248"/>
        <v>0.53696951792807623</v>
      </c>
      <c r="AG100" s="363">
        <f t="shared" ca="1" si="248"/>
        <v>0.59667550588936724</v>
      </c>
      <c r="AH100" s="363">
        <f t="shared" ca="1" si="248"/>
        <v>0.61850439330457219</v>
      </c>
      <c r="AI100" s="363">
        <f t="shared" ca="1" si="248"/>
        <v>0.6571465344987103</v>
      </c>
      <c r="AJ100" s="363">
        <f t="shared" ca="1" si="248"/>
        <v>0.57315123533298662</v>
      </c>
      <c r="AK100" s="363">
        <f t="shared" ca="1" si="248"/>
        <v>0.59777994999052897</v>
      </c>
      <c r="AL100" s="363">
        <f t="shared" ca="1" si="248"/>
        <v>0.59083577331706605</v>
      </c>
      <c r="AM100" s="363">
        <f t="shared" ca="1" si="248"/>
        <v>0.61353357352497562</v>
      </c>
      <c r="AO100" s="420">
        <f t="shared" ca="1" si="215"/>
        <v>0.59714851372975197</v>
      </c>
      <c r="AP100" s="420">
        <f t="shared" ref="AP100:AZ100" ca="1" si="249">AP32/(SUM(AP$24:AP$44)-AP$42)*100</f>
        <v>0.60800149767061695</v>
      </c>
      <c r="AQ100" s="420">
        <f t="shared" ca="1" si="249"/>
        <v>0.61523905512001842</v>
      </c>
      <c r="AR100" s="420">
        <f t="shared" ca="1" si="249"/>
        <v>0.61508283258563468</v>
      </c>
      <c r="AS100" s="420">
        <f t="shared" ca="1" si="249"/>
        <v>0.58136731709088918</v>
      </c>
      <c r="AT100" s="420">
        <f t="shared" ca="1" si="249"/>
        <v>0.60000088716038591</v>
      </c>
      <c r="AU100" s="420">
        <f t="shared" ca="1" si="249"/>
        <v>0.6020696258121645</v>
      </c>
      <c r="AV100" s="420">
        <f t="shared" ca="1" si="249"/>
        <v>0.6242512684915632</v>
      </c>
      <c r="AW100" s="420">
        <f t="shared" ca="1" si="249"/>
        <v>0.62020832159714223</v>
      </c>
      <c r="AX100" s="420">
        <f t="shared" ca="1" si="249"/>
        <v>0.60027803012107217</v>
      </c>
      <c r="AY100" s="420">
        <f t="shared" ca="1" si="249"/>
        <v>0.57588394222603334</v>
      </c>
      <c r="AZ100" s="420">
        <f t="shared" ca="1" si="249"/>
        <v>0.58078747775632511</v>
      </c>
      <c r="BB100" s="420">
        <f t="shared" ca="1" si="217"/>
        <v>0.61508283258563468</v>
      </c>
      <c r="BC100" s="420">
        <f t="shared" ref="BC100:BM100" ca="1" si="250">BC32/(SUM(BC$24:BC$44)-BC$42)*100</f>
        <v>0.58136731709088918</v>
      </c>
      <c r="BD100" s="420">
        <f t="shared" ca="1" si="250"/>
        <v>0.60000088716038591</v>
      </c>
      <c r="BE100" s="420">
        <f t="shared" ca="1" si="250"/>
        <v>0.6020696258121645</v>
      </c>
      <c r="BF100" s="420">
        <f t="shared" ca="1" si="250"/>
        <v>0.6242512684915632</v>
      </c>
      <c r="BG100" s="420">
        <f t="shared" ca="1" si="250"/>
        <v>0.62020832159714223</v>
      </c>
      <c r="BH100" s="420">
        <f t="shared" ca="1" si="250"/>
        <v>0.60027803012107217</v>
      </c>
      <c r="BI100" s="420">
        <f t="shared" ca="1" si="250"/>
        <v>0.57588394222603334</v>
      </c>
      <c r="BJ100" s="420">
        <f t="shared" ca="1" si="250"/>
        <v>0.58078747775632511</v>
      </c>
      <c r="BK100" s="420" t="e">
        <f t="shared" ca="1" si="250"/>
        <v>#DIV/0!</v>
      </c>
      <c r="BL100" s="420" t="e">
        <f t="shared" ca="1" si="250"/>
        <v>#DIV/0!</v>
      </c>
      <c r="BM100" s="420" t="e">
        <f t="shared" ca="1" si="250"/>
        <v>#DIV/0!</v>
      </c>
    </row>
    <row r="101" spans="1:65" s="371" customFormat="1" x14ac:dyDescent="0.2">
      <c r="A101" s="420" t="s">
        <v>22</v>
      </c>
      <c r="B101" s="363">
        <f t="shared" ca="1" si="210"/>
        <v>6.0131325766792854</v>
      </c>
      <c r="C101" s="363">
        <f t="shared" ref="C101:M101" ca="1" si="251">C33/(SUM(C$24:C$44)-C$42)*100</f>
        <v>5.4055890481856554</v>
      </c>
      <c r="D101" s="363">
        <f t="shared" ca="1" si="251"/>
        <v>5.8872893232127508</v>
      </c>
      <c r="E101" s="363">
        <f t="shared" ca="1" si="251"/>
        <v>4.6439080509472959</v>
      </c>
      <c r="F101" s="363">
        <f t="shared" ca="1" si="251"/>
        <v>5.4753730803799368</v>
      </c>
      <c r="G101" s="363">
        <f t="shared" ca="1" si="251"/>
        <v>5.9365323772811536</v>
      </c>
      <c r="H101" s="363">
        <f t="shared" ca="1" si="251"/>
        <v>6.299770834617167</v>
      </c>
      <c r="I101" s="363">
        <f t="shared" ca="1" si="251"/>
        <v>6.7211854997935765</v>
      </c>
      <c r="J101" s="363" t="e">
        <f t="shared" ca="1" si="251"/>
        <v>#DIV/0!</v>
      </c>
      <c r="K101" s="363" t="e">
        <f t="shared" ca="1" si="251"/>
        <v>#DIV/0!</v>
      </c>
      <c r="L101" s="363" t="e">
        <f t="shared" ca="1" si="251"/>
        <v>#DIV/0!</v>
      </c>
      <c r="M101" s="363" t="e">
        <f t="shared" ca="1" si="251"/>
        <v>#DIV/0!</v>
      </c>
      <c r="O101" s="420">
        <f t="shared" ca="1" si="212"/>
        <v>5.8974534153322127</v>
      </c>
      <c r="P101" s="420">
        <f t="shared" ca="1" si="212"/>
        <v>5.3713732404853971</v>
      </c>
      <c r="Q101" s="420">
        <f t="shared" ca="1" si="212"/>
        <v>5.8803513635332294</v>
      </c>
      <c r="R101" s="420">
        <f t="shared" ca="1" si="212"/>
        <v>4.9692694632818251</v>
      </c>
      <c r="S101" s="420">
        <f t="shared" ca="1" si="212"/>
        <v>5.3560453315726155</v>
      </c>
      <c r="T101" s="420">
        <f t="shared" ca="1" si="212"/>
        <v>5.8810644049638974</v>
      </c>
      <c r="U101" s="420">
        <f t="shared" ca="1" si="212"/>
        <v>6.2412077380538982</v>
      </c>
      <c r="V101" s="420">
        <f t="shared" ca="1" si="212"/>
        <v>7.1769121285137656</v>
      </c>
      <c r="W101" s="420" t="e">
        <f t="shared" ca="1" si="212"/>
        <v>#DIV/0!</v>
      </c>
      <c r="X101" s="420" t="e">
        <f t="shared" ca="1" si="212"/>
        <v>#DIV/0!</v>
      </c>
      <c r="Y101" s="420" t="e">
        <f t="shared" ca="1" si="212"/>
        <v>#DIV/0!</v>
      </c>
      <c r="Z101" s="420" t="e">
        <f t="shared" ca="1" si="212"/>
        <v>#DIV/0!</v>
      </c>
      <c r="AB101" s="363">
        <f t="shared" ca="1" si="213"/>
        <v>5.3624995642607098</v>
      </c>
      <c r="AC101" s="363">
        <f t="shared" ref="AC101:AM101" ca="1" si="252">AC33/(SUM(AC$24:AC$44)-AC$42)*100</f>
        <v>5.2708516862939589</v>
      </c>
      <c r="AD101" s="363">
        <f t="shared" ca="1" si="252"/>
        <v>5.0935412706817011</v>
      </c>
      <c r="AE101" s="363">
        <f t="shared" ca="1" si="252"/>
        <v>4.7697919769879435</v>
      </c>
      <c r="AF101" s="363">
        <f t="shared" ca="1" si="252"/>
        <v>6.2420581895452756</v>
      </c>
      <c r="AG101" s="363">
        <f t="shared" ca="1" si="252"/>
        <v>5.4549815730657869</v>
      </c>
      <c r="AH101" s="363">
        <f t="shared" ca="1" si="252"/>
        <v>5.7512840807125754</v>
      </c>
      <c r="AI101" s="363">
        <f t="shared" ca="1" si="252"/>
        <v>5.0069274551179781</v>
      </c>
      <c r="AJ101" s="363">
        <f t="shared" ca="1" si="252"/>
        <v>5.5708572108608223</v>
      </c>
      <c r="AK101" s="363">
        <f t="shared" ca="1" si="252"/>
        <v>6.1244891280885412</v>
      </c>
      <c r="AL101" s="363">
        <f t="shared" ca="1" si="252"/>
        <v>6.2696622479544164</v>
      </c>
      <c r="AM101" s="363">
        <f t="shared" ca="1" si="252"/>
        <v>7.0110500970135918</v>
      </c>
      <c r="AO101" s="420">
        <f t="shared" ca="1" si="215"/>
        <v>5.1201207402033573</v>
      </c>
      <c r="AP101" s="420">
        <f t="shared" ref="AP101:AZ101" ca="1" si="253">AP33/(SUM(AP$24:AP$44)-AP$42)*100</f>
        <v>5.2839213002859964</v>
      </c>
      <c r="AQ101" s="420">
        <f t="shared" ca="1" si="253"/>
        <v>5.149433910092224</v>
      </c>
      <c r="AR101" s="420">
        <f t="shared" ca="1" si="253"/>
        <v>4.8754865737988204</v>
      </c>
      <c r="AS101" s="420">
        <f t="shared" ca="1" si="253"/>
        <v>5.9647326051424123</v>
      </c>
      <c r="AT101" s="420">
        <f t="shared" ca="1" si="253"/>
        <v>5.4933205787333526</v>
      </c>
      <c r="AU101" s="420">
        <f t="shared" ca="1" si="253"/>
        <v>5.833303531954023</v>
      </c>
      <c r="AV101" s="420">
        <f t="shared" ca="1" si="253"/>
        <v>5.1405183654268365</v>
      </c>
      <c r="AW101" s="420">
        <f t="shared" ca="1" si="253"/>
        <v>5.3717731506251631</v>
      </c>
      <c r="AX101" s="420">
        <f t="shared" ca="1" si="253"/>
        <v>6.0892502063626051</v>
      </c>
      <c r="AY101" s="420">
        <f t="shared" ca="1" si="253"/>
        <v>6.3703270943848089</v>
      </c>
      <c r="AZ101" s="420">
        <f t="shared" ca="1" si="253"/>
        <v>7.2069719690423977</v>
      </c>
      <c r="BB101" s="420">
        <f t="shared" ca="1" si="217"/>
        <v>4.8754865737988204</v>
      </c>
      <c r="BC101" s="420">
        <f t="shared" ref="BC101:BM101" ca="1" si="254">BC33/(SUM(BC$24:BC$44)-BC$42)*100</f>
        <v>5.9647326051424123</v>
      </c>
      <c r="BD101" s="420">
        <f t="shared" ca="1" si="254"/>
        <v>5.4933205787333526</v>
      </c>
      <c r="BE101" s="420">
        <f t="shared" ca="1" si="254"/>
        <v>5.833303531954023</v>
      </c>
      <c r="BF101" s="420">
        <f t="shared" ca="1" si="254"/>
        <v>5.1405183654268365</v>
      </c>
      <c r="BG101" s="420">
        <f t="shared" ca="1" si="254"/>
        <v>5.3717731506251631</v>
      </c>
      <c r="BH101" s="420">
        <f t="shared" ca="1" si="254"/>
        <v>6.0892502063626051</v>
      </c>
      <c r="BI101" s="420">
        <f t="shared" ca="1" si="254"/>
        <v>6.3703270943848089</v>
      </c>
      <c r="BJ101" s="420">
        <f t="shared" ca="1" si="254"/>
        <v>7.2069719690423977</v>
      </c>
      <c r="BK101" s="420" t="e">
        <f t="shared" ca="1" si="254"/>
        <v>#DIV/0!</v>
      </c>
      <c r="BL101" s="420" t="e">
        <f t="shared" ca="1" si="254"/>
        <v>#DIV/0!</v>
      </c>
      <c r="BM101" s="420" t="e">
        <f t="shared" ca="1" si="254"/>
        <v>#DIV/0!</v>
      </c>
    </row>
    <row r="102" spans="1:65" s="371" customFormat="1" x14ac:dyDescent="0.2">
      <c r="A102" s="420" t="s">
        <v>23</v>
      </c>
      <c r="B102" s="363">
        <f t="shared" ca="1" si="210"/>
        <v>9.2309864692223123</v>
      </c>
      <c r="C102" s="363">
        <f t="shared" ref="C102:M102" ca="1" si="255">C34/(SUM(C$24:C$44)-C$42)*100</f>
        <v>9.3553550262233802</v>
      </c>
      <c r="D102" s="363">
        <f t="shared" ca="1" si="255"/>
        <v>9.6560684306154307</v>
      </c>
      <c r="E102" s="363">
        <f t="shared" ca="1" si="255"/>
        <v>9.4094593582774131</v>
      </c>
      <c r="F102" s="363">
        <f t="shared" ca="1" si="255"/>
        <v>9.2687848522881762</v>
      </c>
      <c r="G102" s="363">
        <f t="shared" ca="1" si="255"/>
        <v>8.8584845151227203</v>
      </c>
      <c r="H102" s="363">
        <f t="shared" ca="1" si="255"/>
        <v>9.3061093478104038</v>
      </c>
      <c r="I102" s="363">
        <f t="shared" ca="1" si="255"/>
        <v>8.8998857306031844</v>
      </c>
      <c r="J102" s="363" t="e">
        <f t="shared" ca="1" si="255"/>
        <v>#DIV/0!</v>
      </c>
      <c r="K102" s="363" t="e">
        <f t="shared" ca="1" si="255"/>
        <v>#DIV/0!</v>
      </c>
      <c r="L102" s="363" t="e">
        <f t="shared" ca="1" si="255"/>
        <v>#DIV/0!</v>
      </c>
      <c r="M102" s="363" t="e">
        <f t="shared" ca="1" si="255"/>
        <v>#DIV/0!</v>
      </c>
      <c r="O102" s="420">
        <f t="shared" ca="1" si="212"/>
        <v>9.2372298492311966</v>
      </c>
      <c r="P102" s="420">
        <f t="shared" ca="1" si="212"/>
        <v>9.4982914443524233</v>
      </c>
      <c r="Q102" s="420">
        <f t="shared" ca="1" si="212"/>
        <v>9.438026782158202</v>
      </c>
      <c r="R102" s="420">
        <f t="shared" ca="1" si="212"/>
        <v>9.4287207594673585</v>
      </c>
      <c r="S102" s="420">
        <f t="shared" ca="1" si="212"/>
        <v>9.3668539432717566</v>
      </c>
      <c r="T102" s="420">
        <f t="shared" ca="1" si="212"/>
        <v>9.0699943096823041</v>
      </c>
      <c r="U102" s="420">
        <f t="shared" ca="1" si="212"/>
        <v>9.0722088189478178</v>
      </c>
      <c r="V102" s="420">
        <f t="shared" ca="1" si="212"/>
        <v>8.9146554435295311</v>
      </c>
      <c r="W102" s="420" t="e">
        <f t="shared" ca="1" si="212"/>
        <v>#DIV/0!</v>
      </c>
      <c r="X102" s="420" t="e">
        <f t="shared" ca="1" si="212"/>
        <v>#DIV/0!</v>
      </c>
      <c r="Y102" s="420" t="e">
        <f t="shared" ca="1" si="212"/>
        <v>#DIV/0!</v>
      </c>
      <c r="Z102" s="420" t="e">
        <f t="shared" ca="1" si="212"/>
        <v>#DIV/0!</v>
      </c>
      <c r="AB102" s="363">
        <f t="shared" ca="1" si="213"/>
        <v>8.5512895834883231</v>
      </c>
      <c r="AC102" s="363">
        <f t="shared" ref="AC102:AM102" ca="1" si="256">AC34/(SUM(AC$24:AC$44)-AC$42)*100</f>
        <v>8.4947045589312076</v>
      </c>
      <c r="AD102" s="363">
        <f t="shared" ca="1" si="256"/>
        <v>8.8021237512951398</v>
      </c>
      <c r="AE102" s="363">
        <f t="shared" ca="1" si="256"/>
        <v>8.977367403642786</v>
      </c>
      <c r="AF102" s="363">
        <f t="shared" ca="1" si="256"/>
        <v>9.2961336373456813</v>
      </c>
      <c r="AG102" s="363">
        <f t="shared" ca="1" si="256"/>
        <v>9.3386268208871019</v>
      </c>
      <c r="AH102" s="363">
        <f t="shared" ca="1" si="256"/>
        <v>9.5902720027157873</v>
      </c>
      <c r="AI102" s="363">
        <f t="shared" ca="1" si="256"/>
        <v>9.4114170190337312</v>
      </c>
      <c r="AJ102" s="363">
        <f t="shared" ca="1" si="256"/>
        <v>9.329951621922433</v>
      </c>
      <c r="AK102" s="363">
        <f t="shared" ca="1" si="256"/>
        <v>8.835033004235866</v>
      </c>
      <c r="AL102" s="363">
        <f t="shared" ca="1" si="256"/>
        <v>9.2062946916275248</v>
      </c>
      <c r="AM102" s="363">
        <f t="shared" ca="1" si="256"/>
        <v>8.8726422816836585</v>
      </c>
      <c r="AO102" s="420">
        <f t="shared" ca="1" si="215"/>
        <v>8.5579146723282378</v>
      </c>
      <c r="AP102" s="420">
        <f t="shared" ref="AP102:AZ102" ca="1" si="257">AP34/(SUM(AP$24:AP$44)-AP$42)*100</f>
        <v>8.6337947092121254</v>
      </c>
      <c r="AQ102" s="420">
        <f t="shared" ca="1" si="257"/>
        <v>8.6911384582728513</v>
      </c>
      <c r="AR102" s="420">
        <f t="shared" ca="1" si="257"/>
        <v>8.9720422552813623</v>
      </c>
      <c r="AS102" s="420">
        <f t="shared" ca="1" si="257"/>
        <v>9.2597741125166806</v>
      </c>
      <c r="AT102" s="420">
        <f t="shared" ca="1" si="257"/>
        <v>9.4930288652660053</v>
      </c>
      <c r="AU102" s="420">
        <f t="shared" ca="1" si="257"/>
        <v>9.4282796159449731</v>
      </c>
      <c r="AV102" s="420">
        <f t="shared" ca="1" si="257"/>
        <v>9.4144005785985865</v>
      </c>
      <c r="AW102" s="420">
        <f t="shared" ca="1" si="257"/>
        <v>9.3172077949042471</v>
      </c>
      <c r="AX102" s="420">
        <f t="shared" ca="1" si="257"/>
        <v>9.0232960777708051</v>
      </c>
      <c r="AY102" s="420">
        <f t="shared" ca="1" si="257"/>
        <v>9.0289449488953402</v>
      </c>
      <c r="AZ102" s="420">
        <f t="shared" ca="1" si="257"/>
        <v>8.8868028415200282</v>
      </c>
      <c r="BB102" s="420">
        <f t="shared" ca="1" si="217"/>
        <v>8.9720422552813623</v>
      </c>
      <c r="BC102" s="420">
        <f t="shared" ref="BC102:BM102" ca="1" si="258">BC34/(SUM(BC$24:BC$44)-BC$42)*100</f>
        <v>9.2597741125166806</v>
      </c>
      <c r="BD102" s="420">
        <f t="shared" ca="1" si="258"/>
        <v>9.4930288652660053</v>
      </c>
      <c r="BE102" s="420">
        <f t="shared" ca="1" si="258"/>
        <v>9.4282796159449731</v>
      </c>
      <c r="BF102" s="420">
        <f t="shared" ca="1" si="258"/>
        <v>9.4144005785985865</v>
      </c>
      <c r="BG102" s="420">
        <f t="shared" ca="1" si="258"/>
        <v>9.3172077949042471</v>
      </c>
      <c r="BH102" s="420">
        <f t="shared" ca="1" si="258"/>
        <v>9.0232960777708051</v>
      </c>
      <c r="BI102" s="420">
        <f t="shared" ca="1" si="258"/>
        <v>9.0289449488953402</v>
      </c>
      <c r="BJ102" s="420">
        <f t="shared" ca="1" si="258"/>
        <v>8.8868028415200282</v>
      </c>
      <c r="BK102" s="420" t="e">
        <f t="shared" ca="1" si="258"/>
        <v>#DIV/0!</v>
      </c>
      <c r="BL102" s="420" t="e">
        <f t="shared" ca="1" si="258"/>
        <v>#DIV/0!</v>
      </c>
      <c r="BM102" s="420" t="e">
        <f t="shared" ca="1" si="258"/>
        <v>#DIV/0!</v>
      </c>
    </row>
    <row r="103" spans="1:65" s="371" customFormat="1" x14ac:dyDescent="0.2">
      <c r="A103" s="420" t="s">
        <v>24</v>
      </c>
      <c r="B103" s="363">
        <f t="shared" ca="1" si="210"/>
        <v>3.9810499313708738</v>
      </c>
      <c r="C103" s="363">
        <f t="shared" ref="C103:M103" ca="1" si="259">C35/(SUM(C$24:C$44)-C$42)*100</f>
        <v>4.2021085346361282</v>
      </c>
      <c r="D103" s="363">
        <f t="shared" ca="1" si="259"/>
        <v>4.2110605915316146</v>
      </c>
      <c r="E103" s="363">
        <f t="shared" ca="1" si="259"/>
        <v>4.1302277680148904</v>
      </c>
      <c r="F103" s="363">
        <f t="shared" ca="1" si="259"/>
        <v>4.0851856392505734</v>
      </c>
      <c r="G103" s="363">
        <f t="shared" ca="1" si="259"/>
        <v>4.0293493003444638</v>
      </c>
      <c r="H103" s="363">
        <f t="shared" ca="1" si="259"/>
        <v>4.1339729104361611</v>
      </c>
      <c r="I103" s="363">
        <f t="shared" ca="1" si="259"/>
        <v>4.0266068380984956</v>
      </c>
      <c r="J103" s="363" t="e">
        <f t="shared" ca="1" si="259"/>
        <v>#DIV/0!</v>
      </c>
      <c r="K103" s="363" t="e">
        <f t="shared" ca="1" si="259"/>
        <v>#DIV/0!</v>
      </c>
      <c r="L103" s="363" t="e">
        <f t="shared" ca="1" si="259"/>
        <v>#DIV/0!</v>
      </c>
      <c r="M103" s="363" t="e">
        <f t="shared" ca="1" si="259"/>
        <v>#DIV/0!</v>
      </c>
      <c r="O103" s="420">
        <f t="shared" ca="1" si="212"/>
        <v>4.0466714209201227</v>
      </c>
      <c r="P103" s="420">
        <f t="shared" ca="1" si="212"/>
        <v>4.1167492205825775</v>
      </c>
      <c r="Q103" s="420">
        <f t="shared" ca="1" si="212"/>
        <v>4.1268360636885717</v>
      </c>
      <c r="R103" s="420">
        <f t="shared" ca="1" si="212"/>
        <v>4.0893367833586787</v>
      </c>
      <c r="S103" s="420">
        <f t="shared" ca="1" si="212"/>
        <v>4.1334271356486285</v>
      </c>
      <c r="T103" s="420">
        <f t="shared" ca="1" si="212"/>
        <v>4.018968351255098</v>
      </c>
      <c r="U103" s="420">
        <f t="shared" ca="1" si="212"/>
        <v>4.0477624021837615</v>
      </c>
      <c r="V103" s="420">
        <f t="shared" ca="1" si="212"/>
        <v>3.9828876099315602</v>
      </c>
      <c r="W103" s="420" t="e">
        <f t="shared" ca="1" si="212"/>
        <v>#DIV/0!</v>
      </c>
      <c r="X103" s="420" t="e">
        <f t="shared" ca="1" si="212"/>
        <v>#DIV/0!</v>
      </c>
      <c r="Y103" s="420" t="e">
        <f t="shared" ca="1" si="212"/>
        <v>#DIV/0!</v>
      </c>
      <c r="Z103" s="420" t="e">
        <f t="shared" ca="1" si="212"/>
        <v>#DIV/0!</v>
      </c>
      <c r="AB103" s="363">
        <f t="shared" ca="1" si="213"/>
        <v>4.0878685274940194</v>
      </c>
      <c r="AC103" s="363">
        <f t="shared" ref="AC103:AM103" ca="1" si="260">AC35/(SUM(AC$24:AC$44)-AC$42)*100</f>
        <v>4.2290543214531295</v>
      </c>
      <c r="AD103" s="363">
        <f t="shared" ca="1" si="260"/>
        <v>4.1005186743817772</v>
      </c>
      <c r="AE103" s="363">
        <f t="shared" ca="1" si="260"/>
        <v>3.997536384700255</v>
      </c>
      <c r="AF103" s="363">
        <f t="shared" ca="1" si="260"/>
        <v>3.9553965780813374</v>
      </c>
      <c r="AG103" s="363">
        <f t="shared" ca="1" si="260"/>
        <v>4.256641931630786</v>
      </c>
      <c r="AH103" s="363">
        <f t="shared" ca="1" si="260"/>
        <v>4.210023206856051</v>
      </c>
      <c r="AI103" s="363">
        <f t="shared" ca="1" si="260"/>
        <v>3.9741569071533407</v>
      </c>
      <c r="AJ103" s="363">
        <f t="shared" ca="1" si="260"/>
        <v>4.0647126752250271</v>
      </c>
      <c r="AK103" s="363">
        <f t="shared" ca="1" si="260"/>
        <v>4.0876436997217072</v>
      </c>
      <c r="AL103" s="363">
        <f t="shared" ca="1" si="260"/>
        <v>4.137058246913127</v>
      </c>
      <c r="AM103" s="363">
        <f t="shared" ca="1" si="260"/>
        <v>3.8494633876738704</v>
      </c>
      <c r="AO103" s="420">
        <f t="shared" ca="1" si="215"/>
        <v>4.1085287277853837</v>
      </c>
      <c r="AP103" s="420">
        <f t="shared" ref="AP103:AZ103" ca="1" si="261">AP35/(SUM(AP$24:AP$44)-AP$42)*100</f>
        <v>4.1690289035952306</v>
      </c>
      <c r="AQ103" s="420">
        <f t="shared" ca="1" si="261"/>
        <v>4.03664075598076</v>
      </c>
      <c r="AR103" s="420">
        <f t="shared" ca="1" si="261"/>
        <v>4.0950557089994648</v>
      </c>
      <c r="AS103" s="420">
        <f t="shared" ca="1" si="261"/>
        <v>4.0500009864135365</v>
      </c>
      <c r="AT103" s="420">
        <f t="shared" ca="1" si="261"/>
        <v>4.1537940382989849</v>
      </c>
      <c r="AU103" s="420">
        <f t="shared" ca="1" si="261"/>
        <v>4.1213460427609689</v>
      </c>
      <c r="AV103" s="420">
        <f t="shared" ca="1" si="261"/>
        <v>4.0815965870408668</v>
      </c>
      <c r="AW103" s="420">
        <f t="shared" ca="1" si="261"/>
        <v>4.1143506119571951</v>
      </c>
      <c r="AX103" s="420">
        <f t="shared" ca="1" si="261"/>
        <v>4.017629121659021</v>
      </c>
      <c r="AY103" s="420">
        <f t="shared" ca="1" si="261"/>
        <v>4.04346394086941</v>
      </c>
      <c r="AZ103" s="420">
        <f t="shared" ca="1" si="261"/>
        <v>3.9568760570371979</v>
      </c>
      <c r="BB103" s="420">
        <f t="shared" ca="1" si="217"/>
        <v>4.0950557089994648</v>
      </c>
      <c r="BC103" s="420">
        <f t="shared" ref="BC103:BM103" ca="1" si="262">BC35/(SUM(BC$24:BC$44)-BC$42)*100</f>
        <v>4.0500009864135365</v>
      </c>
      <c r="BD103" s="420">
        <f t="shared" ca="1" si="262"/>
        <v>4.1537940382989849</v>
      </c>
      <c r="BE103" s="420">
        <f t="shared" ca="1" si="262"/>
        <v>4.1213460427609689</v>
      </c>
      <c r="BF103" s="420">
        <f t="shared" ca="1" si="262"/>
        <v>4.0815965870408668</v>
      </c>
      <c r="BG103" s="420">
        <f t="shared" ca="1" si="262"/>
        <v>4.1143506119571951</v>
      </c>
      <c r="BH103" s="420">
        <f t="shared" ca="1" si="262"/>
        <v>4.017629121659021</v>
      </c>
      <c r="BI103" s="420">
        <f t="shared" ca="1" si="262"/>
        <v>4.04346394086941</v>
      </c>
      <c r="BJ103" s="420">
        <f t="shared" ca="1" si="262"/>
        <v>3.9568760570371979</v>
      </c>
      <c r="BK103" s="420" t="e">
        <f t="shared" ca="1" si="262"/>
        <v>#DIV/0!</v>
      </c>
      <c r="BL103" s="420" t="e">
        <f t="shared" ca="1" si="262"/>
        <v>#DIV/0!</v>
      </c>
      <c r="BM103" s="420" t="e">
        <f t="shared" ca="1" si="262"/>
        <v>#DIV/0!</v>
      </c>
    </row>
    <row r="104" spans="1:65" s="371" customFormat="1" x14ac:dyDescent="0.2">
      <c r="A104" s="420" t="s">
        <v>25</v>
      </c>
      <c r="B104" s="363">
        <f t="shared" ca="1" si="210"/>
        <v>3.9050961572543903</v>
      </c>
      <c r="C104" s="363">
        <f t="shared" ref="C104:M104" ca="1" si="263">C36/(SUM(C$24:C$44)-C$42)*100</f>
        <v>3.9581657775255219</v>
      </c>
      <c r="D104" s="363">
        <f t="shared" ca="1" si="263"/>
        <v>3.9904093412437494</v>
      </c>
      <c r="E104" s="363">
        <f t="shared" ca="1" si="263"/>
        <v>3.8523715079936598</v>
      </c>
      <c r="F104" s="363">
        <f t="shared" ca="1" si="263"/>
        <v>3.7614400061110538</v>
      </c>
      <c r="G104" s="363">
        <f t="shared" ca="1" si="263"/>
        <v>3.8262779197306926</v>
      </c>
      <c r="H104" s="363">
        <f t="shared" ca="1" si="263"/>
        <v>3.9354568588704462</v>
      </c>
      <c r="I104" s="363">
        <f t="shared" ca="1" si="263"/>
        <v>3.8124662421308351</v>
      </c>
      <c r="J104" s="363" t="e">
        <f t="shared" ca="1" si="263"/>
        <v>#DIV/0!</v>
      </c>
      <c r="K104" s="363" t="e">
        <f t="shared" ca="1" si="263"/>
        <v>#DIV/0!</v>
      </c>
      <c r="L104" s="363" t="e">
        <f t="shared" ca="1" si="263"/>
        <v>#DIV/0!</v>
      </c>
      <c r="M104" s="363" t="e">
        <f t="shared" ca="1" si="263"/>
        <v>#DIV/0!</v>
      </c>
      <c r="O104" s="420">
        <f t="shared" ca="1" si="212"/>
        <v>3.9867820446119069</v>
      </c>
      <c r="P104" s="420">
        <f t="shared" ca="1" si="212"/>
        <v>3.9435019945296022</v>
      </c>
      <c r="Q104" s="420">
        <f t="shared" ca="1" si="212"/>
        <v>3.9541976266218803</v>
      </c>
      <c r="R104" s="420">
        <f t="shared" ca="1" si="212"/>
        <v>3.869139657183609</v>
      </c>
      <c r="S104" s="420">
        <f t="shared" ca="1" si="212"/>
        <v>3.8135366143201654</v>
      </c>
      <c r="T104" s="420">
        <f t="shared" ca="1" si="212"/>
        <v>3.8162271671284338</v>
      </c>
      <c r="U104" s="420">
        <f t="shared" ca="1" si="212"/>
        <v>3.8656040419012263</v>
      </c>
      <c r="V104" s="420">
        <f t="shared" ca="1" si="212"/>
        <v>3.812933113597186</v>
      </c>
      <c r="W104" s="420" t="e">
        <f t="shared" ca="1" si="212"/>
        <v>#DIV/0!</v>
      </c>
      <c r="X104" s="420" t="e">
        <f t="shared" ref="P104:Z106" ca="1" si="264">X36/(SUM(X$24:X$44)-X$42)*100</f>
        <v>#DIV/0!</v>
      </c>
      <c r="Y104" s="420" t="e">
        <f t="shared" ca="1" si="264"/>
        <v>#DIV/0!</v>
      </c>
      <c r="Z104" s="420" t="e">
        <f t="shared" ca="1" si="264"/>
        <v>#DIV/0!</v>
      </c>
      <c r="AB104" s="363">
        <f t="shared" ca="1" si="213"/>
        <v>3.9920496030411923</v>
      </c>
      <c r="AC104" s="363">
        <f t="shared" ref="AC104:AM104" ca="1" si="265">AC36/(SUM(AC$24:AC$44)-AC$42)*100</f>
        <v>4.0393392628757772</v>
      </c>
      <c r="AD104" s="363">
        <f t="shared" ca="1" si="265"/>
        <v>3.9797872783056514</v>
      </c>
      <c r="AE104" s="363">
        <f t="shared" ca="1" si="265"/>
        <v>3.9353839405869757</v>
      </c>
      <c r="AF104" s="363">
        <f t="shared" ca="1" si="265"/>
        <v>3.8627204397130845</v>
      </c>
      <c r="AG104" s="363">
        <f t="shared" ca="1" si="265"/>
        <v>3.9604608372618597</v>
      </c>
      <c r="AH104" s="363">
        <f t="shared" ca="1" si="265"/>
        <v>3.9476780786959611</v>
      </c>
      <c r="AI104" s="363">
        <f t="shared" ca="1" si="265"/>
        <v>3.8689091047818098</v>
      </c>
      <c r="AJ104" s="363">
        <f t="shared" ca="1" si="265"/>
        <v>3.7491988308468498</v>
      </c>
      <c r="AK104" s="363">
        <f t="shared" ca="1" si="265"/>
        <v>3.8450627609879273</v>
      </c>
      <c r="AL104" s="363">
        <f t="shared" ca="1" si="265"/>
        <v>3.8777172599303924</v>
      </c>
      <c r="AM104" s="363">
        <f t="shared" ca="1" si="265"/>
        <v>3.8268808249697068</v>
      </c>
      <c r="AO104" s="420">
        <f t="shared" ca="1" si="215"/>
        <v>4.0552086345920824</v>
      </c>
      <c r="AP104" s="420">
        <f t="shared" ref="AP104:AZ104" ca="1" si="266">AP36/(SUM(AP$24:AP$44)-AP$42)*100</f>
        <v>4.0069339236826043</v>
      </c>
      <c r="AQ104" s="420">
        <f t="shared" ca="1" si="266"/>
        <v>3.9647081898218577</v>
      </c>
      <c r="AR104" s="420">
        <f t="shared" ca="1" si="266"/>
        <v>3.9105250561037455</v>
      </c>
      <c r="AS104" s="420">
        <f t="shared" ca="1" si="266"/>
        <v>3.9496795681687598</v>
      </c>
      <c r="AT104" s="420">
        <f t="shared" ca="1" si="266"/>
        <v>3.9197049428331252</v>
      </c>
      <c r="AU104" s="420">
        <f t="shared" ca="1" si="266"/>
        <v>3.9339570965175445</v>
      </c>
      <c r="AV104" s="420">
        <f t="shared" ca="1" si="266"/>
        <v>3.8552349938420725</v>
      </c>
      <c r="AW104" s="420">
        <f t="shared" ca="1" si="266"/>
        <v>3.8071029031798509</v>
      </c>
      <c r="AX104" s="420">
        <f t="shared" ca="1" si="266"/>
        <v>3.821240701721365</v>
      </c>
      <c r="AY104" s="420">
        <f t="shared" ca="1" si="266"/>
        <v>3.8497732455852853</v>
      </c>
      <c r="AZ104" s="420">
        <f t="shared" ca="1" si="266"/>
        <v>3.8156251785488524</v>
      </c>
      <c r="BB104" s="420">
        <f t="shared" ca="1" si="217"/>
        <v>3.9105250561037455</v>
      </c>
      <c r="BC104" s="420">
        <f t="shared" ref="BC104:BM104" ca="1" si="267">BC36/(SUM(BC$24:BC$44)-BC$42)*100</f>
        <v>3.9496795681687598</v>
      </c>
      <c r="BD104" s="420">
        <f t="shared" ca="1" si="267"/>
        <v>3.9197049428331252</v>
      </c>
      <c r="BE104" s="420">
        <f t="shared" ca="1" si="267"/>
        <v>3.9339570965175445</v>
      </c>
      <c r="BF104" s="420">
        <f t="shared" ca="1" si="267"/>
        <v>3.8552349938420725</v>
      </c>
      <c r="BG104" s="420">
        <f t="shared" ca="1" si="267"/>
        <v>3.8071029031798509</v>
      </c>
      <c r="BH104" s="420">
        <f t="shared" ca="1" si="267"/>
        <v>3.821240701721365</v>
      </c>
      <c r="BI104" s="420">
        <f t="shared" ca="1" si="267"/>
        <v>3.8497732455852853</v>
      </c>
      <c r="BJ104" s="420">
        <f t="shared" ca="1" si="267"/>
        <v>3.8156251785488524</v>
      </c>
      <c r="BK104" s="420" t="e">
        <f t="shared" ca="1" si="267"/>
        <v>#DIV/0!</v>
      </c>
      <c r="BL104" s="420" t="e">
        <f t="shared" ca="1" si="267"/>
        <v>#DIV/0!</v>
      </c>
      <c r="BM104" s="420" t="e">
        <f t="shared" ca="1" si="267"/>
        <v>#DIV/0!</v>
      </c>
    </row>
    <row r="105" spans="1:65" s="371" customFormat="1" x14ac:dyDescent="0.2">
      <c r="A105" s="420" t="s">
        <v>26</v>
      </c>
      <c r="B105" s="363">
        <f t="shared" ca="1" si="210"/>
        <v>6.9342358386476928</v>
      </c>
      <c r="C105" s="363">
        <f t="shared" ref="C105:M105" ca="1" si="268">C37/(SUM(C$24:C$44)-C$42)*100</f>
        <v>6.5422504143234113</v>
      </c>
      <c r="D105" s="363">
        <f t="shared" ca="1" si="268"/>
        <v>6.0942827239841577</v>
      </c>
      <c r="E105" s="363">
        <f t="shared" ca="1" si="268"/>
        <v>6.5311862134037346</v>
      </c>
      <c r="F105" s="363">
        <f t="shared" ca="1" si="268"/>
        <v>6.7167890126506773</v>
      </c>
      <c r="G105" s="363">
        <f t="shared" ca="1" si="268"/>
        <v>6.2362869433628658</v>
      </c>
      <c r="H105" s="363">
        <f t="shared" ca="1" si="268"/>
        <v>6.2955884562972351</v>
      </c>
      <c r="I105" s="363">
        <f t="shared" ca="1" si="268"/>
        <v>6.0099517437314498</v>
      </c>
      <c r="J105" s="363" t="e">
        <f t="shared" ca="1" si="268"/>
        <v>#DIV/0!</v>
      </c>
      <c r="K105" s="363" t="e">
        <f t="shared" ca="1" si="268"/>
        <v>#DIV/0!</v>
      </c>
      <c r="L105" s="363" t="e">
        <f t="shared" ca="1" si="268"/>
        <v>#DIV/0!</v>
      </c>
      <c r="M105" s="363" t="e">
        <f t="shared" ca="1" si="268"/>
        <v>#DIV/0!</v>
      </c>
      <c r="O105" s="420">
        <f t="shared" ca="1" si="212"/>
        <v>6.742139165915856</v>
      </c>
      <c r="P105" s="420">
        <f t="shared" ca="1" si="264"/>
        <v>6.5974875434787013</v>
      </c>
      <c r="Q105" s="420">
        <f t="shared" ca="1" si="264"/>
        <v>6.3213528220686861</v>
      </c>
      <c r="R105" s="420">
        <f t="shared" ca="1" si="264"/>
        <v>6.6105745220186671</v>
      </c>
      <c r="S105" s="420">
        <f t="shared" ca="1" si="264"/>
        <v>6.4607457779047817</v>
      </c>
      <c r="T105" s="420">
        <f t="shared" ca="1" si="264"/>
        <v>6.2466842626177836</v>
      </c>
      <c r="U105" s="420">
        <f t="shared" ca="1" si="264"/>
        <v>6.4713048013931269</v>
      </c>
      <c r="V105" s="420">
        <f t="shared" ca="1" si="264"/>
        <v>6.0389375676424253</v>
      </c>
      <c r="W105" s="420" t="e">
        <f t="shared" ca="1" si="264"/>
        <v>#DIV/0!</v>
      </c>
      <c r="X105" s="420" t="e">
        <f t="shared" ca="1" si="264"/>
        <v>#DIV/0!</v>
      </c>
      <c r="Y105" s="420" t="e">
        <f t="shared" ca="1" si="264"/>
        <v>#DIV/0!</v>
      </c>
      <c r="Z105" s="420" t="e">
        <f t="shared" ca="1" si="264"/>
        <v>#DIV/0!</v>
      </c>
      <c r="AB105" s="363">
        <f t="shared" ca="1" si="213"/>
        <v>7.0337508345935484</v>
      </c>
      <c r="AC105" s="363">
        <f t="shared" ref="AC105:AM105" ca="1" si="269">AC37/(SUM(AC$24:AC$44)-AC$42)*100</f>
        <v>6.7012779707065375</v>
      </c>
      <c r="AD105" s="363">
        <f t="shared" ca="1" si="269"/>
        <v>6.7679782340932544</v>
      </c>
      <c r="AE105" s="363">
        <f t="shared" ca="1" si="269"/>
        <v>6.7235319303471526</v>
      </c>
      <c r="AF105" s="363">
        <f t="shared" ca="1" si="269"/>
        <v>6.7975377342586158</v>
      </c>
      <c r="AG105" s="363">
        <f t="shared" ca="1" si="269"/>
        <v>6.3564304760801011</v>
      </c>
      <c r="AH105" s="363">
        <f t="shared" ca="1" si="269"/>
        <v>6.189092272887085</v>
      </c>
      <c r="AI105" s="363">
        <f t="shared" ca="1" si="269"/>
        <v>6.5400028679822517</v>
      </c>
      <c r="AJ105" s="363">
        <f t="shared" ca="1" si="269"/>
        <v>6.5867331786492098</v>
      </c>
      <c r="AK105" s="363">
        <f t="shared" ca="1" si="269"/>
        <v>6.2322379102061669</v>
      </c>
      <c r="AL105" s="363">
        <f t="shared" ca="1" si="269"/>
        <v>6.311342889015914</v>
      </c>
      <c r="AM105" s="363">
        <f t="shared" ca="1" si="269"/>
        <v>6.1515091789077196</v>
      </c>
      <c r="AO105" s="420">
        <f t="shared" ca="1" si="215"/>
        <v>6.898793972867141</v>
      </c>
      <c r="AP105" s="420">
        <f t="shared" ref="AP105:AZ105" ca="1" si="270">AP37/(SUM(AP$24:AP$44)-AP$42)*100</f>
        <v>6.7022684178902461</v>
      </c>
      <c r="AQ105" s="420">
        <f t="shared" ca="1" si="270"/>
        <v>6.9316424113077604</v>
      </c>
      <c r="AR105" s="420">
        <f t="shared" ca="1" si="270"/>
        <v>6.6728699310628565</v>
      </c>
      <c r="AS105" s="420">
        <f t="shared" ca="1" si="270"/>
        <v>6.6384269785671943</v>
      </c>
      <c r="AT105" s="420">
        <f t="shared" ca="1" si="270"/>
        <v>6.4086814658566373</v>
      </c>
      <c r="AU105" s="420">
        <f t="shared" ca="1" si="270"/>
        <v>6.3343258534162592</v>
      </c>
      <c r="AV105" s="420">
        <f t="shared" ca="1" si="270"/>
        <v>6.5221089799491665</v>
      </c>
      <c r="AW105" s="420">
        <f t="shared" ca="1" si="270"/>
        <v>6.4194282853015494</v>
      </c>
      <c r="AX105" s="420">
        <f t="shared" ca="1" si="270"/>
        <v>6.2861026153050616</v>
      </c>
      <c r="AY105" s="420">
        <f t="shared" ca="1" si="270"/>
        <v>6.4439293998243787</v>
      </c>
      <c r="AZ105" s="420">
        <f t="shared" ca="1" si="270"/>
        <v>6.1319974948944065</v>
      </c>
      <c r="BB105" s="420">
        <f t="shared" ca="1" si="217"/>
        <v>6.6728699310628565</v>
      </c>
      <c r="BC105" s="420">
        <f t="shared" ref="BC105:BM105" ca="1" si="271">BC37/(SUM(BC$24:BC$44)-BC$42)*100</f>
        <v>6.6384269785671943</v>
      </c>
      <c r="BD105" s="420">
        <f t="shared" ca="1" si="271"/>
        <v>6.4086814658566373</v>
      </c>
      <c r="BE105" s="420">
        <f t="shared" ca="1" si="271"/>
        <v>6.3343258534162592</v>
      </c>
      <c r="BF105" s="420">
        <f t="shared" ca="1" si="271"/>
        <v>6.5221089799491665</v>
      </c>
      <c r="BG105" s="420">
        <f t="shared" ca="1" si="271"/>
        <v>6.4194282853015494</v>
      </c>
      <c r="BH105" s="420">
        <f t="shared" ca="1" si="271"/>
        <v>6.2861026153050616</v>
      </c>
      <c r="BI105" s="420">
        <f t="shared" ca="1" si="271"/>
        <v>6.4439293998243787</v>
      </c>
      <c r="BJ105" s="420">
        <f t="shared" ca="1" si="271"/>
        <v>6.1319974948944065</v>
      </c>
      <c r="BK105" s="420" t="e">
        <f t="shared" ca="1" si="271"/>
        <v>#DIV/0!</v>
      </c>
      <c r="BL105" s="420" t="e">
        <f t="shared" ca="1" si="271"/>
        <v>#DIV/0!</v>
      </c>
      <c r="BM105" s="420" t="e">
        <f t="shared" ca="1" si="271"/>
        <v>#DIV/0!</v>
      </c>
    </row>
    <row r="106" spans="1:65" s="371" customFormat="1" x14ac:dyDescent="0.2">
      <c r="A106" s="420" t="s">
        <v>27</v>
      </c>
      <c r="B106" s="363">
        <f t="shared" ca="1" si="210"/>
        <v>4.181393478953134</v>
      </c>
      <c r="C106" s="363">
        <f t="shared" ref="C106:M106" ca="1" si="272">C38/(SUM(C$24:C$44)-C$42)*100</f>
        <v>4.2205871714721281</v>
      </c>
      <c r="D106" s="363">
        <f t="shared" ca="1" si="272"/>
        <v>4.3324517117357413</v>
      </c>
      <c r="E106" s="363">
        <f t="shared" ca="1" si="272"/>
        <v>4.1897698395535787</v>
      </c>
      <c r="F106" s="363">
        <f t="shared" ca="1" si="272"/>
        <v>4.1232152108807627</v>
      </c>
      <c r="G106" s="363">
        <f t="shared" ca="1" si="272"/>
        <v>3.9704471466120794</v>
      </c>
      <c r="H106" s="363">
        <f t="shared" ca="1" si="272"/>
        <v>4.0518675872421115</v>
      </c>
      <c r="I106" s="363">
        <f t="shared" ca="1" si="272"/>
        <v>3.9901003811168576</v>
      </c>
      <c r="J106" s="363" t="e">
        <f t="shared" ca="1" si="272"/>
        <v>#DIV/0!</v>
      </c>
      <c r="K106" s="363" t="e">
        <f t="shared" ca="1" si="272"/>
        <v>#DIV/0!</v>
      </c>
      <c r="L106" s="363" t="e">
        <f t="shared" ca="1" si="272"/>
        <v>#DIV/0!</v>
      </c>
      <c r="M106" s="363" t="e">
        <f t="shared" ca="1" si="272"/>
        <v>#DIV/0!</v>
      </c>
      <c r="O106" s="420">
        <f t="shared" ca="1" si="212"/>
        <v>4.2073582894348984</v>
      </c>
      <c r="P106" s="420">
        <f t="shared" ca="1" si="264"/>
        <v>4.2210515669127497</v>
      </c>
      <c r="Q106" s="420">
        <f t="shared" ca="1" si="264"/>
        <v>4.2189960057870994</v>
      </c>
      <c r="R106" s="420">
        <f t="shared" ca="1" si="264"/>
        <v>4.1175304779866364</v>
      </c>
      <c r="S106" s="420">
        <f t="shared" ca="1" si="264"/>
        <v>4.1980471223774778</v>
      </c>
      <c r="T106" s="420">
        <f t="shared" ca="1" si="264"/>
        <v>4.0417705568451217</v>
      </c>
      <c r="U106" s="420">
        <f t="shared" ca="1" si="264"/>
        <v>3.9532752916976319</v>
      </c>
      <c r="V106" s="420">
        <f t="shared" ca="1" si="264"/>
        <v>3.9205358778885113</v>
      </c>
      <c r="W106" s="420" t="e">
        <f t="shared" ca="1" si="264"/>
        <v>#DIV/0!</v>
      </c>
      <c r="X106" s="420" t="e">
        <f t="shared" ca="1" si="264"/>
        <v>#DIV/0!</v>
      </c>
      <c r="Y106" s="420" t="e">
        <f t="shared" ca="1" si="264"/>
        <v>#DIV/0!</v>
      </c>
      <c r="Z106" s="420" t="e">
        <f t="shared" ca="1" si="264"/>
        <v>#DIV/0!</v>
      </c>
      <c r="AB106" s="363">
        <f t="shared" ca="1" si="213"/>
        <v>4.1838777331537296</v>
      </c>
      <c r="AC106" s="363">
        <f t="shared" ref="AC106:AM106" ca="1" si="273">AC38/(SUM(AC$24:AC$44)-AC$42)*100</f>
        <v>4.220438916226902</v>
      </c>
      <c r="AD106" s="363">
        <f t="shared" ca="1" si="273"/>
        <v>4.4621606916074228</v>
      </c>
      <c r="AE106" s="363">
        <f t="shared" ca="1" si="273"/>
        <v>4.2081064021763854</v>
      </c>
      <c r="AF106" s="363">
        <f t="shared" ca="1" si="273"/>
        <v>4.1507006604626389</v>
      </c>
      <c r="AG106" s="363">
        <f t="shared" ca="1" si="273"/>
        <v>4.234973676172948</v>
      </c>
      <c r="AH106" s="363">
        <f t="shared" ca="1" si="273"/>
        <v>4.3395690454197435</v>
      </c>
      <c r="AI106" s="363">
        <f t="shared" ca="1" si="273"/>
        <v>4.0595902862407991</v>
      </c>
      <c r="AJ106" s="363">
        <f t="shared" ca="1" si="273"/>
        <v>4.1111243973460692</v>
      </c>
      <c r="AK106" s="363">
        <f t="shared" ca="1" si="273"/>
        <v>3.9731961527936543</v>
      </c>
      <c r="AL106" s="363">
        <f t="shared" ca="1" si="273"/>
        <v>4.0440246476848252</v>
      </c>
      <c r="AM106" s="363">
        <f t="shared" ca="1" si="273"/>
        <v>3.8720145749162556</v>
      </c>
      <c r="AO106" s="420">
        <f t="shared" ca="1" si="215"/>
        <v>4.2157825894866763</v>
      </c>
      <c r="AP106" s="420">
        <f t="shared" ref="AP106:AZ106" ca="1" si="274">AP38/(SUM(AP$24:AP$44)-AP$42)*100</f>
        <v>4.2436251419968922</v>
      </c>
      <c r="AQ106" s="420">
        <f t="shared" ca="1" si="274"/>
        <v>4.3820366474998274</v>
      </c>
      <c r="AR106" s="420">
        <f t="shared" ca="1" si="274"/>
        <v>4.2446999873120133</v>
      </c>
      <c r="AS106" s="420">
        <f t="shared" ca="1" si="274"/>
        <v>4.197769293734475</v>
      </c>
      <c r="AT106" s="420">
        <f t="shared" ca="1" si="274"/>
        <v>4.2327482476146363</v>
      </c>
      <c r="AU106" s="420">
        <f t="shared" ca="1" si="274"/>
        <v>4.2224241802029541</v>
      </c>
      <c r="AV106" s="420">
        <f t="shared" ca="1" si="274"/>
        <v>4.1047195883568293</v>
      </c>
      <c r="AW106" s="420">
        <f t="shared" ca="1" si="274"/>
        <v>4.1543222591552631</v>
      </c>
      <c r="AX106" s="420">
        <f t="shared" ca="1" si="274"/>
        <v>4.0114481192944087</v>
      </c>
      <c r="AY106" s="420">
        <f t="shared" ca="1" si="274"/>
        <v>3.9318628310761281</v>
      </c>
      <c r="AZ106" s="420">
        <f t="shared" ca="1" si="274"/>
        <v>3.9065736161853342</v>
      </c>
      <c r="BB106" s="420">
        <f t="shared" ca="1" si="217"/>
        <v>4.2446999873120133</v>
      </c>
      <c r="BC106" s="420">
        <f t="shared" ref="BC106:BM106" ca="1" si="275">BC38/(SUM(BC$24:BC$44)-BC$42)*100</f>
        <v>4.197769293734475</v>
      </c>
      <c r="BD106" s="420">
        <f t="shared" ca="1" si="275"/>
        <v>4.2327482476146363</v>
      </c>
      <c r="BE106" s="420">
        <f t="shared" ca="1" si="275"/>
        <v>4.2224241802029541</v>
      </c>
      <c r="BF106" s="420">
        <f t="shared" ca="1" si="275"/>
        <v>4.1047195883568293</v>
      </c>
      <c r="BG106" s="420">
        <f t="shared" ca="1" si="275"/>
        <v>4.1543222591552631</v>
      </c>
      <c r="BH106" s="420">
        <f t="shared" ca="1" si="275"/>
        <v>4.0114481192944087</v>
      </c>
      <c r="BI106" s="420">
        <f t="shared" ca="1" si="275"/>
        <v>3.9318628310761281</v>
      </c>
      <c r="BJ106" s="420">
        <f t="shared" ca="1" si="275"/>
        <v>3.9065736161853342</v>
      </c>
      <c r="BK106" s="420" t="e">
        <f t="shared" ca="1" si="275"/>
        <v>#DIV/0!</v>
      </c>
      <c r="BL106" s="420" t="e">
        <f t="shared" ca="1" si="275"/>
        <v>#DIV/0!</v>
      </c>
      <c r="BM106" s="420" t="e">
        <f t="shared" ca="1" si="275"/>
        <v>#DIV/0!</v>
      </c>
    </row>
    <row r="107" spans="1:65" s="371" customFormat="1" x14ac:dyDescent="0.2">
      <c r="A107" s="420" t="s">
        <v>28</v>
      </c>
      <c r="B107" s="363">
        <f t="shared" ca="1" si="210"/>
        <v>5.4906410531357492</v>
      </c>
      <c r="C107" s="363">
        <f t="shared" ref="C107:M107" ca="1" si="276">C39/(SUM(C$24:C$44)-C$42)*100</f>
        <v>5.6197583793789159</v>
      </c>
      <c r="D107" s="363">
        <f t="shared" ca="1" si="276"/>
        <v>5.4870848047256668</v>
      </c>
      <c r="E107" s="363">
        <f t="shared" ca="1" si="276"/>
        <v>5.2138416523786928</v>
      </c>
      <c r="F107" s="363">
        <f t="shared" ca="1" si="276"/>
        <v>5.293882961816907</v>
      </c>
      <c r="G107" s="363">
        <f t="shared" ca="1" si="276"/>
        <v>5.5600809853892592</v>
      </c>
      <c r="H107" s="363">
        <f t="shared" ca="1" si="276"/>
        <v>5.4640651685803769</v>
      </c>
      <c r="I107" s="363">
        <f t="shared" ca="1" si="276"/>
        <v>5.0096179072327436</v>
      </c>
      <c r="J107" s="363" t="e">
        <f t="shared" ca="1" si="276"/>
        <v>#DIV/0!</v>
      </c>
      <c r="K107" s="363" t="e">
        <f t="shared" ca="1" si="276"/>
        <v>#DIV/0!</v>
      </c>
      <c r="L107" s="363" t="e">
        <f t="shared" ca="1" si="276"/>
        <v>#DIV/0!</v>
      </c>
      <c r="M107" s="363" t="e">
        <f t="shared" ca="1" si="276"/>
        <v>#DIV/0!</v>
      </c>
      <c r="O107" s="420">
        <f t="shared" ref="O107:Z109" ca="1" si="277">O39/(SUM(O$24:O$44)-O$42)*100</f>
        <v>5.4791151861407563</v>
      </c>
      <c r="P107" s="420">
        <f t="shared" ca="1" si="277"/>
        <v>5.4300253557682812</v>
      </c>
      <c r="Q107" s="420">
        <f t="shared" ca="1" si="277"/>
        <v>5.3868327984522342</v>
      </c>
      <c r="R107" s="420">
        <f t="shared" ca="1" si="277"/>
        <v>5.3791099031890202</v>
      </c>
      <c r="S107" s="420">
        <f t="shared" ca="1" si="277"/>
        <v>5.2176214356254444</v>
      </c>
      <c r="T107" s="420">
        <f t="shared" ca="1" si="277"/>
        <v>5.3833460212979283</v>
      </c>
      <c r="U107" s="420">
        <f t="shared" ca="1" si="277"/>
        <v>5.3480165390195467</v>
      </c>
      <c r="V107" s="420">
        <f t="shared" ca="1" si="277"/>
        <v>5.1860171839173619</v>
      </c>
      <c r="W107" s="420" t="e">
        <f t="shared" ca="1" si="277"/>
        <v>#DIV/0!</v>
      </c>
      <c r="X107" s="420" t="e">
        <f t="shared" ca="1" si="277"/>
        <v>#DIV/0!</v>
      </c>
      <c r="Y107" s="420" t="e">
        <f t="shared" ca="1" si="277"/>
        <v>#DIV/0!</v>
      </c>
      <c r="Z107" s="420" t="e">
        <f t="shared" ca="1" si="277"/>
        <v>#DIV/0!</v>
      </c>
      <c r="AB107" s="363">
        <f t="shared" ca="1" si="213"/>
        <v>5.8810096871268822</v>
      </c>
      <c r="AC107" s="363">
        <f t="shared" ref="AC107:AM107" ca="1" si="278">AC39/(SUM(AC$24:AC$44)-AC$42)*100</f>
        <v>5.82682672063914</v>
      </c>
      <c r="AD107" s="363">
        <f t="shared" ca="1" si="278"/>
        <v>5.5834978158453579</v>
      </c>
      <c r="AE107" s="363">
        <f t="shared" ca="1" si="278"/>
        <v>5.3854614512013832</v>
      </c>
      <c r="AF107" s="363">
        <f t="shared" ca="1" si="278"/>
        <v>5.5348521604887218</v>
      </c>
      <c r="AG107" s="363">
        <f t="shared" ca="1" si="278"/>
        <v>5.6012768924178093</v>
      </c>
      <c r="AH107" s="363">
        <f t="shared" ca="1" si="278"/>
        <v>5.407435759949978</v>
      </c>
      <c r="AI107" s="363">
        <f t="shared" ca="1" si="278"/>
        <v>5.1102989510045198</v>
      </c>
      <c r="AJ107" s="363">
        <f t="shared" ca="1" si="278"/>
        <v>5.3826454195535032</v>
      </c>
      <c r="AK107" s="363">
        <f t="shared" ca="1" si="278"/>
        <v>5.5018675076309105</v>
      </c>
      <c r="AL107" s="363">
        <f t="shared" ca="1" si="278"/>
        <v>5.4286451096113257</v>
      </c>
      <c r="AM107" s="363">
        <f t="shared" ca="1" si="278"/>
        <v>5.0058652395153196</v>
      </c>
      <c r="AO107" s="420">
        <f ca="1">AO39/(SUM(AO$24:AO$44)-AO$42)*100</f>
        <v>5.7677965213374112</v>
      </c>
      <c r="AP107" s="420">
        <f t="shared" ref="AP107:AZ107" ca="1" si="279">AP39/(SUM(AP$24:AP$44)-AP$42)*100</f>
        <v>5.6897193260044654</v>
      </c>
      <c r="AQ107" s="420">
        <f t="shared" ca="1" si="279"/>
        <v>5.6008523351455706</v>
      </c>
      <c r="AR107" s="420">
        <f t="shared" ca="1" si="279"/>
        <v>5.6183400901985383</v>
      </c>
      <c r="AS107" s="420">
        <f t="shared" ca="1" si="279"/>
        <v>5.4641778744496268</v>
      </c>
      <c r="AT107" s="420">
        <f t="shared" ca="1" si="279"/>
        <v>5.4591296312591586</v>
      </c>
      <c r="AU107" s="420">
        <f t="shared" ca="1" si="279"/>
        <v>5.3972840654602292</v>
      </c>
      <c r="AV107" s="420">
        <f t="shared" ca="1" si="279"/>
        <v>5.3617578188949562</v>
      </c>
      <c r="AW107" s="420">
        <f t="shared" ca="1" si="279"/>
        <v>5.2914306134662992</v>
      </c>
      <c r="AX107" s="420">
        <f t="shared" ca="1" si="279"/>
        <v>5.3533938328394548</v>
      </c>
      <c r="AY107" s="420">
        <f t="shared" ca="1" si="279"/>
        <v>5.3985301346601808</v>
      </c>
      <c r="AZ107" s="420">
        <f t="shared" ca="1" si="279"/>
        <v>5.2506064108114394</v>
      </c>
      <c r="BB107" s="420">
        <f t="shared" ca="1" si="217"/>
        <v>5.6183400901985383</v>
      </c>
      <c r="BC107" s="420">
        <f t="shared" ref="BC107:BM107" ca="1" si="280">BC39/(SUM(BC$24:BC$44)-BC$42)*100</f>
        <v>5.4641778744496268</v>
      </c>
      <c r="BD107" s="420">
        <f t="shared" ca="1" si="280"/>
        <v>5.4591296312591586</v>
      </c>
      <c r="BE107" s="420">
        <f t="shared" ca="1" si="280"/>
        <v>5.3972840654602292</v>
      </c>
      <c r="BF107" s="420">
        <f t="shared" ca="1" si="280"/>
        <v>5.3617578188949562</v>
      </c>
      <c r="BG107" s="420">
        <f t="shared" ca="1" si="280"/>
        <v>5.2914306134662992</v>
      </c>
      <c r="BH107" s="420">
        <f t="shared" ca="1" si="280"/>
        <v>5.3533938328394548</v>
      </c>
      <c r="BI107" s="420">
        <f t="shared" ca="1" si="280"/>
        <v>5.3985301346601808</v>
      </c>
      <c r="BJ107" s="420">
        <f t="shared" ca="1" si="280"/>
        <v>5.2506064108114394</v>
      </c>
      <c r="BK107" s="420" t="e">
        <f t="shared" ca="1" si="280"/>
        <v>#DIV/0!</v>
      </c>
      <c r="BL107" s="420" t="e">
        <f t="shared" ca="1" si="280"/>
        <v>#DIV/0!</v>
      </c>
      <c r="BM107" s="420" t="e">
        <f t="shared" ca="1" si="280"/>
        <v>#DIV/0!</v>
      </c>
    </row>
    <row r="108" spans="1:65" s="371" customFormat="1" x14ac:dyDescent="0.2">
      <c r="A108" s="420" t="s">
        <v>29</v>
      </c>
      <c r="B108" s="363">
        <f t="shared" ca="1" si="210"/>
        <v>11.688526380830707</v>
      </c>
      <c r="C108" s="363">
        <f t="shared" ref="C108:M108" ca="1" si="281">C40/(SUM(C$24:C$44)-C$42)*100</f>
        <v>12.179125905236672</v>
      </c>
      <c r="D108" s="363">
        <f t="shared" ca="1" si="281"/>
        <v>11.89630741028069</v>
      </c>
      <c r="E108" s="363">
        <f t="shared" ca="1" si="281"/>
        <v>12.399852412482513</v>
      </c>
      <c r="F108" s="363">
        <f t="shared" ca="1" si="281"/>
        <v>11.952124085346895</v>
      </c>
      <c r="G108" s="363">
        <f t="shared" ca="1" si="281"/>
        <v>12.56074092220716</v>
      </c>
      <c r="H108" s="363">
        <f t="shared" ca="1" si="281"/>
        <v>11.814812454856128</v>
      </c>
      <c r="I108" s="363">
        <f t="shared" ca="1" si="281"/>
        <v>12.426115464366557</v>
      </c>
      <c r="J108" s="363" t="e">
        <f t="shared" ca="1" si="281"/>
        <v>#DIV/0!</v>
      </c>
      <c r="K108" s="363" t="e">
        <f t="shared" ca="1" si="281"/>
        <v>#DIV/0!</v>
      </c>
      <c r="L108" s="363" t="e">
        <f t="shared" ca="1" si="281"/>
        <v>#DIV/0!</v>
      </c>
      <c r="M108" s="363" t="e">
        <f t="shared" ca="1" si="281"/>
        <v>#DIV/0!</v>
      </c>
      <c r="O108" s="420">
        <f t="shared" ca="1" si="277"/>
        <v>12.015025990287594</v>
      </c>
      <c r="P108" s="420">
        <f t="shared" ca="1" si="277"/>
        <v>12.200483995260834</v>
      </c>
      <c r="Q108" s="420">
        <f t="shared" ca="1" si="277"/>
        <v>11.946851238030934</v>
      </c>
      <c r="R108" s="420">
        <f t="shared" ca="1" si="277"/>
        <v>12.232513746541612</v>
      </c>
      <c r="S108" s="420">
        <f t="shared" ca="1" si="277"/>
        <v>12.21368045963453</v>
      </c>
      <c r="T108" s="420">
        <f t="shared" ca="1" si="277"/>
        <v>12.423784382133485</v>
      </c>
      <c r="U108" s="420">
        <f t="shared" ca="1" si="277"/>
        <v>12.081675357548006</v>
      </c>
      <c r="V108" s="420">
        <f t="shared" ca="1" si="277"/>
        <v>12.286872707418727</v>
      </c>
      <c r="W108" s="420" t="e">
        <f t="shared" ca="1" si="277"/>
        <v>#DIV/0!</v>
      </c>
      <c r="X108" s="420" t="e">
        <f t="shared" ca="1" si="277"/>
        <v>#DIV/0!</v>
      </c>
      <c r="Y108" s="420" t="e">
        <f t="shared" ca="1" si="277"/>
        <v>#DIV/0!</v>
      </c>
      <c r="Z108" s="420" t="e">
        <f t="shared" ca="1" si="277"/>
        <v>#DIV/0!</v>
      </c>
      <c r="AB108" s="363">
        <f t="shared" ca="1" si="213"/>
        <v>11.957635551499566</v>
      </c>
      <c r="AC108" s="363">
        <f t="shared" ref="AC108:AM108" ca="1" si="282">AC40/(SUM(AC$24:AC$44)-AC$42)*100</f>
        <v>12.380429406299994</v>
      </c>
      <c r="AD108" s="363">
        <f t="shared" ca="1" si="282"/>
        <v>12.672845854802633</v>
      </c>
      <c r="AE108" s="363">
        <f t="shared" ca="1" si="282"/>
        <v>12.707171630245748</v>
      </c>
      <c r="AF108" s="363">
        <f t="shared" ca="1" si="282"/>
        <v>11.898137286598667</v>
      </c>
      <c r="AG108" s="363">
        <f t="shared" ca="1" si="282"/>
        <v>12.267364803671619</v>
      </c>
      <c r="AH108" s="363">
        <f t="shared" ca="1" si="282"/>
        <v>12.157382894124082</v>
      </c>
      <c r="AI108" s="363">
        <f t="shared" ca="1" si="282"/>
        <v>12.073036415562978</v>
      </c>
      <c r="AJ108" s="363">
        <f t="shared" ca="1" si="282"/>
        <v>12.014703030087933</v>
      </c>
      <c r="AK108" s="363">
        <f t="shared" ca="1" si="282"/>
        <v>12.584568186557274</v>
      </c>
      <c r="AL108" s="363">
        <f t="shared" ca="1" si="282"/>
        <v>12.274207409632854</v>
      </c>
      <c r="AM108" s="363">
        <f t="shared" ca="1" si="282"/>
        <v>12.314113549888969</v>
      </c>
      <c r="AO108" s="420">
        <f ca="1">AO40/(SUM(AO$24:AO$44)-AO$42)*100</f>
        <v>12.151651875045683</v>
      </c>
      <c r="AP108" s="420">
        <f t="shared" ref="AP108:AZ108" ca="1" si="283">AP40/(SUM(AP$24:AP$44)-AP$42)*100</f>
        <v>12.343522559137266</v>
      </c>
      <c r="AQ108" s="420">
        <f t="shared" ca="1" si="283"/>
        <v>12.401924093783999</v>
      </c>
      <c r="AR108" s="420">
        <f t="shared" ca="1" si="283"/>
        <v>12.852509292339553</v>
      </c>
      <c r="AS108" s="420">
        <f t="shared" ca="1" si="283"/>
        <v>12.118052560996672</v>
      </c>
      <c r="AT108" s="420">
        <f t="shared" ca="1" si="283"/>
        <v>12.17418099192642</v>
      </c>
      <c r="AU108" s="420">
        <f t="shared" ca="1" si="283"/>
        <v>12.002381800418922</v>
      </c>
      <c r="AV108" s="420">
        <f t="shared" ca="1" si="283"/>
        <v>12.156229315016672</v>
      </c>
      <c r="AW108" s="420">
        <f t="shared" ca="1" si="283"/>
        <v>12.20708976111043</v>
      </c>
      <c r="AX108" s="420">
        <f t="shared" ca="1" si="283"/>
        <v>12.387347492829726</v>
      </c>
      <c r="AY108" s="420">
        <f t="shared" ca="1" si="283"/>
        <v>12.19435048014318</v>
      </c>
      <c r="AZ108" s="420">
        <f t="shared" ca="1" si="283"/>
        <v>12.378329683382397</v>
      </c>
      <c r="BB108" s="420">
        <f t="shared" ca="1" si="217"/>
        <v>12.852509292339553</v>
      </c>
      <c r="BC108" s="420">
        <f t="shared" ref="BC108:BM108" ca="1" si="284">BC40/(SUM(BC$24:BC$44)-BC$42)*100</f>
        <v>12.118052560996672</v>
      </c>
      <c r="BD108" s="420">
        <f t="shared" ca="1" si="284"/>
        <v>12.17418099192642</v>
      </c>
      <c r="BE108" s="420">
        <f t="shared" ca="1" si="284"/>
        <v>12.002381800418922</v>
      </c>
      <c r="BF108" s="420">
        <f t="shared" ca="1" si="284"/>
        <v>12.156229315016672</v>
      </c>
      <c r="BG108" s="420">
        <f t="shared" ca="1" si="284"/>
        <v>12.20708976111043</v>
      </c>
      <c r="BH108" s="420">
        <f t="shared" ca="1" si="284"/>
        <v>12.387347492829726</v>
      </c>
      <c r="BI108" s="420">
        <f t="shared" ca="1" si="284"/>
        <v>12.19435048014318</v>
      </c>
      <c r="BJ108" s="420">
        <f t="shared" ca="1" si="284"/>
        <v>12.378329683382397</v>
      </c>
      <c r="BK108" s="420" t="e">
        <f t="shared" ca="1" si="284"/>
        <v>#DIV/0!</v>
      </c>
      <c r="BL108" s="420" t="e">
        <f t="shared" ca="1" si="284"/>
        <v>#DIV/0!</v>
      </c>
      <c r="BM108" s="420" t="e">
        <f t="shared" ca="1" si="284"/>
        <v>#DIV/0!</v>
      </c>
    </row>
    <row r="109" spans="1:65" s="371" customFormat="1" x14ac:dyDescent="0.2">
      <c r="A109" s="420" t="s">
        <v>30</v>
      </c>
      <c r="B109" s="363">
        <f t="shared" ca="1" si="210"/>
        <v>5.1588057516184973</v>
      </c>
      <c r="C109" s="363">
        <f t="shared" ref="C109:M109" ca="1" si="285">C41/(SUM(C$24:C$44)-C$42)*100</f>
        <v>5.3014910088397063</v>
      </c>
      <c r="D109" s="363">
        <f t="shared" ca="1" si="285"/>
        <v>5.5582823771048062</v>
      </c>
      <c r="E109" s="363">
        <f t="shared" ca="1" si="285"/>
        <v>5.5188671915154055</v>
      </c>
      <c r="F109" s="363">
        <f t="shared" ca="1" si="285"/>
        <v>5.4262748287386602</v>
      </c>
      <c r="G109" s="363">
        <f t="shared" ca="1" si="285"/>
        <v>5.2569159370650631</v>
      </c>
      <c r="H109" s="363">
        <f t="shared" ca="1" si="285"/>
        <v>5.3553041684668985</v>
      </c>
      <c r="I109" s="363">
        <f t="shared" ca="1" si="285"/>
        <v>5.460893672355482</v>
      </c>
      <c r="J109" s="363" t="e">
        <f t="shared" ca="1" si="285"/>
        <v>#DIV/0!</v>
      </c>
      <c r="K109" s="363" t="e">
        <f t="shared" ca="1" si="285"/>
        <v>#DIV/0!</v>
      </c>
      <c r="L109" s="363" t="e">
        <f t="shared" ca="1" si="285"/>
        <v>#DIV/0!</v>
      </c>
      <c r="M109" s="363" t="e">
        <f t="shared" ca="1" si="285"/>
        <v>#DIV/0!</v>
      </c>
      <c r="O109" s="420">
        <f t="shared" ca="1" si="277"/>
        <v>5.2291033554085589</v>
      </c>
      <c r="P109" s="420">
        <f t="shared" ca="1" si="277"/>
        <v>5.3577618183820901</v>
      </c>
      <c r="Q109" s="420">
        <f t="shared" ca="1" si="277"/>
        <v>5.4810512608549606</v>
      </c>
      <c r="R109" s="420">
        <f t="shared" ca="1" si="277"/>
        <v>5.3979118198468363</v>
      </c>
      <c r="S109" s="420">
        <f t="shared" ca="1" si="277"/>
        <v>5.4668401915280489</v>
      </c>
      <c r="T109" s="420">
        <f t="shared" ca="1" si="277"/>
        <v>5.3408729951554532</v>
      </c>
      <c r="U109" s="420">
        <f t="shared" ca="1" si="277"/>
        <v>5.2596672225005889</v>
      </c>
      <c r="V109" s="420">
        <f t="shared" ca="1" si="277"/>
        <v>5.2992410670257089</v>
      </c>
      <c r="W109" s="420" t="e">
        <f t="shared" ca="1" si="277"/>
        <v>#DIV/0!</v>
      </c>
      <c r="X109" s="420" t="e">
        <f t="shared" ca="1" si="277"/>
        <v>#DIV/0!</v>
      </c>
      <c r="Y109" s="420" t="e">
        <f t="shared" ca="1" si="277"/>
        <v>#DIV/0!</v>
      </c>
      <c r="Z109" s="420" t="e">
        <f t="shared" ca="1" si="277"/>
        <v>#DIV/0!</v>
      </c>
      <c r="AB109" s="363">
        <f t="shared" ca="1" si="213"/>
        <v>5.3321923908538507</v>
      </c>
      <c r="AC109" s="363">
        <f t="shared" ref="AC109:AM109" ca="1" si="286">AC41/(SUM(AC$24:AC$44)-AC$42)*100</f>
        <v>5.3367176536683809</v>
      </c>
      <c r="AD109" s="363">
        <f t="shared" ca="1" si="286"/>
        <v>5.3928948316989693</v>
      </c>
      <c r="AE109" s="363">
        <f t="shared" ca="1" si="286"/>
        <v>5.3441983244236688</v>
      </c>
      <c r="AF109" s="363">
        <f t="shared" ca="1" si="286"/>
        <v>5.1364202332749489</v>
      </c>
      <c r="AG109" s="363">
        <f t="shared" ca="1" si="286"/>
        <v>5.3222737099077229</v>
      </c>
      <c r="AH109" s="363">
        <f t="shared" ca="1" si="286"/>
        <v>5.5450775886354791</v>
      </c>
      <c r="AI109" s="363">
        <f t="shared" ca="1" si="286"/>
        <v>5.4261933745248134</v>
      </c>
      <c r="AJ109" s="363">
        <f t="shared" ca="1" si="286"/>
        <v>5.4085283166403739</v>
      </c>
      <c r="AK109" s="363">
        <f t="shared" ca="1" si="286"/>
        <v>5.3373917693591055</v>
      </c>
      <c r="AL109" s="363">
        <f t="shared" ca="1" si="286"/>
        <v>5.2955747348441324</v>
      </c>
      <c r="AM109" s="363">
        <f t="shared" ca="1" si="286"/>
        <v>5.3229162824627165</v>
      </c>
      <c r="AO109" s="420">
        <f ca="1">AO41/(SUM(AO$24:AO$44)-AO$42)*100</f>
        <v>5.3699485499991875</v>
      </c>
      <c r="AP109" s="420">
        <f t="shared" ref="AP109:AZ109" ca="1" si="287">AP41/(SUM(AP$24:AP$44)-AP$42)*100</f>
        <v>5.3531927499909457</v>
      </c>
      <c r="AQ109" s="420">
        <f t="shared" ca="1" si="287"/>
        <v>5.3287700416201673</v>
      </c>
      <c r="AR109" s="420">
        <f t="shared" ca="1" si="287"/>
        <v>5.3407550327260358</v>
      </c>
      <c r="AS109" s="420">
        <f t="shared" ca="1" si="287"/>
        <v>5.2014152434649175</v>
      </c>
      <c r="AT109" s="420">
        <f t="shared" ca="1" si="287"/>
        <v>5.3463643997235097</v>
      </c>
      <c r="AU109" s="420">
        <f t="shared" ca="1" si="287"/>
        <v>5.4765304131680246</v>
      </c>
      <c r="AV109" s="420">
        <f t="shared" ca="1" si="287"/>
        <v>5.4151802009785985</v>
      </c>
      <c r="AW109" s="420">
        <f t="shared" ca="1" si="287"/>
        <v>5.4533333797184378</v>
      </c>
      <c r="AX109" s="420">
        <f t="shared" ca="1" si="287"/>
        <v>5.3702455999190573</v>
      </c>
      <c r="AY109" s="420">
        <f t="shared" ca="1" si="287"/>
        <v>5.2368477236207811</v>
      </c>
      <c r="AZ109" s="420">
        <f t="shared" ca="1" si="287"/>
        <v>5.2918047904778893</v>
      </c>
      <c r="BB109" s="420">
        <f t="shared" ca="1" si="217"/>
        <v>5.3407550327260358</v>
      </c>
      <c r="BC109" s="420">
        <f t="shared" ref="BC109:BM109" ca="1" si="288">BC41/(SUM(BC$24:BC$44)-BC$42)*100</f>
        <v>5.2014152434649175</v>
      </c>
      <c r="BD109" s="420">
        <f t="shared" ca="1" si="288"/>
        <v>5.3463643997235097</v>
      </c>
      <c r="BE109" s="420">
        <f t="shared" ca="1" si="288"/>
        <v>5.4765304131680246</v>
      </c>
      <c r="BF109" s="420">
        <f t="shared" ca="1" si="288"/>
        <v>5.4151802009785985</v>
      </c>
      <c r="BG109" s="420">
        <f t="shared" ca="1" si="288"/>
        <v>5.4533333797184378</v>
      </c>
      <c r="BH109" s="420">
        <f t="shared" ca="1" si="288"/>
        <v>5.3702455999190573</v>
      </c>
      <c r="BI109" s="420">
        <f t="shared" ca="1" si="288"/>
        <v>5.2368477236207811</v>
      </c>
      <c r="BJ109" s="420">
        <f t="shared" ca="1" si="288"/>
        <v>5.2918047904778893</v>
      </c>
      <c r="BK109" s="420" t="e">
        <f t="shared" ca="1" si="288"/>
        <v>#DIV/0!</v>
      </c>
      <c r="BL109" s="420" t="e">
        <f t="shared" ca="1" si="288"/>
        <v>#DIV/0!</v>
      </c>
      <c r="BM109" s="420" t="e">
        <f t="shared" ca="1" si="288"/>
        <v>#DIV/0!</v>
      </c>
    </row>
    <row r="110" spans="1:65" s="371" customFormat="1" x14ac:dyDescent="0.2">
      <c r="A110" s="420" t="s">
        <v>31</v>
      </c>
      <c r="B110" s="363"/>
      <c r="C110" s="363"/>
      <c r="D110" s="363"/>
      <c r="E110" s="363"/>
      <c r="F110" s="363"/>
      <c r="G110" s="363"/>
      <c r="H110" s="363"/>
      <c r="I110" s="363"/>
      <c r="J110" s="363"/>
      <c r="K110" s="363"/>
      <c r="L110" s="363"/>
      <c r="M110" s="363"/>
      <c r="O110" s="420"/>
      <c r="P110" s="420"/>
      <c r="Q110" s="420"/>
      <c r="R110" s="420"/>
      <c r="S110" s="420"/>
      <c r="T110" s="420"/>
      <c r="U110" s="420"/>
      <c r="V110" s="420"/>
      <c r="W110" s="420"/>
      <c r="X110" s="420"/>
      <c r="Y110" s="420"/>
      <c r="Z110" s="420"/>
      <c r="AB110" s="363"/>
      <c r="AC110" s="363"/>
      <c r="AD110" s="363"/>
      <c r="AE110" s="363"/>
      <c r="AF110" s="363"/>
      <c r="AG110" s="363"/>
      <c r="AH110" s="363"/>
      <c r="AI110" s="363"/>
      <c r="AJ110" s="363"/>
      <c r="AK110" s="363"/>
      <c r="AL110" s="363"/>
      <c r="AM110" s="363"/>
      <c r="AO110" s="420"/>
      <c r="AP110" s="420"/>
      <c r="AQ110" s="420"/>
      <c r="AR110" s="420"/>
      <c r="AS110" s="420"/>
      <c r="AT110" s="420"/>
      <c r="AU110" s="420"/>
      <c r="AV110" s="420"/>
      <c r="AW110" s="420"/>
      <c r="AX110" s="420"/>
      <c r="AY110" s="420"/>
      <c r="AZ110" s="420"/>
      <c r="BB110" s="420"/>
      <c r="BC110" s="420"/>
      <c r="BD110" s="420"/>
      <c r="BE110" s="420"/>
      <c r="BF110" s="420"/>
      <c r="BG110" s="420"/>
      <c r="BH110" s="420"/>
      <c r="BI110" s="420"/>
      <c r="BJ110" s="420"/>
      <c r="BK110" s="420"/>
      <c r="BL110" s="420"/>
      <c r="BM110" s="420"/>
    </row>
    <row r="111" spans="1:65" s="371" customFormat="1" x14ac:dyDescent="0.2">
      <c r="A111" s="420" t="s">
        <v>32</v>
      </c>
      <c r="B111" s="363">
        <f ca="1">B43/(SUM(B$24:B$44)-B$42)*100</f>
        <v>1.2590076347689234</v>
      </c>
      <c r="C111" s="363">
        <f t="shared" ref="C111:M111" ca="1" si="289">C43/(SUM(C$24:C$44)-C$42)*100</f>
        <v>1.1964940821269365</v>
      </c>
      <c r="D111" s="363">
        <f t="shared" ca="1" si="289"/>
        <v>1.2037378655298083</v>
      </c>
      <c r="E111" s="363">
        <f t="shared" ca="1" si="289"/>
        <v>1.3525150004595718</v>
      </c>
      <c r="F111" s="363">
        <f t="shared" ca="1" si="289"/>
        <v>1.171724758645359</v>
      </c>
      <c r="G111" s="363">
        <f t="shared" ca="1" si="289"/>
        <v>1.1336686144183152</v>
      </c>
      <c r="H111" s="363">
        <f t="shared" ca="1" si="289"/>
        <v>1.1925946934750105</v>
      </c>
      <c r="I111" s="363">
        <f t="shared" ca="1" si="289"/>
        <v>1.2515689959311744</v>
      </c>
      <c r="J111" s="363" t="e">
        <f t="shared" ca="1" si="289"/>
        <v>#DIV/0!</v>
      </c>
      <c r="K111" s="363" t="e">
        <f t="shared" ca="1" si="289"/>
        <v>#DIV/0!</v>
      </c>
      <c r="L111" s="363" t="e">
        <f t="shared" ca="1" si="289"/>
        <v>#DIV/0!</v>
      </c>
      <c r="M111" s="363" t="e">
        <f t="shared" ca="1" si="289"/>
        <v>#DIV/0!</v>
      </c>
      <c r="O111" s="420">
        <f t="shared" ref="O111:Z112" ca="1" si="290">O43/(SUM(O$24:O$44)-O$42)*100</f>
        <v>1.2936217655319193</v>
      </c>
      <c r="P111" s="420">
        <f t="shared" ca="1" si="290"/>
        <v>1.227373303064369</v>
      </c>
      <c r="Q111" s="420">
        <f t="shared" ca="1" si="290"/>
        <v>1.2248365026567156</v>
      </c>
      <c r="R111" s="420">
        <f t="shared" ca="1" si="290"/>
        <v>1.2486854716502815</v>
      </c>
      <c r="S111" s="420">
        <f t="shared" ca="1" si="290"/>
        <v>1.2021764846483334</v>
      </c>
      <c r="T111" s="420">
        <f t="shared" ca="1" si="290"/>
        <v>1.1856599685964011</v>
      </c>
      <c r="U111" s="420">
        <f t="shared" ca="1" si="290"/>
        <v>1.2050519329765292</v>
      </c>
      <c r="V111" s="420">
        <f t="shared" ca="1" si="290"/>
        <v>1.1502909216618384</v>
      </c>
      <c r="W111" s="420" t="e">
        <f t="shared" ca="1" si="290"/>
        <v>#DIV/0!</v>
      </c>
      <c r="X111" s="420" t="e">
        <f t="shared" ca="1" si="290"/>
        <v>#DIV/0!</v>
      </c>
      <c r="Y111" s="420" t="e">
        <f t="shared" ca="1" si="290"/>
        <v>#DIV/0!</v>
      </c>
      <c r="Z111" s="420" t="e">
        <f t="shared" ca="1" si="290"/>
        <v>#DIV/0!</v>
      </c>
      <c r="AB111" s="363">
        <f ca="1">AB43/(SUM(AB$24:AB$44)-AB$42)*100</f>
        <v>1.2840732825197561</v>
      </c>
      <c r="AC111" s="363">
        <f t="shared" ref="AC111:AM111" ca="1" si="291">AC43/(SUM(AC$24:AC$44)-AC$42)*100</f>
        <v>1.3051206441929706</v>
      </c>
      <c r="AD111" s="363">
        <f t="shared" ca="1" si="291"/>
        <v>1.2543998533945082</v>
      </c>
      <c r="AE111" s="363">
        <f t="shared" ca="1" si="291"/>
        <v>1.3732287956155205</v>
      </c>
      <c r="AF111" s="363">
        <f t="shared" ca="1" si="291"/>
        <v>1.2313844810854955</v>
      </c>
      <c r="AG111" s="363">
        <f t="shared" ca="1" si="291"/>
        <v>1.2232119868386444</v>
      </c>
      <c r="AH111" s="363">
        <f t="shared" ca="1" si="291"/>
        <v>1.2126064523264102</v>
      </c>
      <c r="AI111" s="363">
        <f t="shared" ca="1" si="291"/>
        <v>1.3286731502726965</v>
      </c>
      <c r="AJ111" s="363">
        <f t="shared" ca="1" si="291"/>
        <v>1.1729398569205158</v>
      </c>
      <c r="AK111" s="363">
        <f t="shared" ca="1" si="291"/>
        <v>1.1560507688555846</v>
      </c>
      <c r="AL111" s="363">
        <f t="shared" ca="1" si="291"/>
        <v>1.1685977884771854</v>
      </c>
      <c r="AM111" s="363">
        <f t="shared" ca="1" si="291"/>
        <v>1.2303028193799053</v>
      </c>
      <c r="AO111" s="420">
        <f ca="1">AO43/(SUM(AO$24:AO$44)-AO$42)*100</f>
        <v>1.3144135642396697</v>
      </c>
      <c r="AP111" s="420">
        <f t="shared" ref="AP111:AZ111" ca="1" si="292">AP43/(SUM(AP$24:AP$44)-AP$42)*100</f>
        <v>1.3347887233015769</v>
      </c>
      <c r="AQ111" s="420">
        <f t="shared" ca="1" si="292"/>
        <v>1.2742897723657067</v>
      </c>
      <c r="AR111" s="420">
        <f t="shared" ca="1" si="292"/>
        <v>1.2886493867893241</v>
      </c>
      <c r="AS111" s="420">
        <f t="shared" ca="1" si="292"/>
        <v>1.2779542863495994</v>
      </c>
      <c r="AT111" s="420">
        <f t="shared" ca="1" si="292"/>
        <v>1.2462589887794084</v>
      </c>
      <c r="AU111" s="420">
        <f t="shared" ca="1" si="292"/>
        <v>1.2302181413415156</v>
      </c>
      <c r="AV111" s="420">
        <f t="shared" ca="1" si="292"/>
        <v>1.2425286669892912</v>
      </c>
      <c r="AW111" s="420">
        <f t="shared" ca="1" si="292"/>
        <v>1.2061758246170684</v>
      </c>
      <c r="AX111" s="420">
        <f t="shared" ca="1" si="292"/>
        <v>1.1881311071376501</v>
      </c>
      <c r="AY111" s="420">
        <f t="shared" ca="1" si="292"/>
        <v>1.1851083552791999</v>
      </c>
      <c r="AZ111" s="420">
        <f t="shared" ca="1" si="292"/>
        <v>1.148138143483914</v>
      </c>
      <c r="BB111" s="420">
        <f ca="1">BB43/(SUM(BB$24:BB$44)-BB$42)*100</f>
        <v>1.2886493867893241</v>
      </c>
      <c r="BC111" s="420">
        <f t="shared" ref="BC111:BM111" ca="1" si="293">BC43/(SUM(BC$24:BC$44)-BC$42)*100</f>
        <v>1.2779542863495994</v>
      </c>
      <c r="BD111" s="420">
        <f t="shared" ca="1" si="293"/>
        <v>1.2462589887794084</v>
      </c>
      <c r="BE111" s="420">
        <f t="shared" ca="1" si="293"/>
        <v>1.2302181413415156</v>
      </c>
      <c r="BF111" s="420">
        <f t="shared" ca="1" si="293"/>
        <v>1.2425286669892912</v>
      </c>
      <c r="BG111" s="420">
        <f t="shared" ca="1" si="293"/>
        <v>1.2061758246170684</v>
      </c>
      <c r="BH111" s="420">
        <f t="shared" ca="1" si="293"/>
        <v>1.1881311071376501</v>
      </c>
      <c r="BI111" s="420">
        <f t="shared" ca="1" si="293"/>
        <v>1.1851083552791999</v>
      </c>
      <c r="BJ111" s="420">
        <f t="shared" ca="1" si="293"/>
        <v>1.148138143483914</v>
      </c>
      <c r="BK111" s="420" t="e">
        <f t="shared" ca="1" si="293"/>
        <v>#DIV/0!</v>
      </c>
      <c r="BL111" s="420" t="e">
        <f t="shared" ca="1" si="293"/>
        <v>#DIV/0!</v>
      </c>
      <c r="BM111" s="420" t="e">
        <f t="shared" ca="1" si="293"/>
        <v>#DIV/0!</v>
      </c>
    </row>
    <row r="112" spans="1:65" s="371" customFormat="1" x14ac:dyDescent="0.2">
      <c r="A112" s="420" t="s">
        <v>33</v>
      </c>
      <c r="B112" s="363">
        <f ca="1">B44/(SUM(B$24:B$44)-B$42)*100</f>
        <v>3.5033338996678141</v>
      </c>
      <c r="C112" s="363">
        <f t="shared" ref="C112:M112" ca="1" si="294">C44/(SUM(C$24:C$44)-C$42)*100</f>
        <v>3.5261150020133663</v>
      </c>
      <c r="D112" s="363">
        <f t="shared" ca="1" si="294"/>
        <v>3.5513719575972056</v>
      </c>
      <c r="E112" s="363">
        <f t="shared" ca="1" si="294"/>
        <v>4.4858554608132577</v>
      </c>
      <c r="F112" s="363">
        <f t="shared" ca="1" si="294"/>
        <v>4.4142935040476265</v>
      </c>
      <c r="G112" s="363">
        <f t="shared" ca="1" si="294"/>
        <v>4.7062641502847828</v>
      </c>
      <c r="H112" s="363">
        <f t="shared" ca="1" si="294"/>
        <v>4.3586438456234529</v>
      </c>
      <c r="I112" s="363">
        <f t="shared" ca="1" si="294"/>
        <v>4.5612870868828708</v>
      </c>
      <c r="J112" s="363" t="e">
        <f t="shared" ca="1" si="294"/>
        <v>#DIV/0!</v>
      </c>
      <c r="K112" s="363" t="e">
        <f t="shared" ca="1" si="294"/>
        <v>#DIV/0!</v>
      </c>
      <c r="L112" s="363" t="e">
        <f t="shared" ca="1" si="294"/>
        <v>#DIV/0!</v>
      </c>
      <c r="M112" s="363" t="e">
        <f t="shared" ca="1" si="294"/>
        <v>#DIV/0!</v>
      </c>
      <c r="O112" s="420">
        <f t="shared" ca="1" si="290"/>
        <v>3.5069894563334354</v>
      </c>
      <c r="P112" s="420">
        <f t="shared" ca="1" si="290"/>
        <v>3.5250497024073368</v>
      </c>
      <c r="Q112" s="420">
        <f t="shared" ca="1" si="290"/>
        <v>3.7254652013180776</v>
      </c>
      <c r="R112" s="420">
        <f t="shared" ca="1" si="290"/>
        <v>4.3917719061972207</v>
      </c>
      <c r="S112" s="420">
        <f t="shared" ca="1" si="290"/>
        <v>4.4584551035827671</v>
      </c>
      <c r="T112" s="420">
        <f t="shared" ca="1" si="290"/>
        <v>4.7602396767029997</v>
      </c>
      <c r="U112" s="420">
        <f t="shared" ca="1" si="290"/>
        <v>4.5953989715980565</v>
      </c>
      <c r="V112" s="420">
        <f t="shared" ca="1" si="290"/>
        <v>4.4526338608376639</v>
      </c>
      <c r="W112" s="420" t="e">
        <f t="shared" ca="1" si="290"/>
        <v>#DIV/0!</v>
      </c>
      <c r="X112" s="420" t="e">
        <f t="shared" ca="1" si="290"/>
        <v>#DIV/0!</v>
      </c>
      <c r="Y112" s="420" t="e">
        <f t="shared" ca="1" si="290"/>
        <v>#DIV/0!</v>
      </c>
      <c r="Z112" s="420" t="e">
        <f t="shared" ca="1" si="290"/>
        <v>#DIV/0!</v>
      </c>
      <c r="AB112" s="363">
        <f ca="1">AB44/(SUM(AB$24:AB$44)-AB$42)*100</f>
        <v>3.4506177116640844</v>
      </c>
      <c r="AC112" s="363">
        <f t="shared" ref="AC112:AM112" ca="1" si="295">AC44/(SUM(AC$24:AC$44)-AC$42)*100</f>
        <v>3.4571515867935041</v>
      </c>
      <c r="AD112" s="363">
        <f t="shared" ca="1" si="295"/>
        <v>3.4793703225513819</v>
      </c>
      <c r="AE112" s="363">
        <f t="shared" ca="1" si="295"/>
        <v>3.5496847753088887</v>
      </c>
      <c r="AF112" s="363">
        <f t="shared" ca="1" si="295"/>
        <v>3.5238490703327012</v>
      </c>
      <c r="AG112" s="363">
        <f t="shared" ca="1" si="295"/>
        <v>3.596617817796921</v>
      </c>
      <c r="AH112" s="363">
        <f t="shared" ca="1" si="295"/>
        <v>3.5925035833566841</v>
      </c>
      <c r="AI112" s="363">
        <f t="shared" ca="1" si="295"/>
        <v>4.5905541206949518</v>
      </c>
      <c r="AJ112" s="363">
        <f t="shared" ca="1" si="295"/>
        <v>4.685183615989974</v>
      </c>
      <c r="AK112" s="363">
        <f t="shared" ca="1" si="295"/>
        <v>4.6344381896007159</v>
      </c>
      <c r="AL112" s="363">
        <f t="shared" ca="1" si="295"/>
        <v>4.3995395779074604</v>
      </c>
      <c r="AM112" s="363">
        <f t="shared" ca="1" si="295"/>
        <v>4.5495063898757433</v>
      </c>
      <c r="AO112" s="420">
        <f ca="1">AO44/(SUM(AO$24:AO$44)-AO$42)*100</f>
        <v>3.487551578913318</v>
      </c>
      <c r="AP112" s="420">
        <f t="shared" ref="AP112:AZ112" ca="1" si="296">AP44/(SUM(AP$24:AP$44)-AP$42)*100</f>
        <v>3.4838600239672424</v>
      </c>
      <c r="AQ112" s="420">
        <f t="shared" ca="1" si="296"/>
        <v>3.544632211768544</v>
      </c>
      <c r="AR112" s="420">
        <f t="shared" ca="1" si="296"/>
        <v>3.4574141773955138</v>
      </c>
      <c r="AS112" s="420">
        <f t="shared" ca="1" si="296"/>
        <v>3.5065581112041286</v>
      </c>
      <c r="AT112" s="420">
        <f t="shared" ca="1" si="296"/>
        <v>3.6034693540463909</v>
      </c>
      <c r="AU112" s="420">
        <f t="shared" ca="1" si="296"/>
        <v>3.708322177905929</v>
      </c>
      <c r="AV112" s="420">
        <f t="shared" ca="1" si="296"/>
        <v>4.4753847509857723</v>
      </c>
      <c r="AW112" s="420">
        <f t="shared" ca="1" si="296"/>
        <v>4.5912733639932455</v>
      </c>
      <c r="AX112" s="420">
        <f t="shared" ca="1" si="296"/>
        <v>4.6830409290604091</v>
      </c>
      <c r="AY112" s="420">
        <f t="shared" ca="1" si="296"/>
        <v>4.5683935861702523</v>
      </c>
      <c r="AZ112" s="420">
        <f t="shared" ca="1" si="296"/>
        <v>4.4360242182715108</v>
      </c>
      <c r="BB112" s="420">
        <f ca="1">BB44/(SUM(BB$24:BB$44)-BB$42)*100</f>
        <v>3.4574141773955138</v>
      </c>
      <c r="BC112" s="420">
        <f t="shared" ref="BC112:BM112" ca="1" si="297">BC44/(SUM(BC$24:BC$44)-BC$42)*100</f>
        <v>3.5065581112041286</v>
      </c>
      <c r="BD112" s="420">
        <f t="shared" ca="1" si="297"/>
        <v>3.6034693540463909</v>
      </c>
      <c r="BE112" s="420">
        <f t="shared" ca="1" si="297"/>
        <v>3.708322177905929</v>
      </c>
      <c r="BF112" s="420">
        <f t="shared" ca="1" si="297"/>
        <v>4.4753847509857723</v>
      </c>
      <c r="BG112" s="420">
        <f t="shared" ca="1" si="297"/>
        <v>4.5912733639932455</v>
      </c>
      <c r="BH112" s="420">
        <f t="shared" ca="1" si="297"/>
        <v>4.6830409290604091</v>
      </c>
      <c r="BI112" s="420">
        <f t="shared" ca="1" si="297"/>
        <v>4.5683935861702523</v>
      </c>
      <c r="BJ112" s="420">
        <f t="shared" ca="1" si="297"/>
        <v>4.4360242182715108</v>
      </c>
      <c r="BK112" s="420" t="e">
        <f t="shared" ca="1" si="297"/>
        <v>#DIV/0!</v>
      </c>
      <c r="BL112" s="420" t="e">
        <f t="shared" ca="1" si="297"/>
        <v>#DIV/0!</v>
      </c>
      <c r="BM112" s="420" t="e">
        <f t="shared" ca="1" si="297"/>
        <v>#DIV/0!</v>
      </c>
    </row>
    <row r="113" spans="1:65" x14ac:dyDescent="0.2">
      <c r="B113" s="371"/>
      <c r="C113" s="371"/>
      <c r="D113" s="371"/>
      <c r="E113" s="371"/>
      <c r="F113" s="371"/>
      <c r="G113" s="371"/>
      <c r="H113" s="371"/>
      <c r="I113" s="371"/>
      <c r="J113" s="371"/>
      <c r="K113" s="371"/>
      <c r="L113" s="371"/>
      <c r="M113" s="371"/>
      <c r="AB113" s="371"/>
      <c r="AC113" s="371"/>
      <c r="AD113" s="371"/>
      <c r="AE113" s="371"/>
      <c r="AF113" s="371"/>
      <c r="AG113" s="371"/>
      <c r="AH113" s="371"/>
      <c r="AI113" s="371"/>
      <c r="AJ113" s="371"/>
      <c r="AK113" s="371"/>
      <c r="AL113" s="371"/>
      <c r="AM113" s="371"/>
    </row>
    <row r="114" spans="1:65" x14ac:dyDescent="0.2">
      <c r="O114" s="510"/>
      <c r="P114" s="510"/>
      <c r="Q114" s="510"/>
      <c r="R114" s="510"/>
      <c r="S114" s="510"/>
      <c r="T114" s="510"/>
      <c r="U114" s="510"/>
      <c r="V114" s="510"/>
      <c r="W114" s="510"/>
      <c r="X114" s="510"/>
      <c r="Y114" s="510"/>
      <c r="Z114" s="510"/>
      <c r="AO114" s="510"/>
      <c r="AP114" s="510"/>
      <c r="AQ114" s="510"/>
      <c r="AR114" s="510"/>
      <c r="AS114" s="510"/>
      <c r="AT114" s="510"/>
      <c r="AU114" s="510"/>
      <c r="AV114" s="510"/>
      <c r="AW114" s="510"/>
      <c r="AX114" s="510"/>
      <c r="AY114" s="510"/>
      <c r="AZ114" s="510"/>
      <c r="BB114" s="510"/>
      <c r="BC114" s="510"/>
      <c r="BD114" s="510"/>
      <c r="BE114" s="510"/>
      <c r="BF114" s="510"/>
      <c r="BG114" s="510"/>
      <c r="BH114" s="510"/>
      <c r="BI114" s="510"/>
      <c r="BJ114" s="510"/>
      <c r="BK114" s="510"/>
      <c r="BL114" s="510"/>
      <c r="BM114" s="510"/>
    </row>
    <row r="115" spans="1:65" s="412" customFormat="1" ht="15.75" x14ac:dyDescent="0.25">
      <c r="B115" s="530" t="s">
        <v>88</v>
      </c>
      <c r="C115" s="530"/>
      <c r="D115" s="530"/>
      <c r="E115" s="530"/>
      <c r="F115" s="530"/>
      <c r="G115" s="530"/>
      <c r="H115" s="530"/>
      <c r="I115" s="530"/>
      <c r="J115" s="530"/>
      <c r="K115" s="530"/>
      <c r="L115" s="530"/>
      <c r="M115" s="530"/>
      <c r="O115" s="530" t="s">
        <v>88</v>
      </c>
      <c r="P115" s="530"/>
      <c r="Q115" s="530"/>
      <c r="R115" s="530"/>
      <c r="S115" s="530"/>
      <c r="T115" s="530"/>
      <c r="U115" s="530"/>
      <c r="V115" s="530"/>
      <c r="W115" s="530"/>
      <c r="X115" s="530"/>
      <c r="Y115" s="530"/>
      <c r="Z115" s="530"/>
      <c r="AB115" s="531" t="s">
        <v>87</v>
      </c>
      <c r="AC115" s="531"/>
      <c r="AD115" s="531"/>
      <c r="AE115" s="531"/>
      <c r="AF115" s="531"/>
      <c r="AG115" s="531"/>
      <c r="AH115" s="531"/>
      <c r="AI115" s="531"/>
      <c r="AJ115" s="531"/>
      <c r="AK115" s="531"/>
      <c r="AL115" s="531"/>
      <c r="AM115" s="531"/>
      <c r="AO115" s="531" t="s">
        <v>87</v>
      </c>
      <c r="AP115" s="531"/>
      <c r="AQ115" s="531"/>
      <c r="AR115" s="531"/>
      <c r="AS115" s="531"/>
      <c r="AT115" s="531"/>
      <c r="AU115" s="531"/>
      <c r="AV115" s="531"/>
      <c r="AW115" s="531"/>
      <c r="AX115" s="531"/>
      <c r="AY115" s="531"/>
      <c r="AZ115" s="531"/>
      <c r="BB115" s="531" t="s">
        <v>87</v>
      </c>
      <c r="BC115" s="531"/>
      <c r="BD115" s="531"/>
      <c r="BE115" s="531"/>
      <c r="BF115" s="531"/>
      <c r="BG115" s="531"/>
      <c r="BH115" s="531"/>
      <c r="BI115" s="531"/>
      <c r="BJ115" s="531"/>
      <c r="BK115" s="531"/>
      <c r="BL115" s="531"/>
      <c r="BM115" s="531"/>
    </row>
    <row r="116" spans="1:65" s="415" customFormat="1" ht="15.75" x14ac:dyDescent="0.25">
      <c r="A116" s="413" t="s">
        <v>90</v>
      </c>
      <c r="B116" s="414" t="str">
        <f t="shared" ref="B116:M116" si="298">B5</f>
        <v>Enero-febrero 2024</v>
      </c>
      <c r="C116" s="414" t="str">
        <f t="shared" si="298"/>
        <v>Abril-mayo 2024</v>
      </c>
      <c r="D116" s="414" t="str">
        <f t="shared" si="298"/>
        <v>Julio-agosto 2024</v>
      </c>
      <c r="E116" s="414" t="str">
        <f t="shared" si="298"/>
        <v>Octubre-noviembre 2024</v>
      </c>
      <c r="F116" s="414" t="str">
        <f t="shared" si="298"/>
        <v>Enero-febrero 2025</v>
      </c>
      <c r="G116" s="414" t="str">
        <f t="shared" si="298"/>
        <v>Abril-mayo 2025</v>
      </c>
      <c r="H116" s="414" t="str">
        <f t="shared" si="298"/>
        <v>Julio-agosto 2025</v>
      </c>
      <c r="I116" s="414" t="str">
        <f t="shared" si="298"/>
        <v>Octubre-noviembre 2025</v>
      </c>
      <c r="J116" s="414" t="str">
        <f t="shared" si="298"/>
        <v>Enero-febrero 2026</v>
      </c>
      <c r="K116" s="414" t="str">
        <f t="shared" si="298"/>
        <v>Abril-mayo 2026</v>
      </c>
      <c r="L116" s="414" t="str">
        <f t="shared" si="298"/>
        <v>Julio-agosto 2026</v>
      </c>
      <c r="M116" s="414" t="str">
        <f t="shared" si="298"/>
        <v>Octubre-noviembre 2026</v>
      </c>
      <c r="O116" s="414" t="str">
        <f t="shared" ref="O116:Z116" si="299">O$5</f>
        <v>Enero-febrero 2024</v>
      </c>
      <c r="P116" s="414" t="str">
        <f t="shared" si="299"/>
        <v>Abril-mayo 2024</v>
      </c>
      <c r="Q116" s="414" t="str">
        <f t="shared" si="299"/>
        <v>Julio-agosto 2024</v>
      </c>
      <c r="R116" s="414" t="str">
        <f t="shared" si="299"/>
        <v>Octubre-noviembre 2024</v>
      </c>
      <c r="S116" s="414" t="str">
        <f t="shared" si="299"/>
        <v>Enero-febrero 2025</v>
      </c>
      <c r="T116" s="414" t="str">
        <f t="shared" si="299"/>
        <v>Abril-mayo 2025</v>
      </c>
      <c r="U116" s="414" t="str">
        <f t="shared" si="299"/>
        <v>Julio-agosto 2025</v>
      </c>
      <c r="V116" s="414" t="str">
        <f t="shared" si="299"/>
        <v>Octubre-noviembre 2025</v>
      </c>
      <c r="W116" s="414" t="str">
        <f t="shared" si="299"/>
        <v>Enero-febrero 2026</v>
      </c>
      <c r="X116" s="414" t="str">
        <f t="shared" si="299"/>
        <v>Abril-mayo 2026</v>
      </c>
      <c r="Y116" s="414" t="str">
        <f t="shared" si="299"/>
        <v>Julio-agosto 2026</v>
      </c>
      <c r="Z116" s="414" t="str">
        <f t="shared" si="299"/>
        <v>Octubre-noviembre 2026</v>
      </c>
      <c r="AB116" s="414" t="str">
        <f t="shared" ref="AB116:AM116" si="300">AB5</f>
        <v>2023-I</v>
      </c>
      <c r="AC116" s="414" t="str">
        <f t="shared" si="300"/>
        <v>2023-II</v>
      </c>
      <c r="AD116" s="414" t="str">
        <f t="shared" si="300"/>
        <v>2023-III</v>
      </c>
      <c r="AE116" s="414" t="str">
        <f t="shared" si="300"/>
        <v>2023-IV</v>
      </c>
      <c r="AF116" s="414" t="str">
        <f t="shared" si="300"/>
        <v>2024-I</v>
      </c>
      <c r="AG116" s="414" t="str">
        <f t="shared" si="300"/>
        <v>2024-II</v>
      </c>
      <c r="AH116" s="414" t="str">
        <f t="shared" si="300"/>
        <v>2024-III</v>
      </c>
      <c r="AI116" s="414" t="str">
        <f t="shared" si="300"/>
        <v>2024-IV</v>
      </c>
      <c r="AJ116" s="414" t="str">
        <f t="shared" si="300"/>
        <v>2025-I</v>
      </c>
      <c r="AK116" s="414" t="str">
        <f t="shared" si="300"/>
        <v>2025-II</v>
      </c>
      <c r="AL116" s="414" t="str">
        <f t="shared" si="300"/>
        <v>2025-III</v>
      </c>
      <c r="AM116" s="414" t="str">
        <f t="shared" si="300"/>
        <v>2025-IV</v>
      </c>
      <c r="AO116" s="414" t="str">
        <f t="shared" ref="AO116:BM116" si="301">AO$5</f>
        <v>2023-I</v>
      </c>
      <c r="AP116" s="414" t="str">
        <f t="shared" si="301"/>
        <v>2023-II</v>
      </c>
      <c r="AQ116" s="414" t="str">
        <f t="shared" si="301"/>
        <v>2023-III</v>
      </c>
      <c r="AR116" s="414" t="str">
        <f t="shared" si="301"/>
        <v>2023-IV</v>
      </c>
      <c r="AS116" s="414" t="str">
        <f t="shared" si="301"/>
        <v>2024-I</v>
      </c>
      <c r="AT116" s="414" t="str">
        <f t="shared" si="301"/>
        <v>2024-II</v>
      </c>
      <c r="AU116" s="414" t="str">
        <f t="shared" si="301"/>
        <v>2024-III</v>
      </c>
      <c r="AV116" s="414" t="str">
        <f t="shared" si="301"/>
        <v>2024-IV</v>
      </c>
      <c r="AW116" s="414" t="str">
        <f t="shared" si="301"/>
        <v>2025-I</v>
      </c>
      <c r="AX116" s="414" t="str">
        <f t="shared" si="301"/>
        <v>2025-II</v>
      </c>
      <c r="AY116" s="414" t="str">
        <f t="shared" si="301"/>
        <v>2025-III</v>
      </c>
      <c r="AZ116" s="414" t="str">
        <f t="shared" si="301"/>
        <v>2025-IV</v>
      </c>
      <c r="BB116" s="414" t="str">
        <f t="shared" si="301"/>
        <v>2023-IV</v>
      </c>
      <c r="BC116" s="414" t="str">
        <f t="shared" si="301"/>
        <v>2024-I</v>
      </c>
      <c r="BD116" s="414" t="str">
        <f t="shared" si="301"/>
        <v>2024-II</v>
      </c>
      <c r="BE116" s="414" t="str">
        <f t="shared" si="301"/>
        <v>2024-III</v>
      </c>
      <c r="BF116" s="414" t="str">
        <f t="shared" si="301"/>
        <v>2024-IV</v>
      </c>
      <c r="BG116" s="414" t="str">
        <f t="shared" si="301"/>
        <v>2025-I</v>
      </c>
      <c r="BH116" s="414" t="str">
        <f t="shared" si="301"/>
        <v>2025-II</v>
      </c>
      <c r="BI116" s="414" t="str">
        <f t="shared" si="301"/>
        <v>2025-III</v>
      </c>
      <c r="BJ116" s="414" t="str">
        <f t="shared" si="301"/>
        <v>2025-IV</v>
      </c>
      <c r="BK116" s="414" t="str">
        <f t="shared" si="301"/>
        <v>2026-I</v>
      </c>
      <c r="BL116" s="414" t="str">
        <f t="shared" si="301"/>
        <v>2026-II</v>
      </c>
      <c r="BM116" s="414" t="str">
        <f t="shared" si="301"/>
        <v>2026-III</v>
      </c>
    </row>
    <row r="117" spans="1:65" ht="12.75" customHeight="1" x14ac:dyDescent="0.2">
      <c r="A117" s="417" t="s">
        <v>80</v>
      </c>
      <c r="O117" s="354"/>
      <c r="P117" s="354"/>
      <c r="Q117" s="354"/>
      <c r="R117" s="354"/>
      <c r="S117" s="354"/>
      <c r="T117" s="354"/>
      <c r="U117" s="354"/>
      <c r="V117" s="354"/>
      <c r="W117" s="354"/>
      <c r="X117" s="354"/>
      <c r="Y117" s="354"/>
      <c r="Z117" s="354"/>
      <c r="AO117" s="354"/>
      <c r="AP117" s="354"/>
      <c r="AQ117" s="354"/>
      <c r="AR117" s="354"/>
      <c r="AS117" s="354"/>
      <c r="AT117" s="354"/>
      <c r="AU117" s="354"/>
      <c r="AV117" s="354"/>
      <c r="AW117" s="354"/>
      <c r="AX117" s="354"/>
      <c r="AY117" s="354"/>
      <c r="AZ117" s="354"/>
      <c r="BB117" s="354"/>
      <c r="BC117" s="354"/>
      <c r="BD117" s="354"/>
      <c r="BE117" s="354"/>
      <c r="BF117" s="354"/>
      <c r="BG117" s="354"/>
      <c r="BH117" s="354"/>
      <c r="BI117" s="354"/>
      <c r="BJ117" s="354"/>
      <c r="BK117" s="354"/>
      <c r="BL117" s="354"/>
      <c r="BM117" s="354"/>
    </row>
    <row r="118" spans="1:65" s="411" customFormat="1" x14ac:dyDescent="0.2">
      <c r="A118" s="419" t="s">
        <v>0</v>
      </c>
      <c r="B118" s="357">
        <f t="shared" ref="B118:B129" ca="1" si="302">B7/AB7*100-100</f>
        <v>-0.46030738002251326</v>
      </c>
      <c r="C118" s="357">
        <f t="shared" ref="C118:C129" ca="1" si="303">C7/AC7*100-100</f>
        <v>1.9612346760770549</v>
      </c>
      <c r="D118" s="357">
        <f t="shared" ref="D118:D129" ca="1" si="304">D7/AD7*100-100</f>
        <v>0.53147514219055836</v>
      </c>
      <c r="E118" s="357">
        <f t="shared" ref="E118:E129" ca="1" si="305">E7/AE7*100-100</f>
        <v>9.2347039480955573E-2</v>
      </c>
      <c r="F118" s="357">
        <f t="shared" ref="F118:F129" ca="1" si="306">F7/AF7*100-100</f>
        <v>-3.3028054251913375</v>
      </c>
      <c r="G118" s="357">
        <f t="shared" ref="G118:G129" ca="1" si="307">G7/AG7*100-100</f>
        <v>-1.178830234859106</v>
      </c>
      <c r="H118" s="357">
        <f t="shared" ref="H118:H129" ca="1" si="308">H7/AH7*100-100</f>
        <v>-2.0700297171577091</v>
      </c>
      <c r="I118" s="357">
        <f t="shared" ref="I118:I129" ca="1" si="309">I7/AI7*100-100</f>
        <v>1.9964348606768709</v>
      </c>
      <c r="J118" s="357">
        <f t="shared" ref="J118:J129" ca="1" si="310">J7/AJ7*100-100</f>
        <v>-100</v>
      </c>
      <c r="K118" s="357">
        <f t="shared" ref="K118:K129" ca="1" si="311">K7/AK7*100-100</f>
        <v>-100</v>
      </c>
      <c r="L118" s="357">
        <f t="shared" ref="L118:L129" ca="1" si="312">L7/AL7*100-100</f>
        <v>-100</v>
      </c>
      <c r="M118" s="357">
        <f t="shared" ref="M118:M129" ca="1" si="313">M7/AM7*100-100</f>
        <v>-100</v>
      </c>
      <c r="O118" s="419">
        <f t="shared" ref="O118:O157" ca="1" si="314">O7/AO7*100-100</f>
        <v>1.1935049066191539</v>
      </c>
      <c r="P118" s="419">
        <f t="shared" ref="P118:P157" ca="1" si="315">P7/AP7*100-100</f>
        <v>-0.50412656404130018</v>
      </c>
      <c r="Q118" s="419">
        <f t="shared" ref="Q118:Q157" ca="1" si="316">Q7/AQ7*100-100</f>
        <v>-0.59624144828613623</v>
      </c>
      <c r="R118" s="419">
        <f t="shared" ref="R118:R157" ca="1" si="317">R7/AR7*100-100</f>
        <v>-2.2558462652074951</v>
      </c>
      <c r="S118" s="419">
        <f t="shared" ref="S118:S157" ca="1" si="318">S7/AS7*100-100</f>
        <v>-1.6576911362528648</v>
      </c>
      <c r="T118" s="419">
        <f t="shared" ref="T118:T157" ca="1" si="319">T7/AT7*100-100</f>
        <v>-0.62168304679623532</v>
      </c>
      <c r="U118" s="419">
        <f t="shared" ref="U118:U157" ca="1" si="320">U7/AU7*100-100</f>
        <v>-2.5764039243681367</v>
      </c>
      <c r="V118" s="419">
        <f t="shared" ref="V118:V157" ca="1" si="321">V7/AV7*100-100</f>
        <v>0.15976354296152806</v>
      </c>
      <c r="W118" s="419">
        <f t="shared" ref="W118:W157" ca="1" si="322">W7/AW7*100-100</f>
        <v>-100</v>
      </c>
      <c r="X118" s="419">
        <f t="shared" ref="X118:X157" ca="1" si="323">X7/AX7*100-100</f>
        <v>-100</v>
      </c>
      <c r="Y118" s="419">
        <f t="shared" ref="Y118:Y157" ca="1" si="324">Y7/AY7*100-100</f>
        <v>-100</v>
      </c>
      <c r="Z118" s="419">
        <f t="shared" ref="Z118:Z157" ca="1" si="325">Z7/AZ7*100-100</f>
        <v>-100</v>
      </c>
      <c r="AB118" s="357"/>
      <c r="AC118" s="357"/>
      <c r="AD118" s="357"/>
      <c r="AE118" s="357"/>
      <c r="AF118" s="357">
        <f t="shared" ref="AF118:AF129" ca="1" si="326">AF7/AB7*100-100</f>
        <v>0.15277311081555922</v>
      </c>
      <c r="AG118" s="357">
        <f t="shared" ref="AG118:AG129" ca="1" si="327">AG7/AC7*100-100</f>
        <v>0.80736197678923816</v>
      </c>
      <c r="AH118" s="357">
        <f t="shared" ref="AH118:AH129" ca="1" si="328">AH7/AD7*100-100</f>
        <v>-0.30265308537032354</v>
      </c>
      <c r="AI118" s="357">
        <f t="shared" ref="AI118:AI129" ca="1" si="329">AI7/AE7*100-100</f>
        <v>-2.3523920466844999</v>
      </c>
      <c r="AJ118" s="357">
        <f t="shared" ref="AJ118:AJ129" ca="1" si="330">AJ7/AF7*100-100</f>
        <v>-1.078110156573004</v>
      </c>
      <c r="AK118" s="357">
        <f t="shared" ref="AK118:AK129" ca="1" si="331">AK7/AG7*100-100</f>
        <v>-1.6478478437558834</v>
      </c>
      <c r="AL118" s="357">
        <f t="shared" ref="AL118:AL129" ca="1" si="332">AL7/AH7*100-100</f>
        <v>-2.7061893088318385</v>
      </c>
      <c r="AM118" s="357">
        <f t="shared" ref="AM118:AM129" ca="1" si="333">AM7/AI7*100-100</f>
        <v>0.41649927075870607</v>
      </c>
      <c r="AO118" s="419"/>
      <c r="AP118" s="419"/>
      <c r="AQ118" s="419"/>
      <c r="AR118" s="419"/>
      <c r="AS118" s="419">
        <f t="shared" ref="AS118:AS129" ca="1" si="334">AS7/AO7*100-100</f>
        <v>1.1148973560017623</v>
      </c>
      <c r="AT118" s="419">
        <f t="shared" ref="AT118:AT129" ca="1" si="335">AT7/AP7*100-100</f>
        <v>-0.41760441973464424</v>
      </c>
      <c r="AU118" s="419">
        <f t="shared" ref="AU118:AU129" ca="1" si="336">AU7/AQ7*100-100</f>
        <v>-0.4609688779858061</v>
      </c>
      <c r="AV118" s="419">
        <f t="shared" ref="AV118:AV129" ca="1" si="337">AV7/AR7*100-100</f>
        <v>-2.6420420728792067</v>
      </c>
      <c r="AW118" s="419">
        <f t="shared" ref="AW118:AW129" ca="1" si="338">AW7/AS7*100-100</f>
        <v>-1.5487577162941619</v>
      </c>
      <c r="AX118" s="419">
        <f t="shared" ref="AX118:AX129" ca="1" si="339">AX7/AT7*100-100</f>
        <v>-0.65420503272190444</v>
      </c>
      <c r="AY118" s="419">
        <f t="shared" ref="AY118:AY129" ca="1" si="340">AY7/AU7*100-100</f>
        <v>-2.6665527197285712</v>
      </c>
      <c r="AZ118" s="419">
        <f t="shared" ref="AZ118:AZ129" ca="1" si="341">AZ7/AV7*100-100</f>
        <v>0.33797280238438532</v>
      </c>
      <c r="BB118" s="419"/>
      <c r="BC118" s="419"/>
      <c r="BD118" s="419"/>
      <c r="BE118" s="419"/>
      <c r="BF118" s="419">
        <f t="shared" ref="BF118:BF129" ca="1" si="342">BF7/BB7*100-100</f>
        <v>-2.6420420728792067</v>
      </c>
      <c r="BG118" s="419">
        <f t="shared" ref="BG118:BG129" ca="1" si="343">BG7/BC7*100-100</f>
        <v>-1.5487577162941619</v>
      </c>
      <c r="BH118" s="419">
        <f t="shared" ref="BH118:BH129" ca="1" si="344">BH7/BD7*100-100</f>
        <v>-0.65420503272190444</v>
      </c>
      <c r="BI118" s="419">
        <f t="shared" ref="BI118:BI129" ca="1" si="345">BI7/BE7*100-100</f>
        <v>-2.6665527197285712</v>
      </c>
      <c r="BJ118" s="419">
        <f t="shared" ref="BJ118:BJ129" ca="1" si="346">BJ7/BF7*100-100</f>
        <v>0.33797280238438532</v>
      </c>
      <c r="BK118" s="419">
        <f t="shared" ref="BK118:BK129" ca="1" si="347">BK7/BG7*100-100</f>
        <v>-100</v>
      </c>
      <c r="BL118" s="419">
        <f t="shared" ref="BL118:BL129" ca="1" si="348">BL7/BH7*100-100</f>
        <v>-100</v>
      </c>
      <c r="BM118" s="419">
        <f t="shared" ref="BM118:BM129" ca="1" si="349">BM7/BI7*100-100</f>
        <v>-100</v>
      </c>
    </row>
    <row r="119" spans="1:65" s="411" customFormat="1" x14ac:dyDescent="0.2">
      <c r="A119" s="419" t="s">
        <v>1</v>
      </c>
      <c r="B119" s="360">
        <f t="shared" ca="1" si="302"/>
        <v>-2.3232421477546836</v>
      </c>
      <c r="C119" s="360">
        <f t="shared" ca="1" si="303"/>
        <v>-8.8031903192135985</v>
      </c>
      <c r="D119" s="360">
        <f t="shared" ca="1" si="304"/>
        <v>-5.0361265086925755</v>
      </c>
      <c r="E119" s="360">
        <f t="shared" ca="1" si="305"/>
        <v>-9.7943648747711478</v>
      </c>
      <c r="F119" s="360">
        <f t="shared" ca="1" si="306"/>
        <v>-11.301618026980179</v>
      </c>
      <c r="G119" s="360">
        <f t="shared" ca="1" si="307"/>
        <v>-7.8282729806253997</v>
      </c>
      <c r="H119" s="360">
        <f t="shared" ca="1" si="308"/>
        <v>-4.1043972568820806</v>
      </c>
      <c r="I119" s="360">
        <f t="shared" ca="1" si="309"/>
        <v>-2.1994825246581371</v>
      </c>
      <c r="J119" s="360">
        <f t="shared" ca="1" si="310"/>
        <v>-100</v>
      </c>
      <c r="K119" s="360">
        <f t="shared" ca="1" si="311"/>
        <v>-100</v>
      </c>
      <c r="L119" s="360">
        <f t="shared" ca="1" si="312"/>
        <v>-100</v>
      </c>
      <c r="M119" s="360">
        <f t="shared" ca="1" si="313"/>
        <v>-100</v>
      </c>
      <c r="O119" s="419">
        <f t="shared" ca="1" si="314"/>
        <v>-3.7443155386438605</v>
      </c>
      <c r="P119" s="419">
        <f t="shared" ca="1" si="315"/>
        <v>-8.9939236147157828</v>
      </c>
      <c r="Q119" s="419">
        <f t="shared" ca="1" si="316"/>
        <v>-6.2115414621492988</v>
      </c>
      <c r="R119" s="419">
        <f t="shared" ca="1" si="317"/>
        <v>-8.4497773660744144</v>
      </c>
      <c r="S119" s="419">
        <f t="shared" ca="1" si="318"/>
        <v>-10.357343648170271</v>
      </c>
      <c r="T119" s="419">
        <f t="shared" ca="1" si="319"/>
        <v>-7.2890395386335314</v>
      </c>
      <c r="U119" s="419">
        <f t="shared" ca="1" si="320"/>
        <v>-5.4197501620825506</v>
      </c>
      <c r="V119" s="419">
        <f t="shared" ca="1" si="321"/>
        <v>-0.55329874047154703</v>
      </c>
      <c r="W119" s="419">
        <f t="shared" ca="1" si="322"/>
        <v>-100</v>
      </c>
      <c r="X119" s="419">
        <f t="shared" ca="1" si="323"/>
        <v>-100</v>
      </c>
      <c r="Y119" s="419">
        <f t="shared" ca="1" si="324"/>
        <v>-100</v>
      </c>
      <c r="Z119" s="419">
        <f t="shared" ca="1" si="325"/>
        <v>-100</v>
      </c>
      <c r="AB119" s="360"/>
      <c r="AC119" s="360"/>
      <c r="AD119" s="360"/>
      <c r="AE119" s="360"/>
      <c r="AF119" s="360">
        <f t="shared" ca="1" si="326"/>
        <v>-3.8927478531555266</v>
      </c>
      <c r="AG119" s="360">
        <f t="shared" ca="1" si="327"/>
        <v>-9.1898117152751695</v>
      </c>
      <c r="AH119" s="360">
        <f t="shared" ca="1" si="328"/>
        <v>-6.7672027295321726</v>
      </c>
      <c r="AI119" s="360">
        <f t="shared" ca="1" si="329"/>
        <v>-8.5465856125902917</v>
      </c>
      <c r="AJ119" s="360">
        <f t="shared" ca="1" si="330"/>
        <v>-11.808074366176342</v>
      </c>
      <c r="AK119" s="360">
        <f t="shared" ca="1" si="331"/>
        <v>-8.3435713204837896</v>
      </c>
      <c r="AL119" s="360">
        <f t="shared" ca="1" si="332"/>
        <v>-4.9936324479535585</v>
      </c>
      <c r="AM119" s="360">
        <f t="shared" ca="1" si="333"/>
        <v>-0.36695208657214096</v>
      </c>
      <c r="AO119" s="419"/>
      <c r="AP119" s="419"/>
      <c r="AQ119" s="419"/>
      <c r="AR119" s="419"/>
      <c r="AS119" s="419">
        <f t="shared" ca="1" si="334"/>
        <v>-4.5879978053606862</v>
      </c>
      <c r="AT119" s="419">
        <f t="shared" ca="1" si="335"/>
        <v>-9.3740514041109435</v>
      </c>
      <c r="AU119" s="419">
        <f t="shared" ca="1" si="336"/>
        <v>-6.8756157166955347</v>
      </c>
      <c r="AV119" s="419">
        <f t="shared" ca="1" si="337"/>
        <v>-8.7138613803248006</v>
      </c>
      <c r="AW119" s="419">
        <f t="shared" ca="1" si="338"/>
        <v>-10.946093013083797</v>
      </c>
      <c r="AX119" s="419">
        <f t="shared" ca="1" si="339"/>
        <v>-7.871119588349444</v>
      </c>
      <c r="AY119" s="419">
        <f t="shared" ca="1" si="340"/>
        <v>-5.1334385785073806</v>
      </c>
      <c r="AZ119" s="419">
        <f t="shared" ca="1" si="341"/>
        <v>-0.39972011066139146</v>
      </c>
      <c r="BB119" s="419"/>
      <c r="BC119" s="419"/>
      <c r="BD119" s="419"/>
      <c r="BE119" s="419"/>
      <c r="BF119" s="419">
        <f t="shared" ca="1" si="342"/>
        <v>-8.7138613803248006</v>
      </c>
      <c r="BG119" s="419">
        <f t="shared" ca="1" si="343"/>
        <v>-10.946093013083797</v>
      </c>
      <c r="BH119" s="419">
        <f t="shared" ca="1" si="344"/>
        <v>-7.871119588349444</v>
      </c>
      <c r="BI119" s="419">
        <f t="shared" ca="1" si="345"/>
        <v>-5.1334385785073806</v>
      </c>
      <c r="BJ119" s="419">
        <f t="shared" ca="1" si="346"/>
        <v>-0.39972011066139146</v>
      </c>
      <c r="BK119" s="419">
        <f t="shared" ca="1" si="347"/>
        <v>-100</v>
      </c>
      <c r="BL119" s="419">
        <f t="shared" ca="1" si="348"/>
        <v>-100</v>
      </c>
      <c r="BM119" s="419">
        <f t="shared" ca="1" si="349"/>
        <v>-100</v>
      </c>
    </row>
    <row r="120" spans="1:65" s="411" customFormat="1" x14ac:dyDescent="0.2">
      <c r="A120" s="419" t="s">
        <v>5</v>
      </c>
      <c r="B120" s="363">
        <f t="shared" ca="1" si="302"/>
        <v>-6.8045956800727936</v>
      </c>
      <c r="C120" s="363">
        <f t="shared" ca="1" si="303"/>
        <v>-3.543384314122477</v>
      </c>
      <c r="D120" s="363">
        <f t="shared" ca="1" si="304"/>
        <v>-0.65738527440821315</v>
      </c>
      <c r="E120" s="363">
        <f t="shared" ca="1" si="305"/>
        <v>1.36622486541998</v>
      </c>
      <c r="F120" s="363">
        <f t="shared" ca="1" si="306"/>
        <v>-1.1999702948018154</v>
      </c>
      <c r="G120" s="363">
        <f t="shared" ca="1" si="307"/>
        <v>-4.4060594876208228</v>
      </c>
      <c r="H120" s="363">
        <f t="shared" ca="1" si="308"/>
        <v>-0.89767963047081878</v>
      </c>
      <c r="I120" s="363">
        <f t="shared" ca="1" si="309"/>
        <v>5.1820559673261073</v>
      </c>
      <c r="J120" s="363">
        <f t="shared" ca="1" si="310"/>
        <v>-100</v>
      </c>
      <c r="K120" s="363">
        <f t="shared" ca="1" si="311"/>
        <v>-100</v>
      </c>
      <c r="L120" s="363">
        <f t="shared" ca="1" si="312"/>
        <v>-100</v>
      </c>
      <c r="M120" s="363">
        <f t="shared" ca="1" si="313"/>
        <v>-100</v>
      </c>
      <c r="O120" s="419">
        <f t="shared" ca="1" si="314"/>
        <v>-4.8085578909357878</v>
      </c>
      <c r="P120" s="419">
        <f t="shared" ca="1" si="315"/>
        <v>-1.9786824241869851</v>
      </c>
      <c r="Q120" s="419">
        <f t="shared" ca="1" si="316"/>
        <v>-1.5298618151151828</v>
      </c>
      <c r="R120" s="419">
        <f t="shared" ca="1" si="317"/>
        <v>-1.6585734452086314</v>
      </c>
      <c r="S120" s="419">
        <f t="shared" ca="1" si="318"/>
        <v>0.36891697265582479</v>
      </c>
      <c r="T120" s="419">
        <f t="shared" ca="1" si="319"/>
        <v>-1.506486952696747</v>
      </c>
      <c r="U120" s="419">
        <f t="shared" ca="1" si="320"/>
        <v>-1.7547958607464551</v>
      </c>
      <c r="V120" s="419">
        <f t="shared" ca="1" si="321"/>
        <v>2.0097316151268814</v>
      </c>
      <c r="W120" s="419">
        <f t="shared" ca="1" si="322"/>
        <v>-100</v>
      </c>
      <c r="X120" s="419">
        <f t="shared" ca="1" si="323"/>
        <v>-100</v>
      </c>
      <c r="Y120" s="419">
        <f t="shared" ca="1" si="324"/>
        <v>-100</v>
      </c>
      <c r="Z120" s="419">
        <f t="shared" ca="1" si="325"/>
        <v>-100</v>
      </c>
      <c r="AB120" s="363"/>
      <c r="AC120" s="363"/>
      <c r="AD120" s="363"/>
      <c r="AE120" s="363"/>
      <c r="AF120" s="363">
        <f t="shared" ca="1" si="326"/>
        <v>-4.7181874533961548</v>
      </c>
      <c r="AG120" s="363">
        <f t="shared" ca="1" si="327"/>
        <v>-0.89504914780445688</v>
      </c>
      <c r="AH120" s="363">
        <f t="shared" ca="1" si="328"/>
        <v>-1.8035611534973839</v>
      </c>
      <c r="AI120" s="363">
        <f t="shared" ca="1" si="329"/>
        <v>-2.0836890176783243</v>
      </c>
      <c r="AJ120" s="363">
        <f t="shared" ca="1" si="330"/>
        <v>0.47712138916597269</v>
      </c>
      <c r="AK120" s="363">
        <f t="shared" ca="1" si="331"/>
        <v>-2.1551241717968992</v>
      </c>
      <c r="AL120" s="363">
        <f t="shared" ca="1" si="332"/>
        <v>-1.4035338452362538</v>
      </c>
      <c r="AM120" s="363">
        <f t="shared" ca="1" si="333"/>
        <v>2.3088639971883538</v>
      </c>
      <c r="AO120" s="419"/>
      <c r="AP120" s="419"/>
      <c r="AQ120" s="419"/>
      <c r="AR120" s="419"/>
      <c r="AS120" s="419">
        <f t="shared" ca="1" si="334"/>
        <v>-4.0897278339032823</v>
      </c>
      <c r="AT120" s="419">
        <f t="shared" ca="1" si="335"/>
        <v>-1.349541285348451</v>
      </c>
      <c r="AU120" s="419">
        <f t="shared" ca="1" si="336"/>
        <v>-1.8439204604436839</v>
      </c>
      <c r="AV120" s="419">
        <f t="shared" ca="1" si="337"/>
        <v>-2.2178920665891724</v>
      </c>
      <c r="AW120" s="419">
        <f t="shared" ca="1" si="338"/>
        <v>7.9361403399261121E-2</v>
      </c>
      <c r="AX120" s="419">
        <f t="shared" ca="1" si="339"/>
        <v>-1.5457862715339559</v>
      </c>
      <c r="AY120" s="419">
        <f t="shared" ca="1" si="340"/>
        <v>-1.4234647643134224</v>
      </c>
      <c r="AZ120" s="419">
        <f t="shared" ca="1" si="341"/>
        <v>2.2593110438185988</v>
      </c>
      <c r="BB120" s="419"/>
      <c r="BC120" s="419"/>
      <c r="BD120" s="419"/>
      <c r="BE120" s="419"/>
      <c r="BF120" s="419">
        <f t="shared" ca="1" si="342"/>
        <v>-2.2178920665891724</v>
      </c>
      <c r="BG120" s="419">
        <f t="shared" ca="1" si="343"/>
        <v>7.9361403399261121E-2</v>
      </c>
      <c r="BH120" s="419">
        <f t="shared" ca="1" si="344"/>
        <v>-1.5457862715339559</v>
      </c>
      <c r="BI120" s="419">
        <f t="shared" ca="1" si="345"/>
        <v>-1.4234647643134224</v>
      </c>
      <c r="BJ120" s="419">
        <f t="shared" ca="1" si="346"/>
        <v>2.2593110438185988</v>
      </c>
      <c r="BK120" s="419">
        <f t="shared" ca="1" si="347"/>
        <v>-100</v>
      </c>
      <c r="BL120" s="419">
        <f t="shared" ca="1" si="348"/>
        <v>-100</v>
      </c>
      <c r="BM120" s="419">
        <f t="shared" ca="1" si="349"/>
        <v>-100</v>
      </c>
    </row>
    <row r="121" spans="1:65" s="411" customFormat="1" x14ac:dyDescent="0.2">
      <c r="A121" s="419" t="s">
        <v>8</v>
      </c>
      <c r="B121" s="363">
        <f t="shared" ca="1" si="302"/>
        <v>8.4437431064221329</v>
      </c>
      <c r="C121" s="363">
        <f t="shared" ca="1" si="303"/>
        <v>14.500529637728476</v>
      </c>
      <c r="D121" s="363">
        <f t="shared" ca="1" si="304"/>
        <v>2.1324794814388639</v>
      </c>
      <c r="E121" s="363">
        <f t="shared" ca="1" si="305"/>
        <v>-4.577152774067855</v>
      </c>
      <c r="F121" s="363">
        <f t="shared" ca="1" si="306"/>
        <v>-5.532922181605926</v>
      </c>
      <c r="G121" s="363">
        <f t="shared" ca="1" si="307"/>
        <v>0.96890686057906805</v>
      </c>
      <c r="H121" s="363">
        <f t="shared" ca="1" si="308"/>
        <v>-2.1656256166579482</v>
      </c>
      <c r="I121" s="363">
        <f t="shared" ca="1" si="309"/>
        <v>4.6015777541051648</v>
      </c>
      <c r="J121" s="363">
        <f t="shared" ca="1" si="310"/>
        <v>-100</v>
      </c>
      <c r="K121" s="363">
        <f t="shared" ca="1" si="311"/>
        <v>-100</v>
      </c>
      <c r="L121" s="363">
        <f t="shared" ca="1" si="312"/>
        <v>-100</v>
      </c>
      <c r="M121" s="363">
        <f t="shared" ca="1" si="313"/>
        <v>-100</v>
      </c>
      <c r="O121" s="419">
        <f t="shared" ca="1" si="314"/>
        <v>12.340968155983518</v>
      </c>
      <c r="P121" s="419">
        <f t="shared" ca="1" si="315"/>
        <v>7.8127700520890642</v>
      </c>
      <c r="Q121" s="419">
        <f t="shared" ca="1" si="316"/>
        <v>1.4315780764489858</v>
      </c>
      <c r="R121" s="419">
        <f t="shared" ca="1" si="317"/>
        <v>-5.6072505770230094</v>
      </c>
      <c r="S121" s="419">
        <f t="shared" ca="1" si="318"/>
        <v>-3.1671211241627049</v>
      </c>
      <c r="T121" s="419">
        <f t="shared" ca="1" si="319"/>
        <v>-1.8009807330096521</v>
      </c>
      <c r="U121" s="419">
        <f t="shared" ca="1" si="320"/>
        <v>-3.2939929421764873</v>
      </c>
      <c r="V121" s="419">
        <f t="shared" ca="1" si="321"/>
        <v>3.2886205740097836</v>
      </c>
      <c r="W121" s="419">
        <f t="shared" ca="1" si="322"/>
        <v>-100</v>
      </c>
      <c r="X121" s="419">
        <f t="shared" ca="1" si="323"/>
        <v>-100</v>
      </c>
      <c r="Y121" s="419">
        <f t="shared" ca="1" si="324"/>
        <v>-100</v>
      </c>
      <c r="Z121" s="419">
        <f t="shared" ca="1" si="325"/>
        <v>-100</v>
      </c>
      <c r="AB121" s="363"/>
      <c r="AC121" s="363"/>
      <c r="AD121" s="363"/>
      <c r="AE121" s="363"/>
      <c r="AF121" s="363">
        <f t="shared" ca="1" si="326"/>
        <v>9.3247786342080872</v>
      </c>
      <c r="AG121" s="363">
        <f t="shared" ca="1" si="327"/>
        <v>9.1339190080028629</v>
      </c>
      <c r="AH121" s="363">
        <f t="shared" ca="1" si="328"/>
        <v>1.1345819638567178</v>
      </c>
      <c r="AI121" s="363">
        <f t="shared" ca="1" si="329"/>
        <v>-5.9252307368708585</v>
      </c>
      <c r="AJ121" s="363">
        <f t="shared" ca="1" si="330"/>
        <v>-1.3582259969062562</v>
      </c>
      <c r="AK121" s="363">
        <f t="shared" ca="1" si="331"/>
        <v>-2.1527388794574449</v>
      </c>
      <c r="AL121" s="363">
        <f t="shared" ca="1" si="332"/>
        <v>-4.7131138761432965</v>
      </c>
      <c r="AM121" s="363">
        <f t="shared" ca="1" si="333"/>
        <v>4.2532845193709932</v>
      </c>
      <c r="AO121" s="419"/>
      <c r="AP121" s="419"/>
      <c r="AQ121" s="419"/>
      <c r="AR121" s="419"/>
      <c r="AS121" s="419">
        <f t="shared" ca="1" si="334"/>
        <v>11.300866069006489</v>
      </c>
      <c r="AT121" s="419">
        <f t="shared" ca="1" si="335"/>
        <v>6.9054083226972551</v>
      </c>
      <c r="AU121" s="419">
        <f t="shared" ca="1" si="336"/>
        <v>1.6787601790133238</v>
      </c>
      <c r="AV121" s="419">
        <f t="shared" ca="1" si="337"/>
        <v>-6.2136847038918575</v>
      </c>
      <c r="AW121" s="419">
        <f t="shared" ca="1" si="338"/>
        <v>-2.3259068810166212</v>
      </c>
      <c r="AX121" s="419">
        <f t="shared" ca="1" si="339"/>
        <v>-1.4449481179143788</v>
      </c>
      <c r="AY121" s="419">
        <f t="shared" ca="1" si="340"/>
        <v>-4.2409972797857023</v>
      </c>
      <c r="AZ121" s="419">
        <f t="shared" ca="1" si="341"/>
        <v>3.9983028565042247</v>
      </c>
      <c r="BB121" s="419"/>
      <c r="BC121" s="419"/>
      <c r="BD121" s="419"/>
      <c r="BE121" s="419"/>
      <c r="BF121" s="419">
        <f t="shared" ca="1" si="342"/>
        <v>-6.2136847038918575</v>
      </c>
      <c r="BG121" s="419">
        <f t="shared" ca="1" si="343"/>
        <v>-2.3259068810166212</v>
      </c>
      <c r="BH121" s="419">
        <f t="shared" ca="1" si="344"/>
        <v>-1.4449481179143788</v>
      </c>
      <c r="BI121" s="419">
        <f t="shared" ca="1" si="345"/>
        <v>-4.2409972797857023</v>
      </c>
      <c r="BJ121" s="419">
        <f t="shared" ca="1" si="346"/>
        <v>3.9983028565042247</v>
      </c>
      <c r="BK121" s="419">
        <f t="shared" ca="1" si="347"/>
        <v>-100</v>
      </c>
      <c r="BL121" s="419">
        <f t="shared" ca="1" si="348"/>
        <v>-100</v>
      </c>
      <c r="BM121" s="419">
        <f t="shared" ca="1" si="349"/>
        <v>-100</v>
      </c>
    </row>
    <row r="122" spans="1:65" s="411" customFormat="1" x14ac:dyDescent="0.2">
      <c r="A122" s="418" t="s">
        <v>12</v>
      </c>
      <c r="B122" s="363">
        <f t="shared" ca="1" si="302"/>
        <v>-2.0472309677405462</v>
      </c>
      <c r="C122" s="363">
        <f t="shared" ca="1" si="303"/>
        <v>0.89448788924906353</v>
      </c>
      <c r="D122" s="363">
        <f t="shared" ca="1" si="304"/>
        <v>1.1541994108331721</v>
      </c>
      <c r="E122" s="363">
        <f t="shared" ca="1" si="305"/>
        <v>3.2985320382386476</v>
      </c>
      <c r="F122" s="363">
        <f t="shared" ca="1" si="306"/>
        <v>-1.3393228079524704</v>
      </c>
      <c r="G122" s="363">
        <f t="shared" ca="1" si="307"/>
        <v>-0.50453468547021885</v>
      </c>
      <c r="H122" s="363">
        <f t="shared" ca="1" si="308"/>
        <v>-1.7762146840012463</v>
      </c>
      <c r="I122" s="363">
        <f t="shared" ca="1" si="309"/>
        <v>1.7384841430551319</v>
      </c>
      <c r="J122" s="363">
        <f t="shared" ca="1" si="310"/>
        <v>-100</v>
      </c>
      <c r="K122" s="363">
        <f t="shared" ca="1" si="311"/>
        <v>-100</v>
      </c>
      <c r="L122" s="363">
        <f t="shared" ca="1" si="312"/>
        <v>-100</v>
      </c>
      <c r="M122" s="363">
        <f t="shared" ca="1" si="313"/>
        <v>-100</v>
      </c>
      <c r="O122" s="418">
        <f t="shared" ca="1" si="314"/>
        <v>-0.32061687645203563</v>
      </c>
      <c r="P122" s="418">
        <f t="shared" ca="1" si="315"/>
        <v>-1.5194735625579767</v>
      </c>
      <c r="Q122" s="418">
        <f t="shared" ca="1" si="316"/>
        <v>3.4161443396101276E-3</v>
      </c>
      <c r="R122" s="418">
        <f t="shared" ca="1" si="317"/>
        <v>-0.1145473150920111</v>
      </c>
      <c r="S122" s="418">
        <f t="shared" ca="1" si="318"/>
        <v>0.18876540204819037</v>
      </c>
      <c r="T122" s="418">
        <f t="shared" ca="1" si="319"/>
        <v>0.97228820082648326</v>
      </c>
      <c r="U122" s="418">
        <f t="shared" ca="1" si="320"/>
        <v>-1.9348193503643074</v>
      </c>
      <c r="V122" s="418">
        <f t="shared" ca="1" si="321"/>
        <v>-0.72090759853173836</v>
      </c>
      <c r="W122" s="418">
        <f t="shared" ca="1" si="322"/>
        <v>-100</v>
      </c>
      <c r="X122" s="418">
        <f t="shared" ca="1" si="323"/>
        <v>-100</v>
      </c>
      <c r="Y122" s="418">
        <f t="shared" ca="1" si="324"/>
        <v>-100</v>
      </c>
      <c r="Z122" s="418">
        <f t="shared" ca="1" si="325"/>
        <v>-100</v>
      </c>
      <c r="AB122" s="363"/>
      <c r="AC122" s="363"/>
      <c r="AD122" s="363"/>
      <c r="AE122" s="363"/>
      <c r="AF122" s="363">
        <f t="shared" ca="1" si="326"/>
        <v>-1.1802009743543209</v>
      </c>
      <c r="AG122" s="363">
        <f t="shared" ca="1" si="327"/>
        <v>0.51024521294924341</v>
      </c>
      <c r="AH122" s="363">
        <f t="shared" ca="1" si="328"/>
        <v>0.54939247688440673</v>
      </c>
      <c r="AI122" s="363">
        <f t="shared" ca="1" si="329"/>
        <v>-0.10769750938611367</v>
      </c>
      <c r="AJ122" s="363">
        <f t="shared" ca="1" si="330"/>
        <v>0.85363607263488461</v>
      </c>
      <c r="AK122" s="363">
        <f t="shared" ca="1" si="331"/>
        <v>-0.3472465146293473</v>
      </c>
      <c r="AL122" s="363">
        <f t="shared" ca="1" si="332"/>
        <v>-1.8259088229529681</v>
      </c>
      <c r="AM122" s="363">
        <f t="shared" ca="1" si="333"/>
        <v>-0.7029488130380912</v>
      </c>
      <c r="AO122" s="418"/>
      <c r="AP122" s="418"/>
      <c r="AQ122" s="418"/>
      <c r="AR122" s="418"/>
      <c r="AS122" s="418">
        <f t="shared" ca="1" si="334"/>
        <v>1.3674383750000629E-2</v>
      </c>
      <c r="AT122" s="418">
        <f t="shared" ca="1" si="335"/>
        <v>-1.0065499302759378</v>
      </c>
      <c r="AU122" s="418">
        <f t="shared" ca="1" si="336"/>
        <v>0.27415944442002171</v>
      </c>
      <c r="AV122" s="418">
        <f t="shared" ca="1" si="337"/>
        <v>-0.4176480940945595</v>
      </c>
      <c r="AW122" s="418">
        <f t="shared" ca="1" si="338"/>
        <v>0.13871115545505575</v>
      </c>
      <c r="AX122" s="418">
        <f t="shared" ca="1" si="339"/>
        <v>0.93708503639410878</v>
      </c>
      <c r="AY122" s="418">
        <f t="shared" ca="1" si="340"/>
        <v>-1.8504405701356177</v>
      </c>
      <c r="AZ122" s="418">
        <f t="shared" ca="1" si="341"/>
        <v>-0.66414759550784197</v>
      </c>
      <c r="BB122" s="418"/>
      <c r="BC122" s="418"/>
      <c r="BD122" s="418"/>
      <c r="BE122" s="418"/>
      <c r="BF122" s="418">
        <f t="shared" ca="1" si="342"/>
        <v>-0.4176480940945595</v>
      </c>
      <c r="BG122" s="418">
        <f t="shared" ca="1" si="343"/>
        <v>0.13871115545505575</v>
      </c>
      <c r="BH122" s="418">
        <f t="shared" ca="1" si="344"/>
        <v>0.93708503639410878</v>
      </c>
      <c r="BI122" s="418">
        <f t="shared" ca="1" si="345"/>
        <v>-1.8504405701356177</v>
      </c>
      <c r="BJ122" s="418">
        <f t="shared" ca="1" si="346"/>
        <v>-0.66414759550784197</v>
      </c>
      <c r="BK122" s="418">
        <f t="shared" ca="1" si="347"/>
        <v>-100</v>
      </c>
      <c r="BL122" s="418">
        <f t="shared" ca="1" si="348"/>
        <v>-100</v>
      </c>
      <c r="BM122" s="418">
        <f t="shared" ca="1" si="349"/>
        <v>-100</v>
      </c>
    </row>
    <row r="123" spans="1:65" s="411" customFormat="1" x14ac:dyDescent="0.2">
      <c r="A123" s="419" t="s">
        <v>0</v>
      </c>
      <c r="B123" s="360">
        <f t="shared" ca="1" si="302"/>
        <v>-0.46030738002251326</v>
      </c>
      <c r="C123" s="360">
        <f t="shared" ca="1" si="303"/>
        <v>1.9612346760770549</v>
      </c>
      <c r="D123" s="360">
        <f t="shared" ca="1" si="304"/>
        <v>0.53147514219055836</v>
      </c>
      <c r="E123" s="360">
        <f t="shared" ca="1" si="305"/>
        <v>9.2347039480955573E-2</v>
      </c>
      <c r="F123" s="360">
        <f t="shared" ca="1" si="306"/>
        <v>-3.3028054251913375</v>
      </c>
      <c r="G123" s="360">
        <f t="shared" ca="1" si="307"/>
        <v>-1.178830234859106</v>
      </c>
      <c r="H123" s="360">
        <f t="shared" ca="1" si="308"/>
        <v>-2.0700297171577091</v>
      </c>
      <c r="I123" s="360">
        <f t="shared" ca="1" si="309"/>
        <v>1.9964348606768709</v>
      </c>
      <c r="J123" s="360">
        <f t="shared" ca="1" si="310"/>
        <v>-100</v>
      </c>
      <c r="K123" s="360">
        <f t="shared" ca="1" si="311"/>
        <v>-100</v>
      </c>
      <c r="L123" s="360">
        <f t="shared" ca="1" si="312"/>
        <v>-100</v>
      </c>
      <c r="M123" s="360">
        <f t="shared" ca="1" si="313"/>
        <v>-100</v>
      </c>
      <c r="O123" s="419">
        <f t="shared" ca="1" si="314"/>
        <v>1.1935049066191539</v>
      </c>
      <c r="P123" s="419">
        <f t="shared" ca="1" si="315"/>
        <v>-0.50412656404130018</v>
      </c>
      <c r="Q123" s="419">
        <f t="shared" ca="1" si="316"/>
        <v>-0.59624144828613623</v>
      </c>
      <c r="R123" s="419">
        <f t="shared" ca="1" si="317"/>
        <v>-2.2558462652074951</v>
      </c>
      <c r="S123" s="419">
        <f t="shared" ca="1" si="318"/>
        <v>-1.6576911362528648</v>
      </c>
      <c r="T123" s="419">
        <f t="shared" ca="1" si="319"/>
        <v>-0.62168304679623532</v>
      </c>
      <c r="U123" s="419">
        <f t="shared" ca="1" si="320"/>
        <v>-2.5764039243681367</v>
      </c>
      <c r="V123" s="419">
        <f t="shared" ca="1" si="321"/>
        <v>0.15976354296152806</v>
      </c>
      <c r="W123" s="419">
        <f t="shared" ca="1" si="322"/>
        <v>-100</v>
      </c>
      <c r="X123" s="419">
        <f t="shared" ca="1" si="323"/>
        <v>-100</v>
      </c>
      <c r="Y123" s="419">
        <f t="shared" ca="1" si="324"/>
        <v>-100</v>
      </c>
      <c r="Z123" s="419">
        <f t="shared" ca="1" si="325"/>
        <v>-100</v>
      </c>
      <c r="AB123" s="360"/>
      <c r="AC123" s="360"/>
      <c r="AD123" s="360"/>
      <c r="AE123" s="360"/>
      <c r="AF123" s="360">
        <f t="shared" ca="1" si="326"/>
        <v>0.15277311081555922</v>
      </c>
      <c r="AG123" s="360">
        <f t="shared" ca="1" si="327"/>
        <v>0.80736197678923816</v>
      </c>
      <c r="AH123" s="360">
        <f t="shared" ca="1" si="328"/>
        <v>-0.30265308537032354</v>
      </c>
      <c r="AI123" s="360">
        <f t="shared" ca="1" si="329"/>
        <v>-2.3523920466844999</v>
      </c>
      <c r="AJ123" s="360">
        <f t="shared" ca="1" si="330"/>
        <v>-1.078110156573004</v>
      </c>
      <c r="AK123" s="360">
        <f t="shared" ca="1" si="331"/>
        <v>-1.6478478437558834</v>
      </c>
      <c r="AL123" s="360">
        <f t="shared" ca="1" si="332"/>
        <v>-2.7061893088318385</v>
      </c>
      <c r="AM123" s="360">
        <f t="shared" ca="1" si="333"/>
        <v>0.41649927075870607</v>
      </c>
      <c r="AO123" s="419"/>
      <c r="AP123" s="419"/>
      <c r="AQ123" s="419"/>
      <c r="AR123" s="419"/>
      <c r="AS123" s="419">
        <f t="shared" ca="1" si="334"/>
        <v>1.1148973560017623</v>
      </c>
      <c r="AT123" s="419">
        <f t="shared" ca="1" si="335"/>
        <v>-0.41760441973464424</v>
      </c>
      <c r="AU123" s="419">
        <f t="shared" ca="1" si="336"/>
        <v>-0.4609688779858061</v>
      </c>
      <c r="AV123" s="419">
        <f t="shared" ca="1" si="337"/>
        <v>-2.6420420728792067</v>
      </c>
      <c r="AW123" s="419">
        <f t="shared" ca="1" si="338"/>
        <v>-1.5487577162941619</v>
      </c>
      <c r="AX123" s="419">
        <f t="shared" ca="1" si="339"/>
        <v>-0.65420503272190444</v>
      </c>
      <c r="AY123" s="419">
        <f t="shared" ca="1" si="340"/>
        <v>-2.6665527197285712</v>
      </c>
      <c r="AZ123" s="419">
        <f t="shared" ca="1" si="341"/>
        <v>0.33797280238438532</v>
      </c>
      <c r="BB123" s="419"/>
      <c r="BC123" s="419"/>
      <c r="BD123" s="419"/>
      <c r="BE123" s="419"/>
      <c r="BF123" s="419">
        <f t="shared" ca="1" si="342"/>
        <v>-2.6420420728792067</v>
      </c>
      <c r="BG123" s="419">
        <f t="shared" ca="1" si="343"/>
        <v>-1.5487577162941619</v>
      </c>
      <c r="BH123" s="419">
        <f t="shared" ca="1" si="344"/>
        <v>-0.65420503272190444</v>
      </c>
      <c r="BI123" s="419">
        <f t="shared" ca="1" si="345"/>
        <v>-2.6665527197285712</v>
      </c>
      <c r="BJ123" s="419">
        <f t="shared" ca="1" si="346"/>
        <v>0.33797280238438532</v>
      </c>
      <c r="BK123" s="419">
        <f t="shared" ca="1" si="347"/>
        <v>-100</v>
      </c>
      <c r="BL123" s="419">
        <f t="shared" ca="1" si="348"/>
        <v>-100</v>
      </c>
      <c r="BM123" s="419">
        <f t="shared" ca="1" si="349"/>
        <v>-100</v>
      </c>
    </row>
    <row r="124" spans="1:65" s="411" customFormat="1" x14ac:dyDescent="0.2">
      <c r="A124" s="419" t="s">
        <v>1</v>
      </c>
      <c r="B124" s="360">
        <f t="shared" ca="1" si="302"/>
        <v>-2.3232421477546836</v>
      </c>
      <c r="C124" s="360">
        <f t="shared" ca="1" si="303"/>
        <v>-8.8031903192135985</v>
      </c>
      <c r="D124" s="360">
        <f t="shared" ca="1" si="304"/>
        <v>-5.0361265086925755</v>
      </c>
      <c r="E124" s="360">
        <f t="shared" ca="1" si="305"/>
        <v>-9.7943648747711478</v>
      </c>
      <c r="F124" s="360">
        <f t="shared" ca="1" si="306"/>
        <v>-11.301618026980179</v>
      </c>
      <c r="G124" s="360">
        <f t="shared" ca="1" si="307"/>
        <v>-7.8282729806253997</v>
      </c>
      <c r="H124" s="360">
        <f t="shared" ca="1" si="308"/>
        <v>-4.1043972568820806</v>
      </c>
      <c r="I124" s="360">
        <f t="shared" ca="1" si="309"/>
        <v>-2.1994825246581371</v>
      </c>
      <c r="J124" s="360">
        <f t="shared" ca="1" si="310"/>
        <v>-100</v>
      </c>
      <c r="K124" s="360">
        <f t="shared" ca="1" si="311"/>
        <v>-100</v>
      </c>
      <c r="L124" s="360">
        <f t="shared" ca="1" si="312"/>
        <v>-100</v>
      </c>
      <c r="M124" s="360">
        <f t="shared" ca="1" si="313"/>
        <v>-100</v>
      </c>
      <c r="O124" s="419">
        <f t="shared" ca="1" si="314"/>
        <v>-3.7443155386438605</v>
      </c>
      <c r="P124" s="419">
        <f t="shared" ca="1" si="315"/>
        <v>-8.9939236147157828</v>
      </c>
      <c r="Q124" s="419">
        <f t="shared" ca="1" si="316"/>
        <v>-6.2115414621492988</v>
      </c>
      <c r="R124" s="419">
        <f t="shared" ca="1" si="317"/>
        <v>-8.4497773660744144</v>
      </c>
      <c r="S124" s="419">
        <f t="shared" ca="1" si="318"/>
        <v>-10.357343648170271</v>
      </c>
      <c r="T124" s="419">
        <f t="shared" ca="1" si="319"/>
        <v>-7.2890395386335314</v>
      </c>
      <c r="U124" s="419">
        <f t="shared" ca="1" si="320"/>
        <v>-5.4197501620825506</v>
      </c>
      <c r="V124" s="419">
        <f t="shared" ca="1" si="321"/>
        <v>-0.55329874047154703</v>
      </c>
      <c r="W124" s="419">
        <f t="shared" ca="1" si="322"/>
        <v>-100</v>
      </c>
      <c r="X124" s="419">
        <f t="shared" ca="1" si="323"/>
        <v>-100</v>
      </c>
      <c r="Y124" s="419">
        <f t="shared" ca="1" si="324"/>
        <v>-100</v>
      </c>
      <c r="Z124" s="419">
        <f t="shared" ca="1" si="325"/>
        <v>-100</v>
      </c>
      <c r="AB124" s="360"/>
      <c r="AC124" s="360"/>
      <c r="AD124" s="360"/>
      <c r="AE124" s="360"/>
      <c r="AF124" s="360">
        <f t="shared" ca="1" si="326"/>
        <v>-3.8927478531555266</v>
      </c>
      <c r="AG124" s="360">
        <f t="shared" ca="1" si="327"/>
        <v>-9.1898117152751695</v>
      </c>
      <c r="AH124" s="360">
        <f t="shared" ca="1" si="328"/>
        <v>-6.7672027295321726</v>
      </c>
      <c r="AI124" s="360">
        <f t="shared" ca="1" si="329"/>
        <v>-8.5465856125902917</v>
      </c>
      <c r="AJ124" s="360">
        <f t="shared" ca="1" si="330"/>
        <v>-11.808074366176342</v>
      </c>
      <c r="AK124" s="360">
        <f t="shared" ca="1" si="331"/>
        <v>-8.3435713204837896</v>
      </c>
      <c r="AL124" s="360">
        <f t="shared" ca="1" si="332"/>
        <v>-4.9936324479535585</v>
      </c>
      <c r="AM124" s="360">
        <f t="shared" ca="1" si="333"/>
        <v>-0.36695208657214096</v>
      </c>
      <c r="AO124" s="419"/>
      <c r="AP124" s="419"/>
      <c r="AQ124" s="419"/>
      <c r="AR124" s="419"/>
      <c r="AS124" s="419">
        <f t="shared" ca="1" si="334"/>
        <v>-4.5879978053606862</v>
      </c>
      <c r="AT124" s="419">
        <f t="shared" ca="1" si="335"/>
        <v>-9.3740514041109435</v>
      </c>
      <c r="AU124" s="419">
        <f t="shared" ca="1" si="336"/>
        <v>-6.8756157166955347</v>
      </c>
      <c r="AV124" s="419">
        <f t="shared" ca="1" si="337"/>
        <v>-8.7138613803248006</v>
      </c>
      <c r="AW124" s="419">
        <f t="shared" ca="1" si="338"/>
        <v>-10.946093013083797</v>
      </c>
      <c r="AX124" s="419">
        <f t="shared" ca="1" si="339"/>
        <v>-7.871119588349444</v>
      </c>
      <c r="AY124" s="419">
        <f t="shared" ca="1" si="340"/>
        <v>-5.1334385785073806</v>
      </c>
      <c r="AZ124" s="419">
        <f t="shared" ca="1" si="341"/>
        <v>-0.39972011066139146</v>
      </c>
      <c r="BB124" s="419"/>
      <c r="BC124" s="419"/>
      <c r="BD124" s="419"/>
      <c r="BE124" s="419"/>
      <c r="BF124" s="419">
        <f t="shared" ca="1" si="342"/>
        <v>-8.7138613803248006</v>
      </c>
      <c r="BG124" s="419">
        <f t="shared" ca="1" si="343"/>
        <v>-10.946093013083797</v>
      </c>
      <c r="BH124" s="419">
        <f t="shared" ca="1" si="344"/>
        <v>-7.871119588349444</v>
      </c>
      <c r="BI124" s="419">
        <f t="shared" ca="1" si="345"/>
        <v>-5.1334385785073806</v>
      </c>
      <c r="BJ124" s="419">
        <f t="shared" ca="1" si="346"/>
        <v>-0.39972011066139146</v>
      </c>
      <c r="BK124" s="419">
        <f t="shared" ca="1" si="347"/>
        <v>-100</v>
      </c>
      <c r="BL124" s="419">
        <f t="shared" ca="1" si="348"/>
        <v>-100</v>
      </c>
      <c r="BM124" s="419">
        <f t="shared" ca="1" si="349"/>
        <v>-100</v>
      </c>
    </row>
    <row r="125" spans="1:65" s="371" customFormat="1" x14ac:dyDescent="0.2">
      <c r="A125" s="420" t="s">
        <v>2</v>
      </c>
      <c r="B125" s="363">
        <f t="shared" ca="1" si="302"/>
        <v>-3.7646757941962505</v>
      </c>
      <c r="C125" s="363">
        <f t="shared" ca="1" si="303"/>
        <v>-7.2394805237651809</v>
      </c>
      <c r="D125" s="363">
        <f t="shared" ca="1" si="304"/>
        <v>-4.7839561966274715</v>
      </c>
      <c r="E125" s="363">
        <f t="shared" ca="1" si="305"/>
        <v>-8.2185376775071433</v>
      </c>
      <c r="F125" s="363">
        <f t="shared" ca="1" si="306"/>
        <v>-11.470757903177244</v>
      </c>
      <c r="G125" s="363">
        <f t="shared" ca="1" si="307"/>
        <v>-6.6074208203281444</v>
      </c>
      <c r="H125" s="363">
        <f t="shared" ca="1" si="308"/>
        <v>-4.2555796690243284</v>
      </c>
      <c r="I125" s="363">
        <f t="shared" ca="1" si="309"/>
        <v>-0.55217141098484035</v>
      </c>
      <c r="J125" s="363">
        <f t="shared" ca="1" si="310"/>
        <v>-100</v>
      </c>
      <c r="K125" s="363">
        <f t="shared" ca="1" si="311"/>
        <v>-100</v>
      </c>
      <c r="L125" s="363">
        <f t="shared" ca="1" si="312"/>
        <v>-100</v>
      </c>
      <c r="M125" s="363">
        <f t="shared" ca="1" si="313"/>
        <v>-100</v>
      </c>
      <c r="O125" s="420">
        <f t="shared" ca="1" si="314"/>
        <v>-3.6389301575065076</v>
      </c>
      <c r="P125" s="420">
        <f t="shared" ca="1" si="315"/>
        <v>-7.5384560921536945</v>
      </c>
      <c r="Q125" s="420">
        <f t="shared" ca="1" si="316"/>
        <v>-5.8193061704341602</v>
      </c>
      <c r="R125" s="420">
        <f t="shared" ca="1" si="317"/>
        <v>-8.0827403000981946</v>
      </c>
      <c r="S125" s="420">
        <f t="shared" ca="1" si="318"/>
        <v>-9.117019933604368</v>
      </c>
      <c r="T125" s="420">
        <f t="shared" ca="1" si="319"/>
        <v>-6.873685916163808</v>
      </c>
      <c r="U125" s="420">
        <f t="shared" ca="1" si="320"/>
        <v>-5.220245792509445</v>
      </c>
      <c r="V125" s="420">
        <f t="shared" ca="1" si="321"/>
        <v>-0.32520819846936888</v>
      </c>
      <c r="W125" s="420">
        <f t="shared" ca="1" si="322"/>
        <v>-100</v>
      </c>
      <c r="X125" s="420">
        <f t="shared" ca="1" si="323"/>
        <v>-100</v>
      </c>
      <c r="Y125" s="420">
        <f t="shared" ca="1" si="324"/>
        <v>-100</v>
      </c>
      <c r="Z125" s="420">
        <f t="shared" ca="1" si="325"/>
        <v>-100</v>
      </c>
      <c r="AB125" s="363"/>
      <c r="AC125" s="363"/>
      <c r="AD125" s="363"/>
      <c r="AE125" s="363"/>
      <c r="AF125" s="363">
        <f t="shared" ca="1" si="326"/>
        <v>-3.1014254584373191</v>
      </c>
      <c r="AG125" s="363">
        <f t="shared" ca="1" si="327"/>
        <v>-7.4849896823612454</v>
      </c>
      <c r="AH125" s="363">
        <f t="shared" ca="1" si="328"/>
        <v>-5.9607265088516073</v>
      </c>
      <c r="AI125" s="363">
        <f t="shared" ca="1" si="329"/>
        <v>-9.0003993518727583</v>
      </c>
      <c r="AJ125" s="363">
        <f t="shared" ca="1" si="330"/>
        <v>-10.785669178602504</v>
      </c>
      <c r="AK125" s="363">
        <f t="shared" ca="1" si="331"/>
        <v>-6.9410005526826382</v>
      </c>
      <c r="AL125" s="363">
        <f t="shared" ca="1" si="332"/>
        <v>-4.9502889483809724</v>
      </c>
      <c r="AM125" s="363">
        <f t="shared" ca="1" si="333"/>
        <v>0.38118043125969336</v>
      </c>
      <c r="AO125" s="420"/>
      <c r="AP125" s="420"/>
      <c r="AQ125" s="420"/>
      <c r="AR125" s="420"/>
      <c r="AS125" s="420">
        <f t="shared" ca="1" si="334"/>
        <v>-3.8979094472105231</v>
      </c>
      <c r="AT125" s="420">
        <f t="shared" ca="1" si="335"/>
        <v>-7.4443639868385674</v>
      </c>
      <c r="AU125" s="420">
        <f t="shared" ca="1" si="336"/>
        <v>-6.1523089271401261</v>
      </c>
      <c r="AV125" s="420">
        <f t="shared" ca="1" si="337"/>
        <v>-9.0674058545957053</v>
      </c>
      <c r="AW125" s="420">
        <f t="shared" ca="1" si="338"/>
        <v>-9.6561540102270413</v>
      </c>
      <c r="AX125" s="420">
        <f t="shared" ca="1" si="339"/>
        <v>-6.8927225741112039</v>
      </c>
      <c r="AY125" s="420">
        <f t="shared" ca="1" si="340"/>
        <v>-5.0690217178420482</v>
      </c>
      <c r="AZ125" s="420">
        <f t="shared" ca="1" si="341"/>
        <v>0.28262732402943413</v>
      </c>
      <c r="BB125" s="420"/>
      <c r="BC125" s="420"/>
      <c r="BD125" s="420"/>
      <c r="BE125" s="420"/>
      <c r="BF125" s="420">
        <f t="shared" ca="1" si="342"/>
        <v>-9.0674058545957053</v>
      </c>
      <c r="BG125" s="420">
        <f t="shared" ca="1" si="343"/>
        <v>-9.6561540102270413</v>
      </c>
      <c r="BH125" s="420">
        <f t="shared" ca="1" si="344"/>
        <v>-6.8927225741112039</v>
      </c>
      <c r="BI125" s="420">
        <f t="shared" ca="1" si="345"/>
        <v>-5.0690217178420482</v>
      </c>
      <c r="BJ125" s="420">
        <f t="shared" ca="1" si="346"/>
        <v>0.28262732402943413</v>
      </c>
      <c r="BK125" s="420">
        <f t="shared" ca="1" si="347"/>
        <v>-100</v>
      </c>
      <c r="BL125" s="420">
        <f t="shared" ca="1" si="348"/>
        <v>-100</v>
      </c>
      <c r="BM125" s="420">
        <f t="shared" ca="1" si="349"/>
        <v>-100</v>
      </c>
    </row>
    <row r="126" spans="1:65" s="371" customFormat="1" x14ac:dyDescent="0.2">
      <c r="A126" s="420" t="s">
        <v>3</v>
      </c>
      <c r="B126" s="360">
        <f t="shared" ca="1" si="302"/>
        <v>-1.369838324064915</v>
      </c>
      <c r="C126" s="360">
        <f t="shared" ca="1" si="303"/>
        <v>-8.4498214498038919</v>
      </c>
      <c r="D126" s="360">
        <f t="shared" ca="1" si="304"/>
        <v>-10.24351845231763</v>
      </c>
      <c r="E126" s="360">
        <f t="shared" ca="1" si="305"/>
        <v>-7.9482368148521658</v>
      </c>
      <c r="F126" s="360">
        <f t="shared" ca="1" si="306"/>
        <v>-6.8972877212075616</v>
      </c>
      <c r="G126" s="360">
        <f t="shared" ca="1" si="307"/>
        <v>-3.2205726938223194</v>
      </c>
      <c r="H126" s="360">
        <f t="shared" ca="1" si="308"/>
        <v>-0.36746402000532896</v>
      </c>
      <c r="I126" s="360">
        <f t="shared" ca="1" si="309"/>
        <v>1.644194353627725</v>
      </c>
      <c r="J126" s="360">
        <f t="shared" ca="1" si="310"/>
        <v>-100</v>
      </c>
      <c r="K126" s="360">
        <f t="shared" ca="1" si="311"/>
        <v>-100</v>
      </c>
      <c r="L126" s="360">
        <f t="shared" ca="1" si="312"/>
        <v>-100</v>
      </c>
      <c r="M126" s="360">
        <f t="shared" ca="1" si="313"/>
        <v>-100</v>
      </c>
      <c r="O126" s="420">
        <f t="shared" ca="1" si="314"/>
        <v>-3.4319706092733924</v>
      </c>
      <c r="P126" s="420">
        <f t="shared" ca="1" si="315"/>
        <v>-10.851411998451582</v>
      </c>
      <c r="Q126" s="420">
        <f t="shared" ca="1" si="316"/>
        <v>-10.432942477228153</v>
      </c>
      <c r="R126" s="420">
        <f t="shared" ca="1" si="317"/>
        <v>-8.0969855306591683</v>
      </c>
      <c r="S126" s="420">
        <f t="shared" ca="1" si="318"/>
        <v>-7.1702389295905391</v>
      </c>
      <c r="T126" s="420">
        <f t="shared" ca="1" si="319"/>
        <v>-3.2096474778391126</v>
      </c>
      <c r="U126" s="420">
        <f t="shared" ca="1" si="320"/>
        <v>-0.75095121491813188</v>
      </c>
      <c r="V126" s="420">
        <f t="shared" ca="1" si="321"/>
        <v>1.4266831453112871</v>
      </c>
      <c r="W126" s="420">
        <f t="shared" ca="1" si="322"/>
        <v>-100</v>
      </c>
      <c r="X126" s="420">
        <f t="shared" ca="1" si="323"/>
        <v>-100</v>
      </c>
      <c r="Y126" s="420">
        <f t="shared" ca="1" si="324"/>
        <v>-100</v>
      </c>
      <c r="Z126" s="420">
        <f t="shared" ca="1" si="325"/>
        <v>-100</v>
      </c>
      <c r="AB126" s="360"/>
      <c r="AC126" s="360"/>
      <c r="AD126" s="360"/>
      <c r="AE126" s="360"/>
      <c r="AF126" s="360">
        <f t="shared" ca="1" si="326"/>
        <v>-4.7437524784606495</v>
      </c>
      <c r="AG126" s="360">
        <f t="shared" ca="1" si="327"/>
        <v>-11.248799271902925</v>
      </c>
      <c r="AH126" s="360">
        <f t="shared" ca="1" si="328"/>
        <v>-10.449424579356588</v>
      </c>
      <c r="AI126" s="360">
        <f t="shared" ca="1" si="329"/>
        <v>-8.3104955418166924</v>
      </c>
      <c r="AJ126" s="360">
        <f t="shared" ca="1" si="330"/>
        <v>-7.678459495956659</v>
      </c>
      <c r="AK126" s="360">
        <f t="shared" ca="1" si="331"/>
        <v>-4.8505896733184102</v>
      </c>
      <c r="AL126" s="360">
        <f t="shared" ca="1" si="332"/>
        <v>-0.6221183045576737</v>
      </c>
      <c r="AM126" s="360">
        <f t="shared" ca="1" si="333"/>
        <v>0.89583206934354109</v>
      </c>
      <c r="AO126" s="420"/>
      <c r="AP126" s="420"/>
      <c r="AQ126" s="420"/>
      <c r="AR126" s="420"/>
      <c r="AS126" s="420">
        <f t="shared" ca="1" si="334"/>
        <v>-5.2682196896152931</v>
      </c>
      <c r="AT126" s="420">
        <f t="shared" ca="1" si="335"/>
        <v>-12.115509787857064</v>
      </c>
      <c r="AU126" s="420">
        <f t="shared" ca="1" si="336"/>
        <v>-10.460274504619605</v>
      </c>
      <c r="AV126" s="420">
        <f t="shared" ca="1" si="337"/>
        <v>-8.1681107239680841</v>
      </c>
      <c r="AW126" s="420">
        <f t="shared" ca="1" si="338"/>
        <v>-7.812556843327485</v>
      </c>
      <c r="AX126" s="420">
        <f t="shared" ca="1" si="339"/>
        <v>-3.544432891936026</v>
      </c>
      <c r="AY126" s="420">
        <f t="shared" ca="1" si="340"/>
        <v>-0.74360021488068639</v>
      </c>
      <c r="AZ126" s="420">
        <f t="shared" ca="1" si="341"/>
        <v>1.0324679317530183</v>
      </c>
      <c r="BB126" s="420"/>
      <c r="BC126" s="420"/>
      <c r="BD126" s="420"/>
      <c r="BE126" s="420"/>
      <c r="BF126" s="420">
        <f t="shared" ca="1" si="342"/>
        <v>-8.1681107239680841</v>
      </c>
      <c r="BG126" s="420">
        <f t="shared" ca="1" si="343"/>
        <v>-7.812556843327485</v>
      </c>
      <c r="BH126" s="420">
        <f t="shared" ca="1" si="344"/>
        <v>-3.544432891936026</v>
      </c>
      <c r="BI126" s="420">
        <f t="shared" ca="1" si="345"/>
        <v>-0.74360021488068639</v>
      </c>
      <c r="BJ126" s="420">
        <f t="shared" ca="1" si="346"/>
        <v>1.0324679317530183</v>
      </c>
      <c r="BK126" s="420">
        <f t="shared" ca="1" si="347"/>
        <v>-100</v>
      </c>
      <c r="BL126" s="420">
        <f t="shared" ca="1" si="348"/>
        <v>-100</v>
      </c>
      <c r="BM126" s="420">
        <f t="shared" ca="1" si="349"/>
        <v>-100</v>
      </c>
    </row>
    <row r="127" spans="1:65" s="371" customFormat="1" x14ac:dyDescent="0.2">
      <c r="A127" s="420" t="s">
        <v>4</v>
      </c>
      <c r="B127" s="363">
        <f t="shared" ca="1" si="302"/>
        <v>5.4132355252058062</v>
      </c>
      <c r="C127" s="363">
        <f t="shared" ca="1" si="303"/>
        <v>-22.237606358339335</v>
      </c>
      <c r="D127" s="363">
        <f t="shared" ca="1" si="304"/>
        <v>12.707710989295904</v>
      </c>
      <c r="E127" s="363">
        <f t="shared" ca="1" si="305"/>
        <v>-29.836207669545047</v>
      </c>
      <c r="F127" s="363">
        <f t="shared" ca="1" si="306"/>
        <v>-24.715377890224715</v>
      </c>
      <c r="G127" s="363">
        <f t="shared" ca="1" si="307"/>
        <v>-34.412327814379339</v>
      </c>
      <c r="H127" s="363">
        <f t="shared" ca="1" si="308"/>
        <v>-15.705072414126988</v>
      </c>
      <c r="I127" s="363">
        <f t="shared" ca="1" si="309"/>
        <v>-28.973280618506053</v>
      </c>
      <c r="J127" s="363">
        <f t="shared" ca="1" si="310"/>
        <v>-100</v>
      </c>
      <c r="K127" s="363">
        <f t="shared" ca="1" si="311"/>
        <v>-100</v>
      </c>
      <c r="L127" s="363">
        <f t="shared" ca="1" si="312"/>
        <v>-100</v>
      </c>
      <c r="M127" s="363">
        <f t="shared" ca="1" si="313"/>
        <v>-100</v>
      </c>
      <c r="O127" s="420">
        <f t="shared" ca="1" si="314"/>
        <v>-6.4413726804712468</v>
      </c>
      <c r="P127" s="420">
        <f t="shared" ca="1" si="315"/>
        <v>-13.445586057150777</v>
      </c>
      <c r="Q127" s="420">
        <f t="shared" ca="1" si="316"/>
        <v>5.4986208627592958</v>
      </c>
      <c r="R127" s="420">
        <f t="shared" ca="1" si="317"/>
        <v>-14.089080328503499</v>
      </c>
      <c r="S127" s="420">
        <f t="shared" ca="1" si="318"/>
        <v>-31.175740760153545</v>
      </c>
      <c r="T127" s="420">
        <f t="shared" ca="1" si="319"/>
        <v>-27.719302431172636</v>
      </c>
      <c r="U127" s="420">
        <f t="shared" ca="1" si="320"/>
        <v>-21.355709733752747</v>
      </c>
      <c r="V127" s="420">
        <f t="shared" ca="1" si="321"/>
        <v>-10.107337752637349</v>
      </c>
      <c r="W127" s="420">
        <f t="shared" ca="1" si="322"/>
        <v>-100</v>
      </c>
      <c r="X127" s="420">
        <f t="shared" ca="1" si="323"/>
        <v>-100</v>
      </c>
      <c r="Y127" s="420">
        <f t="shared" ca="1" si="324"/>
        <v>-100</v>
      </c>
      <c r="Z127" s="420">
        <f t="shared" ca="1" si="325"/>
        <v>-100</v>
      </c>
      <c r="AB127" s="363"/>
      <c r="AC127" s="363"/>
      <c r="AD127" s="363"/>
      <c r="AE127" s="363"/>
      <c r="AF127" s="363">
        <f t="shared" ca="1" si="326"/>
        <v>-7.0702411107771184</v>
      </c>
      <c r="AG127" s="363">
        <f t="shared" ca="1" si="327"/>
        <v>-15.743555154561477</v>
      </c>
      <c r="AH127" s="363">
        <f t="shared" ca="1" si="328"/>
        <v>-0.10125883293467552</v>
      </c>
      <c r="AI127" s="363">
        <f t="shared" ca="1" si="329"/>
        <v>-5.4844630857944168</v>
      </c>
      <c r="AJ127" s="363">
        <f t="shared" ca="1" si="330"/>
        <v>-33.654074337214368</v>
      </c>
      <c r="AK127" s="363">
        <f t="shared" ca="1" si="331"/>
        <v>-32.604783508438658</v>
      </c>
      <c r="AL127" s="363">
        <f t="shared" ca="1" si="332"/>
        <v>-20.504879936755387</v>
      </c>
      <c r="AM127" s="363">
        <f t="shared" ca="1" si="333"/>
        <v>-10.87324551705629</v>
      </c>
      <c r="AO127" s="420"/>
      <c r="AP127" s="420"/>
      <c r="AQ127" s="420"/>
      <c r="AR127" s="420"/>
      <c r="AS127" s="420">
        <f t="shared" ca="1" si="334"/>
        <v>-7.6739344998593708</v>
      </c>
      <c r="AT127" s="420">
        <f t="shared" ca="1" si="335"/>
        <v>-14.47315827225809</v>
      </c>
      <c r="AU127" s="420">
        <f t="shared" ca="1" si="336"/>
        <v>-0.72994684780412911</v>
      </c>
      <c r="AV127" s="420">
        <f t="shared" ca="1" si="337"/>
        <v>-8.5781082360661003</v>
      </c>
      <c r="AW127" s="420">
        <f t="shared" ca="1" si="338"/>
        <v>-32.560321670596892</v>
      </c>
      <c r="AX127" s="420">
        <f t="shared" ca="1" si="339"/>
        <v>-31.185218193059612</v>
      </c>
      <c r="AY127" s="420">
        <f t="shared" ca="1" si="340"/>
        <v>-19.824670624219792</v>
      </c>
      <c r="AZ127" s="420">
        <f t="shared" ca="1" si="341"/>
        <v>-10.288068248461784</v>
      </c>
      <c r="BB127" s="420"/>
      <c r="BC127" s="420"/>
      <c r="BD127" s="420"/>
      <c r="BE127" s="420"/>
      <c r="BF127" s="420">
        <f t="shared" ca="1" si="342"/>
        <v>-8.5781082360661003</v>
      </c>
      <c r="BG127" s="420">
        <f t="shared" ca="1" si="343"/>
        <v>-32.560321670596892</v>
      </c>
      <c r="BH127" s="420">
        <f t="shared" ca="1" si="344"/>
        <v>-31.185218193059612</v>
      </c>
      <c r="BI127" s="420">
        <f t="shared" ca="1" si="345"/>
        <v>-19.824670624219792</v>
      </c>
      <c r="BJ127" s="420">
        <f t="shared" ca="1" si="346"/>
        <v>-10.288068248461784</v>
      </c>
      <c r="BK127" s="420">
        <f t="shared" ca="1" si="347"/>
        <v>-100</v>
      </c>
      <c r="BL127" s="420">
        <f t="shared" ca="1" si="348"/>
        <v>-100</v>
      </c>
      <c r="BM127" s="420">
        <f t="shared" ca="1" si="349"/>
        <v>-100</v>
      </c>
    </row>
    <row r="128" spans="1:65" s="411" customFormat="1" x14ac:dyDescent="0.2">
      <c r="A128" s="419" t="s">
        <v>5</v>
      </c>
      <c r="B128" s="360">
        <f t="shared" ca="1" si="302"/>
        <v>-6.8045956800727936</v>
      </c>
      <c r="C128" s="360">
        <f t="shared" ca="1" si="303"/>
        <v>-3.543384314122477</v>
      </c>
      <c r="D128" s="360">
        <f t="shared" ca="1" si="304"/>
        <v>-0.65738527440821315</v>
      </c>
      <c r="E128" s="360">
        <f t="shared" ca="1" si="305"/>
        <v>1.36622486541998</v>
      </c>
      <c r="F128" s="360">
        <f t="shared" ca="1" si="306"/>
        <v>-1.1999702948018154</v>
      </c>
      <c r="G128" s="360">
        <f t="shared" ca="1" si="307"/>
        <v>-4.4060594876208228</v>
      </c>
      <c r="H128" s="360">
        <f t="shared" ca="1" si="308"/>
        <v>-0.89767963047081878</v>
      </c>
      <c r="I128" s="360">
        <f t="shared" ca="1" si="309"/>
        <v>5.1820559673261073</v>
      </c>
      <c r="J128" s="360">
        <f t="shared" ca="1" si="310"/>
        <v>-100</v>
      </c>
      <c r="K128" s="360">
        <f t="shared" ca="1" si="311"/>
        <v>-100</v>
      </c>
      <c r="L128" s="360">
        <f t="shared" ca="1" si="312"/>
        <v>-100</v>
      </c>
      <c r="M128" s="360">
        <f t="shared" ca="1" si="313"/>
        <v>-100</v>
      </c>
      <c r="O128" s="419">
        <f t="shared" ca="1" si="314"/>
        <v>-4.8085578909357878</v>
      </c>
      <c r="P128" s="419">
        <f t="shared" ca="1" si="315"/>
        <v>-1.9786824241869851</v>
      </c>
      <c r="Q128" s="419">
        <f t="shared" ca="1" si="316"/>
        <v>-1.5298618151151828</v>
      </c>
      <c r="R128" s="419">
        <f t="shared" ca="1" si="317"/>
        <v>-1.6585734452086314</v>
      </c>
      <c r="S128" s="419">
        <f t="shared" ca="1" si="318"/>
        <v>0.36891697265582479</v>
      </c>
      <c r="T128" s="419">
        <f t="shared" ca="1" si="319"/>
        <v>-1.506486952696747</v>
      </c>
      <c r="U128" s="419">
        <f t="shared" ca="1" si="320"/>
        <v>-1.7547958607464551</v>
      </c>
      <c r="V128" s="419">
        <f t="shared" ca="1" si="321"/>
        <v>2.0097316151268814</v>
      </c>
      <c r="W128" s="419">
        <f t="shared" ca="1" si="322"/>
        <v>-100</v>
      </c>
      <c r="X128" s="419">
        <f t="shared" ca="1" si="323"/>
        <v>-100</v>
      </c>
      <c r="Y128" s="419">
        <f t="shared" ca="1" si="324"/>
        <v>-100</v>
      </c>
      <c r="Z128" s="419">
        <f t="shared" ca="1" si="325"/>
        <v>-100</v>
      </c>
      <c r="AB128" s="360"/>
      <c r="AC128" s="360"/>
      <c r="AD128" s="360"/>
      <c r="AE128" s="360"/>
      <c r="AF128" s="360">
        <f t="shared" ca="1" si="326"/>
        <v>-4.7181874533961548</v>
      </c>
      <c r="AG128" s="360">
        <f t="shared" ca="1" si="327"/>
        <v>-0.89504914780445688</v>
      </c>
      <c r="AH128" s="360">
        <f t="shared" ca="1" si="328"/>
        <v>-1.8035611534973839</v>
      </c>
      <c r="AI128" s="360">
        <f t="shared" ca="1" si="329"/>
        <v>-2.0836890176783243</v>
      </c>
      <c r="AJ128" s="360">
        <f t="shared" ca="1" si="330"/>
        <v>0.47712138916597269</v>
      </c>
      <c r="AK128" s="360">
        <f t="shared" ca="1" si="331"/>
        <v>-2.1551241717968992</v>
      </c>
      <c r="AL128" s="360">
        <f t="shared" ca="1" si="332"/>
        <v>-1.4035338452362538</v>
      </c>
      <c r="AM128" s="360">
        <f t="shared" ca="1" si="333"/>
        <v>2.3088639971883538</v>
      </c>
      <c r="AO128" s="419"/>
      <c r="AP128" s="419"/>
      <c r="AQ128" s="419"/>
      <c r="AR128" s="419"/>
      <c r="AS128" s="419">
        <f t="shared" ca="1" si="334"/>
        <v>-4.0897278339032823</v>
      </c>
      <c r="AT128" s="419">
        <f t="shared" ca="1" si="335"/>
        <v>-1.349541285348451</v>
      </c>
      <c r="AU128" s="419">
        <f t="shared" ca="1" si="336"/>
        <v>-1.8439204604436839</v>
      </c>
      <c r="AV128" s="419">
        <f t="shared" ca="1" si="337"/>
        <v>-2.2178920665891724</v>
      </c>
      <c r="AW128" s="419">
        <f t="shared" ca="1" si="338"/>
        <v>7.9361403399261121E-2</v>
      </c>
      <c r="AX128" s="419">
        <f t="shared" ca="1" si="339"/>
        <v>-1.5457862715339559</v>
      </c>
      <c r="AY128" s="419">
        <f t="shared" ca="1" si="340"/>
        <v>-1.4234647643134224</v>
      </c>
      <c r="AZ128" s="419">
        <f t="shared" ca="1" si="341"/>
        <v>2.2593110438185988</v>
      </c>
      <c r="BB128" s="419"/>
      <c r="BC128" s="419"/>
      <c r="BD128" s="419"/>
      <c r="BE128" s="419"/>
      <c r="BF128" s="419">
        <f t="shared" ca="1" si="342"/>
        <v>-2.2178920665891724</v>
      </c>
      <c r="BG128" s="419">
        <f t="shared" ca="1" si="343"/>
        <v>7.9361403399261121E-2</v>
      </c>
      <c r="BH128" s="419">
        <f t="shared" ca="1" si="344"/>
        <v>-1.5457862715339559</v>
      </c>
      <c r="BI128" s="419">
        <f t="shared" ca="1" si="345"/>
        <v>-1.4234647643134224</v>
      </c>
      <c r="BJ128" s="419">
        <f t="shared" ca="1" si="346"/>
        <v>2.2593110438185988</v>
      </c>
      <c r="BK128" s="419">
        <f t="shared" ca="1" si="347"/>
        <v>-100</v>
      </c>
      <c r="BL128" s="419">
        <f t="shared" ca="1" si="348"/>
        <v>-100</v>
      </c>
      <c r="BM128" s="419">
        <f t="shared" ca="1" si="349"/>
        <v>-100</v>
      </c>
    </row>
    <row r="129" spans="1:65" s="371" customFormat="1" x14ac:dyDescent="0.2">
      <c r="A129" s="420" t="s">
        <v>6</v>
      </c>
      <c r="B129" s="363">
        <f t="shared" ca="1" si="302"/>
        <v>-6.8045956800727936</v>
      </c>
      <c r="C129" s="363">
        <f t="shared" ca="1" si="303"/>
        <v>-3.543384314122477</v>
      </c>
      <c r="D129" s="363">
        <f t="shared" ca="1" si="304"/>
        <v>-0.65738527440821315</v>
      </c>
      <c r="E129" s="363">
        <f t="shared" ca="1" si="305"/>
        <v>1.36622486541998</v>
      </c>
      <c r="F129" s="363">
        <f t="shared" ca="1" si="306"/>
        <v>-1.1999702948018154</v>
      </c>
      <c r="G129" s="363">
        <f t="shared" ca="1" si="307"/>
        <v>-4.4060594876208228</v>
      </c>
      <c r="H129" s="363">
        <f t="shared" ca="1" si="308"/>
        <v>-0.89767963047081878</v>
      </c>
      <c r="I129" s="363">
        <f t="shared" ca="1" si="309"/>
        <v>5.1820559673261073</v>
      </c>
      <c r="J129" s="363">
        <f t="shared" ca="1" si="310"/>
        <v>-100</v>
      </c>
      <c r="K129" s="363">
        <f t="shared" ca="1" si="311"/>
        <v>-100</v>
      </c>
      <c r="L129" s="363">
        <f t="shared" ca="1" si="312"/>
        <v>-100</v>
      </c>
      <c r="M129" s="363">
        <f t="shared" ca="1" si="313"/>
        <v>-100</v>
      </c>
      <c r="O129" s="420">
        <f t="shared" ca="1" si="314"/>
        <v>-4.8085578909357878</v>
      </c>
      <c r="P129" s="420">
        <f t="shared" ca="1" si="315"/>
        <v>-1.9786824241869851</v>
      </c>
      <c r="Q129" s="420">
        <f t="shared" ca="1" si="316"/>
        <v>-1.5298618151151828</v>
      </c>
      <c r="R129" s="420">
        <f t="shared" ca="1" si="317"/>
        <v>-1.6585734452086314</v>
      </c>
      <c r="S129" s="420">
        <f t="shared" ca="1" si="318"/>
        <v>0.36891697265582479</v>
      </c>
      <c r="T129" s="420">
        <f t="shared" ca="1" si="319"/>
        <v>-1.506486952696747</v>
      </c>
      <c r="U129" s="420">
        <f t="shared" ca="1" si="320"/>
        <v>-1.7547958607464551</v>
      </c>
      <c r="V129" s="420">
        <f t="shared" ca="1" si="321"/>
        <v>2.0097316151268814</v>
      </c>
      <c r="W129" s="420">
        <f t="shared" ca="1" si="322"/>
        <v>-100</v>
      </c>
      <c r="X129" s="420">
        <f t="shared" ca="1" si="323"/>
        <v>-100</v>
      </c>
      <c r="Y129" s="420">
        <f t="shared" ca="1" si="324"/>
        <v>-100</v>
      </c>
      <c r="Z129" s="420">
        <f t="shared" ca="1" si="325"/>
        <v>-100</v>
      </c>
      <c r="AB129" s="363"/>
      <c r="AC129" s="363"/>
      <c r="AD129" s="363"/>
      <c r="AE129" s="363"/>
      <c r="AF129" s="363">
        <f t="shared" ca="1" si="326"/>
        <v>-4.7181874533961548</v>
      </c>
      <c r="AG129" s="363">
        <f t="shared" ca="1" si="327"/>
        <v>-0.89504914780445688</v>
      </c>
      <c r="AH129" s="363">
        <f t="shared" ca="1" si="328"/>
        <v>-1.8035611534973839</v>
      </c>
      <c r="AI129" s="363">
        <f t="shared" ca="1" si="329"/>
        <v>-2.0836890176783243</v>
      </c>
      <c r="AJ129" s="363">
        <f t="shared" ca="1" si="330"/>
        <v>0.47712138916597269</v>
      </c>
      <c r="AK129" s="363">
        <f t="shared" ca="1" si="331"/>
        <v>-2.1551241717968992</v>
      </c>
      <c r="AL129" s="363">
        <f t="shared" ca="1" si="332"/>
        <v>-1.4035338452362538</v>
      </c>
      <c r="AM129" s="363">
        <f t="shared" ca="1" si="333"/>
        <v>2.3088639971883538</v>
      </c>
      <c r="AO129" s="420"/>
      <c r="AP129" s="420"/>
      <c r="AQ129" s="420"/>
      <c r="AR129" s="420"/>
      <c r="AS129" s="420">
        <f t="shared" ca="1" si="334"/>
        <v>-4.0897278339032823</v>
      </c>
      <c r="AT129" s="420">
        <f t="shared" ca="1" si="335"/>
        <v>-1.349541285348451</v>
      </c>
      <c r="AU129" s="420">
        <f t="shared" ca="1" si="336"/>
        <v>-1.8439204604436839</v>
      </c>
      <c r="AV129" s="420">
        <f t="shared" ca="1" si="337"/>
        <v>-2.2178920665891724</v>
      </c>
      <c r="AW129" s="420">
        <f t="shared" ca="1" si="338"/>
        <v>7.9361403399261121E-2</v>
      </c>
      <c r="AX129" s="420">
        <f t="shared" ca="1" si="339"/>
        <v>-1.5457862715339559</v>
      </c>
      <c r="AY129" s="420">
        <f t="shared" ca="1" si="340"/>
        <v>-1.4234647643134224</v>
      </c>
      <c r="AZ129" s="420">
        <f t="shared" ca="1" si="341"/>
        <v>2.2593110438185988</v>
      </c>
      <c r="BB129" s="420"/>
      <c r="BC129" s="420"/>
      <c r="BD129" s="420"/>
      <c r="BE129" s="420"/>
      <c r="BF129" s="420">
        <f t="shared" ca="1" si="342"/>
        <v>-2.2178920665891724</v>
      </c>
      <c r="BG129" s="420">
        <f t="shared" ca="1" si="343"/>
        <v>7.9361403399261121E-2</v>
      </c>
      <c r="BH129" s="420">
        <f t="shared" ca="1" si="344"/>
        <v>-1.5457862715339559</v>
      </c>
      <c r="BI129" s="420">
        <f t="shared" ca="1" si="345"/>
        <v>-1.4234647643134224</v>
      </c>
      <c r="BJ129" s="420">
        <f t="shared" ca="1" si="346"/>
        <v>2.2593110438185988</v>
      </c>
      <c r="BK129" s="420">
        <f t="shared" ca="1" si="347"/>
        <v>-100</v>
      </c>
      <c r="BL129" s="420">
        <f t="shared" ca="1" si="348"/>
        <v>-100</v>
      </c>
      <c r="BM129" s="420">
        <f t="shared" ca="1" si="349"/>
        <v>-100</v>
      </c>
    </row>
    <row r="130" spans="1:65" s="411" customFormat="1" x14ac:dyDescent="0.2">
      <c r="A130" s="419" t="s">
        <v>8</v>
      </c>
      <c r="B130" s="360">
        <f t="shared" ref="B130:M130" ca="1" si="350">B19/AB19*100-100</f>
        <v>8.4437431064221329</v>
      </c>
      <c r="C130" s="360">
        <f t="shared" ca="1" si="350"/>
        <v>14.500529637728476</v>
      </c>
      <c r="D130" s="360">
        <f t="shared" ca="1" si="350"/>
        <v>2.1324794814388639</v>
      </c>
      <c r="E130" s="360">
        <f t="shared" ca="1" si="350"/>
        <v>-4.577152774067855</v>
      </c>
      <c r="F130" s="360">
        <f t="shared" ca="1" si="350"/>
        <v>-5.532922181605926</v>
      </c>
      <c r="G130" s="360">
        <f t="shared" ca="1" si="350"/>
        <v>0.96890686057906805</v>
      </c>
      <c r="H130" s="360">
        <f t="shared" ca="1" si="350"/>
        <v>-2.1656256166579482</v>
      </c>
      <c r="I130" s="360">
        <f t="shared" ca="1" si="350"/>
        <v>4.6015777541051648</v>
      </c>
      <c r="J130" s="360">
        <f t="shared" ca="1" si="350"/>
        <v>-100</v>
      </c>
      <c r="K130" s="360">
        <f t="shared" ca="1" si="350"/>
        <v>-100</v>
      </c>
      <c r="L130" s="360">
        <f t="shared" ca="1" si="350"/>
        <v>-100</v>
      </c>
      <c r="M130" s="360">
        <f t="shared" ca="1" si="350"/>
        <v>-100</v>
      </c>
      <c r="O130" s="419">
        <f t="shared" ca="1" si="314"/>
        <v>12.340968155983518</v>
      </c>
      <c r="P130" s="419">
        <f t="shared" ca="1" si="315"/>
        <v>7.8127700520890642</v>
      </c>
      <c r="Q130" s="419">
        <f t="shared" ca="1" si="316"/>
        <v>1.4315780764489858</v>
      </c>
      <c r="R130" s="419">
        <f t="shared" ca="1" si="317"/>
        <v>-5.6072505770230094</v>
      </c>
      <c r="S130" s="419">
        <f t="shared" ca="1" si="318"/>
        <v>-3.1671211241627049</v>
      </c>
      <c r="T130" s="419">
        <f t="shared" ca="1" si="319"/>
        <v>-1.8009807330096521</v>
      </c>
      <c r="U130" s="419">
        <f t="shared" ca="1" si="320"/>
        <v>-3.2939929421764873</v>
      </c>
      <c r="V130" s="419">
        <f t="shared" ca="1" si="321"/>
        <v>3.2886205740097836</v>
      </c>
      <c r="W130" s="419">
        <f t="shared" ca="1" si="322"/>
        <v>-100</v>
      </c>
      <c r="X130" s="419">
        <f t="shared" ca="1" si="323"/>
        <v>-100</v>
      </c>
      <c r="Y130" s="419">
        <f t="shared" ca="1" si="324"/>
        <v>-100</v>
      </c>
      <c r="Z130" s="419">
        <f t="shared" ca="1" si="325"/>
        <v>-100</v>
      </c>
      <c r="AB130" s="360"/>
      <c r="AC130" s="360"/>
      <c r="AD130" s="360"/>
      <c r="AE130" s="360"/>
      <c r="AF130" s="360">
        <f t="shared" ref="AF130:AL132" ca="1" si="351">AF19/AB19*100-100</f>
        <v>9.3247786342080872</v>
      </c>
      <c r="AG130" s="360">
        <f t="shared" ca="1" si="351"/>
        <v>9.1339190080028629</v>
      </c>
      <c r="AH130" s="360">
        <f t="shared" ca="1" si="351"/>
        <v>1.1345819638567178</v>
      </c>
      <c r="AI130" s="360">
        <f t="shared" ca="1" si="351"/>
        <v>-5.9252307368708585</v>
      </c>
      <c r="AJ130" s="360">
        <f t="shared" ca="1" si="351"/>
        <v>-1.3582259969062562</v>
      </c>
      <c r="AK130" s="360">
        <f t="shared" ca="1" si="351"/>
        <v>-2.1527388794574449</v>
      </c>
      <c r="AL130" s="360">
        <f t="shared" ca="1" si="351"/>
        <v>-4.7131138761432965</v>
      </c>
      <c r="AM130" s="360">
        <f t="shared" ref="AM130:AM156" ca="1" si="352">AM19/AI19*100-100</f>
        <v>4.2532845193709932</v>
      </c>
      <c r="AO130" s="419"/>
      <c r="AP130" s="419"/>
      <c r="AQ130" s="419"/>
      <c r="AR130" s="419"/>
      <c r="AS130" s="419">
        <f t="shared" ref="AS130:AY132" ca="1" si="353">AS19/AO19*100-100</f>
        <v>11.300866069006489</v>
      </c>
      <c r="AT130" s="419">
        <f t="shared" ca="1" si="353"/>
        <v>6.9054083226972551</v>
      </c>
      <c r="AU130" s="419">
        <f t="shared" ca="1" si="353"/>
        <v>1.6787601790133238</v>
      </c>
      <c r="AV130" s="419">
        <f t="shared" ca="1" si="353"/>
        <v>-6.2136847038918575</v>
      </c>
      <c r="AW130" s="419">
        <f t="shared" ca="1" si="353"/>
        <v>-2.3259068810166212</v>
      </c>
      <c r="AX130" s="419">
        <f t="shared" ca="1" si="353"/>
        <v>-1.4449481179143788</v>
      </c>
      <c r="AY130" s="419">
        <f t="shared" ca="1" si="353"/>
        <v>-4.2409972797857023</v>
      </c>
      <c r="AZ130" s="419">
        <f t="shared" ref="AZ130:AZ156" ca="1" si="354">AZ19/AV19*100-100</f>
        <v>3.9983028565042247</v>
      </c>
      <c r="BB130" s="419"/>
      <c r="BC130" s="419"/>
      <c r="BD130" s="419"/>
      <c r="BE130" s="419"/>
      <c r="BF130" s="419">
        <f t="shared" ref="BF130:BM130" ca="1" si="355">BF19/BB19*100-100</f>
        <v>-6.2136847038918575</v>
      </c>
      <c r="BG130" s="419">
        <f t="shared" ca="1" si="355"/>
        <v>-2.3259068810166212</v>
      </c>
      <c r="BH130" s="419">
        <f t="shared" ca="1" si="355"/>
        <v>-1.4449481179143788</v>
      </c>
      <c r="BI130" s="419">
        <f t="shared" ca="1" si="355"/>
        <v>-4.2409972797857023</v>
      </c>
      <c r="BJ130" s="419">
        <f t="shared" ca="1" si="355"/>
        <v>3.9983028565042247</v>
      </c>
      <c r="BK130" s="419">
        <f t="shared" ca="1" si="355"/>
        <v>-100</v>
      </c>
      <c r="BL130" s="419">
        <f t="shared" ca="1" si="355"/>
        <v>-100</v>
      </c>
      <c r="BM130" s="419">
        <f t="shared" ca="1" si="355"/>
        <v>-100</v>
      </c>
    </row>
    <row r="131" spans="1:65" s="371" customFormat="1" x14ac:dyDescent="0.2">
      <c r="A131" s="420" t="s">
        <v>9</v>
      </c>
      <c r="B131" s="363">
        <f t="shared" ref="B131:M131" ca="1" si="356">B20/AB20*100-100</f>
        <v>1.023450319867834</v>
      </c>
      <c r="C131" s="363">
        <f t="shared" ca="1" si="356"/>
        <v>16.407702356873969</v>
      </c>
      <c r="D131" s="363">
        <f t="shared" ca="1" si="356"/>
        <v>5.21034138735304</v>
      </c>
      <c r="E131" s="363">
        <f t="shared" ca="1" si="356"/>
        <v>3.5563918468086513</v>
      </c>
      <c r="F131" s="363">
        <f t="shared" ca="1" si="356"/>
        <v>0.67809637716511872</v>
      </c>
      <c r="G131" s="363">
        <f t="shared" ca="1" si="356"/>
        <v>7.5558849664810452</v>
      </c>
      <c r="H131" s="363">
        <f t="shared" ca="1" si="356"/>
        <v>2.9905927853579186</v>
      </c>
      <c r="I131" s="363">
        <f t="shared" ca="1" si="356"/>
        <v>10.417659664525502</v>
      </c>
      <c r="J131" s="363">
        <f t="shared" ca="1" si="356"/>
        <v>-100</v>
      </c>
      <c r="K131" s="363">
        <f t="shared" ca="1" si="356"/>
        <v>-100</v>
      </c>
      <c r="L131" s="363">
        <f t="shared" ca="1" si="356"/>
        <v>-100</v>
      </c>
      <c r="M131" s="363">
        <f t="shared" ca="1" si="356"/>
        <v>-100</v>
      </c>
      <c r="O131" s="420">
        <f t="shared" ca="1" si="314"/>
        <v>5.3250428792128872</v>
      </c>
      <c r="P131" s="420">
        <f t="shared" ca="1" si="315"/>
        <v>7.0904028851309135</v>
      </c>
      <c r="Q131" s="420">
        <f t="shared" ca="1" si="316"/>
        <v>4.5853816615603051</v>
      </c>
      <c r="R131" s="420">
        <f t="shared" ca="1" si="317"/>
        <v>0.85226944239637703</v>
      </c>
      <c r="S131" s="420">
        <f t="shared" ca="1" si="318"/>
        <v>3.7846636257653898</v>
      </c>
      <c r="T131" s="420">
        <f t="shared" ca="1" si="319"/>
        <v>2.8774590011259704</v>
      </c>
      <c r="U131" s="420">
        <f t="shared" ca="1" si="320"/>
        <v>1.7575790826445967</v>
      </c>
      <c r="V131" s="420">
        <f t="shared" ca="1" si="321"/>
        <v>7.4062707403739836</v>
      </c>
      <c r="W131" s="420">
        <f t="shared" ca="1" si="322"/>
        <v>-100</v>
      </c>
      <c r="X131" s="420">
        <f t="shared" ca="1" si="323"/>
        <v>-100</v>
      </c>
      <c r="Y131" s="420">
        <f t="shared" ca="1" si="324"/>
        <v>-100</v>
      </c>
      <c r="Z131" s="420">
        <f t="shared" ca="1" si="325"/>
        <v>-100</v>
      </c>
      <c r="AB131" s="363"/>
      <c r="AC131" s="363"/>
      <c r="AD131" s="363"/>
      <c r="AE131" s="363"/>
      <c r="AF131" s="363">
        <f t="shared" ca="1" si="351"/>
        <v>2.6613588840457965</v>
      </c>
      <c r="AG131" s="363">
        <f t="shared" ca="1" si="351"/>
        <v>8.6179696334273075</v>
      </c>
      <c r="AH131" s="363">
        <f t="shared" ca="1" si="351"/>
        <v>5.0307330638670749</v>
      </c>
      <c r="AI131" s="363">
        <f t="shared" ca="1" si="351"/>
        <v>0.6931978073992866</v>
      </c>
      <c r="AJ131" s="363">
        <f t="shared" ca="1" si="351"/>
        <v>6.4385246869954358</v>
      </c>
      <c r="AK131" s="363">
        <f t="shared" ca="1" si="351"/>
        <v>2.7944803185838509</v>
      </c>
      <c r="AL131" s="363">
        <f t="shared" ca="1" si="351"/>
        <v>-7.6131500452731871E-2</v>
      </c>
      <c r="AM131" s="363">
        <f t="shared" ca="1" si="352"/>
        <v>8.0522580837037765</v>
      </c>
      <c r="AO131" s="420"/>
      <c r="AP131" s="420"/>
      <c r="AQ131" s="420"/>
      <c r="AR131" s="420"/>
      <c r="AS131" s="420">
        <f t="shared" ca="1" si="353"/>
        <v>4.6434545336036166</v>
      </c>
      <c r="AT131" s="420">
        <f t="shared" ca="1" si="353"/>
        <v>5.8897613506624396</v>
      </c>
      <c r="AU131" s="420">
        <f t="shared" ca="1" si="353"/>
        <v>5.8862122084205879</v>
      </c>
      <c r="AV131" s="420">
        <f t="shared" ca="1" si="353"/>
        <v>0.28087826289551288</v>
      </c>
      <c r="AW131" s="420">
        <f t="shared" ca="1" si="353"/>
        <v>5.0654456299406405</v>
      </c>
      <c r="AX131" s="420">
        <f t="shared" ca="1" si="353"/>
        <v>3.7690979834984688</v>
      </c>
      <c r="AY131" s="420">
        <f t="shared" ca="1" si="353"/>
        <v>0.51639289229122198</v>
      </c>
      <c r="AZ131" s="420">
        <f t="shared" ca="1" si="354"/>
        <v>7.7287288968448422</v>
      </c>
      <c r="BB131" s="420"/>
      <c r="BC131" s="420"/>
      <c r="BD131" s="420"/>
      <c r="BE131" s="420"/>
      <c r="BF131" s="420">
        <f t="shared" ref="BF131:BM131" ca="1" si="357">BF20/BB20*100-100</f>
        <v>0.28087826289551288</v>
      </c>
      <c r="BG131" s="420">
        <f t="shared" ca="1" si="357"/>
        <v>5.0654456299406405</v>
      </c>
      <c r="BH131" s="420">
        <f t="shared" ca="1" si="357"/>
        <v>3.7690979834984688</v>
      </c>
      <c r="BI131" s="420">
        <f t="shared" ca="1" si="357"/>
        <v>0.51639289229122198</v>
      </c>
      <c r="BJ131" s="420">
        <f t="shared" ca="1" si="357"/>
        <v>7.7287288968448422</v>
      </c>
      <c r="BK131" s="420">
        <f t="shared" ca="1" si="357"/>
        <v>-100</v>
      </c>
      <c r="BL131" s="420">
        <f t="shared" ca="1" si="357"/>
        <v>-100</v>
      </c>
      <c r="BM131" s="420">
        <f t="shared" ca="1" si="357"/>
        <v>-100</v>
      </c>
    </row>
    <row r="132" spans="1:65" s="371" customFormat="1" x14ac:dyDescent="0.2">
      <c r="A132" s="420" t="s">
        <v>10</v>
      </c>
      <c r="B132" s="363">
        <f t="shared" ref="B132:M132" ca="1" si="358">B21/AB21*100-100</f>
        <v>46.68616598698577</v>
      </c>
      <c r="C132" s="363">
        <f t="shared" ca="1" si="358"/>
        <v>13.514354981861132</v>
      </c>
      <c r="D132" s="363">
        <f t="shared" ca="1" si="358"/>
        <v>-6.7515002662639034</v>
      </c>
      <c r="E132" s="363">
        <f t="shared" ca="1" si="358"/>
        <v>-25.509524508830822</v>
      </c>
      <c r="F132" s="363">
        <f t="shared" ca="1" si="358"/>
        <v>-30.29657059585378</v>
      </c>
      <c r="G132" s="363">
        <f t="shared" ca="1" si="358"/>
        <v>-24.8575601501189</v>
      </c>
      <c r="H132" s="363">
        <f t="shared" ca="1" si="358"/>
        <v>-24.352322949145943</v>
      </c>
      <c r="I132" s="363">
        <f t="shared" ca="1" si="358"/>
        <v>-13.385362662007751</v>
      </c>
      <c r="J132" s="363">
        <f t="shared" ca="1" si="358"/>
        <v>-100</v>
      </c>
      <c r="K132" s="363">
        <f t="shared" ca="1" si="358"/>
        <v>-100</v>
      </c>
      <c r="L132" s="363">
        <f t="shared" ca="1" si="358"/>
        <v>-100</v>
      </c>
      <c r="M132" s="363">
        <f t="shared" ca="1" si="358"/>
        <v>-100</v>
      </c>
      <c r="O132" s="420">
        <f t="shared" ca="1" si="314"/>
        <v>48.939045375172185</v>
      </c>
      <c r="P132" s="420">
        <f t="shared" ca="1" si="315"/>
        <v>13.455067289102757</v>
      </c>
      <c r="Q132" s="420">
        <f t="shared" ca="1" si="316"/>
        <v>-7.4584929060945626</v>
      </c>
      <c r="R132" s="420">
        <f t="shared" ca="1" si="317"/>
        <v>-23.896117666866473</v>
      </c>
      <c r="S132" s="420">
        <f t="shared" ca="1" si="318"/>
        <v>-29.701828452893636</v>
      </c>
      <c r="T132" s="420">
        <f t="shared" ca="1" si="319"/>
        <v>-23.896127068195412</v>
      </c>
      <c r="U132" s="420">
        <f t="shared" ca="1" si="320"/>
        <v>-25.024678892332346</v>
      </c>
      <c r="V132" s="420">
        <f t="shared" ca="1" si="321"/>
        <v>-11.46288986443669</v>
      </c>
      <c r="W132" s="420">
        <f t="shared" ca="1" si="322"/>
        <v>-100</v>
      </c>
      <c r="X132" s="420">
        <f t="shared" ca="1" si="323"/>
        <v>-100</v>
      </c>
      <c r="Y132" s="420">
        <f t="shared" ca="1" si="324"/>
        <v>-100</v>
      </c>
      <c r="Z132" s="420">
        <f t="shared" ca="1" si="325"/>
        <v>-100</v>
      </c>
      <c r="AB132" s="363"/>
      <c r="AC132" s="363"/>
      <c r="AD132" s="363"/>
      <c r="AE132" s="363"/>
      <c r="AF132" s="363">
        <f t="shared" ca="1" si="351"/>
        <v>46.035602315741073</v>
      </c>
      <c r="AG132" s="363">
        <f t="shared" ca="1" si="351"/>
        <v>14.707361795412169</v>
      </c>
      <c r="AH132" s="363">
        <f t="shared" ca="1" si="351"/>
        <v>-8.9956898768581368</v>
      </c>
      <c r="AI132" s="363">
        <f t="shared" ca="1" si="351"/>
        <v>-26.107235431780623</v>
      </c>
      <c r="AJ132" s="363">
        <f t="shared" ca="1" si="351"/>
        <v>-29.365373839510681</v>
      </c>
      <c r="AK132" s="363">
        <f t="shared" ca="1" si="351"/>
        <v>-24.086200130530557</v>
      </c>
      <c r="AL132" s="363">
        <f t="shared" ca="1" si="351"/>
        <v>-26.38306701060462</v>
      </c>
      <c r="AM132" s="363">
        <f t="shared" ca="1" si="352"/>
        <v>-8.727905511525563</v>
      </c>
      <c r="AO132" s="420"/>
      <c r="AP132" s="420"/>
      <c r="AQ132" s="420"/>
      <c r="AR132" s="420"/>
      <c r="AS132" s="420">
        <f t="shared" ca="1" si="353"/>
        <v>47.735933805056646</v>
      </c>
      <c r="AT132" s="420">
        <f t="shared" ca="1" si="353"/>
        <v>13.1847125872238</v>
      </c>
      <c r="AU132" s="420">
        <f t="shared" ca="1" si="353"/>
        <v>-9.0958866125072575</v>
      </c>
      <c r="AV132" s="420">
        <f t="shared" ca="1" si="353"/>
        <v>-25.57143308761178</v>
      </c>
      <c r="AW132" s="420">
        <f t="shared" ca="1" si="353"/>
        <v>-29.586405584731651</v>
      </c>
      <c r="AX132" s="420">
        <f t="shared" ca="1" si="353"/>
        <v>-24.549490807177122</v>
      </c>
      <c r="AY132" s="420">
        <f t="shared" ca="1" si="353"/>
        <v>-25.927114338949238</v>
      </c>
      <c r="AZ132" s="420">
        <f t="shared" ca="1" si="354"/>
        <v>-8.6899768372459789</v>
      </c>
      <c r="BB132" s="420"/>
      <c r="BC132" s="420"/>
      <c r="BD132" s="420"/>
      <c r="BE132" s="420"/>
      <c r="BF132" s="420">
        <f t="shared" ref="BF132:BM132" ca="1" si="359">BF21/BB21*100-100</f>
        <v>-25.57143308761178</v>
      </c>
      <c r="BG132" s="420">
        <f t="shared" ca="1" si="359"/>
        <v>-29.586405584731651</v>
      </c>
      <c r="BH132" s="420">
        <f t="shared" ca="1" si="359"/>
        <v>-24.549490807177122</v>
      </c>
      <c r="BI132" s="420">
        <f t="shared" ca="1" si="359"/>
        <v>-25.927114338949238</v>
      </c>
      <c r="BJ132" s="420">
        <f t="shared" ca="1" si="359"/>
        <v>-8.6899768372459789</v>
      </c>
      <c r="BK132" s="420">
        <f t="shared" ca="1" si="359"/>
        <v>-100</v>
      </c>
      <c r="BL132" s="420">
        <f t="shared" ca="1" si="359"/>
        <v>-100</v>
      </c>
      <c r="BM132" s="420">
        <f t="shared" ca="1" si="359"/>
        <v>-100</v>
      </c>
    </row>
    <row r="133" spans="1:65" s="371" customFormat="1" x14ac:dyDescent="0.2">
      <c r="A133" s="420" t="s">
        <v>11</v>
      </c>
      <c r="B133" s="363">
        <f t="shared" ref="B133:M133" ca="1" si="360">B22/AB22*100-100</f>
        <v>5.7165264924207975</v>
      </c>
      <c r="C133" s="363">
        <f t="shared" ca="1" si="360"/>
        <v>5.7258042745150135</v>
      </c>
      <c r="D133" s="363">
        <f t="shared" ca="1" si="360"/>
        <v>0.22356340737026414</v>
      </c>
      <c r="E133" s="363">
        <f t="shared" ca="1" si="360"/>
        <v>-12.231516342051748</v>
      </c>
      <c r="F133" s="363">
        <f t="shared" ca="1" si="360"/>
        <v>0.35388967940718885</v>
      </c>
      <c r="G133" s="363">
        <f t="shared" ca="1" si="360"/>
        <v>-2.4966398963272241E-2</v>
      </c>
      <c r="H133" s="363">
        <f t="shared" ca="1" si="360"/>
        <v>2.1394551929872847</v>
      </c>
      <c r="I133" s="363">
        <f t="shared" ca="1" si="360"/>
        <v>-4.5641044659449079</v>
      </c>
      <c r="J133" s="363">
        <f t="shared" ca="1" si="360"/>
        <v>-100</v>
      </c>
      <c r="K133" s="363">
        <f t="shared" ca="1" si="360"/>
        <v>-100</v>
      </c>
      <c r="L133" s="363">
        <f t="shared" ca="1" si="360"/>
        <v>-100</v>
      </c>
      <c r="M133" s="363">
        <f t="shared" ca="1" si="360"/>
        <v>-100</v>
      </c>
      <c r="O133" s="420">
        <f t="shared" ca="1" si="314"/>
        <v>7.7296488491822828</v>
      </c>
      <c r="P133" s="420">
        <f t="shared" ca="1" si="315"/>
        <v>5.3341695110228784</v>
      </c>
      <c r="Q133" s="420">
        <f t="shared" ca="1" si="316"/>
        <v>-1.8866978613996537</v>
      </c>
      <c r="R133" s="420">
        <f t="shared" ca="1" si="317"/>
        <v>-7.0184828029817083</v>
      </c>
      <c r="S133" s="420">
        <f t="shared" ca="1" si="318"/>
        <v>0.32121556519142302</v>
      </c>
      <c r="T133" s="420">
        <f t="shared" ca="1" si="319"/>
        <v>1.8274668157249607</v>
      </c>
      <c r="U133" s="420">
        <f t="shared" ca="1" si="320"/>
        <v>0.35287971271307583</v>
      </c>
      <c r="V133" s="420">
        <f t="shared" ca="1" si="321"/>
        <v>0.65197966284782183</v>
      </c>
      <c r="W133" s="420">
        <f t="shared" ca="1" si="322"/>
        <v>-100</v>
      </c>
      <c r="X133" s="420">
        <f t="shared" ca="1" si="323"/>
        <v>-100</v>
      </c>
      <c r="Y133" s="420">
        <f t="shared" ca="1" si="324"/>
        <v>-100</v>
      </c>
      <c r="Z133" s="420">
        <f t="shared" ca="1" si="325"/>
        <v>-100</v>
      </c>
      <c r="AB133" s="363"/>
      <c r="AC133" s="363"/>
      <c r="AD133" s="363"/>
      <c r="AE133" s="363"/>
      <c r="AF133" s="363">
        <f t="shared" ref="AF133:AF156" ca="1" si="361">AF22/AB22*100-100</f>
        <v>4.1576392814484109</v>
      </c>
      <c r="AG133" s="363">
        <f t="shared" ref="AG133:AG156" ca="1" si="362">AG22/AC22*100-100</f>
        <v>4.9833677962582499</v>
      </c>
      <c r="AH133" s="363">
        <f t="shared" ref="AH133:AH156" ca="1" si="363">AH22/AD22*100-100</f>
        <v>-3.1242905702848418</v>
      </c>
      <c r="AI133" s="363">
        <f t="shared" ref="AI133:AI156" ca="1" si="364">AI22/AE22*100-100</f>
        <v>-6.7932724016355621</v>
      </c>
      <c r="AJ133" s="363">
        <f t="shared" ref="AJ133:AJ156" ca="1" si="365">AJ22/AF22*100-100</f>
        <v>1.0789079070783174</v>
      </c>
      <c r="AK133" s="363">
        <f t="shared" ref="AK133:AK156" ca="1" si="366">AK22/AG22*100-100</f>
        <v>0.50784076798322531</v>
      </c>
      <c r="AL133" s="363">
        <f t="shared" ref="AL133:AL156" ca="1" si="367">AL22/AH22*100-100</f>
        <v>1.822926998216829</v>
      </c>
      <c r="AM133" s="363">
        <f t="shared" ca="1" si="352"/>
        <v>-7.0377655875361711E-2</v>
      </c>
      <c r="AO133" s="420"/>
      <c r="AP133" s="420"/>
      <c r="AQ133" s="420"/>
      <c r="AR133" s="420"/>
      <c r="AS133" s="420">
        <f t="shared" ref="AS133:AS156" ca="1" si="368">AS22/AO22*100-100</f>
        <v>6.1659801427181833</v>
      </c>
      <c r="AT133" s="420">
        <f t="shared" ref="AT133:AT156" ca="1" si="369">AT22/AP22*100-100</f>
        <v>3.9601151098624996</v>
      </c>
      <c r="AU133" s="420">
        <f t="shared" ref="AU133:AU156" ca="1" si="370">AU22/AQ22*100-100</f>
        <v>-3.7867220834965138</v>
      </c>
      <c r="AV133" s="420">
        <f t="shared" ref="AV133:AV156" ca="1" si="371">AV22/AR22*100-100</f>
        <v>-6.7753758907960133</v>
      </c>
      <c r="AW133" s="420">
        <f t="shared" ref="AW133:AW156" ca="1" si="372">AW22/AS22*100-100</f>
        <v>0.38037547891975976</v>
      </c>
      <c r="AX133" s="420">
        <f t="shared" ref="AX133:AX156" ca="1" si="373">AX22/AT22*100-100</f>
        <v>1.5982876692729491</v>
      </c>
      <c r="AY133" s="420">
        <f t="shared" ref="AY133:AY156" ca="1" si="374">AY22/AU22*100-100</f>
        <v>1.47135682525726</v>
      </c>
      <c r="AZ133" s="420">
        <f t="shared" ca="1" si="354"/>
        <v>0.11912622808014817</v>
      </c>
      <c r="BB133" s="420"/>
      <c r="BC133" s="420"/>
      <c r="BD133" s="420"/>
      <c r="BE133" s="420"/>
      <c r="BF133" s="420">
        <f t="shared" ref="BF133:BM133" ca="1" si="375">BF22/BB22*100-100</f>
        <v>-6.7753758907960133</v>
      </c>
      <c r="BG133" s="420">
        <f t="shared" ca="1" si="375"/>
        <v>0.38037547891975976</v>
      </c>
      <c r="BH133" s="420">
        <f t="shared" ca="1" si="375"/>
        <v>1.5982876692729491</v>
      </c>
      <c r="BI133" s="420">
        <f t="shared" ca="1" si="375"/>
        <v>1.47135682525726</v>
      </c>
      <c r="BJ133" s="420">
        <f t="shared" ca="1" si="375"/>
        <v>0.11912622808014817</v>
      </c>
      <c r="BK133" s="420">
        <f t="shared" ca="1" si="375"/>
        <v>-100</v>
      </c>
      <c r="BL133" s="420">
        <f t="shared" ca="1" si="375"/>
        <v>-100</v>
      </c>
      <c r="BM133" s="420">
        <f t="shared" ca="1" si="375"/>
        <v>-100</v>
      </c>
    </row>
    <row r="134" spans="1:65" s="411" customFormat="1" x14ac:dyDescent="0.2">
      <c r="A134" s="419" t="s">
        <v>12</v>
      </c>
      <c r="B134" s="360">
        <f t="shared" ref="B134:M134" ca="1" si="376">B23/AB23*100-100</f>
        <v>-2.0472309677405462</v>
      </c>
      <c r="C134" s="360">
        <f t="shared" ca="1" si="376"/>
        <v>0.89448788924906353</v>
      </c>
      <c r="D134" s="360">
        <f t="shared" ca="1" si="376"/>
        <v>1.1541994108331721</v>
      </c>
      <c r="E134" s="360">
        <f t="shared" ca="1" si="376"/>
        <v>3.2985320382386476</v>
      </c>
      <c r="F134" s="360">
        <f t="shared" ca="1" si="376"/>
        <v>-1.3393228079524704</v>
      </c>
      <c r="G134" s="360">
        <f t="shared" ca="1" si="376"/>
        <v>-0.50453468547021885</v>
      </c>
      <c r="H134" s="360">
        <f t="shared" ca="1" si="376"/>
        <v>-1.7762146840012463</v>
      </c>
      <c r="I134" s="360">
        <f t="shared" ca="1" si="376"/>
        <v>1.7384841430551319</v>
      </c>
      <c r="J134" s="360">
        <f t="shared" ca="1" si="376"/>
        <v>-100</v>
      </c>
      <c r="K134" s="360">
        <f t="shared" ca="1" si="376"/>
        <v>-100</v>
      </c>
      <c r="L134" s="360">
        <f t="shared" ca="1" si="376"/>
        <v>-100</v>
      </c>
      <c r="M134" s="360">
        <f t="shared" ca="1" si="376"/>
        <v>-100</v>
      </c>
      <c r="O134" s="419">
        <f t="shared" ca="1" si="314"/>
        <v>-0.32061687645203563</v>
      </c>
      <c r="P134" s="419">
        <f t="shared" ca="1" si="315"/>
        <v>-1.5194735625579767</v>
      </c>
      <c r="Q134" s="419">
        <f t="shared" ca="1" si="316"/>
        <v>3.4161443396101276E-3</v>
      </c>
      <c r="R134" s="419">
        <f t="shared" ca="1" si="317"/>
        <v>-0.1145473150920111</v>
      </c>
      <c r="S134" s="419">
        <f t="shared" ca="1" si="318"/>
        <v>0.18876540204819037</v>
      </c>
      <c r="T134" s="419">
        <f t="shared" ca="1" si="319"/>
        <v>0.97228820082648326</v>
      </c>
      <c r="U134" s="419">
        <f t="shared" ca="1" si="320"/>
        <v>-1.9348193503643074</v>
      </c>
      <c r="V134" s="419">
        <f t="shared" ca="1" si="321"/>
        <v>-0.72090759853173836</v>
      </c>
      <c r="W134" s="419">
        <f t="shared" ca="1" si="322"/>
        <v>-100</v>
      </c>
      <c r="X134" s="419">
        <f t="shared" ca="1" si="323"/>
        <v>-100</v>
      </c>
      <c r="Y134" s="419">
        <f t="shared" ca="1" si="324"/>
        <v>-100</v>
      </c>
      <c r="Z134" s="419">
        <f t="shared" ca="1" si="325"/>
        <v>-100</v>
      </c>
      <c r="AB134" s="360"/>
      <c r="AC134" s="360"/>
      <c r="AD134" s="360"/>
      <c r="AE134" s="360"/>
      <c r="AF134" s="360">
        <f t="shared" ca="1" si="361"/>
        <v>-1.1802009743543209</v>
      </c>
      <c r="AG134" s="360">
        <f t="shared" ca="1" si="362"/>
        <v>0.51024521294924341</v>
      </c>
      <c r="AH134" s="360">
        <f t="shared" ca="1" si="363"/>
        <v>0.54939247688440673</v>
      </c>
      <c r="AI134" s="360">
        <f t="shared" ca="1" si="364"/>
        <v>-0.10769750938611367</v>
      </c>
      <c r="AJ134" s="360">
        <f t="shared" ca="1" si="365"/>
        <v>0.85363607263488461</v>
      </c>
      <c r="AK134" s="360">
        <f t="shared" ca="1" si="366"/>
        <v>-0.3472465146293473</v>
      </c>
      <c r="AL134" s="360">
        <f t="shared" ca="1" si="367"/>
        <v>-1.8259088229529681</v>
      </c>
      <c r="AM134" s="360">
        <f t="shared" ca="1" si="352"/>
        <v>-0.7029488130380912</v>
      </c>
      <c r="AO134" s="419"/>
      <c r="AP134" s="419"/>
      <c r="AQ134" s="419"/>
      <c r="AR134" s="419"/>
      <c r="AS134" s="419">
        <f t="shared" ca="1" si="368"/>
        <v>1.3674383750000629E-2</v>
      </c>
      <c r="AT134" s="419">
        <f t="shared" ca="1" si="369"/>
        <v>-1.0065499302759378</v>
      </c>
      <c r="AU134" s="419">
        <f t="shared" ca="1" si="370"/>
        <v>0.27415944442002171</v>
      </c>
      <c r="AV134" s="419">
        <f t="shared" ca="1" si="371"/>
        <v>-0.4176480940945595</v>
      </c>
      <c r="AW134" s="419">
        <f t="shared" ca="1" si="372"/>
        <v>0.13871115545505575</v>
      </c>
      <c r="AX134" s="419">
        <f t="shared" ca="1" si="373"/>
        <v>0.93708503639410878</v>
      </c>
      <c r="AY134" s="419">
        <f t="shared" ca="1" si="374"/>
        <v>-1.8504405701356177</v>
      </c>
      <c r="AZ134" s="419">
        <f t="shared" ca="1" si="354"/>
        <v>-0.66414759550784197</v>
      </c>
      <c r="BB134" s="419"/>
      <c r="BC134" s="419"/>
      <c r="BD134" s="419"/>
      <c r="BE134" s="419"/>
      <c r="BF134" s="419">
        <f t="shared" ref="BF134:BM134" ca="1" si="377">BF23/BB23*100-100</f>
        <v>-0.4176480940945595</v>
      </c>
      <c r="BG134" s="419">
        <f t="shared" ca="1" si="377"/>
        <v>0.13871115545505575</v>
      </c>
      <c r="BH134" s="419">
        <f t="shared" ca="1" si="377"/>
        <v>0.93708503639410878</v>
      </c>
      <c r="BI134" s="419">
        <f t="shared" ca="1" si="377"/>
        <v>-1.8504405701356177</v>
      </c>
      <c r="BJ134" s="419">
        <f t="shared" ca="1" si="377"/>
        <v>-0.66414759550784197</v>
      </c>
      <c r="BK134" s="419">
        <f t="shared" ca="1" si="377"/>
        <v>-100</v>
      </c>
      <c r="BL134" s="419">
        <f t="shared" ca="1" si="377"/>
        <v>-100</v>
      </c>
      <c r="BM134" s="419">
        <f t="shared" ca="1" si="377"/>
        <v>-100</v>
      </c>
    </row>
    <row r="135" spans="1:65" s="371" customFormat="1" x14ac:dyDescent="0.2">
      <c r="A135" s="420" t="s">
        <v>13</v>
      </c>
      <c r="B135" s="363">
        <f t="shared" ref="B135:M135" ca="1" si="378">B24/AB24*100-100</f>
        <v>-1.1050421262633847</v>
      </c>
      <c r="C135" s="363">
        <f t="shared" ca="1" si="378"/>
        <v>1.7520753435581469</v>
      </c>
      <c r="D135" s="363">
        <f t="shared" ca="1" si="378"/>
        <v>1.551760387628363</v>
      </c>
      <c r="E135" s="363">
        <f t="shared" ca="1" si="378"/>
        <v>-0.94491509614698543</v>
      </c>
      <c r="F135" s="363">
        <f t="shared" ca="1" si="378"/>
        <v>-5.3039429674441863E-2</v>
      </c>
      <c r="G135" s="363">
        <f t="shared" ca="1" si="378"/>
        <v>1.7607765757469309</v>
      </c>
      <c r="H135" s="363">
        <f t="shared" ca="1" si="378"/>
        <v>2.1022984389776838</v>
      </c>
      <c r="I135" s="363">
        <f t="shared" ca="1" si="378"/>
        <v>-7.3347013897389957E-2</v>
      </c>
      <c r="J135" s="363">
        <f t="shared" ca="1" si="378"/>
        <v>-100</v>
      </c>
      <c r="K135" s="363">
        <f t="shared" ca="1" si="378"/>
        <v>-100</v>
      </c>
      <c r="L135" s="363">
        <f t="shared" ca="1" si="378"/>
        <v>-100</v>
      </c>
      <c r="M135" s="363">
        <f t="shared" ca="1" si="378"/>
        <v>-100</v>
      </c>
      <c r="O135" s="420">
        <f t="shared" ca="1" si="314"/>
        <v>-1.0761977206925337</v>
      </c>
      <c r="P135" s="420">
        <f t="shared" ca="1" si="315"/>
        <v>-0.93584353819066735</v>
      </c>
      <c r="Q135" s="420">
        <f t="shared" ca="1" si="316"/>
        <v>-0.10552351564240325</v>
      </c>
      <c r="R135" s="420">
        <f t="shared" ca="1" si="317"/>
        <v>-0.47542324802769542</v>
      </c>
      <c r="S135" s="420">
        <f t="shared" ca="1" si="318"/>
        <v>4.0119076950134058E-2</v>
      </c>
      <c r="T135" s="420">
        <f t="shared" ca="1" si="319"/>
        <v>1.4652365355966026</v>
      </c>
      <c r="U135" s="420">
        <f t="shared" ca="1" si="320"/>
        <v>1.0962057288622162</v>
      </c>
      <c r="V135" s="420">
        <f t="shared" ca="1" si="321"/>
        <v>1.3512820382229904</v>
      </c>
      <c r="W135" s="420">
        <f t="shared" ca="1" si="322"/>
        <v>-100</v>
      </c>
      <c r="X135" s="420">
        <f t="shared" ca="1" si="323"/>
        <v>-100</v>
      </c>
      <c r="Y135" s="420">
        <f t="shared" ca="1" si="324"/>
        <v>-100</v>
      </c>
      <c r="Z135" s="420">
        <f t="shared" ca="1" si="325"/>
        <v>-100</v>
      </c>
      <c r="AB135" s="363"/>
      <c r="AC135" s="363"/>
      <c r="AD135" s="363"/>
      <c r="AE135" s="363"/>
      <c r="AF135" s="363">
        <f t="shared" ca="1" si="361"/>
        <v>-1.1076334272546831</v>
      </c>
      <c r="AG135" s="363">
        <f t="shared" ca="1" si="362"/>
        <v>8.7233785817758758E-2</v>
      </c>
      <c r="AH135" s="363">
        <f t="shared" ca="1" si="363"/>
        <v>0.28878340438819805</v>
      </c>
      <c r="AI135" s="363">
        <f t="shared" ca="1" si="364"/>
        <v>-9.4959977828906972E-2</v>
      </c>
      <c r="AJ135" s="363">
        <f t="shared" ca="1" si="365"/>
        <v>0.54147217651757273</v>
      </c>
      <c r="AK135" s="363">
        <f t="shared" ca="1" si="366"/>
        <v>0.41787368662599533</v>
      </c>
      <c r="AL135" s="363">
        <f t="shared" ca="1" si="367"/>
        <v>1.3602094455592777</v>
      </c>
      <c r="AM135" s="363">
        <f t="shared" ca="1" si="352"/>
        <v>0.72476783809798917</v>
      </c>
      <c r="AO135" s="420"/>
      <c r="AP135" s="420"/>
      <c r="AQ135" s="420"/>
      <c r="AR135" s="420"/>
      <c r="AS135" s="420">
        <f t="shared" ca="1" si="368"/>
        <v>-0.44235591635550975</v>
      </c>
      <c r="AT135" s="420">
        <f t="shared" ca="1" si="369"/>
        <v>-0.72161182612731523</v>
      </c>
      <c r="AU135" s="420">
        <f t="shared" ca="1" si="370"/>
        <v>-2.2336855094522434E-2</v>
      </c>
      <c r="AV135" s="420">
        <f t="shared" ca="1" si="371"/>
        <v>-0.4814219585995545</v>
      </c>
      <c r="AW135" s="420">
        <f t="shared" ca="1" si="372"/>
        <v>0.19089549031912156</v>
      </c>
      <c r="AX135" s="420">
        <f t="shared" ca="1" si="373"/>
        <v>1.4732551943684911</v>
      </c>
      <c r="AY135" s="420">
        <f t="shared" ca="1" si="374"/>
        <v>1.1224430922468116</v>
      </c>
      <c r="AZ135" s="420">
        <f t="shared" ca="1" si="354"/>
        <v>0.73499849291911801</v>
      </c>
      <c r="BB135" s="420"/>
      <c r="BC135" s="420"/>
      <c r="BD135" s="420"/>
      <c r="BE135" s="420"/>
      <c r="BF135" s="420">
        <f t="shared" ref="BF135:BM135" ca="1" si="379">BF24/BB24*100-100</f>
        <v>-0.4814219585995545</v>
      </c>
      <c r="BG135" s="420">
        <f t="shared" ca="1" si="379"/>
        <v>0.19089549031912156</v>
      </c>
      <c r="BH135" s="420">
        <f t="shared" ca="1" si="379"/>
        <v>1.4732551943684911</v>
      </c>
      <c r="BI135" s="420">
        <f t="shared" ca="1" si="379"/>
        <v>1.1224430922468116</v>
      </c>
      <c r="BJ135" s="420">
        <f t="shared" ca="1" si="379"/>
        <v>0.73499849291911801</v>
      </c>
      <c r="BK135" s="420">
        <f t="shared" ca="1" si="379"/>
        <v>-100</v>
      </c>
      <c r="BL135" s="420">
        <f t="shared" ca="1" si="379"/>
        <v>-100</v>
      </c>
      <c r="BM135" s="420">
        <f t="shared" ca="1" si="379"/>
        <v>-100</v>
      </c>
    </row>
    <row r="136" spans="1:65" s="371" customFormat="1" x14ac:dyDescent="0.2">
      <c r="A136" s="420" t="s">
        <v>14</v>
      </c>
      <c r="B136" s="363">
        <f t="shared" ref="B136:M136" ca="1" si="380">B25/AB25*100-100</f>
        <v>-0.27429758884446187</v>
      </c>
      <c r="C136" s="363">
        <f t="shared" ca="1" si="380"/>
        <v>3.2589513385140094</v>
      </c>
      <c r="D136" s="363">
        <f t="shared" ca="1" si="380"/>
        <v>2.0875875673397388</v>
      </c>
      <c r="E136" s="363">
        <f t="shared" ca="1" si="380"/>
        <v>2.5040571959395521</v>
      </c>
      <c r="F136" s="363">
        <f t="shared" ca="1" si="380"/>
        <v>-3.5606008224391985</v>
      </c>
      <c r="G136" s="363">
        <f t="shared" ca="1" si="380"/>
        <v>-1.0057732376311463</v>
      </c>
      <c r="H136" s="363">
        <f t="shared" ca="1" si="380"/>
        <v>-1.3950059062745908</v>
      </c>
      <c r="I136" s="363">
        <f t="shared" ca="1" si="380"/>
        <v>3.9340062790037109</v>
      </c>
      <c r="J136" s="363">
        <f t="shared" ca="1" si="380"/>
        <v>-100</v>
      </c>
      <c r="K136" s="363">
        <f t="shared" ca="1" si="380"/>
        <v>-100</v>
      </c>
      <c r="L136" s="363">
        <f t="shared" ca="1" si="380"/>
        <v>-100</v>
      </c>
      <c r="M136" s="363">
        <f t="shared" ca="1" si="380"/>
        <v>-100</v>
      </c>
      <c r="O136" s="420">
        <f t="shared" ca="1" si="314"/>
        <v>0.26173725096987255</v>
      </c>
      <c r="P136" s="420">
        <f t="shared" ca="1" si="315"/>
        <v>1.2469391897393933</v>
      </c>
      <c r="Q136" s="420">
        <f t="shared" ca="1" si="316"/>
        <v>0.8157876804971238</v>
      </c>
      <c r="R136" s="420">
        <f t="shared" ca="1" si="317"/>
        <v>-1.6035741887614137</v>
      </c>
      <c r="S136" s="420">
        <f t="shared" ca="1" si="318"/>
        <v>-1.0078586702694849</v>
      </c>
      <c r="T136" s="420">
        <f t="shared" ca="1" si="319"/>
        <v>-0.35289385040859145</v>
      </c>
      <c r="U136" s="420">
        <f t="shared" ca="1" si="320"/>
        <v>-1.6787603967623994</v>
      </c>
      <c r="V136" s="420">
        <f t="shared" ca="1" si="321"/>
        <v>1.3978542804958067</v>
      </c>
      <c r="W136" s="420">
        <f t="shared" ca="1" si="322"/>
        <v>-100</v>
      </c>
      <c r="X136" s="420">
        <f t="shared" ca="1" si="323"/>
        <v>-100</v>
      </c>
      <c r="Y136" s="420">
        <f t="shared" ca="1" si="324"/>
        <v>-100</v>
      </c>
      <c r="Z136" s="420">
        <f t="shared" ca="1" si="325"/>
        <v>-100</v>
      </c>
      <c r="AB136" s="363"/>
      <c r="AC136" s="363"/>
      <c r="AD136" s="363"/>
      <c r="AE136" s="363"/>
      <c r="AF136" s="363">
        <f t="shared" ca="1" si="361"/>
        <v>1.6591340039507259</v>
      </c>
      <c r="AG136" s="363">
        <f t="shared" ca="1" si="362"/>
        <v>2.548739661545298</v>
      </c>
      <c r="AH136" s="363">
        <f t="shared" ca="1" si="363"/>
        <v>0.98564285452118838</v>
      </c>
      <c r="AI136" s="363">
        <f t="shared" ca="1" si="364"/>
        <v>-0.65531897668759598</v>
      </c>
      <c r="AJ136" s="363">
        <f t="shared" ca="1" si="365"/>
        <v>-1.4053677888909704</v>
      </c>
      <c r="AK136" s="363">
        <f t="shared" ca="1" si="366"/>
        <v>-1.3993738113450434</v>
      </c>
      <c r="AL136" s="363">
        <f t="shared" ca="1" si="367"/>
        <v>-2.1391898223540551</v>
      </c>
      <c r="AM136" s="363">
        <f t="shared" ca="1" si="352"/>
        <v>0.7466239445333116</v>
      </c>
      <c r="AO136" s="420"/>
      <c r="AP136" s="420"/>
      <c r="AQ136" s="420"/>
      <c r="AR136" s="420"/>
      <c r="AS136" s="420">
        <f t="shared" ca="1" si="368"/>
        <v>1.3163393875423139</v>
      </c>
      <c r="AT136" s="420">
        <f t="shared" ca="1" si="369"/>
        <v>1.4752154824249573</v>
      </c>
      <c r="AU136" s="420">
        <f t="shared" ca="1" si="370"/>
        <v>1.2939045436676508</v>
      </c>
      <c r="AV136" s="420">
        <f t="shared" ca="1" si="371"/>
        <v>-1.4784827792797017</v>
      </c>
      <c r="AW136" s="420">
        <f t="shared" ca="1" si="372"/>
        <v>-1.5420432343040034</v>
      </c>
      <c r="AX136" s="420">
        <f t="shared" ca="1" si="373"/>
        <v>-0.30291879695307955</v>
      </c>
      <c r="AY136" s="420">
        <f t="shared" ca="1" si="374"/>
        <v>-2.0349042588969439</v>
      </c>
      <c r="AZ136" s="420">
        <f t="shared" ca="1" si="354"/>
        <v>0.71649475990224687</v>
      </c>
      <c r="BB136" s="420"/>
      <c r="BC136" s="420"/>
      <c r="BD136" s="420"/>
      <c r="BE136" s="420"/>
      <c r="BF136" s="420">
        <f t="shared" ref="BF136:BM136" ca="1" si="381">BF25/BB25*100-100</f>
        <v>-1.4784827792797017</v>
      </c>
      <c r="BG136" s="420">
        <f t="shared" ca="1" si="381"/>
        <v>-1.5420432343040034</v>
      </c>
      <c r="BH136" s="420">
        <f t="shared" ca="1" si="381"/>
        <v>-0.30291879695307955</v>
      </c>
      <c r="BI136" s="420">
        <f t="shared" ca="1" si="381"/>
        <v>-2.0349042588969439</v>
      </c>
      <c r="BJ136" s="420">
        <f t="shared" ca="1" si="381"/>
        <v>0.71649475990224687</v>
      </c>
      <c r="BK136" s="420">
        <f t="shared" ca="1" si="381"/>
        <v>-100</v>
      </c>
      <c r="BL136" s="420">
        <f t="shared" ca="1" si="381"/>
        <v>-100</v>
      </c>
      <c r="BM136" s="420">
        <f t="shared" ca="1" si="381"/>
        <v>-100</v>
      </c>
    </row>
    <row r="137" spans="1:65" s="371" customFormat="1" x14ac:dyDescent="0.2">
      <c r="A137" s="420" t="s">
        <v>15</v>
      </c>
      <c r="B137" s="363">
        <f t="shared" ref="B137:M137" ca="1" si="382">B26/AB26*100-100</f>
        <v>-11.899159035531085</v>
      </c>
      <c r="C137" s="363">
        <f t="shared" ca="1" si="382"/>
        <v>-5.7386335877655199</v>
      </c>
      <c r="D137" s="363">
        <f t="shared" ca="1" si="382"/>
        <v>-2.8539794611787386</v>
      </c>
      <c r="E137" s="363">
        <f t="shared" ca="1" si="382"/>
        <v>4.4844159176821421</v>
      </c>
      <c r="F137" s="363">
        <f t="shared" ca="1" si="382"/>
        <v>-4.5857986963444262</v>
      </c>
      <c r="G137" s="363">
        <f t="shared" ca="1" si="382"/>
        <v>-8.7358962928267516</v>
      </c>
      <c r="H137" s="363">
        <f t="shared" ca="1" si="382"/>
        <v>-10.297197068707845</v>
      </c>
      <c r="I137" s="363">
        <f t="shared" ca="1" si="382"/>
        <v>5.1682390107752099</v>
      </c>
      <c r="J137" s="363">
        <f t="shared" ca="1" si="382"/>
        <v>-100</v>
      </c>
      <c r="K137" s="363">
        <f t="shared" ca="1" si="382"/>
        <v>-100</v>
      </c>
      <c r="L137" s="363">
        <f t="shared" ca="1" si="382"/>
        <v>-100</v>
      </c>
      <c r="M137" s="363">
        <f t="shared" ca="1" si="382"/>
        <v>-100</v>
      </c>
      <c r="O137" s="420">
        <f t="shared" ca="1" si="314"/>
        <v>-9.6604639771639143</v>
      </c>
      <c r="P137" s="420">
        <f t="shared" ca="1" si="315"/>
        <v>-9.5240679806330633</v>
      </c>
      <c r="Q137" s="420">
        <f t="shared" ca="1" si="316"/>
        <v>-3.4930449186896624</v>
      </c>
      <c r="R137" s="420">
        <f t="shared" ca="1" si="317"/>
        <v>-2.9225710501810909</v>
      </c>
      <c r="S137" s="420">
        <f t="shared" ca="1" si="318"/>
        <v>-5.4747169638341973</v>
      </c>
      <c r="T137" s="420">
        <f t="shared" ca="1" si="319"/>
        <v>-3.8071260261892377</v>
      </c>
      <c r="U137" s="420">
        <f t="shared" ca="1" si="320"/>
        <v>-9.5492492312187238</v>
      </c>
      <c r="V137" s="420">
        <f t="shared" ca="1" si="321"/>
        <v>-1.73988688242693</v>
      </c>
      <c r="W137" s="420">
        <f t="shared" ca="1" si="322"/>
        <v>-100</v>
      </c>
      <c r="X137" s="420">
        <f t="shared" ca="1" si="323"/>
        <v>-100</v>
      </c>
      <c r="Y137" s="420">
        <f t="shared" ca="1" si="324"/>
        <v>-100</v>
      </c>
      <c r="Z137" s="420">
        <f t="shared" ca="1" si="325"/>
        <v>-100</v>
      </c>
      <c r="AB137" s="363"/>
      <c r="AC137" s="363"/>
      <c r="AD137" s="363"/>
      <c r="AE137" s="363"/>
      <c r="AF137" s="363">
        <f t="shared" ca="1" si="361"/>
        <v>-11.139440090717727</v>
      </c>
      <c r="AG137" s="363">
        <f t="shared" ca="1" si="362"/>
        <v>-5.7023136144753437</v>
      </c>
      <c r="AH137" s="363">
        <f t="shared" ca="1" si="363"/>
        <v>-3.0118589772263391</v>
      </c>
      <c r="AI137" s="363">
        <f t="shared" ca="1" si="364"/>
        <v>-2.9111367536222872</v>
      </c>
      <c r="AJ137" s="363">
        <f t="shared" ca="1" si="365"/>
        <v>-2.0394194773390524</v>
      </c>
      <c r="AK137" s="363">
        <f t="shared" ca="1" si="366"/>
        <v>-7.6660447795340474</v>
      </c>
      <c r="AL137" s="363">
        <f t="shared" ca="1" si="367"/>
        <v>-9.1140609350739936</v>
      </c>
      <c r="AM137" s="363">
        <f t="shared" ca="1" si="352"/>
        <v>-2.5269071906895277</v>
      </c>
      <c r="AO137" s="420"/>
      <c r="AP137" s="420"/>
      <c r="AQ137" s="420"/>
      <c r="AR137" s="420"/>
      <c r="AS137" s="420">
        <f t="shared" ca="1" si="368"/>
        <v>-7.8175662674955504</v>
      </c>
      <c r="AT137" s="420">
        <f t="shared" ca="1" si="369"/>
        <v>-8.7450897697292476</v>
      </c>
      <c r="AU137" s="420">
        <f t="shared" ca="1" si="370"/>
        <v>-3.5514543146835962</v>
      </c>
      <c r="AV137" s="420">
        <f t="shared" ca="1" si="371"/>
        <v>-2.8462652114698841</v>
      </c>
      <c r="AW137" s="420">
        <f t="shared" ca="1" si="372"/>
        <v>-5.4142072082664896</v>
      </c>
      <c r="AX137" s="420">
        <f t="shared" ca="1" si="373"/>
        <v>-4.3920289112965918</v>
      </c>
      <c r="AY137" s="420">
        <f t="shared" ca="1" si="374"/>
        <v>-9.1705721809868521</v>
      </c>
      <c r="AZ137" s="420">
        <f t="shared" ca="1" si="354"/>
        <v>-2.5084282739109085</v>
      </c>
      <c r="BB137" s="420"/>
      <c r="BC137" s="420"/>
      <c r="BD137" s="420"/>
      <c r="BE137" s="420"/>
      <c r="BF137" s="420">
        <f t="shared" ref="BF137:BM137" ca="1" si="383">BF26/BB26*100-100</f>
        <v>-2.8462652114698841</v>
      </c>
      <c r="BG137" s="420">
        <f t="shared" ca="1" si="383"/>
        <v>-5.4142072082664896</v>
      </c>
      <c r="BH137" s="420">
        <f t="shared" ca="1" si="383"/>
        <v>-4.3920289112965918</v>
      </c>
      <c r="BI137" s="420">
        <f t="shared" ca="1" si="383"/>
        <v>-9.1705721809868521</v>
      </c>
      <c r="BJ137" s="420">
        <f t="shared" ca="1" si="383"/>
        <v>-2.5084282739109085</v>
      </c>
      <c r="BK137" s="420">
        <f t="shared" ca="1" si="383"/>
        <v>-100</v>
      </c>
      <c r="BL137" s="420">
        <f t="shared" ca="1" si="383"/>
        <v>-100</v>
      </c>
      <c r="BM137" s="420">
        <f t="shared" ca="1" si="383"/>
        <v>-100</v>
      </c>
    </row>
    <row r="138" spans="1:65" s="371" customFormat="1" x14ac:dyDescent="0.2">
      <c r="A138" s="420" t="s">
        <v>16</v>
      </c>
      <c r="B138" s="363">
        <f t="shared" ref="B138:M138" ca="1" si="384">B27/AB27*100-100</f>
        <v>-5.3462842238713506</v>
      </c>
      <c r="C138" s="363">
        <f t="shared" ca="1" si="384"/>
        <v>-3.4836024029413437</v>
      </c>
      <c r="D138" s="363">
        <f t="shared" ca="1" si="384"/>
        <v>-6.449444387985551</v>
      </c>
      <c r="E138" s="363">
        <f t="shared" ca="1" si="384"/>
        <v>-1.7977515524769956</v>
      </c>
      <c r="F138" s="363">
        <f t="shared" ca="1" si="384"/>
        <v>-2.9196812451381646</v>
      </c>
      <c r="G138" s="363">
        <f t="shared" ca="1" si="384"/>
        <v>-1.312568510893044</v>
      </c>
      <c r="H138" s="363">
        <f t="shared" ca="1" si="384"/>
        <v>-4.2441118015483852</v>
      </c>
      <c r="I138" s="363">
        <f t="shared" ca="1" si="384"/>
        <v>-1.0196644341312293</v>
      </c>
      <c r="J138" s="363">
        <f t="shared" ca="1" si="384"/>
        <v>-100</v>
      </c>
      <c r="K138" s="363">
        <f t="shared" ca="1" si="384"/>
        <v>-100</v>
      </c>
      <c r="L138" s="363">
        <f t="shared" ca="1" si="384"/>
        <v>-100</v>
      </c>
      <c r="M138" s="363">
        <f t="shared" ca="1" si="384"/>
        <v>-100</v>
      </c>
      <c r="O138" s="420">
        <f t="shared" ca="1" si="314"/>
        <v>-4.1786323492912913</v>
      </c>
      <c r="P138" s="420">
        <f t="shared" ca="1" si="315"/>
        <v>-5.8516140356827009</v>
      </c>
      <c r="Q138" s="420">
        <f t="shared" ca="1" si="316"/>
        <v>-3.9582540562233248</v>
      </c>
      <c r="R138" s="420">
        <f t="shared" ca="1" si="317"/>
        <v>-5.3940302208348072</v>
      </c>
      <c r="S138" s="420">
        <f t="shared" ca="1" si="318"/>
        <v>-0.71080593288678529</v>
      </c>
      <c r="T138" s="420">
        <f t="shared" ca="1" si="319"/>
        <v>1.3239269354176457</v>
      </c>
      <c r="U138" s="420">
        <f t="shared" ca="1" si="320"/>
        <v>-0.89266295776143068</v>
      </c>
      <c r="V138" s="420">
        <f t="shared" ca="1" si="321"/>
        <v>-2.1122125730196188</v>
      </c>
      <c r="W138" s="420">
        <f t="shared" ca="1" si="322"/>
        <v>-100</v>
      </c>
      <c r="X138" s="420">
        <f t="shared" ca="1" si="323"/>
        <v>-100</v>
      </c>
      <c r="Y138" s="420">
        <f t="shared" ca="1" si="324"/>
        <v>-100</v>
      </c>
      <c r="Z138" s="420">
        <f t="shared" ca="1" si="325"/>
        <v>-100</v>
      </c>
      <c r="AB138" s="363"/>
      <c r="AC138" s="363"/>
      <c r="AD138" s="363"/>
      <c r="AE138" s="363"/>
      <c r="AF138" s="363">
        <f t="shared" ca="1" si="361"/>
        <v>-4.5463922638653571</v>
      </c>
      <c r="AG138" s="363">
        <f t="shared" ca="1" si="362"/>
        <v>-3.9581965427973813</v>
      </c>
      <c r="AH138" s="363">
        <f t="shared" ca="1" si="363"/>
        <v>-3.9149057171387511</v>
      </c>
      <c r="AI138" s="363">
        <f t="shared" ca="1" si="364"/>
        <v>-4.048488626888286</v>
      </c>
      <c r="AJ138" s="363">
        <f t="shared" ca="1" si="365"/>
        <v>-0.51194019454999307</v>
      </c>
      <c r="AK138" s="363">
        <f t="shared" ca="1" si="366"/>
        <v>-0.58238165730564617</v>
      </c>
      <c r="AL138" s="363">
        <f t="shared" ca="1" si="367"/>
        <v>-0.91903691714284719</v>
      </c>
      <c r="AM138" s="363">
        <f t="shared" ca="1" si="352"/>
        <v>-2.9642937339126689</v>
      </c>
      <c r="AO138" s="420"/>
      <c r="AP138" s="420"/>
      <c r="AQ138" s="420"/>
      <c r="AR138" s="420"/>
      <c r="AS138" s="420">
        <f t="shared" ca="1" si="368"/>
        <v>-3.6767579595134663</v>
      </c>
      <c r="AT138" s="420">
        <f t="shared" ca="1" si="369"/>
        <v>-6.1590133675240537</v>
      </c>
      <c r="AU138" s="420">
        <f t="shared" ca="1" si="370"/>
        <v>-3.5765867416925943</v>
      </c>
      <c r="AV138" s="420">
        <f t="shared" ca="1" si="371"/>
        <v>-4.9682604495082074</v>
      </c>
      <c r="AW138" s="420">
        <f t="shared" ca="1" si="372"/>
        <v>-1.013254127261348</v>
      </c>
      <c r="AX138" s="420">
        <f t="shared" ca="1" si="373"/>
        <v>1.2468508987771258</v>
      </c>
      <c r="AY138" s="420">
        <f t="shared" ca="1" si="374"/>
        <v>-1.298569873668157</v>
      </c>
      <c r="AZ138" s="420">
        <f t="shared" ca="1" si="354"/>
        <v>-2.5232176315730896</v>
      </c>
      <c r="BB138" s="420"/>
      <c r="BC138" s="420"/>
      <c r="BD138" s="420"/>
      <c r="BE138" s="420"/>
      <c r="BF138" s="420">
        <f t="shared" ref="BF138:BM138" ca="1" si="385">BF27/BB27*100-100</f>
        <v>-4.9682604495082074</v>
      </c>
      <c r="BG138" s="420">
        <f t="shared" ca="1" si="385"/>
        <v>-1.013254127261348</v>
      </c>
      <c r="BH138" s="420">
        <f t="shared" ca="1" si="385"/>
        <v>1.2468508987771258</v>
      </c>
      <c r="BI138" s="420">
        <f t="shared" ca="1" si="385"/>
        <v>-1.298569873668157</v>
      </c>
      <c r="BJ138" s="420">
        <f t="shared" ca="1" si="385"/>
        <v>-2.5232176315730896</v>
      </c>
      <c r="BK138" s="420">
        <f t="shared" ca="1" si="385"/>
        <v>-100</v>
      </c>
      <c r="BL138" s="420">
        <f t="shared" ca="1" si="385"/>
        <v>-100</v>
      </c>
      <c r="BM138" s="420">
        <f t="shared" ca="1" si="385"/>
        <v>-100</v>
      </c>
    </row>
    <row r="139" spans="1:65" s="371" customFormat="1" x14ac:dyDescent="0.2">
      <c r="A139" s="420" t="s">
        <v>17</v>
      </c>
      <c r="B139" s="363">
        <f t="shared" ref="B139:M139" ca="1" si="386">B28/AB28*100-100</f>
        <v>-8.5166971657592967</v>
      </c>
      <c r="C139" s="363">
        <f t="shared" ca="1" si="386"/>
        <v>-10.071860915387703</v>
      </c>
      <c r="D139" s="363">
        <f t="shared" ca="1" si="386"/>
        <v>-6.8894031404593221</v>
      </c>
      <c r="E139" s="363">
        <f t="shared" ca="1" si="386"/>
        <v>-4.6782540530657286</v>
      </c>
      <c r="F139" s="363">
        <f t="shared" ca="1" si="386"/>
        <v>-5.0399262447433415</v>
      </c>
      <c r="G139" s="363">
        <f t="shared" ca="1" si="386"/>
        <v>-8.7638568867925244</v>
      </c>
      <c r="H139" s="363">
        <f t="shared" ca="1" si="386"/>
        <v>-10.862106038758952</v>
      </c>
      <c r="I139" s="363">
        <f t="shared" ca="1" si="386"/>
        <v>3.4571341927991881</v>
      </c>
      <c r="J139" s="363">
        <f t="shared" ca="1" si="386"/>
        <v>-100</v>
      </c>
      <c r="K139" s="363">
        <f t="shared" ca="1" si="386"/>
        <v>-100</v>
      </c>
      <c r="L139" s="363">
        <f t="shared" ca="1" si="386"/>
        <v>-100</v>
      </c>
      <c r="M139" s="363">
        <f t="shared" ca="1" si="386"/>
        <v>-100</v>
      </c>
      <c r="O139" s="420">
        <f t="shared" ca="1" si="314"/>
        <v>-6.3943945478058879</v>
      </c>
      <c r="P139" s="420">
        <f t="shared" ca="1" si="315"/>
        <v>-11.76103430717464</v>
      </c>
      <c r="Q139" s="420">
        <f t="shared" ca="1" si="316"/>
        <v>-6.9211550518557061</v>
      </c>
      <c r="R139" s="420">
        <f t="shared" ca="1" si="317"/>
        <v>-11.110088549269292</v>
      </c>
      <c r="S139" s="420">
        <f t="shared" ca="1" si="318"/>
        <v>-4.8508850924416436</v>
      </c>
      <c r="T139" s="420">
        <f t="shared" ca="1" si="319"/>
        <v>-5.4373644931146714</v>
      </c>
      <c r="U139" s="420">
        <f t="shared" ca="1" si="320"/>
        <v>-10.211090493559112</v>
      </c>
      <c r="V139" s="420">
        <f t="shared" ca="1" si="321"/>
        <v>-1.497172718977879</v>
      </c>
      <c r="W139" s="420">
        <f t="shared" ca="1" si="322"/>
        <v>-100</v>
      </c>
      <c r="X139" s="420">
        <f t="shared" ca="1" si="323"/>
        <v>-100</v>
      </c>
      <c r="Y139" s="420">
        <f t="shared" ca="1" si="324"/>
        <v>-100</v>
      </c>
      <c r="Z139" s="420">
        <f t="shared" ca="1" si="325"/>
        <v>-100</v>
      </c>
      <c r="AB139" s="363"/>
      <c r="AC139" s="363"/>
      <c r="AD139" s="363"/>
      <c r="AE139" s="363"/>
      <c r="AF139" s="363">
        <f t="shared" ca="1" si="361"/>
        <v>-9.2687633477414124</v>
      </c>
      <c r="AG139" s="363">
        <f t="shared" ca="1" si="362"/>
        <v>-9.1454314580530109</v>
      </c>
      <c r="AH139" s="363">
        <f t="shared" ca="1" si="363"/>
        <v>-6.3869055361735434</v>
      </c>
      <c r="AI139" s="363">
        <f t="shared" ca="1" si="364"/>
        <v>-10.122698668535506</v>
      </c>
      <c r="AJ139" s="363">
        <f t="shared" ca="1" si="365"/>
        <v>-4.2242761777363569</v>
      </c>
      <c r="AK139" s="363">
        <f t="shared" ca="1" si="366"/>
        <v>-8.6336741750484833</v>
      </c>
      <c r="AL139" s="363">
        <f t="shared" ca="1" si="367"/>
        <v>-9.3876061621854774</v>
      </c>
      <c r="AM139" s="363">
        <f t="shared" ca="1" si="352"/>
        <v>-3.8413962671392738</v>
      </c>
      <c r="AO139" s="420"/>
      <c r="AP139" s="420"/>
      <c r="AQ139" s="420"/>
      <c r="AR139" s="420"/>
      <c r="AS139" s="420">
        <f t="shared" ca="1" si="368"/>
        <v>-7.1170399617539601</v>
      </c>
      <c r="AT139" s="420">
        <f t="shared" ca="1" si="369"/>
        <v>-10.668199785169193</v>
      </c>
      <c r="AU139" s="420">
        <f t="shared" ca="1" si="370"/>
        <v>-6.6769588839920004</v>
      </c>
      <c r="AV139" s="420">
        <f t="shared" ca="1" si="371"/>
        <v>-10.871626970062181</v>
      </c>
      <c r="AW139" s="420">
        <f t="shared" ca="1" si="372"/>
        <v>-5.7367475986955441</v>
      </c>
      <c r="AX139" s="420">
        <f t="shared" ca="1" si="373"/>
        <v>-6.4305561076789672</v>
      </c>
      <c r="AY139" s="420">
        <f t="shared" ca="1" si="374"/>
        <v>-10.116640659543876</v>
      </c>
      <c r="AZ139" s="420">
        <f t="shared" ca="1" si="354"/>
        <v>-3.5131626644839997</v>
      </c>
      <c r="BB139" s="420"/>
      <c r="BC139" s="420"/>
      <c r="BD139" s="420"/>
      <c r="BE139" s="420"/>
      <c r="BF139" s="420">
        <f t="shared" ref="BF139:BM139" ca="1" si="387">BF28/BB28*100-100</f>
        <v>-10.871626970062181</v>
      </c>
      <c r="BG139" s="420">
        <f t="shared" ca="1" si="387"/>
        <v>-5.7367475986955441</v>
      </c>
      <c r="BH139" s="420">
        <f t="shared" ca="1" si="387"/>
        <v>-6.4305561076789672</v>
      </c>
      <c r="BI139" s="420">
        <f t="shared" ca="1" si="387"/>
        <v>-10.116640659543876</v>
      </c>
      <c r="BJ139" s="420">
        <f t="shared" ca="1" si="387"/>
        <v>-3.5131626644839997</v>
      </c>
      <c r="BK139" s="420">
        <f t="shared" ca="1" si="387"/>
        <v>-100</v>
      </c>
      <c r="BL139" s="420">
        <f t="shared" ca="1" si="387"/>
        <v>-100</v>
      </c>
      <c r="BM139" s="420">
        <f t="shared" ca="1" si="387"/>
        <v>-100</v>
      </c>
    </row>
    <row r="140" spans="1:65" s="371" customFormat="1" x14ac:dyDescent="0.2">
      <c r="A140" s="420" t="s">
        <v>18</v>
      </c>
      <c r="B140" s="363">
        <f t="shared" ref="B140:M140" ca="1" si="388">B29/AB29*100-100</f>
        <v>-16.237997899575632</v>
      </c>
      <c r="C140" s="363">
        <f t="shared" ca="1" si="388"/>
        <v>-14.535146919143045</v>
      </c>
      <c r="D140" s="363">
        <f t="shared" ca="1" si="388"/>
        <v>-15.550840405735741</v>
      </c>
      <c r="E140" s="363">
        <f t="shared" ca="1" si="388"/>
        <v>-6.2146148915067272</v>
      </c>
      <c r="F140" s="363">
        <f t="shared" ca="1" si="388"/>
        <v>-7.0826393388893223</v>
      </c>
      <c r="G140" s="363">
        <f t="shared" ca="1" si="388"/>
        <v>-9.8382745039932047</v>
      </c>
      <c r="H140" s="363">
        <f t="shared" ca="1" si="388"/>
        <v>-2.5146766334626278</v>
      </c>
      <c r="I140" s="363">
        <f t="shared" ca="1" si="388"/>
        <v>2.1602796753628297</v>
      </c>
      <c r="J140" s="363">
        <f t="shared" ca="1" si="388"/>
        <v>-100</v>
      </c>
      <c r="K140" s="363">
        <f t="shared" ca="1" si="388"/>
        <v>-100</v>
      </c>
      <c r="L140" s="363">
        <f t="shared" ca="1" si="388"/>
        <v>-100</v>
      </c>
      <c r="M140" s="363">
        <f t="shared" ca="1" si="388"/>
        <v>-100</v>
      </c>
      <c r="O140" s="420">
        <f t="shared" ca="1" si="314"/>
        <v>-14.07127938938774</v>
      </c>
      <c r="P140" s="420">
        <f t="shared" ca="1" si="315"/>
        <v>-17.491656102643759</v>
      </c>
      <c r="Q140" s="420">
        <f t="shared" ca="1" si="316"/>
        <v>-17.09532490474372</v>
      </c>
      <c r="R140" s="420">
        <f t="shared" ca="1" si="317"/>
        <v>-13.159108103761511</v>
      </c>
      <c r="S140" s="420">
        <f t="shared" ca="1" si="318"/>
        <v>-7.9567343722220585</v>
      </c>
      <c r="T140" s="420">
        <f t="shared" ca="1" si="319"/>
        <v>-5.8595631913304089</v>
      </c>
      <c r="U140" s="420">
        <f t="shared" ca="1" si="320"/>
        <v>-4.2193995049180444</v>
      </c>
      <c r="V140" s="420">
        <f t="shared" ca="1" si="321"/>
        <v>-4.1487572362333509</v>
      </c>
      <c r="W140" s="420">
        <f t="shared" ca="1" si="322"/>
        <v>-100</v>
      </c>
      <c r="X140" s="420">
        <f t="shared" ca="1" si="323"/>
        <v>-100</v>
      </c>
      <c r="Y140" s="420">
        <f t="shared" ca="1" si="324"/>
        <v>-100</v>
      </c>
      <c r="Z140" s="420">
        <f t="shared" ca="1" si="325"/>
        <v>-100</v>
      </c>
      <c r="AB140" s="363"/>
      <c r="AC140" s="363"/>
      <c r="AD140" s="363"/>
      <c r="AE140" s="363"/>
      <c r="AF140" s="363">
        <f t="shared" ca="1" si="361"/>
        <v>-17.186566286473735</v>
      </c>
      <c r="AG140" s="363">
        <f t="shared" ca="1" si="362"/>
        <v>-13.907447890145463</v>
      </c>
      <c r="AH140" s="363">
        <f t="shared" ca="1" si="363"/>
        <v>-17.095007187557215</v>
      </c>
      <c r="AI140" s="363">
        <f t="shared" ca="1" si="364"/>
        <v>-12.198814087350698</v>
      </c>
      <c r="AJ140" s="363">
        <f t="shared" ca="1" si="365"/>
        <v>-6.720890919010273</v>
      </c>
      <c r="AK140" s="363">
        <f t="shared" ca="1" si="366"/>
        <v>-8.9674029372216779</v>
      </c>
      <c r="AL140" s="363">
        <f t="shared" ca="1" si="367"/>
        <v>-4.0441178470832426</v>
      </c>
      <c r="AM140" s="363">
        <f t="shared" ca="1" si="352"/>
        <v>-5.2732102878355107</v>
      </c>
      <c r="AO140" s="420"/>
      <c r="AP140" s="420"/>
      <c r="AQ140" s="420"/>
      <c r="AR140" s="420"/>
      <c r="AS140" s="420">
        <f t="shared" ca="1" si="368"/>
        <v>-13.752321427608578</v>
      </c>
      <c r="AT140" s="420">
        <f t="shared" ca="1" si="369"/>
        <v>-16.701820968514241</v>
      </c>
      <c r="AU140" s="420">
        <f t="shared" ca="1" si="370"/>
        <v>-17.226569420101939</v>
      </c>
      <c r="AV140" s="420">
        <f t="shared" ca="1" si="371"/>
        <v>-12.831273798444244</v>
      </c>
      <c r="AW140" s="420">
        <f t="shared" ca="1" si="372"/>
        <v>-8.7484411924944112</v>
      </c>
      <c r="AX140" s="420">
        <f t="shared" ca="1" si="373"/>
        <v>-6.2015137334376647</v>
      </c>
      <c r="AY140" s="420">
        <f t="shared" ca="1" si="374"/>
        <v>-4.7813207719891153</v>
      </c>
      <c r="AZ140" s="420">
        <f t="shared" ca="1" si="354"/>
        <v>-5.4305313577191328</v>
      </c>
      <c r="BB140" s="420"/>
      <c r="BC140" s="420"/>
      <c r="BD140" s="420"/>
      <c r="BE140" s="420"/>
      <c r="BF140" s="420">
        <f t="shared" ref="BF140:BM140" ca="1" si="389">BF29/BB29*100-100</f>
        <v>-12.831273798444244</v>
      </c>
      <c r="BG140" s="420">
        <f t="shared" ca="1" si="389"/>
        <v>-8.7484411924944112</v>
      </c>
      <c r="BH140" s="420">
        <f t="shared" ca="1" si="389"/>
        <v>-6.2015137334376647</v>
      </c>
      <c r="BI140" s="420">
        <f t="shared" ca="1" si="389"/>
        <v>-4.7813207719891153</v>
      </c>
      <c r="BJ140" s="420">
        <f t="shared" ca="1" si="389"/>
        <v>-5.4305313577191328</v>
      </c>
      <c r="BK140" s="420">
        <f t="shared" ca="1" si="389"/>
        <v>-100</v>
      </c>
      <c r="BL140" s="420">
        <f t="shared" ca="1" si="389"/>
        <v>-100</v>
      </c>
      <c r="BM140" s="420">
        <f t="shared" ca="1" si="389"/>
        <v>-100</v>
      </c>
    </row>
    <row r="141" spans="1:65" s="371" customFormat="1" x14ac:dyDescent="0.2">
      <c r="A141" s="420" t="s">
        <v>19</v>
      </c>
      <c r="B141" s="363">
        <f t="shared" ref="B141:M141" ca="1" si="390">B30/AB30*100-100</f>
        <v>-13.906083005625874</v>
      </c>
      <c r="C141" s="363">
        <f t="shared" ca="1" si="390"/>
        <v>-8.2939731202017697</v>
      </c>
      <c r="D141" s="363">
        <f t="shared" ca="1" si="390"/>
        <v>2.2514771767301767</v>
      </c>
      <c r="E141" s="363">
        <f t="shared" ca="1" si="390"/>
        <v>5.1513012335517914</v>
      </c>
      <c r="F141" s="363">
        <f t="shared" ca="1" si="390"/>
        <v>-5.0372647305309215</v>
      </c>
      <c r="G141" s="363">
        <f t="shared" ca="1" si="390"/>
        <v>-14.73452866028417</v>
      </c>
      <c r="H141" s="363">
        <f t="shared" ca="1" si="390"/>
        <v>-4.0650574507195074</v>
      </c>
      <c r="I141" s="363">
        <f t="shared" ca="1" si="390"/>
        <v>-3.4999155827392485</v>
      </c>
      <c r="J141" s="363">
        <f t="shared" ca="1" si="390"/>
        <v>-100</v>
      </c>
      <c r="K141" s="363">
        <f t="shared" ca="1" si="390"/>
        <v>-100</v>
      </c>
      <c r="L141" s="363">
        <f t="shared" ca="1" si="390"/>
        <v>-100</v>
      </c>
      <c r="M141" s="363">
        <f t="shared" ca="1" si="390"/>
        <v>-100</v>
      </c>
      <c r="O141" s="420">
        <f t="shared" ca="1" si="314"/>
        <v>-10.59060702297198</v>
      </c>
      <c r="P141" s="420">
        <f t="shared" ca="1" si="315"/>
        <v>-6.1335273049530343</v>
      </c>
      <c r="Q141" s="420">
        <f t="shared" ca="1" si="316"/>
        <v>-3.3842969350351524</v>
      </c>
      <c r="R141" s="420">
        <f t="shared" ca="1" si="317"/>
        <v>-1.5702896831288058</v>
      </c>
      <c r="S141" s="420">
        <f t="shared" ca="1" si="318"/>
        <v>-0.41749393377740773</v>
      </c>
      <c r="T141" s="420">
        <f t="shared" ca="1" si="319"/>
        <v>-9.2195495128239173</v>
      </c>
      <c r="U141" s="420">
        <f t="shared" ca="1" si="320"/>
        <v>-8.3544533702614245</v>
      </c>
      <c r="V141" s="420">
        <f t="shared" ca="1" si="321"/>
        <v>-7.5486543684580738</v>
      </c>
      <c r="W141" s="420">
        <f t="shared" ca="1" si="322"/>
        <v>-100</v>
      </c>
      <c r="X141" s="420">
        <f t="shared" ca="1" si="323"/>
        <v>-100</v>
      </c>
      <c r="Y141" s="420">
        <f t="shared" ca="1" si="324"/>
        <v>-100</v>
      </c>
      <c r="Z141" s="420">
        <f t="shared" ca="1" si="325"/>
        <v>-100</v>
      </c>
      <c r="AB141" s="363"/>
      <c r="AC141" s="363"/>
      <c r="AD141" s="363"/>
      <c r="AE141" s="363"/>
      <c r="AF141" s="363">
        <f t="shared" ca="1" si="361"/>
        <v>-11.85323173388386</v>
      </c>
      <c r="AG141" s="363">
        <f t="shared" ca="1" si="362"/>
        <v>-4.1965495287914933</v>
      </c>
      <c r="AH141" s="363">
        <f t="shared" ca="1" si="363"/>
        <v>-2.6802561047759497</v>
      </c>
      <c r="AI141" s="363">
        <f t="shared" ca="1" si="364"/>
        <v>-1.0580538002411402</v>
      </c>
      <c r="AJ141" s="363">
        <f t="shared" ca="1" si="365"/>
        <v>-0.93440633587096045</v>
      </c>
      <c r="AK141" s="363">
        <f t="shared" ca="1" si="366"/>
        <v>-11.33431322878036</v>
      </c>
      <c r="AL141" s="363">
        <f t="shared" ca="1" si="367"/>
        <v>-8.7046042261467562</v>
      </c>
      <c r="AM141" s="363">
        <f t="shared" ca="1" si="352"/>
        <v>-7.5170842443089612</v>
      </c>
      <c r="AO141" s="420"/>
      <c r="AP141" s="420"/>
      <c r="AQ141" s="420"/>
      <c r="AR141" s="420"/>
      <c r="AS141" s="420">
        <f t="shared" ca="1" si="368"/>
        <v>-11.23242434089822</v>
      </c>
      <c r="AT141" s="420">
        <f t="shared" ca="1" si="369"/>
        <v>-5.0141121351249751</v>
      </c>
      <c r="AU141" s="420">
        <f t="shared" ca="1" si="370"/>
        <v>-2.8861538826158863</v>
      </c>
      <c r="AV141" s="420">
        <f t="shared" ca="1" si="371"/>
        <v>-2.2477796927575184</v>
      </c>
      <c r="AW141" s="420">
        <f t="shared" ca="1" si="372"/>
        <v>-1.0922222393438972</v>
      </c>
      <c r="AX141" s="420">
        <f t="shared" ca="1" si="373"/>
        <v>-9.6232871556656079</v>
      </c>
      <c r="AY141" s="420">
        <f t="shared" ca="1" si="374"/>
        <v>-8.9783369178545342</v>
      </c>
      <c r="AZ141" s="420">
        <f t="shared" ca="1" si="354"/>
        <v>-7.1922992983457874</v>
      </c>
      <c r="BB141" s="420"/>
      <c r="BC141" s="420"/>
      <c r="BD141" s="420"/>
      <c r="BE141" s="420"/>
      <c r="BF141" s="420">
        <f t="shared" ref="BF141:BM141" ca="1" si="391">BF30/BB30*100-100</f>
        <v>-2.2477796927575184</v>
      </c>
      <c r="BG141" s="420">
        <f t="shared" ca="1" si="391"/>
        <v>-1.0922222393438972</v>
      </c>
      <c r="BH141" s="420">
        <f t="shared" ca="1" si="391"/>
        <v>-9.6232871556656079</v>
      </c>
      <c r="BI141" s="420">
        <f t="shared" ca="1" si="391"/>
        <v>-8.9783369178545342</v>
      </c>
      <c r="BJ141" s="420">
        <f t="shared" ca="1" si="391"/>
        <v>-7.1922992983457874</v>
      </c>
      <c r="BK141" s="420">
        <f t="shared" ca="1" si="391"/>
        <v>-100</v>
      </c>
      <c r="BL141" s="420">
        <f t="shared" ca="1" si="391"/>
        <v>-100</v>
      </c>
      <c r="BM141" s="420">
        <f t="shared" ca="1" si="391"/>
        <v>-100</v>
      </c>
    </row>
    <row r="142" spans="1:65" s="371" customFormat="1" x14ac:dyDescent="0.2">
      <c r="A142" s="420" t="s">
        <v>20</v>
      </c>
      <c r="B142" s="363">
        <f t="shared" ref="B142:M142" ca="1" si="392">B31/AB31*100-100</f>
        <v>-7.054186032521244</v>
      </c>
      <c r="C142" s="363">
        <f t="shared" ca="1" si="392"/>
        <v>-1.3447280859494128</v>
      </c>
      <c r="D142" s="363">
        <f t="shared" ca="1" si="392"/>
        <v>0.317831020249983</v>
      </c>
      <c r="E142" s="363">
        <f t="shared" ca="1" si="392"/>
        <v>3.9337154782644177</v>
      </c>
      <c r="F142" s="363">
        <f t="shared" ca="1" si="392"/>
        <v>2.5029021262080562</v>
      </c>
      <c r="G142" s="363">
        <f t="shared" ca="1" si="392"/>
        <v>-0.31926237087814968</v>
      </c>
      <c r="H142" s="363">
        <f t="shared" ca="1" si="392"/>
        <v>-1.7973003988504814</v>
      </c>
      <c r="I142" s="363">
        <f t="shared" ca="1" si="392"/>
        <v>-0.70901181169483607</v>
      </c>
      <c r="J142" s="363">
        <f t="shared" ca="1" si="392"/>
        <v>-100</v>
      </c>
      <c r="K142" s="363">
        <f t="shared" ca="1" si="392"/>
        <v>-100</v>
      </c>
      <c r="L142" s="363">
        <f t="shared" ca="1" si="392"/>
        <v>-100</v>
      </c>
      <c r="M142" s="363">
        <f t="shared" ca="1" si="392"/>
        <v>-100</v>
      </c>
      <c r="O142" s="420">
        <f t="shared" ca="1" si="314"/>
        <v>-6.4364511236145461</v>
      </c>
      <c r="P142" s="420">
        <f t="shared" ca="1" si="315"/>
        <v>-4.1061004997163053</v>
      </c>
      <c r="Q142" s="420">
        <f t="shared" ca="1" si="316"/>
        <v>-1.2090416992088961</v>
      </c>
      <c r="R142" s="420">
        <f t="shared" ca="1" si="317"/>
        <v>0.61251536887965585</v>
      </c>
      <c r="S142" s="420">
        <f t="shared" ca="1" si="318"/>
        <v>3.5303723967031715</v>
      </c>
      <c r="T142" s="420">
        <f t="shared" ca="1" si="319"/>
        <v>0.14537873920896516</v>
      </c>
      <c r="U142" s="420">
        <f t="shared" ca="1" si="320"/>
        <v>-2.7789749318788068</v>
      </c>
      <c r="V142" s="420">
        <f t="shared" ca="1" si="321"/>
        <v>-2.6885096481518218</v>
      </c>
      <c r="W142" s="420">
        <f t="shared" ca="1" si="322"/>
        <v>-100</v>
      </c>
      <c r="X142" s="420">
        <f t="shared" ca="1" si="323"/>
        <v>-100</v>
      </c>
      <c r="Y142" s="420">
        <f t="shared" ca="1" si="324"/>
        <v>-100</v>
      </c>
      <c r="Z142" s="420">
        <f t="shared" ca="1" si="325"/>
        <v>-100</v>
      </c>
      <c r="AB142" s="363"/>
      <c r="AC142" s="363"/>
      <c r="AD142" s="363"/>
      <c r="AE142" s="363"/>
      <c r="AF142" s="363">
        <f t="shared" ca="1" si="361"/>
        <v>-6.542074092999357</v>
      </c>
      <c r="AG142" s="363">
        <f t="shared" ca="1" si="362"/>
        <v>-2.4295150310602054</v>
      </c>
      <c r="AH142" s="363">
        <f t="shared" ca="1" si="363"/>
        <v>-1.3205100890127</v>
      </c>
      <c r="AI142" s="363">
        <f t="shared" ca="1" si="364"/>
        <v>1.2516069784445563</v>
      </c>
      <c r="AJ142" s="363">
        <f t="shared" ca="1" si="365"/>
        <v>2.820834269400379</v>
      </c>
      <c r="AK142" s="363">
        <f t="shared" ca="1" si="366"/>
        <v>-1.5612072818111784</v>
      </c>
      <c r="AL142" s="363">
        <f t="shared" ca="1" si="367"/>
        <v>-2.9474156157116056</v>
      </c>
      <c r="AM142" s="363">
        <f t="shared" ca="1" si="352"/>
        <v>-3.1017370905046704</v>
      </c>
      <c r="AO142" s="420"/>
      <c r="AP142" s="420"/>
      <c r="AQ142" s="420"/>
      <c r="AR142" s="420"/>
      <c r="AS142" s="420">
        <f t="shared" ca="1" si="368"/>
        <v>-6.0044110716259098</v>
      </c>
      <c r="AT142" s="420">
        <f t="shared" ca="1" si="369"/>
        <v>-3.8347010437188089</v>
      </c>
      <c r="AU142" s="420">
        <f t="shared" ca="1" si="370"/>
        <v>-1.2390705397904611</v>
      </c>
      <c r="AV142" s="420">
        <f t="shared" ca="1" si="371"/>
        <v>0.79683486432034556</v>
      </c>
      <c r="AW142" s="420">
        <f t="shared" ca="1" si="372"/>
        <v>2.2366317335829677</v>
      </c>
      <c r="AX142" s="420">
        <f t="shared" ca="1" si="373"/>
        <v>-0.28841854538850953</v>
      </c>
      <c r="AY142" s="420">
        <f t="shared" ca="1" si="374"/>
        <v>-3.0396388664320426</v>
      </c>
      <c r="AZ142" s="420">
        <f t="shared" ca="1" si="354"/>
        <v>-3.0933441551730851</v>
      </c>
      <c r="BB142" s="420"/>
      <c r="BC142" s="420"/>
      <c r="BD142" s="420"/>
      <c r="BE142" s="420"/>
      <c r="BF142" s="420">
        <f t="shared" ref="BF142:BM142" ca="1" si="393">BF31/BB31*100-100</f>
        <v>0.79683486432034556</v>
      </c>
      <c r="BG142" s="420">
        <f t="shared" ca="1" si="393"/>
        <v>2.2366317335829677</v>
      </c>
      <c r="BH142" s="420">
        <f t="shared" ca="1" si="393"/>
        <v>-0.28841854538850953</v>
      </c>
      <c r="BI142" s="420">
        <f t="shared" ca="1" si="393"/>
        <v>-3.0396388664320426</v>
      </c>
      <c r="BJ142" s="420">
        <f t="shared" ca="1" si="393"/>
        <v>-3.0933441551730851</v>
      </c>
      <c r="BK142" s="420">
        <f t="shared" ca="1" si="393"/>
        <v>-100</v>
      </c>
      <c r="BL142" s="420">
        <f t="shared" ca="1" si="393"/>
        <v>-100</v>
      </c>
      <c r="BM142" s="420">
        <f t="shared" ca="1" si="393"/>
        <v>-100</v>
      </c>
    </row>
    <row r="143" spans="1:65" s="371" customFormat="1" x14ac:dyDescent="0.2">
      <c r="A143" s="420" t="s">
        <v>21</v>
      </c>
      <c r="B143" s="363">
        <f t="shared" ref="B143:M143" ca="1" si="394">B32/AB32*100-100</f>
        <v>-4.7602076630231238</v>
      </c>
      <c r="C143" s="363">
        <f t="shared" ca="1" si="394"/>
        <v>-0.44485153496999885</v>
      </c>
      <c r="D143" s="363">
        <f t="shared" ca="1" si="394"/>
        <v>-0.9954499611425689</v>
      </c>
      <c r="E143" s="363">
        <f t="shared" ca="1" si="394"/>
        <v>-0.3707173905514054</v>
      </c>
      <c r="F143" s="363">
        <f t="shared" ca="1" si="394"/>
        <v>7.6861242143935016</v>
      </c>
      <c r="G143" s="363">
        <f t="shared" ca="1" si="394"/>
        <v>2.3731727095611177</v>
      </c>
      <c r="H143" s="363">
        <f t="shared" ca="1" si="394"/>
        <v>-2.9306545983874202</v>
      </c>
      <c r="I143" s="363">
        <f t="shared" ca="1" si="394"/>
        <v>-3.6078171536680514</v>
      </c>
      <c r="J143" s="363">
        <f t="shared" ca="1" si="394"/>
        <v>-100</v>
      </c>
      <c r="K143" s="363">
        <f t="shared" ca="1" si="394"/>
        <v>-100</v>
      </c>
      <c r="L143" s="363">
        <f t="shared" ca="1" si="394"/>
        <v>-100</v>
      </c>
      <c r="M143" s="363">
        <f t="shared" ca="1" si="394"/>
        <v>-100</v>
      </c>
      <c r="O143" s="420">
        <f t="shared" ca="1" si="314"/>
        <v>-2.6312533854970042</v>
      </c>
      <c r="P143" s="420">
        <f t="shared" ca="1" si="315"/>
        <v>-2.5478896704476739</v>
      </c>
      <c r="Q143" s="420">
        <f t="shared" ca="1" si="316"/>
        <v>-2.2889757218116102</v>
      </c>
      <c r="R143" s="420">
        <f t="shared" ca="1" si="317"/>
        <v>-2.4541992589387007</v>
      </c>
      <c r="S143" s="420">
        <f t="shared" ca="1" si="318"/>
        <v>8.2388539927462006</v>
      </c>
      <c r="T143" s="420">
        <f t="shared" ca="1" si="319"/>
        <v>3.7481886578426327</v>
      </c>
      <c r="U143" s="420">
        <f t="shared" ca="1" si="320"/>
        <v>-3.3210557585493916</v>
      </c>
      <c r="V143" s="420">
        <f t="shared" ca="1" si="321"/>
        <v>-4.3213058868507659</v>
      </c>
      <c r="W143" s="420">
        <f t="shared" ca="1" si="322"/>
        <v>-100</v>
      </c>
      <c r="X143" s="420">
        <f t="shared" ca="1" si="323"/>
        <v>-100</v>
      </c>
      <c r="Y143" s="420">
        <f t="shared" ca="1" si="324"/>
        <v>-100</v>
      </c>
      <c r="Z143" s="420">
        <f t="shared" ca="1" si="325"/>
        <v>-100</v>
      </c>
      <c r="AB143" s="363"/>
      <c r="AC143" s="363"/>
      <c r="AD143" s="363"/>
      <c r="AE143" s="363"/>
      <c r="AF143" s="363">
        <f t="shared" ca="1" si="361"/>
        <v>-4.6153051318512723</v>
      </c>
      <c r="AG143" s="363">
        <f t="shared" ca="1" si="362"/>
        <v>-0.90925533939419267</v>
      </c>
      <c r="AH143" s="363">
        <f t="shared" ca="1" si="363"/>
        <v>-1.8040972742289085</v>
      </c>
      <c r="AI143" s="363">
        <f t="shared" ca="1" si="364"/>
        <v>2.141622411228397</v>
      </c>
      <c r="AJ143" s="363">
        <f t="shared" ca="1" si="365"/>
        <v>8.1383762429132247</v>
      </c>
      <c r="AK143" s="363">
        <f t="shared" ca="1" si="366"/>
        <v>1.1165866083007643</v>
      </c>
      <c r="AL143" s="363">
        <f t="shared" ca="1" si="367"/>
        <v>-3.817857859838</v>
      </c>
      <c r="AM143" s="363">
        <f t="shared" ca="1" si="352"/>
        <v>-5.2632560646850663</v>
      </c>
      <c r="AO143" s="420"/>
      <c r="AP143" s="420"/>
      <c r="AQ143" s="420"/>
      <c r="AR143" s="420"/>
      <c r="AS143" s="420">
        <f t="shared" ca="1" si="368"/>
        <v>-2.6767689603994711</v>
      </c>
      <c r="AT143" s="420">
        <f t="shared" ca="1" si="369"/>
        <v>-2.1860675906165739</v>
      </c>
      <c r="AU143" s="420">
        <f t="shared" ca="1" si="370"/>
        <v>-1.8307836536078383</v>
      </c>
      <c r="AV143" s="420">
        <f t="shared" ca="1" si="371"/>
        <v>1.3502433885857528</v>
      </c>
      <c r="AW143" s="420">
        <f t="shared" ca="1" si="372"/>
        <v>7.1422015769990566</v>
      </c>
      <c r="AX143" s="420">
        <f t="shared" ca="1" si="373"/>
        <v>2.220374432338474</v>
      </c>
      <c r="AY143" s="420">
        <f t="shared" ca="1" si="374"/>
        <v>-3.5832165344338307</v>
      </c>
      <c r="AZ143" s="420">
        <f t="shared" ca="1" si="354"/>
        <v>-5.5088311263559291</v>
      </c>
      <c r="BB143" s="420"/>
      <c r="BC143" s="420"/>
      <c r="BD143" s="420"/>
      <c r="BE143" s="420"/>
      <c r="BF143" s="420">
        <f t="shared" ref="BF143:BM143" ca="1" si="395">BF32/BB32*100-100</f>
        <v>1.3502433885857528</v>
      </c>
      <c r="BG143" s="420">
        <f t="shared" ca="1" si="395"/>
        <v>7.1422015769990566</v>
      </c>
      <c r="BH143" s="420">
        <f t="shared" ca="1" si="395"/>
        <v>2.220374432338474</v>
      </c>
      <c r="BI143" s="420">
        <f t="shared" ca="1" si="395"/>
        <v>-3.5832165344338307</v>
      </c>
      <c r="BJ143" s="420">
        <f t="shared" ca="1" si="395"/>
        <v>-5.5088311263559291</v>
      </c>
      <c r="BK143" s="420">
        <f t="shared" ca="1" si="395"/>
        <v>-100</v>
      </c>
      <c r="BL143" s="420">
        <f t="shared" ca="1" si="395"/>
        <v>-100</v>
      </c>
      <c r="BM143" s="420">
        <f t="shared" ca="1" si="395"/>
        <v>-100</v>
      </c>
    </row>
    <row r="144" spans="1:65" s="371" customFormat="1" x14ac:dyDescent="0.2">
      <c r="A144" s="420" t="s">
        <v>22</v>
      </c>
      <c r="B144" s="363">
        <f t="shared" ref="B144:M144" ca="1" si="396">B33/AB33*100-100</f>
        <v>9.9000014503345142</v>
      </c>
      <c r="C144" s="363">
        <f t="shared" ca="1" si="396"/>
        <v>3.7786689913041869</v>
      </c>
      <c r="D144" s="363">
        <f t="shared" ca="1" si="396"/>
        <v>17.213525999136721</v>
      </c>
      <c r="E144" s="363">
        <f t="shared" ca="1" si="396"/>
        <v>-0.79209219001609199</v>
      </c>
      <c r="F144" s="363">
        <f t="shared" ca="1" si="396"/>
        <v>-12.866651695388782</v>
      </c>
      <c r="G144" s="363">
        <f t="shared" ca="1" si="396"/>
        <v>10.155501205529063</v>
      </c>
      <c r="H144" s="363">
        <f t="shared" ca="1" si="396"/>
        <v>10.477079553881907</v>
      </c>
      <c r="I144" s="363">
        <f t="shared" ca="1" si="396"/>
        <v>37.895737248112709</v>
      </c>
      <c r="J144" s="363">
        <f t="shared" ca="1" si="396"/>
        <v>-100</v>
      </c>
      <c r="K144" s="363">
        <f t="shared" ca="1" si="396"/>
        <v>-100</v>
      </c>
      <c r="L144" s="363">
        <f t="shared" ca="1" si="396"/>
        <v>-100</v>
      </c>
      <c r="M144" s="363">
        <f t="shared" ca="1" si="396"/>
        <v>-100</v>
      </c>
      <c r="O144" s="420">
        <f t="shared" ca="1" si="314"/>
        <v>14.465320863209598</v>
      </c>
      <c r="P144" s="420">
        <f t="shared" ca="1" si="315"/>
        <v>0.34959160783580501</v>
      </c>
      <c r="Q144" s="420">
        <f t="shared" ca="1" si="316"/>
        <v>14.422818018161877</v>
      </c>
      <c r="R144" s="420">
        <f t="shared" ca="1" si="317"/>
        <v>1.5911959773503952</v>
      </c>
      <c r="S144" s="420">
        <f t="shared" ca="1" si="318"/>
        <v>-9.7838188737457017</v>
      </c>
      <c r="T144" s="420">
        <f t="shared" ca="1" si="319"/>
        <v>9.3128939891991394</v>
      </c>
      <c r="U144" s="420">
        <f t="shared" ca="1" si="320"/>
        <v>7.6227475665891546</v>
      </c>
      <c r="V144" s="420">
        <f t="shared" ca="1" si="321"/>
        <v>42.02206705521192</v>
      </c>
      <c r="W144" s="420">
        <f t="shared" ca="1" si="322"/>
        <v>-100</v>
      </c>
      <c r="X144" s="420">
        <f t="shared" ca="1" si="323"/>
        <v>-100</v>
      </c>
      <c r="Y144" s="420">
        <f t="shared" ca="1" si="324"/>
        <v>-100</v>
      </c>
      <c r="Z144" s="420">
        <f t="shared" ca="1" si="325"/>
        <v>-100</v>
      </c>
      <c r="AB144" s="363"/>
      <c r="AC144" s="363"/>
      <c r="AD144" s="363"/>
      <c r="AE144" s="363"/>
      <c r="AF144" s="363">
        <f t="shared" ca="1" si="361"/>
        <v>15.34450865792833</v>
      </c>
      <c r="AG144" s="363">
        <f t="shared" ca="1" si="362"/>
        <v>3.8434903351821674</v>
      </c>
      <c r="AH144" s="363">
        <f t="shared" ca="1" si="363"/>
        <v>13.350352416909857</v>
      </c>
      <c r="AI144" s="363">
        <f t="shared" ca="1" si="364"/>
        <v>5.281018185284637</v>
      </c>
      <c r="AJ144" s="363">
        <f t="shared" ca="1" si="365"/>
        <v>-9.5820912213824556</v>
      </c>
      <c r="AK144" s="363">
        <f t="shared" ca="1" si="366"/>
        <v>13.317203046385657</v>
      </c>
      <c r="AL144" s="363">
        <f t="shared" ca="1" si="367"/>
        <v>9.7614352652303467</v>
      </c>
      <c r="AM144" s="363">
        <f t="shared" ca="1" si="352"/>
        <v>42.086924654662454</v>
      </c>
      <c r="AO144" s="420"/>
      <c r="AP144" s="420"/>
      <c r="AQ144" s="420"/>
      <c r="AR144" s="420"/>
      <c r="AS144" s="420">
        <f t="shared" ca="1" si="368"/>
        <v>16.455240877258433</v>
      </c>
      <c r="AT144" s="420">
        <f t="shared" ca="1" si="369"/>
        <v>3.0462233431396868</v>
      </c>
      <c r="AU144" s="420">
        <f t="shared" ca="1" si="370"/>
        <v>13.639048714536301</v>
      </c>
      <c r="AV144" s="420">
        <f t="shared" ca="1" si="371"/>
        <v>5.2901921950386281</v>
      </c>
      <c r="AW144" s="420">
        <f t="shared" ca="1" si="372"/>
        <v>-9.5517277924516293</v>
      </c>
      <c r="AX144" s="420">
        <f t="shared" ca="1" si="373"/>
        <v>13.257191117296145</v>
      </c>
      <c r="AY144" s="420">
        <f t="shared" ca="1" si="374"/>
        <v>10.080791869119949</v>
      </c>
      <c r="AZ144" s="420">
        <f t="shared" ca="1" si="354"/>
        <v>42.389947080696942</v>
      </c>
      <c r="BB144" s="420"/>
      <c r="BC144" s="420"/>
      <c r="BD144" s="420"/>
      <c r="BE144" s="420"/>
      <c r="BF144" s="420">
        <f t="shared" ref="BF144:BM144" ca="1" si="397">BF33/BB33*100-100</f>
        <v>5.2901921950386281</v>
      </c>
      <c r="BG144" s="420">
        <f t="shared" ca="1" si="397"/>
        <v>-9.5517277924516293</v>
      </c>
      <c r="BH144" s="420">
        <f t="shared" ca="1" si="397"/>
        <v>13.257191117296145</v>
      </c>
      <c r="BI144" s="420">
        <f t="shared" ca="1" si="397"/>
        <v>10.080791869119949</v>
      </c>
      <c r="BJ144" s="420">
        <f t="shared" ca="1" si="397"/>
        <v>42.389947080696942</v>
      </c>
      <c r="BK144" s="420">
        <f t="shared" ca="1" si="397"/>
        <v>-100</v>
      </c>
      <c r="BL144" s="420">
        <f t="shared" ca="1" si="397"/>
        <v>-100</v>
      </c>
      <c r="BM144" s="420">
        <f t="shared" ca="1" si="397"/>
        <v>-100</v>
      </c>
    </row>
    <row r="145" spans="1:65" s="371" customFormat="1" x14ac:dyDescent="0.2">
      <c r="A145" s="420" t="s">
        <v>23</v>
      </c>
      <c r="B145" s="363">
        <f t="shared" ref="B145:M145" ca="1" si="398">B34/AB34*100-100</f>
        <v>5.7987872405329739</v>
      </c>
      <c r="C145" s="363">
        <f t="shared" ca="1" si="398"/>
        <v>11.44429997241329</v>
      </c>
      <c r="D145" s="363">
        <f t="shared" ca="1" si="398"/>
        <v>11.248725809541497</v>
      </c>
      <c r="E145" s="363">
        <f t="shared" ca="1" si="398"/>
        <v>6.801607395056223</v>
      </c>
      <c r="F145" s="363">
        <f t="shared" ca="1" si="398"/>
        <v>-0.95810466840575259</v>
      </c>
      <c r="G145" s="363">
        <f t="shared" ca="1" si="398"/>
        <v>-3.9841242662987639</v>
      </c>
      <c r="H145" s="363">
        <f t="shared" ca="1" si="398"/>
        <v>-2.1300244592628985</v>
      </c>
      <c r="I145" s="363">
        <f t="shared" ca="1" si="398"/>
        <v>-2.8583062480766159</v>
      </c>
      <c r="J145" s="363">
        <f t="shared" ca="1" si="398"/>
        <v>-100</v>
      </c>
      <c r="K145" s="363">
        <f t="shared" ca="1" si="398"/>
        <v>-100</v>
      </c>
      <c r="L145" s="363">
        <f t="shared" ca="1" si="398"/>
        <v>-100</v>
      </c>
      <c r="M145" s="363">
        <f t="shared" ca="1" si="398"/>
        <v>-100</v>
      </c>
      <c r="O145" s="420">
        <f t="shared" ca="1" si="314"/>
        <v>7.2663274587888793</v>
      </c>
      <c r="P145" s="420">
        <f t="shared" ca="1" si="315"/>
        <v>8.600141719196472</v>
      </c>
      <c r="Q145" s="420">
        <f t="shared" ca="1" si="316"/>
        <v>8.8111468820617489</v>
      </c>
      <c r="R145" s="420">
        <f t="shared" ca="1" si="317"/>
        <v>4.7473281669919913</v>
      </c>
      <c r="S145" s="420">
        <f t="shared" ca="1" si="318"/>
        <v>1.6306095964424117</v>
      </c>
      <c r="T145" s="420">
        <f t="shared" ca="1" si="319"/>
        <v>-2.4443079561501548</v>
      </c>
      <c r="U145" s="420">
        <f t="shared" ca="1" si="320"/>
        <v>-3.20997629898892</v>
      </c>
      <c r="V145" s="420">
        <f t="shared" ca="1" si="321"/>
        <v>-3.6754465940296939</v>
      </c>
      <c r="W145" s="420">
        <f t="shared" ca="1" si="322"/>
        <v>-100</v>
      </c>
      <c r="X145" s="420">
        <f t="shared" ca="1" si="323"/>
        <v>-100</v>
      </c>
      <c r="Y145" s="420">
        <f t="shared" ca="1" si="324"/>
        <v>-100</v>
      </c>
      <c r="Z145" s="420">
        <f t="shared" ca="1" si="325"/>
        <v>-100</v>
      </c>
      <c r="AB145" s="363"/>
      <c r="AC145" s="363"/>
      <c r="AD145" s="363"/>
      <c r="AE145" s="363"/>
      <c r="AF145" s="363">
        <f t="shared" ca="1" si="361"/>
        <v>7.7226738919537752</v>
      </c>
      <c r="AG145" s="363">
        <f t="shared" ca="1" si="362"/>
        <v>10.306607288363764</v>
      </c>
      <c r="AH145" s="363">
        <f t="shared" ca="1" si="363"/>
        <v>9.3758243250102282</v>
      </c>
      <c r="AI145" s="363">
        <f t="shared" ca="1" si="364"/>
        <v>5.1439369009414833</v>
      </c>
      <c r="AJ145" s="363">
        <f t="shared" ca="1" si="365"/>
        <v>1.6804074155840851</v>
      </c>
      <c r="AK145" s="363">
        <f t="shared" ca="1" si="366"/>
        <v>-4.5129620480875587</v>
      </c>
      <c r="AL145" s="363">
        <f t="shared" ca="1" si="367"/>
        <v>-3.3449835702847821</v>
      </c>
      <c r="AM145" s="363">
        <f t="shared" ca="1" si="352"/>
        <v>-4.3378145953424649</v>
      </c>
      <c r="AO145" s="420"/>
      <c r="AP145" s="420"/>
      <c r="AQ145" s="420"/>
      <c r="AR145" s="420"/>
      <c r="AS145" s="420">
        <f t="shared" ca="1" si="368"/>
        <v>8.1634924395304438</v>
      </c>
      <c r="AT145" s="420">
        <f t="shared" ca="1" si="369"/>
        <v>8.9824480548709857</v>
      </c>
      <c r="AU145" s="420">
        <f t="shared" ca="1" si="370"/>
        <v>8.8249028635670328</v>
      </c>
      <c r="AV145" s="420">
        <f t="shared" ca="1" si="371"/>
        <v>4.7852927998774675</v>
      </c>
      <c r="AW145" s="420">
        <f t="shared" ca="1" si="372"/>
        <v>1.0552728991956002</v>
      </c>
      <c r="AX145" s="420">
        <f t="shared" ca="1" si="373"/>
        <v>-2.8825394622415388</v>
      </c>
      <c r="AY145" s="420">
        <f t="shared" ca="1" si="374"/>
        <v>-3.4685257487606549</v>
      </c>
      <c r="AZ145" s="420">
        <f t="shared" ca="1" si="354"/>
        <v>-4.1292151823397774</v>
      </c>
      <c r="BB145" s="420"/>
      <c r="BC145" s="420"/>
      <c r="BD145" s="420"/>
      <c r="BE145" s="420"/>
      <c r="BF145" s="420">
        <f t="shared" ref="BF145:BM145" ca="1" si="399">BF34/BB34*100-100</f>
        <v>4.7852927998774675</v>
      </c>
      <c r="BG145" s="420">
        <f t="shared" ca="1" si="399"/>
        <v>1.0552728991956002</v>
      </c>
      <c r="BH145" s="420">
        <f t="shared" ca="1" si="399"/>
        <v>-2.8825394622415388</v>
      </c>
      <c r="BI145" s="420">
        <f t="shared" ca="1" si="399"/>
        <v>-3.4685257487606549</v>
      </c>
      <c r="BJ145" s="420">
        <f t="shared" ca="1" si="399"/>
        <v>-4.1292151823397774</v>
      </c>
      <c r="BK145" s="420">
        <f t="shared" ca="1" si="399"/>
        <v>-100</v>
      </c>
      <c r="BL145" s="420">
        <f t="shared" ca="1" si="399"/>
        <v>-100</v>
      </c>
      <c r="BM145" s="420">
        <f t="shared" ca="1" si="399"/>
        <v>-100</v>
      </c>
    </row>
    <row r="146" spans="1:65" s="371" customFormat="1" x14ac:dyDescent="0.2">
      <c r="A146" s="420" t="s">
        <v>24</v>
      </c>
      <c r="B146" s="363">
        <f t="shared" ref="B146:M146" ca="1" si="400">B35/AB35*100-100</f>
        <v>-4.5524261321733803</v>
      </c>
      <c r="C146" s="363">
        <f t="shared" ca="1" si="400"/>
        <v>0.54717386868912854</v>
      </c>
      <c r="D146" s="363">
        <f t="shared" ca="1" si="400"/>
        <v>4.144149359936236</v>
      </c>
      <c r="E146" s="363">
        <f t="shared" ca="1" si="400"/>
        <v>5.2794710809708363</v>
      </c>
      <c r="F146" s="363">
        <f t="shared" ca="1" si="400"/>
        <v>2.5935984090254607</v>
      </c>
      <c r="G146" s="363">
        <f t="shared" ca="1" si="400"/>
        <v>-4.184794217519169</v>
      </c>
      <c r="H146" s="363">
        <f t="shared" ca="1" si="400"/>
        <v>-0.96347574681608705</v>
      </c>
      <c r="I146" s="363">
        <f t="shared" ca="1" si="400"/>
        <v>4.0807648851652516</v>
      </c>
      <c r="J146" s="363">
        <f t="shared" ca="1" si="400"/>
        <v>-100</v>
      </c>
      <c r="K146" s="363">
        <f t="shared" ca="1" si="400"/>
        <v>-100</v>
      </c>
      <c r="L146" s="363">
        <f t="shared" ca="1" si="400"/>
        <v>-100</v>
      </c>
      <c r="M146" s="363">
        <f t="shared" ca="1" si="400"/>
        <v>-100</v>
      </c>
      <c r="O146" s="420">
        <f t="shared" ca="1" si="314"/>
        <v>-2.1183621808022082</v>
      </c>
      <c r="P146" s="420">
        <f t="shared" ca="1" si="315"/>
        <v>-2.5221089568415636</v>
      </c>
      <c r="Q146" s="420">
        <f t="shared" ca="1" si="316"/>
        <v>2.4391503069671501</v>
      </c>
      <c r="R146" s="420">
        <f t="shared" ca="1" si="317"/>
        <v>-0.46529005892502084</v>
      </c>
      <c r="S146" s="420">
        <f t="shared" ca="1" si="318"/>
        <v>2.5383516966054174</v>
      </c>
      <c r="T146" s="420">
        <f t="shared" ca="1" si="319"/>
        <v>-1.208397897093576</v>
      </c>
      <c r="U146" s="420">
        <f t="shared" ca="1" si="320"/>
        <v>-1.2070523884969333</v>
      </c>
      <c r="V146" s="420">
        <f t="shared" ca="1" si="321"/>
        <v>-0.73569896103428789</v>
      </c>
      <c r="W146" s="420">
        <f t="shared" ca="1" si="322"/>
        <v>-100</v>
      </c>
      <c r="X146" s="420">
        <f t="shared" ca="1" si="323"/>
        <v>-100</v>
      </c>
      <c r="Y146" s="420">
        <f t="shared" ca="1" si="324"/>
        <v>-100</v>
      </c>
      <c r="Z146" s="420">
        <f t="shared" ca="1" si="325"/>
        <v>-100</v>
      </c>
      <c r="AB146" s="363"/>
      <c r="AC146" s="363"/>
      <c r="AD146" s="363"/>
      <c r="AE146" s="363"/>
      <c r="AF146" s="363">
        <f t="shared" ca="1" si="361"/>
        <v>-4.1196757401346815</v>
      </c>
      <c r="AG146" s="363">
        <f t="shared" ca="1" si="362"/>
        <v>0.99285286222293223</v>
      </c>
      <c r="AH146" s="363">
        <f t="shared" ca="1" si="363"/>
        <v>3.0679362206463452</v>
      </c>
      <c r="AI146" s="363">
        <f t="shared" ca="1" si="364"/>
        <v>-0.29181731393258303</v>
      </c>
      <c r="AJ146" s="363">
        <f t="shared" ca="1" si="365"/>
        <v>4.1118257426820719</v>
      </c>
      <c r="AK146" s="363">
        <f t="shared" ca="1" si="366"/>
        <v>-3.0773720915784395</v>
      </c>
      <c r="AL146" s="363">
        <f t="shared" ca="1" si="367"/>
        <v>-1.0587034425966664</v>
      </c>
      <c r="AM146" s="363">
        <f t="shared" ca="1" si="352"/>
        <v>-1.712672465146909</v>
      </c>
      <c r="AO146" s="420"/>
      <c r="AP146" s="420"/>
      <c r="AQ146" s="420"/>
      <c r="AR146" s="420"/>
      <c r="AS146" s="420">
        <f t="shared" ca="1" si="368"/>
        <v>-1.4589780145169584</v>
      </c>
      <c r="AT146" s="420">
        <f t="shared" ca="1" si="369"/>
        <v>-1.2439915174347789</v>
      </c>
      <c r="AU146" s="420">
        <f t="shared" ca="1" si="370"/>
        <v>2.4215828173484937</v>
      </c>
      <c r="AV146" s="420">
        <f t="shared" ca="1" si="371"/>
        <v>-0.46651005390825162</v>
      </c>
      <c r="AW146" s="420">
        <f t="shared" ca="1" si="372"/>
        <v>2.0280906683075983</v>
      </c>
      <c r="AX146" s="420">
        <f t="shared" ca="1" si="373"/>
        <v>-1.1761439148562829</v>
      </c>
      <c r="AY146" s="420">
        <f t="shared" ca="1" si="374"/>
        <v>-1.1039646843010331</v>
      </c>
      <c r="AZ146" s="420">
        <f t="shared" ca="1" si="354"/>
        <v>-1.540918607429262</v>
      </c>
      <c r="BB146" s="420"/>
      <c r="BC146" s="420"/>
      <c r="BD146" s="420"/>
      <c r="BE146" s="420"/>
      <c r="BF146" s="420">
        <f t="shared" ref="BF146:BM146" ca="1" si="401">BF35/BB35*100-100</f>
        <v>-0.46651005390825162</v>
      </c>
      <c r="BG146" s="420">
        <f t="shared" ca="1" si="401"/>
        <v>2.0280906683075983</v>
      </c>
      <c r="BH146" s="420">
        <f t="shared" ca="1" si="401"/>
        <v>-1.1761439148562829</v>
      </c>
      <c r="BI146" s="420">
        <f t="shared" ca="1" si="401"/>
        <v>-1.1039646843010331</v>
      </c>
      <c r="BJ146" s="420">
        <f t="shared" ca="1" si="401"/>
        <v>-1.540918607429262</v>
      </c>
      <c r="BK146" s="420">
        <f t="shared" ca="1" si="401"/>
        <v>-100</v>
      </c>
      <c r="BL146" s="420">
        <f t="shared" ca="1" si="401"/>
        <v>-100</v>
      </c>
      <c r="BM146" s="420">
        <f t="shared" ca="1" si="401"/>
        <v>-100</v>
      </c>
    </row>
    <row r="147" spans="1:65" s="371" customFormat="1" x14ac:dyDescent="0.2">
      <c r="A147" s="420" t="s">
        <v>25</v>
      </c>
      <c r="B147" s="363">
        <f t="shared" ref="B147:M147" ca="1" si="402">B36/AB36*100-100</f>
        <v>-4.1261887561501283</v>
      </c>
      <c r="C147" s="363">
        <f t="shared" ca="1" si="402"/>
        <v>-0.84159897973590603</v>
      </c>
      <c r="D147" s="363">
        <f t="shared" ca="1" si="402"/>
        <v>1.6809908813854406</v>
      </c>
      <c r="E147" s="363">
        <f t="shared" ca="1" si="402"/>
        <v>-0.25223564079195171</v>
      </c>
      <c r="F147" s="363">
        <f t="shared" ca="1" si="402"/>
        <v>-3.2704068103971906</v>
      </c>
      <c r="G147" s="363">
        <f t="shared" ca="1" si="402"/>
        <v>-2.209328925589034</v>
      </c>
      <c r="H147" s="363">
        <f t="shared" ca="1" si="402"/>
        <v>0.54620410349241411</v>
      </c>
      <c r="I147" s="363">
        <f t="shared" ca="1" si="402"/>
        <v>1.2263875560241075</v>
      </c>
      <c r="J147" s="363">
        <f t="shared" ca="1" si="402"/>
        <v>-100</v>
      </c>
      <c r="K147" s="363">
        <f t="shared" ca="1" si="402"/>
        <v>-100</v>
      </c>
      <c r="L147" s="363">
        <f t="shared" ca="1" si="402"/>
        <v>-100</v>
      </c>
      <c r="M147" s="363">
        <f t="shared" ca="1" si="402"/>
        <v>-100</v>
      </c>
      <c r="O147" s="420">
        <f t="shared" ca="1" si="314"/>
        <v>-2.2990235719591823</v>
      </c>
      <c r="P147" s="420">
        <f t="shared" ca="1" si="315"/>
        <v>-2.8469358078281601</v>
      </c>
      <c r="Q147" s="420">
        <f t="shared" ca="1" si="316"/>
        <v>-6.5373344156256508E-2</v>
      </c>
      <c r="R147" s="420">
        <f t="shared" ca="1" si="317"/>
        <v>-1.3809479927384132</v>
      </c>
      <c r="S147" s="420">
        <f t="shared" ca="1" si="318"/>
        <v>-2.9943049584916821</v>
      </c>
      <c r="T147" s="420">
        <f t="shared" ca="1" si="319"/>
        <v>-0.58973231909297397</v>
      </c>
      <c r="U147" s="420">
        <f t="shared" ca="1" si="320"/>
        <v>-1.1588568364665974</v>
      </c>
      <c r="V147" s="420">
        <f t="shared" ca="1" si="321"/>
        <v>0.60821574921041588</v>
      </c>
      <c r="W147" s="420">
        <f t="shared" ca="1" si="322"/>
        <v>-100</v>
      </c>
      <c r="X147" s="420">
        <f t="shared" ca="1" si="323"/>
        <v>-100</v>
      </c>
      <c r="Y147" s="420">
        <f t="shared" ca="1" si="324"/>
        <v>-100</v>
      </c>
      <c r="Z147" s="420">
        <f t="shared" ca="1" si="325"/>
        <v>-100</v>
      </c>
      <c r="AB147" s="363"/>
      <c r="AC147" s="363"/>
      <c r="AD147" s="363"/>
      <c r="AE147" s="363"/>
      <c r="AF147" s="363">
        <f t="shared" ca="1" si="361"/>
        <v>-4.1187407688172755</v>
      </c>
      <c r="AG147" s="363">
        <f t="shared" ca="1" si="362"/>
        <v>-1.6210512932548937</v>
      </c>
      <c r="AH147" s="363">
        <f t="shared" ca="1" si="363"/>
        <v>-0.42283560978836476</v>
      </c>
      <c r="AI147" s="363">
        <f t="shared" ca="1" si="364"/>
        <v>-1.3993827330488244</v>
      </c>
      <c r="AJ147" s="363">
        <f t="shared" ca="1" si="365"/>
        <v>-1.6656074247143238</v>
      </c>
      <c r="AK147" s="363">
        <f t="shared" ca="1" si="366"/>
        <v>-2.0110788505631092</v>
      </c>
      <c r="AL147" s="363">
        <f t="shared" ca="1" si="367"/>
        <v>-1.0980484651506117</v>
      </c>
      <c r="AM147" s="363">
        <f t="shared" ca="1" si="352"/>
        <v>0.3688051971491717</v>
      </c>
      <c r="AO147" s="420"/>
      <c r="AP147" s="420"/>
      <c r="AQ147" s="420"/>
      <c r="AR147" s="420"/>
      <c r="AS147" s="420">
        <f t="shared" ca="1" si="368"/>
        <v>-2.6363331753521635</v>
      </c>
      <c r="AT147" s="420">
        <f t="shared" ca="1" si="369"/>
        <v>-3.0395390359233971</v>
      </c>
      <c r="AU147" s="420">
        <f t="shared" ca="1" si="370"/>
        <v>-0.46154529416558887</v>
      </c>
      <c r="AV147" s="420">
        <f t="shared" ca="1" si="371"/>
        <v>-1.5502198500611399</v>
      </c>
      <c r="AW147" s="420">
        <f t="shared" ca="1" si="372"/>
        <v>-3.1930934455133553</v>
      </c>
      <c r="AX147" s="420">
        <f t="shared" ca="1" si="373"/>
        <v>-0.39344274078827368</v>
      </c>
      <c r="AY147" s="420">
        <f t="shared" ca="1" si="374"/>
        <v>-1.3561716991203951</v>
      </c>
      <c r="AZ147" s="420">
        <f t="shared" ca="1" si="354"/>
        <v>0.5190235921606785</v>
      </c>
      <c r="BB147" s="420"/>
      <c r="BC147" s="420"/>
      <c r="BD147" s="420"/>
      <c r="BE147" s="420"/>
      <c r="BF147" s="420">
        <f t="shared" ref="BF147:BM147" ca="1" si="403">BF36/BB36*100-100</f>
        <v>-1.5502198500611399</v>
      </c>
      <c r="BG147" s="420">
        <f t="shared" ca="1" si="403"/>
        <v>-3.1930934455133553</v>
      </c>
      <c r="BH147" s="420">
        <f t="shared" ca="1" si="403"/>
        <v>-0.39344274078827368</v>
      </c>
      <c r="BI147" s="420">
        <f t="shared" ca="1" si="403"/>
        <v>-1.3561716991203951</v>
      </c>
      <c r="BJ147" s="420">
        <f t="shared" ca="1" si="403"/>
        <v>0.5190235921606785</v>
      </c>
      <c r="BK147" s="420">
        <f t="shared" ca="1" si="403"/>
        <v>-100</v>
      </c>
      <c r="BL147" s="420">
        <f t="shared" ca="1" si="403"/>
        <v>-100</v>
      </c>
      <c r="BM147" s="420">
        <f t="shared" ca="1" si="403"/>
        <v>-100</v>
      </c>
    </row>
    <row r="148" spans="1:65" s="371" customFormat="1" x14ac:dyDescent="0.2">
      <c r="A148" s="420" t="s">
        <v>26</v>
      </c>
      <c r="B148" s="363">
        <f t="shared" ref="B148:M148" ca="1" si="404">B37/AB37*100-100</f>
        <v>-3.3780456954085309</v>
      </c>
      <c r="C148" s="363">
        <f t="shared" ca="1" si="404"/>
        <v>-1.2094514875151532</v>
      </c>
      <c r="D148" s="363">
        <f t="shared" ca="1" si="404"/>
        <v>-8.6842216202455376</v>
      </c>
      <c r="E148" s="363">
        <f t="shared" ca="1" si="404"/>
        <v>-1.0178889339178454</v>
      </c>
      <c r="F148" s="363">
        <f t="shared" ca="1" si="404"/>
        <v>-1.84586977046078</v>
      </c>
      <c r="G148" s="363">
        <f t="shared" ca="1" si="404"/>
        <v>-0.6930996710634787</v>
      </c>
      <c r="H148" s="363">
        <f t="shared" ca="1" si="404"/>
        <v>2.5939205243195431</v>
      </c>
      <c r="I148" s="363">
        <f t="shared" ca="1" si="404"/>
        <v>-5.6005846772603007</v>
      </c>
      <c r="J148" s="363">
        <f t="shared" ca="1" si="404"/>
        <v>-100</v>
      </c>
      <c r="K148" s="363">
        <f t="shared" ca="1" si="404"/>
        <v>-100</v>
      </c>
      <c r="L148" s="363">
        <f t="shared" ca="1" si="404"/>
        <v>-100</v>
      </c>
      <c r="M148" s="363">
        <f t="shared" ca="1" si="404"/>
        <v>-100</v>
      </c>
      <c r="O148" s="420">
        <f t="shared" ca="1" si="314"/>
        <v>-2.8787751799106758</v>
      </c>
      <c r="P148" s="420">
        <f t="shared" ca="1" si="315"/>
        <v>-2.8274989702304225</v>
      </c>
      <c r="Q148" s="420">
        <f t="shared" ca="1" si="316"/>
        <v>-8.621772058106842</v>
      </c>
      <c r="R148" s="420">
        <f t="shared" ca="1" si="317"/>
        <v>-1.2566092572650263</v>
      </c>
      <c r="S148" s="420">
        <f t="shared" ca="1" si="318"/>
        <v>-2.2203125780900166</v>
      </c>
      <c r="T148" s="420">
        <f t="shared" ca="1" si="319"/>
        <v>-0.47520998723047114</v>
      </c>
      <c r="U148" s="420">
        <f t="shared" ca="1" si="320"/>
        <v>2.764110430485772</v>
      </c>
      <c r="V148" s="420">
        <f t="shared" ca="1" si="321"/>
        <v>-5.8115600044318967</v>
      </c>
      <c r="W148" s="420">
        <f t="shared" ca="1" si="322"/>
        <v>-100</v>
      </c>
      <c r="X148" s="420">
        <f t="shared" ca="1" si="323"/>
        <v>-100</v>
      </c>
      <c r="Y148" s="420">
        <f t="shared" ca="1" si="324"/>
        <v>-100</v>
      </c>
      <c r="Z148" s="420">
        <f t="shared" ca="1" si="325"/>
        <v>-100</v>
      </c>
      <c r="AB148" s="363"/>
      <c r="AC148" s="363"/>
      <c r="AD148" s="363"/>
      <c r="AE148" s="363"/>
      <c r="AF148" s="363">
        <f t="shared" ca="1" si="361"/>
        <v>-4.2362756736083327</v>
      </c>
      <c r="AG148" s="363">
        <f t="shared" ca="1" si="362"/>
        <v>-4.8250946944471309</v>
      </c>
      <c r="AH148" s="363">
        <f t="shared" ca="1" si="363"/>
        <v>-8.1993220249429157</v>
      </c>
      <c r="AI148" s="363">
        <f t="shared" ca="1" si="364"/>
        <v>-2.442944632332015</v>
      </c>
      <c r="AJ148" s="363">
        <f t="shared" ca="1" si="365"/>
        <v>-1.8300232618076961</v>
      </c>
      <c r="AK148" s="363">
        <f t="shared" ca="1" si="366"/>
        <v>-1.0422097336398934</v>
      </c>
      <c r="AL148" s="363">
        <f t="shared" ca="1" si="367"/>
        <v>2.6751319098271296</v>
      </c>
      <c r="AM148" s="363">
        <f t="shared" ca="1" si="352"/>
        <v>-4.5565607093375036</v>
      </c>
      <c r="AO148" s="420"/>
      <c r="AP148" s="420"/>
      <c r="AQ148" s="420"/>
      <c r="AR148" s="420"/>
      <c r="AS148" s="420">
        <f t="shared" ca="1" si="368"/>
        <v>-3.8077090192890921</v>
      </c>
      <c r="AT148" s="420">
        <f t="shared" ca="1" si="369"/>
        <v>-5.2235701778318031</v>
      </c>
      <c r="AU148" s="420">
        <f t="shared" ca="1" si="370"/>
        <v>-8.3279900799342386</v>
      </c>
      <c r="AV148" s="420">
        <f t="shared" ca="1" si="371"/>
        <v>-2.3944844157089165</v>
      </c>
      <c r="AW148" s="420">
        <f t="shared" ca="1" si="372"/>
        <v>-2.8808753638356137</v>
      </c>
      <c r="AX148" s="420">
        <f t="shared" ca="1" si="373"/>
        <v>0.21891378575371334</v>
      </c>
      <c r="AY148" s="420">
        <f t="shared" ca="1" si="374"/>
        <v>2.5450640364787205</v>
      </c>
      <c r="AZ148" s="420">
        <f t="shared" ca="1" si="354"/>
        <v>-4.5123229568561385</v>
      </c>
      <c r="BB148" s="420"/>
      <c r="BC148" s="420"/>
      <c r="BD148" s="420"/>
      <c r="BE148" s="420"/>
      <c r="BF148" s="420">
        <f t="shared" ref="BF148:BM148" ca="1" si="405">BF37/BB37*100-100</f>
        <v>-2.3944844157089165</v>
      </c>
      <c r="BG148" s="420">
        <f t="shared" ca="1" si="405"/>
        <v>-2.8808753638356137</v>
      </c>
      <c r="BH148" s="420">
        <f t="shared" ca="1" si="405"/>
        <v>0.21891378575371334</v>
      </c>
      <c r="BI148" s="420">
        <f t="shared" ca="1" si="405"/>
        <v>2.5450640364787205</v>
      </c>
      <c r="BJ148" s="420">
        <f t="shared" ca="1" si="405"/>
        <v>-4.5123229568561385</v>
      </c>
      <c r="BK148" s="420">
        <f t="shared" ca="1" si="405"/>
        <v>-100</v>
      </c>
      <c r="BL148" s="420">
        <f t="shared" ca="1" si="405"/>
        <v>-100</v>
      </c>
      <c r="BM148" s="420">
        <f t="shared" ca="1" si="405"/>
        <v>-100</v>
      </c>
    </row>
    <row r="149" spans="1:65" s="371" customFormat="1" x14ac:dyDescent="0.2">
      <c r="A149" s="420" t="s">
        <v>27</v>
      </c>
      <c r="B149" s="363">
        <f t="shared" ref="B149:M149" ca="1" si="406">B38/AB38*100-100</f>
        <v>-2.0495936681274571</v>
      </c>
      <c r="C149" s="363">
        <f t="shared" ca="1" si="406"/>
        <v>1.1954816801857788</v>
      </c>
      <c r="D149" s="363">
        <f t="shared" ca="1" si="406"/>
        <v>-1.5375346674262573</v>
      </c>
      <c r="E149" s="363">
        <f t="shared" ca="1" si="406"/>
        <v>1.453158243288641</v>
      </c>
      <c r="F149" s="363">
        <f t="shared" ca="1" si="406"/>
        <v>-1.3236472443805098</v>
      </c>
      <c r="G149" s="363">
        <f t="shared" ca="1" si="406"/>
        <v>-5.1023753241703815</v>
      </c>
      <c r="H149" s="363">
        <f t="shared" ca="1" si="406"/>
        <v>-5.8281948716060583</v>
      </c>
      <c r="I149" s="363">
        <f t="shared" ca="1" si="406"/>
        <v>0.96663333984234612</v>
      </c>
      <c r="J149" s="363">
        <f t="shared" ca="1" si="406"/>
        <v>-100</v>
      </c>
      <c r="K149" s="363">
        <f t="shared" ca="1" si="406"/>
        <v>-100</v>
      </c>
      <c r="L149" s="363">
        <f t="shared" ca="1" si="406"/>
        <v>-100</v>
      </c>
      <c r="M149" s="363">
        <f t="shared" ca="1" si="406"/>
        <v>-100</v>
      </c>
      <c r="O149" s="420">
        <f t="shared" ca="1" si="314"/>
        <v>-0.82073063380755684</v>
      </c>
      <c r="P149" s="420">
        <f t="shared" ca="1" si="315"/>
        <v>-1.8093211265501736</v>
      </c>
      <c r="Q149" s="420">
        <f t="shared" ca="1" si="316"/>
        <v>-3.5278494086140881</v>
      </c>
      <c r="R149" s="420">
        <f t="shared" ca="1" si="317"/>
        <v>-3.3122813942721905</v>
      </c>
      <c r="S149" s="420">
        <f t="shared" ca="1" si="318"/>
        <v>0.47544014956008596</v>
      </c>
      <c r="T149" s="420">
        <f t="shared" ca="1" si="319"/>
        <v>-2.5011219451301514</v>
      </c>
      <c r="U149" s="420">
        <f t="shared" ca="1" si="320"/>
        <v>-5.8229222752258636</v>
      </c>
      <c r="V149" s="420">
        <f t="shared" ca="1" si="321"/>
        <v>-2.8401011241395366</v>
      </c>
      <c r="W149" s="420">
        <f t="shared" ca="1" si="322"/>
        <v>-100</v>
      </c>
      <c r="X149" s="420">
        <f t="shared" ca="1" si="323"/>
        <v>-100</v>
      </c>
      <c r="Y149" s="420">
        <f t="shared" ca="1" si="324"/>
        <v>-100</v>
      </c>
      <c r="Z149" s="420">
        <f t="shared" ca="1" si="325"/>
        <v>-100</v>
      </c>
      <c r="AB149" s="363"/>
      <c r="AC149" s="363"/>
      <c r="AD149" s="363"/>
      <c r="AE149" s="363"/>
      <c r="AF149" s="363">
        <f t="shared" ca="1" si="361"/>
        <v>-1.694275103460896</v>
      </c>
      <c r="AG149" s="363">
        <f t="shared" ca="1" si="362"/>
        <v>0.68386561639728427</v>
      </c>
      <c r="AH149" s="363">
        <f t="shared" ca="1" si="363"/>
        <v>-2.3709010859890469</v>
      </c>
      <c r="AI149" s="363">
        <f t="shared" ca="1" si="364"/>
        <v>-3.2449351465905778</v>
      </c>
      <c r="AJ149" s="363">
        <f t="shared" ca="1" si="365"/>
        <v>0.34585742588326696</v>
      </c>
      <c r="AK149" s="363">
        <f t="shared" ca="1" si="366"/>
        <v>-5.3090317408506138</v>
      </c>
      <c r="AL149" s="363">
        <f t="shared" ca="1" si="367"/>
        <v>-6.1708801090729821</v>
      </c>
      <c r="AM149" s="363">
        <f t="shared" ca="1" si="352"/>
        <v>-3.2174363549807765</v>
      </c>
      <c r="AO149" s="420"/>
      <c r="AP149" s="420"/>
      <c r="AQ149" s="420"/>
      <c r="AR149" s="420"/>
      <c r="AS149" s="420">
        <f t="shared" ca="1" si="368"/>
        <v>-0.46206617216529366</v>
      </c>
      <c r="AT149" s="420">
        <f t="shared" ca="1" si="369"/>
        <v>-1.1358354981190786</v>
      </c>
      <c r="AU149" s="420">
        <f t="shared" ca="1" si="370"/>
        <v>-3.3374255828313579</v>
      </c>
      <c r="AV149" s="420">
        <f t="shared" ca="1" si="371"/>
        <v>-3.4315052286167429</v>
      </c>
      <c r="AW149" s="420">
        <f t="shared" ca="1" si="372"/>
        <v>-0.60713564850593116</v>
      </c>
      <c r="AX149" s="420">
        <f t="shared" ca="1" si="373"/>
        <v>-3.1687245253219913</v>
      </c>
      <c r="AY149" s="420">
        <f t="shared" ca="1" si="374"/>
        <v>-6.1356047763374164</v>
      </c>
      <c r="AZ149" s="420">
        <f t="shared" ca="1" si="354"/>
        <v>-3.3401916855500957</v>
      </c>
      <c r="BB149" s="420"/>
      <c r="BC149" s="420"/>
      <c r="BD149" s="420"/>
      <c r="BE149" s="420"/>
      <c r="BF149" s="420">
        <f t="shared" ref="BF149:BM149" ca="1" si="407">BF38/BB38*100-100</f>
        <v>-3.4315052286167429</v>
      </c>
      <c r="BG149" s="420">
        <f t="shared" ca="1" si="407"/>
        <v>-0.60713564850593116</v>
      </c>
      <c r="BH149" s="420">
        <f t="shared" ca="1" si="407"/>
        <v>-3.1687245253219913</v>
      </c>
      <c r="BI149" s="420">
        <f t="shared" ca="1" si="407"/>
        <v>-6.1356047763374164</v>
      </c>
      <c r="BJ149" s="420">
        <f t="shared" ca="1" si="407"/>
        <v>-3.3401916855500957</v>
      </c>
      <c r="BK149" s="420">
        <f t="shared" ca="1" si="407"/>
        <v>-100</v>
      </c>
      <c r="BL149" s="420">
        <f t="shared" ca="1" si="407"/>
        <v>-100</v>
      </c>
      <c r="BM149" s="420">
        <f t="shared" ca="1" si="407"/>
        <v>-100</v>
      </c>
    </row>
    <row r="150" spans="1:65" s="371" customFormat="1" x14ac:dyDescent="0.2">
      <c r="A150" s="420" t="s">
        <v>28</v>
      </c>
      <c r="B150" s="363">
        <f t="shared" ref="B150:M150" ca="1" si="408">B39/AB39*100-100</f>
        <v>-8.4969970466345899</v>
      </c>
      <c r="C150" s="363">
        <f t="shared" ca="1" si="408"/>
        <v>-2.4041374404528142</v>
      </c>
      <c r="D150" s="363">
        <f t="shared" ca="1" si="408"/>
        <v>-0.34077568473428244</v>
      </c>
      <c r="E150" s="363">
        <f t="shared" ca="1" si="408"/>
        <v>-1.3500128168927716</v>
      </c>
      <c r="F150" s="363">
        <f t="shared" ca="1" si="408"/>
        <v>-4.9905486560613497</v>
      </c>
      <c r="G150" s="363">
        <f t="shared" ca="1" si="408"/>
        <v>0.47562429222598723</v>
      </c>
      <c r="H150" s="363">
        <f t="shared" ca="1" si="408"/>
        <v>1.9146823484842201</v>
      </c>
      <c r="I150" s="363">
        <f t="shared" ca="1" si="408"/>
        <v>0.70117871409780719</v>
      </c>
      <c r="J150" s="363">
        <f t="shared" ca="1" si="408"/>
        <v>-100</v>
      </c>
      <c r="K150" s="363">
        <f t="shared" ca="1" si="408"/>
        <v>-100</v>
      </c>
      <c r="L150" s="363">
        <f t="shared" ca="1" si="408"/>
        <v>-100</v>
      </c>
      <c r="M150" s="363">
        <f t="shared" ca="1" si="408"/>
        <v>-100</v>
      </c>
      <c r="O150" s="420">
        <f t="shared" ca="1" si="314"/>
        <v>-5.5960615139805299</v>
      </c>
      <c r="P150" s="420">
        <f t="shared" ca="1" si="315"/>
        <v>-5.789863495195462</v>
      </c>
      <c r="Q150" s="420">
        <f t="shared" ca="1" si="316"/>
        <v>-3.6285875705477935</v>
      </c>
      <c r="R150" s="420">
        <f t="shared" ca="1" si="317"/>
        <v>-4.5702285576903421</v>
      </c>
      <c r="S150" s="420">
        <f t="shared" ca="1" si="318"/>
        <v>-4.0645953154413093</v>
      </c>
      <c r="T150" s="420">
        <f t="shared" ca="1" si="319"/>
        <v>0.68836514280373251</v>
      </c>
      <c r="U150" s="420">
        <f t="shared" ca="1" si="320"/>
        <v>-0.3293070292290281</v>
      </c>
      <c r="V150" s="420">
        <f t="shared" ca="1" si="321"/>
        <v>-1.6097932556193797</v>
      </c>
      <c r="W150" s="420">
        <f t="shared" ca="1" si="322"/>
        <v>-100</v>
      </c>
      <c r="X150" s="420">
        <f t="shared" ca="1" si="323"/>
        <v>-100</v>
      </c>
      <c r="Y150" s="420">
        <f t="shared" ca="1" si="324"/>
        <v>-100</v>
      </c>
      <c r="Z150" s="420">
        <f t="shared" ca="1" si="325"/>
        <v>-100</v>
      </c>
      <c r="AB150" s="363"/>
      <c r="AC150" s="363"/>
      <c r="AD150" s="363"/>
      <c r="AE150" s="363"/>
      <c r="AF150" s="363">
        <f t="shared" ca="1" si="361"/>
        <v>-6.741052309683198</v>
      </c>
      <c r="AG150" s="363">
        <f t="shared" ca="1" si="362"/>
        <v>-3.5456710312581379</v>
      </c>
      <c r="AH150" s="363">
        <f t="shared" ca="1" si="363"/>
        <v>-2.7783690186675187</v>
      </c>
      <c r="AI150" s="363">
        <f t="shared" ca="1" si="364"/>
        <v>-4.8296642298378742</v>
      </c>
      <c r="AJ150" s="363">
        <f t="shared" ca="1" si="365"/>
        <v>-1.4741952514433621</v>
      </c>
      <c r="AK150" s="363">
        <f t="shared" ca="1" si="366"/>
        <v>-0.86149805848340577</v>
      </c>
      <c r="AL150" s="363">
        <f t="shared" ca="1" si="367"/>
        <v>1.0812337111386796</v>
      </c>
      <c r="AM150" s="363">
        <f t="shared" ca="1" si="352"/>
        <v>-0.60256208240593878</v>
      </c>
      <c r="AO150" s="420"/>
      <c r="AP150" s="420"/>
      <c r="AQ150" s="420"/>
      <c r="AR150" s="420"/>
      <c r="AS150" s="420">
        <f t="shared" ca="1" si="368"/>
        <v>-5.2971260442185013</v>
      </c>
      <c r="AT150" s="420">
        <f t="shared" ca="1" si="369"/>
        <v>-4.8987906565910606</v>
      </c>
      <c r="AU150" s="420">
        <f t="shared" ca="1" si="370"/>
        <v>-3.329568696491009</v>
      </c>
      <c r="AV150" s="420">
        <f t="shared" ca="1" si="371"/>
        <v>-4.6988508343936815</v>
      </c>
      <c r="AW150" s="420">
        <f t="shared" ca="1" si="372"/>
        <v>-2.7427764331284266</v>
      </c>
      <c r="AX150" s="420">
        <f t="shared" ca="1" si="373"/>
        <v>0.19422687171028485</v>
      </c>
      <c r="AY150" s="420">
        <f t="shared" ca="1" si="374"/>
        <v>0.82416678375227548</v>
      </c>
      <c r="AZ150" s="420">
        <f t="shared" ca="1" si="354"/>
        <v>-0.54292525811285941</v>
      </c>
      <c r="BB150" s="420"/>
      <c r="BC150" s="420"/>
      <c r="BD150" s="420"/>
      <c r="BE150" s="420"/>
      <c r="BF150" s="420">
        <f t="shared" ref="BF150:BM150" ca="1" si="409">BF39/BB39*100-100</f>
        <v>-4.6988508343936815</v>
      </c>
      <c r="BG150" s="420">
        <f t="shared" ca="1" si="409"/>
        <v>-2.7427764331284266</v>
      </c>
      <c r="BH150" s="420">
        <f t="shared" ca="1" si="409"/>
        <v>0.19422687171028485</v>
      </c>
      <c r="BI150" s="420">
        <f t="shared" ca="1" si="409"/>
        <v>0.82416678375227548</v>
      </c>
      <c r="BJ150" s="420">
        <f t="shared" ca="1" si="409"/>
        <v>-0.54292525811285941</v>
      </c>
      <c r="BK150" s="420">
        <f t="shared" ca="1" si="409"/>
        <v>-100</v>
      </c>
      <c r="BL150" s="420">
        <f t="shared" ca="1" si="409"/>
        <v>-100</v>
      </c>
      <c r="BM150" s="420">
        <f t="shared" ca="1" si="409"/>
        <v>-100</v>
      </c>
    </row>
    <row r="151" spans="1:65" s="371" customFormat="1" x14ac:dyDescent="0.2">
      <c r="A151" s="420" t="s">
        <v>29</v>
      </c>
      <c r="B151" s="363">
        <f t="shared" ref="B151:M151" ca="1" si="410">B40/AB40*100-100</f>
        <v>-4.1971039897258748</v>
      </c>
      <c r="C151" s="363">
        <f t="shared" ca="1" si="410"/>
        <v>-0.45343507063438437</v>
      </c>
      <c r="D151" s="363">
        <f t="shared" ca="1" si="410"/>
        <v>-4.8036698449322444</v>
      </c>
      <c r="E151" s="363">
        <f t="shared" ca="1" si="410"/>
        <v>-0.56718429711899887</v>
      </c>
      <c r="F151" s="363">
        <f t="shared" ca="1" si="410"/>
        <v>-0.21514807546199677</v>
      </c>
      <c r="G151" s="363">
        <f t="shared" ca="1" si="410"/>
        <v>3.64076632744883</v>
      </c>
      <c r="H151" s="363">
        <f t="shared" ca="1" si="410"/>
        <v>-1.9835450961765133</v>
      </c>
      <c r="I151" s="363">
        <f t="shared" ca="1" si="410"/>
        <v>5.7292453776408507</v>
      </c>
      <c r="J151" s="363">
        <f t="shared" ca="1" si="410"/>
        <v>-100</v>
      </c>
      <c r="K151" s="363">
        <f t="shared" ca="1" si="410"/>
        <v>-100</v>
      </c>
      <c r="L151" s="363">
        <f t="shared" ca="1" si="410"/>
        <v>-100</v>
      </c>
      <c r="M151" s="363">
        <f t="shared" ca="1" si="410"/>
        <v>-100</v>
      </c>
      <c r="O151" s="420">
        <f t="shared" ca="1" si="314"/>
        <v>-1.7394911641360551</v>
      </c>
      <c r="P151" s="420">
        <f t="shared" ca="1" si="315"/>
        <v>-2.4281446831258222</v>
      </c>
      <c r="Q151" s="420">
        <f t="shared" ca="1" si="316"/>
        <v>-3.4764606972876635</v>
      </c>
      <c r="R151" s="420">
        <f t="shared" ca="1" si="317"/>
        <v>-5.1342867293937928</v>
      </c>
      <c r="S151" s="420">
        <f t="shared" ca="1" si="318"/>
        <v>1.2616258977397194</v>
      </c>
      <c r="T151" s="420">
        <f t="shared" ca="1" si="319"/>
        <v>4.1992402385217389</v>
      </c>
      <c r="U151" s="420">
        <f t="shared" ca="1" si="320"/>
        <v>1.2534281804159804</v>
      </c>
      <c r="V151" s="420">
        <f t="shared" ca="1" si="321"/>
        <v>2.8176303515089103</v>
      </c>
      <c r="W151" s="420">
        <f t="shared" ca="1" si="322"/>
        <v>-100</v>
      </c>
      <c r="X151" s="420">
        <f t="shared" ca="1" si="323"/>
        <v>-100</v>
      </c>
      <c r="Y151" s="420">
        <f t="shared" ca="1" si="324"/>
        <v>-100</v>
      </c>
      <c r="Z151" s="420">
        <f t="shared" ca="1" si="325"/>
        <v>-100</v>
      </c>
      <c r="AB151" s="363"/>
      <c r="AC151" s="363"/>
      <c r="AD151" s="363"/>
      <c r="AE151" s="363"/>
      <c r="AF151" s="363">
        <f t="shared" ca="1" si="361"/>
        <v>-1.4015600753383524</v>
      </c>
      <c r="AG151" s="363">
        <f t="shared" ca="1" si="362"/>
        <v>-0.57803156886109264</v>
      </c>
      <c r="AH151" s="363">
        <f t="shared" ca="1" si="363"/>
        <v>-3.6961106802832973</v>
      </c>
      <c r="AI151" s="363">
        <f t="shared" ca="1" si="364"/>
        <v>-4.7103282415550893</v>
      </c>
      <c r="AJ151" s="363">
        <f t="shared" ca="1" si="365"/>
        <v>2.304399187227844</v>
      </c>
      <c r="AK151" s="363">
        <f t="shared" ca="1" si="366"/>
        <v>3.5395573971809995</v>
      </c>
      <c r="AL151" s="363">
        <f t="shared" ca="1" si="367"/>
        <v>1.6538459492908117</v>
      </c>
      <c r="AM151" s="363">
        <f t="shared" ca="1" si="352"/>
        <v>3.4972919530138711</v>
      </c>
      <c r="AO151" s="420"/>
      <c r="AP151" s="420"/>
      <c r="AQ151" s="420"/>
      <c r="AR151" s="420"/>
      <c r="AS151" s="420">
        <f t="shared" ca="1" si="368"/>
        <v>-0.3113364474603344</v>
      </c>
      <c r="AT151" s="420">
        <f t="shared" ca="1" si="369"/>
        <v>-2.2415933017231282</v>
      </c>
      <c r="AU151" s="420">
        <f t="shared" ca="1" si="370"/>
        <v>-2.9152823890450605</v>
      </c>
      <c r="AV151" s="420">
        <f t="shared" ca="1" si="371"/>
        <v>-5.5482681132191374</v>
      </c>
      <c r="AW151" s="420">
        <f t="shared" ca="1" si="372"/>
        <v>1.1702670689414276</v>
      </c>
      <c r="AX151" s="420">
        <f t="shared" ca="1" si="373"/>
        <v>3.9622039871695165</v>
      </c>
      <c r="AY151" s="420">
        <f t="shared" ca="1" si="374"/>
        <v>2.4131261391341781</v>
      </c>
      <c r="AZ151" s="420">
        <f t="shared" ca="1" si="354"/>
        <v>3.418104193909727</v>
      </c>
      <c r="BB151" s="420"/>
      <c r="BC151" s="420"/>
      <c r="BD151" s="420"/>
      <c r="BE151" s="420"/>
      <c r="BF151" s="420">
        <f t="shared" ref="BF151:BM151" ca="1" si="411">BF40/BB40*100-100</f>
        <v>-5.5482681132191374</v>
      </c>
      <c r="BG151" s="420">
        <f t="shared" ca="1" si="411"/>
        <v>1.1702670689414276</v>
      </c>
      <c r="BH151" s="420">
        <f t="shared" ca="1" si="411"/>
        <v>3.9622039871695165</v>
      </c>
      <c r="BI151" s="420">
        <f t="shared" ca="1" si="411"/>
        <v>2.4131261391341781</v>
      </c>
      <c r="BJ151" s="420">
        <f t="shared" ca="1" si="411"/>
        <v>3.418104193909727</v>
      </c>
      <c r="BK151" s="420">
        <f t="shared" ca="1" si="411"/>
        <v>-100</v>
      </c>
      <c r="BL151" s="420">
        <f t="shared" ca="1" si="411"/>
        <v>-100</v>
      </c>
      <c r="BM151" s="420">
        <f t="shared" ca="1" si="411"/>
        <v>-100</v>
      </c>
    </row>
    <row r="152" spans="1:65" s="371" customFormat="1" x14ac:dyDescent="0.2">
      <c r="A152" s="420" t="s">
        <v>30</v>
      </c>
      <c r="B152" s="363">
        <f t="shared" ref="B152:M152" ca="1" si="412">B41/AB41*100-100</f>
        <v>-5.1783401401329314</v>
      </c>
      <c r="C152" s="363">
        <f t="shared" ca="1" si="412"/>
        <v>0.52397860793132622</v>
      </c>
      <c r="D152" s="363">
        <f t="shared" ca="1" si="412"/>
        <v>4.5203453694645788</v>
      </c>
      <c r="E152" s="363">
        <f t="shared" ca="1" si="412"/>
        <v>5.2275585332920258</v>
      </c>
      <c r="F152" s="363">
        <f t="shared" ca="1" si="412"/>
        <v>4.9396804964291476</v>
      </c>
      <c r="G152" s="363">
        <f t="shared" ca="1" si="412"/>
        <v>-2.2916170994875529E-2</v>
      </c>
      <c r="H152" s="363">
        <f t="shared" ca="1" si="412"/>
        <v>-2.5933137667907431</v>
      </c>
      <c r="I152" s="363">
        <f t="shared" ca="1" si="412"/>
        <v>3.3819482221981474</v>
      </c>
      <c r="J152" s="363">
        <f t="shared" ca="1" si="412"/>
        <v>-100</v>
      </c>
      <c r="K152" s="363">
        <f t="shared" ca="1" si="412"/>
        <v>-100</v>
      </c>
      <c r="L152" s="363">
        <f t="shared" ca="1" si="412"/>
        <v>-100</v>
      </c>
      <c r="M152" s="363">
        <f t="shared" ca="1" si="412"/>
        <v>-100</v>
      </c>
      <c r="O152" s="420">
        <f t="shared" ca="1" si="314"/>
        <v>-3.2286689536469879</v>
      </c>
      <c r="P152" s="420">
        <f t="shared" ca="1" si="315"/>
        <v>-1.1999554270695967</v>
      </c>
      <c r="Q152" s="420">
        <f t="shared" ca="1" si="316"/>
        <v>3.0637014818917692</v>
      </c>
      <c r="R152" s="420">
        <f t="shared" ca="1" si="317"/>
        <v>0.7406196174330546</v>
      </c>
      <c r="S152" s="420">
        <f t="shared" ca="1" si="318"/>
        <v>5.5956498289788499</v>
      </c>
      <c r="T152" s="420">
        <f t="shared" ca="1" si="319"/>
        <v>2.000921505478388</v>
      </c>
      <c r="U152" s="420">
        <f t="shared" ca="1" si="320"/>
        <v>-3.3942946643454945</v>
      </c>
      <c r="V152" s="420">
        <f t="shared" ca="1" si="321"/>
        <v>-0.45352669486558739</v>
      </c>
      <c r="W152" s="420">
        <f t="shared" ca="1" si="322"/>
        <v>-100</v>
      </c>
      <c r="X152" s="420">
        <f t="shared" ca="1" si="323"/>
        <v>-100</v>
      </c>
      <c r="Y152" s="420">
        <f t="shared" ca="1" si="324"/>
        <v>-100</v>
      </c>
      <c r="Z152" s="420">
        <f t="shared" ca="1" si="325"/>
        <v>-100</v>
      </c>
      <c r="AB152" s="363"/>
      <c r="AC152" s="363"/>
      <c r="AD152" s="363"/>
      <c r="AE152" s="363"/>
      <c r="AF152" s="363">
        <f t="shared" ca="1" si="361"/>
        <v>-4.5466625778307872</v>
      </c>
      <c r="AG152" s="363">
        <f t="shared" ca="1" si="362"/>
        <v>6.6742891286736494E-2</v>
      </c>
      <c r="AH152" s="363">
        <f t="shared" ca="1" si="363"/>
        <v>3.2199300862425275</v>
      </c>
      <c r="AI152" s="363">
        <f t="shared" ca="1" si="364"/>
        <v>1.8335576172165275</v>
      </c>
      <c r="AJ152" s="363">
        <f t="shared" ca="1" si="365"/>
        <v>6.6789675626550036</v>
      </c>
      <c r="AK152" s="363">
        <f t="shared" ca="1" si="366"/>
        <v>1.2164596675447115</v>
      </c>
      <c r="AL152" s="363">
        <f t="shared" ca="1" si="367"/>
        <v>-3.8441025429774527</v>
      </c>
      <c r="AM152" s="363">
        <f t="shared" ca="1" si="352"/>
        <v>-0.46021185514814533</v>
      </c>
      <c r="AO152" s="420"/>
      <c r="AP152" s="420"/>
      <c r="AQ152" s="420"/>
      <c r="AR152" s="420"/>
      <c r="AS152" s="420">
        <f t="shared" ca="1" si="368"/>
        <v>-3.1722896174583752</v>
      </c>
      <c r="AT152" s="420">
        <f t="shared" ca="1" si="369"/>
        <v>-1.0082160450194664</v>
      </c>
      <c r="AU152" s="420">
        <f t="shared" ca="1" si="370"/>
        <v>3.0981868727521658</v>
      </c>
      <c r="AV152" s="420">
        <f t="shared" ca="1" si="371"/>
        <v>1.2533085191118261</v>
      </c>
      <c r="AW152" s="420">
        <f t="shared" ca="1" si="372"/>
        <v>5.2965428643237686</v>
      </c>
      <c r="AX152" s="420">
        <f t="shared" ca="1" si="373"/>
        <v>2.6295685081709479</v>
      </c>
      <c r="AY152" s="420">
        <f t="shared" ca="1" si="374"/>
        <v>-3.6106992483178431</v>
      </c>
      <c r="AZ152" s="420">
        <f t="shared" ca="1" si="354"/>
        <v>-0.75141751505766763</v>
      </c>
      <c r="BB152" s="420"/>
      <c r="BC152" s="420"/>
      <c r="BD152" s="420"/>
      <c r="BE152" s="420"/>
      <c r="BF152" s="420">
        <f t="shared" ref="BF152:BM152" ca="1" si="413">BF41/BB41*100-100</f>
        <v>1.2533085191118261</v>
      </c>
      <c r="BG152" s="420">
        <f t="shared" ca="1" si="413"/>
        <v>5.2965428643237686</v>
      </c>
      <c r="BH152" s="420">
        <f t="shared" ca="1" si="413"/>
        <v>2.6295685081709479</v>
      </c>
      <c r="BI152" s="420">
        <f t="shared" ca="1" si="413"/>
        <v>-3.6106992483178431</v>
      </c>
      <c r="BJ152" s="420">
        <f t="shared" ca="1" si="413"/>
        <v>-0.75141751505766763</v>
      </c>
      <c r="BK152" s="420">
        <f t="shared" ca="1" si="413"/>
        <v>-100</v>
      </c>
      <c r="BL152" s="420">
        <f t="shared" ca="1" si="413"/>
        <v>-100</v>
      </c>
      <c r="BM152" s="420">
        <f t="shared" ca="1" si="413"/>
        <v>-100</v>
      </c>
    </row>
    <row r="153" spans="1:65" s="371" customFormat="1" x14ac:dyDescent="0.2">
      <c r="A153" s="420" t="s">
        <v>31</v>
      </c>
      <c r="B153" s="363">
        <f t="shared" ref="B153:M153" ca="1" si="414">B42/AB42*100-100</f>
        <v>-2.2285160468115208</v>
      </c>
      <c r="C153" s="363">
        <f t="shared" ca="1" si="414"/>
        <v>-2.4878553638757239E-2</v>
      </c>
      <c r="D153" s="363">
        <f t="shared" ca="1" si="414"/>
        <v>0.36729830815826858</v>
      </c>
      <c r="E153" s="363">
        <f t="shared" ca="1" si="414"/>
        <v>7.8038056906673035</v>
      </c>
      <c r="F153" s="363">
        <f t="shared" ca="1" si="414"/>
        <v>-3.5517872512845798</v>
      </c>
      <c r="G153" s="363">
        <f t="shared" ca="1" si="414"/>
        <v>-5.7980794950327095</v>
      </c>
      <c r="H153" s="363">
        <f t="shared" ca="1" si="414"/>
        <v>-9.8177461514787865</v>
      </c>
      <c r="I153" s="363">
        <f t="shared" ca="1" si="414"/>
        <v>-1.487735542115928</v>
      </c>
      <c r="J153" s="363">
        <f t="shared" ca="1" si="414"/>
        <v>-100</v>
      </c>
      <c r="K153" s="363">
        <f t="shared" ca="1" si="414"/>
        <v>-100</v>
      </c>
      <c r="L153" s="363">
        <f t="shared" ca="1" si="414"/>
        <v>-100</v>
      </c>
      <c r="M153" s="363">
        <f t="shared" ca="1" si="414"/>
        <v>-100</v>
      </c>
      <c r="O153" s="420">
        <f t="shared" ca="1" si="314"/>
        <v>0.36403817509884107</v>
      </c>
      <c r="P153" s="420">
        <f t="shared" ca="1" si="315"/>
        <v>-3.3131374608696973</v>
      </c>
      <c r="Q153" s="420">
        <f t="shared" ca="1" si="316"/>
        <v>-0.28746279949756115</v>
      </c>
      <c r="R153" s="420">
        <f t="shared" ca="1" si="317"/>
        <v>-0.37194251083397489</v>
      </c>
      <c r="S153" s="420">
        <f t="shared" ca="1" si="318"/>
        <v>-2.0113625730522244</v>
      </c>
      <c r="T153" s="420">
        <f t="shared" ca="1" si="319"/>
        <v>-2.2425266782006474</v>
      </c>
      <c r="U153" s="420">
        <f t="shared" ca="1" si="320"/>
        <v>-8.9671920307299047</v>
      </c>
      <c r="V153" s="420">
        <f t="shared" ca="1" si="321"/>
        <v>-7.9206871203355718</v>
      </c>
      <c r="W153" s="420">
        <f t="shared" ca="1" si="322"/>
        <v>-100</v>
      </c>
      <c r="X153" s="420">
        <f t="shared" ca="1" si="323"/>
        <v>-100</v>
      </c>
      <c r="Y153" s="420">
        <f t="shared" ca="1" si="324"/>
        <v>-100</v>
      </c>
      <c r="Z153" s="420">
        <f t="shared" ca="1" si="325"/>
        <v>-100</v>
      </c>
      <c r="AB153" s="363"/>
      <c r="AC153" s="363"/>
      <c r="AD153" s="363"/>
      <c r="AE153" s="363"/>
      <c r="AF153" s="363">
        <f t="shared" ca="1" si="361"/>
        <v>-2.0623952904164611</v>
      </c>
      <c r="AG153" s="363">
        <f t="shared" ca="1" si="362"/>
        <v>1.0416843334160433</v>
      </c>
      <c r="AH153" s="363">
        <f t="shared" ca="1" si="363"/>
        <v>1.0480220541070935</v>
      </c>
      <c r="AI153" s="363">
        <f t="shared" ca="1" si="364"/>
        <v>-1.4015468038200822</v>
      </c>
      <c r="AJ153" s="363">
        <f t="shared" ca="1" si="365"/>
        <v>-0.65170874465397333</v>
      </c>
      <c r="AK153" s="363">
        <f t="shared" ca="1" si="366"/>
        <v>-4.2669382128779176</v>
      </c>
      <c r="AL153" s="363">
        <f t="shared" ca="1" si="367"/>
        <v>-9.4937538683417699</v>
      </c>
      <c r="AM153" s="363">
        <f t="shared" ca="1" si="352"/>
        <v>-7.8125737538906606</v>
      </c>
      <c r="AO153" s="420"/>
      <c r="AP153" s="420"/>
      <c r="AQ153" s="420"/>
      <c r="AR153" s="420"/>
      <c r="AS153" s="420">
        <f t="shared" ca="1" si="368"/>
        <v>0.53324498681939758</v>
      </c>
      <c r="AT153" s="420">
        <f t="shared" ca="1" si="369"/>
        <v>-1.8424985095606274</v>
      </c>
      <c r="AU153" s="420">
        <f t="shared" ca="1" si="370"/>
        <v>0.44751145635450484</v>
      </c>
      <c r="AV153" s="420">
        <f t="shared" ca="1" si="371"/>
        <v>-1.8133878405857899</v>
      </c>
      <c r="AW153" s="420">
        <f t="shared" ca="1" si="372"/>
        <v>-1.9350576030050775</v>
      </c>
      <c r="AX153" s="420">
        <f t="shared" ca="1" si="373"/>
        <v>-2.2867775439723914</v>
      </c>
      <c r="AY153" s="420">
        <f t="shared" ca="1" si="374"/>
        <v>-9.4900864825573308</v>
      </c>
      <c r="AZ153" s="420">
        <f t="shared" ca="1" si="354"/>
        <v>-7.4551194691362355</v>
      </c>
      <c r="BB153" s="420"/>
      <c r="BC153" s="420"/>
      <c r="BD153" s="420"/>
      <c r="BE153" s="420"/>
      <c r="BF153" s="420">
        <f t="shared" ref="BF153:BM153" ca="1" si="415">BF42/BB42*100-100</f>
        <v>-1.8133878405857899</v>
      </c>
      <c r="BG153" s="420">
        <f t="shared" ca="1" si="415"/>
        <v>-1.9350576030050775</v>
      </c>
      <c r="BH153" s="420">
        <f t="shared" ca="1" si="415"/>
        <v>-2.2867775439723914</v>
      </c>
      <c r="BI153" s="420">
        <f t="shared" ca="1" si="415"/>
        <v>-9.4900864825573308</v>
      </c>
      <c r="BJ153" s="420">
        <f t="shared" ca="1" si="415"/>
        <v>-7.4551194691362355</v>
      </c>
      <c r="BK153" s="420">
        <f t="shared" ca="1" si="415"/>
        <v>-100</v>
      </c>
      <c r="BL153" s="420">
        <f t="shared" ca="1" si="415"/>
        <v>-100</v>
      </c>
      <c r="BM153" s="420">
        <f t="shared" ca="1" si="415"/>
        <v>-100</v>
      </c>
    </row>
    <row r="154" spans="1:65" s="371" customFormat="1" x14ac:dyDescent="0.2">
      <c r="A154" s="420" t="s">
        <v>32</v>
      </c>
      <c r="B154" s="363">
        <f t="shared" ref="B154:M154" ca="1" si="416">B43/AB43*100-100</f>
        <v>-3.9045681571630269</v>
      </c>
      <c r="C154" s="363">
        <f t="shared" ca="1" si="416"/>
        <v>-7.2303833557739665</v>
      </c>
      <c r="D154" s="363">
        <f t="shared" ca="1" si="416"/>
        <v>-2.6853761418809512</v>
      </c>
      <c r="E154" s="363">
        <f t="shared" ca="1" si="416"/>
        <v>0.36015105054427465</v>
      </c>
      <c r="F154" s="363">
        <f t="shared" ca="1" si="416"/>
        <v>-5.4785380083837509</v>
      </c>
      <c r="G154" s="363">
        <f t="shared" ca="1" si="416"/>
        <v>-6.1895902125118027</v>
      </c>
      <c r="H154" s="363">
        <f t="shared" ca="1" si="416"/>
        <v>-0.80603477453387029</v>
      </c>
      <c r="I154" s="363">
        <f t="shared" ca="1" si="416"/>
        <v>-3.2362043547003623</v>
      </c>
      <c r="J154" s="363">
        <f t="shared" ca="1" si="416"/>
        <v>-100</v>
      </c>
      <c r="K154" s="363">
        <f t="shared" ca="1" si="416"/>
        <v>-100</v>
      </c>
      <c r="L154" s="363">
        <f t="shared" ca="1" si="416"/>
        <v>-100</v>
      </c>
      <c r="M154" s="363">
        <f t="shared" ca="1" si="416"/>
        <v>-100</v>
      </c>
      <c r="O154" s="420">
        <f t="shared" ca="1" si="314"/>
        <v>-2.194135693934868</v>
      </c>
      <c r="P154" s="420">
        <f t="shared" ca="1" si="315"/>
        <v>-9.2282387188665211</v>
      </c>
      <c r="Q154" s="420">
        <f t="shared" ca="1" si="316"/>
        <v>-3.6883608027047075</v>
      </c>
      <c r="R154" s="420">
        <f t="shared" ca="1" si="317"/>
        <v>-3.4172030984618402</v>
      </c>
      <c r="S154" s="420">
        <f t="shared" ca="1" si="318"/>
        <v>-5.4886244066966015</v>
      </c>
      <c r="T154" s="420">
        <f t="shared" ca="1" si="319"/>
        <v>-2.8590706134831976</v>
      </c>
      <c r="U154" s="420">
        <f t="shared" ca="1" si="320"/>
        <v>-1.4688279531480504</v>
      </c>
      <c r="V154" s="420">
        <f t="shared" ca="1" si="321"/>
        <v>-5.8270033126740373</v>
      </c>
      <c r="W154" s="420">
        <f t="shared" ca="1" si="322"/>
        <v>-100</v>
      </c>
      <c r="X154" s="420">
        <f t="shared" ca="1" si="323"/>
        <v>-100</v>
      </c>
      <c r="Y154" s="420">
        <f t="shared" ca="1" si="324"/>
        <v>-100</v>
      </c>
      <c r="Z154" s="420">
        <f t="shared" ca="1" si="325"/>
        <v>-100</v>
      </c>
      <c r="AB154" s="363"/>
      <c r="AC154" s="363"/>
      <c r="AD154" s="363"/>
      <c r="AE154" s="363"/>
      <c r="AF154" s="363">
        <f t="shared" ca="1" si="361"/>
        <v>-4.9744818144866372</v>
      </c>
      <c r="AG154" s="363">
        <f t="shared" ca="1" si="362"/>
        <v>-5.9588667308618142</v>
      </c>
      <c r="AH154" s="363">
        <f t="shared" ca="1" si="363"/>
        <v>-2.9575473067988156</v>
      </c>
      <c r="AI154" s="363">
        <f t="shared" ca="1" si="364"/>
        <v>-2.9593999408937037</v>
      </c>
      <c r="AJ154" s="363">
        <f t="shared" ca="1" si="365"/>
        <v>-3.4966671928771689</v>
      </c>
      <c r="AK154" s="363">
        <f t="shared" ca="1" si="366"/>
        <v>-4.611845834610989</v>
      </c>
      <c r="AL154" s="363">
        <f t="shared" ca="1" si="367"/>
        <v>-2.9678539402975872</v>
      </c>
      <c r="AM154" s="363">
        <f t="shared" ca="1" si="352"/>
        <v>-6.0414721864559198</v>
      </c>
      <c r="AO154" s="420"/>
      <c r="AP154" s="420"/>
      <c r="AQ154" s="420"/>
      <c r="AR154" s="420"/>
      <c r="AS154" s="420">
        <f t="shared" ca="1" si="368"/>
        <v>-2.8077697536512858</v>
      </c>
      <c r="AT154" s="420">
        <f t="shared" ca="1" si="369"/>
        <v>-7.4557904158992585</v>
      </c>
      <c r="AU154" s="420">
        <f t="shared" ca="1" si="370"/>
        <v>-3.1529419583635274</v>
      </c>
      <c r="AV154" s="420">
        <f t="shared" ca="1" si="371"/>
        <v>-3.7123440912756536</v>
      </c>
      <c r="AW154" s="420">
        <f t="shared" ca="1" si="372"/>
        <v>-5.2086101610788376</v>
      </c>
      <c r="AX154" s="420">
        <f t="shared" ca="1" si="373"/>
        <v>-2.5923705979942469</v>
      </c>
      <c r="AY154" s="420">
        <f t="shared" ca="1" si="374"/>
        <v>-2.8952843662169272</v>
      </c>
      <c r="AZ154" s="420">
        <f t="shared" ca="1" si="354"/>
        <v>-6.1528390860205064</v>
      </c>
      <c r="BB154" s="420"/>
      <c r="BC154" s="420"/>
      <c r="BD154" s="420"/>
      <c r="BE154" s="420"/>
      <c r="BF154" s="420">
        <f t="shared" ref="BF154:BM154" ca="1" si="417">BF43/BB43*100-100</f>
        <v>-3.7123440912756536</v>
      </c>
      <c r="BG154" s="420">
        <f t="shared" ca="1" si="417"/>
        <v>-5.2086101610788376</v>
      </c>
      <c r="BH154" s="420">
        <f t="shared" ca="1" si="417"/>
        <v>-2.5923705979942469</v>
      </c>
      <c r="BI154" s="420">
        <f t="shared" ca="1" si="417"/>
        <v>-2.8952843662169272</v>
      </c>
      <c r="BJ154" s="420">
        <f t="shared" ca="1" si="417"/>
        <v>-6.1528390860205064</v>
      </c>
      <c r="BK154" s="420">
        <f t="shared" ca="1" si="417"/>
        <v>-100</v>
      </c>
      <c r="BL154" s="420">
        <f t="shared" ca="1" si="417"/>
        <v>-100</v>
      </c>
      <c r="BM154" s="420">
        <f t="shared" ca="1" si="417"/>
        <v>-100</v>
      </c>
    </row>
    <row r="155" spans="1:65" s="371" customFormat="1" x14ac:dyDescent="0.2">
      <c r="A155" s="420" t="s">
        <v>33</v>
      </c>
      <c r="B155" s="363">
        <f t="shared" ref="B155:M155" ca="1" si="418">B44/AB44*100-100</f>
        <v>-0.49409059073818185</v>
      </c>
      <c r="C155" s="363">
        <f t="shared" ca="1" si="418"/>
        <v>3.210508125943548</v>
      </c>
      <c r="D155" s="363">
        <f t="shared" ca="1" si="418"/>
        <v>3.5088984988654914</v>
      </c>
      <c r="E155" s="363">
        <f t="shared" ca="1" si="418"/>
        <v>28.770862822376642</v>
      </c>
      <c r="F155" s="363">
        <f t="shared" ca="1" si="418"/>
        <v>24.434958278615042</v>
      </c>
      <c r="G155" s="363">
        <f t="shared" ca="1" si="418"/>
        <v>32.448988462500239</v>
      </c>
      <c r="H155" s="363">
        <f t="shared" ca="1" si="418"/>
        <v>22.367595642333356</v>
      </c>
      <c r="I155" s="363">
        <f t="shared" ca="1" si="418"/>
        <v>2.0701032194218953</v>
      </c>
      <c r="J155" s="363">
        <f t="shared" ca="1" si="418"/>
        <v>-100</v>
      </c>
      <c r="K155" s="363">
        <f t="shared" ca="1" si="418"/>
        <v>-100</v>
      </c>
      <c r="L155" s="363">
        <f t="shared" ca="1" si="418"/>
        <v>-100</v>
      </c>
      <c r="M155" s="363">
        <f t="shared" ca="1" si="418"/>
        <v>-100</v>
      </c>
      <c r="O155" s="420">
        <f t="shared" ca="1" si="314"/>
        <v>-6.8263469662596776E-2</v>
      </c>
      <c r="P155" s="420">
        <f t="shared" ca="1" si="315"/>
        <v>-0.11709472947207189</v>
      </c>
      <c r="Q155" s="420">
        <f t="shared" ca="1" si="316"/>
        <v>5.3120780432664816</v>
      </c>
      <c r="R155" s="420">
        <f t="shared" ca="1" si="317"/>
        <v>26.610539155300643</v>
      </c>
      <c r="S155" s="420">
        <f t="shared" ca="1" si="318"/>
        <v>27.742241301432784</v>
      </c>
      <c r="T155" s="420">
        <f t="shared" ca="1" si="319"/>
        <v>34.883363724897322</v>
      </c>
      <c r="U155" s="420">
        <f t="shared" ca="1" si="320"/>
        <v>24.651002719218269</v>
      </c>
      <c r="V155" s="420">
        <f t="shared" ca="1" si="321"/>
        <v>1.2072728264491275</v>
      </c>
      <c r="W155" s="420">
        <f t="shared" ca="1" si="322"/>
        <v>-100</v>
      </c>
      <c r="X155" s="420">
        <f t="shared" ca="1" si="323"/>
        <v>-100</v>
      </c>
      <c r="Y155" s="420">
        <f t="shared" ca="1" si="324"/>
        <v>-100</v>
      </c>
      <c r="Z155" s="420">
        <f t="shared" ca="1" si="325"/>
        <v>-100</v>
      </c>
      <c r="AB155" s="363"/>
      <c r="AC155" s="363"/>
      <c r="AD155" s="363"/>
      <c r="AE155" s="363"/>
      <c r="AF155" s="363">
        <f t="shared" ca="1" si="361"/>
        <v>1.1944821047607661</v>
      </c>
      <c r="AG155" s="363">
        <f t="shared" ca="1" si="362"/>
        <v>4.3860956469328016</v>
      </c>
      <c r="AH155" s="363">
        <f t="shared" ca="1" si="363"/>
        <v>3.6512250826157668</v>
      </c>
      <c r="AI155" s="363">
        <f t="shared" ca="1" si="364"/>
        <v>29.704050920684409</v>
      </c>
      <c r="AJ155" s="363">
        <f t="shared" ca="1" si="365"/>
        <v>34.700609602674916</v>
      </c>
      <c r="AK155" s="363">
        <f t="shared" ca="1" si="366"/>
        <v>30.053507401997706</v>
      </c>
      <c r="AL155" s="363">
        <f t="shared" ca="1" si="367"/>
        <v>23.304938359427624</v>
      </c>
      <c r="AM155" s="363">
        <f t="shared" ca="1" si="352"/>
        <v>0.56376176263400168</v>
      </c>
      <c r="AO155" s="420"/>
      <c r="AP155" s="420"/>
      <c r="AQ155" s="420"/>
      <c r="AR155" s="420"/>
      <c r="AS155" s="420">
        <f t="shared" ca="1" si="368"/>
        <v>0.50985866892368392</v>
      </c>
      <c r="AT155" s="420">
        <f t="shared" ca="1" si="369"/>
        <v>2.5211835467078743</v>
      </c>
      <c r="AU155" s="420">
        <f t="shared" ca="1" si="370"/>
        <v>4.9491152205670232</v>
      </c>
      <c r="AV155" s="420">
        <f t="shared" ca="1" si="371"/>
        <v>29.264103168406365</v>
      </c>
      <c r="AW155" s="420">
        <f t="shared" ca="1" si="372"/>
        <v>31.499984364894686</v>
      </c>
      <c r="AX155" s="420">
        <f t="shared" ca="1" si="373"/>
        <v>32.783475519147345</v>
      </c>
      <c r="AY155" s="420">
        <f t="shared" ca="1" si="374"/>
        <v>24.179653146126228</v>
      </c>
      <c r="AZ155" s="420">
        <f t="shared" ca="1" si="354"/>
        <v>0.66927513964701291</v>
      </c>
      <c r="BB155" s="420"/>
      <c r="BC155" s="420"/>
      <c r="BD155" s="420"/>
      <c r="BE155" s="420"/>
      <c r="BF155" s="420">
        <f t="shared" ref="BF155:BM155" ca="1" si="419">BF44/BB44*100-100</f>
        <v>29.264103168406365</v>
      </c>
      <c r="BG155" s="420">
        <f t="shared" ca="1" si="419"/>
        <v>31.499984364894686</v>
      </c>
      <c r="BH155" s="420">
        <f t="shared" ca="1" si="419"/>
        <v>32.783475519147345</v>
      </c>
      <c r="BI155" s="420">
        <f t="shared" ca="1" si="419"/>
        <v>24.179653146126228</v>
      </c>
      <c r="BJ155" s="420">
        <f t="shared" ca="1" si="419"/>
        <v>0.66927513964701291</v>
      </c>
      <c r="BK155" s="420">
        <f t="shared" ca="1" si="419"/>
        <v>-100</v>
      </c>
      <c r="BL155" s="420">
        <f t="shared" ca="1" si="419"/>
        <v>-100</v>
      </c>
      <c r="BM155" s="420">
        <f t="shared" ca="1" si="419"/>
        <v>-100</v>
      </c>
    </row>
    <row r="156" spans="1:65" s="411" customFormat="1" x14ac:dyDescent="0.2">
      <c r="A156" s="418" t="s">
        <v>34</v>
      </c>
      <c r="B156" s="363">
        <f t="shared" ref="B156:M156" ca="1" si="420">B45/AB45*100-100</f>
        <v>-1.9913992627902246</v>
      </c>
      <c r="C156" s="363">
        <f t="shared" ca="1" si="420"/>
        <v>1.1919270166510785</v>
      </c>
      <c r="D156" s="363">
        <f t="shared" ca="1" si="420"/>
        <v>1.4103264469316485</v>
      </c>
      <c r="E156" s="363">
        <f t="shared" ca="1" si="420"/>
        <v>1.8971688340918718</v>
      </c>
      <c r="F156" s="363">
        <f t="shared" ca="1" si="420"/>
        <v>-0.66586835707384751</v>
      </c>
      <c r="G156" s="363">
        <f t="shared" ca="1" si="420"/>
        <v>1.2200710903839536</v>
      </c>
      <c r="H156" s="363">
        <f t="shared" ca="1" si="420"/>
        <v>0.85844161774863892</v>
      </c>
      <c r="I156" s="363">
        <f t="shared" ca="1" si="420"/>
        <v>2.7250256384322142</v>
      </c>
      <c r="J156" s="363">
        <f t="shared" ca="1" si="420"/>
        <v>-100</v>
      </c>
      <c r="K156" s="363">
        <f t="shared" ca="1" si="420"/>
        <v>-100</v>
      </c>
      <c r="L156" s="363">
        <f t="shared" ca="1" si="420"/>
        <v>-100</v>
      </c>
      <c r="M156" s="363">
        <f t="shared" ca="1" si="420"/>
        <v>-100</v>
      </c>
      <c r="O156" s="418">
        <f t="shared" ca="1" si="314"/>
        <v>-1.6140301805790784</v>
      </c>
      <c r="P156" s="418">
        <f t="shared" ca="1" si="315"/>
        <v>-1.0586430340961215</v>
      </c>
      <c r="Q156" s="418">
        <f t="shared" ca="1" si="316"/>
        <v>0.10071686136762992</v>
      </c>
      <c r="R156" s="418">
        <f t="shared" ca="1" si="317"/>
        <v>-0.19969792127866981</v>
      </c>
      <c r="S156" s="418">
        <f t="shared" ca="1" si="318"/>
        <v>1.4446749992391688</v>
      </c>
      <c r="T156" s="418">
        <f t="shared" ca="1" si="319"/>
        <v>2.0520815491052105</v>
      </c>
      <c r="U156" s="418">
        <f t="shared" ca="1" si="320"/>
        <v>0.19423366752529603</v>
      </c>
      <c r="V156" s="418">
        <f t="shared" ca="1" si="321"/>
        <v>1.7291132294962495</v>
      </c>
      <c r="W156" s="418">
        <f t="shared" ca="1" si="322"/>
        <v>-100</v>
      </c>
      <c r="X156" s="418">
        <f t="shared" ca="1" si="323"/>
        <v>-100</v>
      </c>
      <c r="Y156" s="418">
        <f t="shared" ca="1" si="324"/>
        <v>-100</v>
      </c>
      <c r="Z156" s="418">
        <f t="shared" ca="1" si="325"/>
        <v>-100</v>
      </c>
      <c r="AB156" s="363"/>
      <c r="AC156" s="363"/>
      <c r="AD156" s="363"/>
      <c r="AE156" s="363"/>
      <c r="AF156" s="363">
        <f t="shared" ca="1" si="361"/>
        <v>-0.90850507408701731</v>
      </c>
      <c r="AG156" s="363">
        <f t="shared" ca="1" si="362"/>
        <v>0.33831073624328667</v>
      </c>
      <c r="AH156" s="363">
        <f t="shared" ca="1" si="363"/>
        <v>0.38709442533644278</v>
      </c>
      <c r="AI156" s="363">
        <f t="shared" ca="1" si="364"/>
        <v>0.29475369176421395</v>
      </c>
      <c r="AJ156" s="363">
        <f t="shared" ca="1" si="365"/>
        <v>1.3118496138131661</v>
      </c>
      <c r="AK156" s="363">
        <f t="shared" ca="1" si="366"/>
        <v>0.9297659950514543</v>
      </c>
      <c r="AL156" s="363">
        <f t="shared" ca="1" si="367"/>
        <v>0.68631616197419021</v>
      </c>
      <c r="AM156" s="363">
        <f t="shared" ca="1" si="352"/>
        <v>1.4710940932642274</v>
      </c>
      <c r="AO156" s="418"/>
      <c r="AP156" s="418"/>
      <c r="AQ156" s="418"/>
      <c r="AR156" s="418"/>
      <c r="AS156" s="418">
        <f t="shared" ca="1" si="368"/>
        <v>-0.82958052575791896</v>
      </c>
      <c r="AT156" s="418">
        <f t="shared" ca="1" si="369"/>
        <v>-0.79060873797094189</v>
      </c>
      <c r="AU156" s="418">
        <f t="shared" ca="1" si="370"/>
        <v>0.31909213901582234</v>
      </c>
      <c r="AV156" s="418">
        <f t="shared" ca="1" si="371"/>
        <v>-0.139089503731185</v>
      </c>
      <c r="AW156" s="418">
        <f t="shared" ca="1" si="372"/>
        <v>1.4002520274486017</v>
      </c>
      <c r="AX156" s="418">
        <f t="shared" ca="1" si="373"/>
        <v>2.1218203314266333</v>
      </c>
      <c r="AY156" s="418">
        <f t="shared" ca="1" si="374"/>
        <v>0.54929596107788825</v>
      </c>
      <c r="AZ156" s="418">
        <f t="shared" ca="1" si="354"/>
        <v>1.4813149647717694</v>
      </c>
      <c r="BB156" s="418"/>
      <c r="BC156" s="418"/>
      <c r="BD156" s="418"/>
      <c r="BE156" s="418"/>
      <c r="BF156" s="418">
        <f t="shared" ref="BF156:BM156" ca="1" si="421">BF45/BB45*100-100</f>
        <v>-0.139089503731185</v>
      </c>
      <c r="BG156" s="418">
        <f t="shared" ca="1" si="421"/>
        <v>1.4002520274486017</v>
      </c>
      <c r="BH156" s="418">
        <f t="shared" ca="1" si="421"/>
        <v>2.1218203314266333</v>
      </c>
      <c r="BI156" s="418">
        <f t="shared" ca="1" si="421"/>
        <v>0.54929596107788825</v>
      </c>
      <c r="BJ156" s="418">
        <f t="shared" ca="1" si="421"/>
        <v>1.4813149647717694</v>
      </c>
      <c r="BK156" s="418">
        <f t="shared" ca="1" si="421"/>
        <v>-100</v>
      </c>
      <c r="BL156" s="418">
        <f t="shared" ca="1" si="421"/>
        <v>-100</v>
      </c>
      <c r="BM156" s="418">
        <f t="shared" ca="1" si="421"/>
        <v>-100</v>
      </c>
    </row>
    <row r="157" spans="1:65" s="371" customFormat="1" x14ac:dyDescent="0.2">
      <c r="A157" s="369"/>
      <c r="O157" s="371">
        <f t="shared" ca="1" si="314"/>
        <v>-5.9513184544329079E-2</v>
      </c>
      <c r="P157" s="371" t="e">
        <f t="shared" ca="1" si="315"/>
        <v>#DIV/0!</v>
      </c>
      <c r="Q157" s="371" t="e">
        <f t="shared" ca="1" si="316"/>
        <v>#DIV/0!</v>
      </c>
      <c r="R157" s="371" t="e">
        <f t="shared" ca="1" si="317"/>
        <v>#DIV/0!</v>
      </c>
      <c r="S157" s="371" t="e">
        <f t="shared" ca="1" si="318"/>
        <v>#DIV/0!</v>
      </c>
      <c r="T157" s="371" t="e">
        <f t="shared" si="319"/>
        <v>#DIV/0!</v>
      </c>
      <c r="U157" s="371" t="e">
        <f t="shared" si="320"/>
        <v>#DIV/0!</v>
      </c>
      <c r="V157" s="371" t="e">
        <f t="shared" si="321"/>
        <v>#DIV/0!</v>
      </c>
      <c r="W157" s="371" t="e">
        <f t="shared" si="322"/>
        <v>#DIV/0!</v>
      </c>
      <c r="X157" s="371" t="e">
        <f t="shared" si="323"/>
        <v>#DIV/0!</v>
      </c>
      <c r="Y157" s="371" t="e">
        <f t="shared" si="324"/>
        <v>#DIV/0!</v>
      </c>
      <c r="Z157" s="371" t="e">
        <f t="shared" si="325"/>
        <v>#DIV/0!</v>
      </c>
    </row>
    <row r="158" spans="1:65" s="371" customFormat="1" x14ac:dyDescent="0.2">
      <c r="A158" s="369"/>
    </row>
    <row r="159" spans="1:65" s="412" customFormat="1" ht="15.75" x14ac:dyDescent="0.25">
      <c r="B159" s="371"/>
      <c r="C159" s="371"/>
      <c r="D159" s="371"/>
      <c r="E159" s="371"/>
      <c r="F159" s="371"/>
      <c r="G159" s="371"/>
      <c r="H159" s="371"/>
      <c r="I159" s="371"/>
      <c r="J159" s="371"/>
      <c r="K159" s="371"/>
      <c r="L159" s="371"/>
      <c r="M159" s="371"/>
      <c r="O159" s="530" t="s">
        <v>88</v>
      </c>
      <c r="P159" s="530"/>
      <c r="Q159" s="530"/>
      <c r="R159" s="530"/>
      <c r="S159" s="530"/>
      <c r="T159" s="530"/>
      <c r="U159" s="530"/>
      <c r="V159" s="530"/>
      <c r="W159" s="530"/>
      <c r="X159" s="530"/>
      <c r="Y159" s="530"/>
      <c r="Z159" s="530"/>
      <c r="AB159" s="371"/>
      <c r="AC159" s="371"/>
      <c r="AD159" s="371"/>
      <c r="AE159" s="371"/>
      <c r="AF159" s="371"/>
      <c r="AG159" s="371"/>
      <c r="AH159" s="371"/>
      <c r="AI159" s="371"/>
      <c r="AJ159" s="371"/>
      <c r="AK159" s="371"/>
      <c r="AL159" s="371"/>
      <c r="AM159" s="371"/>
      <c r="AO159" s="531" t="s">
        <v>87</v>
      </c>
      <c r="AP159" s="531"/>
      <c r="AQ159" s="531"/>
      <c r="AR159" s="531"/>
      <c r="AS159" s="531"/>
      <c r="AT159" s="531"/>
      <c r="AU159" s="531"/>
      <c r="AV159" s="531"/>
      <c r="AW159" s="531"/>
      <c r="AX159" s="531"/>
      <c r="AY159" s="531"/>
      <c r="AZ159" s="531"/>
      <c r="BB159" s="531" t="s">
        <v>87</v>
      </c>
      <c r="BC159" s="531"/>
      <c r="BD159" s="531"/>
      <c r="BE159" s="531"/>
      <c r="BF159" s="531"/>
      <c r="BG159" s="531"/>
      <c r="BH159" s="531"/>
      <c r="BI159" s="531"/>
      <c r="BJ159" s="531"/>
      <c r="BK159" s="531"/>
      <c r="BL159" s="531"/>
      <c r="BM159" s="531"/>
    </row>
    <row r="160" spans="1:65" s="415" customFormat="1" ht="15.75" x14ac:dyDescent="0.25">
      <c r="A160" s="413" t="s">
        <v>162</v>
      </c>
      <c r="B160" s="371"/>
      <c r="C160" s="371"/>
      <c r="D160" s="371"/>
      <c r="E160" s="371"/>
      <c r="F160" s="371"/>
      <c r="G160" s="371"/>
      <c r="H160" s="371"/>
      <c r="I160" s="371"/>
      <c r="J160" s="371"/>
      <c r="K160" s="371"/>
      <c r="L160" s="371"/>
      <c r="M160" s="371"/>
      <c r="O160" s="414" t="str">
        <f t="shared" ref="O160:Z160" si="422">O$5</f>
        <v>Enero-febrero 2024</v>
      </c>
      <c r="P160" s="414" t="str">
        <f t="shared" si="422"/>
        <v>Abril-mayo 2024</v>
      </c>
      <c r="Q160" s="414" t="str">
        <f t="shared" si="422"/>
        <v>Julio-agosto 2024</v>
      </c>
      <c r="R160" s="414" t="str">
        <f t="shared" si="422"/>
        <v>Octubre-noviembre 2024</v>
      </c>
      <c r="S160" s="414" t="str">
        <f t="shared" si="422"/>
        <v>Enero-febrero 2025</v>
      </c>
      <c r="T160" s="414" t="str">
        <f t="shared" si="422"/>
        <v>Abril-mayo 2025</v>
      </c>
      <c r="U160" s="414" t="str">
        <f t="shared" si="422"/>
        <v>Julio-agosto 2025</v>
      </c>
      <c r="V160" s="414" t="str">
        <f t="shared" si="422"/>
        <v>Octubre-noviembre 2025</v>
      </c>
      <c r="W160" s="414" t="str">
        <f t="shared" si="422"/>
        <v>Enero-febrero 2026</v>
      </c>
      <c r="X160" s="414" t="str">
        <f t="shared" si="422"/>
        <v>Abril-mayo 2026</v>
      </c>
      <c r="Y160" s="414" t="str">
        <f t="shared" si="422"/>
        <v>Julio-agosto 2026</v>
      </c>
      <c r="Z160" s="414" t="str">
        <f t="shared" si="422"/>
        <v>Octubre-noviembre 2026</v>
      </c>
      <c r="AB160" s="371"/>
      <c r="AC160" s="371"/>
      <c r="AD160" s="371"/>
      <c r="AE160" s="371"/>
      <c r="AF160" s="371"/>
      <c r="AG160" s="371"/>
      <c r="AH160" s="371"/>
      <c r="AI160" s="371"/>
      <c r="AJ160" s="371"/>
      <c r="AK160" s="371"/>
      <c r="AL160" s="371"/>
      <c r="AM160" s="371"/>
      <c r="AO160" s="414" t="str">
        <f t="shared" ref="AO160:BM160" si="423">AO$5</f>
        <v>2023-I</v>
      </c>
      <c r="AP160" s="414" t="str">
        <f t="shared" si="423"/>
        <v>2023-II</v>
      </c>
      <c r="AQ160" s="414" t="str">
        <f t="shared" si="423"/>
        <v>2023-III</v>
      </c>
      <c r="AR160" s="414" t="str">
        <f t="shared" si="423"/>
        <v>2023-IV</v>
      </c>
      <c r="AS160" s="414" t="str">
        <f t="shared" si="423"/>
        <v>2024-I</v>
      </c>
      <c r="AT160" s="414" t="str">
        <f t="shared" si="423"/>
        <v>2024-II</v>
      </c>
      <c r="AU160" s="414" t="str">
        <f t="shared" si="423"/>
        <v>2024-III</v>
      </c>
      <c r="AV160" s="414" t="str">
        <f t="shared" si="423"/>
        <v>2024-IV</v>
      </c>
      <c r="AW160" s="414" t="str">
        <f t="shared" si="423"/>
        <v>2025-I</v>
      </c>
      <c r="AX160" s="414" t="str">
        <f t="shared" si="423"/>
        <v>2025-II</v>
      </c>
      <c r="AY160" s="414" t="str">
        <f t="shared" si="423"/>
        <v>2025-III</v>
      </c>
      <c r="AZ160" s="414" t="str">
        <f t="shared" si="423"/>
        <v>2025-IV</v>
      </c>
      <c r="BB160" s="414" t="str">
        <f t="shared" si="423"/>
        <v>2023-IV</v>
      </c>
      <c r="BC160" s="414" t="str">
        <f t="shared" si="423"/>
        <v>2024-I</v>
      </c>
      <c r="BD160" s="414" t="str">
        <f t="shared" si="423"/>
        <v>2024-II</v>
      </c>
      <c r="BE160" s="414" t="str">
        <f t="shared" si="423"/>
        <v>2024-III</v>
      </c>
      <c r="BF160" s="414" t="str">
        <f t="shared" si="423"/>
        <v>2024-IV</v>
      </c>
      <c r="BG160" s="414" t="str">
        <f t="shared" si="423"/>
        <v>2025-I</v>
      </c>
      <c r="BH160" s="414" t="str">
        <f t="shared" si="423"/>
        <v>2025-II</v>
      </c>
      <c r="BI160" s="414" t="str">
        <f t="shared" si="423"/>
        <v>2025-III</v>
      </c>
      <c r="BJ160" s="414" t="str">
        <f t="shared" si="423"/>
        <v>2025-IV</v>
      </c>
      <c r="BK160" s="414" t="str">
        <f t="shared" si="423"/>
        <v>2026-I</v>
      </c>
      <c r="BL160" s="414" t="str">
        <f t="shared" si="423"/>
        <v>2026-II</v>
      </c>
      <c r="BM160" s="414" t="str">
        <f t="shared" si="423"/>
        <v>2026-III</v>
      </c>
    </row>
    <row r="161" spans="1:65" s="371" customFormat="1" ht="12.75" customHeight="1" x14ac:dyDescent="0.2">
      <c r="A161" s="411" t="s">
        <v>80</v>
      </c>
      <c r="O161" s="446"/>
      <c r="P161" s="446"/>
      <c r="Q161" s="446"/>
      <c r="R161" s="446"/>
      <c r="S161" s="446"/>
      <c r="T161" s="446"/>
      <c r="U161" s="446"/>
      <c r="V161" s="446"/>
      <c r="W161" s="446"/>
      <c r="X161" s="446"/>
      <c r="Y161" s="446"/>
      <c r="Z161" s="446"/>
      <c r="AO161" s="446"/>
      <c r="AP161" s="446"/>
      <c r="AQ161" s="446"/>
      <c r="AR161" s="446"/>
      <c r="AS161" s="446"/>
      <c r="AT161" s="446"/>
      <c r="AU161" s="446"/>
      <c r="AV161" s="446"/>
      <c r="AW161" s="446"/>
      <c r="AX161" s="446"/>
      <c r="AY161" s="446"/>
      <c r="AZ161" s="446"/>
      <c r="BB161" s="446"/>
      <c r="BC161" s="446"/>
      <c r="BD161" s="446"/>
      <c r="BE161" s="446"/>
      <c r="BF161" s="446"/>
      <c r="BG161" s="446"/>
      <c r="BH161" s="446"/>
      <c r="BI161" s="446"/>
      <c r="BJ161" s="446"/>
      <c r="BK161" s="446"/>
      <c r="BL161" s="446"/>
      <c r="BM161" s="446"/>
    </row>
    <row r="162" spans="1:65" s="411" customFormat="1" x14ac:dyDescent="0.2">
      <c r="A162" s="419" t="s">
        <v>0</v>
      </c>
      <c r="B162" s="371"/>
      <c r="C162" s="371"/>
      <c r="D162" s="371"/>
      <c r="E162" s="371"/>
      <c r="F162" s="371"/>
      <c r="G162" s="371"/>
      <c r="H162" s="371"/>
      <c r="I162" s="371"/>
      <c r="J162" s="371"/>
      <c r="K162" s="371"/>
      <c r="L162" s="371"/>
      <c r="M162" s="371"/>
      <c r="O162" s="419"/>
      <c r="P162" s="419">
        <f t="shared" ref="P162:P200" ca="1" si="424">P7/BC7*100-100</f>
        <v>-0.66091617050659579</v>
      </c>
      <c r="Q162" s="419">
        <f t="shared" ref="Q162:Q200" ca="1" si="425">Q7/BD7*100-100</f>
        <v>0.60555539636595768</v>
      </c>
      <c r="R162" s="419">
        <f t="shared" ref="R162:R200" ca="1" si="426">R7/BE7*100-100</f>
        <v>-1.4167274546267663</v>
      </c>
      <c r="S162" s="419">
        <f t="shared" ref="S162:S200" ca="1" si="427">S7/BF7*100-100</f>
        <v>-1.2367092027744775E-2</v>
      </c>
      <c r="T162" s="419">
        <f t="shared" ref="T162:T200" ca="1" si="428">T7/BG7*100-100</f>
        <v>0.3617181945834318</v>
      </c>
      <c r="U162" s="419">
        <f t="shared" ref="U162:U200" ca="1" si="429">U7/BH7*100-100</f>
        <v>-1.2067590070828089</v>
      </c>
      <c r="V162" s="419">
        <f t="shared" ref="V162:V200" ca="1" si="430">V7/BI7*100-100</f>
        <v>1.0450589033343789</v>
      </c>
      <c r="W162" s="419">
        <f t="shared" ref="W162:W200" ca="1" si="431">W7/BJ7*100-100</f>
        <v>-100</v>
      </c>
      <c r="X162" s="419" t="e">
        <f t="shared" ref="X162:X200" ca="1" si="432">X7/BK7*100-100</f>
        <v>#DIV/0!</v>
      </c>
      <c r="Y162" s="419" t="e">
        <f t="shared" ref="Y162:Y200" ca="1" si="433">Y7/BL7*100-100</f>
        <v>#DIV/0!</v>
      </c>
      <c r="Z162" s="419" t="e">
        <f t="shared" ref="Z162:Z200" ca="1" si="434">Z7/BM7*100-100</f>
        <v>#DIV/0!</v>
      </c>
      <c r="AB162" s="371"/>
      <c r="AC162" s="371"/>
      <c r="AD162" s="371"/>
      <c r="AE162" s="371"/>
      <c r="AF162" s="371"/>
      <c r="AG162" s="371"/>
      <c r="AH162" s="371"/>
      <c r="AI162" s="371"/>
      <c r="AJ162" s="371"/>
      <c r="AK162" s="371"/>
      <c r="AL162" s="371"/>
      <c r="AM162" s="371"/>
      <c r="AO162" s="419"/>
      <c r="AP162" s="419">
        <f t="shared" ref="AP162:AZ162" ca="1" si="435">AP7/AO7*100-100</f>
        <v>0.95555642640601945</v>
      </c>
      <c r="AQ162" s="419">
        <f t="shared" ca="1" si="435"/>
        <v>0.78635215630364996</v>
      </c>
      <c r="AR162" s="419">
        <f t="shared" ca="1" si="435"/>
        <v>0.39355868412383188</v>
      </c>
      <c r="AS162" s="419">
        <f t="shared" ca="1" si="435"/>
        <v>-1.013186792533034</v>
      </c>
      <c r="AT162" s="419">
        <f t="shared" ca="1" si="435"/>
        <v>-0.57453037128128415</v>
      </c>
      <c r="AU162" s="419">
        <f t="shared" ca="1" si="435"/>
        <v>0.74246341939488048</v>
      </c>
      <c r="AV162" s="419">
        <f t="shared" ca="1" si="435"/>
        <v>-1.8062386950318228</v>
      </c>
      <c r="AW162" s="419">
        <f t="shared" ca="1" si="435"/>
        <v>9.8388847425852077E-2</v>
      </c>
      <c r="AX162" s="419">
        <f t="shared" ca="1" si="435"/>
        <v>0.32887438632960198</v>
      </c>
      <c r="AY162" s="419">
        <f t="shared" ca="1" si="435"/>
        <v>-1.2981751734328242</v>
      </c>
      <c r="AZ162" s="419">
        <f t="shared" ca="1" si="435"/>
        <v>1.2248433245284076</v>
      </c>
      <c r="BB162" s="419"/>
      <c r="BC162" s="419">
        <f t="shared" ref="BC162:BM162" ca="1" si="436">BC7/BB7*100-100</f>
        <v>-1.013186792533034</v>
      </c>
      <c r="BD162" s="419">
        <f t="shared" ca="1" si="436"/>
        <v>-0.57453037128128415</v>
      </c>
      <c r="BE162" s="419">
        <f t="shared" ca="1" si="436"/>
        <v>0.74246341939488048</v>
      </c>
      <c r="BF162" s="419">
        <f t="shared" ca="1" si="436"/>
        <v>-1.8062386950318228</v>
      </c>
      <c r="BG162" s="419">
        <f t="shared" ca="1" si="436"/>
        <v>9.8388847425852077E-2</v>
      </c>
      <c r="BH162" s="419">
        <f t="shared" ca="1" si="436"/>
        <v>0.32887438632960198</v>
      </c>
      <c r="BI162" s="419">
        <f t="shared" ca="1" si="436"/>
        <v>-1.2981751734328242</v>
      </c>
      <c r="BJ162" s="419">
        <f t="shared" ca="1" si="436"/>
        <v>1.2248433245284076</v>
      </c>
      <c r="BK162" s="419">
        <f t="shared" ca="1" si="436"/>
        <v>-100</v>
      </c>
      <c r="BL162" s="419" t="e">
        <f t="shared" ca="1" si="436"/>
        <v>#DIV/0!</v>
      </c>
      <c r="BM162" s="419" t="e">
        <f t="shared" ca="1" si="436"/>
        <v>#DIV/0!</v>
      </c>
    </row>
    <row r="163" spans="1:65" s="411" customFormat="1" x14ac:dyDescent="0.2">
      <c r="A163" s="419" t="s">
        <v>1</v>
      </c>
      <c r="B163" s="371"/>
      <c r="C163" s="371"/>
      <c r="D163" s="371"/>
      <c r="E163" s="371"/>
      <c r="F163" s="371"/>
      <c r="G163" s="371"/>
      <c r="H163" s="371"/>
      <c r="I163" s="371"/>
      <c r="J163" s="371"/>
      <c r="K163" s="371"/>
      <c r="L163" s="371"/>
      <c r="M163" s="371"/>
      <c r="O163" s="419"/>
      <c r="P163" s="419">
        <f t="shared" ca="1" si="424"/>
        <v>-3.7593367764393548</v>
      </c>
      <c r="Q163" s="419">
        <f t="shared" ca="1" si="425"/>
        <v>-0.20086835797502545</v>
      </c>
      <c r="R163" s="419">
        <f t="shared" ca="1" si="426"/>
        <v>-3.085865285082221</v>
      </c>
      <c r="S163" s="419">
        <f t="shared" ca="1" si="427"/>
        <v>-2.3211355882731652</v>
      </c>
      <c r="T163" s="419">
        <f t="shared" ca="1" si="428"/>
        <v>-0.22565519548241753</v>
      </c>
      <c r="U163" s="419">
        <f t="shared" ca="1" si="429"/>
        <v>1.7291561831916766</v>
      </c>
      <c r="V163" s="419">
        <f t="shared" ca="1" si="430"/>
        <v>1.3000774136029349</v>
      </c>
      <c r="W163" s="419">
        <f t="shared" ca="1" si="431"/>
        <v>-100</v>
      </c>
      <c r="X163" s="419" t="e">
        <f t="shared" ca="1" si="432"/>
        <v>#DIV/0!</v>
      </c>
      <c r="Y163" s="419" t="e">
        <f t="shared" ca="1" si="433"/>
        <v>#DIV/0!</v>
      </c>
      <c r="Z163" s="419" t="e">
        <f t="shared" ca="1" si="434"/>
        <v>#DIV/0!</v>
      </c>
      <c r="AB163" s="371"/>
      <c r="AC163" s="371"/>
      <c r="AD163" s="371"/>
      <c r="AE163" s="371"/>
      <c r="AF163" s="371"/>
      <c r="AG163" s="371"/>
      <c r="AH163" s="371"/>
      <c r="AI163" s="371"/>
      <c r="AJ163" s="371"/>
      <c r="AK163" s="371"/>
      <c r="AL163" s="371"/>
      <c r="AM163" s="371"/>
      <c r="AO163" s="419"/>
      <c r="AP163" s="419">
        <f t="shared" ref="AP163:AZ163" ca="1" si="437">AP8/AO8*100-100</f>
        <v>0.90001388286127337</v>
      </c>
      <c r="AQ163" s="419">
        <f t="shared" ca="1" si="437"/>
        <v>-3.5660558334645458</v>
      </c>
      <c r="AR163" s="419">
        <f t="shared" ca="1" si="437"/>
        <v>-1.4194737705472562</v>
      </c>
      <c r="AS163" s="419">
        <f t="shared" ca="1" si="437"/>
        <v>-0.53031983004872529</v>
      </c>
      <c r="AT163" s="419">
        <f t="shared" ca="1" si="437"/>
        <v>-4.1613291709495286</v>
      </c>
      <c r="AU163" s="419">
        <f t="shared" ca="1" si="437"/>
        <v>-0.90750150860723977</v>
      </c>
      <c r="AV163" s="419">
        <f t="shared" ca="1" si="437"/>
        <v>-3.3654219371228891</v>
      </c>
      <c r="AW163" s="419">
        <f t="shared" ca="1" si="437"/>
        <v>-2.9626646518717621</v>
      </c>
      <c r="AX163" s="419">
        <f t="shared" ca="1" si="437"/>
        <v>-0.85208226834602385</v>
      </c>
      <c r="AY163" s="419">
        <f t="shared" ca="1" si="437"/>
        <v>2.0371088038761087</v>
      </c>
      <c r="AZ163" s="419">
        <f t="shared" ca="1" si="437"/>
        <v>1.4565182697781722</v>
      </c>
      <c r="BB163" s="419"/>
      <c r="BC163" s="419">
        <f t="shared" ref="BC163:BM163" ca="1" si="438">BC8/BB8*100-100</f>
        <v>-0.53031983004872529</v>
      </c>
      <c r="BD163" s="419">
        <f t="shared" ca="1" si="438"/>
        <v>-4.1613291709495286</v>
      </c>
      <c r="BE163" s="419">
        <f t="shared" ca="1" si="438"/>
        <v>-0.90750150860723977</v>
      </c>
      <c r="BF163" s="419">
        <f t="shared" ca="1" si="438"/>
        <v>-3.3654219371228891</v>
      </c>
      <c r="BG163" s="419">
        <f t="shared" ca="1" si="438"/>
        <v>-2.9626646518717621</v>
      </c>
      <c r="BH163" s="419">
        <f t="shared" ca="1" si="438"/>
        <v>-0.85208226834602385</v>
      </c>
      <c r="BI163" s="419">
        <f t="shared" ca="1" si="438"/>
        <v>2.0371088038761087</v>
      </c>
      <c r="BJ163" s="419">
        <f t="shared" ca="1" si="438"/>
        <v>1.4565182697781722</v>
      </c>
      <c r="BK163" s="419">
        <f t="shared" ca="1" si="438"/>
        <v>-100</v>
      </c>
      <c r="BL163" s="419" t="e">
        <f t="shared" ca="1" si="438"/>
        <v>#DIV/0!</v>
      </c>
      <c r="BM163" s="419" t="e">
        <f t="shared" ca="1" si="438"/>
        <v>#DIV/0!</v>
      </c>
    </row>
    <row r="164" spans="1:65" s="411" customFormat="1" x14ac:dyDescent="0.2">
      <c r="A164" s="419" t="s">
        <v>5</v>
      </c>
      <c r="B164" s="371"/>
      <c r="C164" s="371"/>
      <c r="D164" s="371"/>
      <c r="E164" s="371"/>
      <c r="F164" s="371"/>
      <c r="G164" s="371"/>
      <c r="H164" s="371"/>
      <c r="I164" s="371"/>
      <c r="J164" s="371"/>
      <c r="K164" s="371"/>
      <c r="L164" s="371"/>
      <c r="M164" s="371"/>
      <c r="O164" s="419"/>
      <c r="P164" s="419">
        <f t="shared" ca="1" si="424"/>
        <v>0.76514905328114935</v>
      </c>
      <c r="Q164" s="419">
        <f t="shared" ca="1" si="425"/>
        <v>1.0337406929403272</v>
      </c>
      <c r="R164" s="419">
        <f t="shared" ca="1" si="426"/>
        <v>-0.5808371247609756</v>
      </c>
      <c r="S164" s="419">
        <f t="shared" ca="1" si="427"/>
        <v>-0.58813289017717807</v>
      </c>
      <c r="T164" s="419">
        <f t="shared" ca="1" si="428"/>
        <v>-0.19506242838819787</v>
      </c>
      <c r="U164" s="419">
        <f t="shared" ca="1" si="429"/>
        <v>0.49770412564149069</v>
      </c>
      <c r="V164" s="419">
        <f t="shared" ca="1" si="430"/>
        <v>2.2965645154823022</v>
      </c>
      <c r="W164" s="419">
        <f t="shared" ca="1" si="431"/>
        <v>-100</v>
      </c>
      <c r="X164" s="419" t="e">
        <f t="shared" ca="1" si="432"/>
        <v>#DIV/0!</v>
      </c>
      <c r="Y164" s="419" t="e">
        <f t="shared" ca="1" si="433"/>
        <v>#DIV/0!</v>
      </c>
      <c r="Z164" s="419" t="e">
        <f t="shared" ca="1" si="434"/>
        <v>#DIV/0!</v>
      </c>
      <c r="AB164" s="371"/>
      <c r="AC164" s="371"/>
      <c r="AD164" s="371"/>
      <c r="AE164" s="371"/>
      <c r="AF164" s="371"/>
      <c r="AG164" s="371"/>
      <c r="AH164" s="371"/>
      <c r="AI164" s="371"/>
      <c r="AJ164" s="371"/>
      <c r="AK164" s="371"/>
      <c r="AL164" s="371"/>
      <c r="AM164" s="371"/>
      <c r="AO164" s="419"/>
      <c r="AP164" s="419">
        <f t="shared" ref="AP164:AZ164" ca="1" si="439">AP9/AO9*100-100</f>
        <v>-1.404989143481842</v>
      </c>
      <c r="AQ164" s="419">
        <f t="shared" ca="1" si="439"/>
        <v>1.2187557440196599</v>
      </c>
      <c r="AR164" s="419">
        <f t="shared" ca="1" si="439"/>
        <v>-0.76821538173415149</v>
      </c>
      <c r="AS164" s="419">
        <f t="shared" ca="1" si="439"/>
        <v>-3.1502758743240662</v>
      </c>
      <c r="AT164" s="419">
        <f t="shared" ca="1" si="439"/>
        <v>1.411901231261055</v>
      </c>
      <c r="AU164" s="419">
        <f t="shared" ca="1" si="439"/>
        <v>0.71150574619008466</v>
      </c>
      <c r="AV164" s="419">
        <f t="shared" ca="1" si="439"/>
        <v>-1.1462853907285506</v>
      </c>
      <c r="AW164" s="419">
        <f t="shared" ca="1" si="439"/>
        <v>-0.87492745407274697</v>
      </c>
      <c r="AX164" s="419">
        <f t="shared" ca="1" si="439"/>
        <v>-0.23488501103147996</v>
      </c>
      <c r="AY164" s="419">
        <f t="shared" ca="1" si="439"/>
        <v>0.83663175868660744</v>
      </c>
      <c r="AZ164" s="419">
        <f t="shared" ca="1" si="439"/>
        <v>2.546845716350731</v>
      </c>
      <c r="BB164" s="419"/>
      <c r="BC164" s="419">
        <f t="shared" ref="BC164:BM164" ca="1" si="440">BC9/BB9*100-100</f>
        <v>-3.1502758743240662</v>
      </c>
      <c r="BD164" s="419">
        <f t="shared" ca="1" si="440"/>
        <v>1.411901231261055</v>
      </c>
      <c r="BE164" s="419">
        <f t="shared" ca="1" si="440"/>
        <v>0.71150574619008466</v>
      </c>
      <c r="BF164" s="419">
        <f t="shared" ca="1" si="440"/>
        <v>-1.1462853907285506</v>
      </c>
      <c r="BG164" s="419">
        <f t="shared" ca="1" si="440"/>
        <v>-0.87492745407274697</v>
      </c>
      <c r="BH164" s="419">
        <f t="shared" ca="1" si="440"/>
        <v>-0.23488501103147996</v>
      </c>
      <c r="BI164" s="419">
        <f t="shared" ca="1" si="440"/>
        <v>0.83663175868660744</v>
      </c>
      <c r="BJ164" s="419">
        <f t="shared" ca="1" si="440"/>
        <v>2.546845716350731</v>
      </c>
      <c r="BK164" s="419">
        <f t="shared" ca="1" si="440"/>
        <v>-100</v>
      </c>
      <c r="BL164" s="419" t="e">
        <f t="shared" ca="1" si="440"/>
        <v>#DIV/0!</v>
      </c>
      <c r="BM164" s="419" t="e">
        <f t="shared" ca="1" si="440"/>
        <v>#DIV/0!</v>
      </c>
    </row>
    <row r="165" spans="1:65" s="411" customFormat="1" x14ac:dyDescent="0.2">
      <c r="A165" s="419" t="s">
        <v>8</v>
      </c>
      <c r="B165" s="371"/>
      <c r="C165" s="371"/>
      <c r="D165" s="371"/>
      <c r="E165" s="371"/>
      <c r="F165" s="371"/>
      <c r="G165" s="371"/>
      <c r="H165" s="371"/>
      <c r="I165" s="371"/>
      <c r="J165" s="371"/>
      <c r="K165" s="371"/>
      <c r="L165" s="371"/>
      <c r="M165" s="371"/>
      <c r="O165" s="419"/>
      <c r="P165" s="419">
        <f t="shared" ca="1" si="424"/>
        <v>0.72327561108866689</v>
      </c>
      <c r="Q165" s="419">
        <f t="shared" ca="1" si="425"/>
        <v>0.75028614020192208</v>
      </c>
      <c r="R165" s="419">
        <f t="shared" ca="1" si="426"/>
        <v>-3.8514221774466222</v>
      </c>
      <c r="S165" s="419">
        <f t="shared" ca="1" si="427"/>
        <v>0.48852711275904426</v>
      </c>
      <c r="T165" s="419">
        <f t="shared" ca="1" si="428"/>
        <v>0.41233720195015167</v>
      </c>
      <c r="U165" s="419">
        <f t="shared" ca="1" si="429"/>
        <v>-0.89902919523868263</v>
      </c>
      <c r="V165" s="419">
        <f t="shared" ca="1" si="430"/>
        <v>3.0425422662408721</v>
      </c>
      <c r="W165" s="419">
        <f t="shared" ca="1" si="431"/>
        <v>-100</v>
      </c>
      <c r="X165" s="419" t="e">
        <f t="shared" ca="1" si="432"/>
        <v>#DIV/0!</v>
      </c>
      <c r="Y165" s="419" t="e">
        <f t="shared" ca="1" si="433"/>
        <v>#DIV/0!</v>
      </c>
      <c r="Z165" s="419" t="e">
        <f t="shared" ca="1" si="434"/>
        <v>#DIV/0!</v>
      </c>
      <c r="AB165" s="371"/>
      <c r="AC165" s="371"/>
      <c r="AD165" s="371"/>
      <c r="AE165" s="371"/>
      <c r="AF165" s="371"/>
      <c r="AG165" s="371"/>
      <c r="AH165" s="371"/>
      <c r="AI165" s="371"/>
      <c r="AJ165" s="371"/>
      <c r="AK165" s="371"/>
      <c r="AL165" s="371"/>
      <c r="AM165" s="371"/>
      <c r="AO165" s="419"/>
      <c r="AP165" s="419">
        <f t="shared" ref="AP165:AZ165" ca="1" si="441">AP10/AO10*100-100</f>
        <v>3.9820032766534297</v>
      </c>
      <c r="AQ165" s="419">
        <f t="shared" ca="1" si="441"/>
        <v>6.1873499624442161</v>
      </c>
      <c r="AR165" s="419">
        <f t="shared" ca="1" si="441"/>
        <v>3.5701178928990203</v>
      </c>
      <c r="AS165" s="419">
        <f t="shared" ca="1" si="441"/>
        <v>-2.6730507566225725</v>
      </c>
      <c r="AT165" s="419">
        <f t="shared" ca="1" si="441"/>
        <v>-0.12442031124344055</v>
      </c>
      <c r="AU165" s="419">
        <f t="shared" ca="1" si="441"/>
        <v>0.9958079790056189</v>
      </c>
      <c r="AV165" s="419">
        <f t="shared" ca="1" si="441"/>
        <v>-4.4691367709714171</v>
      </c>
      <c r="AW165" s="419">
        <f t="shared" ca="1" si="441"/>
        <v>1.3614989923663217</v>
      </c>
      <c r="AX165" s="419">
        <f t="shared" ca="1" si="441"/>
        <v>0.77639447328235178</v>
      </c>
      <c r="AY165" s="419">
        <f t="shared" ca="1" si="441"/>
        <v>-1.8694864819021291</v>
      </c>
      <c r="AZ165" s="419">
        <f t="shared" ca="1" si="441"/>
        <v>3.7505337776304088</v>
      </c>
      <c r="BB165" s="419"/>
      <c r="BC165" s="419">
        <f t="shared" ref="BC165:BM165" ca="1" si="442">BC10/BB10*100-100</f>
        <v>-2.6730507566225725</v>
      </c>
      <c r="BD165" s="419">
        <f t="shared" ca="1" si="442"/>
        <v>-0.12442031124344055</v>
      </c>
      <c r="BE165" s="419">
        <f t="shared" ca="1" si="442"/>
        <v>0.9958079790056189</v>
      </c>
      <c r="BF165" s="419">
        <f t="shared" ca="1" si="442"/>
        <v>-4.4691367709714171</v>
      </c>
      <c r="BG165" s="419">
        <f t="shared" ca="1" si="442"/>
        <v>1.3614989923663217</v>
      </c>
      <c r="BH165" s="419">
        <f t="shared" ca="1" si="442"/>
        <v>0.77639447328235178</v>
      </c>
      <c r="BI165" s="419">
        <f t="shared" ca="1" si="442"/>
        <v>-1.8694864819021291</v>
      </c>
      <c r="BJ165" s="419">
        <f t="shared" ca="1" si="442"/>
        <v>3.7505337776304088</v>
      </c>
      <c r="BK165" s="419">
        <f t="shared" ca="1" si="442"/>
        <v>-100</v>
      </c>
      <c r="BL165" s="419" t="e">
        <f t="shared" ca="1" si="442"/>
        <v>#DIV/0!</v>
      </c>
      <c r="BM165" s="419" t="e">
        <f t="shared" ca="1" si="442"/>
        <v>#DIV/0!</v>
      </c>
    </row>
    <row r="166" spans="1:65" s="411" customFormat="1" x14ac:dyDescent="0.2">
      <c r="A166" s="418" t="s">
        <v>12</v>
      </c>
      <c r="B166" s="371"/>
      <c r="C166" s="371"/>
      <c r="D166" s="371"/>
      <c r="E166" s="371"/>
      <c r="F166" s="371"/>
      <c r="G166" s="371"/>
      <c r="H166" s="371"/>
      <c r="I166" s="371"/>
      <c r="J166" s="371"/>
      <c r="K166" s="371"/>
      <c r="L166" s="371"/>
      <c r="M166" s="371"/>
      <c r="O166" s="418"/>
      <c r="P166" s="418">
        <f t="shared" ca="1" si="424"/>
        <v>-0.95770671022637544</v>
      </c>
      <c r="Q166" s="418">
        <f t="shared" ca="1" si="425"/>
        <v>1.0183911493188731</v>
      </c>
      <c r="R166" s="418">
        <f t="shared" ca="1" si="426"/>
        <v>-0.59632940869207118</v>
      </c>
      <c r="S166" s="418">
        <f t="shared" ca="1" si="427"/>
        <v>0.25015162994668572</v>
      </c>
      <c r="T166" s="418">
        <f t="shared" ca="1" si="428"/>
        <v>0.38688707973224723</v>
      </c>
      <c r="U166" s="418">
        <f t="shared" ca="1" si="429"/>
        <v>-1.5901168962615486</v>
      </c>
      <c r="V166" s="418">
        <f t="shared" ca="1" si="430"/>
        <v>0.24252606572368052</v>
      </c>
      <c r="W166" s="418">
        <f t="shared" ca="1" si="431"/>
        <v>-100</v>
      </c>
      <c r="X166" s="418" t="e">
        <f t="shared" ca="1" si="432"/>
        <v>#DIV/0!</v>
      </c>
      <c r="Y166" s="418" t="e">
        <f t="shared" ca="1" si="433"/>
        <v>#DIV/0!</v>
      </c>
      <c r="Z166" s="418" t="e">
        <f t="shared" ca="1" si="434"/>
        <v>#DIV/0!</v>
      </c>
      <c r="AB166" s="371"/>
      <c r="AC166" s="371"/>
      <c r="AD166" s="371"/>
      <c r="AE166" s="371"/>
      <c r="AF166" s="371"/>
      <c r="AG166" s="371"/>
      <c r="AH166" s="371"/>
      <c r="AI166" s="371"/>
      <c r="AJ166" s="371"/>
      <c r="AK166" s="371"/>
      <c r="AL166" s="371"/>
      <c r="AM166" s="371"/>
      <c r="AO166" s="418"/>
      <c r="AP166" s="418">
        <f t="shared" ref="AP166:AZ166" ca="1" si="443">AP11/AO11*100-100</f>
        <v>0.58418684018339206</v>
      </c>
      <c r="AQ166" s="418">
        <f t="shared" ca="1" si="443"/>
        <v>-1.825478339085862E-3</v>
      </c>
      <c r="AR166" s="418">
        <f t="shared" ca="1" si="443"/>
        <v>-0.20949751635399139</v>
      </c>
      <c r="AS166" s="418">
        <f t="shared" ca="1" si="443"/>
        <v>-0.35663341920329117</v>
      </c>
      <c r="AT166" s="418">
        <f t="shared" ca="1" si="443"/>
        <v>-0.44185718482802372</v>
      </c>
      <c r="AU166" s="418">
        <f t="shared" ca="1" si="443"/>
        <v>1.2918823323511077</v>
      </c>
      <c r="AV166" s="418">
        <f t="shared" ca="1" si="443"/>
        <v>-0.89796822777996965</v>
      </c>
      <c r="AW166" s="418">
        <f t="shared" ca="1" si="443"/>
        <v>0.20006671483119476</v>
      </c>
      <c r="AX166" s="418">
        <f t="shared" ca="1" si="443"/>
        <v>0.35188801062435004</v>
      </c>
      <c r="AY166" s="418">
        <f t="shared" ca="1" si="443"/>
        <v>-1.5054415217429522</v>
      </c>
      <c r="AZ166" s="418">
        <f t="shared" ca="1" si="443"/>
        <v>0.29983688459786606</v>
      </c>
      <c r="BB166" s="418"/>
      <c r="BC166" s="418">
        <f t="shared" ref="BC166:BM166" ca="1" si="444">BC11/BB11*100-100</f>
        <v>-0.35663341920329117</v>
      </c>
      <c r="BD166" s="418">
        <f t="shared" ca="1" si="444"/>
        <v>-0.44185718482802372</v>
      </c>
      <c r="BE166" s="418">
        <f t="shared" ca="1" si="444"/>
        <v>1.2918823323511077</v>
      </c>
      <c r="BF166" s="418">
        <f t="shared" ca="1" si="444"/>
        <v>-0.89796822777996965</v>
      </c>
      <c r="BG166" s="418">
        <f t="shared" ca="1" si="444"/>
        <v>0.20006671483119476</v>
      </c>
      <c r="BH166" s="418">
        <f t="shared" ca="1" si="444"/>
        <v>0.35188801062435004</v>
      </c>
      <c r="BI166" s="418">
        <f t="shared" ca="1" si="444"/>
        <v>-1.5054415217429522</v>
      </c>
      <c r="BJ166" s="418">
        <f t="shared" ca="1" si="444"/>
        <v>0.29983688459786606</v>
      </c>
      <c r="BK166" s="418">
        <f t="shared" ca="1" si="444"/>
        <v>-100</v>
      </c>
      <c r="BL166" s="418" t="e">
        <f t="shared" ca="1" si="444"/>
        <v>#DIV/0!</v>
      </c>
      <c r="BM166" s="418" t="e">
        <f t="shared" ca="1" si="444"/>
        <v>#DIV/0!</v>
      </c>
    </row>
    <row r="167" spans="1:65" s="411" customFormat="1" x14ac:dyDescent="0.2">
      <c r="A167" s="419" t="s">
        <v>0</v>
      </c>
      <c r="B167" s="371"/>
      <c r="C167" s="371"/>
      <c r="D167" s="371"/>
      <c r="E167" s="371"/>
      <c r="F167" s="371"/>
      <c r="G167" s="371"/>
      <c r="H167" s="371"/>
      <c r="I167" s="371"/>
      <c r="J167" s="371"/>
      <c r="K167" s="371"/>
      <c r="L167" s="371"/>
      <c r="M167" s="371"/>
      <c r="O167" s="419"/>
      <c r="P167" s="419">
        <f t="shared" ca="1" si="424"/>
        <v>-0.66091617050659579</v>
      </c>
      <c r="Q167" s="419">
        <f t="shared" ca="1" si="425"/>
        <v>0.60555539636595768</v>
      </c>
      <c r="R167" s="419">
        <f t="shared" ca="1" si="426"/>
        <v>-1.4167274546267663</v>
      </c>
      <c r="S167" s="419">
        <f t="shared" ca="1" si="427"/>
        <v>-1.2367092027744775E-2</v>
      </c>
      <c r="T167" s="419">
        <f t="shared" ca="1" si="428"/>
        <v>0.3617181945834318</v>
      </c>
      <c r="U167" s="419">
        <f t="shared" ca="1" si="429"/>
        <v>-1.2067590070828089</v>
      </c>
      <c r="V167" s="419">
        <f t="shared" ca="1" si="430"/>
        <v>1.0450589033343789</v>
      </c>
      <c r="W167" s="419">
        <f t="shared" ca="1" si="431"/>
        <v>-100</v>
      </c>
      <c r="X167" s="419" t="e">
        <f t="shared" ca="1" si="432"/>
        <v>#DIV/0!</v>
      </c>
      <c r="Y167" s="419" t="e">
        <f t="shared" ca="1" si="433"/>
        <v>#DIV/0!</v>
      </c>
      <c r="Z167" s="419" t="e">
        <f t="shared" ca="1" si="434"/>
        <v>#DIV/0!</v>
      </c>
      <c r="AB167" s="371"/>
      <c r="AC167" s="371"/>
      <c r="AD167" s="371"/>
      <c r="AE167" s="371"/>
      <c r="AF167" s="371"/>
      <c r="AG167" s="371"/>
      <c r="AH167" s="371"/>
      <c r="AI167" s="371"/>
      <c r="AJ167" s="371"/>
      <c r="AK167" s="371"/>
      <c r="AL167" s="371"/>
      <c r="AM167" s="371"/>
      <c r="AO167" s="419"/>
      <c r="AP167" s="419">
        <f t="shared" ref="AP167:AZ167" ca="1" si="445">AP12/AO12*100-100</f>
        <v>0.95555642640601945</v>
      </c>
      <c r="AQ167" s="419">
        <f t="shared" ca="1" si="445"/>
        <v>0.78635215630364996</v>
      </c>
      <c r="AR167" s="419">
        <f t="shared" ca="1" si="445"/>
        <v>0.39355868412383188</v>
      </c>
      <c r="AS167" s="419">
        <f t="shared" ca="1" si="445"/>
        <v>-1.013186792533034</v>
      </c>
      <c r="AT167" s="419">
        <f t="shared" ca="1" si="445"/>
        <v>-0.57453037128128415</v>
      </c>
      <c r="AU167" s="419">
        <f t="shared" ca="1" si="445"/>
        <v>0.74246341939488048</v>
      </c>
      <c r="AV167" s="419">
        <f t="shared" ca="1" si="445"/>
        <v>-1.8062386950318228</v>
      </c>
      <c r="AW167" s="419">
        <f t="shared" ca="1" si="445"/>
        <v>9.8388847425852077E-2</v>
      </c>
      <c r="AX167" s="419">
        <f t="shared" ca="1" si="445"/>
        <v>0.32887438632960198</v>
      </c>
      <c r="AY167" s="419">
        <f t="shared" ca="1" si="445"/>
        <v>-1.2981751734328242</v>
      </c>
      <c r="AZ167" s="419">
        <f t="shared" ca="1" si="445"/>
        <v>1.2248433245284076</v>
      </c>
      <c r="BB167" s="419"/>
      <c r="BC167" s="419"/>
      <c r="BD167" s="419"/>
      <c r="BE167" s="419"/>
      <c r="BF167" s="419"/>
      <c r="BG167" s="419"/>
      <c r="BH167" s="419"/>
      <c r="BI167" s="419"/>
      <c r="BJ167" s="419"/>
      <c r="BK167" s="419"/>
      <c r="BL167" s="419"/>
      <c r="BM167" s="419"/>
    </row>
    <row r="168" spans="1:65" s="371" customFormat="1" x14ac:dyDescent="0.2">
      <c r="A168" s="420" t="s">
        <v>1</v>
      </c>
      <c r="O168" s="420"/>
      <c r="P168" s="420">
        <f t="shared" ca="1" si="424"/>
        <v>-3.7593367764393548</v>
      </c>
      <c r="Q168" s="420">
        <f t="shared" ca="1" si="425"/>
        <v>-0.20086835797502545</v>
      </c>
      <c r="R168" s="420">
        <f t="shared" ca="1" si="426"/>
        <v>-3.085865285082221</v>
      </c>
      <c r="S168" s="420">
        <f t="shared" ca="1" si="427"/>
        <v>-2.3211355882731652</v>
      </c>
      <c r="T168" s="420">
        <f t="shared" ca="1" si="428"/>
        <v>-0.22565519548241753</v>
      </c>
      <c r="U168" s="420">
        <f t="shared" ca="1" si="429"/>
        <v>1.7291561831916766</v>
      </c>
      <c r="V168" s="420">
        <f t="shared" ca="1" si="430"/>
        <v>1.3000774136029349</v>
      </c>
      <c r="W168" s="420">
        <f t="shared" ca="1" si="431"/>
        <v>-100</v>
      </c>
      <c r="X168" s="420" t="e">
        <f t="shared" ca="1" si="432"/>
        <v>#DIV/0!</v>
      </c>
      <c r="Y168" s="420" t="e">
        <f t="shared" ca="1" si="433"/>
        <v>#DIV/0!</v>
      </c>
      <c r="Z168" s="420" t="e">
        <f t="shared" ca="1" si="434"/>
        <v>#DIV/0!</v>
      </c>
      <c r="AO168" s="420"/>
      <c r="AP168" s="420">
        <f t="shared" ref="AP168:AZ168" ca="1" si="446">AP13/AO13*100-100</f>
        <v>0.90001388286127337</v>
      </c>
      <c r="AQ168" s="420">
        <f t="shared" ca="1" si="446"/>
        <v>-3.5660558334645458</v>
      </c>
      <c r="AR168" s="420">
        <f t="shared" ca="1" si="446"/>
        <v>-1.4194737705472562</v>
      </c>
      <c r="AS168" s="420">
        <f t="shared" ca="1" si="446"/>
        <v>-0.53031983004872529</v>
      </c>
      <c r="AT168" s="420">
        <f t="shared" ca="1" si="446"/>
        <v>-4.1613291709495286</v>
      </c>
      <c r="AU168" s="420">
        <f t="shared" ca="1" si="446"/>
        <v>-0.90750150860723977</v>
      </c>
      <c r="AV168" s="420">
        <f t="shared" ca="1" si="446"/>
        <v>-3.3654219371228891</v>
      </c>
      <c r="AW168" s="420">
        <f t="shared" ca="1" si="446"/>
        <v>-2.9626646518717621</v>
      </c>
      <c r="AX168" s="420">
        <f t="shared" ca="1" si="446"/>
        <v>-0.85208226834602385</v>
      </c>
      <c r="AY168" s="420">
        <f t="shared" ca="1" si="446"/>
        <v>2.0371088038761087</v>
      </c>
      <c r="AZ168" s="420">
        <f t="shared" ca="1" si="446"/>
        <v>1.4565182697781722</v>
      </c>
      <c r="BB168" s="420"/>
      <c r="BC168" s="420">
        <f t="shared" ref="BC168:BM168" ca="1" si="447">BC13/BB13*100-100</f>
        <v>-0.53031983004872529</v>
      </c>
      <c r="BD168" s="420">
        <f t="shared" ca="1" si="447"/>
        <v>-4.1613291709495286</v>
      </c>
      <c r="BE168" s="420">
        <f t="shared" ca="1" si="447"/>
        <v>-0.90750150860723977</v>
      </c>
      <c r="BF168" s="420">
        <f t="shared" ca="1" si="447"/>
        <v>-3.3654219371228891</v>
      </c>
      <c r="BG168" s="420">
        <f t="shared" ca="1" si="447"/>
        <v>-2.9626646518717621</v>
      </c>
      <c r="BH168" s="420">
        <f t="shared" ca="1" si="447"/>
        <v>-0.85208226834602385</v>
      </c>
      <c r="BI168" s="420">
        <f t="shared" ca="1" si="447"/>
        <v>2.0371088038761087</v>
      </c>
      <c r="BJ168" s="420">
        <f t="shared" ca="1" si="447"/>
        <v>1.4565182697781722</v>
      </c>
      <c r="BK168" s="420">
        <f t="shared" ca="1" si="447"/>
        <v>-100</v>
      </c>
      <c r="BL168" s="420" t="e">
        <f t="shared" ca="1" si="447"/>
        <v>#DIV/0!</v>
      </c>
      <c r="BM168" s="420" t="e">
        <f t="shared" ca="1" si="447"/>
        <v>#DIV/0!</v>
      </c>
    </row>
    <row r="169" spans="1:65" s="371" customFormat="1" x14ac:dyDescent="0.2">
      <c r="A169" s="420" t="s">
        <v>2</v>
      </c>
      <c r="O169" s="420"/>
      <c r="P169" s="420">
        <f t="shared" ca="1" si="424"/>
        <v>-2.8546078690996524</v>
      </c>
      <c r="Q169" s="420">
        <f t="shared" ca="1" si="425"/>
        <v>-0.40263124951218288</v>
      </c>
      <c r="R169" s="420">
        <f t="shared" ca="1" si="426"/>
        <v>-2.5635429079818692</v>
      </c>
      <c r="S169" s="420">
        <f t="shared" ca="1" si="427"/>
        <v>-2.3066377436021526</v>
      </c>
      <c r="T169" s="420">
        <f t="shared" ca="1" si="428"/>
        <v>0.23924189689630282</v>
      </c>
      <c r="U169" s="420">
        <f t="shared" ca="1" si="429"/>
        <v>1.0279457149207474</v>
      </c>
      <c r="V169" s="420">
        <f t="shared" ca="1" si="430"/>
        <v>1.2095228591533242</v>
      </c>
      <c r="W169" s="420">
        <f t="shared" ca="1" si="431"/>
        <v>-100</v>
      </c>
      <c r="X169" s="420" t="e">
        <f t="shared" ca="1" si="432"/>
        <v>#DIV/0!</v>
      </c>
      <c r="Y169" s="420" t="e">
        <f t="shared" ca="1" si="433"/>
        <v>#DIV/0!</v>
      </c>
      <c r="Z169" s="420" t="e">
        <f t="shared" ca="1" si="434"/>
        <v>#DIV/0!</v>
      </c>
      <c r="AO169" s="420"/>
      <c r="AP169" s="420">
        <f t="shared" ref="AP169:AZ169" ca="1" si="448">AP14/AO14*100-100</f>
        <v>0.97035888406557547</v>
      </c>
      <c r="AQ169" s="420">
        <f t="shared" ca="1" si="448"/>
        <v>-2.1211520630685925</v>
      </c>
      <c r="AR169" s="420">
        <f t="shared" ca="1" si="448"/>
        <v>-0.51719824698544414</v>
      </c>
      <c r="AS169" s="420">
        <f t="shared" ca="1" si="448"/>
        <v>-2.2533057975098387</v>
      </c>
      <c r="AT169" s="420">
        <f t="shared" ca="1" si="448"/>
        <v>-2.75574931579267</v>
      </c>
      <c r="AU169" s="420">
        <f t="shared" ca="1" si="448"/>
        <v>-0.75478620830440946</v>
      </c>
      <c r="AV169" s="420">
        <f t="shared" ca="1" si="448"/>
        <v>-3.6073329792266406</v>
      </c>
      <c r="AW169" s="420">
        <f t="shared" ca="1" si="448"/>
        <v>-2.8861722242473746</v>
      </c>
      <c r="AX169" s="420">
        <f t="shared" ca="1" si="448"/>
        <v>0.2187512312915203</v>
      </c>
      <c r="AY169" s="420">
        <f t="shared" ca="1" si="448"/>
        <v>1.189138975380601</v>
      </c>
      <c r="AZ169" s="420">
        <f t="shared" ca="1" si="448"/>
        <v>1.8267174586809745</v>
      </c>
      <c r="BB169" s="420"/>
      <c r="BC169" s="420">
        <f t="shared" ref="BC169:BM169" ca="1" si="449">BC14/BB14*100-100</f>
        <v>-2.2533057975098387</v>
      </c>
      <c r="BD169" s="420">
        <f t="shared" ca="1" si="449"/>
        <v>-2.75574931579267</v>
      </c>
      <c r="BE169" s="420">
        <f t="shared" ca="1" si="449"/>
        <v>-0.75478620830440946</v>
      </c>
      <c r="BF169" s="420">
        <f t="shared" ca="1" si="449"/>
        <v>-3.6073329792266406</v>
      </c>
      <c r="BG169" s="420">
        <f t="shared" ca="1" si="449"/>
        <v>-2.8861722242473746</v>
      </c>
      <c r="BH169" s="420">
        <f t="shared" ca="1" si="449"/>
        <v>0.2187512312915203</v>
      </c>
      <c r="BI169" s="420">
        <f t="shared" ca="1" si="449"/>
        <v>1.189138975380601</v>
      </c>
      <c r="BJ169" s="420">
        <f t="shared" ca="1" si="449"/>
        <v>1.8267174586809745</v>
      </c>
      <c r="BK169" s="420">
        <f t="shared" ca="1" si="449"/>
        <v>-100</v>
      </c>
      <c r="BL169" s="420" t="e">
        <f t="shared" ca="1" si="449"/>
        <v>#DIV/0!</v>
      </c>
      <c r="BM169" s="420" t="e">
        <f t="shared" ca="1" si="449"/>
        <v>#DIV/0!</v>
      </c>
    </row>
    <row r="170" spans="1:65" s="371" customFormat="1" x14ac:dyDescent="0.2">
      <c r="A170" s="420" t="s">
        <v>3</v>
      </c>
      <c r="O170" s="420"/>
      <c r="P170" s="420">
        <f t="shared" ca="1" si="424"/>
        <v>-4.6813539783357356</v>
      </c>
      <c r="Q170" s="420">
        <f t="shared" ca="1" si="425"/>
        <v>-1.4644272078183889</v>
      </c>
      <c r="R170" s="420">
        <f t="shared" ca="1" si="426"/>
        <v>-1.5084251248889728</v>
      </c>
      <c r="S170" s="420">
        <f t="shared" ca="1" si="427"/>
        <v>1.9033021454138321</v>
      </c>
      <c r="T170" s="420">
        <f t="shared" ca="1" si="428"/>
        <v>-1.3411757809617626</v>
      </c>
      <c r="U170" s="420">
        <f t="shared" ca="1" si="429"/>
        <v>1.3583545364723335</v>
      </c>
      <c r="V170" s="420">
        <f t="shared" ca="1" si="430"/>
        <v>0.56724415526814198</v>
      </c>
      <c r="W170" s="420">
        <f t="shared" ca="1" si="431"/>
        <v>-100</v>
      </c>
      <c r="X170" s="420" t="e">
        <f t="shared" ca="1" si="432"/>
        <v>#DIV/0!</v>
      </c>
      <c r="Y170" s="420" t="e">
        <f t="shared" ca="1" si="433"/>
        <v>#DIV/0!</v>
      </c>
      <c r="Z170" s="420" t="e">
        <f t="shared" ca="1" si="434"/>
        <v>#DIV/0!</v>
      </c>
      <c r="AO170" s="420"/>
      <c r="AP170" s="420">
        <f t="shared" ref="AP170:AZ170" ca="1" si="450">AP15/AO15*100-100</f>
        <v>1.2882563462563041</v>
      </c>
      <c r="AQ170" s="420">
        <f t="shared" ca="1" si="450"/>
        <v>-3.3154730978998828</v>
      </c>
      <c r="AR170" s="420">
        <f t="shared" ca="1" si="450"/>
        <v>-4.0411391416636917</v>
      </c>
      <c r="AS170" s="420">
        <f t="shared" ca="1" si="450"/>
        <v>0.80789448958982746</v>
      </c>
      <c r="AT170" s="420">
        <f t="shared" ca="1" si="450"/>
        <v>-6.03294117030579</v>
      </c>
      <c r="AU170" s="420">
        <f t="shared" ca="1" si="450"/>
        <v>-1.4944960417074924</v>
      </c>
      <c r="AV170" s="420">
        <f t="shared" ca="1" si="450"/>
        <v>-1.5846493090764113</v>
      </c>
      <c r="AW170" s="420">
        <f t="shared" ca="1" si="450"/>
        <v>1.1982015862591027</v>
      </c>
      <c r="AX170" s="420">
        <f t="shared" ca="1" si="450"/>
        <v>-1.6824239989897194</v>
      </c>
      <c r="AY170" s="420">
        <f t="shared" ca="1" si="450"/>
        <v>1.3658617647744222</v>
      </c>
      <c r="AZ170" s="420">
        <f t="shared" ca="1" si="450"/>
        <v>0.17636932428470686</v>
      </c>
      <c r="BB170" s="420"/>
      <c r="BC170" s="420">
        <f t="shared" ref="BC170:BM170" ca="1" si="451">BC15/BB15*100-100</f>
        <v>0.80789448958982746</v>
      </c>
      <c r="BD170" s="420">
        <f t="shared" ca="1" si="451"/>
        <v>-6.03294117030579</v>
      </c>
      <c r="BE170" s="420">
        <f t="shared" ca="1" si="451"/>
        <v>-1.4944960417074924</v>
      </c>
      <c r="BF170" s="420">
        <f t="shared" ca="1" si="451"/>
        <v>-1.5846493090764113</v>
      </c>
      <c r="BG170" s="420">
        <f t="shared" ca="1" si="451"/>
        <v>1.1982015862591027</v>
      </c>
      <c r="BH170" s="420">
        <f t="shared" ca="1" si="451"/>
        <v>-1.6824239989897194</v>
      </c>
      <c r="BI170" s="420">
        <f t="shared" ca="1" si="451"/>
        <v>1.3658617647744222</v>
      </c>
      <c r="BJ170" s="420">
        <f t="shared" ca="1" si="451"/>
        <v>0.17636932428470686</v>
      </c>
      <c r="BK170" s="420">
        <f t="shared" ca="1" si="451"/>
        <v>-100</v>
      </c>
      <c r="BL170" s="420" t="e">
        <f t="shared" ca="1" si="451"/>
        <v>#DIV/0!</v>
      </c>
      <c r="BM170" s="420" t="e">
        <f t="shared" ca="1" si="451"/>
        <v>#DIV/0!</v>
      </c>
    </row>
    <row r="171" spans="1:65" s="411" customFormat="1" x14ac:dyDescent="0.2">
      <c r="A171" s="419" t="s">
        <v>4</v>
      </c>
      <c r="B171" s="371"/>
      <c r="C171" s="371"/>
      <c r="D171" s="371"/>
      <c r="E171" s="371"/>
      <c r="F171" s="371"/>
      <c r="G171" s="371"/>
      <c r="H171" s="371"/>
      <c r="I171" s="371"/>
      <c r="J171" s="371"/>
      <c r="K171" s="371"/>
      <c r="L171" s="371"/>
      <c r="M171" s="371"/>
      <c r="O171" s="419"/>
      <c r="P171" s="419">
        <f t="shared" ca="1" si="424"/>
        <v>-6.5727799198679691</v>
      </c>
      <c r="Q171" s="419">
        <f t="shared" ca="1" si="425"/>
        <v>3.7593969614958525</v>
      </c>
      <c r="R171" s="419">
        <f t="shared" ca="1" si="426"/>
        <v>-14.994063474568449</v>
      </c>
      <c r="S171" s="419">
        <f t="shared" ca="1" si="427"/>
        <v>-15.587861839019354</v>
      </c>
      <c r="T171" s="419">
        <f t="shared" ca="1" si="428"/>
        <v>-1.0550834403904759</v>
      </c>
      <c r="U171" s="419">
        <f t="shared" ca="1" si="429"/>
        <v>11.579489826964618</v>
      </c>
      <c r="V171" s="419">
        <f t="shared" ca="1" si="430"/>
        <v>1.4225631589385159</v>
      </c>
      <c r="W171" s="419">
        <f t="shared" ca="1" si="431"/>
        <v>-100</v>
      </c>
      <c r="X171" s="419" t="e">
        <f t="shared" ca="1" si="432"/>
        <v>#DIV/0!</v>
      </c>
      <c r="Y171" s="419" t="e">
        <f t="shared" ca="1" si="433"/>
        <v>#DIV/0!</v>
      </c>
      <c r="Z171" s="419" t="e">
        <f t="shared" ca="1" si="434"/>
        <v>#DIV/0!</v>
      </c>
      <c r="AB171" s="371"/>
      <c r="AC171" s="371"/>
      <c r="AD171" s="371"/>
      <c r="AE171" s="371"/>
      <c r="AF171" s="371"/>
      <c r="AG171" s="371"/>
      <c r="AH171" s="371"/>
      <c r="AI171" s="371"/>
      <c r="AJ171" s="371"/>
      <c r="AK171" s="371"/>
      <c r="AL171" s="371"/>
      <c r="AM171" s="371"/>
      <c r="AO171" s="419"/>
      <c r="AP171" s="419">
        <f t="shared" ref="AP171:AZ171" ca="1" si="452">AP16/AO16*100-100</f>
        <v>-0.34283351153172248</v>
      </c>
      <c r="AQ171" s="419">
        <f t="shared" ca="1" si="452"/>
        <v>-15.883132413303684</v>
      </c>
      <c r="AR171" s="419">
        <f t="shared" ca="1" si="452"/>
        <v>-1.775654720042354</v>
      </c>
      <c r="AS171" s="419">
        <f t="shared" ca="1" si="452"/>
        <v>12.127866594567109</v>
      </c>
      <c r="AT171" s="419">
        <f t="shared" ca="1" si="452"/>
        <v>-7.6819459475237011</v>
      </c>
      <c r="AU171" s="419">
        <f t="shared" ca="1" si="452"/>
        <v>-2.3664881382025271</v>
      </c>
      <c r="AV171" s="419">
        <f t="shared" ca="1" si="452"/>
        <v>-9.5411438029544087</v>
      </c>
      <c r="AW171" s="419">
        <f t="shared" ca="1" si="452"/>
        <v>-17.286033913782973</v>
      </c>
      <c r="AX171" s="419">
        <f t="shared" ca="1" si="452"/>
        <v>-5.7995692768199234</v>
      </c>
      <c r="AY171" s="419">
        <f t="shared" ca="1" si="452"/>
        <v>13.751708079153929</v>
      </c>
      <c r="AZ171" s="419">
        <f t="shared" ca="1" si="452"/>
        <v>1.2186516307977513</v>
      </c>
      <c r="BB171" s="419"/>
      <c r="BC171" s="419">
        <f t="shared" ref="BC171:BM171" ca="1" si="453">BC16/BB16*100-100</f>
        <v>12.127866594567109</v>
      </c>
      <c r="BD171" s="419">
        <f t="shared" ca="1" si="453"/>
        <v>-7.6819459475237011</v>
      </c>
      <c r="BE171" s="419">
        <f t="shared" ca="1" si="453"/>
        <v>-2.3664881382025271</v>
      </c>
      <c r="BF171" s="419">
        <f t="shared" ca="1" si="453"/>
        <v>-9.5411438029544087</v>
      </c>
      <c r="BG171" s="419">
        <f t="shared" ca="1" si="453"/>
        <v>-17.286033913782973</v>
      </c>
      <c r="BH171" s="419">
        <f t="shared" ca="1" si="453"/>
        <v>-5.7995692768199234</v>
      </c>
      <c r="BI171" s="419">
        <f t="shared" ca="1" si="453"/>
        <v>13.751708079153929</v>
      </c>
      <c r="BJ171" s="419">
        <f t="shared" ca="1" si="453"/>
        <v>1.2186516307977513</v>
      </c>
      <c r="BK171" s="419">
        <f t="shared" ca="1" si="453"/>
        <v>-100</v>
      </c>
      <c r="BL171" s="419" t="e">
        <f t="shared" ca="1" si="453"/>
        <v>#DIV/0!</v>
      </c>
      <c r="BM171" s="419" t="e">
        <f t="shared" ca="1" si="453"/>
        <v>#DIV/0!</v>
      </c>
    </row>
    <row r="172" spans="1:65" s="371" customFormat="1" x14ac:dyDescent="0.2">
      <c r="A172" s="420" t="s">
        <v>5</v>
      </c>
      <c r="O172" s="420"/>
      <c r="P172" s="420">
        <f t="shared" ca="1" si="424"/>
        <v>0.76514905328114935</v>
      </c>
      <c r="Q172" s="420">
        <f t="shared" ca="1" si="425"/>
        <v>1.0337406929403272</v>
      </c>
      <c r="R172" s="420">
        <f t="shared" ca="1" si="426"/>
        <v>-0.5808371247609756</v>
      </c>
      <c r="S172" s="420">
        <f t="shared" ca="1" si="427"/>
        <v>-0.58813289017717807</v>
      </c>
      <c r="T172" s="420">
        <f t="shared" ca="1" si="428"/>
        <v>-0.19506242838819787</v>
      </c>
      <c r="U172" s="420">
        <f t="shared" ca="1" si="429"/>
        <v>0.49770412564149069</v>
      </c>
      <c r="V172" s="420">
        <f t="shared" ca="1" si="430"/>
        <v>2.2965645154823022</v>
      </c>
      <c r="W172" s="420">
        <f t="shared" ca="1" si="431"/>
        <v>-100</v>
      </c>
      <c r="X172" s="420" t="e">
        <f t="shared" ca="1" si="432"/>
        <v>#DIV/0!</v>
      </c>
      <c r="Y172" s="420" t="e">
        <f t="shared" ca="1" si="433"/>
        <v>#DIV/0!</v>
      </c>
      <c r="Z172" s="420" t="e">
        <f t="shared" ca="1" si="434"/>
        <v>#DIV/0!</v>
      </c>
      <c r="AO172" s="420"/>
      <c r="AP172" s="420">
        <f t="shared" ref="AP172:AZ172" ca="1" si="454">AP17/AO17*100-100</f>
        <v>-1.404989143481842</v>
      </c>
      <c r="AQ172" s="420">
        <f t="shared" ca="1" si="454"/>
        <v>1.2187557440196599</v>
      </c>
      <c r="AR172" s="420">
        <f t="shared" ca="1" si="454"/>
        <v>-0.76821538173415149</v>
      </c>
      <c r="AS172" s="420">
        <f t="shared" ca="1" si="454"/>
        <v>-3.1502758743240662</v>
      </c>
      <c r="AT172" s="420">
        <f t="shared" ca="1" si="454"/>
        <v>1.411901231261055</v>
      </c>
      <c r="AU172" s="420">
        <f t="shared" ca="1" si="454"/>
        <v>0.71150574619008466</v>
      </c>
      <c r="AV172" s="420">
        <f t="shared" ca="1" si="454"/>
        <v>-1.1462853907285506</v>
      </c>
      <c r="AW172" s="420">
        <f t="shared" ca="1" si="454"/>
        <v>-0.87492745407274697</v>
      </c>
      <c r="AX172" s="420">
        <f t="shared" ca="1" si="454"/>
        <v>-0.23488501103147996</v>
      </c>
      <c r="AY172" s="420">
        <f t="shared" ca="1" si="454"/>
        <v>0.83663175868660744</v>
      </c>
      <c r="AZ172" s="420">
        <f t="shared" ca="1" si="454"/>
        <v>2.546845716350731</v>
      </c>
      <c r="BB172" s="420"/>
      <c r="BC172" s="420">
        <f t="shared" ref="BC172:BM172" ca="1" si="455">BC17/BB17*100-100</f>
        <v>-3.1502758743240662</v>
      </c>
      <c r="BD172" s="420">
        <f t="shared" ca="1" si="455"/>
        <v>1.411901231261055</v>
      </c>
      <c r="BE172" s="420">
        <f t="shared" ca="1" si="455"/>
        <v>0.71150574619008466</v>
      </c>
      <c r="BF172" s="420">
        <f t="shared" ca="1" si="455"/>
        <v>-1.1462853907285506</v>
      </c>
      <c r="BG172" s="420">
        <f t="shared" ca="1" si="455"/>
        <v>-0.87492745407274697</v>
      </c>
      <c r="BH172" s="420">
        <f t="shared" ca="1" si="455"/>
        <v>-0.23488501103147996</v>
      </c>
      <c r="BI172" s="420">
        <f t="shared" ca="1" si="455"/>
        <v>0.83663175868660744</v>
      </c>
      <c r="BJ172" s="420">
        <f t="shared" ca="1" si="455"/>
        <v>2.546845716350731</v>
      </c>
      <c r="BK172" s="420">
        <f t="shared" ca="1" si="455"/>
        <v>-100</v>
      </c>
      <c r="BL172" s="420" t="e">
        <f t="shared" ca="1" si="455"/>
        <v>#DIV/0!</v>
      </c>
      <c r="BM172" s="420" t="e">
        <f t="shared" ca="1" si="455"/>
        <v>#DIV/0!</v>
      </c>
    </row>
    <row r="173" spans="1:65" s="371" customFormat="1" x14ac:dyDescent="0.2">
      <c r="A173" s="420" t="s">
        <v>6</v>
      </c>
      <c r="O173" s="420"/>
      <c r="P173" s="420">
        <f t="shared" ca="1" si="424"/>
        <v>0.76514905328114935</v>
      </c>
      <c r="Q173" s="420">
        <f t="shared" ca="1" si="425"/>
        <v>1.0337406929403272</v>
      </c>
      <c r="R173" s="420">
        <f t="shared" ca="1" si="426"/>
        <v>-0.5808371247609756</v>
      </c>
      <c r="S173" s="420">
        <f t="shared" ca="1" si="427"/>
        <v>-0.58813289017717807</v>
      </c>
      <c r="T173" s="420">
        <f t="shared" ca="1" si="428"/>
        <v>-0.19506242838819787</v>
      </c>
      <c r="U173" s="420">
        <f t="shared" ca="1" si="429"/>
        <v>0.49770412564149069</v>
      </c>
      <c r="V173" s="420">
        <f t="shared" ca="1" si="430"/>
        <v>2.2965645154823022</v>
      </c>
      <c r="W173" s="420">
        <f t="shared" ca="1" si="431"/>
        <v>-100</v>
      </c>
      <c r="X173" s="420" t="e">
        <f t="shared" ca="1" si="432"/>
        <v>#DIV/0!</v>
      </c>
      <c r="Y173" s="420" t="e">
        <f t="shared" ca="1" si="433"/>
        <v>#DIV/0!</v>
      </c>
      <c r="Z173" s="420" t="e">
        <f t="shared" ca="1" si="434"/>
        <v>#DIV/0!</v>
      </c>
      <c r="AO173" s="420"/>
      <c r="AP173" s="420">
        <f t="shared" ref="AP173:AZ173" ca="1" si="456">AP18/AO18*100-100</f>
        <v>-1.404989143481842</v>
      </c>
      <c r="AQ173" s="420">
        <f t="shared" ca="1" si="456"/>
        <v>1.2187557440196599</v>
      </c>
      <c r="AR173" s="420">
        <f t="shared" ca="1" si="456"/>
        <v>-0.76821538173415149</v>
      </c>
      <c r="AS173" s="420">
        <f t="shared" ca="1" si="456"/>
        <v>-3.1502758743240662</v>
      </c>
      <c r="AT173" s="420">
        <f t="shared" ca="1" si="456"/>
        <v>1.411901231261055</v>
      </c>
      <c r="AU173" s="420">
        <f t="shared" ca="1" si="456"/>
        <v>0.71150574619008466</v>
      </c>
      <c r="AV173" s="420">
        <f t="shared" ca="1" si="456"/>
        <v>-1.1462853907285506</v>
      </c>
      <c r="AW173" s="420">
        <f t="shared" ca="1" si="456"/>
        <v>-0.87492745407274697</v>
      </c>
      <c r="AX173" s="420">
        <f t="shared" ca="1" si="456"/>
        <v>-0.23488501103147996</v>
      </c>
      <c r="AY173" s="420">
        <f t="shared" ca="1" si="456"/>
        <v>0.83663175868660744</v>
      </c>
      <c r="AZ173" s="420">
        <f t="shared" ca="1" si="456"/>
        <v>2.546845716350731</v>
      </c>
      <c r="BB173" s="420"/>
      <c r="BC173" s="420">
        <f t="shared" ref="BC173:BM173" ca="1" si="457">BC18/BB18*100-100</f>
        <v>-3.1502758743240662</v>
      </c>
      <c r="BD173" s="420">
        <f t="shared" ca="1" si="457"/>
        <v>1.411901231261055</v>
      </c>
      <c r="BE173" s="420">
        <f t="shared" ca="1" si="457"/>
        <v>0.71150574619008466</v>
      </c>
      <c r="BF173" s="420">
        <f t="shared" ca="1" si="457"/>
        <v>-1.1462853907285506</v>
      </c>
      <c r="BG173" s="420">
        <f t="shared" ca="1" si="457"/>
        <v>-0.87492745407274697</v>
      </c>
      <c r="BH173" s="420">
        <f t="shared" ca="1" si="457"/>
        <v>-0.23488501103147996</v>
      </c>
      <c r="BI173" s="420">
        <f t="shared" ca="1" si="457"/>
        <v>0.83663175868660744</v>
      </c>
      <c r="BJ173" s="420">
        <f t="shared" ca="1" si="457"/>
        <v>2.546845716350731</v>
      </c>
      <c r="BK173" s="420">
        <f t="shared" ca="1" si="457"/>
        <v>-100</v>
      </c>
      <c r="BL173" s="420" t="e">
        <f t="shared" ca="1" si="457"/>
        <v>#DIV/0!</v>
      </c>
      <c r="BM173" s="420" t="e">
        <f t="shared" ca="1" si="457"/>
        <v>#DIV/0!</v>
      </c>
    </row>
    <row r="174" spans="1:65" s="371" customFormat="1" x14ac:dyDescent="0.2">
      <c r="A174" s="420" t="s">
        <v>8</v>
      </c>
      <c r="O174" s="420"/>
      <c r="P174" s="420">
        <f t="shared" ca="1" si="424"/>
        <v>0.72327561108866689</v>
      </c>
      <c r="Q174" s="420">
        <f t="shared" ca="1" si="425"/>
        <v>0.75028614020192208</v>
      </c>
      <c r="R174" s="420">
        <f t="shared" ca="1" si="426"/>
        <v>-3.8514221774466222</v>
      </c>
      <c r="S174" s="420">
        <f t="shared" ca="1" si="427"/>
        <v>0.48852711275904426</v>
      </c>
      <c r="T174" s="420">
        <f t="shared" ca="1" si="428"/>
        <v>0.41233720195015167</v>
      </c>
      <c r="U174" s="420">
        <f t="shared" ca="1" si="429"/>
        <v>-0.89902919523868263</v>
      </c>
      <c r="V174" s="420">
        <f t="shared" ca="1" si="430"/>
        <v>3.0425422662408721</v>
      </c>
      <c r="W174" s="420">
        <f t="shared" ca="1" si="431"/>
        <v>-100</v>
      </c>
      <c r="X174" s="420" t="e">
        <f t="shared" ca="1" si="432"/>
        <v>#DIV/0!</v>
      </c>
      <c r="Y174" s="420" t="e">
        <f t="shared" ca="1" si="433"/>
        <v>#DIV/0!</v>
      </c>
      <c r="Z174" s="420" t="e">
        <f t="shared" ca="1" si="434"/>
        <v>#DIV/0!</v>
      </c>
      <c r="AO174" s="420"/>
      <c r="AP174" s="420">
        <f t="shared" ref="AP174:AP200" ca="1" si="458">AP19/AO19*100-100</f>
        <v>3.9820032766534297</v>
      </c>
      <c r="AQ174" s="420">
        <f t="shared" ref="AQ174:AQ200" ca="1" si="459">AQ19/AP19*100-100</f>
        <v>6.1873499624442161</v>
      </c>
      <c r="AR174" s="420">
        <f t="shared" ref="AR174:AR200" ca="1" si="460">AR19/AQ19*100-100</f>
        <v>3.5701178928990203</v>
      </c>
      <c r="AS174" s="420">
        <f t="shared" ref="AS174:AS200" ca="1" si="461">AS19/AR19*100-100</f>
        <v>-2.6730507566225725</v>
      </c>
      <c r="AT174" s="420">
        <f t="shared" ref="AT174:AT200" ca="1" si="462">AT19/AS19*100-100</f>
        <v>-0.12442031124344055</v>
      </c>
      <c r="AU174" s="420">
        <f t="shared" ref="AU174:AU200" ca="1" si="463">AU19/AT19*100-100</f>
        <v>0.9958079790056189</v>
      </c>
      <c r="AV174" s="420">
        <f t="shared" ref="AV174:AV200" ca="1" si="464">AV19/AU19*100-100</f>
        <v>-4.4691367709714171</v>
      </c>
      <c r="AW174" s="420">
        <f t="shared" ref="AW174:AW200" ca="1" si="465">AW19/AV19*100-100</f>
        <v>1.3614989923663217</v>
      </c>
      <c r="AX174" s="420">
        <f t="shared" ref="AX174:AX200" ca="1" si="466">AX19/AW19*100-100</f>
        <v>0.77639447328235178</v>
      </c>
      <c r="AY174" s="420">
        <f t="shared" ref="AY174:AY200" ca="1" si="467">AY19/AX19*100-100</f>
        <v>-1.8694864819021291</v>
      </c>
      <c r="AZ174" s="420">
        <f t="shared" ref="AZ174:AZ200" ca="1" si="468">AZ19/AY19*100-100</f>
        <v>3.7505337776304088</v>
      </c>
      <c r="BB174" s="420"/>
      <c r="BC174" s="420">
        <f t="shared" ref="BC174:BC200" ca="1" si="469">BC19/BB19*100-100</f>
        <v>-2.6730507566225725</v>
      </c>
      <c r="BD174" s="420">
        <f t="shared" ref="BD174:BD200" ca="1" si="470">BD19/BC19*100-100</f>
        <v>-0.12442031124344055</v>
      </c>
      <c r="BE174" s="420">
        <f t="shared" ref="BE174:BE200" ca="1" si="471">BE19/BD19*100-100</f>
        <v>0.9958079790056189</v>
      </c>
      <c r="BF174" s="420">
        <f t="shared" ref="BF174:BF200" ca="1" si="472">BF19/BE19*100-100</f>
        <v>-4.4691367709714171</v>
      </c>
      <c r="BG174" s="420">
        <f t="shared" ref="BG174:BG200" ca="1" si="473">BG19/BF19*100-100</f>
        <v>1.3614989923663217</v>
      </c>
      <c r="BH174" s="420">
        <f t="shared" ref="BH174:BH200" ca="1" si="474">BH19/BG19*100-100</f>
        <v>0.77639447328235178</v>
      </c>
      <c r="BI174" s="420">
        <f t="shared" ref="BI174:BI200" ca="1" si="475">BI19/BH19*100-100</f>
        <v>-1.8694864819021291</v>
      </c>
      <c r="BJ174" s="420">
        <f t="shared" ref="BJ174:BJ200" ca="1" si="476">BJ19/BI19*100-100</f>
        <v>3.7505337776304088</v>
      </c>
      <c r="BK174" s="420">
        <f t="shared" ref="BK174:BK200" ca="1" si="477">BK19/BJ19*100-100</f>
        <v>-100</v>
      </c>
      <c r="BL174" s="420" t="e">
        <f t="shared" ref="BL174:BL200" ca="1" si="478">BL19/BK19*100-100</f>
        <v>#DIV/0!</v>
      </c>
      <c r="BM174" s="420" t="e">
        <f t="shared" ref="BM174:BM200" ca="1" si="479">BM19/BL19*100-100</f>
        <v>#DIV/0!</v>
      </c>
    </row>
    <row r="175" spans="1:65" s="371" customFormat="1" x14ac:dyDescent="0.2">
      <c r="A175" s="420" t="s">
        <v>9</v>
      </c>
      <c r="O175" s="420"/>
      <c r="P175" s="420">
        <f t="shared" ca="1" si="424"/>
        <v>3.6887263821279532</v>
      </c>
      <c r="Q175" s="420">
        <f t="shared" ca="1" si="425"/>
        <v>1.2991155848322222</v>
      </c>
      <c r="R175" s="420">
        <f t="shared" ca="1" si="426"/>
        <v>-2.0978835980085364</v>
      </c>
      <c r="S175" s="420">
        <f t="shared" ca="1" si="427"/>
        <v>1.391047596066187</v>
      </c>
      <c r="T175" s="420">
        <f t="shared" ca="1" si="428"/>
        <v>0.39111532241271618</v>
      </c>
      <c r="U175" s="420">
        <f t="shared" ca="1" si="429"/>
        <v>0.57100856511496545</v>
      </c>
      <c r="V175" s="420">
        <f t="shared" ca="1" si="430"/>
        <v>4.0201022119722722</v>
      </c>
      <c r="W175" s="420">
        <f t="shared" ca="1" si="431"/>
        <v>-100</v>
      </c>
      <c r="X175" s="420" t="e">
        <f t="shared" ca="1" si="432"/>
        <v>#DIV/0!</v>
      </c>
      <c r="Y175" s="420" t="e">
        <f t="shared" ca="1" si="433"/>
        <v>#DIV/0!</v>
      </c>
      <c r="Z175" s="420" t="e">
        <f t="shared" ca="1" si="434"/>
        <v>#DIV/0!</v>
      </c>
      <c r="AO175" s="420"/>
      <c r="AP175" s="420">
        <f t="shared" ca="1" si="458"/>
        <v>1.3195041992133554</v>
      </c>
      <c r="AQ175" s="420">
        <f t="shared" ca="1" si="459"/>
        <v>2.5625092522230091</v>
      </c>
      <c r="AR175" s="420">
        <f t="shared" ca="1" si="460"/>
        <v>2.7888051534206397</v>
      </c>
      <c r="AS175" s="420">
        <f t="shared" ca="1" si="461"/>
        <v>-2.0319289409502659</v>
      </c>
      <c r="AT175" s="420">
        <f t="shared" ca="1" si="462"/>
        <v>2.5262226638063794</v>
      </c>
      <c r="AU175" s="420">
        <f t="shared" ca="1" si="463"/>
        <v>2.5590716305929959</v>
      </c>
      <c r="AV175" s="420">
        <f t="shared" ca="1" si="464"/>
        <v>-2.6525603155068893</v>
      </c>
      <c r="AW175" s="420">
        <f t="shared" ca="1" si="465"/>
        <v>2.642290550552957</v>
      </c>
      <c r="AX175" s="420">
        <f t="shared" ca="1" si="466"/>
        <v>1.2612051630291887</v>
      </c>
      <c r="AY175" s="420">
        <f t="shared" ca="1" si="467"/>
        <v>-0.65570445327900018</v>
      </c>
      <c r="AZ175" s="420">
        <f t="shared" ca="1" si="468"/>
        <v>4.3323943171162966</v>
      </c>
      <c r="BB175" s="420"/>
      <c r="BC175" s="420">
        <f t="shared" ca="1" si="469"/>
        <v>-2.0319289409502659</v>
      </c>
      <c r="BD175" s="420">
        <f t="shared" ca="1" si="470"/>
        <v>2.5262226638063794</v>
      </c>
      <c r="BE175" s="420">
        <f t="shared" ca="1" si="471"/>
        <v>2.5590716305929959</v>
      </c>
      <c r="BF175" s="420">
        <f t="shared" ca="1" si="472"/>
        <v>-2.6525603155068893</v>
      </c>
      <c r="BG175" s="420">
        <f t="shared" ca="1" si="473"/>
        <v>2.642290550552957</v>
      </c>
      <c r="BH175" s="420">
        <f t="shared" ca="1" si="474"/>
        <v>1.2612051630291887</v>
      </c>
      <c r="BI175" s="420">
        <f t="shared" ca="1" si="475"/>
        <v>-0.65570445327900018</v>
      </c>
      <c r="BJ175" s="420">
        <f t="shared" ca="1" si="476"/>
        <v>4.3323943171162966</v>
      </c>
      <c r="BK175" s="420">
        <f t="shared" ca="1" si="477"/>
        <v>-100</v>
      </c>
      <c r="BL175" s="420" t="e">
        <f t="shared" ca="1" si="478"/>
        <v>#DIV/0!</v>
      </c>
      <c r="BM175" s="420" t="e">
        <f t="shared" ca="1" si="479"/>
        <v>#DIV/0!</v>
      </c>
    </row>
    <row r="176" spans="1:65" s="371" customFormat="1" x14ac:dyDescent="0.2">
      <c r="A176" s="420" t="s">
        <v>10</v>
      </c>
      <c r="O176" s="420"/>
      <c r="P176" s="420">
        <f t="shared" ca="1" si="424"/>
        <v>-7.4837765212485436</v>
      </c>
      <c r="Q176" s="420">
        <f t="shared" ca="1" si="425"/>
        <v>-3.693550681808361</v>
      </c>
      <c r="R176" s="420">
        <f t="shared" ca="1" si="426"/>
        <v>-10.898186899452952</v>
      </c>
      <c r="S176" s="420">
        <f t="shared" ca="1" si="427"/>
        <v>-7.6066884814860032</v>
      </c>
      <c r="T176" s="420">
        <f t="shared" ca="1" si="428"/>
        <v>-0.2456104281635163</v>
      </c>
      <c r="U176" s="420">
        <f t="shared" ca="1" si="429"/>
        <v>-5.9933669667513527</v>
      </c>
      <c r="V176" s="420">
        <f t="shared" ca="1" si="430"/>
        <v>4.1562810300398496</v>
      </c>
      <c r="W176" s="420">
        <f t="shared" ca="1" si="431"/>
        <v>-100</v>
      </c>
      <c r="X176" s="420" t="e">
        <f t="shared" ca="1" si="432"/>
        <v>#DIV/0!</v>
      </c>
      <c r="Y176" s="420" t="e">
        <f t="shared" ca="1" si="433"/>
        <v>#DIV/0!</v>
      </c>
      <c r="Z176" s="420" t="e">
        <f t="shared" ca="1" si="434"/>
        <v>#DIV/0!</v>
      </c>
      <c r="AO176" s="420"/>
      <c r="AP176" s="420">
        <f t="shared" ca="1" si="458"/>
        <v>20.470341204966587</v>
      </c>
      <c r="AQ176" s="420">
        <f t="shared" ca="1" si="459"/>
        <v>17.789499314231861</v>
      </c>
      <c r="AR176" s="420">
        <f t="shared" ca="1" si="460"/>
        <v>6.4298045356999864</v>
      </c>
      <c r="AS176" s="420">
        <f t="shared" ca="1" si="461"/>
        <v>-2.1780849021825048</v>
      </c>
      <c r="AT176" s="420">
        <f t="shared" ca="1" si="462"/>
        <v>-7.704235568298671</v>
      </c>
      <c r="AU176" s="420">
        <f t="shared" ca="1" si="463"/>
        <v>-5.3975598227071089</v>
      </c>
      <c r="AV176" s="420">
        <f t="shared" ca="1" si="464"/>
        <v>-12.859632714402196</v>
      </c>
      <c r="AW176" s="420">
        <f t="shared" ca="1" si="465"/>
        <v>-7.4549875086192543</v>
      </c>
      <c r="AX176" s="420">
        <f t="shared" ca="1" si="466"/>
        <v>-1.1020175785446185</v>
      </c>
      <c r="AY176" s="420">
        <f t="shared" ca="1" si="467"/>
        <v>-7.1248715286922675</v>
      </c>
      <c r="AZ176" s="420">
        <f t="shared" ca="1" si="468"/>
        <v>7.4183742708256943</v>
      </c>
      <c r="BB176" s="420"/>
      <c r="BC176" s="420">
        <f t="shared" ca="1" si="469"/>
        <v>-2.1780849021825048</v>
      </c>
      <c r="BD176" s="420">
        <f t="shared" ca="1" si="470"/>
        <v>-7.704235568298671</v>
      </c>
      <c r="BE176" s="420">
        <f t="shared" ca="1" si="471"/>
        <v>-5.3975598227071089</v>
      </c>
      <c r="BF176" s="420">
        <f t="shared" ca="1" si="472"/>
        <v>-12.859632714402196</v>
      </c>
      <c r="BG176" s="420">
        <f t="shared" ca="1" si="473"/>
        <v>-7.4549875086192543</v>
      </c>
      <c r="BH176" s="420">
        <f t="shared" ca="1" si="474"/>
        <v>-1.1020175785446185</v>
      </c>
      <c r="BI176" s="420">
        <f t="shared" ca="1" si="475"/>
        <v>-7.1248715286922675</v>
      </c>
      <c r="BJ176" s="420">
        <f t="shared" ca="1" si="476"/>
        <v>7.4183742708256943</v>
      </c>
      <c r="BK176" s="420">
        <f t="shared" ca="1" si="477"/>
        <v>-100</v>
      </c>
      <c r="BL176" s="420" t="e">
        <f t="shared" ca="1" si="478"/>
        <v>#DIV/0!</v>
      </c>
      <c r="BM176" s="420" t="e">
        <f t="shared" ca="1" si="479"/>
        <v>#DIV/0!</v>
      </c>
    </row>
    <row r="177" spans="1:65" s="411" customFormat="1" x14ac:dyDescent="0.2">
      <c r="A177" s="419" t="s">
        <v>11</v>
      </c>
      <c r="B177" s="371"/>
      <c r="C177" s="371"/>
      <c r="D177" s="371"/>
      <c r="E177" s="371"/>
      <c r="F177" s="371"/>
      <c r="G177" s="371"/>
      <c r="H177" s="371"/>
      <c r="I177" s="371"/>
      <c r="J177" s="371"/>
      <c r="K177" s="371"/>
      <c r="L177" s="371"/>
      <c r="M177" s="371"/>
      <c r="O177" s="419"/>
      <c r="P177" s="419">
        <f t="shared" ca="1" si="424"/>
        <v>0.43064717818808163</v>
      </c>
      <c r="Q177" s="419">
        <f t="shared" ca="1" si="425"/>
        <v>1.4859502841869414</v>
      </c>
      <c r="R177" s="419">
        <f t="shared" ca="1" si="426"/>
        <v>-0.58867490674423095</v>
      </c>
      <c r="S177" s="419">
        <f t="shared" ca="1" si="427"/>
        <v>2.034286523879075</v>
      </c>
      <c r="T177" s="419">
        <f t="shared" ca="1" si="428"/>
        <v>0.54948754397213406</v>
      </c>
      <c r="U177" s="419">
        <f t="shared" ca="1" si="429"/>
        <v>-1.6993268222425257</v>
      </c>
      <c r="V177" s="419">
        <f t="shared" ca="1" si="430"/>
        <v>-1.1335981127035666</v>
      </c>
      <c r="W177" s="419">
        <f t="shared" ca="1" si="431"/>
        <v>-100</v>
      </c>
      <c r="X177" s="419" t="e">
        <f t="shared" ca="1" si="432"/>
        <v>#DIV/0!</v>
      </c>
      <c r="Y177" s="419" t="e">
        <f t="shared" ca="1" si="433"/>
        <v>#DIV/0!</v>
      </c>
      <c r="Z177" s="419" t="e">
        <f t="shared" ca="1" si="434"/>
        <v>#DIV/0!</v>
      </c>
      <c r="AB177" s="371"/>
      <c r="AC177" s="371"/>
      <c r="AD177" s="371"/>
      <c r="AE177" s="371"/>
      <c r="AF177" s="371"/>
      <c r="AG177" s="371"/>
      <c r="AH177" s="371"/>
      <c r="AI177" s="371"/>
      <c r="AJ177" s="371"/>
      <c r="AK177" s="371"/>
      <c r="AL177" s="371"/>
      <c r="AM177" s="371"/>
      <c r="AO177" s="419"/>
      <c r="AP177" s="419">
        <f t="shared" ca="1" si="458"/>
        <v>1.2237353133930213</v>
      </c>
      <c r="AQ177" s="419">
        <f t="shared" ca="1" si="459"/>
        <v>7.5337476530312131</v>
      </c>
      <c r="AR177" s="419">
        <f t="shared" ca="1" si="460"/>
        <v>2.86656679282504</v>
      </c>
      <c r="AS177" s="419">
        <f t="shared" ca="1" si="461"/>
        <v>-5.1834853291005061</v>
      </c>
      <c r="AT177" s="419">
        <f t="shared" ca="1" si="462"/>
        <v>-0.87944216325904279</v>
      </c>
      <c r="AU177" s="419">
        <f t="shared" ca="1" si="463"/>
        <v>-0.47938733608880568</v>
      </c>
      <c r="AV177" s="419">
        <f t="shared" ca="1" si="464"/>
        <v>-0.32875679604595121</v>
      </c>
      <c r="AW177" s="419">
        <f t="shared" ca="1" si="465"/>
        <v>2.0944566439685843</v>
      </c>
      <c r="AX177" s="419">
        <f t="shared" ca="1" si="466"/>
        <v>0.32318469610477507</v>
      </c>
      <c r="AY177" s="419">
        <f t="shared" ca="1" si="467"/>
        <v>-0.6037224568096633</v>
      </c>
      <c r="AZ177" s="419">
        <f t="shared" ca="1" si="468"/>
        <v>-1.656998665829633</v>
      </c>
      <c r="BB177" s="419"/>
      <c r="BC177" s="419">
        <f t="shared" ca="1" si="469"/>
        <v>-5.1834853291005061</v>
      </c>
      <c r="BD177" s="419">
        <f t="shared" ca="1" si="470"/>
        <v>-0.87944216325904279</v>
      </c>
      <c r="BE177" s="419">
        <f t="shared" ca="1" si="471"/>
        <v>-0.47938733608880568</v>
      </c>
      <c r="BF177" s="419">
        <f t="shared" ca="1" si="472"/>
        <v>-0.32875679604595121</v>
      </c>
      <c r="BG177" s="419">
        <f t="shared" ca="1" si="473"/>
        <v>2.0944566439685843</v>
      </c>
      <c r="BH177" s="419">
        <f t="shared" ca="1" si="474"/>
        <v>0.32318469610477507</v>
      </c>
      <c r="BI177" s="419">
        <f t="shared" ca="1" si="475"/>
        <v>-0.6037224568096633</v>
      </c>
      <c r="BJ177" s="419">
        <f t="shared" ca="1" si="476"/>
        <v>-1.656998665829633</v>
      </c>
      <c r="BK177" s="419">
        <f t="shared" ca="1" si="477"/>
        <v>-100</v>
      </c>
      <c r="BL177" s="419" t="e">
        <f t="shared" ca="1" si="478"/>
        <v>#DIV/0!</v>
      </c>
      <c r="BM177" s="419" t="e">
        <f t="shared" ca="1" si="479"/>
        <v>#DIV/0!</v>
      </c>
    </row>
    <row r="178" spans="1:65" s="371" customFormat="1" x14ac:dyDescent="0.2">
      <c r="A178" s="420" t="s">
        <v>12</v>
      </c>
      <c r="O178" s="420"/>
      <c r="P178" s="420">
        <f t="shared" ca="1" si="424"/>
        <v>-0.95770671022637544</v>
      </c>
      <c r="Q178" s="420">
        <f t="shared" ca="1" si="425"/>
        <v>1.0183911493188731</v>
      </c>
      <c r="R178" s="420">
        <f t="shared" ca="1" si="426"/>
        <v>-0.59632940869207118</v>
      </c>
      <c r="S178" s="420">
        <f t="shared" ca="1" si="427"/>
        <v>0.25015162994668572</v>
      </c>
      <c r="T178" s="420">
        <f t="shared" ca="1" si="428"/>
        <v>0.38688707973224723</v>
      </c>
      <c r="U178" s="420">
        <f t="shared" ca="1" si="429"/>
        <v>-1.5901168962615486</v>
      </c>
      <c r="V178" s="420">
        <f t="shared" ca="1" si="430"/>
        <v>0.24252606572368052</v>
      </c>
      <c r="W178" s="420">
        <f t="shared" ca="1" si="431"/>
        <v>-100</v>
      </c>
      <c r="X178" s="420" t="e">
        <f t="shared" ca="1" si="432"/>
        <v>#DIV/0!</v>
      </c>
      <c r="Y178" s="420" t="e">
        <f t="shared" ca="1" si="433"/>
        <v>#DIV/0!</v>
      </c>
      <c r="Z178" s="420" t="e">
        <f t="shared" ca="1" si="434"/>
        <v>#DIV/0!</v>
      </c>
      <c r="AO178" s="420"/>
      <c r="AP178" s="420">
        <f t="shared" ca="1" si="458"/>
        <v>0.58418684018339206</v>
      </c>
      <c r="AQ178" s="420">
        <f t="shared" ca="1" si="459"/>
        <v>-1.825478339085862E-3</v>
      </c>
      <c r="AR178" s="420">
        <f t="shared" ca="1" si="460"/>
        <v>-0.20949751635399139</v>
      </c>
      <c r="AS178" s="420">
        <f t="shared" ca="1" si="461"/>
        <v>-0.35663341920329117</v>
      </c>
      <c r="AT178" s="420">
        <f t="shared" ca="1" si="462"/>
        <v>-0.44185718482802372</v>
      </c>
      <c r="AU178" s="420">
        <f t="shared" ca="1" si="463"/>
        <v>1.2918823323511077</v>
      </c>
      <c r="AV178" s="420">
        <f t="shared" ca="1" si="464"/>
        <v>-0.89796822777996965</v>
      </c>
      <c r="AW178" s="420">
        <f t="shared" ca="1" si="465"/>
        <v>0.20006671483119476</v>
      </c>
      <c r="AX178" s="420">
        <f t="shared" ca="1" si="466"/>
        <v>0.35188801062435004</v>
      </c>
      <c r="AY178" s="420">
        <f t="shared" ca="1" si="467"/>
        <v>-1.5054415217429522</v>
      </c>
      <c r="AZ178" s="420">
        <f t="shared" ca="1" si="468"/>
        <v>0.29983688459786606</v>
      </c>
      <c r="BB178" s="420"/>
      <c r="BC178" s="420">
        <f t="shared" ca="1" si="469"/>
        <v>-0.35663341920329117</v>
      </c>
      <c r="BD178" s="420">
        <f t="shared" ca="1" si="470"/>
        <v>-0.44185718482802372</v>
      </c>
      <c r="BE178" s="420">
        <f t="shared" ca="1" si="471"/>
        <v>1.2918823323511077</v>
      </c>
      <c r="BF178" s="420">
        <f t="shared" ca="1" si="472"/>
        <v>-0.89796822777996965</v>
      </c>
      <c r="BG178" s="420">
        <f t="shared" ca="1" si="473"/>
        <v>0.20006671483119476</v>
      </c>
      <c r="BH178" s="420">
        <f t="shared" ca="1" si="474"/>
        <v>0.35188801062435004</v>
      </c>
      <c r="BI178" s="420">
        <f t="shared" ca="1" si="475"/>
        <v>-1.5054415217429522</v>
      </c>
      <c r="BJ178" s="420">
        <f t="shared" ca="1" si="476"/>
        <v>0.29983688459786606</v>
      </c>
      <c r="BK178" s="420">
        <f t="shared" ca="1" si="477"/>
        <v>-100</v>
      </c>
      <c r="BL178" s="420" t="e">
        <f t="shared" ca="1" si="478"/>
        <v>#DIV/0!</v>
      </c>
      <c r="BM178" s="420" t="e">
        <f t="shared" ca="1" si="479"/>
        <v>#DIV/0!</v>
      </c>
    </row>
    <row r="179" spans="1:65" s="371" customFormat="1" x14ac:dyDescent="0.2">
      <c r="A179" s="420" t="s">
        <v>13</v>
      </c>
      <c r="O179" s="420"/>
      <c r="P179" s="420">
        <f t="shared" ca="1" si="424"/>
        <v>-0.96612261117481069</v>
      </c>
      <c r="Q179" s="420">
        <f t="shared" ca="1" si="425"/>
        <v>0.80300960035661717</v>
      </c>
      <c r="R179" s="420">
        <f t="shared" ca="1" si="426"/>
        <v>-0.25931457703711658</v>
      </c>
      <c r="S179" s="420">
        <f t="shared" ca="1" si="427"/>
        <v>0.17770297248058853</v>
      </c>
      <c r="T179" s="420">
        <f t="shared" ca="1" si="428"/>
        <v>0.51039241030248661</v>
      </c>
      <c r="U179" s="420">
        <f t="shared" ca="1" si="429"/>
        <v>0.51208192636262595</v>
      </c>
      <c r="V179" s="420">
        <f t="shared" ca="1" si="430"/>
        <v>-3.9627873775600619E-2</v>
      </c>
      <c r="W179" s="420">
        <f t="shared" ca="1" si="431"/>
        <v>-100</v>
      </c>
      <c r="X179" s="420" t="e">
        <f t="shared" ca="1" si="432"/>
        <v>#DIV/0!</v>
      </c>
      <c r="Y179" s="420" t="e">
        <f t="shared" ca="1" si="433"/>
        <v>#DIV/0!</v>
      </c>
      <c r="Z179" s="420" t="e">
        <f t="shared" ca="1" si="434"/>
        <v>#DIV/0!</v>
      </c>
      <c r="AO179" s="420"/>
      <c r="AP179" s="420">
        <f t="shared" ca="1" si="458"/>
        <v>-0.47278582439699335</v>
      </c>
      <c r="AQ179" s="420">
        <f t="shared" ca="1" si="459"/>
        <v>0.18131801077004184</v>
      </c>
      <c r="AR179" s="420">
        <f t="shared" ca="1" si="460"/>
        <v>0.19475565226510128</v>
      </c>
      <c r="AS179" s="420">
        <f t="shared" ca="1" si="461"/>
        <v>-0.34455533178103792</v>
      </c>
      <c r="AT179" s="420">
        <f t="shared" ca="1" si="462"/>
        <v>-0.75195637927984649</v>
      </c>
      <c r="AU179" s="420">
        <f t="shared" ca="1" si="463"/>
        <v>0.88695283763003374</v>
      </c>
      <c r="AV179" s="420">
        <f t="shared" ca="1" si="464"/>
        <v>-0.26532631326969636</v>
      </c>
      <c r="AW179" s="420">
        <f t="shared" ca="1" si="465"/>
        <v>0.32868674672134546</v>
      </c>
      <c r="AX179" s="420">
        <f t="shared" ca="1" si="466"/>
        <v>0.51833560904998421</v>
      </c>
      <c r="AY179" s="420">
        <f t="shared" ca="1" si="467"/>
        <v>0.53816769287611521</v>
      </c>
      <c r="AZ179" s="420">
        <f t="shared" ca="1" si="468"/>
        <v>-0.64745375702996455</v>
      </c>
      <c r="BB179" s="420"/>
      <c r="BC179" s="420">
        <f t="shared" ca="1" si="469"/>
        <v>-0.34455533178103792</v>
      </c>
      <c r="BD179" s="420">
        <f t="shared" ca="1" si="470"/>
        <v>-0.75195637927984649</v>
      </c>
      <c r="BE179" s="420">
        <f t="shared" ca="1" si="471"/>
        <v>0.88695283763003374</v>
      </c>
      <c r="BF179" s="420">
        <f t="shared" ca="1" si="472"/>
        <v>-0.26532631326969636</v>
      </c>
      <c r="BG179" s="420">
        <f t="shared" ca="1" si="473"/>
        <v>0.32868674672134546</v>
      </c>
      <c r="BH179" s="420">
        <f t="shared" ca="1" si="474"/>
        <v>0.51833560904998421</v>
      </c>
      <c r="BI179" s="420">
        <f t="shared" ca="1" si="475"/>
        <v>0.53816769287611521</v>
      </c>
      <c r="BJ179" s="420">
        <f t="shared" ca="1" si="476"/>
        <v>-0.64745375702996455</v>
      </c>
      <c r="BK179" s="420">
        <f t="shared" ca="1" si="477"/>
        <v>-100</v>
      </c>
      <c r="BL179" s="420" t="e">
        <f t="shared" ca="1" si="478"/>
        <v>#DIV/0!</v>
      </c>
      <c r="BM179" s="420" t="e">
        <f t="shared" ca="1" si="479"/>
        <v>#DIV/0!</v>
      </c>
    </row>
    <row r="180" spans="1:65" s="371" customFormat="1" x14ac:dyDescent="0.2">
      <c r="A180" s="420" t="s">
        <v>14</v>
      </c>
      <c r="O180" s="420"/>
      <c r="P180" s="420">
        <f t="shared" ca="1" si="424"/>
        <v>-2.4721522958008393</v>
      </c>
      <c r="Q180" s="420">
        <f t="shared" ca="1" si="425"/>
        <v>-0.2677285913769083</v>
      </c>
      <c r="R180" s="420">
        <f t="shared" ca="1" si="426"/>
        <v>-1.1507207920160454</v>
      </c>
      <c r="S180" s="420">
        <f t="shared" ca="1" si="427"/>
        <v>2.1123449674483226</v>
      </c>
      <c r="T180" s="420">
        <f t="shared" ca="1" si="428"/>
        <v>-1.0716896914139653</v>
      </c>
      <c r="U180" s="420">
        <f t="shared" ca="1" si="429"/>
        <v>-1.1776047193538375</v>
      </c>
      <c r="V180" s="420">
        <f t="shared" ca="1" si="430"/>
        <v>2.4430906690060255</v>
      </c>
      <c r="W180" s="420">
        <f t="shared" ca="1" si="431"/>
        <v>-100</v>
      </c>
      <c r="X180" s="420" t="e">
        <f t="shared" ca="1" si="432"/>
        <v>#DIV/0!</v>
      </c>
      <c r="Y180" s="420" t="e">
        <f t="shared" ca="1" si="433"/>
        <v>#DIV/0!</v>
      </c>
      <c r="Z180" s="420" t="e">
        <f t="shared" ca="1" si="434"/>
        <v>#DIV/0!</v>
      </c>
      <c r="AO180" s="420"/>
      <c r="AP180" s="420">
        <f t="shared" ca="1" si="458"/>
        <v>-2.405301367010992</v>
      </c>
      <c r="AQ180" s="420">
        <f t="shared" ca="1" si="459"/>
        <v>0.38461201944765833</v>
      </c>
      <c r="AR180" s="420">
        <f t="shared" ca="1" si="460"/>
        <v>1.7600931106202609</v>
      </c>
      <c r="AS180" s="420">
        <f t="shared" ca="1" si="461"/>
        <v>1.6268869227619405</v>
      </c>
      <c r="AT180" s="420">
        <f t="shared" ca="1" si="462"/>
        <v>-2.2522612483708286</v>
      </c>
      <c r="AU180" s="420">
        <f t="shared" ca="1" si="463"/>
        <v>0.20524971747566667</v>
      </c>
      <c r="AV180" s="420">
        <f t="shared" ca="1" si="464"/>
        <v>-1.0250536698575843</v>
      </c>
      <c r="AW180" s="420">
        <f t="shared" ca="1" si="465"/>
        <v>1.5613230605952424</v>
      </c>
      <c r="AX180" s="420">
        <f t="shared" ca="1" si="466"/>
        <v>-1.0220751287139365</v>
      </c>
      <c r="AY180" s="420">
        <f t="shared" ca="1" si="467"/>
        <v>-1.5355638913766967</v>
      </c>
      <c r="AZ180" s="420">
        <f t="shared" ca="1" si="468"/>
        <v>1.7547075109830814</v>
      </c>
      <c r="BB180" s="420"/>
      <c r="BC180" s="420">
        <f t="shared" ca="1" si="469"/>
        <v>1.6268869227619405</v>
      </c>
      <c r="BD180" s="420">
        <f t="shared" ca="1" si="470"/>
        <v>-2.2522612483708286</v>
      </c>
      <c r="BE180" s="420">
        <f t="shared" ca="1" si="471"/>
        <v>0.20524971747566667</v>
      </c>
      <c r="BF180" s="420">
        <f t="shared" ca="1" si="472"/>
        <v>-1.0250536698575843</v>
      </c>
      <c r="BG180" s="420">
        <f t="shared" ca="1" si="473"/>
        <v>1.5613230605952424</v>
      </c>
      <c r="BH180" s="420">
        <f t="shared" ca="1" si="474"/>
        <v>-1.0220751287139365</v>
      </c>
      <c r="BI180" s="420">
        <f t="shared" ca="1" si="475"/>
        <v>-1.5355638913766967</v>
      </c>
      <c r="BJ180" s="420">
        <f t="shared" ca="1" si="476"/>
        <v>1.7547075109830814</v>
      </c>
      <c r="BK180" s="420">
        <f t="shared" ca="1" si="477"/>
        <v>-100</v>
      </c>
      <c r="BL180" s="420" t="e">
        <f t="shared" ca="1" si="478"/>
        <v>#DIV/0!</v>
      </c>
      <c r="BM180" s="420" t="e">
        <f t="shared" ca="1" si="479"/>
        <v>#DIV/0!</v>
      </c>
    </row>
    <row r="181" spans="1:65" s="371" customFormat="1" x14ac:dyDescent="0.2">
      <c r="A181" s="420" t="s">
        <v>15</v>
      </c>
      <c r="O181" s="420"/>
      <c r="P181" s="420">
        <f t="shared" ca="1" si="424"/>
        <v>-4.1377583955669195</v>
      </c>
      <c r="Q181" s="420">
        <f t="shared" ca="1" si="425"/>
        <v>2.8015660468532815</v>
      </c>
      <c r="R181" s="420">
        <f t="shared" ca="1" si="426"/>
        <v>-4.2788366780125386</v>
      </c>
      <c r="S181" s="420">
        <f t="shared" ca="1" si="427"/>
        <v>-0.66753197051203017</v>
      </c>
      <c r="T181" s="420">
        <f t="shared" ca="1" si="428"/>
        <v>-1.6696129024984145</v>
      </c>
      <c r="U181" s="420">
        <f t="shared" ca="1" si="429"/>
        <v>-2.8025492265924328</v>
      </c>
      <c r="V181" s="420">
        <f t="shared" ca="1" si="430"/>
        <v>3.6334328017307627</v>
      </c>
      <c r="W181" s="420">
        <f t="shared" ca="1" si="431"/>
        <v>-100</v>
      </c>
      <c r="X181" s="420" t="e">
        <f t="shared" ca="1" si="432"/>
        <v>#DIV/0!</v>
      </c>
      <c r="Y181" s="420" t="e">
        <f t="shared" ca="1" si="433"/>
        <v>#DIV/0!</v>
      </c>
      <c r="Z181" s="420" t="e">
        <f t="shared" ca="1" si="434"/>
        <v>#DIV/0!</v>
      </c>
      <c r="AO181" s="420"/>
      <c r="AP181" s="420">
        <f t="shared" ca="1" si="458"/>
        <v>-2.3296634042033588</v>
      </c>
      <c r="AQ181" s="420">
        <f t="shared" ca="1" si="459"/>
        <v>-2.7930404266416389</v>
      </c>
      <c r="AR181" s="420">
        <f t="shared" ca="1" si="460"/>
        <v>-4.8989338347164733</v>
      </c>
      <c r="AS181" s="420">
        <f t="shared" ca="1" si="461"/>
        <v>2.0945925243586601</v>
      </c>
      <c r="AT181" s="420">
        <f t="shared" ca="1" si="462"/>
        <v>-3.3124052238276391</v>
      </c>
      <c r="AU181" s="420">
        <f t="shared" ca="1" si="463"/>
        <v>2.7393469314022951</v>
      </c>
      <c r="AV181" s="420">
        <f t="shared" ca="1" si="464"/>
        <v>-4.2035969057121179</v>
      </c>
      <c r="AW181" s="420">
        <f t="shared" ca="1" si="465"/>
        <v>-0.60394492620663698</v>
      </c>
      <c r="AX181" s="420">
        <f t="shared" ca="1" si="466"/>
        <v>-2.2675129831500271</v>
      </c>
      <c r="AY181" s="420">
        <f t="shared" ca="1" si="467"/>
        <v>-2.3956267451746669</v>
      </c>
      <c r="AZ181" s="420">
        <f t="shared" ca="1" si="468"/>
        <v>2.8228639948904686</v>
      </c>
      <c r="BB181" s="420"/>
      <c r="BC181" s="420">
        <f t="shared" ca="1" si="469"/>
        <v>2.0945925243586601</v>
      </c>
      <c r="BD181" s="420">
        <f t="shared" ca="1" si="470"/>
        <v>-3.3124052238276391</v>
      </c>
      <c r="BE181" s="420">
        <f t="shared" ca="1" si="471"/>
        <v>2.7393469314022951</v>
      </c>
      <c r="BF181" s="420">
        <f t="shared" ca="1" si="472"/>
        <v>-4.2035969057121179</v>
      </c>
      <c r="BG181" s="420">
        <f t="shared" ca="1" si="473"/>
        <v>-0.60394492620663698</v>
      </c>
      <c r="BH181" s="420">
        <f t="shared" ca="1" si="474"/>
        <v>-2.2675129831500271</v>
      </c>
      <c r="BI181" s="420">
        <f t="shared" ca="1" si="475"/>
        <v>-2.3956267451746669</v>
      </c>
      <c r="BJ181" s="420">
        <f t="shared" ca="1" si="476"/>
        <v>2.8228639948904686</v>
      </c>
      <c r="BK181" s="420">
        <f t="shared" ca="1" si="477"/>
        <v>-100</v>
      </c>
      <c r="BL181" s="420" t="e">
        <f t="shared" ca="1" si="478"/>
        <v>#DIV/0!</v>
      </c>
      <c r="BM181" s="420" t="e">
        <f t="shared" ca="1" si="479"/>
        <v>#DIV/0!</v>
      </c>
    </row>
    <row r="182" spans="1:65" s="371" customFormat="1" x14ac:dyDescent="0.2">
      <c r="A182" s="420" t="s">
        <v>16</v>
      </c>
      <c r="B182" s="369"/>
      <c r="C182" s="369"/>
      <c r="D182" s="369"/>
      <c r="E182" s="369"/>
      <c r="F182" s="369"/>
      <c r="G182" s="369"/>
      <c r="H182" s="369"/>
      <c r="I182" s="369"/>
      <c r="J182" s="369"/>
      <c r="K182" s="369"/>
      <c r="L182" s="369"/>
      <c r="M182" s="369"/>
      <c r="O182" s="420"/>
      <c r="P182" s="420">
        <f t="shared" ca="1" si="424"/>
        <v>-1.3444842190931041</v>
      </c>
      <c r="Q182" s="420">
        <f t="shared" ca="1" si="425"/>
        <v>-0.53427477312602889</v>
      </c>
      <c r="R182" s="420">
        <f t="shared" ca="1" si="426"/>
        <v>-0.78160982553035296</v>
      </c>
      <c r="S182" s="420">
        <f t="shared" ca="1" si="427"/>
        <v>1.4524890536745829</v>
      </c>
      <c r="T182" s="420">
        <f t="shared" ca="1" si="428"/>
        <v>0.65515532853012814</v>
      </c>
      <c r="U182" s="420">
        <f t="shared" ca="1" si="429"/>
        <v>-2.2492291720557489</v>
      </c>
      <c r="V182" s="420">
        <f t="shared" ca="1" si="430"/>
        <v>-1.1566672567841323</v>
      </c>
      <c r="W182" s="420">
        <f t="shared" ca="1" si="431"/>
        <v>-100</v>
      </c>
      <c r="X182" s="420" t="e">
        <f t="shared" ca="1" si="432"/>
        <v>#DIV/0!</v>
      </c>
      <c r="Y182" s="420" t="e">
        <f t="shared" ca="1" si="433"/>
        <v>#DIV/0!</v>
      </c>
      <c r="Z182" s="420" t="e">
        <f t="shared" ca="1" si="434"/>
        <v>#DIV/0!</v>
      </c>
      <c r="AB182" s="369"/>
      <c r="AC182" s="369"/>
      <c r="AD182" s="369"/>
      <c r="AE182" s="369"/>
      <c r="AF182" s="369"/>
      <c r="AG182" s="369"/>
      <c r="AH182" s="369"/>
      <c r="AI182" s="369"/>
      <c r="AJ182" s="369"/>
      <c r="AK182" s="369"/>
      <c r="AL182" s="369"/>
      <c r="AM182" s="369"/>
      <c r="AO182" s="420"/>
      <c r="AP182" s="420">
        <f t="shared" ca="1" si="458"/>
        <v>0.93448791352568605</v>
      </c>
      <c r="AQ182" s="420">
        <f t="shared" ca="1" si="459"/>
        <v>-2.8134932400255082</v>
      </c>
      <c r="AR182" s="420">
        <f t="shared" ca="1" si="460"/>
        <v>1.1244413111421068</v>
      </c>
      <c r="AS182" s="420">
        <f t="shared" ca="1" si="461"/>
        <v>-2.8977261112515862</v>
      </c>
      <c r="AT182" s="420">
        <f t="shared" ca="1" si="462"/>
        <v>-1.666599562047665</v>
      </c>
      <c r="AU182" s="420">
        <f t="shared" ca="1" si="463"/>
        <v>-0.13900065704096676</v>
      </c>
      <c r="AV182" s="420">
        <f t="shared" ca="1" si="464"/>
        <v>-0.33508207052095429</v>
      </c>
      <c r="AW182" s="420">
        <f t="shared" ca="1" si="465"/>
        <v>1.1434511727915151</v>
      </c>
      <c r="AX182" s="420">
        <f t="shared" ca="1" si="466"/>
        <v>0.57858801935837789</v>
      </c>
      <c r="AY182" s="420">
        <f t="shared" ca="1" si="467"/>
        <v>-2.6495800955939757</v>
      </c>
      <c r="AZ182" s="420">
        <f t="shared" ca="1" si="468"/>
        <v>-1.571684398652323</v>
      </c>
      <c r="BB182" s="420"/>
      <c r="BC182" s="420">
        <f t="shared" ca="1" si="469"/>
        <v>-2.8977261112515862</v>
      </c>
      <c r="BD182" s="420">
        <f t="shared" ca="1" si="470"/>
        <v>-1.666599562047665</v>
      </c>
      <c r="BE182" s="420">
        <f t="shared" ca="1" si="471"/>
        <v>-0.13900065704096676</v>
      </c>
      <c r="BF182" s="420">
        <f t="shared" ca="1" si="472"/>
        <v>-0.33508207052095429</v>
      </c>
      <c r="BG182" s="420">
        <f t="shared" ca="1" si="473"/>
        <v>1.1434511727915151</v>
      </c>
      <c r="BH182" s="420">
        <f t="shared" ca="1" si="474"/>
        <v>0.57858801935837789</v>
      </c>
      <c r="BI182" s="420">
        <f t="shared" ca="1" si="475"/>
        <v>-2.6495800955939757</v>
      </c>
      <c r="BJ182" s="420">
        <f t="shared" ca="1" si="476"/>
        <v>-1.571684398652323</v>
      </c>
      <c r="BK182" s="420">
        <f t="shared" ca="1" si="477"/>
        <v>-100</v>
      </c>
      <c r="BL182" s="420" t="e">
        <f t="shared" ca="1" si="478"/>
        <v>#DIV/0!</v>
      </c>
      <c r="BM182" s="420" t="e">
        <f t="shared" ca="1" si="479"/>
        <v>#DIV/0!</v>
      </c>
    </row>
    <row r="183" spans="1:65" s="371" customFormat="1" x14ac:dyDescent="0.2">
      <c r="A183" s="420" t="s">
        <v>17</v>
      </c>
      <c r="B183" s="369"/>
      <c r="C183" s="369"/>
      <c r="D183" s="369"/>
      <c r="E183" s="369"/>
      <c r="F183" s="369"/>
      <c r="G183" s="369"/>
      <c r="H183" s="369"/>
      <c r="I183" s="369"/>
      <c r="J183" s="369"/>
      <c r="K183" s="369"/>
      <c r="L183" s="369"/>
      <c r="M183" s="369"/>
      <c r="O183" s="420"/>
      <c r="P183" s="420">
        <f t="shared" ca="1" si="424"/>
        <v>-4.5259419869382924</v>
      </c>
      <c r="Q183" s="420">
        <f t="shared" ca="1" si="425"/>
        <v>2.4748092374659905</v>
      </c>
      <c r="R183" s="420">
        <f t="shared" ca="1" si="426"/>
        <v>-5.168823542925864</v>
      </c>
      <c r="S183" s="420">
        <f t="shared" ca="1" si="427"/>
        <v>0.76368321258637195</v>
      </c>
      <c r="T183" s="420">
        <f t="shared" ca="1" si="428"/>
        <v>-3.0365171295842117</v>
      </c>
      <c r="U183" s="420">
        <f t="shared" ca="1" si="429"/>
        <v>-1.4075486991696664</v>
      </c>
      <c r="V183" s="420">
        <f t="shared" ca="1" si="430"/>
        <v>4.20391696381499</v>
      </c>
      <c r="W183" s="420">
        <f t="shared" ca="1" si="431"/>
        <v>-100</v>
      </c>
      <c r="X183" s="420" t="e">
        <f t="shared" ca="1" si="432"/>
        <v>#DIV/0!</v>
      </c>
      <c r="Y183" s="420" t="e">
        <f t="shared" ca="1" si="433"/>
        <v>#DIV/0!</v>
      </c>
      <c r="Z183" s="420" t="e">
        <f t="shared" ca="1" si="434"/>
        <v>#DIV/0!</v>
      </c>
      <c r="AB183" s="369"/>
      <c r="AC183" s="369"/>
      <c r="AD183" s="369"/>
      <c r="AE183" s="369"/>
      <c r="AF183" s="369"/>
      <c r="AG183" s="369"/>
      <c r="AH183" s="369"/>
      <c r="AI183" s="369"/>
      <c r="AJ183" s="369"/>
      <c r="AK183" s="369"/>
      <c r="AL183" s="369"/>
      <c r="AM183" s="369"/>
      <c r="AO183" s="420"/>
      <c r="AP183" s="420">
        <f t="shared" ca="1" si="458"/>
        <v>0.49883342906676376</v>
      </c>
      <c r="AQ183" s="420">
        <f t="shared" ca="1" si="459"/>
        <v>-1.6504857687673962</v>
      </c>
      <c r="AR183" s="420">
        <f t="shared" ca="1" si="460"/>
        <v>-0.43939030709665872</v>
      </c>
      <c r="AS183" s="420">
        <f t="shared" ca="1" si="461"/>
        <v>-5.6123311922845005</v>
      </c>
      <c r="AT183" s="420">
        <f t="shared" ca="1" si="462"/>
        <v>-3.3435012621020661</v>
      </c>
      <c r="AU183" s="420">
        <f t="shared" ca="1" si="463"/>
        <v>2.7436561030700375</v>
      </c>
      <c r="AV183" s="420">
        <f t="shared" ca="1" si="464"/>
        <v>-4.9144235584174254</v>
      </c>
      <c r="AW183" s="420">
        <f t="shared" ca="1" si="465"/>
        <v>-0.17445235532508718</v>
      </c>
      <c r="AX183" s="420">
        <f t="shared" ca="1" si="466"/>
        <v>-4.054924850452295</v>
      </c>
      <c r="AY183" s="420">
        <f t="shared" ca="1" si="467"/>
        <v>-1.3038383332491179</v>
      </c>
      <c r="AZ183" s="420">
        <f t="shared" ca="1" si="468"/>
        <v>2.0712467178932457</v>
      </c>
      <c r="BB183" s="420"/>
      <c r="BC183" s="420">
        <f t="shared" ca="1" si="469"/>
        <v>-5.6123311922845005</v>
      </c>
      <c r="BD183" s="420">
        <f t="shared" ca="1" si="470"/>
        <v>-3.3435012621020661</v>
      </c>
      <c r="BE183" s="420">
        <f t="shared" ca="1" si="471"/>
        <v>2.7436561030700375</v>
      </c>
      <c r="BF183" s="420">
        <f t="shared" ca="1" si="472"/>
        <v>-4.9144235584174254</v>
      </c>
      <c r="BG183" s="420">
        <f t="shared" ca="1" si="473"/>
        <v>-0.17445235532508718</v>
      </c>
      <c r="BH183" s="420">
        <f t="shared" ca="1" si="474"/>
        <v>-4.054924850452295</v>
      </c>
      <c r="BI183" s="420">
        <f t="shared" ca="1" si="475"/>
        <v>-1.3038383332491179</v>
      </c>
      <c r="BJ183" s="420">
        <f t="shared" ca="1" si="476"/>
        <v>2.0712467178932457</v>
      </c>
      <c r="BK183" s="420">
        <f t="shared" ca="1" si="477"/>
        <v>-100</v>
      </c>
      <c r="BL183" s="420" t="e">
        <f t="shared" ca="1" si="478"/>
        <v>#DIV/0!</v>
      </c>
      <c r="BM183" s="420" t="e">
        <f t="shared" ca="1" si="479"/>
        <v>#DIV/0!</v>
      </c>
    </row>
    <row r="184" spans="1:65" s="371" customFormat="1" x14ac:dyDescent="0.2">
      <c r="A184" s="420" t="s">
        <v>18</v>
      </c>
      <c r="B184" s="369"/>
      <c r="C184" s="369"/>
      <c r="D184" s="369"/>
      <c r="E184" s="369"/>
      <c r="F184" s="369"/>
      <c r="G184" s="369"/>
      <c r="H184" s="369"/>
      <c r="I184" s="369"/>
      <c r="J184" s="369"/>
      <c r="K184" s="369"/>
      <c r="L184" s="369"/>
      <c r="M184" s="369"/>
      <c r="O184" s="420"/>
      <c r="P184" s="420">
        <f t="shared" ca="1" si="424"/>
        <v>-4.669447112498375</v>
      </c>
      <c r="Q184" s="420">
        <f t="shared" ca="1" si="425"/>
        <v>-2.4549205431162164</v>
      </c>
      <c r="R184" s="420">
        <f t="shared" ca="1" si="426"/>
        <v>-1.5529455094674489</v>
      </c>
      <c r="S184" s="420">
        <f t="shared" ca="1" si="427"/>
        <v>-0.6275910222775849</v>
      </c>
      <c r="T184" s="420">
        <f t="shared" ca="1" si="428"/>
        <v>-0.70996443728168401</v>
      </c>
      <c r="U184" s="420">
        <f t="shared" ca="1" si="429"/>
        <v>-0.55131930381212157</v>
      </c>
      <c r="V184" s="420">
        <f t="shared" ca="1" si="430"/>
        <v>-0.52481713853015322</v>
      </c>
      <c r="W184" s="420">
        <f t="shared" ca="1" si="431"/>
        <v>-100</v>
      </c>
      <c r="X184" s="420" t="e">
        <f t="shared" ca="1" si="432"/>
        <v>#DIV/0!</v>
      </c>
      <c r="Y184" s="420" t="e">
        <f t="shared" ca="1" si="433"/>
        <v>#DIV/0!</v>
      </c>
      <c r="Z184" s="420" t="e">
        <f t="shared" ca="1" si="434"/>
        <v>#DIV/0!</v>
      </c>
      <c r="AB184" s="369"/>
      <c r="AC184" s="369"/>
      <c r="AD184" s="369"/>
      <c r="AE184" s="369"/>
      <c r="AF184" s="369"/>
      <c r="AG184" s="369"/>
      <c r="AH184" s="369"/>
      <c r="AI184" s="369"/>
      <c r="AJ184" s="369"/>
      <c r="AK184" s="369"/>
      <c r="AL184" s="369"/>
      <c r="AM184" s="369"/>
      <c r="AO184" s="420"/>
      <c r="AP184" s="420">
        <f t="shared" ca="1" si="458"/>
        <v>-0.34900114104635804</v>
      </c>
      <c r="AQ184" s="420">
        <f t="shared" ca="1" si="459"/>
        <v>-1.9919264757491106</v>
      </c>
      <c r="AR184" s="420">
        <f t="shared" ca="1" si="460"/>
        <v>-6.1640172880294699</v>
      </c>
      <c r="AS184" s="420">
        <f t="shared" ca="1" si="461"/>
        <v>-5.8902761534143906</v>
      </c>
      <c r="AT184" s="420">
        <f t="shared" ca="1" si="462"/>
        <v>-3.7568676511991441</v>
      </c>
      <c r="AU184" s="420">
        <f t="shared" ca="1" si="463"/>
        <v>-2.6093419513683926</v>
      </c>
      <c r="AV184" s="420">
        <f t="shared" ca="1" si="464"/>
        <v>-1.1812966121023862</v>
      </c>
      <c r="AW184" s="420">
        <f t="shared" ca="1" si="465"/>
        <v>-1.4823392039937033</v>
      </c>
      <c r="AX184" s="420">
        <f t="shared" ca="1" si="466"/>
        <v>-1.0706200985202656</v>
      </c>
      <c r="AY184" s="420">
        <f t="shared" ca="1" si="467"/>
        <v>-1.1347602968367738</v>
      </c>
      <c r="AZ184" s="420">
        <f t="shared" ca="1" si="468"/>
        <v>-1.8550525266736742</v>
      </c>
      <c r="BB184" s="420"/>
      <c r="BC184" s="420">
        <f t="shared" ca="1" si="469"/>
        <v>-5.8902761534143906</v>
      </c>
      <c r="BD184" s="420">
        <f t="shared" ca="1" si="470"/>
        <v>-3.7568676511991441</v>
      </c>
      <c r="BE184" s="420">
        <f t="shared" ca="1" si="471"/>
        <v>-2.6093419513683926</v>
      </c>
      <c r="BF184" s="420">
        <f t="shared" ca="1" si="472"/>
        <v>-1.1812966121023862</v>
      </c>
      <c r="BG184" s="420">
        <f t="shared" ca="1" si="473"/>
        <v>-1.4823392039937033</v>
      </c>
      <c r="BH184" s="420">
        <f t="shared" ca="1" si="474"/>
        <v>-1.0706200985202656</v>
      </c>
      <c r="BI184" s="420">
        <f t="shared" ca="1" si="475"/>
        <v>-1.1347602968367738</v>
      </c>
      <c r="BJ184" s="420">
        <f t="shared" ca="1" si="476"/>
        <v>-1.8550525266736742</v>
      </c>
      <c r="BK184" s="420">
        <f t="shared" ca="1" si="477"/>
        <v>-100</v>
      </c>
      <c r="BL184" s="420" t="e">
        <f t="shared" ca="1" si="478"/>
        <v>#DIV/0!</v>
      </c>
      <c r="BM184" s="420" t="e">
        <f t="shared" ca="1" si="479"/>
        <v>#DIV/0!</v>
      </c>
    </row>
    <row r="185" spans="1:65" s="371" customFormat="1" x14ac:dyDescent="0.2">
      <c r="A185" s="420" t="s">
        <v>19</v>
      </c>
      <c r="B185" s="369"/>
      <c r="C185" s="369"/>
      <c r="D185" s="369"/>
      <c r="E185" s="369"/>
      <c r="F185" s="369"/>
      <c r="G185" s="369"/>
      <c r="H185" s="369"/>
      <c r="I185" s="369"/>
      <c r="J185" s="369"/>
      <c r="K185" s="369"/>
      <c r="L185" s="369"/>
      <c r="M185" s="369"/>
      <c r="O185" s="420"/>
      <c r="P185" s="420">
        <f t="shared" ca="1" si="424"/>
        <v>1.34704292466661</v>
      </c>
      <c r="Q185" s="420">
        <f t="shared" ca="1" si="425"/>
        <v>-0.37450504819165076</v>
      </c>
      <c r="R185" s="420">
        <f t="shared" ca="1" si="426"/>
        <v>-0.95238923620955518</v>
      </c>
      <c r="S185" s="420">
        <f t="shared" ca="1" si="427"/>
        <v>-1.4231295697048125</v>
      </c>
      <c r="T185" s="420">
        <f t="shared" ca="1" si="428"/>
        <v>-5.8714087505870083</v>
      </c>
      <c r="U185" s="420">
        <f t="shared" ca="1" si="429"/>
        <v>1.5450487786112319</v>
      </c>
      <c r="V185" s="420">
        <f t="shared" ca="1" si="430"/>
        <v>-8.9093845200977739E-2</v>
      </c>
      <c r="W185" s="420">
        <f t="shared" ca="1" si="431"/>
        <v>-100</v>
      </c>
      <c r="X185" s="420" t="e">
        <f t="shared" ca="1" si="432"/>
        <v>#DIV/0!</v>
      </c>
      <c r="Y185" s="420" t="e">
        <f t="shared" ca="1" si="433"/>
        <v>#DIV/0!</v>
      </c>
      <c r="Z185" s="420" t="e">
        <f t="shared" ca="1" si="434"/>
        <v>#DIV/0!</v>
      </c>
      <c r="AB185" s="369"/>
      <c r="AC185" s="369"/>
      <c r="AD185" s="369"/>
      <c r="AE185" s="369"/>
      <c r="AF185" s="369"/>
      <c r="AG185" s="369"/>
      <c r="AH185" s="369"/>
      <c r="AI185" s="369"/>
      <c r="AJ185" s="369"/>
      <c r="AK185" s="369"/>
      <c r="AL185" s="369"/>
      <c r="AM185" s="369"/>
      <c r="AO185" s="420"/>
      <c r="AP185" s="420">
        <f t="shared" ca="1" si="458"/>
        <v>-4.158204283772065</v>
      </c>
      <c r="AQ185" s="420">
        <f t="shared" ca="1" si="459"/>
        <v>-2.0550925804248976</v>
      </c>
      <c r="AR185" s="420">
        <f t="shared" ca="1" si="460"/>
        <v>-2.2765138793607491</v>
      </c>
      <c r="AS185" s="420">
        <f t="shared" ca="1" si="461"/>
        <v>-3.2349321567316451</v>
      </c>
      <c r="AT185" s="420">
        <f t="shared" ca="1" si="462"/>
        <v>2.5556684755133006</v>
      </c>
      <c r="AU185" s="420">
        <f t="shared" ca="1" si="463"/>
        <v>0.13915625716265367</v>
      </c>
      <c r="AV185" s="420">
        <f t="shared" ca="1" si="464"/>
        <v>-1.63413224402737</v>
      </c>
      <c r="AW185" s="420">
        <f t="shared" ca="1" si="465"/>
        <v>-2.09104411996978</v>
      </c>
      <c r="AX185" s="420">
        <f t="shared" ca="1" si="466"/>
        <v>-6.2900369392675088</v>
      </c>
      <c r="AY185" s="420">
        <f t="shared" ca="1" si="467"/>
        <v>0.85377366921102293</v>
      </c>
      <c r="AZ185" s="420">
        <f t="shared" ca="1" si="468"/>
        <v>0.29601421055056676</v>
      </c>
      <c r="BB185" s="420"/>
      <c r="BC185" s="420">
        <f t="shared" ca="1" si="469"/>
        <v>-3.2349321567316451</v>
      </c>
      <c r="BD185" s="420">
        <f t="shared" ca="1" si="470"/>
        <v>2.5556684755133006</v>
      </c>
      <c r="BE185" s="420">
        <f t="shared" ca="1" si="471"/>
        <v>0.13915625716265367</v>
      </c>
      <c r="BF185" s="420">
        <f t="shared" ca="1" si="472"/>
        <v>-1.63413224402737</v>
      </c>
      <c r="BG185" s="420">
        <f t="shared" ca="1" si="473"/>
        <v>-2.09104411996978</v>
      </c>
      <c r="BH185" s="420">
        <f t="shared" ca="1" si="474"/>
        <v>-6.2900369392675088</v>
      </c>
      <c r="BI185" s="420">
        <f t="shared" ca="1" si="475"/>
        <v>0.85377366921102293</v>
      </c>
      <c r="BJ185" s="420">
        <f t="shared" ca="1" si="476"/>
        <v>0.29601421055056676</v>
      </c>
      <c r="BK185" s="420">
        <f t="shared" ca="1" si="477"/>
        <v>-100</v>
      </c>
      <c r="BL185" s="420" t="e">
        <f t="shared" ca="1" si="478"/>
        <v>#DIV/0!</v>
      </c>
      <c r="BM185" s="420" t="e">
        <f t="shared" ca="1" si="479"/>
        <v>#DIV/0!</v>
      </c>
    </row>
    <row r="186" spans="1:65" s="371" customFormat="1" x14ac:dyDescent="0.2">
      <c r="A186" s="420" t="s">
        <v>20</v>
      </c>
      <c r="B186" s="369"/>
      <c r="C186" s="369"/>
      <c r="D186" s="369"/>
      <c r="E186" s="369"/>
      <c r="F186" s="369"/>
      <c r="G186" s="369"/>
      <c r="H186" s="369"/>
      <c r="I186" s="369"/>
      <c r="J186" s="369"/>
      <c r="K186" s="369"/>
      <c r="L186" s="369"/>
      <c r="M186" s="369"/>
      <c r="O186" s="420"/>
      <c r="P186" s="420">
        <f t="shared" ca="1" si="424"/>
        <v>0.11291073989040967</v>
      </c>
      <c r="Q186" s="420">
        <f t="shared" ca="1" si="425"/>
        <v>0.6527858649724152</v>
      </c>
      <c r="R186" s="420">
        <f t="shared" ca="1" si="426"/>
        <v>-0.10680409061083651</v>
      </c>
      <c r="S186" s="420">
        <f t="shared" ca="1" si="427"/>
        <v>2.40607358787652</v>
      </c>
      <c r="T186" s="420">
        <f t="shared" ca="1" si="428"/>
        <v>-1.657357089921689</v>
      </c>
      <c r="U186" s="420">
        <f t="shared" ca="1" si="429"/>
        <v>-1.8911101365881962</v>
      </c>
      <c r="V186" s="420">
        <f t="shared" ca="1" si="430"/>
        <v>0.43861044148934525</v>
      </c>
      <c r="W186" s="420">
        <f t="shared" ca="1" si="431"/>
        <v>-100</v>
      </c>
      <c r="X186" s="420" t="e">
        <f t="shared" ca="1" si="432"/>
        <v>#DIV/0!</v>
      </c>
      <c r="Y186" s="420" t="e">
        <f t="shared" ca="1" si="433"/>
        <v>#DIV/0!</v>
      </c>
      <c r="Z186" s="420" t="e">
        <f t="shared" ca="1" si="434"/>
        <v>#DIV/0!</v>
      </c>
      <c r="AB186" s="369"/>
      <c r="AC186" s="369"/>
      <c r="AD186" s="369"/>
      <c r="AE186" s="369"/>
      <c r="AF186" s="369"/>
      <c r="AG186" s="369"/>
      <c r="AH186" s="369"/>
      <c r="AI186" s="369"/>
      <c r="AJ186" s="369"/>
      <c r="AK186" s="369"/>
      <c r="AL186" s="369"/>
      <c r="AM186" s="369"/>
      <c r="AO186" s="420"/>
      <c r="AP186" s="420">
        <f t="shared" ca="1" si="458"/>
        <v>-1.8689191557810574</v>
      </c>
      <c r="AQ186" s="420">
        <f t="shared" ca="1" si="459"/>
        <v>-2.02235700541722</v>
      </c>
      <c r="AR186" s="420">
        <f t="shared" ca="1" si="460"/>
        <v>-1.9451522646895825</v>
      </c>
      <c r="AS186" s="420">
        <f t="shared" ca="1" si="461"/>
        <v>-0.29777881037229292</v>
      </c>
      <c r="AT186" s="420">
        <f t="shared" ca="1" si="462"/>
        <v>0.39625086532821285</v>
      </c>
      <c r="AU186" s="420">
        <f t="shared" ca="1" si="463"/>
        <v>0.62219109685986496</v>
      </c>
      <c r="AV186" s="420">
        <f t="shared" ca="1" si="464"/>
        <v>7.619763040240457E-2</v>
      </c>
      <c r="AW186" s="420">
        <f t="shared" ca="1" si="465"/>
        <v>1.1263824355694823</v>
      </c>
      <c r="AX186" s="420">
        <f t="shared" ca="1" si="466"/>
        <v>-2.083345507875805</v>
      </c>
      <c r="AY186" s="420">
        <f t="shared" ca="1" si="467"/>
        <v>-2.1541545678573613</v>
      </c>
      <c r="AZ186" s="420">
        <f t="shared" ca="1" si="468"/>
        <v>2.0766513737697778E-2</v>
      </c>
      <c r="BB186" s="420"/>
      <c r="BC186" s="420">
        <f t="shared" ca="1" si="469"/>
        <v>-0.29777881037229292</v>
      </c>
      <c r="BD186" s="420">
        <f t="shared" ca="1" si="470"/>
        <v>0.39625086532821285</v>
      </c>
      <c r="BE186" s="420">
        <f t="shared" ca="1" si="471"/>
        <v>0.62219109685986496</v>
      </c>
      <c r="BF186" s="420">
        <f t="shared" ca="1" si="472"/>
        <v>7.619763040240457E-2</v>
      </c>
      <c r="BG186" s="420">
        <f t="shared" ca="1" si="473"/>
        <v>1.1263824355694823</v>
      </c>
      <c r="BH186" s="420">
        <f t="shared" ca="1" si="474"/>
        <v>-2.083345507875805</v>
      </c>
      <c r="BI186" s="420">
        <f t="shared" ca="1" si="475"/>
        <v>-2.1541545678573613</v>
      </c>
      <c r="BJ186" s="420">
        <f t="shared" ca="1" si="476"/>
        <v>2.0766513737697778E-2</v>
      </c>
      <c r="BK186" s="420">
        <f t="shared" ca="1" si="477"/>
        <v>-100</v>
      </c>
      <c r="BL186" s="420" t="e">
        <f t="shared" ca="1" si="478"/>
        <v>#DIV/0!</v>
      </c>
      <c r="BM186" s="420" t="e">
        <f t="shared" ca="1" si="479"/>
        <v>#DIV/0!</v>
      </c>
    </row>
    <row r="187" spans="1:65" s="371" customFormat="1" x14ac:dyDescent="0.2">
      <c r="A187" s="420" t="s">
        <v>21</v>
      </c>
      <c r="B187" s="369"/>
      <c r="C187" s="369"/>
      <c r="D187" s="369"/>
      <c r="E187" s="369"/>
      <c r="F187" s="369"/>
      <c r="G187" s="369"/>
      <c r="H187" s="369"/>
      <c r="I187" s="369"/>
      <c r="J187" s="369"/>
      <c r="K187" s="369"/>
      <c r="L187" s="369"/>
      <c r="M187" s="369"/>
      <c r="O187" s="420"/>
      <c r="P187" s="420">
        <f t="shared" ca="1" si="424"/>
        <v>1.5202177985422765</v>
      </c>
      <c r="Q187" s="420">
        <f t="shared" ca="1" si="425"/>
        <v>1.0656694029844687</v>
      </c>
      <c r="R187" s="420">
        <f t="shared" ca="1" si="426"/>
        <v>-0.58835977158864239</v>
      </c>
      <c r="S187" s="420">
        <f t="shared" ca="1" si="427"/>
        <v>1.2820075860386879</v>
      </c>
      <c r="T187" s="420">
        <f t="shared" ca="1" si="428"/>
        <v>-1.3307178072619337</v>
      </c>
      <c r="U187" s="420">
        <f t="shared" ca="1" si="429"/>
        <v>-3.9649323022271403</v>
      </c>
      <c r="V187" s="420">
        <f t="shared" ca="1" si="430"/>
        <v>2.498157213227131</v>
      </c>
      <c r="W187" s="420">
        <f t="shared" ca="1" si="431"/>
        <v>-100</v>
      </c>
      <c r="X187" s="420" t="e">
        <f t="shared" ca="1" si="432"/>
        <v>#DIV/0!</v>
      </c>
      <c r="Y187" s="420" t="e">
        <f t="shared" ca="1" si="433"/>
        <v>#DIV/0!</v>
      </c>
      <c r="Z187" s="420" t="e">
        <f t="shared" ca="1" si="434"/>
        <v>#DIV/0!</v>
      </c>
      <c r="AB187" s="369"/>
      <c r="AC187" s="369"/>
      <c r="AD187" s="369"/>
      <c r="AE187" s="369"/>
      <c r="AF187" s="369"/>
      <c r="AG187" s="369"/>
      <c r="AH187" s="369"/>
      <c r="AI187" s="369"/>
      <c r="AJ187" s="369"/>
      <c r="AK187" s="369"/>
      <c r="AL187" s="369"/>
      <c r="AM187" s="369"/>
      <c r="AO187" s="420"/>
      <c r="AP187" s="420">
        <f t="shared" ca="1" si="458"/>
        <v>1.3859584834655436</v>
      </c>
      <c r="AQ187" s="420">
        <f t="shared" ca="1" si="459"/>
        <v>1.1721106079873493</v>
      </c>
      <c r="AR187" s="420">
        <f t="shared" ca="1" si="460"/>
        <v>4.6980421419192453E-2</v>
      </c>
      <c r="AS187" s="420">
        <f t="shared" ca="1" si="461"/>
        <v>-5.1638506777101298</v>
      </c>
      <c r="AT187" s="420">
        <f t="shared" ca="1" si="462"/>
        <v>1.897144026456246</v>
      </c>
      <c r="AU187" s="420">
        <f t="shared" ca="1" si="463"/>
        <v>1.5395922630735441</v>
      </c>
      <c r="AV187" s="420">
        <f t="shared" ca="1" si="464"/>
        <v>3.2888536078912836</v>
      </c>
      <c r="AW187" s="420">
        <f t="shared" ca="1" si="465"/>
        <v>0.25584041783868372</v>
      </c>
      <c r="AX187" s="420">
        <f t="shared" ca="1" si="466"/>
        <v>-2.7837391554371038</v>
      </c>
      <c r="AY187" s="420">
        <f t="shared" ca="1" si="467"/>
        <v>-4.2253471015125399</v>
      </c>
      <c r="AZ187" s="420">
        <f t="shared" ca="1" si="468"/>
        <v>1.2259915568947974</v>
      </c>
      <c r="BB187" s="420"/>
      <c r="BC187" s="420">
        <f t="shared" ca="1" si="469"/>
        <v>-5.1638506777101298</v>
      </c>
      <c r="BD187" s="420">
        <f t="shared" ca="1" si="470"/>
        <v>1.897144026456246</v>
      </c>
      <c r="BE187" s="420">
        <f t="shared" ca="1" si="471"/>
        <v>1.5395922630735441</v>
      </c>
      <c r="BF187" s="420">
        <f t="shared" ca="1" si="472"/>
        <v>3.2888536078912836</v>
      </c>
      <c r="BG187" s="420">
        <f t="shared" ca="1" si="473"/>
        <v>0.25584041783868372</v>
      </c>
      <c r="BH187" s="420">
        <f t="shared" ca="1" si="474"/>
        <v>-2.7837391554371038</v>
      </c>
      <c r="BI187" s="420">
        <f t="shared" ca="1" si="475"/>
        <v>-4.2253471015125399</v>
      </c>
      <c r="BJ187" s="420">
        <f t="shared" ca="1" si="476"/>
        <v>1.2259915568947974</v>
      </c>
      <c r="BK187" s="420">
        <f t="shared" ca="1" si="477"/>
        <v>-100</v>
      </c>
      <c r="BL187" s="420" t="e">
        <f t="shared" ca="1" si="478"/>
        <v>#DIV/0!</v>
      </c>
      <c r="BM187" s="420" t="e">
        <f t="shared" ca="1" si="479"/>
        <v>#DIV/0!</v>
      </c>
    </row>
    <row r="188" spans="1:65" s="371" customFormat="1" x14ac:dyDescent="0.2">
      <c r="A188" s="420" t="s">
        <v>22</v>
      </c>
      <c r="B188" s="369"/>
      <c r="C188" s="369"/>
      <c r="D188" s="369"/>
      <c r="E188" s="369"/>
      <c r="F188" s="369"/>
      <c r="G188" s="369"/>
      <c r="H188" s="369"/>
      <c r="I188" s="369"/>
      <c r="J188" s="369"/>
      <c r="K188" s="369"/>
      <c r="L188" s="369"/>
      <c r="M188" s="369"/>
      <c r="O188" s="420"/>
      <c r="P188" s="420">
        <f t="shared" ca="1" si="424"/>
        <v>-11.450068947561206</v>
      </c>
      <c r="Q188" s="420">
        <f t="shared" ca="1" si="425"/>
        <v>8.1945215486692859</v>
      </c>
      <c r="R188" s="420">
        <f t="shared" ca="1" si="426"/>
        <v>-15.296523410663056</v>
      </c>
      <c r="S188" s="420">
        <f t="shared" ca="1" si="427"/>
        <v>5.1783708785792584</v>
      </c>
      <c r="T188" s="420">
        <f t="shared" ca="1" si="428"/>
        <v>9.8944638237692146</v>
      </c>
      <c r="U188" s="420">
        <f t="shared" ca="1" si="429"/>
        <v>2.1077037250034891</v>
      </c>
      <c r="V188" s="420">
        <f t="shared" ca="1" si="430"/>
        <v>13.260210807312149</v>
      </c>
      <c r="W188" s="420">
        <f t="shared" ca="1" si="431"/>
        <v>-100</v>
      </c>
      <c r="X188" s="420" t="e">
        <f t="shared" ca="1" si="432"/>
        <v>#DIV/0!</v>
      </c>
      <c r="Y188" s="420" t="e">
        <f t="shared" ca="1" si="433"/>
        <v>#DIV/0!</v>
      </c>
      <c r="Z188" s="420" t="e">
        <f t="shared" ca="1" si="434"/>
        <v>#DIV/0!</v>
      </c>
      <c r="AB188" s="369"/>
      <c r="AC188" s="369"/>
      <c r="AD188" s="369"/>
      <c r="AE188" s="369"/>
      <c r="AF188" s="369"/>
      <c r="AG188" s="369"/>
      <c r="AH188" s="369"/>
      <c r="AI188" s="369"/>
      <c r="AJ188" s="369"/>
      <c r="AK188" s="369"/>
      <c r="AL188" s="369"/>
      <c r="AM188" s="369"/>
      <c r="AO188" s="420"/>
      <c r="AP188" s="420">
        <f t="shared" ca="1" si="458"/>
        <v>2.7617889136597427</v>
      </c>
      <c r="AQ188" s="420">
        <f t="shared" ca="1" si="459"/>
        <v>-2.5628189804006354</v>
      </c>
      <c r="AR188" s="420">
        <f t="shared" ca="1" si="460"/>
        <v>-5.2514107170048163</v>
      </c>
      <c r="AS188" s="420">
        <f t="shared" ca="1" si="461"/>
        <v>22.752379299547698</v>
      </c>
      <c r="AT188" s="420">
        <f t="shared" ca="1" si="462"/>
        <v>-9.0705221012905213</v>
      </c>
      <c r="AU188" s="420">
        <f t="shared" ca="1" si="463"/>
        <v>7.4534146061987485</v>
      </c>
      <c r="AV188" s="420">
        <f t="shared" ca="1" si="464"/>
        <v>-12.212419158175919</v>
      </c>
      <c r="AW188" s="420">
        <f t="shared" ca="1" si="465"/>
        <v>5.4489538440873702</v>
      </c>
      <c r="AX188" s="420">
        <f t="shared" ca="1" si="466"/>
        <v>13.859745523260969</v>
      </c>
      <c r="AY188" s="420">
        <f t="shared" ca="1" si="467"/>
        <v>4.4397874625093863</v>
      </c>
      <c r="AZ188" s="420">
        <f t="shared" ca="1" si="468"/>
        <v>13.553588942852414</v>
      </c>
      <c r="BB188" s="420"/>
      <c r="BC188" s="420">
        <f t="shared" ca="1" si="469"/>
        <v>22.752379299547698</v>
      </c>
      <c r="BD188" s="420">
        <f t="shared" ca="1" si="470"/>
        <v>-9.0705221012905213</v>
      </c>
      <c r="BE188" s="420">
        <f t="shared" ca="1" si="471"/>
        <v>7.4534146061987485</v>
      </c>
      <c r="BF188" s="420">
        <f t="shared" ca="1" si="472"/>
        <v>-12.212419158175919</v>
      </c>
      <c r="BG188" s="420">
        <f t="shared" ca="1" si="473"/>
        <v>5.4489538440873702</v>
      </c>
      <c r="BH188" s="420">
        <f t="shared" ca="1" si="474"/>
        <v>13.859745523260969</v>
      </c>
      <c r="BI188" s="420">
        <f t="shared" ca="1" si="475"/>
        <v>4.4397874625093863</v>
      </c>
      <c r="BJ188" s="420">
        <f t="shared" ca="1" si="476"/>
        <v>13.553588942852414</v>
      </c>
      <c r="BK188" s="420">
        <f t="shared" ca="1" si="477"/>
        <v>-100</v>
      </c>
      <c r="BL188" s="420" t="e">
        <f t="shared" ca="1" si="478"/>
        <v>#DIV/0!</v>
      </c>
      <c r="BM188" s="420" t="e">
        <f t="shared" ca="1" si="479"/>
        <v>#DIV/0!</v>
      </c>
    </row>
    <row r="189" spans="1:65" s="371" customFormat="1" x14ac:dyDescent="0.2">
      <c r="A189" s="420" t="s">
        <v>23</v>
      </c>
      <c r="B189" s="369"/>
      <c r="C189" s="369"/>
      <c r="D189" s="369"/>
      <c r="E189" s="369"/>
      <c r="F189" s="369"/>
      <c r="G189" s="369"/>
      <c r="H189" s="369"/>
      <c r="I189" s="369"/>
      <c r="J189" s="369"/>
      <c r="K189" s="369"/>
      <c r="L189" s="369"/>
      <c r="M189" s="369"/>
      <c r="O189" s="420"/>
      <c r="P189" s="420">
        <f t="shared" ca="1" si="424"/>
        <v>0.86464732086663787</v>
      </c>
      <c r="Q189" s="420">
        <f t="shared" ca="1" si="425"/>
        <v>0.4878009001200212</v>
      </c>
      <c r="R189" s="420">
        <f t="shared" ca="1" si="426"/>
        <v>-0.5640141874531821</v>
      </c>
      <c r="S189" s="420">
        <f t="shared" ca="1" si="427"/>
        <v>0.43617984009729582</v>
      </c>
      <c r="T189" s="420">
        <f t="shared" ca="1" si="428"/>
        <v>-2.2855534920271765</v>
      </c>
      <c r="U189" s="420">
        <f t="shared" ca="1" si="429"/>
        <v>0.16166168318672192</v>
      </c>
      <c r="V189" s="420">
        <f t="shared" ca="1" si="430"/>
        <v>-0.74119868623046159</v>
      </c>
      <c r="W189" s="420">
        <f t="shared" ca="1" si="431"/>
        <v>-100</v>
      </c>
      <c r="X189" s="420" t="e">
        <f t="shared" ca="1" si="432"/>
        <v>#DIV/0!</v>
      </c>
      <c r="Y189" s="420" t="e">
        <f t="shared" ca="1" si="433"/>
        <v>#DIV/0!</v>
      </c>
      <c r="Z189" s="420" t="e">
        <f t="shared" ca="1" si="434"/>
        <v>#DIV/0!</v>
      </c>
      <c r="AB189" s="369"/>
      <c r="AC189" s="369"/>
      <c r="AD189" s="369"/>
      <c r="AE189" s="369"/>
      <c r="AF189" s="369"/>
      <c r="AG189" s="369"/>
      <c r="AH189" s="369"/>
      <c r="AI189" s="369"/>
      <c r="AJ189" s="369"/>
      <c r="AK189" s="369"/>
      <c r="AL189" s="369"/>
      <c r="AM189" s="369"/>
      <c r="AO189" s="420"/>
      <c r="AP189" s="420">
        <f t="shared" ca="1" si="458"/>
        <v>0.45910019266580093</v>
      </c>
      <c r="AQ189" s="420">
        <f t="shared" ca="1" si="459"/>
        <v>0.64599864585159139</v>
      </c>
      <c r="AR189" s="420">
        <f t="shared" ca="1" si="460"/>
        <v>3.3068020593520799</v>
      </c>
      <c r="AS189" s="420">
        <f t="shared" ca="1" si="461"/>
        <v>3.5537871320034782</v>
      </c>
      <c r="AT189" s="420">
        <f t="shared" ca="1" si="462"/>
        <v>1.2197223060913132</v>
      </c>
      <c r="AU189" s="420">
        <f t="shared" ca="1" si="463"/>
        <v>0.50050463838853432</v>
      </c>
      <c r="AV189" s="420">
        <f t="shared" ca="1" si="464"/>
        <v>-0.52797459806184577</v>
      </c>
      <c r="AW189" s="420">
        <f t="shared" ca="1" si="465"/>
        <v>-0.13239512194161307</v>
      </c>
      <c r="AX189" s="420">
        <f t="shared" ca="1" si="466"/>
        <v>-2.724498141621055</v>
      </c>
      <c r="AY189" s="420">
        <f t="shared" ca="1" si="467"/>
        <v>-0.10589422315757702</v>
      </c>
      <c r="AZ189" s="420">
        <f t="shared" ca="1" si="468"/>
        <v>-1.2087900173801813</v>
      </c>
      <c r="BB189" s="420"/>
      <c r="BC189" s="420">
        <f t="shared" ca="1" si="469"/>
        <v>3.5537871320034782</v>
      </c>
      <c r="BD189" s="420">
        <f t="shared" ca="1" si="470"/>
        <v>1.2197223060913132</v>
      </c>
      <c r="BE189" s="420">
        <f t="shared" ca="1" si="471"/>
        <v>0.50050463838853432</v>
      </c>
      <c r="BF189" s="420">
        <f t="shared" ca="1" si="472"/>
        <v>-0.52797459806184577</v>
      </c>
      <c r="BG189" s="420">
        <f t="shared" ca="1" si="473"/>
        <v>-0.13239512194161307</v>
      </c>
      <c r="BH189" s="420">
        <f t="shared" ca="1" si="474"/>
        <v>-2.724498141621055</v>
      </c>
      <c r="BI189" s="420">
        <f t="shared" ca="1" si="475"/>
        <v>-0.10589422315757702</v>
      </c>
      <c r="BJ189" s="420">
        <f t="shared" ca="1" si="476"/>
        <v>-1.2087900173801813</v>
      </c>
      <c r="BK189" s="420">
        <f t="shared" ca="1" si="477"/>
        <v>-100</v>
      </c>
      <c r="BL189" s="420" t="e">
        <f t="shared" ca="1" si="478"/>
        <v>#DIV/0!</v>
      </c>
      <c r="BM189" s="420" t="e">
        <f t="shared" ca="1" si="479"/>
        <v>#DIV/0!</v>
      </c>
    </row>
    <row r="190" spans="1:65" s="371" customFormat="1" x14ac:dyDescent="0.2">
      <c r="A190" s="420" t="s">
        <v>24</v>
      </c>
      <c r="B190" s="369"/>
      <c r="C190" s="369"/>
      <c r="D190" s="369"/>
      <c r="E190" s="369"/>
      <c r="F190" s="369"/>
      <c r="G190" s="369"/>
      <c r="H190" s="369"/>
      <c r="I190" s="369"/>
      <c r="J190" s="369"/>
      <c r="K190" s="369"/>
      <c r="L190" s="369"/>
      <c r="M190" s="369"/>
      <c r="O190" s="420"/>
      <c r="P190" s="420">
        <f t="shared" ca="1" si="424"/>
        <v>-4.7615695022045657E-2</v>
      </c>
      <c r="Q190" s="420">
        <f t="shared" ca="1" si="425"/>
        <v>0.41745181990657443</v>
      </c>
      <c r="R190" s="420">
        <f t="shared" ca="1" si="426"/>
        <v>-1.3409198837230747</v>
      </c>
      <c r="S190" s="420">
        <f t="shared" ca="1" si="427"/>
        <v>2.2278716086696164</v>
      </c>
      <c r="T190" s="420">
        <f t="shared" ca="1" si="428"/>
        <v>-1.949270047736448</v>
      </c>
      <c r="U190" s="420">
        <f t="shared" ca="1" si="429"/>
        <v>0.36882952945845204</v>
      </c>
      <c r="V190" s="420">
        <f t="shared" ca="1" si="430"/>
        <v>-0.97475029165823912</v>
      </c>
      <c r="W190" s="420">
        <f t="shared" ca="1" si="431"/>
        <v>-100</v>
      </c>
      <c r="X190" s="420" t="e">
        <f t="shared" ca="1" si="432"/>
        <v>#DIV/0!</v>
      </c>
      <c r="Y190" s="420" t="e">
        <f t="shared" ca="1" si="433"/>
        <v>#DIV/0!</v>
      </c>
      <c r="Z190" s="420" t="e">
        <f t="shared" ca="1" si="434"/>
        <v>#DIV/0!</v>
      </c>
      <c r="AB190" s="369"/>
      <c r="AC190" s="369"/>
      <c r="AD190" s="369"/>
      <c r="AE190" s="369"/>
      <c r="AF190" s="369"/>
      <c r="AG190" s="369"/>
      <c r="AH190" s="369"/>
      <c r="AI190" s="369"/>
      <c r="AJ190" s="369"/>
      <c r="AK190" s="369"/>
      <c r="AL190" s="369"/>
      <c r="AM190" s="369"/>
      <c r="AO190" s="420"/>
      <c r="AP190" s="420">
        <f t="shared" ca="1" si="458"/>
        <v>1.04250301165672</v>
      </c>
      <c r="AQ190" s="420">
        <f t="shared" ca="1" si="459"/>
        <v>-3.1930009766021072</v>
      </c>
      <c r="AR190" s="420">
        <f t="shared" ca="1" si="460"/>
        <v>1.5205565053113617</v>
      </c>
      <c r="AS190" s="420">
        <f t="shared" ca="1" si="461"/>
        <v>-0.76789159749360181</v>
      </c>
      <c r="AT190" s="420">
        <f t="shared" ca="1" si="462"/>
        <v>1.2629469784555454</v>
      </c>
      <c r="AU190" s="420">
        <f t="shared" ca="1" si="463"/>
        <v>0.40023103530330673</v>
      </c>
      <c r="AV190" s="420">
        <f t="shared" ca="1" si="464"/>
        <v>-1.342129146128741</v>
      </c>
      <c r="AW190" s="420">
        <f t="shared" ca="1" si="465"/>
        <v>1.7191556207036882</v>
      </c>
      <c r="AX190" s="420">
        <f t="shared" ca="1" si="466"/>
        <v>-1.9172579491884392</v>
      </c>
      <c r="AY190" s="420">
        <f t="shared" ca="1" si="467"/>
        <v>0.47356162278266822</v>
      </c>
      <c r="AZ190" s="420">
        <f t="shared" ca="1" si="468"/>
        <v>-1.7780307834336639</v>
      </c>
      <c r="BB190" s="420"/>
      <c r="BC190" s="420">
        <f t="shared" ca="1" si="469"/>
        <v>-0.76789159749360181</v>
      </c>
      <c r="BD190" s="420">
        <f t="shared" ca="1" si="470"/>
        <v>1.2629469784555454</v>
      </c>
      <c r="BE190" s="420">
        <f t="shared" ca="1" si="471"/>
        <v>0.40023103530330673</v>
      </c>
      <c r="BF190" s="420">
        <f t="shared" ca="1" si="472"/>
        <v>-1.342129146128741</v>
      </c>
      <c r="BG190" s="420">
        <f t="shared" ca="1" si="473"/>
        <v>1.7191556207036882</v>
      </c>
      <c r="BH190" s="420">
        <f t="shared" ca="1" si="474"/>
        <v>-1.9172579491884392</v>
      </c>
      <c r="BI190" s="420">
        <f t="shared" ca="1" si="475"/>
        <v>0.47356162278266822</v>
      </c>
      <c r="BJ190" s="420">
        <f t="shared" ca="1" si="476"/>
        <v>-1.7780307834336639</v>
      </c>
      <c r="BK190" s="420">
        <f t="shared" ca="1" si="477"/>
        <v>-100</v>
      </c>
      <c r="BL190" s="420" t="e">
        <f t="shared" ca="1" si="478"/>
        <v>#DIV/0!</v>
      </c>
      <c r="BM190" s="420" t="e">
        <f t="shared" ca="1" si="479"/>
        <v>#DIV/0!</v>
      </c>
    </row>
    <row r="191" spans="1:65" s="371" customFormat="1" x14ac:dyDescent="0.2">
      <c r="A191" s="420" t="s">
        <v>25</v>
      </c>
      <c r="B191" s="369"/>
      <c r="C191" s="369"/>
      <c r="D191" s="369"/>
      <c r="E191" s="369"/>
      <c r="F191" s="369"/>
      <c r="G191" s="369"/>
      <c r="H191" s="369"/>
      <c r="I191" s="369"/>
      <c r="J191" s="369"/>
      <c r="K191" s="369"/>
      <c r="L191" s="369"/>
      <c r="M191" s="369"/>
      <c r="O191" s="420"/>
      <c r="P191" s="420">
        <f t="shared" ca="1" si="424"/>
        <v>-1.822023479615595</v>
      </c>
      <c r="Q191" s="420">
        <f t="shared" ca="1" si="425"/>
        <v>1.9628421534826117</v>
      </c>
      <c r="R191" s="420">
        <f t="shared" ca="1" si="426"/>
        <v>-2.2069366551851033</v>
      </c>
      <c r="S191" s="420">
        <f t="shared" ca="1" si="427"/>
        <v>-0.14583697243892857</v>
      </c>
      <c r="T191" s="420">
        <f t="shared" ca="1" si="428"/>
        <v>0.61833960755008377</v>
      </c>
      <c r="U191" s="420">
        <f t="shared" ca="1" si="429"/>
        <v>0.77821517455278411</v>
      </c>
      <c r="V191" s="420">
        <f t="shared" ca="1" si="430"/>
        <v>-0.43068804028497709</v>
      </c>
      <c r="W191" s="420">
        <f t="shared" ca="1" si="431"/>
        <v>-100</v>
      </c>
      <c r="X191" s="420" t="e">
        <f t="shared" ca="1" si="432"/>
        <v>#DIV/0!</v>
      </c>
      <c r="Y191" s="420" t="e">
        <f t="shared" ca="1" si="433"/>
        <v>#DIV/0!</v>
      </c>
      <c r="Z191" s="420" t="e">
        <f t="shared" ca="1" si="434"/>
        <v>#DIV/0!</v>
      </c>
      <c r="AB191" s="369"/>
      <c r="AC191" s="369"/>
      <c r="AD191" s="369"/>
      <c r="AE191" s="369"/>
      <c r="AF191" s="369"/>
      <c r="AG191" s="369"/>
      <c r="AH191" s="369"/>
      <c r="AI191" s="369"/>
      <c r="AJ191" s="369"/>
      <c r="AK191" s="369"/>
      <c r="AL191" s="369"/>
      <c r="AM191" s="369"/>
      <c r="AO191" s="420"/>
      <c r="AP191" s="420">
        <f t="shared" ca="1" si="458"/>
        <v>-1.6091991031711927</v>
      </c>
      <c r="AQ191" s="420">
        <f t="shared" ca="1" si="459"/>
        <v>-1.0716854883958007</v>
      </c>
      <c r="AR191" s="420">
        <f t="shared" ca="1" si="460"/>
        <v>-1.2952344585922475</v>
      </c>
      <c r="AS191" s="420">
        <f t="shared" ca="1" si="461"/>
        <v>1.3406521432897307</v>
      </c>
      <c r="AT191" s="420">
        <f t="shared" ca="1" si="462"/>
        <v>-2.0166585676894044</v>
      </c>
      <c r="AU191" s="420">
        <f t="shared" ca="1" si="463"/>
        <v>1.5586297262570383</v>
      </c>
      <c r="AV191" s="420">
        <f t="shared" ca="1" si="464"/>
        <v>-2.3747907678411195</v>
      </c>
      <c r="AW191" s="420">
        <f t="shared" ca="1" si="465"/>
        <v>-0.3504626697505131</v>
      </c>
      <c r="AX191" s="420">
        <f t="shared" ca="1" si="466"/>
        <v>0.81701457254143861</v>
      </c>
      <c r="AY191" s="420">
        <f t="shared" ca="1" si="467"/>
        <v>0.57703336858398302</v>
      </c>
      <c r="AZ191" s="420">
        <f t="shared" ca="1" si="468"/>
        <v>-0.51895917841730466</v>
      </c>
      <c r="BB191" s="420"/>
      <c r="BC191" s="420">
        <f t="shared" ca="1" si="469"/>
        <v>1.3406521432897307</v>
      </c>
      <c r="BD191" s="420">
        <f t="shared" ca="1" si="470"/>
        <v>-2.0166585676894044</v>
      </c>
      <c r="BE191" s="420">
        <f t="shared" ca="1" si="471"/>
        <v>1.5586297262570383</v>
      </c>
      <c r="BF191" s="420">
        <f t="shared" ca="1" si="472"/>
        <v>-2.3747907678411195</v>
      </c>
      <c r="BG191" s="420">
        <f t="shared" ca="1" si="473"/>
        <v>-0.3504626697505131</v>
      </c>
      <c r="BH191" s="420">
        <f t="shared" ca="1" si="474"/>
        <v>0.81701457254143861</v>
      </c>
      <c r="BI191" s="420">
        <f t="shared" ca="1" si="475"/>
        <v>0.57703336858398302</v>
      </c>
      <c r="BJ191" s="420">
        <f t="shared" ca="1" si="476"/>
        <v>-0.51895917841730466</v>
      </c>
      <c r="BK191" s="420">
        <f t="shared" ca="1" si="477"/>
        <v>-100</v>
      </c>
      <c r="BL191" s="420" t="e">
        <f t="shared" ca="1" si="478"/>
        <v>#DIV/0!</v>
      </c>
      <c r="BM191" s="420" t="e">
        <f t="shared" ca="1" si="479"/>
        <v>#DIV/0!</v>
      </c>
    </row>
    <row r="192" spans="1:65" s="371" customFormat="1" x14ac:dyDescent="0.2">
      <c r="A192" s="420" t="s">
        <v>26</v>
      </c>
      <c r="B192" s="369"/>
      <c r="C192" s="369"/>
      <c r="D192" s="369"/>
      <c r="E192" s="369"/>
      <c r="F192" s="369"/>
      <c r="G192" s="369"/>
      <c r="H192" s="369"/>
      <c r="I192" s="369"/>
      <c r="J192" s="369"/>
      <c r="K192" s="369"/>
      <c r="L192" s="369"/>
      <c r="M192" s="369"/>
      <c r="O192" s="420"/>
      <c r="P192" s="420">
        <f t="shared" ca="1" si="424"/>
        <v>-2.2746415858901372</v>
      </c>
      <c r="Q192" s="420">
        <f t="shared" ca="1" si="425"/>
        <v>-0.30387398422892886</v>
      </c>
      <c r="R192" s="420">
        <f t="shared" ca="1" si="426"/>
        <v>3.7676707839616483</v>
      </c>
      <c r="S192" s="420">
        <f t="shared" ca="1" si="427"/>
        <v>-3.7504129290653054E-3</v>
      </c>
      <c r="T192" s="420">
        <f t="shared" ca="1" si="428"/>
        <v>-2.3233521302856701</v>
      </c>
      <c r="U192" s="420">
        <f t="shared" ca="1" si="429"/>
        <v>2.5567100069413726</v>
      </c>
      <c r="V192" s="420">
        <f t="shared" ca="1" si="430"/>
        <v>-5.7869127589032132</v>
      </c>
      <c r="W192" s="420">
        <f t="shared" ca="1" si="431"/>
        <v>-100</v>
      </c>
      <c r="X192" s="420" t="e">
        <f t="shared" ca="1" si="432"/>
        <v>#DIV/0!</v>
      </c>
      <c r="Y192" s="420" t="e">
        <f t="shared" ca="1" si="433"/>
        <v>#DIV/0!</v>
      </c>
      <c r="Z192" s="420" t="e">
        <f t="shared" ca="1" si="434"/>
        <v>#DIV/0!</v>
      </c>
      <c r="AB192" s="369"/>
      <c r="AC192" s="369"/>
      <c r="AD192" s="369"/>
      <c r="AE192" s="369"/>
      <c r="AF192" s="369"/>
      <c r="AG192" s="369"/>
      <c r="AH192" s="369"/>
      <c r="AI192" s="369"/>
      <c r="AJ192" s="369"/>
      <c r="AK192" s="369"/>
      <c r="AL192" s="369"/>
      <c r="AM192" s="369"/>
      <c r="AO192" s="420"/>
      <c r="AP192" s="420">
        <f t="shared" ca="1" si="458"/>
        <v>-3.2604284839347173</v>
      </c>
      <c r="AQ192" s="420">
        <f t="shared" ca="1" si="459"/>
        <v>3.4036564692874691</v>
      </c>
      <c r="AR192" s="420">
        <f t="shared" ca="1" si="460"/>
        <v>-3.6635173864602564</v>
      </c>
      <c r="AS192" s="420">
        <f t="shared" ca="1" si="461"/>
        <v>-0.18187054201506214</v>
      </c>
      <c r="AT192" s="420">
        <f t="shared" ca="1" si="462"/>
        <v>-4.6843451035225314</v>
      </c>
      <c r="AU192" s="420">
        <f t="shared" ca="1" si="463"/>
        <v>1.6650125033535801E-2</v>
      </c>
      <c r="AV192" s="420">
        <f t="shared" ca="1" si="464"/>
        <v>2.5718980446774111</v>
      </c>
      <c r="AW192" s="420">
        <f t="shared" ca="1" si="465"/>
        <v>-0.67928745884260877</v>
      </c>
      <c r="AX192" s="420">
        <f t="shared" ca="1" si="466"/>
        <v>-1.6421180041641605</v>
      </c>
      <c r="AY192" s="420">
        <f t="shared" ca="1" si="467"/>
        <v>2.3381056964078653</v>
      </c>
      <c r="AZ192" s="420">
        <f t="shared" ca="1" si="468"/>
        <v>-4.4873357267761378</v>
      </c>
      <c r="BB192" s="420"/>
      <c r="BC192" s="420">
        <f t="shared" ca="1" si="469"/>
        <v>-0.18187054201506214</v>
      </c>
      <c r="BD192" s="420">
        <f t="shared" ca="1" si="470"/>
        <v>-4.6843451035225314</v>
      </c>
      <c r="BE192" s="420">
        <f t="shared" ca="1" si="471"/>
        <v>1.6650125033535801E-2</v>
      </c>
      <c r="BF192" s="420">
        <f t="shared" ca="1" si="472"/>
        <v>2.5718980446774111</v>
      </c>
      <c r="BG192" s="420">
        <f t="shared" ca="1" si="473"/>
        <v>-0.67928745884260877</v>
      </c>
      <c r="BH192" s="420">
        <f t="shared" ca="1" si="474"/>
        <v>-1.6421180041641605</v>
      </c>
      <c r="BI192" s="420">
        <f t="shared" ca="1" si="475"/>
        <v>2.3381056964078653</v>
      </c>
      <c r="BJ192" s="420">
        <f t="shared" ca="1" si="476"/>
        <v>-4.4873357267761378</v>
      </c>
      <c r="BK192" s="420">
        <f t="shared" ca="1" si="477"/>
        <v>-100</v>
      </c>
      <c r="BL192" s="420" t="e">
        <f t="shared" ca="1" si="478"/>
        <v>#DIV/0!</v>
      </c>
      <c r="BM192" s="420" t="e">
        <f t="shared" ca="1" si="479"/>
        <v>#DIV/0!</v>
      </c>
    </row>
    <row r="193" spans="1:65" s="371" customFormat="1" x14ac:dyDescent="0.2">
      <c r="A193" s="420" t="s">
        <v>27</v>
      </c>
      <c r="B193" s="369"/>
      <c r="C193" s="369"/>
      <c r="D193" s="369"/>
      <c r="E193" s="369"/>
      <c r="F193" s="369"/>
      <c r="G193" s="369"/>
      <c r="H193" s="369"/>
      <c r="I193" s="369"/>
      <c r="J193" s="369"/>
      <c r="K193" s="369"/>
      <c r="L193" s="369"/>
      <c r="M193" s="369"/>
      <c r="O193" s="420"/>
      <c r="P193" s="420">
        <f t="shared" ca="1" si="424"/>
        <v>-1.1228438821447924</v>
      </c>
      <c r="Q193" s="420">
        <f t="shared" ca="1" si="425"/>
        <v>0.74502611726168766</v>
      </c>
      <c r="R193" s="420">
        <f t="shared" ca="1" si="426"/>
        <v>-3.0387453748020476</v>
      </c>
      <c r="S193" s="420">
        <f t="shared" ca="1" si="427"/>
        <v>3.2411719869338782</v>
      </c>
      <c r="T193" s="420">
        <f t="shared" ca="1" si="428"/>
        <v>-2.3417322919601844</v>
      </c>
      <c r="U193" s="420">
        <f t="shared" ca="1" si="429"/>
        <v>-1.8230425215123631</v>
      </c>
      <c r="V193" s="420">
        <f t="shared" ca="1" si="430"/>
        <v>0.24172770597587601</v>
      </c>
      <c r="W193" s="420">
        <f t="shared" ca="1" si="431"/>
        <v>-100</v>
      </c>
      <c r="X193" s="420" t="e">
        <f t="shared" ca="1" si="432"/>
        <v>#DIV/0!</v>
      </c>
      <c r="Y193" s="420" t="e">
        <f t="shared" ca="1" si="433"/>
        <v>#DIV/0!</v>
      </c>
      <c r="Z193" s="420" t="e">
        <f t="shared" ca="1" si="434"/>
        <v>#DIV/0!</v>
      </c>
      <c r="AB193" s="369"/>
      <c r="AC193" s="369"/>
      <c r="AD193" s="369"/>
      <c r="AE193" s="369"/>
      <c r="AF193" s="369"/>
      <c r="AG193" s="369"/>
      <c r="AH193" s="369"/>
      <c r="AI193" s="369"/>
      <c r="AJ193" s="369"/>
      <c r="AK193" s="369"/>
      <c r="AL193" s="369"/>
      <c r="AM193" s="369"/>
      <c r="AO193" s="420"/>
      <c r="AP193" s="420">
        <f t="shared" ca="1" si="458"/>
        <v>0.23383009122650833</v>
      </c>
      <c r="AQ193" s="420">
        <f t="shared" ca="1" si="459"/>
        <v>3.2429853978251941</v>
      </c>
      <c r="AR193" s="420">
        <f t="shared" ca="1" si="460"/>
        <v>-3.0639606979515293</v>
      </c>
      <c r="AS193" s="420">
        <f t="shared" ca="1" si="461"/>
        <v>-0.77331771454446141</v>
      </c>
      <c r="AT193" s="420">
        <f t="shared" ca="1" si="462"/>
        <v>-0.44464973592302215</v>
      </c>
      <c r="AU193" s="420">
        <f t="shared" ca="1" si="463"/>
        <v>0.94388405900163264</v>
      </c>
      <c r="AV193" s="420">
        <f t="shared" ca="1" si="464"/>
        <v>-3.158306501344029</v>
      </c>
      <c r="AW193" s="420">
        <f t="shared" ca="1" si="465"/>
        <v>2.128796723977473</v>
      </c>
      <c r="AX193" s="420">
        <f t="shared" ca="1" si="466"/>
        <v>-3.0104262584924157</v>
      </c>
      <c r="AY193" s="420">
        <f t="shared" ca="1" si="467"/>
        <v>-2.1490052436262062</v>
      </c>
      <c r="AZ193" s="420">
        <f t="shared" ca="1" si="468"/>
        <v>-0.27422529999931555</v>
      </c>
      <c r="BB193" s="420"/>
      <c r="BC193" s="420">
        <f t="shared" ca="1" si="469"/>
        <v>-0.77331771454446141</v>
      </c>
      <c r="BD193" s="420">
        <f t="shared" ca="1" si="470"/>
        <v>-0.44464973592302215</v>
      </c>
      <c r="BE193" s="420">
        <f t="shared" ca="1" si="471"/>
        <v>0.94388405900163264</v>
      </c>
      <c r="BF193" s="420">
        <f t="shared" ca="1" si="472"/>
        <v>-3.158306501344029</v>
      </c>
      <c r="BG193" s="420">
        <f t="shared" ca="1" si="473"/>
        <v>2.128796723977473</v>
      </c>
      <c r="BH193" s="420">
        <f t="shared" ca="1" si="474"/>
        <v>-3.0104262584924157</v>
      </c>
      <c r="BI193" s="420">
        <f t="shared" ca="1" si="475"/>
        <v>-2.1490052436262062</v>
      </c>
      <c r="BJ193" s="420">
        <f t="shared" ca="1" si="476"/>
        <v>-0.27422529999931555</v>
      </c>
      <c r="BK193" s="420">
        <f t="shared" ca="1" si="477"/>
        <v>-100</v>
      </c>
      <c r="BL193" s="420" t="e">
        <f t="shared" ca="1" si="478"/>
        <v>#DIV/0!</v>
      </c>
      <c r="BM193" s="420" t="e">
        <f t="shared" ca="1" si="479"/>
        <v>#DIV/0!</v>
      </c>
    </row>
    <row r="194" spans="1:65" s="371" customFormat="1" x14ac:dyDescent="0.2">
      <c r="A194" s="420" t="s">
        <v>28</v>
      </c>
      <c r="B194" s="369"/>
      <c r="C194" s="369"/>
      <c r="D194" s="369"/>
      <c r="E194" s="369"/>
      <c r="F194" s="369"/>
      <c r="G194" s="369"/>
      <c r="H194" s="369"/>
      <c r="I194" s="369"/>
      <c r="J194" s="369"/>
      <c r="K194" s="369"/>
      <c r="L194" s="369"/>
      <c r="M194" s="369"/>
      <c r="O194" s="420"/>
      <c r="P194" s="420">
        <f t="shared" ca="1" si="424"/>
        <v>-2.2828246518152895</v>
      </c>
      <c r="Q194" s="420">
        <f t="shared" ca="1" si="425"/>
        <v>-0.26512980390660346</v>
      </c>
      <c r="R194" s="420">
        <f t="shared" ca="1" si="426"/>
        <v>-0.90347957887070152</v>
      </c>
      <c r="S194" s="420">
        <f t="shared" ca="1" si="427"/>
        <v>-1.767661564811192</v>
      </c>
      <c r="T194" s="420">
        <f t="shared" ca="1" si="428"/>
        <v>2.1213936657247245</v>
      </c>
      <c r="U194" s="420">
        <f t="shared" ca="1" si="429"/>
        <v>-0.47842551070344541</v>
      </c>
      <c r="V194" s="420">
        <f t="shared" ca="1" si="430"/>
        <v>-3.426073195966211</v>
      </c>
      <c r="W194" s="420">
        <f t="shared" ca="1" si="431"/>
        <v>-100</v>
      </c>
      <c r="X194" s="420" t="e">
        <f t="shared" ca="1" si="432"/>
        <v>#DIV/0!</v>
      </c>
      <c r="Y194" s="420" t="e">
        <f t="shared" ca="1" si="433"/>
        <v>#DIV/0!</v>
      </c>
      <c r="Z194" s="420" t="e">
        <f t="shared" ca="1" si="434"/>
        <v>#DIV/0!</v>
      </c>
      <c r="AB194" s="369"/>
      <c r="AC194" s="369"/>
      <c r="AD194" s="369"/>
      <c r="AE194" s="369"/>
      <c r="AF194" s="369"/>
      <c r="AG194" s="369"/>
      <c r="AH194" s="369"/>
      <c r="AI194" s="369"/>
      <c r="AJ194" s="369"/>
      <c r="AK194" s="369"/>
      <c r="AL194" s="369"/>
      <c r="AM194" s="369"/>
      <c r="AO194" s="420"/>
      <c r="AP194" s="420">
        <f t="shared" ca="1" si="458"/>
        <v>-1.7717447013549901</v>
      </c>
      <c r="AQ194" s="420">
        <f t="shared" ca="1" si="459"/>
        <v>-1.5796642360126043</v>
      </c>
      <c r="AR194" s="420">
        <f t="shared" ca="1" si="460"/>
        <v>0.3848508175333194</v>
      </c>
      <c r="AS194" s="420">
        <f t="shared" ca="1" si="461"/>
        <v>-2.4171027486679293</v>
      </c>
      <c r="AT194" s="420">
        <f t="shared" ca="1" si="462"/>
        <v>-1.3585809976998888</v>
      </c>
      <c r="AU194" s="420">
        <f t="shared" ca="1" si="463"/>
        <v>4.4325125085606487E-2</v>
      </c>
      <c r="AV194" s="420">
        <f t="shared" ca="1" si="464"/>
        <v>-1.037043977876408</v>
      </c>
      <c r="AW194" s="420">
        <f t="shared" ca="1" si="465"/>
        <v>-0.41419502944479802</v>
      </c>
      <c r="AX194" s="420">
        <f t="shared" ca="1" si="466"/>
        <v>1.6202226631360617</v>
      </c>
      <c r="AY194" s="420">
        <f t="shared" ca="1" si="467"/>
        <v>0.67332257670813078</v>
      </c>
      <c r="AZ194" s="420">
        <f t="shared" ca="1" si="468"/>
        <v>-2.3788995461695492</v>
      </c>
      <c r="BB194" s="420"/>
      <c r="BC194" s="420">
        <f t="shared" ca="1" si="469"/>
        <v>-2.4171027486679293</v>
      </c>
      <c r="BD194" s="420">
        <f t="shared" ca="1" si="470"/>
        <v>-1.3585809976998888</v>
      </c>
      <c r="BE194" s="420">
        <f t="shared" ca="1" si="471"/>
        <v>4.4325125085606487E-2</v>
      </c>
      <c r="BF194" s="420">
        <f t="shared" ca="1" si="472"/>
        <v>-1.037043977876408</v>
      </c>
      <c r="BG194" s="420">
        <f t="shared" ca="1" si="473"/>
        <v>-0.41419502944479802</v>
      </c>
      <c r="BH194" s="420">
        <f t="shared" ca="1" si="474"/>
        <v>1.6202226631360617</v>
      </c>
      <c r="BI194" s="420">
        <f t="shared" ca="1" si="475"/>
        <v>0.67332257670813078</v>
      </c>
      <c r="BJ194" s="420">
        <f t="shared" ca="1" si="476"/>
        <v>-2.3788995461695492</v>
      </c>
      <c r="BK194" s="420">
        <f t="shared" ca="1" si="477"/>
        <v>-100</v>
      </c>
      <c r="BL194" s="420" t="e">
        <f t="shared" ca="1" si="478"/>
        <v>#DIV/0!</v>
      </c>
      <c r="BM194" s="420" t="e">
        <f t="shared" ca="1" si="479"/>
        <v>#DIV/0!</v>
      </c>
    </row>
    <row r="195" spans="1:65" s="371" customFormat="1" x14ac:dyDescent="0.2">
      <c r="A195" s="420" t="s">
        <v>29</v>
      </c>
      <c r="B195" s="369"/>
      <c r="C195" s="369"/>
      <c r="D195" s="369"/>
      <c r="E195" s="369"/>
      <c r="F195" s="369"/>
      <c r="G195" s="369"/>
      <c r="H195" s="369"/>
      <c r="I195" s="369"/>
      <c r="J195" s="369"/>
      <c r="K195" s="369"/>
      <c r="L195" s="369"/>
      <c r="M195" s="369"/>
      <c r="O195" s="420"/>
      <c r="P195" s="420">
        <f t="shared" ca="1" si="424"/>
        <v>-0.99933698050172381</v>
      </c>
      <c r="Q195" s="420">
        <f t="shared" ca="1" si="425"/>
        <v>-0.81393977160395536</v>
      </c>
      <c r="R195" s="420">
        <f t="shared" ca="1" si="426"/>
        <v>1.3378155986557516</v>
      </c>
      <c r="S195" s="420">
        <f t="shared" ca="1" si="427"/>
        <v>1.4230765616904506</v>
      </c>
      <c r="T195" s="420">
        <f t="shared" ca="1" si="428"/>
        <v>2.1596298208495597</v>
      </c>
      <c r="U195" s="420">
        <f t="shared" ca="1" si="429"/>
        <v>-2.8366383946139706</v>
      </c>
      <c r="V195" s="420">
        <f t="shared" ca="1" si="430"/>
        <v>1.2941011764959711</v>
      </c>
      <c r="W195" s="420">
        <f t="shared" ca="1" si="431"/>
        <v>-100</v>
      </c>
      <c r="X195" s="420" t="e">
        <f t="shared" ca="1" si="432"/>
        <v>#DIV/0!</v>
      </c>
      <c r="Y195" s="420" t="e">
        <f t="shared" ca="1" si="433"/>
        <v>#DIV/0!</v>
      </c>
      <c r="Z195" s="420" t="e">
        <f t="shared" ca="1" si="434"/>
        <v>#DIV/0!</v>
      </c>
      <c r="AB195" s="369"/>
      <c r="AC195" s="369"/>
      <c r="AD195" s="369"/>
      <c r="AE195" s="369"/>
      <c r="AF195" s="369"/>
      <c r="AG195" s="369"/>
      <c r="AH195" s="369"/>
      <c r="AI195" s="369"/>
      <c r="AJ195" s="369"/>
      <c r="AK195" s="369"/>
      <c r="AL195" s="369"/>
      <c r="AM195" s="369"/>
      <c r="AO195" s="420"/>
      <c r="AP195" s="420">
        <f t="shared" ca="1" si="458"/>
        <v>1.1484690454822442</v>
      </c>
      <c r="AQ195" s="420">
        <f t="shared" ca="1" si="459"/>
        <v>0.45499040600201113</v>
      </c>
      <c r="AR195" s="420">
        <f t="shared" ca="1" si="460"/>
        <v>3.7082089146627055</v>
      </c>
      <c r="AS195" s="420">
        <f t="shared" ca="1" si="461"/>
        <v>-5.3976750856114535</v>
      </c>
      <c r="AT195" s="420">
        <f t="shared" ca="1" si="462"/>
        <v>-0.81005380672080207</v>
      </c>
      <c r="AU195" s="420">
        <f t="shared" ca="1" si="463"/>
        <v>-0.23728183010784676</v>
      </c>
      <c r="AV195" s="420">
        <f t="shared" ca="1" si="464"/>
        <v>0.89559081913293426</v>
      </c>
      <c r="AW195" s="420">
        <f t="shared" ca="1" si="465"/>
        <v>1.3315720711626113</v>
      </c>
      <c r="AX195" s="420">
        <f t="shared" ca="1" si="466"/>
        <v>1.927233350041945</v>
      </c>
      <c r="AY195" s="420">
        <f t="shared" ca="1" si="467"/>
        <v>-1.7237856829488578</v>
      </c>
      <c r="AZ195" s="420">
        <f t="shared" ca="1" si="468"/>
        <v>1.8856773287380122</v>
      </c>
      <c r="BB195" s="420"/>
      <c r="BC195" s="420">
        <f t="shared" ca="1" si="469"/>
        <v>-5.3976750856114535</v>
      </c>
      <c r="BD195" s="420">
        <f t="shared" ca="1" si="470"/>
        <v>-0.81005380672080207</v>
      </c>
      <c r="BE195" s="420">
        <f t="shared" ca="1" si="471"/>
        <v>-0.23728183010784676</v>
      </c>
      <c r="BF195" s="420">
        <f t="shared" ca="1" si="472"/>
        <v>0.89559081913293426</v>
      </c>
      <c r="BG195" s="420">
        <f t="shared" ca="1" si="473"/>
        <v>1.3315720711626113</v>
      </c>
      <c r="BH195" s="420">
        <f t="shared" ca="1" si="474"/>
        <v>1.927233350041945</v>
      </c>
      <c r="BI195" s="420">
        <f t="shared" ca="1" si="475"/>
        <v>-1.7237856829488578</v>
      </c>
      <c r="BJ195" s="420">
        <f t="shared" ca="1" si="476"/>
        <v>1.8856773287380122</v>
      </c>
      <c r="BK195" s="420">
        <f t="shared" ca="1" si="477"/>
        <v>-100</v>
      </c>
      <c r="BL195" s="420" t="e">
        <f t="shared" ca="1" si="478"/>
        <v>#DIV/0!</v>
      </c>
      <c r="BM195" s="420" t="e">
        <f t="shared" ca="1" si="479"/>
        <v>#DIV/0!</v>
      </c>
    </row>
    <row r="196" spans="1:65" s="371" customFormat="1" x14ac:dyDescent="0.2">
      <c r="A196" s="420" t="s">
        <v>30</v>
      </c>
      <c r="B196" s="369"/>
      <c r="C196" s="369"/>
      <c r="D196" s="369"/>
      <c r="E196" s="369"/>
      <c r="F196" s="369"/>
      <c r="G196" s="369"/>
      <c r="H196" s="369"/>
      <c r="I196" s="369"/>
      <c r="J196" s="369"/>
      <c r="K196" s="369"/>
      <c r="L196" s="369"/>
      <c r="M196" s="369"/>
      <c r="O196" s="420"/>
      <c r="P196" s="420">
        <f t="shared" ca="1" si="424"/>
        <v>1.287476770469695</v>
      </c>
      <c r="Q196" s="420">
        <f t="shared" ca="1" si="425"/>
        <v>3.6196797407325647</v>
      </c>
      <c r="R196" s="420">
        <f t="shared" ca="1" si="426"/>
        <v>-1.9960577656484162</v>
      </c>
      <c r="S196" s="420">
        <f t="shared" ca="1" si="427"/>
        <v>1.909008471982105</v>
      </c>
      <c r="T196" s="420">
        <f t="shared" ca="1" si="428"/>
        <v>-1.6922524712413889</v>
      </c>
      <c r="U196" s="420">
        <f t="shared" ca="1" si="429"/>
        <v>-2.4296618332413971</v>
      </c>
      <c r="V196" s="420">
        <f t="shared" ca="1" si="430"/>
        <v>1.7290994162991495</v>
      </c>
      <c r="W196" s="420">
        <f t="shared" ca="1" si="431"/>
        <v>-100</v>
      </c>
      <c r="X196" s="420" t="e">
        <f t="shared" ca="1" si="432"/>
        <v>#DIV/0!</v>
      </c>
      <c r="Y196" s="420" t="e">
        <f t="shared" ca="1" si="433"/>
        <v>#DIV/0!</v>
      </c>
      <c r="Z196" s="420" t="e">
        <f t="shared" ca="1" si="434"/>
        <v>#DIV/0!</v>
      </c>
      <c r="AB196" s="369"/>
      <c r="AC196" s="369"/>
      <c r="AD196" s="369"/>
      <c r="AE196" s="369"/>
      <c r="AF196" s="369"/>
      <c r="AG196" s="369"/>
      <c r="AH196" s="369"/>
      <c r="AI196" s="369"/>
      <c r="AJ196" s="369"/>
      <c r="AK196" s="369"/>
      <c r="AL196" s="369"/>
      <c r="AM196" s="369"/>
      <c r="AO196" s="420"/>
      <c r="AP196" s="420">
        <f t="shared" ca="1" si="458"/>
        <v>-0.73451374943476821</v>
      </c>
      <c r="AQ196" s="420">
        <f t="shared" ca="1" si="459"/>
        <v>-0.47420378957465914</v>
      </c>
      <c r="AR196" s="420">
        <f t="shared" ca="1" si="460"/>
        <v>0.29746480728512381</v>
      </c>
      <c r="AS196" s="420">
        <f t="shared" ca="1" si="461"/>
        <v>-2.2817294803121513</v>
      </c>
      <c r="AT196" s="420">
        <f t="shared" ca="1" si="462"/>
        <v>1.4840434652453496</v>
      </c>
      <c r="AU196" s="420">
        <f t="shared" ca="1" si="463"/>
        <v>3.6543511634091033</v>
      </c>
      <c r="AV196" s="420">
        <f t="shared" ca="1" si="464"/>
        <v>-1.4972963554533152</v>
      </c>
      <c r="AW196" s="420">
        <f t="shared" ca="1" si="465"/>
        <v>1.6203441733634492</v>
      </c>
      <c r="AX196" s="420">
        <f t="shared" ca="1" si="466"/>
        <v>-1.0863670545876687</v>
      </c>
      <c r="AY196" s="420">
        <f t="shared" ca="1" si="467"/>
        <v>-2.648227272680586</v>
      </c>
      <c r="AZ196" s="420">
        <f t="shared" ca="1" si="468"/>
        <v>1.4246771313465558</v>
      </c>
      <c r="BB196" s="420"/>
      <c r="BC196" s="420">
        <f t="shared" ca="1" si="469"/>
        <v>-2.2817294803121513</v>
      </c>
      <c r="BD196" s="420">
        <f t="shared" ca="1" si="470"/>
        <v>1.4840434652453496</v>
      </c>
      <c r="BE196" s="420">
        <f t="shared" ca="1" si="471"/>
        <v>3.6543511634091033</v>
      </c>
      <c r="BF196" s="420">
        <f t="shared" ca="1" si="472"/>
        <v>-1.4972963554533152</v>
      </c>
      <c r="BG196" s="420">
        <f t="shared" ca="1" si="473"/>
        <v>1.6203441733634492</v>
      </c>
      <c r="BH196" s="420">
        <f t="shared" ca="1" si="474"/>
        <v>-1.0863670545876687</v>
      </c>
      <c r="BI196" s="420">
        <f t="shared" ca="1" si="475"/>
        <v>-2.648227272680586</v>
      </c>
      <c r="BJ196" s="420">
        <f t="shared" ca="1" si="476"/>
        <v>1.4246771313465558</v>
      </c>
      <c r="BK196" s="420">
        <f t="shared" ca="1" si="477"/>
        <v>-100</v>
      </c>
      <c r="BL196" s="420" t="e">
        <f t="shared" ca="1" si="478"/>
        <v>#DIV/0!</v>
      </c>
      <c r="BM196" s="420" t="e">
        <f t="shared" ca="1" si="479"/>
        <v>#DIV/0!</v>
      </c>
    </row>
    <row r="197" spans="1:65" s="371" customFormat="1" x14ac:dyDescent="0.2">
      <c r="A197" s="420" t="s">
        <v>31</v>
      </c>
      <c r="B197" s="369"/>
      <c r="C197" s="369"/>
      <c r="D197" s="369"/>
      <c r="E197" s="369"/>
      <c r="F197" s="369"/>
      <c r="G197" s="369"/>
      <c r="H197" s="369"/>
      <c r="I197" s="369"/>
      <c r="J197" s="369"/>
      <c r="K197" s="369"/>
      <c r="L197" s="369"/>
      <c r="M197" s="369"/>
      <c r="O197" s="420"/>
      <c r="P197" s="420">
        <f t="shared" ca="1" si="424"/>
        <v>-0.59482490949741873</v>
      </c>
      <c r="Q197" s="420">
        <f t="shared" ca="1" si="425"/>
        <v>1.7313687135210643</v>
      </c>
      <c r="R197" s="420">
        <f t="shared" ca="1" si="426"/>
        <v>-1.581077190045761</v>
      </c>
      <c r="S197" s="420">
        <f t="shared" ca="1" si="427"/>
        <v>-2.3174082044226623</v>
      </c>
      <c r="T197" s="420">
        <f t="shared" ca="1" si="428"/>
        <v>0.60074865816814338</v>
      </c>
      <c r="U197" s="420">
        <f t="shared" ca="1" si="429"/>
        <v>-4.5251674504938677</v>
      </c>
      <c r="V197" s="420">
        <f t="shared" ca="1" si="430"/>
        <v>-1.3231812156312373</v>
      </c>
      <c r="W197" s="420">
        <f t="shared" ca="1" si="431"/>
        <v>-100</v>
      </c>
      <c r="X197" s="420" t="e">
        <f t="shared" ca="1" si="432"/>
        <v>#DIV/0!</v>
      </c>
      <c r="Y197" s="420" t="e">
        <f t="shared" ca="1" si="433"/>
        <v>#DIV/0!</v>
      </c>
      <c r="Z197" s="420" t="e">
        <f t="shared" ca="1" si="434"/>
        <v>#DIV/0!</v>
      </c>
      <c r="AB197" s="369"/>
      <c r="AC197" s="369"/>
      <c r="AD197" s="369"/>
      <c r="AE197" s="369"/>
      <c r="AF197" s="369"/>
      <c r="AG197" s="369"/>
      <c r="AH197" s="369"/>
      <c r="AI197" s="369"/>
      <c r="AJ197" s="369"/>
      <c r="AK197" s="369"/>
      <c r="AL197" s="369"/>
      <c r="AM197" s="369"/>
      <c r="AO197" s="420"/>
      <c r="AP197" s="420">
        <f t="shared" ca="1" si="458"/>
        <v>3.3596970455699307</v>
      </c>
      <c r="AQ197" s="420">
        <f t="shared" ca="1" si="459"/>
        <v>0.14484894755604216</v>
      </c>
      <c r="AR197" s="420">
        <f t="shared" ca="1" si="460"/>
        <v>-0.77156851572672736</v>
      </c>
      <c r="AS197" s="420">
        <f t="shared" ca="1" si="461"/>
        <v>-2.1200518018318633</v>
      </c>
      <c r="AT197" s="420">
        <f t="shared" ca="1" si="462"/>
        <v>0.91716046897761316</v>
      </c>
      <c r="AU197" s="420">
        <f t="shared" ca="1" si="463"/>
        <v>2.4812236376484691</v>
      </c>
      <c r="AV197" s="420">
        <f t="shared" ca="1" si="464"/>
        <v>-3.0050284365010071</v>
      </c>
      <c r="AW197" s="420">
        <f t="shared" ca="1" si="465"/>
        <v>-2.2413415559130669</v>
      </c>
      <c r="AX197" s="420">
        <f t="shared" ca="1" si="466"/>
        <v>0.55521075631632755</v>
      </c>
      <c r="AY197" s="420">
        <f t="shared" ca="1" si="467"/>
        <v>-5.07357698924109</v>
      </c>
      <c r="AZ197" s="420">
        <f t="shared" ca="1" si="468"/>
        <v>-0.82425552523974943</v>
      </c>
      <c r="BB197" s="420"/>
      <c r="BC197" s="420">
        <f t="shared" ca="1" si="469"/>
        <v>-2.1200518018318633</v>
      </c>
      <c r="BD197" s="420">
        <f t="shared" ca="1" si="470"/>
        <v>0.91716046897761316</v>
      </c>
      <c r="BE197" s="420">
        <f t="shared" ca="1" si="471"/>
        <v>2.4812236376484691</v>
      </c>
      <c r="BF197" s="420">
        <f t="shared" ca="1" si="472"/>
        <v>-3.0050284365010071</v>
      </c>
      <c r="BG197" s="420">
        <f t="shared" ca="1" si="473"/>
        <v>-2.2413415559130669</v>
      </c>
      <c r="BH197" s="420">
        <f t="shared" ca="1" si="474"/>
        <v>0.55521075631632755</v>
      </c>
      <c r="BI197" s="420">
        <f t="shared" ca="1" si="475"/>
        <v>-5.07357698924109</v>
      </c>
      <c r="BJ197" s="420">
        <f t="shared" ca="1" si="476"/>
        <v>-0.82425552523974943</v>
      </c>
      <c r="BK197" s="420">
        <f t="shared" ca="1" si="477"/>
        <v>-100</v>
      </c>
      <c r="BL197" s="420" t="e">
        <f t="shared" ca="1" si="478"/>
        <v>#DIV/0!</v>
      </c>
      <c r="BM197" s="420" t="e">
        <f t="shared" ca="1" si="479"/>
        <v>#DIV/0!</v>
      </c>
    </row>
    <row r="198" spans="1:65" s="371" customFormat="1" x14ac:dyDescent="0.2">
      <c r="A198" s="420" t="s">
        <v>32</v>
      </c>
      <c r="B198" s="369"/>
      <c r="C198" s="369"/>
      <c r="D198" s="369"/>
      <c r="E198" s="369"/>
      <c r="F198" s="369"/>
      <c r="G198" s="369"/>
      <c r="H198" s="369"/>
      <c r="I198" s="369"/>
      <c r="J198" s="369"/>
      <c r="K198" s="369"/>
      <c r="L198" s="369"/>
      <c r="M198" s="369"/>
      <c r="O198" s="420"/>
      <c r="P198" s="420">
        <f t="shared" ca="1" si="424"/>
        <v>-5.5601629458111574</v>
      </c>
      <c r="Q198" s="420">
        <f t="shared" ca="1" si="425"/>
        <v>-0.66398008616356208</v>
      </c>
      <c r="R198" s="420">
        <f t="shared" ca="1" si="426"/>
        <v>0.92393972369289656</v>
      </c>
      <c r="S198" s="420">
        <f t="shared" ca="1" si="427"/>
        <v>-2.3323086662388306</v>
      </c>
      <c r="T198" s="420">
        <f t="shared" ca="1" si="428"/>
        <v>-1.3295564445895138</v>
      </c>
      <c r="U198" s="420">
        <f t="shared" ca="1" si="429"/>
        <v>1.0404072374046223</v>
      </c>
      <c r="V198" s="420">
        <f t="shared" ca="1" si="430"/>
        <v>-2.4221822138808733</v>
      </c>
      <c r="W198" s="420">
        <f t="shared" ca="1" si="431"/>
        <v>-100</v>
      </c>
      <c r="X198" s="420" t="e">
        <f t="shared" ca="1" si="432"/>
        <v>#DIV/0!</v>
      </c>
      <c r="Y198" s="420" t="e">
        <f t="shared" ca="1" si="433"/>
        <v>#DIV/0!</v>
      </c>
      <c r="Z198" s="420" t="e">
        <f t="shared" ca="1" si="434"/>
        <v>#DIV/0!</v>
      </c>
      <c r="AB198" s="369"/>
      <c r="AC198" s="369"/>
      <c r="AD198" s="369"/>
      <c r="AE198" s="369"/>
      <c r="AF198" s="369"/>
      <c r="AG198" s="369"/>
      <c r="AH198" s="369"/>
      <c r="AI198" s="369"/>
      <c r="AJ198" s="369"/>
      <c r="AK198" s="369"/>
      <c r="AL198" s="369"/>
      <c r="AM198" s="369"/>
      <c r="AO198" s="420"/>
      <c r="AP198" s="420">
        <f t="shared" ca="1" si="458"/>
        <v>1.1197563851408603</v>
      </c>
      <c r="AQ198" s="420">
        <f t="shared" ca="1" si="459"/>
        <v>-4.5497146266549038</v>
      </c>
      <c r="AR198" s="420">
        <f t="shared" ca="1" si="460"/>
        <v>1.2000787073442467</v>
      </c>
      <c r="AS198" s="420">
        <f t="shared" ca="1" si="461"/>
        <v>-0.4967074332687389</v>
      </c>
      <c r="AT198" s="420">
        <f t="shared" ca="1" si="462"/>
        <v>-3.7160902236704914</v>
      </c>
      <c r="AU198" s="420">
        <f t="shared" ca="1" si="463"/>
        <v>-0.11174800469348156</v>
      </c>
      <c r="AV198" s="420">
        <f t="shared" ca="1" si="464"/>
        <v>0.61553291912397867</v>
      </c>
      <c r="AW198" s="420">
        <f t="shared" ca="1" si="465"/>
        <v>-2.042943023866485</v>
      </c>
      <c r="AX198" s="420">
        <f t="shared" ca="1" si="466"/>
        <v>-1.0586571543447008</v>
      </c>
      <c r="AY198" s="420">
        <f t="shared" ca="1" si="467"/>
        <v>-0.42237589902607908</v>
      </c>
      <c r="AZ198" s="420">
        <f t="shared" ca="1" si="468"/>
        <v>-2.7597985671691276</v>
      </c>
      <c r="BB198" s="420"/>
      <c r="BC198" s="420">
        <f t="shared" ca="1" si="469"/>
        <v>-0.4967074332687389</v>
      </c>
      <c r="BD198" s="420">
        <f t="shared" ca="1" si="470"/>
        <v>-3.7160902236704914</v>
      </c>
      <c r="BE198" s="420">
        <f t="shared" ca="1" si="471"/>
        <v>-0.11174800469348156</v>
      </c>
      <c r="BF198" s="420">
        <f t="shared" ca="1" si="472"/>
        <v>0.61553291912397867</v>
      </c>
      <c r="BG198" s="420">
        <f t="shared" ca="1" si="473"/>
        <v>-2.042943023866485</v>
      </c>
      <c r="BH198" s="420">
        <f t="shared" ca="1" si="474"/>
        <v>-1.0586571543447008</v>
      </c>
      <c r="BI198" s="420">
        <f t="shared" ca="1" si="475"/>
        <v>-0.42237589902607908</v>
      </c>
      <c r="BJ198" s="420">
        <f t="shared" ca="1" si="476"/>
        <v>-2.7597985671691276</v>
      </c>
      <c r="BK198" s="420">
        <f t="shared" ca="1" si="477"/>
        <v>-100</v>
      </c>
      <c r="BL198" s="420" t="e">
        <f t="shared" ca="1" si="478"/>
        <v>#DIV/0!</v>
      </c>
      <c r="BM198" s="420" t="e">
        <f t="shared" ca="1" si="479"/>
        <v>#DIV/0!</v>
      </c>
    </row>
    <row r="199" spans="1:65" s="371" customFormat="1" x14ac:dyDescent="0.2">
      <c r="A199" s="420" t="s">
        <v>33</v>
      </c>
      <c r="B199" s="369"/>
      <c r="C199" s="369"/>
      <c r="D199" s="369"/>
      <c r="E199" s="369"/>
      <c r="F199" s="369"/>
      <c r="G199" s="369"/>
      <c r="H199" s="369"/>
      <c r="I199" s="369"/>
      <c r="J199" s="369"/>
      <c r="K199" s="369"/>
      <c r="L199" s="369"/>
      <c r="M199" s="369"/>
      <c r="O199" s="420"/>
      <c r="P199" s="420">
        <f t="shared" ca="1" si="424"/>
        <v>-1.1496799459731051</v>
      </c>
      <c r="Q199" s="420">
        <f t="shared" ca="1" si="425"/>
        <v>4.4952661195593322</v>
      </c>
      <c r="R199" s="420">
        <f t="shared" ca="1" si="426"/>
        <v>17.756687802509134</v>
      </c>
      <c r="S199" s="420">
        <f t="shared" ca="1" si="427"/>
        <v>0.56413690763905322</v>
      </c>
      <c r="T199" s="420">
        <f t="shared" ca="1" si="428"/>
        <v>4.0718348725191049</v>
      </c>
      <c r="U199" s="420">
        <f t="shared" ca="1" si="429"/>
        <v>-2.2427535838853316</v>
      </c>
      <c r="V199" s="420">
        <f t="shared" ca="1" si="430"/>
        <v>-2.0160505420474379</v>
      </c>
      <c r="W199" s="420">
        <f t="shared" ca="1" si="431"/>
        <v>-100</v>
      </c>
      <c r="X199" s="420" t="e">
        <f t="shared" ca="1" si="432"/>
        <v>#DIV/0!</v>
      </c>
      <c r="Y199" s="420" t="e">
        <f t="shared" ca="1" si="433"/>
        <v>#DIV/0!</v>
      </c>
      <c r="Z199" s="420" t="e">
        <f t="shared" ca="1" si="434"/>
        <v>#DIV/0!</v>
      </c>
      <c r="AB199" s="369"/>
      <c r="AC199" s="369"/>
      <c r="AD199" s="369"/>
      <c r="AE199" s="369"/>
      <c r="AF199" s="369"/>
      <c r="AG199" s="369"/>
      <c r="AH199" s="369"/>
      <c r="AI199" s="369"/>
      <c r="AJ199" s="369"/>
      <c r="AK199" s="369"/>
      <c r="AL199" s="369"/>
      <c r="AM199" s="369"/>
      <c r="AO199" s="420"/>
      <c r="AP199" s="420">
        <f t="shared" ca="1" si="458"/>
        <v>-0.52920796508182377</v>
      </c>
      <c r="AQ199" s="420">
        <f t="shared" ca="1" si="459"/>
        <v>1.7260181040592499</v>
      </c>
      <c r="AR199" s="420">
        <f t="shared" ca="1" si="460"/>
        <v>-2.3899568027352842</v>
      </c>
      <c r="AS199" s="420">
        <f t="shared" ca="1" si="461"/>
        <v>1.7622114332277192</v>
      </c>
      <c r="AT199" s="420">
        <f t="shared" ca="1" si="462"/>
        <v>1.4613239218622027</v>
      </c>
      <c r="AU199" s="420">
        <f t="shared" ca="1" si="463"/>
        <v>4.1351184759632815</v>
      </c>
      <c r="AV199" s="420">
        <f t="shared" ca="1" si="464"/>
        <v>20.224688579853463</v>
      </c>
      <c r="AW199" s="420">
        <f t="shared" ca="1" si="465"/>
        <v>3.5223924075249187</v>
      </c>
      <c r="AX199" s="420">
        <f t="shared" ca="1" si="466"/>
        <v>2.4516260301203943</v>
      </c>
      <c r="AY199" s="420">
        <f t="shared" ca="1" si="467"/>
        <v>-2.6124083428501024</v>
      </c>
      <c r="AZ199" s="420">
        <f t="shared" ca="1" si="468"/>
        <v>-2.536913684388125</v>
      </c>
      <c r="BB199" s="420"/>
      <c r="BC199" s="420">
        <f t="shared" ca="1" si="469"/>
        <v>1.7622114332277192</v>
      </c>
      <c r="BD199" s="420">
        <f t="shared" ca="1" si="470"/>
        <v>1.4613239218622027</v>
      </c>
      <c r="BE199" s="420">
        <f t="shared" ca="1" si="471"/>
        <v>4.1351184759632815</v>
      </c>
      <c r="BF199" s="420">
        <f t="shared" ca="1" si="472"/>
        <v>20.224688579853463</v>
      </c>
      <c r="BG199" s="420">
        <f t="shared" ca="1" si="473"/>
        <v>3.5223924075249187</v>
      </c>
      <c r="BH199" s="420">
        <f t="shared" ca="1" si="474"/>
        <v>2.4516260301203943</v>
      </c>
      <c r="BI199" s="420">
        <f t="shared" ca="1" si="475"/>
        <v>-2.6124083428501024</v>
      </c>
      <c r="BJ199" s="420">
        <f t="shared" ca="1" si="476"/>
        <v>-2.536913684388125</v>
      </c>
      <c r="BK199" s="420">
        <f t="shared" ca="1" si="477"/>
        <v>-100</v>
      </c>
      <c r="BL199" s="420" t="e">
        <f t="shared" ca="1" si="478"/>
        <v>#DIV/0!</v>
      </c>
      <c r="BM199" s="420" t="e">
        <f t="shared" ca="1" si="479"/>
        <v>#DIV/0!</v>
      </c>
    </row>
    <row r="200" spans="1:65" s="411" customFormat="1" x14ac:dyDescent="0.2">
      <c r="A200" s="418" t="s">
        <v>34</v>
      </c>
      <c r="B200" s="369"/>
      <c r="C200" s="369"/>
      <c r="D200" s="369"/>
      <c r="E200" s="369"/>
      <c r="F200" s="369"/>
      <c r="G200" s="369"/>
      <c r="H200" s="369"/>
      <c r="I200" s="369"/>
      <c r="J200" s="369"/>
      <c r="K200" s="369"/>
      <c r="L200" s="369"/>
      <c r="M200" s="369"/>
      <c r="O200" s="418"/>
      <c r="P200" s="418">
        <f t="shared" ca="1" si="424"/>
        <v>-0.75488733101157379</v>
      </c>
      <c r="Q200" s="418">
        <f t="shared" ca="1" si="425"/>
        <v>0.78786306894416214</v>
      </c>
      <c r="R200" s="418">
        <f t="shared" ca="1" si="426"/>
        <v>-0.52435592537921139</v>
      </c>
      <c r="S200" s="418">
        <f t="shared" ca="1" si="427"/>
        <v>1.3935047882835505</v>
      </c>
      <c r="T200" s="418">
        <f t="shared" ca="1" si="428"/>
        <v>0.15367381182139184</v>
      </c>
      <c r="U200" s="418">
        <f t="shared" ca="1" si="429"/>
        <v>-0.89882054724964178</v>
      </c>
      <c r="V200" s="418">
        <f t="shared" ca="1" si="430"/>
        <v>0.70398351506607071</v>
      </c>
      <c r="W200" s="418">
        <f t="shared" ca="1" si="431"/>
        <v>-100</v>
      </c>
      <c r="X200" s="418" t="e">
        <f t="shared" ca="1" si="432"/>
        <v>#DIV/0!</v>
      </c>
      <c r="Y200" s="418" t="e">
        <f t="shared" ca="1" si="433"/>
        <v>#DIV/0!</v>
      </c>
      <c r="Z200" s="418" t="e">
        <f t="shared" ca="1" si="434"/>
        <v>#DIV/0!</v>
      </c>
      <c r="AB200" s="369"/>
      <c r="AC200" s="369"/>
      <c r="AD200" s="369"/>
      <c r="AE200" s="369"/>
      <c r="AF200" s="369"/>
      <c r="AG200" s="369"/>
      <c r="AH200" s="369"/>
      <c r="AI200" s="369"/>
      <c r="AJ200" s="369"/>
      <c r="AK200" s="369"/>
      <c r="AL200" s="369"/>
      <c r="AM200" s="369"/>
      <c r="AO200" s="418"/>
      <c r="AP200" s="418">
        <f t="shared" ca="1" si="458"/>
        <v>-0.52512158749038917</v>
      </c>
      <c r="AQ200" s="418">
        <f t="shared" ca="1" si="459"/>
        <v>-0.10958107803827488</v>
      </c>
      <c r="AR200" s="418">
        <f t="shared" ca="1" si="460"/>
        <v>-7.2535287692261363E-3</v>
      </c>
      <c r="AS200" s="418">
        <f t="shared" ca="1" si="461"/>
        <v>-0.18946084018971021</v>
      </c>
      <c r="AT200" s="418">
        <f t="shared" ca="1" si="462"/>
        <v>-0.48603015405510064</v>
      </c>
      <c r="AU200" s="418">
        <f t="shared" ca="1" si="463"/>
        <v>1.0077373942372674</v>
      </c>
      <c r="AV200" s="418">
        <f t="shared" ca="1" si="464"/>
        <v>-0.46394467164246578</v>
      </c>
      <c r="AW200" s="418">
        <f t="shared" ca="1" si="465"/>
        <v>1.3491042241042095</v>
      </c>
      <c r="AX200" s="418">
        <f t="shared" ca="1" si="466"/>
        <v>0.22211528945348391</v>
      </c>
      <c r="AY200" s="418">
        <f t="shared" ca="1" si="467"/>
        <v>-0.54763175342121428</v>
      </c>
      <c r="AZ200" s="418">
        <f t="shared" ca="1" si="468"/>
        <v>0.45868232670733278</v>
      </c>
      <c r="BB200" s="418"/>
      <c r="BC200" s="418">
        <f t="shared" ca="1" si="469"/>
        <v>-0.18946084018971021</v>
      </c>
      <c r="BD200" s="418">
        <f t="shared" ca="1" si="470"/>
        <v>-0.48603015405510064</v>
      </c>
      <c r="BE200" s="418">
        <f t="shared" ca="1" si="471"/>
        <v>1.0077373942372674</v>
      </c>
      <c r="BF200" s="418">
        <f t="shared" ca="1" si="472"/>
        <v>-0.46394467164246578</v>
      </c>
      <c r="BG200" s="418">
        <f t="shared" ca="1" si="473"/>
        <v>1.3491042241042095</v>
      </c>
      <c r="BH200" s="418">
        <f t="shared" ca="1" si="474"/>
        <v>0.22211528945348391</v>
      </c>
      <c r="BI200" s="418">
        <f t="shared" ca="1" si="475"/>
        <v>-0.54763175342121428</v>
      </c>
      <c r="BJ200" s="418">
        <f t="shared" ca="1" si="476"/>
        <v>0.45868232670733278</v>
      </c>
      <c r="BK200" s="418">
        <f t="shared" ca="1" si="477"/>
        <v>-100</v>
      </c>
      <c r="BL200" s="418" t="e">
        <f t="shared" ca="1" si="478"/>
        <v>#DIV/0!</v>
      </c>
      <c r="BM200" s="418" t="e">
        <f t="shared" ca="1" si="479"/>
        <v>#DIV/0!</v>
      </c>
    </row>
    <row r="201" spans="1:65" s="371" customFormat="1" x14ac:dyDescent="0.2">
      <c r="B201" s="369"/>
      <c r="C201" s="369"/>
      <c r="D201" s="369"/>
      <c r="E201" s="369"/>
      <c r="F201" s="369"/>
      <c r="G201" s="369"/>
      <c r="H201" s="369"/>
      <c r="I201" s="369"/>
      <c r="J201" s="369"/>
      <c r="K201" s="369"/>
      <c r="L201" s="369"/>
      <c r="M201" s="369"/>
      <c r="AB201" s="369"/>
      <c r="AC201" s="369"/>
      <c r="AD201" s="369"/>
      <c r="AE201" s="369"/>
      <c r="AF201" s="369"/>
      <c r="AG201" s="369"/>
      <c r="AH201" s="369"/>
      <c r="AI201" s="369"/>
      <c r="AJ201" s="369"/>
      <c r="AK201" s="369"/>
      <c r="AL201" s="369"/>
      <c r="AM201" s="369"/>
    </row>
    <row r="202" spans="1:65" s="371" customFormat="1" x14ac:dyDescent="0.2">
      <c r="B202" s="369"/>
      <c r="C202" s="369"/>
      <c r="D202" s="369"/>
      <c r="E202" s="369"/>
      <c r="F202" s="369"/>
      <c r="G202" s="369"/>
      <c r="H202" s="369"/>
      <c r="I202" s="369"/>
      <c r="J202" s="369"/>
      <c r="K202" s="369"/>
      <c r="L202" s="369"/>
      <c r="M202" s="369"/>
      <c r="AB202" s="369"/>
      <c r="AC202" s="369"/>
      <c r="AD202" s="369"/>
      <c r="AE202" s="369"/>
      <c r="AF202" s="369"/>
      <c r="AG202" s="369"/>
      <c r="AH202" s="369"/>
      <c r="AI202" s="369"/>
      <c r="AJ202" s="369"/>
      <c r="AK202" s="369"/>
      <c r="AL202" s="369"/>
      <c r="AM202" s="369"/>
    </row>
    <row r="203" spans="1:65" s="371" customFormat="1" x14ac:dyDescent="0.2">
      <c r="B203" s="369"/>
      <c r="C203" s="369"/>
      <c r="D203" s="369"/>
      <c r="E203" s="369"/>
      <c r="F203" s="369"/>
      <c r="G203" s="369"/>
      <c r="H203" s="369"/>
      <c r="I203" s="369"/>
      <c r="J203" s="369"/>
      <c r="K203" s="369"/>
      <c r="L203" s="369"/>
      <c r="M203" s="369"/>
      <c r="AB203" s="369"/>
      <c r="AC203" s="369"/>
      <c r="AD203" s="369"/>
      <c r="AE203" s="369"/>
      <c r="AF203" s="369"/>
      <c r="AG203" s="369"/>
      <c r="AH203" s="369"/>
      <c r="AI203" s="369"/>
      <c r="AJ203" s="369"/>
      <c r="AK203" s="369"/>
      <c r="AL203" s="369"/>
      <c r="AM203" s="369"/>
    </row>
    <row r="204" spans="1:65" s="371" customFormat="1" x14ac:dyDescent="0.2">
      <c r="B204" s="369"/>
      <c r="C204" s="369"/>
      <c r="D204" s="369"/>
      <c r="E204" s="369"/>
      <c r="F204" s="369"/>
      <c r="G204" s="369"/>
      <c r="H204" s="369"/>
      <c r="I204" s="369"/>
      <c r="J204" s="369"/>
      <c r="K204" s="369"/>
      <c r="L204" s="369"/>
      <c r="M204" s="369"/>
      <c r="AB204" s="369"/>
      <c r="AC204" s="369"/>
      <c r="AD204" s="369"/>
      <c r="AE204" s="369"/>
      <c r="AF204" s="369"/>
      <c r="AG204" s="369"/>
      <c r="AH204" s="369"/>
      <c r="AI204" s="369"/>
      <c r="AJ204" s="369"/>
      <c r="AK204" s="369"/>
      <c r="AL204" s="369"/>
      <c r="AM204" s="369"/>
    </row>
    <row r="205" spans="1:65" s="371" customFormat="1" x14ac:dyDescent="0.2">
      <c r="B205" s="369"/>
      <c r="C205" s="369"/>
      <c r="D205" s="369"/>
      <c r="E205" s="369"/>
      <c r="F205" s="369"/>
      <c r="G205" s="369"/>
      <c r="H205" s="369"/>
      <c r="I205" s="369"/>
      <c r="J205" s="369"/>
      <c r="K205" s="369"/>
      <c r="L205" s="369"/>
      <c r="M205" s="369"/>
      <c r="AB205" s="369"/>
      <c r="AC205" s="369"/>
      <c r="AD205" s="369"/>
      <c r="AE205" s="369"/>
      <c r="AF205" s="369"/>
      <c r="AG205" s="369"/>
      <c r="AH205" s="369"/>
      <c r="AI205" s="369"/>
      <c r="AJ205" s="369"/>
      <c r="AK205" s="369"/>
      <c r="AL205" s="369"/>
      <c r="AM205" s="369"/>
    </row>
    <row r="206" spans="1:65" s="371" customFormat="1" x14ac:dyDescent="0.2">
      <c r="B206" s="369"/>
      <c r="C206" s="369"/>
      <c r="D206" s="369"/>
      <c r="E206" s="369"/>
      <c r="F206" s="369"/>
      <c r="G206" s="369"/>
      <c r="H206" s="369"/>
      <c r="I206" s="369"/>
      <c r="J206" s="369"/>
      <c r="K206" s="369"/>
      <c r="L206" s="369"/>
      <c r="M206" s="369"/>
      <c r="AB206" s="369"/>
      <c r="AC206" s="369"/>
      <c r="AD206" s="369"/>
      <c r="AE206" s="369"/>
      <c r="AF206" s="369"/>
      <c r="AG206" s="369"/>
      <c r="AH206" s="369"/>
      <c r="AI206" s="369"/>
      <c r="AJ206" s="369"/>
      <c r="AK206" s="369"/>
      <c r="AL206" s="369"/>
      <c r="AM206" s="369"/>
    </row>
    <row r="207" spans="1:65" s="371" customFormat="1" x14ac:dyDescent="0.2">
      <c r="B207" s="369"/>
      <c r="C207" s="369"/>
      <c r="D207" s="369"/>
      <c r="E207" s="369"/>
      <c r="F207" s="369"/>
      <c r="G207" s="369"/>
      <c r="H207" s="369"/>
      <c r="I207" s="369"/>
      <c r="J207" s="369"/>
      <c r="K207" s="369"/>
      <c r="L207" s="369"/>
      <c r="M207" s="369"/>
      <c r="AB207" s="369"/>
      <c r="AC207" s="369"/>
      <c r="AD207" s="369"/>
      <c r="AE207" s="369"/>
      <c r="AF207" s="369"/>
      <c r="AG207" s="369"/>
      <c r="AH207" s="369"/>
      <c r="AI207" s="369"/>
      <c r="AJ207" s="369"/>
      <c r="AK207" s="369"/>
      <c r="AL207" s="369"/>
      <c r="AM207" s="369"/>
    </row>
    <row r="208" spans="1:65" s="371" customFormat="1" x14ac:dyDescent="0.2">
      <c r="B208" s="369"/>
      <c r="C208" s="369"/>
      <c r="D208" s="369"/>
      <c r="E208" s="369"/>
      <c r="F208" s="369"/>
      <c r="G208" s="369"/>
      <c r="H208" s="369"/>
      <c r="I208" s="369"/>
      <c r="J208" s="369"/>
      <c r="K208" s="369"/>
      <c r="L208" s="369"/>
      <c r="M208" s="369"/>
      <c r="AB208" s="369"/>
      <c r="AC208" s="369"/>
      <c r="AD208" s="369"/>
      <c r="AE208" s="369"/>
      <c r="AF208" s="369"/>
      <c r="AG208" s="369"/>
      <c r="AH208" s="369"/>
      <c r="AI208" s="369"/>
      <c r="AJ208" s="369"/>
      <c r="AK208" s="369"/>
      <c r="AL208" s="369"/>
      <c r="AM208" s="369"/>
    </row>
    <row r="209" spans="2:39" s="371" customFormat="1" x14ac:dyDescent="0.2">
      <c r="B209" s="369"/>
      <c r="C209" s="369"/>
      <c r="D209" s="369"/>
      <c r="E209" s="369"/>
      <c r="F209" s="369"/>
      <c r="G209" s="369"/>
      <c r="H209" s="369"/>
      <c r="I209" s="369"/>
      <c r="J209" s="369"/>
      <c r="K209" s="369"/>
      <c r="L209" s="369"/>
      <c r="M209" s="369"/>
      <c r="AB209" s="369"/>
      <c r="AC209" s="369"/>
      <c r="AD209" s="369"/>
      <c r="AE209" s="369"/>
      <c r="AF209" s="369"/>
      <c r="AG209" s="369"/>
      <c r="AH209" s="369"/>
      <c r="AI209" s="369"/>
      <c r="AJ209" s="369"/>
      <c r="AK209" s="369"/>
      <c r="AL209" s="369"/>
      <c r="AM209" s="369"/>
    </row>
    <row r="210" spans="2:39" s="371" customFormat="1" x14ac:dyDescent="0.2">
      <c r="B210" s="369"/>
      <c r="C210" s="369"/>
      <c r="D210" s="369"/>
      <c r="E210" s="369"/>
      <c r="F210" s="369"/>
      <c r="G210" s="369"/>
      <c r="H210" s="369"/>
      <c r="I210" s="369"/>
      <c r="J210" s="369"/>
      <c r="K210" s="369"/>
      <c r="L210" s="369"/>
      <c r="M210" s="369"/>
      <c r="AB210" s="369"/>
      <c r="AC210" s="369"/>
      <c r="AD210" s="369"/>
      <c r="AE210" s="369"/>
      <c r="AF210" s="369"/>
      <c r="AG210" s="369"/>
      <c r="AH210" s="369"/>
      <c r="AI210" s="369"/>
      <c r="AJ210" s="369"/>
      <c r="AK210" s="369"/>
      <c r="AL210" s="369"/>
      <c r="AM210" s="369"/>
    </row>
    <row r="211" spans="2:39" s="371" customFormat="1" x14ac:dyDescent="0.2">
      <c r="B211" s="369"/>
      <c r="C211" s="369"/>
      <c r="D211" s="369"/>
      <c r="E211" s="369"/>
      <c r="F211" s="369"/>
      <c r="G211" s="369"/>
      <c r="H211" s="369"/>
      <c r="I211" s="369"/>
      <c r="J211" s="369"/>
      <c r="K211" s="369"/>
      <c r="L211" s="369"/>
      <c r="M211" s="369"/>
      <c r="AB211" s="369"/>
      <c r="AC211" s="369"/>
      <c r="AD211" s="369"/>
      <c r="AE211" s="369"/>
      <c r="AF211" s="369"/>
      <c r="AG211" s="369"/>
      <c r="AH211" s="369"/>
      <c r="AI211" s="369"/>
      <c r="AJ211" s="369"/>
      <c r="AK211" s="369"/>
      <c r="AL211" s="369"/>
      <c r="AM211" s="369"/>
    </row>
    <row r="212" spans="2:39" s="371" customFormat="1" x14ac:dyDescent="0.2">
      <c r="B212" s="369"/>
      <c r="C212" s="369"/>
      <c r="D212" s="369"/>
      <c r="E212" s="369"/>
      <c r="F212" s="369"/>
      <c r="G212" s="369"/>
      <c r="H212" s="369"/>
      <c r="I212" s="369"/>
      <c r="J212" s="369"/>
      <c r="K212" s="369"/>
      <c r="L212" s="369"/>
      <c r="M212" s="369"/>
      <c r="AB212" s="369"/>
      <c r="AC212" s="369"/>
      <c r="AD212" s="369"/>
      <c r="AE212" s="369"/>
      <c r="AF212" s="369"/>
      <c r="AG212" s="369"/>
      <c r="AH212" s="369"/>
      <c r="AI212" s="369"/>
      <c r="AJ212" s="369"/>
      <c r="AK212" s="369"/>
      <c r="AL212" s="369"/>
      <c r="AM212" s="369"/>
    </row>
    <row r="213" spans="2:39" s="371" customFormat="1" x14ac:dyDescent="0.2">
      <c r="B213" s="369"/>
      <c r="C213" s="369"/>
      <c r="D213" s="369"/>
      <c r="E213" s="369"/>
      <c r="F213" s="369"/>
      <c r="G213" s="369"/>
      <c r="H213" s="369"/>
      <c r="I213" s="369"/>
      <c r="J213" s="369"/>
      <c r="K213" s="369"/>
      <c r="L213" s="369"/>
      <c r="M213" s="369"/>
      <c r="AB213" s="369"/>
      <c r="AC213" s="369"/>
      <c r="AD213" s="369"/>
      <c r="AE213" s="369"/>
      <c r="AF213" s="369"/>
      <c r="AG213" s="369"/>
      <c r="AH213" s="369"/>
      <c r="AI213" s="369"/>
      <c r="AJ213" s="369"/>
      <c r="AK213" s="369"/>
      <c r="AL213" s="369"/>
      <c r="AM213" s="369"/>
    </row>
    <row r="214" spans="2:39" s="371" customFormat="1" x14ac:dyDescent="0.2">
      <c r="B214" s="369"/>
      <c r="C214" s="369"/>
      <c r="D214" s="369"/>
      <c r="E214" s="369"/>
      <c r="F214" s="369"/>
      <c r="G214" s="369"/>
      <c r="H214" s="369"/>
      <c r="I214" s="369"/>
      <c r="J214" s="369"/>
      <c r="K214" s="369"/>
      <c r="L214" s="369"/>
      <c r="M214" s="369"/>
      <c r="AB214" s="369"/>
      <c r="AC214" s="369"/>
      <c r="AD214" s="369"/>
      <c r="AE214" s="369"/>
      <c r="AF214" s="369"/>
      <c r="AG214" s="369"/>
      <c r="AH214" s="369"/>
      <c r="AI214" s="369"/>
      <c r="AJ214" s="369"/>
      <c r="AK214" s="369"/>
      <c r="AL214" s="369"/>
      <c r="AM214" s="369"/>
    </row>
    <row r="215" spans="2:39" s="371" customFormat="1" x14ac:dyDescent="0.2">
      <c r="B215" s="369"/>
      <c r="C215" s="369"/>
      <c r="D215" s="369"/>
      <c r="E215" s="369"/>
      <c r="F215" s="369"/>
      <c r="G215" s="369"/>
      <c r="H215" s="369"/>
      <c r="I215" s="369"/>
      <c r="J215" s="369"/>
      <c r="K215" s="369"/>
      <c r="L215" s="369"/>
      <c r="M215" s="369"/>
      <c r="AB215" s="369"/>
      <c r="AC215" s="369"/>
      <c r="AD215" s="369"/>
      <c r="AE215" s="369"/>
      <c r="AF215" s="369"/>
      <c r="AG215" s="369"/>
      <c r="AH215" s="369"/>
      <c r="AI215" s="369"/>
      <c r="AJ215" s="369"/>
      <c r="AK215" s="369"/>
      <c r="AL215" s="369"/>
      <c r="AM215" s="369"/>
    </row>
    <row r="216" spans="2:39" s="371" customFormat="1" x14ac:dyDescent="0.2">
      <c r="B216" s="369"/>
      <c r="C216" s="369"/>
      <c r="D216" s="369"/>
      <c r="E216" s="369"/>
      <c r="F216" s="369"/>
      <c r="G216" s="369"/>
      <c r="H216" s="369"/>
      <c r="I216" s="369"/>
      <c r="J216" s="369"/>
      <c r="K216" s="369"/>
      <c r="L216" s="369"/>
      <c r="M216" s="369"/>
      <c r="AB216" s="369"/>
      <c r="AC216" s="369"/>
      <c r="AD216" s="369"/>
      <c r="AE216" s="369"/>
      <c r="AF216" s="369"/>
      <c r="AG216" s="369"/>
      <c r="AH216" s="369"/>
      <c r="AI216" s="369"/>
      <c r="AJ216" s="369"/>
      <c r="AK216" s="369"/>
      <c r="AL216" s="369"/>
      <c r="AM216" s="369"/>
    </row>
  </sheetData>
  <mergeCells count="24">
    <mergeCell ref="AO159:AZ159"/>
    <mergeCell ref="BB4:BM4"/>
    <mergeCell ref="BB48:BM48"/>
    <mergeCell ref="BB49:BM49"/>
    <mergeCell ref="BB114:BM114"/>
    <mergeCell ref="BB115:BM115"/>
    <mergeCell ref="BB159:BM159"/>
    <mergeCell ref="B4:M4"/>
    <mergeCell ref="B49:M49"/>
    <mergeCell ref="B115:M115"/>
    <mergeCell ref="AB4:AM4"/>
    <mergeCell ref="AO4:AZ4"/>
    <mergeCell ref="AO48:AZ48"/>
    <mergeCell ref="AB49:AM49"/>
    <mergeCell ref="AO49:AZ49"/>
    <mergeCell ref="AO114:AZ114"/>
    <mergeCell ref="AB115:AM115"/>
    <mergeCell ref="O115:Z115"/>
    <mergeCell ref="AO115:AZ115"/>
    <mergeCell ref="O159:Z159"/>
    <mergeCell ref="O49:Z49"/>
    <mergeCell ref="O114:Z114"/>
    <mergeCell ref="O4:Z4"/>
    <mergeCell ref="O48:Z48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tabColor rgb="FF7030A0"/>
    <pageSetUpPr fitToPage="1"/>
  </sheetPr>
  <dimension ref="A2:V88"/>
  <sheetViews>
    <sheetView view="pageBreakPreview" zoomScaleNormal="55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9" sqref="F9"/>
    </sheetView>
  </sheetViews>
  <sheetFormatPr baseColWidth="10" defaultRowHeight="15" x14ac:dyDescent="0.25"/>
  <cols>
    <col min="1" max="1" width="5.5703125" customWidth="1"/>
    <col min="2" max="2" width="69.85546875" style="10" customWidth="1"/>
    <col min="4" max="4" width="2" customWidth="1"/>
    <col min="6" max="6" width="16" customWidth="1"/>
    <col min="7" max="7" width="1.140625" customWidth="1"/>
    <col min="9" max="9" width="1.5703125" customWidth="1"/>
    <col min="11" max="11" width="15.85546875" customWidth="1"/>
    <col min="12" max="12" width="0.85546875" customWidth="1"/>
    <col min="14" max="14" width="1" customWidth="1"/>
    <col min="16" max="16" width="15.28515625" customWidth="1"/>
  </cols>
  <sheetData>
    <row r="2" spans="1:21" ht="26.25" x14ac:dyDescent="0.4">
      <c r="B2" s="532" t="s">
        <v>59</v>
      </c>
      <c r="C2" s="532"/>
      <c r="D2" s="532"/>
      <c r="E2" s="532"/>
      <c r="F2" s="532"/>
      <c r="G2" s="532"/>
      <c r="H2" s="532"/>
      <c r="I2" s="532"/>
      <c r="J2" s="532"/>
      <c r="K2" s="532"/>
      <c r="L2" s="532"/>
      <c r="M2" s="532"/>
      <c r="N2" s="532"/>
      <c r="O2" s="532"/>
      <c r="P2" s="532"/>
      <c r="R2" s="129"/>
      <c r="S2" s="129"/>
      <c r="T2" s="129"/>
      <c r="U2" s="129"/>
    </row>
    <row r="3" spans="1:21" ht="2.25" customHeight="1" x14ac:dyDescent="0.25">
      <c r="B3"/>
      <c r="R3" s="129"/>
      <c r="S3" s="129"/>
      <c r="T3" s="129"/>
      <c r="U3" s="129"/>
    </row>
    <row r="4" spans="1:21" s="11" customFormat="1" ht="15" customHeight="1" x14ac:dyDescent="0.25">
      <c r="B4" s="22"/>
      <c r="C4" s="533" t="s">
        <v>57</v>
      </c>
      <c r="D4" s="533"/>
      <c r="E4" s="533"/>
      <c r="F4" s="533"/>
      <c r="G4" s="533"/>
      <c r="H4" s="533"/>
      <c r="I4" s="533"/>
      <c r="J4" s="533"/>
      <c r="K4" s="534"/>
      <c r="L4" s="22"/>
      <c r="M4" s="535" t="s">
        <v>56</v>
      </c>
      <c r="N4" s="535"/>
      <c r="O4" s="535"/>
      <c r="P4" s="535"/>
      <c r="R4" s="130"/>
      <c r="S4" s="130"/>
      <c r="T4" s="130"/>
      <c r="U4" s="130"/>
    </row>
    <row r="5" spans="1:21" s="12" customFormat="1" ht="30" x14ac:dyDescent="0.25">
      <c r="B5" s="23"/>
      <c r="C5" s="24" t="s">
        <v>41</v>
      </c>
      <c r="D5" s="51"/>
      <c r="E5" s="24" t="s">
        <v>54</v>
      </c>
      <c r="F5" s="40" t="s">
        <v>55</v>
      </c>
      <c r="G5" s="51"/>
      <c r="H5" s="24" t="s">
        <v>41</v>
      </c>
      <c r="I5" s="51"/>
      <c r="J5" s="24" t="s">
        <v>58</v>
      </c>
      <c r="K5" s="47" t="s">
        <v>55</v>
      </c>
      <c r="L5" s="26"/>
      <c r="M5" s="27" t="s">
        <v>41</v>
      </c>
      <c r="N5" s="28"/>
      <c r="O5" s="27" t="s">
        <v>58</v>
      </c>
      <c r="P5" s="27" t="s">
        <v>55</v>
      </c>
      <c r="Q5" s="13"/>
      <c r="R5" s="131"/>
      <c r="S5" s="131"/>
      <c r="T5" s="131"/>
      <c r="U5" s="131"/>
    </row>
    <row r="6" spans="1:21" s="11" customFormat="1" x14ac:dyDescent="0.25">
      <c r="B6" s="29"/>
      <c r="C6" s="123">
        <f>EDATE($R$10,-1)</f>
        <v>45992</v>
      </c>
      <c r="D6" s="30"/>
      <c r="E6" s="536">
        <f>$R$10</f>
        <v>46023</v>
      </c>
      <c r="F6" s="537"/>
      <c r="G6" s="30"/>
      <c r="H6" s="123">
        <f>EDATE($R$10,-12)</f>
        <v>45658</v>
      </c>
      <c r="I6" s="30"/>
      <c r="J6" s="536">
        <f>$R$10</f>
        <v>46023</v>
      </c>
      <c r="K6" s="538"/>
      <c r="L6" s="29"/>
      <c r="M6" s="124">
        <f>EDATE($R$10,-12)</f>
        <v>45658</v>
      </c>
      <c r="N6" s="31"/>
      <c r="O6" s="539">
        <f>$R$10</f>
        <v>46023</v>
      </c>
      <c r="P6" s="539"/>
      <c r="R6" s="130"/>
      <c r="S6" s="130"/>
      <c r="T6" s="130"/>
      <c r="U6" s="130"/>
    </row>
    <row r="7" spans="1:21" ht="15.75" x14ac:dyDescent="0.25">
      <c r="A7">
        <v>3</v>
      </c>
      <c r="B7" s="86" t="s">
        <v>42</v>
      </c>
      <c r="C7" s="87">
        <f ca="1">HLOOKUP(C$6,DContriDES!$B$86:$ZZ$148,ContriMENSUAL_prueba!$A7,FALSE)</f>
        <v>100</v>
      </c>
      <c r="D7" s="87"/>
      <c r="E7" s="87">
        <f ca="1">HLOOKUP(E$6,DContriDES!$B$195:$ZZ$235,ContriMENSUAL_prueba!A7,FALSE)</f>
        <v>-100</v>
      </c>
      <c r="F7" s="88">
        <f ca="1">+(C7/100)*E7</f>
        <v>-100</v>
      </c>
      <c r="G7" s="87"/>
      <c r="H7" s="87">
        <f ca="1">HLOOKUP(H$6,DContriDES!$B$86:$ZZ$148,ContriMENSUAL_prueba!$A7,FALSE)</f>
        <v>100</v>
      </c>
      <c r="I7" s="87"/>
      <c r="J7" s="87">
        <f ca="1">HLOOKUP(J$6,DContriDES!$B$152:$ZZ$192,ContriMENSUAL_prueba!$A7,FALSE)</f>
        <v>-100</v>
      </c>
      <c r="K7" s="89">
        <f ca="1">+(H7/100)*J7</f>
        <v>-100</v>
      </c>
      <c r="L7" s="90"/>
      <c r="M7" s="87">
        <f ca="1">HLOOKUP(M$6,DContriORI!$B$85:$ZZ$148,ContriMENSUAL_prueba!$A7,FALSE)</f>
        <v>100</v>
      </c>
      <c r="N7" s="90"/>
      <c r="O7" s="87">
        <f ca="1">HLOOKUP(O$6,DContriORI!$B$151:$ZZ$191,ContriMENSUAL_prueba!$A7,FALSE)</f>
        <v>-100</v>
      </c>
      <c r="P7" s="90">
        <f ca="1">+(M7/100)*O7</f>
        <v>-100</v>
      </c>
      <c r="R7" s="132"/>
      <c r="S7" s="132"/>
      <c r="T7" s="129"/>
      <c r="U7" s="129"/>
    </row>
    <row r="8" spans="1:21" x14ac:dyDescent="0.25">
      <c r="A8">
        <v>4</v>
      </c>
      <c r="B8" s="2" t="s">
        <v>43</v>
      </c>
      <c r="C8" s="52">
        <f ca="1">HLOOKUP(C$6,DContriDES!$B$86:$ZZ$148,ContriMENSUAL_prueba!$A8,FALSE)</f>
        <v>10.792286670352865</v>
      </c>
      <c r="D8" s="52"/>
      <c r="E8" s="52">
        <f ca="1">HLOOKUP(E$6,DContriDES!$B$195:$ZZ$235,ContriMENSUAL_prueba!A8,FALSE)</f>
        <v>-100</v>
      </c>
      <c r="F8" s="62">
        <f t="shared" ref="F8:F53" ca="1" si="0">+(C8/100)*E8</f>
        <v>-10.792286670352865</v>
      </c>
      <c r="G8" s="52"/>
      <c r="H8" s="52">
        <f ca="1">HLOOKUP(H$6,DContriDES!$B$86:$ZZ$148,ContriMENSUAL_prueba!$A8,FALSE)</f>
        <v>10.689234455199227</v>
      </c>
      <c r="I8" s="52"/>
      <c r="J8" s="52">
        <f ca="1">HLOOKUP(J$6,DContriDES!$B$152:$ZZ$192,ContriMENSUAL_prueba!$A8,FALSE)</f>
        <v>-100</v>
      </c>
      <c r="K8" s="53">
        <f t="shared" ref="K8:K52" ca="1" si="1">+(H8/100)*J8</f>
        <v>-10.689234455199227</v>
      </c>
      <c r="L8" s="15"/>
      <c r="M8" s="52">
        <f ca="1">HLOOKUP(M$6,DContriORI!$B$85:$ZZ$148,ContriMENSUAL_prueba!$A8,FALSE)</f>
        <v>11.244115854682283</v>
      </c>
      <c r="N8" s="15"/>
      <c r="O8" s="52">
        <f ca="1">HLOOKUP(O$6,DContriORI!$B$151:$ZZ$191,ContriMENSUAL_prueba!$A8,FALSE)</f>
        <v>-100</v>
      </c>
      <c r="P8" s="15">
        <f t="shared" ref="P8:P53" ca="1" si="2">+(M8/100)*O8</f>
        <v>-11.244115854682283</v>
      </c>
      <c r="R8" s="132" t="s">
        <v>92</v>
      </c>
      <c r="S8" s="132"/>
      <c r="T8" s="129"/>
      <c r="U8" s="129"/>
    </row>
    <row r="9" spans="1:21" x14ac:dyDescent="0.25">
      <c r="A9">
        <v>5</v>
      </c>
      <c r="B9" s="3" t="s">
        <v>44</v>
      </c>
      <c r="C9" s="54">
        <f ca="1">HLOOKUP(C$6,DContriDES!$B$86:$ZZ$148,ContriMENSUAL_prueba!$A9,FALSE)</f>
        <v>3.9912580077066599</v>
      </c>
      <c r="D9" s="54"/>
      <c r="E9" s="54">
        <f ca="1">HLOOKUP(E$6,DContriDES!$B$195:$ZZ$235,ContriMENSUAL_prueba!A9,FALSE)</f>
        <v>-100</v>
      </c>
      <c r="F9" s="63">
        <f t="shared" ca="1" si="0"/>
        <v>-3.9912580077066599</v>
      </c>
      <c r="G9" s="54"/>
      <c r="H9" s="54">
        <f ca="1">HLOOKUP(H$6,DContriDES!$B$86:$ZZ$148,ContriMENSUAL_prueba!$A9,FALSE)</f>
        <v>3.9231630039496972</v>
      </c>
      <c r="I9" s="54"/>
      <c r="J9" s="54">
        <f ca="1">HLOOKUP(J$6,DContriDES!$B$152:$ZZ$192,ContriMENSUAL_prueba!$A9,FALSE)</f>
        <v>-100</v>
      </c>
      <c r="K9" s="55">
        <f t="shared" ca="1" si="1"/>
        <v>-3.9231630039496972</v>
      </c>
      <c r="L9" s="16"/>
      <c r="M9" s="54">
        <f ca="1">HLOOKUP(M$6,DContriORI!$B$85:$ZZ$148,ContriMENSUAL_prueba!$A9,FALSE)</f>
        <v>3.6543730105060415</v>
      </c>
      <c r="N9" s="16"/>
      <c r="O9" s="54">
        <f ca="1">HLOOKUP(O$6,DContriORI!$B$151:$ZZ$191,ContriMENSUAL_prueba!$A9,FALSE)</f>
        <v>-100</v>
      </c>
      <c r="P9" s="16">
        <f t="shared" ca="1" si="2"/>
        <v>-3.6543730105060415</v>
      </c>
      <c r="R9" s="132"/>
      <c r="S9" s="132"/>
      <c r="T9" s="129"/>
      <c r="U9" s="129"/>
    </row>
    <row r="10" spans="1:21" x14ac:dyDescent="0.25">
      <c r="A10">
        <v>6</v>
      </c>
      <c r="B10" s="2" t="s">
        <v>45</v>
      </c>
      <c r="C10" s="52">
        <f ca="1">HLOOKUP(C$6,DContriDES!$B$86:$ZZ$148,ContriMENSUAL_prueba!$A10,FALSE)</f>
        <v>19.676820404128637</v>
      </c>
      <c r="D10" s="52"/>
      <c r="E10" s="52">
        <f ca="1">HLOOKUP(E$6,DContriDES!$B$195:$ZZ$235,ContriMENSUAL_prueba!A10,FALSE)</f>
        <v>-100</v>
      </c>
      <c r="F10" s="62">
        <f ca="1">+(C10/100)*E10</f>
        <v>-19.676820404128637</v>
      </c>
      <c r="G10" s="52"/>
      <c r="H10" s="52">
        <f ca="1">HLOOKUP(H$6,DContriDES!$B$86:$ZZ$148,ContriMENSUAL_prueba!$A10,FALSE)</f>
        <v>18.766723792761326</v>
      </c>
      <c r="I10" s="52"/>
      <c r="J10" s="52">
        <f ca="1">HLOOKUP(J$6,DContriDES!$B$152:$ZZ$192,ContriMENSUAL_prueba!$A10,FALSE)</f>
        <v>-100</v>
      </c>
      <c r="K10" s="53">
        <f t="shared" ca="1" si="1"/>
        <v>-18.766723792761326</v>
      </c>
      <c r="L10" s="15"/>
      <c r="M10" s="52">
        <f ca="1">HLOOKUP(M$6,DContriORI!$B$85:$ZZ$148,ContriMENSUAL_prueba!$A10,FALSE)</f>
        <v>18.226942985603216</v>
      </c>
      <c r="N10" s="15"/>
      <c r="O10" s="52">
        <f ca="1">HLOOKUP(O$6,DContriORI!$B$151:$ZZ$191,ContriMENSUAL_prueba!$A10,FALSE)</f>
        <v>-100</v>
      </c>
      <c r="P10" s="15">
        <f t="shared" ca="1" si="2"/>
        <v>-18.226942985603216</v>
      </c>
      <c r="R10" s="541">
        <f>Actualización!D5</f>
        <v>46023</v>
      </c>
      <c r="S10" s="542"/>
      <c r="T10" s="129"/>
      <c r="U10" s="129"/>
    </row>
    <row r="11" spans="1:21" x14ac:dyDescent="0.25">
      <c r="A11">
        <v>7</v>
      </c>
      <c r="B11" s="76" t="s">
        <v>46</v>
      </c>
      <c r="C11" s="77">
        <f ca="1">HLOOKUP(C$6,DContriDES!$B$86:$ZZ$148,ContriMENSUAL_prueba!$A11,FALSE)</f>
        <v>65.539634917811824</v>
      </c>
      <c r="D11" s="77"/>
      <c r="E11" s="77">
        <f ca="1">HLOOKUP(E$6,DContriDES!$B$195:$ZZ$235,ContriMENSUAL_prueba!A11,FALSE)</f>
        <v>-100</v>
      </c>
      <c r="F11" s="78">
        <f t="shared" ca="1" si="0"/>
        <v>-65.539634917811824</v>
      </c>
      <c r="G11" s="77"/>
      <c r="H11" s="77">
        <f ca="1">HLOOKUP(H$6,DContriDES!$B$86:$ZZ$148,ContriMENSUAL_prueba!$A11,FALSE)</f>
        <v>66.620878748089751</v>
      </c>
      <c r="I11" s="77"/>
      <c r="J11" s="77">
        <f ca="1">HLOOKUP(J$6,DContriDES!$B$152:$ZZ$192,ContriMENSUAL_prueba!$A11,FALSE)</f>
        <v>-100</v>
      </c>
      <c r="K11" s="79">
        <f t="shared" ca="1" si="1"/>
        <v>-66.620878748089751</v>
      </c>
      <c r="L11" s="77"/>
      <c r="M11" s="77">
        <f ca="1">HLOOKUP(M$6,DContriORI!$B$85:$ZZ$148,ContriMENSUAL_prueba!$A11,FALSE)</f>
        <v>66.874568150005132</v>
      </c>
      <c r="N11" s="77"/>
      <c r="O11" s="77">
        <f ca="1">HLOOKUP(O$6,DContriORI!$B$151:$ZZ$191,ContriMENSUAL_prueba!$A11,FALSE)</f>
        <v>-100</v>
      </c>
      <c r="P11" s="77">
        <f t="shared" ca="1" si="2"/>
        <v>-66.874568150005132</v>
      </c>
      <c r="R11" s="543"/>
      <c r="S11" s="544"/>
    </row>
    <row r="12" spans="1:21" s="14" customFormat="1" x14ac:dyDescent="0.25">
      <c r="B12" s="2" t="s">
        <v>74</v>
      </c>
      <c r="C12" s="52"/>
      <c r="D12" s="52"/>
      <c r="E12" s="52"/>
      <c r="F12" s="62">
        <f ca="1">+F7-F13</f>
        <v>0</v>
      </c>
      <c r="G12" s="52"/>
      <c r="H12" s="52"/>
      <c r="I12" s="52"/>
      <c r="J12" s="52"/>
      <c r="K12" s="53">
        <f ca="1">+K7-K13</f>
        <v>0</v>
      </c>
      <c r="L12" s="15"/>
      <c r="M12" s="52"/>
      <c r="N12" s="15"/>
      <c r="O12" s="52"/>
      <c r="P12" s="15">
        <f ca="1">+P7-SUM(P8:P11)</f>
        <v>7.9667472618893953E-10</v>
      </c>
      <c r="R12" s="133"/>
      <c r="S12" s="133"/>
    </row>
    <row r="13" spans="1:21" ht="16.5" thickBot="1" x14ac:dyDescent="0.3">
      <c r="B13" s="100" t="s">
        <v>75</v>
      </c>
      <c r="C13" s="94"/>
      <c r="D13" s="94"/>
      <c r="E13" s="94"/>
      <c r="F13" s="95">
        <f ca="1">SUM(F8:F11)</f>
        <v>-99.999999999999986</v>
      </c>
      <c r="G13" s="94"/>
      <c r="H13" s="94"/>
      <c r="I13" s="94"/>
      <c r="J13" s="94"/>
      <c r="K13" s="96">
        <f ca="1">SUM(K8:K11)</f>
        <v>-100</v>
      </c>
      <c r="L13" s="94"/>
      <c r="M13" s="94"/>
      <c r="N13" s="94"/>
      <c r="O13" s="94"/>
      <c r="P13" s="94">
        <f ca="1">SUM(P8:P11)</f>
        <v>-100.00000000079667</v>
      </c>
    </row>
    <row r="14" spans="1:21" ht="16.5" thickTop="1" x14ac:dyDescent="0.25">
      <c r="A14">
        <v>9</v>
      </c>
      <c r="B14" s="102" t="s">
        <v>43</v>
      </c>
      <c r="C14" s="87">
        <f ca="1">HLOOKUP(C$6,DContriDES!$B$86:$ZZ$148,ContriMENSUAL_prueba!$A14,FALSE)</f>
        <v>100</v>
      </c>
      <c r="D14" s="87"/>
      <c r="E14" s="87">
        <f ca="1">HLOOKUP(E$6,DContriDES!$B$195:$ZZ$235,ContriMENSUAL_prueba!A14,FALSE)</f>
        <v>-100</v>
      </c>
      <c r="F14" s="88">
        <f t="shared" ca="1" si="0"/>
        <v>-100</v>
      </c>
      <c r="G14" s="87"/>
      <c r="H14" s="87">
        <f ca="1">HLOOKUP(H$6,DContriDES!$B$86:$ZZ$148,ContriMENSUAL_prueba!$A14,FALSE)</f>
        <v>100</v>
      </c>
      <c r="I14" s="87"/>
      <c r="J14" s="87">
        <f ca="1">HLOOKUP(J$6,DContriDES!$B$152:$ZZ$192,ContriMENSUAL_prueba!$A14,FALSE)</f>
        <v>-100</v>
      </c>
      <c r="K14" s="89">
        <f t="shared" ca="1" si="1"/>
        <v>-100</v>
      </c>
      <c r="L14" s="90"/>
      <c r="M14" s="87">
        <f ca="1">HLOOKUP(M$6,DContriORI!$B$85:$ZZ$148,ContriMENSUAL_prueba!$A14,FALSE)</f>
        <v>100</v>
      </c>
      <c r="N14" s="90"/>
      <c r="O14" s="87">
        <f ca="1">HLOOKUP(O$6,DContriORI!$B$151:$ZZ$191,ContriMENSUAL_prueba!$A14,FALSE)</f>
        <v>-100</v>
      </c>
      <c r="P14" s="90">
        <f t="shared" ca="1" si="2"/>
        <v>-100</v>
      </c>
    </row>
    <row r="15" spans="1:21" x14ac:dyDescent="0.25">
      <c r="A15">
        <v>10</v>
      </c>
      <c r="B15" s="4" t="s">
        <v>47</v>
      </c>
      <c r="C15" s="56">
        <f ca="1">HLOOKUP(C$6,DContriDES!$B$86:$ZZ$148,ContriMENSUAL_prueba!$A15,FALSE)</f>
        <v>66.54045247687047</v>
      </c>
      <c r="D15" s="56"/>
      <c r="E15" s="56">
        <f ca="1">HLOOKUP(E$6,DContriDES!$B$195:$ZZ$235,ContriMENSUAL_prueba!A15,FALSE)</f>
        <v>-100</v>
      </c>
      <c r="F15" s="64">
        <f t="shared" ca="1" si="0"/>
        <v>-66.54045247687047</v>
      </c>
      <c r="G15" s="56"/>
      <c r="H15" s="56">
        <f ca="1">HLOOKUP(H$6,DContriDES!$B$86:$ZZ$148,ContriMENSUAL_prueba!$A15,FALSE)</f>
        <v>65.42678227798207</v>
      </c>
      <c r="I15" s="56"/>
      <c r="J15" s="56">
        <f ca="1">HLOOKUP(J$6,DContriDES!$B$152:$ZZ$192,ContriMENSUAL_prueba!$A15,FALSE)</f>
        <v>-100</v>
      </c>
      <c r="K15" s="57">
        <f t="shared" ca="1" si="1"/>
        <v>-65.42678227798207</v>
      </c>
      <c r="L15" s="17"/>
      <c r="M15" s="56">
        <f ca="1">HLOOKUP(M$6,DContriORI!$B$85:$ZZ$148,ContriMENSUAL_prueba!$A15,FALSE)</f>
        <v>64.593551193257099</v>
      </c>
      <c r="N15" s="17"/>
      <c r="O15" s="56">
        <f ca="1">HLOOKUP(O$6,DContriORI!$B$151:$ZZ$191,ContriMENSUAL_prueba!$A15,FALSE)</f>
        <v>-100</v>
      </c>
      <c r="P15" s="17">
        <f t="shared" ca="1" si="2"/>
        <v>-64.593551193257099</v>
      </c>
    </row>
    <row r="16" spans="1:21" x14ac:dyDescent="0.25">
      <c r="A16">
        <v>11</v>
      </c>
      <c r="B16" s="5" t="s">
        <v>48</v>
      </c>
      <c r="C16" s="58">
        <f ca="1">HLOOKUP(C$6,DContriDES!$B$86:$ZZ$148,ContriMENSUAL_prueba!$A16,FALSE)</f>
        <v>27.001439261668786</v>
      </c>
      <c r="D16" s="58"/>
      <c r="E16" s="58">
        <f ca="1">HLOOKUP(E$6,DContriDES!$B$195:$ZZ$235,ContriMENSUAL_prueba!A16,FALSE)</f>
        <v>-100</v>
      </c>
      <c r="F16" s="65">
        <f t="shared" ca="1" si="0"/>
        <v>-27.001439261668786</v>
      </c>
      <c r="G16" s="58"/>
      <c r="H16" s="58">
        <f ca="1">HLOOKUP(H$6,DContriDES!$B$86:$ZZ$148,ContriMENSUAL_prueba!$A16,FALSE)</f>
        <v>27.76510528891939</v>
      </c>
      <c r="I16" s="58"/>
      <c r="J16" s="58">
        <f ca="1">HLOOKUP(J$6,DContriDES!$B$152:$ZZ$192,ContriMENSUAL_prueba!$A16,FALSE)</f>
        <v>-100</v>
      </c>
      <c r="K16" s="59">
        <f t="shared" ca="1" si="1"/>
        <v>-27.76510528891939</v>
      </c>
      <c r="L16" s="18"/>
      <c r="M16" s="58">
        <f ca="1">HLOOKUP(M$6,DContriORI!$B$85:$ZZ$148,ContriMENSUAL_prueba!$A16,FALSE)</f>
        <v>27.924462125728429</v>
      </c>
      <c r="N16" s="18"/>
      <c r="O16" s="58">
        <f ca="1">HLOOKUP(O$6,DContriORI!$B$151:$ZZ$191,ContriMENSUAL_prueba!$A16,FALSE)</f>
        <v>-100</v>
      </c>
      <c r="P16" s="18">
        <f t="shared" ca="1" si="2"/>
        <v>-27.924462125728429</v>
      </c>
    </row>
    <row r="17" spans="1:16" x14ac:dyDescent="0.25">
      <c r="A17">
        <v>12</v>
      </c>
      <c r="B17" s="6" t="s">
        <v>4</v>
      </c>
      <c r="C17" s="56">
        <f ca="1">HLOOKUP(C$6,DContriDES!$B$86:$ZZ$148,ContriMENSUAL_prueba!$A17,FALSE)</f>
        <v>6.4581082614607457</v>
      </c>
      <c r="D17" s="56"/>
      <c r="E17" s="56">
        <f ca="1">HLOOKUP(E$6,DContriDES!$B$195:$ZZ$235,ContriMENSUAL_prueba!A17,FALSE)</f>
        <v>-100</v>
      </c>
      <c r="F17" s="64">
        <f t="shared" ca="1" si="0"/>
        <v>-6.4581082614607457</v>
      </c>
      <c r="G17" s="56"/>
      <c r="H17" s="56">
        <f ca="1">HLOOKUP(H$6,DContriDES!$B$86:$ZZ$148,ContriMENSUAL_prueba!$A17,FALSE)</f>
        <v>6.8081124330985361</v>
      </c>
      <c r="I17" s="56"/>
      <c r="J17" s="56">
        <f ca="1">HLOOKUP(J$6,DContriDES!$B$152:$ZZ$192,ContriMENSUAL_prueba!$A17,FALSE)</f>
        <v>-100</v>
      </c>
      <c r="K17" s="57">
        <f t="shared" ca="1" si="1"/>
        <v>-6.8081124330985361</v>
      </c>
      <c r="L17" s="56"/>
      <c r="M17" s="56">
        <f ca="1">HLOOKUP(M$6,DContriORI!$B$85:$ZZ$148,ContriMENSUAL_prueba!$A17,FALSE)</f>
        <v>7.4819866810054565</v>
      </c>
      <c r="N17" s="56"/>
      <c r="O17" s="56">
        <f ca="1">HLOOKUP(O$6,DContriORI!$B$151:$ZZ$191,ContriMENSUAL_prueba!$A17,FALSE)</f>
        <v>-100</v>
      </c>
      <c r="P17" s="56">
        <f t="shared" ca="1" si="2"/>
        <v>-7.4819866810054565</v>
      </c>
    </row>
    <row r="18" spans="1:16" x14ac:dyDescent="0.25">
      <c r="B18" s="5" t="s">
        <v>74</v>
      </c>
      <c r="C18" s="58"/>
      <c r="D18" s="58"/>
      <c r="E18" s="58"/>
      <c r="F18" s="65">
        <f ca="1">+F14-SUM(F15:F17)</f>
        <v>0</v>
      </c>
      <c r="G18" s="58"/>
      <c r="H18" s="58"/>
      <c r="I18" s="58"/>
      <c r="J18" s="58"/>
      <c r="K18" s="59">
        <f ca="1">+K14-SUM(K15:K17)</f>
        <v>0</v>
      </c>
      <c r="L18" s="18"/>
      <c r="M18" s="58"/>
      <c r="N18" s="18"/>
      <c r="O18" s="58"/>
      <c r="P18" s="18">
        <f ca="1">+P14-SUM(P15:P17)</f>
        <v>-9.0238927441532724E-12</v>
      </c>
    </row>
    <row r="19" spans="1:16" ht="16.5" thickBot="1" x14ac:dyDescent="0.3">
      <c r="B19" s="93" t="s">
        <v>76</v>
      </c>
      <c r="C19" s="94"/>
      <c r="D19" s="94"/>
      <c r="E19" s="94"/>
      <c r="F19" s="95">
        <f ca="1">SUM(F15:F17)</f>
        <v>-100</v>
      </c>
      <c r="G19" s="94"/>
      <c r="H19" s="94"/>
      <c r="I19" s="94"/>
      <c r="J19" s="94"/>
      <c r="K19" s="96">
        <f ca="1">SUM(K15:K17)</f>
        <v>-100</v>
      </c>
      <c r="L19" s="94"/>
      <c r="M19" s="94"/>
      <c r="N19" s="94"/>
      <c r="O19" s="94"/>
      <c r="P19" s="94">
        <f ca="1">SUM(P15:P17)</f>
        <v>-99.999999999990976</v>
      </c>
    </row>
    <row r="20" spans="1:16" ht="17.25" thickTop="1" thickBot="1" x14ac:dyDescent="0.3">
      <c r="A20">
        <v>13</v>
      </c>
      <c r="B20" s="102" t="s">
        <v>49</v>
      </c>
      <c r="C20" s="87">
        <f ca="1">HLOOKUP(C$6,DContriDES!$B$86:$ZZ$148,ContriMENSUAL_prueba!$A20,FALSE)</f>
        <v>100</v>
      </c>
      <c r="D20" s="87"/>
      <c r="E20" s="87">
        <f ca="1">HLOOKUP(E$6,DContriDES!$B$195:$ZZ$235,ContriMENSUAL_prueba!A20,FALSE)</f>
        <v>-100</v>
      </c>
      <c r="F20" s="88">
        <f t="shared" ca="1" si="0"/>
        <v>-100</v>
      </c>
      <c r="G20" s="87"/>
      <c r="H20" s="87">
        <f ca="1">HLOOKUP(H$6,DContriDES!$B$86:$ZZ$148,ContriMENSUAL_prueba!$A20,FALSE)</f>
        <v>100</v>
      </c>
      <c r="I20" s="87"/>
      <c r="J20" s="87">
        <f ca="1">HLOOKUP(J$6,DContriDES!$B$152:$ZZ$192,ContriMENSUAL_prueba!$A20,FALSE)</f>
        <v>-100</v>
      </c>
      <c r="K20" s="89">
        <f t="shared" ca="1" si="1"/>
        <v>-100</v>
      </c>
      <c r="L20" s="90"/>
      <c r="M20" s="87">
        <f ca="1">HLOOKUP(M$6,DContriORI!$B$85:$ZZ$148,ContriMENSUAL_prueba!$A20,FALSE)</f>
        <v>100</v>
      </c>
      <c r="N20" s="90"/>
      <c r="O20" s="87">
        <f ca="1">HLOOKUP(O$6,DContriORI!$B$151:$ZZ$191,ContriMENSUAL_prueba!$A20,FALSE)</f>
        <v>-100</v>
      </c>
      <c r="P20" s="90">
        <f t="shared" ca="1" si="2"/>
        <v>-100</v>
      </c>
    </row>
    <row r="21" spans="1:16" ht="16.5" thickTop="1" x14ac:dyDescent="0.25">
      <c r="A21">
        <v>15</v>
      </c>
      <c r="B21" s="491" t="s">
        <v>8</v>
      </c>
      <c r="C21" s="492">
        <f ca="1">HLOOKUP(C$6,DContriDES!$B$86:$ZZ$148,ContriMENSUAL_prueba!$A21,FALSE)</f>
        <v>100</v>
      </c>
      <c r="D21" s="492"/>
      <c r="E21" s="492">
        <f ca="1">HLOOKUP(E$6,DContriDES!$B$195:$ZZ$235,ContriMENSUAL_prueba!A21,FALSE)</f>
        <v>-100</v>
      </c>
      <c r="F21" s="493">
        <f t="shared" ca="1" si="0"/>
        <v>-100</v>
      </c>
      <c r="G21" s="492"/>
      <c r="H21" s="492">
        <f ca="1">HLOOKUP(H$6,DContriDES!$B$86:$ZZ$148,ContriMENSUAL_prueba!$A21,FALSE)</f>
        <v>100</v>
      </c>
      <c r="I21" s="492"/>
      <c r="J21" s="492">
        <f ca="1">HLOOKUP(J$6,DContriDES!$B$152:$ZZ$192,ContriMENSUAL_prueba!$A21,FALSE)</f>
        <v>-100</v>
      </c>
      <c r="K21" s="494">
        <f t="shared" ca="1" si="1"/>
        <v>-100</v>
      </c>
      <c r="L21" s="492"/>
      <c r="M21" s="492">
        <f ca="1">HLOOKUP(M$6,DContriORI!$B$85:$ZZ$148,ContriMENSUAL_prueba!$A21,FALSE)</f>
        <v>100</v>
      </c>
      <c r="N21" s="492"/>
      <c r="O21" s="492">
        <f ca="1">HLOOKUP(O$6,DContriORI!$B$151:$ZZ$191,ContriMENSUAL_prueba!$A21,FALSE)</f>
        <v>-100</v>
      </c>
      <c r="P21" s="492">
        <f t="shared" ca="1" si="2"/>
        <v>-100</v>
      </c>
    </row>
    <row r="22" spans="1:16" x14ac:dyDescent="0.25">
      <c r="A22">
        <v>16</v>
      </c>
      <c r="B22" s="4" t="s">
        <v>9</v>
      </c>
      <c r="C22" s="56">
        <f ca="1">HLOOKUP(C$6,DContriDES!$B$86:$ZZ$148,ContriMENSUAL_prueba!$A22,FALSE)</f>
        <v>73.400655127278242</v>
      </c>
      <c r="D22" s="56"/>
      <c r="E22" s="56">
        <f ca="1">HLOOKUP(E$6,DContriDES!$B$195:$ZZ$235,ContriMENSUAL_prueba!A22,FALSE)</f>
        <v>-100</v>
      </c>
      <c r="F22" s="64">
        <f t="shared" ca="1" si="0"/>
        <v>-73.400655127278242</v>
      </c>
      <c r="G22" s="56"/>
      <c r="H22" s="56">
        <f ca="1">HLOOKUP(H$6,DContriDES!$B$86:$ZZ$148,ContriMENSUAL_prueba!$A22,FALSE)</f>
        <v>71.764255579763159</v>
      </c>
      <c r="I22" s="56"/>
      <c r="J22" s="56">
        <f ca="1">HLOOKUP(J$6,DContriDES!$B$152:$ZZ$192,ContriMENSUAL_prueba!$A22,FALSE)</f>
        <v>-100</v>
      </c>
      <c r="K22" s="57">
        <f t="shared" ca="1" si="1"/>
        <v>-71.764255579763159</v>
      </c>
      <c r="L22" s="17"/>
      <c r="M22" s="56">
        <f ca="1">HLOOKUP(M$6,DContriORI!$B$85:$ZZ$148,ContriMENSUAL_prueba!$A22,FALSE)</f>
        <v>71.612781573443669</v>
      </c>
      <c r="N22" s="17"/>
      <c r="O22" s="56">
        <f ca="1">HLOOKUP(O$6,DContriORI!$B$151:$ZZ$191,ContriMENSUAL_prueba!$A22,FALSE)</f>
        <v>-100</v>
      </c>
      <c r="P22" s="17">
        <f t="shared" ca="1" si="2"/>
        <v>-71.612781573443669</v>
      </c>
    </row>
    <row r="23" spans="1:16" x14ac:dyDescent="0.25">
      <c r="A23">
        <v>17</v>
      </c>
      <c r="B23" s="7" t="s">
        <v>10</v>
      </c>
      <c r="C23" s="60">
        <f ca="1">HLOOKUP(C$6,DContriDES!$B$86:$ZZ$148,ContriMENSUAL_prueba!$A23,FALSE)</f>
        <v>14.713923134324219</v>
      </c>
      <c r="D23" s="60"/>
      <c r="E23" s="60">
        <f ca="1">HLOOKUP(E$6,DContriDES!$B$195:$ZZ$235,ContriMENSUAL_prueba!A23,FALSE)</f>
        <v>-100</v>
      </c>
      <c r="F23" s="66">
        <f t="shared" ca="1" si="0"/>
        <v>-14.713923134324219</v>
      </c>
      <c r="G23" s="60"/>
      <c r="H23" s="60">
        <f ca="1">HLOOKUP(H$6,DContriDES!$B$86:$ZZ$148,ContriMENSUAL_prueba!$A23,FALSE)</f>
        <v>15.041213673460168</v>
      </c>
      <c r="I23" s="60"/>
      <c r="J23" s="60">
        <f ca="1">HLOOKUP(J$6,DContriDES!$B$152:$ZZ$192,ContriMENSUAL_prueba!$A23,FALSE)</f>
        <v>-100</v>
      </c>
      <c r="K23" s="61">
        <f t="shared" ca="1" si="1"/>
        <v>-15.041213673460168</v>
      </c>
      <c r="L23" s="19"/>
      <c r="M23" s="60">
        <f ca="1">HLOOKUP(M$6,DContriORI!$B$85:$ZZ$148,ContriMENSUAL_prueba!$A23,FALSE)</f>
        <v>14.55764224605095</v>
      </c>
      <c r="N23" s="19"/>
      <c r="O23" s="60">
        <f ca="1">HLOOKUP(O$6,DContriORI!$B$151:$ZZ$191,ContriMENSUAL_prueba!$A23,FALSE)</f>
        <v>-100</v>
      </c>
      <c r="P23" s="19">
        <f t="shared" ca="1" si="2"/>
        <v>-14.55764224605095</v>
      </c>
    </row>
    <row r="24" spans="1:16" x14ac:dyDescent="0.25">
      <c r="A24">
        <v>18</v>
      </c>
      <c r="B24" s="6" t="s">
        <v>11</v>
      </c>
      <c r="C24" s="56">
        <f ca="1">HLOOKUP(C$6,DContriDES!$B$86:$ZZ$148,ContriMENSUAL_prueba!$A24,FALSE)</f>
        <v>11.885421738397547</v>
      </c>
      <c r="D24" s="56"/>
      <c r="E24" s="56">
        <f ca="1">HLOOKUP(E$6,DContriDES!$B$195:$ZZ$235,ContriMENSUAL_prueba!A24,FALSE)</f>
        <v>-100</v>
      </c>
      <c r="F24" s="64">
        <f t="shared" ca="1" si="0"/>
        <v>-11.885421738397547</v>
      </c>
      <c r="G24" s="56"/>
      <c r="H24" s="56">
        <f ca="1">HLOOKUP(H$6,DContriDES!$B$86:$ZZ$148,ContriMENSUAL_prueba!$A24,FALSE)</f>
        <v>13.194530746776669</v>
      </c>
      <c r="I24" s="56"/>
      <c r="J24" s="56">
        <f ca="1">HLOOKUP(J$6,DContriDES!$B$152:$ZZ$192,ContriMENSUAL_prueba!$A24,FALSE)</f>
        <v>-100</v>
      </c>
      <c r="K24" s="57">
        <f t="shared" ca="1" si="1"/>
        <v>-13.194530746776669</v>
      </c>
      <c r="L24" s="56"/>
      <c r="M24" s="56">
        <f ca="1">HLOOKUP(M$6,DContriORI!$B$85:$ZZ$148,ContriMENSUAL_prueba!$A24,FALSE)</f>
        <v>13.829576180499444</v>
      </c>
      <c r="N24" s="56"/>
      <c r="O24" s="56">
        <f ca="1">HLOOKUP(O$6,DContriORI!$B$151:$ZZ$191,ContriMENSUAL_prueba!$A24,FALSE)</f>
        <v>-100</v>
      </c>
      <c r="P24" s="56">
        <f t="shared" ca="1" si="2"/>
        <v>-13.829576180499444</v>
      </c>
    </row>
    <row r="25" spans="1:16" x14ac:dyDescent="0.25">
      <c r="B25" s="99" t="s">
        <v>74</v>
      </c>
      <c r="C25" s="58"/>
      <c r="D25" s="58"/>
      <c r="E25" s="58"/>
      <c r="F25" s="65">
        <f ca="1">+F21-SUM(F22:F24)</f>
        <v>0</v>
      </c>
      <c r="G25" s="58"/>
      <c r="H25" s="58"/>
      <c r="I25" s="58"/>
      <c r="J25" s="58"/>
      <c r="K25" s="59">
        <f ca="1">+K21-SUM(K22:K24)</f>
        <v>0</v>
      </c>
      <c r="L25" s="58"/>
      <c r="M25" s="58"/>
      <c r="N25" s="58"/>
      <c r="O25" s="58"/>
      <c r="P25" s="58">
        <f ca="1">+P21-SUM(P22:P24)</f>
        <v>-5.9401372709544376E-12</v>
      </c>
    </row>
    <row r="26" spans="1:16" ht="16.5" thickBot="1" x14ac:dyDescent="0.3">
      <c r="B26" s="93" t="s">
        <v>77</v>
      </c>
      <c r="C26" s="94"/>
      <c r="D26" s="94"/>
      <c r="E26" s="94"/>
      <c r="F26" s="95">
        <f ca="1">SUM(F22:F24)</f>
        <v>-100</v>
      </c>
      <c r="G26" s="94"/>
      <c r="H26" s="94"/>
      <c r="I26" s="94"/>
      <c r="J26" s="94"/>
      <c r="K26" s="96">
        <f ca="1">SUM(K22:K24)</f>
        <v>-99.999999999999986</v>
      </c>
      <c r="L26" s="94"/>
      <c r="M26" s="94"/>
      <c r="N26" s="94"/>
      <c r="O26" s="94"/>
      <c r="P26" s="94">
        <f ca="1">SUM(P22:P24)</f>
        <v>-99.99999999999406</v>
      </c>
    </row>
    <row r="27" spans="1:16" ht="16.5" thickTop="1" x14ac:dyDescent="0.25">
      <c r="A27">
        <v>19</v>
      </c>
      <c r="B27" s="102" t="s">
        <v>50</v>
      </c>
      <c r="C27" s="87">
        <f ca="1">HLOOKUP(C$6,DContriDES!$B$86:$ZZ$148,ContriMENSUAL_prueba!$A27,FALSE)</f>
        <v>100</v>
      </c>
      <c r="D27" s="87"/>
      <c r="E27" s="87">
        <f ca="1">HLOOKUP(E$6,DContriDES!$B$195:$ZZ$235,ContriMENSUAL_prueba!A27,FALSE)</f>
        <v>-100</v>
      </c>
      <c r="F27" s="88">
        <f t="shared" ca="1" si="0"/>
        <v>-100</v>
      </c>
      <c r="G27" s="87"/>
      <c r="H27" s="87">
        <f ca="1">HLOOKUP(H$6,DContriDES!$B$86:$ZZ$148,ContriMENSUAL_prueba!$A27,FALSE)</f>
        <v>100</v>
      </c>
      <c r="I27" s="87"/>
      <c r="J27" s="87">
        <f ca="1">HLOOKUP(J$6,DContriDES!$B$152:$ZZ$192,ContriMENSUAL_prueba!$A27,FALSE)</f>
        <v>-100</v>
      </c>
      <c r="K27" s="89">
        <f t="shared" ca="1" si="1"/>
        <v>-100</v>
      </c>
      <c r="L27" s="90"/>
      <c r="M27" s="87">
        <f ca="1">HLOOKUP(M$6,DContriORI!$B$85:$ZZ$148,ContriMENSUAL_prueba!$A27,FALSE)</f>
        <v>100</v>
      </c>
      <c r="N27" s="90"/>
      <c r="O27" s="87">
        <f ca="1">HLOOKUP(O$6,DContriORI!$B$151:$ZZ$191,ContriMENSUAL_prueba!$A27,FALSE)</f>
        <v>-100</v>
      </c>
      <c r="P27" s="90">
        <f t="shared" ca="1" si="2"/>
        <v>-100</v>
      </c>
    </row>
    <row r="28" spans="1:16" x14ac:dyDescent="0.25">
      <c r="A28">
        <v>20</v>
      </c>
      <c r="B28" s="8" t="s">
        <v>13</v>
      </c>
      <c r="C28" s="44">
        <f ca="1">HLOOKUP(C$6,DContriDES!$B$86:$ZZ$148,ContriMENSUAL_prueba!$A28,FALSE)</f>
        <v>18.999381836662106</v>
      </c>
      <c r="D28" s="44"/>
      <c r="E28" s="44">
        <f ca="1">HLOOKUP(E$6,DContriDES!$B$195:$ZZ$235,ContriMENSUAL_prueba!A28,FALSE)</f>
        <v>-100</v>
      </c>
      <c r="F28" s="41">
        <f t="shared" ca="1" si="0"/>
        <v>-18.999381836662106</v>
      </c>
      <c r="G28" s="44"/>
      <c r="H28" s="44">
        <f ca="1">HLOOKUP(H$6,DContriDES!$B$86:$ZZ$148,ContriMENSUAL_prueba!$A28,FALSE)</f>
        <v>19.140931776439913</v>
      </c>
      <c r="I28" s="44"/>
      <c r="J28" s="44">
        <f ca="1">HLOOKUP(J$6,DContriDES!$B$152:$ZZ$192,ContriMENSUAL_prueba!$A28,FALSE)</f>
        <v>-100</v>
      </c>
      <c r="K28" s="48">
        <f t="shared" ca="1" si="1"/>
        <v>-19.140931776439913</v>
      </c>
      <c r="L28" s="20"/>
      <c r="M28" s="44">
        <f ca="1">HLOOKUP(M$6,DContriORI!$B$85:$ZZ$148,ContriMENSUAL_prueba!$A28,FALSE)</f>
        <v>20.007970864411124</v>
      </c>
      <c r="N28" s="20"/>
      <c r="O28" s="44">
        <f ca="1">HLOOKUP(O$6,DContriORI!$B$151:$ZZ$191,ContriMENSUAL_prueba!$A28,FALSE)</f>
        <v>-100</v>
      </c>
      <c r="P28" s="20">
        <f t="shared" ca="1" si="2"/>
        <v>-20.007970864411124</v>
      </c>
    </row>
    <row r="29" spans="1:16" x14ac:dyDescent="0.25">
      <c r="A29">
        <v>21</v>
      </c>
      <c r="B29" s="9" t="s">
        <v>14</v>
      </c>
      <c r="C29" s="45">
        <f ca="1">HLOOKUP(C$6,DContriDES!$B$86:$ZZ$148,ContriMENSUAL_prueba!$A29,FALSE)</f>
        <v>4.7923576403010895</v>
      </c>
      <c r="D29" s="45"/>
      <c r="E29" s="45">
        <f ca="1">HLOOKUP(E$6,DContriDES!$B$195:$ZZ$235,ContriMENSUAL_prueba!A29,FALSE)</f>
        <v>-100</v>
      </c>
      <c r="F29" s="42">
        <f t="shared" ca="1" si="0"/>
        <v>-4.7923576403010895</v>
      </c>
      <c r="G29" s="45"/>
      <c r="H29" s="45">
        <f ca="1">HLOOKUP(H$6,DContriDES!$B$86:$ZZ$148,ContriMENSUAL_prueba!$A29,FALSE)</f>
        <v>4.927335284025137</v>
      </c>
      <c r="I29" s="45"/>
      <c r="J29" s="45">
        <f ca="1">HLOOKUP(J$6,DContriDES!$B$152:$ZZ$192,ContriMENSUAL_prueba!$A29,FALSE)</f>
        <v>-100</v>
      </c>
      <c r="K29" s="49">
        <f t="shared" ca="1" si="1"/>
        <v>-4.927335284025137</v>
      </c>
      <c r="L29" s="21"/>
      <c r="M29" s="45">
        <f ca="1">HLOOKUP(M$6,DContriORI!$B$85:$ZZ$148,ContriMENSUAL_prueba!$A29,FALSE)</f>
        <v>4.5389487141883738</v>
      </c>
      <c r="N29" s="21"/>
      <c r="O29" s="45">
        <f ca="1">HLOOKUP(O$6,DContriORI!$B$151:$ZZ$191,ContriMENSUAL_prueba!$A29,FALSE)</f>
        <v>-100</v>
      </c>
      <c r="P29" s="21">
        <f t="shared" ca="1" si="2"/>
        <v>-4.5389487141883738</v>
      </c>
    </row>
    <row r="30" spans="1:16" x14ac:dyDescent="0.25">
      <c r="A30">
        <v>22</v>
      </c>
      <c r="B30" s="8" t="s">
        <v>15</v>
      </c>
      <c r="C30" s="44">
        <f ca="1">HLOOKUP(C$6,DContriDES!$B$86:$ZZ$148,ContriMENSUAL_prueba!$A30,FALSE)</f>
        <v>0.47844730997526791</v>
      </c>
      <c r="D30" s="44"/>
      <c r="E30" s="44">
        <f ca="1">HLOOKUP(E$6,DContriDES!$B$195:$ZZ$235,ContriMENSUAL_prueba!A30,FALSE)</f>
        <v>-100</v>
      </c>
      <c r="F30" s="41">
        <f t="shared" ca="1" si="0"/>
        <v>-0.47844730997526791</v>
      </c>
      <c r="G30" s="44"/>
      <c r="H30" s="44">
        <f ca="1">HLOOKUP(H$6,DContriDES!$B$86:$ZZ$148,ContriMENSUAL_prueba!$A30,FALSE)</f>
        <v>0.49449932596386853</v>
      </c>
      <c r="I30" s="44"/>
      <c r="J30" s="44">
        <f ca="1">HLOOKUP(J$6,DContriDES!$B$152:$ZZ$192,ContriMENSUAL_prueba!$A30,FALSE)</f>
        <v>-100</v>
      </c>
      <c r="K30" s="48">
        <f t="shared" ca="1" si="1"/>
        <v>-0.49449932596386853</v>
      </c>
      <c r="L30" s="20"/>
      <c r="M30" s="44">
        <f ca="1">HLOOKUP(M$6,DContriORI!$B$85:$ZZ$148,ContriMENSUAL_prueba!$A30,FALSE)</f>
        <v>0.4908837684972186</v>
      </c>
      <c r="N30" s="20"/>
      <c r="O30" s="44">
        <f ca="1">HLOOKUP(O$6,DContriORI!$B$151:$ZZ$191,ContriMENSUAL_prueba!$A30,FALSE)</f>
        <v>-100</v>
      </c>
      <c r="P30" s="20">
        <f t="shared" ca="1" si="2"/>
        <v>-0.4908837684972186</v>
      </c>
    </row>
    <row r="31" spans="1:16" x14ac:dyDescent="0.25">
      <c r="A31">
        <v>23</v>
      </c>
      <c r="B31" s="9" t="s">
        <v>16</v>
      </c>
      <c r="C31" s="45">
        <f ca="1">HLOOKUP(C$6,DContriDES!$B$86:$ZZ$148,ContriMENSUAL_prueba!$A31,FALSE)</f>
        <v>0.30104394701109749</v>
      </c>
      <c r="D31" s="45"/>
      <c r="E31" s="45">
        <f ca="1">HLOOKUP(E$6,DContriDES!$B$195:$ZZ$235,ContriMENSUAL_prueba!A31,FALSE)</f>
        <v>-100</v>
      </c>
      <c r="F31" s="42">
        <f t="shared" ca="1" si="0"/>
        <v>-0.30104394701109749</v>
      </c>
      <c r="G31" s="45"/>
      <c r="H31" s="45">
        <f ca="1">HLOOKUP(H$6,DContriDES!$B$86:$ZZ$148,ContriMENSUAL_prueba!$A31,FALSE)</f>
        <v>0.31752287653541822</v>
      </c>
      <c r="I31" s="45"/>
      <c r="J31" s="45">
        <f ca="1">HLOOKUP(J$6,DContriDES!$B$152:$ZZ$192,ContriMENSUAL_prueba!$A31,FALSE)</f>
        <v>-100</v>
      </c>
      <c r="K31" s="49">
        <f t="shared" ca="1" si="1"/>
        <v>-0.31752287653541822</v>
      </c>
      <c r="L31" s="21"/>
      <c r="M31" s="45">
        <f ca="1">HLOOKUP(M$6,DContriORI!$B$85:$ZZ$148,ContriMENSUAL_prueba!$A31,FALSE)</f>
        <v>0.29053436660118187</v>
      </c>
      <c r="N31" s="21"/>
      <c r="O31" s="45">
        <f ca="1">HLOOKUP(O$6,DContriORI!$B$151:$ZZ$191,ContriMENSUAL_prueba!$A31,FALSE)</f>
        <v>-100</v>
      </c>
      <c r="P31" s="21">
        <f t="shared" ca="1" si="2"/>
        <v>-0.29053436660118187</v>
      </c>
    </row>
    <row r="32" spans="1:16" x14ac:dyDescent="0.25">
      <c r="A32">
        <v>24</v>
      </c>
      <c r="B32" s="8" t="s">
        <v>17</v>
      </c>
      <c r="C32" s="44">
        <f ca="1">HLOOKUP(C$6,DContriDES!$B$86:$ZZ$148,ContriMENSUAL_prueba!$A32,FALSE)</f>
        <v>0.91733476766180633</v>
      </c>
      <c r="D32" s="44"/>
      <c r="E32" s="44">
        <f ca="1">HLOOKUP(E$6,DContriDES!$B$195:$ZZ$235,ContriMENSUAL_prueba!A32,FALSE)</f>
        <v>-100</v>
      </c>
      <c r="F32" s="41">
        <f t="shared" ca="1" si="0"/>
        <v>-0.91733476766180633</v>
      </c>
      <c r="G32" s="44"/>
      <c r="H32" s="44">
        <f ca="1">HLOOKUP(H$6,DContriDES!$B$86:$ZZ$148,ContriMENSUAL_prueba!$A32,FALSE)</f>
        <v>1.0051725221665637</v>
      </c>
      <c r="I32" s="44"/>
      <c r="J32" s="44">
        <f ca="1">HLOOKUP(J$6,DContriDES!$B$152:$ZZ$192,ContriMENSUAL_prueba!$A32,FALSE)</f>
        <v>-100</v>
      </c>
      <c r="K32" s="48">
        <f t="shared" ca="1" si="1"/>
        <v>-1.0051725221665637</v>
      </c>
      <c r="L32" s="20"/>
      <c r="M32" s="44">
        <f ca="1">HLOOKUP(M$6,DContriORI!$B$85:$ZZ$148,ContriMENSUAL_prueba!$A32,FALSE)</f>
        <v>0.95373817164065033</v>
      </c>
      <c r="N32" s="20"/>
      <c r="O32" s="44">
        <f ca="1">HLOOKUP(O$6,DContriORI!$B$151:$ZZ$191,ContriMENSUAL_prueba!$A32,FALSE)</f>
        <v>-100</v>
      </c>
      <c r="P32" s="20">
        <f t="shared" ca="1" si="2"/>
        <v>-0.95373817164065033</v>
      </c>
    </row>
    <row r="33" spans="1:16" ht="30" x14ac:dyDescent="0.25">
      <c r="A33">
        <v>25</v>
      </c>
      <c r="B33" s="9" t="s">
        <v>51</v>
      </c>
      <c r="C33" s="45">
        <f ca="1">HLOOKUP(C$6,DContriDES!$B$86:$ZZ$148,ContriMENSUAL_prueba!$A33,FALSE)</f>
        <v>0.4352803071252252</v>
      </c>
      <c r="D33" s="45"/>
      <c r="E33" s="45">
        <f ca="1">HLOOKUP(E$6,DContriDES!$B$195:$ZZ$235,ContriMENSUAL_prueba!A33,FALSE)</f>
        <v>-100</v>
      </c>
      <c r="F33" s="42">
        <f t="shared" ca="1" si="0"/>
        <v>-0.4352803071252252</v>
      </c>
      <c r="G33" s="45"/>
      <c r="H33" s="45">
        <f ca="1">HLOOKUP(H$6,DContriDES!$B$86:$ZZ$148,ContriMENSUAL_prueba!$A33,FALSE)</f>
        <v>0.47136357940370194</v>
      </c>
      <c r="I33" s="45"/>
      <c r="J33" s="45">
        <f ca="1">HLOOKUP(J$6,DContriDES!$B$152:$ZZ$192,ContriMENSUAL_prueba!$A33,FALSE)</f>
        <v>-100</v>
      </c>
      <c r="K33" s="49">
        <f t="shared" ca="1" si="1"/>
        <v>-0.47136357940370194</v>
      </c>
      <c r="L33" s="21"/>
      <c r="M33" s="45">
        <f ca="1">HLOOKUP(M$6,DContriORI!$B$85:$ZZ$148,ContriMENSUAL_prueba!$A33,FALSE)</f>
        <v>0.44936149033676942</v>
      </c>
      <c r="N33" s="21"/>
      <c r="O33" s="45">
        <f ca="1">HLOOKUP(O$6,DContriORI!$B$151:$ZZ$191,ContriMENSUAL_prueba!$A33,FALSE)</f>
        <v>-100</v>
      </c>
      <c r="P33" s="21">
        <f t="shared" ca="1" si="2"/>
        <v>-0.44936149033676942</v>
      </c>
    </row>
    <row r="34" spans="1:16" x14ac:dyDescent="0.25">
      <c r="A34">
        <v>26</v>
      </c>
      <c r="B34" s="8" t="s">
        <v>19</v>
      </c>
      <c r="C34" s="44">
        <f ca="1">HLOOKUP(C$6,DContriDES!$B$86:$ZZ$148,ContriMENSUAL_prueba!$A34,FALSE)</f>
        <v>0.60946325782317656</v>
      </c>
      <c r="D34" s="44"/>
      <c r="E34" s="44">
        <f ca="1">HLOOKUP(E$6,DContriDES!$B$195:$ZZ$235,ContriMENSUAL_prueba!A34,FALSE)</f>
        <v>-100</v>
      </c>
      <c r="F34" s="41">
        <f t="shared" ca="1" si="0"/>
        <v>-0.60946325782317656</v>
      </c>
      <c r="G34" s="44"/>
      <c r="H34" s="44">
        <f ca="1">HLOOKUP(H$6,DContriDES!$B$86:$ZZ$148,ContriMENSUAL_prueba!$A34,FALSE)</f>
        <v>0.64191986350351282</v>
      </c>
      <c r="I34" s="44"/>
      <c r="J34" s="44">
        <f ca="1">HLOOKUP(J$6,DContriDES!$B$152:$ZZ$192,ContriMENSUAL_prueba!$A34,FALSE)</f>
        <v>-100</v>
      </c>
      <c r="K34" s="48">
        <f t="shared" ca="1" si="1"/>
        <v>-0.64191986350351282</v>
      </c>
      <c r="L34" s="20"/>
      <c r="M34" s="44">
        <f ca="1">HLOOKUP(M$6,DContriORI!$B$85:$ZZ$148,ContriMENSUAL_prueba!$A34,FALSE)</f>
        <v>0.61296010877361795</v>
      </c>
      <c r="N34" s="20"/>
      <c r="O34" s="44">
        <f ca="1">HLOOKUP(O$6,DContriORI!$B$151:$ZZ$191,ContriMENSUAL_prueba!$A34,FALSE)</f>
        <v>-100</v>
      </c>
      <c r="P34" s="20">
        <f t="shared" ca="1" si="2"/>
        <v>-0.61296010877361795</v>
      </c>
    </row>
    <row r="35" spans="1:16" x14ac:dyDescent="0.25">
      <c r="A35">
        <v>27</v>
      </c>
      <c r="B35" s="9" t="s">
        <v>20</v>
      </c>
      <c r="C35" s="45">
        <f ca="1">HLOOKUP(C$6,DContriDES!$B$86:$ZZ$148,ContriMENSUAL_prueba!$A35,FALSE)</f>
        <v>1.9006591767683052</v>
      </c>
      <c r="D35" s="45"/>
      <c r="E35" s="45">
        <f ca="1">HLOOKUP(E$6,DContriDES!$B$195:$ZZ$235,ContriMENSUAL_prueba!A35,FALSE)</f>
        <v>-100</v>
      </c>
      <c r="F35" s="42">
        <f t="shared" ca="1" si="0"/>
        <v>-1.9006591767683052</v>
      </c>
      <c r="G35" s="45"/>
      <c r="H35" s="45">
        <f ca="1">HLOOKUP(H$6,DContriDES!$B$86:$ZZ$148,ContriMENSUAL_prueba!$A35,FALSE)</f>
        <v>2.0228607116143706</v>
      </c>
      <c r="I35" s="45"/>
      <c r="J35" s="45">
        <f ca="1">HLOOKUP(J$6,DContriDES!$B$152:$ZZ$192,ContriMENSUAL_prueba!$A35,FALSE)</f>
        <v>-100</v>
      </c>
      <c r="K35" s="49">
        <f t="shared" ca="1" si="1"/>
        <v>-2.0228607116143706</v>
      </c>
      <c r="L35" s="21"/>
      <c r="M35" s="45">
        <f ca="1">HLOOKUP(M$6,DContriORI!$B$85:$ZZ$148,ContriMENSUAL_prueba!$A35,FALSE)</f>
        <v>2.0884212174576935</v>
      </c>
      <c r="N35" s="21"/>
      <c r="O35" s="45">
        <f ca="1">HLOOKUP(O$6,DContriORI!$B$151:$ZZ$191,ContriMENSUAL_prueba!$A35,FALSE)</f>
        <v>-100</v>
      </c>
      <c r="P35" s="21">
        <f t="shared" ca="1" si="2"/>
        <v>-2.0884212174576935</v>
      </c>
    </row>
    <row r="36" spans="1:16" x14ac:dyDescent="0.25">
      <c r="A36">
        <v>28</v>
      </c>
      <c r="B36" s="8" t="s">
        <v>21</v>
      </c>
      <c r="C36" s="44">
        <f ca="1">HLOOKUP(C$6,DContriDES!$B$86:$ZZ$148,ContriMENSUAL_prueba!$A36,FALSE)</f>
        <v>0.44073111499920864</v>
      </c>
      <c r="D36" s="44"/>
      <c r="E36" s="44">
        <f ca="1">HLOOKUP(E$6,DContriDES!$B$195:$ZZ$235,ContriMENSUAL_prueba!A36,FALSE)</f>
        <v>-100</v>
      </c>
      <c r="F36" s="41">
        <f t="shared" ca="1" si="0"/>
        <v>-0.44073111499920864</v>
      </c>
      <c r="G36" s="44"/>
      <c r="H36" s="44">
        <f ca="1">HLOOKUP(H$6,DContriDES!$B$86:$ZZ$148,ContriMENSUAL_prueba!$A36,FALSE)</f>
        <v>0.48321314152208011</v>
      </c>
      <c r="I36" s="44"/>
      <c r="J36" s="44">
        <f ca="1">HLOOKUP(J$6,DContriDES!$B$152:$ZZ$192,ContriMENSUAL_prueba!$A36,FALSE)</f>
        <v>-100</v>
      </c>
      <c r="K36" s="48">
        <f t="shared" ca="1" si="1"/>
        <v>-0.48321314152208011</v>
      </c>
      <c r="L36" s="20"/>
      <c r="M36" s="44">
        <f ca="1">HLOOKUP(M$6,DContriORI!$B$85:$ZZ$148,ContriMENSUAL_prueba!$A36,FALSE)</f>
        <v>0.45667059768730017</v>
      </c>
      <c r="N36" s="20"/>
      <c r="O36" s="44">
        <f ca="1">HLOOKUP(O$6,DContriORI!$B$151:$ZZ$191,ContriMENSUAL_prueba!$A36,FALSE)</f>
        <v>-100</v>
      </c>
      <c r="P36" s="20">
        <f t="shared" ca="1" si="2"/>
        <v>-0.45667059768730017</v>
      </c>
    </row>
    <row r="37" spans="1:16" x14ac:dyDescent="0.25">
      <c r="A37">
        <v>29</v>
      </c>
      <c r="B37" s="9" t="s">
        <v>22</v>
      </c>
      <c r="C37" s="45">
        <f ca="1">HLOOKUP(C$6,DContriDES!$B$86:$ZZ$148,ContriMENSUAL_prueba!$A37,FALSE)</f>
        <v>5.6390144804623086</v>
      </c>
      <c r="D37" s="45"/>
      <c r="E37" s="45">
        <f ca="1">HLOOKUP(E$6,DContriDES!$B$195:$ZZ$235,ContriMENSUAL_prueba!A37,FALSE)</f>
        <v>-100</v>
      </c>
      <c r="F37" s="42">
        <f t="shared" ca="1" si="0"/>
        <v>-5.6390144804623086</v>
      </c>
      <c r="G37" s="45"/>
      <c r="H37" s="45">
        <f ca="1">HLOOKUP(H$6,DContriDES!$B$86:$ZZ$148,ContriMENSUAL_prueba!$A37,FALSE)</f>
        <v>4.0827104000687502</v>
      </c>
      <c r="I37" s="45"/>
      <c r="J37" s="45">
        <f ca="1">HLOOKUP(J$6,DContriDES!$B$152:$ZZ$192,ContriMENSUAL_prueba!$A37,FALSE)</f>
        <v>-100</v>
      </c>
      <c r="K37" s="49">
        <f t="shared" ca="1" si="1"/>
        <v>-4.0827104000687502</v>
      </c>
      <c r="L37" s="21"/>
      <c r="M37" s="45">
        <f ca="1">HLOOKUP(M$6,DContriORI!$B$85:$ZZ$148,ContriMENSUAL_prueba!$A37,FALSE)</f>
        <v>4.3857057750874224</v>
      </c>
      <c r="N37" s="21"/>
      <c r="O37" s="45">
        <f ca="1">HLOOKUP(O$6,DContriORI!$B$151:$ZZ$191,ContriMENSUAL_prueba!$A37,FALSE)</f>
        <v>-100</v>
      </c>
      <c r="P37" s="21">
        <f t="shared" ca="1" si="2"/>
        <v>-4.3857057750874224</v>
      </c>
    </row>
    <row r="38" spans="1:16" x14ac:dyDescent="0.25">
      <c r="A38">
        <v>30</v>
      </c>
      <c r="B38" s="8" t="s">
        <v>23</v>
      </c>
      <c r="C38" s="44">
        <f ca="1">HLOOKUP(C$6,DContriDES!$B$86:$ZZ$148,ContriMENSUAL_prueba!$A38,FALSE)</f>
        <v>6.8521503132015757</v>
      </c>
      <c r="D38" s="44"/>
      <c r="E38" s="44">
        <f ca="1">HLOOKUP(E$6,DContriDES!$B$195:$ZZ$235,ContriMENSUAL_prueba!A38,FALSE)</f>
        <v>-100</v>
      </c>
      <c r="F38" s="41">
        <f t="shared" ca="1" si="0"/>
        <v>-6.8521503132015757</v>
      </c>
      <c r="G38" s="44"/>
      <c r="H38" s="44">
        <f ca="1">HLOOKUP(H$6,DContriDES!$B$86:$ZZ$148,ContriMENSUAL_prueba!$A38,FALSE)</f>
        <v>7.2047446231940064</v>
      </c>
      <c r="I38" s="44"/>
      <c r="J38" s="44">
        <f ca="1">HLOOKUP(J$6,DContriDES!$B$152:$ZZ$192,ContriMENSUAL_prueba!$A38,FALSE)</f>
        <v>-100</v>
      </c>
      <c r="K38" s="48">
        <f t="shared" ca="1" si="1"/>
        <v>-7.2047446231940064</v>
      </c>
      <c r="L38" s="20"/>
      <c r="M38" s="44">
        <f ca="1">HLOOKUP(M$6,DContriORI!$B$85:$ZZ$148,ContriMENSUAL_prueba!$A38,FALSE)</f>
        <v>7.2653094929420732</v>
      </c>
      <c r="N38" s="20"/>
      <c r="O38" s="44">
        <f ca="1">HLOOKUP(O$6,DContriORI!$B$151:$ZZ$191,ContriMENSUAL_prueba!$A38,FALSE)</f>
        <v>-100</v>
      </c>
      <c r="P38" s="20">
        <f t="shared" ca="1" si="2"/>
        <v>-7.2653094929420732</v>
      </c>
    </row>
    <row r="39" spans="1:16" x14ac:dyDescent="0.25">
      <c r="A39">
        <v>31</v>
      </c>
      <c r="B39" s="9" t="s">
        <v>24</v>
      </c>
      <c r="C39" s="45">
        <f ca="1">HLOOKUP(C$6,DContriDES!$B$86:$ZZ$148,ContriMENSUAL_prueba!$A39,FALSE)</f>
        <v>3.0297183924573661</v>
      </c>
      <c r="D39" s="45"/>
      <c r="E39" s="45">
        <f ca="1">HLOOKUP(E$6,DContriDES!$B$195:$ZZ$235,ContriMENSUAL_prueba!A39,FALSE)</f>
        <v>-100</v>
      </c>
      <c r="F39" s="42">
        <f t="shared" ca="1" si="0"/>
        <v>-3.0297183924573661</v>
      </c>
      <c r="G39" s="45"/>
      <c r="H39" s="45">
        <f ca="1">HLOOKUP(H$6,DContriDES!$B$86:$ZZ$148,ContriMENSUAL_prueba!$A39,FALSE)</f>
        <v>3.2011370886486685</v>
      </c>
      <c r="I39" s="45"/>
      <c r="J39" s="45">
        <f ca="1">HLOOKUP(J$6,DContriDES!$B$152:$ZZ$192,ContriMENSUAL_prueba!$A39,FALSE)</f>
        <v>-100</v>
      </c>
      <c r="K39" s="49">
        <f t="shared" ca="1" si="1"/>
        <v>-3.2011370886486685</v>
      </c>
      <c r="L39" s="21"/>
      <c r="M39" s="45">
        <f ca="1">HLOOKUP(M$6,DContriORI!$B$85:$ZZ$148,ContriMENSUAL_prueba!$A39,FALSE)</f>
        <v>3.1846046437613627</v>
      </c>
      <c r="N39" s="21"/>
      <c r="O39" s="45">
        <f ca="1">HLOOKUP(O$6,DContriORI!$B$151:$ZZ$191,ContriMENSUAL_prueba!$A39,FALSE)</f>
        <v>-100</v>
      </c>
      <c r="P39" s="21">
        <f t="shared" ca="1" si="2"/>
        <v>-3.1846046437613627</v>
      </c>
    </row>
    <row r="40" spans="1:16" x14ac:dyDescent="0.25">
      <c r="A40">
        <v>32</v>
      </c>
      <c r="B40" s="8" t="s">
        <v>25</v>
      </c>
      <c r="C40" s="44">
        <f ca="1">HLOOKUP(C$6,DContriDES!$B$86:$ZZ$148,ContriMENSUAL_prueba!$A40,FALSE)</f>
        <v>2.9648748652638393</v>
      </c>
      <c r="D40" s="44"/>
      <c r="E40" s="44">
        <f ca="1">HLOOKUP(E$6,DContriDES!$B$195:$ZZ$235,ContriMENSUAL_prueba!A40,FALSE)</f>
        <v>-100</v>
      </c>
      <c r="F40" s="41">
        <f t="shared" ca="1" si="0"/>
        <v>-2.9648748652638393</v>
      </c>
      <c r="G40" s="44"/>
      <c r="H40" s="44">
        <f ca="1">HLOOKUP(H$6,DContriDES!$B$86:$ZZ$148,ContriMENSUAL_prueba!$A40,FALSE)</f>
        <v>2.9695514785328547</v>
      </c>
      <c r="I40" s="44"/>
      <c r="J40" s="44">
        <f ca="1">HLOOKUP(J$6,DContriDES!$B$152:$ZZ$192,ContriMENSUAL_prueba!$A40,FALSE)</f>
        <v>-100</v>
      </c>
      <c r="K40" s="48">
        <f t="shared" ca="1" si="1"/>
        <v>-2.9695514785328547</v>
      </c>
      <c r="L40" s="20"/>
      <c r="M40" s="44">
        <f ca="1">HLOOKUP(M$6,DContriORI!$B$85:$ZZ$148,ContriMENSUAL_prueba!$A40,FALSE)</f>
        <v>2.9897333061424129</v>
      </c>
      <c r="N40" s="20"/>
      <c r="O40" s="44">
        <f ca="1">HLOOKUP(O$6,DContriORI!$B$151:$ZZ$191,ContriMENSUAL_prueba!$A40,FALSE)</f>
        <v>-100</v>
      </c>
      <c r="P40" s="20">
        <f t="shared" ca="1" si="2"/>
        <v>-2.9897333061424129</v>
      </c>
    </row>
    <row r="41" spans="1:16" x14ac:dyDescent="0.25">
      <c r="A41">
        <v>33</v>
      </c>
      <c r="B41" s="9" t="s">
        <v>26</v>
      </c>
      <c r="C41" s="45">
        <f ca="1">HLOOKUP(C$6,DContriDES!$B$86:$ZZ$148,ContriMENSUAL_prueba!$A41,FALSE)</f>
        <v>4.903141129909363</v>
      </c>
      <c r="D41" s="45"/>
      <c r="E41" s="45">
        <f ca="1">HLOOKUP(E$6,DContriDES!$B$195:$ZZ$235,ContriMENSUAL_prueba!A41,FALSE)</f>
        <v>-100</v>
      </c>
      <c r="F41" s="42">
        <f t="shared" ca="1" si="0"/>
        <v>-4.903141129909363</v>
      </c>
      <c r="G41" s="45"/>
      <c r="H41" s="45">
        <f ca="1">HLOOKUP(H$6,DContriDES!$B$86:$ZZ$148,ContriMENSUAL_prueba!$A41,FALSE)</f>
        <v>4.9732589987583387</v>
      </c>
      <c r="I41" s="45"/>
      <c r="J41" s="45">
        <f ca="1">HLOOKUP(J$6,DContriDES!$B$152:$ZZ$192,ContriMENSUAL_prueba!$A41,FALSE)</f>
        <v>-100</v>
      </c>
      <c r="K41" s="49">
        <f t="shared" ca="1" si="1"/>
        <v>-4.9732589987583387</v>
      </c>
      <c r="L41" s="21"/>
      <c r="M41" s="45">
        <f ca="1">HLOOKUP(M$6,DContriORI!$B$85:$ZZ$148,ContriMENSUAL_prueba!$A41,FALSE)</f>
        <v>5.3104729933535264</v>
      </c>
      <c r="N41" s="21"/>
      <c r="O41" s="45">
        <f ca="1">HLOOKUP(O$6,DContriORI!$B$151:$ZZ$191,ContriMENSUAL_prueba!$A41,FALSE)</f>
        <v>-100</v>
      </c>
      <c r="P41" s="21">
        <f t="shared" ca="1" si="2"/>
        <v>-5.3104729933535264</v>
      </c>
    </row>
    <row r="42" spans="1:16" x14ac:dyDescent="0.25">
      <c r="A42">
        <v>34</v>
      </c>
      <c r="B42" s="8" t="s">
        <v>27</v>
      </c>
      <c r="C42" s="44">
        <f ca="1">HLOOKUP(C$6,DContriDES!$B$86:$ZZ$148,ContriMENSUAL_prueba!$A42,FALSE)</f>
        <v>3.0094756047953397</v>
      </c>
      <c r="D42" s="44"/>
      <c r="E42" s="44">
        <f ca="1">HLOOKUP(E$6,DContriDES!$B$195:$ZZ$235,ContriMENSUAL_prueba!A42,FALSE)</f>
        <v>-100</v>
      </c>
      <c r="F42" s="41">
        <f t="shared" ca="1" si="0"/>
        <v>-3.0094756047953397</v>
      </c>
      <c r="G42" s="44"/>
      <c r="H42" s="44">
        <f ca="1">HLOOKUP(H$6,DContriDES!$B$86:$ZZ$148,ContriMENSUAL_prueba!$A42,FALSE)</f>
        <v>3.1678624114293652</v>
      </c>
      <c r="I42" s="44"/>
      <c r="J42" s="44">
        <f ca="1">HLOOKUP(J$6,DContriDES!$B$152:$ZZ$192,ContriMENSUAL_prueba!$A42,FALSE)</f>
        <v>-100</v>
      </c>
      <c r="K42" s="48">
        <f t="shared" ca="1" si="1"/>
        <v>-3.1678624114293652</v>
      </c>
      <c r="L42" s="20"/>
      <c r="M42" s="44">
        <f ca="1">HLOOKUP(M$6,DContriORI!$B$85:$ZZ$148,ContriMENSUAL_prueba!$A42,FALSE)</f>
        <v>3.1711775975153809</v>
      </c>
      <c r="N42" s="20"/>
      <c r="O42" s="44">
        <f ca="1">HLOOKUP(O$6,DContriORI!$B$151:$ZZ$191,ContriMENSUAL_prueba!$A42,FALSE)</f>
        <v>-100</v>
      </c>
      <c r="P42" s="20">
        <f t="shared" ca="1" si="2"/>
        <v>-3.1711775975153809</v>
      </c>
    </row>
    <row r="43" spans="1:16" x14ac:dyDescent="0.25">
      <c r="A43">
        <v>35</v>
      </c>
      <c r="B43" s="9" t="s">
        <v>28</v>
      </c>
      <c r="C43" s="45">
        <f ca="1">HLOOKUP(C$6,DContriDES!$B$86:$ZZ$148,ContriMENSUAL_prueba!$A43,FALSE)</f>
        <v>4.1748441666358191</v>
      </c>
      <c r="D43" s="45"/>
      <c r="E43" s="45">
        <f ca="1">HLOOKUP(E$6,DContriDES!$B$195:$ZZ$235,ContriMENSUAL_prueba!A43,FALSE)</f>
        <v>-100</v>
      </c>
      <c r="F43" s="42">
        <f t="shared" ca="1" si="0"/>
        <v>-4.1748441666358191</v>
      </c>
      <c r="G43" s="45"/>
      <c r="H43" s="45">
        <f ca="1">HLOOKUP(H$6,DContriDES!$B$86:$ZZ$148,ContriMENSUAL_prueba!$A43,FALSE)</f>
        <v>3.9465459373211531</v>
      </c>
      <c r="I43" s="45"/>
      <c r="J43" s="45">
        <f ca="1">HLOOKUP(J$6,DContriDES!$B$152:$ZZ$192,ContriMENSUAL_prueba!$A43,FALSE)</f>
        <v>-100</v>
      </c>
      <c r="K43" s="49">
        <f t="shared" ca="1" si="1"/>
        <v>-3.9465459373211531</v>
      </c>
      <c r="L43" s="21"/>
      <c r="M43" s="45">
        <f ca="1">HLOOKUP(M$6,DContriORI!$B$85:$ZZ$148,ContriMENSUAL_prueba!$A43,FALSE)</f>
        <v>4.0422771645400006</v>
      </c>
      <c r="N43" s="21"/>
      <c r="O43" s="45">
        <f ca="1">HLOOKUP(O$6,DContriORI!$B$151:$ZZ$191,ContriMENSUAL_prueba!$A43,FALSE)</f>
        <v>-100</v>
      </c>
      <c r="P43" s="21">
        <f t="shared" ca="1" si="2"/>
        <v>-4.0422771645400006</v>
      </c>
    </row>
    <row r="44" spans="1:16" ht="30" x14ac:dyDescent="0.25">
      <c r="A44">
        <v>36</v>
      </c>
      <c r="B44" s="8" t="s">
        <v>52</v>
      </c>
      <c r="C44" s="44">
        <f ca="1">HLOOKUP(C$6,DContriDES!$B$86:$ZZ$148,ContriMENSUAL_prueba!$A44,FALSE)</f>
        <v>9.7473893355163828</v>
      </c>
      <c r="D44" s="44"/>
      <c r="E44" s="44">
        <f ca="1">HLOOKUP(E$6,DContriDES!$B$195:$ZZ$235,ContriMENSUAL_prueba!A44,FALSE)</f>
        <v>-100</v>
      </c>
      <c r="F44" s="41">
        <f t="shared" ca="1" si="0"/>
        <v>-9.7473893355163828</v>
      </c>
      <c r="G44" s="44"/>
      <c r="H44" s="44">
        <f ca="1">HLOOKUP(H$6,DContriDES!$B$86:$ZZ$148,ContriMENSUAL_prueba!$A44,FALSE)</f>
        <v>9.4613945812342326</v>
      </c>
      <c r="I44" s="44"/>
      <c r="J44" s="44">
        <f ca="1">HLOOKUP(J$6,DContriDES!$B$152:$ZZ$192,ContriMENSUAL_prueba!$A44,FALSE)</f>
        <v>-100</v>
      </c>
      <c r="K44" s="48">
        <f t="shared" ca="1" si="1"/>
        <v>-9.4613945812342326</v>
      </c>
      <c r="L44" s="20"/>
      <c r="M44" s="44">
        <f ca="1">HLOOKUP(M$6,DContriORI!$B$85:$ZZ$148,ContriMENSUAL_prueba!$A44,FALSE)</f>
        <v>8.9485337075516007</v>
      </c>
      <c r="N44" s="20"/>
      <c r="O44" s="44">
        <f ca="1">HLOOKUP(O$6,DContriORI!$B$151:$ZZ$191,ContriMENSUAL_prueba!$A44,FALSE)</f>
        <v>-100</v>
      </c>
      <c r="P44" s="20">
        <f t="shared" ca="1" si="2"/>
        <v>-8.9485337075516007</v>
      </c>
    </row>
    <row r="45" spans="1:16" x14ac:dyDescent="0.25">
      <c r="A45">
        <v>37</v>
      </c>
      <c r="B45" s="67" t="s">
        <v>73</v>
      </c>
      <c r="C45" s="45">
        <f ca="1">HLOOKUP(C$6,DContriDES!$B$86:$ZZ$148,ContriMENSUAL_prueba!$A45,FALSE)</f>
        <v>4.0945010079711519</v>
      </c>
      <c r="D45" s="45"/>
      <c r="E45" s="45">
        <f ca="1">HLOOKUP(E$6,DContriDES!$B$195:$ZZ$235,ContriMENSUAL_prueba!A45,FALSE)</f>
        <v>-100</v>
      </c>
      <c r="F45" s="42">
        <f t="shared" ca="1" si="0"/>
        <v>-4.0945010079711519</v>
      </c>
      <c r="G45" s="45"/>
      <c r="H45" s="45">
        <f ca="1">HLOOKUP(H$6,DContriDES!$B$86:$ZZ$148,ContriMENSUAL_prueba!$A45,FALSE)</f>
        <v>4.1872264988503254</v>
      </c>
      <c r="I45" s="45"/>
      <c r="J45" s="45">
        <f ca="1">HLOOKUP(J$6,DContriDES!$B$152:$ZZ$192,ContriMENSUAL_prueba!$A45,FALSE)</f>
        <v>-100</v>
      </c>
      <c r="K45" s="49">
        <f t="shared" ca="1" si="1"/>
        <v>-4.1872264988503254</v>
      </c>
      <c r="L45" s="21"/>
      <c r="M45" s="45">
        <f ca="1">HLOOKUP(M$6,DContriORI!$B$85:$ZZ$148,ContriMENSUAL_prueba!$A45,FALSE)</f>
        <v>4.1367698844968004</v>
      </c>
      <c r="N45" s="21"/>
      <c r="O45" s="45">
        <f ca="1">HLOOKUP(O$6,DContriORI!$B$151:$ZZ$191,ContriMENSUAL_prueba!$A45,FALSE)</f>
        <v>-100</v>
      </c>
      <c r="P45" s="21">
        <f t="shared" ca="1" si="2"/>
        <v>-4.1367698844968004</v>
      </c>
    </row>
    <row r="46" spans="1:16" x14ac:dyDescent="0.25">
      <c r="A46">
        <v>38</v>
      </c>
      <c r="B46" s="8" t="s">
        <v>31</v>
      </c>
      <c r="C46" s="44">
        <f ca="1">HLOOKUP(C$6,DContriDES!$B$86:$ZZ$148,ContriMENSUAL_prueba!$A46,FALSE)</f>
        <v>22.406500890648779</v>
      </c>
      <c r="D46" s="44"/>
      <c r="E46" s="44">
        <f ca="1">HLOOKUP(E$6,DContriDES!$B$195:$ZZ$235,ContriMENSUAL_prueba!A46,FALSE)</f>
        <v>-100</v>
      </c>
      <c r="F46" s="41">
        <f t="shared" ca="1" si="0"/>
        <v>-22.406500890648779</v>
      </c>
      <c r="G46" s="44"/>
      <c r="H46" s="44">
        <f ca="1">HLOOKUP(H$6,DContriDES!$B$86:$ZZ$148,ContriMENSUAL_prueba!$A46,FALSE)</f>
        <v>23.124398222699163</v>
      </c>
      <c r="I46" s="44"/>
      <c r="J46" s="44">
        <f ca="1">HLOOKUP(J$6,DContriDES!$B$152:$ZZ$192,ContriMENSUAL_prueba!$A46,FALSE)</f>
        <v>-100</v>
      </c>
      <c r="K46" s="48">
        <f t="shared" ca="1" si="1"/>
        <v>-23.124398222699163</v>
      </c>
      <c r="L46" s="20"/>
      <c r="M46" s="44">
        <f ca="1">HLOOKUP(M$6,DContriORI!$B$85:$ZZ$148,ContriMENSUAL_prueba!$A46,FALSE)</f>
        <v>22.521279495729324</v>
      </c>
      <c r="N46" s="20"/>
      <c r="O46" s="44">
        <f ca="1">HLOOKUP(O$6,DContriORI!$B$151:$ZZ$191,ContriMENSUAL_prueba!$A46,FALSE)</f>
        <v>-100</v>
      </c>
      <c r="P46" s="20">
        <f t="shared" ca="1" si="2"/>
        <v>-22.521279495729324</v>
      </c>
    </row>
    <row r="47" spans="1:16" x14ac:dyDescent="0.25">
      <c r="A47">
        <v>39</v>
      </c>
      <c r="B47" s="9" t="s">
        <v>32</v>
      </c>
      <c r="C47" s="45">
        <f ca="1">HLOOKUP(C$6,DContriDES!$B$86:$ZZ$148,ContriMENSUAL_prueba!$A47,FALSE)</f>
        <v>0.88752370157730143</v>
      </c>
      <c r="D47" s="45"/>
      <c r="E47" s="45">
        <f ca="1">HLOOKUP(E$6,DContriDES!$B$195:$ZZ$235,ContriMENSUAL_prueba!A47,FALSE)</f>
        <v>-100</v>
      </c>
      <c r="F47" s="42">
        <f t="shared" ca="1" si="0"/>
        <v>-0.88752370157730143</v>
      </c>
      <c r="G47" s="45"/>
      <c r="H47" s="45">
        <f ca="1">HLOOKUP(H$6,DContriDES!$B$86:$ZZ$148,ContriMENSUAL_prueba!$A47,FALSE)</f>
        <v>0.92663783665012012</v>
      </c>
      <c r="I47" s="45"/>
      <c r="J47" s="45">
        <f ca="1">HLOOKUP(J$6,DContriDES!$B$152:$ZZ$192,ContriMENSUAL_prueba!$A47,FALSE)</f>
        <v>-100</v>
      </c>
      <c r="K47" s="49">
        <f t="shared" ca="1" si="1"/>
        <v>-0.92663783665012012</v>
      </c>
      <c r="L47" s="21"/>
      <c r="M47" s="45">
        <f ca="1">HLOOKUP(M$6,DContriORI!$B$85:$ZZ$148,ContriMENSUAL_prueba!$A47,FALSE)</f>
        <v>0.91279217063580231</v>
      </c>
      <c r="N47" s="21"/>
      <c r="O47" s="45">
        <f ca="1">HLOOKUP(O$6,DContriORI!$B$151:$ZZ$191,ContriMENSUAL_prueba!$A47,FALSE)</f>
        <v>-100</v>
      </c>
      <c r="P47" s="21">
        <f t="shared" ca="1" si="2"/>
        <v>-0.91279217063580231</v>
      </c>
    </row>
    <row r="48" spans="1:16" x14ac:dyDescent="0.25">
      <c r="A48">
        <v>40</v>
      </c>
      <c r="B48" s="84" t="s">
        <v>33</v>
      </c>
      <c r="C48" s="44">
        <f ca="1">HLOOKUP(C$6,DContriDES!$B$86:$ZZ$148,ContriMENSUAL_prueba!$A48,FALSE)</f>
        <v>3.4161667532335001</v>
      </c>
      <c r="D48" s="44"/>
      <c r="E48" s="44">
        <f ca="1">HLOOKUP(E$6,DContriDES!$B$195:$ZZ$235,ContriMENSUAL_prueba!A48,FALSE)</f>
        <v>-100</v>
      </c>
      <c r="F48" s="41">
        <f t="shared" ca="1" si="0"/>
        <v>-3.4161667532335001</v>
      </c>
      <c r="G48" s="44"/>
      <c r="H48" s="44">
        <f ca="1">HLOOKUP(H$6,DContriDES!$B$86:$ZZ$148,ContriMENSUAL_prueba!$A48,FALSE)</f>
        <v>3.2497128414384493</v>
      </c>
      <c r="I48" s="44"/>
      <c r="J48" s="44">
        <f ca="1">HLOOKUP(J$6,DContriDES!$B$152:$ZZ$192,ContriMENSUAL_prueba!$A48,FALSE)</f>
        <v>-100</v>
      </c>
      <c r="K48" s="48">
        <f t="shared" ca="1" si="1"/>
        <v>-3.2497128414384493</v>
      </c>
      <c r="L48" s="44"/>
      <c r="M48" s="44">
        <f ca="1">HLOOKUP(M$6,DContriORI!$B$85:$ZZ$148,ContriMENSUAL_prueba!$A48,FALSE)</f>
        <v>3.2418544904060362</v>
      </c>
      <c r="N48" s="44"/>
      <c r="O48" s="44">
        <f ca="1">HLOOKUP(O$6,DContriORI!$B$151:$ZZ$191,ContriMENSUAL_prueba!$A48,FALSE)</f>
        <v>-100</v>
      </c>
      <c r="P48" s="44">
        <f t="shared" ca="1" si="2"/>
        <v>-3.2418544904060362</v>
      </c>
    </row>
    <row r="49" spans="1:22" x14ac:dyDescent="0.25">
      <c r="B49" s="99" t="s">
        <v>74</v>
      </c>
      <c r="C49" s="58"/>
      <c r="D49" s="58"/>
      <c r="E49" s="58"/>
      <c r="F49" s="65">
        <f ca="1">+F27-SUM(F28:F48)</f>
        <v>0</v>
      </c>
      <c r="G49" s="58"/>
      <c r="H49" s="58"/>
      <c r="I49" s="58"/>
      <c r="J49" s="58"/>
      <c r="K49" s="59">
        <f ca="1">+K27-SUM(K28:K48)</f>
        <v>0</v>
      </c>
      <c r="L49" s="58"/>
      <c r="M49" s="58"/>
      <c r="N49" s="58"/>
      <c r="O49" s="58"/>
      <c r="P49" s="58">
        <f ca="1">+P27-SUM(P28:P48)</f>
        <v>2.1755667489742336E-8</v>
      </c>
    </row>
    <row r="50" spans="1:22" ht="16.5" thickBot="1" x14ac:dyDescent="0.3">
      <c r="B50" s="93" t="s">
        <v>78</v>
      </c>
      <c r="C50" s="94"/>
      <c r="D50" s="94"/>
      <c r="E50" s="94"/>
      <c r="F50" s="95">
        <f ca="1">SUM(F28:F48)</f>
        <v>-100.00000000000003</v>
      </c>
      <c r="G50" s="94"/>
      <c r="H50" s="94"/>
      <c r="I50" s="94"/>
      <c r="J50" s="94"/>
      <c r="K50" s="96">
        <f ca="1">SUM(K28:K48)</f>
        <v>-100</v>
      </c>
      <c r="L50" s="94"/>
      <c r="M50" s="94"/>
      <c r="N50" s="94"/>
      <c r="O50" s="94"/>
      <c r="P50" s="94">
        <f ca="1">SUM(P28:P48)</f>
        <v>-100.00000002175567</v>
      </c>
    </row>
    <row r="51" spans="1:22" ht="16.5" thickTop="1" x14ac:dyDescent="0.25">
      <c r="A51">
        <f>+A27</f>
        <v>19</v>
      </c>
      <c r="B51" s="102" t="s">
        <v>50</v>
      </c>
      <c r="C51" s="87">
        <f ca="1">HLOOKUP(C$6,DContriDES!$B$86:$ZZ$148,ContriMENSUAL_prueba!$A51,FALSE)</f>
        <v>100</v>
      </c>
      <c r="D51" s="87"/>
      <c r="E51" s="87">
        <f ca="1">HLOOKUP(E$6,DContriDES!$B$195:$ZZ$235,ContriMENSUAL_prueba!A51,FALSE)</f>
        <v>-100</v>
      </c>
      <c r="F51" s="88">
        <f t="shared" ca="1" si="0"/>
        <v>-100</v>
      </c>
      <c r="G51" s="87"/>
      <c r="H51" s="87">
        <f ca="1">HLOOKUP(H$6,DContriDES!$B$86:$ZZ$148,ContriMENSUAL_prueba!$A51,FALSE)</f>
        <v>100</v>
      </c>
      <c r="I51" s="87"/>
      <c r="J51" s="87">
        <f ca="1">HLOOKUP(J$6,DContriDES!$B$152:$ZZ$192,ContriMENSUAL_prueba!$A51,FALSE)</f>
        <v>-100</v>
      </c>
      <c r="K51" s="89">
        <f t="shared" ca="1" si="1"/>
        <v>-100</v>
      </c>
      <c r="L51" s="90"/>
      <c r="M51" s="87">
        <f ca="1">HLOOKUP(M$6,DContriORI!$B$85:$ZZ$148,ContriMENSUAL_prueba!$A51,FALSE)</f>
        <v>100</v>
      </c>
      <c r="N51" s="90"/>
      <c r="O51" s="87">
        <f ca="1">HLOOKUP(O$6,DContriORI!$B$151:$ZZ$191,ContriMENSUAL_prueba!$A51,FALSE)</f>
        <v>-100</v>
      </c>
      <c r="P51" s="90">
        <f t="shared" ca="1" si="2"/>
        <v>-100</v>
      </c>
      <c r="R51" s="540" t="s">
        <v>157</v>
      </c>
      <c r="S51" s="540"/>
      <c r="T51" s="540"/>
      <c r="U51" s="540"/>
      <c r="V51" s="540"/>
    </row>
    <row r="52" spans="1:22" x14ac:dyDescent="0.25">
      <c r="A52">
        <f>+A46</f>
        <v>38</v>
      </c>
      <c r="B52" s="8" t="s">
        <v>31</v>
      </c>
      <c r="C52" s="52">
        <f ca="1">HLOOKUP(C$6,DContriDES!$B$86:$ZZ$148,ContriMENSUAL_prueba!$A52,FALSE)</f>
        <v>22.406500890648779</v>
      </c>
      <c r="D52" s="52"/>
      <c r="E52" s="52">
        <f ca="1">HLOOKUP(E$6,DContriDES!$B$195:$ZZ$235,ContriMENSUAL_prueba!A52,FALSE)</f>
        <v>-100</v>
      </c>
      <c r="F52" s="62">
        <f t="shared" ca="1" si="0"/>
        <v>-22.406500890648779</v>
      </c>
      <c r="G52" s="52"/>
      <c r="H52" s="52">
        <f ca="1">HLOOKUP(H$6,DContriDES!$B$86:$ZZ$148,ContriMENSUAL_prueba!$A52,FALSE)</f>
        <v>23.124398222699163</v>
      </c>
      <c r="I52" s="52"/>
      <c r="J52" s="52">
        <f ca="1">HLOOKUP(J$6,DContriDES!$B$152:$ZZ$192,ContriMENSUAL_prueba!$A52,FALSE)</f>
        <v>-100</v>
      </c>
      <c r="K52" s="108">
        <f t="shared" ca="1" si="1"/>
        <v>-23.124398222699163</v>
      </c>
      <c r="L52" s="15"/>
      <c r="M52" s="52">
        <f ca="1">HLOOKUP(M$6,DContriORI!$B$85:$ZZ$148,ContriMENSUAL_prueba!$A52,FALSE)</f>
        <v>22.521279495729324</v>
      </c>
      <c r="N52" s="15"/>
      <c r="O52" s="52">
        <f ca="1">HLOOKUP(O$6,DContriORI!$B$151:$ZZ$191,ContriMENSUAL_prueba!$A52,FALSE)</f>
        <v>-100</v>
      </c>
      <c r="P52" s="15">
        <f t="shared" ca="1" si="2"/>
        <v>-22.521279495729324</v>
      </c>
      <c r="R52" s="540"/>
      <c r="S52" s="540"/>
      <c r="T52" s="540"/>
      <c r="U52" s="540"/>
      <c r="V52" s="540"/>
    </row>
    <row r="53" spans="1:22" x14ac:dyDescent="0.25">
      <c r="A53">
        <v>41</v>
      </c>
      <c r="B53" s="81" t="s">
        <v>34</v>
      </c>
      <c r="C53" s="54">
        <f ca="1">HLOOKUP(C$6,DContriDES!$B$86:$ZZ$148,ContriMENSUAL_prueba!$A53,FALSE)</f>
        <v>77.593499109351228</v>
      </c>
      <c r="D53" s="54"/>
      <c r="E53" s="54">
        <f ca="1">HLOOKUP(E$6,DContriDES!$B$195:$ZZ$235,ContriMENSUAL_prueba!A53,FALSE)</f>
        <v>-100</v>
      </c>
      <c r="F53" s="63">
        <f t="shared" ca="1" si="0"/>
        <v>-77.593499109351228</v>
      </c>
      <c r="G53" s="54"/>
      <c r="H53" s="54">
        <f ca="1">HLOOKUP(H$6,DContriDES!$B$86:$ZZ$148,ContriMENSUAL_prueba!$A53,FALSE)</f>
        <v>76.87560177730083</v>
      </c>
      <c r="I53" s="54"/>
      <c r="J53" s="54">
        <f ca="1">HLOOKUP(J$6,DContriDES!$B$152:$ZZ$192,ContriMENSUAL_prueba!$A53,FALSE)</f>
        <v>-100</v>
      </c>
      <c r="K53" s="109">
        <f ca="1">+(H53/100)*J53</f>
        <v>-76.87560177730083</v>
      </c>
      <c r="L53" s="54"/>
      <c r="M53" s="54">
        <f ca="1">HLOOKUP(M$6,DContriORI!$B$85:$ZZ$148,ContriMENSUAL_prueba!$A53,FALSE)</f>
        <v>77.478720525139693</v>
      </c>
      <c r="N53" s="54"/>
      <c r="O53" s="54">
        <f ca="1">HLOOKUP(O$6,DContriORI!$B$151:$ZZ$191,ContriMENSUAL_prueba!$A53,FALSE)</f>
        <v>-100</v>
      </c>
      <c r="P53" s="54">
        <f t="shared" ca="1" si="2"/>
        <v>-77.478720525139693</v>
      </c>
      <c r="R53" s="540"/>
      <c r="S53" s="540"/>
      <c r="T53" s="540"/>
      <c r="U53" s="540"/>
      <c r="V53" s="540"/>
    </row>
    <row r="54" spans="1:22" x14ac:dyDescent="0.25">
      <c r="B54" s="6" t="s">
        <v>74</v>
      </c>
      <c r="C54" s="56"/>
      <c r="D54" s="56"/>
      <c r="E54" s="56"/>
      <c r="F54" s="64">
        <f ca="1">+F51-SUM(F52:F53)</f>
        <v>0</v>
      </c>
      <c r="G54" s="56"/>
      <c r="H54" s="56"/>
      <c r="I54" s="56"/>
      <c r="J54" s="56"/>
      <c r="K54" s="110">
        <f ca="1">+K51-SUM(K52:K53)</f>
        <v>0</v>
      </c>
      <c r="L54" s="56"/>
      <c r="M54" s="56"/>
      <c r="N54" s="56"/>
      <c r="O54" s="56"/>
      <c r="P54" s="56">
        <f ca="1">+P51-SUM(P52:P53)</f>
        <v>2.0869009631496738E-8</v>
      </c>
      <c r="R54" s="540"/>
      <c r="S54" s="540"/>
      <c r="T54" s="540"/>
      <c r="U54" s="540"/>
      <c r="V54" s="540"/>
    </row>
    <row r="55" spans="1:22" ht="16.5" thickBot="1" x14ac:dyDescent="0.3">
      <c r="B55" s="93" t="s">
        <v>78</v>
      </c>
      <c r="C55" s="94"/>
      <c r="D55" s="94"/>
      <c r="E55" s="94"/>
      <c r="F55" s="95">
        <f ca="1">SUM(F52:F53)</f>
        <v>-100</v>
      </c>
      <c r="G55" s="94"/>
      <c r="H55" s="94"/>
      <c r="I55" s="94"/>
      <c r="J55" s="94"/>
      <c r="K55" s="96">
        <f ca="1">SUM(K52:K53)</f>
        <v>-100</v>
      </c>
      <c r="L55" s="94"/>
      <c r="M55" s="94"/>
      <c r="N55" s="94"/>
      <c r="O55" s="94"/>
      <c r="P55" s="94">
        <f ca="1">SUM(P52:P53)</f>
        <v>-100.00000002086901</v>
      </c>
      <c r="R55" s="540"/>
      <c r="S55" s="540"/>
      <c r="T55" s="540"/>
      <c r="U55" s="540"/>
      <c r="V55" s="540"/>
    </row>
    <row r="56" spans="1:22" ht="19.5" thickTop="1" x14ac:dyDescent="0.3">
      <c r="B56" s="119" t="s">
        <v>60</v>
      </c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120">
        <f>+'[4]MAq y EQ '!H92+1</f>
        <v>1</v>
      </c>
    </row>
    <row r="59" spans="1:22" ht="26.25" x14ac:dyDescent="0.4">
      <c r="B59" s="532" t="s">
        <v>71</v>
      </c>
      <c r="C59" s="532"/>
      <c r="D59" s="532"/>
      <c r="E59" s="532"/>
      <c r="F59" s="532"/>
      <c r="G59" s="532"/>
      <c r="H59" s="532"/>
      <c r="I59" s="532"/>
      <c r="J59" s="532"/>
      <c r="K59" s="532"/>
      <c r="L59" s="532"/>
      <c r="M59" s="532"/>
      <c r="N59" s="532"/>
      <c r="O59" s="532"/>
      <c r="P59" s="532"/>
    </row>
    <row r="60" spans="1:22" ht="8.25" customHeight="1" x14ac:dyDescent="0.25">
      <c r="B60"/>
    </row>
    <row r="61" spans="1:22" s="11" customFormat="1" ht="15" customHeight="1" x14ac:dyDescent="0.25">
      <c r="B61" s="22"/>
      <c r="C61" s="533" t="s">
        <v>57</v>
      </c>
      <c r="D61" s="533"/>
      <c r="E61" s="533"/>
      <c r="F61" s="533"/>
      <c r="G61" s="533"/>
      <c r="H61" s="533"/>
      <c r="I61" s="533"/>
      <c r="J61" s="533"/>
      <c r="K61" s="534"/>
      <c r="L61" s="22"/>
      <c r="M61" s="535" t="s">
        <v>56</v>
      </c>
      <c r="N61" s="535"/>
      <c r="O61" s="535"/>
      <c r="P61" s="535"/>
    </row>
    <row r="62" spans="1:22" s="12" customFormat="1" ht="30" x14ac:dyDescent="0.25">
      <c r="B62" s="23"/>
      <c r="C62" s="24" t="s">
        <v>41</v>
      </c>
      <c r="D62" s="25"/>
      <c r="E62" s="24" t="s">
        <v>54</v>
      </c>
      <c r="F62" s="40" t="s">
        <v>55</v>
      </c>
      <c r="G62" s="25"/>
      <c r="H62" s="24" t="s">
        <v>41</v>
      </c>
      <c r="I62" s="25"/>
      <c r="J62" s="24" t="s">
        <v>58</v>
      </c>
      <c r="K62" s="47" t="s">
        <v>55</v>
      </c>
      <c r="L62" s="26"/>
      <c r="M62" s="27" t="s">
        <v>41</v>
      </c>
      <c r="N62" s="28"/>
      <c r="O62" s="27" t="s">
        <v>58</v>
      </c>
      <c r="P62" s="27" t="s">
        <v>55</v>
      </c>
      <c r="Q62" s="13"/>
      <c r="R62" s="13"/>
    </row>
    <row r="63" spans="1:22" s="11" customFormat="1" x14ac:dyDescent="0.25">
      <c r="B63" s="29"/>
      <c r="C63" s="125">
        <f>EDATE($R$10,-1)</f>
        <v>45992</v>
      </c>
      <c r="D63" s="30"/>
      <c r="E63" s="536">
        <f>$R$10</f>
        <v>46023</v>
      </c>
      <c r="F63" s="537"/>
      <c r="G63" s="30"/>
      <c r="H63" s="125">
        <f>EDATE($R$10,-12)</f>
        <v>45658</v>
      </c>
      <c r="I63" s="30"/>
      <c r="J63" s="536">
        <f>$R$10</f>
        <v>46023</v>
      </c>
      <c r="K63" s="538"/>
      <c r="L63" s="29"/>
      <c r="M63" s="126">
        <f>EDATE($R$10,-12)</f>
        <v>45658</v>
      </c>
      <c r="N63" s="31"/>
      <c r="O63" s="539">
        <f>$R$10</f>
        <v>46023</v>
      </c>
      <c r="P63" s="539"/>
    </row>
    <row r="64" spans="1:22" ht="15.75" x14ac:dyDescent="0.25">
      <c r="A64">
        <v>42</v>
      </c>
      <c r="B64" s="102" t="s">
        <v>70</v>
      </c>
      <c r="C64" s="87">
        <f ca="1">HLOOKUP(C$63,DContriDES!$B$86:$ZZ$148,ContriMENSUAL_prueba!$A64,FALSE)</f>
        <v>100</v>
      </c>
      <c r="D64" s="87"/>
      <c r="E64" s="87">
        <f ca="1">E53</f>
        <v>-100</v>
      </c>
      <c r="F64" s="88">
        <f t="shared" ref="F64:F85" ca="1" si="3">+(C64/100)*E64</f>
        <v>-100</v>
      </c>
      <c r="G64" s="87"/>
      <c r="H64" s="87">
        <f ca="1">HLOOKUP(H$63,DContriDES!$B$86:$ZZ$148,ContriMENSUAL_prueba!$A64,FALSE)</f>
        <v>100</v>
      </c>
      <c r="I64" s="87"/>
      <c r="J64" s="87">
        <f ca="1">J53</f>
        <v>-100</v>
      </c>
      <c r="K64" s="89">
        <f t="shared" ref="K64:K85" ca="1" si="4">+(H64/100)*J64</f>
        <v>-100</v>
      </c>
      <c r="L64" s="90"/>
      <c r="M64" s="90">
        <f ca="1">HLOOKUP(M$63,DContriORI!$B$85:$ZZ$148,ContriMENSUAL_prueba!$A64,FALSE)</f>
        <v>100</v>
      </c>
      <c r="N64" s="90"/>
      <c r="O64" s="90">
        <f ca="1">O53</f>
        <v>-100</v>
      </c>
      <c r="P64" s="90">
        <f t="shared" ref="P64:P85" ca="1" si="5">+(M64/100)*O64</f>
        <v>-100</v>
      </c>
    </row>
    <row r="65" spans="1:16" x14ac:dyDescent="0.25">
      <c r="A65">
        <v>43</v>
      </c>
      <c r="B65" s="8" t="s">
        <v>13</v>
      </c>
      <c r="C65" s="44">
        <f ca="1">HLOOKUP(C$63,DContriDES!$B$86:$ZZ$148,ContriMENSUAL_prueba!$A65,FALSE)</f>
        <v>24.485790761783534</v>
      </c>
      <c r="D65" s="44"/>
      <c r="E65" s="44">
        <f ca="1">HLOOKUP(E$63,DContriDES!$B$195:$ZZ$235,ContriMENSUAL_prueba!$A28,FALSE)</f>
        <v>-100</v>
      </c>
      <c r="F65" s="41">
        <f t="shared" ca="1" si="3"/>
        <v>-24.485790761783534</v>
      </c>
      <c r="G65" s="44"/>
      <c r="H65" s="44">
        <f ca="1">HLOOKUP(H$63,DContriDES!$B$86:$ZZ$148,ContriMENSUAL_prueba!$A65,FALSE)</f>
        <v>24.898578136518317</v>
      </c>
      <c r="I65" s="44"/>
      <c r="J65" s="44">
        <f ca="1">HLOOKUP(J$63,DContriDES!$B$152:$ZZ$192,$A28,FALSE)</f>
        <v>-100</v>
      </c>
      <c r="K65" s="48">
        <f t="shared" ca="1" si="4"/>
        <v>-24.898578136518317</v>
      </c>
      <c r="L65" s="20"/>
      <c r="M65" s="20">
        <f ca="1">HLOOKUP(M$63,DContriORI!$B$85:$ZZ$148,ContriMENSUAL_prueba!$A65,FALSE)</f>
        <v>25.823827147376672</v>
      </c>
      <c r="N65" s="20"/>
      <c r="O65" s="20">
        <f ca="1">HLOOKUP(O$63,DContriORI!$B$151:$ZZ$191,ContriMENSUAL_prueba!$A28,FALSE)</f>
        <v>-100</v>
      </c>
      <c r="P65" s="20">
        <f t="shared" ca="1" si="5"/>
        <v>-25.823827147376672</v>
      </c>
    </row>
    <row r="66" spans="1:16" x14ac:dyDescent="0.25">
      <c r="A66">
        <v>44</v>
      </c>
      <c r="B66" s="9" t="s">
        <v>14</v>
      </c>
      <c r="C66" s="45">
        <f ca="1">HLOOKUP(C$63,DContriDES!$B$86:$ZZ$148,ContriMENSUAL_prueba!$A66,FALSE)</f>
        <v>6.1762360188800098</v>
      </c>
      <c r="D66" s="45"/>
      <c r="E66" s="45">
        <f ca="1">HLOOKUP(E$63,DContriDES!$B$195:$ZZ$235,ContriMENSUAL_prueba!$A29,FALSE)</f>
        <v>-100</v>
      </c>
      <c r="F66" s="42">
        <f t="shared" ca="1" si="3"/>
        <v>-6.1762360188800098</v>
      </c>
      <c r="G66" s="45"/>
      <c r="H66" s="45">
        <f ca="1">HLOOKUP(H$63,DContriDES!$B$86:$ZZ$148,ContriMENSUAL_prueba!$A66,FALSE)</f>
        <v>6.4094916593941216</v>
      </c>
      <c r="I66" s="45"/>
      <c r="J66" s="45">
        <f ca="1">HLOOKUP(J$63,DContriDES!$B$152:$ZZ$192,$A29,FALSE)</f>
        <v>-100</v>
      </c>
      <c r="K66" s="49">
        <f t="shared" ca="1" si="4"/>
        <v>-6.4094916593941216</v>
      </c>
      <c r="L66" s="21"/>
      <c r="M66" s="21">
        <f ca="1">HLOOKUP(M$63,DContriORI!$B$85:$ZZ$148,ContriMENSUAL_prueba!$A66,FALSE)</f>
        <v>5.858316558951965</v>
      </c>
      <c r="N66" s="21"/>
      <c r="O66" s="21">
        <f ca="1">HLOOKUP(O$63,DContriORI!$B$151:$ZZ$191,ContriMENSUAL_prueba!$A29,FALSE)</f>
        <v>-100</v>
      </c>
      <c r="P66" s="21">
        <f t="shared" ca="1" si="5"/>
        <v>-5.858316558951965</v>
      </c>
    </row>
    <row r="67" spans="1:16" x14ac:dyDescent="0.25">
      <c r="A67">
        <v>45</v>
      </c>
      <c r="B67" s="8" t="s">
        <v>15</v>
      </c>
      <c r="C67" s="44">
        <f ca="1">HLOOKUP(C$63,DContriDES!$B$86:$ZZ$148,ContriMENSUAL_prueba!$A67,FALSE)</f>
        <v>0.61660746772226382</v>
      </c>
      <c r="D67" s="44"/>
      <c r="E67" s="44">
        <f ca="1">HLOOKUP(E$63,DContriDES!$B$195:$ZZ$235,ContriMENSUAL_prueba!$A30,FALSE)</f>
        <v>-100</v>
      </c>
      <c r="F67" s="41">
        <f t="shared" ca="1" si="3"/>
        <v>-0.61660746772226382</v>
      </c>
      <c r="G67" s="44"/>
      <c r="H67" s="44">
        <f ca="1">HLOOKUP(H$63,DContriDES!$B$86:$ZZ$148,ContriMENSUAL_prueba!$A67,FALSE)</f>
        <v>0.64324612039639339</v>
      </c>
      <c r="I67" s="44"/>
      <c r="J67" s="44">
        <f ca="1">HLOOKUP(J$63,DContriDES!$B$152:$ZZ$192,$A30,FALSE)</f>
        <v>-100</v>
      </c>
      <c r="K67" s="48">
        <f t="shared" ca="1" si="4"/>
        <v>-0.64324612039639339</v>
      </c>
      <c r="L67" s="20"/>
      <c r="M67" s="20">
        <f ca="1">HLOOKUP(M$63,DContriORI!$B$85:$ZZ$148,ContriMENSUAL_prueba!$A67,FALSE)</f>
        <v>0.6335723733821087</v>
      </c>
      <c r="N67" s="20"/>
      <c r="O67" s="20">
        <f ca="1">HLOOKUP(O$63,DContriORI!$B$151:$ZZ$191,ContriMENSUAL_prueba!$A30,FALSE)</f>
        <v>-100</v>
      </c>
      <c r="P67" s="20">
        <f t="shared" ca="1" si="5"/>
        <v>-0.6335723733821087</v>
      </c>
    </row>
    <row r="68" spans="1:16" x14ac:dyDescent="0.25">
      <c r="A68">
        <v>46</v>
      </c>
      <c r="B68" s="9" t="s">
        <v>16</v>
      </c>
      <c r="C68" s="45">
        <f ca="1">HLOOKUP(C$63,DContriDES!$B$86:$ZZ$148,ContriMENSUAL_prueba!$A68,FALSE)</f>
        <v>0.38797573310470412</v>
      </c>
      <c r="D68" s="45"/>
      <c r="E68" s="45">
        <f ca="1">HLOOKUP(E$63,DContriDES!$B$195:$ZZ$235,ContriMENSUAL_prueba!$A31,FALSE)</f>
        <v>-100</v>
      </c>
      <c r="F68" s="42">
        <f t="shared" ca="1" si="3"/>
        <v>-0.38797573310470412</v>
      </c>
      <c r="G68" s="45"/>
      <c r="H68" s="45">
        <f ca="1">HLOOKUP(H$63,DContriDES!$B$86:$ZZ$148,ContriMENSUAL_prueba!$A68,FALSE)</f>
        <v>0.41303465494194491</v>
      </c>
      <c r="I68" s="45"/>
      <c r="J68" s="45">
        <f ca="1">HLOOKUP(J$63,DContriDES!$B$152:$ZZ$192,$A31,FALSE)</f>
        <v>-100</v>
      </c>
      <c r="K68" s="49">
        <f t="shared" ca="1" si="4"/>
        <v>-0.41303465494194491</v>
      </c>
      <c r="L68" s="21"/>
      <c r="M68" s="21">
        <f ca="1">HLOOKUP(M$63,DContriORI!$B$85:$ZZ$148,ContriMENSUAL_prueba!$A68,FALSE)</f>
        <v>0.37498601503997669</v>
      </c>
      <c r="N68" s="21"/>
      <c r="O68" s="21">
        <f ca="1">HLOOKUP(O$63,DContriORI!$B$151:$ZZ$191,ContriMENSUAL_prueba!$A31,FALSE)</f>
        <v>-100</v>
      </c>
      <c r="P68" s="21">
        <f t="shared" ca="1" si="5"/>
        <v>-0.37498601503997669</v>
      </c>
    </row>
    <row r="69" spans="1:16" x14ac:dyDescent="0.25">
      <c r="A69">
        <v>47</v>
      </c>
      <c r="B69" s="8" t="s">
        <v>17</v>
      </c>
      <c r="C69" s="44">
        <f ca="1">HLOOKUP(C$63,DContriDES!$B$86:$ZZ$148,ContriMENSUAL_prueba!$A69,FALSE)</f>
        <v>1.1822314732436823</v>
      </c>
      <c r="D69" s="44"/>
      <c r="E69" s="44">
        <f ca="1">HLOOKUP(E$63,DContriDES!$B$195:$ZZ$235,ContriMENSUAL_prueba!$A32,FALSE)</f>
        <v>-100</v>
      </c>
      <c r="F69" s="41">
        <f t="shared" ca="1" si="3"/>
        <v>-1.1822314732436823</v>
      </c>
      <c r="G69" s="44"/>
      <c r="H69" s="44">
        <f ca="1">HLOOKUP(H$63,DContriDES!$B$86:$ZZ$148,ContriMENSUAL_prueba!$A69,FALSE)</f>
        <v>1.307531256897897</v>
      </c>
      <c r="I69" s="44"/>
      <c r="J69" s="44">
        <f ca="1">HLOOKUP(J$63,DContriDES!$B$152:$ZZ$192,$A32,FALSE)</f>
        <v>-100</v>
      </c>
      <c r="K69" s="48">
        <f t="shared" ca="1" si="4"/>
        <v>-1.307531256897897</v>
      </c>
      <c r="L69" s="20"/>
      <c r="M69" s="20">
        <f ca="1">HLOOKUP(M$63,DContriORI!$B$85:$ZZ$148,ContriMENSUAL_prueba!$A69,FALSE)</f>
        <v>1.2309678905076764</v>
      </c>
      <c r="N69" s="20"/>
      <c r="O69" s="20">
        <f ca="1">HLOOKUP(O$63,DContriORI!$B$151:$ZZ$191,ContriMENSUAL_prueba!$A32,FALSE)</f>
        <v>-100</v>
      </c>
      <c r="P69" s="20">
        <f t="shared" ca="1" si="5"/>
        <v>-1.2309678905076764</v>
      </c>
    </row>
    <row r="70" spans="1:16" ht="30" x14ac:dyDescent="0.25">
      <c r="A70">
        <v>48</v>
      </c>
      <c r="B70" s="9" t="s">
        <v>51</v>
      </c>
      <c r="C70" s="45">
        <f ca="1">HLOOKUP(C$63,DContriDES!$B$86:$ZZ$148,ContriMENSUAL_prueba!$A70,FALSE)</f>
        <v>0.56097522617428552</v>
      </c>
      <c r="D70" s="45"/>
      <c r="E70" s="45">
        <f ca="1">HLOOKUP(E$63,DContriDES!$B$195:$ZZ$235,ContriMENSUAL_prueba!$A33,FALSE)</f>
        <v>-100</v>
      </c>
      <c r="F70" s="42">
        <f t="shared" ca="1" si="3"/>
        <v>-0.56097522617428552</v>
      </c>
      <c r="G70" s="45"/>
      <c r="H70" s="45">
        <f ca="1">HLOOKUP(H$63,DContriDES!$B$86:$ZZ$148,ContriMENSUAL_prueba!$A70,FALSE)</f>
        <v>0.6131510759020582</v>
      </c>
      <c r="I70" s="45"/>
      <c r="J70" s="45">
        <f ca="1">HLOOKUP(J$63,DContriDES!$B$152:$ZZ$192,$A33,FALSE)</f>
        <v>-100</v>
      </c>
      <c r="K70" s="49">
        <f t="shared" ca="1" si="4"/>
        <v>-0.6131510759020582</v>
      </c>
      <c r="L70" s="21"/>
      <c r="M70" s="21">
        <f ca="1">HLOOKUP(M$63,DContriORI!$B$85:$ZZ$148,ContriMENSUAL_prueba!$A70,FALSE)</f>
        <v>0.57998052535078204</v>
      </c>
      <c r="N70" s="21"/>
      <c r="O70" s="21">
        <f ca="1">HLOOKUP(O$63,DContriORI!$B$151:$ZZ$191,ContriMENSUAL_prueba!$A33,FALSE)</f>
        <v>-100</v>
      </c>
      <c r="P70" s="21">
        <f t="shared" ca="1" si="5"/>
        <v>-0.57998052535078204</v>
      </c>
    </row>
    <row r="71" spans="1:16" x14ac:dyDescent="0.25">
      <c r="A71">
        <v>49</v>
      </c>
      <c r="B71" s="8" t="s">
        <v>19</v>
      </c>
      <c r="C71" s="44">
        <f ca="1">HLOOKUP(C$63,DContriDES!$B$86:$ZZ$148,ContriMENSUAL_prueba!$A71,FALSE)</f>
        <v>0.78545659729079897</v>
      </c>
      <c r="D71" s="44"/>
      <c r="E71" s="44">
        <f ca="1">HLOOKUP(E$63,DContriDES!$B$195:$ZZ$235,ContriMENSUAL_prueba!$A34,FALSE)</f>
        <v>-100</v>
      </c>
      <c r="F71" s="41">
        <f t="shared" ca="1" si="3"/>
        <v>-0.78545659729079897</v>
      </c>
      <c r="G71" s="44"/>
      <c r="H71" s="44">
        <f ca="1">HLOOKUP(H$63,DContriDES!$B$86:$ZZ$148,ContriMENSUAL_prueba!$A71,FALSE)</f>
        <v>0.83501117215716325</v>
      </c>
      <c r="I71" s="44"/>
      <c r="J71" s="44">
        <f ca="1">HLOOKUP(J$63,DContriDES!$B$152:$ZZ$192,$A34,FALSE)</f>
        <v>-100</v>
      </c>
      <c r="K71" s="48">
        <f t="shared" ca="1" si="4"/>
        <v>-0.83501117215716325</v>
      </c>
      <c r="L71" s="20"/>
      <c r="M71" s="20">
        <f ca="1">HLOOKUP(M$63,DContriORI!$B$85:$ZZ$148,ContriMENSUAL_prueba!$A71,FALSE)</f>
        <v>0.79113349396977894</v>
      </c>
      <c r="N71" s="20"/>
      <c r="O71" s="20">
        <f ca="1">HLOOKUP(O$63,DContriORI!$B$151:$ZZ$191,ContriMENSUAL_prueba!$A34,FALSE)</f>
        <v>-100</v>
      </c>
      <c r="P71" s="20">
        <f t="shared" ca="1" si="5"/>
        <v>-0.79113349396977894</v>
      </c>
    </row>
    <row r="72" spans="1:16" x14ac:dyDescent="0.25">
      <c r="A72">
        <v>50</v>
      </c>
      <c r="B72" s="9" t="s">
        <v>20</v>
      </c>
      <c r="C72" s="45">
        <f ca="1">HLOOKUP(C$63,DContriDES!$B$86:$ZZ$148,ContriMENSUAL_prueba!$A72,FALSE)</f>
        <v>2.4495082688431644</v>
      </c>
      <c r="D72" s="45"/>
      <c r="E72" s="45">
        <f ca="1">HLOOKUP(E$63,DContriDES!$B$195:$ZZ$235,ContriMENSUAL_prueba!$A35,FALSE)</f>
        <v>-100</v>
      </c>
      <c r="F72" s="42">
        <f t="shared" ca="1" si="3"/>
        <v>-2.4495082688431644</v>
      </c>
      <c r="G72" s="45"/>
      <c r="H72" s="45">
        <f ca="1">HLOOKUP(H$63,DContriDES!$B$86:$ZZ$148,ContriMENSUAL_prueba!$A72,FALSE)</f>
        <v>2.6313429291576136</v>
      </c>
      <c r="I72" s="45"/>
      <c r="J72" s="45">
        <f ca="1">HLOOKUP(J$63,DContriDES!$B$152:$ZZ$192,$A35,FALSE)</f>
        <v>-100</v>
      </c>
      <c r="K72" s="49">
        <f t="shared" ca="1" si="4"/>
        <v>-2.6313429291576136</v>
      </c>
      <c r="L72" s="21"/>
      <c r="M72" s="21">
        <f ca="1">HLOOKUP(M$63,DContriORI!$B$85:$ZZ$148,ContriMENSUAL_prueba!$A72,FALSE)</f>
        <v>2.6954771623778409</v>
      </c>
      <c r="N72" s="21"/>
      <c r="O72" s="21">
        <f ca="1">HLOOKUP(O$63,DContriORI!$B$151:$ZZ$191,ContriMENSUAL_prueba!$A35,FALSE)</f>
        <v>-100</v>
      </c>
      <c r="P72" s="21">
        <f t="shared" ca="1" si="5"/>
        <v>-2.6954771623778409</v>
      </c>
    </row>
    <row r="73" spans="1:16" x14ac:dyDescent="0.25">
      <c r="A73">
        <v>51</v>
      </c>
      <c r="B73" s="8" t="s">
        <v>21</v>
      </c>
      <c r="C73" s="44">
        <f ca="1">HLOOKUP(C$63,DContriDES!$B$86:$ZZ$148,ContriMENSUAL_prueba!$A73,FALSE)</f>
        <v>0.56800005162557965</v>
      </c>
      <c r="D73" s="44"/>
      <c r="E73" s="44">
        <f ca="1">HLOOKUP(E$63,DContriDES!$B$195:$ZZ$235,ContriMENSUAL_prueba!$A36,FALSE)</f>
        <v>-100</v>
      </c>
      <c r="F73" s="41">
        <f t="shared" ca="1" si="3"/>
        <v>-0.56800005162557965</v>
      </c>
      <c r="G73" s="44"/>
      <c r="H73" s="44">
        <f ca="1">HLOOKUP(H$63,DContriDES!$B$86:$ZZ$148,ContriMENSUAL_prueba!$A73,FALSE)</f>
        <v>0.62856501978597734</v>
      </c>
      <c r="I73" s="44"/>
      <c r="J73" s="44">
        <f ca="1">HLOOKUP(J$63,DContriDES!$B$152:$ZZ$192,$A36,FALSE)</f>
        <v>-100</v>
      </c>
      <c r="K73" s="48">
        <f t="shared" ca="1" si="4"/>
        <v>-0.62856501978597734</v>
      </c>
      <c r="L73" s="20"/>
      <c r="M73" s="20">
        <f ca="1">HLOOKUP(M$63,DContriORI!$B$85:$ZZ$148,ContriMENSUAL_prueba!$A73,FALSE)</f>
        <v>0.58941422185608139</v>
      </c>
      <c r="N73" s="20"/>
      <c r="O73" s="20">
        <f ca="1">HLOOKUP(O$63,DContriORI!$B$151:$ZZ$191,ContriMENSUAL_prueba!$A36,FALSE)</f>
        <v>-100</v>
      </c>
      <c r="P73" s="20">
        <f t="shared" ca="1" si="5"/>
        <v>-0.58941422185608139</v>
      </c>
    </row>
    <row r="74" spans="1:16" x14ac:dyDescent="0.25">
      <c r="A74">
        <v>52</v>
      </c>
      <c r="B74" s="9" t="s">
        <v>22</v>
      </c>
      <c r="C74" s="45">
        <f ca="1">HLOOKUP(C$63,DContriDES!$B$86:$ZZ$148,ContriMENSUAL_prueba!$A74,FALSE)</f>
        <v>7.2673800578516756</v>
      </c>
      <c r="D74" s="45"/>
      <c r="E74" s="45">
        <f ca="1">HLOOKUP(E$63,DContriDES!$B$195:$ZZ$235,ContriMENSUAL_prueba!$A37,FALSE)</f>
        <v>-100</v>
      </c>
      <c r="F74" s="42">
        <f t="shared" ca="1" si="3"/>
        <v>-7.2673800578516756</v>
      </c>
      <c r="G74" s="45"/>
      <c r="H74" s="45">
        <f ca="1">HLOOKUP(H$63,DContriDES!$B$86:$ZZ$148,ContriMENSUAL_prueba!$A74,FALSE)</f>
        <v>5.3108012238991762</v>
      </c>
      <c r="I74" s="45"/>
      <c r="J74" s="45">
        <f ca="1">HLOOKUP(J$63,DContriDES!$B$152:$ZZ$192,$A37,FALSE)</f>
        <v>-100</v>
      </c>
      <c r="K74" s="49">
        <f t="shared" ca="1" si="4"/>
        <v>-5.3108012238991762</v>
      </c>
      <c r="L74" s="21"/>
      <c r="M74" s="21">
        <f ca="1">HLOOKUP(M$63,DContriORI!$B$85:$ZZ$148,ContriMENSUAL_prueba!$A74,FALSE)</f>
        <v>5.6605294271275186</v>
      </c>
      <c r="N74" s="21"/>
      <c r="O74" s="21">
        <f ca="1">HLOOKUP(O$63,DContriORI!$B$151:$ZZ$191,ContriMENSUAL_prueba!$A37,FALSE)</f>
        <v>-100</v>
      </c>
      <c r="P74" s="21">
        <f t="shared" ca="1" si="5"/>
        <v>-5.6605294271275186</v>
      </c>
    </row>
    <row r="75" spans="1:16" x14ac:dyDescent="0.25">
      <c r="A75">
        <v>53</v>
      </c>
      <c r="B75" s="8" t="s">
        <v>23</v>
      </c>
      <c r="C75" s="44">
        <f ca="1">HLOOKUP(C$63,DContriDES!$B$86:$ZZ$148,ContriMENSUAL_prueba!$A75,FALSE)</f>
        <v>8.8308304069970553</v>
      </c>
      <c r="D75" s="44"/>
      <c r="E75" s="44">
        <f ca="1">HLOOKUP(E$63,DContriDES!$B$195:$ZZ$235,ContriMENSUAL_prueba!$A38,FALSE)</f>
        <v>-100</v>
      </c>
      <c r="F75" s="41">
        <f t="shared" ca="1" si="3"/>
        <v>-8.8308304069970553</v>
      </c>
      <c r="G75" s="44"/>
      <c r="H75" s="44">
        <f ca="1">HLOOKUP(H$63,DContriDES!$B$86:$ZZ$148,ContriMENSUAL_prueba!$A75,FALSE)</f>
        <v>9.3719521624887783</v>
      </c>
      <c r="I75" s="44"/>
      <c r="J75" s="44">
        <f ca="1">HLOOKUP(J$63,DContriDES!$B$152:$ZZ$192,$A38,FALSE)</f>
        <v>-100</v>
      </c>
      <c r="K75" s="48">
        <f t="shared" ca="1" si="4"/>
        <v>-9.3719521624887783</v>
      </c>
      <c r="L75" s="20"/>
      <c r="M75" s="20">
        <f ca="1">HLOOKUP(M$63,DContriORI!$B$85:$ZZ$148,ContriMENSUAL_prueba!$A75,FALSE)</f>
        <v>9.37716761931385</v>
      </c>
      <c r="N75" s="20"/>
      <c r="O75" s="20">
        <f ca="1">HLOOKUP(O$63,DContriORI!$B$151:$ZZ$191,ContriMENSUAL_prueba!$A38,FALSE)</f>
        <v>-100</v>
      </c>
      <c r="P75" s="20">
        <f t="shared" ca="1" si="5"/>
        <v>-9.37716761931385</v>
      </c>
    </row>
    <row r="76" spans="1:16" x14ac:dyDescent="0.25">
      <c r="A76">
        <v>54</v>
      </c>
      <c r="B76" s="9" t="s">
        <v>24</v>
      </c>
      <c r="C76" s="45">
        <f ca="1">HLOOKUP(C$63,DContriDES!$B$86:$ZZ$148,ContriMENSUAL_prueba!$A76,FALSE)</f>
        <v>3.9046033846052421</v>
      </c>
      <c r="D76" s="45"/>
      <c r="E76" s="45">
        <f ca="1">HLOOKUP(E$63,DContriDES!$B$195:$ZZ$235,ContriMENSUAL_prueba!$A39,FALSE)</f>
        <v>-100</v>
      </c>
      <c r="F76" s="42">
        <f t="shared" ca="1" si="3"/>
        <v>-3.9046033846052421</v>
      </c>
      <c r="G76" s="45"/>
      <c r="H76" s="45">
        <f ca="1">HLOOKUP(H$63,DContriDES!$B$86:$ZZ$148,ContriMENSUAL_prueba!$A76,FALSE)</f>
        <v>4.1640481695635607</v>
      </c>
      <c r="I76" s="45"/>
      <c r="J76" s="45">
        <f ca="1">HLOOKUP(J$63,DContriDES!$B$152:$ZZ$192,$A39,FALSE)</f>
        <v>-100</v>
      </c>
      <c r="K76" s="49">
        <f t="shared" ca="1" si="4"/>
        <v>-4.1640481695635607</v>
      </c>
      <c r="L76" s="21"/>
      <c r="M76" s="21">
        <f ca="1">HLOOKUP(M$63,DContriORI!$B$85:$ZZ$148,ContriMENSUAL_prueba!$A76,FALSE)</f>
        <v>4.1102958621109993</v>
      </c>
      <c r="N76" s="21"/>
      <c r="O76" s="21">
        <f ca="1">HLOOKUP(O$63,DContriORI!$B$151:$ZZ$191,ContriMENSUAL_prueba!$A39,FALSE)</f>
        <v>-100</v>
      </c>
      <c r="P76" s="21">
        <f t="shared" ca="1" si="5"/>
        <v>-4.1102958621109993</v>
      </c>
    </row>
    <row r="77" spans="1:16" x14ac:dyDescent="0.25">
      <c r="A77">
        <v>55</v>
      </c>
      <c r="B77" s="8" t="s">
        <v>25</v>
      </c>
      <c r="C77" s="44">
        <f ca="1">HLOOKUP(C$63,DContriDES!$B$86:$ZZ$148,ContriMENSUAL_prueba!$A77,FALSE)</f>
        <v>3.8210351373450644</v>
      </c>
      <c r="D77" s="44"/>
      <c r="E77" s="44">
        <f ca="1">HLOOKUP(E$63,DContriDES!$B$195:$ZZ$235,ContriMENSUAL_prueba!$A40,FALSE)</f>
        <v>-100</v>
      </c>
      <c r="F77" s="41">
        <f t="shared" ca="1" si="3"/>
        <v>-3.8210351373450644</v>
      </c>
      <c r="G77" s="44"/>
      <c r="H77" s="44">
        <f ca="1">HLOOKUP(H$63,DContriDES!$B$86:$ZZ$148,ContriMENSUAL_prueba!$A77,FALSE)</f>
        <v>3.8628009535915964</v>
      </c>
      <c r="I77" s="44"/>
      <c r="J77" s="44">
        <f ca="1">HLOOKUP(J$63,DContriDES!$B$152:$ZZ$192,$A40,FALSE)</f>
        <v>-100</v>
      </c>
      <c r="K77" s="48">
        <f t="shared" ca="1" si="4"/>
        <v>-3.8628009535915964</v>
      </c>
      <c r="L77" s="20"/>
      <c r="M77" s="20">
        <f ca="1">HLOOKUP(M$63,DContriORI!$B$85:$ZZ$148,ContriMENSUAL_prueba!$A77,FALSE)</f>
        <v>3.8587799151540287</v>
      </c>
      <c r="N77" s="20"/>
      <c r="O77" s="20">
        <f ca="1">HLOOKUP(O$63,DContriORI!$B$151:$ZZ$191,ContriMENSUAL_prueba!$A40,FALSE)</f>
        <v>-100</v>
      </c>
      <c r="P77" s="20">
        <f t="shared" ca="1" si="5"/>
        <v>-3.8587799151540287</v>
      </c>
    </row>
    <row r="78" spans="1:16" x14ac:dyDescent="0.25">
      <c r="A78">
        <v>56</v>
      </c>
      <c r="B78" s="9" t="s">
        <v>26</v>
      </c>
      <c r="C78" s="45">
        <f ca="1">HLOOKUP(C$63,DContriDES!$B$86:$ZZ$148,ContriMENSUAL_prueba!$A78,FALSE)</f>
        <v>6.3190102085735926</v>
      </c>
      <c r="D78" s="45"/>
      <c r="E78" s="45">
        <f ca="1">HLOOKUP(E$63,DContriDES!$B$195:$ZZ$235,ContriMENSUAL_prueba!$A41,FALSE)</f>
        <v>-100</v>
      </c>
      <c r="F78" s="42">
        <f t="shared" ca="1" si="3"/>
        <v>-6.3190102085735926</v>
      </c>
      <c r="G78" s="45"/>
      <c r="H78" s="45">
        <f ca="1">HLOOKUP(H$63,DContriDES!$B$86:$ZZ$148,ContriMENSUAL_prueba!$A78,FALSE)</f>
        <v>6.4692293572741821</v>
      </c>
      <c r="I78" s="45"/>
      <c r="J78" s="45">
        <f ca="1">HLOOKUP(J$63,DContriDES!$B$152:$ZZ$192,$A41,FALSE)</f>
        <v>-100</v>
      </c>
      <c r="K78" s="49">
        <f t="shared" ca="1" si="4"/>
        <v>-6.4692293572741821</v>
      </c>
      <c r="L78" s="21"/>
      <c r="M78" s="21">
        <f ca="1">HLOOKUP(M$63,DContriORI!$B$85:$ZZ$148,ContriMENSUAL_prueba!$A78,FALSE)</f>
        <v>6.8541051754080335</v>
      </c>
      <c r="N78" s="21"/>
      <c r="O78" s="21">
        <f ca="1">HLOOKUP(O$63,DContriORI!$B$151:$ZZ$191,ContriMENSUAL_prueba!$A41,FALSE)</f>
        <v>-100</v>
      </c>
      <c r="P78" s="21">
        <f t="shared" ca="1" si="5"/>
        <v>-6.8541051754080335</v>
      </c>
    </row>
    <row r="79" spans="1:16" x14ac:dyDescent="0.25">
      <c r="A79">
        <v>57</v>
      </c>
      <c r="B79" s="8" t="s">
        <v>27</v>
      </c>
      <c r="C79" s="44">
        <f ca="1">HLOOKUP(C$63,DContriDES!$B$86:$ZZ$148,ContriMENSUAL_prueba!$A79,FALSE)</f>
        <v>3.8785151325037375</v>
      </c>
      <c r="D79" s="44"/>
      <c r="E79" s="44">
        <f ca="1">HLOOKUP(E$63,DContriDES!$B$195:$ZZ$235,ContriMENSUAL_prueba!$A42,FALSE)</f>
        <v>-100</v>
      </c>
      <c r="F79" s="41">
        <f t="shared" ca="1" si="3"/>
        <v>-3.8785151325037375</v>
      </c>
      <c r="G79" s="44"/>
      <c r="H79" s="44">
        <f ca="1">HLOOKUP(H$63,DContriDES!$B$86:$ZZ$148,ContriMENSUAL_prueba!$A79,FALSE)</f>
        <v>4.1207643754207908</v>
      </c>
      <c r="I79" s="44"/>
      <c r="J79" s="44">
        <f ca="1">HLOOKUP(J$63,DContriDES!$B$152:$ZZ$192,$A42,FALSE)</f>
        <v>-100</v>
      </c>
      <c r="K79" s="48">
        <f t="shared" ca="1" si="4"/>
        <v>-4.1207643754207908</v>
      </c>
      <c r="L79" s="20"/>
      <c r="M79" s="20">
        <f ca="1">HLOOKUP(M$63,DContriORI!$B$85:$ZZ$148,ContriMENSUAL_prueba!$A79,FALSE)</f>
        <v>4.0929658827889677</v>
      </c>
      <c r="N79" s="20"/>
      <c r="O79" s="20">
        <f ca="1">HLOOKUP(O$63,DContriORI!$B$151:$ZZ$191,ContriMENSUAL_prueba!$A42,FALSE)</f>
        <v>-100</v>
      </c>
      <c r="P79" s="20">
        <f t="shared" ca="1" si="5"/>
        <v>-4.0929658827889677</v>
      </c>
    </row>
    <row r="80" spans="1:16" x14ac:dyDescent="0.25">
      <c r="A80">
        <v>58</v>
      </c>
      <c r="B80" s="9" t="s">
        <v>28</v>
      </c>
      <c r="C80" s="45">
        <f ca="1">HLOOKUP(C$63,DContriDES!$B$86:$ZZ$148,ContriMENSUAL_prueba!$A80,FALSE)</f>
        <v>5.3804045629547925</v>
      </c>
      <c r="D80" s="45"/>
      <c r="E80" s="45">
        <f ca="1">HLOOKUP(E$63,DContriDES!$B$195:$ZZ$235,ContriMENSUAL_prueba!$A43,FALSE)</f>
        <v>-100</v>
      </c>
      <c r="F80" s="42">
        <f t="shared" ca="1" si="3"/>
        <v>-5.3804045629547925</v>
      </c>
      <c r="G80" s="45"/>
      <c r="H80" s="45">
        <f ca="1">HLOOKUP(H$63,DContriDES!$B$86:$ZZ$148,ContriMENSUAL_prueba!$A80,FALSE)</f>
        <v>5.1336781060313665</v>
      </c>
      <c r="I80" s="45"/>
      <c r="J80" s="45">
        <f ca="1">HLOOKUP(J$63,DContriDES!$B$152:$ZZ$192,$A43,FALSE)</f>
        <v>-100</v>
      </c>
      <c r="K80" s="49">
        <f t="shared" ca="1" si="4"/>
        <v>-5.1336781060313665</v>
      </c>
      <c r="L80" s="21"/>
      <c r="M80" s="21">
        <f ca="1">HLOOKUP(M$63,DContriORI!$B$85:$ZZ$148,ContriMENSUAL_prueba!$A80,FALSE)</f>
        <v>5.2172740297491025</v>
      </c>
      <c r="N80" s="21"/>
      <c r="O80" s="21">
        <f ca="1">HLOOKUP(O$63,DContriORI!$B$151:$ZZ$191,ContriMENSUAL_prueba!$A43,FALSE)</f>
        <v>-100</v>
      </c>
      <c r="P80" s="21">
        <f t="shared" ca="1" si="5"/>
        <v>-5.2172740297491025</v>
      </c>
    </row>
    <row r="81" spans="1:16" ht="30" x14ac:dyDescent="0.25">
      <c r="A81">
        <v>59</v>
      </c>
      <c r="B81" s="8" t="s">
        <v>52</v>
      </c>
      <c r="C81" s="44">
        <f ca="1">HLOOKUP(C$63,DContriDES!$B$86:$ZZ$148,ContriMENSUAL_prueba!$A81,FALSE)</f>
        <v>12.562121115042835</v>
      </c>
      <c r="D81" s="44"/>
      <c r="E81" s="44">
        <f ca="1">HLOOKUP(E$63,DContriDES!$B$195:$ZZ$235,ContriMENSUAL_prueba!$A44,FALSE)</f>
        <v>-100</v>
      </c>
      <c r="F81" s="41">
        <f t="shared" ca="1" si="3"/>
        <v>-12.562121115042835</v>
      </c>
      <c r="G81" s="44"/>
      <c r="H81" s="44">
        <f ca="1">HLOOKUP(H$63,DContriDES!$B$86:$ZZ$148,ContriMENSUAL_prueba!$A81,FALSE)</f>
        <v>12.307408803956719</v>
      </c>
      <c r="I81" s="44"/>
      <c r="J81" s="44">
        <f ca="1">HLOOKUP(J$63,DContriDES!$B$152:$ZZ$192,$A44,FALSE)</f>
        <v>-100</v>
      </c>
      <c r="K81" s="48">
        <f t="shared" ca="1" si="4"/>
        <v>-12.307408803956719</v>
      </c>
      <c r="L81" s="20"/>
      <c r="M81" s="20">
        <f ca="1">HLOOKUP(M$63,DContriORI!$B$85:$ZZ$148,ContriMENSUAL_prueba!$A81,FALSE)</f>
        <v>11.549666343093584</v>
      </c>
      <c r="N81" s="20"/>
      <c r="O81" s="20">
        <f ca="1">HLOOKUP(O$63,DContriORI!$B$151:$ZZ$191,ContriMENSUAL_prueba!$A44,FALSE)</f>
        <v>-100</v>
      </c>
      <c r="P81" s="20">
        <f t="shared" ca="1" si="5"/>
        <v>-11.549666343093584</v>
      </c>
    </row>
    <row r="82" spans="1:16" x14ac:dyDescent="0.25">
      <c r="A82">
        <v>60</v>
      </c>
      <c r="B82" s="9" t="s">
        <v>53</v>
      </c>
      <c r="C82" s="45">
        <f ca="1">HLOOKUP(C$63,DContriDES!$B$86:$ZZ$148,ContriMENSUAL_prueba!$A82,FALSE)</f>
        <v>5.2768608903702612</v>
      </c>
      <c r="D82" s="45"/>
      <c r="E82" s="45">
        <f ca="1">HLOOKUP(E$63,DContriDES!$B$195:$ZZ$235,ContriMENSUAL_prueba!$A45,FALSE)</f>
        <v>-100</v>
      </c>
      <c r="F82" s="42">
        <f t="shared" ca="1" si="3"/>
        <v>-5.2768608903702612</v>
      </c>
      <c r="G82" s="45"/>
      <c r="H82" s="45">
        <f ca="1">HLOOKUP(H$63,DContriDES!$B$86:$ZZ$148,ContriMENSUAL_prueba!$A82,FALSE)</f>
        <v>5.4467560604991503</v>
      </c>
      <c r="I82" s="45"/>
      <c r="J82" s="45">
        <f ca="1">HLOOKUP(J$63,DContriDES!$B$152:$ZZ$192,$A45,FALSE)</f>
        <v>-100</v>
      </c>
      <c r="K82" s="49">
        <f t="shared" ca="1" si="4"/>
        <v>-5.4467560604991503</v>
      </c>
      <c r="L82" s="21"/>
      <c r="M82" s="21">
        <f ca="1">HLOOKUP(M$63,DContriORI!$B$85:$ZZ$148,ContriMENSUAL_prueba!$A82,FALSE)</f>
        <v>5.3392336069289277</v>
      </c>
      <c r="N82" s="21"/>
      <c r="O82" s="21">
        <f ca="1">HLOOKUP(O$63,DContriORI!$B$151:$ZZ$191,ContriMENSUAL_prueba!$A45,FALSE)</f>
        <v>-100</v>
      </c>
      <c r="P82" s="21">
        <f t="shared" ca="1" si="5"/>
        <v>-5.3392336069289277</v>
      </c>
    </row>
    <row r="83" spans="1:16" hidden="1" x14ac:dyDescent="0.25">
      <c r="A83">
        <v>62</v>
      </c>
      <c r="B83" s="38" t="s">
        <v>31</v>
      </c>
      <c r="C83" s="46"/>
      <c r="D83" s="46"/>
      <c r="E83" s="46"/>
      <c r="F83" s="43"/>
      <c r="G83" s="46"/>
      <c r="H83" s="46"/>
      <c r="I83" s="46"/>
      <c r="J83" s="46"/>
      <c r="K83" s="50"/>
      <c r="L83" s="39"/>
      <c r="M83" s="39"/>
      <c r="N83" s="39"/>
      <c r="O83" s="39"/>
      <c r="P83" s="39"/>
    </row>
    <row r="84" spans="1:16" x14ac:dyDescent="0.25">
      <c r="A84">
        <v>62</v>
      </c>
      <c r="B84" s="8" t="s">
        <v>32</v>
      </c>
      <c r="C84" s="44">
        <f ca="1">HLOOKUP(C$63,DContriDES!$B$86:$ZZ$148,ContriMENSUAL_prueba!$A84,FALSE)</f>
        <v>1.1438119323972349</v>
      </c>
      <c r="D84" s="44"/>
      <c r="E84" s="44">
        <f ca="1">HLOOKUP(E$63,DContriDES!$B$195:$ZZ$235,ContriMENSUAL_prueba!$A47,FALSE)</f>
        <v>-100</v>
      </c>
      <c r="F84" s="41">
        <f t="shared" ca="1" si="3"/>
        <v>-1.1438119323972349</v>
      </c>
      <c r="G84" s="44"/>
      <c r="H84" s="44">
        <f ca="1">HLOOKUP(H$63,DContriDES!$B$86:$ZZ$148,ContriMENSUAL_prueba!$A84,FALSE)</f>
        <v>1.2053731160823637</v>
      </c>
      <c r="I84" s="44"/>
      <c r="J84" s="44">
        <f ca="1">HLOOKUP(J$63,DContriDES!$B$152:$ZZ$192,$A47,FALSE)</f>
        <v>-100</v>
      </c>
      <c r="K84" s="48">
        <f t="shared" ca="1" si="4"/>
        <v>-1.2053731160823637</v>
      </c>
      <c r="L84" s="20"/>
      <c r="M84" s="20">
        <f ca="1">HLOOKUP(M$63,DContriORI!$B$85:$ZZ$148,ContriMENSUAL_prueba!$A84,FALSE)</f>
        <v>1.178119830127585</v>
      </c>
      <c r="N84" s="20"/>
      <c r="O84" s="20">
        <f ca="1">HLOOKUP(O$63,DContriORI!$B$151:$ZZ$191,ContriMENSUAL_prueba!$A47,FALSE)</f>
        <v>-100</v>
      </c>
      <c r="P84" s="20">
        <f t="shared" ca="1" si="5"/>
        <v>-1.178119830127585</v>
      </c>
    </row>
    <row r="85" spans="1:16" x14ac:dyDescent="0.25">
      <c r="A85">
        <v>63</v>
      </c>
      <c r="B85" s="85" t="s">
        <v>33</v>
      </c>
      <c r="C85" s="45">
        <f ca="1">HLOOKUP(C$63,DContriDES!$B$86:$ZZ$148,ContriMENSUAL_prueba!$A85,FALSE)</f>
        <v>4.402645572690508</v>
      </c>
      <c r="D85" s="45"/>
      <c r="E85" s="45">
        <f ca="1">HLOOKUP(E$63,DContriDES!$B$195:$ZZ$235,ContriMENSUAL_prueba!$A48,FALSE)</f>
        <v>-100</v>
      </c>
      <c r="F85" s="42">
        <f t="shared" ca="1" si="3"/>
        <v>-4.402645572690508</v>
      </c>
      <c r="G85" s="45"/>
      <c r="H85" s="45">
        <f ca="1">HLOOKUP(H$63,DContriDES!$B$86:$ZZ$148,ContriMENSUAL_prueba!$A85,FALSE)</f>
        <v>4.2272356460408176</v>
      </c>
      <c r="I85" s="45"/>
      <c r="J85" s="45">
        <f ca="1">HLOOKUP(J$63,DContriDES!$B$152:$ZZ$192,$A48,FALSE)</f>
        <v>-100</v>
      </c>
      <c r="K85" s="49">
        <f t="shared" ca="1" si="4"/>
        <v>-4.2272356460408176</v>
      </c>
      <c r="L85" s="45"/>
      <c r="M85" s="45">
        <f ca="1">HLOOKUP(M$63,DContriORI!$B$85:$ZZ$148,ContriMENSUAL_prueba!$A85,FALSE)</f>
        <v>4.1841869205289006</v>
      </c>
      <c r="N85" s="45"/>
      <c r="O85" s="45">
        <f ca="1">HLOOKUP(O$63,DContriORI!$B$151:$ZZ$191,ContriMENSUAL_prueba!$A48,FALSE)</f>
        <v>-100</v>
      </c>
      <c r="P85" s="45">
        <f t="shared" ca="1" si="5"/>
        <v>-4.1841869205289006</v>
      </c>
    </row>
    <row r="86" spans="1:16" x14ac:dyDescent="0.25">
      <c r="B86" s="84" t="s">
        <v>74</v>
      </c>
      <c r="C86" s="44"/>
      <c r="D86" s="44"/>
      <c r="E86" s="44"/>
      <c r="F86" s="104">
        <f ca="1">+F64-SUM(F65:F85)</f>
        <v>0</v>
      </c>
      <c r="G86" s="44"/>
      <c r="H86" s="44"/>
      <c r="I86" s="44"/>
      <c r="J86" s="44"/>
      <c r="K86" s="106">
        <f ca="1">+K64-SUM(K65:K85)</f>
        <v>0</v>
      </c>
      <c r="L86" s="44"/>
      <c r="M86" s="44"/>
      <c r="N86" s="44"/>
      <c r="O86" s="44"/>
      <c r="P86" s="44">
        <f ca="1">+P64-SUM(P65:P85)</f>
        <v>1.1444143410699326E-9</v>
      </c>
    </row>
    <row r="87" spans="1:16" ht="16.5" thickBot="1" x14ac:dyDescent="0.3">
      <c r="B87" s="93" t="s">
        <v>79</v>
      </c>
      <c r="C87" s="94"/>
      <c r="D87" s="94"/>
      <c r="E87" s="94"/>
      <c r="F87" s="105">
        <f ca="1">SUM(F65:F85)</f>
        <v>-100.00000000000001</v>
      </c>
      <c r="G87" s="94"/>
      <c r="H87" s="94"/>
      <c r="I87" s="94"/>
      <c r="J87" s="94"/>
      <c r="K87" s="107">
        <f ca="1">SUM(K65:K85)</f>
        <v>-100</v>
      </c>
      <c r="L87" s="94"/>
      <c r="M87" s="94"/>
      <c r="N87" s="94"/>
      <c r="O87" s="94"/>
      <c r="P87" s="94">
        <f ca="1">SUM(P65:P85)</f>
        <v>-100.00000000114441</v>
      </c>
    </row>
    <row r="88" spans="1:16" ht="19.5" thickTop="1" x14ac:dyDescent="0.3">
      <c r="B88" s="119" t="s">
        <v>60</v>
      </c>
      <c r="P88" s="120">
        <f>+P56+1</f>
        <v>2</v>
      </c>
    </row>
  </sheetData>
  <mergeCells count="14">
    <mergeCell ref="R51:V55"/>
    <mergeCell ref="R10:S11"/>
    <mergeCell ref="B2:P2"/>
    <mergeCell ref="C4:K4"/>
    <mergeCell ref="M4:P4"/>
    <mergeCell ref="E6:F6"/>
    <mergeCell ref="J6:K6"/>
    <mergeCell ref="O6:P6"/>
    <mergeCell ref="B59:P59"/>
    <mergeCell ref="C61:K61"/>
    <mergeCell ref="M61:P61"/>
    <mergeCell ref="E63:F63"/>
    <mergeCell ref="J63:K63"/>
    <mergeCell ref="O63:P63"/>
  </mergeCells>
  <printOptions horizontalCentered="1" verticalCentered="1"/>
  <pageMargins left="0" right="0" top="0" bottom="0" header="0.31496062992125984" footer="0.31496062992125984"/>
  <pageSetup scale="6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tabColor rgb="FF7030A0"/>
    <pageSetUpPr fitToPage="1"/>
  </sheetPr>
  <dimension ref="A2:T88"/>
  <sheetViews>
    <sheetView view="pageBreakPreview" zoomScale="90" zoomScaleNormal="100" zoomScaleSheetLayoutView="90" workbookViewId="0">
      <selection activeCell="S26" sqref="S26"/>
    </sheetView>
  </sheetViews>
  <sheetFormatPr baseColWidth="10" defaultRowHeight="15" x14ac:dyDescent="0.25"/>
  <cols>
    <col min="1" max="1" width="7.85546875" customWidth="1"/>
    <col min="2" max="2" width="66.140625" style="10" customWidth="1"/>
    <col min="4" max="4" width="2" customWidth="1"/>
    <col min="6" max="6" width="13.85546875" customWidth="1"/>
    <col min="7" max="7" width="1.140625" customWidth="1"/>
    <col min="9" max="9" width="1.5703125" customWidth="1"/>
    <col min="11" max="11" width="13.7109375" customWidth="1"/>
    <col min="12" max="12" width="2.42578125" customWidth="1"/>
    <col min="14" max="14" width="1" customWidth="1"/>
    <col min="16" max="16" width="13.28515625" customWidth="1"/>
  </cols>
  <sheetData>
    <row r="2" spans="1:20" ht="26.25" x14ac:dyDescent="0.4">
      <c r="B2" s="532" t="s">
        <v>61</v>
      </c>
      <c r="C2" s="532"/>
      <c r="D2" s="532"/>
      <c r="E2" s="532"/>
      <c r="F2" s="532"/>
      <c r="G2" s="532"/>
      <c r="H2" s="532"/>
      <c r="I2" s="532"/>
      <c r="J2" s="532"/>
      <c r="K2" s="532"/>
      <c r="L2" s="532"/>
      <c r="M2" s="532"/>
      <c r="N2" s="532"/>
      <c r="O2" s="532"/>
      <c r="P2" s="532"/>
    </row>
    <row r="3" spans="1:20" ht="8.25" customHeight="1" x14ac:dyDescent="0.25">
      <c r="B3"/>
    </row>
    <row r="4" spans="1:20" s="11" customFormat="1" ht="15" customHeight="1" x14ac:dyDescent="0.25">
      <c r="B4" s="22"/>
      <c r="C4" s="533" t="s">
        <v>57</v>
      </c>
      <c r="D4" s="533"/>
      <c r="E4" s="533"/>
      <c r="F4" s="533"/>
      <c r="G4" s="533"/>
      <c r="H4" s="533"/>
      <c r="I4" s="533"/>
      <c r="J4" s="533"/>
      <c r="K4" s="534"/>
      <c r="L4" s="22"/>
      <c r="M4" s="535" t="s">
        <v>56</v>
      </c>
      <c r="N4" s="535"/>
      <c r="O4" s="535"/>
      <c r="P4" s="535"/>
    </row>
    <row r="5" spans="1:20" s="12" customFormat="1" ht="42.75" customHeight="1" x14ac:dyDescent="0.25">
      <c r="B5" s="23"/>
      <c r="C5" s="24" t="s">
        <v>41</v>
      </c>
      <c r="D5" s="25"/>
      <c r="E5" s="24" t="s">
        <v>63</v>
      </c>
      <c r="F5" s="40" t="s">
        <v>55</v>
      </c>
      <c r="G5" s="25"/>
      <c r="H5" s="24" t="s">
        <v>41</v>
      </c>
      <c r="I5" s="25"/>
      <c r="J5" s="24" t="s">
        <v>58</v>
      </c>
      <c r="K5" s="47" t="s">
        <v>55</v>
      </c>
      <c r="L5" s="26"/>
      <c r="M5" s="27" t="s">
        <v>41</v>
      </c>
      <c r="N5" s="28"/>
      <c r="O5" s="27" t="s">
        <v>58</v>
      </c>
      <c r="P5" s="27" t="s">
        <v>55</v>
      </c>
      <c r="Q5" s="13"/>
      <c r="R5" s="13"/>
    </row>
    <row r="6" spans="1:20" s="11" customFormat="1" x14ac:dyDescent="0.25">
      <c r="B6" s="29"/>
      <c r="C6" s="125" t="str">
        <f>VLOOKUP($S$10,Actualización!$J$6:$L$18,2,FALSE)</f>
        <v>2025-III</v>
      </c>
      <c r="D6" s="30"/>
      <c r="E6" s="536" t="str">
        <f>$S$10</f>
        <v>2025-IV</v>
      </c>
      <c r="F6" s="537"/>
      <c r="G6" s="30"/>
      <c r="H6" s="125" t="str">
        <f>VLOOKUP($S$10,Actualización!$J$6:$L$18,3,FALSE)</f>
        <v>2024-IV</v>
      </c>
      <c r="I6" s="30"/>
      <c r="J6" s="536" t="str">
        <f>$S$10</f>
        <v>2025-IV</v>
      </c>
      <c r="K6" s="538"/>
      <c r="L6" s="29"/>
      <c r="M6" s="126" t="str">
        <f>VLOOKUP($S$10,Actualización!$J$6:$L$18,3,FALSE)</f>
        <v>2024-IV</v>
      </c>
      <c r="N6" s="31"/>
      <c r="O6" s="539" t="str">
        <f>$S$10</f>
        <v>2025-IV</v>
      </c>
      <c r="P6" s="539"/>
    </row>
    <row r="7" spans="1:20" x14ac:dyDescent="0.25">
      <c r="A7">
        <v>3</v>
      </c>
      <c r="B7" s="91" t="s">
        <v>42</v>
      </c>
      <c r="C7" s="87">
        <f ca="1">HLOOKUP(C$6,DContriAgreDes!$P$50:$AB$112,ContriTRIMESTRAL_prueba!A7,FALSE)</f>
        <v>100</v>
      </c>
      <c r="D7" s="87"/>
      <c r="E7" s="87">
        <f ca="1">HLOOKUP(E$6,DContriAgreDes!$P$160:$AB$200,ContriTRIMESTRAL_prueba!A7,FALSE)</f>
        <v>1.2248433245284076</v>
      </c>
      <c r="F7" s="88">
        <f ca="1">+(C7/100)*E7</f>
        <v>1.2248433245284076</v>
      </c>
      <c r="G7" s="87"/>
      <c r="H7" s="87">
        <f ca="1">HLOOKUP(H$6,DContriAgreDes!$P$50:$AB$112,ContriTRIMESTRAL_prueba!A7,FALSE)</f>
        <v>100</v>
      </c>
      <c r="I7" s="87"/>
      <c r="J7" s="87">
        <f ca="1">HLOOKUP(J$6,DContriAgreDes!$P$116:$AB$156,ContriTRIMESTRAL_prueba!A7,FALSE)</f>
        <v>0.33797280238438532</v>
      </c>
      <c r="K7" s="89">
        <f ca="1">+(H7/100)*J7</f>
        <v>0.33797280238438532</v>
      </c>
      <c r="L7" s="90"/>
      <c r="M7" s="90">
        <f ca="1">HLOOKUP(M$6,DContriAgreOri!$P$49:$AB$111,ContriTRIMESTRAL_prueba!A7,FALSE)</f>
        <v>100</v>
      </c>
      <c r="N7" s="90"/>
      <c r="O7" s="90">
        <f ca="1">HLOOKUP(O$6,DContriAgreOri!$P$115:$AB$155,ContriTRIMESTRAL_prueba!A7,FALSE)</f>
        <v>0.41649927075870607</v>
      </c>
      <c r="P7" s="90">
        <f ca="1">+(M7/100)*O7</f>
        <v>0.41649927075870607</v>
      </c>
    </row>
    <row r="8" spans="1:20" x14ac:dyDescent="0.25">
      <c r="A8">
        <v>4</v>
      </c>
      <c r="B8" s="2" t="s">
        <v>43</v>
      </c>
      <c r="C8" s="52">
        <f ca="1">HLOOKUP(C$6,DContriAgreDes!$P$50:$AB$112,ContriTRIMESTRAL_prueba!A8,FALSE)</f>
        <v>10.770825545596038</v>
      </c>
      <c r="D8" s="52"/>
      <c r="E8" s="52">
        <f ca="1">HLOOKUP(E$6,DContriAgreDes!$P$160:$AB$200,ContriTRIMESTRAL_prueba!A8,FALSE)</f>
        <v>1.4565182697781722</v>
      </c>
      <c r="F8" s="62">
        <f t="shared" ref="F8:F53" ca="1" si="0">+(C8/100)*E8</f>
        <v>0.15687904187754079</v>
      </c>
      <c r="G8" s="52"/>
      <c r="H8" s="52">
        <f ca="1">HLOOKUP(H$6,DContriAgreDes!$P$50:$AB$112,ContriTRIMESTRAL_prueba!A8,FALSE)</f>
        <v>10.883422025343128</v>
      </c>
      <c r="I8" s="52"/>
      <c r="J8" s="52">
        <f ca="1">HLOOKUP(J$6,DContriAgreDes!$P$116:$AB$156,ContriTRIMESTRAL_prueba!A8,FALSE)</f>
        <v>-0.39972011066139146</v>
      </c>
      <c r="K8" s="53">
        <f t="shared" ref="K8:K53" ca="1" si="1">+(H8/100)*J8</f>
        <v>-4.3503226563447808E-2</v>
      </c>
      <c r="L8" s="15"/>
      <c r="M8" s="15">
        <f ca="1">HLOOKUP(M$6,DContriAgreOri!$P$49:$AB$111,ContriTRIMESTRAL_prueba!A8,FALSE)</f>
        <v>11.00664377400331</v>
      </c>
      <c r="N8" s="15"/>
      <c r="O8" s="15">
        <f ca="1">HLOOKUP(O$6,DContriAgreOri!$P$115:$AB$155,ContriTRIMESTRAL_prueba!A8,FALSE)</f>
        <v>-0.36695208657214096</v>
      </c>
      <c r="P8" s="15">
        <f t="shared" ref="P8:P53" ca="1" si="2">+(M8/100)*O8</f>
        <v>-4.0389108990267784E-2</v>
      </c>
      <c r="S8" s="132" t="s">
        <v>99</v>
      </c>
      <c r="T8" s="132"/>
    </row>
    <row r="9" spans="1:20" x14ac:dyDescent="0.25">
      <c r="A9">
        <v>5</v>
      </c>
      <c r="B9" s="3" t="s">
        <v>44</v>
      </c>
      <c r="C9" s="54">
        <f ca="1">HLOOKUP(C$6,DContriAgreDes!$P$50:$AB$112,ContriTRIMESTRAL_prueba!A9,FALSE)</f>
        <v>3.9339194490673224</v>
      </c>
      <c r="D9" s="54"/>
      <c r="E9" s="54">
        <f ca="1">HLOOKUP(E$6,DContriAgreDes!$P$160:$AB$200,ContriTRIMESTRAL_prueba!A9,FALSE)</f>
        <v>2.546845716350731</v>
      </c>
      <c r="F9" s="63">
        <f t="shared" ca="1" si="0"/>
        <v>0.10019085897325938</v>
      </c>
      <c r="G9" s="54"/>
      <c r="H9" s="54">
        <f ca="1">HLOOKUP(H$6,DContriAgreDes!$P$50:$AB$112,ContriTRIMESTRAL_prueba!A9,FALSE)</f>
        <v>3.9132896096040106</v>
      </c>
      <c r="I9" s="54"/>
      <c r="J9" s="54">
        <f ca="1">HLOOKUP(J$6,DContriAgreDes!$P$116:$AB$156,ContriTRIMESTRAL_prueba!A9,FALSE)</f>
        <v>2.2593110438185988</v>
      </c>
      <c r="K9" s="55">
        <f t="shared" ca="1" si="1"/>
        <v>8.8413384326389149E-2</v>
      </c>
      <c r="L9" s="16"/>
      <c r="M9" s="16">
        <f ca="1">HLOOKUP(M$6,DContriAgreOri!$P$49:$AB$111,ContriTRIMESTRAL_prueba!A9,FALSE)</f>
        <v>3.8782579934261237</v>
      </c>
      <c r="N9" s="16"/>
      <c r="O9" s="16">
        <f ca="1">HLOOKUP(O$6,DContriAgreOri!$P$115:$AB$155,ContriTRIMESTRAL_prueba!A9,FALSE)</f>
        <v>2.3088639971883538</v>
      </c>
      <c r="P9" s="16">
        <f t="shared" ca="1" si="2"/>
        <v>8.9543702528295244E-2</v>
      </c>
      <c r="S9" s="132"/>
      <c r="T9" s="132"/>
    </row>
    <row r="10" spans="1:20" ht="15" customHeight="1" x14ac:dyDescent="0.25">
      <c r="A10">
        <v>6</v>
      </c>
      <c r="B10" s="2" t="s">
        <v>45</v>
      </c>
      <c r="C10" s="52">
        <f ca="1">HLOOKUP(C$6,DContriAgreDes!$P$50:$AB$112,ContriTRIMESTRAL_prueba!A10,FALSE)</f>
        <v>19.003349889667369</v>
      </c>
      <c r="D10" s="52"/>
      <c r="E10" s="52">
        <f ca="1">HLOOKUP(E$6,DContriAgreDes!$P$160:$AB$200,ContriTRIMESTRAL_prueba!A10,FALSE)</f>
        <v>3.7505337776304088</v>
      </c>
      <c r="F10" s="62">
        <f t="shared" ca="1" si="0"/>
        <v>0.71272705649326573</v>
      </c>
      <c r="G10" s="52"/>
      <c r="H10" s="52">
        <f ca="1">HLOOKUP(H$6,DContriAgreDes!$P$50:$AB$112,ContriTRIMESTRAL_prueba!A10,FALSE)</f>
        <v>18.805779305976838</v>
      </c>
      <c r="I10" s="52"/>
      <c r="J10" s="52">
        <f ca="1">HLOOKUP(J$6,DContriAgreDes!$P$116:$AB$156,ContriTRIMESTRAL_prueba!A10,FALSE)</f>
        <v>3.9983028565042247</v>
      </c>
      <c r="K10" s="53">
        <f t="shared" ca="1" si="1"/>
        <v>0.75191201117875228</v>
      </c>
      <c r="L10" s="15"/>
      <c r="M10" s="15">
        <f ca="1">HLOOKUP(M$6,DContriAgreOri!$P$49:$AB$111,ContriTRIMESTRAL_prueba!A10,FALSE)</f>
        <v>19.483752783157396</v>
      </c>
      <c r="N10" s="15"/>
      <c r="O10" s="15">
        <f ca="1">HLOOKUP(O$6,DContriAgreOri!$P$115:$AB$155,ContriTRIMESTRAL_prueba!A10,FALSE)</f>
        <v>4.2532845193709932</v>
      </c>
      <c r="P10" s="15">
        <f t="shared" ca="1" si="2"/>
        <v>0.82869944091854852</v>
      </c>
      <c r="S10" s="541" t="str">
        <f>Actualización!D10</f>
        <v>2025-IV</v>
      </c>
      <c r="T10" s="542"/>
    </row>
    <row r="11" spans="1:20" ht="15" customHeight="1" x14ac:dyDescent="0.25">
      <c r="A11">
        <v>7</v>
      </c>
      <c r="B11" s="76" t="s">
        <v>46</v>
      </c>
      <c r="C11" s="77">
        <f ca="1">HLOOKUP(C$6,DContriAgreDes!$P$50:$AB$112,ContriTRIMESTRAL_prueba!A11,FALSE)</f>
        <v>66.291905115669266</v>
      </c>
      <c r="D11" s="77"/>
      <c r="E11" s="77">
        <f ca="1">HLOOKUP(E$6,DContriAgreDes!$P$160:$AB$200,ContriTRIMESTRAL_prueba!A11,FALSE)</f>
        <v>0.29983688459786606</v>
      </c>
      <c r="F11" s="78">
        <f t="shared" ca="1" si="0"/>
        <v>0.19876758303939612</v>
      </c>
      <c r="G11" s="77"/>
      <c r="H11" s="77">
        <f ca="1">HLOOKUP(H$6,DContriAgreDes!$P$50:$AB$112,ContriTRIMESTRAL_prueba!A11,FALSE)</f>
        <v>66.397509059076015</v>
      </c>
      <c r="I11" s="77"/>
      <c r="J11" s="77">
        <f ca="1">HLOOKUP(J$6,DContriAgreDes!$P$116:$AB$156,ContriTRIMESTRAL_prueba!A11,FALSE)</f>
        <v>-0.66414759550784197</v>
      </c>
      <c r="K11" s="79">
        <f t="shared" ca="1" si="1"/>
        <v>-0.44097745989295489</v>
      </c>
      <c r="L11" s="77"/>
      <c r="M11" s="77">
        <f ca="1">HLOOKUP(M$6,DContriAgreOri!$P$49:$AB$111,ContriTRIMESTRAL_prueba!A11,FALSE)</f>
        <v>65.631345449413175</v>
      </c>
      <c r="N11" s="77"/>
      <c r="O11" s="77">
        <f ca="1">HLOOKUP(O$6,DContriAgreOri!$P$115:$AB$155,ContriTRIMESTRAL_prueba!A11,FALSE)</f>
        <v>-0.7029488130380912</v>
      </c>
      <c r="P11" s="77">
        <f t="shared" ca="1" si="2"/>
        <v>-0.46135476381757917</v>
      </c>
      <c r="S11" s="543"/>
      <c r="T11" s="544"/>
    </row>
    <row r="12" spans="1:20" s="14" customFormat="1" x14ac:dyDescent="0.25">
      <c r="B12" s="2" t="s">
        <v>74</v>
      </c>
      <c r="C12" s="52"/>
      <c r="D12" s="52"/>
      <c r="E12" s="52"/>
      <c r="F12" s="62">
        <f ca="1">+F7-F13</f>
        <v>5.6278784144945693E-2</v>
      </c>
      <c r="G12" s="52"/>
      <c r="H12" s="52"/>
      <c r="I12" s="52"/>
      <c r="J12" s="52"/>
      <c r="K12" s="53">
        <f ca="1">+K7-K13</f>
        <v>-1.7871906664353454E-2</v>
      </c>
      <c r="L12" s="15"/>
      <c r="M12" s="15"/>
      <c r="N12" s="15"/>
      <c r="O12" s="15"/>
      <c r="P12" s="15">
        <f ca="1">+P7-SUM(P8:P11)</f>
        <v>1.1970929802984642E-10</v>
      </c>
    </row>
    <row r="13" spans="1:20" ht="15.75" thickBot="1" x14ac:dyDescent="0.3">
      <c r="B13" s="101" t="s">
        <v>75</v>
      </c>
      <c r="C13" s="94"/>
      <c r="D13" s="94"/>
      <c r="E13" s="94"/>
      <c r="F13" s="95">
        <f ca="1">SUM(F8:F11)</f>
        <v>1.1685645403834619</v>
      </c>
      <c r="G13" s="94"/>
      <c r="H13" s="94"/>
      <c r="I13" s="94"/>
      <c r="J13" s="94"/>
      <c r="K13" s="96">
        <f ca="1">SUM(K8:K11)</f>
        <v>0.35584470904873877</v>
      </c>
      <c r="L13" s="94"/>
      <c r="M13" s="94"/>
      <c r="N13" s="94"/>
      <c r="O13" s="94"/>
      <c r="P13" s="94">
        <f ca="1">SUM(P8:P11)</f>
        <v>0.41649927063899678</v>
      </c>
    </row>
    <row r="14" spans="1:20" ht="15.75" thickTop="1" x14ac:dyDescent="0.25">
      <c r="A14">
        <v>9</v>
      </c>
      <c r="B14" s="103" t="s">
        <v>43</v>
      </c>
      <c r="C14" s="87">
        <f ca="1">HLOOKUP(C$6,DContriAgreDes!$P$50:$AB$112,ContriTRIMESTRAL_prueba!A14,FALSE)</f>
        <v>100</v>
      </c>
      <c r="D14" s="87"/>
      <c r="E14" s="87">
        <f ca="1">HLOOKUP(E$6,DContriAgreDes!$P$160:$AB$200,ContriTRIMESTRAL_prueba!A14,FALSE)</f>
        <v>1.4565182697781722</v>
      </c>
      <c r="F14" s="88">
        <f t="shared" ca="1" si="0"/>
        <v>1.4565182697781722</v>
      </c>
      <c r="G14" s="87"/>
      <c r="H14" s="87">
        <f ca="1">HLOOKUP(H$6,DContriAgreDes!$P$50:$AB$112,ContriTRIMESTRAL_prueba!A14,FALSE)</f>
        <v>100</v>
      </c>
      <c r="I14" s="87"/>
      <c r="J14" s="87">
        <f ca="1">HLOOKUP(J$6,DContriAgreDes!$P$116:$AB$156,ContriTRIMESTRAL_prueba!A14,FALSE)</f>
        <v>-0.39972011066139146</v>
      </c>
      <c r="K14" s="89">
        <f t="shared" ca="1" si="1"/>
        <v>-0.39972011066139146</v>
      </c>
      <c r="L14" s="90"/>
      <c r="M14" s="90">
        <f ca="1">HLOOKUP(M$6,DContriAgreOri!$P$49:$AB$111,ContriTRIMESTRAL_prueba!A14,FALSE)</f>
        <v>99.999999999999986</v>
      </c>
      <c r="N14" s="90"/>
      <c r="O14" s="90">
        <f ca="1">HLOOKUP(O$6,DContriAgreOri!$P$115:$AB$155,ContriTRIMESTRAL_prueba!A14,FALSE)</f>
        <v>-0.36695208657214096</v>
      </c>
      <c r="P14" s="90">
        <f t="shared" ca="1" si="2"/>
        <v>-0.3669520865721409</v>
      </c>
    </row>
    <row r="15" spans="1:20" x14ac:dyDescent="0.25">
      <c r="A15">
        <v>10</v>
      </c>
      <c r="B15" s="4" t="s">
        <v>47</v>
      </c>
      <c r="C15" s="56">
        <f ca="1">HLOOKUP(C$6,DContriAgreDes!$P$50:$AB$112,ContriTRIMESTRAL_prueba!A15,FALSE)</f>
        <v>65.790317470661179</v>
      </c>
      <c r="D15" s="56"/>
      <c r="E15" s="56">
        <f ca="1">HLOOKUP(E$6,DContriAgreDes!$P$160:$AB$200,ContriTRIMESTRAL_prueba!A15,FALSE)</f>
        <v>1.8267174586809745</v>
      </c>
      <c r="F15" s="64">
        <f t="shared" ca="1" si="0"/>
        <v>1.201803215358207</v>
      </c>
      <c r="G15" s="56"/>
      <c r="H15" s="56">
        <f ca="1">HLOOKUP(H$6,DContriAgreDes!$P$50:$AB$112,ContriTRIMESTRAL_prueba!A15,FALSE)</f>
        <v>65.741126205230671</v>
      </c>
      <c r="I15" s="56"/>
      <c r="J15" s="56">
        <f ca="1">HLOOKUP(J$6,DContriAgreDes!$P$116:$AB$156,ContriTRIMESTRAL_prueba!A15,FALSE)</f>
        <v>0.28262732402943413</v>
      </c>
      <c r="K15" s="57">
        <f t="shared" ca="1" si="1"/>
        <v>0.18580238578065653</v>
      </c>
      <c r="L15" s="17"/>
      <c r="M15" s="17">
        <f ca="1">HLOOKUP(M$6,DContriAgreOri!$P$49:$AB$111,ContriTRIMESTRAL_prueba!A15,FALSE)</f>
        <v>65.134331658821935</v>
      </c>
      <c r="N15" s="17"/>
      <c r="O15" s="17">
        <f ca="1">HLOOKUP(O$6,DContriAgreOri!$P$115:$AB$155,ContriTRIMESTRAL_prueba!A15,FALSE)</f>
        <v>0.38118043125969336</v>
      </c>
      <c r="P15" s="17">
        <f t="shared" ca="1" si="2"/>
        <v>0.24827932631521643</v>
      </c>
    </row>
    <row r="16" spans="1:20" x14ac:dyDescent="0.25">
      <c r="A16">
        <v>11</v>
      </c>
      <c r="B16" s="5" t="s">
        <v>48</v>
      </c>
      <c r="C16" s="58">
        <f ca="1">HLOOKUP(C$6,DContriAgreDes!$P$50:$AB$112,ContriTRIMESTRAL_prueba!A16,FALSE)</f>
        <v>27.681847495948205</v>
      </c>
      <c r="D16" s="58"/>
      <c r="E16" s="58">
        <f ca="1">HLOOKUP(E$6,DContriAgreDes!$P$160:$AB$200,ContriTRIMESTRAL_prueba!A16,FALSE)</f>
        <v>0.17636932428470686</v>
      </c>
      <c r="F16" s="65">
        <f t="shared" ca="1" si="0"/>
        <v>4.882228737812689E-2</v>
      </c>
      <c r="G16" s="58"/>
      <c r="H16" s="58">
        <f ca="1">HLOOKUP(H$6,DContriAgreDes!$P$50:$AB$112,ContriTRIMESTRAL_prueba!A16,FALSE)</f>
        <v>27.010866407376273</v>
      </c>
      <c r="I16" s="58"/>
      <c r="J16" s="58">
        <f ca="1">HLOOKUP(J$6,DContriAgreDes!$P$116:$AB$156,ContriTRIMESTRAL_prueba!A16,FALSE)</f>
        <v>1.0324679317530183</v>
      </c>
      <c r="K16" s="59">
        <f t="shared" ca="1" si="1"/>
        <v>0.27887853374480859</v>
      </c>
      <c r="L16" s="18"/>
      <c r="M16" s="18">
        <f ca="1">HLOOKUP(M$6,DContriAgreOri!$P$49:$AB$111,ContriTRIMESTRAL_prueba!A16,FALSE)</f>
        <v>26.984258398137122</v>
      </c>
      <c r="N16" s="18"/>
      <c r="O16" s="18">
        <f ca="1">HLOOKUP(O$6,DContriAgreOri!$P$115:$AB$155,ContriTRIMESTRAL_prueba!A16,FALSE)</f>
        <v>0.89583206934354109</v>
      </c>
      <c r="P16" s="18">
        <f t="shared" ca="1" si="2"/>
        <v>0.24173364040504006</v>
      </c>
    </row>
    <row r="17" spans="1:16" x14ac:dyDescent="0.25">
      <c r="A17">
        <v>12</v>
      </c>
      <c r="B17" s="6" t="s">
        <v>4</v>
      </c>
      <c r="C17" s="56">
        <f ca="1">HLOOKUP(C$6,DContriAgreDes!$P$50:$AB$112,ContriTRIMESTRAL_prueba!A17,FALSE)</f>
        <v>6.5278350333906232</v>
      </c>
      <c r="D17" s="56"/>
      <c r="E17" s="56">
        <f ca="1">HLOOKUP(E$6,DContriAgreDes!$P$160:$AB$200,ContriTRIMESTRAL_prueba!A17,FALSE)</f>
        <v>1.2186516307977513</v>
      </c>
      <c r="F17" s="64">
        <f t="shared" ca="1" si="0"/>
        <v>7.9551568090201766E-2</v>
      </c>
      <c r="G17" s="56"/>
      <c r="H17" s="56">
        <f ca="1">HLOOKUP(H$6,DContriAgreDes!$P$50:$AB$112,ContriTRIMESTRAL_prueba!A17,FALSE)</f>
        <v>7.2480073873930522</v>
      </c>
      <c r="I17" s="56"/>
      <c r="J17" s="56">
        <f ca="1">HLOOKUP(J$6,DContriAgreDes!$P$116:$AB$156,ContriTRIMESTRAL_prueba!A17,FALSE)</f>
        <v>-10.288068248461784</v>
      </c>
      <c r="K17" s="57">
        <f t="shared" ca="1" si="1"/>
        <v>-0.74567994666854898</v>
      </c>
      <c r="L17" s="56"/>
      <c r="M17" s="56">
        <f ca="1">HLOOKUP(M$6,DContriAgreOri!$P$49:$AB$111,ContriTRIMESTRAL_prueba!A17,FALSE)</f>
        <v>7.8814099430409401</v>
      </c>
      <c r="N17" s="56"/>
      <c r="O17" s="56">
        <f ca="1">HLOOKUP(O$6,DContriAgreOri!$P$115:$AB$155,ContriTRIMESTRAL_prueba!A17,FALSE)</f>
        <v>-10.87324551705629</v>
      </c>
      <c r="P17" s="56">
        <f t="shared" ca="1" si="2"/>
        <v>-0.8569650533125277</v>
      </c>
    </row>
    <row r="18" spans="1:16" x14ac:dyDescent="0.25">
      <c r="B18" s="5" t="s">
        <v>74</v>
      </c>
      <c r="C18" s="58"/>
      <c r="D18" s="58"/>
      <c r="E18" s="58"/>
      <c r="F18" s="65">
        <f ca="1">+F14-SUM(F15:F17)</f>
        <v>0.12634119895163654</v>
      </c>
      <c r="G18" s="58"/>
      <c r="H18" s="58"/>
      <c r="I18" s="58"/>
      <c r="J18" s="58"/>
      <c r="K18" s="59">
        <f ca="1">+K14-SUM(K15:K17)</f>
        <v>-0.11872108351830757</v>
      </c>
      <c r="L18" s="18"/>
      <c r="M18" s="18"/>
      <c r="N18" s="18"/>
      <c r="O18" s="18"/>
      <c r="P18" s="18">
        <f ca="1">+P14-SUM(P15:P17)</f>
        <v>2.0130286326747182E-11</v>
      </c>
    </row>
    <row r="19" spans="1:16" ht="15.75" thickBot="1" x14ac:dyDescent="0.3">
      <c r="B19" s="97" t="s">
        <v>76</v>
      </c>
      <c r="C19" s="94"/>
      <c r="D19" s="94"/>
      <c r="E19" s="94"/>
      <c r="F19" s="95">
        <f ca="1">SUM(F15:F17)</f>
        <v>1.3301770708265357</v>
      </c>
      <c r="G19" s="94"/>
      <c r="H19" s="94"/>
      <c r="I19" s="94"/>
      <c r="J19" s="94"/>
      <c r="K19" s="96">
        <f ca="1">SUM(K15:K17)</f>
        <v>-0.28099902714308389</v>
      </c>
      <c r="L19" s="94"/>
      <c r="M19" s="94"/>
      <c r="N19" s="94"/>
      <c r="O19" s="94"/>
      <c r="P19" s="94">
        <f ca="1">SUM(P15:P17)</f>
        <v>-0.36695208659227119</v>
      </c>
    </row>
    <row r="20" spans="1:16" ht="16.5" thickTop="1" thickBot="1" x14ac:dyDescent="0.3">
      <c r="A20">
        <v>13</v>
      </c>
      <c r="B20" s="103" t="s">
        <v>49</v>
      </c>
      <c r="C20" s="87">
        <f ca="1">HLOOKUP(C$6,DContriAgreDes!$P$50:$AB$112,ContriTRIMESTRAL_prueba!A20,FALSE)</f>
        <v>100</v>
      </c>
      <c r="D20" s="87"/>
      <c r="E20" s="87">
        <f ca="1">HLOOKUP(E$6,DContriAgreDes!$P$160:$AB$200,ContriTRIMESTRAL_prueba!A20,FALSE)</f>
        <v>2.546845716350731</v>
      </c>
      <c r="F20" s="88">
        <f t="shared" ca="1" si="0"/>
        <v>2.546845716350731</v>
      </c>
      <c r="G20" s="87"/>
      <c r="H20" s="87">
        <f ca="1">HLOOKUP(H$6,DContriAgreDes!$P$50:$AB$112,ContriTRIMESTRAL_prueba!A20,FALSE)</f>
        <v>100</v>
      </c>
      <c r="I20" s="87"/>
      <c r="J20" s="87">
        <f ca="1">HLOOKUP(J$6,DContriAgreDes!$P$116:$AB$156,ContriTRIMESTRAL_prueba!A20,FALSE)</f>
        <v>2.2593110438185988</v>
      </c>
      <c r="K20" s="89">
        <f t="shared" ca="1" si="1"/>
        <v>2.2593110438185988</v>
      </c>
      <c r="L20" s="90"/>
      <c r="M20" s="90">
        <f ca="1">HLOOKUP(M$6,DContriAgreOri!$P$49:$AB$111,ContriTRIMESTRAL_prueba!A20,FALSE)</f>
        <v>100</v>
      </c>
      <c r="N20" s="90"/>
      <c r="O20" s="90">
        <f ca="1">HLOOKUP(O$6,DContriAgreOri!$P$115:$AB$155,ContriTRIMESTRAL_prueba!A20,FALSE)</f>
        <v>2.3088639971883538</v>
      </c>
      <c r="P20" s="90">
        <f t="shared" ca="1" si="2"/>
        <v>2.3088639971883538</v>
      </c>
    </row>
    <row r="21" spans="1:16" ht="15.75" thickTop="1" x14ac:dyDescent="0.25">
      <c r="A21">
        <v>15</v>
      </c>
      <c r="B21" s="495" t="s">
        <v>8</v>
      </c>
      <c r="C21" s="492">
        <f ca="1">HLOOKUP(C$6,DContriAgreDes!$P$50:$AB$112,ContriTRIMESTRAL_prueba!A21,FALSE)</f>
        <v>100</v>
      </c>
      <c r="D21" s="492"/>
      <c r="E21" s="492">
        <f ca="1">HLOOKUP(E$6,DContriAgreDes!$P$160:$AB$200,ContriTRIMESTRAL_prueba!A21,FALSE)</f>
        <v>3.7505337776304088</v>
      </c>
      <c r="F21" s="493">
        <f t="shared" ca="1" si="0"/>
        <v>3.7505337776304088</v>
      </c>
      <c r="G21" s="492"/>
      <c r="H21" s="492">
        <f ca="1">HLOOKUP(H$6,DContriAgreDes!$P$50:$AB$112,ContriTRIMESTRAL_prueba!A21,FALSE)</f>
        <v>100</v>
      </c>
      <c r="I21" s="492"/>
      <c r="J21" s="492">
        <f ca="1">HLOOKUP(J$6,DContriAgreDes!$P$116:$AB$156,ContriTRIMESTRAL_prueba!A21,FALSE)</f>
        <v>3.9983028565042247</v>
      </c>
      <c r="K21" s="494">
        <f t="shared" ca="1" si="1"/>
        <v>3.9983028565042247</v>
      </c>
      <c r="L21" s="492"/>
      <c r="M21" s="492">
        <f ca="1">HLOOKUP(M$6,DContriAgreOri!$P$49:$AB$111,ContriTRIMESTRAL_prueba!A21,FALSE)</f>
        <v>100</v>
      </c>
      <c r="N21" s="492"/>
      <c r="O21" s="492">
        <f ca="1">HLOOKUP(O$6,DContriAgreOri!$P$115:$AB$155,ContriTRIMESTRAL_prueba!A21,FALSE)</f>
        <v>4.2532845193709932</v>
      </c>
      <c r="P21" s="492">
        <f t="shared" ca="1" si="2"/>
        <v>4.2532845193709932</v>
      </c>
    </row>
    <row r="22" spans="1:16" x14ac:dyDescent="0.25">
      <c r="A22">
        <v>16</v>
      </c>
      <c r="B22" s="4" t="s">
        <v>9</v>
      </c>
      <c r="C22" s="56">
        <f ca="1">HLOOKUP(C$6,DContriAgreDes!$P$50:$AB$112,ContriTRIMESTRAL_prueba!A22,FALSE)</f>
        <v>73.565833076527525</v>
      </c>
      <c r="D22" s="56"/>
      <c r="E22" s="56">
        <f ca="1">HLOOKUP(E$6,DContriAgreDes!$P$160:$AB$200,ContriTRIMESTRAL_prueba!A22,FALSE)</f>
        <v>4.3323943171162966</v>
      </c>
      <c r="F22" s="64">
        <f t="shared" ca="1" si="0"/>
        <v>3.1871619715467392</v>
      </c>
      <c r="G22" s="56"/>
      <c r="H22" s="56">
        <f ca="1">HLOOKUP(H$6,DContriAgreDes!$P$50:$AB$112,ContriTRIMESTRAL_prueba!A22,FALSE)</f>
        <v>71.354169034771203</v>
      </c>
      <c r="I22" s="56"/>
      <c r="J22" s="56">
        <f ca="1">HLOOKUP(J$6,DContriAgreDes!$P$116:$AB$156,ContriTRIMESTRAL_prueba!A22,FALSE)</f>
        <v>7.7287288968448422</v>
      </c>
      <c r="K22" s="57">
        <f t="shared" ca="1" si="1"/>
        <v>5.5147702812938766</v>
      </c>
      <c r="L22" s="17"/>
      <c r="M22" s="17">
        <f ca="1">HLOOKUP(M$6,DContriAgreOri!$P$49:$AB$111,ContriTRIMESTRAL_prueba!A22,FALSE)</f>
        <v>70.990105222003976</v>
      </c>
      <c r="N22" s="17"/>
      <c r="O22" s="17">
        <f ca="1">HLOOKUP(O$6,DContriAgreOri!$P$115:$AB$155,ContriTRIMESTRAL_prueba!A22,FALSE)</f>
        <v>8.0522580837037765</v>
      </c>
      <c r="P22" s="17">
        <f t="shared" ca="1" si="2"/>
        <v>5.7163064863686319</v>
      </c>
    </row>
    <row r="23" spans="1:16" x14ac:dyDescent="0.25">
      <c r="A23">
        <v>17</v>
      </c>
      <c r="B23" s="7" t="s">
        <v>10</v>
      </c>
      <c r="C23" s="60">
        <f ca="1">HLOOKUP(C$6,DContriAgreDes!$P$50:$AB$112,ContriTRIMESTRAL_prueba!A23,FALSE)</f>
        <v>13.584074303149038</v>
      </c>
      <c r="D23" s="60"/>
      <c r="E23" s="60">
        <f ca="1">HLOOKUP(E$6,DContriAgreDes!$P$160:$AB$200,ContriTRIMESTRAL_prueba!A23,FALSE)</f>
        <v>7.4183742708256943</v>
      </c>
      <c r="F23" s="66">
        <f t="shared" ca="1" si="0"/>
        <v>1.007717473034653</v>
      </c>
      <c r="G23" s="60"/>
      <c r="H23" s="60">
        <f ca="1">HLOOKUP(H$6,DContriAgreDes!$P$50:$AB$112,ContriTRIMESTRAL_prueba!A23,FALSE)</f>
        <v>16.004633289519372</v>
      </c>
      <c r="I23" s="60"/>
      <c r="J23" s="60">
        <f ca="1">HLOOKUP(J$6,DContriAgreDes!$P$116:$AB$156,ContriTRIMESTRAL_prueba!A23,FALSE)</f>
        <v>-8.6899768372459789</v>
      </c>
      <c r="K23" s="61">
        <f t="shared" ca="1" si="1"/>
        <v>-1.3907989257453925</v>
      </c>
      <c r="L23" s="19"/>
      <c r="M23" s="19">
        <f ca="1">HLOOKUP(M$6,DContriAgreOri!$P$49:$AB$111,ContriTRIMESTRAL_prueba!A23,FALSE)</f>
        <v>16.663018672221259</v>
      </c>
      <c r="N23" s="19"/>
      <c r="O23" s="19">
        <f ca="1">HLOOKUP(O$6,DContriAgreOri!$P$115:$AB$155,ContriTRIMESTRAL_prueba!A23,FALSE)</f>
        <v>-8.727905511525563</v>
      </c>
      <c r="P23" s="19">
        <f t="shared" ca="1" si="2"/>
        <v>-1.4543325250793329</v>
      </c>
    </row>
    <row r="24" spans="1:16" x14ac:dyDescent="0.25">
      <c r="A24">
        <v>18</v>
      </c>
      <c r="B24" s="6" t="s">
        <v>11</v>
      </c>
      <c r="C24" s="56">
        <f ca="1">HLOOKUP(C$6,DContriAgreDes!$P$50:$AB$112,ContriTRIMESTRAL_prueba!A24,FALSE)</f>
        <v>12.850092620323442</v>
      </c>
      <c r="D24" s="56"/>
      <c r="E24" s="56">
        <f ca="1">HLOOKUP(E$6,DContriAgreDes!$P$160:$AB$200,ContriTRIMESTRAL_prueba!A24,FALSE)</f>
        <v>-1.656998665829633</v>
      </c>
      <c r="F24" s="64">
        <f t="shared" ca="1" si="0"/>
        <v>-0.21292586327663154</v>
      </c>
      <c r="G24" s="56"/>
      <c r="H24" s="56">
        <f ca="1">HLOOKUP(H$6,DContriAgreDes!$P$50:$AB$112,ContriTRIMESTRAL_prueba!A24,FALSE)</f>
        <v>12.641197675709414</v>
      </c>
      <c r="I24" s="56"/>
      <c r="J24" s="56">
        <f ca="1">HLOOKUP(J$6,DContriAgreDes!$P$116:$AB$156,ContriTRIMESTRAL_prueba!A24,FALSE)</f>
        <v>0.11912622808014817</v>
      </c>
      <c r="K24" s="57">
        <f t="shared" ca="1" si="1"/>
        <v>1.5058981975227986E-2</v>
      </c>
      <c r="L24" s="56"/>
      <c r="M24" s="56">
        <f ca="1">HLOOKUP(M$6,DContriAgreOri!$P$49:$AB$111,ContriTRIMESTRAL_prueba!A24,FALSE)</f>
        <v>12.346876105774761</v>
      </c>
      <c r="N24" s="56"/>
      <c r="O24" s="56">
        <f ca="1">HLOOKUP(O$6,DContriAgreOri!$P$115:$AB$155,ContriTRIMESTRAL_prueba!A24,FALSE)</f>
        <v>-7.0377655875361711E-2</v>
      </c>
      <c r="P24" s="56">
        <f t="shared" ca="1" si="2"/>
        <v>-8.6894419770794217E-3</v>
      </c>
    </row>
    <row r="25" spans="1:16" x14ac:dyDescent="0.25">
      <c r="B25" s="99" t="s">
        <v>74</v>
      </c>
      <c r="C25" s="58"/>
      <c r="D25" s="58"/>
      <c r="E25" s="58"/>
      <c r="F25" s="65">
        <f ca="1">+F21-SUM(F22:F24)</f>
        <v>-0.23141980367435178</v>
      </c>
      <c r="G25" s="58"/>
      <c r="H25" s="58"/>
      <c r="I25" s="58"/>
      <c r="J25" s="58"/>
      <c r="K25" s="59">
        <f ca="1">+K21-SUM(K22:K24)</f>
        <v>-0.1407274810194874</v>
      </c>
      <c r="L25" s="58"/>
      <c r="M25" s="58"/>
      <c r="N25" s="58"/>
      <c r="O25" s="58"/>
      <c r="P25" s="58">
        <f ca="1">+P21-SUM(P22:P24)</f>
        <v>5.8773430566816387E-11</v>
      </c>
    </row>
    <row r="26" spans="1:16" ht="15.75" thickBot="1" x14ac:dyDescent="0.3">
      <c r="B26" s="97" t="s">
        <v>77</v>
      </c>
      <c r="C26" s="94"/>
      <c r="D26" s="94"/>
      <c r="E26" s="94"/>
      <c r="F26" s="95">
        <f ca="1">SUM(F22:F24)</f>
        <v>3.9819535813047606</v>
      </c>
      <c r="G26" s="94"/>
      <c r="H26" s="94"/>
      <c r="I26" s="94"/>
      <c r="J26" s="94"/>
      <c r="K26" s="96">
        <f ca="1">SUM(K22:K24)</f>
        <v>4.1390303375237121</v>
      </c>
      <c r="L26" s="94"/>
      <c r="M26" s="94"/>
      <c r="N26" s="94"/>
      <c r="O26" s="94"/>
      <c r="P26" s="94">
        <f ca="1">SUM(P22:P24)</f>
        <v>4.2532845193122197</v>
      </c>
    </row>
    <row r="27" spans="1:16" ht="15.75" thickTop="1" x14ac:dyDescent="0.25">
      <c r="A27">
        <v>19</v>
      </c>
      <c r="B27" s="103" t="s">
        <v>50</v>
      </c>
      <c r="C27" s="87">
        <f ca="1">HLOOKUP(C$6,DContriAgreDes!$P$50:$AB$112,ContriTRIMESTRAL_prueba!A27,FALSE)</f>
        <v>99.999999999999986</v>
      </c>
      <c r="D27" s="87"/>
      <c r="E27" s="87">
        <f ca="1">HLOOKUP(E$6,DContriAgreDes!$P$160:$AB$200,ContriTRIMESTRAL_prueba!A27,FALSE)</f>
        <v>0.29983688459786606</v>
      </c>
      <c r="F27" s="88">
        <f t="shared" ca="1" si="0"/>
        <v>0.299836884597866</v>
      </c>
      <c r="G27" s="87"/>
      <c r="H27" s="87">
        <f ca="1">HLOOKUP(H$6,DContriAgreDes!$P$50:$AB$112,ContriTRIMESTRAL_prueba!A27,FALSE)</f>
        <v>100</v>
      </c>
      <c r="I27" s="87"/>
      <c r="J27" s="87">
        <f ca="1">HLOOKUP(J$6,DContriAgreDes!$P$116:$AB$156,ContriTRIMESTRAL_prueba!A27,FALSE)</f>
        <v>-0.66414759550784197</v>
      </c>
      <c r="K27" s="89">
        <f t="shared" ca="1" si="1"/>
        <v>-0.66414759550784197</v>
      </c>
      <c r="L27" s="90"/>
      <c r="M27" s="90">
        <f ca="1">HLOOKUP(M$6,DContriAgreOri!$P$49:$AB$111,ContriTRIMESTRAL_prueba!A27,FALSE)</f>
        <v>99.999999999999986</v>
      </c>
      <c r="N27" s="90"/>
      <c r="O27" s="90">
        <f ca="1">HLOOKUP(O$6,DContriAgreOri!$P$115:$AB$155,ContriTRIMESTRAL_prueba!A27,FALSE)</f>
        <v>-0.7029488130380912</v>
      </c>
      <c r="P27" s="90">
        <f t="shared" ca="1" si="2"/>
        <v>-0.70294881303809109</v>
      </c>
    </row>
    <row r="28" spans="1:16" x14ac:dyDescent="0.25">
      <c r="A28">
        <v>20</v>
      </c>
      <c r="B28" s="8" t="s">
        <v>13</v>
      </c>
      <c r="C28" s="44">
        <f ca="1">HLOOKUP(C$6,DContriAgreDes!$P$50:$AB$112,ContriTRIMESTRAL_prueba!A28,FALSE)</f>
        <v>19.375322928430894</v>
      </c>
      <c r="D28" s="44"/>
      <c r="E28" s="44">
        <f ca="1">HLOOKUP(E$6,DContriAgreDes!$P$160:$AB$200,ContriTRIMESTRAL_prueba!A28,FALSE)</f>
        <v>-0.64745375702996455</v>
      </c>
      <c r="F28" s="41">
        <f t="shared" ca="1" si="0"/>
        <v>-0.12544625623681396</v>
      </c>
      <c r="G28" s="44"/>
      <c r="H28" s="44">
        <f ca="1">HLOOKUP(H$6,DContriAgreDes!$P$50:$AB$112,ContriTRIMESTRAL_prueba!A28,FALSE)</f>
        <v>18.977788698996584</v>
      </c>
      <c r="I28" s="44"/>
      <c r="J28" s="44">
        <f ca="1">HLOOKUP(J$6,DContriAgreDes!$P$116:$AB$156,ContriTRIMESTRAL_prueba!A28,FALSE)</f>
        <v>0.73499849291911801</v>
      </c>
      <c r="K28" s="48">
        <f t="shared" ca="1" si="1"/>
        <v>0.13948646092699959</v>
      </c>
      <c r="L28" s="20"/>
      <c r="M28" s="20">
        <f ca="1">HLOOKUP(M$6,DContriAgreOri!$P$49:$AB$111,ContriTRIMESTRAL_prueba!A28,FALSE)</f>
        <v>19.290813642279815</v>
      </c>
      <c r="N28" s="20"/>
      <c r="O28" s="20">
        <f ca="1">HLOOKUP(O$6,DContriAgreOri!$P$115:$AB$155,ContriTRIMESTRAL_prueba!A28,FALSE)</f>
        <v>0.72476783809798917</v>
      </c>
      <c r="P28" s="20">
        <f t="shared" ca="1" si="2"/>
        <v>0.13981361298666337</v>
      </c>
    </row>
    <row r="29" spans="1:16" x14ac:dyDescent="0.25">
      <c r="A29">
        <v>21</v>
      </c>
      <c r="B29" s="9" t="s">
        <v>14</v>
      </c>
      <c r="C29" s="45">
        <f ca="1">HLOOKUP(C$6,DContriAgreDes!$P$50:$AB$112,ContriTRIMESTRAL_prueba!A29,FALSE)</f>
        <v>4.7780724016062841</v>
      </c>
      <c r="D29" s="45"/>
      <c r="E29" s="45">
        <f ca="1">HLOOKUP(E$6,DContriAgreDes!$P$160:$AB$200,ContriTRIMESTRAL_prueba!A29,FALSE)</f>
        <v>1.7547075109830814</v>
      </c>
      <c r="F29" s="42">
        <f t="shared" ca="1" si="0"/>
        <v>8.3841195311195174E-2</v>
      </c>
      <c r="G29" s="45"/>
      <c r="H29" s="45">
        <f ca="1">HLOOKUP(H$6,DContriAgreDes!$P$50:$AB$112,ContriTRIMESTRAL_prueba!A29,FALSE)</f>
        <v>4.7940733398800468</v>
      </c>
      <c r="I29" s="45"/>
      <c r="J29" s="45">
        <f ca="1">HLOOKUP(J$6,DContriAgreDes!$P$116:$AB$156,ContriTRIMESTRAL_prueba!A29,FALSE)</f>
        <v>0.71649475990224687</v>
      </c>
      <c r="K29" s="49">
        <f t="shared" ca="1" si="1"/>
        <v>3.4349284266111169E-2</v>
      </c>
      <c r="L29" s="21"/>
      <c r="M29" s="21">
        <f ca="1">HLOOKUP(M$6,DContriAgreOri!$P$49:$AB$111,ContriTRIMESTRAL_prueba!A29,FALSE)</f>
        <v>4.8859953981057291</v>
      </c>
      <c r="N29" s="21"/>
      <c r="O29" s="21">
        <f ca="1">HLOOKUP(O$6,DContriAgreOri!$P$115:$AB$155,ContriTRIMESTRAL_prueba!A29,FALSE)</f>
        <v>0.7466239445333116</v>
      </c>
      <c r="P29" s="21">
        <f t="shared" ca="1" si="2"/>
        <v>3.6480011571053073E-2</v>
      </c>
    </row>
    <row r="30" spans="1:16" x14ac:dyDescent="0.25">
      <c r="A30">
        <v>22</v>
      </c>
      <c r="B30" s="8" t="s">
        <v>15</v>
      </c>
      <c r="C30" s="44">
        <f ca="1">HLOOKUP(C$6,DContriAgreDes!$P$50:$AB$112,ContriTRIMESTRAL_prueba!A30,FALSE)</f>
        <v>0.47313816953902504</v>
      </c>
      <c r="D30" s="44"/>
      <c r="E30" s="44">
        <f ca="1">HLOOKUP(E$6,DContriAgreDes!$P$160:$AB$200,ContriTRIMESTRAL_prueba!A30,FALSE)</f>
        <v>2.8228639948904686</v>
      </c>
      <c r="F30" s="41">
        <f t="shared" ca="1" si="0"/>
        <v>1.3356047034000961E-2</v>
      </c>
      <c r="G30" s="44"/>
      <c r="H30" s="44">
        <f ca="1">HLOOKUP(H$6,DContriAgreDes!$P$50:$AB$112,ContriTRIMESTRAL_prueba!A30,FALSE)</f>
        <v>0.49557415531628968</v>
      </c>
      <c r="I30" s="44"/>
      <c r="J30" s="44">
        <f ca="1">HLOOKUP(J$6,DContriAgreDes!$P$116:$AB$156,ContriTRIMESTRAL_prueba!A30,FALSE)</f>
        <v>-2.5084282739109085</v>
      </c>
      <c r="K30" s="48">
        <f t="shared" ca="1" si="1"/>
        <v>-1.243112223014897E-2</v>
      </c>
      <c r="L30" s="20"/>
      <c r="M30" s="20">
        <f ca="1">HLOOKUP(M$6,DContriAgreOri!$P$49:$AB$111,ContriTRIMESTRAL_prueba!A30,FALSE)</f>
        <v>0.4906000353826408</v>
      </c>
      <c r="N30" s="20"/>
      <c r="O30" s="20">
        <f ca="1">HLOOKUP(O$6,DContriAgreOri!$P$115:$AB$155,ContriTRIMESTRAL_prueba!A30,FALSE)</f>
        <v>-2.5269071906895277</v>
      </c>
      <c r="P30" s="20">
        <f t="shared" ca="1" si="2"/>
        <v>-1.2397007571609317E-2</v>
      </c>
    </row>
    <row r="31" spans="1:16" x14ac:dyDescent="0.25">
      <c r="A31">
        <v>23</v>
      </c>
      <c r="B31" s="9" t="s">
        <v>16</v>
      </c>
      <c r="C31" s="45">
        <f ca="1">HLOOKUP(C$6,DContriAgreDes!$P$50:$AB$112,ContriTRIMESTRAL_prueba!A31,FALSE)</f>
        <v>0.30869494573630984</v>
      </c>
      <c r="D31" s="45"/>
      <c r="E31" s="45">
        <f ca="1">HLOOKUP(E$6,DContriAgreDes!$P$160:$AB$200,ContriTRIMESTRAL_prueba!A31,FALSE)</f>
        <v>-1.571684398652323</v>
      </c>
      <c r="F31" s="42">
        <f t="shared" ca="1" si="0"/>
        <v>-4.8517103015658369E-3</v>
      </c>
      <c r="G31" s="45"/>
      <c r="H31" s="45">
        <f ca="1">HLOOKUP(H$6,DContriAgreDes!$P$50:$AB$112,ContriTRIMESTRAL_prueba!A31,FALSE)</f>
        <v>0.30956113231690446</v>
      </c>
      <c r="I31" s="45"/>
      <c r="J31" s="45">
        <f ca="1">HLOOKUP(J$6,DContriAgreDes!$P$116:$AB$156,ContriTRIMESTRAL_prueba!A31,FALSE)</f>
        <v>-2.5232176315730896</v>
      </c>
      <c r="K31" s="49">
        <f t="shared" ca="1" si="1"/>
        <v>-7.8109010711174352E-3</v>
      </c>
      <c r="L31" s="21"/>
      <c r="M31" s="21">
        <f ca="1">HLOOKUP(M$6,DContriAgreOri!$P$49:$AB$111,ContriTRIMESTRAL_prueba!A31,FALSE)</f>
        <v>0.31374043224433612</v>
      </c>
      <c r="N31" s="21"/>
      <c r="O31" s="21">
        <f ca="1">HLOOKUP(O$6,DContriAgreOri!$P$115:$AB$155,ContriTRIMESTRAL_prueba!A31,FALSE)</f>
        <v>-2.9642937339126689</v>
      </c>
      <c r="P31" s="21">
        <f t="shared" ca="1" si="2"/>
        <v>-9.3001879737693791E-3</v>
      </c>
    </row>
    <row r="32" spans="1:16" x14ac:dyDescent="0.25">
      <c r="A32">
        <v>24</v>
      </c>
      <c r="B32" s="8" t="s">
        <v>17</v>
      </c>
      <c r="C32" s="44">
        <f ca="1">HLOOKUP(C$6,DContriAgreDes!$P$50:$AB$112,ContriTRIMESTRAL_prueba!A32,FALSE)</f>
        <v>0.93865189618958933</v>
      </c>
      <c r="D32" s="44"/>
      <c r="E32" s="44">
        <f ca="1">HLOOKUP(E$6,DContriAgreDes!$P$160:$AB$200,ContriTRIMESTRAL_prueba!A32,FALSE)</f>
        <v>2.0712467178932457</v>
      </c>
      <c r="F32" s="41">
        <f t="shared" ca="1" si="0"/>
        <v>1.9441796592269585E-2</v>
      </c>
      <c r="G32" s="44"/>
      <c r="H32" s="44">
        <f ca="1">HLOOKUP(H$6,DContriAgreDes!$P$50:$AB$112,ContriTRIMESTRAL_prueba!A32,FALSE)</f>
        <v>0.9861385796500246</v>
      </c>
      <c r="I32" s="44"/>
      <c r="J32" s="44">
        <f ca="1">HLOOKUP(J$6,DContriAgreDes!$P$116:$AB$156,ContriTRIMESTRAL_prueba!A32,FALSE)</f>
        <v>-3.5131626644839997</v>
      </c>
      <c r="K32" s="48">
        <f t="shared" ca="1" si="1"/>
        <v>-3.4644652400337476E-2</v>
      </c>
      <c r="L32" s="20"/>
      <c r="M32" s="20">
        <f ca="1">HLOOKUP(M$6,DContriAgreOri!$P$49:$AB$111,ContriTRIMESTRAL_prueba!A32,FALSE)</f>
        <v>1.0284170547321816</v>
      </c>
      <c r="N32" s="20"/>
      <c r="O32" s="20">
        <f ca="1">HLOOKUP(O$6,DContriAgreOri!$P$115:$AB$155,ContriTRIMESTRAL_prueba!A32,FALSE)</f>
        <v>-3.8413962671392738</v>
      </c>
      <c r="P32" s="20">
        <f t="shared" ca="1" si="2"/>
        <v>-3.9505574351105681E-2</v>
      </c>
    </row>
    <row r="33" spans="1:16" ht="30" x14ac:dyDescent="0.25">
      <c r="A33">
        <v>25</v>
      </c>
      <c r="B33" s="9" t="s">
        <v>51</v>
      </c>
      <c r="C33" s="45">
        <f ca="1">HLOOKUP(C$6,DContriAgreDes!$P$50:$AB$112,ContriTRIMESTRAL_prueba!A33,FALSE)</f>
        <v>0.45622390382244682</v>
      </c>
      <c r="D33" s="45"/>
      <c r="E33" s="45">
        <f ca="1">HLOOKUP(E$6,DContriAgreDes!$P$160:$AB$200,ContriTRIMESTRAL_prueba!A33,FALSE)</f>
        <v>-1.8550525266736742</v>
      </c>
      <c r="F33" s="42">
        <f t="shared" ca="1" si="0"/>
        <v>-8.4631930551475731E-3</v>
      </c>
      <c r="G33" s="45"/>
      <c r="H33" s="45">
        <f ca="1">HLOOKUP(H$6,DContriAgreDes!$P$50:$AB$112,ContriTRIMESTRAL_prueba!A33,FALSE)</f>
        <v>0.47021131331030502</v>
      </c>
      <c r="I33" s="45"/>
      <c r="J33" s="45">
        <f ca="1">HLOOKUP(J$6,DContriAgreDes!$P$116:$AB$156,ContriTRIMESTRAL_prueba!A33,FALSE)</f>
        <v>-5.4305313577191328</v>
      </c>
      <c r="K33" s="49">
        <f t="shared" ca="1" si="1"/>
        <v>-2.5534972816859073E-2</v>
      </c>
      <c r="L33" s="21"/>
      <c r="M33" s="21">
        <f ca="1">HLOOKUP(M$6,DContriAgreOri!$P$49:$AB$111,ContriTRIMESTRAL_prueba!A33,FALSE)</f>
        <v>0.47643809644191909</v>
      </c>
      <c r="N33" s="21"/>
      <c r="O33" s="21">
        <f ca="1">HLOOKUP(O$6,DContriAgreOri!$P$115:$AB$155,ContriTRIMESTRAL_prueba!A33,FALSE)</f>
        <v>-5.2732102878355107</v>
      </c>
      <c r="P33" s="21">
        <f t="shared" ca="1" si="2"/>
        <v>-2.5123582716742948E-2</v>
      </c>
    </row>
    <row r="34" spans="1:16" x14ac:dyDescent="0.25">
      <c r="A34">
        <v>26</v>
      </c>
      <c r="B34" s="8" t="s">
        <v>19</v>
      </c>
      <c r="C34" s="44">
        <f ca="1">HLOOKUP(C$6,DContriAgreDes!$P$50:$AB$112,ContriTRIMESTRAL_prueba!A34,FALSE)</f>
        <v>0.6035083050510156</v>
      </c>
      <c r="D34" s="44"/>
      <c r="E34" s="44">
        <f ca="1">HLOOKUP(E$6,DContriAgreDes!$P$160:$AB$200,ContriTRIMESTRAL_prueba!A34,FALSE)</f>
        <v>0.29601421055056676</v>
      </c>
      <c r="F34" s="41">
        <f t="shared" ca="1" si="0"/>
        <v>1.78647034480387E-3</v>
      </c>
      <c r="G34" s="44"/>
      <c r="H34" s="44">
        <f ca="1">HLOOKUP(H$6,DContriAgreDes!$P$50:$AB$112,ContriTRIMESTRAL_prueba!A34,FALSE)</f>
        <v>0.64771052133663853</v>
      </c>
      <c r="I34" s="44"/>
      <c r="J34" s="44">
        <f ca="1">HLOOKUP(J$6,DContriAgreDes!$P$116:$AB$156,ContriTRIMESTRAL_prueba!A34,FALSE)</f>
        <v>-7.1922992983457874</v>
      </c>
      <c r="K34" s="48">
        <f t="shared" ca="1" si="1"/>
        <v>-4.6585279281406898E-2</v>
      </c>
      <c r="L34" s="20"/>
      <c r="M34" s="20">
        <f ca="1">HLOOKUP(M$6,DContriAgreOri!$P$49:$AB$111,ContriTRIMESTRAL_prueba!A34,FALSE)</f>
        <v>0.62452047527480681</v>
      </c>
      <c r="N34" s="20"/>
      <c r="O34" s="20">
        <f ca="1">HLOOKUP(O$6,DContriAgreOri!$P$115:$AB$155,ContriTRIMESTRAL_prueba!A34,FALSE)</f>
        <v>-7.5170842443089612</v>
      </c>
      <c r="P34" s="20">
        <f t="shared" ca="1" si="2"/>
        <v>-4.6945730249365943E-2</v>
      </c>
    </row>
    <row r="35" spans="1:16" x14ac:dyDescent="0.25">
      <c r="A35">
        <v>27</v>
      </c>
      <c r="B35" s="9" t="s">
        <v>20</v>
      </c>
      <c r="C35" s="45">
        <f ca="1">HLOOKUP(C$6,DContriAgreDes!$P$50:$AB$112,ContriTRIMESTRAL_prueba!A35,FALSE)</f>
        <v>1.9177840136371735</v>
      </c>
      <c r="D35" s="45"/>
      <c r="E35" s="45">
        <f ca="1">HLOOKUP(E$6,DContriAgreDes!$P$160:$AB$200,ContriTRIMESTRAL_prueba!A35,FALSE)</f>
        <v>2.0766513737697778E-2</v>
      </c>
      <c r="F35" s="42">
        <f t="shared" ca="1" si="0"/>
        <v>3.9825688065133548E-4</v>
      </c>
      <c r="G35" s="45"/>
      <c r="H35" s="45">
        <f ca="1">HLOOKUP(H$6,DContriAgreDes!$P$50:$AB$112,ContriTRIMESTRAL_prueba!A35,FALSE)</f>
        <v>1.9657772535972535</v>
      </c>
      <c r="I35" s="45"/>
      <c r="J35" s="45">
        <f ca="1">HLOOKUP(J$6,DContriAgreDes!$P$116:$AB$156,ContriTRIMESTRAL_prueba!A35,FALSE)</f>
        <v>-3.0933441551730851</v>
      </c>
      <c r="K35" s="49">
        <f t="shared" ca="1" si="1"/>
        <v>-6.0808255777872633E-2</v>
      </c>
      <c r="L35" s="21"/>
      <c r="M35" s="21">
        <f ca="1">HLOOKUP(M$6,DContriAgreOri!$P$49:$AB$111,ContriTRIMESTRAL_prueba!A35,FALSE)</f>
        <v>1.9547394588453837</v>
      </c>
      <c r="N35" s="21"/>
      <c r="O35" s="21">
        <f ca="1">HLOOKUP(O$6,DContriAgreOri!$P$115:$AB$155,ContriTRIMESTRAL_prueba!A35,FALSE)</f>
        <v>-3.1017370905046704</v>
      </c>
      <c r="P35" s="21">
        <f t="shared" ca="1" si="2"/>
        <v>-6.0630878817737544E-2</v>
      </c>
    </row>
    <row r="36" spans="1:16" x14ac:dyDescent="0.25">
      <c r="A36">
        <v>28</v>
      </c>
      <c r="B36" s="8" t="s">
        <v>21</v>
      </c>
      <c r="C36" s="44">
        <f ca="1">HLOOKUP(C$6,DContriAgreDes!$P$50:$AB$112,ContriTRIMESTRAL_prueba!A36,FALSE)</f>
        <v>0.44697069889470498</v>
      </c>
      <c r="D36" s="44"/>
      <c r="E36" s="44">
        <f ca="1">HLOOKUP(E$6,DContriAgreDes!$P$160:$AB$200,ContriTRIMESTRAL_prueba!A36,FALSE)</f>
        <v>1.2259915568947974</v>
      </c>
      <c r="F36" s="41">
        <f t="shared" ca="1" si="0"/>
        <v>5.4798230302427501E-3</v>
      </c>
      <c r="G36" s="44"/>
      <c r="H36" s="44">
        <f ca="1">HLOOKUP(H$6,DContriAgreDes!$P$50:$AB$112,ContriTRIMESTRAL_prueba!A36,FALSE)</f>
        <v>0.47552999031638921</v>
      </c>
      <c r="I36" s="44"/>
      <c r="J36" s="44">
        <f ca="1">HLOOKUP(J$6,DContriAgreDes!$P$116:$AB$156,ContriTRIMESTRAL_prueba!A36,FALSE)</f>
        <v>-5.5088311263559291</v>
      </c>
      <c r="K36" s="48">
        <f t="shared" ca="1" si="1"/>
        <v>-2.6196144121706583E-2</v>
      </c>
      <c r="L36" s="20"/>
      <c r="M36" s="20">
        <f ca="1">HLOOKUP(M$6,DContriAgreOri!$P$49:$AB$111,ContriTRIMESTRAL_prueba!A36,FALSE)</f>
        <v>0.50325641424181289</v>
      </c>
      <c r="N36" s="20"/>
      <c r="O36" s="20">
        <f ca="1">HLOOKUP(O$6,DContriAgreOri!$P$115:$AB$155,ContriTRIMESTRAL_prueba!A36,FALSE)</f>
        <v>-5.2632560646850663</v>
      </c>
      <c r="P36" s="20">
        <f t="shared" ca="1" si="2"/>
        <v>-2.6487673743498818E-2</v>
      </c>
    </row>
    <row r="37" spans="1:16" x14ac:dyDescent="0.25">
      <c r="A37">
        <v>29</v>
      </c>
      <c r="B37" s="9" t="s">
        <v>22</v>
      </c>
      <c r="C37" s="45">
        <f ca="1">HLOOKUP(C$6,DContriAgreDes!$P$50:$AB$112,ContriTRIMESTRAL_prueba!A37,FALSE)</f>
        <v>4.9443114224696929</v>
      </c>
      <c r="D37" s="45"/>
      <c r="E37" s="45">
        <f ca="1">HLOOKUP(E$6,DContriAgreDes!$P$160:$AB$200,ContriTRIMESTRAL_prueba!A37,FALSE)</f>
        <v>13.553588942852414</v>
      </c>
      <c r="F37" s="42">
        <f t="shared" ca="1" si="0"/>
        <v>0.67013164625604127</v>
      </c>
      <c r="G37" s="45"/>
      <c r="H37" s="45">
        <f ca="1">HLOOKUP(H$6,DContriAgreDes!$P$50:$AB$112,ContriTRIMESTRAL_prueba!A37,FALSE)</f>
        <v>3.9158441030315365</v>
      </c>
      <c r="I37" s="45"/>
      <c r="J37" s="45">
        <f ca="1">HLOOKUP(J$6,DContriAgreDes!$P$116:$AB$156,ContriTRIMESTRAL_prueba!A37,FALSE)</f>
        <v>42.389947080696942</v>
      </c>
      <c r="K37" s="49">
        <f t="shared" ca="1" si="1"/>
        <v>1.6599242430376602</v>
      </c>
      <c r="L37" s="21"/>
      <c r="M37" s="21">
        <f ca="1">HLOOKUP(M$6,DContriAgreOri!$P$49:$AB$111,ContriTRIMESTRAL_prueba!A37,FALSE)</f>
        <v>3.8344086518750471</v>
      </c>
      <c r="N37" s="21"/>
      <c r="O37" s="21">
        <f ca="1">HLOOKUP(O$6,DContriAgreOri!$P$115:$AB$155,ContriTRIMESTRAL_prueba!A37,FALSE)</f>
        <v>42.086924654662454</v>
      </c>
      <c r="P37" s="21">
        <f t="shared" ca="1" si="2"/>
        <v>1.6137846802665095</v>
      </c>
    </row>
    <row r="38" spans="1:16" x14ac:dyDescent="0.25">
      <c r="A38">
        <v>30</v>
      </c>
      <c r="B38" s="8" t="s">
        <v>23</v>
      </c>
      <c r="C38" s="44">
        <f ca="1">HLOOKUP(C$6,DContriAgreDes!$P$50:$AB$112,ContriTRIMESTRAL_prueba!A38,FALSE)</f>
        <v>7.0077901781563696</v>
      </c>
      <c r="D38" s="44"/>
      <c r="E38" s="44">
        <f ca="1">HLOOKUP(E$6,DContriAgreDes!$P$160:$AB$200,ContriTRIMESTRAL_prueba!A38,FALSE)</f>
        <v>-1.2087900173801813</v>
      </c>
      <c r="F38" s="41">
        <f t="shared" ca="1" si="0"/>
        <v>-8.4709468112503031E-2</v>
      </c>
      <c r="G38" s="44"/>
      <c r="H38" s="44">
        <f ca="1">HLOOKUP(H$6,DContriAgreDes!$P$50:$AB$112,ContriTRIMESTRAL_prueba!A38,FALSE)</f>
        <v>7.1715189731105839</v>
      </c>
      <c r="I38" s="44"/>
      <c r="J38" s="44">
        <f ca="1">HLOOKUP(J$6,DContriAgreDes!$P$116:$AB$156,ContriTRIMESTRAL_prueba!A38,FALSE)</f>
        <v>-4.1292151823397774</v>
      </c>
      <c r="K38" s="48">
        <f t="shared" ca="1" si="1"/>
        <v>-0.29612745024205994</v>
      </c>
      <c r="L38" s="20"/>
      <c r="M38" s="20">
        <f ca="1">HLOOKUP(M$6,DContriAgreOri!$P$49:$AB$111,ContriTRIMESTRAL_prueba!A38,FALSE)</f>
        <v>7.2074579006131598</v>
      </c>
      <c r="N38" s="20"/>
      <c r="O38" s="20">
        <f ca="1">HLOOKUP(O$6,DContriAgreOri!$P$115:$AB$155,ContriTRIMESTRAL_prueba!A38,FALSE)</f>
        <v>-4.3378145953424649</v>
      </c>
      <c r="P38" s="20">
        <f t="shared" ca="1" si="2"/>
        <v>-0.31264616076596125</v>
      </c>
    </row>
    <row r="39" spans="1:16" x14ac:dyDescent="0.25">
      <c r="A39">
        <v>31</v>
      </c>
      <c r="B39" s="9" t="s">
        <v>24</v>
      </c>
      <c r="C39" s="45">
        <f ca="1">HLOOKUP(C$6,DContriAgreDes!$P$50:$AB$112,ContriTRIMESTRAL_prueba!A39,FALSE)</f>
        <v>3.1383231430623444</v>
      </c>
      <c r="D39" s="45"/>
      <c r="E39" s="45">
        <f ca="1">HLOOKUP(E$6,DContriAgreDes!$P$160:$AB$200,ContriTRIMESTRAL_prueba!A39,FALSE)</f>
        <v>-1.7780307834336639</v>
      </c>
      <c r="F39" s="42">
        <f t="shared" ca="1" si="0"/>
        <v>-5.5800351567271388E-2</v>
      </c>
      <c r="G39" s="45"/>
      <c r="H39" s="45">
        <f ca="1">HLOOKUP(H$6,DContriAgreDes!$P$50:$AB$112,ContriTRIMESTRAL_prueba!A39,FALSE)</f>
        <v>3.1091992655473191</v>
      </c>
      <c r="I39" s="45"/>
      <c r="J39" s="45">
        <f ca="1">HLOOKUP(J$6,DContriAgreDes!$P$116:$AB$156,ContriTRIMESTRAL_prueba!A39,FALSE)</f>
        <v>-1.540918607429262</v>
      </c>
      <c r="K39" s="49">
        <f t="shared" ca="1" si="1"/>
        <v>-4.7910230024872595E-2</v>
      </c>
      <c r="L39" s="21"/>
      <c r="M39" s="21">
        <f ca="1">HLOOKUP(M$6,DContriAgreOri!$P$49:$AB$111,ContriTRIMESTRAL_prueba!A39,FALSE)</f>
        <v>3.0434915954536601</v>
      </c>
      <c r="N39" s="21"/>
      <c r="O39" s="21">
        <f ca="1">HLOOKUP(O$6,DContriAgreOri!$P$115:$AB$155,ContriTRIMESTRAL_prueba!A39,FALSE)</f>
        <v>-1.712672465146909</v>
      </c>
      <c r="P39" s="21">
        <f t="shared" ca="1" si="2"/>
        <v>-5.2125042534395191E-2</v>
      </c>
    </row>
    <row r="40" spans="1:16" x14ac:dyDescent="0.25">
      <c r="A40">
        <v>32</v>
      </c>
      <c r="B40" s="8" t="s">
        <v>25</v>
      </c>
      <c r="C40" s="44">
        <f ca="1">HLOOKUP(C$6,DContriAgreDes!$P$50:$AB$112,ContriTRIMESTRAL_prueba!A40,FALSE)</f>
        <v>2.9879906557457132</v>
      </c>
      <c r="D40" s="44"/>
      <c r="E40" s="44">
        <f ca="1">HLOOKUP(E$6,DContriAgreDes!$P$160:$AB$200,ContriTRIMESTRAL_prueba!A40,FALSE)</f>
        <v>-0.51895917841730466</v>
      </c>
      <c r="F40" s="41">
        <f t="shared" ca="1" si="0"/>
        <v>-1.5506451758243788E-2</v>
      </c>
      <c r="G40" s="44"/>
      <c r="H40" s="44">
        <f ca="1">HLOOKUP(H$6,DContriAgreDes!$P$50:$AB$112,ContriTRIMESTRAL_prueba!A40,FALSE)</f>
        <v>2.9367659335623797</v>
      </c>
      <c r="I40" s="44"/>
      <c r="J40" s="44">
        <f ca="1">HLOOKUP(J$6,DContriAgreDes!$P$116:$AB$156,ContriTRIMESTRAL_prueba!A40,FALSE)</f>
        <v>0.5190235921606785</v>
      </c>
      <c r="K40" s="48">
        <f t="shared" ca="1" si="1"/>
        <v>1.5242508041726548E-2</v>
      </c>
      <c r="L40" s="20"/>
      <c r="M40" s="20">
        <f ca="1">HLOOKUP(M$6,DContriAgreOri!$P$49:$AB$111,ContriTRIMESTRAL_prueba!A40,FALSE)</f>
        <v>2.9628906505384869</v>
      </c>
      <c r="N40" s="20"/>
      <c r="O40" s="20">
        <f ca="1">HLOOKUP(O$6,DContriAgreOri!$P$115:$AB$155,ContriTRIMESTRAL_prueba!A40,FALSE)</f>
        <v>0.3688051971491717</v>
      </c>
      <c r="P40" s="20">
        <f t="shared" ca="1" si="2"/>
        <v>1.0927294705032843E-2</v>
      </c>
    </row>
    <row r="41" spans="1:16" x14ac:dyDescent="0.25">
      <c r="A41">
        <v>33</v>
      </c>
      <c r="B41" s="9" t="s">
        <v>26</v>
      </c>
      <c r="C41" s="45">
        <f ca="1">HLOOKUP(C$6,DContriAgreDes!$P$50:$AB$112,ContriTRIMESTRAL_prueba!A41,FALSE)</f>
        <v>5.0014376444223689</v>
      </c>
      <c r="D41" s="45"/>
      <c r="E41" s="45">
        <f ca="1">HLOOKUP(E$6,DContriAgreDes!$P$160:$AB$200,ContriTRIMESTRAL_prueba!A41,FALSE)</f>
        <v>-4.4873357267761378</v>
      </c>
      <c r="F41" s="42">
        <f t="shared" ca="1" si="0"/>
        <v>-0.22443129827059585</v>
      </c>
      <c r="G41" s="45"/>
      <c r="H41" s="45">
        <f ca="1">HLOOKUP(H$6,DContriAgreDes!$P$50:$AB$112,ContriTRIMESTRAL_prueba!A41,FALSE)</f>
        <v>4.968285330956566</v>
      </c>
      <c r="I41" s="45"/>
      <c r="J41" s="45">
        <f ca="1">HLOOKUP(J$6,DContriAgreDes!$P$116:$AB$156,ContriTRIMESTRAL_prueba!A41,FALSE)</f>
        <v>-4.5123229568561385</v>
      </c>
      <c r="K41" s="49">
        <f t="shared" ca="1" si="1"/>
        <v>-0.22418507955086908</v>
      </c>
      <c r="L41" s="21"/>
      <c r="M41" s="21">
        <f ca="1">HLOOKUP(M$6,DContriAgreOri!$P$49:$AB$111,ContriTRIMESTRAL_prueba!A41,FALSE)</f>
        <v>5.0084695264848564</v>
      </c>
      <c r="N41" s="21"/>
      <c r="O41" s="21">
        <f ca="1">HLOOKUP(O$6,DContriAgreOri!$P$115:$AB$155,ContriTRIMESTRAL_prueba!A41,FALSE)</f>
        <v>-4.5565607093375036</v>
      </c>
      <c r="P41" s="21">
        <f t="shared" ca="1" si="2"/>
        <v>-0.22821395458295107</v>
      </c>
    </row>
    <row r="42" spans="1:16" x14ac:dyDescent="0.25">
      <c r="A42">
        <v>34</v>
      </c>
      <c r="B42" s="8" t="s">
        <v>27</v>
      </c>
      <c r="C42" s="44">
        <f ca="1">HLOOKUP(C$6,DContriAgreDes!$P$50:$AB$112,ContriTRIMESTRAL_prueba!A42,FALSE)</f>
        <v>3.0517042561926884</v>
      </c>
      <c r="D42" s="44"/>
      <c r="E42" s="44">
        <f ca="1">HLOOKUP(E$6,DContriAgreDes!$P$160:$AB$200,ContriTRIMESTRAL_prueba!A42,FALSE)</f>
        <v>-0.27422529999931555</v>
      </c>
      <c r="F42" s="41">
        <f t="shared" ca="1" si="0"/>
        <v>-8.3685451516362815E-3</v>
      </c>
      <c r="G42" s="44"/>
      <c r="H42" s="44">
        <f ca="1">HLOOKUP(H$6,DContriAgreDes!$P$50:$AB$112,ContriTRIMESTRAL_prueba!A42,FALSE)</f>
        <v>3.1268134557730516</v>
      </c>
      <c r="I42" s="44"/>
      <c r="J42" s="44">
        <f ca="1">HLOOKUP(J$6,DContriAgreDes!$P$116:$AB$156,ContriTRIMESTRAL_prueba!A42,FALSE)</f>
        <v>-3.3401916855500957</v>
      </c>
      <c r="K42" s="48">
        <f t="shared" ca="1" si="1"/>
        <v>-0.10444156307239309</v>
      </c>
      <c r="L42" s="20"/>
      <c r="M42" s="20">
        <f ca="1">HLOOKUP(M$6,DContriAgreOri!$P$49:$AB$111,ContriTRIMESTRAL_prueba!A42,FALSE)</f>
        <v>3.1089182450043773</v>
      </c>
      <c r="N42" s="20"/>
      <c r="O42" s="20">
        <f ca="1">HLOOKUP(O$6,DContriAgreOri!$P$115:$AB$155,ContriTRIMESTRAL_prueba!A42,FALSE)</f>
        <v>-3.2174363549807765</v>
      </c>
      <c r="P42" s="20">
        <f t="shared" ca="1" si="2"/>
        <v>-0.10002746586140117</v>
      </c>
    </row>
    <row r="43" spans="1:16" x14ac:dyDescent="0.25">
      <c r="A43">
        <v>35</v>
      </c>
      <c r="B43" s="9" t="s">
        <v>28</v>
      </c>
      <c r="C43" s="45">
        <f ca="1">HLOOKUP(C$6,DContriAgreDes!$P$50:$AB$112,ContriTRIMESTRAL_prueba!A43,FALSE)</f>
        <v>4.1900539507422057</v>
      </c>
      <c r="D43" s="45"/>
      <c r="E43" s="45">
        <f ca="1">HLOOKUP(E$6,DContriAgreDes!$P$160:$AB$200,ContriTRIMESTRAL_prueba!A43,FALSE)</f>
        <v>-2.3788995461695492</v>
      </c>
      <c r="F43" s="42">
        <f t="shared" ca="1" si="0"/>
        <v>-9.9677174418465603E-2</v>
      </c>
      <c r="G43" s="45"/>
      <c r="H43" s="45">
        <f ca="1">HLOOKUP(H$6,DContriAgreDes!$P$50:$AB$112,ContriTRIMESTRAL_prueba!A43,FALSE)</f>
        <v>4.0843755910323818</v>
      </c>
      <c r="I43" s="45"/>
      <c r="J43" s="45">
        <f ca="1">HLOOKUP(J$6,DContriAgreDes!$P$116:$AB$156,ContriTRIMESTRAL_prueba!A43,FALSE)</f>
        <v>-0.54292525811285941</v>
      </c>
      <c r="K43" s="49">
        <f t="shared" ca="1" si="1"/>
        <v>-2.2175106719911186E-2</v>
      </c>
      <c r="L43" s="21"/>
      <c r="M43" s="21">
        <f ca="1">HLOOKUP(M$6,DContriAgreOri!$P$49:$AB$111,ContriTRIMESTRAL_prueba!A43,FALSE)</f>
        <v>3.9135726824582071</v>
      </c>
      <c r="N43" s="21"/>
      <c r="O43" s="21">
        <f ca="1">HLOOKUP(O$6,DContriAgreOri!$P$115:$AB$155,ContriTRIMESTRAL_prueba!A43,FALSE)</f>
        <v>-0.60256208240593878</v>
      </c>
      <c r="P43" s="21">
        <f t="shared" ca="1" si="2"/>
        <v>-2.3581705051890132E-2</v>
      </c>
    </row>
    <row r="44" spans="1:16" ht="30" x14ac:dyDescent="0.25">
      <c r="A44">
        <v>36</v>
      </c>
      <c r="B44" s="8" t="s">
        <v>52</v>
      </c>
      <c r="C44" s="44">
        <f ca="1">HLOOKUP(C$6,DContriAgreDes!$P$50:$AB$112,ContriTRIMESTRAL_prueba!A44,FALSE)</f>
        <v>9.4646107609947219</v>
      </c>
      <c r="D44" s="44"/>
      <c r="E44" s="44">
        <f ca="1">HLOOKUP(E$6,DContriAgreDes!$P$160:$AB$200,ContriTRIMESTRAL_prueba!A44,FALSE)</f>
        <v>1.8856773287380122</v>
      </c>
      <c r="F44" s="41">
        <f t="shared" ca="1" si="0"/>
        <v>0.17847201937337573</v>
      </c>
      <c r="G44" s="44"/>
      <c r="H44" s="44">
        <f ca="1">HLOOKUP(H$6,DContriAgreDes!$P$50:$AB$112,ContriTRIMESTRAL_prueba!A44,FALSE)</f>
        <v>9.2601359424098799</v>
      </c>
      <c r="I44" s="44"/>
      <c r="J44" s="44">
        <f ca="1">HLOOKUP(J$6,DContriAgreDes!$P$116:$AB$156,ContriTRIMESTRAL_prueba!A44,FALSE)</f>
        <v>3.418104193909727</v>
      </c>
      <c r="K44" s="48">
        <f t="shared" ca="1" si="1"/>
        <v>0.31652109500925413</v>
      </c>
      <c r="L44" s="20"/>
      <c r="M44" s="20">
        <f ca="1">HLOOKUP(M$6,DContriAgreOri!$P$49:$AB$111,ContriTRIMESTRAL_prueba!A44,FALSE)</f>
        <v>9.2457811105126932</v>
      </c>
      <c r="N44" s="20"/>
      <c r="O44" s="20">
        <f ca="1">HLOOKUP(O$6,DContriAgreOri!$P$115:$AB$155,ContriTRIMESTRAL_prueba!A44,FALSE)</f>
        <v>3.4972919530138711</v>
      </c>
      <c r="P44" s="20">
        <f t="shared" ca="1" si="2"/>
        <v>0.32335195877123696</v>
      </c>
    </row>
    <row r="45" spans="1:16" x14ac:dyDescent="0.25">
      <c r="A45">
        <v>37</v>
      </c>
      <c r="B45" s="9" t="s">
        <v>53</v>
      </c>
      <c r="C45" s="45">
        <f ca="1">HLOOKUP(C$6,DContriAgreDes!$P$50:$AB$112,ContriTRIMESTRAL_prueba!A45,FALSE)</f>
        <v>4.0645646030414904</v>
      </c>
      <c r="D45" s="45"/>
      <c r="E45" s="45">
        <f ca="1">HLOOKUP(E$6,DContriAgreDes!$P$160:$AB$200,ContriTRIMESTRAL_prueba!A45,FALSE)</f>
        <v>1.4246771313465558</v>
      </c>
      <c r="F45" s="42">
        <f t="shared" ca="1" si="0"/>
        <v>5.7906922388339027E-2</v>
      </c>
      <c r="G45" s="45"/>
      <c r="H45" s="45">
        <f ca="1">HLOOKUP(H$6,DContriAgreDes!$P$50:$AB$112,ContriTRIMESTRAL_prueba!A45,FALSE)</f>
        <v>4.1250706542499529</v>
      </c>
      <c r="I45" s="45"/>
      <c r="J45" s="45">
        <f ca="1">HLOOKUP(J$6,DContriAgreDes!$P$116:$AB$156,ContriTRIMESTRAL_prueba!A45,FALSE)</f>
        <v>-0.75141751505766763</v>
      </c>
      <c r="K45" s="49">
        <f t="shared" ca="1" si="1"/>
        <v>-3.0996503404538068E-2</v>
      </c>
      <c r="L45" s="21"/>
      <c r="M45" s="21">
        <f ca="1">HLOOKUP(M$6,DContriAgreOri!$P$49:$AB$111,ContriTRIMESTRAL_prueba!A45,FALSE)</f>
        <v>4.155491168692147</v>
      </c>
      <c r="N45" s="21"/>
      <c r="O45" s="21">
        <f ca="1">HLOOKUP(O$6,DContriAgreOri!$P$115:$AB$155,ContriTRIMESTRAL_prueba!A45,FALSE)</f>
        <v>-0.46021185514814533</v>
      </c>
      <c r="P45" s="21">
        <f t="shared" ca="1" si="2"/>
        <v>-1.9124062997955476E-2</v>
      </c>
    </row>
    <row r="46" spans="1:16" x14ac:dyDescent="0.25">
      <c r="A46">
        <v>38</v>
      </c>
      <c r="B46" s="8" t="s">
        <v>31</v>
      </c>
      <c r="C46" s="44">
        <f ca="1">HLOOKUP(C$6,DContriAgreDes!$P$50:$AB$112,ContriTRIMESTRAL_prueba!A46,FALSE)</f>
        <v>22.385281804008027</v>
      </c>
      <c r="D46" s="44"/>
      <c r="E46" s="44">
        <f ca="1">HLOOKUP(E$6,DContriAgreDes!$P$160:$AB$200,ContriTRIMESTRAL_prueba!A46,FALSE)</f>
        <v>-0.82425552523974943</v>
      </c>
      <c r="F46" s="41">
        <f t="shared" ca="1" si="0"/>
        <v>-0.18451192211002443</v>
      </c>
      <c r="G46" s="44"/>
      <c r="H46" s="44">
        <f ca="1">HLOOKUP(H$6,DContriAgreDes!$P$50:$AB$112,ContriTRIMESTRAL_prueba!A46,FALSE)</f>
        <v>23.823944889137856</v>
      </c>
      <c r="I46" s="44"/>
      <c r="J46" s="44">
        <f ca="1">HLOOKUP(J$6,DContriAgreDes!$P$116:$AB$156,ContriTRIMESTRAL_prueba!A46,FALSE)</f>
        <v>-7.4551194691362355</v>
      </c>
      <c r="K46" s="48">
        <f t="shared" ca="1" si="1"/>
        <v>-1.7761035537464034</v>
      </c>
      <c r="L46" s="20"/>
      <c r="M46" s="20">
        <f ca="1">HLOOKUP(M$6,DContriAgreOri!$P$49:$AB$111,ContriTRIMESTRAL_prueba!A46,FALSE)</f>
        <v>23.417930732038197</v>
      </c>
      <c r="N46" s="20"/>
      <c r="O46" s="20">
        <f ca="1">HLOOKUP(O$6,DContriAgreOri!$P$115:$AB$155,ContriTRIMESTRAL_prueba!A46,FALSE)</f>
        <v>-7.8125737538906606</v>
      </c>
      <c r="P46" s="20">
        <f t="shared" ca="1" si="2"/>
        <v>-1.8295431100755113</v>
      </c>
    </row>
    <row r="47" spans="1:16" x14ac:dyDescent="0.25">
      <c r="A47">
        <v>39</v>
      </c>
      <c r="B47" s="9" t="s">
        <v>32</v>
      </c>
      <c r="C47" s="45">
        <f ca="1">HLOOKUP(C$6,DContriAgreDes!$P$50:$AB$112,ContriTRIMESTRAL_prueba!A47,FALSE)</f>
        <v>0.91981851026710615</v>
      </c>
      <c r="D47" s="45"/>
      <c r="E47" s="45">
        <f ca="1">HLOOKUP(E$6,DContriAgreDes!$P$160:$AB$200,ContriTRIMESTRAL_prueba!A47,FALSE)</f>
        <v>-2.7597985671691276</v>
      </c>
      <c r="F47" s="42">
        <f t="shared" ca="1" si="0"/>
        <v>-2.5385138066908012E-2</v>
      </c>
      <c r="G47" s="45"/>
      <c r="H47" s="45">
        <f ca="1">HLOOKUP(H$6,DContriAgreDes!$P$50:$AB$112,ContriTRIMESTRAL_prueba!A47,FALSE)</f>
        <v>0.94650932213402339</v>
      </c>
      <c r="I47" s="45"/>
      <c r="J47" s="45">
        <f ca="1">HLOOKUP(J$6,DContriAgreDes!$P$116:$AB$156,ContriTRIMESTRAL_prueba!A47,FALSE)</f>
        <v>-6.1528390860205064</v>
      </c>
      <c r="K47" s="49">
        <f t="shared" ca="1" si="1"/>
        <v>-5.8237195525089935E-2</v>
      </c>
      <c r="L47" s="21"/>
      <c r="M47" s="21">
        <f ca="1">HLOOKUP(M$6,DContriAgreOri!$P$49:$AB$111,ContriTRIMESTRAL_prueba!A47,FALSE)</f>
        <v>1.0175253922866467</v>
      </c>
      <c r="N47" s="21"/>
      <c r="O47" s="21">
        <f ca="1">HLOOKUP(O$6,DContriAgreOri!$P$115:$AB$155,ContriTRIMESTRAL_prueba!A47,FALSE)</f>
        <v>-6.0414721864559198</v>
      </c>
      <c r="P47" s="21">
        <f t="shared" ca="1" si="2"/>
        <v>-6.1473513565124253E-2</v>
      </c>
    </row>
    <row r="48" spans="1:16" x14ac:dyDescent="0.25">
      <c r="A48">
        <v>40</v>
      </c>
      <c r="B48" s="84" t="s">
        <v>33</v>
      </c>
      <c r="C48" s="44">
        <f ca="1">HLOOKUP(C$6,DContriAgreDes!$P$50:$AB$112,ContriTRIMESTRAL_prueba!A48,FALSE)</f>
        <v>3.5457458079898134</v>
      </c>
      <c r="D48" s="44"/>
      <c r="E48" s="44">
        <f ca="1">HLOOKUP(E$6,DContriAgreDes!$P$160:$AB$200,ContriTRIMESTRAL_prueba!A48,FALSE)</f>
        <v>-2.536913684388125</v>
      </c>
      <c r="F48" s="41">
        <f t="shared" ca="1" si="0"/>
        <v>-8.9952510616511869E-2</v>
      </c>
      <c r="G48" s="44"/>
      <c r="H48" s="44">
        <f ca="1">HLOOKUP(H$6,DContriAgreDes!$P$50:$AB$112,ContriTRIMESTRAL_prueba!A48,FALSE)</f>
        <v>3.4091715543340428</v>
      </c>
      <c r="I48" s="44"/>
      <c r="J48" s="44">
        <f ca="1">HLOOKUP(J$6,DContriAgreDes!$P$116:$AB$156,ContriTRIMESTRAL_prueba!A48,FALSE)</f>
        <v>0.66927513964701291</v>
      </c>
      <c r="K48" s="48">
        <f t="shared" ca="1" si="1"/>
        <v>2.2816737681075408E-2</v>
      </c>
      <c r="L48" s="44"/>
      <c r="M48" s="44">
        <f ca="1">HLOOKUP(M$6,DContriAgreOri!$P$49:$AB$111,ContriTRIMESTRAL_prueba!A48,FALSE)</f>
        <v>3.5155413364938823</v>
      </c>
      <c r="N48" s="44"/>
      <c r="O48" s="44">
        <f ca="1">HLOOKUP(O$6,DContriAgreOri!$P$115:$AB$155,ContriTRIMESTRAL_prueba!A48,FALSE)</f>
        <v>0.56376176263400168</v>
      </c>
      <c r="P48" s="44">
        <f t="shared" ca="1" si="2"/>
        <v>1.9819277804744854E-2</v>
      </c>
    </row>
    <row r="49" spans="1:18" x14ac:dyDescent="0.25">
      <c r="B49" s="99" t="s">
        <v>74</v>
      </c>
      <c r="C49" s="58"/>
      <c r="D49" s="58"/>
      <c r="E49" s="58"/>
      <c r="F49" s="65">
        <f ca="1">+F27-SUM(F28:F48)</f>
        <v>0.19612672705263384</v>
      </c>
      <c r="G49" s="58"/>
      <c r="H49" s="58"/>
      <c r="I49" s="58"/>
      <c r="J49" s="58"/>
      <c r="K49" s="59">
        <f ca="1">+K27-SUM(K28:K48)</f>
        <v>-7.8299914485082556E-2</v>
      </c>
      <c r="L49" s="58"/>
      <c r="M49" s="58"/>
      <c r="N49" s="58"/>
      <c r="O49" s="58"/>
      <c r="P49" s="58">
        <f ca="1">+P27-SUM(P28:P48)</f>
        <v>1.7156874809742817E-9</v>
      </c>
    </row>
    <row r="50" spans="1:18" ht="15.75" thickBot="1" x14ac:dyDescent="0.3">
      <c r="B50" s="97" t="s">
        <v>78</v>
      </c>
      <c r="C50" s="94"/>
      <c r="D50" s="94"/>
      <c r="E50" s="94"/>
      <c r="F50" s="95">
        <f ca="1">SUM(F28:F48)</f>
        <v>0.10371015754523218</v>
      </c>
      <c r="G50" s="94"/>
      <c r="H50" s="94"/>
      <c r="I50" s="94"/>
      <c r="J50" s="94"/>
      <c r="K50" s="96">
        <f ca="1">SUM(K28:K48)</f>
        <v>-0.58584768102275941</v>
      </c>
      <c r="L50" s="94"/>
      <c r="M50" s="94"/>
      <c r="N50" s="94"/>
      <c r="O50" s="94"/>
      <c r="P50" s="94">
        <f ca="1">SUM(P28:P48)</f>
        <v>-0.70294881475377857</v>
      </c>
    </row>
    <row r="51" spans="1:18" ht="15.75" thickTop="1" x14ac:dyDescent="0.25">
      <c r="A51">
        <f>+A27</f>
        <v>19</v>
      </c>
      <c r="B51" s="103" t="s">
        <v>50</v>
      </c>
      <c r="C51" s="87">
        <f ca="1">HLOOKUP(C$6,DContriAgreDes!$P$50:$AB$112,ContriTRIMESTRAL_prueba!A51,FALSE)</f>
        <v>99.999999999999986</v>
      </c>
      <c r="D51" s="87"/>
      <c r="E51" s="87">
        <f ca="1">HLOOKUP(E$6,DContriAgreDes!$P$160:$AB$200,ContriTRIMESTRAL_prueba!A51,FALSE)</f>
        <v>0.29983688459786606</v>
      </c>
      <c r="F51" s="88">
        <f t="shared" ca="1" si="0"/>
        <v>0.299836884597866</v>
      </c>
      <c r="G51" s="87"/>
      <c r="H51" s="87">
        <f ca="1">HLOOKUP(H$6,DContriAgreDes!$P$50:$AB$112,ContriTRIMESTRAL_prueba!A51,FALSE)</f>
        <v>100</v>
      </c>
      <c r="I51" s="87"/>
      <c r="J51" s="87">
        <f ca="1">HLOOKUP(J$6,DContriAgreDes!$P$116:$AB$156,ContriTRIMESTRAL_prueba!A51,FALSE)</f>
        <v>-0.66414759550784197</v>
      </c>
      <c r="K51" s="89">
        <f t="shared" ca="1" si="1"/>
        <v>-0.66414759550784197</v>
      </c>
      <c r="L51" s="90"/>
      <c r="M51" s="90">
        <f ca="1">HLOOKUP(M$6,DContriAgreOri!$P$49:$AB$111,ContriTRIMESTRAL_prueba!A51,FALSE)</f>
        <v>99.999999999999986</v>
      </c>
      <c r="N51" s="90"/>
      <c r="O51" s="90">
        <f ca="1">HLOOKUP(O$6,DContriAgreOri!$P$115:$AB$155,ContriTRIMESTRAL_prueba!A51,FALSE)</f>
        <v>-0.7029488130380912</v>
      </c>
      <c r="P51" s="90">
        <f t="shared" ca="1" si="2"/>
        <v>-0.70294881303809109</v>
      </c>
    </row>
    <row r="52" spans="1:18" x14ac:dyDescent="0.25">
      <c r="A52">
        <f>+A46</f>
        <v>38</v>
      </c>
      <c r="B52" s="8" t="s">
        <v>31</v>
      </c>
      <c r="C52" s="52">
        <f ca="1">HLOOKUP(C$6,DContriAgreDes!$P$50:$AB$112,ContriTRIMESTRAL_prueba!A52,FALSE)</f>
        <v>22.385281804008027</v>
      </c>
      <c r="D52" s="52"/>
      <c r="E52" s="52">
        <f ca="1">HLOOKUP(E$6,DContriAgreDes!$P$160:$AB$200,ContriTRIMESTRAL_prueba!A52,FALSE)</f>
        <v>-0.82425552523974943</v>
      </c>
      <c r="F52" s="62">
        <f t="shared" ca="1" si="0"/>
        <v>-0.18451192211002443</v>
      </c>
      <c r="G52" s="52"/>
      <c r="H52" s="52">
        <f ca="1">HLOOKUP(H$6,DContriAgreDes!$P$50:$AB$112,ContriTRIMESTRAL_prueba!A52,FALSE)</f>
        <v>23.823944889137856</v>
      </c>
      <c r="I52" s="52"/>
      <c r="J52" s="52">
        <f ca="1">HLOOKUP(J$6,DContriAgreDes!$P$116:$AB$156,ContriTRIMESTRAL_prueba!A52,FALSE)</f>
        <v>-7.4551194691362355</v>
      </c>
      <c r="K52" s="108">
        <f t="shared" ca="1" si="1"/>
        <v>-1.7761035537464034</v>
      </c>
      <c r="L52" s="15"/>
      <c r="M52" s="15">
        <f ca="1">HLOOKUP(M$6,DContriAgreOri!$P$49:$AB$111,ContriTRIMESTRAL_prueba!A52,FALSE)</f>
        <v>23.417930732038197</v>
      </c>
      <c r="N52" s="15"/>
      <c r="O52" s="15">
        <f ca="1">HLOOKUP(O$6,DContriAgreOri!$P$115:$AB$155,ContriTRIMESTRAL_prueba!A52,FALSE)</f>
        <v>-7.8125737538906606</v>
      </c>
      <c r="P52" s="15">
        <f t="shared" ca="1" si="2"/>
        <v>-1.8295431100755113</v>
      </c>
    </row>
    <row r="53" spans="1:18" x14ac:dyDescent="0.25">
      <c r="A53">
        <v>41</v>
      </c>
      <c r="B53" s="81" t="s">
        <v>34</v>
      </c>
      <c r="C53" s="54">
        <f ca="1">HLOOKUP(C$6,DContriAgreDes!$P$50:$AB$112,ContriTRIMESTRAL_prueba!A53,FALSE)</f>
        <v>77.614718195991955</v>
      </c>
      <c r="D53" s="54"/>
      <c r="E53" s="54">
        <f ca="1">HLOOKUP(E$6,DContriAgreDes!$P$160:$AB$200,ContriTRIMESTRAL_prueba!A53,FALSE)</f>
        <v>0.45868232670733278</v>
      </c>
      <c r="F53" s="63">
        <f t="shared" ca="1" si="0"/>
        <v>0.35600499528871543</v>
      </c>
      <c r="G53" s="54"/>
      <c r="H53" s="54">
        <f ca="1">HLOOKUP(H$6,DContriAgreDes!$P$50:$AB$112,ContriTRIMESTRAL_prueba!A53,FALSE)</f>
        <v>76.176055110862137</v>
      </c>
      <c r="I53" s="54"/>
      <c r="J53" s="54">
        <f ca="1">HLOOKUP(J$6,DContriAgreDes!$P$116:$AB$156,ContriTRIMESTRAL_prueba!A53,FALSE)</f>
        <v>1.4813149647717694</v>
      </c>
      <c r="K53" s="109">
        <f t="shared" ca="1" si="1"/>
        <v>1.1284073039299911</v>
      </c>
      <c r="L53" s="54"/>
      <c r="M53" s="54">
        <f ca="1">HLOOKUP(M$6,DContriAgreOri!$P$49:$AB$111,ContriTRIMESTRAL_prueba!A53,FALSE)</f>
        <v>76.582069267961785</v>
      </c>
      <c r="N53" s="54"/>
      <c r="O53" s="54">
        <f ca="1">HLOOKUP(O$6,DContriAgreOri!$P$115:$AB$155,ContriTRIMESTRAL_prueba!A53,FALSE)</f>
        <v>1.4710940932642274</v>
      </c>
      <c r="P53" s="54">
        <f t="shared" ca="1" si="2"/>
        <v>1.126594297500505</v>
      </c>
    </row>
    <row r="54" spans="1:18" x14ac:dyDescent="0.25">
      <c r="B54" s="6" t="s">
        <v>74</v>
      </c>
      <c r="C54" s="56"/>
      <c r="D54" s="56"/>
      <c r="E54" s="56"/>
      <c r="F54" s="64">
        <f ca="1">+F51-SUM(F52:F53)</f>
        <v>0.128343811419175</v>
      </c>
      <c r="G54" s="56"/>
      <c r="H54" s="56"/>
      <c r="I54" s="56"/>
      <c r="J54" s="56"/>
      <c r="K54" s="110">
        <f ca="1">+K51-SUM(K52:K53)</f>
        <v>-1.6451345691429697E-2</v>
      </c>
      <c r="L54" s="56"/>
      <c r="M54" s="56"/>
      <c r="N54" s="56"/>
      <c r="O54" s="56"/>
      <c r="P54" s="56">
        <f ca="1">+P51-SUM(P52:P53)</f>
        <v>-4.6308479273449166E-10</v>
      </c>
    </row>
    <row r="55" spans="1:18" ht="15.75" thickBot="1" x14ac:dyDescent="0.3">
      <c r="B55" s="97" t="s">
        <v>78</v>
      </c>
      <c r="C55" s="94"/>
      <c r="D55" s="94"/>
      <c r="E55" s="94"/>
      <c r="F55" s="95">
        <f ca="1">SUM(F52:F53)</f>
        <v>0.171493073178691</v>
      </c>
      <c r="G55" s="94"/>
      <c r="H55" s="94"/>
      <c r="I55" s="94"/>
      <c r="J55" s="94"/>
      <c r="K55" s="96">
        <f ca="1">SUM(K52:K53)</f>
        <v>-0.64769624981641227</v>
      </c>
      <c r="L55" s="94"/>
      <c r="M55" s="94"/>
      <c r="N55" s="94"/>
      <c r="O55" s="94"/>
      <c r="P55" s="94">
        <f ca="1">SUM(P52:P53)</f>
        <v>-0.7029488125750063</v>
      </c>
    </row>
    <row r="56" spans="1:18" ht="19.5" thickTop="1" x14ac:dyDescent="0.3">
      <c r="B56" s="82" t="s">
        <v>60</v>
      </c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120">
        <f>ContriMENSUAL_prueba!P88+1</f>
        <v>3</v>
      </c>
    </row>
    <row r="59" spans="1:18" ht="26.25" x14ac:dyDescent="0.4">
      <c r="B59" s="532" t="s">
        <v>83</v>
      </c>
      <c r="C59" s="532"/>
      <c r="D59" s="532"/>
      <c r="E59" s="532"/>
      <c r="F59" s="532"/>
      <c r="G59" s="532"/>
      <c r="H59" s="532"/>
      <c r="I59" s="532"/>
      <c r="J59" s="532"/>
      <c r="K59" s="532"/>
      <c r="L59" s="532"/>
      <c r="M59" s="532"/>
      <c r="N59" s="532"/>
      <c r="O59" s="532"/>
      <c r="P59" s="532"/>
    </row>
    <row r="60" spans="1:18" ht="8.25" customHeight="1" x14ac:dyDescent="0.25">
      <c r="B60"/>
    </row>
    <row r="61" spans="1:18" s="11" customFormat="1" ht="15" customHeight="1" x14ac:dyDescent="0.25">
      <c r="B61" s="22"/>
      <c r="C61" s="533" t="s">
        <v>57</v>
      </c>
      <c r="D61" s="533"/>
      <c r="E61" s="533"/>
      <c r="F61" s="533"/>
      <c r="G61" s="533"/>
      <c r="H61" s="533"/>
      <c r="I61" s="533"/>
      <c r="J61" s="533"/>
      <c r="K61" s="534"/>
      <c r="L61" s="22"/>
      <c r="M61" s="535" t="s">
        <v>56</v>
      </c>
      <c r="N61" s="535"/>
      <c r="O61" s="535"/>
      <c r="P61" s="535"/>
    </row>
    <row r="62" spans="1:18" s="12" customFormat="1" ht="30" customHeight="1" x14ac:dyDescent="0.25">
      <c r="B62" s="23"/>
      <c r="C62" s="24" t="s">
        <v>41</v>
      </c>
      <c r="D62" s="25"/>
      <c r="E62" s="24" t="s">
        <v>63</v>
      </c>
      <c r="F62" s="40" t="s">
        <v>55</v>
      </c>
      <c r="G62" s="25"/>
      <c r="H62" s="24" t="s">
        <v>41</v>
      </c>
      <c r="I62" s="25"/>
      <c r="J62" s="24" t="s">
        <v>58</v>
      </c>
      <c r="K62" s="47" t="s">
        <v>55</v>
      </c>
      <c r="L62" s="26"/>
      <c r="M62" s="27" t="s">
        <v>41</v>
      </c>
      <c r="N62" s="28"/>
      <c r="O62" s="27" t="s">
        <v>58</v>
      </c>
      <c r="P62" s="27" t="s">
        <v>55</v>
      </c>
      <c r="Q62" s="13"/>
      <c r="R62" s="13"/>
    </row>
    <row r="63" spans="1:18" s="11" customFormat="1" x14ac:dyDescent="0.25">
      <c r="B63" s="29"/>
      <c r="C63" s="125" t="str">
        <f>C6</f>
        <v>2025-III</v>
      </c>
      <c r="D63" s="30"/>
      <c r="E63" s="536" t="str">
        <f>$S$10</f>
        <v>2025-IV</v>
      </c>
      <c r="F63" s="537"/>
      <c r="G63" s="30"/>
      <c r="H63" s="125" t="str">
        <f>H6</f>
        <v>2024-IV</v>
      </c>
      <c r="I63" s="30"/>
      <c r="J63" s="536" t="str">
        <f>$S$10</f>
        <v>2025-IV</v>
      </c>
      <c r="K63" s="538"/>
      <c r="L63" s="29"/>
      <c r="M63" s="126" t="str">
        <f>M6</f>
        <v>2024-IV</v>
      </c>
      <c r="N63" s="31"/>
      <c r="O63" s="539" t="str">
        <f>$S$10</f>
        <v>2025-IV</v>
      </c>
      <c r="P63" s="539"/>
    </row>
    <row r="64" spans="1:18" x14ac:dyDescent="0.25">
      <c r="A64">
        <v>42</v>
      </c>
      <c r="B64" s="103" t="s">
        <v>70</v>
      </c>
      <c r="C64" s="87">
        <f ca="1">HLOOKUP(C$63,DContriAgreDes!$P$50:$AB$112,ContriTRIMESTRAL_prueba!$A64,FALSE)</f>
        <v>99.999999999999972</v>
      </c>
      <c r="D64" s="87"/>
      <c r="E64" s="87">
        <f ca="1">E53</f>
        <v>0.45868232670733278</v>
      </c>
      <c r="F64" s="88">
        <f t="shared" ref="F64:F85" ca="1" si="3">+(C64/100)*E64</f>
        <v>0.45868232670733261</v>
      </c>
      <c r="G64" s="87"/>
      <c r="H64" s="87">
        <f ca="1">HLOOKUP(H$63,DContriAgreDes!$P$50:$AB$112,ContriTRIMESTRAL_prueba!$A64,FALSE)</f>
        <v>100</v>
      </c>
      <c r="I64" s="87"/>
      <c r="J64" s="87">
        <f ca="1">J53</f>
        <v>1.4813149647717694</v>
      </c>
      <c r="K64" s="89">
        <f t="shared" ref="K64:K85" ca="1" si="4">+(H64/100)*J64</f>
        <v>1.4813149647717694</v>
      </c>
      <c r="L64" s="90"/>
      <c r="M64" s="90">
        <f ca="1">HLOOKUP(M$63,DContriAgreOri!$P$49:$AB$111,ContriTRIMESTRAL_prueba!A64,FALSE)</f>
        <v>99.999999999999986</v>
      </c>
      <c r="N64" s="90"/>
      <c r="O64" s="90">
        <f ca="1">O53</f>
        <v>1.4710940932642274</v>
      </c>
      <c r="P64" s="90">
        <f t="shared" ref="P64:P85" ca="1" si="5">+(M64/100)*O64</f>
        <v>1.4710940932642271</v>
      </c>
    </row>
    <row r="65" spans="1:16" x14ac:dyDescent="0.25">
      <c r="A65">
        <v>43</v>
      </c>
      <c r="B65" s="8" t="s">
        <v>13</v>
      </c>
      <c r="C65" s="44">
        <f ca="1">HLOOKUP(C$63,DContriAgreDes!$P$50:$AB$112,ContriTRIMESTRAL_prueba!$A65,FALSE)</f>
        <v>24.963464892708245</v>
      </c>
      <c r="D65" s="44"/>
      <c r="E65" s="44">
        <f ca="1">HLOOKUP(E$63,DContriAgreDes!$P$160:$AB$200,ContriTRIMESTRAL_prueba!A28,FALSE)</f>
        <v>-0.64745375702996455</v>
      </c>
      <c r="F65" s="41">
        <f t="shared" ca="1" si="3"/>
        <v>-0.16162689133269575</v>
      </c>
      <c r="G65" s="44"/>
      <c r="H65" s="44">
        <f ca="1">HLOOKUP(H$63,DContriAgreDes!$P$50:$AB$112,ContriTRIMESTRAL_prueba!$A65,FALSE)</f>
        <v>24.91306312905995</v>
      </c>
      <c r="I65" s="44"/>
      <c r="J65" s="44">
        <f ca="1">HLOOKUP(J$63,DContriAgreDes!$P$116:$AB$156,ContriTRIMESTRAL_prueba!A28,FALSE)</f>
        <v>0.73499849291911801</v>
      </c>
      <c r="K65" s="48">
        <f t="shared" ca="1" si="4"/>
        <v>0.18311063853857909</v>
      </c>
      <c r="L65" s="20"/>
      <c r="M65" s="20">
        <f ca="1">HLOOKUP(M$63,DContriAgreOri!$P$49:$AB$111,ContriTRIMESTRAL_prueba!A65,FALSE)</f>
        <v>25.189726298438046</v>
      </c>
      <c r="N65" s="20"/>
      <c r="O65" s="20">
        <f ca="1">HLOOKUP(O$63,DContriAgreOri!$P$115:$AB$155,ContriTRIMESTRAL_prueba!A28,FALSE)</f>
        <v>0.72476783809798917</v>
      </c>
      <c r="P65" s="20">
        <f t="shared" ca="1" si="5"/>
        <v>0.18256703471599006</v>
      </c>
    </row>
    <row r="66" spans="1:16" x14ac:dyDescent="0.25">
      <c r="A66">
        <v>44</v>
      </c>
      <c r="B66" s="9" t="s">
        <v>14</v>
      </c>
      <c r="C66" s="45">
        <f ca="1">HLOOKUP(C$63,DContriAgreDes!$P$50:$AB$112,ContriTRIMESTRAL_prueba!$A66,FALSE)</f>
        <v>6.1561421759475303</v>
      </c>
      <c r="D66" s="45"/>
      <c r="E66" s="45">
        <f ca="1">HLOOKUP(E$63,DContriAgreDes!$P$160:$AB$200,ContriTRIMESTRAL_prueba!A29,FALSE)</f>
        <v>1.7547075109830814</v>
      </c>
      <c r="F66" s="42">
        <f t="shared" ca="1" si="3"/>
        <v>0.10802228914814861</v>
      </c>
      <c r="G66" s="45"/>
      <c r="H66" s="45">
        <f ca="1">HLOOKUP(H$63,DContriAgreDes!$P$50:$AB$112,ContriTRIMESTRAL_prueba!$A66,FALSE)</f>
        <v>6.2934124547445176</v>
      </c>
      <c r="I66" s="45"/>
      <c r="J66" s="45">
        <f ca="1">HLOOKUP(J$63,DContriAgreDes!$P$116:$AB$156,ContriTRIMESTRAL_prueba!A29,FALSE)</f>
        <v>0.71649475990224687</v>
      </c>
      <c r="K66" s="49">
        <f t="shared" ca="1" si="4"/>
        <v>4.5091970457279834E-2</v>
      </c>
      <c r="L66" s="21"/>
      <c r="M66" s="21">
        <f ca="1">HLOOKUP(M$63,DContriAgreOri!$P$49:$AB$111,ContriTRIMESTRAL_prueba!A66,FALSE)</f>
        <v>6.3800775361782911</v>
      </c>
      <c r="N66" s="21"/>
      <c r="O66" s="21">
        <f ca="1">HLOOKUP(O$63,DContriAgreOri!$P$115:$AB$155,ContriTRIMESTRAL_prueba!A29,FALSE)</f>
        <v>0.7466239445333116</v>
      </c>
      <c r="P66" s="21">
        <f t="shared" ca="1" si="5"/>
        <v>4.7635186564898076E-2</v>
      </c>
    </row>
    <row r="67" spans="1:16" x14ac:dyDescent="0.25">
      <c r="A67">
        <v>45</v>
      </c>
      <c r="B67" s="8" t="s">
        <v>15</v>
      </c>
      <c r="C67" s="44">
        <f ca="1">HLOOKUP(C$63,DContriAgreDes!$P$50:$AB$112,ContriTRIMESTRAL_prueba!$A67,FALSE)</f>
        <v>0.60959851499333007</v>
      </c>
      <c r="D67" s="44"/>
      <c r="E67" s="44">
        <f ca="1">HLOOKUP(E$63,DContriAgreDes!$P$160:$AB$200,ContriTRIMESTRAL_prueba!A30,FALSE)</f>
        <v>2.8228639948904686</v>
      </c>
      <c r="F67" s="41">
        <f t="shared" ca="1" si="3"/>
        <v>1.7208136993133689E-2</v>
      </c>
      <c r="G67" s="44"/>
      <c r="H67" s="44">
        <f ca="1">HLOOKUP(H$63,DContriAgreDes!$P$50:$AB$112,ContriTRIMESTRAL_prueba!$A67,FALSE)</f>
        <v>0.65056421548091492</v>
      </c>
      <c r="I67" s="44"/>
      <c r="J67" s="44">
        <f ca="1">HLOOKUP(J$63,DContriAgreDes!$P$116:$AB$156,ContriTRIMESTRAL_prueba!A30,FALSE)</f>
        <v>-2.5084282739109085</v>
      </c>
      <c r="K67" s="48">
        <f t="shared" ca="1" si="4"/>
        <v>-1.6318936721069956E-2</v>
      </c>
      <c r="L67" s="20"/>
      <c r="M67" s="20">
        <f ca="1">HLOOKUP(M$63,DContriAgreOri!$P$49:$AB$111,ContriTRIMESTRAL_prueba!A67,FALSE)</f>
        <v>0.64061997811266225</v>
      </c>
      <c r="N67" s="20"/>
      <c r="O67" s="20">
        <f ca="1">HLOOKUP(O$63,DContriAgreOri!$P$115:$AB$155,ContriTRIMESTRAL_prueba!A30,FALSE)</f>
        <v>-2.5269071906895277</v>
      </c>
      <c r="P67" s="20">
        <f t="shared" ca="1" si="5"/>
        <v>-1.6187872291922541E-2</v>
      </c>
    </row>
    <row r="68" spans="1:16" x14ac:dyDescent="0.25">
      <c r="A68">
        <v>46</v>
      </c>
      <c r="B68" s="9" t="s">
        <v>16</v>
      </c>
      <c r="C68" s="45">
        <f ca="1">HLOOKUP(C$63,DContriAgreDes!$P$50:$AB$112,ContriTRIMESTRAL_prueba!$A68,FALSE)</f>
        <v>0.39772732918619408</v>
      </c>
      <c r="D68" s="45"/>
      <c r="E68" s="45">
        <f ca="1">HLOOKUP(E$63,DContriAgreDes!$P$160:$AB$200,ContriTRIMESTRAL_prueba!A31,FALSE)</f>
        <v>-1.571684398652323</v>
      </c>
      <c r="F68" s="42">
        <f t="shared" ca="1" si="3"/>
        <v>-6.2510183819959797E-3</v>
      </c>
      <c r="G68" s="45"/>
      <c r="H68" s="45">
        <f ca="1">HLOOKUP(H$63,DContriAgreDes!$P$50:$AB$112,ContriTRIMESTRAL_prueba!$A68,FALSE)</f>
        <v>0.40637590364372039</v>
      </c>
      <c r="I68" s="45"/>
      <c r="J68" s="45">
        <f ca="1">HLOOKUP(J$63,DContriAgreDes!$P$116:$AB$156,ContriTRIMESTRAL_prueba!A31,FALSE)</f>
        <v>-2.5232176315730896</v>
      </c>
      <c r="K68" s="49">
        <f t="shared" ca="1" si="4"/>
        <v>-1.0253748451202823E-2</v>
      </c>
      <c r="L68" s="21"/>
      <c r="M68" s="21">
        <f ca="1">HLOOKUP(M$63,DContriAgreOri!$P$49:$AB$111,ContriTRIMESTRAL_prueba!A68,FALSE)</f>
        <v>0.40967870840177173</v>
      </c>
      <c r="N68" s="21"/>
      <c r="O68" s="21">
        <f ca="1">HLOOKUP(O$63,DContriAgreOri!$P$115:$AB$155,ContriTRIMESTRAL_prueba!A31,FALSE)</f>
        <v>-2.9642937339126689</v>
      </c>
      <c r="P68" s="21">
        <f t="shared" ca="1" si="5"/>
        <v>-1.2144080282328074E-2</v>
      </c>
    </row>
    <row r="69" spans="1:16" x14ac:dyDescent="0.25">
      <c r="A69">
        <v>47</v>
      </c>
      <c r="B69" s="8" t="s">
        <v>17</v>
      </c>
      <c r="C69" s="44">
        <f ca="1">HLOOKUP(C$63,DContriAgreDes!$P$50:$AB$112,ContriTRIMESTRAL_prueba!$A69,FALSE)</f>
        <v>1.2093735801749792</v>
      </c>
      <c r="D69" s="44"/>
      <c r="E69" s="44">
        <f ca="1">HLOOKUP(E$63,DContriAgreDes!$P$160:$AB$200,ContriTRIMESTRAL_prueba!A32,FALSE)</f>
        <v>2.0712467178932457</v>
      </c>
      <c r="F69" s="41">
        <f t="shared" ca="1" si="3"/>
        <v>2.5049110586442297E-2</v>
      </c>
      <c r="G69" s="44"/>
      <c r="H69" s="44">
        <f ca="1">HLOOKUP(H$63,DContriAgreDes!$P$50:$AB$112,ContriTRIMESTRAL_prueba!$A69,FALSE)</f>
        <v>1.2945519142660467</v>
      </c>
      <c r="I69" s="44"/>
      <c r="J69" s="44">
        <f ca="1">HLOOKUP(J$63,DContriAgreDes!$P$116:$AB$156,ContriTRIMESTRAL_prueba!A32,FALSE)</f>
        <v>-3.5131626644839997</v>
      </c>
      <c r="K69" s="48">
        <f t="shared" ca="1" si="4"/>
        <v>-4.5479714524357666E-2</v>
      </c>
      <c r="L69" s="20"/>
      <c r="M69" s="20">
        <f ca="1">HLOOKUP(M$63,DContriAgreOri!$P$49:$AB$111,ContriTRIMESTRAL_prueba!A69,FALSE)</f>
        <v>1.3428953599226143</v>
      </c>
      <c r="N69" s="20"/>
      <c r="O69" s="20">
        <f ca="1">HLOOKUP(O$63,DContriAgreOri!$P$115:$AB$155,ContriTRIMESTRAL_prueba!A32,FALSE)</f>
        <v>-3.8413962671392738</v>
      </c>
      <c r="P69" s="20">
        <f t="shared" ca="1" si="5"/>
        <v>-5.158593222765382E-2</v>
      </c>
    </row>
    <row r="70" spans="1:16" ht="30" x14ac:dyDescent="0.25">
      <c r="A70">
        <v>48</v>
      </c>
      <c r="B70" s="9" t="s">
        <v>51</v>
      </c>
      <c r="C70" s="45">
        <f ca="1">HLOOKUP(C$63,DContriAgreDes!$P$50:$AB$112,ContriTRIMESTRAL_prueba!$A70,FALSE)</f>
        <v>0.58780591417003458</v>
      </c>
      <c r="D70" s="45"/>
      <c r="E70" s="45">
        <f ca="1">HLOOKUP(E$63,DContriAgreDes!$P$160:$AB$200,ContriTRIMESTRAL_prueba!A33,FALSE)</f>
        <v>-1.8550525266736742</v>
      </c>
      <c r="F70" s="42">
        <f t="shared" ca="1" si="3"/>
        <v>-1.0904108462748514E-2</v>
      </c>
      <c r="G70" s="45"/>
      <c r="H70" s="45">
        <f ca="1">HLOOKUP(H$63,DContriAgreDes!$P$50:$AB$112,ContriTRIMESTRAL_prueba!$A70,FALSE)</f>
        <v>0.61726918337525771</v>
      </c>
      <c r="I70" s="45"/>
      <c r="J70" s="45">
        <f ca="1">HLOOKUP(J$63,DContriAgreDes!$P$116:$AB$156,ContriTRIMESTRAL_prueba!A33,FALSE)</f>
        <v>-5.4305313577191328</v>
      </c>
      <c r="K70" s="49">
        <f t="shared" ca="1" si="4"/>
        <v>-3.3520996564730191E-2</v>
      </c>
      <c r="L70" s="21"/>
      <c r="M70" s="21">
        <f ca="1">HLOOKUP(M$63,DContriAgreOri!$P$49:$AB$111,ContriTRIMESTRAL_prueba!A70,FALSE)</f>
        <v>0.62212747839818094</v>
      </c>
      <c r="N70" s="21"/>
      <c r="O70" s="21">
        <f ca="1">HLOOKUP(O$63,DContriAgreOri!$P$115:$AB$155,ContriTRIMESTRAL_prueba!A33,FALSE)</f>
        <v>-5.2732102878355107</v>
      </c>
      <c r="P70" s="21">
        <f t="shared" ca="1" si="5"/>
        <v>-3.2806090194344523E-2</v>
      </c>
    </row>
    <row r="71" spans="1:16" x14ac:dyDescent="0.25">
      <c r="A71">
        <v>49</v>
      </c>
      <c r="B71" s="8" t="s">
        <v>19</v>
      </c>
      <c r="C71" s="44">
        <f ca="1">HLOOKUP(C$63,DContriAgreDes!$P$50:$AB$112,ContriTRIMESTRAL_prueba!$A71,FALSE)</f>
        <v>0.77756940832670685</v>
      </c>
      <c r="D71" s="44"/>
      <c r="E71" s="44">
        <f ca="1">HLOOKUP(E$63,DContriAgreDes!$P$160:$AB$200,ContriTRIMESTRAL_prueba!A34,FALSE)</f>
        <v>0.29601421055056676</v>
      </c>
      <c r="F71" s="41">
        <f t="shared" ca="1" si="3"/>
        <v>2.3017159455410142E-3</v>
      </c>
      <c r="G71" s="44"/>
      <c r="H71" s="44">
        <f ca="1">HLOOKUP(H$63,DContriAgreDes!$P$50:$AB$112,ContriTRIMESTRAL_prueba!$A71,FALSE)</f>
        <v>0.85028099761007403</v>
      </c>
      <c r="I71" s="44"/>
      <c r="J71" s="44">
        <f ca="1">HLOOKUP(J$63,DContriAgreDes!$P$116:$AB$156,ContriTRIMESTRAL_prueba!A34,FALSE)</f>
        <v>-7.1922992983457874</v>
      </c>
      <c r="K71" s="48">
        <f t="shared" ca="1" si="4"/>
        <v>-6.1154754225076914E-2</v>
      </c>
      <c r="L71" s="20"/>
      <c r="M71" s="20">
        <f ca="1">HLOOKUP(M$63,DContriAgreOri!$P$49:$AB$111,ContriTRIMESTRAL_prueba!A71,FALSE)</f>
        <v>0.81549177404648121</v>
      </c>
      <c r="N71" s="20"/>
      <c r="O71" s="20">
        <f ca="1">HLOOKUP(O$63,DContriAgreOri!$P$115:$AB$155,ContriTRIMESTRAL_prueba!A34,FALSE)</f>
        <v>-7.5170842443089612</v>
      </c>
      <c r="P71" s="20">
        <f t="shared" ca="1" si="5"/>
        <v>-6.1301203660483673E-2</v>
      </c>
    </row>
    <row r="72" spans="1:16" x14ac:dyDescent="0.25">
      <c r="A72">
        <v>50</v>
      </c>
      <c r="B72" s="9" t="s">
        <v>20</v>
      </c>
      <c r="C72" s="45">
        <f ca="1">HLOOKUP(C$63,DContriAgreDes!$P$50:$AB$112,ContriTRIMESTRAL_prueba!$A72,FALSE)</f>
        <v>2.4709025017579824</v>
      </c>
      <c r="D72" s="45"/>
      <c r="E72" s="45">
        <f ca="1">HLOOKUP(E$63,DContriAgreDes!$P$160:$AB$200,ContriTRIMESTRAL_prueba!A35,FALSE)</f>
        <v>2.0766513737697778E-2</v>
      </c>
      <c r="F72" s="42">
        <f t="shared" ca="1" si="3"/>
        <v>5.131203074726895E-4</v>
      </c>
      <c r="G72" s="45"/>
      <c r="H72" s="45">
        <f ca="1">HLOOKUP(H$63,DContriAgreDes!$P$50:$AB$112,ContriTRIMESTRAL_prueba!$A72,FALSE)</f>
        <v>2.5805710872483183</v>
      </c>
      <c r="I72" s="45"/>
      <c r="J72" s="45">
        <f ca="1">HLOOKUP(J$63,DContriAgreDes!$P$116:$AB$156,ContriTRIMESTRAL_prueba!A35,FALSE)</f>
        <v>-3.0933441551730851</v>
      </c>
      <c r="K72" s="49">
        <f t="shared" ca="1" si="4"/>
        <v>-7.982594489748239E-2</v>
      </c>
      <c r="L72" s="21"/>
      <c r="M72" s="21">
        <f ca="1">HLOOKUP(M$63,DContriAgreOri!$P$49:$AB$111,ContriTRIMESTRAL_prueba!A72,FALSE)</f>
        <v>2.55247667963335</v>
      </c>
      <c r="N72" s="21"/>
      <c r="O72" s="21">
        <f ca="1">HLOOKUP(O$63,DContriAgreOri!$P$115:$AB$155,ContriTRIMESTRAL_prueba!A35,FALSE)</f>
        <v>-3.1017370905046704</v>
      </c>
      <c r="P72" s="21">
        <f t="shared" ca="1" si="5"/>
        <v>-7.9171115898669681E-2</v>
      </c>
    </row>
    <row r="73" spans="1:16" x14ac:dyDescent="0.25">
      <c r="A73">
        <v>51</v>
      </c>
      <c r="B73" s="8" t="s">
        <v>21</v>
      </c>
      <c r="C73" s="44">
        <f ca="1">HLOOKUP(C$63,DContriAgreDes!$P$50:$AB$112,ContriTRIMESTRAL_prueba!$A73,FALSE)</f>
        <v>0.57588394222603334</v>
      </c>
      <c r="D73" s="44"/>
      <c r="E73" s="44">
        <f ca="1">HLOOKUP(E$63,DContriAgreDes!$P$160:$AB$200,ContriTRIMESTRAL_prueba!A36,FALSE)</f>
        <v>1.2259915568947974</v>
      </c>
      <c r="F73" s="41">
        <f t="shared" ca="1" si="3"/>
        <v>7.0602885092040822E-3</v>
      </c>
      <c r="G73" s="44"/>
      <c r="H73" s="44">
        <f ca="1">HLOOKUP(H$63,DContriAgreDes!$P$50:$AB$112,ContriTRIMESTRAL_prueba!$A73,FALSE)</f>
        <v>0.6242512684915632</v>
      </c>
      <c r="I73" s="44"/>
      <c r="J73" s="44">
        <f ca="1">HLOOKUP(J$63,DContriAgreDes!$P$116:$AB$156,ContriTRIMESTRAL_prueba!A36,FALSE)</f>
        <v>-5.5088311263559291</v>
      </c>
      <c r="K73" s="48">
        <f t="shared" ca="1" si="4"/>
        <v>-3.4388948185334958E-2</v>
      </c>
      <c r="L73" s="20"/>
      <c r="M73" s="20">
        <f ca="1">HLOOKUP(M$63,DContriAgreOri!$P$49:$AB$111,ContriTRIMESTRAL_prueba!A73,FALSE)</f>
        <v>0.6571465344987103</v>
      </c>
      <c r="N73" s="20"/>
      <c r="O73" s="20">
        <f ca="1">HLOOKUP(O$63,DContriAgreOri!$P$115:$AB$155,ContriTRIMESTRAL_prueba!A36,FALSE)</f>
        <v>-5.2632560646850663</v>
      </c>
      <c r="P73" s="20">
        <f t="shared" ca="1" si="5"/>
        <v>-3.4587304830871114E-2</v>
      </c>
    </row>
    <row r="74" spans="1:16" x14ac:dyDescent="0.25">
      <c r="A74">
        <v>52</v>
      </c>
      <c r="B74" s="9" t="s">
        <v>22</v>
      </c>
      <c r="C74" s="45">
        <f ca="1">HLOOKUP(C$63,DContriAgreDes!$P$50:$AB$112,ContriTRIMESTRAL_prueba!$A74,FALSE)</f>
        <v>6.3703270943848089</v>
      </c>
      <c r="D74" s="45"/>
      <c r="E74" s="45">
        <f ca="1">HLOOKUP(E$63,DContriAgreDes!$P$160:$AB$200,ContriTRIMESTRAL_prueba!A37,FALSE)</f>
        <v>13.553588942852414</v>
      </c>
      <c r="F74" s="42">
        <f t="shared" ca="1" si="3"/>
        <v>0.86340794868807091</v>
      </c>
      <c r="G74" s="45"/>
      <c r="H74" s="45">
        <f ca="1">HLOOKUP(H$63,DContriAgreDes!$P$50:$AB$112,ContriTRIMESTRAL_prueba!$A74,FALSE)</f>
        <v>5.1405183654268365</v>
      </c>
      <c r="I74" s="45"/>
      <c r="J74" s="45">
        <f ca="1">HLOOKUP(J$63,DContriAgreDes!$P$116:$AB$156,ContriTRIMESTRAL_prueba!A37,FALSE)</f>
        <v>42.389947080696942</v>
      </c>
      <c r="K74" s="49">
        <f t="shared" ca="1" si="4"/>
        <v>2.1790630147779435</v>
      </c>
      <c r="L74" s="21"/>
      <c r="M74" s="21">
        <f ca="1">HLOOKUP(M$63,DContriAgreOri!$P$49:$AB$111,ContriTRIMESTRAL_prueba!A74,FALSE)</f>
        <v>5.0069274551179781</v>
      </c>
      <c r="N74" s="21"/>
      <c r="O74" s="21">
        <f ca="1">HLOOKUP(O$63,DContriAgreOri!$P$115:$AB$155,ContriTRIMESTRAL_prueba!A37,FALSE)</f>
        <v>42.086924654662454</v>
      </c>
      <c r="P74" s="21">
        <f t="shared" ca="1" si="5"/>
        <v>2.1072617855491118</v>
      </c>
    </row>
    <row r="75" spans="1:16" x14ac:dyDescent="0.25">
      <c r="A75">
        <v>53</v>
      </c>
      <c r="B75" s="8" t="s">
        <v>23</v>
      </c>
      <c r="C75" s="44">
        <f ca="1">HLOOKUP(C$63,DContriAgreDes!$P$50:$AB$112,ContriTRIMESTRAL_prueba!$A75,FALSE)</f>
        <v>9.0289449488953402</v>
      </c>
      <c r="D75" s="44"/>
      <c r="E75" s="44">
        <f ca="1">HLOOKUP(E$63,DContriAgreDes!$P$160:$AB$200,ContriTRIMESTRAL_prueba!A38,FALSE)</f>
        <v>-1.2087900173801813</v>
      </c>
      <c r="F75" s="41">
        <f t="shared" ca="1" si="3"/>
        <v>-0.10914098521699898</v>
      </c>
      <c r="G75" s="44"/>
      <c r="H75" s="44">
        <f ca="1">HLOOKUP(H$63,DContriAgreDes!$P$50:$AB$112,ContriTRIMESTRAL_prueba!$A75,FALSE)</f>
        <v>9.4144005785985865</v>
      </c>
      <c r="I75" s="44"/>
      <c r="J75" s="44">
        <f ca="1">HLOOKUP(J$63,DContriAgreDes!$P$116:$AB$156,ContriTRIMESTRAL_prueba!A38,FALSE)</f>
        <v>-4.1292151823397774</v>
      </c>
      <c r="K75" s="48">
        <f t="shared" ca="1" si="4"/>
        <v>-0.38874085801777669</v>
      </c>
      <c r="L75" s="20"/>
      <c r="M75" s="20">
        <f ca="1">HLOOKUP(M$63,DContriAgreOri!$P$49:$AB$111,ContriTRIMESTRAL_prueba!A75,FALSE)</f>
        <v>9.4114170190337312</v>
      </c>
      <c r="N75" s="20"/>
      <c r="O75" s="20">
        <f ca="1">HLOOKUP(O$63,DContriAgreOri!$P$115:$AB$155,ContriTRIMESTRAL_prueba!A38,FALSE)</f>
        <v>-4.3378145953424649</v>
      </c>
      <c r="P75" s="20">
        <f t="shared" ca="1" si="5"/>
        <v>-0.40824982108018992</v>
      </c>
    </row>
    <row r="76" spans="1:16" x14ac:dyDescent="0.25">
      <c r="A76">
        <v>54</v>
      </c>
      <c r="B76" s="9" t="s">
        <v>24</v>
      </c>
      <c r="C76" s="45">
        <f ca="1">HLOOKUP(C$63,DContriAgreDes!$P$50:$AB$112,ContriTRIMESTRAL_prueba!$A76,FALSE)</f>
        <v>4.04346394086941</v>
      </c>
      <c r="D76" s="45"/>
      <c r="E76" s="45">
        <f ca="1">HLOOKUP(E$63,DContriAgreDes!$P$160:$AB$200,ContriTRIMESTRAL_prueba!A39,FALSE)</f>
        <v>-1.7780307834336639</v>
      </c>
      <c r="F76" s="42">
        <f t="shared" ca="1" si="3"/>
        <v>-7.1894033585698069E-2</v>
      </c>
      <c r="G76" s="45"/>
      <c r="H76" s="45">
        <f ca="1">HLOOKUP(H$63,DContriAgreDes!$P$50:$AB$112,ContriTRIMESTRAL_prueba!$A76,FALSE)</f>
        <v>4.0815965870408668</v>
      </c>
      <c r="I76" s="45"/>
      <c r="J76" s="45">
        <f ca="1">HLOOKUP(J$63,DContriAgreDes!$P$116:$AB$156,ContriTRIMESTRAL_prueba!A39,FALSE)</f>
        <v>-1.540918607429262</v>
      </c>
      <c r="K76" s="49">
        <f t="shared" ca="1" si="4"/>
        <v>-6.289408128991042E-2</v>
      </c>
      <c r="L76" s="21"/>
      <c r="M76" s="21">
        <f ca="1">HLOOKUP(M$63,DContriAgreOri!$P$49:$AB$111,ContriTRIMESTRAL_prueba!A76,FALSE)</f>
        <v>3.9741569071533407</v>
      </c>
      <c r="N76" s="21"/>
      <c r="O76" s="21">
        <f ca="1">HLOOKUP(O$63,DContriAgreOri!$P$115:$AB$155,ContriTRIMESTRAL_prueba!A39,FALSE)</f>
        <v>-1.712672465146909</v>
      </c>
      <c r="P76" s="21">
        <f t="shared" ca="1" si="5"/>
        <v>-6.8064291070549274E-2</v>
      </c>
    </row>
    <row r="77" spans="1:16" x14ac:dyDescent="0.25">
      <c r="A77">
        <v>55</v>
      </c>
      <c r="B77" s="8" t="s">
        <v>25</v>
      </c>
      <c r="C77" s="44">
        <f ca="1">HLOOKUP(C$63,DContriAgreDes!$P$50:$AB$112,ContriTRIMESTRAL_prueba!$A77,FALSE)</f>
        <v>3.8497732455852853</v>
      </c>
      <c r="D77" s="44"/>
      <c r="E77" s="44">
        <f ca="1">HLOOKUP(E$63,DContriAgreDes!$P$160:$AB$200,ContriTRIMESTRAL_prueba!A40,FALSE)</f>
        <v>-0.51895917841730466</v>
      </c>
      <c r="F77" s="41">
        <f t="shared" ca="1" si="3"/>
        <v>-1.9978751606218603E-2</v>
      </c>
      <c r="G77" s="44"/>
      <c r="H77" s="44">
        <f ca="1">HLOOKUP(H$63,DContriAgreDes!$P$50:$AB$112,ContriTRIMESTRAL_prueba!$A77,FALSE)</f>
        <v>3.8552349938420725</v>
      </c>
      <c r="I77" s="44"/>
      <c r="J77" s="44">
        <f ca="1">HLOOKUP(J$63,DContriAgreDes!$P$116:$AB$156,ContriTRIMESTRAL_prueba!A40,FALSE)</f>
        <v>0.5190235921606785</v>
      </c>
      <c r="K77" s="48">
        <f t="shared" ca="1" si="4"/>
        <v>2.0009579151274635E-2</v>
      </c>
      <c r="L77" s="20"/>
      <c r="M77" s="20">
        <f ca="1">HLOOKUP(M$63,DContriAgreOri!$P$49:$AB$111,ContriTRIMESTRAL_prueba!A77,FALSE)</f>
        <v>3.8689091047818098</v>
      </c>
      <c r="N77" s="20"/>
      <c r="O77" s="20">
        <f ca="1">HLOOKUP(O$63,DContriAgreOri!$P$115:$AB$155,ContriTRIMESTRAL_prueba!A40,FALSE)</f>
        <v>0.3688051971491717</v>
      </c>
      <c r="P77" s="20">
        <f t="shared" ca="1" si="5"/>
        <v>1.4268737851412808E-2</v>
      </c>
    </row>
    <row r="78" spans="1:16" x14ac:dyDescent="0.25">
      <c r="A78">
        <v>56</v>
      </c>
      <c r="B78" s="9" t="s">
        <v>26</v>
      </c>
      <c r="C78" s="45">
        <f ca="1">HLOOKUP(C$63,DContriAgreDes!$P$50:$AB$112,ContriTRIMESTRAL_prueba!$A78,FALSE)</f>
        <v>6.4439293998243787</v>
      </c>
      <c r="D78" s="45"/>
      <c r="E78" s="45">
        <f ca="1">HLOOKUP(E$63,DContriAgreDes!$P$160:$AB$200,ContriTRIMESTRAL_prueba!A41,FALSE)</f>
        <v>-4.4873357267761378</v>
      </c>
      <c r="F78" s="42">
        <f t="shared" ca="1" si="3"/>
        <v>-0.28916074616655052</v>
      </c>
      <c r="G78" s="45"/>
      <c r="H78" s="45">
        <f ca="1">HLOOKUP(H$63,DContriAgreDes!$P$50:$AB$112,ContriTRIMESTRAL_prueba!$A78,FALSE)</f>
        <v>6.5221089799491665</v>
      </c>
      <c r="I78" s="45"/>
      <c r="J78" s="45">
        <f ca="1">HLOOKUP(J$63,DContriAgreDes!$P$116:$AB$156,ContriTRIMESTRAL_prueba!A41,FALSE)</f>
        <v>-4.5123229568561385</v>
      </c>
      <c r="K78" s="49">
        <f t="shared" ca="1" si="4"/>
        <v>-0.29429862077342195</v>
      </c>
      <c r="L78" s="21"/>
      <c r="M78" s="21">
        <f ca="1">HLOOKUP(M$63,DContriAgreOri!$P$49:$AB$111,ContriTRIMESTRAL_prueba!A78,FALSE)</f>
        <v>6.5400028679822517</v>
      </c>
      <c r="N78" s="21"/>
      <c r="O78" s="21">
        <f ca="1">HLOOKUP(O$63,DContriAgreOri!$P$115:$AB$155,ContriTRIMESTRAL_prueba!A41,FALSE)</f>
        <v>-4.5565607093375036</v>
      </c>
      <c r="P78" s="21">
        <f t="shared" ca="1" si="5"/>
        <v>-0.29799920107202515</v>
      </c>
    </row>
    <row r="79" spans="1:16" x14ac:dyDescent="0.25">
      <c r="A79">
        <v>57</v>
      </c>
      <c r="B79" s="8" t="s">
        <v>27</v>
      </c>
      <c r="C79" s="44">
        <f ca="1">HLOOKUP(C$63,DContriAgreDes!$P$50:$AB$112,ContriTRIMESTRAL_prueba!$A79,FALSE)</f>
        <v>3.9318628310761281</v>
      </c>
      <c r="D79" s="44"/>
      <c r="E79" s="44">
        <f ca="1">HLOOKUP(E$63,DContriAgreDes!$P$160:$AB$200,ContriTRIMESTRAL_prueba!A42,FALSE)</f>
        <v>-0.27422529999931555</v>
      </c>
      <c r="F79" s="41">
        <f t="shared" ca="1" si="3"/>
        <v>-1.0782162644080093E-2</v>
      </c>
      <c r="G79" s="44"/>
      <c r="H79" s="44">
        <f ca="1">HLOOKUP(H$63,DContriAgreDes!$P$50:$AB$112,ContriTRIMESTRAL_prueba!$A79,FALSE)</f>
        <v>4.1047195883568293</v>
      </c>
      <c r="I79" s="44"/>
      <c r="J79" s="44">
        <f ca="1">HLOOKUP(J$63,DContriAgreDes!$P$116:$AB$156,ContriTRIMESTRAL_prueba!A42,FALSE)</f>
        <v>-3.3401916855500957</v>
      </c>
      <c r="K79" s="48">
        <f t="shared" ca="1" si="4"/>
        <v>-0.13710550240544092</v>
      </c>
      <c r="L79" s="20"/>
      <c r="M79" s="20">
        <f ca="1">HLOOKUP(M$63,DContriAgreOri!$P$49:$AB$111,ContriTRIMESTRAL_prueba!A79,FALSE)</f>
        <v>4.0595902862407991</v>
      </c>
      <c r="N79" s="20"/>
      <c r="O79" s="20">
        <f ca="1">HLOOKUP(O$63,DContriAgreOri!$P$115:$AB$155,ContriTRIMESTRAL_prueba!A42,FALSE)</f>
        <v>-3.2174363549807765</v>
      </c>
      <c r="P79" s="20">
        <f t="shared" ca="1" si="5"/>
        <v>-0.13061473373277963</v>
      </c>
    </row>
    <row r="80" spans="1:16" x14ac:dyDescent="0.25">
      <c r="A80">
        <v>58</v>
      </c>
      <c r="B80" s="9" t="s">
        <v>28</v>
      </c>
      <c r="C80" s="45">
        <f ca="1">HLOOKUP(C$63,DContriAgreDes!$P$50:$AB$112,ContriTRIMESTRAL_prueba!$A80,FALSE)</f>
        <v>5.3985301346601808</v>
      </c>
      <c r="D80" s="45"/>
      <c r="E80" s="45">
        <f ca="1">HLOOKUP(E$63,DContriAgreDes!$P$160:$AB$200,ContriTRIMESTRAL_prueba!A43,FALSE)</f>
        <v>-2.3788995461695492</v>
      </c>
      <c r="F80" s="42">
        <f t="shared" ca="1" si="3"/>
        <v>-0.12842560887325741</v>
      </c>
      <c r="G80" s="45"/>
      <c r="H80" s="45">
        <f ca="1">HLOOKUP(H$63,DContriAgreDes!$P$50:$AB$112,ContriTRIMESTRAL_prueba!$A80,FALSE)</f>
        <v>5.3617578188949562</v>
      </c>
      <c r="I80" s="45"/>
      <c r="J80" s="45">
        <f ca="1">HLOOKUP(J$63,DContriAgreDes!$P$116:$AB$156,ContriTRIMESTRAL_prueba!A43,FALSE)</f>
        <v>-0.54292525811285941</v>
      </c>
      <c r="K80" s="49">
        <f t="shared" ca="1" si="4"/>
        <v>-2.9110337477621862E-2</v>
      </c>
      <c r="L80" s="21"/>
      <c r="M80" s="21">
        <f ca="1">HLOOKUP(M$63,DContriAgreOri!$P$49:$AB$111,ContriTRIMESTRAL_prueba!A80,FALSE)</f>
        <v>5.1102989510045198</v>
      </c>
      <c r="N80" s="21"/>
      <c r="O80" s="21">
        <f ca="1">HLOOKUP(O$63,DContriAgreOri!$P$115:$AB$155,ContriTRIMESTRAL_prueba!A43,FALSE)</f>
        <v>-0.60256208240593878</v>
      </c>
      <c r="P80" s="21">
        <f t="shared" ca="1" si="5"/>
        <v>-3.0792723776341679E-2</v>
      </c>
    </row>
    <row r="81" spans="1:16" ht="30" x14ac:dyDescent="0.25">
      <c r="A81">
        <v>59</v>
      </c>
      <c r="B81" s="8" t="s">
        <v>52</v>
      </c>
      <c r="C81" s="44">
        <f ca="1">HLOOKUP(C$63,DContriAgreDes!$P$50:$AB$112,ContriTRIMESTRAL_prueba!$A81,FALSE)</f>
        <v>12.19435048014318</v>
      </c>
      <c r="D81" s="44"/>
      <c r="E81" s="44">
        <f ca="1">HLOOKUP(E$63,DContriAgreDes!$P$160:$AB$200,ContriTRIMESTRAL_prueba!A44,FALSE)</f>
        <v>1.8856773287380122</v>
      </c>
      <c r="F81" s="41">
        <f t="shared" ca="1" si="3"/>
        <v>0.2299461023909149</v>
      </c>
      <c r="G81" s="44"/>
      <c r="H81" s="44">
        <f ca="1">HLOOKUP(H$63,DContriAgreDes!$P$50:$AB$112,ContriTRIMESTRAL_prueba!$A81,FALSE)</f>
        <v>12.156229315016672</v>
      </c>
      <c r="I81" s="44"/>
      <c r="J81" s="44">
        <f ca="1">HLOOKUP(J$63,DContriAgreDes!$P$116:$AB$156,ContriTRIMESTRAL_prueba!A44,FALSE)</f>
        <v>3.418104193909727</v>
      </c>
      <c r="K81" s="48">
        <f t="shared" ca="1" si="4"/>
        <v>0.4155125840378685</v>
      </c>
      <c r="L81" s="20"/>
      <c r="M81" s="20">
        <f ca="1">HLOOKUP(M$63,DContriAgreOri!$P$49:$AB$111,ContriTRIMESTRAL_prueba!A81,FALSE)</f>
        <v>12.073036415562978</v>
      </c>
      <c r="N81" s="20"/>
      <c r="O81" s="20">
        <f ca="1">HLOOKUP(O$63,DContriAgreOri!$P$115:$AB$155,ContriTRIMESTRAL_prueba!A44,FALSE)</f>
        <v>3.4972919530138711</v>
      </c>
      <c r="P81" s="20">
        <f t="shared" ca="1" si="5"/>
        <v>0.42222933104591831</v>
      </c>
    </row>
    <row r="82" spans="1:16" x14ac:dyDescent="0.25">
      <c r="A82">
        <v>60</v>
      </c>
      <c r="B82" s="9" t="s">
        <v>53</v>
      </c>
      <c r="C82" s="45">
        <f ca="1">HLOOKUP(C$63,DContriAgreDes!$P$50:$AB$112,ContriTRIMESTRAL_prueba!$A82,FALSE)</f>
        <v>5.2368477236207811</v>
      </c>
      <c r="D82" s="45"/>
      <c r="E82" s="45">
        <f ca="1">HLOOKUP(E$63,DContriAgreDes!$P$160:$AB$200,ContriTRIMESTRAL_prueba!A45,FALSE)</f>
        <v>1.4246771313465558</v>
      </c>
      <c r="F82" s="42">
        <f t="shared" ca="1" si="3"/>
        <v>7.4608171921867958E-2</v>
      </c>
      <c r="G82" s="45"/>
      <c r="H82" s="45">
        <f ca="1">HLOOKUP(H$63,DContriAgreDes!$P$50:$AB$112,ContriTRIMESTRAL_prueba!$A82,FALSE)</f>
        <v>5.4151802009785985</v>
      </c>
      <c r="I82" s="45"/>
      <c r="J82" s="45">
        <f ca="1">HLOOKUP(J$63,DContriAgreDes!$P$116:$AB$156,ContriTRIMESTRAL_prueba!A45,FALSE)</f>
        <v>-0.75141751505766763</v>
      </c>
      <c r="K82" s="49">
        <f t="shared" ca="1" si="4"/>
        <v>-4.0690612502088198E-2</v>
      </c>
      <c r="L82" s="21"/>
      <c r="M82" s="21">
        <f ca="1">HLOOKUP(M$63,DContriAgreOri!$P$49:$AB$111,ContriTRIMESTRAL_prueba!A82,FALSE)</f>
        <v>5.4261933745248134</v>
      </c>
      <c r="N82" s="21"/>
      <c r="O82" s="21">
        <f ca="1">HLOOKUP(O$63,DContriAgreOri!$P$115:$AB$155,ContriTRIMESTRAL_prueba!A45,FALSE)</f>
        <v>-0.46021185514814533</v>
      </c>
      <c r="P82" s="21">
        <f t="shared" ca="1" si="5"/>
        <v>-2.4971985192826392E-2</v>
      </c>
    </row>
    <row r="83" spans="1:16" hidden="1" x14ac:dyDescent="0.25">
      <c r="A83">
        <v>62</v>
      </c>
      <c r="B83" s="38" t="s">
        <v>31</v>
      </c>
      <c r="C83" s="46"/>
      <c r="D83" s="46"/>
      <c r="E83" s="46"/>
      <c r="F83" s="43"/>
      <c r="G83" s="46"/>
      <c r="H83" s="46"/>
      <c r="I83" s="46"/>
      <c r="J83" s="46"/>
      <c r="K83" s="50"/>
      <c r="L83" s="39"/>
      <c r="M83" s="39"/>
      <c r="N83" s="39"/>
      <c r="O83" s="39"/>
      <c r="P83" s="39"/>
    </row>
    <row r="84" spans="1:16" x14ac:dyDescent="0.25">
      <c r="A84">
        <v>62</v>
      </c>
      <c r="B84" s="8" t="s">
        <v>32</v>
      </c>
      <c r="C84" s="44">
        <f ca="1">HLOOKUP(C$63,DContriAgreDes!$P$50:$AB$112,ContriTRIMESTRAL_prueba!$A84,FALSE)</f>
        <v>1.1851083552791999</v>
      </c>
      <c r="D84" s="44"/>
      <c r="E84" s="44">
        <f ca="1">HLOOKUP(E$63,DContriAgreDes!$P$160:$AB$200,ContriTRIMESTRAL_prueba!A47,FALSE)</f>
        <v>-2.7597985671691276</v>
      </c>
      <c r="F84" s="41">
        <f t="shared" ca="1" si="3"/>
        <v>-3.270660340839697E-2</v>
      </c>
      <c r="G84" s="44"/>
      <c r="H84" s="44">
        <f ca="1">HLOOKUP(H$63,DContriAgreDes!$P$50:$AB$112,ContriTRIMESTRAL_prueba!$A84,FALSE)</f>
        <v>1.2425286669892912</v>
      </c>
      <c r="I84" s="44"/>
      <c r="J84" s="44">
        <f ca="1">HLOOKUP(J$63,DContriAgreDes!$P$116:$AB$156,ContriTRIMESTRAL_prueba!A47,FALSE)</f>
        <v>-6.1528390860205064</v>
      </c>
      <c r="K84" s="48">
        <f t="shared" ca="1" si="4"/>
        <v>-7.645078947752669E-2</v>
      </c>
      <c r="L84" s="20"/>
      <c r="M84" s="20">
        <f ca="1">HLOOKUP(M$63,DContriAgreOri!$P$49:$AB$111,ContriTRIMESTRAL_prueba!A84,FALSE)</f>
        <v>1.3286731502726965</v>
      </c>
      <c r="N84" s="20"/>
      <c r="O84" s="20">
        <f ca="1">HLOOKUP(O$63,DContriAgreOri!$P$115:$AB$155,ContriTRIMESTRAL_prueba!A47,FALSE)</f>
        <v>-6.0414721864559198</v>
      </c>
      <c r="P84" s="20">
        <f t="shared" ca="1" si="5"/>
        <v>-8.0271418822632626E-2</v>
      </c>
    </row>
    <row r="85" spans="1:16" x14ac:dyDescent="0.25">
      <c r="A85">
        <v>63</v>
      </c>
      <c r="B85" s="85" t="s">
        <v>33</v>
      </c>
      <c r="C85" s="45">
        <f ca="1">HLOOKUP(C$63,DContriAgreDes!$P$50:$AB$112,ContriTRIMESTRAL_prueba!$A85,FALSE)</f>
        <v>4.5683935861702523</v>
      </c>
      <c r="D85" s="45"/>
      <c r="E85" s="45">
        <f ca="1">HLOOKUP(E$63,DContriAgreDes!$P$160:$AB$200,ContriTRIMESTRAL_prueba!A48,FALSE)</f>
        <v>-2.536913684388125</v>
      </c>
      <c r="F85" s="42">
        <f t="shared" ca="1" si="3"/>
        <v>-0.11589620204426254</v>
      </c>
      <c r="G85" s="45"/>
      <c r="H85" s="45">
        <f ca="1">HLOOKUP(H$63,DContriAgreDes!$P$50:$AB$112,ContriTRIMESTRAL_prueba!$A85,FALSE)</f>
        <v>4.4753847509857723</v>
      </c>
      <c r="I85" s="45"/>
      <c r="J85" s="45">
        <f ca="1">HLOOKUP(J$63,DContriAgreDes!$P$116:$AB$156,ContriTRIMESTRAL_prueba!A48,FALSE)</f>
        <v>0.66927513964701291</v>
      </c>
      <c r="K85" s="49">
        <f t="shared" ca="1" si="4"/>
        <v>2.995263754190115E-2</v>
      </c>
      <c r="L85" s="45"/>
      <c r="M85" s="45">
        <f ca="1">HLOOKUP(M$63,DContriAgreOri!$P$49:$AB$111,ContriTRIMESTRAL_prueba!A85,FALSE)</f>
        <v>4.5905541206949518</v>
      </c>
      <c r="N85" s="45"/>
      <c r="O85" s="45">
        <f ca="1">HLOOKUP(O$63,DContriAgreOri!$P$115:$AB$155,ContriTRIMESTRAL_prueba!A48,FALSE)</f>
        <v>0.56376176263400168</v>
      </c>
      <c r="P85" s="45">
        <f t="shared" ca="1" si="5"/>
        <v>2.5879788825497661E-2</v>
      </c>
    </row>
    <row r="86" spans="1:16" x14ac:dyDescent="0.25">
      <c r="B86" s="84" t="s">
        <v>74</v>
      </c>
      <c r="C86" s="44"/>
      <c r="D86" s="44"/>
      <c r="E86" s="44"/>
      <c r="F86" s="104">
        <f ca="1">+F64-F87</f>
        <v>8.7332553939439839E-2</v>
      </c>
      <c r="G86" s="44"/>
      <c r="H86" s="44"/>
      <c r="I86" s="44"/>
      <c r="J86" s="44"/>
      <c r="K86" s="106">
        <f ca="1">+K64-K87</f>
        <v>-8.1191614220035957E-2</v>
      </c>
      <c r="L86" s="44"/>
      <c r="M86" s="44"/>
      <c r="N86" s="44"/>
      <c r="O86" s="44"/>
      <c r="P86" s="44">
        <f ca="1">+P64-P87</f>
        <v>2.8450162226079101E-9</v>
      </c>
    </row>
    <row r="87" spans="1:16" ht="15.75" thickBot="1" x14ac:dyDescent="0.3">
      <c r="B87" s="97" t="s">
        <v>79</v>
      </c>
      <c r="C87" s="94"/>
      <c r="D87" s="94"/>
      <c r="E87" s="94"/>
      <c r="F87" s="105">
        <f ca="1">SUM(F65:F85)</f>
        <v>0.37134977276789277</v>
      </c>
      <c r="G87" s="94"/>
      <c r="H87" s="94"/>
      <c r="I87" s="94"/>
      <c r="J87" s="94"/>
      <c r="K87" s="107">
        <f ca="1">SUM(K65:K85)</f>
        <v>1.5625065789918053</v>
      </c>
      <c r="L87" s="94"/>
      <c r="M87" s="94"/>
      <c r="N87" s="94"/>
      <c r="O87" s="94"/>
      <c r="P87" s="94">
        <f ca="1">SUM(P65:P85)</f>
        <v>1.4710940904192109</v>
      </c>
    </row>
    <row r="88" spans="1:16" ht="19.5" thickTop="1" x14ac:dyDescent="0.3">
      <c r="B88" s="82" t="s">
        <v>60</v>
      </c>
      <c r="P88" s="120">
        <f>+P56+1</f>
        <v>4</v>
      </c>
    </row>
  </sheetData>
  <mergeCells count="13">
    <mergeCell ref="S10:T11"/>
    <mergeCell ref="B59:P59"/>
    <mergeCell ref="C61:K61"/>
    <mergeCell ref="M61:P61"/>
    <mergeCell ref="E63:F63"/>
    <mergeCell ref="J63:K63"/>
    <mergeCell ref="O63:P63"/>
    <mergeCell ref="B2:P2"/>
    <mergeCell ref="C4:K4"/>
    <mergeCell ref="M4:P4"/>
    <mergeCell ref="E6:F6"/>
    <mergeCell ref="J6:K6"/>
    <mergeCell ref="O6:P6"/>
  </mergeCells>
  <printOptions horizontalCentered="1" verticalCentered="1"/>
  <pageMargins left="0" right="0" top="0" bottom="0" header="0.31496062992125984" footer="0.31496062992125984"/>
  <pageSetup scale="67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tabColor rgb="FF7030A0"/>
    <pageSetUpPr fitToPage="1"/>
  </sheetPr>
  <dimension ref="A2:S88"/>
  <sheetViews>
    <sheetView view="pageBreakPreview" zoomScale="85" zoomScaleNormal="100" zoomScaleSheetLayoutView="85" workbookViewId="0"/>
  </sheetViews>
  <sheetFormatPr baseColWidth="10" defaultRowHeight="15" x14ac:dyDescent="0.25"/>
  <cols>
    <col min="2" max="2" width="67.140625" style="10" customWidth="1"/>
    <col min="3" max="3" width="9.85546875" bestFit="1" customWidth="1"/>
    <col min="4" max="4" width="1" customWidth="1"/>
    <col min="5" max="5" width="10" bestFit="1" customWidth="1"/>
    <col min="6" max="6" width="13.7109375" customWidth="1"/>
    <col min="7" max="7" width="1.140625" customWidth="1"/>
    <col min="8" max="8" width="9.85546875" bestFit="1" customWidth="1"/>
    <col min="9" max="9" width="1.5703125" customWidth="1"/>
    <col min="10" max="10" width="9.28515625" bestFit="1" customWidth="1"/>
    <col min="11" max="11" width="13.5703125" bestFit="1" customWidth="1"/>
    <col min="12" max="12" width="2.42578125" customWidth="1"/>
    <col min="13" max="13" width="9.85546875" bestFit="1" customWidth="1"/>
    <col min="14" max="14" width="4.42578125" customWidth="1"/>
    <col min="15" max="15" width="13.28515625" customWidth="1"/>
    <col min="16" max="16" width="16.7109375" customWidth="1"/>
  </cols>
  <sheetData>
    <row r="2" spans="1:19" ht="26.25" x14ac:dyDescent="0.4">
      <c r="B2" s="532" t="s">
        <v>65</v>
      </c>
      <c r="C2" s="532"/>
      <c r="D2" s="532"/>
      <c r="E2" s="532"/>
      <c r="F2" s="532"/>
      <c r="G2" s="532"/>
      <c r="H2" s="532"/>
      <c r="I2" s="532"/>
      <c r="J2" s="532"/>
      <c r="K2" s="532"/>
      <c r="L2" s="532"/>
      <c r="M2" s="532"/>
      <c r="N2" s="532"/>
      <c r="O2" s="532"/>
      <c r="P2" s="532"/>
    </row>
    <row r="3" spans="1:19" ht="8.25" customHeight="1" x14ac:dyDescent="0.25">
      <c r="B3"/>
    </row>
    <row r="4" spans="1:19" s="11" customFormat="1" ht="15" customHeight="1" x14ac:dyDescent="0.25">
      <c r="B4" s="22"/>
      <c r="C4" s="533" t="s">
        <v>57</v>
      </c>
      <c r="D4" s="533"/>
      <c r="E4" s="533"/>
      <c r="F4" s="533"/>
      <c r="G4" s="533"/>
      <c r="H4" s="533"/>
      <c r="I4" s="533"/>
      <c r="J4" s="533"/>
      <c r="K4" s="534"/>
      <c r="L4" s="22"/>
      <c r="M4" s="535" t="s">
        <v>56</v>
      </c>
      <c r="N4" s="535"/>
      <c r="O4" s="535"/>
      <c r="P4" s="535"/>
    </row>
    <row r="5" spans="1:19" s="12" customFormat="1" ht="30" x14ac:dyDescent="0.25">
      <c r="B5" s="23"/>
      <c r="C5" s="24" t="s">
        <v>41</v>
      </c>
      <c r="D5" s="25"/>
      <c r="E5" s="24" t="s">
        <v>66</v>
      </c>
      <c r="F5" s="68" t="s">
        <v>55</v>
      </c>
      <c r="G5" s="25"/>
      <c r="H5" s="24" t="s">
        <v>41</v>
      </c>
      <c r="I5" s="25"/>
      <c r="J5" s="24" t="s">
        <v>58</v>
      </c>
      <c r="K5" s="47" t="s">
        <v>55</v>
      </c>
      <c r="L5" s="26"/>
      <c r="M5" s="27" t="s">
        <v>41</v>
      </c>
      <c r="N5" s="28"/>
      <c r="O5" s="27" t="s">
        <v>58</v>
      </c>
      <c r="P5" s="27" t="s">
        <v>55</v>
      </c>
      <c r="Q5" s="13"/>
      <c r="R5" s="13"/>
    </row>
    <row r="6" spans="1:19" s="11" customFormat="1" x14ac:dyDescent="0.25">
      <c r="B6" s="29"/>
      <c r="C6" s="135" t="str">
        <f>VLOOKUP($O$6,Actualización!$U$6:$W$14,2,FALSE)</f>
        <v>S I-2025</v>
      </c>
      <c r="D6" s="30"/>
      <c r="E6" s="536" t="str">
        <f>$R$11</f>
        <v>S II-2025</v>
      </c>
      <c r="F6" s="545"/>
      <c r="G6" s="30"/>
      <c r="H6" s="135" t="str">
        <f>VLOOKUP($O$6,Actualización!$U$6:$W$14,3,FALSE)</f>
        <v>S II-2024</v>
      </c>
      <c r="I6" s="30"/>
      <c r="J6" s="536" t="str">
        <f>$R$11</f>
        <v>S II-2025</v>
      </c>
      <c r="K6" s="538"/>
      <c r="L6" s="29"/>
      <c r="M6" s="136" t="str">
        <f>VLOOKUP($O$6,Actualización!$U$6:$W$14,3,FALSE)</f>
        <v>S II-2024</v>
      </c>
      <c r="N6" s="31"/>
      <c r="O6" s="539" t="str">
        <f>$R$11</f>
        <v>S II-2025</v>
      </c>
      <c r="P6" s="539"/>
    </row>
    <row r="7" spans="1:19" x14ac:dyDescent="0.25">
      <c r="A7">
        <v>3</v>
      </c>
      <c r="B7" s="91" t="s">
        <v>42</v>
      </c>
      <c r="C7" s="87">
        <f ca="1">HLOOKUP(C$6,DContriAgreDes!$G$50:$O$112,'Contri SEMESTRAL_prueba'!$A7,FALSE)</f>
        <v>100</v>
      </c>
      <c r="D7" s="87"/>
      <c r="E7" s="87">
        <f ca="1">HLOOKUP(E$6,DContriAgreDes!$G$160:$O$200,'Contri SEMESTRAL_prueba'!$A7,FALSE)</f>
        <v>-0.53067541040192623</v>
      </c>
      <c r="F7" s="92">
        <f ca="1">+(C7/100)*E7</f>
        <v>-0.53067541040192623</v>
      </c>
      <c r="G7" s="87"/>
      <c r="H7" s="87">
        <f ca="1">HLOOKUP(H$6,DContriAgreDes!$G$50:$O$112,'Contri SEMESTRAL_prueba'!$A7,FALSE)</f>
        <v>100</v>
      </c>
      <c r="I7" s="87"/>
      <c r="J7" s="87">
        <f ca="1">HLOOKUP(J$6,DContriAgreDes!$G$116:$O$156,'Contri SEMESTRAL_prueba'!$A7,FALSE)</f>
        <v>-1.1779808292184555</v>
      </c>
      <c r="K7" s="89">
        <f ca="1">+(H7/100)*J7</f>
        <v>-1.1779808292184555</v>
      </c>
      <c r="L7" s="90"/>
      <c r="M7" s="90">
        <f ca="1">HLOOKUP(M$6,DContriAgreOri!$G$49:$O$111,'Contri SEMESTRAL_prueba'!$A7,FALSE)</f>
        <v>100</v>
      </c>
      <c r="N7" s="90"/>
      <c r="O7" s="90">
        <f ca="1">HLOOKUP(O$6,DContriAgreOri!$G$115:$O$155,'Contri SEMESTRAL_prueba'!$A7,FALSE)</f>
        <v>-1.1641931027144494</v>
      </c>
      <c r="P7" s="90">
        <f ca="1">+(M7/100)*O7</f>
        <v>-1.1641931027144494</v>
      </c>
    </row>
    <row r="8" spans="1:19" x14ac:dyDescent="0.25">
      <c r="A8">
        <v>4</v>
      </c>
      <c r="B8" s="2" t="s">
        <v>43</v>
      </c>
      <c r="C8" s="52">
        <f ca="1">HLOOKUP(C$6,DContriAgreDes!$G$50:$O$112,'Contri SEMESTRAL_prueba'!$A8,FALSE)</f>
        <v>10.497753380460482</v>
      </c>
      <c r="D8" s="52"/>
      <c r="E8" s="52">
        <f ca="1">HLOOKUP(E$6,DContriAgreDes!$G$160:$O$200,'Contri SEMESTRAL_prueba'!$A8,FALSE)</f>
        <v>2.3404438692118106</v>
      </c>
      <c r="F8" s="69">
        <f t="shared" ref="F8:F53" ca="1" si="0">+(C8/100)*E8</f>
        <v>0.24569402539796295</v>
      </c>
      <c r="G8" s="52"/>
      <c r="H8" s="52">
        <f ca="1">HLOOKUP(H$6,DContriAgreDes!$G$50:$O$112,'Contri SEMESTRAL_prueba'!$A8,FALSE)</f>
        <v>10.96841781652634</v>
      </c>
      <c r="I8" s="52"/>
      <c r="J8" s="52">
        <f ca="1">HLOOKUP(J$6,DContriAgreDes!$G$116:$O$156,'Contri SEMESTRAL_prueba'!$A8,FALSE)</f>
        <v>-2.8070883947544729</v>
      </c>
      <c r="K8" s="53">
        <f t="shared" ref="K8:K53" ca="1" si="1">+(H8/100)*J8</f>
        <v>-0.30789318361589285</v>
      </c>
      <c r="L8" s="15"/>
      <c r="M8" s="15">
        <f ca="1">HLOOKUP(M$6,DContriAgreOri!$G$49:$O$111,'Contri SEMESTRAL_prueba'!$A8,FALSE)</f>
        <v>11.011584496714688</v>
      </c>
      <c r="N8" s="15"/>
      <c r="O8" s="15">
        <f ca="1">HLOOKUP(O$6,DContriAgreOri!$G$115:$O$155,'Contri SEMESTRAL_prueba'!$A8,FALSE)</f>
        <v>-2.7099841349787255</v>
      </c>
      <c r="P8" s="15">
        <f t="shared" ref="P8:P53" ca="1" si="2">+(M8/100)*O8</f>
        <v>-0.298412192870745</v>
      </c>
    </row>
    <row r="9" spans="1:19" x14ac:dyDescent="0.25">
      <c r="A9">
        <v>5</v>
      </c>
      <c r="B9" s="3" t="s">
        <v>44</v>
      </c>
      <c r="C9" s="54">
        <f ca="1">HLOOKUP(C$6,DContriAgreDes!$G$50:$O$112,'Contri SEMESTRAL_prueba'!$A9,FALSE)</f>
        <v>3.8677769527938861</v>
      </c>
      <c r="D9" s="54"/>
      <c r="E9" s="54">
        <f ca="1">HLOOKUP(E$6,DContriAgreDes!$G$160:$O$200,'Contri SEMESTRAL_prueba'!$A9,FALSE)</f>
        <v>2.000634340155429</v>
      </c>
      <c r="F9" s="70">
        <f t="shared" ca="1" si="0"/>
        <v>7.7380073918211723E-2</v>
      </c>
      <c r="G9" s="54"/>
      <c r="H9" s="54">
        <f ca="1">HLOOKUP(H$6,DContriAgreDes!$G$50:$O$112,'Contri SEMESTRAL_prueba'!$A9,FALSE)</f>
        <v>3.8988262736098749</v>
      </c>
      <c r="I9" s="54"/>
      <c r="J9" s="54">
        <f ca="1">HLOOKUP(J$6,DContriAgreDes!$G$116:$O$156,'Contri SEMESTRAL_prueba'!$A9,FALSE)</f>
        <v>0.40730852258417372</v>
      </c>
      <c r="K9" s="55">
        <f t="shared" ca="1" si="1"/>
        <v>1.5880251693163976E-2</v>
      </c>
      <c r="L9" s="16"/>
      <c r="M9" s="16">
        <f ca="1">HLOOKUP(M$6,DContriAgreOri!$G$49:$O$111,'Contri SEMESTRAL_prueba'!$A9,FALSE)</f>
        <v>4.0301300673331042</v>
      </c>
      <c r="N9" s="16"/>
      <c r="O9" s="16">
        <f ca="1">HLOOKUP(O$6,DContriAgreOri!$G$115:$O$155,'Contri SEMESTRAL_prueba'!$A9,FALSE)</f>
        <v>0.36058067843643471</v>
      </c>
      <c r="P9" s="16">
        <f t="shared" ca="1" si="2"/>
        <v>1.4531870338660451E-2</v>
      </c>
      <c r="R9" s="132" t="s">
        <v>101</v>
      </c>
    </row>
    <row r="10" spans="1:19" x14ac:dyDescent="0.25">
      <c r="A10">
        <v>6</v>
      </c>
      <c r="B10" s="2" t="s">
        <v>45</v>
      </c>
      <c r="C10" s="52">
        <f ca="1">HLOOKUP(C$6,DContriAgreDes!$G$50:$O$112,'Contri SEMESTRAL_prueba'!$A10,FALSE)</f>
        <v>19.102634855585944</v>
      </c>
      <c r="D10" s="52"/>
      <c r="E10" s="52">
        <f ca="1">HLOOKUP(E$6,DContriAgreDes!$G$160:$O$200,'Contri SEMESTRAL_prueba'!$A10,FALSE)</f>
        <v>0.35730542424963119</v>
      </c>
      <c r="F10" s="69">
        <f t="shared" ca="1" si="0"/>
        <v>6.8254750513609269E-2</v>
      </c>
      <c r="G10" s="52"/>
      <c r="H10" s="52">
        <f ca="1">HLOOKUP(H$6,DContriAgreDes!$G$50:$O$112,'Contri SEMESTRAL_prueba'!$A10,FALSE)</f>
        <v>19.064004428576041</v>
      </c>
      <c r="I10" s="52"/>
      <c r="J10" s="52">
        <f ca="1">HLOOKUP(J$6,DContriAgreDes!$G$116:$O$156,'Contri SEMESTRAL_prueba'!$A10,FALSE)</f>
        <v>-0.2155076899357482</v>
      </c>
      <c r="K10" s="53">
        <f t="shared" ca="1" si="1"/>
        <v>-4.1084395553272965E-2</v>
      </c>
      <c r="L10" s="15"/>
      <c r="M10" s="15">
        <f ca="1">HLOOKUP(M$6,DContriAgreOri!$G$49:$O$111,'Contri SEMESTRAL_prueba'!$A10,FALSE)</f>
        <v>19.245722177745542</v>
      </c>
      <c r="N10" s="15"/>
      <c r="O10" s="15">
        <f ca="1">HLOOKUP(O$6,DContriAgreOri!$G$115:$O$155,'Contri SEMESTRAL_prueba'!$A10,FALSE)</f>
        <v>-0.23070922581693765</v>
      </c>
      <c r="P10" s="15">
        <f t="shared" ca="1" si="2"/>
        <v>-4.4401656639155414E-2</v>
      </c>
    </row>
    <row r="11" spans="1:19" x14ac:dyDescent="0.25">
      <c r="A11">
        <v>7</v>
      </c>
      <c r="B11" s="76" t="s">
        <v>46</v>
      </c>
      <c r="C11" s="77">
        <f ca="1">HLOOKUP(C$6,DContriAgreDes!$G$50:$O$112,'Contri SEMESTRAL_prueba'!$A11,FALSE)</f>
        <v>66.531834811159683</v>
      </c>
      <c r="D11" s="77"/>
      <c r="E11" s="77">
        <f ca="1">HLOOKUP(E$6,DContriAgreDes!$G$160:$O$200,'Contri SEMESTRAL_prueba'!$A11,FALSE)</f>
        <v>-1.1845297645786843</v>
      </c>
      <c r="F11" s="80">
        <f t="shared" ca="1" si="0"/>
        <v>-0.78808938625850899</v>
      </c>
      <c r="G11" s="77"/>
      <c r="H11" s="77">
        <f ca="1">HLOOKUP(H$6,DContriAgreDes!$G$50:$O$112,'Contri SEMESTRAL_prueba'!$A11,FALSE)</f>
        <v>66.068751481287748</v>
      </c>
      <c r="I11" s="77"/>
      <c r="J11" s="77">
        <f ca="1">HLOOKUP(J$6,DContriAgreDes!$G$116:$O$156,'Contri SEMESTRAL_prueba'!$A11,FALSE)</f>
        <v>-1.2599692272955849</v>
      </c>
      <c r="K11" s="79">
        <f t="shared" ca="1" si="1"/>
        <v>-0.83244593752262153</v>
      </c>
      <c r="L11" s="77"/>
      <c r="M11" s="77">
        <f ca="1">HLOOKUP(M$6,DContriAgreOri!$G$49:$O$111,'Contri SEMESTRAL_prueba'!$A11,FALSE)</f>
        <v>65.712563258206671</v>
      </c>
      <c r="N11" s="77"/>
      <c r="O11" s="77">
        <f ca="1">HLOOKUP(O$6,DContriAgreOri!$G$115:$O$155,'Contri SEMESTRAL_prueba'!$A11,FALSE)</f>
        <v>-1.2720720089170783</v>
      </c>
      <c r="P11" s="77">
        <f t="shared" ca="1" si="2"/>
        <v>-0.83591112354957542</v>
      </c>
      <c r="R11" s="541" t="str">
        <f>Actualización!D12</f>
        <v>S II-2025</v>
      </c>
      <c r="S11" s="542"/>
    </row>
    <row r="12" spans="1:19" s="14" customFormat="1" x14ac:dyDescent="0.25">
      <c r="B12" s="2" t="s">
        <v>74</v>
      </c>
      <c r="C12" s="52"/>
      <c r="D12" s="52"/>
      <c r="E12" s="52"/>
      <c r="F12" s="69">
        <f ca="1">+F7-F13</f>
        <v>-0.13391487397320123</v>
      </c>
      <c r="G12" s="52"/>
      <c r="H12" s="52"/>
      <c r="I12" s="52"/>
      <c r="J12" s="52"/>
      <c r="K12" s="53">
        <f ca="1">+K7-K13</f>
        <v>-1.2437564219831998E-2</v>
      </c>
      <c r="L12" s="15"/>
      <c r="M12" s="15"/>
      <c r="N12" s="15"/>
      <c r="O12" s="15"/>
      <c r="P12" s="15">
        <f ca="1">+P7-SUM(P8:P11)</f>
        <v>6.3660188232006476E-12</v>
      </c>
      <c r="R12" s="543"/>
      <c r="S12" s="544"/>
    </row>
    <row r="13" spans="1:19" ht="15.75" thickBot="1" x14ac:dyDescent="0.3">
      <c r="B13" s="101" t="s">
        <v>75</v>
      </c>
      <c r="C13" s="94"/>
      <c r="D13" s="94"/>
      <c r="E13" s="94"/>
      <c r="F13" s="98">
        <f ca="1">SUM(F8:F11)</f>
        <v>-0.396760536428725</v>
      </c>
      <c r="G13" s="94"/>
      <c r="H13" s="94"/>
      <c r="I13" s="94"/>
      <c r="J13" s="94"/>
      <c r="K13" s="96">
        <f ca="1">SUM(K8:K11)</f>
        <v>-1.1655432649986235</v>
      </c>
      <c r="L13" s="94"/>
      <c r="M13" s="94"/>
      <c r="N13" s="94"/>
      <c r="O13" s="94"/>
      <c r="P13" s="94">
        <f ca="1">SUM(P8:P11)</f>
        <v>-1.1641931027208154</v>
      </c>
    </row>
    <row r="14" spans="1:19" ht="15.75" thickTop="1" x14ac:dyDescent="0.25">
      <c r="A14">
        <v>9</v>
      </c>
      <c r="B14" s="103" t="s">
        <v>43</v>
      </c>
      <c r="C14" s="87">
        <f ca="1">HLOOKUP(C$6,DContriAgreDes!$G$50:$O$112,'Contri SEMESTRAL_prueba'!$A14,FALSE)</f>
        <v>100</v>
      </c>
      <c r="D14" s="87"/>
      <c r="E14" s="87">
        <f ca="1">HLOOKUP(E$6,DContriAgreDes!$G$160:$O$200,'Contri SEMESTRAL_prueba'!$A14,FALSE)</f>
        <v>2.3404438692118106</v>
      </c>
      <c r="F14" s="92">
        <f t="shared" ca="1" si="0"/>
        <v>2.3404438692118106</v>
      </c>
      <c r="G14" s="87"/>
      <c r="H14" s="87">
        <f ca="1">HLOOKUP(H$6,DContriAgreDes!$G$50:$O$112,'Contri SEMESTRAL_prueba'!$A14,FALSE)</f>
        <v>100</v>
      </c>
      <c r="I14" s="87"/>
      <c r="J14" s="87">
        <f ca="1">HLOOKUP(J$6,DContriAgreDes!$G$116:$O$156,'Contri SEMESTRAL_prueba'!$A14,FALSE)</f>
        <v>-2.8070883947544729</v>
      </c>
      <c r="K14" s="89">
        <f t="shared" ca="1" si="1"/>
        <v>-2.8070883947544729</v>
      </c>
      <c r="L14" s="90"/>
      <c r="M14" s="90">
        <f ca="1">HLOOKUP(M$6,DContriAgreOri!$G$49:$O$111,'Contri SEMESTRAL_prueba'!$A14,FALSE)</f>
        <v>100.00000000000001</v>
      </c>
      <c r="N14" s="90"/>
      <c r="O14" s="90">
        <f ca="1">HLOOKUP(O$6,DContriAgreOri!$G$115:$O$155,'Contri SEMESTRAL_prueba'!$A14,FALSE)</f>
        <v>-2.7099841349787255</v>
      </c>
      <c r="P14" s="90">
        <f t="shared" ca="1" si="2"/>
        <v>-2.7099841349787259</v>
      </c>
    </row>
    <row r="15" spans="1:19" x14ac:dyDescent="0.25">
      <c r="A15">
        <v>10</v>
      </c>
      <c r="B15" s="4" t="s">
        <v>47</v>
      </c>
      <c r="C15" s="56">
        <f ca="1">HLOOKUP(C$6,DContriAgreDes!$G$50:$O$112,'Contri SEMESTRAL_prueba'!$A15,FALSE)</f>
        <v>65.999540049552223</v>
      </c>
      <c r="D15" s="56"/>
      <c r="E15" s="56">
        <f ca="1">HLOOKUP(E$6,DContriAgreDes!$G$160:$O$200,'Contri SEMESTRAL_prueba'!$A15,FALSE)</f>
        <v>2.2249238992070701</v>
      </c>
      <c r="F15" s="71">
        <f t="shared" ca="1" si="0"/>
        <v>1.4684395399292292</v>
      </c>
      <c r="G15" s="56"/>
      <c r="H15" s="56">
        <f ca="1">HLOOKUP(H$6,DContriAgreDes!$G$50:$O$112,'Contri SEMESTRAL_prueba'!$A15,FALSE)</f>
        <v>65.767814532397665</v>
      </c>
      <c r="I15" s="56"/>
      <c r="J15" s="56">
        <f ca="1">HLOOKUP(J$6,DContriAgreDes!$G$116:$O$156,'Contri SEMESTRAL_prueba'!$A15,FALSE)</f>
        <v>-2.442346639130534</v>
      </c>
      <c r="K15" s="57">
        <f t="shared" ca="1" si="1"/>
        <v>-1.6062780078616172</v>
      </c>
      <c r="L15" s="17"/>
      <c r="M15" s="17">
        <f ca="1">HLOOKUP(M$6,DContriAgreOri!$G$49:$O$111,'Contri SEMESTRAL_prueba'!$A15,FALSE)</f>
        <v>65.772109769907175</v>
      </c>
      <c r="N15" s="17"/>
      <c r="O15" s="17">
        <f ca="1">HLOOKUP(O$6,DContriAgreOri!$G$115:$O$155,'Contri SEMESTRAL_prueba'!$A15,FALSE)</f>
        <v>-2.3442864181454013</v>
      </c>
      <c r="P15" s="17">
        <f t="shared" ca="1" si="2"/>
        <v>-1.5418866362636183</v>
      </c>
    </row>
    <row r="16" spans="1:19" x14ac:dyDescent="0.25">
      <c r="A16">
        <v>11</v>
      </c>
      <c r="B16" s="5" t="s">
        <v>48</v>
      </c>
      <c r="C16" s="58">
        <f ca="1">HLOOKUP(C$6,DContriAgreDes!$G$50:$O$112,'Contri SEMESTRAL_prueba'!$A16,FALSE)</f>
        <v>27.98919859842805</v>
      </c>
      <c r="D16" s="58"/>
      <c r="E16" s="58">
        <f ca="1">HLOOKUP(E$6,DContriAgreDes!$G$160:$O$200,'Contri SEMESTRAL_prueba'!$A16,FALSE)</f>
        <v>0.59455690149037821</v>
      </c>
      <c r="F16" s="72">
        <f t="shared" ca="1" si="0"/>
        <v>0.16641171193880219</v>
      </c>
      <c r="G16" s="58"/>
      <c r="H16" s="58">
        <f ca="1">HLOOKUP(H$6,DContriAgreDes!$G$50:$O$112,'Contri SEMESTRAL_prueba'!$A16,FALSE)</f>
        <v>26.739047887922673</v>
      </c>
      <c r="I16" s="58"/>
      <c r="J16" s="58">
        <f ca="1">HLOOKUP(J$6,DContriAgreDes!$G$116:$O$156,'Contri SEMESTRAL_prueba'!$A16,FALSE)</f>
        <v>0.13734155143565374</v>
      </c>
      <c r="K16" s="59">
        <f t="shared" ca="1" si="1"/>
        <v>3.6723823208395401E-2</v>
      </c>
      <c r="L16" s="18"/>
      <c r="M16" s="18">
        <f ca="1">HLOOKUP(M$6,DContriAgreOri!$G$49:$O$111,'Contri SEMESTRAL_prueba'!$A16,FALSE)</f>
        <v>26.522635772925902</v>
      </c>
      <c r="N16" s="18"/>
      <c r="O16" s="18">
        <f ca="1">HLOOKUP(O$6,DContriAgreOri!$G$115:$O$155,'Contri SEMESTRAL_prueba'!$A16,FALSE)</f>
        <v>0.14015569145075801</v>
      </c>
      <c r="P16" s="18">
        <f t="shared" ca="1" si="2"/>
        <v>3.717298355851039E-2</v>
      </c>
    </row>
    <row r="17" spans="1:16" x14ac:dyDescent="0.25">
      <c r="A17">
        <v>12</v>
      </c>
      <c r="B17" s="6" t="s">
        <v>4</v>
      </c>
      <c r="C17" s="56">
        <f ca="1">HLOOKUP(C$6,DContriAgreDes!$G$50:$O$112,'Contri SEMESTRAL_prueba'!$A17,FALSE)</f>
        <v>6.0112613520197273</v>
      </c>
      <c r="D17" s="56"/>
      <c r="E17" s="56">
        <f ca="1">HLOOKUP(E$6,DContriAgreDes!$G$160:$O$200,'Contri SEMESTRAL_prueba'!$A17,FALSE)</f>
        <v>11.02706538596108</v>
      </c>
      <c r="F17" s="71">
        <f t="shared" ca="1" si="0"/>
        <v>0.6628657198082234</v>
      </c>
      <c r="G17" s="56"/>
      <c r="H17" s="56">
        <f ca="1">HLOOKUP(H$6,DContriAgreDes!$G$50:$O$112,'Contri SEMESTRAL_prueba'!$A17,FALSE)</f>
        <v>7.4931375796796598</v>
      </c>
      <c r="I17" s="56"/>
      <c r="J17" s="56">
        <f ca="1">HLOOKUP(J$6,DContriAgreDes!$G$116:$O$156,'Contri SEMESTRAL_prueba'!$A17,FALSE)</f>
        <v>-15.295240173243073</v>
      </c>
      <c r="K17" s="57">
        <f t="shared" ca="1" si="1"/>
        <v>-1.146093389323537</v>
      </c>
      <c r="L17" s="56"/>
      <c r="M17" s="56">
        <f ca="1">HLOOKUP(M$6,DContriAgreOri!$G$49:$O$111,'Contri SEMESTRAL_prueba'!$A17,FALSE)</f>
        <v>7.7052544571669364</v>
      </c>
      <c r="N17" s="56"/>
      <c r="O17" s="56">
        <f ca="1">HLOOKUP(O$6,DContriAgreOri!$G$115:$O$155,'Contri SEMESTRAL_prueba'!$A17,FALSE)</f>
        <v>-15.642189222669899</v>
      </c>
      <c r="P17" s="56">
        <f t="shared" ca="1" si="2"/>
        <v>-1.2052704822782585</v>
      </c>
    </row>
    <row r="18" spans="1:16" x14ac:dyDescent="0.25">
      <c r="B18" s="5" t="s">
        <v>74</v>
      </c>
      <c r="C18" s="58"/>
      <c r="D18" s="58"/>
      <c r="E18" s="58"/>
      <c r="F18" s="72">
        <f ca="1">+F14-SUM(F15:F17)</f>
        <v>4.2726897535555697E-2</v>
      </c>
      <c r="G18" s="58"/>
      <c r="H18" s="58"/>
      <c r="I18" s="58"/>
      <c r="J18" s="58"/>
      <c r="K18" s="59">
        <f ca="1">+K14-SUM(K15:K17)</f>
        <v>-9.1440820777714205E-2</v>
      </c>
      <c r="L18" s="18"/>
      <c r="M18" s="18"/>
      <c r="N18" s="18"/>
      <c r="O18" s="18"/>
      <c r="P18" s="18">
        <f ca="1">+P14-SUM(P15:P17)</f>
        <v>4.6402881537233043E-12</v>
      </c>
    </row>
    <row r="19" spans="1:16" ht="15.75" thickBot="1" x14ac:dyDescent="0.3">
      <c r="B19" s="97" t="s">
        <v>76</v>
      </c>
      <c r="C19" s="94"/>
      <c r="D19" s="94"/>
      <c r="E19" s="94"/>
      <c r="F19" s="98">
        <f ca="1">SUM(F15:F17)</f>
        <v>2.2977169716762549</v>
      </c>
      <c r="G19" s="94"/>
      <c r="H19" s="94"/>
      <c r="I19" s="94"/>
      <c r="J19" s="94"/>
      <c r="K19" s="96">
        <f ca="1">SUM(K15:K17)</f>
        <v>-2.7156475739767587</v>
      </c>
      <c r="L19" s="94"/>
      <c r="M19" s="94"/>
      <c r="N19" s="94"/>
      <c r="O19" s="94"/>
      <c r="P19" s="94">
        <f ca="1">SUM(P15:P17)</f>
        <v>-2.7099841349833662</v>
      </c>
    </row>
    <row r="20" spans="1:16" ht="16.5" thickTop="1" thickBot="1" x14ac:dyDescent="0.3">
      <c r="A20">
        <v>13</v>
      </c>
      <c r="B20" s="103" t="s">
        <v>49</v>
      </c>
      <c r="C20" s="87">
        <f ca="1">HLOOKUP(C$6,DContriAgreDes!$G$50:$O$112,'Contri SEMESTRAL_prueba'!$A20,FALSE)</f>
        <v>100</v>
      </c>
      <c r="D20" s="87"/>
      <c r="E20" s="87">
        <f ca="1">HLOOKUP(E$6,DContriAgreDes!$G$160:$O$200,'Contri SEMESTRAL_prueba'!$A20,FALSE)</f>
        <v>2.000634340155429</v>
      </c>
      <c r="F20" s="92">
        <f t="shared" ca="1" si="0"/>
        <v>2.000634340155429</v>
      </c>
      <c r="G20" s="87"/>
      <c r="H20" s="87">
        <f ca="1">HLOOKUP(H$6,DContriAgreDes!$G$50:$O$112,'Contri SEMESTRAL_prueba'!$A20,FALSE)</f>
        <v>100</v>
      </c>
      <c r="I20" s="87"/>
      <c r="J20" s="87">
        <f ca="1">HLOOKUP(J$6,DContriAgreDes!$G$116:$O$156,'Contri SEMESTRAL_prueba'!$A20,FALSE)</f>
        <v>0.40730852258417372</v>
      </c>
      <c r="K20" s="89">
        <f t="shared" ca="1" si="1"/>
        <v>0.40730852258417372</v>
      </c>
      <c r="L20" s="90"/>
      <c r="M20" s="90">
        <f ca="1">HLOOKUP(M$6,DContriAgreOri!$G$49:$O$111,'Contri SEMESTRAL_prueba'!$A20,FALSE)</f>
        <v>100</v>
      </c>
      <c r="N20" s="90"/>
      <c r="O20" s="90">
        <f ca="1">HLOOKUP(O$6,DContriAgreOri!$G$115:$O$155,'Contri SEMESTRAL_prueba'!$A20,FALSE)</f>
        <v>0.36058067843643471</v>
      </c>
      <c r="P20" s="90">
        <f t="shared" ca="1" si="2"/>
        <v>0.36058067843643471</v>
      </c>
    </row>
    <row r="21" spans="1:16" ht="15.75" thickTop="1" x14ac:dyDescent="0.25">
      <c r="A21">
        <v>15</v>
      </c>
      <c r="B21" s="495" t="s">
        <v>8</v>
      </c>
      <c r="C21" s="492">
        <f ca="1">HLOOKUP(C$6,DContriAgreDes!$G$50:$O$112,'Contri SEMESTRAL_prueba'!$A21,FALSE)</f>
        <v>100</v>
      </c>
      <c r="D21" s="492"/>
      <c r="E21" s="492">
        <f ca="1">HLOOKUP(E$6,DContriAgreDes!$G$160:$O$200,'Contri SEMESTRAL_prueba'!$A21,FALSE)</f>
        <v>0.35730542424963119</v>
      </c>
      <c r="F21" s="496">
        <f t="shared" ca="1" si="0"/>
        <v>0.35730542424963119</v>
      </c>
      <c r="G21" s="492"/>
      <c r="H21" s="492">
        <f ca="1">HLOOKUP(H$6,DContriAgreDes!$G$50:$O$112,'Contri SEMESTRAL_prueba'!$A21,FALSE)</f>
        <v>100</v>
      </c>
      <c r="I21" s="492"/>
      <c r="J21" s="492">
        <f ca="1">HLOOKUP(J$6,DContriAgreDes!$G$116:$O$156,'Contri SEMESTRAL_prueba'!$A21,FALSE)</f>
        <v>-0.2155076899357482</v>
      </c>
      <c r="K21" s="494">
        <f t="shared" ca="1" si="1"/>
        <v>-0.2155076899357482</v>
      </c>
      <c r="L21" s="492"/>
      <c r="M21" s="492">
        <f ca="1">HLOOKUP(M$6,DContriAgreOri!$G$49:$O$111,'Contri SEMESTRAL_prueba'!$A21,FALSE)</f>
        <v>100.00000000000001</v>
      </c>
      <c r="N21" s="492"/>
      <c r="O21" s="492">
        <f ca="1">HLOOKUP(O$6,DContriAgreOri!$G$115:$O$155,'Contri SEMESTRAL_prueba'!$A21,FALSE)</f>
        <v>-0.23070922581693765</v>
      </c>
      <c r="P21" s="492">
        <f t="shared" ca="1" si="2"/>
        <v>-0.2307092258169377</v>
      </c>
    </row>
    <row r="22" spans="1:16" x14ac:dyDescent="0.25">
      <c r="A22">
        <v>16</v>
      </c>
      <c r="B22" s="4" t="s">
        <v>9</v>
      </c>
      <c r="C22" s="56">
        <f ca="1">HLOOKUP(C$6,DContriAgreDes!$G$50:$O$112,'Contri SEMESTRAL_prueba'!$A22,FALSE)</f>
        <v>72.71387799543227</v>
      </c>
      <c r="D22" s="56"/>
      <c r="E22" s="56">
        <f ca="1">HLOOKUP(E$6,DContriAgreDes!$G$160:$O$200,'Contri SEMESTRAL_prueba'!$A22,FALSE)</f>
        <v>2.132316266417206</v>
      </c>
      <c r="F22" s="71">
        <f t="shared" ca="1" si="0"/>
        <v>1.5504898484393637</v>
      </c>
      <c r="G22" s="56"/>
      <c r="H22" s="56">
        <f ca="1">HLOOKUP(H$6,DContriAgreDes!$G$50:$O$112,'Contri SEMESTRAL_prueba'!$A22,FALSE)</f>
        <v>70.787447400402286</v>
      </c>
      <c r="I22" s="56"/>
      <c r="J22" s="56">
        <f ca="1">HLOOKUP(J$6,DContriAgreDes!$G$116:$O$156,'Contri SEMESTRAL_prueba'!$A22,FALSE)</f>
        <v>4.0740901459776779</v>
      </c>
      <c r="K22" s="57">
        <f t="shared" ca="1" si="1"/>
        <v>2.8839444191289214</v>
      </c>
      <c r="L22" s="17"/>
      <c r="M22" s="17">
        <f ca="1">HLOOKUP(M$6,DContriAgreOri!$G$49:$O$111,'Contri SEMESTRAL_prueba'!$A22,FALSE)</f>
        <v>70.293512899537063</v>
      </c>
      <c r="N22" s="17"/>
      <c r="O22" s="17">
        <f ca="1">HLOOKUP(O$6,DContriAgreOri!$G$115:$O$155,'Contri SEMESTRAL_prueba'!$A22,FALSE)</f>
        <v>4.0276110882662408</v>
      </c>
      <c r="P22" s="17">
        <f t="shared" ca="1" si="2"/>
        <v>2.8311493198736151</v>
      </c>
    </row>
    <row r="23" spans="1:16" x14ac:dyDescent="0.25">
      <c r="A23">
        <v>17</v>
      </c>
      <c r="B23" s="7" t="s">
        <v>10</v>
      </c>
      <c r="C23" s="60">
        <f ca="1">HLOOKUP(C$6,DContriAgreDes!$G$50:$O$112,'Contri SEMESTRAL_prueba'!$A23,FALSE)</f>
        <v>14.532511459017035</v>
      </c>
      <c r="D23" s="60"/>
      <c r="E23" s="60">
        <f ca="1">HLOOKUP(E$6,DContriAgreDes!$G$160:$O$200,'Contri SEMESTRAL_prueba'!$A23,FALSE)</f>
        <v>-4.2136316842431114</v>
      </c>
      <c r="F23" s="73">
        <f t="shared" ca="1" si="0"/>
        <v>-0.61234650735340268</v>
      </c>
      <c r="G23" s="60"/>
      <c r="H23" s="60">
        <f ca="1">HLOOKUP(H$6,DContriAgreDes!$G$50:$O$112,'Contri SEMESTRAL_prueba'!$A23,FALSE)</f>
        <v>16.819913402191233</v>
      </c>
      <c r="I23" s="60"/>
      <c r="J23" s="60">
        <f ca="1">HLOOKUP(J$6,DContriAgreDes!$G$116:$O$156,'Contri SEMESTRAL_prueba'!$A23,FALSE)</f>
        <v>-17.900783544383302</v>
      </c>
      <c r="K23" s="61">
        <f t="shared" ca="1" si="1"/>
        <v>-3.01089629047897</v>
      </c>
      <c r="L23" s="19"/>
      <c r="M23" s="19">
        <f ca="1">HLOOKUP(M$6,DContriAgreOri!$G$49:$O$111,'Contri SEMESTRAL_prueba'!$A23,FALSE)</f>
        <v>17.575007565521069</v>
      </c>
      <c r="N23" s="19"/>
      <c r="O23" s="19">
        <f ca="1">HLOOKUP(O$6,DContriAgreOri!$G$115:$O$155,'Contri SEMESTRAL_prueba'!$A23,FALSE)</f>
        <v>-18.015043660184702</v>
      </c>
      <c r="P23" s="19">
        <f t="shared" ca="1" si="2"/>
        <v>-3.1661452862093853</v>
      </c>
    </row>
    <row r="24" spans="1:16" x14ac:dyDescent="0.25">
      <c r="A24">
        <v>18</v>
      </c>
      <c r="B24" s="6" t="s">
        <v>11</v>
      </c>
      <c r="C24" s="56">
        <f ca="1">HLOOKUP(C$6,DContriAgreDes!$G$50:$O$112,'Contri SEMESTRAL_prueba'!$A24,FALSE)</f>
        <v>12.753610545550705</v>
      </c>
      <c r="D24" s="56"/>
      <c r="E24" s="56">
        <f ca="1">HLOOKUP(E$6,DContriAgreDes!$G$160:$O$200,'Contri SEMESTRAL_prueba'!$A24,FALSE)</f>
        <v>-1.2681908622212035</v>
      </c>
      <c r="F24" s="71">
        <f t="shared" ca="1" si="0"/>
        <v>-0.16174012354195383</v>
      </c>
      <c r="G24" s="56"/>
      <c r="H24" s="56">
        <f ca="1">HLOOKUP(H$6,DContriAgreDes!$G$50:$O$112,'Contri SEMESTRAL_prueba'!$A24,FALSE)</f>
        <v>12.392639197406481</v>
      </c>
      <c r="I24" s="56"/>
      <c r="J24" s="56">
        <f ca="1">HLOOKUP(J$6,DContriAgreDes!$G$116:$O$156,'Contri SEMESTRAL_prueba'!$A24,FALSE)</f>
        <v>0.7963547440541987</v>
      </c>
      <c r="K24" s="57">
        <f t="shared" ca="1" si="1"/>
        <v>9.8689370162066692E-2</v>
      </c>
      <c r="L24" s="56"/>
      <c r="M24" s="56">
        <f ca="1">HLOOKUP(M$6,DContriAgreOri!$G$49:$O$111,'Contri SEMESTRAL_prueba'!$A24,FALSE)</f>
        <v>12.131479534941869</v>
      </c>
      <c r="N24" s="56"/>
      <c r="O24" s="56">
        <f ca="1">HLOOKUP(O$6,DContriAgreOri!$G$115:$O$155,'Contri SEMESTRAL_prueba'!$A24,FALSE)</f>
        <v>0.8596374431307936</v>
      </c>
      <c r="P24" s="56">
        <f t="shared" ca="1" si="2"/>
        <v>0.10428674048810978</v>
      </c>
    </row>
    <row r="25" spans="1:16" x14ac:dyDescent="0.25">
      <c r="B25" s="99" t="s">
        <v>74</v>
      </c>
      <c r="C25" s="58"/>
      <c r="D25" s="58"/>
      <c r="E25" s="58"/>
      <c r="F25" s="72">
        <f ca="1">+F21-SUM(F22:F24)</f>
        <v>-0.41909779329437602</v>
      </c>
      <c r="G25" s="58"/>
      <c r="H25" s="58"/>
      <c r="I25" s="58"/>
      <c r="J25" s="58"/>
      <c r="K25" s="59">
        <f ca="1">+K21-SUM(K22:K24)</f>
        <v>-0.1872451887477663</v>
      </c>
      <c r="L25" s="58"/>
      <c r="M25" s="58"/>
      <c r="N25" s="58"/>
      <c r="O25" s="58"/>
      <c r="P25" s="58">
        <f ca="1">+P21-SUM(P22:P24)</f>
        <v>3.0722757671242107E-11</v>
      </c>
    </row>
    <row r="26" spans="1:16" ht="15.75" thickBot="1" x14ac:dyDescent="0.3">
      <c r="B26" s="97" t="s">
        <v>77</v>
      </c>
      <c r="C26" s="94"/>
      <c r="D26" s="94"/>
      <c r="E26" s="94"/>
      <c r="F26" s="98">
        <f ca="1">SUM(F22:F24)</f>
        <v>0.77640321754400721</v>
      </c>
      <c r="G26" s="94"/>
      <c r="H26" s="94"/>
      <c r="I26" s="94"/>
      <c r="J26" s="94"/>
      <c r="K26" s="96">
        <f ca="1">SUM(K22:K24)</f>
        <v>-2.8262501187981903E-2</v>
      </c>
      <c r="L26" s="94"/>
      <c r="M26" s="94"/>
      <c r="N26" s="94"/>
      <c r="O26" s="94"/>
      <c r="P26" s="94">
        <f ca="1">SUM(P22:P24)</f>
        <v>-0.23070922584766046</v>
      </c>
    </row>
    <row r="27" spans="1:16" ht="15.75" thickTop="1" x14ac:dyDescent="0.25">
      <c r="A27">
        <v>19</v>
      </c>
      <c r="B27" s="103" t="s">
        <v>50</v>
      </c>
      <c r="C27" s="87">
        <f ca="1">HLOOKUP(C$6,DContriAgreDes!$G$50:$O$112,'Contri SEMESTRAL_prueba'!$A27,FALSE)</f>
        <v>100</v>
      </c>
      <c r="D27" s="87"/>
      <c r="E27" s="87">
        <f ca="1">HLOOKUP(E$6,DContriAgreDes!$G$160:$O$200,'Contri SEMESTRAL_prueba'!$A27,FALSE)</f>
        <v>-1.1845297645786843</v>
      </c>
      <c r="F27" s="92">
        <f t="shared" ca="1" si="0"/>
        <v>-1.1845297645786843</v>
      </c>
      <c r="G27" s="87"/>
      <c r="H27" s="87">
        <f ca="1">HLOOKUP(H$6,DContriAgreDes!$G$50:$O$112,'Contri SEMESTRAL_prueba'!$A27,FALSE)</f>
        <v>100.00000000000001</v>
      </c>
      <c r="I27" s="87"/>
      <c r="J27" s="87">
        <f ca="1">HLOOKUP(J$6,DContriAgreDes!$G$116:$O$156,'Contri SEMESTRAL_prueba'!$A27,FALSE)</f>
        <v>-1.2599692272955849</v>
      </c>
      <c r="K27" s="89">
        <f t="shared" ca="1" si="1"/>
        <v>-1.2599692272955851</v>
      </c>
      <c r="L27" s="90"/>
      <c r="M27" s="90">
        <f ca="1">HLOOKUP(M$6,DContriAgreOri!$G$49:$O$111,'Contri SEMESTRAL_prueba'!$A27,FALSE)</f>
        <v>100</v>
      </c>
      <c r="N27" s="90"/>
      <c r="O27" s="90">
        <f ca="1">HLOOKUP(O$6,DContriAgreOri!$G$115:$O$155,'Contri SEMESTRAL_prueba'!$A27,FALSE)</f>
        <v>-1.2720720089170783</v>
      </c>
      <c r="P27" s="90">
        <f t="shared" ca="1" si="2"/>
        <v>-1.2720720089170783</v>
      </c>
    </row>
    <row r="28" spans="1:16" x14ac:dyDescent="0.25">
      <c r="A28">
        <v>20</v>
      </c>
      <c r="B28" s="8" t="s">
        <v>13</v>
      </c>
      <c r="C28" s="44">
        <f ca="1">HLOOKUP(C$6,DContriAgreDes!$G$50:$O$112,'Contri SEMESTRAL_prueba'!$A28,FALSE)</f>
        <v>19.014583379444055</v>
      </c>
      <c r="D28" s="44"/>
      <c r="E28" s="44">
        <f ca="1">HLOOKUP(E$6,DContriAgreDes!$G$160:$O$200,'Contri SEMESTRAL_prueba'!$A28,FALSE)</f>
        <v>0.47174630356695957</v>
      </c>
      <c r="F28" s="74">
        <f t="shared" ca="1" si="0"/>
        <v>8.9700594231184788E-2</v>
      </c>
      <c r="G28" s="44"/>
      <c r="H28" s="44">
        <f ca="1">HLOOKUP(H$6,DContriAgreDes!$G$50:$O$112,'Contri SEMESTRAL_prueba'!$A28,FALSE)</f>
        <v>18.905697173162554</v>
      </c>
      <c r="I28" s="44"/>
      <c r="J28" s="44">
        <f ca="1">HLOOKUP(J$6,DContriAgreDes!$G$116:$O$156,'Contri SEMESTRAL_prueba'!$A28,FALSE)</f>
        <v>0.92897813209550861</v>
      </c>
      <c r="K28" s="48">
        <f t="shared" ca="1" si="1"/>
        <v>0.17562979245887889</v>
      </c>
      <c r="L28" s="20"/>
      <c r="M28" s="20">
        <f ca="1">HLOOKUP(M$6,DContriAgreOri!$G$49:$O$111,'Contri SEMESTRAL_prueba'!$A28,FALSE)</f>
        <v>18.768387112815898</v>
      </c>
      <c r="N28" s="20"/>
      <c r="O28" s="20">
        <f ca="1">HLOOKUP(O$6,DContriAgreOri!$G$115:$O$155,'Contri SEMESTRAL_prueba'!$A28,FALSE)</f>
        <v>1.0380901276555647</v>
      </c>
      <c r="P28" s="20">
        <f t="shared" ca="1" si="2"/>
        <v>0.19483277373832111</v>
      </c>
    </row>
    <row r="29" spans="1:16" x14ac:dyDescent="0.25">
      <c r="A29">
        <v>21</v>
      </c>
      <c r="B29" s="9" t="s">
        <v>14</v>
      </c>
      <c r="C29" s="45">
        <f ca="1">HLOOKUP(C$6,DContriAgreDes!$G$50:$O$112,'Contri SEMESTRAL_prueba'!$A29,FALSE)</f>
        <v>4.8250287948284267</v>
      </c>
      <c r="D29" s="45"/>
      <c r="E29" s="45">
        <f ca="1">HLOOKUP(E$6,DContriAgreDes!$G$160:$O$200,'Contri SEMESTRAL_prueba'!$A29,FALSE)</f>
        <v>-1.1818948549893946</v>
      </c>
      <c r="F29" s="75">
        <f t="shared" ca="1" si="0"/>
        <v>-5.7026767077833967E-2</v>
      </c>
      <c r="G29" s="45"/>
      <c r="H29" s="45">
        <f ca="1">HLOOKUP(H$6,DContriAgreDes!$G$50:$O$112,'Contri SEMESTRAL_prueba'!$A29,FALSE)</f>
        <v>4.7942159445686885</v>
      </c>
      <c r="I29" s="45"/>
      <c r="J29" s="45">
        <f ca="1">HLOOKUP(J$6,DContriAgreDes!$G$116:$O$156,'Contri SEMESTRAL_prueba'!$A29,FALSE)</f>
        <v>-0.66629190221047452</v>
      </c>
      <c r="K29" s="49">
        <f t="shared" ca="1" si="1"/>
        <v>-3.1943472613144584E-2</v>
      </c>
      <c r="L29" s="21"/>
      <c r="M29" s="21">
        <f ca="1">HLOOKUP(M$6,DContriAgreOri!$G$49:$O$111,'Contri SEMESTRAL_prueba'!$A29,FALSE)</f>
        <v>4.9216743410485835</v>
      </c>
      <c r="N29" s="21"/>
      <c r="O29" s="21">
        <f ca="1">HLOOKUP(O$6,DContriAgreOri!$G$115:$O$155,'Contri SEMESTRAL_prueba'!$A29,FALSE)</f>
        <v>-0.72624237130173697</v>
      </c>
      <c r="P29" s="21">
        <f t="shared" ca="1" si="2"/>
        <v>-3.5743284442180369E-2</v>
      </c>
    </row>
    <row r="30" spans="1:16" x14ac:dyDescent="0.25">
      <c r="A30">
        <v>22</v>
      </c>
      <c r="B30" s="8" t="s">
        <v>15</v>
      </c>
      <c r="C30" s="44">
        <f ca="1">HLOOKUP(C$6,DContriAgreDes!$G$50:$O$112,'Contri SEMESTRAL_prueba'!$A30,FALSE)</f>
        <v>0.48508496596703948</v>
      </c>
      <c r="D30" s="44"/>
      <c r="E30" s="44">
        <f ca="1">HLOOKUP(E$6,DContriAgreDes!$G$160:$O$200,'Contri SEMESTRAL_prueba'!$A30,FALSE)</f>
        <v>-2.1530912437294489</v>
      </c>
      <c r="F30" s="74">
        <f t="shared" ca="1" si="0"/>
        <v>-1.0444321926884305E-2</v>
      </c>
      <c r="G30" s="44"/>
      <c r="H30" s="44">
        <f ca="1">HLOOKUP(H$6,DContriAgreDes!$G$50:$O$112,'Contri SEMESTRAL_prueba'!$A30,FALSE)</f>
        <v>0.50385312091043077</v>
      </c>
      <c r="I30" s="44"/>
      <c r="J30" s="44">
        <f ca="1">HLOOKUP(J$6,DContriAgreDes!$G$116:$O$156,'Contri SEMESTRAL_prueba'!$A30,FALSE)</f>
        <v>-5.9110157585582641</v>
      </c>
      <c r="K30" s="48">
        <f t="shared" ca="1" si="1"/>
        <v>-2.9782837377003185E-2</v>
      </c>
      <c r="L30" s="20"/>
      <c r="M30" s="20">
        <f ca="1">HLOOKUP(M$6,DContriAgreOri!$G$49:$O$111,'Contri SEMESTRAL_prueba'!$A30,FALSE)</f>
        <v>0.50848220619934059</v>
      </c>
      <c r="N30" s="20"/>
      <c r="O30" s="20">
        <f ca="1">HLOOKUP(O$6,DContriAgreOri!$G$115:$O$155,'Contri SEMESTRAL_prueba'!$A30,FALSE)</f>
        <v>-5.9795690853115815</v>
      </c>
      <c r="P30" s="20">
        <f t="shared" ca="1" si="2"/>
        <v>-3.0405044806206063E-2</v>
      </c>
    </row>
    <row r="31" spans="1:16" x14ac:dyDescent="0.25">
      <c r="A31">
        <v>23</v>
      </c>
      <c r="B31" s="9" t="s">
        <v>16</v>
      </c>
      <c r="C31" s="45">
        <f ca="1">HLOOKUP(C$6,DContriAgreDes!$G$50:$O$112,'Contri SEMESTRAL_prueba'!$A31,FALSE)</f>
        <v>0.31277407856963579</v>
      </c>
      <c r="D31" s="45"/>
      <c r="E31" s="45">
        <f ca="1">HLOOKUP(E$6,DContriAgreDes!$G$160:$O$200,'Contri SEMESTRAL_prueba'!$A31,FALSE)</f>
        <v>-3.1359910036285612</v>
      </c>
      <c r="F31" s="75">
        <f t="shared" ca="1" si="0"/>
        <v>-9.8085669656259051E-3</v>
      </c>
      <c r="G31" s="45"/>
      <c r="H31" s="45">
        <f ca="1">HLOOKUP(H$6,DContriAgreDes!$G$50:$O$112,'Contri SEMESTRAL_prueba'!$A31,FALSE)</f>
        <v>0.30849325585134574</v>
      </c>
      <c r="I31" s="45"/>
      <c r="J31" s="45">
        <f ca="1">HLOOKUP(J$6,DContriAgreDes!$G$116:$O$156,'Contri SEMESTRAL_prueba'!$A31,FALSE)</f>
        <v>-1.909866137177147</v>
      </c>
      <c r="K31" s="49">
        <f t="shared" ca="1" si="1"/>
        <v>-5.8918082289801102E-3</v>
      </c>
      <c r="L31" s="21"/>
      <c r="M31" s="21">
        <f ca="1">HLOOKUP(M$6,DContriAgreOri!$G$49:$O$111,'Contri SEMESTRAL_prueba'!$A31,FALSE)</f>
        <v>0.31669420799701931</v>
      </c>
      <c r="N31" s="21"/>
      <c r="O31" s="21">
        <f ca="1">HLOOKUP(O$6,DContriAgreOri!$G$115:$O$155,'Contri SEMESTRAL_prueba'!$A31,FALSE)</f>
        <v>-1.9183365970384898</v>
      </c>
      <c r="P31" s="21">
        <f t="shared" ca="1" si="2"/>
        <v>-6.0752608927080167E-3</v>
      </c>
    </row>
    <row r="32" spans="1:16" x14ac:dyDescent="0.25">
      <c r="A32">
        <v>24</v>
      </c>
      <c r="B32" s="8" t="s">
        <v>17</v>
      </c>
      <c r="C32" s="44">
        <f ca="1">HLOOKUP(C$6,DContriAgreDes!$G$50:$O$112,'Contri SEMESTRAL_prueba'!$A32,FALSE)</f>
        <v>0.96067390080834514</v>
      </c>
      <c r="D32" s="44"/>
      <c r="E32" s="44">
        <f ca="1">HLOOKUP(E$6,DContriAgreDes!$G$160:$O$200,'Contri SEMESTRAL_prueba'!$A32,FALSE)</f>
        <v>-2.3453070263441305</v>
      </c>
      <c r="F32" s="74">
        <f t="shared" ca="1" si="0"/>
        <v>-2.2530752495912361E-2</v>
      </c>
      <c r="G32" s="44"/>
      <c r="H32" s="44">
        <f ca="1">HLOOKUP(H$6,DContriAgreDes!$G$50:$O$112,'Contri SEMESTRAL_prueba'!$A32,FALSE)</f>
        <v>1.0064408692628903</v>
      </c>
      <c r="I32" s="44"/>
      <c r="J32" s="44">
        <f ca="1">HLOOKUP(J$6,DContriAgreDes!$G$116:$O$156,'Contri SEMESTRAL_prueba'!$A32,FALSE)</f>
        <v>-6.8980761550193819</v>
      </c>
      <c r="K32" s="48">
        <f t="shared" ca="1" si="1"/>
        <v>-6.9425057616993219E-2</v>
      </c>
      <c r="L32" s="20"/>
      <c r="M32" s="20">
        <f ca="1">HLOOKUP(M$6,DContriAgreOri!$G$49:$O$111,'Contri SEMESTRAL_prueba'!$A32,FALSE)</f>
        <v>1.0445440934678689</v>
      </c>
      <c r="N32" s="20"/>
      <c r="O32" s="20">
        <f ca="1">HLOOKUP(O$6,DContriAgreOri!$G$115:$O$155,'Contri SEMESTRAL_prueba'!$A32,FALSE)</f>
        <v>-6.6944823280662007</v>
      </c>
      <c r="P32" s="20">
        <f t="shared" ca="1" si="2"/>
        <v>-6.992681974606578E-2</v>
      </c>
    </row>
    <row r="33" spans="1:16" ht="30" x14ac:dyDescent="0.25">
      <c r="A33">
        <v>25</v>
      </c>
      <c r="B33" s="9" t="s">
        <v>51</v>
      </c>
      <c r="C33" s="45">
        <f ca="1">HLOOKUP(C$6,DContriAgreDes!$G$50:$O$112,'Contri SEMESTRAL_prueba'!$A33,FALSE)</f>
        <v>0.45895286258785206</v>
      </c>
      <c r="D33" s="45"/>
      <c r="E33" s="45">
        <f ca="1">HLOOKUP(E$6,DContriAgreDes!$G$160:$O$200,'Contri SEMESTRAL_prueba'!$A33,FALSE)</f>
        <v>-2.578910004572478</v>
      </c>
      <c r="F33" s="75">
        <f t="shared" ca="1" si="0"/>
        <v>-1.1835981289549895E-2</v>
      </c>
      <c r="G33" s="45"/>
      <c r="H33" s="45">
        <f ca="1">HLOOKUP(H$6,DContriAgreDes!$G$50:$O$112,'Contri SEMESTRAL_prueba'!$A33,FALSE)</f>
        <v>0.47059895356108522</v>
      </c>
      <c r="I33" s="45"/>
      <c r="J33" s="45">
        <f ca="1">HLOOKUP(J$6,DContriAgreDes!$G$116:$O$156,'Contri SEMESTRAL_prueba'!$A33,FALSE)</f>
        <v>-5.103997397549719</v>
      </c>
      <c r="K33" s="49">
        <f t="shared" ca="1" si="1"/>
        <v>-2.4019358342654E-2</v>
      </c>
      <c r="L33" s="21"/>
      <c r="M33" s="21">
        <f ca="1">HLOOKUP(M$6,DContriAgreOri!$G$49:$O$111,'Contri SEMESTRAL_prueba'!$A33,FALSE)</f>
        <v>0.48526364201977451</v>
      </c>
      <c r="N33" s="21"/>
      <c r="O33" s="21">
        <f ca="1">HLOOKUP(O$6,DContriAgreOri!$G$115:$O$155,'Contri SEMESTRAL_prueba'!$A33,FALSE)</f>
        <v>-4.6392738311948989</v>
      </c>
      <c r="P33" s="21">
        <f t="shared" ca="1" si="2"/>
        <v>-2.2512709156526693E-2</v>
      </c>
    </row>
    <row r="34" spans="1:16" x14ac:dyDescent="0.25">
      <c r="A34">
        <v>26</v>
      </c>
      <c r="B34" s="8" t="s">
        <v>19</v>
      </c>
      <c r="C34" s="44">
        <f ca="1">HLOOKUP(C$6,DContriAgreDes!$G$50:$O$112,'Contri SEMESTRAL_prueba'!$A34,FALSE)</f>
        <v>0.61181105188813623</v>
      </c>
      <c r="D34" s="44"/>
      <c r="E34" s="44">
        <f ca="1">HLOOKUP(E$6,DContriAgreDes!$G$160:$O$200,'Contri SEMESTRAL_prueba'!$A34,FALSE)</f>
        <v>-2.2766675282564535</v>
      </c>
      <c r="F34" s="74">
        <f t="shared" ca="1" si="0"/>
        <v>-1.3928903552621438E-2</v>
      </c>
      <c r="G34" s="44"/>
      <c r="H34" s="44">
        <f ca="1">HLOOKUP(H$6,DContriAgreDes!$G$50:$O$112,'Contri SEMESTRAL_prueba'!$A34,FALSE)</f>
        <v>0.6497454810708776</v>
      </c>
      <c r="I34" s="44"/>
      <c r="J34" s="44">
        <f ca="1">HLOOKUP(J$6,DContriAgreDes!$G$116:$O$156,'Contri SEMESTRAL_prueba'!$A34,FALSE)</f>
        <v>-8.0926747710586397</v>
      </c>
      <c r="K34" s="48">
        <f t="shared" ca="1" si="1"/>
        <v>-5.2581788622716501E-2</v>
      </c>
      <c r="L34" s="20"/>
      <c r="M34" s="20">
        <f ca="1">HLOOKUP(M$6,DContriAgreOri!$G$49:$O$111,'Contri SEMESTRAL_prueba'!$A34,FALSE)</f>
        <v>0.63859367368663167</v>
      </c>
      <c r="N34" s="20"/>
      <c r="O34" s="20">
        <f ca="1">HLOOKUP(O$6,DContriAgreOri!$G$115:$O$155,'Contri SEMESTRAL_prueba'!$A34,FALSE)</f>
        <v>-8.1318338799618033</v>
      </c>
      <c r="P34" s="20">
        <f t="shared" ca="1" si="2"/>
        <v>-5.1929376712142233E-2</v>
      </c>
    </row>
    <row r="35" spans="1:16" x14ac:dyDescent="0.25">
      <c r="A35">
        <v>27</v>
      </c>
      <c r="B35" s="9" t="s">
        <v>20</v>
      </c>
      <c r="C35" s="45">
        <f ca="1">HLOOKUP(C$6,DContriAgreDes!$G$50:$O$112,'Contri SEMESTRAL_prueba'!$A35,FALSE)</f>
        <v>1.9594902503762071</v>
      </c>
      <c r="D35" s="45"/>
      <c r="E35" s="45">
        <f ca="1">HLOOKUP(E$6,DContriAgreDes!$G$160:$O$200,'Contri SEMESTRAL_prueba'!$A35,FALSE)</f>
        <v>-3.1740642759286288</v>
      </c>
      <c r="F35" s="75">
        <f t="shared" ca="1" si="0"/>
        <v>-6.2195480027495635E-2</v>
      </c>
      <c r="G35" s="45"/>
      <c r="H35" s="45">
        <f ca="1">HLOOKUP(H$6,DContriAgreDes!$G$50:$O$112,'Contri SEMESTRAL_prueba'!$A35,FALSE)</f>
        <v>1.9549638523008035</v>
      </c>
      <c r="I35" s="45"/>
      <c r="J35" s="45">
        <f ca="1">HLOOKUP(J$6,DContriAgreDes!$G$116:$O$156,'Contri SEMESTRAL_prueba'!$A35,FALSE)</f>
        <v>-3.0665017374456767</v>
      </c>
      <c r="K35" s="49">
        <f t="shared" ca="1" si="1"/>
        <v>-5.9949000497239065E-2</v>
      </c>
      <c r="L35" s="21"/>
      <c r="M35" s="21">
        <f ca="1">HLOOKUP(M$6,DContriAgreOri!$G$49:$O$111,'Contri SEMESTRAL_prueba'!$A35,FALSE)</f>
        <v>1.9428639957195792</v>
      </c>
      <c r="N35" s="21"/>
      <c r="O35" s="21">
        <f ca="1">HLOOKUP(O$6,DContriAgreOri!$G$115:$O$155,'Contri SEMESTRAL_prueba'!$A35,FALSE)</f>
        <v>-3.0239912096974848</v>
      </c>
      <c r="P35" s="21">
        <f t="shared" ca="1" si="2"/>
        <v>-5.875203644693739E-2</v>
      </c>
    </row>
    <row r="36" spans="1:16" x14ac:dyDescent="0.25">
      <c r="A36">
        <v>28</v>
      </c>
      <c r="B36" s="8" t="s">
        <v>21</v>
      </c>
      <c r="C36" s="44">
        <f ca="1">HLOOKUP(C$6,DContriAgreDes!$G$50:$O$112,'Contri SEMESTRAL_prueba'!$A36,FALSE)</f>
        <v>0.46826565211315435</v>
      </c>
      <c r="D36" s="44"/>
      <c r="E36" s="44">
        <f ca="1">HLOOKUP(E$6,DContriAgreDes!$G$160:$O$200,'Contri SEMESTRAL_prueba'!$A36,FALSE)</f>
        <v>-4.9984140445549343</v>
      </c>
      <c r="F36" s="74">
        <f t="shared" ca="1" si="0"/>
        <v>-2.3405856121050658E-2</v>
      </c>
      <c r="G36" s="44"/>
      <c r="H36" s="44">
        <f ca="1">HLOOKUP(H$6,DContriAgreDes!$G$50:$O$112,'Contri SEMESTRAL_prueba'!$A36,FALSE)</f>
        <v>0.46556231432642659</v>
      </c>
      <c r="I36" s="44"/>
      <c r="J36" s="44">
        <f ca="1">HLOOKUP(J$6,DContriAgreDes!$G$116:$O$156,'Contri SEMESTRAL_prueba'!$A36,FALSE)</f>
        <v>-4.561600347222182</v>
      </c>
      <c r="K36" s="48">
        <f t="shared" ca="1" si="1"/>
        <v>-2.1237092146849903E-2</v>
      </c>
      <c r="L36" s="20"/>
      <c r="M36" s="20">
        <f ca="1">HLOOKUP(M$6,DContriAgreOri!$G$49:$O$111,'Contri SEMESTRAL_prueba'!$A36,FALSE)</f>
        <v>0.48430907408574114</v>
      </c>
      <c r="N36" s="20"/>
      <c r="O36" s="20">
        <f ca="1">HLOOKUP(O$6,DContriAgreOri!$G$115:$O$155,'Contri SEMESTRAL_prueba'!$A36,FALSE)</f>
        <v>-4.5586080187744074</v>
      </c>
      <c r="P36" s="20">
        <f t="shared" ca="1" si="2"/>
        <v>-2.2077752286924681E-2</v>
      </c>
    </row>
    <row r="37" spans="1:16" x14ac:dyDescent="0.25">
      <c r="A37">
        <v>29</v>
      </c>
      <c r="B37" s="9" t="s">
        <v>22</v>
      </c>
      <c r="C37" s="45">
        <f ca="1">HLOOKUP(C$6,DContriAgreDes!$G$50:$O$112,'Contri SEMESTRAL_prueba'!$A37,FALSE)</f>
        <v>4.398035223468999</v>
      </c>
      <c r="D37" s="45"/>
      <c r="E37" s="45">
        <f ca="1">HLOOKUP(E$6,DContriAgreDes!$G$160:$O$200,'Contri SEMESTRAL_prueba'!$A37,FALSE)</f>
        <v>18.744640490638645</v>
      </c>
      <c r="F37" s="75">
        <f t="shared" ca="1" si="0"/>
        <v>0.82439589129091984</v>
      </c>
      <c r="G37" s="45"/>
      <c r="H37" s="45">
        <f ca="1">HLOOKUP(H$6,DContriAgreDes!$G$50:$O$112,'Contri SEMESTRAL_prueba'!$A37,FALSE)</f>
        <v>4.1667647006044266</v>
      </c>
      <c r="I37" s="45"/>
      <c r="J37" s="45">
        <f ca="1">HLOOKUP(J$6,DContriAgreDes!$G$116:$O$156,'Contri SEMESTRAL_prueba'!$A37,FALSE)</f>
        <v>25.184786299169289</v>
      </c>
      <c r="K37" s="49">
        <f t="shared" ca="1" si="1"/>
        <v>1.0493907854364459</v>
      </c>
      <c r="L37" s="21"/>
      <c r="M37" s="21">
        <f ca="1">HLOOKUP(M$6,DContriAgreOri!$G$49:$O$111,'Contri SEMESTRAL_prueba'!$A37,FALSE)</f>
        <v>4.086585688795755</v>
      </c>
      <c r="N37" s="21"/>
      <c r="O37" s="21">
        <f ca="1">HLOOKUP(O$6,DContriAgreOri!$G$115:$O$155,'Contri SEMESTRAL_prueba'!$A37,FALSE)</f>
        <v>24.720361627452718</v>
      </c>
      <c r="P37" s="21">
        <f t="shared" ca="1" si="2"/>
        <v>1.01021876048604</v>
      </c>
    </row>
    <row r="38" spans="1:16" x14ac:dyDescent="0.25">
      <c r="A38">
        <v>30</v>
      </c>
      <c r="B38" s="8" t="s">
        <v>23</v>
      </c>
      <c r="C38" s="44">
        <f ca="1">HLOOKUP(C$6,DContriAgreDes!$G$50:$O$112,'Contri SEMESTRAL_prueba'!$A38,FALSE)</f>
        <v>7.0367307158095098</v>
      </c>
      <c r="D38" s="44"/>
      <c r="E38" s="44">
        <f ca="1">HLOOKUP(E$6,DContriAgreDes!$G$160:$O$200,'Contri SEMESTRAL_prueba'!$A38,FALSE)</f>
        <v>-2.0809110957195998</v>
      </c>
      <c r="F38" s="74">
        <f t="shared" ca="1" si="0"/>
        <v>-0.14642811024118929</v>
      </c>
      <c r="G38" s="44"/>
      <c r="H38" s="44">
        <f ca="1">HLOOKUP(H$6,DContriAgreDes!$G$50:$O$112,'Contri SEMESTRAL_prueba'!$A38,FALSE)</f>
        <v>7.1537207845646353</v>
      </c>
      <c r="I38" s="44"/>
      <c r="J38" s="44">
        <f ca="1">HLOOKUP(J$6,DContriAgreDes!$G$116:$O$156,'Contri SEMESTRAL_prueba'!$A38,FALSE)</f>
        <v>-3.7979960892124183</v>
      </c>
      <c r="K38" s="48">
        <f t="shared" ca="1" si="1"/>
        <v>-0.27169803563094075</v>
      </c>
      <c r="L38" s="20"/>
      <c r="M38" s="20">
        <f ca="1">HLOOKUP(M$6,DContriAgreOri!$G$49:$O$111,'Contri SEMESTRAL_prueba'!$A38,FALSE)</f>
        <v>7.2156371151949807</v>
      </c>
      <c r="N38" s="20"/>
      <c r="O38" s="20">
        <f ca="1">HLOOKUP(O$6,DContriAgreOri!$G$115:$O$155,'Contri SEMESTRAL_prueba'!$A38,FALSE)</f>
        <v>-3.8340865403991131</v>
      </c>
      <c r="P38" s="20">
        <f t="shared" ca="1" si="2"/>
        <v>-0.27665377143773362</v>
      </c>
    </row>
    <row r="39" spans="1:16" x14ac:dyDescent="0.25">
      <c r="A39">
        <v>31</v>
      </c>
      <c r="B39" s="9" t="s">
        <v>24</v>
      </c>
      <c r="C39" s="45">
        <f ca="1">HLOOKUP(C$6,DContriAgreDes!$G$50:$O$112,'Contri SEMESTRAL_prueba'!$A39,FALSE)</f>
        <v>3.1200383401460572</v>
      </c>
      <c r="D39" s="45"/>
      <c r="E39" s="45">
        <f ca="1">HLOOKUP(E$6,DContriAgreDes!$G$160:$O$200,'Contri SEMESTRAL_prueba'!$A39,FALSE)</f>
        <v>-1.3835094641795393</v>
      </c>
      <c r="F39" s="75">
        <f t="shared" ca="1" si="0"/>
        <v>-4.3166025721950906E-2</v>
      </c>
      <c r="G39" s="45"/>
      <c r="H39" s="45">
        <f ca="1">HLOOKUP(H$6,DContriAgreDes!$G$50:$O$112,'Contri SEMESTRAL_prueba'!$A39,FALSE)</f>
        <v>3.1143139517876941</v>
      </c>
      <c r="I39" s="45"/>
      <c r="J39" s="45">
        <f ca="1">HLOOKUP(J$6,DContriAgreDes!$G$116:$O$156,'Contri SEMESTRAL_prueba'!$A39,FALSE)</f>
        <v>-1.32096561928428</v>
      </c>
      <c r="K39" s="49">
        <f t="shared" ca="1" si="1"/>
        <v>-4.1139016579689047E-2</v>
      </c>
      <c r="L39" s="21"/>
      <c r="M39" s="21">
        <f ca="1">HLOOKUP(M$6,DContriAgreOri!$G$49:$O$111,'Contri SEMESTRAL_prueba'!$A39,FALSE)</f>
        <v>3.1081536596020864</v>
      </c>
      <c r="N39" s="21"/>
      <c r="O39" s="21">
        <f ca="1">HLOOKUP(O$6,DContriAgreOri!$G$115:$O$155,'Contri SEMESTRAL_prueba'!$A39,FALSE)</f>
        <v>-1.3745268626707485</v>
      </c>
      <c r="P39" s="21">
        <f t="shared" ca="1" si="2"/>
        <v>-4.2722406984314613E-2</v>
      </c>
    </row>
    <row r="40" spans="1:16" x14ac:dyDescent="0.25">
      <c r="A40">
        <v>32</v>
      </c>
      <c r="B40" s="8" t="s">
        <v>25</v>
      </c>
      <c r="C40" s="44">
        <f ca="1">HLOOKUP(C$6,DContriAgreDes!$G$50:$O$112,'Contri SEMESTRAL_prueba'!$A40,FALSE)</f>
        <v>2.9268948156842685</v>
      </c>
      <c r="D40" s="44"/>
      <c r="E40" s="44">
        <f ca="1">HLOOKUP(E$6,DContriAgreDes!$G$160:$O$200,'Contri SEMESTRAL_prueba'!$A40,FALSE)</f>
        <v>0.72418765014073472</v>
      </c>
      <c r="F40" s="74">
        <f t="shared" ca="1" si="0"/>
        <v>2.1196210787794892E-2</v>
      </c>
      <c r="G40" s="44"/>
      <c r="H40" s="44">
        <f ca="1">HLOOKUP(H$6,DContriAgreDes!$G$50:$O$112,'Contri SEMESTRAL_prueba'!$A40,FALSE)</f>
        <v>2.9572599100354253</v>
      </c>
      <c r="I40" s="44"/>
      <c r="J40" s="44">
        <f ca="1">HLOOKUP(J$6,DContriAgreDes!$G$116:$O$156,'Contri SEMESTRAL_prueba'!$A40,FALSE)</f>
        <v>-0.42984082577812899</v>
      </c>
      <c r="K40" s="48">
        <f t="shared" ca="1" si="1"/>
        <v>-1.2711510417701827E-2</v>
      </c>
      <c r="L40" s="20"/>
      <c r="M40" s="20">
        <f ca="1">HLOOKUP(M$6,DContriAgreOri!$G$49:$O$111,'Contri SEMESTRAL_prueba'!$A40,FALSE)</f>
        <v>2.9682548686632964</v>
      </c>
      <c r="N40" s="20"/>
      <c r="O40" s="20">
        <f ca="1">HLOOKUP(O$6,DContriAgreOri!$G$115:$O$155,'Contri SEMESTRAL_prueba'!$A40,FALSE)</f>
        <v>-0.37591286792429912</v>
      </c>
      <c r="P40" s="20">
        <f t="shared" ca="1" si="2"/>
        <v>-1.1158052004094835E-2</v>
      </c>
    </row>
    <row r="41" spans="1:16" x14ac:dyDescent="0.25">
      <c r="A41">
        <v>33</v>
      </c>
      <c r="B41" s="9" t="s">
        <v>26</v>
      </c>
      <c r="C41" s="45">
        <f ca="1">HLOOKUP(C$6,DContriAgreDes!$G$50:$O$112,'Contri SEMESTRAL_prueba'!$A41,FALSE)</f>
        <v>4.8748112784785675</v>
      </c>
      <c r="D41" s="45"/>
      <c r="E41" s="45">
        <f ca="1">HLOOKUP(E$6,DContriAgreDes!$G$160:$O$200,'Contri SEMESTRAL_prueba'!$A41,FALSE)</f>
        <v>-0.7862252046234488</v>
      </c>
      <c r="F41" s="75">
        <f t="shared" ca="1" si="0"/>
        <v>-3.8326994949225077E-2</v>
      </c>
      <c r="G41" s="45"/>
      <c r="H41" s="45">
        <f ca="1">HLOOKUP(H$6,DContriAgreDes!$G$50:$O$112,'Contri SEMESTRAL_prueba'!$A41,FALSE)</f>
        <v>4.8808687799766881</v>
      </c>
      <c r="I41" s="45"/>
      <c r="J41" s="45">
        <f ca="1">HLOOKUP(J$6,DContriAgreDes!$G$116:$O$156,'Contri SEMESTRAL_prueba'!$A41,FALSE)</f>
        <v>-1.0284305406541705</v>
      </c>
      <c r="K41" s="49">
        <f t="shared" ca="1" si="1"/>
        <v>-5.0196345182534872E-2</v>
      </c>
      <c r="L41" s="21"/>
      <c r="M41" s="21">
        <f ca="1">HLOOKUP(M$6,DContriAgreOri!$G$49:$O$111,'Contri SEMESTRAL_prueba'!$A41,FALSE)</f>
        <v>4.8327528300030771</v>
      </c>
      <c r="N41" s="21"/>
      <c r="O41" s="21">
        <f ca="1">HLOOKUP(O$6,DContriAgreOri!$G$115:$O$155,'Contri SEMESTRAL_prueba'!$A41,FALSE)</f>
        <v>-1.0211742817451466</v>
      </c>
      <c r="P41" s="21">
        <f t="shared" ca="1" si="2"/>
        <v>-4.9350829000302167E-2</v>
      </c>
    </row>
    <row r="42" spans="1:16" x14ac:dyDescent="0.25">
      <c r="A42">
        <v>34</v>
      </c>
      <c r="B42" s="8" t="s">
        <v>27</v>
      </c>
      <c r="C42" s="44">
        <f ca="1">HLOOKUP(C$6,DContriAgreDes!$G$50:$O$112,'Contri SEMESTRAL_prueba'!$A42,FALSE)</f>
        <v>3.1329640856258161</v>
      </c>
      <c r="D42" s="44"/>
      <c r="E42" s="44">
        <f ca="1">HLOOKUP(E$6,DContriAgreDes!$G$160:$O$200,'Contri SEMESTRAL_prueba'!$A42,FALSE)</f>
        <v>-3.7764955827581019</v>
      </c>
      <c r="F42" s="74">
        <f t="shared" ca="1" si="0"/>
        <v>-0.1183162503030567</v>
      </c>
      <c r="G42" s="44"/>
      <c r="H42" s="44">
        <f ca="1">HLOOKUP(H$6,DContriAgreDes!$G$50:$O$112,'Contri SEMESTRAL_prueba'!$A42,FALSE)</f>
        <v>3.1615240257666799</v>
      </c>
      <c r="I42" s="44"/>
      <c r="J42" s="44">
        <f ca="1">HLOOKUP(J$6,DContriAgreDes!$G$116:$O$156,'Contri SEMESTRAL_prueba'!$A42,FALSE)</f>
        <v>-4.7603243013093675</v>
      </c>
      <c r="K42" s="48">
        <f t="shared" ca="1" si="1"/>
        <v>-0.15049879649030551</v>
      </c>
      <c r="L42" s="20"/>
      <c r="M42" s="20">
        <f ca="1">HLOOKUP(M$6,DContriAgreOri!$G$49:$O$111,'Contri SEMESTRAL_prueba'!$A42,FALSE)</f>
        <v>3.1898741458324267</v>
      </c>
      <c r="N42" s="20"/>
      <c r="O42" s="20">
        <f ca="1">HLOOKUP(O$6,DContriAgreOri!$G$115:$O$155,'Contri SEMESTRAL_prueba'!$A42,FALSE)</f>
        <v>-4.7512278200232458</v>
      </c>
      <c r="P42" s="20">
        <f t="shared" ca="1" si="2"/>
        <v>-0.15155818784051914</v>
      </c>
    </row>
    <row r="43" spans="1:16" x14ac:dyDescent="0.25">
      <c r="A43">
        <v>35</v>
      </c>
      <c r="B43" s="9" t="s">
        <v>28</v>
      </c>
      <c r="C43" s="45">
        <f ca="1">HLOOKUP(C$6,DContriAgreDes!$G$50:$O$112,'Contri SEMESTRAL_prueba'!$A43,FALSE)</f>
        <v>4.0843146203367926</v>
      </c>
      <c r="D43" s="45"/>
      <c r="E43" s="45">
        <f ca="1">HLOOKUP(E$6,DContriAgreDes!$G$160:$O$200,'Contri SEMESTRAL_prueba'!$A43,FALSE)</f>
        <v>0.27525327263093402</v>
      </c>
      <c r="F43" s="75">
        <f t="shared" ca="1" si="0"/>
        <v>1.1242209657020729E-2</v>
      </c>
      <c r="G43" s="45"/>
      <c r="H43" s="45">
        <f ca="1">HLOOKUP(H$6,DContriAgreDes!$G$50:$O$112,'Contri SEMESTRAL_prueba'!$A43,FALSE)</f>
        <v>4.0847457976746773</v>
      </c>
      <c r="I43" s="45"/>
      <c r="J43" s="45">
        <f ca="1">HLOOKUP(J$6,DContriAgreDes!$G$116:$O$156,'Contri SEMESTRAL_prueba'!$A43,FALSE)</f>
        <v>0.14418357319799213</v>
      </c>
      <c r="K43" s="49">
        <f t="shared" ca="1" si="1"/>
        <v>5.889532447142176E-3</v>
      </c>
      <c r="L43" s="21"/>
      <c r="M43" s="21">
        <f ca="1">HLOOKUP(M$6,DContriAgreOri!$G$49:$O$111,'Contri SEMESTRAL_prueba'!$A43,FALSE)</f>
        <v>3.9943691730562114</v>
      </c>
      <c r="N43" s="21"/>
      <c r="O43" s="21">
        <f ca="1">HLOOKUP(O$6,DContriAgreOri!$G$115:$O$155,'Contri SEMESTRAL_prueba'!$A43,FALSE)</f>
        <v>0.26759397112185468</v>
      </c>
      <c r="P43" s="21">
        <f t="shared" ca="1" si="2"/>
        <v>1.0688691091448304E-2</v>
      </c>
    </row>
    <row r="44" spans="1:16" ht="30" x14ac:dyDescent="0.25">
      <c r="A44">
        <v>36</v>
      </c>
      <c r="B44" s="8" t="s">
        <v>52</v>
      </c>
      <c r="C44" s="44">
        <f ca="1">HLOOKUP(C$6,DContriAgreDes!$G$50:$O$112,'Contri SEMESTRAL_prueba'!$A44,FALSE)</f>
        <v>9.4366756128172842</v>
      </c>
      <c r="D44" s="44"/>
      <c r="E44" s="44">
        <f ca="1">HLOOKUP(E$6,DContriAgreDes!$G$160:$O$200,'Contri SEMESTRAL_prueba'!$A44,FALSE)</f>
        <v>0.14961156124586239</v>
      </c>
      <c r="F44" s="74">
        <f t="shared" ca="1" si="0"/>
        <v>1.4118357714043491E-2</v>
      </c>
      <c r="G44" s="44"/>
      <c r="H44" s="44">
        <f ca="1">HLOOKUP(H$6,DContriAgreDes!$G$50:$O$112,'Contri SEMESTRAL_prueba'!$A44,FALSE)</f>
        <v>9.1718169111564922</v>
      </c>
      <c r="I44" s="44"/>
      <c r="J44" s="44">
        <f ca="1">HLOOKUP(J$6,DContriAgreDes!$G$116:$O$156,'Contri SEMESTRAL_prueba'!$A44,FALSE)</f>
        <v>2.9178552582920503</v>
      </c>
      <c r="K44" s="48">
        <f t="shared" ca="1" si="1"/>
        <v>0.2676203420230992</v>
      </c>
      <c r="L44" s="20"/>
      <c r="M44" s="20">
        <f ca="1">HLOOKUP(M$6,DContriAgreOri!$G$49:$O$111,'Contri SEMESTRAL_prueba'!$A44,FALSE)</f>
        <v>9.2008871942591952</v>
      </c>
      <c r="N44" s="20"/>
      <c r="O44" s="20">
        <f ca="1">HLOOKUP(O$6,DContriAgreOri!$G$115:$O$155,'Contri SEMESTRAL_prueba'!$A44,FALSE)</f>
        <v>2.5674580690158137</v>
      </c>
      <c r="P44" s="20">
        <f t="shared" ca="1" si="2"/>
        <v>0.23622892069005041</v>
      </c>
    </row>
    <row r="45" spans="1:16" x14ac:dyDescent="0.25">
      <c r="A45">
        <v>37</v>
      </c>
      <c r="B45" s="9" t="s">
        <v>53</v>
      </c>
      <c r="C45" s="45">
        <f ca="1">HLOOKUP(C$6,DContriAgreDes!$G$50:$O$112,'Contri SEMESTRAL_prueba'!$A45,FALSE)</f>
        <v>4.1527768137476873</v>
      </c>
      <c r="D45" s="45"/>
      <c r="E45" s="45">
        <f ca="1">HLOOKUP(E$6,DContriAgreDes!$G$160:$O$200,'Contri SEMESTRAL_prueba'!$A45,FALSE)</f>
        <v>-2.4902272897547135</v>
      </c>
      <c r="F45" s="75">
        <f t="shared" ca="1" si="0"/>
        <v>-0.10341358149855118</v>
      </c>
      <c r="G45" s="45"/>
      <c r="H45" s="45">
        <f ca="1">HLOOKUP(H$6,DContriAgreDes!$G$50:$O$112,'Contri SEMESTRAL_prueba'!$A45,FALSE)</f>
        <v>4.1351328236216078</v>
      </c>
      <c r="I45" s="45"/>
      <c r="J45" s="45">
        <f ca="1">HLOOKUP(J$6,DContriAgreDes!$G$116:$O$156,'Contri SEMESTRAL_prueba'!$A45,FALSE)</f>
        <v>-2.1918420940498891</v>
      </c>
      <c r="K45" s="49">
        <f t="shared" ca="1" si="1"/>
        <v>-9.0635581873012155E-2</v>
      </c>
      <c r="L45" s="21"/>
      <c r="M45" s="21">
        <f ca="1">HLOOKUP(M$6,DContriAgreOri!$G$49:$O$111,'Contri SEMESTRAL_prueba'!$A45,FALSE)</f>
        <v>4.1662248642245494</v>
      </c>
      <c r="N45" s="21"/>
      <c r="O45" s="21">
        <f ca="1">HLOOKUP(O$6,DContriAgreOri!$G$115:$O$155,'Contri SEMESTRAL_prueba'!$A45,FALSE)</f>
        <v>-2.1794886611416899</v>
      </c>
      <c r="P45" s="21">
        <f t="shared" ca="1" si="2"/>
        <v>-9.0802398513439811E-2</v>
      </c>
    </row>
    <row r="46" spans="1:16" x14ac:dyDescent="0.25">
      <c r="A46">
        <v>38</v>
      </c>
      <c r="B46" s="8" t="s">
        <v>31</v>
      </c>
      <c r="C46" s="44">
        <f ca="1">HLOOKUP(C$6,DContriAgreDes!$G$50:$O$112,'Contri SEMESTRAL_prueba'!$A46,FALSE)</f>
        <v>23.262953235897012</v>
      </c>
      <c r="D46" s="44"/>
      <c r="E46" s="44">
        <f ca="1">HLOOKUP(E$6,DContriAgreDes!$G$160:$O$200,'Contri SEMESTRAL_prueba'!$A46,FALSE)</f>
        <v>-5.2030868358720852</v>
      </c>
      <c r="F46" s="74">
        <f t="shared" ca="1" si="0"/>
        <v>-1.2103916574520366</v>
      </c>
      <c r="G46" s="44"/>
      <c r="H46" s="44">
        <f ca="1">HLOOKUP(H$6,DContriAgreDes!$G$50:$O$112,'Contri SEMESTRAL_prueba'!$A46,FALSE)</f>
        <v>24.069074622830509</v>
      </c>
      <c r="I46" s="44"/>
      <c r="J46" s="44">
        <f ca="1">HLOOKUP(J$6,DContriAgreDes!$G$116:$O$156,'Contri SEMESTRAL_prueba'!$A46,FALSE)</f>
        <v>-8.4881240160391656</v>
      </c>
      <c r="K46" s="48">
        <f t="shared" ca="1" si="1"/>
        <v>-2.0430129034988647</v>
      </c>
      <c r="L46" s="20"/>
      <c r="M46" s="20">
        <f ca="1">HLOOKUP(M$6,DContriAgreOri!$G$49:$O$111,'Contri SEMESTRAL_prueba'!$A46,FALSE)</f>
        <v>24.056478547865122</v>
      </c>
      <c r="N46" s="20"/>
      <c r="O46" s="20">
        <f ca="1">HLOOKUP(O$6,DContriAgreOri!$G$115:$O$155,'Contri SEMESTRAL_prueba'!$A46,FALSE)</f>
        <v>-8.6866150464592238</v>
      </c>
      <c r="P46" s="20">
        <f t="shared" ca="1" si="2"/>
        <v>-2.0896936851870871</v>
      </c>
    </row>
    <row r="47" spans="1:16" x14ac:dyDescent="0.25">
      <c r="A47">
        <v>39</v>
      </c>
      <c r="B47" s="9" t="s">
        <v>32</v>
      </c>
      <c r="C47" s="45">
        <f ca="1">HLOOKUP(C$6,DContriAgreDes!$G$50:$O$112,'Contri SEMESTRAL_prueba'!$A47,FALSE)</f>
        <v>0.91864487841174702</v>
      </c>
      <c r="D47" s="45"/>
      <c r="E47" s="45">
        <f ca="1">HLOOKUP(E$6,DContriAgreDes!$G$160:$O$200,'Contri SEMESTRAL_prueba'!$A47,FALSE)</f>
        <v>-2.3190324866537111</v>
      </c>
      <c r="F47" s="75">
        <f t="shared" ca="1" si="0"/>
        <v>-2.1303673167348897E-2</v>
      </c>
      <c r="G47" s="45"/>
      <c r="H47" s="45">
        <f ca="1">HLOOKUP(H$6,DContriAgreDes!$G$50:$O$112,'Contri SEMESTRAL_prueba'!$A47,FALSE)</f>
        <v>0.93878083868771289</v>
      </c>
      <c r="I47" s="45"/>
      <c r="J47" s="45">
        <f ca="1">HLOOKUP(J$6,DContriAgreDes!$G$116:$O$156,'Contri SEMESTRAL_prueba'!$A47,FALSE)</f>
        <v>-4.5290591760586665</v>
      </c>
      <c r="K47" s="49">
        <f t="shared" ca="1" si="1"/>
        <v>-4.2517939717666368E-2</v>
      </c>
      <c r="L47" s="21"/>
      <c r="M47" s="21">
        <f ca="1">HLOOKUP(M$6,DContriAgreOri!$G$49:$O$111,'Contri SEMESTRAL_prueba'!$A47,FALSE)</f>
        <v>0.96473419501427093</v>
      </c>
      <c r="N47" s="21"/>
      <c r="O47" s="21">
        <f ca="1">HLOOKUP(O$6,DContriAgreOri!$G$115:$O$155,'Contri SEMESTRAL_prueba'!$A47,FALSE)</f>
        <v>-4.5666940644859864</v>
      </c>
      <c r="P47" s="21">
        <f t="shared" ca="1" si="2"/>
        <v>-4.4056459221783376E-2</v>
      </c>
    </row>
    <row r="48" spans="1:16" x14ac:dyDescent="0.25">
      <c r="A48">
        <v>40</v>
      </c>
      <c r="B48" s="84" t="s">
        <v>33</v>
      </c>
      <c r="C48" s="44">
        <f ca="1">HLOOKUP(C$6,DContriAgreDes!$G$50:$O$112,'Contri SEMESTRAL_prueba'!$A48,FALSE)</f>
        <v>3.5584954429934106</v>
      </c>
      <c r="D48" s="44"/>
      <c r="E48" s="44">
        <f ca="1">HLOOKUP(E$6,DContriAgreDes!$G$160:$O$200,'Contri SEMESTRAL_prueba'!$A48,FALSE)</f>
        <v>-2.6833538953984544</v>
      </c>
      <c r="F48" s="74">
        <f t="shared" ca="1" si="0"/>
        <v>-9.5487026087140159E-2</v>
      </c>
      <c r="G48" s="44"/>
      <c r="H48" s="44">
        <f ca="1">HLOOKUP(H$6,DContriAgreDes!$G$50:$O$112,'Contri SEMESTRAL_prueba'!$A48,FALSE)</f>
        <v>3.1064258882783458</v>
      </c>
      <c r="I48" s="44"/>
      <c r="J48" s="44">
        <f ca="1">HLOOKUP(J$6,DContriAgreDes!$G$116:$O$156,'Contri SEMESTRAL_prueba'!$A48,FALSE)</f>
        <v>11.344907448671378</v>
      </c>
      <c r="K48" s="48">
        <f t="shared" ca="1" si="1"/>
        <v>0.35242114198674607</v>
      </c>
      <c r="L48" s="44"/>
      <c r="M48" s="44">
        <f ca="1">HLOOKUP(M$6,DContriAgreOri!$G$49:$O$111,'Contri SEMESTRAL_prueba'!$A48,FALSE)</f>
        <v>3.1052353704485922</v>
      </c>
      <c r="N48" s="44"/>
      <c r="O48" s="44">
        <f ca="1">HLOOKUP(O$6,DContriAgreOri!$G$115:$O$155,'Contri SEMESTRAL_prueba'!$A48,FALSE)</f>
        <v>10.60714822946403</v>
      </c>
      <c r="P48" s="44">
        <f t="shared" ca="1" si="2"/>
        <v>0.32937691861722868</v>
      </c>
    </row>
    <row r="49" spans="1:16" x14ac:dyDescent="0.25">
      <c r="B49" s="99" t="s">
        <v>74</v>
      </c>
      <c r="C49" s="58"/>
      <c r="D49" s="58"/>
      <c r="E49" s="58"/>
      <c r="F49" s="72">
        <f ca="1">+F27-SUM(F28:F48)</f>
        <v>-0.15717307938217484</v>
      </c>
      <c r="G49" s="58"/>
      <c r="H49" s="58"/>
      <c r="I49" s="58"/>
      <c r="J49" s="58"/>
      <c r="K49" s="59">
        <f ca="1">+K27-SUM(K28:K48)</f>
        <v>-0.11368027681160164</v>
      </c>
      <c r="L49" s="58"/>
      <c r="M49" s="58"/>
      <c r="N49" s="58"/>
      <c r="O49" s="58"/>
      <c r="P49" s="58">
        <f ca="1">+P27-SUM(P28:P48)</f>
        <v>1.1387992771005884E-9</v>
      </c>
    </row>
    <row r="50" spans="1:16" ht="15.75" thickBot="1" x14ac:dyDescent="0.3">
      <c r="B50" s="97" t="s">
        <v>78</v>
      </c>
      <c r="C50" s="94"/>
      <c r="D50" s="94"/>
      <c r="E50" s="94"/>
      <c r="F50" s="98">
        <f ca="1">SUM(F28:F48)</f>
        <v>-1.0273566851965095</v>
      </c>
      <c r="G50" s="94"/>
      <c r="H50" s="94"/>
      <c r="I50" s="94"/>
      <c r="J50" s="94"/>
      <c r="K50" s="96">
        <f ca="1">SUM(K28:K48)</f>
        <v>-1.1462889504839835</v>
      </c>
      <c r="L50" s="94"/>
      <c r="M50" s="94"/>
      <c r="N50" s="94"/>
      <c r="O50" s="94"/>
      <c r="P50" s="94">
        <f ca="1">SUM(P28:P48)</f>
        <v>-1.2720720100558776</v>
      </c>
    </row>
    <row r="51" spans="1:16" ht="15.75" thickTop="1" x14ac:dyDescent="0.25">
      <c r="A51">
        <f>+A27</f>
        <v>19</v>
      </c>
      <c r="B51" s="103" t="s">
        <v>50</v>
      </c>
      <c r="C51" s="87">
        <f ca="1">HLOOKUP(C$6,DContriAgreDes!$G$50:$O$112,'Contri SEMESTRAL_prueba'!$A51,FALSE)</f>
        <v>100</v>
      </c>
      <c r="D51" s="87"/>
      <c r="E51" s="87">
        <f ca="1">HLOOKUP(E$6,DContriAgreDes!$G$160:$O$200,'Contri SEMESTRAL_prueba'!$A51,FALSE)</f>
        <v>-1.1845297645786843</v>
      </c>
      <c r="F51" s="92">
        <f t="shared" ca="1" si="0"/>
        <v>-1.1845297645786843</v>
      </c>
      <c r="G51" s="87"/>
      <c r="H51" s="87">
        <f ca="1">HLOOKUP(H$6,DContriAgreDes!$G$50:$O$112,'Contri SEMESTRAL_prueba'!$A51,FALSE)</f>
        <v>100.00000000000001</v>
      </c>
      <c r="I51" s="87"/>
      <c r="J51" s="87">
        <f ca="1">HLOOKUP(J$6,DContriAgreDes!$G$116:$O$156,'Contri SEMESTRAL_prueba'!$A51,FALSE)</f>
        <v>-1.2599692272955849</v>
      </c>
      <c r="K51" s="89">
        <f t="shared" ca="1" si="1"/>
        <v>-1.2599692272955851</v>
      </c>
      <c r="L51" s="90"/>
      <c r="M51" s="90">
        <f ca="1">HLOOKUP(M$6,DContriAgreOri!$G$49:$O$111,'Contri SEMESTRAL_prueba'!$A51,FALSE)</f>
        <v>100</v>
      </c>
      <c r="N51" s="90"/>
      <c r="O51" s="90">
        <f ca="1">HLOOKUP(O$6,DContriAgreOri!$G$115:$O$155,'Contri SEMESTRAL_prueba'!$A51,FALSE)</f>
        <v>-1.2720720089170783</v>
      </c>
      <c r="P51" s="90">
        <f t="shared" ca="1" si="2"/>
        <v>-1.2720720089170783</v>
      </c>
    </row>
    <row r="52" spans="1:16" x14ac:dyDescent="0.25">
      <c r="A52">
        <f>+A46</f>
        <v>38</v>
      </c>
      <c r="B52" s="8" t="s">
        <v>31</v>
      </c>
      <c r="C52" s="52">
        <f ca="1">HLOOKUP(C$6,DContriAgreDes!$G$50:$O$112,'Contri SEMESTRAL_prueba'!$A52,FALSE)</f>
        <v>23.262953235897012</v>
      </c>
      <c r="D52" s="15"/>
      <c r="E52" s="15">
        <f ca="1">HLOOKUP(E$6,DContriAgreDes!$G$160:$O$200,'Contri SEMESTRAL_prueba'!$A52,FALSE)</f>
        <v>-5.2030868358720852</v>
      </c>
      <c r="F52" s="69">
        <f t="shared" ca="1" si="0"/>
        <v>-1.2103916574520366</v>
      </c>
      <c r="G52" s="15"/>
      <c r="H52" s="15">
        <f ca="1">HLOOKUP(H$6,DContriAgreDes!$G$50:$O$112,'Contri SEMESTRAL_prueba'!$A52,FALSE)</f>
        <v>24.069074622830509</v>
      </c>
      <c r="I52" s="15"/>
      <c r="J52" s="15">
        <f ca="1">HLOOKUP(J$6,DContriAgreDes!$G$116:$O$156,'Contri SEMESTRAL_prueba'!$A52,FALSE)</f>
        <v>-8.4881240160391656</v>
      </c>
      <c r="K52" s="108">
        <f t="shared" ca="1" si="1"/>
        <v>-2.0430129034988647</v>
      </c>
      <c r="L52" s="15"/>
      <c r="M52" s="15">
        <f ca="1">HLOOKUP(M$6,DContriAgreOri!$G$49:$O$111,'Contri SEMESTRAL_prueba'!$A52,FALSE)</f>
        <v>24.056478547865122</v>
      </c>
      <c r="N52" s="15"/>
      <c r="O52" s="15">
        <f ca="1">HLOOKUP(O$6,DContriAgreOri!$G$115:$O$155,'Contri SEMESTRAL_prueba'!$A52,FALSE)</f>
        <v>-8.6866150464592238</v>
      </c>
      <c r="P52" s="15">
        <f t="shared" ca="1" si="2"/>
        <v>-2.0896936851870871</v>
      </c>
    </row>
    <row r="53" spans="1:16" x14ac:dyDescent="0.25">
      <c r="A53">
        <v>41</v>
      </c>
      <c r="B53" s="81" t="s">
        <v>34</v>
      </c>
      <c r="C53" s="54">
        <f ca="1">HLOOKUP(C$6,DContriAgreDes!$G$50:$O$112,'Contri SEMESTRAL_prueba'!$A53,FALSE)</f>
        <v>76.737046764102985</v>
      </c>
      <c r="D53" s="54"/>
      <c r="E53" s="54">
        <f ca="1">HLOOKUP(E$6,DContriAgreDes!$G$160:$O$200,'Contri SEMESTRAL_prueba'!$A53,FALSE)</f>
        <v>-0.20896657872576441</v>
      </c>
      <c r="F53" s="70">
        <f t="shared" ca="1" si="0"/>
        <v>-0.16035478123813593</v>
      </c>
      <c r="G53" s="54"/>
      <c r="H53" s="54">
        <f ca="1">HLOOKUP(H$6,DContriAgreDes!$G$50:$O$112,'Contri SEMESTRAL_prueba'!$A53,FALSE)</f>
        <v>75.930925377169501</v>
      </c>
      <c r="I53" s="54"/>
      <c r="J53" s="54">
        <f ca="1">HLOOKUP(J$6,DContriAgreDes!$G$116:$O$156,'Contri SEMESTRAL_prueba'!$A53,FALSE)</f>
        <v>1.0142219363162894</v>
      </c>
      <c r="K53" s="109">
        <f t="shared" ca="1" si="1"/>
        <v>0.77010810162320531</v>
      </c>
      <c r="L53" s="54"/>
      <c r="M53" s="54">
        <f ca="1">HLOOKUP(M$6,DContriAgreOri!$G$49:$O$111,'Contri SEMESTRAL_prueba'!$A53,FALSE)</f>
        <v>75.943521452134874</v>
      </c>
      <c r="N53" s="54"/>
      <c r="O53" s="54">
        <f ca="1">HLOOKUP(O$6,DContriAgreOri!$G$115:$O$155,'Contri SEMESTRAL_prueba'!$A53,FALSE)</f>
        <v>1.0766180723984462</v>
      </c>
      <c r="P53" s="54">
        <f t="shared" ca="1" si="2"/>
        <v>0.81762167676947495</v>
      </c>
    </row>
    <row r="54" spans="1:16" x14ac:dyDescent="0.25">
      <c r="B54" s="6" t="s">
        <v>74</v>
      </c>
      <c r="C54" s="56"/>
      <c r="D54" s="56"/>
      <c r="E54" s="56"/>
      <c r="F54" s="71">
        <f ca="1">+F51-SUM(F52:F53)</f>
        <v>0.18621667411148812</v>
      </c>
      <c r="G54" s="56"/>
      <c r="H54" s="56"/>
      <c r="I54" s="56"/>
      <c r="J54" s="56"/>
      <c r="K54" s="110">
        <f ca="1">+K51-SUM(K52:K53)</f>
        <v>1.2935574580074105E-2</v>
      </c>
      <c r="L54" s="56"/>
      <c r="M54" s="56"/>
      <c r="N54" s="56"/>
      <c r="O54" s="56"/>
      <c r="P54" s="56">
        <f ca="1">+P51-SUM(P52:P53)</f>
        <v>-4.9946624613994572E-10</v>
      </c>
    </row>
    <row r="55" spans="1:16" ht="15.75" thickBot="1" x14ac:dyDescent="0.3">
      <c r="B55" s="97" t="s">
        <v>78</v>
      </c>
      <c r="C55" s="94"/>
      <c r="D55" s="94"/>
      <c r="E55" s="94"/>
      <c r="F55" s="98">
        <f ca="1">SUM(F52:F53)</f>
        <v>-1.3707464386901724</v>
      </c>
      <c r="G55" s="94"/>
      <c r="H55" s="94"/>
      <c r="I55" s="94"/>
      <c r="J55" s="94"/>
      <c r="K55" s="96">
        <f ca="1">SUM(K52:K53)</f>
        <v>-1.2729048018756592</v>
      </c>
      <c r="L55" s="94"/>
      <c r="M55" s="94"/>
      <c r="N55" s="94"/>
      <c r="O55" s="94"/>
      <c r="P55" s="94">
        <f ca="1">SUM(P52:P53)</f>
        <v>-1.272072008417612</v>
      </c>
    </row>
    <row r="56" spans="1:16" ht="19.5" thickTop="1" x14ac:dyDescent="0.3">
      <c r="B56" s="82" t="s">
        <v>60</v>
      </c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122">
        <f>ContriTRIMESTRAL_prueba!P88+1</f>
        <v>5</v>
      </c>
    </row>
    <row r="59" spans="1:16" ht="26.25" x14ac:dyDescent="0.4">
      <c r="B59" s="532" t="s">
        <v>72</v>
      </c>
      <c r="C59" s="532"/>
      <c r="D59" s="532"/>
      <c r="E59" s="532"/>
      <c r="F59" s="532"/>
      <c r="G59" s="532"/>
      <c r="H59" s="532"/>
      <c r="I59" s="532"/>
      <c r="J59" s="532"/>
      <c r="K59" s="532"/>
      <c r="L59" s="532"/>
      <c r="M59" s="532"/>
      <c r="N59" s="532"/>
      <c r="O59" s="532"/>
      <c r="P59" s="532"/>
    </row>
    <row r="60" spans="1:16" x14ac:dyDescent="0.25">
      <c r="B60"/>
    </row>
    <row r="61" spans="1:16" x14ac:dyDescent="0.25">
      <c r="A61" s="11"/>
      <c r="B61" s="22"/>
      <c r="C61" s="533" t="s">
        <v>57</v>
      </c>
      <c r="D61" s="533"/>
      <c r="E61" s="533"/>
      <c r="F61" s="533"/>
      <c r="G61" s="533"/>
      <c r="H61" s="533"/>
      <c r="I61" s="533"/>
      <c r="J61" s="533"/>
      <c r="K61" s="534"/>
      <c r="L61" s="22"/>
      <c r="M61" s="535" t="s">
        <v>56</v>
      </c>
      <c r="N61" s="535"/>
      <c r="O61" s="535"/>
      <c r="P61" s="535"/>
    </row>
    <row r="62" spans="1:16" ht="30" x14ac:dyDescent="0.25">
      <c r="A62" s="12"/>
      <c r="B62" s="23"/>
      <c r="C62" s="24" t="s">
        <v>41</v>
      </c>
      <c r="D62" s="25"/>
      <c r="E62" s="24" t="s">
        <v>66</v>
      </c>
      <c r="F62" s="24" t="s">
        <v>55</v>
      </c>
      <c r="G62" s="25"/>
      <c r="H62" s="24" t="s">
        <v>41</v>
      </c>
      <c r="I62" s="25"/>
      <c r="J62" s="24" t="s">
        <v>58</v>
      </c>
      <c r="K62" s="47" t="s">
        <v>55</v>
      </c>
      <c r="L62" s="26"/>
      <c r="M62" s="27" t="s">
        <v>41</v>
      </c>
      <c r="N62" s="28"/>
      <c r="O62" s="27" t="s">
        <v>58</v>
      </c>
      <c r="P62" s="27" t="s">
        <v>55</v>
      </c>
    </row>
    <row r="63" spans="1:16" x14ac:dyDescent="0.25">
      <c r="A63" s="11"/>
      <c r="B63" s="29"/>
      <c r="C63" s="135" t="str">
        <f>C6</f>
        <v>S I-2025</v>
      </c>
      <c r="D63" s="30"/>
      <c r="E63" s="536" t="str">
        <f>$R$11</f>
        <v>S II-2025</v>
      </c>
      <c r="F63" s="545"/>
      <c r="G63" s="30"/>
      <c r="H63" s="135" t="str">
        <f>H6</f>
        <v>S II-2024</v>
      </c>
      <c r="I63" s="30"/>
      <c r="J63" s="536" t="str">
        <f>$R$11</f>
        <v>S II-2025</v>
      </c>
      <c r="K63" s="538"/>
      <c r="L63" s="29"/>
      <c r="M63" s="136" t="str">
        <f>M6</f>
        <v>S II-2024</v>
      </c>
      <c r="N63" s="31"/>
      <c r="O63" s="539" t="str">
        <f>$R$11</f>
        <v>S II-2025</v>
      </c>
      <c r="P63" s="539"/>
    </row>
    <row r="64" spans="1:16" x14ac:dyDescent="0.25">
      <c r="A64">
        <v>42</v>
      </c>
      <c r="B64" s="103" t="s">
        <v>70</v>
      </c>
      <c r="C64" s="87">
        <f ca="1">HLOOKUP(C$63,DContriAgreDes!$G$50:$O$112,'Contri SEMESTRAL_prueba'!$A64,FALSE)</f>
        <v>100</v>
      </c>
      <c r="D64" s="87"/>
      <c r="E64" s="87">
        <f ca="1">E53</f>
        <v>-0.20896657872576441</v>
      </c>
      <c r="F64" s="92">
        <f t="shared" ref="F64:F85" ca="1" si="3">+(C64/100)*E64</f>
        <v>-0.20896657872576441</v>
      </c>
      <c r="G64" s="87"/>
      <c r="H64" s="87">
        <f ca="1">HLOOKUP(H$63,DContriAgreDes!$G$50:$O$112,'Contri SEMESTRAL_prueba'!$A64,FALSE)</f>
        <v>100.00000000000001</v>
      </c>
      <c r="I64" s="87"/>
      <c r="J64" s="87">
        <f ca="1">J53</f>
        <v>1.0142219363162894</v>
      </c>
      <c r="K64" s="89">
        <f t="shared" ref="K64:K85" ca="1" si="4">+(H64/100)*J64</f>
        <v>1.0142219363162897</v>
      </c>
      <c r="L64" s="90"/>
      <c r="M64" s="90">
        <f ca="1">HLOOKUP(M$63,DContriAgreOri!$G$49:$O$111,'Contri SEMESTRAL_prueba'!$A64,FALSE)</f>
        <v>100</v>
      </c>
      <c r="N64" s="90"/>
      <c r="O64" s="90">
        <f ca="1">O53</f>
        <v>1.0766180723984462</v>
      </c>
      <c r="P64" s="90">
        <f t="shared" ref="P64:P85" ca="1" si="5">+(M64/100)*O64</f>
        <v>1.0766180723984462</v>
      </c>
    </row>
    <row r="65" spans="1:16" x14ac:dyDescent="0.25">
      <c r="A65">
        <v>43</v>
      </c>
      <c r="B65" s="8" t="s">
        <v>13</v>
      </c>
      <c r="C65" s="44">
        <f ca="1">HLOOKUP(C$63,DContriAgreDes!$G$50:$O$112,'Contri SEMESTRAL_prueba'!$A65,FALSE)</f>
        <v>24.778883448429674</v>
      </c>
      <c r="D65" s="44"/>
      <c r="E65" s="44">
        <f ca="1">E28</f>
        <v>0.47174630356695957</v>
      </c>
      <c r="F65" s="41">
        <f t="shared" ca="1" si="3"/>
        <v>0.11689346673313215</v>
      </c>
      <c r="G65" s="44"/>
      <c r="H65" s="44">
        <f ca="1">HLOOKUP(H$63,DContriAgreDes!$G$50:$O$112,'Contri SEMESTRAL_prueba'!$A65,FALSE)</f>
        <v>24.898547040290673</v>
      </c>
      <c r="I65" s="44"/>
      <c r="J65" s="44">
        <f ca="1">J28</f>
        <v>0.92897813209550861</v>
      </c>
      <c r="K65" s="48">
        <f t="shared" ca="1" si="4"/>
        <v>0.23130205721381383</v>
      </c>
      <c r="L65" s="20"/>
      <c r="M65" s="20">
        <f ca="1">HLOOKUP(M$63,DContriAgreOri!$G$49:$O$111,'Contri SEMESTRAL_prueba'!$A65,FALSE)</f>
        <v>24.713611844619425</v>
      </c>
      <c r="N65" s="20"/>
      <c r="O65" s="20">
        <f ca="1">O28</f>
        <v>1.0380901276555647</v>
      </c>
      <c r="P65" s="20">
        <f t="shared" ca="1" si="5"/>
        <v>0.25654956474611057</v>
      </c>
    </row>
    <row r="66" spans="1:16" x14ac:dyDescent="0.25">
      <c r="A66">
        <v>44</v>
      </c>
      <c r="B66" s="9" t="s">
        <v>14</v>
      </c>
      <c r="C66" s="45">
        <f ca="1">HLOOKUP(C$63,DContriAgreDes!$G$50:$O$112,'Contri SEMESTRAL_prueba'!$A66,FALSE)</f>
        <v>6.2877436626679497</v>
      </c>
      <c r="D66" s="45"/>
      <c r="E66" s="45">
        <f ca="1">E29</f>
        <v>-1.1818948549893946</v>
      </c>
      <c r="F66" s="42">
        <f t="shared" ca="1" si="3"/>
        <v>-7.4314518843994218E-2</v>
      </c>
      <c r="G66" s="45"/>
      <c r="H66" s="45">
        <f ca="1">HLOOKUP(H$63,DContriAgreDes!$G$50:$O$112,'Contri SEMESTRAL_prueba'!$A66,FALSE)</f>
        <v>6.3139174463560366</v>
      </c>
      <c r="I66" s="45"/>
      <c r="J66" s="45">
        <f ca="1">J29</f>
        <v>-0.66629190221047452</v>
      </c>
      <c r="K66" s="49">
        <f t="shared" ca="1" si="4"/>
        <v>-4.2069120657324655E-2</v>
      </c>
      <c r="L66" s="21"/>
      <c r="M66" s="21">
        <f ca="1">HLOOKUP(M$63,DContriAgreOri!$G$49:$O$111,'Contri SEMESTRAL_prueba'!$A66,FALSE)</f>
        <v>6.4807033528865006</v>
      </c>
      <c r="N66" s="21"/>
      <c r="O66" s="21">
        <f ca="1">O29</f>
        <v>-0.72624237130173697</v>
      </c>
      <c r="P66" s="21">
        <f t="shared" ca="1" si="5"/>
        <v>-4.7065613707034097E-2</v>
      </c>
    </row>
    <row r="67" spans="1:16" x14ac:dyDescent="0.25">
      <c r="A67">
        <v>45</v>
      </c>
      <c r="B67" s="8" t="s">
        <v>15</v>
      </c>
      <c r="C67" s="44">
        <f ca="1">HLOOKUP(C$63,DContriAgreDes!$G$50:$O$112,'Contri SEMESTRAL_prueba'!$A67,FALSE)</f>
        <v>0.63213921622268976</v>
      </c>
      <c r="D67" s="44"/>
      <c r="E67" s="44">
        <f ca="1">E30</f>
        <v>-2.1530912437294489</v>
      </c>
      <c r="F67" s="41">
        <f t="shared" ca="1" si="3"/>
        <v>-1.36105341126707E-2</v>
      </c>
      <c r="G67" s="44"/>
      <c r="H67" s="44">
        <f ca="1">HLOOKUP(H$63,DContriAgreDes!$G$50:$O$112,'Contri SEMESTRAL_prueba'!$A67,FALSE)</f>
        <v>0.66356773397355007</v>
      </c>
      <c r="I67" s="44"/>
      <c r="J67" s="44">
        <f ca="1">J30</f>
        <v>-5.9110157585582641</v>
      </c>
      <c r="K67" s="48">
        <f t="shared" ca="1" si="4"/>
        <v>-3.9223593323884524E-2</v>
      </c>
      <c r="L67" s="20"/>
      <c r="M67" s="20">
        <f ca="1">HLOOKUP(M$63,DContriAgreOri!$G$49:$O$111,'Contri SEMESTRAL_prueba'!$A67,FALSE)</f>
        <v>0.66955310535583079</v>
      </c>
      <c r="N67" s="20"/>
      <c r="O67" s="20">
        <f ca="1">O30</f>
        <v>-5.9795690853115815</v>
      </c>
      <c r="P67" s="20">
        <f t="shared" ca="1" si="5"/>
        <v>-4.0036390497600945E-2</v>
      </c>
    </row>
    <row r="68" spans="1:16" x14ac:dyDescent="0.25">
      <c r="A68">
        <v>46</v>
      </c>
      <c r="B68" s="9" t="s">
        <v>16</v>
      </c>
      <c r="C68" s="45">
        <f ca="1">HLOOKUP(C$63,DContriAgreDes!$G$50:$O$112,'Contri SEMESTRAL_prueba'!$A68,FALSE)</f>
        <v>0.40759201944679108</v>
      </c>
      <c r="D68" s="45"/>
      <c r="E68" s="45">
        <f ca="1">E31</f>
        <v>-3.1359910036285612</v>
      </c>
      <c r="F68" s="42">
        <f t="shared" ca="1" si="3"/>
        <v>-1.2782049061359343E-2</v>
      </c>
      <c r="G68" s="45"/>
      <c r="H68" s="45">
        <f ca="1">HLOOKUP(H$63,DContriAgreDes!$G$50:$O$112,'Contri SEMESTRAL_prueba'!$A68,FALSE)</f>
        <v>0.40628143845077103</v>
      </c>
      <c r="I68" s="45"/>
      <c r="J68" s="45">
        <f ca="1">J31</f>
        <v>-1.909866137177147</v>
      </c>
      <c r="K68" s="49">
        <f t="shared" ca="1" si="4"/>
        <v>-7.759431614607488E-3</v>
      </c>
      <c r="L68" s="21"/>
      <c r="M68" s="21">
        <f ca="1">HLOOKUP(M$63,DContriAgreOri!$G$49:$O$111,'Contri SEMESTRAL_prueba'!$A68,FALSE)</f>
        <v>0.41701280364859433</v>
      </c>
      <c r="N68" s="21"/>
      <c r="O68" s="21">
        <f ca="1">O31</f>
        <v>-1.9183365970384898</v>
      </c>
      <c r="P68" s="21">
        <f t="shared" ca="1" si="5"/>
        <v>-7.9997092267272436E-3</v>
      </c>
    </row>
    <row r="69" spans="1:16" x14ac:dyDescent="0.25">
      <c r="A69">
        <v>47</v>
      </c>
      <c r="B69" s="8" t="s">
        <v>17</v>
      </c>
      <c r="C69" s="44">
        <f ca="1">HLOOKUP(C$63,DContriAgreDes!$G$50:$O$112,'Contri SEMESTRAL_prueba'!$A69,FALSE)</f>
        <v>1.2519036649423692</v>
      </c>
      <c r="D69" s="44"/>
      <c r="E69" s="44">
        <f t="shared" ref="E69:E85" ca="1" si="6">E32</f>
        <v>-2.3453070263441305</v>
      </c>
      <c r="F69" s="41">
        <f t="shared" ca="1" si="3"/>
        <v>-2.9360984616953065E-2</v>
      </c>
      <c r="G69" s="44"/>
      <c r="H69" s="44">
        <f ca="1">HLOOKUP(H$63,DContriAgreDes!$G$50:$O$112,'Contri SEMESTRAL_prueba'!$A69,FALSE)</f>
        <v>1.3254689894316785</v>
      </c>
      <c r="I69" s="44"/>
      <c r="J69" s="44">
        <f t="shared" ref="J69:J85" ca="1" si="7">J32</f>
        <v>-6.8980761550193819</v>
      </c>
      <c r="K69" s="48">
        <f t="shared" ca="1" si="4"/>
        <v>-9.1431860302162979E-2</v>
      </c>
      <c r="L69" s="20"/>
      <c r="M69" s="20">
        <f ca="1">HLOOKUP(M$63,DContriAgreOri!$G$49:$O$111,'Contri SEMESTRAL_prueba'!$A69,FALSE)</f>
        <v>1.3754222526094164</v>
      </c>
      <c r="N69" s="20"/>
      <c r="O69" s="20">
        <f t="shared" ref="O69:O85" ca="1" si="8">O32</f>
        <v>-6.6944823280662007</v>
      </c>
      <c r="P69" s="20">
        <f t="shared" ca="1" si="5"/>
        <v>-9.2077399637227442E-2</v>
      </c>
    </row>
    <row r="70" spans="1:16" ht="30" x14ac:dyDescent="0.25">
      <c r="A70">
        <v>48</v>
      </c>
      <c r="B70" s="9" t="s">
        <v>51</v>
      </c>
      <c r="C70" s="45">
        <f ca="1">HLOOKUP(C$63,DContriAgreDes!$G$50:$O$112,'Contri SEMESTRAL_prueba'!$A70,FALSE)</f>
        <v>0.59808512568735805</v>
      </c>
      <c r="D70" s="45"/>
      <c r="E70" s="45">
        <f t="shared" ca="1" si="6"/>
        <v>-2.578910004572478</v>
      </c>
      <c r="F70" s="42">
        <f t="shared" ca="1" si="3"/>
        <v>-1.5424077142211156E-2</v>
      </c>
      <c r="G70" s="45"/>
      <c r="H70" s="45">
        <f ca="1">HLOOKUP(H$63,DContriAgreDes!$G$50:$O$112,'Contri SEMESTRAL_prueba'!$A70,FALSE)</f>
        <v>0.61977244610610582</v>
      </c>
      <c r="I70" s="45"/>
      <c r="J70" s="45">
        <f t="shared" ca="1" si="7"/>
        <v>-5.103997397549719</v>
      </c>
      <c r="K70" s="49">
        <f t="shared" ca="1" si="4"/>
        <v>-3.1633169519985876E-2</v>
      </c>
      <c r="L70" s="21"/>
      <c r="M70" s="21">
        <f ca="1">HLOOKUP(M$63,DContriAgreOri!$G$49:$O$111,'Contri SEMESTRAL_prueba'!$A70,FALSE)</f>
        <v>0.63897964268831409</v>
      </c>
      <c r="N70" s="21"/>
      <c r="O70" s="21">
        <f t="shared" ca="1" si="8"/>
        <v>-4.6392738311948989</v>
      </c>
      <c r="P70" s="21">
        <f t="shared" ca="1" si="5"/>
        <v>-2.9644015349901624E-2</v>
      </c>
    </row>
    <row r="71" spans="1:16" x14ac:dyDescent="0.25">
      <c r="A71">
        <v>49</v>
      </c>
      <c r="B71" s="8" t="s">
        <v>19</v>
      </c>
      <c r="C71" s="44">
        <f ca="1">HLOOKUP(C$63,DContriAgreDes!$G$50:$O$112,'Contri SEMESTRAL_prueba'!$A71,FALSE)</f>
        <v>0.79728250914959231</v>
      </c>
      <c r="D71" s="44"/>
      <c r="E71" s="44">
        <f t="shared" ca="1" si="6"/>
        <v>-2.2766675282564535</v>
      </c>
      <c r="F71" s="41">
        <f t="shared" ca="1" si="3"/>
        <v>-1.8151471994277055E-2</v>
      </c>
      <c r="G71" s="44"/>
      <c r="H71" s="44">
        <f ca="1">HLOOKUP(H$63,DContriAgreDes!$G$50:$O$112,'Contri SEMESTRAL_prueba'!$A71,FALSE)</f>
        <v>0.85570599573680384</v>
      </c>
      <c r="I71" s="44"/>
      <c r="J71" s="44">
        <f t="shared" ca="1" si="7"/>
        <v>-8.0926747710586397</v>
      </c>
      <c r="K71" s="48">
        <f t="shared" ca="1" si="4"/>
        <v>-6.9249503231428436E-2</v>
      </c>
      <c r="L71" s="20"/>
      <c r="M71" s="20">
        <f ca="1">HLOOKUP(M$63,DContriAgreOri!$G$49:$O$111,'Contri SEMESTRAL_prueba'!$A71,FALSE)</f>
        <v>0.84087972413699541</v>
      </c>
      <c r="N71" s="20"/>
      <c r="O71" s="20">
        <f t="shared" ca="1" si="8"/>
        <v>-8.1318338799618033</v>
      </c>
      <c r="P71" s="20">
        <f t="shared" ca="1" si="5"/>
        <v>-6.837894229710155E-2</v>
      </c>
    </row>
    <row r="72" spans="1:16" x14ac:dyDescent="0.25">
      <c r="A72">
        <v>50</v>
      </c>
      <c r="B72" s="9" t="s">
        <v>20</v>
      </c>
      <c r="C72" s="45">
        <f ca="1">HLOOKUP(C$63,DContriAgreDes!$G$50:$O$112,'Contri SEMESTRAL_prueba'!$A72,FALSE)</f>
        <v>2.5535127203941888</v>
      </c>
      <c r="D72" s="45"/>
      <c r="E72" s="45">
        <f t="shared" ca="1" si="6"/>
        <v>-3.1740642759286288</v>
      </c>
      <c r="F72" s="42">
        <f t="shared" ca="1" si="3"/>
        <v>-8.1050135039325247E-2</v>
      </c>
      <c r="G72" s="45"/>
      <c r="H72" s="45">
        <f ca="1">HLOOKUP(H$63,DContriAgreDes!$G$50:$O$112,'Contri SEMESTRAL_prueba'!$A72,FALSE)</f>
        <v>2.5746609073838731</v>
      </c>
      <c r="I72" s="45"/>
      <c r="J72" s="45">
        <f t="shared" ca="1" si="7"/>
        <v>-3.0665017374456767</v>
      </c>
      <c r="K72" s="49">
        <f t="shared" ca="1" si="4"/>
        <v>-7.8952021458261093E-2</v>
      </c>
      <c r="L72" s="21"/>
      <c r="M72" s="21">
        <f ca="1">HLOOKUP(M$63,DContriAgreOri!$G$49:$O$111,'Contri SEMESTRAL_prueba'!$A72,FALSE)</f>
        <v>2.5583011671958262</v>
      </c>
      <c r="N72" s="21"/>
      <c r="O72" s="21">
        <f t="shared" ca="1" si="8"/>
        <v>-3.0239912096974848</v>
      </c>
      <c r="P72" s="21">
        <f t="shared" ca="1" si="5"/>
        <v>-7.7362802413589934E-2</v>
      </c>
    </row>
    <row r="73" spans="1:16" x14ac:dyDescent="0.25">
      <c r="A73">
        <v>51</v>
      </c>
      <c r="B73" s="8" t="s">
        <v>21</v>
      </c>
      <c r="C73" s="44">
        <f ca="1">HLOOKUP(C$63,DContriAgreDes!$G$50:$O$112,'Contri SEMESTRAL_prueba'!$A73,FALSE)</f>
        <v>0.61022110161816323</v>
      </c>
      <c r="D73" s="44"/>
      <c r="E73" s="44">
        <f t="shared" ca="1" si="6"/>
        <v>-4.9984140445549343</v>
      </c>
      <c r="F73" s="41">
        <f t="shared" ca="1" si="3"/>
        <v>-3.0501377246120107E-2</v>
      </c>
      <c r="G73" s="44"/>
      <c r="H73" s="44">
        <f ca="1">HLOOKUP(H$63,DContriAgreDes!$G$50:$O$112,'Contri SEMESTRAL_prueba'!$A73,FALSE)</f>
        <v>0.61313926047108258</v>
      </c>
      <c r="I73" s="44"/>
      <c r="J73" s="44">
        <f t="shared" ca="1" si="7"/>
        <v>-4.561600347222182</v>
      </c>
      <c r="K73" s="48">
        <f t="shared" ca="1" si="4"/>
        <v>-2.7968962634604421E-2</v>
      </c>
      <c r="L73" s="20"/>
      <c r="M73" s="20">
        <f ca="1">HLOOKUP(M$63,DContriAgreOri!$G$49:$O$111,'Contri SEMESTRAL_prueba'!$A73,FALSE)</f>
        <v>0.63772269816456684</v>
      </c>
      <c r="N73" s="20"/>
      <c r="O73" s="20">
        <f t="shared" ca="1" si="8"/>
        <v>-4.5586080187744074</v>
      </c>
      <c r="P73" s="20">
        <f t="shared" ca="1" si="5"/>
        <v>-2.9071278056074453E-2</v>
      </c>
    </row>
    <row r="74" spans="1:16" x14ac:dyDescent="0.25">
      <c r="A74">
        <v>52</v>
      </c>
      <c r="B74" s="9" t="s">
        <v>22</v>
      </c>
      <c r="C74" s="45">
        <f ca="1">HLOOKUP(C$63,DContriAgreDes!$G$50:$O$112,'Contri SEMESTRAL_prueba'!$A74,FALSE)</f>
        <v>5.731306336284975</v>
      </c>
      <c r="D74" s="45"/>
      <c r="E74" s="45">
        <f t="shared" ca="1" si="6"/>
        <v>18.744640490638645</v>
      </c>
      <c r="F74" s="42">
        <f t="shared" ca="1" si="3"/>
        <v>1.0743127681538116</v>
      </c>
      <c r="G74" s="45"/>
      <c r="H74" s="45">
        <f ca="1">HLOOKUP(H$63,DContriAgreDes!$G$50:$O$112,'Contri SEMESTRAL_prueba'!$A74,FALSE)</f>
        <v>5.4875726588435167</v>
      </c>
      <c r="I74" s="45"/>
      <c r="J74" s="45">
        <f t="shared" ca="1" si="7"/>
        <v>25.184786299169289</v>
      </c>
      <c r="K74" s="49">
        <f t="shared" ca="1" si="4"/>
        <v>1.382033447141382</v>
      </c>
      <c r="L74" s="21"/>
      <c r="M74" s="21">
        <f ca="1">HLOOKUP(M$63,DContriAgreOri!$G$49:$O$111,'Contri SEMESTRAL_prueba'!$A74,FALSE)</f>
        <v>5.3810853258515516</v>
      </c>
      <c r="N74" s="21"/>
      <c r="O74" s="21">
        <f t="shared" ca="1" si="8"/>
        <v>24.720361627452718</v>
      </c>
      <c r="P74" s="21">
        <f t="shared" ca="1" si="5"/>
        <v>1.3302237520322959</v>
      </c>
    </row>
    <row r="75" spans="1:16" x14ac:dyDescent="0.25">
      <c r="A75">
        <v>53</v>
      </c>
      <c r="B75" s="8" t="s">
        <v>23</v>
      </c>
      <c r="C75" s="44">
        <f ca="1">HLOOKUP(C$63,DContriAgreDes!$G$50:$O$112,'Contri SEMESTRAL_prueba'!$A75,FALSE)</f>
        <v>9.1699264078289229</v>
      </c>
      <c r="D75" s="44"/>
      <c r="E75" s="44">
        <f t="shared" ca="1" si="6"/>
        <v>-2.0809110957195998</v>
      </c>
      <c r="F75" s="41">
        <f t="shared" ca="1" si="3"/>
        <v>-0.19081801608983376</v>
      </c>
      <c r="G75" s="44"/>
      <c r="H75" s="44">
        <f ca="1">HLOOKUP(H$63,DContriAgreDes!$G$50:$O$112,'Contri SEMESTRAL_prueba'!$A75,FALSE)</f>
        <v>9.4213533537622052</v>
      </c>
      <c r="I75" s="44"/>
      <c r="J75" s="44">
        <f t="shared" ca="1" si="7"/>
        <v>-3.7979960892124183</v>
      </c>
      <c r="K75" s="48">
        <f t="shared" ca="1" si="4"/>
        <v>-0.35782263192677155</v>
      </c>
      <c r="L75" s="20"/>
      <c r="M75" s="20">
        <f ca="1">HLOOKUP(M$63,DContriAgreOri!$G$49:$O$111,'Contri SEMESTRAL_prueba'!$A75,FALSE)</f>
        <v>9.5013201616451237</v>
      </c>
      <c r="N75" s="20"/>
      <c r="O75" s="20">
        <f t="shared" ca="1" si="8"/>
        <v>-3.8340865403991131</v>
      </c>
      <c r="P75" s="20">
        <f t="shared" ca="1" si="5"/>
        <v>-0.36428883747786295</v>
      </c>
    </row>
    <row r="76" spans="1:16" x14ac:dyDescent="0.25">
      <c r="A76">
        <v>54</v>
      </c>
      <c r="B76" s="9" t="s">
        <v>24</v>
      </c>
      <c r="C76" s="45">
        <f ca="1">HLOOKUP(C$63,DContriAgreDes!$G$50:$O$112,'Contri SEMESTRAL_prueba'!$A76,FALSE)</f>
        <v>4.0658827407540876</v>
      </c>
      <c r="D76" s="45"/>
      <c r="E76" s="45">
        <f t="shared" ca="1" si="6"/>
        <v>-1.3835094641795393</v>
      </c>
      <c r="F76" s="42">
        <f t="shared" ca="1" si="3"/>
        <v>-5.6251872520775251E-2</v>
      </c>
      <c r="G76" s="45"/>
      <c r="H76" s="45">
        <f ca="1">HLOOKUP(H$63,DContriAgreDes!$G$50:$O$112,'Contri SEMESTRAL_prueba'!$A76,FALSE)</f>
        <v>4.1015092813870666</v>
      </c>
      <c r="I76" s="45"/>
      <c r="J76" s="45">
        <f t="shared" ca="1" si="7"/>
        <v>-1.32096561928428</v>
      </c>
      <c r="K76" s="49">
        <f t="shared" ca="1" si="4"/>
        <v>-5.4179527478876888E-2</v>
      </c>
      <c r="L76" s="21"/>
      <c r="M76" s="21">
        <f ca="1">HLOOKUP(M$63,DContriAgreOri!$G$49:$O$111,'Contri SEMESTRAL_prueba'!$A76,FALSE)</f>
        <v>4.092717324888695</v>
      </c>
      <c r="N76" s="21"/>
      <c r="O76" s="21">
        <f t="shared" ca="1" si="8"/>
        <v>-1.3745268626707485</v>
      </c>
      <c r="P76" s="21">
        <f t="shared" ca="1" si="5"/>
        <v>-5.6255499043774769E-2</v>
      </c>
    </row>
    <row r="77" spans="1:16" x14ac:dyDescent="0.25">
      <c r="A77">
        <v>55</v>
      </c>
      <c r="B77" s="8" t="s">
        <v>25</v>
      </c>
      <c r="C77" s="44">
        <f ca="1">HLOOKUP(C$63,DContriAgreDes!$G$50:$O$112,'Contri SEMESTRAL_prueba'!$A77,FALSE)</f>
        <v>3.8141874610861977</v>
      </c>
      <c r="D77" s="44"/>
      <c r="E77" s="44">
        <f t="shared" ca="1" si="6"/>
        <v>0.72418765014073472</v>
      </c>
      <c r="F77" s="41">
        <f t="shared" ca="1" si="3"/>
        <v>2.7621874546402688E-2</v>
      </c>
      <c r="G77" s="44"/>
      <c r="H77" s="44">
        <f ca="1">HLOOKUP(H$63,DContriAgreDes!$G$50:$O$112,'Contri SEMESTRAL_prueba'!$A77,FALSE)</f>
        <v>3.8946712361872504</v>
      </c>
      <c r="I77" s="44"/>
      <c r="J77" s="44">
        <f t="shared" ca="1" si="7"/>
        <v>-0.42984082577812899</v>
      </c>
      <c r="K77" s="48">
        <f t="shared" ca="1" si="4"/>
        <v>-1.6740887002970543E-2</v>
      </c>
      <c r="L77" s="20"/>
      <c r="M77" s="20">
        <f ca="1">HLOOKUP(M$63,DContriAgreOri!$G$49:$O$111,'Contri SEMESTRAL_prueba'!$A77,FALSE)</f>
        <v>3.9085030716334455</v>
      </c>
      <c r="N77" s="20"/>
      <c r="O77" s="20">
        <f t="shared" ca="1" si="8"/>
        <v>-0.37591286792429912</v>
      </c>
      <c r="P77" s="20">
        <f t="shared" ca="1" si="5"/>
        <v>-1.4692565989486608E-2</v>
      </c>
    </row>
    <row r="78" spans="1:16" x14ac:dyDescent="0.25">
      <c r="A78">
        <v>56</v>
      </c>
      <c r="B78" s="9" t="s">
        <v>26</v>
      </c>
      <c r="C78" s="45">
        <f ca="1">HLOOKUP(C$63,DContriAgreDes!$G$50:$O$112,'Contri SEMESTRAL_prueba'!$A78,FALSE)</f>
        <v>6.3526177824697925</v>
      </c>
      <c r="D78" s="45"/>
      <c r="E78" s="45">
        <f t="shared" ca="1" si="6"/>
        <v>-0.7862252046234488</v>
      </c>
      <c r="F78" s="42">
        <f t="shared" ca="1" si="3"/>
        <v>-4.9945882159168724E-2</v>
      </c>
      <c r="G78" s="45"/>
      <c r="H78" s="45">
        <f ca="1">HLOOKUP(H$63,DContriAgreDes!$G$50:$O$112,'Contri SEMESTRAL_prueba'!$A78,FALSE)</f>
        <v>6.4280380566048549</v>
      </c>
      <c r="I78" s="45"/>
      <c r="J78" s="45">
        <f t="shared" ca="1" si="7"/>
        <v>-1.0284305406541705</v>
      </c>
      <c r="K78" s="49">
        <f t="shared" ca="1" si="4"/>
        <v>-6.6107906538997147E-2</v>
      </c>
      <c r="L78" s="21"/>
      <c r="M78" s="21">
        <f ca="1">HLOOKUP(M$63,DContriAgreOri!$G$49:$O$111,'Contri SEMESTRAL_prueba'!$A78,FALSE)</f>
        <v>6.3636143512900301</v>
      </c>
      <c r="N78" s="21"/>
      <c r="O78" s="21">
        <f t="shared" ca="1" si="8"/>
        <v>-1.0211742817451466</v>
      </c>
      <c r="P78" s="21">
        <f t="shared" ca="1" si="5"/>
        <v>-6.4983593144817026E-2</v>
      </c>
    </row>
    <row r="79" spans="1:16" x14ac:dyDescent="0.25">
      <c r="A79">
        <v>57</v>
      </c>
      <c r="B79" s="8" t="s">
        <v>27</v>
      </c>
      <c r="C79" s="44">
        <f ca="1">HLOOKUP(C$63,DContriAgreDes!$G$50:$O$112,'Contri SEMESTRAL_prueba'!$A79,FALSE)</f>
        <v>4.0827269457695534</v>
      </c>
      <c r="D79" s="44"/>
      <c r="E79" s="44">
        <f t="shared" ca="1" si="6"/>
        <v>-3.7764955827581019</v>
      </c>
      <c r="F79" s="41">
        <f t="shared" ca="1" si="3"/>
        <v>-0.15418400276306196</v>
      </c>
      <c r="G79" s="44"/>
      <c r="H79" s="44">
        <f ca="1">HLOOKUP(H$63,DContriAgreDes!$G$50:$O$112,'Contri SEMESTRAL_prueba'!$A79,FALSE)</f>
        <v>4.1636843092093683</v>
      </c>
      <c r="I79" s="44"/>
      <c r="J79" s="44">
        <f t="shared" ca="1" si="7"/>
        <v>-4.7603243013093675</v>
      </c>
      <c r="K79" s="48">
        <f t="shared" ca="1" si="4"/>
        <v>-0.1982048760010986</v>
      </c>
      <c r="L79" s="20"/>
      <c r="M79" s="20">
        <f ca="1">HLOOKUP(M$63,DContriAgreOri!$G$49:$O$111,'Contri SEMESTRAL_prueba'!$A79,FALSE)</f>
        <v>4.2003242473328255</v>
      </c>
      <c r="N79" s="20"/>
      <c r="O79" s="20">
        <f t="shared" ca="1" si="8"/>
        <v>-4.7512278200232458</v>
      </c>
      <c r="P79" s="20">
        <f t="shared" ca="1" si="5"/>
        <v>-0.19956697417045921</v>
      </c>
    </row>
    <row r="80" spans="1:16" x14ac:dyDescent="0.25">
      <c r="A80">
        <v>58</v>
      </c>
      <c r="B80" s="9" t="s">
        <v>28</v>
      </c>
      <c r="C80" s="45">
        <f ca="1">HLOOKUP(C$63,DContriAgreDes!$G$50:$O$112,'Contri SEMESTRAL_prueba'!$A80,FALSE)</f>
        <v>5.3224808519050333</v>
      </c>
      <c r="D80" s="45"/>
      <c r="E80" s="45">
        <f t="shared" ca="1" si="6"/>
        <v>0.27525327263093402</v>
      </c>
      <c r="F80" s="42">
        <f t="shared" ca="1" si="3"/>
        <v>1.4650302730023422E-2</v>
      </c>
      <c r="G80" s="45"/>
      <c r="H80" s="45">
        <f ca="1">HLOOKUP(H$63,DContriAgreDes!$G$50:$O$112,'Contri SEMESTRAL_prueba'!$A80,FALSE)</f>
        <v>5.3795548748874555</v>
      </c>
      <c r="I80" s="45"/>
      <c r="J80" s="45">
        <f t="shared" ca="1" si="7"/>
        <v>0.14418357319799213</v>
      </c>
      <c r="K80" s="49">
        <f t="shared" ca="1" si="4"/>
        <v>7.7564344407595092E-3</v>
      </c>
      <c r="L80" s="21"/>
      <c r="M80" s="21">
        <f ca="1">HLOOKUP(M$63,DContriAgreOri!$G$49:$O$111,'Contri SEMESTRAL_prueba'!$A80,FALSE)</f>
        <v>5.2596575674644646</v>
      </c>
      <c r="N80" s="21"/>
      <c r="O80" s="21">
        <f t="shared" ca="1" si="8"/>
        <v>0.26759397112185468</v>
      </c>
      <c r="P80" s="21">
        <f t="shared" ca="1" si="5"/>
        <v>1.4074526552189303E-2</v>
      </c>
    </row>
    <row r="81" spans="1:16" ht="30" x14ac:dyDescent="0.25">
      <c r="A81">
        <v>59</v>
      </c>
      <c r="B81" s="8" t="s">
        <v>52</v>
      </c>
      <c r="C81" s="44">
        <f ca="1">HLOOKUP(C$63,DContriAgreDes!$G$50:$O$112,'Contri SEMESTRAL_prueba'!$A81,FALSE)</f>
        <v>12.297418275460256</v>
      </c>
      <c r="D81" s="44"/>
      <c r="E81" s="44">
        <f t="shared" ca="1" si="6"/>
        <v>0.14961156124586239</v>
      </c>
      <c r="F81" s="41">
        <f t="shared" ca="1" si="3"/>
        <v>1.8398359474850096E-2</v>
      </c>
      <c r="G81" s="44"/>
      <c r="H81" s="44">
        <f ca="1">HLOOKUP(H$63,DContriAgreDes!$G$50:$O$112,'Contri SEMESTRAL_prueba'!$A81,FALSE)</f>
        <v>12.079158611063399</v>
      </c>
      <c r="I81" s="44"/>
      <c r="J81" s="44">
        <f t="shared" ca="1" si="7"/>
        <v>2.9178552582920503</v>
      </c>
      <c r="K81" s="48">
        <f t="shared" ca="1" si="4"/>
        <v>0.35245236469035035</v>
      </c>
      <c r="L81" s="20"/>
      <c r="M81" s="20">
        <f ca="1">HLOOKUP(M$63,DContriAgreOri!$G$49:$O$111,'Contri SEMESTRAL_prueba'!$A81,FALSE)</f>
        <v>12.115433967673283</v>
      </c>
      <c r="N81" s="20"/>
      <c r="O81" s="20">
        <f t="shared" ca="1" si="8"/>
        <v>2.5674580690158137</v>
      </c>
      <c r="P81" s="20">
        <f t="shared" ca="1" si="5"/>
        <v>0.3110586869993105</v>
      </c>
    </row>
    <row r="82" spans="1:16" x14ac:dyDescent="0.25">
      <c r="A82">
        <v>60</v>
      </c>
      <c r="B82" s="9" t="s">
        <v>53</v>
      </c>
      <c r="C82" s="45">
        <f ca="1">HLOOKUP(C$63,DContriAgreDes!$G$50:$O$112,'Contri SEMESTRAL_prueba'!$A82,FALSE)</f>
        <v>5.41169746408631</v>
      </c>
      <c r="D82" s="45"/>
      <c r="E82" s="45">
        <f t="shared" ca="1" si="6"/>
        <v>-2.4902272897547135</v>
      </c>
      <c r="F82" s="42">
        <f t="shared" ca="1" si="3"/>
        <v>-0.13476356708964107</v>
      </c>
      <c r="G82" s="45"/>
      <c r="H82" s="45">
        <f ca="1">HLOOKUP(H$63,DContriAgreDes!$G$50:$O$112,'Contri SEMESTRAL_prueba'!$A82,FALSE)</f>
        <v>5.4459139054097943</v>
      </c>
      <c r="I82" s="45"/>
      <c r="J82" s="45">
        <f t="shared" ca="1" si="7"/>
        <v>-2.1918420940498891</v>
      </c>
      <c r="K82" s="49">
        <f t="shared" ca="1" si="4"/>
        <v>-0.11936583338448814</v>
      </c>
      <c r="L82" s="21"/>
      <c r="M82" s="21">
        <f ca="1">HLOOKUP(M$63,DContriAgreOri!$G$49:$O$111,'Contri SEMESTRAL_prueba'!$A82,FALSE)</f>
        <v>5.4859516448027854</v>
      </c>
      <c r="N82" s="21"/>
      <c r="O82" s="21">
        <f t="shared" ca="1" si="8"/>
        <v>-2.1794886611416899</v>
      </c>
      <c r="P82" s="21">
        <f t="shared" ca="1" si="5"/>
        <v>-0.11956569405419275</v>
      </c>
    </row>
    <row r="83" spans="1:16" hidden="1" x14ac:dyDescent="0.25">
      <c r="A83">
        <v>62</v>
      </c>
      <c r="B83" s="38" t="s">
        <v>31</v>
      </c>
      <c r="C83" s="46"/>
      <c r="D83" s="46"/>
      <c r="E83" s="46"/>
      <c r="F83" s="43"/>
      <c r="G83" s="46"/>
      <c r="H83" s="46"/>
      <c r="I83" s="46"/>
      <c r="J83" s="46"/>
      <c r="K83" s="50"/>
      <c r="L83" s="39"/>
      <c r="M83" s="39"/>
      <c r="N83" s="39"/>
      <c r="O83" s="39"/>
      <c r="P83" s="39"/>
    </row>
    <row r="84" spans="1:16" x14ac:dyDescent="0.25">
      <c r="A84">
        <v>62</v>
      </c>
      <c r="B84" s="8" t="s">
        <v>32</v>
      </c>
      <c r="C84" s="44">
        <f ca="1">HLOOKUP(C$63,DContriAgreDes!$G$50:$O$112,'Contri SEMESTRAL_prueba'!$A84,FALSE)</f>
        <v>1.1971334800461491</v>
      </c>
      <c r="D84" s="44"/>
      <c r="E84" s="44">
        <f t="shared" ca="1" si="6"/>
        <v>-2.3190324866537111</v>
      </c>
      <c r="F84" s="41">
        <f t="shared" ca="1" si="3"/>
        <v>-2.7761914310878318E-2</v>
      </c>
      <c r="G84" s="44"/>
      <c r="H84" s="44">
        <f ca="1">HLOOKUP(H$63,DContriAgreDes!$G$50:$O$112,'Contri SEMESTRAL_prueba'!$A84,FALSE)</f>
        <v>1.2363616458307782</v>
      </c>
      <c r="I84" s="44"/>
      <c r="J84" s="44">
        <f t="shared" ca="1" si="7"/>
        <v>-4.5290591760586665</v>
      </c>
      <c r="K84" s="48">
        <f t="shared" ca="1" si="4"/>
        <v>-5.5995550569768807E-2</v>
      </c>
      <c r="L84" s="20"/>
      <c r="M84" s="20">
        <f ca="1">HLOOKUP(M$63,DContriAgreOri!$G$49:$O$111,'Contri SEMESTRAL_prueba'!$A84,FALSE)</f>
        <v>1.2703311310396852</v>
      </c>
      <c r="N84" s="20"/>
      <c r="O84" s="20">
        <f t="shared" ca="1" si="8"/>
        <v>-4.5666940644859864</v>
      </c>
      <c r="P84" s="20">
        <f t="shared" ca="1" si="5"/>
        <v>-5.8012136360507005E-2</v>
      </c>
    </row>
    <row r="85" spans="1:16" x14ac:dyDescent="0.25">
      <c r="A85">
        <v>63</v>
      </c>
      <c r="B85" s="85" t="s">
        <v>33</v>
      </c>
      <c r="C85" s="45">
        <f ca="1">HLOOKUP(C$63,DContriAgreDes!$G$50:$O$112,'Contri SEMESTRAL_prueba'!$A85,FALSE)</f>
        <v>4.6372587857499452</v>
      </c>
      <c r="D85" s="45"/>
      <c r="E85" s="45">
        <f t="shared" ca="1" si="6"/>
        <v>-2.6833538953984544</v>
      </c>
      <c r="F85" s="42">
        <f t="shared" ca="1" si="3"/>
        <v>-0.12443406426712822</v>
      </c>
      <c r="G85" s="45"/>
      <c r="H85" s="45">
        <f ca="1">HLOOKUP(H$63,DContriAgreDes!$G$50:$O$112,'Contri SEMESTRAL_prueba'!$A85,FALSE)</f>
        <v>4.0911208086137316</v>
      </c>
      <c r="I85" s="45"/>
      <c r="J85" s="45">
        <f t="shared" ca="1" si="7"/>
        <v>11.344907448671378</v>
      </c>
      <c r="K85" s="49">
        <f t="shared" ca="1" si="4"/>
        <v>0.464133869350564</v>
      </c>
      <c r="L85" s="45"/>
      <c r="M85" s="45">
        <f ca="1">HLOOKUP(M$63,DContriAgreOri!$G$49:$O$111,'Contri SEMESTRAL_prueba'!$A85,FALSE)</f>
        <v>4.0888746150726458</v>
      </c>
      <c r="N85" s="45"/>
      <c r="O85" s="45">
        <f t="shared" ca="1" si="8"/>
        <v>10.60714822946403</v>
      </c>
      <c r="P85" s="45">
        <f t="shared" ca="1" si="5"/>
        <v>0.43371299133768232</v>
      </c>
    </row>
    <row r="86" spans="1:16" x14ac:dyDescent="0.25">
      <c r="B86" s="84" t="s">
        <v>74</v>
      </c>
      <c r="C86" s="44"/>
      <c r="D86" s="44"/>
      <c r="E86" s="44"/>
      <c r="F86" s="104">
        <f ca="1">+F64-F87</f>
        <v>-0.44748888310658613</v>
      </c>
      <c r="G86" s="44"/>
      <c r="H86" s="44"/>
      <c r="I86" s="44"/>
      <c r="J86" s="44"/>
      <c r="K86" s="106">
        <f ca="1">+K64-K87</f>
        <v>-0.16675136087534881</v>
      </c>
      <c r="L86" s="44"/>
      <c r="M86" s="44"/>
      <c r="N86" s="44"/>
      <c r="O86" s="44"/>
      <c r="P86" s="44">
        <f ca="1">+P64-P87</f>
        <v>2.1572152952842316E-9</v>
      </c>
    </row>
    <row r="87" spans="1:16" ht="15.75" thickBot="1" x14ac:dyDescent="0.3">
      <c r="B87" s="97" t="s">
        <v>79</v>
      </c>
      <c r="C87" s="94"/>
      <c r="D87" s="94"/>
      <c r="E87" s="94"/>
      <c r="F87" s="105">
        <f ca="1">SUM(F65:F85)</f>
        <v>0.23852230438082173</v>
      </c>
      <c r="G87" s="94"/>
      <c r="H87" s="94"/>
      <c r="I87" s="94"/>
      <c r="J87" s="94"/>
      <c r="K87" s="107">
        <f ca="1">SUM(K65:K85)</f>
        <v>1.1809732971916385</v>
      </c>
      <c r="L87" s="94"/>
      <c r="M87" s="94"/>
      <c r="N87" s="94"/>
      <c r="O87" s="94"/>
      <c r="P87" s="94">
        <f ca="1">SUM(P65:P85)</f>
        <v>1.0766180702412309</v>
      </c>
    </row>
    <row r="88" spans="1:16" ht="19.5" thickTop="1" x14ac:dyDescent="0.3">
      <c r="B88" s="82" t="s">
        <v>60</v>
      </c>
      <c r="P88" s="122">
        <f>+P56+1</f>
        <v>6</v>
      </c>
    </row>
  </sheetData>
  <mergeCells count="13">
    <mergeCell ref="R11:S12"/>
    <mergeCell ref="B59:P59"/>
    <mergeCell ref="C61:K61"/>
    <mergeCell ref="M61:P61"/>
    <mergeCell ref="E63:F63"/>
    <mergeCell ref="J63:K63"/>
    <mergeCell ref="O63:P63"/>
    <mergeCell ref="B2:P2"/>
    <mergeCell ref="C4:K4"/>
    <mergeCell ref="M4:P4"/>
    <mergeCell ref="E6:F6"/>
    <mergeCell ref="J6:K6"/>
    <mergeCell ref="O6:P6"/>
  </mergeCells>
  <printOptions horizontalCentered="1" verticalCentered="1"/>
  <pageMargins left="0" right="0" top="0" bottom="0" header="0.31496062992125984" footer="0.31496062992125984"/>
  <pageSetup scale="6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tabColor rgb="FF7030A0"/>
    <pageSetUpPr fitToPage="1"/>
  </sheetPr>
  <dimension ref="A2:BI88"/>
  <sheetViews>
    <sheetView view="pageBreakPreview" zoomScale="70" zoomScaleNormal="100" zoomScaleSheetLayoutView="70" workbookViewId="0">
      <selection activeCell="S28" sqref="S28"/>
    </sheetView>
  </sheetViews>
  <sheetFormatPr baseColWidth="10" defaultRowHeight="15" x14ac:dyDescent="0.25"/>
  <cols>
    <col min="2" max="2" width="66.140625" style="10" customWidth="1"/>
    <col min="3" max="3" width="25.7109375" customWidth="1"/>
    <col min="4" max="4" width="2" customWidth="1"/>
    <col min="5" max="5" width="11.7109375" customWidth="1"/>
    <col min="6" max="6" width="14.7109375" customWidth="1"/>
    <col min="7" max="7" width="1.140625" customWidth="1"/>
    <col min="8" max="8" width="25.7109375" customWidth="1"/>
    <col min="9" max="9" width="1.5703125" customWidth="1"/>
    <col min="10" max="10" width="11.7109375" customWidth="1"/>
    <col min="11" max="11" width="14.7109375" customWidth="1"/>
    <col min="12" max="12" width="2.42578125" customWidth="1"/>
    <col min="13" max="13" width="25.7109375" customWidth="1"/>
    <col min="14" max="14" width="1" customWidth="1"/>
    <col min="16" max="16" width="16.140625" customWidth="1"/>
    <col min="18" max="18" width="14.5703125" bestFit="1" customWidth="1"/>
  </cols>
  <sheetData>
    <row r="2" spans="1:61" ht="26.25" x14ac:dyDescent="0.4">
      <c r="B2" s="532" t="s">
        <v>105</v>
      </c>
      <c r="C2" s="532"/>
      <c r="D2" s="532"/>
      <c r="E2" s="532"/>
      <c r="F2" s="532"/>
      <c r="G2" s="532"/>
      <c r="H2" s="532"/>
      <c r="I2" s="532"/>
      <c r="J2" s="532"/>
      <c r="K2" s="532"/>
      <c r="L2" s="532"/>
      <c r="M2" s="532"/>
      <c r="N2" s="532"/>
      <c r="O2" s="532"/>
      <c r="P2" s="532"/>
      <c r="BG2" t="s">
        <v>93</v>
      </c>
      <c r="BH2" t="s">
        <v>94</v>
      </c>
      <c r="BI2" t="s">
        <v>100</v>
      </c>
    </row>
    <row r="3" spans="1:61" ht="8.25" customHeight="1" x14ac:dyDescent="0.25">
      <c r="B3"/>
      <c r="BG3" t="s">
        <v>103</v>
      </c>
    </row>
    <row r="4" spans="1:61" s="11" customFormat="1" ht="15" customHeight="1" x14ac:dyDescent="0.25">
      <c r="B4" s="22"/>
      <c r="C4" s="533" t="s">
        <v>57</v>
      </c>
      <c r="D4" s="533"/>
      <c r="E4" s="533"/>
      <c r="F4" s="533"/>
      <c r="G4" s="533"/>
      <c r="H4" s="533"/>
      <c r="I4" s="533"/>
      <c r="J4" s="533"/>
      <c r="K4" s="534"/>
      <c r="L4" s="22"/>
      <c r="M4" s="535" t="s">
        <v>56</v>
      </c>
      <c r="N4" s="535"/>
      <c r="O4" s="535"/>
      <c r="P4" s="535"/>
      <c r="BG4" s="11" t="s">
        <v>120</v>
      </c>
      <c r="BI4" t="s">
        <v>103</v>
      </c>
    </row>
    <row r="5" spans="1:61" s="12" customFormat="1" ht="30.75" customHeight="1" x14ac:dyDescent="0.25">
      <c r="B5" s="23"/>
      <c r="C5" s="144" t="s">
        <v>41</v>
      </c>
      <c r="D5" s="25"/>
      <c r="E5" s="24" t="s">
        <v>67</v>
      </c>
      <c r="F5" s="40" t="s">
        <v>55</v>
      </c>
      <c r="G5" s="25"/>
      <c r="H5" s="144" t="s">
        <v>41</v>
      </c>
      <c r="I5" s="25"/>
      <c r="J5" s="24" t="s">
        <v>58</v>
      </c>
      <c r="K5" s="47" t="s">
        <v>55</v>
      </c>
      <c r="L5" s="26"/>
      <c r="M5" s="143" t="s">
        <v>41</v>
      </c>
      <c r="N5" s="28"/>
      <c r="O5" s="27" t="s">
        <v>58</v>
      </c>
      <c r="P5" s="27" t="s">
        <v>55</v>
      </c>
      <c r="Q5" s="13"/>
      <c r="BG5" s="12" t="s">
        <v>121</v>
      </c>
      <c r="BI5" s="11" t="s">
        <v>120</v>
      </c>
    </row>
    <row r="6" spans="1:61" s="11" customFormat="1" x14ac:dyDescent="0.25">
      <c r="B6" s="29"/>
      <c r="C6" s="135" t="str">
        <f>VLOOKUP($J$6,Actualización!$N$6:$P$24,2,FALSE)</f>
        <v>Septiembre-octubre 2025</v>
      </c>
      <c r="D6" s="30"/>
      <c r="E6" s="536" t="str">
        <f>$R$11</f>
        <v>Noviembre-diciembre 2025</v>
      </c>
      <c r="F6" s="537"/>
      <c r="G6" s="30"/>
      <c r="H6" s="135" t="str">
        <f>VLOOKUP($J$6,Actualización!$N$6:$P$24,3,FALSE)</f>
        <v>Noviembre-diciembre 2024</v>
      </c>
      <c r="I6" s="30"/>
      <c r="J6" s="536" t="str">
        <f>$R$11</f>
        <v>Noviembre-diciembre 2025</v>
      </c>
      <c r="K6" s="538"/>
      <c r="L6" s="29"/>
      <c r="M6" s="136" t="str">
        <f>VLOOKUP($J$6,Actualización!$N$6:$P$24,3,FALSE)</f>
        <v>Noviembre-diciembre 2024</v>
      </c>
      <c r="N6" s="31"/>
      <c r="O6" s="539" t="str">
        <f>$R$11</f>
        <v>Noviembre-diciembre 2025</v>
      </c>
      <c r="P6" s="539"/>
      <c r="BG6" s="11" t="s">
        <v>134</v>
      </c>
      <c r="BI6" s="12" t="s">
        <v>121</v>
      </c>
    </row>
    <row r="7" spans="1:61" x14ac:dyDescent="0.25">
      <c r="A7">
        <v>3</v>
      </c>
      <c r="B7" s="91" t="s">
        <v>42</v>
      </c>
      <c r="C7" s="87">
        <f ca="1">HLOOKUP(C$6,DContriAgreDes!$AC$50:$AU$112,'Contri BIMESTRAL_prueba'!$A7,FALSE)</f>
        <v>100</v>
      </c>
      <c r="D7" s="87"/>
      <c r="E7" s="87">
        <f ca="1">HLOOKUP(E$6,DContriAgreDes!$AC$160:$AU$200,'Contri BIMESTRAL_prueba'!$A7,FALSE)</f>
        <v>1.2056718546199932</v>
      </c>
      <c r="F7" s="88">
        <f ca="1">+(C7/100)*E7</f>
        <v>1.2056718546199932</v>
      </c>
      <c r="G7" s="87"/>
      <c r="H7" s="87">
        <f ca="1">HLOOKUP(H$6,DContriAgreDes!$AC$50:$AU$112,'Contri BIMESTRAL_prueba'!$A7,FALSE)</f>
        <v>100</v>
      </c>
      <c r="I7" s="87"/>
      <c r="J7" s="87">
        <f ca="1">HLOOKUP(J$6,DContriAgreDes!$AC$116:$AU$156,'Contri BIMESTRAL_prueba'!$A7,FALSE)</f>
        <v>0.7435659541742865</v>
      </c>
      <c r="K7" s="89">
        <f ca="1">+(H7/100)*J7</f>
        <v>0.7435659541742865</v>
      </c>
      <c r="L7" s="90"/>
      <c r="M7" s="90">
        <f ca="1">HLOOKUP(M$6,DContriAgreOri!$AC$49:$AU$111,'Contri BIMESTRAL_prueba'!$A7,FALSE)</f>
        <v>100.00000000000001</v>
      </c>
      <c r="N7" s="90"/>
      <c r="O7" s="90">
        <f ca="1">HLOOKUP(O$6,DContriAgreOri!$AC$115:$AU$155,'Contri BIMESTRAL_prueba'!$A7,FALSE)</f>
        <v>0.78829634987111774</v>
      </c>
      <c r="P7" s="90">
        <f ca="1">+(M7/100)*O7</f>
        <v>0.78829634987111796</v>
      </c>
      <c r="BG7" t="s">
        <v>122</v>
      </c>
      <c r="BI7" s="11" t="s">
        <v>134</v>
      </c>
    </row>
    <row r="8" spans="1:61" x14ac:dyDescent="0.25">
      <c r="A8">
        <v>4</v>
      </c>
      <c r="B8" s="2" t="s">
        <v>43</v>
      </c>
      <c r="C8" s="52">
        <f ca="1">HLOOKUP(C$6,DContriAgreDes!$AC$50:$AU$112,'Contri BIMESTRAL_prueba'!$A8,FALSE)</f>
        <v>10.8497246784016</v>
      </c>
      <c r="D8" s="52"/>
      <c r="E8" s="52">
        <f ca="1">HLOOKUP(E$6,DContriAgreDes!$AC$160:$AU$200,'Contri BIMESTRAL_prueba'!$A8,FALSE)</f>
        <v>0.56031580357010569</v>
      </c>
      <c r="F8" s="62">
        <f t="shared" ref="F8:F53" ca="1" si="0">+(C8/100)*E8</f>
        <v>6.0792722016929986E-2</v>
      </c>
      <c r="G8" s="52"/>
      <c r="H8" s="52">
        <f ca="1">HLOOKUP(H$6,DContriAgreDes!$AC$50:$AU$112,'Contri BIMESTRAL_prueba'!$A8,FALSE)</f>
        <v>10.893182337451965</v>
      </c>
      <c r="I8" s="52"/>
      <c r="J8" s="52">
        <f ca="1">HLOOKUP(J$6,DContriAgreDes!$AC$116:$AU$156,'Contri BIMESTRAL_prueba'!$A8,FALSE)</f>
        <v>-0.27544576712776347</v>
      </c>
      <c r="K8" s="53">
        <f t="shared" ref="K8:K53" ca="1" si="1">+(H8/100)*J8</f>
        <v>-3.0004809654020602E-2</v>
      </c>
      <c r="L8" s="15"/>
      <c r="M8" s="15">
        <f ca="1">HLOOKUP(M$6,DContriAgreOri!$AC$49:$AU$111,'Contri BIMESTRAL_prueba'!$A8,FALSE)</f>
        <v>11.244704096349011</v>
      </c>
      <c r="N8" s="15"/>
      <c r="O8" s="15">
        <f ca="1">HLOOKUP(O$6,DContriAgreOri!$AC$115:$AU$155,'Contri BIMESTRAL_prueba'!$A8,FALSE)</f>
        <v>-0.2126027139124318</v>
      </c>
      <c r="P8" s="15">
        <f t="shared" ref="P8:P53" ca="1" si="2">+(M8/100)*O8</f>
        <v>-2.3906546080260386E-2</v>
      </c>
      <c r="BG8" s="11" t="s">
        <v>123</v>
      </c>
      <c r="BI8" t="s">
        <v>122</v>
      </c>
    </row>
    <row r="9" spans="1:61" x14ac:dyDescent="0.25">
      <c r="A9">
        <v>5</v>
      </c>
      <c r="B9" s="3" t="s">
        <v>44</v>
      </c>
      <c r="C9" s="54">
        <f ca="1">HLOOKUP(C$6,DContriAgreDes!$AC$50:$AU$112,'Contri BIMESTRAL_prueba'!$A9,FALSE)</f>
        <v>3.9830705510165201</v>
      </c>
      <c r="D9" s="54"/>
      <c r="E9" s="54">
        <f ca="1">HLOOKUP(E$6,DContriAgreDes!$AC$160:$AU$200,'Contri BIMESTRAL_prueba'!$A9,FALSE)</f>
        <v>1.1819024771022555</v>
      </c>
      <c r="F9" s="63">
        <f t="shared" ca="1" si="0"/>
        <v>4.7076009507194712E-2</v>
      </c>
      <c r="G9" s="54"/>
      <c r="H9" s="54">
        <f ca="1">HLOOKUP(H$6,DContriAgreDes!$AC$50:$AU$112,'Contri BIMESTRAL_prueba'!$A9,FALSE)</f>
        <v>3.9141083701899158</v>
      </c>
      <c r="I9" s="54"/>
      <c r="J9" s="54">
        <f ca="1">HLOOKUP(J$6,DContriAgreDes!$AC$116:$AU$156,'Contri BIMESTRAL_prueba'!$A9,FALSE)</f>
        <v>2.5178583123982605</v>
      </c>
      <c r="K9" s="55">
        <f t="shared" ca="1" si="1"/>
        <v>9.8551702955102877E-2</v>
      </c>
      <c r="L9" s="16"/>
      <c r="M9" s="16">
        <f ca="1">HLOOKUP(M$6,DContriAgreOri!$AC$49:$AU$111,'Contri BIMESTRAL_prueba'!$A9,FALSE)</f>
        <v>3.8292446815199201</v>
      </c>
      <c r="N9" s="16"/>
      <c r="O9" s="16">
        <f ca="1">HLOOKUP(O$6,DContriAgreOri!$AC$115:$AU$155,'Contri BIMESTRAL_prueba'!$A9,FALSE)</f>
        <v>2.5585591197699245</v>
      </c>
      <c r="P9" s="16">
        <f t="shared" ca="1" si="2"/>
        <v>9.7973489017332716E-2</v>
      </c>
      <c r="R9" s="132" t="s">
        <v>92</v>
      </c>
      <c r="BG9" s="12" t="s">
        <v>104</v>
      </c>
      <c r="BH9" t="s">
        <v>103</v>
      </c>
      <c r="BI9" s="11" t="s">
        <v>123</v>
      </c>
    </row>
    <row r="10" spans="1:61" x14ac:dyDescent="0.25">
      <c r="A10">
        <v>6</v>
      </c>
      <c r="B10" s="2" t="s">
        <v>45</v>
      </c>
      <c r="C10" s="52">
        <f ca="1">HLOOKUP(C$6,DContriAgreDes!$AC$50:$AU$112,'Contri BIMESTRAL_prueba'!$A10,FALSE)</f>
        <v>18.979660549097396</v>
      </c>
      <c r="D10" s="52"/>
      <c r="E10" s="52">
        <f ca="1">HLOOKUP(E$6,DContriAgreDes!$AC$160:$AU$200,'Contri BIMESTRAL_prueba'!$A10,FALSE)</f>
        <v>4.4297315344686581</v>
      </c>
      <c r="F10" s="62">
        <f t="shared" ca="1" si="0"/>
        <v>0.84074800847847464</v>
      </c>
      <c r="G10" s="52"/>
      <c r="H10" s="52">
        <f ca="1">HLOOKUP(H$6,DContriAgreDes!$AC$50:$AU$112,'Contri BIMESTRAL_prueba'!$A10,FALSE)</f>
        <v>18.801300254042104</v>
      </c>
      <c r="I10" s="52"/>
      <c r="J10" s="52">
        <f ca="1">HLOOKUP(J$6,DContriAgreDes!$AC$116:$AU$156,'Contri BIMESTRAL_prueba'!$A10,FALSE)</f>
        <v>4.9630031158600474</v>
      </c>
      <c r="K10" s="53">
        <f t="shared" ca="1" si="1"/>
        <v>0.93310911743031266</v>
      </c>
      <c r="L10" s="15"/>
      <c r="M10" s="15">
        <f ca="1">HLOOKUP(M$6,DContriAgreOri!$AC$49:$AU$111,'Contri BIMESTRAL_prueba'!$A10,FALSE)</f>
        <v>19.816430788297343</v>
      </c>
      <c r="N10" s="15"/>
      <c r="O10" s="15">
        <f ca="1">HLOOKUP(O$6,DContriAgreOri!$AC$115:$AU$155,'Contri BIMESTRAL_prueba'!$A10,FALSE)</f>
        <v>5.0736361698075427</v>
      </c>
      <c r="P10" s="15">
        <f t="shared" ca="1" si="2"/>
        <v>1.0054136000399319</v>
      </c>
      <c r="BG10" s="11" t="s">
        <v>124</v>
      </c>
      <c r="BH10" s="11" t="s">
        <v>120</v>
      </c>
      <c r="BI10" s="12" t="s">
        <v>104</v>
      </c>
    </row>
    <row r="11" spans="1:61" x14ac:dyDescent="0.25">
      <c r="A11">
        <v>7</v>
      </c>
      <c r="B11" s="76" t="s">
        <v>46</v>
      </c>
      <c r="C11" s="77">
        <f ca="1">HLOOKUP(C$6,DContriAgreDes!$AC$50:$AU$112,'Contri BIMESTRAL_prueba'!$A11,FALSE)</f>
        <v>66.187544221484487</v>
      </c>
      <c r="D11" s="77"/>
      <c r="E11" s="77">
        <f ca="1">HLOOKUP(E$6,DContriAgreDes!$AC$160:$AU$200,'Contri BIMESTRAL_prueba'!$A11,FALSE)</f>
        <v>0.39849986689148409</v>
      </c>
      <c r="F11" s="78">
        <f t="shared" ca="1" si="0"/>
        <v>0.26375727562135781</v>
      </c>
      <c r="G11" s="77"/>
      <c r="H11" s="77">
        <f ca="1">HLOOKUP(H$6,DContriAgreDes!$AC$50:$AU$112,'Contri BIMESTRAL_prueba'!$A11,FALSE)</f>
        <v>66.391409038316013</v>
      </c>
      <c r="I11" s="77"/>
      <c r="J11" s="77">
        <f ca="1">HLOOKUP(J$6,DContriAgreDes!$AC$116:$AU$156,'Contri BIMESTRAL_prueba'!$A11,FALSE)</f>
        <v>-0.34407235714343187</v>
      </c>
      <c r="K11" s="79">
        <f t="shared" ca="1" si="1"/>
        <v>-0.2284344860188714</v>
      </c>
      <c r="L11" s="77"/>
      <c r="M11" s="77">
        <f ca="1">HLOOKUP(M$6,DContriAgreOri!$AC$49:$AU$111,'Contri BIMESTRAL_prueba'!$A11,FALSE)</f>
        <v>65.10962043383374</v>
      </c>
      <c r="N11" s="77"/>
      <c r="O11" s="77">
        <f ca="1">HLOOKUP(O$6,DContriAgreOri!$AC$115:$AU$155,'Contri BIMESTRAL_prueba'!$A11,FALSE)</f>
        <v>-0.44722145708601602</v>
      </c>
      <c r="P11" s="77">
        <f t="shared" ca="1" si="2"/>
        <v>-0.29118419320736566</v>
      </c>
      <c r="R11" s="541" t="str">
        <f>Actualización!D7</f>
        <v>Noviembre-diciembre 2025</v>
      </c>
      <c r="S11" s="542"/>
      <c r="BG11" t="s">
        <v>125</v>
      </c>
      <c r="BH11" s="12" t="s">
        <v>121</v>
      </c>
      <c r="BI11" s="11" t="s">
        <v>124</v>
      </c>
    </row>
    <row r="12" spans="1:61" s="14" customFormat="1" x14ac:dyDescent="0.25">
      <c r="B12" s="2" t="s">
        <v>74</v>
      </c>
      <c r="C12" s="52"/>
      <c r="D12" s="52"/>
      <c r="E12" s="52"/>
      <c r="F12" s="62">
        <f ca="1">+F7-F13</f>
        <v>-6.7021610039639246E-3</v>
      </c>
      <c r="G12" s="52"/>
      <c r="H12" s="52"/>
      <c r="I12" s="52"/>
      <c r="J12" s="52"/>
      <c r="K12" s="53">
        <f ca="1">+K7-K13</f>
        <v>-2.9655570538237086E-2</v>
      </c>
      <c r="L12" s="15"/>
      <c r="M12" s="15"/>
      <c r="N12" s="15"/>
      <c r="O12" s="15"/>
      <c r="P12" s="15">
        <f ca="1">+P7-SUM(P8:P11)</f>
        <v>1.0147938045435012E-10</v>
      </c>
      <c r="R12" s="543"/>
      <c r="S12" s="544"/>
      <c r="BG12" s="11" t="s">
        <v>135</v>
      </c>
      <c r="BH12" s="11" t="s">
        <v>134</v>
      </c>
      <c r="BI12" t="s">
        <v>125</v>
      </c>
    </row>
    <row r="13" spans="1:61" ht="15.75" thickBot="1" x14ac:dyDescent="0.3">
      <c r="B13" s="101" t="s">
        <v>75</v>
      </c>
      <c r="C13" s="94"/>
      <c r="D13" s="94"/>
      <c r="E13" s="94"/>
      <c r="F13" s="95">
        <f ca="1">SUM(F8:F11)</f>
        <v>1.2123740156239571</v>
      </c>
      <c r="G13" s="94"/>
      <c r="H13" s="94"/>
      <c r="I13" s="94"/>
      <c r="J13" s="94"/>
      <c r="K13" s="96">
        <f ca="1">SUM(K8:K11)</f>
        <v>0.77322152471252359</v>
      </c>
      <c r="L13" s="94"/>
      <c r="M13" s="94"/>
      <c r="N13" s="94"/>
      <c r="O13" s="94"/>
      <c r="P13" s="94">
        <f ca="1">SUM(P8:P11)</f>
        <v>0.78829634976963858</v>
      </c>
      <c r="BG13" s="12" t="s">
        <v>122</v>
      </c>
      <c r="BH13" t="s">
        <v>122</v>
      </c>
      <c r="BI13" s="11" t="s">
        <v>135</v>
      </c>
    </row>
    <row r="14" spans="1:61" ht="15.75" thickTop="1" x14ac:dyDescent="0.25">
      <c r="A14">
        <v>9</v>
      </c>
      <c r="B14" s="103" t="s">
        <v>43</v>
      </c>
      <c r="C14" s="87">
        <f ca="1">HLOOKUP(C$6,DContriAgreDes!$AC$50:$AU$112,'Contri BIMESTRAL_prueba'!$A14,FALSE)</f>
        <v>99.999999999999986</v>
      </c>
      <c r="D14" s="87"/>
      <c r="E14" s="87">
        <f ca="1">HLOOKUP(E$6,DContriAgreDes!$AC$160:$AU$200,'Contri BIMESTRAL_prueba'!$A14,FALSE)</f>
        <v>0.56031580357010569</v>
      </c>
      <c r="F14" s="88">
        <f t="shared" ca="1" si="0"/>
        <v>0.56031580357010558</v>
      </c>
      <c r="G14" s="87"/>
      <c r="H14" s="87">
        <f ca="1">HLOOKUP(H$6,DContriAgreDes!$AC$50:$AU$112,'Contri BIMESTRAL_prueba'!$A14,FALSE)</f>
        <v>100.00000000000001</v>
      </c>
      <c r="I14" s="87"/>
      <c r="J14" s="87">
        <f ca="1">HLOOKUP(J$6,DContriAgreDes!$AC$116:$AU$156,'Contri BIMESTRAL_prueba'!$A14,FALSE)</f>
        <v>-0.27544576712776347</v>
      </c>
      <c r="K14" s="89">
        <f t="shared" ca="1" si="1"/>
        <v>-0.27544576712776353</v>
      </c>
      <c r="L14" s="90"/>
      <c r="M14" s="90">
        <f ca="1">HLOOKUP(M$6,DContriAgreOri!$AC$49:$AU$111,'Contri BIMESTRAL_prueba'!$A14,FALSE)</f>
        <v>100</v>
      </c>
      <c r="N14" s="90"/>
      <c r="O14" s="90">
        <f ca="1">HLOOKUP(O$6,DContriAgreOri!$AC$115:$AU$155,'Contri BIMESTRAL_prueba'!$A14,FALSE)</f>
        <v>-0.2126027139124318</v>
      </c>
      <c r="P14" s="90">
        <f t="shared" ca="1" si="2"/>
        <v>-0.2126027139124318</v>
      </c>
      <c r="R14" s="137"/>
      <c r="S14" s="137"/>
      <c r="T14" s="137"/>
      <c r="BG14" s="11" t="s">
        <v>126</v>
      </c>
      <c r="BH14" s="11" t="s">
        <v>123</v>
      </c>
      <c r="BI14" s="12" t="s">
        <v>122</v>
      </c>
    </row>
    <row r="15" spans="1:61" x14ac:dyDescent="0.25">
      <c r="A15">
        <v>10</v>
      </c>
      <c r="B15" s="4" t="s">
        <v>47</v>
      </c>
      <c r="C15" s="56">
        <f ca="1">HLOOKUP(C$6,DContriAgreDes!$AC$50:$AU$112,'Contri BIMESTRAL_prueba'!$A15,FALSE)</f>
        <v>65.798816400463693</v>
      </c>
      <c r="D15" s="56"/>
      <c r="E15" s="56">
        <f ca="1">HLOOKUP(E$6,DContriAgreDes!$AC$160:$AU$200,'Contri BIMESTRAL_prueba'!$A15,FALSE)</f>
        <v>1.5416453184699606</v>
      </c>
      <c r="F15" s="64">
        <f t="shared" ca="1" si="0"/>
        <v>1.014384372646393</v>
      </c>
      <c r="G15" s="56"/>
      <c r="H15" s="56">
        <f ca="1">HLOOKUP(H$6,DContriAgreDes!$AC$50:$AU$112,'Contri BIMESTRAL_prueba'!$A15,FALSE)</f>
        <v>64.932988540631953</v>
      </c>
      <c r="I15" s="56"/>
      <c r="J15" s="56">
        <f ca="1">HLOOKUP(J$6,DContriAgreDes!$AC$116:$AU$156,'Contri BIMESTRAL_prueba'!$A15,FALSE)</f>
        <v>1.7774341917063765</v>
      </c>
      <c r="K15" s="57">
        <f t="shared" ca="1" si="1"/>
        <v>1.1541411400179757</v>
      </c>
      <c r="L15" s="17"/>
      <c r="M15" s="17">
        <f ca="1">HLOOKUP(M$6,DContriAgreOri!$AC$49:$AU$111,'Contri BIMESTRAL_prueba'!$A15,FALSE)</f>
        <v>63.839500194444852</v>
      </c>
      <c r="N15" s="17"/>
      <c r="O15" s="17">
        <f ca="1">HLOOKUP(O$6,DContriAgreOri!$AC$115:$AU$155,'Contri BIMESTRAL_prueba'!$A15,FALSE)</f>
        <v>1.9140526523072907</v>
      </c>
      <c r="P15" s="17">
        <f t="shared" ca="1" si="2"/>
        <v>1.2219216466914897</v>
      </c>
      <c r="R15" s="137"/>
      <c r="S15" s="137"/>
      <c r="T15" s="137"/>
      <c r="BG15" t="s">
        <v>119</v>
      </c>
      <c r="BH15" s="12" t="s">
        <v>104</v>
      </c>
      <c r="BI15" s="11" t="s">
        <v>126</v>
      </c>
    </row>
    <row r="16" spans="1:61" x14ac:dyDescent="0.25">
      <c r="A16">
        <v>11</v>
      </c>
      <c r="B16" s="5" t="s">
        <v>48</v>
      </c>
      <c r="C16" s="58">
        <f ca="1">HLOOKUP(C$6,DContriAgreDes!$AC$50:$AU$112,'Contri BIMESTRAL_prueba'!$A16,FALSE)</f>
        <v>27.510348436123483</v>
      </c>
      <c r="D16" s="58"/>
      <c r="E16" s="58">
        <f ca="1">HLOOKUP(E$6,DContriAgreDes!$AC$160:$AU$200,'Contri BIMESTRAL_prueba'!$A16,FALSE)</f>
        <v>0.19780820648772135</v>
      </c>
      <c r="F16" s="65">
        <f t="shared" ca="1" si="0"/>
        <v>5.4417726840018762E-2</v>
      </c>
      <c r="G16" s="58"/>
      <c r="H16" s="58">
        <f ca="1">HLOOKUP(H$6,DContriAgreDes!$AC$50:$AU$112,'Contri BIMESTRAL_prueba'!$A16,FALSE)</f>
        <v>26.769876461564991</v>
      </c>
      <c r="I16" s="58"/>
      <c r="J16" s="58">
        <f ca="1">HLOOKUP(J$6,DContriAgreDes!$AC$116:$AU$156,'Contri BIMESTRAL_prueba'!$A16,FALSE)</f>
        <v>1.8503575131506977</v>
      </c>
      <c r="K16" s="59">
        <f t="shared" ca="1" si="1"/>
        <v>0.49533842036772796</v>
      </c>
      <c r="L16" s="18"/>
      <c r="M16" s="18">
        <f ca="1">HLOOKUP(M$6,DContriAgreOri!$AC$49:$AU$111,'Contri BIMESTRAL_prueba'!$A16,FALSE)</f>
        <v>26.59652778088088</v>
      </c>
      <c r="N16" s="18"/>
      <c r="O16" s="18">
        <f ca="1">HLOOKUP(O$6,DContriAgreOri!$AC$115:$AU$155,'Contri BIMESTRAL_prueba'!$A16,FALSE)</f>
        <v>1.6549103073469951</v>
      </c>
      <c r="P16" s="18">
        <f t="shared" ca="1" si="2"/>
        <v>0.44014867964220472</v>
      </c>
      <c r="R16" s="137"/>
      <c r="S16" s="137"/>
      <c r="T16" s="137"/>
      <c r="BG16" t="s">
        <v>127</v>
      </c>
      <c r="BH16" s="11" t="s">
        <v>124</v>
      </c>
      <c r="BI16" t="s">
        <v>119</v>
      </c>
    </row>
    <row r="17" spans="1:61" x14ac:dyDescent="0.25">
      <c r="A17">
        <v>12</v>
      </c>
      <c r="B17" s="6" t="s">
        <v>4</v>
      </c>
      <c r="C17" s="56">
        <f ca="1">HLOOKUP(C$6,DContriAgreDes!$AC$50:$AU$112,'Contri BIMESTRAL_prueba'!$A17,FALSE)</f>
        <v>6.690835163412812</v>
      </c>
      <c r="D17" s="56"/>
      <c r="E17" s="56">
        <f ca="1">HLOOKUP(E$6,DContriAgreDes!$AC$160:$AU$200,'Contri BIMESTRAL_prueba'!$A17,FALSE)</f>
        <v>-2.53042261477799</v>
      </c>
      <c r="F17" s="64">
        <f t="shared" ca="1" si="0"/>
        <v>-0.16930640609251568</v>
      </c>
      <c r="G17" s="56"/>
      <c r="H17" s="56">
        <f ca="1">HLOOKUP(H$6,DContriAgreDes!$AC$50:$AU$112,'Contri BIMESTRAL_prueba'!$A17,FALSE)</f>
        <v>8.2971349978030648</v>
      </c>
      <c r="I17" s="56"/>
      <c r="J17" s="56">
        <f ca="1">HLOOKUP(J$6,DContriAgreDes!$AC$116:$AU$156,'Contri BIMESTRAL_prueba'!$A17,FALSE)</f>
        <v>-22.254391053648732</v>
      </c>
      <c r="K17" s="57">
        <f t="shared" ca="1" si="1"/>
        <v>-1.8464768686602431</v>
      </c>
      <c r="L17" s="56"/>
      <c r="M17" s="56">
        <f ca="1">HLOOKUP(M$6,DContriAgreOri!$AC$49:$AU$111,'Contri BIMESTRAL_prueba'!$A17,FALSE)</f>
        <v>9.5639720246742677</v>
      </c>
      <c r="N17" s="56"/>
      <c r="O17" s="56">
        <f ca="1">HLOOKUP(O$6,DContriAgreOri!$AC$115:$AU$155,'Contri BIMESTRAL_prueba'!$A17,FALSE)</f>
        <v>-19.601406564406062</v>
      </c>
      <c r="P17" s="56">
        <f t="shared" ca="1" si="2"/>
        <v>-1.8746730402624614</v>
      </c>
      <c r="R17" s="137"/>
      <c r="S17" s="137"/>
      <c r="T17" s="137"/>
      <c r="BG17" t="s">
        <v>128</v>
      </c>
      <c r="BH17" t="s">
        <v>125</v>
      </c>
      <c r="BI17" t="s">
        <v>127</v>
      </c>
    </row>
    <row r="18" spans="1:61" x14ac:dyDescent="0.25">
      <c r="B18" s="5" t="s">
        <v>74</v>
      </c>
      <c r="C18" s="58"/>
      <c r="D18" s="58"/>
      <c r="E18" s="58"/>
      <c r="F18" s="65">
        <f ca="1">+F14-SUM(F15:F17)</f>
        <v>-0.33917988982379055</v>
      </c>
      <c r="G18" s="58"/>
      <c r="H18" s="58"/>
      <c r="I18" s="58"/>
      <c r="J18" s="58"/>
      <c r="K18" s="59">
        <f ca="1">+K14-SUM(K15:K17)</f>
        <v>-7.8448458853224212E-2</v>
      </c>
      <c r="L18" s="18"/>
      <c r="M18" s="18"/>
      <c r="N18" s="18"/>
      <c r="O18" s="18"/>
      <c r="P18" s="18">
        <f ca="1">+P14-SUM(P15:P17)</f>
        <v>1.6335155450519778E-11</v>
      </c>
      <c r="R18" s="138"/>
      <c r="T18" s="137"/>
      <c r="BG18" t="s">
        <v>136</v>
      </c>
      <c r="BH18" s="11" t="s">
        <v>135</v>
      </c>
      <c r="BI18" t="s">
        <v>128</v>
      </c>
    </row>
    <row r="19" spans="1:61" ht="15.75" thickBot="1" x14ac:dyDescent="0.3">
      <c r="B19" s="97" t="s">
        <v>76</v>
      </c>
      <c r="C19" s="94"/>
      <c r="D19" s="94"/>
      <c r="E19" s="94"/>
      <c r="F19" s="95">
        <f ca="1">SUM(F15:F17)</f>
        <v>0.89949569339389612</v>
      </c>
      <c r="G19" s="94"/>
      <c r="H19" s="94"/>
      <c r="I19" s="94"/>
      <c r="J19" s="94"/>
      <c r="K19" s="96">
        <f ca="1">SUM(K15:K17)</f>
        <v>-0.19699730827453932</v>
      </c>
      <c r="L19" s="94"/>
      <c r="M19" s="94"/>
      <c r="N19" s="94"/>
      <c r="O19" s="94"/>
      <c r="P19" s="94">
        <f ca="1">SUM(P15:P17)</f>
        <v>-0.21260271392876695</v>
      </c>
      <c r="BG19" t="s">
        <v>122</v>
      </c>
      <c r="BH19" s="12" t="s">
        <v>122</v>
      </c>
      <c r="BI19" t="s">
        <v>136</v>
      </c>
    </row>
    <row r="20" spans="1:61" ht="16.5" thickTop="1" thickBot="1" x14ac:dyDescent="0.3">
      <c r="A20">
        <v>13</v>
      </c>
      <c r="B20" s="103" t="s">
        <v>49</v>
      </c>
      <c r="C20" s="87">
        <f ca="1">HLOOKUP(C$6,DContriAgreDes!$AC$50:$AU$112,'Contri BIMESTRAL_prueba'!$A20,FALSE)</f>
        <v>100</v>
      </c>
      <c r="D20" s="87"/>
      <c r="E20" s="87">
        <f ca="1">HLOOKUP(E$6,DContriAgreDes!$AC$160:$AU$200,'Contri BIMESTRAL_prueba'!$A20,FALSE)</f>
        <v>1.1819024771022555</v>
      </c>
      <c r="F20" s="88">
        <f t="shared" ca="1" si="0"/>
        <v>1.1819024771022555</v>
      </c>
      <c r="G20" s="87"/>
      <c r="H20" s="87">
        <f ca="1">HLOOKUP(H$6,DContriAgreDes!$AC$50:$AU$112,'Contri BIMESTRAL_prueba'!$A20,FALSE)</f>
        <v>100</v>
      </c>
      <c r="I20" s="87"/>
      <c r="J20" s="87">
        <f ca="1">HLOOKUP(J$6,DContriAgreDes!$AC$116:$AU$156,'Contri BIMESTRAL_prueba'!$A20,FALSE)</f>
        <v>2.5178583123982605</v>
      </c>
      <c r="K20" s="89">
        <f t="shared" ca="1" si="1"/>
        <v>2.5178583123982605</v>
      </c>
      <c r="L20" s="90"/>
      <c r="M20" s="90">
        <f ca="1">HLOOKUP(M$6,DContriAgreOri!$AC$49:$AU$111,'Contri BIMESTRAL_prueba'!$A20,FALSE)</f>
        <v>100</v>
      </c>
      <c r="N20" s="90"/>
      <c r="O20" s="90">
        <f ca="1">HLOOKUP(O$6,DContriAgreOri!$AC$115:$AU$155,'Contri BIMESTRAL_prueba'!$A20,FALSE)</f>
        <v>2.5585591197699245</v>
      </c>
      <c r="P20" s="90">
        <f t="shared" ca="1" si="2"/>
        <v>2.5585591197699245</v>
      </c>
      <c r="BG20" t="s">
        <v>129</v>
      </c>
      <c r="BH20" s="11" t="s">
        <v>126</v>
      </c>
      <c r="BI20" t="s">
        <v>122</v>
      </c>
    </row>
    <row r="21" spans="1:61" ht="15.75" thickTop="1" x14ac:dyDescent="0.25">
      <c r="A21">
        <v>15</v>
      </c>
      <c r="B21" s="495" t="s">
        <v>8</v>
      </c>
      <c r="C21" s="492">
        <f ca="1">HLOOKUP(C$6,DContriAgreDes!$AC$50:$AU$112,'Contri BIMESTRAL_prueba'!$A21,FALSE)</f>
        <v>100</v>
      </c>
      <c r="D21" s="492"/>
      <c r="E21" s="492">
        <f ca="1">HLOOKUP(E$6,DContriAgreDes!$AC$160:$AU$200,'Contri BIMESTRAL_prueba'!$A21,FALSE)</f>
        <v>4.4297315344686581</v>
      </c>
      <c r="F21" s="493">
        <f t="shared" ca="1" si="0"/>
        <v>4.4297315344686581</v>
      </c>
      <c r="G21" s="492"/>
      <c r="H21" s="492">
        <f ca="1">HLOOKUP(H$6,DContriAgreDes!$AC$50:$AU$112,'Contri BIMESTRAL_prueba'!$A21,FALSE)</f>
        <v>99.999999999999986</v>
      </c>
      <c r="I21" s="492"/>
      <c r="J21" s="492">
        <f ca="1">HLOOKUP(J$6,DContriAgreDes!$AC$116:$AU$156,'Contri BIMESTRAL_prueba'!$A21,FALSE)</f>
        <v>4.9630031158600474</v>
      </c>
      <c r="K21" s="494">
        <f t="shared" ca="1" si="1"/>
        <v>4.9630031158600465</v>
      </c>
      <c r="L21" s="492"/>
      <c r="M21" s="492">
        <f ca="1">HLOOKUP(M$6,DContriAgreOri!$AC$49:$AU$111,'Contri BIMESTRAL_prueba'!$A21,FALSE)</f>
        <v>100</v>
      </c>
      <c r="N21" s="492"/>
      <c r="O21" s="492">
        <f ca="1">HLOOKUP(O$6,DContriAgreOri!$AC$115:$AU$155,'Contri BIMESTRAL_prueba'!$A21,FALSE)</f>
        <v>5.0736361698075427</v>
      </c>
      <c r="P21" s="492">
        <f t="shared" ca="1" si="2"/>
        <v>5.0736361698075427</v>
      </c>
    </row>
    <row r="22" spans="1:61" x14ac:dyDescent="0.25">
      <c r="A22">
        <v>16</v>
      </c>
      <c r="B22" s="4" t="s">
        <v>9</v>
      </c>
      <c r="C22" s="56">
        <f ca="1">HLOOKUP(C$6,DContriAgreDes!$AC$50:$AU$112,'Contri BIMESTRAL_prueba'!$A22,FALSE)</f>
        <v>73.58630497968835</v>
      </c>
      <c r="D22" s="56"/>
      <c r="E22" s="56">
        <f ca="1">HLOOKUP(E$6,DContriAgreDes!$AC$160:$AU$200,'Contri BIMESTRAL_prueba'!$A22,FALSE)</f>
        <v>4.4254114872927204</v>
      </c>
      <c r="F22" s="64">
        <f t="shared" ca="1" si="0"/>
        <v>3.2564967936453835</v>
      </c>
      <c r="G22" s="56"/>
      <c r="H22" s="56">
        <f ca="1">HLOOKUP(H$6,DContriAgreDes!$AC$50:$AU$112,'Contri BIMESTRAL_prueba'!$A22,FALSE)</f>
        <v>71.568321726538869</v>
      </c>
      <c r="I22" s="56"/>
      <c r="J22" s="56">
        <f ca="1">HLOOKUP(J$6,DContriAgreDes!$AC$116:$AU$156,'Contri BIMESTRAL_prueba'!$A22,FALSE)</f>
        <v>8.1809010322462399</v>
      </c>
      <c r="K22" s="57">
        <f t="shared" ca="1" si="1"/>
        <v>5.8549335708877281</v>
      </c>
      <c r="L22" s="17"/>
      <c r="M22" s="17">
        <f ca="1">HLOOKUP(M$6,DContriAgreOri!$AC$49:$AU$111,'Contri BIMESTRAL_prueba'!$A22,FALSE)</f>
        <v>70.777474745102424</v>
      </c>
      <c r="N22" s="17"/>
      <c r="O22" s="17">
        <f ca="1">HLOOKUP(O$6,DContriAgreOri!$AC$115:$AU$155,'Contri BIMESTRAL_prueba'!$A22,FALSE)</f>
        <v>8.4235816361124591</v>
      </c>
      <c r="P22" s="17">
        <f t="shared" ca="1" si="2"/>
        <v>5.9619983651325814</v>
      </c>
    </row>
    <row r="23" spans="1:61" x14ac:dyDescent="0.25">
      <c r="A23">
        <v>17</v>
      </c>
      <c r="B23" s="7" t="s">
        <v>10</v>
      </c>
      <c r="C23" s="60">
        <f ca="1">HLOOKUP(C$6,DContriAgreDes!$AC$50:$AU$112,'Contri BIMESTRAL_prueba'!$A23,FALSE)</f>
        <v>13.43968964164725</v>
      </c>
      <c r="D23" s="60"/>
      <c r="E23" s="60">
        <f ca="1">HLOOKUP(E$6,DContriAgreDes!$AC$160:$AU$200,'Contri BIMESTRAL_prueba'!$A23,FALSE)</f>
        <v>11.356586892128746</v>
      </c>
      <c r="F23" s="66">
        <f t="shared" ca="1" si="0"/>
        <v>1.5262900321860966</v>
      </c>
      <c r="G23" s="60"/>
      <c r="H23" s="60">
        <f ca="1">HLOOKUP(H$6,DContriAgreDes!$AC$50:$AU$112,'Contri BIMESTRAL_prueba'!$A23,FALSE)</f>
        <v>15.570515784928233</v>
      </c>
      <c r="I23" s="60"/>
      <c r="J23" s="60">
        <f ca="1">HLOOKUP(J$6,DContriAgreDes!$AC$116:$AU$156,'Contri BIMESTRAL_prueba'!$A23,FALSE)</f>
        <v>-3.1565197868984995</v>
      </c>
      <c r="K23" s="61">
        <f t="shared" ca="1" si="1"/>
        <v>-0.49148641167341389</v>
      </c>
      <c r="L23" s="19"/>
      <c r="M23" s="19">
        <f ca="1">HLOOKUP(M$6,DContriAgreOri!$AC$49:$AU$111,'Contri BIMESTRAL_prueba'!$A23,FALSE)</f>
        <v>16.585041553001616</v>
      </c>
      <c r="N23" s="19"/>
      <c r="O23" s="19">
        <f ca="1">HLOOKUP(O$6,DContriAgreOri!$AC$115:$AU$155,'Contri BIMESTRAL_prueba'!$A23,FALSE)</f>
        <v>-3.1461949478676559</v>
      </c>
      <c r="P23" s="19">
        <f t="shared" ca="1" si="2"/>
        <v>-0.52179773944228824</v>
      </c>
    </row>
    <row r="24" spans="1:61" x14ac:dyDescent="0.25">
      <c r="A24">
        <v>18</v>
      </c>
      <c r="B24" s="6" t="s">
        <v>11</v>
      </c>
      <c r="C24" s="56">
        <f ca="1">HLOOKUP(C$6,DContriAgreDes!$AC$50:$AU$112,'Contri BIMESTRAL_prueba'!$A24,FALSE)</f>
        <v>12.974005378664396</v>
      </c>
      <c r="D24" s="56"/>
      <c r="E24" s="56">
        <f ca="1">HLOOKUP(E$6,DContriAgreDes!$AC$160:$AU$200,'Contri BIMESTRAL_prueba'!$A24,FALSE)</f>
        <v>-4.0291516331320736</v>
      </c>
      <c r="F24" s="64">
        <f t="shared" ca="1" si="0"/>
        <v>-0.52274234959709964</v>
      </c>
      <c r="G24" s="56"/>
      <c r="H24" s="56">
        <f ca="1">HLOOKUP(H$6,DContriAgreDes!$AC$50:$AU$112,'Contri BIMESTRAL_prueba'!$A24,FALSE)</f>
        <v>12.861162488532884</v>
      </c>
      <c r="I24" s="56"/>
      <c r="J24" s="56">
        <f ca="1">HLOOKUP(J$6,DContriAgreDes!$AC$116:$AU$156,'Contri BIMESTRAL_prueba'!$A24,FALSE)</f>
        <v>-2.4558073464267238</v>
      </c>
      <c r="K24" s="57">
        <f t="shared" ca="1" si="1"/>
        <v>-0.31584537322926864</v>
      </c>
      <c r="L24" s="56"/>
      <c r="M24" s="56">
        <f ca="1">HLOOKUP(M$6,DContriAgreOri!$AC$49:$AU$111,'Contri BIMESTRAL_prueba'!$A24,FALSE)</f>
        <v>12.63748370189596</v>
      </c>
      <c r="N24" s="56"/>
      <c r="O24" s="56">
        <f ca="1">HLOOKUP(O$6,DContriAgreOri!$AC$115:$AU$155,'Contri BIMESTRAL_prueba'!$A24,FALSE)</f>
        <v>-2.900612689946243</v>
      </c>
      <c r="P24" s="56">
        <f t="shared" ca="1" si="2"/>
        <v>-0.36656445594708248</v>
      </c>
    </row>
    <row r="25" spans="1:61" x14ac:dyDescent="0.25">
      <c r="B25" s="99" t="s">
        <v>74</v>
      </c>
      <c r="C25" s="58"/>
      <c r="D25" s="58"/>
      <c r="E25" s="58"/>
      <c r="F25" s="65">
        <f ca="1">+F21-SUM(F22:F24)</f>
        <v>0.16968705823427754</v>
      </c>
      <c r="G25" s="58"/>
      <c r="H25" s="58"/>
      <c r="I25" s="58"/>
      <c r="J25" s="58"/>
      <c r="K25" s="59">
        <f ca="1">+K21-SUM(K22:K24)</f>
        <v>-8.4598670124999664E-2</v>
      </c>
      <c r="L25" s="58"/>
      <c r="M25" s="58"/>
      <c r="N25" s="58"/>
      <c r="O25" s="58"/>
      <c r="P25" s="58">
        <f ca="1">+P21-SUM(P22:P24)</f>
        <v>6.4331651117299771E-11</v>
      </c>
    </row>
    <row r="26" spans="1:61" ht="15.75" thickBot="1" x14ac:dyDescent="0.3">
      <c r="B26" s="97" t="s">
        <v>77</v>
      </c>
      <c r="C26" s="94"/>
      <c r="D26" s="94"/>
      <c r="E26" s="94"/>
      <c r="F26" s="95">
        <f ca="1">SUM(F22:F24)</f>
        <v>4.2600444762343805</v>
      </c>
      <c r="G26" s="94"/>
      <c r="H26" s="94"/>
      <c r="I26" s="94"/>
      <c r="J26" s="94"/>
      <c r="K26" s="96">
        <f ca="1">SUM(K22:K24)</f>
        <v>5.0476017859850462</v>
      </c>
      <c r="L26" s="94"/>
      <c r="M26" s="94"/>
      <c r="N26" s="94"/>
      <c r="O26" s="94"/>
      <c r="P26" s="94">
        <f ca="1">SUM(P22:P24)</f>
        <v>5.0736361697432111</v>
      </c>
    </row>
    <row r="27" spans="1:61" ht="15.75" thickTop="1" x14ac:dyDescent="0.25">
      <c r="A27">
        <v>19</v>
      </c>
      <c r="B27" s="103" t="s">
        <v>50</v>
      </c>
      <c r="C27" s="87">
        <f ca="1">HLOOKUP(C$6,DContriAgreDes!$AC$50:$AU$112,'Contri BIMESTRAL_prueba'!$A27,FALSE)</f>
        <v>99.999999999999986</v>
      </c>
      <c r="D27" s="87"/>
      <c r="E27" s="87">
        <f ca="1">HLOOKUP(E$6,DContriAgreDes!$AC$160:$AU$200,'Contri BIMESTRAL_prueba'!$A27,FALSE)</f>
        <v>0.39849986689148409</v>
      </c>
      <c r="F27" s="88">
        <f t="shared" ca="1" si="0"/>
        <v>0.39849986689148403</v>
      </c>
      <c r="G27" s="87"/>
      <c r="H27" s="87">
        <f ca="1">HLOOKUP(H$6,DContriAgreDes!$AC$50:$AU$112,'Contri BIMESTRAL_prueba'!$A27,FALSE)</f>
        <v>100.00000000000003</v>
      </c>
      <c r="I27" s="87"/>
      <c r="J27" s="87">
        <f ca="1">HLOOKUP(J$6,DContriAgreDes!$AC$116:$AU$156,'Contri BIMESTRAL_prueba'!$A27,FALSE)</f>
        <v>-0.34407235714343187</v>
      </c>
      <c r="K27" s="89">
        <f t="shared" ca="1" si="1"/>
        <v>-0.34407235714343193</v>
      </c>
      <c r="L27" s="90"/>
      <c r="M27" s="90">
        <f ca="1">HLOOKUP(M$6,DContriAgreOri!$AC$49:$AU$111,'Contri BIMESTRAL_prueba'!$A27,FALSE)</f>
        <v>99.999999999999972</v>
      </c>
      <c r="N27" s="90"/>
      <c r="O27" s="90">
        <f ca="1">HLOOKUP(O$6,DContriAgreOri!$AC$115:$AU$155,'Contri BIMESTRAL_prueba'!$A27,FALSE)</f>
        <v>-0.44722145708601602</v>
      </c>
      <c r="P27" s="90">
        <f t="shared" ca="1" si="2"/>
        <v>-0.44722145708601585</v>
      </c>
    </row>
    <row r="28" spans="1:61" x14ac:dyDescent="0.25">
      <c r="A28">
        <v>20</v>
      </c>
      <c r="B28" s="8" t="s">
        <v>13</v>
      </c>
      <c r="C28" s="44">
        <f ca="1">HLOOKUP(C$6,DContriAgreDes!$AC$50:$AU$112,'Contri BIMESTRAL_prueba'!$A28,FALSE)</f>
        <v>19.389108632733514</v>
      </c>
      <c r="D28" s="44"/>
      <c r="E28" s="44">
        <f ca="1">HLOOKUP(E$6,DContriAgreDes!$AC$160:$AU$200,'Contri BIMESTRAL_prueba'!$A28,FALSE)</f>
        <v>-1.0149944376072</v>
      </c>
      <c r="F28" s="41">
        <f t="shared" ca="1" si="0"/>
        <v>-0.19679837412386261</v>
      </c>
      <c r="G28" s="44"/>
      <c r="H28" s="44">
        <f ca="1">HLOOKUP(H$6,DContriAgreDes!$AC$50:$AU$112,'Contri BIMESTRAL_prueba'!$A28,FALSE)</f>
        <v>19.02789067428446</v>
      </c>
      <c r="I28" s="44"/>
      <c r="J28" s="44">
        <f ca="1">HLOOKUP(J$6,DContriAgreDes!$AC$116:$AU$156,'Contri BIMESTRAL_prueba'!$A28,FALSE)</f>
        <v>0.25811902830443501</v>
      </c>
      <c r="K28" s="48">
        <f t="shared" ca="1" si="1"/>
        <v>4.9114606515293258E-2</v>
      </c>
      <c r="L28" s="20"/>
      <c r="M28" s="20">
        <f ca="1">HLOOKUP(M$6,DContriAgreOri!$AC$49:$AU$111,'Contri BIMESTRAL_prueba'!$A28,FALSE)</f>
        <v>20.041470022239267</v>
      </c>
      <c r="N28" s="20"/>
      <c r="O28" s="20">
        <f ca="1">HLOOKUP(O$6,DContriAgreOri!$AC$115:$AU$155,'Contri BIMESTRAL_prueba'!$A28,FALSE)</f>
        <v>0.16784948498053609</v>
      </c>
      <c r="P28" s="20">
        <f t="shared" ca="1" si="2"/>
        <v>3.363950421485714E-2</v>
      </c>
    </row>
    <row r="29" spans="1:61" x14ac:dyDescent="0.25">
      <c r="A29">
        <v>21</v>
      </c>
      <c r="B29" s="9" t="s">
        <v>14</v>
      </c>
      <c r="C29" s="45">
        <f ca="1">HLOOKUP(C$6,DContriAgreDes!$AC$50:$AU$112,'Contri BIMESTRAL_prueba'!$A29,FALSE)</f>
        <v>4.8101463627551047</v>
      </c>
      <c r="D29" s="45"/>
      <c r="E29" s="45">
        <f ca="1">HLOOKUP(E$6,DContriAgreDes!$AC$160:$AU$200,'Contri BIMESTRAL_prueba'!$A29,FALSE)</f>
        <v>0.99228964799284824</v>
      </c>
      <c r="F29" s="42">
        <f t="shared" ca="1" si="0"/>
        <v>4.7730584410923427E-2</v>
      </c>
      <c r="G29" s="45"/>
      <c r="H29" s="45">
        <f ca="1">HLOOKUP(H$6,DContriAgreDes!$AC$50:$AU$112,'Contri BIMESTRAL_prueba'!$A29,FALSE)</f>
        <v>4.7972858451899931</v>
      </c>
      <c r="I29" s="45"/>
      <c r="J29" s="45">
        <f ca="1">HLOOKUP(J$6,DContriAgreDes!$AC$116:$AU$156,'Contri BIMESTRAL_prueba'!$A29,FALSE)</f>
        <v>0.65465330593275439</v>
      </c>
      <c r="K29" s="49">
        <f t="shared" ca="1" si="1"/>
        <v>3.140559038058037E-2</v>
      </c>
      <c r="L29" s="21"/>
      <c r="M29" s="21">
        <f ca="1">HLOOKUP(M$6,DContriAgreOri!$AC$49:$AU$111,'Contri BIMESTRAL_prueba'!$A29,FALSE)</f>
        <v>4.8776887564169407</v>
      </c>
      <c r="N29" s="21"/>
      <c r="O29" s="21">
        <f ca="1">HLOOKUP(O$6,DContriAgreOri!$AC$115:$AU$155,'Contri BIMESTRAL_prueba'!$A29,FALSE)</f>
        <v>1.0533189151529712</v>
      </c>
      <c r="P29" s="21">
        <f t="shared" ca="1" si="2"/>
        <v>5.1377618293629364E-2</v>
      </c>
    </row>
    <row r="30" spans="1:61" x14ac:dyDescent="0.25">
      <c r="A30">
        <v>22</v>
      </c>
      <c r="B30" s="8" t="s">
        <v>15</v>
      </c>
      <c r="C30" s="44">
        <f ca="1">HLOOKUP(C$6,DContriAgreDes!$AC$50:$AU$112,'Contri BIMESTRAL_prueba'!$A30,FALSE)</f>
        <v>0.48529220174956922</v>
      </c>
      <c r="D30" s="44"/>
      <c r="E30" s="44">
        <f ca="1">HLOOKUP(E$6,DContriAgreDes!$AC$160:$AU$200,'Contri BIMESTRAL_prueba'!$A30,FALSE)</f>
        <v>-0.40224707273117133</v>
      </c>
      <c r="F30" s="41">
        <f t="shared" ca="1" si="0"/>
        <v>-1.9520736757302924E-3</v>
      </c>
      <c r="G30" s="44"/>
      <c r="H30" s="44">
        <f ca="1">HLOOKUP(H$6,DContriAgreDes!$AC$50:$AU$112,'Contri BIMESTRAL_prueba'!$A30,FALSE)</f>
        <v>0.49781108504691129</v>
      </c>
      <c r="I30" s="44"/>
      <c r="J30" s="44">
        <f ca="1">HLOOKUP(J$6,DContriAgreDes!$AC$116:$AU$156,'Contri BIMESTRAL_prueba'!$A30,FALSE)</f>
        <v>-3.4902403709016028</v>
      </c>
      <c r="K30" s="48">
        <f t="shared" ca="1" si="1"/>
        <v>-1.7374803461130611E-2</v>
      </c>
      <c r="L30" s="20"/>
      <c r="M30" s="20">
        <f ca="1">HLOOKUP(M$6,DContriAgreOri!$AC$49:$AU$111,'Contri BIMESTRAL_prueba'!$A30,FALSE)</f>
        <v>0.47534239912354681</v>
      </c>
      <c r="N30" s="20"/>
      <c r="O30" s="20">
        <f ca="1">HLOOKUP(O$6,DContriAgreOri!$AC$115:$AU$155,'Contri BIMESTRAL_prueba'!$A30,FALSE)</f>
        <v>-3.8647111875100109</v>
      </c>
      <c r="P30" s="20">
        <f t="shared" ca="1" si="2"/>
        <v>-1.8370610877906202E-2</v>
      </c>
    </row>
    <row r="31" spans="1:61" x14ac:dyDescent="0.25">
      <c r="A31">
        <v>23</v>
      </c>
      <c r="B31" s="9" t="s">
        <v>16</v>
      </c>
      <c r="C31" s="45">
        <f ca="1">HLOOKUP(C$6,DContriAgreDes!$AC$50:$AU$112,'Contri BIMESTRAL_prueba'!$A31,FALSE)</f>
        <v>0.30578510789318891</v>
      </c>
      <c r="D31" s="45"/>
      <c r="E31" s="45">
        <f ca="1">HLOOKUP(E$6,DContriAgreDes!$AC$160:$AU$200,'Contri BIMESTRAL_prueba'!$A31,FALSE)</f>
        <v>-0.82009124765691865</v>
      </c>
      <c r="F31" s="42">
        <f t="shared" ca="1" si="0"/>
        <v>-2.5077169064703078E-3</v>
      </c>
      <c r="G31" s="45"/>
      <c r="H31" s="45">
        <f ca="1">HLOOKUP(H$6,DContriAgreDes!$AC$50:$AU$112,'Contri BIMESTRAL_prueba'!$A31,FALSE)</f>
        <v>0.31162038926040808</v>
      </c>
      <c r="I31" s="45"/>
      <c r="J31" s="45">
        <f ca="1">HLOOKUP(J$6,DContriAgreDes!$AC$116:$AU$156,'Contri BIMESTRAL_prueba'!$A31,FALSE)</f>
        <v>-3.2619979029031612</v>
      </c>
      <c r="K31" s="49">
        <f t="shared" ca="1" si="1"/>
        <v>-1.0165050562693179E-2</v>
      </c>
      <c r="L31" s="21"/>
      <c r="M31" s="21">
        <f ca="1">HLOOKUP(M$6,DContriAgreOri!$AC$49:$AU$111,'Contri BIMESTRAL_prueba'!$A31,FALSE)</f>
        <v>0.3139951469344901</v>
      </c>
      <c r="N31" s="21"/>
      <c r="O31" s="21">
        <f ca="1">HLOOKUP(O$6,DContriAgreOri!$AC$115:$AU$155,'Contri BIMESTRAL_prueba'!$A31,FALSE)</f>
        <v>-3.5763682994786876</v>
      </c>
      <c r="P31" s="21">
        <f t="shared" ca="1" si="2"/>
        <v>-1.1229622896866629E-2</v>
      </c>
    </row>
    <row r="32" spans="1:61" x14ac:dyDescent="0.25">
      <c r="A32">
        <v>24</v>
      </c>
      <c r="B32" s="8" t="s">
        <v>17</v>
      </c>
      <c r="C32" s="44">
        <f ca="1">HLOOKUP(C$6,DContriAgreDes!$AC$50:$AU$112,'Contri BIMESTRAL_prueba'!$A32,FALSE)</f>
        <v>0.96292837306143386</v>
      </c>
      <c r="D32" s="44"/>
      <c r="E32" s="44">
        <f ca="1">HLOOKUP(E$6,DContriAgreDes!$AC$160:$AU$200,'Contri BIMESTRAL_prueba'!$A32,FALSE)</f>
        <v>-1.8397738625912865</v>
      </c>
      <c r="F32" s="41">
        <f t="shared" ca="1" si="0"/>
        <v>-1.7715704523059775E-2</v>
      </c>
      <c r="G32" s="44"/>
      <c r="H32" s="44">
        <f ca="1">HLOOKUP(H$6,DContriAgreDes!$AC$50:$AU$112,'Contri BIMESTRAL_prueba'!$A32,FALSE)</f>
        <v>0.98676775503886882</v>
      </c>
      <c r="I32" s="44"/>
      <c r="J32" s="44">
        <f ca="1">HLOOKUP(J$6,DContriAgreDes!$AC$116:$AU$156,'Contri BIMESTRAL_prueba'!$A32,FALSE)</f>
        <v>-4.7867195374433607</v>
      </c>
      <c r="K32" s="48">
        <f t="shared" ca="1" si="1"/>
        <v>-4.7233804919636774E-2</v>
      </c>
      <c r="L32" s="20"/>
      <c r="M32" s="20">
        <f ca="1">HLOOKUP(M$6,DContriAgreOri!$AC$49:$AU$111,'Contri BIMESTRAL_prueba'!$A32,FALSE)</f>
        <v>1.0028085970368061</v>
      </c>
      <c r="N32" s="20"/>
      <c r="O32" s="20">
        <f ca="1">HLOOKUP(O$6,DContriAgreOri!$AC$115:$AU$155,'Contri BIMESTRAL_prueba'!$A32,FALSE)</f>
        <v>-5.0647893836237756</v>
      </c>
      <c r="P32" s="20">
        <f t="shared" ca="1" si="2"/>
        <v>-5.0790143360786681E-2</v>
      </c>
    </row>
    <row r="33" spans="1:16" ht="30" x14ac:dyDescent="0.25">
      <c r="A33">
        <v>25</v>
      </c>
      <c r="B33" s="9" t="s">
        <v>51</v>
      </c>
      <c r="C33" s="45">
        <f ca="1">HLOOKUP(C$6,DContriAgreDes!$AC$50:$AU$112,'Contri BIMESTRAL_prueba'!$A33,FALSE)</f>
        <v>0.451039276888062</v>
      </c>
      <c r="D33" s="45"/>
      <c r="E33" s="45">
        <f ca="1">HLOOKUP(E$6,DContriAgreDes!$AC$160:$AU$200,'Contri BIMESTRAL_prueba'!$A33,FALSE)</f>
        <v>-1.0407569223499422</v>
      </c>
      <c r="F33" s="42">
        <f t="shared" ca="1" si="0"/>
        <v>-4.6942224967296284E-3</v>
      </c>
      <c r="G33" s="45"/>
      <c r="H33" s="45">
        <f ca="1">HLOOKUP(H$6,DContriAgreDes!$AC$50:$AU$112,'Contri BIMESTRAL_prueba'!$A33,FALSE)</f>
        <v>0.4721155612396879</v>
      </c>
      <c r="I33" s="45"/>
      <c r="J33" s="45">
        <f ca="1">HLOOKUP(J$6,DContriAgreDes!$AC$116:$AU$156,'Contri BIMESTRAL_prueba'!$A33,FALSE)</f>
        <v>-6.0265100197280361</v>
      </c>
      <c r="K33" s="49">
        <f t="shared" ca="1" si="1"/>
        <v>-2.8452091602805044E-2</v>
      </c>
      <c r="L33" s="21"/>
      <c r="M33" s="21">
        <f ca="1">HLOOKUP(M$6,DContriAgreOri!$AC$49:$AU$111,'Contri BIMESTRAL_prueba'!$A33,FALSE)</f>
        <v>0.46525089129897101</v>
      </c>
      <c r="N33" s="21"/>
      <c r="O33" s="21">
        <f ca="1">HLOOKUP(O$6,DContriAgreOri!$AC$115:$AU$155,'Contri BIMESTRAL_prueba'!$A33,FALSE)</f>
        <v>-5.3512699422352767</v>
      </c>
      <c r="P33" s="21">
        <f t="shared" ca="1" si="2"/>
        <v>-2.4896831102063557E-2</v>
      </c>
    </row>
    <row r="34" spans="1:16" x14ac:dyDescent="0.25">
      <c r="A34">
        <v>26</v>
      </c>
      <c r="B34" s="8" t="s">
        <v>19</v>
      </c>
      <c r="C34" s="44">
        <f ca="1">HLOOKUP(C$6,DContriAgreDes!$AC$50:$AU$112,'Contri BIMESTRAL_prueba'!$A34,FALSE)</f>
        <v>0.59892652139373037</v>
      </c>
      <c r="D34" s="44"/>
      <c r="E34" s="44">
        <f ca="1">HLOOKUP(E$6,DContriAgreDes!$AC$160:$AU$200,'Contri BIMESTRAL_prueba'!$A34,FALSE)</f>
        <v>1.3593749009817486</v>
      </c>
      <c r="F34" s="41">
        <f t="shared" ca="1" si="0"/>
        <v>8.1416568071494538E-3</v>
      </c>
      <c r="G34" s="44"/>
      <c r="H34" s="44">
        <f ca="1">HLOOKUP(H$6,DContriAgreDes!$AC$50:$AU$112,'Contri BIMESTRAL_prueba'!$A34,FALSE)</f>
        <v>0.6458091096911911</v>
      </c>
      <c r="I34" s="44"/>
      <c r="J34" s="44">
        <f ca="1">HLOOKUP(J$6,DContriAgreDes!$AC$116:$AU$156,'Contri BIMESTRAL_prueba'!$A34,FALSE)</f>
        <v>-6.5635680655429525</v>
      </c>
      <c r="K34" s="48">
        <f t="shared" ca="1" si="1"/>
        <v>-4.2388120488058276E-2</v>
      </c>
      <c r="L34" s="20"/>
      <c r="M34" s="20">
        <f ca="1">HLOOKUP(M$6,DContriAgreOri!$AC$49:$AU$111,'Contri BIMESTRAL_prueba'!$A34,FALSE)</f>
        <v>0.62756178128343842</v>
      </c>
      <c r="N34" s="20"/>
      <c r="O34" s="20">
        <f ca="1">HLOOKUP(O$6,DContriAgreOri!$AC$115:$AU$155,'Contri BIMESTRAL_prueba'!$A34,FALSE)</f>
        <v>-7.0080094188063384</v>
      </c>
      <c r="P34" s="20">
        <f t="shared" ca="1" si="2"/>
        <v>-4.3979588741172193E-2</v>
      </c>
    </row>
    <row r="35" spans="1:16" x14ac:dyDescent="0.25">
      <c r="A35">
        <v>27</v>
      </c>
      <c r="B35" s="9" t="s">
        <v>20</v>
      </c>
      <c r="C35" s="45">
        <f ca="1">HLOOKUP(C$6,DContriAgreDes!$AC$50:$AU$112,'Contri BIMESTRAL_prueba'!$A35,FALSE)</f>
        <v>1.9195506886388114</v>
      </c>
      <c r="D35" s="45"/>
      <c r="E35" s="45">
        <f ca="1">HLOOKUP(E$6,DContriAgreDes!$AC$160:$AU$200,'Contri BIMESTRAL_prueba'!$A35,FALSE)</f>
        <v>-0.34953024815277445</v>
      </c>
      <c r="F35" s="42">
        <f t="shared" ca="1" si="0"/>
        <v>-6.709410285417528E-3</v>
      </c>
      <c r="G35" s="45"/>
      <c r="H35" s="45">
        <f ca="1">HLOOKUP(H$6,DContriAgreDes!$AC$50:$AU$112,'Contri BIMESTRAL_prueba'!$A35,FALSE)</f>
        <v>1.9775758888721227</v>
      </c>
      <c r="I35" s="45"/>
      <c r="J35" s="45">
        <f ca="1">HLOOKUP(J$6,DContriAgreDes!$AC$116:$AU$156,'Contri BIMESTRAL_prueba'!$A35,FALSE)</f>
        <v>-3.8545534425283421</v>
      </c>
      <c r="K35" s="49">
        <f t="shared" ca="1" si="1"/>
        <v>-7.6226719503130869E-2</v>
      </c>
      <c r="L35" s="21"/>
      <c r="M35" s="21">
        <f ca="1">HLOOKUP(M$6,DContriAgreOri!$AC$49:$AU$111,'Contri BIMESTRAL_prueba'!$A35,FALSE)</f>
        <v>1.9716181774160606</v>
      </c>
      <c r="N35" s="21"/>
      <c r="O35" s="21">
        <f ca="1">HLOOKUP(O$6,DContriAgreOri!$AC$115:$AU$155,'Contri BIMESTRAL_prueba'!$A35,FALSE)</f>
        <v>-3.8629305801051999</v>
      </c>
      <c r="P35" s="21">
        <f t="shared" ca="1" si="2"/>
        <v>-7.6162241498317795E-2</v>
      </c>
    </row>
    <row r="36" spans="1:16" x14ac:dyDescent="0.25">
      <c r="A36">
        <v>28</v>
      </c>
      <c r="B36" s="8" t="s">
        <v>21</v>
      </c>
      <c r="C36" s="44">
        <f ca="1">HLOOKUP(C$6,DContriAgreDes!$AC$50:$AU$112,'Contri BIMESTRAL_prueba'!$A36,FALSE)</f>
        <v>0.44800852217613524</v>
      </c>
      <c r="D36" s="44"/>
      <c r="E36" s="44">
        <f ca="1">HLOOKUP(E$6,DContriAgreDes!$AC$160:$AU$200,'Contri BIMESTRAL_prueba'!$A36,FALSE)</f>
        <v>1.1727058618416208</v>
      </c>
      <c r="F36" s="41">
        <f t="shared" ca="1" si="0"/>
        <v>5.2538222011095561E-3</v>
      </c>
      <c r="G36" s="44"/>
      <c r="H36" s="44">
        <f ca="1">HLOOKUP(H$6,DContriAgreDes!$AC$50:$AU$112,'Contri BIMESTRAL_prueba'!$A36,FALSE)</f>
        <v>0.48753406172987057</v>
      </c>
      <c r="I36" s="44"/>
      <c r="J36" s="44">
        <f ca="1">HLOOKUP(J$6,DContriAgreDes!$AC$116:$AU$156,'Contri BIMESTRAL_prueba'!$A36,FALSE)</f>
        <v>-7.5881591085200597</v>
      </c>
      <c r="K36" s="48">
        <f t="shared" ca="1" si="1"/>
        <v>-3.6994860312292988E-2</v>
      </c>
      <c r="L36" s="20"/>
      <c r="M36" s="20">
        <f ca="1">HLOOKUP(M$6,DContriAgreOri!$AC$49:$AU$111,'Contri BIMESTRAL_prueba'!$A36,FALSE)</f>
        <v>0.52242443294525798</v>
      </c>
      <c r="N36" s="20"/>
      <c r="O36" s="20">
        <f ca="1">HLOOKUP(O$6,DContriAgreOri!$AC$115:$AU$155,'Contri BIMESTRAL_prueba'!$A36,FALSE)</f>
        <v>-7.3289489098195588</v>
      </c>
      <c r="P36" s="20">
        <f t="shared" ca="1" si="2"/>
        <v>-3.8288219782972498E-2</v>
      </c>
    </row>
    <row r="37" spans="1:16" x14ac:dyDescent="0.25">
      <c r="A37">
        <v>29</v>
      </c>
      <c r="B37" s="9" t="s">
        <v>22</v>
      </c>
      <c r="C37" s="45">
        <f ca="1">HLOOKUP(C$6,DContriAgreDes!$AC$50:$AU$112,'Contri BIMESTRAL_prueba'!$A37,FALSE)</f>
        <v>5.2917041596661791</v>
      </c>
      <c r="D37" s="45"/>
      <c r="E37" s="45">
        <f ca="1">HLOOKUP(E$6,DContriAgreDes!$AC$160:$AU$200,'Contri BIMESTRAL_prueba'!$A37,FALSE)</f>
        <v>8.027397762715637</v>
      </c>
      <c r="F37" s="42">
        <f t="shared" ca="1" si="0"/>
        <v>0.4247861413225732</v>
      </c>
      <c r="G37" s="45"/>
      <c r="H37" s="45">
        <f ca="1">HLOOKUP(H$6,DContriAgreDes!$AC$50:$AU$112,'Contri BIMESTRAL_prueba'!$A37,FALSE)</f>
        <v>3.8667139550352241</v>
      </c>
      <c r="I37" s="45"/>
      <c r="J37" s="45">
        <f ca="1">HLOOKUP(J$6,DContriAgreDes!$AC$116:$AU$156,'Contri BIMESTRAL_prueba'!$A37,FALSE)</f>
        <v>46.950263577893111</v>
      </c>
      <c r="K37" s="49">
        <f t="shared" ca="1" si="1"/>
        <v>1.815432393692213</v>
      </c>
      <c r="L37" s="21"/>
      <c r="M37" s="21">
        <f ca="1">HLOOKUP(M$6,DContriAgreOri!$AC$49:$AU$111,'Contri BIMESTRAL_prueba'!$A37,FALSE)</f>
        <v>3.958305617217512</v>
      </c>
      <c r="N37" s="21"/>
      <c r="O37" s="21">
        <f ca="1">HLOOKUP(O$6,DContriAgreOri!$AC$115:$AU$155,'Contri BIMESTRAL_prueba'!$A37,FALSE)</f>
        <v>46.907754173554594</v>
      </c>
      <c r="P37" s="21">
        <f t="shared" ca="1" si="2"/>
        <v>1.8567522683623934</v>
      </c>
    </row>
    <row r="38" spans="1:16" x14ac:dyDescent="0.25">
      <c r="A38">
        <v>30</v>
      </c>
      <c r="B38" s="8" t="s">
        <v>23</v>
      </c>
      <c r="C38" s="44">
        <f ca="1">HLOOKUP(C$6,DContriAgreDes!$AC$50:$AU$112,'Contri BIMESTRAL_prueba'!$A38,FALSE)</f>
        <v>6.9498192786907973</v>
      </c>
      <c r="D38" s="44"/>
      <c r="E38" s="44">
        <f ca="1">HLOOKUP(E$6,DContriAgreDes!$AC$160:$AU$200,'Contri BIMESTRAL_prueba'!$A38,FALSE)</f>
        <v>-0.35810699928741485</v>
      </c>
      <c r="F38" s="41">
        <f t="shared" ca="1" si="0"/>
        <v>-2.4887789274817874E-2</v>
      </c>
      <c r="G38" s="44"/>
      <c r="H38" s="44">
        <f ca="1">HLOOKUP(H$6,DContriAgreDes!$AC$50:$AU$112,'Contri BIMESTRAL_prueba'!$A38,FALSE)</f>
        <v>7.1923003014902784</v>
      </c>
      <c r="I38" s="44"/>
      <c r="J38" s="44">
        <f ca="1">HLOOKUP(J$6,DContriAgreDes!$AC$116:$AU$156,'Contri BIMESTRAL_prueba'!$A38,FALSE)</f>
        <v>-4.2958846756811937</v>
      </c>
      <c r="K38" s="48">
        <f t="shared" ca="1" si="1"/>
        <v>-0.30897292648069319</v>
      </c>
      <c r="L38" s="20"/>
      <c r="M38" s="20">
        <f ca="1">HLOOKUP(M$6,DContriAgreOri!$AC$49:$AU$111,'Contri BIMESTRAL_prueba'!$A38,FALSE)</f>
        <v>7.2500989846505606</v>
      </c>
      <c r="N38" s="20"/>
      <c r="O38" s="20">
        <f ca="1">HLOOKUP(O$6,DContriAgreOri!$AC$115:$AU$155,'Contri BIMESTRAL_prueba'!$A38,FALSE)</f>
        <v>-4.6127421156989925</v>
      </c>
      <c r="P38" s="20">
        <f t="shared" ca="1" si="2"/>
        <v>-0.33442836929484143</v>
      </c>
    </row>
    <row r="39" spans="1:16" x14ac:dyDescent="0.25">
      <c r="A39">
        <v>31</v>
      </c>
      <c r="B39" s="9" t="s">
        <v>24</v>
      </c>
      <c r="C39" s="45">
        <f ca="1">HLOOKUP(C$6,DContriAgreDes!$AC$50:$AU$112,'Contri BIMESTRAL_prueba'!$A39,FALSE)</f>
        <v>3.1237224190596047</v>
      </c>
      <c r="D39" s="45"/>
      <c r="E39" s="45">
        <f ca="1">HLOOKUP(E$6,DContriAgreDes!$AC$160:$AU$200,'Contri BIMESTRAL_prueba'!$A39,FALSE)</f>
        <v>-1.5683892232285075</v>
      </c>
      <c r="F39" s="42">
        <f t="shared" ca="1" si="0"/>
        <v>-4.8992125784103675E-2</v>
      </c>
      <c r="G39" s="45"/>
      <c r="H39" s="45">
        <f ca="1">HLOOKUP(H$6,DContriAgreDes!$AC$50:$AU$112,'Contri BIMESTRAL_prueba'!$A39,FALSE)</f>
        <v>3.1084169650755138</v>
      </c>
      <c r="I39" s="45"/>
      <c r="J39" s="45">
        <f ca="1">HLOOKUP(J$6,DContriAgreDes!$AC$116:$AU$156,'Contri BIMESTRAL_prueba'!$A39,FALSE)</f>
        <v>-1.6780008580691543</v>
      </c>
      <c r="K39" s="49">
        <f t="shared" ca="1" si="1"/>
        <v>-5.2159263346334292E-2</v>
      </c>
      <c r="L39" s="21"/>
      <c r="M39" s="21">
        <f ca="1">HLOOKUP(M$6,DContriAgreOri!$AC$49:$AU$111,'Contri BIMESTRAL_prueba'!$A39,FALSE)</f>
        <v>2.9881274568653726</v>
      </c>
      <c r="N39" s="21"/>
      <c r="O39" s="21">
        <f ca="1">HLOOKUP(O$6,DContriAgreOri!$AC$115:$AU$155,'Contri BIMESTRAL_prueba'!$A39,FALSE)</f>
        <v>-1.9608948030559787</v>
      </c>
      <c r="P39" s="21">
        <f t="shared" ca="1" si="2"/>
        <v>-5.859403601036188E-2</v>
      </c>
    </row>
    <row r="40" spans="1:16" x14ac:dyDescent="0.25">
      <c r="A40">
        <v>32</v>
      </c>
      <c r="B40" s="8" t="s">
        <v>25</v>
      </c>
      <c r="C40" s="44">
        <f ca="1">HLOOKUP(C$6,DContriAgreDes!$AC$50:$AU$112,'Contri BIMESTRAL_prueba'!$A40,FALSE)</f>
        <v>2.9723350770274433</v>
      </c>
      <c r="D40" s="44"/>
      <c r="E40" s="44">
        <f ca="1">HLOOKUP(E$6,DContriAgreDes!$AC$160:$AU$200,'Contri BIMESTRAL_prueba'!$A40,FALSE)</f>
        <v>0.14198526703803793</v>
      </c>
      <c r="F40" s="41">
        <f t="shared" ca="1" si="0"/>
        <v>4.2202778963826857E-3</v>
      </c>
      <c r="G40" s="44"/>
      <c r="H40" s="44">
        <f ca="1">HLOOKUP(H$6,DContriAgreDes!$AC$50:$AU$112,'Contri BIMESTRAL_prueba'!$A40,FALSE)</f>
        <v>2.9262401582213595</v>
      </c>
      <c r="I40" s="44"/>
      <c r="J40" s="44">
        <f ca="1">HLOOKUP(J$6,DContriAgreDes!$AC$116:$AU$156,'Contri BIMESTRAL_prueba'!$A40,FALSE)</f>
        <v>1.1083310337388212</v>
      </c>
      <c r="K40" s="48">
        <f t="shared" ca="1" si="1"/>
        <v>3.2432427795295309E-2</v>
      </c>
      <c r="L40" s="20"/>
      <c r="M40" s="20">
        <f ca="1">HLOOKUP(M$6,DContriAgreOri!$AC$49:$AU$111,'Contri BIMESTRAL_prueba'!$A40,FALSE)</f>
        <v>2.9916398587258484</v>
      </c>
      <c r="N40" s="20"/>
      <c r="O40" s="20">
        <f ca="1">HLOOKUP(O$6,DContriAgreOri!$AC$115:$AU$155,'Contri BIMESTRAL_prueba'!$A40,FALSE)</f>
        <v>1.1022502972376031</v>
      </c>
      <c r="P40" s="20">
        <f t="shared" ca="1" si="2"/>
        <v>3.2975359235084274E-2</v>
      </c>
    </row>
    <row r="41" spans="1:16" x14ac:dyDescent="0.25">
      <c r="A41">
        <v>33</v>
      </c>
      <c r="B41" s="9" t="s">
        <v>26</v>
      </c>
      <c r="C41" s="45">
        <f ca="1">HLOOKUP(C$6,DContriAgreDes!$AC$50:$AU$112,'Contri BIMESTRAL_prueba'!$A41,FALSE)</f>
        <v>4.9235690183000855</v>
      </c>
      <c r="D41" s="45"/>
      <c r="E41" s="45">
        <f ca="1">HLOOKUP(E$6,DContriAgreDes!$AC$160:$AU$200,'Contri BIMESTRAL_prueba'!$A41,FALSE)</f>
        <v>-3.8205925410982502</v>
      </c>
      <c r="F41" s="42">
        <f t="shared" ca="1" si="0"/>
        <v>-0.18810951066899742</v>
      </c>
      <c r="G41" s="45"/>
      <c r="H41" s="45">
        <f ca="1">HLOOKUP(H$6,DContriAgreDes!$AC$50:$AU$112,'Contri BIMESTRAL_prueba'!$A41,FALSE)</f>
        <v>4.8885288742420974</v>
      </c>
      <c r="I41" s="45"/>
      <c r="J41" s="45">
        <f ca="1">HLOOKUP(J$6,DContriAgreDes!$AC$116:$AU$156,'Contri BIMESTRAL_prueba'!$A41,FALSE)</f>
        <v>-3.7131704516718145</v>
      </c>
      <c r="K41" s="49">
        <f t="shared" ca="1" si="1"/>
        <v>-0.18151940967980235</v>
      </c>
      <c r="L41" s="21"/>
      <c r="M41" s="21">
        <f ca="1">HLOOKUP(M$6,DContriAgreOri!$AC$49:$AU$111,'Contri BIMESTRAL_prueba'!$A41,FALSE)</f>
        <v>5.0462637330033306</v>
      </c>
      <c r="N41" s="21"/>
      <c r="O41" s="21">
        <f ca="1">HLOOKUP(O$6,DContriAgreOri!$AC$115:$AU$155,'Contri BIMESTRAL_prueba'!$A41,FALSE)</f>
        <v>-3.7911741323450059</v>
      </c>
      <c r="P41" s="21">
        <f t="shared" ca="1" si="2"/>
        <v>-0.19131264529552972</v>
      </c>
    </row>
    <row r="42" spans="1:16" x14ac:dyDescent="0.25">
      <c r="A42">
        <v>34</v>
      </c>
      <c r="B42" s="8" t="s">
        <v>27</v>
      </c>
      <c r="C42" s="44">
        <f ca="1">HLOOKUP(C$6,DContriAgreDes!$AC$50:$AU$112,'Contri BIMESTRAL_prueba'!$A42,FALSE)</f>
        <v>3.0515818658575893</v>
      </c>
      <c r="D42" s="44"/>
      <c r="E42" s="44">
        <f ca="1">HLOOKUP(E$6,DContriAgreDes!$AC$160:$AU$200,'Contri BIMESTRAL_prueba'!$A42,FALSE)</f>
        <v>-0.66457300941176811</v>
      </c>
      <c r="F42" s="41">
        <f t="shared" ca="1" si="0"/>
        <v>-2.0279989440593567E-2</v>
      </c>
      <c r="G42" s="44"/>
      <c r="H42" s="44">
        <f ca="1">HLOOKUP(H$6,DContriAgreDes!$AC$50:$AU$112,'Contri BIMESTRAL_prueba'!$A42,FALSE)</f>
        <v>3.1343919431897205</v>
      </c>
      <c r="I42" s="44"/>
      <c r="J42" s="44">
        <f ca="1">HLOOKUP(J$6,DContriAgreDes!$AC$116:$AU$156,'Contri BIMESTRAL_prueba'!$A42,FALSE)</f>
        <v>-3.8700248108770978</v>
      </c>
      <c r="K42" s="48">
        <f t="shared" ca="1" si="1"/>
        <v>-0.12130174587157497</v>
      </c>
      <c r="L42" s="20"/>
      <c r="M42" s="20">
        <f ca="1">HLOOKUP(M$6,DContriAgreOri!$AC$49:$AU$111,'Contri BIMESTRAL_prueba'!$A42,FALSE)</f>
        <v>3.1087703605102734</v>
      </c>
      <c r="N42" s="20"/>
      <c r="O42" s="20">
        <f ca="1">HLOOKUP(O$6,DContriAgreOri!$AC$115:$AU$155,'Contri BIMESTRAL_prueba'!$A42,FALSE)</f>
        <v>-4.1466600999096812</v>
      </c>
      <c r="P42" s="20">
        <f t="shared" ca="1" si="2"/>
        <v>-0.12891014013709787</v>
      </c>
    </row>
    <row r="43" spans="1:16" x14ac:dyDescent="0.25">
      <c r="A43">
        <v>35</v>
      </c>
      <c r="B43" s="9" t="s">
        <v>28</v>
      </c>
      <c r="C43" s="45">
        <f ca="1">HLOOKUP(C$6,DContriAgreDes!$AC$50:$AU$112,'Contri BIMESTRAL_prueba'!$A43,FALSE)</f>
        <v>4.2068769617291801</v>
      </c>
      <c r="D43" s="45"/>
      <c r="E43" s="45">
        <f ca="1">HLOOKUP(E$6,DContriAgreDes!$AC$160:$AU$200,'Contri BIMESTRAL_prueba'!$A43,FALSE)</f>
        <v>-3.1433950924039493</v>
      </c>
      <c r="F43" s="42">
        <f t="shared" ca="1" si="0"/>
        <v>-0.13223876395846743</v>
      </c>
      <c r="G43" s="45"/>
      <c r="H43" s="45">
        <f ca="1">HLOOKUP(H$6,DContriAgreDes!$AC$50:$AU$112,'Contri BIMESTRAL_prueba'!$A43,FALSE)</f>
        <v>4.1157819418272172</v>
      </c>
      <c r="I43" s="45"/>
      <c r="J43" s="45">
        <f ca="1">HLOOKUP(J$6,DContriAgreDes!$AC$116:$AU$156,'Contri BIMESTRAL_prueba'!$A43,FALSE)</f>
        <v>-1.594439574888753</v>
      </c>
      <c r="K43" s="49">
        <f t="shared" ca="1" si="1"/>
        <v>-6.5623656096617938E-2</v>
      </c>
      <c r="L43" s="21"/>
      <c r="M43" s="21">
        <f ca="1">HLOOKUP(M$6,DContriAgreOri!$AC$49:$AU$111,'Contri BIMESTRAL_prueba'!$A43,FALSE)</f>
        <v>3.8770967326459691</v>
      </c>
      <c r="N43" s="21"/>
      <c r="O43" s="21">
        <f ca="1">HLOOKUP(O$6,DContriAgreOri!$AC$115:$AU$155,'Contri BIMESTRAL_prueba'!$A43,FALSE)</f>
        <v>-2.3787318496342493</v>
      </c>
      <c r="P43" s="21">
        <f t="shared" ca="1" si="2"/>
        <v>-9.2225734820578498E-2</v>
      </c>
    </row>
    <row r="44" spans="1:16" ht="30" x14ac:dyDescent="0.25">
      <c r="A44">
        <v>36</v>
      </c>
      <c r="B44" s="8" t="s">
        <v>52</v>
      </c>
      <c r="C44" s="44">
        <f ca="1">HLOOKUP(C$6,DContriAgreDes!$AC$50:$AU$112,'Contri BIMESTRAL_prueba'!$A44,FALSE)</f>
        <v>9.6540855624721527</v>
      </c>
      <c r="D44" s="44"/>
      <c r="E44" s="44">
        <f ca="1">HLOOKUP(E$6,DContriAgreDes!$AC$160:$AU$200,'Contri BIMESTRAL_prueba'!$A44,FALSE)</f>
        <v>3.0018832680951846E-2</v>
      </c>
      <c r="F44" s="41">
        <f t="shared" ca="1" si="0"/>
        <v>2.8980437918744444E-3</v>
      </c>
      <c r="G44" s="44"/>
      <c r="H44" s="44">
        <f ca="1">HLOOKUP(H$6,DContriAgreDes!$AC$50:$AU$112,'Contri BIMESTRAL_prueba'!$A44,FALSE)</f>
        <v>9.2496310485382853</v>
      </c>
      <c r="I44" s="44"/>
      <c r="J44" s="44">
        <f ca="1">HLOOKUP(J$6,DContriAgreDes!$AC$116:$AU$156,'Contri BIMESTRAL_prueba'!$A44,FALSE)</f>
        <v>3.776741117295316</v>
      </c>
      <c r="K44" s="48">
        <f t="shared" ca="1" si="1"/>
        <v>0.3493346190082593</v>
      </c>
      <c r="L44" s="20"/>
      <c r="M44" s="20">
        <f ca="1">HLOOKUP(M$6,DContriAgreOri!$AC$49:$AU$111,'Contri BIMESTRAL_prueba'!$A44,FALSE)</f>
        <v>9.1421046238162642</v>
      </c>
      <c r="N44" s="20"/>
      <c r="O44" s="20">
        <f ca="1">HLOOKUP(O$6,DContriAgreOri!$AC$115:$AU$155,'Contri BIMESTRAL_prueba'!$A44,FALSE)</f>
        <v>3.5614252012839955</v>
      </c>
      <c r="P44" s="20">
        <f t="shared" ca="1" si="2"/>
        <v>0.32558921800034185</v>
      </c>
    </row>
    <row r="45" spans="1:16" x14ac:dyDescent="0.25">
      <c r="A45">
        <v>37</v>
      </c>
      <c r="B45" s="9" t="s">
        <v>53</v>
      </c>
      <c r="C45" s="45">
        <f ca="1">HLOOKUP(C$6,DContriAgreDes!$AC$50:$AU$112,'Contri BIMESTRAL_prueba'!$A45,FALSE)</f>
        <v>4.083772859865034</v>
      </c>
      <c r="D45" s="45"/>
      <c r="E45" s="45">
        <f ca="1">HLOOKUP(E$6,DContriAgreDes!$AC$160:$AU$200,'Contri BIMESTRAL_prueba'!$A45,FALSE)</f>
        <v>1.0353057847249971</v>
      </c>
      <c r="F45" s="42">
        <f t="shared" ca="1" si="0"/>
        <v>4.2279536653212151E-2</v>
      </c>
      <c r="G45" s="45"/>
      <c r="H45" s="45">
        <f ca="1">HLOOKUP(H$6,DContriAgreDes!$AC$50:$AU$112,'Contri BIMESTRAL_prueba'!$A45,FALSE)</f>
        <v>4.1070172041542437</v>
      </c>
      <c r="I45" s="45"/>
      <c r="J45" s="45">
        <f ca="1">HLOOKUP(J$6,DContriAgreDes!$AC$116:$AU$156,'Contri BIMESTRAL_prueba'!$A45,FALSE)</f>
        <v>-0.14009217413264707</v>
      </c>
      <c r="K45" s="49">
        <f t="shared" ca="1" si="1"/>
        <v>-5.7536096933015366E-3</v>
      </c>
      <c r="L45" s="21"/>
      <c r="M45" s="21">
        <f ca="1">HLOOKUP(M$6,DContriAgreOri!$AC$49:$AU$111,'Contri BIMESTRAL_prueba'!$A45,FALSE)</f>
        <v>4.0875005764547012</v>
      </c>
      <c r="N45" s="21"/>
      <c r="O45" s="21">
        <f ca="1">HLOOKUP(O$6,DContriAgreOri!$AC$115:$AU$155,'Contri BIMESTRAL_prueba'!$A45,FALSE)</f>
        <v>0.12929063951632713</v>
      </c>
      <c r="P45" s="21">
        <f t="shared" ca="1" si="2"/>
        <v>5.2847556355318419E-3</v>
      </c>
    </row>
    <row r="46" spans="1:16" x14ac:dyDescent="0.25">
      <c r="A46">
        <v>38</v>
      </c>
      <c r="B46" s="8" t="s">
        <v>31</v>
      </c>
      <c r="C46" s="44">
        <f ca="1">HLOOKUP(C$6,DContriAgreDes!$AC$50:$AU$112,'Contri BIMESTRAL_prueba'!$A46,FALSE)</f>
        <v>21.961937585498951</v>
      </c>
      <c r="D46" s="44"/>
      <c r="E46" s="44">
        <f ca="1">HLOOKUP(E$6,DContriAgreDes!$AC$160:$AU$200,'Contri BIMESTRAL_prueba'!$A46,FALSE)</f>
        <v>2.0790651735746764</v>
      </c>
      <c r="F46" s="41">
        <f t="shared" ca="1" si="0"/>
        <v>0.45660299578231583</v>
      </c>
      <c r="G46" s="44"/>
      <c r="H46" s="44">
        <f ca="1">HLOOKUP(H$6,DContriAgreDes!$AC$50:$AU$112,'Contri BIMESTRAL_prueba'!$A46,FALSE)</f>
        <v>23.776025103473003</v>
      </c>
      <c r="I46" s="44"/>
      <c r="J46" s="44">
        <f ca="1">HLOOKUP(J$6,DContriAgreDes!$AC$116:$AU$156,'Contri BIMESTRAL_prueba'!$A46,FALSE)</f>
        <v>-6.2759535208687254</v>
      </c>
      <c r="K46" s="48">
        <f t="shared" ca="1" si="1"/>
        <v>-1.4921722846040459</v>
      </c>
      <c r="L46" s="20"/>
      <c r="M46" s="20">
        <f ca="1">HLOOKUP(M$6,DContriAgreOri!$AC$49:$AU$111,'Contri BIMESTRAL_prueba'!$A46,FALSE)</f>
        <v>22.606920753030895</v>
      </c>
      <c r="N46" s="20"/>
      <c r="O46" s="20">
        <f ca="1">HLOOKUP(O$6,DContriAgreOri!$AC$115:$AU$155,'Contri BIMESTRAL_prueba'!$A46,FALSE)</f>
        <v>-6.7682906907436831</v>
      </c>
      <c r="P46" s="20">
        <f t="shared" ca="1" si="2"/>
        <v>-1.5301021127911918</v>
      </c>
    </row>
    <row r="47" spans="1:16" x14ac:dyDescent="0.25">
      <c r="A47">
        <v>39</v>
      </c>
      <c r="B47" s="9" t="s">
        <v>32</v>
      </c>
      <c r="C47" s="45">
        <f ca="1">HLOOKUP(C$6,DContriAgreDes!$AC$50:$AU$112,'Contri BIMESTRAL_prueba'!$A47,FALSE)</f>
        <v>0.89167134679498106</v>
      </c>
      <c r="D47" s="45"/>
      <c r="E47" s="45">
        <f ca="1">HLOOKUP(E$6,DContriAgreDes!$AC$160:$AU$200,'Contri BIMESTRAL_prueba'!$A47,FALSE)</f>
        <v>0.59996669749446596</v>
      </c>
      <c r="F47" s="42">
        <f t="shared" ca="1" si="0"/>
        <v>5.3497311318702742E-3</v>
      </c>
      <c r="G47" s="45"/>
      <c r="H47" s="45">
        <f ca="1">HLOOKUP(H$6,DContriAgreDes!$AC$50:$AU$112,'Contri BIMESTRAL_prueba'!$A47,FALSE)</f>
        <v>0.94930165624860008</v>
      </c>
      <c r="I47" s="45"/>
      <c r="J47" s="45">
        <f ca="1">HLOOKUP(J$6,DContriAgreDes!$AC$116:$AU$156,'Contri BIMESTRAL_prueba'!$A47,FALSE)</f>
        <v>-6.0749675687451372</v>
      </c>
      <c r="K47" s="49">
        <f t="shared" ca="1" si="1"/>
        <v>-5.7669767746662895E-2</v>
      </c>
      <c r="L47" s="21"/>
      <c r="M47" s="21">
        <f ca="1">HLOOKUP(M$6,DContriAgreOri!$AC$49:$AU$111,'Contri BIMESTRAL_prueba'!$A47,FALSE)</f>
        <v>1.0414664326066028</v>
      </c>
      <c r="N47" s="21"/>
      <c r="O47" s="21">
        <f ca="1">HLOOKUP(O$6,DContriAgreOri!$AC$115:$AU$155,'Contri BIMESTRAL_prueba'!$A47,FALSE)</f>
        <v>-5.6668002129067929</v>
      </c>
      <c r="P47" s="21">
        <f t="shared" ca="1" si="2"/>
        <v>-5.9017822020303742E-2</v>
      </c>
    </row>
    <row r="48" spans="1:16" x14ac:dyDescent="0.25">
      <c r="A48">
        <v>40</v>
      </c>
      <c r="B48" s="84" t="s">
        <v>33</v>
      </c>
      <c r="C48" s="44">
        <f ca="1">HLOOKUP(C$6,DContriAgreDes!$AC$50:$AU$112,'Contri BIMESTRAL_prueba'!$A48,FALSE)</f>
        <v>3.5181381777484324</v>
      </c>
      <c r="D48" s="44"/>
      <c r="E48" s="44">
        <f ca="1">HLOOKUP(E$6,DContriAgreDes!$AC$160:$AU$200,'Contri BIMESTRAL_prueba'!$A48,FALSE)</f>
        <v>-2.5771308544613447</v>
      </c>
      <c r="F48" s="41">
        <f t="shared" ca="1" si="0"/>
        <v>-9.0667024481338954E-2</v>
      </c>
      <c r="G48" s="44"/>
      <c r="H48" s="44">
        <f ca="1">HLOOKUP(H$6,DContriAgreDes!$AC$50:$AU$112,'Contri BIMESTRAL_prueba'!$A48,FALSE)</f>
        <v>3.4812404781509585</v>
      </c>
      <c r="I48" s="44"/>
      <c r="J48" s="44">
        <f ca="1">HLOOKUP(J$6,DContriAgreDes!$AC$116:$AU$156,'Contri BIMESTRAL_prueba'!$A48,FALSE)</f>
        <v>-2.1360529232321426</v>
      </c>
      <c r="K48" s="48">
        <f t="shared" ca="1" si="1"/>
        <v>-7.4361138998284171E-2</v>
      </c>
      <c r="L48" s="44"/>
      <c r="M48" s="44">
        <f ca="1">HLOOKUP(M$6,DContriAgreOri!$AC$49:$AU$111,'Contri BIMESTRAL_prueba'!$A48,FALSE)</f>
        <v>3.6035446657778811</v>
      </c>
      <c r="N48" s="44"/>
      <c r="O48" s="44">
        <f ca="1">HLOOKUP(O$6,DContriAgreOri!$AC$115:$AU$155,'Contri BIMESTRAL_prueba'!$A48,FALSE)</f>
        <v>-2.6233076727155975</v>
      </c>
      <c r="P48" s="44">
        <f t="shared" ca="1" si="2"/>
        <v>-9.4532063707084779E-2</v>
      </c>
    </row>
    <row r="49" spans="1:16" x14ac:dyDescent="0.25">
      <c r="B49" s="99" t="s">
        <v>74</v>
      </c>
      <c r="C49" s="58"/>
      <c r="D49" s="58"/>
      <c r="E49" s="58"/>
      <c r="F49" s="65">
        <f ca="1">+F27-SUM(F28:F48)</f>
        <v>0.13678978251366208</v>
      </c>
      <c r="G49" s="58"/>
      <c r="H49" s="58"/>
      <c r="I49" s="58"/>
      <c r="J49" s="58"/>
      <c r="K49" s="59">
        <f ca="1">+K27-SUM(K28:K48)</f>
        <v>-3.4227411680081143E-3</v>
      </c>
      <c r="L49" s="58"/>
      <c r="M49" s="58"/>
      <c r="N49" s="58"/>
      <c r="O49" s="58"/>
      <c r="P49" s="58">
        <f ca="1">+P27-SUM(P28:P48)</f>
        <v>1.509221636553093E-9</v>
      </c>
    </row>
    <row r="50" spans="1:16" ht="15.75" thickBot="1" x14ac:dyDescent="0.3">
      <c r="B50" s="97" t="s">
        <v>78</v>
      </c>
      <c r="C50" s="94"/>
      <c r="D50" s="94"/>
      <c r="E50" s="94"/>
      <c r="F50" s="95">
        <f ca="1">SUM(F28:F48)</f>
        <v>0.26171008437782195</v>
      </c>
      <c r="G50" s="94"/>
      <c r="H50" s="94"/>
      <c r="I50" s="94"/>
      <c r="J50" s="94"/>
      <c r="K50" s="96">
        <f ca="1">SUM(K28:K48)</f>
        <v>-0.34064961597542381</v>
      </c>
      <c r="L50" s="94"/>
      <c r="M50" s="94"/>
      <c r="N50" s="94"/>
      <c r="O50" s="94"/>
      <c r="P50" s="94">
        <f ca="1">SUM(P28:P48)</f>
        <v>-0.44722145859523749</v>
      </c>
    </row>
    <row r="51" spans="1:16" ht="15.75" thickTop="1" x14ac:dyDescent="0.25">
      <c r="A51">
        <v>19</v>
      </c>
      <c r="B51" s="103" t="s">
        <v>50</v>
      </c>
      <c r="C51" s="87">
        <f ca="1">HLOOKUP(C$6,DContriAgreDes!$AC$50:$AU$112,'Contri BIMESTRAL_prueba'!$A51,FALSE)</f>
        <v>99.999999999999986</v>
      </c>
      <c r="D51" s="87"/>
      <c r="E51" s="87">
        <f ca="1">HLOOKUP(E$6,DContriAgreDes!$AC$160:$AU$200,'Contri BIMESTRAL_prueba'!$A51,FALSE)</f>
        <v>0.39849986689148409</v>
      </c>
      <c r="F51" s="88">
        <f t="shared" ca="1" si="0"/>
        <v>0.39849986689148403</v>
      </c>
      <c r="G51" s="87"/>
      <c r="H51" s="87">
        <f ca="1">HLOOKUP(H$6,DContriAgreDes!$AC$50:$AU$112,'Contri BIMESTRAL_prueba'!$A51,FALSE)</f>
        <v>100.00000000000003</v>
      </c>
      <c r="I51" s="87"/>
      <c r="J51" s="87">
        <f ca="1">HLOOKUP(J$6,DContriAgreDes!$AC$116:$AU$156,'Contri BIMESTRAL_prueba'!$A51,FALSE)</f>
        <v>-0.34407235714343187</v>
      </c>
      <c r="K51" s="89">
        <f t="shared" ca="1" si="1"/>
        <v>-0.34407235714343193</v>
      </c>
      <c r="L51" s="90"/>
      <c r="M51" s="90">
        <f ca="1">HLOOKUP(M$6,DContriAgreOri!$AC$49:$AU$111,'Contri BIMESTRAL_prueba'!$A51,FALSE)</f>
        <v>99.999999999999972</v>
      </c>
      <c r="N51" s="90"/>
      <c r="O51" s="90">
        <f ca="1">HLOOKUP(O$6,DContriAgreOri!$AC$115:$AU$155,'Contri BIMESTRAL_prueba'!$A51,FALSE)</f>
        <v>-0.44722145708601602</v>
      </c>
      <c r="P51" s="90">
        <f t="shared" ca="1" si="2"/>
        <v>-0.44722145708601585</v>
      </c>
    </row>
    <row r="52" spans="1:16" x14ac:dyDescent="0.25">
      <c r="A52">
        <v>38</v>
      </c>
      <c r="B52" s="8" t="s">
        <v>31</v>
      </c>
      <c r="C52" s="52">
        <f ca="1">HLOOKUP(C$6,DContriAgreDes!$AC$50:$AU$112,'Contri BIMESTRAL_prueba'!$A52,FALSE)</f>
        <v>21.961937585498951</v>
      </c>
      <c r="D52" s="52"/>
      <c r="E52" s="52">
        <f ca="1">HLOOKUP(E$6,DContriAgreDes!$AC$160:$AU$200,'Contri BIMESTRAL_prueba'!$A52,FALSE)</f>
        <v>2.0790651735746764</v>
      </c>
      <c r="F52" s="62">
        <f t="shared" ca="1" si="0"/>
        <v>0.45660299578231583</v>
      </c>
      <c r="G52" s="52"/>
      <c r="H52" s="52">
        <f ca="1">HLOOKUP(H$6,DContriAgreDes!$AC$50:$AU$112,'Contri BIMESTRAL_prueba'!$A52,FALSE)</f>
        <v>23.776025103473003</v>
      </c>
      <c r="I52" s="52"/>
      <c r="J52" s="52">
        <f ca="1">HLOOKUP(J$6,DContriAgreDes!$AC$116:$AU$156,'Contri BIMESTRAL_prueba'!$A52,FALSE)</f>
        <v>-6.2759535208687254</v>
      </c>
      <c r="K52" s="108">
        <f t="shared" ca="1" si="1"/>
        <v>-1.4921722846040459</v>
      </c>
      <c r="L52" s="15"/>
      <c r="M52" s="15">
        <f ca="1">HLOOKUP(M$6,DContriAgreOri!$AC$49:$AU$111,'Contri BIMESTRAL_prueba'!$A52,FALSE)</f>
        <v>22.606920753030895</v>
      </c>
      <c r="N52" s="15"/>
      <c r="O52" s="15">
        <f ca="1">HLOOKUP(O$6,DContriAgreOri!$AC$115:$AU$155,'Contri BIMESTRAL_prueba'!$A52,FALSE)</f>
        <v>-6.7682906907436831</v>
      </c>
      <c r="P52" s="15">
        <f t="shared" ca="1" si="2"/>
        <v>-1.5301021127911918</v>
      </c>
    </row>
    <row r="53" spans="1:16" x14ac:dyDescent="0.25">
      <c r="A53">
        <v>41</v>
      </c>
      <c r="B53" s="81" t="s">
        <v>34</v>
      </c>
      <c r="C53" s="54">
        <f ca="1">HLOOKUP(C$6,DContriAgreDes!$AC$50:$AU$112,'Contri BIMESTRAL_prueba'!$A53,FALSE)</f>
        <v>78.038062414501042</v>
      </c>
      <c r="D53" s="54"/>
      <c r="E53" s="54">
        <f ca="1">HLOOKUP(E$6,DContriAgreDes!$AC$160:$AU$200,'Contri BIMESTRAL_prueba'!$A53,FALSE)</f>
        <v>-0.41277035816364105</v>
      </c>
      <c r="F53" s="63">
        <f t="shared" ca="1" si="0"/>
        <v>-0.32211798973230171</v>
      </c>
      <c r="G53" s="54"/>
      <c r="H53" s="54">
        <f ca="1">HLOOKUP(H$6,DContriAgreDes!$AC$50:$AU$112,'Contri BIMESTRAL_prueba'!$A53,FALSE)</f>
        <v>76.223974896527025</v>
      </c>
      <c r="I53" s="54"/>
      <c r="J53" s="54">
        <f ca="1">HLOOKUP(J$6,DContriAgreDes!$AC$116:$AU$156,'Contri BIMESTRAL_prueba'!$A53,FALSE)</f>
        <v>1.3835523363030262</v>
      </c>
      <c r="K53" s="109">
        <f t="shared" ca="1" si="1"/>
        <v>1.0545985855039319</v>
      </c>
      <c r="L53" s="54"/>
      <c r="M53" s="54">
        <f ca="1">HLOOKUP(M$6,DContriAgreOri!$AC$49:$AU$111,'Contri BIMESTRAL_prueba'!$A53,FALSE)</f>
        <v>77.39307924696908</v>
      </c>
      <c r="N53" s="54"/>
      <c r="O53" s="54">
        <f ca="1">HLOOKUP(O$6,DContriAgreOri!$AC$115:$AU$155,'Contri BIMESTRAL_prueba'!$A53,FALSE)</f>
        <v>1.3991957247567512</v>
      </c>
      <c r="P53" s="54">
        <f t="shared" ca="1" si="2"/>
        <v>1.0828806560811959</v>
      </c>
    </row>
    <row r="54" spans="1:16" x14ac:dyDescent="0.25">
      <c r="B54" s="6" t="s">
        <v>74</v>
      </c>
      <c r="C54" s="56"/>
      <c r="D54" s="56"/>
      <c r="E54" s="56"/>
      <c r="F54" s="64">
        <f ca="1">+F51-SUM(F52:F53)</f>
        <v>0.26401486084146991</v>
      </c>
      <c r="G54" s="56"/>
      <c r="H54" s="56"/>
      <c r="I54" s="56"/>
      <c r="J54" s="56"/>
      <c r="K54" s="110">
        <f ca="1">+K51-SUM(K52:K53)</f>
        <v>9.3501341956682082E-2</v>
      </c>
      <c r="L54" s="56"/>
      <c r="M54" s="56"/>
      <c r="N54" s="56"/>
      <c r="O54" s="56"/>
      <c r="P54" s="56">
        <f ca="1">+P51-SUM(P52:P53)</f>
        <v>-3.7601993740921102E-10</v>
      </c>
    </row>
    <row r="55" spans="1:16" ht="15.75" thickBot="1" x14ac:dyDescent="0.3">
      <c r="B55" s="97" t="s">
        <v>78</v>
      </c>
      <c r="C55" s="94"/>
      <c r="D55" s="94"/>
      <c r="E55" s="94"/>
      <c r="F55" s="95">
        <f ca="1">SUM(F52:F53)</f>
        <v>0.13448500605001412</v>
      </c>
      <c r="G55" s="94"/>
      <c r="H55" s="94"/>
      <c r="I55" s="94"/>
      <c r="J55" s="94"/>
      <c r="K55" s="96">
        <f ca="1">SUM(K52:K53)</f>
        <v>-0.43757369910011401</v>
      </c>
      <c r="L55" s="94"/>
      <c r="M55" s="94"/>
      <c r="N55" s="94"/>
      <c r="O55" s="94"/>
      <c r="P55" s="94">
        <f ca="1">SUM(P52:P53)</f>
        <v>-0.44722145670999591</v>
      </c>
    </row>
    <row r="56" spans="1:16" ht="19.5" thickTop="1" x14ac:dyDescent="0.3">
      <c r="B56" s="82" t="s">
        <v>60</v>
      </c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122">
        <f>'Contri SEMESTRAL_prueba'!P88+1</f>
        <v>7</v>
      </c>
    </row>
    <row r="59" spans="1:16" ht="26.25" x14ac:dyDescent="0.4">
      <c r="B59" s="532" t="s">
        <v>106</v>
      </c>
      <c r="C59" s="532"/>
      <c r="D59" s="532"/>
      <c r="E59" s="532"/>
      <c r="F59" s="532"/>
      <c r="G59" s="532"/>
      <c r="H59" s="532"/>
      <c r="I59" s="532"/>
      <c r="J59" s="532"/>
      <c r="K59" s="532"/>
      <c r="L59" s="532"/>
      <c r="M59" s="532"/>
      <c r="N59" s="532"/>
      <c r="O59" s="532"/>
      <c r="P59" s="532"/>
    </row>
    <row r="60" spans="1:16" x14ac:dyDescent="0.25">
      <c r="B60"/>
    </row>
    <row r="61" spans="1:16" x14ac:dyDescent="0.25">
      <c r="B61" s="22"/>
      <c r="C61" s="533" t="s">
        <v>57</v>
      </c>
      <c r="D61" s="533"/>
      <c r="E61" s="533"/>
      <c r="F61" s="533"/>
      <c r="G61" s="533"/>
      <c r="H61" s="533"/>
      <c r="I61" s="533"/>
      <c r="J61" s="533"/>
      <c r="K61" s="534"/>
      <c r="L61" s="22"/>
      <c r="M61" s="535" t="s">
        <v>56</v>
      </c>
      <c r="N61" s="535"/>
      <c r="O61" s="535"/>
      <c r="P61" s="535"/>
    </row>
    <row r="62" spans="1:16" ht="30" x14ac:dyDescent="0.25">
      <c r="B62" s="23"/>
      <c r="C62" s="24" t="s">
        <v>102</v>
      </c>
      <c r="D62" s="25"/>
      <c r="E62" s="24" t="s">
        <v>67</v>
      </c>
      <c r="F62" s="24" t="s">
        <v>55</v>
      </c>
      <c r="G62" s="25"/>
      <c r="H62" s="24" t="s">
        <v>102</v>
      </c>
      <c r="I62" s="25"/>
      <c r="J62" s="24" t="s">
        <v>58</v>
      </c>
      <c r="K62" s="47" t="s">
        <v>55</v>
      </c>
      <c r="L62" s="26"/>
      <c r="M62" s="27" t="s">
        <v>102</v>
      </c>
      <c r="N62" s="28"/>
      <c r="O62" s="27" t="s">
        <v>58</v>
      </c>
      <c r="P62" s="27" t="s">
        <v>55</v>
      </c>
    </row>
    <row r="63" spans="1:16" x14ac:dyDescent="0.25">
      <c r="B63" s="29"/>
      <c r="C63" s="135" t="str">
        <f>C6</f>
        <v>Septiembre-octubre 2025</v>
      </c>
      <c r="D63" s="30"/>
      <c r="E63" s="536" t="str">
        <f>$R$11</f>
        <v>Noviembre-diciembre 2025</v>
      </c>
      <c r="F63" s="536"/>
      <c r="G63" s="30"/>
      <c r="H63" s="135" t="str">
        <f>H6</f>
        <v>Noviembre-diciembre 2024</v>
      </c>
      <c r="I63" s="30"/>
      <c r="J63" s="536" t="str">
        <f>$R$11</f>
        <v>Noviembre-diciembre 2025</v>
      </c>
      <c r="K63" s="538"/>
      <c r="L63" s="29"/>
      <c r="M63" s="136" t="str">
        <f>M6</f>
        <v>Noviembre-diciembre 2024</v>
      </c>
      <c r="N63" s="31"/>
      <c r="O63" s="539" t="str">
        <f>$R$11</f>
        <v>Noviembre-diciembre 2025</v>
      </c>
      <c r="P63" s="539"/>
    </row>
    <row r="64" spans="1:16" x14ac:dyDescent="0.25">
      <c r="A64">
        <v>42</v>
      </c>
      <c r="B64" s="103" t="s">
        <v>70</v>
      </c>
      <c r="C64" s="87">
        <f ca="1">HLOOKUP(C$6,DContriAgreDes!$AC$50:$AU$112,'Contri BIMESTRAL_prueba'!$A64,FALSE)</f>
        <v>99.999999999999972</v>
      </c>
      <c r="D64" s="87"/>
      <c r="E64" s="87">
        <f ca="1">E53</f>
        <v>-0.41277035816364105</v>
      </c>
      <c r="F64" s="88">
        <f t="shared" ref="F64:F85" ca="1" si="3">+(C64/100)*E64</f>
        <v>-0.41277035816364094</v>
      </c>
      <c r="G64" s="87"/>
      <c r="H64" s="87">
        <f ca="1">HLOOKUP(H$6,DContriAgreDes!$AC$50:$AU$112,'Contri BIMESTRAL_prueba'!$A64,FALSE)</f>
        <v>100.00000000000001</v>
      </c>
      <c r="I64" s="87"/>
      <c r="J64" s="87">
        <f ca="1">J53</f>
        <v>1.3835523363030262</v>
      </c>
      <c r="K64" s="89">
        <f t="shared" ref="K64:K85" ca="1" si="4">+(H64/100)*J64</f>
        <v>1.3835523363030264</v>
      </c>
      <c r="L64" s="90"/>
      <c r="M64" s="87">
        <f ca="1">HLOOKUP(M$6,DContriAgreOri!$AC$49:$AU$111,'Contri BIMESTRAL_prueba'!$A64,FALSE)</f>
        <v>99.999999999999972</v>
      </c>
      <c r="N64" s="90"/>
      <c r="O64" s="90">
        <f ca="1">O53</f>
        <v>1.3991957247567512</v>
      </c>
      <c r="P64" s="90">
        <f t="shared" ref="P64:P85" ca="1" si="5">+(M64/100)*O64</f>
        <v>1.3991957247567508</v>
      </c>
    </row>
    <row r="65" spans="1:16" x14ac:dyDescent="0.25">
      <c r="A65">
        <v>43</v>
      </c>
      <c r="B65" s="8" t="s">
        <v>13</v>
      </c>
      <c r="C65" s="44">
        <f ca="1">HLOOKUP(C$6,DContriAgreDes!$AC$50:$AU$112,'Contri BIMESTRAL_prueba'!$A65,FALSE)</f>
        <v>24.845707380262464</v>
      </c>
      <c r="D65" s="44"/>
      <c r="E65" s="20">
        <f t="shared" ref="E65:E70" ca="1" si="6">E28</f>
        <v>-1.0149944376072</v>
      </c>
      <c r="F65" s="41">
        <f t="shared" ca="1" si="3"/>
        <v>-0.25218254789382555</v>
      </c>
      <c r="G65" s="44"/>
      <c r="H65" s="20">
        <f ca="1">HLOOKUP(H$6,DContriAgreDes!$AC$50:$AU$112,'Contri BIMESTRAL_prueba'!$A65,FALSE)</f>
        <v>24.96313095730649</v>
      </c>
      <c r="I65" s="20"/>
      <c r="J65" s="20">
        <f t="shared" ref="J65:J70" ca="1" si="7">J28</f>
        <v>0.25811902830443501</v>
      </c>
      <c r="K65" s="48">
        <f t="shared" ca="1" si="4"/>
        <v>6.4434591061363108E-2</v>
      </c>
      <c r="L65" s="20"/>
      <c r="M65" s="20">
        <f ca="1">HLOOKUP(M$6,DContriAgreOri!$AC$49:$AU$111,'Contri BIMESTRAL_prueba'!$A65,FALSE)</f>
        <v>25.895687595379062</v>
      </c>
      <c r="N65" s="20"/>
      <c r="O65" s="20">
        <f t="shared" ref="O65:O70" ca="1" si="8">O28</f>
        <v>0.16784948498053609</v>
      </c>
      <c r="P65" s="20">
        <f t="shared" ca="1" si="5"/>
        <v>4.3465778261012326E-2</v>
      </c>
    </row>
    <row r="66" spans="1:16" x14ac:dyDescent="0.25">
      <c r="A66">
        <v>44</v>
      </c>
      <c r="B66" s="9" t="s">
        <v>14</v>
      </c>
      <c r="C66" s="45">
        <f ca="1">HLOOKUP(C$6,DContriAgreDes!$AC$50:$AU$112,'Contri BIMESTRAL_prueba'!$A66,FALSE)</f>
        <v>6.1638464794344792</v>
      </c>
      <c r="D66" s="45"/>
      <c r="E66" s="45">
        <f t="shared" ca="1" si="6"/>
        <v>0.99228964799284824</v>
      </c>
      <c r="F66" s="42">
        <f t="shared" ca="1" si="3"/>
        <v>6.1163210533599958E-2</v>
      </c>
      <c r="G66" s="45"/>
      <c r="H66" s="45">
        <f ca="1">HLOOKUP(H$6,DContriAgreDes!$AC$50:$AU$112,'Contri BIMESTRAL_prueba'!$A66,FALSE)</f>
        <v>6.2936705304364446</v>
      </c>
      <c r="I66" s="45"/>
      <c r="J66" s="45">
        <f t="shared" ca="1" si="7"/>
        <v>0.65465330593275439</v>
      </c>
      <c r="K66" s="49">
        <f t="shared" ca="1" si="4"/>
        <v>4.1201722192017703E-2</v>
      </c>
      <c r="L66" s="21"/>
      <c r="M66" s="45">
        <f ca="1">HLOOKUP(M$6,DContriAgreOri!$AC$49:$AU$111,'Contri BIMESTRAL_prueba'!$A66,FALSE)</f>
        <v>6.302486997386092</v>
      </c>
      <c r="N66" s="21"/>
      <c r="O66" s="21">
        <f t="shared" ca="1" si="8"/>
        <v>1.0533189151529712</v>
      </c>
      <c r="P66" s="21">
        <f t="shared" ca="1" si="5"/>
        <v>6.6385287668524251E-2</v>
      </c>
    </row>
    <row r="67" spans="1:16" x14ac:dyDescent="0.25">
      <c r="A67">
        <v>45</v>
      </c>
      <c r="B67" s="8" t="s">
        <v>15</v>
      </c>
      <c r="C67" s="44">
        <f ca="1">HLOOKUP(C$6,DContriAgreDes!$AC$50:$AU$112,'Contri BIMESTRAL_prueba'!$A67,FALSE)</f>
        <v>0.62186603143979657</v>
      </c>
      <c r="D67" s="44"/>
      <c r="E67" s="44">
        <f t="shared" ca="1" si="6"/>
        <v>-0.40224707273117133</v>
      </c>
      <c r="F67" s="41">
        <f t="shared" ca="1" si="3"/>
        <v>-2.5014379077760874E-3</v>
      </c>
      <c r="G67" s="44"/>
      <c r="H67" s="44">
        <f ca="1">HLOOKUP(H$6,DContriAgreDes!$AC$50:$AU$112,'Contri BIMESTRAL_prueba'!$A67,FALSE)</f>
        <v>0.65308990474805728</v>
      </c>
      <c r="I67" s="44"/>
      <c r="J67" s="44">
        <f t="shared" ca="1" si="7"/>
        <v>-3.4902403709016028</v>
      </c>
      <c r="K67" s="48">
        <f t="shared" ca="1" si="4"/>
        <v>-2.2794407513799519E-2</v>
      </c>
      <c r="L67" s="20"/>
      <c r="M67" s="44">
        <f ca="1">HLOOKUP(M$6,DContriAgreOri!$AC$49:$AU$111,'Contri BIMESTRAL_prueba'!$A67,FALSE)</f>
        <v>0.61419238483415473</v>
      </c>
      <c r="N67" s="20"/>
      <c r="O67" s="20">
        <f t="shared" ca="1" si="8"/>
        <v>-3.8647111875100109</v>
      </c>
      <c r="P67" s="20">
        <f t="shared" ca="1" si="5"/>
        <v>-2.3736761809520116E-2</v>
      </c>
    </row>
    <row r="68" spans="1:16" x14ac:dyDescent="0.25">
      <c r="A68">
        <v>46</v>
      </c>
      <c r="B68" s="9" t="s">
        <v>16</v>
      </c>
      <c r="C68" s="45">
        <f ca="1">HLOOKUP(C$6,DContriAgreDes!$AC$50:$AU$112,'Contri BIMESTRAL_prueba'!$A68,FALSE)</f>
        <v>0.39184097917373184</v>
      </c>
      <c r="D68" s="45"/>
      <c r="E68" s="45">
        <f t="shared" ca="1" si="6"/>
        <v>-0.82009124765691865</v>
      </c>
      <c r="F68" s="42">
        <f t="shared" ca="1" si="3"/>
        <v>-3.2134535749369442E-3</v>
      </c>
      <c r="G68" s="45"/>
      <c r="H68" s="45">
        <f ca="1">HLOOKUP(H$6,DContriAgreDes!$AC$50:$AU$112,'Contri BIMESTRAL_prueba'!$A68,FALSE)</f>
        <v>0.4088220139180993</v>
      </c>
      <c r="I68" s="45"/>
      <c r="J68" s="45">
        <f t="shared" ca="1" si="7"/>
        <v>-3.2619979029031612</v>
      </c>
      <c r="K68" s="49">
        <f t="shared" ca="1" si="4"/>
        <v>-1.333576552061487E-2</v>
      </c>
      <c r="L68" s="21"/>
      <c r="M68" s="45">
        <f ca="1">HLOOKUP(M$6,DContriAgreOri!$AC$49:$AU$111,'Contri BIMESTRAL_prueba'!$A68,FALSE)</f>
        <v>0.40571476156479064</v>
      </c>
      <c r="N68" s="21"/>
      <c r="O68" s="21">
        <f t="shared" ca="1" si="8"/>
        <v>-3.5763682994786876</v>
      </c>
      <c r="P68" s="21">
        <f t="shared" ca="1" si="5"/>
        <v>-1.4509854118908715E-2</v>
      </c>
    </row>
    <row r="69" spans="1:16" x14ac:dyDescent="0.25">
      <c r="A69">
        <v>47</v>
      </c>
      <c r="B69" s="8" t="s">
        <v>17</v>
      </c>
      <c r="C69" s="44">
        <f ca="1">HLOOKUP(C$6,DContriAgreDes!$AC$50:$AU$112,'Contri BIMESTRAL_prueba'!$A69,FALSE)</f>
        <v>1.2339214266325791</v>
      </c>
      <c r="D69" s="44"/>
      <c r="E69" s="44">
        <f t="shared" ca="1" si="6"/>
        <v>-1.8397738625912865</v>
      </c>
      <c r="F69" s="41">
        <f t="shared" ca="1" si="3"/>
        <v>-2.2701363892099709E-2</v>
      </c>
      <c r="G69" s="44"/>
      <c r="H69" s="44">
        <f ca="1">HLOOKUP(H$6,DContriAgreDes!$AC$50:$AU$112,'Contri BIMESTRAL_prueba'!$A69,FALSE)</f>
        <v>1.2945634970865696</v>
      </c>
      <c r="I69" s="44"/>
      <c r="J69" s="44">
        <f t="shared" ca="1" si="7"/>
        <v>-4.7867195374433607</v>
      </c>
      <c r="K69" s="48">
        <f t="shared" ca="1" si="4"/>
        <v>-6.1967123839652839E-2</v>
      </c>
      <c r="L69" s="20"/>
      <c r="M69" s="44">
        <f ca="1">HLOOKUP(M$6,DContriAgreOri!$AC$49:$AU$111,'Contri BIMESTRAL_prueba'!$A69,FALSE)</f>
        <v>1.2957342010346209</v>
      </c>
      <c r="N69" s="20"/>
      <c r="O69" s="20">
        <f t="shared" ca="1" si="8"/>
        <v>-5.0647893836237756</v>
      </c>
      <c r="P69" s="20">
        <f t="shared" ca="1" si="5"/>
        <v>-6.5626208253983825E-2</v>
      </c>
    </row>
    <row r="70" spans="1:16" ht="30" x14ac:dyDescent="0.25">
      <c r="A70">
        <v>48</v>
      </c>
      <c r="B70" s="9" t="s">
        <v>51</v>
      </c>
      <c r="C70" s="45">
        <f ca="1">HLOOKUP(C$6,DContriAgreDes!$AC$50:$AU$112,'Contri BIMESTRAL_prueba'!$A70,FALSE)</f>
        <v>0.57797344389761496</v>
      </c>
      <c r="D70" s="45"/>
      <c r="E70" s="45">
        <f t="shared" ca="1" si="6"/>
        <v>-1.0407569223499422</v>
      </c>
      <c r="F70" s="42">
        <f t="shared" ca="1" si="3"/>
        <v>-6.0152986267087869E-3</v>
      </c>
      <c r="G70" s="45"/>
      <c r="H70" s="45">
        <f ca="1">HLOOKUP(H$6,DContriAgreDes!$AC$50:$AU$112,'Contri BIMESTRAL_prueba'!$A70,FALSE)</f>
        <v>0.61937935128754218</v>
      </c>
      <c r="I70" s="45"/>
      <c r="J70" s="45">
        <f t="shared" ca="1" si="7"/>
        <v>-6.0265100197280361</v>
      </c>
      <c r="K70" s="49">
        <f t="shared" ca="1" si="4"/>
        <v>-3.7326958665470242E-2</v>
      </c>
      <c r="L70" s="21"/>
      <c r="M70" s="45">
        <f ca="1">HLOOKUP(M$6,DContriAgreOri!$AC$49:$AU$111,'Contri BIMESTRAL_prueba'!$A70,FALSE)</f>
        <v>0.60115309511630699</v>
      </c>
      <c r="N70" s="21"/>
      <c r="O70" s="21">
        <f t="shared" ca="1" si="8"/>
        <v>-5.3512699422352767</v>
      </c>
      <c r="P70" s="21">
        <f t="shared" ca="1" si="5"/>
        <v>-3.2169324885775979E-2</v>
      </c>
    </row>
    <row r="71" spans="1:16" x14ac:dyDescent="0.25">
      <c r="A71">
        <v>49</v>
      </c>
      <c r="B71" s="8" t="s">
        <v>19</v>
      </c>
      <c r="C71" s="44">
        <f ca="1">HLOOKUP(C$6,DContriAgreDes!$AC$50:$AU$112,'Contri BIMESTRAL_prueba'!$A71,FALSE)</f>
        <v>0.76747999996785898</v>
      </c>
      <c r="D71" s="44"/>
      <c r="E71" s="44">
        <f t="shared" ref="E71:E85" ca="1" si="9">E34</f>
        <v>1.3593749009817486</v>
      </c>
      <c r="F71" s="41">
        <f t="shared" ca="1" si="3"/>
        <v>1.0432930489617806E-2</v>
      </c>
      <c r="G71" s="44"/>
      <c r="H71" s="44">
        <f ca="1">HLOOKUP(H$6,DContriAgreDes!$AC$50:$AU$112,'Contri BIMESTRAL_prueba'!$A71,FALSE)</f>
        <v>0.84725194476917287</v>
      </c>
      <c r="I71" s="44"/>
      <c r="J71" s="44">
        <f t="shared" ref="J71:J85" ca="1" si="10">J34</f>
        <v>-6.5635680655429525</v>
      </c>
      <c r="K71" s="48">
        <f t="shared" ca="1" si="4"/>
        <v>-5.5609958081561044E-2</v>
      </c>
      <c r="L71" s="20"/>
      <c r="M71" s="44">
        <f ca="1">HLOOKUP(M$6,DContriAgreOri!$AC$49:$AU$111,'Contri BIMESTRAL_prueba'!$A71,FALSE)</f>
        <v>0.81087583979030686</v>
      </c>
      <c r="N71" s="20"/>
      <c r="O71" s="20">
        <f t="shared" ref="O71:O85" ca="1" si="11">O34</f>
        <v>-7.0080094188063384</v>
      </c>
      <c r="P71" s="20">
        <f t="shared" ca="1" si="5"/>
        <v>-5.6826255227329703E-2</v>
      </c>
    </row>
    <row r="72" spans="1:16" x14ac:dyDescent="0.25">
      <c r="A72">
        <v>50</v>
      </c>
      <c r="B72" s="9" t="s">
        <v>20</v>
      </c>
      <c r="C72" s="45">
        <f ca="1">HLOOKUP(C$6,DContriAgreDes!$AC$50:$AU$112,'Contri BIMESTRAL_prueba'!$A72,FALSE)</f>
        <v>2.4597621074227494</v>
      </c>
      <c r="D72" s="45"/>
      <c r="E72" s="45">
        <f t="shared" ca="1" si="9"/>
        <v>-0.34953024815277445</v>
      </c>
      <c r="F72" s="42">
        <f t="shared" ca="1" si="3"/>
        <v>-8.5976125980426494E-3</v>
      </c>
      <c r="G72" s="45"/>
      <c r="H72" s="45">
        <f ca="1">HLOOKUP(H$6,DContriAgreDes!$AC$50:$AU$112,'Contri BIMESTRAL_prueba'!$A72,FALSE)</f>
        <v>2.5944276607939361</v>
      </c>
      <c r="I72" s="45"/>
      <c r="J72" s="45">
        <f t="shared" ca="1" si="10"/>
        <v>-3.8545534425283421</v>
      </c>
      <c r="K72" s="49">
        <f t="shared" ca="1" si="4"/>
        <v>-0.10000360071304019</v>
      </c>
      <c r="L72" s="21"/>
      <c r="M72" s="45">
        <f ca="1">HLOOKUP(M$6,DContriAgreOri!$AC$49:$AU$111,'Contri BIMESTRAL_prueba'!$A72,FALSE)</f>
        <v>2.5475380959122051</v>
      </c>
      <c r="N72" s="21"/>
      <c r="O72" s="21">
        <f t="shared" ca="1" si="11"/>
        <v>-3.8629305801051999</v>
      </c>
      <c r="P72" s="21">
        <f t="shared" ca="1" si="5"/>
        <v>-9.8409628146822303E-2</v>
      </c>
    </row>
    <row r="73" spans="1:16" x14ac:dyDescent="0.25">
      <c r="A73">
        <v>51</v>
      </c>
      <c r="B73" s="8" t="s">
        <v>21</v>
      </c>
      <c r="C73" s="44">
        <f ca="1">HLOOKUP(C$6,DContriAgreDes!$AC$50:$AU$112,'Contri BIMESTRAL_prueba'!$A73,FALSE)</f>
        <v>0.57408975609431101</v>
      </c>
      <c r="D73" s="44"/>
      <c r="E73" s="44">
        <f t="shared" ca="1" si="9"/>
        <v>1.1727058618416208</v>
      </c>
      <c r="F73" s="41">
        <f t="shared" ca="1" si="3"/>
        <v>6.7323842219502482E-3</v>
      </c>
      <c r="G73" s="44"/>
      <c r="H73" s="44">
        <f ca="1">HLOOKUP(H$6,DContriAgreDes!$AC$50:$AU$112,'Contri BIMESTRAL_prueba'!$A73,FALSE)</f>
        <v>0.63960723957480747</v>
      </c>
      <c r="I73" s="44"/>
      <c r="J73" s="44">
        <f t="shared" ca="1" si="10"/>
        <v>-7.5881591085200597</v>
      </c>
      <c r="K73" s="48">
        <f t="shared" ca="1" si="4"/>
        <v>-4.8534415008549478E-2</v>
      </c>
      <c r="L73" s="20"/>
      <c r="M73" s="44">
        <f ca="1">HLOOKUP(M$6,DContriAgreOri!$AC$49:$AU$111,'Contri BIMESTRAL_prueba'!$A73,FALSE)</f>
        <v>0.67502732547719035</v>
      </c>
      <c r="N73" s="20"/>
      <c r="O73" s="20">
        <f t="shared" ca="1" si="11"/>
        <v>-7.3289489098195588</v>
      </c>
      <c r="P73" s="20">
        <f t="shared" ca="1" si="5"/>
        <v>-4.9472407811544668E-2</v>
      </c>
    </row>
    <row r="74" spans="1:16" x14ac:dyDescent="0.25">
      <c r="A74">
        <v>52</v>
      </c>
      <c r="B74" s="9" t="s">
        <v>22</v>
      </c>
      <c r="C74" s="45">
        <f ca="1">HLOOKUP(C$6,DContriAgreDes!$AC$50:$AU$112,'Contri BIMESTRAL_prueba'!$A74,FALSE)</f>
        <v>6.7809271475234283</v>
      </c>
      <c r="D74" s="45"/>
      <c r="E74" s="45">
        <f t="shared" ca="1" si="9"/>
        <v>8.027397762715637</v>
      </c>
      <c r="F74" s="42">
        <f t="shared" ca="1" si="3"/>
        <v>0.54433199413167299</v>
      </c>
      <c r="G74" s="45"/>
      <c r="H74" s="45">
        <f ca="1">HLOOKUP(H$6,DContriAgreDes!$AC$50:$AU$112,'Contri BIMESTRAL_prueba'!$A74,FALSE)</f>
        <v>5.0728316914517197</v>
      </c>
      <c r="I74" s="45"/>
      <c r="J74" s="45">
        <f t="shared" ca="1" si="10"/>
        <v>46.950263577893111</v>
      </c>
      <c r="K74" s="49">
        <f t="shared" ca="1" si="4"/>
        <v>2.3817078499994762</v>
      </c>
      <c r="L74" s="21"/>
      <c r="M74" s="45">
        <f ca="1">HLOOKUP(M$6,DContriAgreOri!$AC$49:$AU$111,'Contri BIMESTRAL_prueba'!$A74,FALSE)</f>
        <v>5.1145472640856688</v>
      </c>
      <c r="N74" s="21"/>
      <c r="O74" s="21">
        <f t="shared" ca="1" si="11"/>
        <v>46.907754173554594</v>
      </c>
      <c r="P74" s="21">
        <f t="shared" ca="1" si="5"/>
        <v>2.399119257727568</v>
      </c>
    </row>
    <row r="75" spans="1:16" x14ac:dyDescent="0.25">
      <c r="A75">
        <v>53</v>
      </c>
      <c r="B75" s="8" t="s">
        <v>23</v>
      </c>
      <c r="C75" s="44">
        <f ca="1">HLOOKUP(C$6,DContriAgreDes!$AC$50:$AU$112,'Contri BIMESTRAL_prueba'!$A75,FALSE)</f>
        <v>8.9056789259793057</v>
      </c>
      <c r="D75" s="44"/>
      <c r="E75" s="44">
        <f t="shared" ca="1" si="9"/>
        <v>-0.35810699928741485</v>
      </c>
      <c r="F75" s="41">
        <f t="shared" ca="1" si="3"/>
        <v>-3.1891859567996166E-2</v>
      </c>
      <c r="G75" s="44"/>
      <c r="H75" s="44">
        <f ca="1">HLOOKUP(H$6,DContriAgreDes!$AC$50:$AU$112,'Contri BIMESTRAL_prueba'!$A75,FALSE)</f>
        <v>9.4357455265928181</v>
      </c>
      <c r="I75" s="44"/>
      <c r="J75" s="44">
        <f t="shared" ca="1" si="10"/>
        <v>-4.2958846756811937</v>
      </c>
      <c r="K75" s="48">
        <f t="shared" ca="1" si="4"/>
        <v>-0.40534874611317462</v>
      </c>
      <c r="L75" s="20"/>
      <c r="M75" s="44">
        <f ca="1">HLOOKUP(M$6,DContriAgreOri!$AC$49:$AU$111,'Contri BIMESTRAL_prueba'!$A75,FALSE)</f>
        <v>9.3678905855583867</v>
      </c>
      <c r="N75" s="20"/>
      <c r="O75" s="20">
        <f t="shared" ca="1" si="11"/>
        <v>-4.6127421156989925</v>
      </c>
      <c r="P75" s="20">
        <f t="shared" ca="1" si="5"/>
        <v>-0.43211663439265263</v>
      </c>
    </row>
    <row r="76" spans="1:16" x14ac:dyDescent="0.25">
      <c r="A76">
        <v>54</v>
      </c>
      <c r="B76" s="9" t="s">
        <v>24</v>
      </c>
      <c r="C76" s="45">
        <f ca="1">HLOOKUP(C$6,DContriAgreDes!$AC$50:$AU$112,'Contri BIMESTRAL_prueba'!$A76,FALSE)</f>
        <v>4.0028190378021922</v>
      </c>
      <c r="D76" s="45"/>
      <c r="E76" s="45">
        <f t="shared" ca="1" si="9"/>
        <v>-1.5683892232285075</v>
      </c>
      <c r="F76" s="42">
        <f t="shared" ca="1" si="3"/>
        <v>-6.277978241422863E-2</v>
      </c>
      <c r="G76" s="45"/>
      <c r="H76" s="45">
        <f ca="1">HLOOKUP(H$6,DContriAgreDes!$AC$50:$AU$112,'Contri BIMESTRAL_prueba'!$A76,FALSE)</f>
        <v>4.0780042884081391</v>
      </c>
      <c r="I76" s="45"/>
      <c r="J76" s="45">
        <f t="shared" ca="1" si="10"/>
        <v>-1.6780008580691543</v>
      </c>
      <c r="K76" s="49">
        <f t="shared" ca="1" si="4"/>
        <v>-6.8428946951585495E-2</v>
      </c>
      <c r="L76" s="21"/>
      <c r="M76" s="45">
        <f ca="1">HLOOKUP(M$6,DContriAgreOri!$AC$49:$AU$111,'Contri BIMESTRAL_prueba'!$A76,FALSE)</f>
        <v>3.8609750199109629</v>
      </c>
      <c r="N76" s="21"/>
      <c r="O76" s="21">
        <f t="shared" ca="1" si="11"/>
        <v>-1.9608948030559787</v>
      </c>
      <c r="P76" s="21">
        <f t="shared" ca="1" si="5"/>
        <v>-7.5709658512723613E-2</v>
      </c>
    </row>
    <row r="77" spans="1:16" x14ac:dyDescent="0.25">
      <c r="A77">
        <v>55</v>
      </c>
      <c r="B77" s="8" t="s">
        <v>25</v>
      </c>
      <c r="C77" s="44">
        <f ca="1">HLOOKUP(C$6,DContriAgreDes!$AC$50:$AU$112,'Contri BIMESTRAL_prueba'!$A77,FALSE)</f>
        <v>3.8088273658561822</v>
      </c>
      <c r="D77" s="44"/>
      <c r="E77" s="44">
        <f t="shared" ca="1" si="9"/>
        <v>0.14198526703803793</v>
      </c>
      <c r="F77" s="41">
        <f t="shared" ca="1" si="3"/>
        <v>5.4079737064287661E-3</v>
      </c>
      <c r="G77" s="44"/>
      <c r="H77" s="44">
        <f ca="1">HLOOKUP(H$6,DContriAgreDes!$AC$50:$AU$112,'Contri BIMESTRAL_prueba'!$A77,FALSE)</f>
        <v>3.8390023115347773</v>
      </c>
      <c r="I77" s="44"/>
      <c r="J77" s="44">
        <f t="shared" ca="1" si="10"/>
        <v>1.1083310337388212</v>
      </c>
      <c r="K77" s="48">
        <f t="shared" ca="1" si="4"/>
        <v>4.2548854004690641E-2</v>
      </c>
      <c r="L77" s="20"/>
      <c r="M77" s="44">
        <f ca="1">HLOOKUP(M$6,DContriAgreOri!$AC$49:$AU$111,'Contri BIMESTRAL_prueba'!$A77,FALSE)</f>
        <v>3.8655134126130641</v>
      </c>
      <c r="N77" s="20"/>
      <c r="O77" s="20">
        <f t="shared" ca="1" si="11"/>
        <v>1.1022502972376031</v>
      </c>
      <c r="P77" s="20">
        <f t="shared" ca="1" si="5"/>
        <v>4.2607633080286915E-2</v>
      </c>
    </row>
    <row r="78" spans="1:16" x14ac:dyDescent="0.25">
      <c r="A78">
        <v>56</v>
      </c>
      <c r="B78" s="9" t="s">
        <v>26</v>
      </c>
      <c r="C78" s="45">
        <f ca="1">HLOOKUP(C$6,DContriAgreDes!$AC$50:$AU$112,'Contri BIMESTRAL_prueba'!$A78,FALSE)</f>
        <v>6.3091892160884653</v>
      </c>
      <c r="D78" s="45"/>
      <c r="E78" s="45">
        <f t="shared" ca="1" si="9"/>
        <v>-3.8205925410982502</v>
      </c>
      <c r="F78" s="42">
        <f t="shared" ca="1" si="3"/>
        <v>-0.24104841259365106</v>
      </c>
      <c r="G78" s="45"/>
      <c r="H78" s="45">
        <f ca="1">HLOOKUP(H$6,DContriAgreDes!$AC$50:$AU$112,'Contri BIMESTRAL_prueba'!$A78,FALSE)</f>
        <v>6.4133743758157555</v>
      </c>
      <c r="I78" s="45"/>
      <c r="J78" s="45">
        <f t="shared" ca="1" si="10"/>
        <v>-3.7131704516718145</v>
      </c>
      <c r="K78" s="49">
        <f t="shared" ca="1" si="4"/>
        <v>-0.23813952227788232</v>
      </c>
      <c r="L78" s="21"/>
      <c r="M78" s="45">
        <f ca="1">HLOOKUP(M$6,DContriAgreOri!$AC$49:$AU$111,'Contri BIMESTRAL_prueba'!$A78,FALSE)</f>
        <v>6.5203036009204336</v>
      </c>
      <c r="N78" s="21"/>
      <c r="O78" s="21">
        <f t="shared" ca="1" si="11"/>
        <v>-3.7911741323450059</v>
      </c>
      <c r="P78" s="21">
        <f t="shared" ca="1" si="5"/>
        <v>-0.24719606346845543</v>
      </c>
    </row>
    <row r="79" spans="1:16" x14ac:dyDescent="0.25">
      <c r="A79">
        <v>57</v>
      </c>
      <c r="B79" s="8" t="s">
        <v>27</v>
      </c>
      <c r="C79" s="44">
        <f ca="1">HLOOKUP(C$6,DContriAgreDes!$AC$50:$AU$112,'Contri BIMESTRAL_prueba'!$A79,FALSE)</f>
        <v>3.910376259278503</v>
      </c>
      <c r="D79" s="44"/>
      <c r="E79" s="44">
        <f t="shared" ca="1" si="9"/>
        <v>-0.66457300941176811</v>
      </c>
      <c r="F79" s="41">
        <f t="shared" ca="1" si="3"/>
        <v>-2.598730518561047E-2</v>
      </c>
      <c r="G79" s="44"/>
      <c r="H79" s="44">
        <f ca="1">HLOOKUP(H$6,DContriAgreDes!$AC$50:$AU$112,'Contri BIMESTRAL_prueba'!$A79,FALSE)</f>
        <v>4.1120814644534276</v>
      </c>
      <c r="I79" s="44"/>
      <c r="J79" s="44">
        <f t="shared" ca="1" si="10"/>
        <v>-3.8700248108770978</v>
      </c>
      <c r="K79" s="48">
        <f t="shared" ca="1" si="4"/>
        <v>-0.15913857291782596</v>
      </c>
      <c r="L79" s="20"/>
      <c r="M79" s="44">
        <f ca="1">HLOOKUP(M$6,DContriAgreOri!$AC$49:$AU$111,'Contri BIMESTRAL_prueba'!$A79,FALSE)</f>
        <v>4.0168583428369278</v>
      </c>
      <c r="N79" s="20"/>
      <c r="O79" s="20">
        <f t="shared" ca="1" si="11"/>
        <v>-4.1466600999096812</v>
      </c>
      <c r="P79" s="20">
        <f t="shared" ca="1" si="5"/>
        <v>-0.16656546217231211</v>
      </c>
    </row>
    <row r="80" spans="1:16" x14ac:dyDescent="0.25">
      <c r="A80">
        <v>58</v>
      </c>
      <c r="B80" s="9" t="s">
        <v>28</v>
      </c>
      <c r="C80" s="45">
        <f ca="1">HLOOKUP(C$6,DContriAgreDes!$AC$50:$AU$112,'Contri BIMESTRAL_prueba'!$A80,FALSE)</f>
        <v>5.3908014007116831</v>
      </c>
      <c r="D80" s="45"/>
      <c r="E80" s="45">
        <f t="shared" ca="1" si="9"/>
        <v>-3.1433950924039493</v>
      </c>
      <c r="F80" s="42">
        <f t="shared" ca="1" si="3"/>
        <v>-0.1694541866712144</v>
      </c>
      <c r="G80" s="45"/>
      <c r="H80" s="45">
        <f ca="1">HLOOKUP(H$6,DContriAgreDes!$AC$50:$AU$112,'Contri BIMESTRAL_prueba'!$A80,FALSE)</f>
        <v>5.3995897582280836</v>
      </c>
      <c r="I80" s="45"/>
      <c r="J80" s="45">
        <f t="shared" ca="1" si="10"/>
        <v>-1.594439574888753</v>
      </c>
      <c r="K80" s="49">
        <f t="shared" ca="1" si="4"/>
        <v>-8.6093195986828505E-2</v>
      </c>
      <c r="L80" s="21"/>
      <c r="M80" s="45">
        <f ca="1">HLOOKUP(M$6,DContriAgreOri!$AC$49:$AU$111,'Contri BIMESTRAL_prueba'!$A80,FALSE)</f>
        <v>5.0096168421904537</v>
      </c>
      <c r="N80" s="21"/>
      <c r="O80" s="21">
        <f t="shared" ca="1" si="11"/>
        <v>-2.3787318496342493</v>
      </c>
      <c r="P80" s="21">
        <f t="shared" ca="1" si="5"/>
        <v>-0.11916535136982585</v>
      </c>
    </row>
    <row r="81" spans="1:16" ht="30" x14ac:dyDescent="0.25">
      <c r="A81">
        <v>59</v>
      </c>
      <c r="B81" s="8" t="s">
        <v>52</v>
      </c>
      <c r="C81" s="44">
        <f ca="1">HLOOKUP(C$6,DContriAgreDes!$AC$50:$AU$112,'Contri BIMESTRAL_prueba'!$A81,FALSE)</f>
        <v>12.370995977827132</v>
      </c>
      <c r="D81" s="44"/>
      <c r="E81" s="44">
        <f t="shared" ca="1" si="9"/>
        <v>3.0018832680951846E-2</v>
      </c>
      <c r="F81" s="41">
        <f t="shared" ca="1" si="3"/>
        <v>3.7136285835512092E-3</v>
      </c>
      <c r="G81" s="44"/>
      <c r="H81" s="44">
        <f ca="1">HLOOKUP(H$6,DContriAgreDes!$AC$50:$AU$112,'Contri BIMESTRAL_prueba'!$A81,FALSE)</f>
        <v>12.134805435028197</v>
      </c>
      <c r="I81" s="44"/>
      <c r="J81" s="44">
        <f t="shared" ca="1" si="10"/>
        <v>3.776741117295316</v>
      </c>
      <c r="K81" s="48">
        <f t="shared" ca="1" si="4"/>
        <v>0.45830018636849668</v>
      </c>
      <c r="L81" s="20"/>
      <c r="M81" s="44">
        <f ca="1">HLOOKUP(M$6,DContriAgreOri!$AC$49:$AU$111,'Contri BIMESTRAL_prueba'!$A81,FALSE)</f>
        <v>11.812560906955117</v>
      </c>
      <c r="N81" s="20"/>
      <c r="O81" s="20">
        <f t="shared" ca="1" si="11"/>
        <v>3.5614252012839955</v>
      </c>
      <c r="P81" s="20">
        <f t="shared" ca="1" si="5"/>
        <v>0.42069552105732083</v>
      </c>
    </row>
    <row r="82" spans="1:16" x14ac:dyDescent="0.25">
      <c r="A82">
        <v>60</v>
      </c>
      <c r="B82" s="9" t="s">
        <v>53</v>
      </c>
      <c r="C82" s="45">
        <f ca="1">HLOOKUP(C$6,DContriAgreDes!$AC$50:$AU$112,'Contri BIMESTRAL_prueba'!$A82,FALSE)</f>
        <v>5.2330526072956252</v>
      </c>
      <c r="D82" s="45"/>
      <c r="E82" s="45">
        <f t="shared" ca="1" si="9"/>
        <v>1.0353057847249971</v>
      </c>
      <c r="F82" s="42">
        <f t="shared" ca="1" si="3"/>
        <v>5.4178096361033899E-2</v>
      </c>
      <c r="G82" s="45"/>
      <c r="H82" s="45">
        <f ca="1">HLOOKUP(H$6,DContriAgreDes!$AC$50:$AU$112,'Contri BIMESTRAL_prueba'!$A82,FALSE)</f>
        <v>5.3880910956552235</v>
      </c>
      <c r="I82" s="45"/>
      <c r="J82" s="45">
        <f t="shared" ca="1" si="10"/>
        <v>-0.14009217413264707</v>
      </c>
      <c r="K82" s="49">
        <f t="shared" ca="1" si="4"/>
        <v>-7.5482939601509676E-3</v>
      </c>
      <c r="L82" s="21"/>
      <c r="M82" s="45">
        <f ca="1">HLOOKUP(M$6,DContriAgreOri!$AC$49:$AU$111,'Contri BIMESTRAL_prueba'!$A82,FALSE)</f>
        <v>5.2814807424977577</v>
      </c>
      <c r="N82" s="21"/>
      <c r="O82" s="21">
        <f t="shared" ca="1" si="11"/>
        <v>0.12929063951632713</v>
      </c>
      <c r="P82" s="21">
        <f t="shared" ca="1" si="5"/>
        <v>6.8284602279070142E-3</v>
      </c>
    </row>
    <row r="83" spans="1:16" hidden="1" x14ac:dyDescent="0.25">
      <c r="A83">
        <v>62</v>
      </c>
      <c r="B83" s="38" t="s">
        <v>31</v>
      </c>
      <c r="C83" s="46"/>
      <c r="D83" s="46"/>
      <c r="E83" s="46"/>
      <c r="F83" s="43"/>
      <c r="G83" s="46"/>
      <c r="H83" s="46"/>
      <c r="I83" s="46"/>
      <c r="J83" s="46"/>
      <c r="K83" s="50"/>
      <c r="L83" s="39"/>
      <c r="M83" s="46"/>
      <c r="N83" s="39"/>
      <c r="O83" s="39"/>
      <c r="P83" s="39"/>
    </row>
    <row r="84" spans="1:16" x14ac:dyDescent="0.25">
      <c r="A84">
        <v>62</v>
      </c>
      <c r="B84" s="8" t="s">
        <v>32</v>
      </c>
      <c r="C84" s="44">
        <f ca="1">HLOOKUP(C$6,DContriAgreDes!$AC$50:$AU$112,'Contri BIMESTRAL_prueba'!$A84,FALSE)</f>
        <v>1.1426108224712799</v>
      </c>
      <c r="D84" s="44"/>
      <c r="E84" s="44">
        <f t="shared" ca="1" si="9"/>
        <v>0.59996669749446596</v>
      </c>
      <c r="F84" s="41">
        <f t="shared" ca="1" si="3"/>
        <v>6.8552844167952933E-3</v>
      </c>
      <c r="G84" s="44"/>
      <c r="H84" s="44">
        <f ca="1">HLOOKUP(H$6,DContriAgreDes!$AC$50:$AU$112,'Contri BIMESTRAL_prueba'!$A84,FALSE)</f>
        <v>1.2454108533926025</v>
      </c>
      <c r="I84" s="44"/>
      <c r="J84" s="44">
        <f t="shared" ca="1" si="10"/>
        <v>-6.0749675687451372</v>
      </c>
      <c r="K84" s="48">
        <f t="shared" ca="1" si="4"/>
        <v>-7.5658305441232657E-2</v>
      </c>
      <c r="L84" s="20"/>
      <c r="M84" s="44">
        <f ca="1">HLOOKUP(M$6,DContriAgreOri!$AC$49:$AU$111,'Contri BIMESTRAL_prueba'!$A84,FALSE)</f>
        <v>1.345684191325659</v>
      </c>
      <c r="N84" s="20"/>
      <c r="O84" s="20">
        <f t="shared" ca="1" si="11"/>
        <v>-5.6668002129067929</v>
      </c>
      <c r="P84" s="20">
        <f t="shared" ca="1" si="5"/>
        <v>-7.625723461909549E-2</v>
      </c>
    </row>
    <row r="85" spans="1:16" x14ac:dyDescent="0.25">
      <c r="A85">
        <v>63</v>
      </c>
      <c r="B85" s="85" t="s">
        <v>33</v>
      </c>
      <c r="C85" s="45">
        <f ca="1">HLOOKUP(C$6,DContriAgreDes!$AC$50:$AU$112,'Contri BIMESTRAL_prueba'!$A85,FALSE)</f>
        <v>4.508233634840594</v>
      </c>
      <c r="D85" s="45"/>
      <c r="E85" s="45">
        <f t="shared" ca="1" si="9"/>
        <v>-2.5771308544613447</v>
      </c>
      <c r="F85" s="42">
        <f t="shared" ca="1" si="3"/>
        <v>-0.11618307999468115</v>
      </c>
      <c r="G85" s="45"/>
      <c r="H85" s="45">
        <f ca="1">HLOOKUP(H$6,DContriAgreDes!$AC$50:$AU$112,'Contri BIMESTRAL_prueba'!$A85,FALSE)</f>
        <v>4.5671200995181573</v>
      </c>
      <c r="I85" s="45"/>
      <c r="J85" s="45">
        <f t="shared" ca="1" si="10"/>
        <v>-2.1360529232321426</v>
      </c>
      <c r="K85" s="49">
        <f t="shared" ca="1" si="4"/>
        <v>-9.7556102393280331E-2</v>
      </c>
      <c r="L85" s="45"/>
      <c r="M85" s="45">
        <f ca="1">HLOOKUP(M$6,DContriAgreOri!$AC$49:$AU$111,'Contri BIMESTRAL_prueba'!$A85,FALSE)</f>
        <v>4.65615879461083</v>
      </c>
      <c r="N85" s="45"/>
      <c r="O85" s="45">
        <f t="shared" ca="1" si="11"/>
        <v>-2.6233076727155975</v>
      </c>
      <c r="P85" s="45">
        <f t="shared" ca="1" si="5"/>
        <v>-0.12214537091284798</v>
      </c>
    </row>
    <row r="86" spans="1:16" x14ac:dyDescent="0.25">
      <c r="B86" s="84" t="s">
        <v>74</v>
      </c>
      <c r="C86" s="44"/>
      <c r="D86" s="44"/>
      <c r="E86" s="44"/>
      <c r="F86" s="104">
        <f ca="1">+F64-F87</f>
        <v>-0.1630295196875195</v>
      </c>
      <c r="G86" s="44"/>
      <c r="H86" s="44"/>
      <c r="I86" s="44"/>
      <c r="J86" s="44"/>
      <c r="K86" s="106">
        <f ca="1">+K64-K87</f>
        <v>-0.1271569519383684</v>
      </c>
      <c r="L86" s="44"/>
      <c r="M86" s="44"/>
      <c r="N86" s="44"/>
      <c r="O86" s="44"/>
      <c r="P86" s="490">
        <f ca="1">+P64-P87</f>
        <v>2.4359299022336245E-9</v>
      </c>
    </row>
    <row r="87" spans="1:16" ht="15.75" thickBot="1" x14ac:dyDescent="0.3">
      <c r="B87" s="97" t="s">
        <v>79</v>
      </c>
      <c r="C87" s="94"/>
      <c r="D87" s="94"/>
      <c r="E87" s="94"/>
      <c r="F87" s="105">
        <f ca="1">SUM(F65:F85)</f>
        <v>-0.24974083847612144</v>
      </c>
      <c r="G87" s="94"/>
      <c r="H87" s="94"/>
      <c r="I87" s="94"/>
      <c r="J87" s="94"/>
      <c r="K87" s="107">
        <f ca="1">SUM(K65:K85)</f>
        <v>1.5107092882413948</v>
      </c>
      <c r="L87" s="94"/>
      <c r="M87" s="94"/>
      <c r="N87" s="94"/>
      <c r="O87" s="94"/>
      <c r="P87" s="94">
        <f ca="1">SUM(P65:P85)</f>
        <v>1.3991957223208209</v>
      </c>
    </row>
    <row r="88" spans="1:16" ht="19.5" thickTop="1" x14ac:dyDescent="0.3">
      <c r="B88" s="82" t="s">
        <v>60</v>
      </c>
      <c r="P88" s="122">
        <f>+P56+1</f>
        <v>8</v>
      </c>
    </row>
  </sheetData>
  <mergeCells count="13">
    <mergeCell ref="R11:S12"/>
    <mergeCell ref="B59:P59"/>
    <mergeCell ref="C61:K61"/>
    <mergeCell ref="M61:P61"/>
    <mergeCell ref="E63:F63"/>
    <mergeCell ref="J63:K63"/>
    <mergeCell ref="O63:P63"/>
    <mergeCell ref="B2:P2"/>
    <mergeCell ref="C4:K4"/>
    <mergeCell ref="M4:P4"/>
    <mergeCell ref="E6:F6"/>
    <mergeCell ref="J6:K6"/>
    <mergeCell ref="O6:P6"/>
  </mergeCells>
  <printOptions horizontalCentered="1" verticalCentered="1"/>
  <pageMargins left="0" right="0" top="0" bottom="0" header="0.31496062992125984" footer="0.31496062992125984"/>
  <pageSetup scale="58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>
    <tabColor rgb="FF7030A0"/>
    <pageSetUpPr fitToPage="1"/>
  </sheetPr>
  <dimension ref="A2:BI88"/>
  <sheetViews>
    <sheetView view="pageBreakPreview" zoomScale="85" zoomScaleNormal="100" zoomScaleSheetLayoutView="85" workbookViewId="0">
      <selection activeCell="E7" sqref="E7"/>
    </sheetView>
  </sheetViews>
  <sheetFormatPr baseColWidth="10" defaultRowHeight="15" x14ac:dyDescent="0.25"/>
  <cols>
    <col min="2" max="2" width="66.140625" style="10" customWidth="1"/>
    <col min="3" max="3" width="25.7109375" customWidth="1"/>
    <col min="4" max="4" width="2" customWidth="1"/>
    <col min="5" max="5" width="11.7109375" customWidth="1"/>
    <col min="6" max="6" width="14.7109375" customWidth="1"/>
    <col min="7" max="7" width="1.140625" customWidth="1"/>
    <col min="8" max="8" width="25.7109375" customWidth="1"/>
    <col min="9" max="9" width="1.5703125" customWidth="1"/>
    <col min="10" max="10" width="11.7109375" customWidth="1"/>
    <col min="11" max="11" width="14.7109375" customWidth="1"/>
    <col min="12" max="12" width="2.42578125" customWidth="1"/>
    <col min="13" max="13" width="25.7109375" customWidth="1"/>
    <col min="14" max="14" width="1" customWidth="1"/>
    <col min="16" max="16" width="13.28515625" customWidth="1"/>
    <col min="18" max="18" width="14.5703125" bestFit="1" customWidth="1"/>
  </cols>
  <sheetData>
    <row r="2" spans="1:61" ht="26.25" x14ac:dyDescent="0.4">
      <c r="B2" s="532" t="s">
        <v>165</v>
      </c>
      <c r="C2" s="532"/>
      <c r="D2" s="532"/>
      <c r="E2" s="532"/>
      <c r="F2" s="532"/>
      <c r="G2" s="532"/>
      <c r="H2" s="532"/>
      <c r="I2" s="532"/>
      <c r="J2" s="532"/>
      <c r="K2" s="532"/>
      <c r="L2" s="532"/>
      <c r="M2" s="532"/>
      <c r="N2" s="532"/>
      <c r="O2" s="532"/>
      <c r="P2" s="532"/>
      <c r="R2" t="b">
        <f>+C6=DContriBimestralAdel!AY50</f>
        <v>1</v>
      </c>
      <c r="BG2" t="s">
        <v>93</v>
      </c>
      <c r="BH2" t="s">
        <v>94</v>
      </c>
      <c r="BI2" t="s">
        <v>100</v>
      </c>
    </row>
    <row r="3" spans="1:61" ht="8.25" customHeight="1" x14ac:dyDescent="0.25">
      <c r="B3"/>
      <c r="BG3" t="s">
        <v>103</v>
      </c>
    </row>
    <row r="4" spans="1:61" s="11" customFormat="1" ht="15" customHeight="1" x14ac:dyDescent="0.25">
      <c r="B4" s="22"/>
      <c r="C4" s="533" t="s">
        <v>57</v>
      </c>
      <c r="D4" s="533"/>
      <c r="E4" s="533"/>
      <c r="F4" s="533"/>
      <c r="G4" s="533"/>
      <c r="H4" s="533"/>
      <c r="I4" s="533"/>
      <c r="J4" s="533"/>
      <c r="K4" s="534"/>
      <c r="L4" s="22"/>
      <c r="M4" s="535" t="s">
        <v>56</v>
      </c>
      <c r="N4" s="535"/>
      <c r="O4" s="535"/>
      <c r="P4" s="535"/>
      <c r="BG4" s="11" t="s">
        <v>120</v>
      </c>
      <c r="BI4" t="s">
        <v>103</v>
      </c>
    </row>
    <row r="5" spans="1:61" s="12" customFormat="1" ht="30.75" customHeight="1" x14ac:dyDescent="0.25">
      <c r="B5" s="23"/>
      <c r="C5" s="144" t="s">
        <v>41</v>
      </c>
      <c r="D5" s="25"/>
      <c r="E5" s="24" t="s">
        <v>67</v>
      </c>
      <c r="F5" s="40" t="s">
        <v>55</v>
      </c>
      <c r="G5" s="25"/>
      <c r="H5" s="144" t="s">
        <v>41</v>
      </c>
      <c r="I5" s="25"/>
      <c r="J5" s="24" t="s">
        <v>58</v>
      </c>
      <c r="K5" s="47" t="s">
        <v>55</v>
      </c>
      <c r="L5" s="26"/>
      <c r="M5" s="143" t="s">
        <v>41</v>
      </c>
      <c r="N5" s="28"/>
      <c r="O5" s="27" t="s">
        <v>58</v>
      </c>
      <c r="P5" s="27" t="s">
        <v>55</v>
      </c>
      <c r="Q5" s="13"/>
      <c r="BG5" s="12" t="s">
        <v>121</v>
      </c>
      <c r="BI5" s="11" t="s">
        <v>120</v>
      </c>
    </row>
    <row r="6" spans="1:61" s="11" customFormat="1" x14ac:dyDescent="0.25">
      <c r="B6" s="29"/>
      <c r="C6" s="310" t="str">
        <f>+R15</f>
        <v>2025-III</v>
      </c>
      <c r="D6" s="30"/>
      <c r="E6" s="536" t="str">
        <f>$R$11</f>
        <v>Octubre-Noviembre 2025</v>
      </c>
      <c r="F6" s="537"/>
      <c r="G6" s="30"/>
      <c r="H6" s="310" t="str">
        <f>+R16</f>
        <v>2024-IV</v>
      </c>
      <c r="I6" s="30"/>
      <c r="J6" s="536" t="str">
        <f>$R$11</f>
        <v>Octubre-Noviembre 2025</v>
      </c>
      <c r="K6" s="538"/>
      <c r="L6" s="29"/>
      <c r="M6" s="311" t="str">
        <f>+R16</f>
        <v>2024-IV</v>
      </c>
      <c r="N6" s="31"/>
      <c r="O6" s="539" t="str">
        <f>$R$11</f>
        <v>Octubre-Noviembre 2025</v>
      </c>
      <c r="P6" s="539"/>
      <c r="BG6" s="11" t="s">
        <v>134</v>
      </c>
      <c r="BI6" s="12" t="s">
        <v>121</v>
      </c>
    </row>
    <row r="7" spans="1:61" x14ac:dyDescent="0.25">
      <c r="A7">
        <v>3</v>
      </c>
      <c r="B7" s="91" t="s">
        <v>42</v>
      </c>
      <c r="C7" s="87">
        <f ca="1">+HLOOKUP(C$6,DContriBimestralAdel!$AO$50:$BM$112,$A7,0)</f>
        <v>100</v>
      </c>
      <c r="D7" s="87"/>
      <c r="E7" s="87">
        <f ca="1">+HLOOKUP(E$6,DContriBimestralAdel!$O$160:$Z$200,$A7,0)</f>
        <v>1.0450589033343789</v>
      </c>
      <c r="F7" s="88">
        <f ca="1">+(C7/100)*E7</f>
        <v>1.0450589033343789</v>
      </c>
      <c r="G7" s="87"/>
      <c r="H7" s="87">
        <f ca="1">+HLOOKUP(H$6,DContriBimestralAdel!$AO$50:$BM$112,$A7,0)</f>
        <v>100</v>
      </c>
      <c r="I7" s="87"/>
      <c r="J7" s="87">
        <f ca="1">+HLOOKUP(J$6,DContriBimestralAdel!$O$116:$Z$157,$A7,0)</f>
        <v>0.15976354296152806</v>
      </c>
      <c r="K7" s="89">
        <f ca="1">+(H7/100)*J7</f>
        <v>0.15976354296152806</v>
      </c>
      <c r="L7" s="90"/>
      <c r="M7" s="87">
        <f ca="1">+HLOOKUP(M$6,DContriBimestralAdel!$AB$50:$AM$112,$A7,0)</f>
        <v>100</v>
      </c>
      <c r="N7" s="90"/>
      <c r="O7" s="87">
        <f ca="1">+HLOOKUP(O$6,DContriBimestralAdel!$B$116:$M$156,$A7,0)</f>
        <v>1.9964348606768709</v>
      </c>
      <c r="P7" s="90">
        <f ca="1">+(M7/100)*O7</f>
        <v>1.9964348606768709</v>
      </c>
      <c r="BG7" t="s">
        <v>122</v>
      </c>
      <c r="BI7" s="11" t="s">
        <v>134</v>
      </c>
    </row>
    <row r="8" spans="1:61" x14ac:dyDescent="0.25">
      <c r="A8">
        <v>4</v>
      </c>
      <c r="B8" s="2" t="s">
        <v>43</v>
      </c>
      <c r="C8" s="52">
        <f ca="1">+HLOOKUP(C$6,DContriBimestralAdel!$AO$50:$BM$112,$A8,0)</f>
        <v>10.770825545596038</v>
      </c>
      <c r="D8" s="52"/>
      <c r="E8" s="52">
        <f ca="1">+HLOOKUP(E$6,DContriBimestralAdel!$O$160:$Z$200,$A8,0)</f>
        <v>1.3000774136029349</v>
      </c>
      <c r="F8" s="62">
        <f t="shared" ref="F8:F53" ca="1" si="0">+(C8/100)*E8</f>
        <v>0.14002907017686919</v>
      </c>
      <c r="G8" s="52"/>
      <c r="H8" s="52">
        <f ca="1">+HLOOKUP(H$6,DContriBimestralAdel!$AO$50:$BM$112,$A8,0)</f>
        <v>10.883422025343128</v>
      </c>
      <c r="I8" s="52"/>
      <c r="J8" s="52">
        <f ca="1">+HLOOKUP(J$6,DContriBimestralAdel!$O$116:$Z$157,$A8,0)</f>
        <v>-0.55329874047154703</v>
      </c>
      <c r="K8" s="53">
        <f t="shared" ref="K8:K53" ca="1" si="1">+(H8/100)*J8</f>
        <v>-6.0217836986426465E-2</v>
      </c>
      <c r="L8" s="15"/>
      <c r="M8" s="15">
        <f ca="1">+HLOOKUP(M$6,DContriBimestralAdel!$AB$50:$AM$112,$A8,0)</f>
        <v>11.00664377400331</v>
      </c>
      <c r="N8" s="15"/>
      <c r="O8" s="15">
        <f ca="1">+HLOOKUP(O$6,DContriBimestralAdel!$B$116:$M$156,$A8,0)</f>
        <v>-2.1994825246581371</v>
      </c>
      <c r="P8" s="15">
        <f t="shared" ref="P8:P53" ca="1" si="2">+(M8/100)*O8</f>
        <v>-0.24208920636057565</v>
      </c>
      <c r="X8" s="480" t="s">
        <v>163</v>
      </c>
      <c r="Y8" s="476"/>
      <c r="Z8" s="476"/>
      <c r="AA8" s="476"/>
      <c r="AB8" s="476"/>
      <c r="BG8" s="11" t="s">
        <v>123</v>
      </c>
      <c r="BI8" t="s">
        <v>122</v>
      </c>
    </row>
    <row r="9" spans="1:61" x14ac:dyDescent="0.25">
      <c r="A9">
        <v>5</v>
      </c>
      <c r="B9" s="3" t="s">
        <v>44</v>
      </c>
      <c r="C9" s="54">
        <f ca="1">+HLOOKUP(C$6,DContriBimestralAdel!$AO$50:$BM$112,$A9,0)</f>
        <v>3.9339194490673224</v>
      </c>
      <c r="D9" s="54"/>
      <c r="E9" s="54">
        <f ca="1">+HLOOKUP(E$6,DContriBimestralAdel!$O$160:$Z$200,$A9,0)</f>
        <v>2.2965645154823022</v>
      </c>
      <c r="F9" s="63">
        <f t="shared" ca="1" si="0"/>
        <v>9.0344998134937002E-2</v>
      </c>
      <c r="G9" s="54"/>
      <c r="H9" s="54">
        <f ca="1">+HLOOKUP(H$6,DContriBimestralAdel!$AO$50:$BM$112,$A9,0)</f>
        <v>3.9132896096040106</v>
      </c>
      <c r="I9" s="54"/>
      <c r="J9" s="54">
        <f ca="1">+HLOOKUP(J$6,DContriBimestralAdel!$O$116:$Z$157,$A9,0)</f>
        <v>2.0097316151268814</v>
      </c>
      <c r="K9" s="55">
        <f t="shared" ca="1" si="1"/>
        <v>7.8646618475687116E-2</v>
      </c>
      <c r="L9" s="16"/>
      <c r="M9" s="16">
        <f ca="1">+HLOOKUP(M$6,DContriBimestralAdel!$AB$50:$AM$112,$A9,0)</f>
        <v>3.8782579934261237</v>
      </c>
      <c r="N9" s="16"/>
      <c r="O9" s="16">
        <f ca="1">+HLOOKUP(O$6,DContriBimestralAdel!$B$116:$M$156,$A9,0)</f>
        <v>5.1820559673261073</v>
      </c>
      <c r="P9" s="16">
        <f t="shared" ca="1" si="2"/>
        <v>0.2009734997766402</v>
      </c>
      <c r="R9" s="132" t="s">
        <v>92</v>
      </c>
      <c r="X9" s="481" t="s">
        <v>108</v>
      </c>
      <c r="Y9" s="477"/>
      <c r="Z9" s="477"/>
      <c r="AA9" s="477"/>
      <c r="AB9" s="477"/>
      <c r="BG9" s="12" t="s">
        <v>104</v>
      </c>
      <c r="BH9" t="s">
        <v>103</v>
      </c>
      <c r="BI9" s="11" t="s">
        <v>123</v>
      </c>
    </row>
    <row r="10" spans="1:61" x14ac:dyDescent="0.25">
      <c r="A10">
        <v>6</v>
      </c>
      <c r="B10" s="2" t="s">
        <v>45</v>
      </c>
      <c r="C10" s="52">
        <f ca="1">+HLOOKUP(C$6,DContriBimestralAdel!$AO$50:$BM$112,$A10,0)</f>
        <v>19.003349889667369</v>
      </c>
      <c r="D10" s="52"/>
      <c r="E10" s="52">
        <f ca="1">+HLOOKUP(E$6,DContriBimestralAdel!$O$160:$Z$200,$A10,0)</f>
        <v>3.0425422662408721</v>
      </c>
      <c r="F10" s="62">
        <f t="shared" ca="1" si="0"/>
        <v>0.57818495239476786</v>
      </c>
      <c r="G10" s="52"/>
      <c r="H10" s="52">
        <f ca="1">+HLOOKUP(H$6,DContriBimestralAdel!$AO$50:$BM$112,$A10,0)</f>
        <v>18.805779305976838</v>
      </c>
      <c r="I10" s="52"/>
      <c r="J10" s="52">
        <f ca="1">+HLOOKUP(J$6,DContriBimestralAdel!$O$116:$Z$157,$A10,0)</f>
        <v>3.2886205740097836</v>
      </c>
      <c r="K10" s="53">
        <f t="shared" ca="1" si="1"/>
        <v>0.61845072735922857</v>
      </c>
      <c r="L10" s="15"/>
      <c r="M10" s="15">
        <f ca="1">+HLOOKUP(M$6,DContriBimestralAdel!$AB$50:$AM$112,$A10,0)</f>
        <v>19.483752783157396</v>
      </c>
      <c r="N10" s="15"/>
      <c r="O10" s="15">
        <f ca="1">+HLOOKUP(O$6,DContriBimestralAdel!$B$116:$M$156,$A10,0)</f>
        <v>4.6015777541051648</v>
      </c>
      <c r="P10" s="15">
        <f t="shared" ca="1" si="2"/>
        <v>0.89656003373461668</v>
      </c>
      <c r="X10" s="482" t="s">
        <v>111</v>
      </c>
      <c r="Y10" s="478"/>
      <c r="Z10" s="478"/>
      <c r="AA10" s="478"/>
      <c r="AB10" s="478"/>
      <c r="BG10" s="11" t="s">
        <v>124</v>
      </c>
      <c r="BH10" s="11" t="s">
        <v>120</v>
      </c>
      <c r="BI10" s="12" t="s">
        <v>104</v>
      </c>
    </row>
    <row r="11" spans="1:61" x14ac:dyDescent="0.25">
      <c r="A11">
        <v>7</v>
      </c>
      <c r="B11" s="76" t="s">
        <v>46</v>
      </c>
      <c r="C11" s="77">
        <f ca="1">+HLOOKUP(C$6,DContriBimestralAdel!$AO$50:$BM$112,$A11,0)</f>
        <v>66.291905115669266</v>
      </c>
      <c r="D11" s="77"/>
      <c r="E11" s="77">
        <f ca="1">+HLOOKUP(E$6,DContriBimestralAdel!$O$160:$Z$200,$A11,0)</f>
        <v>0.24252606572368052</v>
      </c>
      <c r="F11" s="78">
        <f t="shared" ca="1" si="0"/>
        <v>0.16077514937030798</v>
      </c>
      <c r="G11" s="77"/>
      <c r="H11" s="77">
        <f ca="1">+HLOOKUP(H$6,DContriBimestralAdel!$AO$50:$BM$112,$A11,0)</f>
        <v>66.397509059076015</v>
      </c>
      <c r="I11" s="77"/>
      <c r="J11" s="77">
        <f ca="1">+HLOOKUP(J$6,DContriBimestralAdel!$O$116:$Z$157,$A11,0)</f>
        <v>-0.72090759853173836</v>
      </c>
      <c r="K11" s="79">
        <f t="shared" ca="1" si="1"/>
        <v>-0.47866468804267831</v>
      </c>
      <c r="L11" s="77"/>
      <c r="M11" s="77">
        <f ca="1">+HLOOKUP(M$6,DContriBimestralAdel!$AB$50:$AM$112,$A11,0)</f>
        <v>65.631345449413175</v>
      </c>
      <c r="N11" s="77"/>
      <c r="O11" s="77">
        <f ca="1">+HLOOKUP(O$6,DContriBimestralAdel!$B$116:$M$156,$A11,0)</f>
        <v>1.7384841430551319</v>
      </c>
      <c r="P11" s="77">
        <f t="shared" ca="1" si="2"/>
        <v>1.1409905335117838</v>
      </c>
      <c r="R11" s="541" t="str">
        <f>+Actualización!D8</f>
        <v>Octubre-Noviembre 2025</v>
      </c>
      <c r="S11" s="542"/>
      <c r="X11" s="483" t="s">
        <v>114</v>
      </c>
      <c r="Y11" s="479"/>
      <c r="Z11" s="479"/>
      <c r="AA11" s="479"/>
      <c r="AB11" s="479"/>
      <c r="BG11" t="s">
        <v>125</v>
      </c>
      <c r="BH11" s="12" t="s">
        <v>121</v>
      </c>
      <c r="BI11" s="11" t="s">
        <v>124</v>
      </c>
    </row>
    <row r="12" spans="1:61" s="14" customFormat="1" x14ac:dyDescent="0.25">
      <c r="B12" s="2" t="s">
        <v>74</v>
      </c>
      <c r="C12" s="52"/>
      <c r="D12" s="52"/>
      <c r="E12" s="52"/>
      <c r="F12" s="62">
        <f ca="1">+F7-F13</f>
        <v>7.5724733257496846E-2</v>
      </c>
      <c r="G12" s="52"/>
      <c r="H12" s="52"/>
      <c r="I12" s="52"/>
      <c r="J12" s="52"/>
      <c r="K12" s="53">
        <f ca="1">+K7-K13</f>
        <v>1.5487221557171638E-3</v>
      </c>
      <c r="L12" s="15"/>
      <c r="M12" s="15"/>
      <c r="N12" s="15"/>
      <c r="O12" s="15"/>
      <c r="P12" s="15">
        <f ca="1">+P7-SUM(P8:P11)</f>
        <v>1.4405809878326181E-11</v>
      </c>
      <c r="R12" s="543"/>
      <c r="S12" s="544"/>
      <c r="X12" s="483" t="s">
        <v>117</v>
      </c>
      <c r="Y12" s="479"/>
      <c r="Z12" s="479"/>
      <c r="AA12" s="479"/>
      <c r="AB12" s="479"/>
      <c r="BG12" s="11" t="s">
        <v>135</v>
      </c>
      <c r="BH12" s="11" t="s">
        <v>134</v>
      </c>
      <c r="BI12" t="s">
        <v>125</v>
      </c>
    </row>
    <row r="13" spans="1:61" ht="15.75" thickBot="1" x14ac:dyDescent="0.3">
      <c r="B13" s="101" t="s">
        <v>75</v>
      </c>
      <c r="C13" s="94"/>
      <c r="D13" s="94"/>
      <c r="E13" s="94"/>
      <c r="F13" s="95">
        <f ca="1">SUM(F8:F11)</f>
        <v>0.96933417007688205</v>
      </c>
      <c r="G13" s="94"/>
      <c r="H13" s="94"/>
      <c r="I13" s="94"/>
      <c r="J13" s="94"/>
      <c r="K13" s="96">
        <f ca="1">SUM(K8:K11)</f>
        <v>0.1582148208058109</v>
      </c>
      <c r="L13" s="94"/>
      <c r="M13" s="94"/>
      <c r="N13" s="94"/>
      <c r="O13" s="94"/>
      <c r="P13" s="94">
        <f ca="1">SUM(P8:P11)</f>
        <v>1.9964348606624651</v>
      </c>
      <c r="BG13" s="12" t="s">
        <v>122</v>
      </c>
      <c r="BH13" t="s">
        <v>122</v>
      </c>
      <c r="BI13" s="11" t="s">
        <v>135</v>
      </c>
    </row>
    <row r="14" spans="1:61" ht="16.5" thickTop="1" thickBot="1" x14ac:dyDescent="0.3">
      <c r="A14">
        <v>9</v>
      </c>
      <c r="B14" s="103" t="s">
        <v>43</v>
      </c>
      <c r="C14" s="87">
        <f ca="1">+HLOOKUP(C$6,DContriBimestralAdel!$AO$50:$BM$112,$A14,0)</f>
        <v>100</v>
      </c>
      <c r="D14" s="87"/>
      <c r="E14" s="87">
        <f ca="1">+HLOOKUP(E$6,DContriBimestralAdel!$O$160:$Z$200,$A14,0)</f>
        <v>1.3000774136029349</v>
      </c>
      <c r="F14" s="88">
        <f t="shared" ca="1" si="0"/>
        <v>1.3000774136029349</v>
      </c>
      <c r="G14" s="87"/>
      <c r="H14" s="87">
        <f ca="1">+HLOOKUP(H$6,DContriBimestralAdel!$AO$50:$BM$112,$A14,0)</f>
        <v>100</v>
      </c>
      <c r="I14" s="87"/>
      <c r="J14" s="87">
        <f ca="1">+HLOOKUP(J$6,DContriBimestralAdel!$O$116:$Z$157,$A14,0)</f>
        <v>-0.55329874047154703</v>
      </c>
      <c r="K14" s="89">
        <f t="shared" ca="1" si="1"/>
        <v>-0.55329874047154703</v>
      </c>
      <c r="L14" s="90"/>
      <c r="M14" s="90">
        <f ca="1">+HLOOKUP(M$6,DContriBimestralAdel!$AB$50:$AM$112,$A14,0)</f>
        <v>99.999999999999986</v>
      </c>
      <c r="N14" s="90"/>
      <c r="O14" s="90">
        <f ca="1">+HLOOKUP(O$6,DContriBimestralAdel!$B$116:$M$156,$A14,0)</f>
        <v>-2.1994825246581371</v>
      </c>
      <c r="P14" s="90">
        <f t="shared" ca="1" si="2"/>
        <v>-2.1994825246581367</v>
      </c>
      <c r="R14" s="132" t="s">
        <v>161</v>
      </c>
      <c r="S14" s="137"/>
      <c r="T14" s="137"/>
      <c r="BG14" s="11" t="s">
        <v>126</v>
      </c>
      <c r="BH14" s="11" t="s">
        <v>123</v>
      </c>
      <c r="BI14" s="12" t="s">
        <v>122</v>
      </c>
    </row>
    <row r="15" spans="1:61" x14ac:dyDescent="0.25">
      <c r="A15">
        <v>10</v>
      </c>
      <c r="B15" s="4" t="s">
        <v>47</v>
      </c>
      <c r="C15" s="56">
        <f ca="1">+HLOOKUP(C$6,DContriBimestralAdel!$AO$50:$BM$112,$A15,0)</f>
        <v>65.790317470661179</v>
      </c>
      <c r="D15" s="56"/>
      <c r="E15" s="56">
        <f ca="1">+HLOOKUP(E$6,DContriBimestralAdel!$O$160:$Z$200,$A15,0)</f>
        <v>1.2095228591533242</v>
      </c>
      <c r="F15" s="64">
        <f t="shared" ca="1" si="0"/>
        <v>0.79574892891719007</v>
      </c>
      <c r="G15" s="56"/>
      <c r="H15" s="56">
        <f ca="1">+HLOOKUP(H$6,DContriBimestralAdel!$AO$50:$BM$112,$A15,0)</f>
        <v>65.741126205230671</v>
      </c>
      <c r="I15" s="56"/>
      <c r="J15" s="56">
        <f ca="1">+HLOOKUP(J$6,DContriBimestralAdel!$O$116:$Z$157,$A15,0)</f>
        <v>-0.32520819846936888</v>
      </c>
      <c r="K15" s="57">
        <f t="shared" ca="1" si="1"/>
        <v>-0.21379553218550484</v>
      </c>
      <c r="L15" s="17"/>
      <c r="M15" s="17">
        <f ca="1">+HLOOKUP(M$6,DContriBimestralAdel!$AB$50:$AM$112,$A15,0)</f>
        <v>65.134331658821935</v>
      </c>
      <c r="N15" s="17"/>
      <c r="O15" s="17">
        <f ca="1">+HLOOKUP(O$6,DContriBimestralAdel!$B$116:$M$156,$A15,0)</f>
        <v>-0.55217141098484035</v>
      </c>
      <c r="P15" s="17">
        <f t="shared" ca="1" si="2"/>
        <v>-0.35965315815606264</v>
      </c>
      <c r="R15" s="471" t="str">
        <f>+VLOOKUP(R11,Actualización!$R$7:$T$18,2,0)</f>
        <v>2025-III</v>
      </c>
      <c r="S15" s="302"/>
      <c r="T15" s="137"/>
      <c r="BG15" t="s">
        <v>119</v>
      </c>
      <c r="BH15" s="12" t="s">
        <v>104</v>
      </c>
      <c r="BI15" s="11" t="s">
        <v>126</v>
      </c>
    </row>
    <row r="16" spans="1:61" ht="15.75" thickBot="1" x14ac:dyDescent="0.3">
      <c r="A16">
        <v>11</v>
      </c>
      <c r="B16" s="5" t="s">
        <v>48</v>
      </c>
      <c r="C16" s="58">
        <f ca="1">+HLOOKUP(C$6,DContriBimestralAdel!$AO$50:$BM$112,$A16,0)</f>
        <v>27.681847495948205</v>
      </c>
      <c r="D16" s="58"/>
      <c r="E16" s="58">
        <f ca="1">+HLOOKUP(E$6,DContriBimestralAdel!$O$160:$Z$200,$A16,0)</f>
        <v>0.56724415526814198</v>
      </c>
      <c r="F16" s="65">
        <f t="shared" ca="1" si="0"/>
        <v>0.1570236619910067</v>
      </c>
      <c r="G16" s="58"/>
      <c r="H16" s="58">
        <f ca="1">+HLOOKUP(H$6,DContriBimestralAdel!$AO$50:$BM$112,$A16,0)</f>
        <v>27.010866407376273</v>
      </c>
      <c r="I16" s="58"/>
      <c r="J16" s="58">
        <f ca="1">+HLOOKUP(J$6,DContriBimestralAdel!$O$116:$Z$157,$A16,0)</f>
        <v>1.4266831453112871</v>
      </c>
      <c r="K16" s="59">
        <f t="shared" ca="1" si="1"/>
        <v>0.38535947843658563</v>
      </c>
      <c r="L16" s="18"/>
      <c r="M16" s="18">
        <f ca="1">+HLOOKUP(M$6,DContriBimestralAdel!$AB$50:$AM$112,$A16,0)</f>
        <v>26.984258398137122</v>
      </c>
      <c r="N16" s="18"/>
      <c r="O16" s="18">
        <f ca="1">+HLOOKUP(O$6,DContriBimestralAdel!$B$116:$M$156,$A16,0)</f>
        <v>1.644194353627725</v>
      </c>
      <c r="P16" s="18">
        <f t="shared" ca="1" si="2"/>
        <v>0.44367365295048578</v>
      </c>
      <c r="R16" s="472" t="str">
        <f>+VLOOKUP(R11,Actualización!$R$7:$T$18,3,0)</f>
        <v>2024-IV</v>
      </c>
      <c r="S16" s="309"/>
      <c r="T16" s="137"/>
      <c r="BG16" t="s">
        <v>127</v>
      </c>
      <c r="BH16" s="11" t="s">
        <v>124</v>
      </c>
      <c r="BI16" t="s">
        <v>119</v>
      </c>
    </row>
    <row r="17" spans="1:61" x14ac:dyDescent="0.25">
      <c r="A17">
        <v>12</v>
      </c>
      <c r="B17" s="6" t="s">
        <v>4</v>
      </c>
      <c r="C17" s="56">
        <f ca="1">+HLOOKUP(C$6,DContriBimestralAdel!$AO$50:$BM$112,$A17,0)</f>
        <v>6.5278350333906232</v>
      </c>
      <c r="D17" s="56"/>
      <c r="E17" s="56">
        <f ca="1">+HLOOKUP(E$6,DContriBimestralAdel!$O$160:$Z$200,$A17,0)</f>
        <v>1.4225631589385159</v>
      </c>
      <c r="F17" s="64">
        <f t="shared" ca="1" si="0"/>
        <v>9.2862576261296778E-2</v>
      </c>
      <c r="G17" s="56"/>
      <c r="H17" s="56">
        <f ca="1">+HLOOKUP(H$6,DContriBimestralAdel!$AO$50:$BM$112,$A17,0)</f>
        <v>7.2480073873930522</v>
      </c>
      <c r="I17" s="56"/>
      <c r="J17" s="56">
        <f ca="1">+HLOOKUP(J$6,DContriBimestralAdel!$O$116:$Z$157,$A17,0)</f>
        <v>-10.107337752637349</v>
      </c>
      <c r="K17" s="57">
        <f t="shared" ca="1" si="1"/>
        <v>-0.7325805869799219</v>
      </c>
      <c r="L17" s="56"/>
      <c r="M17" s="56">
        <f ca="1">+HLOOKUP(M$6,DContriBimestralAdel!$AB$50:$AM$112,$A17,0)</f>
        <v>7.8814099430409401</v>
      </c>
      <c r="N17" s="56"/>
      <c r="O17" s="56">
        <f ca="1">+HLOOKUP(O$6,DContriBimestralAdel!$B$116:$M$156,$A17,0)</f>
        <v>-28.973280618506053</v>
      </c>
      <c r="P17" s="56">
        <f t="shared" ca="1" si="2"/>
        <v>-2.2835030194920898</v>
      </c>
      <c r="R17" s="137"/>
      <c r="S17" s="137"/>
      <c r="T17" s="137"/>
      <c r="BG17" t="s">
        <v>128</v>
      </c>
      <c r="BH17" t="s">
        <v>125</v>
      </c>
      <c r="BI17" t="s">
        <v>127</v>
      </c>
    </row>
    <row r="18" spans="1:61" x14ac:dyDescent="0.25">
      <c r="B18" s="5" t="s">
        <v>74</v>
      </c>
      <c r="C18" s="58"/>
      <c r="D18" s="58"/>
      <c r="E18" s="58"/>
      <c r="F18" s="65">
        <f ca="1">+F14-SUM(F15:F17)</f>
        <v>0.25444224643344149</v>
      </c>
      <c r="G18" s="58"/>
      <c r="H18" s="58"/>
      <c r="I18" s="58"/>
      <c r="J18" s="58"/>
      <c r="K18" s="59">
        <f ca="1">+K14-SUM(K15:K17)</f>
        <v>7.7179002572940192E-3</v>
      </c>
      <c r="L18" s="18"/>
      <c r="M18" s="18"/>
      <c r="N18" s="18"/>
      <c r="O18" s="18"/>
      <c r="P18" s="18">
        <f ca="1">+P14-SUM(P15:P17)</f>
        <v>3.9530156925593474E-11</v>
      </c>
      <c r="R18" s="138"/>
      <c r="T18" s="137"/>
      <c r="BG18" t="s">
        <v>136</v>
      </c>
      <c r="BH18" s="11" t="s">
        <v>135</v>
      </c>
      <c r="BI18" t="s">
        <v>128</v>
      </c>
    </row>
    <row r="19" spans="1:61" ht="15.75" thickBot="1" x14ac:dyDescent="0.3">
      <c r="B19" s="97" t="s">
        <v>76</v>
      </c>
      <c r="C19" s="94"/>
      <c r="D19" s="94"/>
      <c r="E19" s="94"/>
      <c r="F19" s="95">
        <f ca="1">SUM(F15:F17)</f>
        <v>1.0456351671694935</v>
      </c>
      <c r="G19" s="94"/>
      <c r="H19" s="94"/>
      <c r="I19" s="94"/>
      <c r="J19" s="94"/>
      <c r="K19" s="96">
        <f ca="1">SUM(K15:K17)</f>
        <v>-0.56101664072884105</v>
      </c>
      <c r="L19" s="94"/>
      <c r="M19" s="94"/>
      <c r="N19" s="94"/>
      <c r="O19" s="94"/>
      <c r="P19" s="94">
        <f ca="1">SUM(P15:P17)</f>
        <v>-2.1994825246976668</v>
      </c>
      <c r="BG19" t="s">
        <v>122</v>
      </c>
      <c r="BH19" s="12" t="s">
        <v>122</v>
      </c>
      <c r="BI19" t="s">
        <v>136</v>
      </c>
    </row>
    <row r="20" spans="1:61" ht="16.5" thickTop="1" thickBot="1" x14ac:dyDescent="0.3">
      <c r="A20">
        <v>13</v>
      </c>
      <c r="B20" s="103" t="s">
        <v>49</v>
      </c>
      <c r="C20" s="87">
        <f ca="1">+HLOOKUP(C$6,DContriBimestralAdel!$AO$50:$BM$112,$A20,0)</f>
        <v>100</v>
      </c>
      <c r="D20" s="87"/>
      <c r="E20" s="87">
        <f ca="1">+HLOOKUP(E$6,DContriBimestralAdel!$O$160:$Z$200,$A20,0)</f>
        <v>2.2965645154823022</v>
      </c>
      <c r="F20" s="88">
        <f t="shared" ca="1" si="0"/>
        <v>2.2965645154823022</v>
      </c>
      <c r="G20" s="87"/>
      <c r="H20" s="87">
        <f ca="1">+HLOOKUP(H$6,DContriBimestralAdel!$AO$50:$BM$112,$A20,0)</f>
        <v>100</v>
      </c>
      <c r="I20" s="87"/>
      <c r="J20" s="87">
        <f ca="1">+HLOOKUP(J$6,DContriBimestralAdel!$O$116:$Z$157,$A20,0)</f>
        <v>2.0097316151268814</v>
      </c>
      <c r="K20" s="89">
        <f t="shared" ca="1" si="1"/>
        <v>2.0097316151268814</v>
      </c>
      <c r="L20" s="90"/>
      <c r="M20" s="90">
        <f ca="1">+HLOOKUP(M$6,DContriBimestralAdel!$AB$50:$AM$112,$A20,0)</f>
        <v>100</v>
      </c>
      <c r="N20" s="90"/>
      <c r="O20" s="90">
        <f ca="1">+HLOOKUP(O$6,DContriBimestralAdel!$B$116:$M$156,$A20,0)</f>
        <v>5.1820559673261073</v>
      </c>
      <c r="P20" s="90">
        <f t="shared" ca="1" si="2"/>
        <v>5.1820559673261073</v>
      </c>
      <c r="BG20" t="s">
        <v>129</v>
      </c>
      <c r="BH20" s="11" t="s">
        <v>126</v>
      </c>
      <c r="BI20" t="s">
        <v>122</v>
      </c>
    </row>
    <row r="21" spans="1:61" ht="15.75" thickTop="1" x14ac:dyDescent="0.25">
      <c r="A21">
        <v>15</v>
      </c>
      <c r="B21" s="495" t="s">
        <v>8</v>
      </c>
      <c r="C21" s="492">
        <f ca="1">+HLOOKUP(C$6,DContriBimestralAdel!$AO$50:$BM$112,$A21,0)</f>
        <v>100</v>
      </c>
      <c r="D21" s="492"/>
      <c r="E21" s="492">
        <f ca="1">+HLOOKUP(E$6,DContriBimestralAdel!$O$160:$Z$200,$A21,0)</f>
        <v>3.0425422662408721</v>
      </c>
      <c r="F21" s="493">
        <f t="shared" ca="1" si="0"/>
        <v>3.0425422662408721</v>
      </c>
      <c r="G21" s="492"/>
      <c r="H21" s="492">
        <f ca="1">+HLOOKUP(H$6,DContriBimestralAdel!$AO$50:$BM$112,$A21,0)</f>
        <v>100</v>
      </c>
      <c r="I21" s="492"/>
      <c r="J21" s="492">
        <f ca="1">+HLOOKUP(J$6,DContriBimestralAdel!$O$116:$Z$157,$A21,0)</f>
        <v>3.2886205740097836</v>
      </c>
      <c r="K21" s="494">
        <f t="shared" ca="1" si="1"/>
        <v>3.2886205740097836</v>
      </c>
      <c r="L21" s="492"/>
      <c r="M21" s="492">
        <f ca="1">+HLOOKUP(M$6,DContriBimestralAdel!$AB$50:$AM$112,$A21,0)</f>
        <v>100</v>
      </c>
      <c r="N21" s="492"/>
      <c r="O21" s="492">
        <f ca="1">+HLOOKUP(O$6,DContriBimestralAdel!$B$116:$M$156,$A21,0)</f>
        <v>4.6015777541051648</v>
      </c>
      <c r="P21" s="492">
        <f t="shared" ca="1" si="2"/>
        <v>4.6015777541051648</v>
      </c>
    </row>
    <row r="22" spans="1:61" x14ac:dyDescent="0.25">
      <c r="A22">
        <v>16</v>
      </c>
      <c r="B22" s="4" t="s">
        <v>9</v>
      </c>
      <c r="C22" s="56">
        <f ca="1">+HLOOKUP(C$6,DContriBimestralAdel!$AO$50:$BM$112,$A22,0)</f>
        <v>73.565833076527525</v>
      </c>
      <c r="D22" s="56"/>
      <c r="E22" s="56">
        <f ca="1">+HLOOKUP(E$6,DContriBimestralAdel!$O$160:$Z$200,$A22,0)</f>
        <v>4.0201022119722722</v>
      </c>
      <c r="F22" s="64">
        <f t="shared" ca="1" si="0"/>
        <v>2.9574216827653124</v>
      </c>
      <c r="G22" s="56"/>
      <c r="H22" s="56">
        <f ca="1">+HLOOKUP(H$6,DContriBimestralAdel!$AO$50:$BM$112,$A22,0)</f>
        <v>71.354169034771203</v>
      </c>
      <c r="I22" s="56"/>
      <c r="J22" s="56">
        <f ca="1">+HLOOKUP(J$6,DContriBimestralAdel!$O$116:$Z$157,$A22,0)</f>
        <v>7.4062707403739836</v>
      </c>
      <c r="K22" s="57">
        <f t="shared" ca="1" si="1"/>
        <v>5.284682943259253</v>
      </c>
      <c r="L22" s="17"/>
      <c r="M22" s="17">
        <f ca="1">+HLOOKUP(M$6,DContriBimestralAdel!$AB$50:$AM$112,$A22,0)</f>
        <v>70.990105222003976</v>
      </c>
      <c r="N22" s="17"/>
      <c r="O22" s="17">
        <f ca="1">+HLOOKUP(O$6,DContriBimestralAdel!$B$116:$M$156,$A22,0)</f>
        <v>10.417659664525502</v>
      </c>
      <c r="P22" s="17">
        <f t="shared" ca="1" si="2"/>
        <v>7.39550755751692</v>
      </c>
    </row>
    <row r="23" spans="1:61" x14ac:dyDescent="0.25">
      <c r="A23">
        <v>17</v>
      </c>
      <c r="B23" s="7" t="s">
        <v>10</v>
      </c>
      <c r="C23" s="60">
        <f ca="1">+HLOOKUP(C$6,DContriBimestralAdel!$AO$50:$BM$112,$A23,0)</f>
        <v>13.584074303149038</v>
      </c>
      <c r="D23" s="60"/>
      <c r="E23" s="60">
        <f ca="1">+HLOOKUP(E$6,DContriBimestralAdel!$O$160:$Z$200,$A23,0)</f>
        <v>4.1562810300398496</v>
      </c>
      <c r="F23" s="66">
        <f t="shared" ca="1" si="0"/>
        <v>0.56459230336830135</v>
      </c>
      <c r="G23" s="60"/>
      <c r="H23" s="60">
        <f ca="1">+HLOOKUP(H$6,DContriBimestralAdel!$AO$50:$BM$112,$A23,0)</f>
        <v>16.004633289519372</v>
      </c>
      <c r="I23" s="60"/>
      <c r="J23" s="60">
        <f ca="1">+HLOOKUP(J$6,DContriBimestralAdel!$O$116:$Z$157,$A23,0)</f>
        <v>-11.46288986443669</v>
      </c>
      <c r="K23" s="61">
        <f t="shared" ca="1" si="1"/>
        <v>-1.8345934871845764</v>
      </c>
      <c r="L23" s="19"/>
      <c r="M23" s="19">
        <f ca="1">+HLOOKUP(M$6,DContriBimestralAdel!$AB$50:$AM$112,$A23,0)</f>
        <v>16.663018672221259</v>
      </c>
      <c r="N23" s="19"/>
      <c r="O23" s="19">
        <f ca="1">+HLOOKUP(O$6,DContriBimestralAdel!$B$116:$M$156,$A23,0)</f>
        <v>-13.385362662007751</v>
      </c>
      <c r="P23" s="19">
        <f t="shared" ca="1" si="2"/>
        <v>-2.230405479714884</v>
      </c>
    </row>
    <row r="24" spans="1:61" x14ac:dyDescent="0.25">
      <c r="A24">
        <v>18</v>
      </c>
      <c r="B24" s="6" t="s">
        <v>11</v>
      </c>
      <c r="C24" s="56">
        <f ca="1">+HLOOKUP(C$6,DContriBimestralAdel!$AO$50:$BM$112,$A24,0)</f>
        <v>12.850092620323442</v>
      </c>
      <c r="D24" s="56"/>
      <c r="E24" s="56">
        <f ca="1">+HLOOKUP(E$6,DContriBimestralAdel!$O$160:$Z$200,$A24,0)</f>
        <v>-1.1335981127035666</v>
      </c>
      <c r="F24" s="64">
        <f t="shared" ca="1" si="0"/>
        <v>-0.14566840742464682</v>
      </c>
      <c r="G24" s="56"/>
      <c r="H24" s="56">
        <f ca="1">+HLOOKUP(H$6,DContriBimestralAdel!$AO$50:$BM$112,$A24,0)</f>
        <v>12.641197675709414</v>
      </c>
      <c r="I24" s="56"/>
      <c r="J24" s="56">
        <f ca="1">+HLOOKUP(J$6,DContriBimestralAdel!$O$116:$Z$157,$A24,0)</f>
        <v>0.65197966284782183</v>
      </c>
      <c r="K24" s="57">
        <f t="shared" ca="1" si="1"/>
        <v>8.2418037986016934E-2</v>
      </c>
      <c r="L24" s="56"/>
      <c r="M24" s="56">
        <f ca="1">+HLOOKUP(M$6,DContriBimestralAdel!$AB$50:$AM$112,$A24,0)</f>
        <v>12.346876105774761</v>
      </c>
      <c r="N24" s="56"/>
      <c r="O24" s="56">
        <f ca="1">+HLOOKUP(O$6,DContriBimestralAdel!$B$116:$M$156,$A24,0)</f>
        <v>-4.5641044659449079</v>
      </c>
      <c r="P24" s="56">
        <f t="shared" ca="1" si="2"/>
        <v>-0.5635243237483506</v>
      </c>
    </row>
    <row r="25" spans="1:61" x14ac:dyDescent="0.25">
      <c r="B25" s="99" t="s">
        <v>74</v>
      </c>
      <c r="C25" s="58"/>
      <c r="D25" s="58"/>
      <c r="E25" s="58"/>
      <c r="F25" s="65">
        <f ca="1">+F21-SUM(F22:F24)</f>
        <v>-0.33380331246809458</v>
      </c>
      <c r="G25" s="58"/>
      <c r="H25" s="58"/>
      <c r="I25" s="58"/>
      <c r="J25" s="58"/>
      <c r="K25" s="59">
        <f ca="1">+K21-SUM(K22:K24)</f>
        <v>-0.24388692005091039</v>
      </c>
      <c r="L25" s="58"/>
      <c r="M25" s="58"/>
      <c r="N25" s="58"/>
      <c r="O25" s="58"/>
      <c r="P25" s="58">
        <f ca="1">+P21-SUM(P22:P24)</f>
        <v>5.1479709384238959E-11</v>
      </c>
    </row>
    <row r="26" spans="1:61" ht="15.75" thickBot="1" x14ac:dyDescent="0.3">
      <c r="B26" s="97" t="s">
        <v>77</v>
      </c>
      <c r="C26" s="94"/>
      <c r="D26" s="94"/>
      <c r="E26" s="94"/>
      <c r="F26" s="95">
        <f ca="1">SUM(F22:F24)</f>
        <v>3.3763455787089667</v>
      </c>
      <c r="G26" s="94"/>
      <c r="H26" s="94"/>
      <c r="I26" s="94"/>
      <c r="J26" s="94"/>
      <c r="K26" s="96">
        <f ca="1">SUM(K22:K24)</f>
        <v>3.532507494060694</v>
      </c>
      <c r="L26" s="94"/>
      <c r="M26" s="94"/>
      <c r="N26" s="94"/>
      <c r="O26" s="94"/>
      <c r="P26" s="94">
        <f ca="1">SUM(P22:P24)</f>
        <v>4.6015777540536851</v>
      </c>
    </row>
    <row r="27" spans="1:61" ht="15.75" thickTop="1" x14ac:dyDescent="0.25">
      <c r="A27">
        <v>19</v>
      </c>
      <c r="B27" s="103" t="s">
        <v>50</v>
      </c>
      <c r="C27" s="87">
        <f ca="1">+HLOOKUP(C$6,DContriBimestralAdel!$AO$50:$BM$112,$A27,0)</f>
        <v>99.999999999999986</v>
      </c>
      <c r="D27" s="87"/>
      <c r="E27" s="87">
        <f ca="1">+HLOOKUP(E$6,DContriBimestralAdel!$O$160:$Z$200,$A27,0)</f>
        <v>0.24252606572368052</v>
      </c>
      <c r="F27" s="88">
        <f t="shared" ca="1" si="0"/>
        <v>0.24252606572368049</v>
      </c>
      <c r="G27" s="87"/>
      <c r="H27" s="87">
        <f ca="1">+HLOOKUP(H$6,DContriBimestralAdel!$AO$50:$BM$112,$A27,0)</f>
        <v>100</v>
      </c>
      <c r="I27" s="87"/>
      <c r="J27" s="87">
        <f ca="1">+HLOOKUP(J$6,DContriBimestralAdel!$O$116:$Z$157,$A27,0)</f>
        <v>-0.72090759853173836</v>
      </c>
      <c r="K27" s="89">
        <f t="shared" ca="1" si="1"/>
        <v>-0.72090759853173836</v>
      </c>
      <c r="L27" s="90"/>
      <c r="M27" s="90">
        <f ca="1">+HLOOKUP(M$6,DContriBimestralAdel!$AB$50:$AM$112,$A27,0)</f>
        <v>99.999999999999986</v>
      </c>
      <c r="N27" s="90"/>
      <c r="O27" s="90">
        <f ca="1">+HLOOKUP(O$6,DContriBimestralAdel!$B$116:$M$156,$A27,0)</f>
        <v>1.7384841430551319</v>
      </c>
      <c r="P27" s="90">
        <f t="shared" ca="1" si="2"/>
        <v>1.7384841430551317</v>
      </c>
    </row>
    <row r="28" spans="1:61" x14ac:dyDescent="0.25">
      <c r="A28">
        <v>20</v>
      </c>
      <c r="B28" s="8" t="s">
        <v>13</v>
      </c>
      <c r="C28" s="44">
        <f ca="1">+HLOOKUP(C$6,DContriBimestralAdel!$AO$50:$BM$112,$A28,0)</f>
        <v>19.375322928430894</v>
      </c>
      <c r="D28" s="44"/>
      <c r="E28" s="44">
        <f ca="1">+HLOOKUP(E$6,DContriBimestralAdel!$O$160:$Z$200,$A28,0)</f>
        <v>-3.9627873775600619E-2</v>
      </c>
      <c r="F28" s="41">
        <f t="shared" ca="1" si="0"/>
        <v>-7.6780285136935997E-3</v>
      </c>
      <c r="G28" s="44"/>
      <c r="H28" s="44">
        <f ca="1">+HLOOKUP(H$6,DContriBimestralAdel!$AO$50:$BM$112,$A28,0)</f>
        <v>18.977788698996584</v>
      </c>
      <c r="I28" s="44"/>
      <c r="J28" s="44">
        <f ca="1">+HLOOKUP(J$6,DContriBimestralAdel!$O$116:$Z$157,$A28,0)</f>
        <v>1.3512820382229904</v>
      </c>
      <c r="K28" s="48">
        <f t="shared" ca="1" si="1"/>
        <v>0.25644344994145335</v>
      </c>
      <c r="L28" s="20"/>
      <c r="M28" s="20">
        <f ca="1">+HLOOKUP(M$6,DContriBimestralAdel!$AB$50:$AM$112,$A28,0)</f>
        <v>19.290813642279815</v>
      </c>
      <c r="N28" s="20"/>
      <c r="O28" s="20">
        <f ca="1">+HLOOKUP(O$6,DContriBimestralAdel!$B$116:$M$156,$A28,0)</f>
        <v>-7.3347013897389957E-2</v>
      </c>
      <c r="P28" s="20">
        <f t="shared" ca="1" si="2"/>
        <v>-1.4149235763122573E-2</v>
      </c>
    </row>
    <row r="29" spans="1:61" x14ac:dyDescent="0.25">
      <c r="A29">
        <v>21</v>
      </c>
      <c r="B29" s="9" t="s">
        <v>14</v>
      </c>
      <c r="C29" s="45">
        <f ca="1">+HLOOKUP(C$6,DContriBimestralAdel!$AO$50:$BM$112,$A29,0)</f>
        <v>4.7780724016062841</v>
      </c>
      <c r="D29" s="45"/>
      <c r="E29" s="45">
        <f ca="1">+HLOOKUP(E$6,DContriBimestralAdel!$O$160:$Z$200,$A29,0)</f>
        <v>2.4430906690060255</v>
      </c>
      <c r="F29" s="42">
        <f t="shared" ca="1" si="0"/>
        <v>0.11673264100199524</v>
      </c>
      <c r="G29" s="45"/>
      <c r="H29" s="45">
        <f ca="1">+HLOOKUP(H$6,DContriBimestralAdel!$AO$50:$BM$112,$A29,0)</f>
        <v>4.7940733398800468</v>
      </c>
      <c r="I29" s="45"/>
      <c r="J29" s="45">
        <f ca="1">+HLOOKUP(J$6,DContriBimestralAdel!$O$116:$Z$157,$A29,0)</f>
        <v>1.3978542804958067</v>
      </c>
      <c r="K29" s="49">
        <f t="shared" ca="1" si="1"/>
        <v>6.7014159391621531E-2</v>
      </c>
      <c r="L29" s="21"/>
      <c r="M29" s="21">
        <f ca="1">+HLOOKUP(M$6,DContriBimestralAdel!$AB$50:$AM$112,$A29,0)</f>
        <v>4.8859953981057291</v>
      </c>
      <c r="N29" s="21"/>
      <c r="O29" s="21">
        <f ca="1">+HLOOKUP(O$6,DContriBimestralAdel!$B$116:$M$156,$A29,0)</f>
        <v>3.9340062790037109</v>
      </c>
      <c r="P29" s="21">
        <f t="shared" ca="1" si="2"/>
        <v>0.19221536575331175</v>
      </c>
    </row>
    <row r="30" spans="1:61" x14ac:dyDescent="0.25">
      <c r="A30">
        <v>22</v>
      </c>
      <c r="B30" s="8" t="s">
        <v>15</v>
      </c>
      <c r="C30" s="44">
        <f ca="1">+HLOOKUP(C$6,DContriBimestralAdel!$AO$50:$BM$112,$A30,0)</f>
        <v>0.47313816953902504</v>
      </c>
      <c r="D30" s="44"/>
      <c r="E30" s="44">
        <f ca="1">+HLOOKUP(E$6,DContriBimestralAdel!$O$160:$Z$200,$A30,0)</f>
        <v>3.6334328017307627</v>
      </c>
      <c r="F30" s="41">
        <f t="shared" ca="1" si="0"/>
        <v>1.7191157449539442E-2</v>
      </c>
      <c r="G30" s="44"/>
      <c r="H30" s="44">
        <f ca="1">+HLOOKUP(H$6,DContriBimestralAdel!$AO$50:$BM$112,$A30,0)</f>
        <v>0.49557415531628968</v>
      </c>
      <c r="I30" s="44"/>
      <c r="J30" s="44">
        <f ca="1">+HLOOKUP(J$6,DContriBimestralAdel!$O$116:$Z$157,$A30,0)</f>
        <v>-1.73988688242693</v>
      </c>
      <c r="K30" s="48">
        <f t="shared" ca="1" si="1"/>
        <v>-8.6224297210461855E-3</v>
      </c>
      <c r="L30" s="20"/>
      <c r="M30" s="20">
        <f ca="1">+HLOOKUP(M$6,DContriBimestralAdel!$AB$50:$AM$112,$A30,0)</f>
        <v>0.4906000353826408</v>
      </c>
      <c r="N30" s="20"/>
      <c r="O30" s="20">
        <f ca="1">+HLOOKUP(O$6,DContriBimestralAdel!$B$116:$M$156,$A30,0)</f>
        <v>5.1682390107752099</v>
      </c>
      <c r="P30" s="20">
        <f t="shared" ca="1" si="2"/>
        <v>2.5355382415522626E-2</v>
      </c>
    </row>
    <row r="31" spans="1:61" x14ac:dyDescent="0.25">
      <c r="A31">
        <v>23</v>
      </c>
      <c r="B31" s="9" t="s">
        <v>16</v>
      </c>
      <c r="C31" s="45">
        <f ca="1">+HLOOKUP(C$6,DContriBimestralAdel!$AO$50:$BM$112,$A31,0)</f>
        <v>0.30869494573630984</v>
      </c>
      <c r="D31" s="45"/>
      <c r="E31" s="45">
        <f ca="1">+HLOOKUP(E$6,DContriBimestralAdel!$O$160:$Z$200,$A31,0)</f>
        <v>-1.1566672567841323</v>
      </c>
      <c r="F31" s="42">
        <f t="shared" ca="1" si="0"/>
        <v>-3.5705733606794412E-3</v>
      </c>
      <c r="G31" s="45"/>
      <c r="H31" s="45">
        <f ca="1">+HLOOKUP(H$6,DContriBimestralAdel!$AO$50:$BM$112,$A31,0)</f>
        <v>0.30956113231690446</v>
      </c>
      <c r="I31" s="45"/>
      <c r="J31" s="45">
        <f ca="1">+HLOOKUP(J$6,DContriBimestralAdel!$O$116:$Z$157,$A31,0)</f>
        <v>-2.1122125730196188</v>
      </c>
      <c r="K31" s="49">
        <f t="shared" ca="1" si="1"/>
        <v>-6.5385891579795548E-3</v>
      </c>
      <c r="L31" s="21"/>
      <c r="M31" s="21">
        <f ca="1">+HLOOKUP(M$6,DContriBimestralAdel!$AB$50:$AM$112,$A31,0)</f>
        <v>0.31374043224433612</v>
      </c>
      <c r="N31" s="21"/>
      <c r="O31" s="21">
        <f ca="1">+HLOOKUP(O$6,DContriBimestralAdel!$B$116:$M$156,$A31,0)</f>
        <v>-1.0196644341312293</v>
      </c>
      <c r="P31" s="21">
        <f t="shared" ca="1" si="2"/>
        <v>-3.1990996030850831E-3</v>
      </c>
    </row>
    <row r="32" spans="1:61" x14ac:dyDescent="0.25">
      <c r="A32">
        <v>24</v>
      </c>
      <c r="B32" s="8" t="s">
        <v>17</v>
      </c>
      <c r="C32" s="44">
        <f ca="1">+HLOOKUP(C$6,DContriBimestralAdel!$AO$50:$BM$112,$A32,0)</f>
        <v>0.93865189618958933</v>
      </c>
      <c r="D32" s="44"/>
      <c r="E32" s="44">
        <f ca="1">+HLOOKUP(E$6,DContriBimestralAdel!$O$160:$Z$200,$A32,0)</f>
        <v>4.20391696381499</v>
      </c>
      <c r="F32" s="41">
        <f t="shared" ca="1" si="0"/>
        <v>3.9460146295085215E-2</v>
      </c>
      <c r="G32" s="44"/>
      <c r="H32" s="44">
        <f ca="1">+HLOOKUP(H$6,DContriBimestralAdel!$AO$50:$BM$112,$A32,0)</f>
        <v>0.9861385796500246</v>
      </c>
      <c r="I32" s="44"/>
      <c r="J32" s="44">
        <f ca="1">+HLOOKUP(J$6,DContriBimestralAdel!$O$116:$Z$157,$A32,0)</f>
        <v>-1.497172718977879</v>
      </c>
      <c r="K32" s="48">
        <f t="shared" ca="1" si="1"/>
        <v>-1.4764197785836109E-2</v>
      </c>
      <c r="L32" s="20"/>
      <c r="M32" s="20">
        <f ca="1">+HLOOKUP(M$6,DContriBimestralAdel!$AB$50:$AM$112,$A32,0)</f>
        <v>1.0284170547321816</v>
      </c>
      <c r="N32" s="20"/>
      <c r="O32" s="20">
        <f ca="1">+HLOOKUP(O$6,DContriBimestralAdel!$B$116:$M$156,$A32,0)</f>
        <v>3.4571341927991881</v>
      </c>
      <c r="P32" s="20">
        <f t="shared" ca="1" si="2"/>
        <v>3.5553757643724586E-2</v>
      </c>
    </row>
    <row r="33" spans="1:16" ht="30" x14ac:dyDescent="0.25">
      <c r="A33">
        <v>25</v>
      </c>
      <c r="B33" s="9" t="s">
        <v>51</v>
      </c>
      <c r="C33" s="45">
        <f ca="1">+HLOOKUP(C$6,DContriBimestralAdel!$AO$50:$BM$112,$A33,0)</f>
        <v>0.45622390382244682</v>
      </c>
      <c r="D33" s="45"/>
      <c r="E33" s="45">
        <f ca="1">+HLOOKUP(E$6,DContriBimestralAdel!$O$160:$Z$200,$A33,0)</f>
        <v>-0.52481713853015322</v>
      </c>
      <c r="F33" s="42">
        <f t="shared" ca="1" si="0"/>
        <v>-2.3943412373315237E-3</v>
      </c>
      <c r="G33" s="45"/>
      <c r="H33" s="45">
        <f ca="1">+HLOOKUP(H$6,DContriBimestralAdel!$AO$50:$BM$112,$A33,0)</f>
        <v>0.47021131331030502</v>
      </c>
      <c r="I33" s="45"/>
      <c r="J33" s="45">
        <f ca="1">+HLOOKUP(J$6,DContriBimestralAdel!$O$116:$Z$157,$A33,0)</f>
        <v>-4.1487572362333509</v>
      </c>
      <c r="K33" s="49">
        <f t="shared" ca="1" si="1"/>
        <v>-1.9507925886549152E-2</v>
      </c>
      <c r="L33" s="21"/>
      <c r="M33" s="21">
        <f ca="1">+HLOOKUP(M$6,DContriBimestralAdel!$AB$50:$AM$112,$A33,0)</f>
        <v>0.47643809644191909</v>
      </c>
      <c r="N33" s="21"/>
      <c r="O33" s="21">
        <f ca="1">+HLOOKUP(O$6,DContriBimestralAdel!$B$116:$M$156,$A33,0)</f>
        <v>2.1602796753628297</v>
      </c>
      <c r="P33" s="21">
        <f t="shared" ca="1" si="2"/>
        <v>1.0292395363120335E-2</v>
      </c>
    </row>
    <row r="34" spans="1:16" x14ac:dyDescent="0.25">
      <c r="A34">
        <v>26</v>
      </c>
      <c r="B34" s="8" t="s">
        <v>19</v>
      </c>
      <c r="C34" s="44">
        <f ca="1">+HLOOKUP(C$6,DContriBimestralAdel!$AO$50:$BM$112,$A34,0)</f>
        <v>0.6035083050510156</v>
      </c>
      <c r="D34" s="44"/>
      <c r="E34" s="44">
        <f ca="1">+HLOOKUP(E$6,DContriBimestralAdel!$O$160:$Z$200,$A34,0)</f>
        <v>-8.9093845200977739E-2</v>
      </c>
      <c r="F34" s="41">
        <f t="shared" ca="1" si="0"/>
        <v>-5.3768875507719633E-4</v>
      </c>
      <c r="G34" s="44"/>
      <c r="H34" s="44">
        <f ca="1">+HLOOKUP(H$6,DContriBimestralAdel!$AO$50:$BM$112,$A34,0)</f>
        <v>0.64771052133663853</v>
      </c>
      <c r="I34" s="44"/>
      <c r="J34" s="44">
        <f ca="1">+HLOOKUP(J$6,DContriBimestralAdel!$O$116:$Z$157,$A34,0)</f>
        <v>-7.5486543684580738</v>
      </c>
      <c r="K34" s="48">
        <f t="shared" ca="1" si="1"/>
        <v>-4.8893428563840734E-2</v>
      </c>
      <c r="L34" s="20"/>
      <c r="M34" s="20">
        <f ca="1">+HLOOKUP(M$6,DContriBimestralAdel!$AB$50:$AM$112,$A34,0)</f>
        <v>0.62452047527480681</v>
      </c>
      <c r="N34" s="20"/>
      <c r="O34" s="20">
        <f ca="1">+HLOOKUP(O$6,DContriBimestralAdel!$B$116:$M$156,$A34,0)</f>
        <v>-3.4999155827392485</v>
      </c>
      <c r="P34" s="20">
        <f t="shared" ca="1" si="2"/>
        <v>-2.1857689431540178E-2</v>
      </c>
    </row>
    <row r="35" spans="1:16" x14ac:dyDescent="0.25">
      <c r="A35">
        <v>27</v>
      </c>
      <c r="B35" s="9" t="s">
        <v>20</v>
      </c>
      <c r="C35" s="45">
        <f ca="1">+HLOOKUP(C$6,DContriBimestralAdel!$AO$50:$BM$112,$A35,0)</f>
        <v>1.9177840136371735</v>
      </c>
      <c r="D35" s="45"/>
      <c r="E35" s="45">
        <f ca="1">+HLOOKUP(E$6,DContriBimestralAdel!$O$160:$Z$200,$A35,0)</f>
        <v>0.43861044148934525</v>
      </c>
      <c r="F35" s="42">
        <f t="shared" ca="1" si="0"/>
        <v>8.4116009290260921E-3</v>
      </c>
      <c r="G35" s="45"/>
      <c r="H35" s="45">
        <f ca="1">+HLOOKUP(H$6,DContriBimestralAdel!$AO$50:$BM$112,$A35,0)</f>
        <v>1.9657772535972535</v>
      </c>
      <c r="I35" s="45"/>
      <c r="J35" s="45">
        <f ca="1">+HLOOKUP(J$6,DContriBimestralAdel!$O$116:$Z$157,$A35,0)</f>
        <v>-2.6885096481518218</v>
      </c>
      <c r="K35" s="49">
        <f t="shared" ca="1" si="1"/>
        <v>-5.2850111124136061E-2</v>
      </c>
      <c r="L35" s="21"/>
      <c r="M35" s="21">
        <f ca="1">+HLOOKUP(M$6,DContriBimestralAdel!$AB$50:$AM$112,$A35,0)</f>
        <v>1.9547394588453837</v>
      </c>
      <c r="N35" s="21"/>
      <c r="O35" s="21">
        <f ca="1">+HLOOKUP(O$6,DContriBimestralAdel!$B$116:$M$156,$A35,0)</f>
        <v>-0.70901181169483607</v>
      </c>
      <c r="P35" s="21">
        <f t="shared" ca="1" si="2"/>
        <v>-1.385933365107349E-2</v>
      </c>
    </row>
    <row r="36" spans="1:16" x14ac:dyDescent="0.25">
      <c r="A36">
        <v>28</v>
      </c>
      <c r="B36" s="8" t="s">
        <v>21</v>
      </c>
      <c r="C36" s="44">
        <f ca="1">+HLOOKUP(C$6,DContriBimestralAdel!$AO$50:$BM$112,$A36,0)</f>
        <v>0.44697069889470498</v>
      </c>
      <c r="D36" s="44"/>
      <c r="E36" s="44">
        <f ca="1">+HLOOKUP(E$6,DContriBimestralAdel!$O$160:$Z$200,$A36,0)</f>
        <v>2.498157213227131</v>
      </c>
      <c r="F36" s="41">
        <f t="shared" ca="1" si="0"/>
        <v>1.1166030755449792E-2</v>
      </c>
      <c r="G36" s="44"/>
      <c r="H36" s="44">
        <f ca="1">+HLOOKUP(H$6,DContriBimestralAdel!$AO$50:$BM$112,$A36,0)</f>
        <v>0.47552999031638921</v>
      </c>
      <c r="I36" s="44"/>
      <c r="J36" s="44">
        <f ca="1">+HLOOKUP(J$6,DContriBimestralAdel!$O$116:$Z$157,$A36,0)</f>
        <v>-4.3213058868507659</v>
      </c>
      <c r="K36" s="48">
        <f t="shared" ca="1" si="1"/>
        <v>-2.0549105465283005E-2</v>
      </c>
      <c r="L36" s="20"/>
      <c r="M36" s="20">
        <f ca="1">+HLOOKUP(M$6,DContriBimestralAdel!$AB$50:$AM$112,$A36,0)</f>
        <v>0.50325641424181289</v>
      </c>
      <c r="N36" s="20"/>
      <c r="O36" s="20">
        <f ca="1">+HLOOKUP(O$6,DContriBimestralAdel!$B$116:$M$156,$A36,0)</f>
        <v>-3.6078171536680514</v>
      </c>
      <c r="P36" s="20">
        <f t="shared" ca="1" si="2"/>
        <v>-1.8156571239950871E-2</v>
      </c>
    </row>
    <row r="37" spans="1:16" x14ac:dyDescent="0.25">
      <c r="A37">
        <v>29</v>
      </c>
      <c r="B37" s="9" t="s">
        <v>22</v>
      </c>
      <c r="C37" s="45">
        <f ca="1">+HLOOKUP(C$6,DContriBimestralAdel!$AO$50:$BM$112,$A37,0)</f>
        <v>4.9443114224696929</v>
      </c>
      <c r="D37" s="45"/>
      <c r="E37" s="45">
        <f ca="1">+HLOOKUP(E$6,DContriBimestralAdel!$O$160:$Z$200,$A37,0)</f>
        <v>13.260210807312149</v>
      </c>
      <c r="F37" s="42">
        <f t="shared" ca="1" si="0"/>
        <v>0.65562611758949529</v>
      </c>
      <c r="G37" s="45"/>
      <c r="H37" s="45">
        <f ca="1">+HLOOKUP(H$6,DContriBimestralAdel!$AO$50:$BM$112,$A37,0)</f>
        <v>3.9158441030315365</v>
      </c>
      <c r="I37" s="45"/>
      <c r="J37" s="45">
        <f ca="1">+HLOOKUP(J$6,DContriBimestralAdel!$O$116:$Z$157,$A37,0)</f>
        <v>42.02206705521192</v>
      </c>
      <c r="K37" s="49">
        <f t="shared" ca="1" si="1"/>
        <v>1.645518634753474</v>
      </c>
      <c r="L37" s="21"/>
      <c r="M37" s="21">
        <f ca="1">+HLOOKUP(M$6,DContriBimestralAdel!$AB$50:$AM$112,$A37,0)</f>
        <v>3.8344086518750471</v>
      </c>
      <c r="N37" s="21"/>
      <c r="O37" s="21">
        <f ca="1">+HLOOKUP(O$6,DContriBimestralAdel!$B$116:$M$156,$A37,0)</f>
        <v>37.895737248112709</v>
      </c>
      <c r="P37" s="21">
        <f t="shared" ca="1" si="2"/>
        <v>1.4530774277334686</v>
      </c>
    </row>
    <row r="38" spans="1:16" x14ac:dyDescent="0.25">
      <c r="A38">
        <v>30</v>
      </c>
      <c r="B38" s="8" t="s">
        <v>23</v>
      </c>
      <c r="C38" s="44">
        <f ca="1">+HLOOKUP(C$6,DContriBimestralAdel!$AO$50:$BM$112,$A38,0)</f>
        <v>7.0077901781563696</v>
      </c>
      <c r="D38" s="44"/>
      <c r="E38" s="44">
        <f ca="1">+HLOOKUP(E$6,DContriBimestralAdel!$O$160:$Z$200,$A38,0)</f>
        <v>-0.74119868623046159</v>
      </c>
      <c r="F38" s="41">
        <f t="shared" ca="1" si="0"/>
        <v>-5.1941648734282336E-2</v>
      </c>
      <c r="G38" s="44"/>
      <c r="H38" s="44">
        <f ca="1">+HLOOKUP(H$6,DContriBimestralAdel!$AO$50:$BM$112,$A38,0)</f>
        <v>7.1715189731105839</v>
      </c>
      <c r="I38" s="44"/>
      <c r="J38" s="44">
        <f ca="1">+HLOOKUP(J$6,DContriBimestralAdel!$O$116:$Z$157,$A38,0)</f>
        <v>-3.6754465940296939</v>
      </c>
      <c r="K38" s="48">
        <f t="shared" ca="1" si="1"/>
        <v>-0.26358534983738624</v>
      </c>
      <c r="L38" s="20"/>
      <c r="M38" s="20">
        <f ca="1">+HLOOKUP(M$6,DContriBimestralAdel!$AB$50:$AM$112,$A38,0)</f>
        <v>7.2074579006131598</v>
      </c>
      <c r="N38" s="20"/>
      <c r="O38" s="20">
        <f ca="1">+HLOOKUP(O$6,DContriBimestralAdel!$B$116:$M$156,$A38,0)</f>
        <v>-2.8583062480766159</v>
      </c>
      <c r="P38" s="20">
        <f t="shared" ca="1" si="2"/>
        <v>-0.20601121950071763</v>
      </c>
    </row>
    <row r="39" spans="1:16" x14ac:dyDescent="0.25">
      <c r="A39">
        <v>31</v>
      </c>
      <c r="B39" s="9" t="s">
        <v>24</v>
      </c>
      <c r="C39" s="45">
        <f ca="1">+HLOOKUP(C$6,DContriBimestralAdel!$AO$50:$BM$112,$A39,0)</f>
        <v>3.1383231430623444</v>
      </c>
      <c r="D39" s="45"/>
      <c r="E39" s="45">
        <f ca="1">+HLOOKUP(E$6,DContriBimestralAdel!$O$160:$Z$200,$A39,0)</f>
        <v>-0.97475029165823912</v>
      </c>
      <c r="F39" s="42">
        <f t="shared" ca="1" si="0"/>
        <v>-3.0590813990178219E-2</v>
      </c>
      <c r="G39" s="45"/>
      <c r="H39" s="45">
        <f ca="1">+HLOOKUP(H$6,DContriBimestralAdel!$AO$50:$BM$112,$A39,0)</f>
        <v>3.1091992655473191</v>
      </c>
      <c r="I39" s="45"/>
      <c r="J39" s="45">
        <f ca="1">+HLOOKUP(J$6,DContriBimestralAdel!$O$116:$Z$157,$A39,0)</f>
        <v>-0.73569896103428789</v>
      </c>
      <c r="K39" s="49">
        <f t="shared" ca="1" si="1"/>
        <v>-2.2874346693117338E-2</v>
      </c>
      <c r="L39" s="21"/>
      <c r="M39" s="21">
        <f ca="1">+HLOOKUP(M$6,DContriBimestralAdel!$AB$50:$AM$112,$A39,0)</f>
        <v>3.0434915954536601</v>
      </c>
      <c r="N39" s="21"/>
      <c r="O39" s="21">
        <f ca="1">+HLOOKUP(O$6,DContriBimestralAdel!$B$116:$M$156,$A39,0)</f>
        <v>4.0807648851652516</v>
      </c>
      <c r="P39" s="21">
        <f t="shared" ca="1" si="2"/>
        <v>0.12419773631022864</v>
      </c>
    </row>
    <row r="40" spans="1:16" x14ac:dyDescent="0.25">
      <c r="A40">
        <v>32</v>
      </c>
      <c r="B40" s="8" t="s">
        <v>25</v>
      </c>
      <c r="C40" s="44">
        <f ca="1">+HLOOKUP(C$6,DContriBimestralAdel!$AO$50:$BM$112,$A40,0)</f>
        <v>2.9879906557457132</v>
      </c>
      <c r="D40" s="44"/>
      <c r="E40" s="44">
        <f ca="1">+HLOOKUP(E$6,DContriBimestralAdel!$O$160:$Z$200,$A40,0)</f>
        <v>-0.43068804028497709</v>
      </c>
      <c r="F40" s="41">
        <f t="shared" ca="1" si="0"/>
        <v>-1.286891839912945E-2</v>
      </c>
      <c r="G40" s="44"/>
      <c r="H40" s="44">
        <f ca="1">+HLOOKUP(H$6,DContriBimestralAdel!$AO$50:$BM$112,$A40,0)</f>
        <v>2.9367659335623797</v>
      </c>
      <c r="I40" s="44"/>
      <c r="J40" s="44">
        <f ca="1">+HLOOKUP(J$6,DContriBimestralAdel!$O$116:$Z$157,$A40,0)</f>
        <v>0.60821574921041588</v>
      </c>
      <c r="K40" s="48">
        <f t="shared" ca="1" si="1"/>
        <v>1.7861872925372693E-2</v>
      </c>
      <c r="L40" s="20"/>
      <c r="M40" s="20">
        <f ca="1">+HLOOKUP(M$6,DContriBimestralAdel!$AB$50:$AM$112,$A40,0)</f>
        <v>2.9628906505384869</v>
      </c>
      <c r="N40" s="20"/>
      <c r="O40" s="20">
        <f ca="1">+HLOOKUP(O$6,DContriBimestralAdel!$B$116:$M$156,$A40,0)</f>
        <v>1.2263875560241075</v>
      </c>
      <c r="P40" s="20">
        <f t="shared" ca="1" si="2"/>
        <v>3.6336522236805731E-2</v>
      </c>
    </row>
    <row r="41" spans="1:16" x14ac:dyDescent="0.25">
      <c r="A41">
        <v>33</v>
      </c>
      <c r="B41" s="9" t="s">
        <v>26</v>
      </c>
      <c r="C41" s="45">
        <f ca="1">+HLOOKUP(C$6,DContriBimestralAdel!$AO$50:$BM$112,$A41,0)</f>
        <v>5.0014376444223689</v>
      </c>
      <c r="D41" s="45"/>
      <c r="E41" s="45">
        <f ca="1">+HLOOKUP(E$6,DContriBimestralAdel!$O$160:$Z$200,$A41,0)</f>
        <v>-5.7869127589032132</v>
      </c>
      <c r="F41" s="42">
        <f t="shared" ca="1" si="0"/>
        <v>-0.28942883317366641</v>
      </c>
      <c r="G41" s="45"/>
      <c r="H41" s="45">
        <f ca="1">+HLOOKUP(H$6,DContriBimestralAdel!$AO$50:$BM$112,$A41,0)</f>
        <v>4.968285330956566</v>
      </c>
      <c r="I41" s="45"/>
      <c r="J41" s="45">
        <f ca="1">+HLOOKUP(J$6,DContriBimestralAdel!$O$116:$Z$157,$A41,0)</f>
        <v>-5.8115600044318967</v>
      </c>
      <c r="K41" s="49">
        <f t="shared" ca="1" si="1"/>
        <v>-0.28873488319992868</v>
      </c>
      <c r="L41" s="21"/>
      <c r="M41" s="21">
        <f ca="1">+HLOOKUP(M$6,DContriBimestralAdel!$AB$50:$AM$112,$A41,0)</f>
        <v>5.0084695264848564</v>
      </c>
      <c r="N41" s="21"/>
      <c r="O41" s="21">
        <f ca="1">+HLOOKUP(O$6,DContriBimestralAdel!$B$116:$M$156,$A41,0)</f>
        <v>-5.6005846772603007</v>
      </c>
      <c r="P41" s="21">
        <f t="shared" ca="1" si="2"/>
        <v>-0.28050357686556243</v>
      </c>
    </row>
    <row r="42" spans="1:16" x14ac:dyDescent="0.25">
      <c r="A42">
        <v>34</v>
      </c>
      <c r="B42" s="8" t="s">
        <v>27</v>
      </c>
      <c r="C42" s="44">
        <f ca="1">+HLOOKUP(C$6,DContriBimestralAdel!$AO$50:$BM$112,$A42,0)</f>
        <v>3.0517042561926884</v>
      </c>
      <c r="D42" s="44"/>
      <c r="E42" s="44">
        <f ca="1">+HLOOKUP(E$6,DContriBimestralAdel!$O$160:$Z$200,$A42,0)</f>
        <v>0.24172770597587601</v>
      </c>
      <c r="F42" s="41">
        <f t="shared" ca="1" si="0"/>
        <v>7.3768146916627555E-3</v>
      </c>
      <c r="G42" s="44"/>
      <c r="H42" s="44">
        <f ca="1">+HLOOKUP(H$6,DContriBimestralAdel!$AO$50:$BM$112,$A42,0)</f>
        <v>3.1268134557730516</v>
      </c>
      <c r="I42" s="44"/>
      <c r="J42" s="44">
        <f ca="1">+HLOOKUP(J$6,DContriBimestralAdel!$O$116:$Z$157,$A42,0)</f>
        <v>-2.8401011241395366</v>
      </c>
      <c r="K42" s="48">
        <f t="shared" ca="1" si="1"/>
        <v>-8.8804664107156733E-2</v>
      </c>
      <c r="L42" s="20"/>
      <c r="M42" s="20">
        <f ca="1">+HLOOKUP(M$6,DContriBimestralAdel!$AB$50:$AM$112,$A42,0)</f>
        <v>3.1089182450043773</v>
      </c>
      <c r="N42" s="20"/>
      <c r="O42" s="20">
        <f ca="1">+HLOOKUP(O$6,DContriBimestralAdel!$B$116:$M$156,$A42,0)</f>
        <v>0.96663333984234612</v>
      </c>
      <c r="P42" s="20">
        <f t="shared" ca="1" si="2"/>
        <v>3.0051840264653865E-2</v>
      </c>
    </row>
    <row r="43" spans="1:16" x14ac:dyDescent="0.25">
      <c r="A43">
        <v>35</v>
      </c>
      <c r="B43" s="9" t="s">
        <v>28</v>
      </c>
      <c r="C43" s="45">
        <f ca="1">+HLOOKUP(C$6,DContriBimestralAdel!$AO$50:$BM$112,$A43,0)</f>
        <v>4.1900539507422057</v>
      </c>
      <c r="D43" s="45"/>
      <c r="E43" s="45">
        <f ca="1">+HLOOKUP(E$6,DContriBimestralAdel!$O$160:$Z$200,$A43,0)</f>
        <v>-3.426073195966211</v>
      </c>
      <c r="F43" s="42">
        <f t="shared" ca="1" si="0"/>
        <v>-0.14355431530290197</v>
      </c>
      <c r="G43" s="45"/>
      <c r="H43" s="45">
        <f ca="1">+HLOOKUP(H$6,DContriBimestralAdel!$AO$50:$BM$112,$A43,0)</f>
        <v>4.0843755910323818</v>
      </c>
      <c r="I43" s="45"/>
      <c r="J43" s="45">
        <f ca="1">+HLOOKUP(J$6,DContriBimestralAdel!$O$116:$Z$157,$A43,0)</f>
        <v>-1.6097932556193797</v>
      </c>
      <c r="K43" s="49">
        <f t="shared" ca="1" si="1"/>
        <v>-6.5750002798603463E-2</v>
      </c>
      <c r="L43" s="21"/>
      <c r="M43" s="21">
        <f ca="1">+HLOOKUP(M$6,DContriBimestralAdel!$AB$50:$AM$112,$A43,0)</f>
        <v>3.9135726824582071</v>
      </c>
      <c r="N43" s="21"/>
      <c r="O43" s="21">
        <f ca="1">+HLOOKUP(O$6,DContriBimestralAdel!$B$116:$M$156,$A43,0)</f>
        <v>0.70117871409780719</v>
      </c>
      <c r="P43" s="21">
        <f t="shared" ca="1" si="2"/>
        <v>2.7441138610143516E-2</v>
      </c>
    </row>
    <row r="44" spans="1:16" ht="30" x14ac:dyDescent="0.25">
      <c r="A44">
        <v>36</v>
      </c>
      <c r="B44" s="8" t="s">
        <v>52</v>
      </c>
      <c r="C44" s="44">
        <f ca="1">+HLOOKUP(C$6,DContriBimestralAdel!$AO$50:$BM$112,$A44,0)</f>
        <v>9.4646107609947219</v>
      </c>
      <c r="D44" s="44"/>
      <c r="E44" s="44">
        <f ca="1">+HLOOKUP(E$6,DContriBimestralAdel!$O$160:$Z$200,$A44,0)</f>
        <v>1.2941011764959711</v>
      </c>
      <c r="F44" s="41">
        <f t="shared" ca="1" si="0"/>
        <v>0.12248163920879698</v>
      </c>
      <c r="G44" s="44"/>
      <c r="H44" s="44">
        <f ca="1">+HLOOKUP(H$6,DContriBimestralAdel!$AO$50:$BM$112,$A44,0)</f>
        <v>9.2601359424098799</v>
      </c>
      <c r="I44" s="44"/>
      <c r="J44" s="44">
        <f ca="1">+HLOOKUP(J$6,DContriBimestralAdel!$O$116:$Z$157,$A44,0)</f>
        <v>2.8176303515089103</v>
      </c>
      <c r="K44" s="48">
        <f t="shared" ca="1" si="1"/>
        <v>0.26091640090432644</v>
      </c>
      <c r="L44" s="20"/>
      <c r="M44" s="20">
        <f ca="1">+HLOOKUP(M$6,DContriBimestralAdel!$AB$50:$AM$112,$A44,0)</f>
        <v>9.2457811105126932</v>
      </c>
      <c r="N44" s="20"/>
      <c r="O44" s="20">
        <f ca="1">+HLOOKUP(O$6,DContriBimestralAdel!$B$116:$M$156,$A44,0)</f>
        <v>5.7292453776408507</v>
      </c>
      <c r="P44" s="20">
        <f t="shared" ca="1" si="2"/>
        <v>0.52971348690083941</v>
      </c>
    </row>
    <row r="45" spans="1:16" x14ac:dyDescent="0.25">
      <c r="A45">
        <v>37</v>
      </c>
      <c r="B45" s="9" t="s">
        <v>53</v>
      </c>
      <c r="C45" s="45">
        <f ca="1">+HLOOKUP(C$6,DContriBimestralAdel!$AO$50:$BM$112,$A45,0)</f>
        <v>4.0645646030414904</v>
      </c>
      <c r="D45" s="45"/>
      <c r="E45" s="45">
        <f ca="1">+HLOOKUP(E$6,DContriBimestralAdel!$O$160:$Z$200,$A45,0)</f>
        <v>1.7290994162991495</v>
      </c>
      <c r="F45" s="42">
        <f t="shared" ca="1" si="0"/>
        <v>7.0280362826292242E-2</v>
      </c>
      <c r="G45" s="45"/>
      <c r="H45" s="45">
        <f ca="1">+HLOOKUP(H$6,DContriBimestralAdel!$AO$50:$BM$112,$A45,0)</f>
        <v>4.1250706542499529</v>
      </c>
      <c r="I45" s="45"/>
      <c r="J45" s="45">
        <f ca="1">+HLOOKUP(J$6,DContriBimestralAdel!$O$116:$Z$157,$A45,0)</f>
        <v>-0.45352669486558739</v>
      </c>
      <c r="K45" s="49">
        <f t="shared" ca="1" si="1"/>
        <v>-1.8708296599090072E-2</v>
      </c>
      <c r="L45" s="21"/>
      <c r="M45" s="21">
        <f ca="1">+HLOOKUP(M$6,DContriBimestralAdel!$AB$50:$AM$112,$A45,0)</f>
        <v>4.155491168692147</v>
      </c>
      <c r="N45" s="21"/>
      <c r="O45" s="21">
        <f ca="1">+HLOOKUP(O$6,DContriBimestralAdel!$B$116:$M$156,$A45,0)</f>
        <v>3.3819482221981474</v>
      </c>
      <c r="P45" s="21">
        <f t="shared" ca="1" si="2"/>
        <v>0.1405365597031851</v>
      </c>
    </row>
    <row r="46" spans="1:16" x14ac:dyDescent="0.25">
      <c r="A46">
        <v>38</v>
      </c>
      <c r="B46" s="8" t="s">
        <v>31</v>
      </c>
      <c r="C46" s="44">
        <f ca="1">+HLOOKUP(C$6,DContriBimestralAdel!$AO$50:$BM$112,$A46,0)</f>
        <v>22.385281804008027</v>
      </c>
      <c r="D46" s="44"/>
      <c r="E46" s="44">
        <f ca="1">+HLOOKUP(E$6,DContriBimestralAdel!$O$160:$Z$200,$A46,0)</f>
        <v>-1.3231812156312373</v>
      </c>
      <c r="F46" s="41">
        <f t="shared" ca="1" si="0"/>
        <v>-0.29619784389675158</v>
      </c>
      <c r="G46" s="44"/>
      <c r="H46" s="44">
        <f ca="1">+HLOOKUP(H$6,DContriBimestralAdel!$AO$50:$BM$112,$A46,0)</f>
        <v>23.823944889137856</v>
      </c>
      <c r="I46" s="44"/>
      <c r="J46" s="44">
        <f ca="1">+HLOOKUP(J$6,DContriBimestralAdel!$O$116:$Z$157,$A46,0)</f>
        <v>-7.9206871203355718</v>
      </c>
      <c r="K46" s="48">
        <f t="shared" ca="1" si="1"/>
        <v>-1.8870201343897868</v>
      </c>
      <c r="L46" s="20"/>
      <c r="M46" s="20">
        <f ca="1">+HLOOKUP(M$6,DContriBimestralAdel!$AB$50:$AM$112,$A46,0)</f>
        <v>23.417930732038197</v>
      </c>
      <c r="N46" s="20"/>
      <c r="O46" s="20">
        <f ca="1">+HLOOKUP(O$6,DContriBimestralAdel!$B$116:$M$156,$A46,0)</f>
        <v>-1.487735542115928</v>
      </c>
      <c r="P46" s="20">
        <f t="shared" ca="1" si="2"/>
        <v>-0.34839687872862096</v>
      </c>
    </row>
    <row r="47" spans="1:16" x14ac:dyDescent="0.25">
      <c r="A47">
        <v>39</v>
      </c>
      <c r="B47" s="9" t="s">
        <v>32</v>
      </c>
      <c r="C47" s="45">
        <f ca="1">+HLOOKUP(C$6,DContriBimestralAdel!$AO$50:$BM$112,$A47,0)</f>
        <v>0.91981851026710615</v>
      </c>
      <c r="D47" s="45"/>
      <c r="E47" s="45">
        <f ca="1">+HLOOKUP(E$6,DContriBimestralAdel!$O$160:$Z$200,$A47,0)</f>
        <v>-2.4221822138808733</v>
      </c>
      <c r="F47" s="42">
        <f t="shared" ca="1" si="0"/>
        <v>-2.2279680355673862E-2</v>
      </c>
      <c r="G47" s="45"/>
      <c r="H47" s="45">
        <f ca="1">+HLOOKUP(H$6,DContriBimestralAdel!$AO$50:$BM$112,$A47,0)</f>
        <v>0.94650932213402339</v>
      </c>
      <c r="I47" s="45"/>
      <c r="J47" s="45">
        <f ca="1">+HLOOKUP(J$6,DContriBimestralAdel!$O$116:$Z$157,$A47,0)</f>
        <v>-5.8270033126740373</v>
      </c>
      <c r="K47" s="49">
        <f t="shared" ca="1" si="1"/>
        <v>-5.5153129555518113E-2</v>
      </c>
      <c r="L47" s="21"/>
      <c r="M47" s="21">
        <f ca="1">+HLOOKUP(M$6,DContriBimestralAdel!$AB$50:$AM$112,$A47,0)</f>
        <v>1.0175253922866467</v>
      </c>
      <c r="N47" s="21"/>
      <c r="O47" s="21">
        <f ca="1">+HLOOKUP(O$6,DContriBimestralAdel!$B$116:$M$156,$A47,0)</f>
        <v>-3.2362043547003623</v>
      </c>
      <c r="P47" s="21">
        <f t="shared" ca="1" si="2"/>
        <v>-3.2929201055362407E-2</v>
      </c>
    </row>
    <row r="48" spans="1:16" x14ac:dyDescent="0.25">
      <c r="A48">
        <v>40</v>
      </c>
      <c r="B48" s="84" t="s">
        <v>33</v>
      </c>
      <c r="C48" s="44">
        <f ca="1">+HLOOKUP(C$6,DContriBimestralAdel!$AO$50:$BM$112,$A48,0)</f>
        <v>3.5457458079898134</v>
      </c>
      <c r="D48" s="44"/>
      <c r="E48" s="44">
        <f ca="1">+HLOOKUP(E$6,DContriBimestralAdel!$O$160:$Z$200,$A48,0)</f>
        <v>-2.0160505420474379</v>
      </c>
      <c r="F48" s="41">
        <f t="shared" ca="1" si="0"/>
        <v>-7.1484027581602938E-2</v>
      </c>
      <c r="G48" s="44"/>
      <c r="H48" s="44">
        <f ca="1">+HLOOKUP(H$6,DContriBimestralAdel!$AO$50:$BM$112,$A48,0)</f>
        <v>3.4091715543340428</v>
      </c>
      <c r="I48" s="44"/>
      <c r="J48" s="44">
        <f ca="1">+HLOOKUP(J$6,DContriBimestralAdel!$O$116:$Z$157,$A48,0)</f>
        <v>1.2072728264491275</v>
      </c>
      <c r="K48" s="48">
        <f t="shared" ca="1" si="1"/>
        <v>4.1158001782508252E-2</v>
      </c>
      <c r="L48" s="44"/>
      <c r="M48" s="44">
        <f ca="1">+HLOOKUP(M$6,DContriBimestralAdel!$AB$50:$AM$112,$A48,0)</f>
        <v>3.5155413364938823</v>
      </c>
      <c r="N48" s="44"/>
      <c r="O48" s="44">
        <f ca="1">+HLOOKUP(O$6,DContriBimestralAdel!$B$116:$M$156,$A48,0)</f>
        <v>2.0701032194218953</v>
      </c>
      <c r="P48" s="44">
        <f t="shared" ca="1" si="2"/>
        <v>7.2775334386867396E-2</v>
      </c>
    </row>
    <row r="49" spans="1:16" x14ac:dyDescent="0.25">
      <c r="B49" s="99" t="s">
        <v>74</v>
      </c>
      <c r="C49" s="58"/>
      <c r="D49" s="58"/>
      <c r="E49" s="58"/>
      <c r="F49" s="65">
        <f ca="1">+F27-SUM(F28:F48)</f>
        <v>0.12632626827730595</v>
      </c>
      <c r="G49" s="58"/>
      <c r="H49" s="58"/>
      <c r="I49" s="58"/>
      <c r="J49" s="58"/>
      <c r="K49" s="59">
        <f ca="1">+K27-SUM(K28:K48)</f>
        <v>-0.14746352334523627</v>
      </c>
      <c r="L49" s="58"/>
      <c r="M49" s="58"/>
      <c r="N49" s="58"/>
      <c r="O49" s="58"/>
      <c r="P49" s="58">
        <f ca="1">+P27-SUM(P28:P48)</f>
        <v>1.5722954049834925E-9</v>
      </c>
    </row>
    <row r="50" spans="1:16" ht="15.75" thickBot="1" x14ac:dyDescent="0.3">
      <c r="B50" s="97" t="s">
        <v>78</v>
      </c>
      <c r="C50" s="94"/>
      <c r="D50" s="94"/>
      <c r="E50" s="94"/>
      <c r="F50" s="95">
        <f ca="1">SUM(F28:F48)</f>
        <v>0.11619979744637454</v>
      </c>
      <c r="G50" s="94"/>
      <c r="H50" s="94"/>
      <c r="I50" s="94"/>
      <c r="J50" s="94"/>
      <c r="K50" s="96">
        <f ca="1">SUM(K28:K48)</f>
        <v>-0.57344407518650209</v>
      </c>
      <c r="L50" s="94"/>
      <c r="M50" s="94"/>
      <c r="N50" s="94"/>
      <c r="O50" s="94"/>
      <c r="P50" s="94">
        <f ca="1">SUM(P28:P48)</f>
        <v>1.7384841414828363</v>
      </c>
    </row>
    <row r="51" spans="1:16" ht="15.75" thickTop="1" x14ac:dyDescent="0.25">
      <c r="A51">
        <v>19</v>
      </c>
      <c r="B51" s="103" t="s">
        <v>50</v>
      </c>
      <c r="C51" s="87">
        <f ca="1">+HLOOKUP(C$6,DContriBimestralAdel!$AO$50:$BM$112,$A51,0)</f>
        <v>99.999999999999986</v>
      </c>
      <c r="D51" s="87"/>
      <c r="E51" s="87">
        <f ca="1">+HLOOKUP(E$6,DContriBimestralAdel!$O$160:$Z$200,$A51,0)</f>
        <v>0.24252606572368052</v>
      </c>
      <c r="F51" s="88">
        <f t="shared" ca="1" si="0"/>
        <v>0.24252606572368049</v>
      </c>
      <c r="G51" s="87"/>
      <c r="H51" s="87">
        <f ca="1">+HLOOKUP(H$6,DContriBimestralAdel!$AO$50:$BM$112,$A51,0)</f>
        <v>100</v>
      </c>
      <c r="I51" s="87"/>
      <c r="J51" s="87">
        <f ca="1">+HLOOKUP(J$6,DContriBimestralAdel!$O$116:$Z$157,$A51,0)</f>
        <v>-0.72090759853173836</v>
      </c>
      <c r="K51" s="89">
        <f t="shared" ca="1" si="1"/>
        <v>-0.72090759853173836</v>
      </c>
      <c r="L51" s="90"/>
      <c r="M51" s="90">
        <f ca="1">+HLOOKUP(M$6,DContriBimestralAdel!$AB$50:$AM$112,$A51,0)</f>
        <v>99.999999999999986</v>
      </c>
      <c r="N51" s="90"/>
      <c r="O51" s="90">
        <f ca="1">+HLOOKUP(O$6,DContriBimestralAdel!$B$116:$M$156,$A51,0)</f>
        <v>1.7384841430551319</v>
      </c>
      <c r="P51" s="90">
        <f t="shared" ca="1" si="2"/>
        <v>1.7384841430551317</v>
      </c>
    </row>
    <row r="52" spans="1:16" x14ac:dyDescent="0.25">
      <c r="A52">
        <v>38</v>
      </c>
      <c r="B52" s="8" t="s">
        <v>31</v>
      </c>
      <c r="C52" s="52">
        <f ca="1">+HLOOKUP(C$6,DContriBimestralAdel!$AO$50:$BM$112,$A52,0)</f>
        <v>22.385281804008027</v>
      </c>
      <c r="D52" s="52"/>
      <c r="E52" s="52">
        <f ca="1">+HLOOKUP(E$6,DContriBimestralAdel!$O$160:$Z$200,$A52,0)</f>
        <v>-1.3231812156312373</v>
      </c>
      <c r="F52" s="62">
        <f t="shared" ca="1" si="0"/>
        <v>-0.29619784389675158</v>
      </c>
      <c r="G52" s="52"/>
      <c r="H52" s="52">
        <f ca="1">+HLOOKUP(H$6,DContriBimestralAdel!$AO$50:$BM$112,$A52,0)</f>
        <v>23.823944889137856</v>
      </c>
      <c r="I52" s="52"/>
      <c r="J52" s="52">
        <f ca="1">+HLOOKUP(J$6,DContriBimestralAdel!$O$116:$Z$157,$A52,0)</f>
        <v>-7.9206871203355718</v>
      </c>
      <c r="K52" s="108">
        <f t="shared" ca="1" si="1"/>
        <v>-1.8870201343897868</v>
      </c>
      <c r="L52" s="15"/>
      <c r="M52" s="15">
        <f ca="1">+HLOOKUP(M$6,DContriBimestralAdel!$AB$50:$AM$112,$A52,0)</f>
        <v>23.417930732038197</v>
      </c>
      <c r="N52" s="15"/>
      <c r="O52" s="15">
        <f ca="1">+HLOOKUP(O$6,DContriBimestralAdel!$B$116:$M$156,$A52,0)</f>
        <v>-1.487735542115928</v>
      </c>
      <c r="P52" s="15">
        <f t="shared" ca="1" si="2"/>
        <v>-0.34839687872862096</v>
      </c>
    </row>
    <row r="53" spans="1:16" x14ac:dyDescent="0.25">
      <c r="A53">
        <v>41</v>
      </c>
      <c r="B53" s="81" t="s">
        <v>34</v>
      </c>
      <c r="C53" s="54">
        <f ca="1">+HLOOKUP(C$6,DContriBimestralAdel!$AO$50:$BM$112,$A53,0)</f>
        <v>77.614718195991955</v>
      </c>
      <c r="D53" s="54"/>
      <c r="E53" s="54">
        <f ca="1">+HLOOKUP(E$6,DContriBimestralAdel!$O$160:$Z$200,$A53,0)</f>
        <v>0.70398351506607071</v>
      </c>
      <c r="F53" s="63">
        <f t="shared" ca="1" si="0"/>
        <v>0.54639482136476936</v>
      </c>
      <c r="G53" s="54"/>
      <c r="H53" s="54">
        <f ca="1">+HLOOKUP(H$6,DContriBimestralAdel!$AO$50:$BM$112,$A53,0)</f>
        <v>76.176055110862137</v>
      </c>
      <c r="I53" s="54"/>
      <c r="J53" s="54">
        <f ca="1">+HLOOKUP(J$6,DContriBimestralAdel!$O$116:$Z$157,$A53,0)</f>
        <v>1.7291132294962495</v>
      </c>
      <c r="K53" s="109">
        <f t="shared" ca="1" si="1"/>
        <v>1.317170246630271</v>
      </c>
      <c r="L53" s="54"/>
      <c r="M53" s="54">
        <f ca="1">+HLOOKUP(M$6,DContriBimestralAdel!$AB$50:$AM$112,$A53,0)</f>
        <v>76.582069267961785</v>
      </c>
      <c r="N53" s="54"/>
      <c r="O53" s="54">
        <f ca="1">+HLOOKUP(O$6,DContriBimestralAdel!$B$116:$M$156,$A53,0)</f>
        <v>2.7250256384322142</v>
      </c>
      <c r="P53" s="54">
        <f t="shared" ca="1" si="2"/>
        <v>2.086881021993876</v>
      </c>
    </row>
    <row r="54" spans="1:16" x14ac:dyDescent="0.25">
      <c r="B54" s="6" t="s">
        <v>74</v>
      </c>
      <c r="C54" s="56"/>
      <c r="D54" s="56"/>
      <c r="E54" s="56"/>
      <c r="F54" s="64">
        <f ca="1">+F51-SUM(F52:F53)</f>
        <v>-7.6709117443372887E-3</v>
      </c>
      <c r="G54" s="56"/>
      <c r="H54" s="56"/>
      <c r="I54" s="56"/>
      <c r="J54" s="56"/>
      <c r="K54" s="110">
        <f ca="1">+K51-SUM(K52:K53)</f>
        <v>-0.15105771077222263</v>
      </c>
      <c r="L54" s="56"/>
      <c r="M54" s="56"/>
      <c r="N54" s="56"/>
      <c r="O54" s="56"/>
      <c r="P54" s="56">
        <f ca="1">+P51-SUM(P52:P53)</f>
        <v>-2.1012347417581623E-10</v>
      </c>
    </row>
    <row r="55" spans="1:16" ht="15.75" thickBot="1" x14ac:dyDescent="0.3">
      <c r="B55" s="97" t="s">
        <v>78</v>
      </c>
      <c r="C55" s="94"/>
      <c r="D55" s="94"/>
      <c r="E55" s="94"/>
      <c r="F55" s="95">
        <f ca="1">SUM(F52:F53)</f>
        <v>0.25019697746801778</v>
      </c>
      <c r="G55" s="94"/>
      <c r="H55" s="94"/>
      <c r="I55" s="94"/>
      <c r="J55" s="94"/>
      <c r="K55" s="96">
        <f ca="1">SUM(K52:K53)</f>
        <v>-0.56984988775951573</v>
      </c>
      <c r="L55" s="94"/>
      <c r="M55" s="94"/>
      <c r="N55" s="94"/>
      <c r="O55" s="94"/>
      <c r="P55" s="94">
        <f ca="1">SUM(P52:P53)</f>
        <v>1.7384841432652551</v>
      </c>
    </row>
    <row r="56" spans="1:16" ht="19.5" thickTop="1" x14ac:dyDescent="0.3">
      <c r="B56" s="82" t="s">
        <v>60</v>
      </c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122">
        <f>'Contri SEMESTRAL_prueba'!P88+1</f>
        <v>7</v>
      </c>
    </row>
    <row r="59" spans="1:16" ht="26.25" x14ac:dyDescent="0.4">
      <c r="B59" s="532" t="s">
        <v>166</v>
      </c>
      <c r="C59" s="532"/>
      <c r="D59" s="532"/>
      <c r="E59" s="532"/>
      <c r="F59" s="532"/>
      <c r="G59" s="532"/>
      <c r="H59" s="532"/>
      <c r="I59" s="532"/>
      <c r="J59" s="532"/>
      <c r="K59" s="532"/>
      <c r="L59" s="532"/>
      <c r="M59" s="532"/>
      <c r="N59" s="532"/>
      <c r="O59" s="532"/>
      <c r="P59" s="532"/>
    </row>
    <row r="60" spans="1:16" x14ac:dyDescent="0.25">
      <c r="B60"/>
    </row>
    <row r="61" spans="1:16" x14ac:dyDescent="0.25">
      <c r="B61" s="22"/>
      <c r="C61" s="533" t="s">
        <v>57</v>
      </c>
      <c r="D61" s="533"/>
      <c r="E61" s="533"/>
      <c r="F61" s="533"/>
      <c r="G61" s="533"/>
      <c r="H61" s="533"/>
      <c r="I61" s="533"/>
      <c r="J61" s="533"/>
      <c r="K61" s="534"/>
      <c r="L61" s="22"/>
      <c r="M61" s="535" t="s">
        <v>56</v>
      </c>
      <c r="N61" s="535"/>
      <c r="O61" s="535"/>
      <c r="P61" s="535"/>
    </row>
    <row r="62" spans="1:16" ht="45" x14ac:dyDescent="0.25">
      <c r="B62" s="23"/>
      <c r="C62" s="24" t="s">
        <v>102</v>
      </c>
      <c r="D62" s="25"/>
      <c r="E62" s="24" t="s">
        <v>67</v>
      </c>
      <c r="F62" s="24" t="s">
        <v>55</v>
      </c>
      <c r="G62" s="25"/>
      <c r="H62" s="24" t="s">
        <v>102</v>
      </c>
      <c r="I62" s="25"/>
      <c r="J62" s="24" t="s">
        <v>58</v>
      </c>
      <c r="K62" s="47" t="s">
        <v>55</v>
      </c>
      <c r="L62" s="26"/>
      <c r="M62" s="27" t="s">
        <v>102</v>
      </c>
      <c r="N62" s="28"/>
      <c r="O62" s="27" t="s">
        <v>58</v>
      </c>
      <c r="P62" s="27" t="s">
        <v>55</v>
      </c>
    </row>
    <row r="63" spans="1:16" x14ac:dyDescent="0.25">
      <c r="B63" s="29"/>
      <c r="C63" s="310" t="str">
        <f>C6</f>
        <v>2025-III</v>
      </c>
      <c r="D63" s="30"/>
      <c r="E63" s="536" t="str">
        <f>$R$11</f>
        <v>Octubre-Noviembre 2025</v>
      </c>
      <c r="F63" s="536"/>
      <c r="G63" s="30"/>
      <c r="H63" s="310" t="str">
        <f>H6</f>
        <v>2024-IV</v>
      </c>
      <c r="I63" s="30"/>
      <c r="J63" s="536" t="str">
        <f>$R$11</f>
        <v>Octubre-Noviembre 2025</v>
      </c>
      <c r="K63" s="538"/>
      <c r="L63" s="29"/>
      <c r="M63" s="311" t="str">
        <f>M6</f>
        <v>2024-IV</v>
      </c>
      <c r="N63" s="31"/>
      <c r="O63" s="539" t="str">
        <f>$R$11</f>
        <v>Octubre-Noviembre 2025</v>
      </c>
      <c r="P63" s="539"/>
    </row>
    <row r="64" spans="1:16" x14ac:dyDescent="0.25">
      <c r="A64">
        <v>42</v>
      </c>
      <c r="B64" s="103" t="s">
        <v>70</v>
      </c>
      <c r="C64" s="87">
        <f ca="1">+HLOOKUP(C$6,DContriBimestralAdel!$AO$50:$BM$112,$A64,0)</f>
        <v>99.999999999999972</v>
      </c>
      <c r="D64" s="87"/>
      <c r="E64" s="87">
        <f ca="1">E53</f>
        <v>0.70398351506607071</v>
      </c>
      <c r="F64" s="88">
        <f t="shared" ref="F64:F85" ca="1" si="3">+(C64/100)*E64</f>
        <v>0.70398351506607049</v>
      </c>
      <c r="G64" s="87"/>
      <c r="H64" s="87">
        <f ca="1">+HLOOKUP(H$6,DContriBimestralAdel!$AO$50:$BM$112,$A64,0)</f>
        <v>100</v>
      </c>
      <c r="I64" s="87"/>
      <c r="J64" s="87">
        <f ca="1">J53</f>
        <v>1.7291132294962495</v>
      </c>
      <c r="K64" s="89">
        <f t="shared" ref="K64:K85" ca="1" si="4">+(H64/100)*J64</f>
        <v>1.7291132294962495</v>
      </c>
      <c r="L64" s="90"/>
      <c r="M64" s="87">
        <f ca="1">+HLOOKUP(M$6,DContriBimestralAdel!$AB$50:$AM$112,$A64,0)</f>
        <v>99.999999999999986</v>
      </c>
      <c r="N64" s="90"/>
      <c r="O64" s="90">
        <f ca="1">O53</f>
        <v>2.7250256384322142</v>
      </c>
      <c r="P64" s="90">
        <f t="shared" ref="P64:P85" ca="1" si="5">+(M64/100)*O64</f>
        <v>2.7250256384322138</v>
      </c>
    </row>
    <row r="65" spans="1:16" x14ac:dyDescent="0.25">
      <c r="A65">
        <v>43</v>
      </c>
      <c r="B65" s="8" t="s">
        <v>13</v>
      </c>
      <c r="C65" s="44">
        <f ca="1">+HLOOKUP(C$6,DContriBimestralAdel!$AO$50:$BM$112,$A65,0)</f>
        <v>24.963464892708245</v>
      </c>
      <c r="D65" s="44"/>
      <c r="E65" s="20">
        <f t="shared" ref="E65:E85" ca="1" si="6">E28</f>
        <v>-3.9627873775600619E-2</v>
      </c>
      <c r="F65" s="41">
        <f t="shared" ca="1" si="3"/>
        <v>-9.892490357698798E-3</v>
      </c>
      <c r="G65" s="44"/>
      <c r="H65" s="20">
        <f ca="1">+HLOOKUP(H$6,DContriBimestralAdel!$AO$50:$BM$112,$A65,0)</f>
        <v>24.91306312905995</v>
      </c>
      <c r="I65" s="20"/>
      <c r="J65" s="20">
        <f t="shared" ref="J65:J85" ca="1" si="7">J28</f>
        <v>1.3512820382229904</v>
      </c>
      <c r="K65" s="48">
        <f t="shared" ca="1" si="4"/>
        <v>0.33664574723414165</v>
      </c>
      <c r="L65" s="20"/>
      <c r="M65" s="20">
        <f ca="1">+HLOOKUP(M$6,DContriBimestralAdel!$AB$50:$AM$112,$A65,0)</f>
        <v>25.189726298438046</v>
      </c>
      <c r="N65" s="20"/>
      <c r="O65" s="20">
        <f t="shared" ref="O65:O85" ca="1" si="8">O28</f>
        <v>-7.3347013897389957E-2</v>
      </c>
      <c r="P65" s="20">
        <f t="shared" ca="1" si="5"/>
        <v>-1.8475912048829847E-2</v>
      </c>
    </row>
    <row r="66" spans="1:16" x14ac:dyDescent="0.25">
      <c r="A66">
        <v>44</v>
      </c>
      <c r="B66" s="9" t="s">
        <v>14</v>
      </c>
      <c r="C66" s="45">
        <f ca="1">+HLOOKUP(C$6,DContriBimestralAdel!$AO$50:$BM$112,$A66,0)</f>
        <v>6.1561421759475303</v>
      </c>
      <c r="D66" s="45"/>
      <c r="E66" s="45">
        <f t="shared" ca="1" si="6"/>
        <v>2.4430906690060255</v>
      </c>
      <c r="F66" s="42">
        <f t="shared" ca="1" si="3"/>
        <v>0.15040013507131861</v>
      </c>
      <c r="G66" s="45"/>
      <c r="H66" s="45">
        <f ca="1">+HLOOKUP(H$6,DContriBimestralAdel!$AO$50:$BM$112,$A66,0)</f>
        <v>6.2934124547445176</v>
      </c>
      <c r="I66" s="45"/>
      <c r="J66" s="45">
        <f t="shared" ca="1" si="7"/>
        <v>1.3978542804958067</v>
      </c>
      <c r="K66" s="49">
        <f t="shared" ca="1" si="4"/>
        <v>8.797273538790247E-2</v>
      </c>
      <c r="L66" s="21"/>
      <c r="M66" s="45">
        <f ca="1">+HLOOKUP(M$6,DContriBimestralAdel!$AB$50:$AM$112,$A66,0)</f>
        <v>6.3800775361782911</v>
      </c>
      <c r="N66" s="21"/>
      <c r="O66" s="21">
        <f t="shared" ca="1" si="8"/>
        <v>3.9340062790037109</v>
      </c>
      <c r="P66" s="21">
        <f t="shared" ca="1" si="5"/>
        <v>0.25099265087855921</v>
      </c>
    </row>
    <row r="67" spans="1:16" x14ac:dyDescent="0.25">
      <c r="A67">
        <v>45</v>
      </c>
      <c r="B67" s="8" t="s">
        <v>15</v>
      </c>
      <c r="C67" s="44">
        <f ca="1">+HLOOKUP(C$6,DContriBimestralAdel!$AO$50:$BM$112,$A67,0)</f>
        <v>0.60959851499333007</v>
      </c>
      <c r="D67" s="44"/>
      <c r="E67" s="44">
        <f t="shared" ca="1" si="6"/>
        <v>3.6334328017307627</v>
      </c>
      <c r="F67" s="41">
        <f t="shared" ca="1" si="3"/>
        <v>2.2149352402631276E-2</v>
      </c>
      <c r="G67" s="44"/>
      <c r="H67" s="44">
        <f ca="1">+HLOOKUP(H$6,DContriBimestralAdel!$AO$50:$BM$112,$A67,0)</f>
        <v>0.65056421548091492</v>
      </c>
      <c r="I67" s="44"/>
      <c r="J67" s="44">
        <f t="shared" ca="1" si="7"/>
        <v>-1.73988688242693</v>
      </c>
      <c r="K67" s="48">
        <f t="shared" ca="1" si="4"/>
        <v>-1.1319081446916105E-2</v>
      </c>
      <c r="L67" s="20"/>
      <c r="M67" s="44">
        <f ca="1">+HLOOKUP(M$6,DContriBimestralAdel!$AB$50:$AM$112,$A67,0)</f>
        <v>0.64061997811266225</v>
      </c>
      <c r="N67" s="20"/>
      <c r="O67" s="20">
        <f t="shared" ca="1" si="8"/>
        <v>5.1682390107752099</v>
      </c>
      <c r="P67" s="20">
        <f t="shared" ca="1" si="5"/>
        <v>3.3108771619638218E-2</v>
      </c>
    </row>
    <row r="68" spans="1:16" x14ac:dyDescent="0.25">
      <c r="A68">
        <v>46</v>
      </c>
      <c r="B68" s="9" t="s">
        <v>16</v>
      </c>
      <c r="C68" s="45">
        <f ca="1">+HLOOKUP(C$6,DContriBimestralAdel!$AO$50:$BM$112,$A68,0)</f>
        <v>0.39772732918619408</v>
      </c>
      <c r="D68" s="45"/>
      <c r="E68" s="45">
        <f t="shared" ca="1" si="6"/>
        <v>-1.1566672567841323</v>
      </c>
      <c r="F68" s="42">
        <f t="shared" ca="1" si="3"/>
        <v>-4.6003817879787462E-3</v>
      </c>
      <c r="G68" s="45"/>
      <c r="H68" s="45">
        <f ca="1">+HLOOKUP(H$6,DContriBimestralAdel!$AO$50:$BM$112,$A68,0)</f>
        <v>0.40637590364372039</v>
      </c>
      <c r="I68" s="45"/>
      <c r="J68" s="45">
        <f t="shared" ca="1" si="7"/>
        <v>-2.1122125730196188</v>
      </c>
      <c r="K68" s="49">
        <f t="shared" ca="1" si="4"/>
        <v>-8.5835229304847532E-3</v>
      </c>
      <c r="L68" s="21"/>
      <c r="M68" s="45">
        <f ca="1">+HLOOKUP(M$6,DContriBimestralAdel!$AB$50:$AM$112,$A68,0)</f>
        <v>0.40967870840177173</v>
      </c>
      <c r="N68" s="21"/>
      <c r="O68" s="21">
        <f t="shared" ca="1" si="8"/>
        <v>-1.0196644341312293</v>
      </c>
      <c r="P68" s="21">
        <f t="shared" ca="1" si="5"/>
        <v>-4.177348083781055E-3</v>
      </c>
    </row>
    <row r="69" spans="1:16" x14ac:dyDescent="0.25">
      <c r="A69">
        <v>47</v>
      </c>
      <c r="B69" s="8" t="s">
        <v>17</v>
      </c>
      <c r="C69" s="44">
        <f ca="1">+HLOOKUP(C$6,DContriBimestralAdel!$AO$50:$BM$112,$A69,0)</f>
        <v>1.2093735801749792</v>
      </c>
      <c r="D69" s="44"/>
      <c r="E69" s="44">
        <f t="shared" ca="1" si="6"/>
        <v>4.20391696381499</v>
      </c>
      <c r="F69" s="41">
        <f t="shared" ca="1" si="3"/>
        <v>5.0841061092872633E-2</v>
      </c>
      <c r="G69" s="44"/>
      <c r="H69" s="44">
        <f ca="1">+HLOOKUP(H$6,DContriBimestralAdel!$AO$50:$BM$112,$A69,0)</f>
        <v>1.2945519142660467</v>
      </c>
      <c r="I69" s="44"/>
      <c r="J69" s="44">
        <f t="shared" ca="1" si="7"/>
        <v>-1.497172718977879</v>
      </c>
      <c r="K69" s="48">
        <f t="shared" ca="1" si="4"/>
        <v>-1.9381678093397151E-2</v>
      </c>
      <c r="L69" s="20"/>
      <c r="M69" s="44">
        <f ca="1">+HLOOKUP(M$6,DContriBimestralAdel!$AB$50:$AM$112,$A69,0)</f>
        <v>1.3428953599226143</v>
      </c>
      <c r="N69" s="20"/>
      <c r="O69" s="20">
        <f t="shared" ca="1" si="8"/>
        <v>3.4571341927991881</v>
      </c>
      <c r="P69" s="20">
        <f t="shared" ca="1" si="5"/>
        <v>4.6425694661398426E-2</v>
      </c>
    </row>
    <row r="70" spans="1:16" ht="30" x14ac:dyDescent="0.25">
      <c r="A70">
        <v>48</v>
      </c>
      <c r="B70" s="9" t="s">
        <v>51</v>
      </c>
      <c r="C70" s="45">
        <f ca="1">+HLOOKUP(C$6,DContriBimestralAdel!$AO$50:$BM$112,$A70,0)</f>
        <v>0.58780591417003458</v>
      </c>
      <c r="D70" s="45"/>
      <c r="E70" s="45">
        <f t="shared" ca="1" si="6"/>
        <v>-0.52481713853015322</v>
      </c>
      <c r="F70" s="42">
        <f t="shared" ca="1" si="3"/>
        <v>-3.0849061788581836E-3</v>
      </c>
      <c r="G70" s="45"/>
      <c r="H70" s="45">
        <f ca="1">+HLOOKUP(H$6,DContriBimestralAdel!$AO$50:$BM$112,$A70,0)</f>
        <v>0.61726918337525771</v>
      </c>
      <c r="I70" s="45"/>
      <c r="J70" s="45">
        <f t="shared" ca="1" si="7"/>
        <v>-4.1487572362333509</v>
      </c>
      <c r="K70" s="49">
        <f t="shared" ca="1" si="4"/>
        <v>-2.5608999912319519E-2</v>
      </c>
      <c r="L70" s="21"/>
      <c r="M70" s="45">
        <f ca="1">+HLOOKUP(M$6,DContriBimestralAdel!$AB$50:$AM$112,$A70,0)</f>
        <v>0.62212747839818094</v>
      </c>
      <c r="N70" s="21"/>
      <c r="O70" s="21">
        <f t="shared" ca="1" si="8"/>
        <v>2.1602796753628297</v>
      </c>
      <c r="P70" s="21">
        <f t="shared" ca="1" si="5"/>
        <v>1.3439693470683182E-2</v>
      </c>
    </row>
    <row r="71" spans="1:16" x14ac:dyDescent="0.25">
      <c r="A71">
        <v>49</v>
      </c>
      <c r="B71" s="8" t="s">
        <v>19</v>
      </c>
      <c r="C71" s="44">
        <f ca="1">+HLOOKUP(C$6,DContriBimestralAdel!$AO$50:$BM$112,$A71,0)</f>
        <v>0.77756940832670685</v>
      </c>
      <c r="D71" s="44"/>
      <c r="E71" s="44">
        <f t="shared" ca="1" si="6"/>
        <v>-8.9093845200977739E-2</v>
      </c>
      <c r="F71" s="41">
        <f t="shared" ca="1" si="3"/>
        <v>-6.9276648498475465E-4</v>
      </c>
      <c r="G71" s="44"/>
      <c r="H71" s="44">
        <f ca="1">+HLOOKUP(H$6,DContriBimestralAdel!$AO$50:$BM$112,$A71,0)</f>
        <v>0.85028099761007403</v>
      </c>
      <c r="I71" s="44"/>
      <c r="J71" s="44">
        <f t="shared" ca="1" si="7"/>
        <v>-7.5486543684580738</v>
      </c>
      <c r="K71" s="48">
        <f t="shared" ca="1" si="4"/>
        <v>-6.4184773670261749E-2</v>
      </c>
      <c r="L71" s="20"/>
      <c r="M71" s="44">
        <f ca="1">+HLOOKUP(M$6,DContriBimestralAdel!$AB$50:$AM$112,$A71,0)</f>
        <v>0.81549177404648121</v>
      </c>
      <c r="N71" s="20"/>
      <c r="O71" s="20">
        <f t="shared" ca="1" si="8"/>
        <v>-3.4999155827392485</v>
      </c>
      <c r="P71" s="20">
        <f t="shared" ca="1" si="5"/>
        <v>-2.8541523675809539E-2</v>
      </c>
    </row>
    <row r="72" spans="1:16" x14ac:dyDescent="0.25">
      <c r="A72">
        <v>50</v>
      </c>
      <c r="B72" s="9" t="s">
        <v>20</v>
      </c>
      <c r="C72" s="45">
        <f ca="1">+HLOOKUP(C$6,DContriBimestralAdel!$AO$50:$BM$112,$A72,0)</f>
        <v>2.4709025017579824</v>
      </c>
      <c r="D72" s="45"/>
      <c r="E72" s="45">
        <f t="shared" ca="1" si="6"/>
        <v>0.43861044148934525</v>
      </c>
      <c r="F72" s="42">
        <f t="shared" ca="1" si="3"/>
        <v>1.0837636371731964E-2</v>
      </c>
      <c r="G72" s="45"/>
      <c r="H72" s="45">
        <f ca="1">+HLOOKUP(H$6,DContriBimestralAdel!$AO$50:$BM$112,$A72,0)</f>
        <v>2.5805710872483183</v>
      </c>
      <c r="I72" s="45"/>
      <c r="J72" s="45">
        <f t="shared" ca="1" si="7"/>
        <v>-2.6885096481518218</v>
      </c>
      <c r="K72" s="49">
        <f t="shared" ca="1" si="4"/>
        <v>-6.9378902658087396E-2</v>
      </c>
      <c r="L72" s="21"/>
      <c r="M72" s="45">
        <f ca="1">+HLOOKUP(M$6,DContriBimestralAdel!$AB$50:$AM$112,$A72,0)</f>
        <v>2.55247667963335</v>
      </c>
      <c r="N72" s="21"/>
      <c r="O72" s="21">
        <f t="shared" ca="1" si="8"/>
        <v>-0.70901181169483607</v>
      </c>
      <c r="P72" s="21">
        <f t="shared" ca="1" si="5"/>
        <v>-1.8097361149356613E-2</v>
      </c>
    </row>
    <row r="73" spans="1:16" x14ac:dyDescent="0.25">
      <c r="A73">
        <v>51</v>
      </c>
      <c r="B73" s="8" t="s">
        <v>21</v>
      </c>
      <c r="C73" s="44">
        <f ca="1">+HLOOKUP(C$6,DContriBimestralAdel!$AO$50:$BM$112,$A73,0)</f>
        <v>0.57588394222603334</v>
      </c>
      <c r="D73" s="44"/>
      <c r="E73" s="44">
        <f t="shared" ca="1" si="6"/>
        <v>2.498157213227131</v>
      </c>
      <c r="F73" s="41">
        <f t="shared" ca="1" si="3"/>
        <v>1.4386486242536417E-2</v>
      </c>
      <c r="G73" s="44"/>
      <c r="H73" s="44">
        <f ca="1">+HLOOKUP(H$6,DContriBimestralAdel!$AO$50:$BM$112,$A73,0)</f>
        <v>0.6242512684915632</v>
      </c>
      <c r="I73" s="44"/>
      <c r="J73" s="44">
        <f t="shared" ca="1" si="7"/>
        <v>-4.3213058868507659</v>
      </c>
      <c r="K73" s="48">
        <f t="shared" ca="1" si="4"/>
        <v>-2.6975806814066503E-2</v>
      </c>
      <c r="L73" s="20"/>
      <c r="M73" s="44">
        <f ca="1">+HLOOKUP(M$6,DContriBimestralAdel!$AB$50:$AM$112,$A73,0)</f>
        <v>0.6571465344987103</v>
      </c>
      <c r="N73" s="20"/>
      <c r="O73" s="20">
        <f t="shared" ca="1" si="8"/>
        <v>-3.6078171536680514</v>
      </c>
      <c r="P73" s="20">
        <f t="shared" ca="1" si="5"/>
        <v>-2.370864539637961E-2</v>
      </c>
    </row>
    <row r="74" spans="1:16" x14ac:dyDescent="0.25">
      <c r="A74">
        <v>52</v>
      </c>
      <c r="B74" s="9" t="s">
        <v>22</v>
      </c>
      <c r="C74" s="45">
        <f ca="1">+HLOOKUP(C$6,DContriBimestralAdel!$AO$50:$BM$112,$A74,0)</f>
        <v>6.3703270943848089</v>
      </c>
      <c r="D74" s="45"/>
      <c r="E74" s="45">
        <f t="shared" ca="1" si="6"/>
        <v>13.260210807312149</v>
      </c>
      <c r="F74" s="42">
        <f t="shared" ca="1" si="3"/>
        <v>0.84471880183074843</v>
      </c>
      <c r="G74" s="45"/>
      <c r="H74" s="45">
        <f ca="1">+HLOOKUP(H$6,DContriBimestralAdel!$AO$50:$BM$112,$A74,0)</f>
        <v>5.1405183654268365</v>
      </c>
      <c r="I74" s="45"/>
      <c r="J74" s="45">
        <f t="shared" ca="1" si="7"/>
        <v>42.02206705521192</v>
      </c>
      <c r="K74" s="49">
        <f t="shared" ca="1" si="4"/>
        <v>2.1601520745051488</v>
      </c>
      <c r="L74" s="21"/>
      <c r="M74" s="45">
        <f ca="1">+HLOOKUP(M$6,DContriBimestralAdel!$AB$50:$AM$112,$A74,0)</f>
        <v>5.0069274551179781</v>
      </c>
      <c r="N74" s="21"/>
      <c r="O74" s="21">
        <f t="shared" ca="1" si="8"/>
        <v>37.895737248112709</v>
      </c>
      <c r="P74" s="21">
        <f t="shared" ca="1" si="5"/>
        <v>1.8974120725951253</v>
      </c>
    </row>
    <row r="75" spans="1:16" x14ac:dyDescent="0.25">
      <c r="A75">
        <v>53</v>
      </c>
      <c r="B75" s="8" t="s">
        <v>23</v>
      </c>
      <c r="C75" s="44">
        <f ca="1">+HLOOKUP(C$6,DContriBimestralAdel!$AO$50:$BM$112,$A75,0)</f>
        <v>9.0289449488953402</v>
      </c>
      <c r="D75" s="44"/>
      <c r="E75" s="44">
        <f t="shared" ca="1" si="6"/>
        <v>-0.74119868623046159</v>
      </c>
      <c r="F75" s="41">
        <f t="shared" ca="1" si="3"/>
        <v>-6.6922421341683885E-2</v>
      </c>
      <c r="G75" s="44"/>
      <c r="H75" s="44">
        <f ca="1">+HLOOKUP(H$6,DContriBimestralAdel!$AO$50:$BM$112,$A75,0)</f>
        <v>9.4144005785985865</v>
      </c>
      <c r="I75" s="44"/>
      <c r="J75" s="44">
        <f t="shared" ca="1" si="7"/>
        <v>-3.6754465940296939</v>
      </c>
      <c r="K75" s="48">
        <f t="shared" ca="1" si="4"/>
        <v>-0.34602126541441353</v>
      </c>
      <c r="L75" s="20"/>
      <c r="M75" s="44">
        <f ca="1">+HLOOKUP(M$6,DContriBimestralAdel!$AB$50:$AM$112,$A75,0)</f>
        <v>9.4114170190337312</v>
      </c>
      <c r="N75" s="20"/>
      <c r="O75" s="20">
        <f t="shared" ca="1" si="8"/>
        <v>-2.8583062480766159</v>
      </c>
      <c r="P75" s="20">
        <f t="shared" ca="1" si="5"/>
        <v>-0.26900712068758714</v>
      </c>
    </row>
    <row r="76" spans="1:16" x14ac:dyDescent="0.25">
      <c r="A76">
        <v>54</v>
      </c>
      <c r="B76" s="9" t="s">
        <v>24</v>
      </c>
      <c r="C76" s="45">
        <f ca="1">+HLOOKUP(C$6,DContriBimestralAdel!$AO$50:$BM$112,$A76,0)</f>
        <v>4.04346394086941</v>
      </c>
      <c r="D76" s="45"/>
      <c r="E76" s="45">
        <f t="shared" ca="1" si="6"/>
        <v>-0.97475029165823912</v>
      </c>
      <c r="F76" s="42">
        <f t="shared" ca="1" si="3"/>
        <v>-3.9413676556720303E-2</v>
      </c>
      <c r="G76" s="45"/>
      <c r="H76" s="45">
        <f ca="1">+HLOOKUP(H$6,DContriBimestralAdel!$AO$50:$BM$112,$A76,0)</f>
        <v>4.0815965870408668</v>
      </c>
      <c r="I76" s="45"/>
      <c r="J76" s="45">
        <f t="shared" ca="1" si="7"/>
        <v>-0.73569896103428789</v>
      </c>
      <c r="K76" s="49">
        <f t="shared" ca="1" si="4"/>
        <v>-3.0028263684470615E-2</v>
      </c>
      <c r="L76" s="21"/>
      <c r="M76" s="45">
        <f ca="1">+HLOOKUP(M$6,DContriBimestralAdel!$AB$50:$AM$112,$A76,0)</f>
        <v>3.9741569071533407</v>
      </c>
      <c r="N76" s="21"/>
      <c r="O76" s="21">
        <f t="shared" ca="1" si="8"/>
        <v>4.0807648851652516</v>
      </c>
      <c r="P76" s="21">
        <f t="shared" ca="1" si="5"/>
        <v>0.16217599954848294</v>
      </c>
    </row>
    <row r="77" spans="1:16" x14ac:dyDescent="0.25">
      <c r="A77">
        <v>55</v>
      </c>
      <c r="B77" s="8" t="s">
        <v>25</v>
      </c>
      <c r="C77" s="44">
        <f ca="1">+HLOOKUP(C$6,DContriBimestralAdel!$AO$50:$BM$112,$A77,0)</f>
        <v>3.8497732455852853</v>
      </c>
      <c r="D77" s="44"/>
      <c r="E77" s="44">
        <f t="shared" ca="1" si="6"/>
        <v>-0.43068804028497709</v>
      </c>
      <c r="F77" s="41">
        <f t="shared" ca="1" si="3"/>
        <v>-1.6580512946826626E-2</v>
      </c>
      <c r="G77" s="44"/>
      <c r="H77" s="44">
        <f ca="1">+HLOOKUP(H$6,DContriBimestralAdel!$AO$50:$BM$112,$A77,0)</f>
        <v>3.8552349938420725</v>
      </c>
      <c r="I77" s="44"/>
      <c r="J77" s="44">
        <f t="shared" ca="1" si="7"/>
        <v>0.60821574921041588</v>
      </c>
      <c r="K77" s="48">
        <f t="shared" ca="1" si="4"/>
        <v>2.3448146401618689E-2</v>
      </c>
      <c r="L77" s="20"/>
      <c r="M77" s="44">
        <f ca="1">+HLOOKUP(M$6,DContriBimestralAdel!$AB$50:$AM$112,$A77,0)</f>
        <v>3.8689091047818098</v>
      </c>
      <c r="N77" s="20"/>
      <c r="O77" s="20">
        <f t="shared" ca="1" si="8"/>
        <v>1.2263875560241075</v>
      </c>
      <c r="P77" s="20">
        <f t="shared" ca="1" si="5"/>
        <v>4.7447819814927815E-2</v>
      </c>
    </row>
    <row r="78" spans="1:16" x14ac:dyDescent="0.25">
      <c r="A78">
        <v>56</v>
      </c>
      <c r="B78" s="9" t="s">
        <v>26</v>
      </c>
      <c r="C78" s="45">
        <f ca="1">+HLOOKUP(C$6,DContriBimestralAdel!$AO$50:$BM$112,$A78,0)</f>
        <v>6.4439293998243787</v>
      </c>
      <c r="D78" s="45"/>
      <c r="E78" s="45">
        <f t="shared" ca="1" si="6"/>
        <v>-5.7869127589032132</v>
      </c>
      <c r="F78" s="42">
        <f t="shared" ca="1" si="3"/>
        <v>-0.37290457261315224</v>
      </c>
      <c r="G78" s="45"/>
      <c r="H78" s="45">
        <f ca="1">+HLOOKUP(H$6,DContriBimestralAdel!$AO$50:$BM$112,$A78,0)</f>
        <v>6.5221089799491665</v>
      </c>
      <c r="I78" s="45"/>
      <c r="J78" s="45">
        <f t="shared" ca="1" si="7"/>
        <v>-5.8115600044318967</v>
      </c>
      <c r="K78" s="49">
        <f t="shared" ca="1" si="4"/>
        <v>-0.3790362769241869</v>
      </c>
      <c r="L78" s="21"/>
      <c r="M78" s="45">
        <f ca="1">+HLOOKUP(M$6,DContriBimestralAdel!$AB$50:$AM$112,$A78,0)</f>
        <v>6.5400028679822517</v>
      </c>
      <c r="N78" s="21"/>
      <c r="O78" s="21">
        <f t="shared" ca="1" si="8"/>
        <v>-5.6005846772603007</v>
      </c>
      <c r="P78" s="21">
        <f t="shared" ca="1" si="5"/>
        <v>-0.36627839851659821</v>
      </c>
    </row>
    <row r="79" spans="1:16" x14ac:dyDescent="0.25">
      <c r="A79">
        <v>57</v>
      </c>
      <c r="B79" s="8" t="s">
        <v>27</v>
      </c>
      <c r="C79" s="44">
        <f ca="1">+HLOOKUP(C$6,DContriBimestralAdel!$AO$50:$BM$112,$A79,0)</f>
        <v>3.9318628310761281</v>
      </c>
      <c r="D79" s="44"/>
      <c r="E79" s="44">
        <f t="shared" ca="1" si="6"/>
        <v>0.24172770597587601</v>
      </c>
      <c r="F79" s="41">
        <f t="shared" ca="1" si="3"/>
        <v>9.5044018236784562E-3</v>
      </c>
      <c r="G79" s="44"/>
      <c r="H79" s="44">
        <f ca="1">+HLOOKUP(H$6,DContriBimestralAdel!$AO$50:$BM$112,$A79,0)</f>
        <v>4.1047195883568293</v>
      </c>
      <c r="I79" s="44"/>
      <c r="J79" s="44">
        <f t="shared" ca="1" si="7"/>
        <v>-2.8401011241395366</v>
      </c>
      <c r="K79" s="48">
        <f t="shared" ca="1" si="4"/>
        <v>-0.11657818717169806</v>
      </c>
      <c r="L79" s="20"/>
      <c r="M79" s="44">
        <f ca="1">+HLOOKUP(M$6,DContriBimestralAdel!$AB$50:$AM$112,$A79,0)</f>
        <v>4.0595902862407991</v>
      </c>
      <c r="N79" s="20"/>
      <c r="O79" s="20">
        <f t="shared" ca="1" si="8"/>
        <v>0.96663333984234612</v>
      </c>
      <c r="P79" s="20">
        <f t="shared" ca="1" si="5"/>
        <v>3.9241353167804895E-2</v>
      </c>
    </row>
    <row r="80" spans="1:16" x14ac:dyDescent="0.25">
      <c r="A80">
        <v>58</v>
      </c>
      <c r="B80" s="9" t="s">
        <v>28</v>
      </c>
      <c r="C80" s="45">
        <f ca="1">+HLOOKUP(C$6,DContriBimestralAdel!$AO$50:$BM$112,$A80,0)</f>
        <v>5.3985301346601808</v>
      </c>
      <c r="D80" s="45"/>
      <c r="E80" s="45">
        <f t="shared" ca="1" si="6"/>
        <v>-3.426073195966211</v>
      </c>
      <c r="F80" s="42">
        <f t="shared" ca="1" si="3"/>
        <v>-0.18495759391975106</v>
      </c>
      <c r="G80" s="45"/>
      <c r="H80" s="45">
        <f ca="1">+HLOOKUP(H$6,DContriBimestralAdel!$AO$50:$BM$112,$A80,0)</f>
        <v>5.3617578188949562</v>
      </c>
      <c r="I80" s="45"/>
      <c r="J80" s="45">
        <f t="shared" ca="1" si="7"/>
        <v>-1.6097932556193797</v>
      </c>
      <c r="K80" s="49">
        <f t="shared" ca="1" si="4"/>
        <v>-8.6313215751215755E-2</v>
      </c>
      <c r="L80" s="21"/>
      <c r="M80" s="45">
        <f ca="1">+HLOOKUP(M$6,DContriBimestralAdel!$AB$50:$AM$112,$A80,0)</f>
        <v>5.1102989510045198</v>
      </c>
      <c r="N80" s="21"/>
      <c r="O80" s="21">
        <f t="shared" ca="1" si="8"/>
        <v>0.70117871409780719</v>
      </c>
      <c r="P80" s="21">
        <f t="shared" ca="1" si="5"/>
        <v>3.5832328471207223E-2</v>
      </c>
    </row>
    <row r="81" spans="1:16" ht="30" x14ac:dyDescent="0.25">
      <c r="A81">
        <v>59</v>
      </c>
      <c r="B81" s="8" t="s">
        <v>52</v>
      </c>
      <c r="C81" s="44">
        <f ca="1">+HLOOKUP(C$6,DContriBimestralAdel!$AO$50:$BM$112,$A81,0)</f>
        <v>12.19435048014318</v>
      </c>
      <c r="D81" s="44"/>
      <c r="E81" s="44">
        <f t="shared" ca="1" si="6"/>
        <v>1.2941011764959711</v>
      </c>
      <c r="F81" s="41">
        <f t="shared" ca="1" si="3"/>
        <v>0.157807233029575</v>
      </c>
      <c r="G81" s="44"/>
      <c r="H81" s="44">
        <f ca="1">+HLOOKUP(H$6,DContriBimestralAdel!$AO$50:$BM$112,$A81,0)</f>
        <v>12.156229315016672</v>
      </c>
      <c r="I81" s="44"/>
      <c r="J81" s="44">
        <f t="shared" ca="1" si="7"/>
        <v>2.8176303515089103</v>
      </c>
      <c r="K81" s="48">
        <f t="shared" ca="1" si="4"/>
        <v>0.34251760677893345</v>
      </c>
      <c r="L81" s="20"/>
      <c r="M81" s="44">
        <f ca="1">+HLOOKUP(M$6,DContriBimestralAdel!$AB$50:$AM$112,$A81,0)</f>
        <v>12.073036415562978</v>
      </c>
      <c r="N81" s="20"/>
      <c r="O81" s="20">
        <f t="shared" ca="1" si="8"/>
        <v>5.7292453776408507</v>
      </c>
      <c r="P81" s="20">
        <f t="shared" ca="1" si="5"/>
        <v>0.69169388077953853</v>
      </c>
    </row>
    <row r="82" spans="1:16" x14ac:dyDescent="0.25">
      <c r="A82">
        <v>60</v>
      </c>
      <c r="B82" s="9" t="s">
        <v>53</v>
      </c>
      <c r="C82" s="45">
        <f ca="1">+HLOOKUP(C$6,DContriBimestralAdel!$AO$50:$BM$112,$A82,0)</f>
        <v>5.2368477236207811</v>
      </c>
      <c r="D82" s="45"/>
      <c r="E82" s="45">
        <f t="shared" ca="1" si="6"/>
        <v>1.7290994162991495</v>
      </c>
      <c r="F82" s="42">
        <f t="shared" ca="1" si="3"/>
        <v>9.0550303421602224E-2</v>
      </c>
      <c r="G82" s="45"/>
      <c r="H82" s="45">
        <f ca="1">+HLOOKUP(H$6,DContriBimestralAdel!$AO$50:$BM$112,$A82,0)</f>
        <v>5.4151802009785985</v>
      </c>
      <c r="I82" s="45"/>
      <c r="J82" s="45">
        <f t="shared" ca="1" si="7"/>
        <v>-0.45352669486558739</v>
      </c>
      <c r="K82" s="49">
        <f t="shared" ca="1" si="4"/>
        <v>-2.4559287786513909E-2</v>
      </c>
      <c r="L82" s="21"/>
      <c r="M82" s="45">
        <f ca="1">+HLOOKUP(M$6,DContriBimestralAdel!$AB$50:$AM$112,$A82,0)</f>
        <v>5.4261933745248134</v>
      </c>
      <c r="N82" s="21"/>
      <c r="O82" s="21">
        <f t="shared" ca="1" si="8"/>
        <v>3.3819482221981474</v>
      </c>
      <c r="P82" s="21">
        <f t="shared" ca="1" si="5"/>
        <v>0.1835110503627756</v>
      </c>
    </row>
    <row r="83" spans="1:16" hidden="1" x14ac:dyDescent="0.25">
      <c r="A83">
        <v>62</v>
      </c>
      <c r="B83" s="38" t="s">
        <v>31</v>
      </c>
      <c r="C83" s="46"/>
      <c r="D83" s="46"/>
      <c r="E83" s="46"/>
      <c r="F83" s="43"/>
      <c r="G83" s="46"/>
      <c r="H83" s="46"/>
      <c r="I83" s="46"/>
      <c r="J83" s="46"/>
      <c r="K83" s="50"/>
      <c r="L83" s="39"/>
      <c r="M83" s="46"/>
      <c r="N83" s="39"/>
      <c r="O83" s="39"/>
      <c r="P83" s="39"/>
    </row>
    <row r="84" spans="1:16" x14ac:dyDescent="0.25">
      <c r="A84">
        <v>62</v>
      </c>
      <c r="B84" s="8" t="s">
        <v>32</v>
      </c>
      <c r="C84" s="44">
        <f ca="1">+HLOOKUP(C$6,DContriBimestralAdel!$AO$50:$BM$112,$A84,0)</f>
        <v>1.1851083552791999</v>
      </c>
      <c r="D84" s="44"/>
      <c r="E84" s="44">
        <f t="shared" ca="1" si="6"/>
        <v>-2.4221822138808733</v>
      </c>
      <c r="F84" s="41">
        <f t="shared" ca="1" si="3"/>
        <v>-2.8705483796788927E-2</v>
      </c>
      <c r="G84" s="44"/>
      <c r="H84" s="44">
        <f ca="1">+HLOOKUP(H$6,DContriBimestralAdel!$AO$50:$BM$112,$A84,0)</f>
        <v>1.2425286669892912</v>
      </c>
      <c r="I84" s="44"/>
      <c r="J84" s="44">
        <f t="shared" ca="1" si="7"/>
        <v>-5.8270033126740373</v>
      </c>
      <c r="K84" s="48">
        <f t="shared" ca="1" si="4"/>
        <v>-7.2402186586390554E-2</v>
      </c>
      <c r="L84" s="20"/>
      <c r="M84" s="44">
        <f ca="1">+HLOOKUP(M$6,DContriBimestralAdel!$AB$50:$AM$112,$A84,0)</f>
        <v>1.3286731502726965</v>
      </c>
      <c r="N84" s="20"/>
      <c r="O84" s="20">
        <f t="shared" ca="1" si="8"/>
        <v>-3.2362043547003623</v>
      </c>
      <c r="P84" s="20">
        <f t="shared" ca="1" si="5"/>
        <v>-4.2998578348859492E-2</v>
      </c>
    </row>
    <row r="85" spans="1:16" x14ac:dyDescent="0.25">
      <c r="A85">
        <v>63</v>
      </c>
      <c r="B85" s="85" t="s">
        <v>33</v>
      </c>
      <c r="C85" s="45">
        <f ca="1">+HLOOKUP(C$6,DContriBimestralAdel!$AO$50:$BM$112,$A85,0)</f>
        <v>4.5683935861702523</v>
      </c>
      <c r="D85" s="45"/>
      <c r="E85" s="45">
        <f t="shared" ca="1" si="6"/>
        <v>-2.0160505420474379</v>
      </c>
      <c r="F85" s="42">
        <f t="shared" ca="1" si="3"/>
        <v>-9.2101123656845765E-2</v>
      </c>
      <c r="G85" s="45"/>
      <c r="H85" s="45">
        <f ca="1">+HLOOKUP(H$6,DContriBimestralAdel!$AO$50:$BM$112,$A85,0)</f>
        <v>4.4753847509857723</v>
      </c>
      <c r="I85" s="45"/>
      <c r="J85" s="45">
        <f t="shared" ca="1" si="7"/>
        <v>1.2072728264491275</v>
      </c>
      <c r="K85" s="49">
        <f t="shared" ca="1" si="4"/>
        <v>5.4030103977699181E-2</v>
      </c>
      <c r="L85" s="45"/>
      <c r="M85" s="45">
        <f ca="1">+HLOOKUP(M$6,DContriBimestralAdel!$AB$50:$AM$112,$A85,0)</f>
        <v>4.5905541206949518</v>
      </c>
      <c r="N85" s="45"/>
      <c r="O85" s="45">
        <f t="shared" ca="1" si="8"/>
        <v>2.0701032194218953</v>
      </c>
      <c r="P85" s="45">
        <f t="shared" ca="1" si="5"/>
        <v>9.5029208641810678E-2</v>
      </c>
    </row>
    <row r="86" spans="1:16" x14ac:dyDescent="0.25">
      <c r="B86" s="84" t="s">
        <v>74</v>
      </c>
      <c r="C86" s="44"/>
      <c r="D86" s="44"/>
      <c r="E86" s="44"/>
      <c r="F86" s="104">
        <f ca="1">+F64-F87</f>
        <v>0.1726440334206647</v>
      </c>
      <c r="G86" s="44"/>
      <c r="H86" s="44"/>
      <c r="I86" s="44"/>
      <c r="J86" s="44"/>
      <c r="K86" s="106">
        <f ca="1">+K64-K87</f>
        <v>4.7182640552276833E-3</v>
      </c>
      <c r="L86" s="44"/>
      <c r="M86" s="44"/>
      <c r="N86" s="44"/>
      <c r="O86" s="44"/>
      <c r="P86" s="490">
        <f ca="1">+P64-P87</f>
        <v>2.327463111129191E-9</v>
      </c>
    </row>
    <row r="87" spans="1:16" ht="15.75" thickBot="1" x14ac:dyDescent="0.3">
      <c r="B87" s="97" t="s">
        <v>79</v>
      </c>
      <c r="C87" s="94"/>
      <c r="D87" s="94"/>
      <c r="E87" s="94"/>
      <c r="F87" s="105">
        <f ca="1">SUM(F65:F85)</f>
        <v>0.53133948164540579</v>
      </c>
      <c r="G87" s="94"/>
      <c r="H87" s="94"/>
      <c r="I87" s="94"/>
      <c r="J87" s="94"/>
      <c r="K87" s="107">
        <f ca="1">SUM(K65:K85)</f>
        <v>1.7243949654410218</v>
      </c>
      <c r="L87" s="94"/>
      <c r="M87" s="94"/>
      <c r="N87" s="94"/>
      <c r="O87" s="94"/>
      <c r="P87" s="94">
        <f ca="1">SUM(P65:P85)</f>
        <v>2.7250256361047507</v>
      </c>
    </row>
    <row r="88" spans="1:16" ht="19.5" thickTop="1" x14ac:dyDescent="0.3">
      <c r="B88" s="82" t="s">
        <v>60</v>
      </c>
      <c r="P88" s="122">
        <f>+P56+1</f>
        <v>8</v>
      </c>
    </row>
  </sheetData>
  <mergeCells count="13">
    <mergeCell ref="R11:S12"/>
    <mergeCell ref="B59:P59"/>
    <mergeCell ref="C61:K61"/>
    <mergeCell ref="M61:P61"/>
    <mergeCell ref="E63:F63"/>
    <mergeCell ref="J63:K63"/>
    <mergeCell ref="O63:P63"/>
    <mergeCell ref="B2:P2"/>
    <mergeCell ref="C4:K4"/>
    <mergeCell ref="M4:P4"/>
    <mergeCell ref="E6:F6"/>
    <mergeCell ref="J6:K6"/>
    <mergeCell ref="O6:P6"/>
  </mergeCells>
  <printOptions horizontalCentered="1" verticalCentered="1"/>
  <pageMargins left="0" right="0" top="0" bottom="0" header="0.31496062992125984" footer="0.31496062992125984"/>
  <pageSetup scale="5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49EE8-89C8-4014-ADBC-3CE1115745AF}">
  <sheetPr codeName="Hoja15">
    <tabColor rgb="FF7030A0"/>
    <pageSetUpPr fitToPage="1"/>
  </sheetPr>
  <dimension ref="A2:BI88"/>
  <sheetViews>
    <sheetView view="pageBreakPreview" topLeftCell="B1" zoomScale="85" zoomScaleNormal="100" zoomScaleSheetLayoutView="85" workbookViewId="0">
      <selection activeCell="B2" sqref="B2:P2"/>
    </sheetView>
  </sheetViews>
  <sheetFormatPr baseColWidth="10" defaultRowHeight="15" x14ac:dyDescent="0.25"/>
  <cols>
    <col min="2" max="2" width="66.140625" style="10" customWidth="1"/>
    <col min="3" max="3" width="25.7109375" customWidth="1"/>
    <col min="4" max="4" width="2" customWidth="1"/>
    <col min="5" max="5" width="11.7109375" customWidth="1"/>
    <col min="6" max="6" width="14.7109375" customWidth="1"/>
    <col min="7" max="7" width="1.140625" customWidth="1"/>
    <col min="8" max="8" width="25.7109375" customWidth="1"/>
    <col min="9" max="9" width="1.5703125" customWidth="1"/>
    <col min="10" max="10" width="11.7109375" customWidth="1"/>
    <col min="11" max="11" width="14.7109375" customWidth="1"/>
    <col min="12" max="12" width="2.42578125" customWidth="1"/>
    <col min="13" max="13" width="25.7109375" customWidth="1"/>
    <col min="14" max="14" width="1" customWidth="1"/>
    <col min="16" max="16" width="13.28515625" customWidth="1"/>
    <col min="18" max="18" width="14.5703125" bestFit="1" customWidth="1"/>
  </cols>
  <sheetData>
    <row r="2" spans="1:61" ht="26.25" x14ac:dyDescent="0.4">
      <c r="B2" s="532" t="s">
        <v>207</v>
      </c>
      <c r="C2" s="532"/>
      <c r="D2" s="532"/>
      <c r="E2" s="532"/>
      <c r="F2" s="532"/>
      <c r="G2" s="532"/>
      <c r="H2" s="532"/>
      <c r="I2" s="532"/>
      <c r="J2" s="532"/>
      <c r="K2" s="532"/>
      <c r="L2" s="532"/>
      <c r="M2" s="532"/>
      <c r="N2" s="532"/>
      <c r="O2" s="532"/>
      <c r="P2" s="532"/>
      <c r="R2" t="b">
        <f>+C6=DContriBimestralAdel!AY50</f>
        <v>1</v>
      </c>
      <c r="BG2" t="s">
        <v>93</v>
      </c>
      <c r="BH2" t="s">
        <v>94</v>
      </c>
      <c r="BI2" t="s">
        <v>100</v>
      </c>
    </row>
    <row r="3" spans="1:61" ht="8.25" customHeight="1" x14ac:dyDescent="0.25">
      <c r="B3"/>
      <c r="BG3" t="s">
        <v>103</v>
      </c>
    </row>
    <row r="4" spans="1:61" s="11" customFormat="1" ht="15" customHeight="1" x14ac:dyDescent="0.25">
      <c r="B4" s="22"/>
      <c r="C4" s="533" t="s">
        <v>57</v>
      </c>
      <c r="D4" s="533"/>
      <c r="E4" s="533"/>
      <c r="F4" s="533"/>
      <c r="G4" s="533"/>
      <c r="H4" s="533"/>
      <c r="I4" s="533"/>
      <c r="J4" s="533"/>
      <c r="K4" s="534"/>
      <c r="L4" s="22"/>
      <c r="M4" s="535" t="s">
        <v>56</v>
      </c>
      <c r="N4" s="535"/>
      <c r="O4" s="535"/>
      <c r="P4" s="535"/>
      <c r="BG4" s="11" t="s">
        <v>120</v>
      </c>
      <c r="BI4" t="s">
        <v>103</v>
      </c>
    </row>
    <row r="5" spans="1:61" s="12" customFormat="1" ht="30.75" customHeight="1" x14ac:dyDescent="0.25">
      <c r="B5" s="23"/>
      <c r="C5" s="144" t="s">
        <v>41</v>
      </c>
      <c r="D5" s="25"/>
      <c r="E5" s="24" t="s">
        <v>67</v>
      </c>
      <c r="F5" s="40" t="s">
        <v>55</v>
      </c>
      <c r="G5" s="25"/>
      <c r="H5" s="144" t="s">
        <v>41</v>
      </c>
      <c r="I5" s="25"/>
      <c r="J5" s="24" t="s">
        <v>58</v>
      </c>
      <c r="K5" s="47" t="s">
        <v>55</v>
      </c>
      <c r="L5" s="26"/>
      <c r="M5" s="143" t="s">
        <v>41</v>
      </c>
      <c r="N5" s="28"/>
      <c r="O5" s="27" t="s">
        <v>58</v>
      </c>
      <c r="P5" s="27" t="s">
        <v>55</v>
      </c>
      <c r="Q5" s="13"/>
      <c r="BG5" s="12" t="s">
        <v>121</v>
      </c>
      <c r="BI5" s="11" t="s">
        <v>120</v>
      </c>
    </row>
    <row r="6" spans="1:61" s="11" customFormat="1" x14ac:dyDescent="0.25">
      <c r="B6" s="29"/>
      <c r="C6" s="503" t="str">
        <f>+R15</f>
        <v>2025-III</v>
      </c>
      <c r="D6" s="30"/>
      <c r="E6" s="536" t="str">
        <f>$R$11</f>
        <v>Octubre-Noviembre 2025</v>
      </c>
      <c r="F6" s="537"/>
      <c r="G6" s="30"/>
      <c r="H6" s="503" t="str">
        <f>+R16</f>
        <v>2024-IV</v>
      </c>
      <c r="I6" s="30"/>
      <c r="J6" s="536" t="str">
        <f>$R$11</f>
        <v>Octubre-Noviembre 2025</v>
      </c>
      <c r="K6" s="538"/>
      <c r="L6" s="29"/>
      <c r="M6" s="504" t="str">
        <f>+R16</f>
        <v>2024-IV</v>
      </c>
      <c r="N6" s="31"/>
      <c r="O6" s="539" t="str">
        <f>$R$11</f>
        <v>Octubre-Noviembre 2025</v>
      </c>
      <c r="P6" s="539"/>
      <c r="BG6" s="11" t="s">
        <v>134</v>
      </c>
      <c r="BI6" s="12" t="s">
        <v>121</v>
      </c>
    </row>
    <row r="7" spans="1:61" x14ac:dyDescent="0.25">
      <c r="A7">
        <v>3</v>
      </c>
      <c r="B7" s="91" t="s">
        <v>42</v>
      </c>
      <c r="C7" s="87">
        <f ca="1">+HLOOKUP(C$6,DContriBimestralAdel!$AO$50:$BM$112,$A7,0)</f>
        <v>100</v>
      </c>
      <c r="D7" s="87"/>
      <c r="E7" s="87">
        <f ca="1">+HLOOKUP(E$6,DContriBimestralAdel!$O$160:$Z$200,$A7,0)</f>
        <v>1.0450589033343789</v>
      </c>
      <c r="F7" s="88">
        <f ca="1">+(C7/100)*E7</f>
        <v>1.0450589033343789</v>
      </c>
      <c r="G7" s="87"/>
      <c r="H7" s="87">
        <f ca="1">+HLOOKUP(H$6,DContriBimestralAdel!$AO$50:$BM$112,$A7,0)</f>
        <v>100</v>
      </c>
      <c r="I7" s="87"/>
      <c r="J7" s="87">
        <f ca="1">+HLOOKUP(J$6,DContriBimestralAdel!$O$116:$Z$157,$A7,0)</f>
        <v>0.15976354296152806</v>
      </c>
      <c r="K7" s="89">
        <f ca="1">+(H7/100)*J7</f>
        <v>0.15976354296152806</v>
      </c>
      <c r="L7" s="90"/>
      <c r="M7" s="87">
        <f ca="1">+HLOOKUP(M$6,DContriBimestralAdel!$AB$50:$AM$112,$A7,0)</f>
        <v>100</v>
      </c>
      <c r="N7" s="90"/>
      <c r="O7" s="87">
        <f ca="1">+HLOOKUP(O$6,DContriBimestralAdel!$B$116:$M$156,$A7,0)</f>
        <v>1.9964348606768709</v>
      </c>
      <c r="P7" s="90">
        <f ca="1">+(M7/100)*O7</f>
        <v>1.9964348606768709</v>
      </c>
      <c r="BG7" t="s">
        <v>122</v>
      </c>
      <c r="BI7" s="11" t="s">
        <v>134</v>
      </c>
    </row>
    <row r="8" spans="1:61" x14ac:dyDescent="0.25">
      <c r="A8">
        <v>4</v>
      </c>
      <c r="B8" s="2" t="s">
        <v>43</v>
      </c>
      <c r="C8" s="52">
        <f ca="1">+HLOOKUP(C$6,DContriBimestralAdel!$AO$50:$BM$112,$A8,0)</f>
        <v>10.770825545596038</v>
      </c>
      <c r="D8" s="52"/>
      <c r="E8" s="52">
        <f ca="1">+HLOOKUP(E$6,DContriBimestralAdel!$O$160:$Z$200,$A8,0)</f>
        <v>1.3000774136029349</v>
      </c>
      <c r="F8" s="62">
        <f t="shared" ref="F8:F53" ca="1" si="0">+(C8/100)*E8</f>
        <v>0.14002907017686919</v>
      </c>
      <c r="G8" s="52"/>
      <c r="H8" s="52">
        <f ca="1">+HLOOKUP(H$6,DContriBimestralAdel!$AO$50:$BM$112,$A8,0)</f>
        <v>10.883422025343128</v>
      </c>
      <c r="I8" s="52"/>
      <c r="J8" s="52">
        <f ca="1">+HLOOKUP(J$6,DContriBimestralAdel!$O$116:$Z$157,$A8,0)</f>
        <v>-0.55329874047154703</v>
      </c>
      <c r="K8" s="53">
        <f t="shared" ref="K8:K53" ca="1" si="1">+(H8/100)*J8</f>
        <v>-6.0217836986426465E-2</v>
      </c>
      <c r="L8" s="15"/>
      <c r="M8" s="15">
        <f ca="1">+HLOOKUP(M$6,DContriBimestralAdel!$AB$50:$AM$112,$A8,0)</f>
        <v>11.00664377400331</v>
      </c>
      <c r="N8" s="15"/>
      <c r="O8" s="15">
        <f ca="1">+HLOOKUP(O$6,DContriBimestralAdel!$B$116:$M$156,$A8,0)</f>
        <v>-2.1994825246581371</v>
      </c>
      <c r="P8" s="15">
        <f t="shared" ref="P8:P53" ca="1" si="2">+(M8/100)*O8</f>
        <v>-0.24208920636057565</v>
      </c>
      <c r="X8" s="480" t="s">
        <v>163</v>
      </c>
      <c r="Y8" s="476"/>
      <c r="Z8" s="476"/>
      <c r="AA8" s="476"/>
      <c r="AB8" s="476"/>
      <c r="BG8" s="11" t="s">
        <v>123</v>
      </c>
      <c r="BI8" t="s">
        <v>122</v>
      </c>
    </row>
    <row r="9" spans="1:61" x14ac:dyDescent="0.25">
      <c r="A9">
        <v>5</v>
      </c>
      <c r="B9" s="3" t="s">
        <v>44</v>
      </c>
      <c r="C9" s="54">
        <f ca="1">+HLOOKUP(C$6,DContriBimestralAdel!$AO$50:$BM$112,$A9,0)</f>
        <v>3.9339194490673224</v>
      </c>
      <c r="D9" s="54"/>
      <c r="E9" s="54">
        <f ca="1">+HLOOKUP(E$6,DContriBimestralAdel!$O$160:$Z$200,$A9,0)</f>
        <v>2.2965645154823022</v>
      </c>
      <c r="F9" s="63">
        <f t="shared" ca="1" si="0"/>
        <v>9.0344998134937002E-2</v>
      </c>
      <c r="G9" s="54"/>
      <c r="H9" s="54">
        <f ca="1">+HLOOKUP(H$6,DContriBimestralAdel!$AO$50:$BM$112,$A9,0)</f>
        <v>3.9132896096040106</v>
      </c>
      <c r="I9" s="54"/>
      <c r="J9" s="54">
        <f ca="1">+HLOOKUP(J$6,DContriBimestralAdel!$O$116:$Z$157,$A9,0)</f>
        <v>2.0097316151268814</v>
      </c>
      <c r="K9" s="55">
        <f t="shared" ca="1" si="1"/>
        <v>7.8646618475687116E-2</v>
      </c>
      <c r="L9" s="16"/>
      <c r="M9" s="16">
        <f ca="1">+HLOOKUP(M$6,DContriBimestralAdel!$AB$50:$AM$112,$A9,0)</f>
        <v>3.8782579934261237</v>
      </c>
      <c r="N9" s="16"/>
      <c r="O9" s="16">
        <f ca="1">+HLOOKUP(O$6,DContriBimestralAdel!$B$116:$M$156,$A9,0)</f>
        <v>5.1820559673261073</v>
      </c>
      <c r="P9" s="16">
        <f t="shared" ca="1" si="2"/>
        <v>0.2009734997766402</v>
      </c>
      <c r="R9" s="132" t="s">
        <v>92</v>
      </c>
      <c r="X9" s="481" t="s">
        <v>108</v>
      </c>
      <c r="Y9" s="477"/>
      <c r="Z9" s="477"/>
      <c r="AA9" s="477"/>
      <c r="AB9" s="477"/>
      <c r="BG9" s="12" t="s">
        <v>104</v>
      </c>
      <c r="BH9" t="s">
        <v>103</v>
      </c>
      <c r="BI9" s="11" t="s">
        <v>123</v>
      </c>
    </row>
    <row r="10" spans="1:61" x14ac:dyDescent="0.25">
      <c r="A10">
        <v>6</v>
      </c>
      <c r="B10" s="2" t="s">
        <v>45</v>
      </c>
      <c r="C10" s="52">
        <f ca="1">+HLOOKUP(C$6,DContriBimestralAdel!$AO$50:$BM$112,$A10,0)</f>
        <v>19.003349889667369</v>
      </c>
      <c r="D10" s="52"/>
      <c r="E10" s="52">
        <f ca="1">+HLOOKUP(E$6,DContriBimestralAdel!$O$160:$Z$200,$A10,0)</f>
        <v>3.0425422662408721</v>
      </c>
      <c r="F10" s="62">
        <f t="shared" ca="1" si="0"/>
        <v>0.57818495239476786</v>
      </c>
      <c r="G10" s="52"/>
      <c r="H10" s="52">
        <f ca="1">+HLOOKUP(H$6,DContriBimestralAdel!$AO$50:$BM$112,$A10,0)</f>
        <v>18.805779305976838</v>
      </c>
      <c r="I10" s="52"/>
      <c r="J10" s="52">
        <f ca="1">+HLOOKUP(J$6,DContriBimestralAdel!$O$116:$Z$157,$A10,0)</f>
        <v>3.2886205740097836</v>
      </c>
      <c r="K10" s="53">
        <f t="shared" ca="1" si="1"/>
        <v>0.61845072735922857</v>
      </c>
      <c r="L10" s="15"/>
      <c r="M10" s="15">
        <f ca="1">+HLOOKUP(M$6,DContriBimestralAdel!$AB$50:$AM$112,$A10,0)</f>
        <v>19.483752783157396</v>
      </c>
      <c r="N10" s="15"/>
      <c r="O10" s="15">
        <f ca="1">+HLOOKUP(O$6,DContriBimestralAdel!$B$116:$M$156,$A10,0)</f>
        <v>4.6015777541051648</v>
      </c>
      <c r="P10" s="15">
        <f t="shared" ca="1" si="2"/>
        <v>0.89656003373461668</v>
      </c>
      <c r="X10" s="482" t="s">
        <v>111</v>
      </c>
      <c r="Y10" s="478"/>
      <c r="Z10" s="478"/>
      <c r="AA10" s="478"/>
      <c r="AB10" s="478"/>
      <c r="BG10" s="11" t="s">
        <v>124</v>
      </c>
      <c r="BH10" s="11" t="s">
        <v>120</v>
      </c>
      <c r="BI10" s="12" t="s">
        <v>104</v>
      </c>
    </row>
    <row r="11" spans="1:61" x14ac:dyDescent="0.25">
      <c r="A11">
        <v>7</v>
      </c>
      <c r="B11" s="76" t="s">
        <v>46</v>
      </c>
      <c r="C11" s="77">
        <f ca="1">+HLOOKUP(C$6,DContriBimestralAdel!$AO$50:$BM$112,$A11,0)</f>
        <v>66.291905115669266</v>
      </c>
      <c r="D11" s="77"/>
      <c r="E11" s="77">
        <f ca="1">+HLOOKUP(E$6,DContriBimestralAdel!$O$160:$Z$200,$A11,0)</f>
        <v>0.24252606572368052</v>
      </c>
      <c r="F11" s="78">
        <f t="shared" ca="1" si="0"/>
        <v>0.16077514937030798</v>
      </c>
      <c r="G11" s="77"/>
      <c r="H11" s="77">
        <f ca="1">+HLOOKUP(H$6,DContriBimestralAdel!$AO$50:$BM$112,$A11,0)</f>
        <v>66.397509059076015</v>
      </c>
      <c r="I11" s="77"/>
      <c r="J11" s="77">
        <f ca="1">+HLOOKUP(J$6,DContriBimestralAdel!$O$116:$Z$157,$A11,0)</f>
        <v>-0.72090759853173836</v>
      </c>
      <c r="K11" s="79">
        <f t="shared" ca="1" si="1"/>
        <v>-0.47866468804267831</v>
      </c>
      <c r="L11" s="77"/>
      <c r="M11" s="77">
        <f ca="1">+HLOOKUP(M$6,DContriBimestralAdel!$AB$50:$AM$112,$A11,0)</f>
        <v>65.631345449413175</v>
      </c>
      <c r="N11" s="77"/>
      <c r="O11" s="77">
        <f ca="1">+HLOOKUP(O$6,DContriBimestralAdel!$B$116:$M$156,$A11,0)</f>
        <v>1.7384841430551319</v>
      </c>
      <c r="P11" s="77">
        <f t="shared" ca="1" si="2"/>
        <v>1.1409905335117838</v>
      </c>
      <c r="R11" s="541" t="str">
        <f>+Actualización!D8</f>
        <v>Octubre-Noviembre 2025</v>
      </c>
      <c r="S11" s="542"/>
      <c r="X11" s="483" t="s">
        <v>114</v>
      </c>
      <c r="Y11" s="479"/>
      <c r="Z11" s="479"/>
      <c r="AA11" s="479"/>
      <c r="AB11" s="479"/>
      <c r="BG11" t="s">
        <v>125</v>
      </c>
      <c r="BH11" s="12" t="s">
        <v>121</v>
      </c>
      <c r="BI11" s="11" t="s">
        <v>124</v>
      </c>
    </row>
    <row r="12" spans="1:61" s="14" customFormat="1" x14ac:dyDescent="0.25">
      <c r="B12" s="2" t="s">
        <v>74</v>
      </c>
      <c r="C12" s="52"/>
      <c r="D12" s="52"/>
      <c r="E12" s="52"/>
      <c r="F12" s="62">
        <f ca="1">+F7-F13</f>
        <v>7.5724733257496846E-2</v>
      </c>
      <c r="G12" s="52"/>
      <c r="H12" s="52"/>
      <c r="I12" s="52"/>
      <c r="J12" s="52"/>
      <c r="K12" s="53">
        <f ca="1">+K7-K13</f>
        <v>1.5487221557171638E-3</v>
      </c>
      <c r="L12" s="15"/>
      <c r="M12" s="15"/>
      <c r="N12" s="15"/>
      <c r="O12" s="15"/>
      <c r="P12" s="15">
        <f ca="1">+P7-SUM(P8:P11)</f>
        <v>1.4405809878326181E-11</v>
      </c>
      <c r="R12" s="543"/>
      <c r="S12" s="544"/>
      <c r="X12" s="483" t="s">
        <v>117</v>
      </c>
      <c r="Y12" s="479"/>
      <c r="Z12" s="479"/>
      <c r="AA12" s="479"/>
      <c r="AB12" s="479"/>
      <c r="BG12" s="11" t="s">
        <v>135</v>
      </c>
      <c r="BH12" s="11" t="s">
        <v>134</v>
      </c>
      <c r="BI12" t="s">
        <v>125</v>
      </c>
    </row>
    <row r="13" spans="1:61" ht="15.75" thickBot="1" x14ac:dyDescent="0.3">
      <c r="B13" s="101" t="s">
        <v>75</v>
      </c>
      <c r="C13" s="94"/>
      <c r="D13" s="94"/>
      <c r="E13" s="94"/>
      <c r="F13" s="95">
        <f ca="1">SUM(F8:F11)</f>
        <v>0.96933417007688205</v>
      </c>
      <c r="G13" s="94"/>
      <c r="H13" s="94"/>
      <c r="I13" s="94"/>
      <c r="J13" s="94"/>
      <c r="K13" s="96">
        <f ca="1">SUM(K8:K11)</f>
        <v>0.1582148208058109</v>
      </c>
      <c r="L13" s="94"/>
      <c r="M13" s="94"/>
      <c r="N13" s="94"/>
      <c r="O13" s="94"/>
      <c r="P13" s="94">
        <f ca="1">SUM(P8:P11)</f>
        <v>1.9964348606624651</v>
      </c>
      <c r="BG13" s="12" t="s">
        <v>122</v>
      </c>
      <c r="BH13" t="s">
        <v>122</v>
      </c>
      <c r="BI13" s="11" t="s">
        <v>135</v>
      </c>
    </row>
    <row r="14" spans="1:61" ht="16.5" thickTop="1" thickBot="1" x14ac:dyDescent="0.3">
      <c r="A14">
        <v>9</v>
      </c>
      <c r="B14" s="103" t="s">
        <v>43</v>
      </c>
      <c r="C14" s="87">
        <f ca="1">+HLOOKUP(C$6,DContriBimestralAdel!$AO$50:$BM$112,$A14,0)</f>
        <v>100</v>
      </c>
      <c r="D14" s="87"/>
      <c r="E14" s="87">
        <f ca="1">+HLOOKUP(E$6,DContriBimestralAdel!$O$160:$Z$200,$A14,0)</f>
        <v>1.3000774136029349</v>
      </c>
      <c r="F14" s="88">
        <f t="shared" ca="1" si="0"/>
        <v>1.3000774136029349</v>
      </c>
      <c r="G14" s="87"/>
      <c r="H14" s="87">
        <f ca="1">+HLOOKUP(H$6,DContriBimestralAdel!$AO$50:$BM$112,$A14,0)</f>
        <v>100</v>
      </c>
      <c r="I14" s="87"/>
      <c r="J14" s="87">
        <f ca="1">+HLOOKUP(J$6,DContriBimestralAdel!$O$116:$Z$157,$A14,0)</f>
        <v>-0.55329874047154703</v>
      </c>
      <c r="K14" s="89">
        <f t="shared" ca="1" si="1"/>
        <v>-0.55329874047154703</v>
      </c>
      <c r="L14" s="90"/>
      <c r="M14" s="90">
        <f ca="1">+HLOOKUP(M$6,DContriBimestralAdel!$AB$50:$AM$112,$A14,0)</f>
        <v>99.999999999999986</v>
      </c>
      <c r="N14" s="90"/>
      <c r="O14" s="90">
        <f ca="1">+HLOOKUP(O$6,DContriBimestralAdel!$B$116:$M$156,$A14,0)</f>
        <v>-2.1994825246581371</v>
      </c>
      <c r="P14" s="90">
        <f t="shared" ca="1" si="2"/>
        <v>-2.1994825246581367</v>
      </c>
      <c r="R14" s="132" t="s">
        <v>161</v>
      </c>
      <c r="S14" s="137"/>
      <c r="T14" s="137"/>
      <c r="BG14" s="11" t="s">
        <v>126</v>
      </c>
      <c r="BH14" s="11" t="s">
        <v>123</v>
      </c>
      <c r="BI14" s="12" t="s">
        <v>122</v>
      </c>
    </row>
    <row r="15" spans="1:61" x14ac:dyDescent="0.25">
      <c r="A15">
        <v>10</v>
      </c>
      <c r="B15" s="4" t="s">
        <v>47</v>
      </c>
      <c r="C15" s="56">
        <f ca="1">+HLOOKUP(C$6,DContriBimestralAdel!$AO$50:$BM$112,$A15,0)</f>
        <v>65.790317470661179</v>
      </c>
      <c r="D15" s="56"/>
      <c r="E15" s="56">
        <f ca="1">+HLOOKUP(E$6,DContriBimestralAdel!$O$160:$Z$200,$A15,0)</f>
        <v>1.2095228591533242</v>
      </c>
      <c r="F15" s="64">
        <f t="shared" ca="1" si="0"/>
        <v>0.79574892891719007</v>
      </c>
      <c r="G15" s="56"/>
      <c r="H15" s="56">
        <f ca="1">+HLOOKUP(H$6,DContriBimestralAdel!$AO$50:$BM$112,$A15,0)</f>
        <v>65.741126205230671</v>
      </c>
      <c r="I15" s="56"/>
      <c r="J15" s="56">
        <f ca="1">+HLOOKUP(J$6,DContriBimestralAdel!$O$116:$Z$157,$A15,0)</f>
        <v>-0.32520819846936888</v>
      </c>
      <c r="K15" s="57">
        <f t="shared" ca="1" si="1"/>
        <v>-0.21379553218550484</v>
      </c>
      <c r="L15" s="17"/>
      <c r="M15" s="17">
        <f ca="1">+HLOOKUP(M$6,DContriBimestralAdel!$AB$50:$AM$112,$A15,0)</f>
        <v>65.134331658821935</v>
      </c>
      <c r="N15" s="17"/>
      <c r="O15" s="17">
        <f ca="1">+HLOOKUP(O$6,DContriBimestralAdel!$B$116:$M$156,$A15,0)</f>
        <v>-0.55217141098484035</v>
      </c>
      <c r="P15" s="17">
        <f t="shared" ca="1" si="2"/>
        <v>-0.35965315815606264</v>
      </c>
      <c r="R15" s="471" t="str">
        <f>+VLOOKUP(R11,Actualización!$R$7:$T$18,2,0)</f>
        <v>2025-III</v>
      </c>
      <c r="S15" s="302"/>
      <c r="T15" s="137"/>
      <c r="BG15" t="s">
        <v>119</v>
      </c>
      <c r="BH15" s="12" t="s">
        <v>104</v>
      </c>
      <c r="BI15" s="11" t="s">
        <v>126</v>
      </c>
    </row>
    <row r="16" spans="1:61" ht="15.75" thickBot="1" x14ac:dyDescent="0.3">
      <c r="A16">
        <v>11</v>
      </c>
      <c r="B16" s="5" t="s">
        <v>48</v>
      </c>
      <c r="C16" s="58">
        <f ca="1">+HLOOKUP(C$6,DContriBimestralAdel!$AO$50:$BM$112,$A16,0)</f>
        <v>27.681847495948205</v>
      </c>
      <c r="D16" s="58"/>
      <c r="E16" s="58">
        <f ca="1">+HLOOKUP(E$6,DContriBimestralAdel!$O$160:$Z$200,$A16,0)</f>
        <v>0.56724415526814198</v>
      </c>
      <c r="F16" s="65">
        <f t="shared" ca="1" si="0"/>
        <v>0.1570236619910067</v>
      </c>
      <c r="G16" s="58"/>
      <c r="H16" s="58">
        <f ca="1">+HLOOKUP(H$6,DContriBimestralAdel!$AO$50:$BM$112,$A16,0)</f>
        <v>27.010866407376273</v>
      </c>
      <c r="I16" s="58"/>
      <c r="J16" s="58">
        <f ca="1">+HLOOKUP(J$6,DContriBimestralAdel!$O$116:$Z$157,$A16,0)</f>
        <v>1.4266831453112871</v>
      </c>
      <c r="K16" s="59">
        <f t="shared" ca="1" si="1"/>
        <v>0.38535947843658563</v>
      </c>
      <c r="L16" s="18"/>
      <c r="M16" s="18">
        <f ca="1">+HLOOKUP(M$6,DContriBimestralAdel!$AB$50:$AM$112,$A16,0)</f>
        <v>26.984258398137122</v>
      </c>
      <c r="N16" s="18"/>
      <c r="O16" s="18">
        <f ca="1">+HLOOKUP(O$6,DContriBimestralAdel!$B$116:$M$156,$A16,0)</f>
        <v>1.644194353627725</v>
      </c>
      <c r="P16" s="18">
        <f t="shared" ca="1" si="2"/>
        <v>0.44367365295048578</v>
      </c>
      <c r="R16" s="472" t="str">
        <f>+VLOOKUP(R11,Actualización!$R$7:$T$18,3,0)</f>
        <v>2024-IV</v>
      </c>
      <c r="S16" s="309"/>
      <c r="T16" s="137"/>
      <c r="BG16" t="s">
        <v>127</v>
      </c>
      <c r="BH16" s="11" t="s">
        <v>124</v>
      </c>
      <c r="BI16" t="s">
        <v>119</v>
      </c>
    </row>
    <row r="17" spans="1:61" x14ac:dyDescent="0.25">
      <c r="A17">
        <v>12</v>
      </c>
      <c r="B17" s="6" t="s">
        <v>4</v>
      </c>
      <c r="C17" s="56">
        <f ca="1">+HLOOKUP(C$6,DContriBimestralAdel!$AO$50:$BM$112,$A17,0)</f>
        <v>6.5278350333906232</v>
      </c>
      <c r="D17" s="56"/>
      <c r="E17" s="56">
        <f ca="1">+HLOOKUP(E$6,DContriBimestralAdel!$O$160:$Z$200,$A17,0)</f>
        <v>1.4225631589385159</v>
      </c>
      <c r="F17" s="64">
        <f t="shared" ca="1" si="0"/>
        <v>9.2862576261296778E-2</v>
      </c>
      <c r="G17" s="56"/>
      <c r="H17" s="56">
        <f ca="1">+HLOOKUP(H$6,DContriBimestralAdel!$AO$50:$BM$112,$A17,0)</f>
        <v>7.2480073873930522</v>
      </c>
      <c r="I17" s="56"/>
      <c r="J17" s="56">
        <f ca="1">+HLOOKUP(J$6,DContriBimestralAdel!$O$116:$Z$157,$A17,0)</f>
        <v>-10.107337752637349</v>
      </c>
      <c r="K17" s="57">
        <f t="shared" ca="1" si="1"/>
        <v>-0.7325805869799219</v>
      </c>
      <c r="L17" s="56"/>
      <c r="M17" s="56">
        <f ca="1">+HLOOKUP(M$6,DContriBimestralAdel!$AB$50:$AM$112,$A17,0)</f>
        <v>7.8814099430409401</v>
      </c>
      <c r="N17" s="56"/>
      <c r="O17" s="56">
        <f ca="1">+HLOOKUP(O$6,DContriBimestralAdel!$B$116:$M$156,$A17,0)</f>
        <v>-28.973280618506053</v>
      </c>
      <c r="P17" s="56">
        <f t="shared" ca="1" si="2"/>
        <v>-2.2835030194920898</v>
      </c>
      <c r="R17" s="137"/>
      <c r="S17" s="137"/>
      <c r="T17" s="137"/>
      <c r="BG17" t="s">
        <v>128</v>
      </c>
      <c r="BH17" t="s">
        <v>125</v>
      </c>
      <c r="BI17" t="s">
        <v>127</v>
      </c>
    </row>
    <row r="18" spans="1:61" x14ac:dyDescent="0.25">
      <c r="B18" s="5" t="s">
        <v>74</v>
      </c>
      <c r="C18" s="58"/>
      <c r="D18" s="58"/>
      <c r="E18" s="58"/>
      <c r="F18" s="65">
        <f ca="1">+F14-SUM(F15:F17)</f>
        <v>0.25444224643344149</v>
      </c>
      <c r="G18" s="58"/>
      <c r="H18" s="58"/>
      <c r="I18" s="58"/>
      <c r="J18" s="58"/>
      <c r="K18" s="59">
        <f ca="1">+K14-SUM(K15:K17)</f>
        <v>7.7179002572940192E-3</v>
      </c>
      <c r="L18" s="18"/>
      <c r="M18" s="18"/>
      <c r="N18" s="18"/>
      <c r="O18" s="18"/>
      <c r="P18" s="18">
        <f ca="1">+P14-SUM(P15:P17)</f>
        <v>3.9530156925593474E-11</v>
      </c>
      <c r="R18" s="138"/>
      <c r="T18" s="137"/>
      <c r="BG18" t="s">
        <v>136</v>
      </c>
      <c r="BH18" s="11" t="s">
        <v>135</v>
      </c>
      <c r="BI18" t="s">
        <v>128</v>
      </c>
    </row>
    <row r="19" spans="1:61" ht="15.75" thickBot="1" x14ac:dyDescent="0.3">
      <c r="B19" s="97" t="s">
        <v>76</v>
      </c>
      <c r="C19" s="94"/>
      <c r="D19" s="94"/>
      <c r="E19" s="94"/>
      <c r="F19" s="95">
        <f ca="1">SUM(F15:F17)</f>
        <v>1.0456351671694935</v>
      </c>
      <c r="G19" s="94"/>
      <c r="H19" s="94"/>
      <c r="I19" s="94"/>
      <c r="J19" s="94"/>
      <c r="K19" s="96">
        <f ca="1">SUM(K15:K17)</f>
        <v>-0.56101664072884105</v>
      </c>
      <c r="L19" s="94"/>
      <c r="M19" s="94"/>
      <c r="N19" s="94"/>
      <c r="O19" s="94"/>
      <c r="P19" s="94">
        <f ca="1">SUM(P15:P17)</f>
        <v>-2.1994825246976668</v>
      </c>
      <c r="BG19" t="s">
        <v>122</v>
      </c>
      <c r="BH19" s="12" t="s">
        <v>122</v>
      </c>
      <c r="BI19" t="s">
        <v>136</v>
      </c>
    </row>
    <row r="20" spans="1:61" ht="16.5" thickTop="1" thickBot="1" x14ac:dyDescent="0.3">
      <c r="A20">
        <v>13</v>
      </c>
      <c r="B20" s="103" t="s">
        <v>49</v>
      </c>
      <c r="C20" s="87">
        <f ca="1">+HLOOKUP(C$6,DContriBimestralAdel!$AO$50:$BM$112,$A20,0)</f>
        <v>100</v>
      </c>
      <c r="D20" s="87"/>
      <c r="E20" s="87">
        <f ca="1">+HLOOKUP(E$6,DContriBimestralAdel!$O$160:$Z$200,$A20,0)</f>
        <v>2.2965645154823022</v>
      </c>
      <c r="F20" s="88">
        <f t="shared" ca="1" si="0"/>
        <v>2.2965645154823022</v>
      </c>
      <c r="G20" s="87"/>
      <c r="H20" s="87">
        <f ca="1">+HLOOKUP(H$6,DContriBimestralAdel!$AO$50:$BM$112,$A20,0)</f>
        <v>100</v>
      </c>
      <c r="I20" s="87"/>
      <c r="J20" s="87">
        <f ca="1">+HLOOKUP(J$6,DContriBimestralAdel!$O$116:$Z$157,$A20,0)</f>
        <v>2.0097316151268814</v>
      </c>
      <c r="K20" s="89">
        <f t="shared" ca="1" si="1"/>
        <v>2.0097316151268814</v>
      </c>
      <c r="L20" s="90"/>
      <c r="M20" s="90">
        <f ca="1">+HLOOKUP(M$6,DContriBimestralAdel!$AB$50:$AM$112,$A20,0)</f>
        <v>100</v>
      </c>
      <c r="N20" s="90"/>
      <c r="O20" s="90">
        <f ca="1">+HLOOKUP(O$6,DContriBimestralAdel!$B$116:$M$156,$A20,0)</f>
        <v>5.1820559673261073</v>
      </c>
      <c r="P20" s="90">
        <f t="shared" ca="1" si="2"/>
        <v>5.1820559673261073</v>
      </c>
      <c r="BG20" t="s">
        <v>129</v>
      </c>
      <c r="BH20" s="11" t="s">
        <v>126</v>
      </c>
      <c r="BI20" t="s">
        <v>122</v>
      </c>
    </row>
    <row r="21" spans="1:61" ht="15.75" thickTop="1" x14ac:dyDescent="0.25">
      <c r="A21">
        <v>15</v>
      </c>
      <c r="B21" s="495" t="s">
        <v>8</v>
      </c>
      <c r="C21" s="492">
        <f ca="1">+HLOOKUP(C$6,DContriBimestralAdel!$AO$50:$BM$112,$A21,0)</f>
        <v>100</v>
      </c>
      <c r="D21" s="492"/>
      <c r="E21" s="492">
        <f ca="1">+HLOOKUP(E$6,DContriBimestralAdel!$O$160:$Z$200,$A21,0)</f>
        <v>3.0425422662408721</v>
      </c>
      <c r="F21" s="493">
        <f t="shared" ca="1" si="0"/>
        <v>3.0425422662408721</v>
      </c>
      <c r="G21" s="492"/>
      <c r="H21" s="492">
        <f ca="1">+HLOOKUP(H$6,DContriBimestralAdel!$AO$50:$BM$112,$A21,0)</f>
        <v>100</v>
      </c>
      <c r="I21" s="492"/>
      <c r="J21" s="492">
        <f ca="1">+HLOOKUP(J$6,DContriBimestralAdel!$O$116:$Z$157,$A21,0)</f>
        <v>3.2886205740097836</v>
      </c>
      <c r="K21" s="494">
        <f t="shared" ca="1" si="1"/>
        <v>3.2886205740097836</v>
      </c>
      <c r="L21" s="492"/>
      <c r="M21" s="492">
        <f ca="1">+HLOOKUP(M$6,DContriBimestralAdel!$AB$50:$AM$112,$A21,0)</f>
        <v>100</v>
      </c>
      <c r="N21" s="492"/>
      <c r="O21" s="492">
        <f ca="1">+HLOOKUP(O$6,DContriBimestralAdel!$B$116:$M$156,$A21,0)</f>
        <v>4.6015777541051648</v>
      </c>
      <c r="P21" s="492">
        <f t="shared" ca="1" si="2"/>
        <v>4.6015777541051648</v>
      </c>
    </row>
    <row r="22" spans="1:61" x14ac:dyDescent="0.25">
      <c r="A22">
        <v>16</v>
      </c>
      <c r="B22" s="4" t="s">
        <v>9</v>
      </c>
      <c r="C22" s="56">
        <f ca="1">+HLOOKUP(C$6,DContriBimestralAdel!$AO$50:$BM$112,$A22,0)</f>
        <v>73.565833076527525</v>
      </c>
      <c r="D22" s="56"/>
      <c r="E22" s="56">
        <f ca="1">+HLOOKUP(E$6,DContriBimestralAdel!$O$160:$Z$200,$A22,0)</f>
        <v>4.0201022119722722</v>
      </c>
      <c r="F22" s="64">
        <f t="shared" ca="1" si="0"/>
        <v>2.9574216827653124</v>
      </c>
      <c r="G22" s="56"/>
      <c r="H22" s="56">
        <f ca="1">+HLOOKUP(H$6,DContriBimestralAdel!$AO$50:$BM$112,$A22,0)</f>
        <v>71.354169034771203</v>
      </c>
      <c r="I22" s="56"/>
      <c r="J22" s="56">
        <f ca="1">+HLOOKUP(J$6,DContriBimestralAdel!$O$116:$Z$157,$A22,0)</f>
        <v>7.4062707403739836</v>
      </c>
      <c r="K22" s="57">
        <f t="shared" ca="1" si="1"/>
        <v>5.284682943259253</v>
      </c>
      <c r="L22" s="17"/>
      <c r="M22" s="17">
        <f ca="1">+HLOOKUP(M$6,DContriBimestralAdel!$AB$50:$AM$112,$A22,0)</f>
        <v>70.990105222003976</v>
      </c>
      <c r="N22" s="17"/>
      <c r="O22" s="17">
        <f ca="1">+HLOOKUP(O$6,DContriBimestralAdel!$B$116:$M$156,$A22,0)</f>
        <v>10.417659664525502</v>
      </c>
      <c r="P22" s="17">
        <f t="shared" ca="1" si="2"/>
        <v>7.39550755751692</v>
      </c>
    </row>
    <row r="23" spans="1:61" x14ac:dyDescent="0.25">
      <c r="A23">
        <v>17</v>
      </c>
      <c r="B23" s="7" t="s">
        <v>10</v>
      </c>
      <c r="C23" s="60">
        <f ca="1">+HLOOKUP(C$6,DContriBimestralAdel!$AO$50:$BM$112,$A23,0)</f>
        <v>13.584074303149038</v>
      </c>
      <c r="D23" s="60"/>
      <c r="E23" s="60">
        <f ca="1">+HLOOKUP(E$6,DContriBimestralAdel!$O$160:$Z$200,$A23,0)</f>
        <v>4.1562810300398496</v>
      </c>
      <c r="F23" s="66">
        <f t="shared" ca="1" si="0"/>
        <v>0.56459230336830135</v>
      </c>
      <c r="G23" s="60"/>
      <c r="H23" s="60">
        <f ca="1">+HLOOKUP(H$6,DContriBimestralAdel!$AO$50:$BM$112,$A23,0)</f>
        <v>16.004633289519372</v>
      </c>
      <c r="I23" s="60"/>
      <c r="J23" s="60">
        <f ca="1">+HLOOKUP(J$6,DContriBimestralAdel!$O$116:$Z$157,$A23,0)</f>
        <v>-11.46288986443669</v>
      </c>
      <c r="K23" s="61">
        <f t="shared" ca="1" si="1"/>
        <v>-1.8345934871845764</v>
      </c>
      <c r="L23" s="19"/>
      <c r="M23" s="19">
        <f ca="1">+HLOOKUP(M$6,DContriBimestralAdel!$AB$50:$AM$112,$A23,0)</f>
        <v>16.663018672221259</v>
      </c>
      <c r="N23" s="19"/>
      <c r="O23" s="19">
        <f ca="1">+HLOOKUP(O$6,DContriBimestralAdel!$B$116:$M$156,$A23,0)</f>
        <v>-13.385362662007751</v>
      </c>
      <c r="P23" s="19">
        <f t="shared" ca="1" si="2"/>
        <v>-2.230405479714884</v>
      </c>
    </row>
    <row r="24" spans="1:61" x14ac:dyDescent="0.25">
      <c r="A24">
        <v>18</v>
      </c>
      <c r="B24" s="6" t="s">
        <v>11</v>
      </c>
      <c r="C24" s="56">
        <f ca="1">+HLOOKUP(C$6,DContriBimestralAdel!$AO$50:$BM$112,$A24,0)</f>
        <v>12.850092620323442</v>
      </c>
      <c r="D24" s="56"/>
      <c r="E24" s="56">
        <f ca="1">+HLOOKUP(E$6,DContriBimestralAdel!$O$160:$Z$200,$A24,0)</f>
        <v>-1.1335981127035666</v>
      </c>
      <c r="F24" s="64">
        <f t="shared" ca="1" si="0"/>
        <v>-0.14566840742464682</v>
      </c>
      <c r="G24" s="56"/>
      <c r="H24" s="56">
        <f ca="1">+HLOOKUP(H$6,DContriBimestralAdel!$AO$50:$BM$112,$A24,0)</f>
        <v>12.641197675709414</v>
      </c>
      <c r="I24" s="56"/>
      <c r="J24" s="56">
        <f ca="1">+HLOOKUP(J$6,DContriBimestralAdel!$O$116:$Z$157,$A24,0)</f>
        <v>0.65197966284782183</v>
      </c>
      <c r="K24" s="57">
        <f t="shared" ca="1" si="1"/>
        <v>8.2418037986016934E-2</v>
      </c>
      <c r="L24" s="56"/>
      <c r="M24" s="56">
        <f ca="1">+HLOOKUP(M$6,DContriBimestralAdel!$AB$50:$AM$112,$A24,0)</f>
        <v>12.346876105774761</v>
      </c>
      <c r="N24" s="56"/>
      <c r="O24" s="56">
        <f ca="1">+HLOOKUP(O$6,DContriBimestralAdel!$B$116:$M$156,$A24,0)</f>
        <v>-4.5641044659449079</v>
      </c>
      <c r="P24" s="56">
        <f t="shared" ca="1" si="2"/>
        <v>-0.5635243237483506</v>
      </c>
    </row>
    <row r="25" spans="1:61" x14ac:dyDescent="0.25">
      <c r="B25" s="99" t="s">
        <v>74</v>
      </c>
      <c r="C25" s="58"/>
      <c r="D25" s="58"/>
      <c r="E25" s="58"/>
      <c r="F25" s="65">
        <f ca="1">+F21-SUM(F22:F24)</f>
        <v>-0.33380331246809458</v>
      </c>
      <c r="G25" s="58"/>
      <c r="H25" s="58"/>
      <c r="I25" s="58"/>
      <c r="J25" s="58"/>
      <c r="K25" s="59">
        <f ca="1">+K21-SUM(K22:K24)</f>
        <v>-0.24388692005091039</v>
      </c>
      <c r="L25" s="58"/>
      <c r="M25" s="58"/>
      <c r="N25" s="58"/>
      <c r="O25" s="58"/>
      <c r="P25" s="58">
        <f ca="1">+P21-SUM(P22:P24)</f>
        <v>5.1479709384238959E-11</v>
      </c>
    </row>
    <row r="26" spans="1:61" ht="15.75" thickBot="1" x14ac:dyDescent="0.3">
      <c r="B26" s="97" t="s">
        <v>77</v>
      </c>
      <c r="C26" s="94"/>
      <c r="D26" s="94"/>
      <c r="E26" s="94"/>
      <c r="F26" s="95">
        <f ca="1">SUM(F22:F24)</f>
        <v>3.3763455787089667</v>
      </c>
      <c r="G26" s="94"/>
      <c r="H26" s="94"/>
      <c r="I26" s="94"/>
      <c r="J26" s="94"/>
      <c r="K26" s="96">
        <f ca="1">SUM(K22:K24)</f>
        <v>3.532507494060694</v>
      </c>
      <c r="L26" s="94"/>
      <c r="M26" s="94"/>
      <c r="N26" s="94"/>
      <c r="O26" s="94"/>
      <c r="P26" s="94">
        <f ca="1">SUM(P22:P24)</f>
        <v>4.6015777540536851</v>
      </c>
    </row>
    <row r="27" spans="1:61" ht="15.75" thickTop="1" x14ac:dyDescent="0.25">
      <c r="A27">
        <v>19</v>
      </c>
      <c r="B27" s="103" t="s">
        <v>50</v>
      </c>
      <c r="C27" s="87">
        <f ca="1">+HLOOKUP(C$6,DContriBimestralAdel!$AO$50:$BM$112,$A27,0)</f>
        <v>99.999999999999986</v>
      </c>
      <c r="D27" s="87"/>
      <c r="E27" s="87">
        <f ca="1">+HLOOKUP(E$6,DContriBimestralAdel!$O$160:$Z$200,$A27,0)</f>
        <v>0.24252606572368052</v>
      </c>
      <c r="F27" s="88">
        <f t="shared" ca="1" si="0"/>
        <v>0.24252606572368049</v>
      </c>
      <c r="G27" s="87"/>
      <c r="H27" s="87">
        <f ca="1">+HLOOKUP(H$6,DContriBimestralAdel!$AO$50:$BM$112,$A27,0)</f>
        <v>100</v>
      </c>
      <c r="I27" s="87"/>
      <c r="J27" s="87">
        <f ca="1">+HLOOKUP(J$6,DContriBimestralAdel!$O$116:$Z$157,$A27,0)</f>
        <v>-0.72090759853173836</v>
      </c>
      <c r="K27" s="89">
        <f t="shared" ca="1" si="1"/>
        <v>-0.72090759853173836</v>
      </c>
      <c r="L27" s="90"/>
      <c r="M27" s="90">
        <f ca="1">+HLOOKUP(M$6,DContriBimestralAdel!$AB$50:$AM$112,$A27,0)</f>
        <v>99.999999999999986</v>
      </c>
      <c r="N27" s="90"/>
      <c r="O27" s="90">
        <f ca="1">+HLOOKUP(O$6,DContriBimestralAdel!$B$116:$M$156,$A27,0)</f>
        <v>1.7384841430551319</v>
      </c>
      <c r="P27" s="90">
        <f t="shared" ca="1" si="2"/>
        <v>1.7384841430551317</v>
      </c>
    </row>
    <row r="28" spans="1:61" x14ac:dyDescent="0.25">
      <c r="A28">
        <v>20</v>
      </c>
      <c r="B28" s="8" t="s">
        <v>13</v>
      </c>
      <c r="C28" s="44">
        <f ca="1">+HLOOKUP(C$6,DContriBimestralAdel!$AO$50:$BM$112,$A28,0)</f>
        <v>19.375322928430894</v>
      </c>
      <c r="D28" s="44"/>
      <c r="E28" s="44">
        <f ca="1">+HLOOKUP(E$6,DContriBimestralAdel!$O$160:$Z$200,$A28,0)</f>
        <v>-3.9627873775600619E-2</v>
      </c>
      <c r="F28" s="41">
        <f t="shared" ca="1" si="0"/>
        <v>-7.6780285136935997E-3</v>
      </c>
      <c r="G28" s="44"/>
      <c r="H28" s="44">
        <f ca="1">+HLOOKUP(H$6,DContriBimestralAdel!$AO$50:$BM$112,$A28,0)</f>
        <v>18.977788698996584</v>
      </c>
      <c r="I28" s="44"/>
      <c r="J28" s="44">
        <f ca="1">+HLOOKUP(J$6,DContriBimestralAdel!$O$116:$Z$157,$A28,0)</f>
        <v>1.3512820382229904</v>
      </c>
      <c r="K28" s="48">
        <f t="shared" ca="1" si="1"/>
        <v>0.25644344994145335</v>
      </c>
      <c r="L28" s="20"/>
      <c r="M28" s="20">
        <f ca="1">+HLOOKUP(M$6,DContriBimestralAdel!$AB$50:$AM$112,$A28,0)</f>
        <v>19.290813642279815</v>
      </c>
      <c r="N28" s="20"/>
      <c r="O28" s="20">
        <f ca="1">+HLOOKUP(O$6,DContriBimestralAdel!$B$116:$M$156,$A28,0)</f>
        <v>-7.3347013897389957E-2</v>
      </c>
      <c r="P28" s="20">
        <f t="shared" ca="1" si="2"/>
        <v>-1.4149235763122573E-2</v>
      </c>
    </row>
    <row r="29" spans="1:61" x14ac:dyDescent="0.25">
      <c r="A29">
        <v>21</v>
      </c>
      <c r="B29" s="9" t="s">
        <v>14</v>
      </c>
      <c r="C29" s="45">
        <f ca="1">+HLOOKUP(C$6,DContriBimestralAdel!$AO$50:$BM$112,$A29,0)</f>
        <v>4.7780724016062841</v>
      </c>
      <c r="D29" s="45"/>
      <c r="E29" s="45">
        <f ca="1">+HLOOKUP(E$6,DContriBimestralAdel!$O$160:$Z$200,$A29,0)</f>
        <v>2.4430906690060255</v>
      </c>
      <c r="F29" s="42">
        <f t="shared" ca="1" si="0"/>
        <v>0.11673264100199524</v>
      </c>
      <c r="G29" s="45"/>
      <c r="H29" s="45">
        <f ca="1">+HLOOKUP(H$6,DContriBimestralAdel!$AO$50:$BM$112,$A29,0)</f>
        <v>4.7940733398800468</v>
      </c>
      <c r="I29" s="45"/>
      <c r="J29" s="45">
        <f ca="1">+HLOOKUP(J$6,DContriBimestralAdel!$O$116:$Z$157,$A29,0)</f>
        <v>1.3978542804958067</v>
      </c>
      <c r="K29" s="49">
        <f t="shared" ca="1" si="1"/>
        <v>6.7014159391621531E-2</v>
      </c>
      <c r="L29" s="21"/>
      <c r="M29" s="21">
        <f ca="1">+HLOOKUP(M$6,DContriBimestralAdel!$AB$50:$AM$112,$A29,0)</f>
        <v>4.8859953981057291</v>
      </c>
      <c r="N29" s="21"/>
      <c r="O29" s="21">
        <f ca="1">+HLOOKUP(O$6,DContriBimestralAdel!$B$116:$M$156,$A29,0)</f>
        <v>3.9340062790037109</v>
      </c>
      <c r="P29" s="21">
        <f t="shared" ca="1" si="2"/>
        <v>0.19221536575331175</v>
      </c>
    </row>
    <row r="30" spans="1:61" x14ac:dyDescent="0.25">
      <c r="A30">
        <v>22</v>
      </c>
      <c r="B30" s="8" t="s">
        <v>15</v>
      </c>
      <c r="C30" s="44">
        <f ca="1">+HLOOKUP(C$6,DContriBimestralAdel!$AO$50:$BM$112,$A30,0)</f>
        <v>0.47313816953902504</v>
      </c>
      <c r="D30" s="44"/>
      <c r="E30" s="44">
        <f ca="1">+HLOOKUP(E$6,DContriBimestralAdel!$O$160:$Z$200,$A30,0)</f>
        <v>3.6334328017307627</v>
      </c>
      <c r="F30" s="41">
        <f t="shared" ca="1" si="0"/>
        <v>1.7191157449539442E-2</v>
      </c>
      <c r="G30" s="44"/>
      <c r="H30" s="44">
        <f ca="1">+HLOOKUP(H$6,DContriBimestralAdel!$AO$50:$BM$112,$A30,0)</f>
        <v>0.49557415531628968</v>
      </c>
      <c r="I30" s="44"/>
      <c r="J30" s="44">
        <f ca="1">+HLOOKUP(J$6,DContriBimestralAdel!$O$116:$Z$157,$A30,0)</f>
        <v>-1.73988688242693</v>
      </c>
      <c r="K30" s="48">
        <f t="shared" ca="1" si="1"/>
        <v>-8.6224297210461855E-3</v>
      </c>
      <c r="L30" s="20"/>
      <c r="M30" s="20">
        <f ca="1">+HLOOKUP(M$6,DContriBimestralAdel!$AB$50:$AM$112,$A30,0)</f>
        <v>0.4906000353826408</v>
      </c>
      <c r="N30" s="20"/>
      <c r="O30" s="20">
        <f ca="1">+HLOOKUP(O$6,DContriBimestralAdel!$B$116:$M$156,$A30,0)</f>
        <v>5.1682390107752099</v>
      </c>
      <c r="P30" s="20">
        <f t="shared" ca="1" si="2"/>
        <v>2.5355382415522626E-2</v>
      </c>
    </row>
    <row r="31" spans="1:61" x14ac:dyDescent="0.25">
      <c r="A31">
        <v>23</v>
      </c>
      <c r="B31" s="9" t="s">
        <v>16</v>
      </c>
      <c r="C31" s="45">
        <f ca="1">+HLOOKUP(C$6,DContriBimestralAdel!$AO$50:$BM$112,$A31,0)</f>
        <v>0.30869494573630984</v>
      </c>
      <c r="D31" s="45"/>
      <c r="E31" s="45">
        <f ca="1">+HLOOKUP(E$6,DContriBimestralAdel!$O$160:$Z$200,$A31,0)</f>
        <v>-1.1566672567841323</v>
      </c>
      <c r="F31" s="42">
        <f t="shared" ca="1" si="0"/>
        <v>-3.5705733606794412E-3</v>
      </c>
      <c r="G31" s="45"/>
      <c r="H31" s="45">
        <f ca="1">+HLOOKUP(H$6,DContriBimestralAdel!$AO$50:$BM$112,$A31,0)</f>
        <v>0.30956113231690446</v>
      </c>
      <c r="I31" s="45"/>
      <c r="J31" s="45">
        <f ca="1">+HLOOKUP(J$6,DContriBimestralAdel!$O$116:$Z$157,$A31,0)</f>
        <v>-2.1122125730196188</v>
      </c>
      <c r="K31" s="49">
        <f t="shared" ca="1" si="1"/>
        <v>-6.5385891579795548E-3</v>
      </c>
      <c r="L31" s="21"/>
      <c r="M31" s="21">
        <f ca="1">+HLOOKUP(M$6,DContriBimestralAdel!$AB$50:$AM$112,$A31,0)</f>
        <v>0.31374043224433612</v>
      </c>
      <c r="N31" s="21"/>
      <c r="O31" s="21">
        <f ca="1">+HLOOKUP(O$6,DContriBimestralAdel!$B$116:$M$156,$A31,0)</f>
        <v>-1.0196644341312293</v>
      </c>
      <c r="P31" s="21">
        <f t="shared" ca="1" si="2"/>
        <v>-3.1990996030850831E-3</v>
      </c>
    </row>
    <row r="32" spans="1:61" x14ac:dyDescent="0.25">
      <c r="A32">
        <v>24</v>
      </c>
      <c r="B32" s="8" t="s">
        <v>17</v>
      </c>
      <c r="C32" s="44">
        <f ca="1">+HLOOKUP(C$6,DContriBimestralAdel!$AO$50:$BM$112,$A32,0)</f>
        <v>0.93865189618958933</v>
      </c>
      <c r="D32" s="44"/>
      <c r="E32" s="44">
        <f ca="1">+HLOOKUP(E$6,DContriBimestralAdel!$O$160:$Z$200,$A32,0)</f>
        <v>4.20391696381499</v>
      </c>
      <c r="F32" s="41">
        <f t="shared" ca="1" si="0"/>
        <v>3.9460146295085215E-2</v>
      </c>
      <c r="G32" s="44"/>
      <c r="H32" s="44">
        <f ca="1">+HLOOKUP(H$6,DContriBimestralAdel!$AO$50:$BM$112,$A32,0)</f>
        <v>0.9861385796500246</v>
      </c>
      <c r="I32" s="44"/>
      <c r="J32" s="44">
        <f ca="1">+HLOOKUP(J$6,DContriBimestralAdel!$O$116:$Z$157,$A32,0)</f>
        <v>-1.497172718977879</v>
      </c>
      <c r="K32" s="48">
        <f t="shared" ca="1" si="1"/>
        <v>-1.4764197785836109E-2</v>
      </c>
      <c r="L32" s="20"/>
      <c r="M32" s="20">
        <f ca="1">+HLOOKUP(M$6,DContriBimestralAdel!$AB$50:$AM$112,$A32,0)</f>
        <v>1.0284170547321816</v>
      </c>
      <c r="N32" s="20"/>
      <c r="O32" s="20">
        <f ca="1">+HLOOKUP(O$6,DContriBimestralAdel!$B$116:$M$156,$A32,0)</f>
        <v>3.4571341927991881</v>
      </c>
      <c r="P32" s="20">
        <f t="shared" ca="1" si="2"/>
        <v>3.5553757643724586E-2</v>
      </c>
    </row>
    <row r="33" spans="1:16" ht="30" x14ac:dyDescent="0.25">
      <c r="A33">
        <v>25</v>
      </c>
      <c r="B33" s="9" t="s">
        <v>51</v>
      </c>
      <c r="C33" s="45">
        <f ca="1">+HLOOKUP(C$6,DContriBimestralAdel!$AO$50:$BM$112,$A33,0)</f>
        <v>0.45622390382244682</v>
      </c>
      <c r="D33" s="45"/>
      <c r="E33" s="45">
        <f ca="1">+HLOOKUP(E$6,DContriBimestralAdel!$O$160:$Z$200,$A33,0)</f>
        <v>-0.52481713853015322</v>
      </c>
      <c r="F33" s="42">
        <f t="shared" ca="1" si="0"/>
        <v>-2.3943412373315237E-3</v>
      </c>
      <c r="G33" s="45"/>
      <c r="H33" s="45">
        <f ca="1">+HLOOKUP(H$6,DContriBimestralAdel!$AO$50:$BM$112,$A33,0)</f>
        <v>0.47021131331030502</v>
      </c>
      <c r="I33" s="45"/>
      <c r="J33" s="45">
        <f ca="1">+HLOOKUP(J$6,DContriBimestralAdel!$O$116:$Z$157,$A33,0)</f>
        <v>-4.1487572362333509</v>
      </c>
      <c r="K33" s="49">
        <f t="shared" ca="1" si="1"/>
        <v>-1.9507925886549152E-2</v>
      </c>
      <c r="L33" s="21"/>
      <c r="M33" s="21">
        <f ca="1">+HLOOKUP(M$6,DContriBimestralAdel!$AB$50:$AM$112,$A33,0)</f>
        <v>0.47643809644191909</v>
      </c>
      <c r="N33" s="21"/>
      <c r="O33" s="21">
        <f ca="1">+HLOOKUP(O$6,DContriBimestralAdel!$B$116:$M$156,$A33,0)</f>
        <v>2.1602796753628297</v>
      </c>
      <c r="P33" s="21">
        <f t="shared" ca="1" si="2"/>
        <v>1.0292395363120335E-2</v>
      </c>
    </row>
    <row r="34" spans="1:16" x14ac:dyDescent="0.25">
      <c r="A34">
        <v>26</v>
      </c>
      <c r="B34" s="8" t="s">
        <v>19</v>
      </c>
      <c r="C34" s="44">
        <f ca="1">+HLOOKUP(C$6,DContriBimestralAdel!$AO$50:$BM$112,$A34,0)</f>
        <v>0.6035083050510156</v>
      </c>
      <c r="D34" s="44"/>
      <c r="E34" s="44">
        <f ca="1">+HLOOKUP(E$6,DContriBimestralAdel!$O$160:$Z$200,$A34,0)</f>
        <v>-8.9093845200977739E-2</v>
      </c>
      <c r="F34" s="41">
        <f t="shared" ca="1" si="0"/>
        <v>-5.3768875507719633E-4</v>
      </c>
      <c r="G34" s="44"/>
      <c r="H34" s="44">
        <f ca="1">+HLOOKUP(H$6,DContriBimestralAdel!$AO$50:$BM$112,$A34,0)</f>
        <v>0.64771052133663853</v>
      </c>
      <c r="I34" s="44"/>
      <c r="J34" s="44">
        <f ca="1">+HLOOKUP(J$6,DContriBimestralAdel!$O$116:$Z$157,$A34,0)</f>
        <v>-7.5486543684580738</v>
      </c>
      <c r="K34" s="48">
        <f t="shared" ca="1" si="1"/>
        <v>-4.8893428563840734E-2</v>
      </c>
      <c r="L34" s="20"/>
      <c r="M34" s="20">
        <f ca="1">+HLOOKUP(M$6,DContriBimestralAdel!$AB$50:$AM$112,$A34,0)</f>
        <v>0.62452047527480681</v>
      </c>
      <c r="N34" s="20"/>
      <c r="O34" s="20">
        <f ca="1">+HLOOKUP(O$6,DContriBimestralAdel!$B$116:$M$156,$A34,0)</f>
        <v>-3.4999155827392485</v>
      </c>
      <c r="P34" s="20">
        <f t="shared" ca="1" si="2"/>
        <v>-2.1857689431540178E-2</v>
      </c>
    </row>
    <row r="35" spans="1:16" x14ac:dyDescent="0.25">
      <c r="A35">
        <v>27</v>
      </c>
      <c r="B35" s="9" t="s">
        <v>20</v>
      </c>
      <c r="C35" s="45">
        <f ca="1">+HLOOKUP(C$6,DContriBimestralAdel!$AO$50:$BM$112,$A35,0)</f>
        <v>1.9177840136371735</v>
      </c>
      <c r="D35" s="45"/>
      <c r="E35" s="45">
        <f ca="1">+HLOOKUP(E$6,DContriBimestralAdel!$O$160:$Z$200,$A35,0)</f>
        <v>0.43861044148934525</v>
      </c>
      <c r="F35" s="42">
        <f t="shared" ca="1" si="0"/>
        <v>8.4116009290260921E-3</v>
      </c>
      <c r="G35" s="45"/>
      <c r="H35" s="45">
        <f ca="1">+HLOOKUP(H$6,DContriBimestralAdel!$AO$50:$BM$112,$A35,0)</f>
        <v>1.9657772535972535</v>
      </c>
      <c r="I35" s="45"/>
      <c r="J35" s="45">
        <f ca="1">+HLOOKUP(J$6,DContriBimestralAdel!$O$116:$Z$157,$A35,0)</f>
        <v>-2.6885096481518218</v>
      </c>
      <c r="K35" s="49">
        <f t="shared" ca="1" si="1"/>
        <v>-5.2850111124136061E-2</v>
      </c>
      <c r="L35" s="21"/>
      <c r="M35" s="21">
        <f ca="1">+HLOOKUP(M$6,DContriBimestralAdel!$AB$50:$AM$112,$A35,0)</f>
        <v>1.9547394588453837</v>
      </c>
      <c r="N35" s="21"/>
      <c r="O35" s="21">
        <f ca="1">+HLOOKUP(O$6,DContriBimestralAdel!$B$116:$M$156,$A35,0)</f>
        <v>-0.70901181169483607</v>
      </c>
      <c r="P35" s="21">
        <f t="shared" ca="1" si="2"/>
        <v>-1.385933365107349E-2</v>
      </c>
    </row>
    <row r="36" spans="1:16" x14ac:dyDescent="0.25">
      <c r="A36">
        <v>28</v>
      </c>
      <c r="B36" s="8" t="s">
        <v>21</v>
      </c>
      <c r="C36" s="44">
        <f ca="1">+HLOOKUP(C$6,DContriBimestralAdel!$AO$50:$BM$112,$A36,0)</f>
        <v>0.44697069889470498</v>
      </c>
      <c r="D36" s="44"/>
      <c r="E36" s="44">
        <f ca="1">+HLOOKUP(E$6,DContriBimestralAdel!$O$160:$Z$200,$A36,0)</f>
        <v>2.498157213227131</v>
      </c>
      <c r="F36" s="41">
        <f t="shared" ca="1" si="0"/>
        <v>1.1166030755449792E-2</v>
      </c>
      <c r="G36" s="44"/>
      <c r="H36" s="44">
        <f ca="1">+HLOOKUP(H$6,DContriBimestralAdel!$AO$50:$BM$112,$A36,0)</f>
        <v>0.47552999031638921</v>
      </c>
      <c r="I36" s="44"/>
      <c r="J36" s="44">
        <f ca="1">+HLOOKUP(J$6,DContriBimestralAdel!$O$116:$Z$157,$A36,0)</f>
        <v>-4.3213058868507659</v>
      </c>
      <c r="K36" s="48">
        <f t="shared" ca="1" si="1"/>
        <v>-2.0549105465283005E-2</v>
      </c>
      <c r="L36" s="20"/>
      <c r="M36" s="20">
        <f ca="1">+HLOOKUP(M$6,DContriBimestralAdel!$AB$50:$AM$112,$A36,0)</f>
        <v>0.50325641424181289</v>
      </c>
      <c r="N36" s="20"/>
      <c r="O36" s="20">
        <f ca="1">+HLOOKUP(O$6,DContriBimestralAdel!$B$116:$M$156,$A36,0)</f>
        <v>-3.6078171536680514</v>
      </c>
      <c r="P36" s="20">
        <f t="shared" ca="1" si="2"/>
        <v>-1.8156571239950871E-2</v>
      </c>
    </row>
    <row r="37" spans="1:16" x14ac:dyDescent="0.25">
      <c r="A37">
        <v>29</v>
      </c>
      <c r="B37" s="9" t="s">
        <v>22</v>
      </c>
      <c r="C37" s="45">
        <f ca="1">+HLOOKUP(C$6,DContriBimestralAdel!$AO$50:$BM$112,$A37,0)</f>
        <v>4.9443114224696929</v>
      </c>
      <c r="D37" s="45"/>
      <c r="E37" s="45">
        <f ca="1">+HLOOKUP(E$6,DContriBimestralAdel!$O$160:$Z$200,$A37,0)</f>
        <v>13.260210807312149</v>
      </c>
      <c r="F37" s="42">
        <f t="shared" ca="1" si="0"/>
        <v>0.65562611758949529</v>
      </c>
      <c r="G37" s="45"/>
      <c r="H37" s="45">
        <f ca="1">+HLOOKUP(H$6,DContriBimestralAdel!$AO$50:$BM$112,$A37,0)</f>
        <v>3.9158441030315365</v>
      </c>
      <c r="I37" s="45"/>
      <c r="J37" s="45">
        <f ca="1">+HLOOKUP(J$6,DContriBimestralAdel!$O$116:$Z$157,$A37,0)</f>
        <v>42.02206705521192</v>
      </c>
      <c r="K37" s="49">
        <f t="shared" ca="1" si="1"/>
        <v>1.645518634753474</v>
      </c>
      <c r="L37" s="21"/>
      <c r="M37" s="21">
        <f ca="1">+HLOOKUP(M$6,DContriBimestralAdel!$AB$50:$AM$112,$A37,0)</f>
        <v>3.8344086518750471</v>
      </c>
      <c r="N37" s="21"/>
      <c r="O37" s="21">
        <f ca="1">+HLOOKUP(O$6,DContriBimestralAdel!$B$116:$M$156,$A37,0)</f>
        <v>37.895737248112709</v>
      </c>
      <c r="P37" s="21">
        <f t="shared" ca="1" si="2"/>
        <v>1.4530774277334686</v>
      </c>
    </row>
    <row r="38" spans="1:16" x14ac:dyDescent="0.25">
      <c r="A38">
        <v>30</v>
      </c>
      <c r="B38" s="8" t="s">
        <v>23</v>
      </c>
      <c r="C38" s="44">
        <f ca="1">+HLOOKUP(C$6,DContriBimestralAdel!$AO$50:$BM$112,$A38,0)</f>
        <v>7.0077901781563696</v>
      </c>
      <c r="D38" s="44"/>
      <c r="E38" s="44">
        <f ca="1">+HLOOKUP(E$6,DContriBimestralAdel!$O$160:$Z$200,$A38,0)</f>
        <v>-0.74119868623046159</v>
      </c>
      <c r="F38" s="41">
        <f t="shared" ca="1" si="0"/>
        <v>-5.1941648734282336E-2</v>
      </c>
      <c r="G38" s="44"/>
      <c r="H38" s="44">
        <f ca="1">+HLOOKUP(H$6,DContriBimestralAdel!$AO$50:$BM$112,$A38,0)</f>
        <v>7.1715189731105839</v>
      </c>
      <c r="I38" s="44"/>
      <c r="J38" s="44">
        <f ca="1">+HLOOKUP(J$6,DContriBimestralAdel!$O$116:$Z$157,$A38,0)</f>
        <v>-3.6754465940296939</v>
      </c>
      <c r="K38" s="48">
        <f t="shared" ca="1" si="1"/>
        <v>-0.26358534983738624</v>
      </c>
      <c r="L38" s="20"/>
      <c r="M38" s="20">
        <f ca="1">+HLOOKUP(M$6,DContriBimestralAdel!$AB$50:$AM$112,$A38,0)</f>
        <v>7.2074579006131598</v>
      </c>
      <c r="N38" s="20"/>
      <c r="O38" s="20">
        <f ca="1">+HLOOKUP(O$6,DContriBimestralAdel!$B$116:$M$156,$A38,0)</f>
        <v>-2.8583062480766159</v>
      </c>
      <c r="P38" s="20">
        <f t="shared" ca="1" si="2"/>
        <v>-0.20601121950071763</v>
      </c>
    </row>
    <row r="39" spans="1:16" x14ac:dyDescent="0.25">
      <c r="A39">
        <v>31</v>
      </c>
      <c r="B39" s="9" t="s">
        <v>24</v>
      </c>
      <c r="C39" s="45">
        <f ca="1">+HLOOKUP(C$6,DContriBimestralAdel!$AO$50:$BM$112,$A39,0)</f>
        <v>3.1383231430623444</v>
      </c>
      <c r="D39" s="45"/>
      <c r="E39" s="45">
        <f ca="1">+HLOOKUP(E$6,DContriBimestralAdel!$O$160:$Z$200,$A39,0)</f>
        <v>-0.97475029165823912</v>
      </c>
      <c r="F39" s="42">
        <f t="shared" ca="1" si="0"/>
        <v>-3.0590813990178219E-2</v>
      </c>
      <c r="G39" s="45"/>
      <c r="H39" s="45">
        <f ca="1">+HLOOKUP(H$6,DContriBimestralAdel!$AO$50:$BM$112,$A39,0)</f>
        <v>3.1091992655473191</v>
      </c>
      <c r="I39" s="45"/>
      <c r="J39" s="45">
        <f ca="1">+HLOOKUP(J$6,DContriBimestralAdel!$O$116:$Z$157,$A39,0)</f>
        <v>-0.73569896103428789</v>
      </c>
      <c r="K39" s="49">
        <f t="shared" ca="1" si="1"/>
        <v>-2.2874346693117338E-2</v>
      </c>
      <c r="L39" s="21"/>
      <c r="M39" s="21">
        <f ca="1">+HLOOKUP(M$6,DContriBimestralAdel!$AB$50:$AM$112,$A39,0)</f>
        <v>3.0434915954536601</v>
      </c>
      <c r="N39" s="21"/>
      <c r="O39" s="21">
        <f ca="1">+HLOOKUP(O$6,DContriBimestralAdel!$B$116:$M$156,$A39,0)</f>
        <v>4.0807648851652516</v>
      </c>
      <c r="P39" s="21">
        <f t="shared" ca="1" si="2"/>
        <v>0.12419773631022864</v>
      </c>
    </row>
    <row r="40" spans="1:16" x14ac:dyDescent="0.25">
      <c r="A40">
        <v>32</v>
      </c>
      <c r="B40" s="8" t="s">
        <v>25</v>
      </c>
      <c r="C40" s="44">
        <f ca="1">+HLOOKUP(C$6,DContriBimestralAdel!$AO$50:$BM$112,$A40,0)</f>
        <v>2.9879906557457132</v>
      </c>
      <c r="D40" s="44"/>
      <c r="E40" s="44">
        <f ca="1">+HLOOKUP(E$6,DContriBimestralAdel!$O$160:$Z$200,$A40,0)</f>
        <v>-0.43068804028497709</v>
      </c>
      <c r="F40" s="41">
        <f t="shared" ca="1" si="0"/>
        <v>-1.286891839912945E-2</v>
      </c>
      <c r="G40" s="44"/>
      <c r="H40" s="44">
        <f ca="1">+HLOOKUP(H$6,DContriBimestralAdel!$AO$50:$BM$112,$A40,0)</f>
        <v>2.9367659335623797</v>
      </c>
      <c r="I40" s="44"/>
      <c r="J40" s="44">
        <f ca="1">+HLOOKUP(J$6,DContriBimestralAdel!$O$116:$Z$157,$A40,0)</f>
        <v>0.60821574921041588</v>
      </c>
      <c r="K40" s="48">
        <f t="shared" ca="1" si="1"/>
        <v>1.7861872925372693E-2</v>
      </c>
      <c r="L40" s="20"/>
      <c r="M40" s="20">
        <f ca="1">+HLOOKUP(M$6,DContriBimestralAdel!$AB$50:$AM$112,$A40,0)</f>
        <v>2.9628906505384869</v>
      </c>
      <c r="N40" s="20"/>
      <c r="O40" s="20">
        <f ca="1">+HLOOKUP(O$6,DContriBimestralAdel!$B$116:$M$156,$A40,0)</f>
        <v>1.2263875560241075</v>
      </c>
      <c r="P40" s="20">
        <f t="shared" ca="1" si="2"/>
        <v>3.6336522236805731E-2</v>
      </c>
    </row>
    <row r="41" spans="1:16" x14ac:dyDescent="0.25">
      <c r="A41">
        <v>33</v>
      </c>
      <c r="B41" s="9" t="s">
        <v>26</v>
      </c>
      <c r="C41" s="45">
        <f ca="1">+HLOOKUP(C$6,DContriBimestralAdel!$AO$50:$BM$112,$A41,0)</f>
        <v>5.0014376444223689</v>
      </c>
      <c r="D41" s="45"/>
      <c r="E41" s="45">
        <f ca="1">+HLOOKUP(E$6,DContriBimestralAdel!$O$160:$Z$200,$A41,0)</f>
        <v>-5.7869127589032132</v>
      </c>
      <c r="F41" s="42">
        <f t="shared" ca="1" si="0"/>
        <v>-0.28942883317366641</v>
      </c>
      <c r="G41" s="45"/>
      <c r="H41" s="45">
        <f ca="1">+HLOOKUP(H$6,DContriBimestralAdel!$AO$50:$BM$112,$A41,0)</f>
        <v>4.968285330956566</v>
      </c>
      <c r="I41" s="45"/>
      <c r="J41" s="45">
        <f ca="1">+HLOOKUP(J$6,DContriBimestralAdel!$O$116:$Z$157,$A41,0)</f>
        <v>-5.8115600044318967</v>
      </c>
      <c r="K41" s="49">
        <f t="shared" ca="1" si="1"/>
        <v>-0.28873488319992868</v>
      </c>
      <c r="L41" s="21"/>
      <c r="M41" s="21">
        <f ca="1">+HLOOKUP(M$6,DContriBimestralAdel!$AB$50:$AM$112,$A41,0)</f>
        <v>5.0084695264848564</v>
      </c>
      <c r="N41" s="21"/>
      <c r="O41" s="21">
        <f ca="1">+HLOOKUP(O$6,DContriBimestralAdel!$B$116:$M$156,$A41,0)</f>
        <v>-5.6005846772603007</v>
      </c>
      <c r="P41" s="21">
        <f t="shared" ca="1" si="2"/>
        <v>-0.28050357686556243</v>
      </c>
    </row>
    <row r="42" spans="1:16" x14ac:dyDescent="0.25">
      <c r="A42">
        <v>34</v>
      </c>
      <c r="B42" s="8" t="s">
        <v>27</v>
      </c>
      <c r="C42" s="44">
        <f ca="1">+HLOOKUP(C$6,DContriBimestralAdel!$AO$50:$BM$112,$A42,0)</f>
        <v>3.0517042561926884</v>
      </c>
      <c r="D42" s="44"/>
      <c r="E42" s="44">
        <f ca="1">+HLOOKUP(E$6,DContriBimestralAdel!$O$160:$Z$200,$A42,0)</f>
        <v>0.24172770597587601</v>
      </c>
      <c r="F42" s="41">
        <f t="shared" ca="1" si="0"/>
        <v>7.3768146916627555E-3</v>
      </c>
      <c r="G42" s="44"/>
      <c r="H42" s="44">
        <f ca="1">+HLOOKUP(H$6,DContriBimestralAdel!$AO$50:$BM$112,$A42,0)</f>
        <v>3.1268134557730516</v>
      </c>
      <c r="I42" s="44"/>
      <c r="J42" s="44">
        <f ca="1">+HLOOKUP(J$6,DContriBimestralAdel!$O$116:$Z$157,$A42,0)</f>
        <v>-2.8401011241395366</v>
      </c>
      <c r="K42" s="48">
        <f t="shared" ca="1" si="1"/>
        <v>-8.8804664107156733E-2</v>
      </c>
      <c r="L42" s="20"/>
      <c r="M42" s="20">
        <f ca="1">+HLOOKUP(M$6,DContriBimestralAdel!$AB$50:$AM$112,$A42,0)</f>
        <v>3.1089182450043773</v>
      </c>
      <c r="N42" s="20"/>
      <c r="O42" s="20">
        <f ca="1">+HLOOKUP(O$6,DContriBimestralAdel!$B$116:$M$156,$A42,0)</f>
        <v>0.96663333984234612</v>
      </c>
      <c r="P42" s="20">
        <f t="shared" ca="1" si="2"/>
        <v>3.0051840264653865E-2</v>
      </c>
    </row>
    <row r="43" spans="1:16" x14ac:dyDescent="0.25">
      <c r="A43">
        <v>35</v>
      </c>
      <c r="B43" s="9" t="s">
        <v>28</v>
      </c>
      <c r="C43" s="45">
        <f ca="1">+HLOOKUP(C$6,DContriBimestralAdel!$AO$50:$BM$112,$A43,0)</f>
        <v>4.1900539507422057</v>
      </c>
      <c r="D43" s="45"/>
      <c r="E43" s="45">
        <f ca="1">+HLOOKUP(E$6,DContriBimestralAdel!$O$160:$Z$200,$A43,0)</f>
        <v>-3.426073195966211</v>
      </c>
      <c r="F43" s="42">
        <f t="shared" ca="1" si="0"/>
        <v>-0.14355431530290197</v>
      </c>
      <c r="G43" s="45"/>
      <c r="H43" s="45">
        <f ca="1">+HLOOKUP(H$6,DContriBimestralAdel!$AO$50:$BM$112,$A43,0)</f>
        <v>4.0843755910323818</v>
      </c>
      <c r="I43" s="45"/>
      <c r="J43" s="45">
        <f ca="1">+HLOOKUP(J$6,DContriBimestralAdel!$O$116:$Z$157,$A43,0)</f>
        <v>-1.6097932556193797</v>
      </c>
      <c r="K43" s="49">
        <f t="shared" ca="1" si="1"/>
        <v>-6.5750002798603463E-2</v>
      </c>
      <c r="L43" s="21"/>
      <c r="M43" s="21">
        <f ca="1">+HLOOKUP(M$6,DContriBimestralAdel!$AB$50:$AM$112,$A43,0)</f>
        <v>3.9135726824582071</v>
      </c>
      <c r="N43" s="21"/>
      <c r="O43" s="21">
        <f ca="1">+HLOOKUP(O$6,DContriBimestralAdel!$B$116:$M$156,$A43,0)</f>
        <v>0.70117871409780719</v>
      </c>
      <c r="P43" s="21">
        <f t="shared" ca="1" si="2"/>
        <v>2.7441138610143516E-2</v>
      </c>
    </row>
    <row r="44" spans="1:16" ht="30" x14ac:dyDescent="0.25">
      <c r="A44">
        <v>36</v>
      </c>
      <c r="B44" s="8" t="s">
        <v>52</v>
      </c>
      <c r="C44" s="44">
        <f ca="1">+HLOOKUP(C$6,DContriBimestralAdel!$AO$50:$BM$112,$A44,0)</f>
        <v>9.4646107609947219</v>
      </c>
      <c r="D44" s="44"/>
      <c r="E44" s="44">
        <f ca="1">+HLOOKUP(E$6,DContriBimestralAdel!$O$160:$Z$200,$A44,0)</f>
        <v>1.2941011764959711</v>
      </c>
      <c r="F44" s="41">
        <f t="shared" ca="1" si="0"/>
        <v>0.12248163920879698</v>
      </c>
      <c r="G44" s="44"/>
      <c r="H44" s="44">
        <f ca="1">+HLOOKUP(H$6,DContriBimestralAdel!$AO$50:$BM$112,$A44,0)</f>
        <v>9.2601359424098799</v>
      </c>
      <c r="I44" s="44"/>
      <c r="J44" s="44">
        <f ca="1">+HLOOKUP(J$6,DContriBimestralAdel!$O$116:$Z$157,$A44,0)</f>
        <v>2.8176303515089103</v>
      </c>
      <c r="K44" s="48">
        <f t="shared" ca="1" si="1"/>
        <v>0.26091640090432644</v>
      </c>
      <c r="L44" s="20"/>
      <c r="M44" s="20">
        <f ca="1">+HLOOKUP(M$6,DContriBimestralAdel!$AB$50:$AM$112,$A44,0)</f>
        <v>9.2457811105126932</v>
      </c>
      <c r="N44" s="20"/>
      <c r="O44" s="20">
        <f ca="1">+HLOOKUP(O$6,DContriBimestralAdel!$B$116:$M$156,$A44,0)</f>
        <v>5.7292453776408507</v>
      </c>
      <c r="P44" s="20">
        <f t="shared" ca="1" si="2"/>
        <v>0.52971348690083941</v>
      </c>
    </row>
    <row r="45" spans="1:16" x14ac:dyDescent="0.25">
      <c r="A45">
        <v>37</v>
      </c>
      <c r="B45" s="9" t="s">
        <v>53</v>
      </c>
      <c r="C45" s="45">
        <f ca="1">+HLOOKUP(C$6,DContriBimestralAdel!$AO$50:$BM$112,$A45,0)</f>
        <v>4.0645646030414904</v>
      </c>
      <c r="D45" s="45"/>
      <c r="E45" s="45">
        <f ca="1">+HLOOKUP(E$6,DContriBimestralAdel!$O$160:$Z$200,$A45,0)</f>
        <v>1.7290994162991495</v>
      </c>
      <c r="F45" s="42">
        <f t="shared" ca="1" si="0"/>
        <v>7.0280362826292242E-2</v>
      </c>
      <c r="G45" s="45"/>
      <c r="H45" s="45">
        <f ca="1">+HLOOKUP(H$6,DContriBimestralAdel!$AO$50:$BM$112,$A45,0)</f>
        <v>4.1250706542499529</v>
      </c>
      <c r="I45" s="45"/>
      <c r="J45" s="45">
        <f ca="1">+HLOOKUP(J$6,DContriBimestralAdel!$O$116:$Z$157,$A45,0)</f>
        <v>-0.45352669486558739</v>
      </c>
      <c r="K45" s="49">
        <f t="shared" ca="1" si="1"/>
        <v>-1.8708296599090072E-2</v>
      </c>
      <c r="L45" s="21"/>
      <c r="M45" s="21">
        <f ca="1">+HLOOKUP(M$6,DContriBimestralAdel!$AB$50:$AM$112,$A45,0)</f>
        <v>4.155491168692147</v>
      </c>
      <c r="N45" s="21"/>
      <c r="O45" s="21">
        <f ca="1">+HLOOKUP(O$6,DContriBimestralAdel!$B$116:$M$156,$A45,0)</f>
        <v>3.3819482221981474</v>
      </c>
      <c r="P45" s="21">
        <f t="shared" ca="1" si="2"/>
        <v>0.1405365597031851</v>
      </c>
    </row>
    <row r="46" spans="1:16" x14ac:dyDescent="0.25">
      <c r="A46">
        <v>38</v>
      </c>
      <c r="B46" s="8" t="s">
        <v>31</v>
      </c>
      <c r="C46" s="44">
        <f ca="1">+HLOOKUP(C$6,DContriBimestralAdel!$AO$50:$BM$112,$A46,0)</f>
        <v>22.385281804008027</v>
      </c>
      <c r="D46" s="44"/>
      <c r="E46" s="44">
        <f ca="1">+HLOOKUP(E$6,DContriBimestralAdel!$O$160:$Z$200,$A46,0)</f>
        <v>-1.3231812156312373</v>
      </c>
      <c r="F46" s="41">
        <f t="shared" ca="1" si="0"/>
        <v>-0.29619784389675158</v>
      </c>
      <c r="G46" s="44"/>
      <c r="H46" s="44">
        <f ca="1">+HLOOKUP(H$6,DContriBimestralAdel!$AO$50:$BM$112,$A46,0)</f>
        <v>23.823944889137856</v>
      </c>
      <c r="I46" s="44"/>
      <c r="J46" s="44">
        <f ca="1">+HLOOKUP(J$6,DContriBimestralAdel!$O$116:$Z$157,$A46,0)</f>
        <v>-7.9206871203355718</v>
      </c>
      <c r="K46" s="48">
        <f t="shared" ca="1" si="1"/>
        <v>-1.8870201343897868</v>
      </c>
      <c r="L46" s="20"/>
      <c r="M46" s="20">
        <f ca="1">+HLOOKUP(M$6,DContriBimestralAdel!$AB$50:$AM$112,$A46,0)</f>
        <v>23.417930732038197</v>
      </c>
      <c r="N46" s="20"/>
      <c r="O46" s="20">
        <f ca="1">+HLOOKUP(O$6,DContriBimestralAdel!$B$116:$M$156,$A46,0)</f>
        <v>-1.487735542115928</v>
      </c>
      <c r="P46" s="20">
        <f t="shared" ca="1" si="2"/>
        <v>-0.34839687872862096</v>
      </c>
    </row>
    <row r="47" spans="1:16" x14ac:dyDescent="0.25">
      <c r="A47">
        <v>39</v>
      </c>
      <c r="B47" s="9" t="s">
        <v>32</v>
      </c>
      <c r="C47" s="45">
        <f ca="1">+HLOOKUP(C$6,DContriBimestralAdel!$AO$50:$BM$112,$A47,0)</f>
        <v>0.91981851026710615</v>
      </c>
      <c r="D47" s="45"/>
      <c r="E47" s="45">
        <f ca="1">+HLOOKUP(E$6,DContriBimestralAdel!$O$160:$Z$200,$A47,0)</f>
        <v>-2.4221822138808733</v>
      </c>
      <c r="F47" s="42">
        <f t="shared" ca="1" si="0"/>
        <v>-2.2279680355673862E-2</v>
      </c>
      <c r="G47" s="45"/>
      <c r="H47" s="45">
        <f ca="1">+HLOOKUP(H$6,DContriBimestralAdel!$AO$50:$BM$112,$A47,0)</f>
        <v>0.94650932213402339</v>
      </c>
      <c r="I47" s="45"/>
      <c r="J47" s="45">
        <f ca="1">+HLOOKUP(J$6,DContriBimestralAdel!$O$116:$Z$157,$A47,0)</f>
        <v>-5.8270033126740373</v>
      </c>
      <c r="K47" s="49">
        <f t="shared" ca="1" si="1"/>
        <v>-5.5153129555518113E-2</v>
      </c>
      <c r="L47" s="21"/>
      <c r="M47" s="21">
        <f ca="1">+HLOOKUP(M$6,DContriBimestralAdel!$AB$50:$AM$112,$A47,0)</f>
        <v>1.0175253922866467</v>
      </c>
      <c r="N47" s="21"/>
      <c r="O47" s="21">
        <f ca="1">+HLOOKUP(O$6,DContriBimestralAdel!$B$116:$M$156,$A47,0)</f>
        <v>-3.2362043547003623</v>
      </c>
      <c r="P47" s="21">
        <f t="shared" ca="1" si="2"/>
        <v>-3.2929201055362407E-2</v>
      </c>
    </row>
    <row r="48" spans="1:16" x14ac:dyDescent="0.25">
      <c r="A48">
        <v>40</v>
      </c>
      <c r="B48" s="84" t="s">
        <v>33</v>
      </c>
      <c r="C48" s="44">
        <f ca="1">+HLOOKUP(C$6,DContriBimestralAdel!$AO$50:$BM$112,$A48,0)</f>
        <v>3.5457458079898134</v>
      </c>
      <c r="D48" s="44"/>
      <c r="E48" s="44">
        <f ca="1">+HLOOKUP(E$6,DContriBimestralAdel!$O$160:$Z$200,$A48,0)</f>
        <v>-2.0160505420474379</v>
      </c>
      <c r="F48" s="41">
        <f t="shared" ca="1" si="0"/>
        <v>-7.1484027581602938E-2</v>
      </c>
      <c r="G48" s="44"/>
      <c r="H48" s="44">
        <f ca="1">+HLOOKUP(H$6,DContriBimestralAdel!$AO$50:$BM$112,$A48,0)</f>
        <v>3.4091715543340428</v>
      </c>
      <c r="I48" s="44"/>
      <c r="J48" s="44">
        <f ca="1">+HLOOKUP(J$6,DContriBimestralAdel!$O$116:$Z$157,$A48,0)</f>
        <v>1.2072728264491275</v>
      </c>
      <c r="K48" s="48">
        <f t="shared" ca="1" si="1"/>
        <v>4.1158001782508252E-2</v>
      </c>
      <c r="L48" s="44"/>
      <c r="M48" s="44">
        <f ca="1">+HLOOKUP(M$6,DContriBimestralAdel!$AB$50:$AM$112,$A48,0)</f>
        <v>3.5155413364938823</v>
      </c>
      <c r="N48" s="44"/>
      <c r="O48" s="44">
        <f ca="1">+HLOOKUP(O$6,DContriBimestralAdel!$B$116:$M$156,$A48,0)</f>
        <v>2.0701032194218953</v>
      </c>
      <c r="P48" s="44">
        <f t="shared" ca="1" si="2"/>
        <v>7.2775334386867396E-2</v>
      </c>
    </row>
    <row r="49" spans="1:16" x14ac:dyDescent="0.25">
      <c r="B49" s="99" t="s">
        <v>74</v>
      </c>
      <c r="C49" s="58"/>
      <c r="D49" s="58"/>
      <c r="E49" s="58"/>
      <c r="F49" s="65">
        <f ca="1">+F27-SUM(F28:F48)</f>
        <v>0.12632626827730595</v>
      </c>
      <c r="G49" s="58"/>
      <c r="H49" s="58"/>
      <c r="I49" s="58"/>
      <c r="J49" s="58"/>
      <c r="K49" s="59">
        <f ca="1">+K27-SUM(K28:K48)</f>
        <v>-0.14746352334523627</v>
      </c>
      <c r="L49" s="58"/>
      <c r="M49" s="58"/>
      <c r="N49" s="58"/>
      <c r="O49" s="58"/>
      <c r="P49" s="58">
        <f ca="1">+P27-SUM(P28:P48)</f>
        <v>1.5722954049834925E-9</v>
      </c>
    </row>
    <row r="50" spans="1:16" ht="15.75" thickBot="1" x14ac:dyDescent="0.3">
      <c r="B50" s="97" t="s">
        <v>78</v>
      </c>
      <c r="C50" s="94"/>
      <c r="D50" s="94"/>
      <c r="E50" s="94"/>
      <c r="F50" s="95">
        <f ca="1">SUM(F28:F48)</f>
        <v>0.11619979744637454</v>
      </c>
      <c r="G50" s="94"/>
      <c r="H50" s="94"/>
      <c r="I50" s="94"/>
      <c r="J50" s="94"/>
      <c r="K50" s="96">
        <f ca="1">SUM(K28:K48)</f>
        <v>-0.57344407518650209</v>
      </c>
      <c r="L50" s="94"/>
      <c r="M50" s="94"/>
      <c r="N50" s="94"/>
      <c r="O50" s="94"/>
      <c r="P50" s="94">
        <f ca="1">SUM(P28:P48)</f>
        <v>1.7384841414828363</v>
      </c>
    </row>
    <row r="51" spans="1:16" ht="15.75" thickTop="1" x14ac:dyDescent="0.25">
      <c r="A51">
        <v>19</v>
      </c>
      <c r="B51" s="103" t="s">
        <v>50</v>
      </c>
      <c r="C51" s="87">
        <f ca="1">+HLOOKUP(C$6,DContriBimestralAdel!$AO$50:$BM$112,$A51,0)</f>
        <v>99.999999999999986</v>
      </c>
      <c r="D51" s="87"/>
      <c r="E51" s="87">
        <f ca="1">+HLOOKUP(E$6,DContriBimestralAdel!$O$160:$Z$200,$A51,0)</f>
        <v>0.24252606572368052</v>
      </c>
      <c r="F51" s="88">
        <f t="shared" ca="1" si="0"/>
        <v>0.24252606572368049</v>
      </c>
      <c r="G51" s="87"/>
      <c r="H51" s="87">
        <f ca="1">+HLOOKUP(H$6,DContriBimestralAdel!$AO$50:$BM$112,$A51,0)</f>
        <v>100</v>
      </c>
      <c r="I51" s="87"/>
      <c r="J51" s="87">
        <f ca="1">+HLOOKUP(J$6,DContriBimestralAdel!$O$116:$Z$157,$A51,0)</f>
        <v>-0.72090759853173836</v>
      </c>
      <c r="K51" s="89">
        <f t="shared" ca="1" si="1"/>
        <v>-0.72090759853173836</v>
      </c>
      <c r="L51" s="90"/>
      <c r="M51" s="90">
        <f ca="1">+HLOOKUP(M$6,DContriBimestralAdel!$AB$50:$AM$112,$A51,0)</f>
        <v>99.999999999999986</v>
      </c>
      <c r="N51" s="90"/>
      <c r="O51" s="90">
        <f ca="1">+HLOOKUP(O$6,DContriBimestralAdel!$B$116:$M$156,$A51,0)</f>
        <v>1.7384841430551319</v>
      </c>
      <c r="P51" s="90">
        <f t="shared" ca="1" si="2"/>
        <v>1.7384841430551317</v>
      </c>
    </row>
    <row r="52" spans="1:16" x14ac:dyDescent="0.25">
      <c r="A52">
        <v>38</v>
      </c>
      <c r="B52" s="8" t="s">
        <v>31</v>
      </c>
      <c r="C52" s="52">
        <f ca="1">+HLOOKUP(C$6,DContriBimestralAdel!$AO$50:$BM$112,$A52,0)</f>
        <v>22.385281804008027</v>
      </c>
      <c r="D52" s="52"/>
      <c r="E52" s="52">
        <f ca="1">+HLOOKUP(E$6,DContriBimestralAdel!$O$160:$Z$200,$A52,0)</f>
        <v>-1.3231812156312373</v>
      </c>
      <c r="F52" s="62">
        <f t="shared" ca="1" si="0"/>
        <v>-0.29619784389675158</v>
      </c>
      <c r="G52" s="52"/>
      <c r="H52" s="52">
        <f ca="1">+HLOOKUP(H$6,DContriBimestralAdel!$AO$50:$BM$112,$A52,0)</f>
        <v>23.823944889137856</v>
      </c>
      <c r="I52" s="52"/>
      <c r="J52" s="52">
        <f ca="1">+HLOOKUP(J$6,DContriBimestralAdel!$O$116:$Z$157,$A52,0)</f>
        <v>-7.9206871203355718</v>
      </c>
      <c r="K52" s="108">
        <f t="shared" ca="1" si="1"/>
        <v>-1.8870201343897868</v>
      </c>
      <c r="L52" s="15"/>
      <c r="M52" s="15">
        <f ca="1">+HLOOKUP(M$6,DContriBimestralAdel!$AB$50:$AM$112,$A52,0)</f>
        <v>23.417930732038197</v>
      </c>
      <c r="N52" s="15"/>
      <c r="O52" s="15">
        <f ca="1">+HLOOKUP(O$6,DContriBimestralAdel!$B$116:$M$156,$A52,0)</f>
        <v>-1.487735542115928</v>
      </c>
      <c r="P52" s="15">
        <f t="shared" ca="1" si="2"/>
        <v>-0.34839687872862096</v>
      </c>
    </row>
    <row r="53" spans="1:16" x14ac:dyDescent="0.25">
      <c r="A53">
        <v>41</v>
      </c>
      <c r="B53" s="81" t="s">
        <v>34</v>
      </c>
      <c r="C53" s="54">
        <f ca="1">+HLOOKUP(C$6,DContriBimestralAdel!$AO$50:$BM$112,$A53,0)</f>
        <v>77.614718195991955</v>
      </c>
      <c r="D53" s="54"/>
      <c r="E53" s="54">
        <f ca="1">+HLOOKUP(E$6,DContriBimestralAdel!$O$160:$Z$200,$A53,0)</f>
        <v>0.70398351506607071</v>
      </c>
      <c r="F53" s="63">
        <f t="shared" ca="1" si="0"/>
        <v>0.54639482136476936</v>
      </c>
      <c r="G53" s="54"/>
      <c r="H53" s="54">
        <f ca="1">+HLOOKUP(H$6,DContriBimestralAdel!$AO$50:$BM$112,$A53,0)</f>
        <v>76.176055110862137</v>
      </c>
      <c r="I53" s="54"/>
      <c r="J53" s="54">
        <f ca="1">+HLOOKUP(J$6,DContriBimestralAdel!$O$116:$Z$157,$A53,0)</f>
        <v>1.7291132294962495</v>
      </c>
      <c r="K53" s="109">
        <f t="shared" ca="1" si="1"/>
        <v>1.317170246630271</v>
      </c>
      <c r="L53" s="54"/>
      <c r="M53" s="54">
        <f ca="1">+HLOOKUP(M$6,DContriBimestralAdel!$AB$50:$AM$112,$A53,0)</f>
        <v>76.582069267961785</v>
      </c>
      <c r="N53" s="54"/>
      <c r="O53" s="54">
        <f ca="1">+HLOOKUP(O$6,DContriBimestralAdel!$B$116:$M$156,$A53,0)</f>
        <v>2.7250256384322142</v>
      </c>
      <c r="P53" s="54">
        <f t="shared" ca="1" si="2"/>
        <v>2.086881021993876</v>
      </c>
    </row>
    <row r="54" spans="1:16" x14ac:dyDescent="0.25">
      <c r="B54" s="6" t="s">
        <v>74</v>
      </c>
      <c r="C54" s="56"/>
      <c r="D54" s="56"/>
      <c r="E54" s="56"/>
      <c r="F54" s="64">
        <f ca="1">+F51-SUM(F52:F53)</f>
        <v>-7.6709117443372887E-3</v>
      </c>
      <c r="G54" s="56"/>
      <c r="H54" s="56"/>
      <c r="I54" s="56"/>
      <c r="J54" s="56"/>
      <c r="K54" s="110">
        <f ca="1">+K51-SUM(K52:K53)</f>
        <v>-0.15105771077222263</v>
      </c>
      <c r="L54" s="56"/>
      <c r="M54" s="56"/>
      <c r="N54" s="56"/>
      <c r="O54" s="56"/>
      <c r="P54" s="56">
        <f ca="1">+P51-SUM(P52:P53)</f>
        <v>-2.1012347417581623E-10</v>
      </c>
    </row>
    <row r="55" spans="1:16" ht="15.75" thickBot="1" x14ac:dyDescent="0.3">
      <c r="B55" s="97" t="s">
        <v>78</v>
      </c>
      <c r="C55" s="94"/>
      <c r="D55" s="94"/>
      <c r="E55" s="94"/>
      <c r="F55" s="95">
        <f ca="1">SUM(F52:F53)</f>
        <v>0.25019697746801778</v>
      </c>
      <c r="G55" s="94"/>
      <c r="H55" s="94"/>
      <c r="I55" s="94"/>
      <c r="J55" s="94"/>
      <c r="K55" s="96">
        <f ca="1">SUM(K52:K53)</f>
        <v>-0.56984988775951573</v>
      </c>
      <c r="L55" s="94"/>
      <c r="M55" s="94"/>
      <c r="N55" s="94"/>
      <c r="O55" s="94"/>
      <c r="P55" s="94">
        <f ca="1">SUM(P52:P53)</f>
        <v>1.7384841432652551</v>
      </c>
    </row>
    <row r="56" spans="1:16" ht="19.5" thickTop="1" x14ac:dyDescent="0.3">
      <c r="B56" s="82" t="s">
        <v>60</v>
      </c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122">
        <f>'Contri SEMESTRAL_prueba'!P88+1</f>
        <v>7</v>
      </c>
    </row>
    <row r="59" spans="1:16" ht="26.25" x14ac:dyDescent="0.4">
      <c r="B59" s="532" t="s">
        <v>166</v>
      </c>
      <c r="C59" s="532"/>
      <c r="D59" s="532"/>
      <c r="E59" s="532"/>
      <c r="F59" s="532"/>
      <c r="G59" s="532"/>
      <c r="H59" s="532"/>
      <c r="I59" s="532"/>
      <c r="J59" s="532"/>
      <c r="K59" s="532"/>
      <c r="L59" s="532"/>
      <c r="M59" s="532"/>
      <c r="N59" s="532"/>
      <c r="O59" s="532"/>
      <c r="P59" s="532"/>
    </row>
    <row r="60" spans="1:16" x14ac:dyDescent="0.25">
      <c r="B60"/>
    </row>
    <row r="61" spans="1:16" x14ac:dyDescent="0.25">
      <c r="B61" s="22"/>
      <c r="C61" s="533" t="s">
        <v>57</v>
      </c>
      <c r="D61" s="533"/>
      <c r="E61" s="533"/>
      <c r="F61" s="533"/>
      <c r="G61" s="533"/>
      <c r="H61" s="533"/>
      <c r="I61" s="533"/>
      <c r="J61" s="533"/>
      <c r="K61" s="534"/>
      <c r="L61" s="22"/>
      <c r="M61" s="535" t="s">
        <v>56</v>
      </c>
      <c r="N61" s="535"/>
      <c r="O61" s="535"/>
      <c r="P61" s="535"/>
    </row>
    <row r="62" spans="1:16" ht="45" x14ac:dyDescent="0.25">
      <c r="B62" s="23"/>
      <c r="C62" s="24" t="s">
        <v>102</v>
      </c>
      <c r="D62" s="25"/>
      <c r="E62" s="24" t="s">
        <v>67</v>
      </c>
      <c r="F62" s="24" t="s">
        <v>55</v>
      </c>
      <c r="G62" s="25"/>
      <c r="H62" s="24" t="s">
        <v>102</v>
      </c>
      <c r="I62" s="25"/>
      <c r="J62" s="24" t="s">
        <v>58</v>
      </c>
      <c r="K62" s="47" t="s">
        <v>55</v>
      </c>
      <c r="L62" s="26"/>
      <c r="M62" s="27" t="s">
        <v>102</v>
      </c>
      <c r="N62" s="28"/>
      <c r="O62" s="27" t="s">
        <v>58</v>
      </c>
      <c r="P62" s="27" t="s">
        <v>55</v>
      </c>
    </row>
    <row r="63" spans="1:16" x14ac:dyDescent="0.25">
      <c r="B63" s="29"/>
      <c r="C63" s="503" t="str">
        <f>C6</f>
        <v>2025-III</v>
      </c>
      <c r="D63" s="30"/>
      <c r="E63" s="536" t="str">
        <f>$R$11</f>
        <v>Octubre-Noviembre 2025</v>
      </c>
      <c r="F63" s="536"/>
      <c r="G63" s="30"/>
      <c r="H63" s="503" t="str">
        <f>H6</f>
        <v>2024-IV</v>
      </c>
      <c r="I63" s="30"/>
      <c r="J63" s="536" t="str">
        <f>$R$11</f>
        <v>Octubre-Noviembre 2025</v>
      </c>
      <c r="K63" s="538"/>
      <c r="L63" s="29"/>
      <c r="M63" s="504" t="str">
        <f>M6</f>
        <v>2024-IV</v>
      </c>
      <c r="N63" s="31"/>
      <c r="O63" s="539" t="str">
        <f>$R$11</f>
        <v>Octubre-Noviembre 2025</v>
      </c>
      <c r="P63" s="539"/>
    </row>
    <row r="64" spans="1:16" x14ac:dyDescent="0.25">
      <c r="A64">
        <v>42</v>
      </c>
      <c r="B64" s="103" t="s">
        <v>70</v>
      </c>
      <c r="C64" s="87">
        <f ca="1">+HLOOKUP(C$6,DContriBimestralAdel!$AO$50:$BM$112,$A64,0)</f>
        <v>99.999999999999972</v>
      </c>
      <c r="D64" s="87"/>
      <c r="E64" s="87">
        <f ca="1">E53</f>
        <v>0.70398351506607071</v>
      </c>
      <c r="F64" s="88">
        <f t="shared" ref="F64:F85" ca="1" si="3">+(C64/100)*E64</f>
        <v>0.70398351506607049</v>
      </c>
      <c r="G64" s="87"/>
      <c r="H64" s="87">
        <f ca="1">+HLOOKUP(H$6,DContriBimestralAdel!$AO$50:$BM$112,$A64,0)</f>
        <v>100</v>
      </c>
      <c r="I64" s="87"/>
      <c r="J64" s="87">
        <f ca="1">J53</f>
        <v>1.7291132294962495</v>
      </c>
      <c r="K64" s="89">
        <f t="shared" ref="K64:K85" ca="1" si="4">+(H64/100)*J64</f>
        <v>1.7291132294962495</v>
      </c>
      <c r="L64" s="90"/>
      <c r="M64" s="87">
        <f ca="1">+HLOOKUP(M$6,DContriBimestralAdel!$AB$50:$AM$112,$A64,0)</f>
        <v>99.999999999999986</v>
      </c>
      <c r="N64" s="90"/>
      <c r="O64" s="90">
        <f ca="1">O53</f>
        <v>2.7250256384322142</v>
      </c>
      <c r="P64" s="90">
        <f t="shared" ref="P64:P85" ca="1" si="5">+(M64/100)*O64</f>
        <v>2.7250256384322138</v>
      </c>
    </row>
    <row r="65" spans="1:16" x14ac:dyDescent="0.25">
      <c r="A65">
        <v>43</v>
      </c>
      <c r="B65" s="8" t="s">
        <v>13</v>
      </c>
      <c r="C65" s="44">
        <f ca="1">+HLOOKUP(C$6,DContriBimestralAdel!$AO$50:$BM$112,$A65,0)</f>
        <v>24.963464892708245</v>
      </c>
      <c r="D65" s="44"/>
      <c r="E65" s="20">
        <f t="shared" ref="E65:E85" ca="1" si="6">E28</f>
        <v>-3.9627873775600619E-2</v>
      </c>
      <c r="F65" s="41">
        <f t="shared" ca="1" si="3"/>
        <v>-9.892490357698798E-3</v>
      </c>
      <c r="G65" s="44"/>
      <c r="H65" s="20">
        <f ca="1">+HLOOKUP(H$6,DContriBimestralAdel!$AO$50:$BM$112,$A65,0)</f>
        <v>24.91306312905995</v>
      </c>
      <c r="I65" s="20"/>
      <c r="J65" s="20">
        <f t="shared" ref="J65:J85" ca="1" si="7">J28</f>
        <v>1.3512820382229904</v>
      </c>
      <c r="K65" s="48">
        <f t="shared" ca="1" si="4"/>
        <v>0.33664574723414165</v>
      </c>
      <c r="L65" s="20"/>
      <c r="M65" s="20">
        <f ca="1">+HLOOKUP(M$6,DContriBimestralAdel!$AB$50:$AM$112,$A65,0)</f>
        <v>25.189726298438046</v>
      </c>
      <c r="N65" s="20"/>
      <c r="O65" s="20">
        <f t="shared" ref="O65:O85" ca="1" si="8">O28</f>
        <v>-7.3347013897389957E-2</v>
      </c>
      <c r="P65" s="20">
        <f t="shared" ca="1" si="5"/>
        <v>-1.8475912048829847E-2</v>
      </c>
    </row>
    <row r="66" spans="1:16" x14ac:dyDescent="0.25">
      <c r="A66">
        <v>44</v>
      </c>
      <c r="B66" s="9" t="s">
        <v>14</v>
      </c>
      <c r="C66" s="45">
        <f ca="1">+HLOOKUP(C$6,DContriBimestralAdel!$AO$50:$BM$112,$A66,0)</f>
        <v>6.1561421759475303</v>
      </c>
      <c r="D66" s="45"/>
      <c r="E66" s="45">
        <f t="shared" ca="1" si="6"/>
        <v>2.4430906690060255</v>
      </c>
      <c r="F66" s="42">
        <f t="shared" ca="1" si="3"/>
        <v>0.15040013507131861</v>
      </c>
      <c r="G66" s="45"/>
      <c r="H66" s="45">
        <f ca="1">+HLOOKUP(H$6,DContriBimestralAdel!$AO$50:$BM$112,$A66,0)</f>
        <v>6.2934124547445176</v>
      </c>
      <c r="I66" s="45"/>
      <c r="J66" s="45">
        <f t="shared" ca="1" si="7"/>
        <v>1.3978542804958067</v>
      </c>
      <c r="K66" s="49">
        <f t="shared" ca="1" si="4"/>
        <v>8.797273538790247E-2</v>
      </c>
      <c r="L66" s="21"/>
      <c r="M66" s="45">
        <f ca="1">+HLOOKUP(M$6,DContriBimestralAdel!$AB$50:$AM$112,$A66,0)</f>
        <v>6.3800775361782911</v>
      </c>
      <c r="N66" s="21"/>
      <c r="O66" s="21">
        <f t="shared" ca="1" si="8"/>
        <v>3.9340062790037109</v>
      </c>
      <c r="P66" s="21">
        <f t="shared" ca="1" si="5"/>
        <v>0.25099265087855921</v>
      </c>
    </row>
    <row r="67" spans="1:16" x14ac:dyDescent="0.25">
      <c r="A67">
        <v>45</v>
      </c>
      <c r="B67" s="8" t="s">
        <v>15</v>
      </c>
      <c r="C67" s="44">
        <f ca="1">+HLOOKUP(C$6,DContriBimestralAdel!$AO$50:$BM$112,$A67,0)</f>
        <v>0.60959851499333007</v>
      </c>
      <c r="D67" s="44"/>
      <c r="E67" s="44">
        <f t="shared" ca="1" si="6"/>
        <v>3.6334328017307627</v>
      </c>
      <c r="F67" s="41">
        <f t="shared" ca="1" si="3"/>
        <v>2.2149352402631276E-2</v>
      </c>
      <c r="G67" s="44"/>
      <c r="H67" s="44">
        <f ca="1">+HLOOKUP(H$6,DContriBimestralAdel!$AO$50:$BM$112,$A67,0)</f>
        <v>0.65056421548091492</v>
      </c>
      <c r="I67" s="44"/>
      <c r="J67" s="44">
        <f t="shared" ca="1" si="7"/>
        <v>-1.73988688242693</v>
      </c>
      <c r="K67" s="48">
        <f t="shared" ca="1" si="4"/>
        <v>-1.1319081446916105E-2</v>
      </c>
      <c r="L67" s="20"/>
      <c r="M67" s="44">
        <f ca="1">+HLOOKUP(M$6,DContriBimestralAdel!$AB$50:$AM$112,$A67,0)</f>
        <v>0.64061997811266225</v>
      </c>
      <c r="N67" s="20"/>
      <c r="O67" s="20">
        <f t="shared" ca="1" si="8"/>
        <v>5.1682390107752099</v>
      </c>
      <c r="P67" s="20">
        <f t="shared" ca="1" si="5"/>
        <v>3.3108771619638218E-2</v>
      </c>
    </row>
    <row r="68" spans="1:16" x14ac:dyDescent="0.25">
      <c r="A68">
        <v>46</v>
      </c>
      <c r="B68" s="9" t="s">
        <v>16</v>
      </c>
      <c r="C68" s="45">
        <f ca="1">+HLOOKUP(C$6,DContriBimestralAdel!$AO$50:$BM$112,$A68,0)</f>
        <v>0.39772732918619408</v>
      </c>
      <c r="D68" s="45"/>
      <c r="E68" s="45">
        <f t="shared" ca="1" si="6"/>
        <v>-1.1566672567841323</v>
      </c>
      <c r="F68" s="42">
        <f t="shared" ca="1" si="3"/>
        <v>-4.6003817879787462E-3</v>
      </c>
      <c r="G68" s="45"/>
      <c r="H68" s="45">
        <f ca="1">+HLOOKUP(H$6,DContriBimestralAdel!$AO$50:$BM$112,$A68,0)</f>
        <v>0.40637590364372039</v>
      </c>
      <c r="I68" s="45"/>
      <c r="J68" s="45">
        <f t="shared" ca="1" si="7"/>
        <v>-2.1122125730196188</v>
      </c>
      <c r="K68" s="49">
        <f t="shared" ca="1" si="4"/>
        <v>-8.5835229304847532E-3</v>
      </c>
      <c r="L68" s="21"/>
      <c r="M68" s="45">
        <f ca="1">+HLOOKUP(M$6,DContriBimestralAdel!$AB$50:$AM$112,$A68,0)</f>
        <v>0.40967870840177173</v>
      </c>
      <c r="N68" s="21"/>
      <c r="O68" s="21">
        <f t="shared" ca="1" si="8"/>
        <v>-1.0196644341312293</v>
      </c>
      <c r="P68" s="21">
        <f t="shared" ca="1" si="5"/>
        <v>-4.177348083781055E-3</v>
      </c>
    </row>
    <row r="69" spans="1:16" x14ac:dyDescent="0.25">
      <c r="A69">
        <v>47</v>
      </c>
      <c r="B69" s="8" t="s">
        <v>17</v>
      </c>
      <c r="C69" s="44">
        <f ca="1">+HLOOKUP(C$6,DContriBimestralAdel!$AO$50:$BM$112,$A69,0)</f>
        <v>1.2093735801749792</v>
      </c>
      <c r="D69" s="44"/>
      <c r="E69" s="44">
        <f t="shared" ca="1" si="6"/>
        <v>4.20391696381499</v>
      </c>
      <c r="F69" s="41">
        <f t="shared" ca="1" si="3"/>
        <v>5.0841061092872633E-2</v>
      </c>
      <c r="G69" s="44"/>
      <c r="H69" s="44">
        <f ca="1">+HLOOKUP(H$6,DContriBimestralAdel!$AO$50:$BM$112,$A69,0)</f>
        <v>1.2945519142660467</v>
      </c>
      <c r="I69" s="44"/>
      <c r="J69" s="44">
        <f t="shared" ca="1" si="7"/>
        <v>-1.497172718977879</v>
      </c>
      <c r="K69" s="48">
        <f t="shared" ca="1" si="4"/>
        <v>-1.9381678093397151E-2</v>
      </c>
      <c r="L69" s="20"/>
      <c r="M69" s="44">
        <f ca="1">+HLOOKUP(M$6,DContriBimestralAdel!$AB$50:$AM$112,$A69,0)</f>
        <v>1.3428953599226143</v>
      </c>
      <c r="N69" s="20"/>
      <c r="O69" s="20">
        <f t="shared" ca="1" si="8"/>
        <v>3.4571341927991881</v>
      </c>
      <c r="P69" s="20">
        <f t="shared" ca="1" si="5"/>
        <v>4.6425694661398426E-2</v>
      </c>
    </row>
    <row r="70" spans="1:16" ht="30" x14ac:dyDescent="0.25">
      <c r="A70">
        <v>48</v>
      </c>
      <c r="B70" s="9" t="s">
        <v>51</v>
      </c>
      <c r="C70" s="45">
        <f ca="1">+HLOOKUP(C$6,DContriBimestralAdel!$AO$50:$BM$112,$A70,0)</f>
        <v>0.58780591417003458</v>
      </c>
      <c r="D70" s="45"/>
      <c r="E70" s="45">
        <f t="shared" ca="1" si="6"/>
        <v>-0.52481713853015322</v>
      </c>
      <c r="F70" s="42">
        <f t="shared" ca="1" si="3"/>
        <v>-3.0849061788581836E-3</v>
      </c>
      <c r="G70" s="45"/>
      <c r="H70" s="45">
        <f ca="1">+HLOOKUP(H$6,DContriBimestralAdel!$AO$50:$BM$112,$A70,0)</f>
        <v>0.61726918337525771</v>
      </c>
      <c r="I70" s="45"/>
      <c r="J70" s="45">
        <f t="shared" ca="1" si="7"/>
        <v>-4.1487572362333509</v>
      </c>
      <c r="K70" s="49">
        <f t="shared" ca="1" si="4"/>
        <v>-2.5608999912319519E-2</v>
      </c>
      <c r="L70" s="21"/>
      <c r="M70" s="45">
        <f ca="1">+HLOOKUP(M$6,DContriBimestralAdel!$AB$50:$AM$112,$A70,0)</f>
        <v>0.62212747839818094</v>
      </c>
      <c r="N70" s="21"/>
      <c r="O70" s="21">
        <f t="shared" ca="1" si="8"/>
        <v>2.1602796753628297</v>
      </c>
      <c r="P70" s="21">
        <f t="shared" ca="1" si="5"/>
        <v>1.3439693470683182E-2</v>
      </c>
    </row>
    <row r="71" spans="1:16" x14ac:dyDescent="0.25">
      <c r="A71">
        <v>49</v>
      </c>
      <c r="B71" s="8" t="s">
        <v>19</v>
      </c>
      <c r="C71" s="44">
        <f ca="1">+HLOOKUP(C$6,DContriBimestralAdel!$AO$50:$BM$112,$A71,0)</f>
        <v>0.77756940832670685</v>
      </c>
      <c r="D71" s="44"/>
      <c r="E71" s="44">
        <f t="shared" ca="1" si="6"/>
        <v>-8.9093845200977739E-2</v>
      </c>
      <c r="F71" s="41">
        <f t="shared" ca="1" si="3"/>
        <v>-6.9276648498475465E-4</v>
      </c>
      <c r="G71" s="44"/>
      <c r="H71" s="44">
        <f ca="1">+HLOOKUP(H$6,DContriBimestralAdel!$AO$50:$BM$112,$A71,0)</f>
        <v>0.85028099761007403</v>
      </c>
      <c r="I71" s="44"/>
      <c r="J71" s="44">
        <f t="shared" ca="1" si="7"/>
        <v>-7.5486543684580738</v>
      </c>
      <c r="K71" s="48">
        <f t="shared" ca="1" si="4"/>
        <v>-6.4184773670261749E-2</v>
      </c>
      <c r="L71" s="20"/>
      <c r="M71" s="44">
        <f ca="1">+HLOOKUP(M$6,DContriBimestralAdel!$AB$50:$AM$112,$A71,0)</f>
        <v>0.81549177404648121</v>
      </c>
      <c r="N71" s="20"/>
      <c r="O71" s="20">
        <f t="shared" ca="1" si="8"/>
        <v>-3.4999155827392485</v>
      </c>
      <c r="P71" s="20">
        <f t="shared" ca="1" si="5"/>
        <v>-2.8541523675809539E-2</v>
      </c>
    </row>
    <row r="72" spans="1:16" x14ac:dyDescent="0.25">
      <c r="A72">
        <v>50</v>
      </c>
      <c r="B72" s="9" t="s">
        <v>20</v>
      </c>
      <c r="C72" s="45">
        <f ca="1">+HLOOKUP(C$6,DContriBimestralAdel!$AO$50:$BM$112,$A72,0)</f>
        <v>2.4709025017579824</v>
      </c>
      <c r="D72" s="45"/>
      <c r="E72" s="45">
        <f t="shared" ca="1" si="6"/>
        <v>0.43861044148934525</v>
      </c>
      <c r="F72" s="42">
        <f t="shared" ca="1" si="3"/>
        <v>1.0837636371731964E-2</v>
      </c>
      <c r="G72" s="45"/>
      <c r="H72" s="45">
        <f ca="1">+HLOOKUP(H$6,DContriBimestralAdel!$AO$50:$BM$112,$A72,0)</f>
        <v>2.5805710872483183</v>
      </c>
      <c r="I72" s="45"/>
      <c r="J72" s="45">
        <f t="shared" ca="1" si="7"/>
        <v>-2.6885096481518218</v>
      </c>
      <c r="K72" s="49">
        <f t="shared" ca="1" si="4"/>
        <v>-6.9378902658087396E-2</v>
      </c>
      <c r="L72" s="21"/>
      <c r="M72" s="45">
        <f ca="1">+HLOOKUP(M$6,DContriBimestralAdel!$AB$50:$AM$112,$A72,0)</f>
        <v>2.55247667963335</v>
      </c>
      <c r="N72" s="21"/>
      <c r="O72" s="21">
        <f t="shared" ca="1" si="8"/>
        <v>-0.70901181169483607</v>
      </c>
      <c r="P72" s="21">
        <f t="shared" ca="1" si="5"/>
        <v>-1.8097361149356613E-2</v>
      </c>
    </row>
    <row r="73" spans="1:16" x14ac:dyDescent="0.25">
      <c r="A73">
        <v>51</v>
      </c>
      <c r="B73" s="8" t="s">
        <v>21</v>
      </c>
      <c r="C73" s="44">
        <f ca="1">+HLOOKUP(C$6,DContriBimestralAdel!$AO$50:$BM$112,$A73,0)</f>
        <v>0.57588394222603334</v>
      </c>
      <c r="D73" s="44"/>
      <c r="E73" s="44">
        <f t="shared" ca="1" si="6"/>
        <v>2.498157213227131</v>
      </c>
      <c r="F73" s="41">
        <f t="shared" ca="1" si="3"/>
        <v>1.4386486242536417E-2</v>
      </c>
      <c r="G73" s="44"/>
      <c r="H73" s="44">
        <f ca="1">+HLOOKUP(H$6,DContriBimestralAdel!$AO$50:$BM$112,$A73,0)</f>
        <v>0.6242512684915632</v>
      </c>
      <c r="I73" s="44"/>
      <c r="J73" s="44">
        <f t="shared" ca="1" si="7"/>
        <v>-4.3213058868507659</v>
      </c>
      <c r="K73" s="48">
        <f t="shared" ca="1" si="4"/>
        <v>-2.6975806814066503E-2</v>
      </c>
      <c r="L73" s="20"/>
      <c r="M73" s="44">
        <f ca="1">+HLOOKUP(M$6,DContriBimestralAdel!$AB$50:$AM$112,$A73,0)</f>
        <v>0.6571465344987103</v>
      </c>
      <c r="N73" s="20"/>
      <c r="O73" s="20">
        <f t="shared" ca="1" si="8"/>
        <v>-3.6078171536680514</v>
      </c>
      <c r="P73" s="20">
        <f t="shared" ca="1" si="5"/>
        <v>-2.370864539637961E-2</v>
      </c>
    </row>
    <row r="74" spans="1:16" x14ac:dyDescent="0.25">
      <c r="A74">
        <v>52</v>
      </c>
      <c r="B74" s="9" t="s">
        <v>22</v>
      </c>
      <c r="C74" s="45">
        <f ca="1">+HLOOKUP(C$6,DContriBimestralAdel!$AO$50:$BM$112,$A74,0)</f>
        <v>6.3703270943848089</v>
      </c>
      <c r="D74" s="45"/>
      <c r="E74" s="45">
        <f t="shared" ca="1" si="6"/>
        <v>13.260210807312149</v>
      </c>
      <c r="F74" s="42">
        <f t="shared" ca="1" si="3"/>
        <v>0.84471880183074843</v>
      </c>
      <c r="G74" s="45"/>
      <c r="H74" s="45">
        <f ca="1">+HLOOKUP(H$6,DContriBimestralAdel!$AO$50:$BM$112,$A74,0)</f>
        <v>5.1405183654268365</v>
      </c>
      <c r="I74" s="45"/>
      <c r="J74" s="45">
        <f t="shared" ca="1" si="7"/>
        <v>42.02206705521192</v>
      </c>
      <c r="K74" s="49">
        <f t="shared" ca="1" si="4"/>
        <v>2.1601520745051488</v>
      </c>
      <c r="L74" s="21"/>
      <c r="M74" s="45">
        <f ca="1">+HLOOKUP(M$6,DContriBimestralAdel!$AB$50:$AM$112,$A74,0)</f>
        <v>5.0069274551179781</v>
      </c>
      <c r="N74" s="21"/>
      <c r="O74" s="21">
        <f t="shared" ca="1" si="8"/>
        <v>37.895737248112709</v>
      </c>
      <c r="P74" s="21">
        <f t="shared" ca="1" si="5"/>
        <v>1.8974120725951253</v>
      </c>
    </row>
    <row r="75" spans="1:16" x14ac:dyDescent="0.25">
      <c r="A75">
        <v>53</v>
      </c>
      <c r="B75" s="8" t="s">
        <v>23</v>
      </c>
      <c r="C75" s="44">
        <f ca="1">+HLOOKUP(C$6,DContriBimestralAdel!$AO$50:$BM$112,$A75,0)</f>
        <v>9.0289449488953402</v>
      </c>
      <c r="D75" s="44"/>
      <c r="E75" s="44">
        <f t="shared" ca="1" si="6"/>
        <v>-0.74119868623046159</v>
      </c>
      <c r="F75" s="41">
        <f t="shared" ca="1" si="3"/>
        <v>-6.6922421341683885E-2</v>
      </c>
      <c r="G75" s="44"/>
      <c r="H75" s="44">
        <f ca="1">+HLOOKUP(H$6,DContriBimestralAdel!$AO$50:$BM$112,$A75,0)</f>
        <v>9.4144005785985865</v>
      </c>
      <c r="I75" s="44"/>
      <c r="J75" s="44">
        <f t="shared" ca="1" si="7"/>
        <v>-3.6754465940296939</v>
      </c>
      <c r="K75" s="48">
        <f t="shared" ca="1" si="4"/>
        <v>-0.34602126541441353</v>
      </c>
      <c r="L75" s="20"/>
      <c r="M75" s="44">
        <f ca="1">+HLOOKUP(M$6,DContriBimestralAdel!$AB$50:$AM$112,$A75,0)</f>
        <v>9.4114170190337312</v>
      </c>
      <c r="N75" s="20"/>
      <c r="O75" s="20">
        <f t="shared" ca="1" si="8"/>
        <v>-2.8583062480766159</v>
      </c>
      <c r="P75" s="20">
        <f t="shared" ca="1" si="5"/>
        <v>-0.26900712068758714</v>
      </c>
    </row>
    <row r="76" spans="1:16" x14ac:dyDescent="0.25">
      <c r="A76">
        <v>54</v>
      </c>
      <c r="B76" s="9" t="s">
        <v>24</v>
      </c>
      <c r="C76" s="45">
        <f ca="1">+HLOOKUP(C$6,DContriBimestralAdel!$AO$50:$BM$112,$A76,0)</f>
        <v>4.04346394086941</v>
      </c>
      <c r="D76" s="45"/>
      <c r="E76" s="45">
        <f t="shared" ca="1" si="6"/>
        <v>-0.97475029165823912</v>
      </c>
      <c r="F76" s="42">
        <f t="shared" ca="1" si="3"/>
        <v>-3.9413676556720303E-2</v>
      </c>
      <c r="G76" s="45"/>
      <c r="H76" s="45">
        <f ca="1">+HLOOKUP(H$6,DContriBimestralAdel!$AO$50:$BM$112,$A76,0)</f>
        <v>4.0815965870408668</v>
      </c>
      <c r="I76" s="45"/>
      <c r="J76" s="45">
        <f t="shared" ca="1" si="7"/>
        <v>-0.73569896103428789</v>
      </c>
      <c r="K76" s="49">
        <f t="shared" ca="1" si="4"/>
        <v>-3.0028263684470615E-2</v>
      </c>
      <c r="L76" s="21"/>
      <c r="M76" s="45">
        <f ca="1">+HLOOKUP(M$6,DContriBimestralAdel!$AB$50:$AM$112,$A76,0)</f>
        <v>3.9741569071533407</v>
      </c>
      <c r="N76" s="21"/>
      <c r="O76" s="21">
        <f t="shared" ca="1" si="8"/>
        <v>4.0807648851652516</v>
      </c>
      <c r="P76" s="21">
        <f t="shared" ca="1" si="5"/>
        <v>0.16217599954848294</v>
      </c>
    </row>
    <row r="77" spans="1:16" x14ac:dyDescent="0.25">
      <c r="A77">
        <v>55</v>
      </c>
      <c r="B77" s="8" t="s">
        <v>25</v>
      </c>
      <c r="C77" s="44">
        <f ca="1">+HLOOKUP(C$6,DContriBimestralAdel!$AO$50:$BM$112,$A77,0)</f>
        <v>3.8497732455852853</v>
      </c>
      <c r="D77" s="44"/>
      <c r="E77" s="44">
        <f t="shared" ca="1" si="6"/>
        <v>-0.43068804028497709</v>
      </c>
      <c r="F77" s="41">
        <f t="shared" ca="1" si="3"/>
        <v>-1.6580512946826626E-2</v>
      </c>
      <c r="G77" s="44"/>
      <c r="H77" s="44">
        <f ca="1">+HLOOKUP(H$6,DContriBimestralAdel!$AO$50:$BM$112,$A77,0)</f>
        <v>3.8552349938420725</v>
      </c>
      <c r="I77" s="44"/>
      <c r="J77" s="44">
        <f t="shared" ca="1" si="7"/>
        <v>0.60821574921041588</v>
      </c>
      <c r="K77" s="48">
        <f t="shared" ca="1" si="4"/>
        <v>2.3448146401618689E-2</v>
      </c>
      <c r="L77" s="20"/>
      <c r="M77" s="44">
        <f ca="1">+HLOOKUP(M$6,DContriBimestralAdel!$AB$50:$AM$112,$A77,0)</f>
        <v>3.8689091047818098</v>
      </c>
      <c r="N77" s="20"/>
      <c r="O77" s="20">
        <f t="shared" ca="1" si="8"/>
        <v>1.2263875560241075</v>
      </c>
      <c r="P77" s="20">
        <f t="shared" ca="1" si="5"/>
        <v>4.7447819814927815E-2</v>
      </c>
    </row>
    <row r="78" spans="1:16" x14ac:dyDescent="0.25">
      <c r="A78">
        <v>56</v>
      </c>
      <c r="B78" s="9" t="s">
        <v>26</v>
      </c>
      <c r="C78" s="45">
        <f ca="1">+HLOOKUP(C$6,DContriBimestralAdel!$AO$50:$BM$112,$A78,0)</f>
        <v>6.4439293998243787</v>
      </c>
      <c r="D78" s="45"/>
      <c r="E78" s="45">
        <f t="shared" ca="1" si="6"/>
        <v>-5.7869127589032132</v>
      </c>
      <c r="F78" s="42">
        <f t="shared" ca="1" si="3"/>
        <v>-0.37290457261315224</v>
      </c>
      <c r="G78" s="45"/>
      <c r="H78" s="45">
        <f ca="1">+HLOOKUP(H$6,DContriBimestralAdel!$AO$50:$BM$112,$A78,0)</f>
        <v>6.5221089799491665</v>
      </c>
      <c r="I78" s="45"/>
      <c r="J78" s="45">
        <f t="shared" ca="1" si="7"/>
        <v>-5.8115600044318967</v>
      </c>
      <c r="K78" s="49">
        <f t="shared" ca="1" si="4"/>
        <v>-0.3790362769241869</v>
      </c>
      <c r="L78" s="21"/>
      <c r="M78" s="45">
        <f ca="1">+HLOOKUP(M$6,DContriBimestralAdel!$AB$50:$AM$112,$A78,0)</f>
        <v>6.5400028679822517</v>
      </c>
      <c r="N78" s="21"/>
      <c r="O78" s="21">
        <f t="shared" ca="1" si="8"/>
        <v>-5.6005846772603007</v>
      </c>
      <c r="P78" s="21">
        <f t="shared" ca="1" si="5"/>
        <v>-0.36627839851659821</v>
      </c>
    </row>
    <row r="79" spans="1:16" x14ac:dyDescent="0.25">
      <c r="A79">
        <v>57</v>
      </c>
      <c r="B79" s="8" t="s">
        <v>27</v>
      </c>
      <c r="C79" s="44">
        <f ca="1">+HLOOKUP(C$6,DContriBimestralAdel!$AO$50:$BM$112,$A79,0)</f>
        <v>3.9318628310761281</v>
      </c>
      <c r="D79" s="44"/>
      <c r="E79" s="44">
        <f t="shared" ca="1" si="6"/>
        <v>0.24172770597587601</v>
      </c>
      <c r="F79" s="41">
        <f t="shared" ca="1" si="3"/>
        <v>9.5044018236784562E-3</v>
      </c>
      <c r="G79" s="44"/>
      <c r="H79" s="44">
        <f ca="1">+HLOOKUP(H$6,DContriBimestralAdel!$AO$50:$BM$112,$A79,0)</f>
        <v>4.1047195883568293</v>
      </c>
      <c r="I79" s="44"/>
      <c r="J79" s="44">
        <f t="shared" ca="1" si="7"/>
        <v>-2.8401011241395366</v>
      </c>
      <c r="K79" s="48">
        <f t="shared" ca="1" si="4"/>
        <v>-0.11657818717169806</v>
      </c>
      <c r="L79" s="20"/>
      <c r="M79" s="44">
        <f ca="1">+HLOOKUP(M$6,DContriBimestralAdel!$AB$50:$AM$112,$A79,0)</f>
        <v>4.0595902862407991</v>
      </c>
      <c r="N79" s="20"/>
      <c r="O79" s="20">
        <f t="shared" ca="1" si="8"/>
        <v>0.96663333984234612</v>
      </c>
      <c r="P79" s="20">
        <f t="shared" ca="1" si="5"/>
        <v>3.9241353167804895E-2</v>
      </c>
    </row>
    <row r="80" spans="1:16" x14ac:dyDescent="0.25">
      <c r="A80">
        <v>58</v>
      </c>
      <c r="B80" s="9" t="s">
        <v>28</v>
      </c>
      <c r="C80" s="45">
        <f ca="1">+HLOOKUP(C$6,DContriBimestralAdel!$AO$50:$BM$112,$A80,0)</f>
        <v>5.3985301346601808</v>
      </c>
      <c r="D80" s="45"/>
      <c r="E80" s="45">
        <f t="shared" ca="1" si="6"/>
        <v>-3.426073195966211</v>
      </c>
      <c r="F80" s="42">
        <f t="shared" ca="1" si="3"/>
        <v>-0.18495759391975106</v>
      </c>
      <c r="G80" s="45"/>
      <c r="H80" s="45">
        <f ca="1">+HLOOKUP(H$6,DContriBimestralAdel!$AO$50:$BM$112,$A80,0)</f>
        <v>5.3617578188949562</v>
      </c>
      <c r="I80" s="45"/>
      <c r="J80" s="45">
        <f t="shared" ca="1" si="7"/>
        <v>-1.6097932556193797</v>
      </c>
      <c r="K80" s="49">
        <f t="shared" ca="1" si="4"/>
        <v>-8.6313215751215755E-2</v>
      </c>
      <c r="L80" s="21"/>
      <c r="M80" s="45">
        <f ca="1">+HLOOKUP(M$6,DContriBimestralAdel!$AB$50:$AM$112,$A80,0)</f>
        <v>5.1102989510045198</v>
      </c>
      <c r="N80" s="21"/>
      <c r="O80" s="21">
        <f t="shared" ca="1" si="8"/>
        <v>0.70117871409780719</v>
      </c>
      <c r="P80" s="21">
        <f t="shared" ca="1" si="5"/>
        <v>3.5832328471207223E-2</v>
      </c>
    </row>
    <row r="81" spans="1:16" ht="30" x14ac:dyDescent="0.25">
      <c r="A81">
        <v>59</v>
      </c>
      <c r="B81" s="8" t="s">
        <v>52</v>
      </c>
      <c r="C81" s="44">
        <f ca="1">+HLOOKUP(C$6,DContriBimestralAdel!$AO$50:$BM$112,$A81,0)</f>
        <v>12.19435048014318</v>
      </c>
      <c r="D81" s="44"/>
      <c r="E81" s="44">
        <f t="shared" ca="1" si="6"/>
        <v>1.2941011764959711</v>
      </c>
      <c r="F81" s="41">
        <f t="shared" ca="1" si="3"/>
        <v>0.157807233029575</v>
      </c>
      <c r="G81" s="44"/>
      <c r="H81" s="44">
        <f ca="1">+HLOOKUP(H$6,DContriBimestralAdel!$AO$50:$BM$112,$A81,0)</f>
        <v>12.156229315016672</v>
      </c>
      <c r="I81" s="44"/>
      <c r="J81" s="44">
        <f t="shared" ca="1" si="7"/>
        <v>2.8176303515089103</v>
      </c>
      <c r="K81" s="48">
        <f t="shared" ca="1" si="4"/>
        <v>0.34251760677893345</v>
      </c>
      <c r="L81" s="20"/>
      <c r="M81" s="44">
        <f ca="1">+HLOOKUP(M$6,DContriBimestralAdel!$AB$50:$AM$112,$A81,0)</f>
        <v>12.073036415562978</v>
      </c>
      <c r="N81" s="20"/>
      <c r="O81" s="20">
        <f t="shared" ca="1" si="8"/>
        <v>5.7292453776408507</v>
      </c>
      <c r="P81" s="20">
        <f t="shared" ca="1" si="5"/>
        <v>0.69169388077953853</v>
      </c>
    </row>
    <row r="82" spans="1:16" x14ac:dyDescent="0.25">
      <c r="A82">
        <v>60</v>
      </c>
      <c r="B82" s="9" t="s">
        <v>53</v>
      </c>
      <c r="C82" s="45">
        <f ca="1">+HLOOKUP(C$6,DContriBimestralAdel!$AO$50:$BM$112,$A82,0)</f>
        <v>5.2368477236207811</v>
      </c>
      <c r="D82" s="45"/>
      <c r="E82" s="45">
        <f t="shared" ca="1" si="6"/>
        <v>1.7290994162991495</v>
      </c>
      <c r="F82" s="42">
        <f t="shared" ca="1" si="3"/>
        <v>9.0550303421602224E-2</v>
      </c>
      <c r="G82" s="45"/>
      <c r="H82" s="45">
        <f ca="1">+HLOOKUP(H$6,DContriBimestralAdel!$AO$50:$BM$112,$A82,0)</f>
        <v>5.4151802009785985</v>
      </c>
      <c r="I82" s="45"/>
      <c r="J82" s="45">
        <f t="shared" ca="1" si="7"/>
        <v>-0.45352669486558739</v>
      </c>
      <c r="K82" s="49">
        <f t="shared" ca="1" si="4"/>
        <v>-2.4559287786513909E-2</v>
      </c>
      <c r="L82" s="21"/>
      <c r="M82" s="45">
        <f ca="1">+HLOOKUP(M$6,DContriBimestralAdel!$AB$50:$AM$112,$A82,0)</f>
        <v>5.4261933745248134</v>
      </c>
      <c r="N82" s="21"/>
      <c r="O82" s="21">
        <f t="shared" ca="1" si="8"/>
        <v>3.3819482221981474</v>
      </c>
      <c r="P82" s="21">
        <f t="shared" ca="1" si="5"/>
        <v>0.1835110503627756</v>
      </c>
    </row>
    <row r="83" spans="1:16" hidden="1" x14ac:dyDescent="0.25">
      <c r="A83">
        <v>62</v>
      </c>
      <c r="B83" s="38" t="s">
        <v>31</v>
      </c>
      <c r="C83" s="46"/>
      <c r="D83" s="46"/>
      <c r="E83" s="46"/>
      <c r="F83" s="43"/>
      <c r="G83" s="46"/>
      <c r="H83" s="46"/>
      <c r="I83" s="46"/>
      <c r="J83" s="46"/>
      <c r="K83" s="50"/>
      <c r="L83" s="39"/>
      <c r="M83" s="46"/>
      <c r="N83" s="39"/>
      <c r="O83" s="39"/>
      <c r="P83" s="39"/>
    </row>
    <row r="84" spans="1:16" x14ac:dyDescent="0.25">
      <c r="A84">
        <v>62</v>
      </c>
      <c r="B84" s="8" t="s">
        <v>32</v>
      </c>
      <c r="C84" s="44">
        <f ca="1">+HLOOKUP(C$6,DContriBimestralAdel!$AO$50:$BM$112,$A84,0)</f>
        <v>1.1851083552791999</v>
      </c>
      <c r="D84" s="44"/>
      <c r="E84" s="44">
        <f t="shared" ca="1" si="6"/>
        <v>-2.4221822138808733</v>
      </c>
      <c r="F84" s="41">
        <f t="shared" ca="1" si="3"/>
        <v>-2.8705483796788927E-2</v>
      </c>
      <c r="G84" s="44"/>
      <c r="H84" s="44">
        <f ca="1">+HLOOKUP(H$6,DContriBimestralAdel!$AO$50:$BM$112,$A84,0)</f>
        <v>1.2425286669892912</v>
      </c>
      <c r="I84" s="44"/>
      <c r="J84" s="44">
        <f t="shared" ca="1" si="7"/>
        <v>-5.8270033126740373</v>
      </c>
      <c r="K84" s="48">
        <f t="shared" ca="1" si="4"/>
        <v>-7.2402186586390554E-2</v>
      </c>
      <c r="L84" s="20"/>
      <c r="M84" s="44">
        <f ca="1">+HLOOKUP(M$6,DContriBimestralAdel!$AB$50:$AM$112,$A84,0)</f>
        <v>1.3286731502726965</v>
      </c>
      <c r="N84" s="20"/>
      <c r="O84" s="20">
        <f t="shared" ca="1" si="8"/>
        <v>-3.2362043547003623</v>
      </c>
      <c r="P84" s="20">
        <f t="shared" ca="1" si="5"/>
        <v>-4.2998578348859492E-2</v>
      </c>
    </row>
    <row r="85" spans="1:16" x14ac:dyDescent="0.25">
      <c r="A85">
        <v>63</v>
      </c>
      <c r="B85" s="85" t="s">
        <v>33</v>
      </c>
      <c r="C85" s="45">
        <f ca="1">+HLOOKUP(C$6,DContriBimestralAdel!$AO$50:$BM$112,$A85,0)</f>
        <v>4.5683935861702523</v>
      </c>
      <c r="D85" s="45"/>
      <c r="E85" s="45">
        <f t="shared" ca="1" si="6"/>
        <v>-2.0160505420474379</v>
      </c>
      <c r="F85" s="42">
        <f t="shared" ca="1" si="3"/>
        <v>-9.2101123656845765E-2</v>
      </c>
      <c r="G85" s="45"/>
      <c r="H85" s="45">
        <f ca="1">+HLOOKUP(H$6,DContriBimestralAdel!$AO$50:$BM$112,$A85,0)</f>
        <v>4.4753847509857723</v>
      </c>
      <c r="I85" s="45"/>
      <c r="J85" s="45">
        <f t="shared" ca="1" si="7"/>
        <v>1.2072728264491275</v>
      </c>
      <c r="K85" s="49">
        <f t="shared" ca="1" si="4"/>
        <v>5.4030103977699181E-2</v>
      </c>
      <c r="L85" s="45"/>
      <c r="M85" s="45">
        <f ca="1">+HLOOKUP(M$6,DContriBimestralAdel!$AB$50:$AM$112,$A85,0)</f>
        <v>4.5905541206949518</v>
      </c>
      <c r="N85" s="45"/>
      <c r="O85" s="45">
        <f t="shared" ca="1" si="8"/>
        <v>2.0701032194218953</v>
      </c>
      <c r="P85" s="45">
        <f t="shared" ca="1" si="5"/>
        <v>9.5029208641810678E-2</v>
      </c>
    </row>
    <row r="86" spans="1:16" x14ac:dyDescent="0.25">
      <c r="B86" s="84" t="s">
        <v>74</v>
      </c>
      <c r="C86" s="44"/>
      <c r="D86" s="44"/>
      <c r="E86" s="44"/>
      <c r="F86" s="104">
        <f ca="1">+F64-F87</f>
        <v>0.1726440334206647</v>
      </c>
      <c r="G86" s="44"/>
      <c r="H86" s="44"/>
      <c r="I86" s="44"/>
      <c r="J86" s="44"/>
      <c r="K86" s="106">
        <f ca="1">+K64-K87</f>
        <v>4.7182640552276833E-3</v>
      </c>
      <c r="L86" s="44"/>
      <c r="M86" s="44"/>
      <c r="N86" s="44"/>
      <c r="O86" s="44"/>
      <c r="P86" s="490">
        <f ca="1">+P64-P87</f>
        <v>2.327463111129191E-9</v>
      </c>
    </row>
    <row r="87" spans="1:16" ht="15.75" thickBot="1" x14ac:dyDescent="0.3">
      <c r="B87" s="97" t="s">
        <v>79</v>
      </c>
      <c r="C87" s="94"/>
      <c r="D87" s="94"/>
      <c r="E87" s="94"/>
      <c r="F87" s="105">
        <f ca="1">SUM(F65:F85)</f>
        <v>0.53133948164540579</v>
      </c>
      <c r="G87" s="94"/>
      <c r="H87" s="94"/>
      <c r="I87" s="94"/>
      <c r="J87" s="94"/>
      <c r="K87" s="107">
        <f ca="1">SUM(K65:K85)</f>
        <v>1.7243949654410218</v>
      </c>
      <c r="L87" s="94"/>
      <c r="M87" s="94"/>
      <c r="N87" s="94"/>
      <c r="O87" s="94"/>
      <c r="P87" s="94">
        <f ca="1">SUM(P65:P85)</f>
        <v>2.7250256361047507</v>
      </c>
    </row>
    <row r="88" spans="1:16" ht="19.5" thickTop="1" x14ac:dyDescent="0.3">
      <c r="B88" s="82" t="s">
        <v>60</v>
      </c>
      <c r="P88" s="122">
        <f>+P56+1</f>
        <v>8</v>
      </c>
    </row>
  </sheetData>
  <mergeCells count="13">
    <mergeCell ref="B2:P2"/>
    <mergeCell ref="C4:K4"/>
    <mergeCell ref="M4:P4"/>
    <mergeCell ref="E6:F6"/>
    <mergeCell ref="J6:K6"/>
    <mergeCell ref="O6:P6"/>
    <mergeCell ref="R11:S12"/>
    <mergeCell ref="B59:P59"/>
    <mergeCell ref="C61:K61"/>
    <mergeCell ref="M61:P61"/>
    <mergeCell ref="E63:F63"/>
    <mergeCell ref="J63:K63"/>
    <mergeCell ref="O63:P63"/>
  </mergeCells>
  <printOptions horizontalCentered="1" verticalCentered="1"/>
  <pageMargins left="0" right="0" top="0" bottom="0" header="0.31496062992125984" footer="0.31496062992125984"/>
  <pageSetup scale="5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6">
    <tabColor rgb="FF7030A0"/>
    <pageSetUpPr fitToPage="1"/>
  </sheetPr>
  <dimension ref="B2:CF87"/>
  <sheetViews>
    <sheetView view="pageBreakPreview" zoomScaleNormal="100" zoomScaleSheetLayoutView="100" workbookViewId="0"/>
  </sheetViews>
  <sheetFormatPr baseColWidth="10" defaultRowHeight="15" x14ac:dyDescent="0.25"/>
  <cols>
    <col min="2" max="2" width="84.28515625" style="10" bestFit="1" customWidth="1"/>
    <col min="3" max="3" width="28.85546875" hidden="1" customWidth="1"/>
    <col min="4" max="4" width="2" hidden="1" customWidth="1"/>
    <col min="5" max="5" width="11.28515625" hidden="1" customWidth="1"/>
    <col min="6" max="6" width="16" hidden="1" customWidth="1"/>
    <col min="7" max="7" width="1.140625" customWidth="1"/>
    <col min="8" max="8" width="10.85546875" bestFit="1" customWidth="1"/>
    <col min="9" max="9" width="1.5703125" customWidth="1"/>
    <col min="11" max="11" width="13.7109375" customWidth="1"/>
    <col min="12" max="12" width="2.42578125" customWidth="1"/>
    <col min="14" max="14" width="1" customWidth="1"/>
    <col min="16" max="16" width="13.28515625" customWidth="1"/>
    <col min="18" max="18" width="11.85546875" bestFit="1" customWidth="1"/>
  </cols>
  <sheetData>
    <row r="2" spans="2:84" ht="26.25" x14ac:dyDescent="0.4">
      <c r="B2" s="532" t="str">
        <f>CONCATENATE("Contribuciones al Crecimiento de la Actividad Industrial: ","Enero-",LEFT(VLOOKUP($R$10,Actualización!$G$6:$H$41,2,FALSE),10))</f>
        <v>Contribuciones al Crecimiento de la Actividad Industrial: Enero-Enero</v>
      </c>
      <c r="C2" s="532"/>
      <c r="D2" s="532"/>
      <c r="E2" s="532"/>
      <c r="F2" s="532"/>
      <c r="G2" s="532"/>
      <c r="H2" s="532"/>
      <c r="I2" s="532"/>
      <c r="J2" s="532"/>
      <c r="K2" s="532"/>
      <c r="L2" s="532"/>
      <c r="M2" s="532"/>
      <c r="N2" s="532"/>
      <c r="O2" s="532"/>
      <c r="P2" s="532"/>
      <c r="CE2" t="s">
        <v>93</v>
      </c>
      <c r="CF2" t="s">
        <v>98</v>
      </c>
    </row>
    <row r="3" spans="2:84" ht="8.25" customHeight="1" x14ac:dyDescent="0.25">
      <c r="B3"/>
      <c r="CE3" s="1">
        <v>41640</v>
      </c>
      <c r="CF3" s="140" t="s">
        <v>107</v>
      </c>
    </row>
    <row r="4" spans="2:84" s="11" customFormat="1" ht="15" customHeight="1" x14ac:dyDescent="0.25">
      <c r="B4" s="22"/>
      <c r="C4" s="533" t="s">
        <v>57</v>
      </c>
      <c r="D4" s="533"/>
      <c r="E4" s="533"/>
      <c r="F4" s="533"/>
      <c r="G4" s="533"/>
      <c r="H4" s="533"/>
      <c r="I4" s="533"/>
      <c r="J4" s="533"/>
      <c r="K4" s="534"/>
      <c r="L4" s="22"/>
      <c r="M4" s="535" t="s">
        <v>56</v>
      </c>
      <c r="N4" s="535"/>
      <c r="O4" s="535"/>
      <c r="P4" s="535"/>
      <c r="CE4" s="1">
        <v>41671</v>
      </c>
      <c r="CF4" s="140" t="s">
        <v>108</v>
      </c>
    </row>
    <row r="5" spans="2:84" s="12" customFormat="1" ht="46.5" customHeight="1" x14ac:dyDescent="0.25">
      <c r="B5" s="23"/>
      <c r="C5" s="24" t="s">
        <v>41</v>
      </c>
      <c r="D5" s="25"/>
      <c r="E5" s="24" t="s">
        <v>63</v>
      </c>
      <c r="F5" s="24" t="s">
        <v>55</v>
      </c>
      <c r="G5" s="25"/>
      <c r="H5" s="24" t="s">
        <v>41</v>
      </c>
      <c r="I5" s="25"/>
      <c r="J5" s="24" t="s">
        <v>58</v>
      </c>
      <c r="K5" s="47" t="s">
        <v>55</v>
      </c>
      <c r="L5" s="26"/>
      <c r="M5" s="27" t="s">
        <v>41</v>
      </c>
      <c r="N5" s="28"/>
      <c r="O5" s="27" t="s">
        <v>58</v>
      </c>
      <c r="P5" s="27" t="s">
        <v>55</v>
      </c>
      <c r="Q5" s="13"/>
      <c r="R5" s="133"/>
      <c r="S5" s="133"/>
      <c r="T5" s="133"/>
      <c r="U5" s="133"/>
      <c r="CE5" s="1">
        <v>41699</v>
      </c>
      <c r="CF5" s="139" t="s">
        <v>109</v>
      </c>
    </row>
    <row r="6" spans="2:84" s="11" customFormat="1" x14ac:dyDescent="0.25">
      <c r="B6" s="29"/>
      <c r="C6" s="36" t="s">
        <v>64</v>
      </c>
      <c r="D6" s="30"/>
      <c r="E6" s="536" t="s">
        <v>62</v>
      </c>
      <c r="F6" s="536"/>
      <c r="G6" s="30"/>
      <c r="H6" s="37">
        <f>YEAR($R$10)-1</f>
        <v>2025</v>
      </c>
      <c r="I6" s="32"/>
      <c r="J6" s="546">
        <f>YEAR($R$10)</f>
        <v>2026</v>
      </c>
      <c r="K6" s="547"/>
      <c r="L6" s="33"/>
      <c r="M6" s="34">
        <f>YEAR($R$10)-1</f>
        <v>2025</v>
      </c>
      <c r="N6" s="35"/>
      <c r="O6" s="548">
        <f>YEAR($R$10)</f>
        <v>2026</v>
      </c>
      <c r="P6" s="548"/>
      <c r="CE6" s="1">
        <v>41730</v>
      </c>
      <c r="CF6" s="139" t="s">
        <v>110</v>
      </c>
    </row>
    <row r="7" spans="2:84" x14ac:dyDescent="0.25">
      <c r="B7" s="91" t="s">
        <v>42</v>
      </c>
      <c r="C7" s="87"/>
      <c r="D7" s="87"/>
      <c r="E7" s="87"/>
      <c r="F7" s="87">
        <f>+(C7/100)*E7</f>
        <v>0</v>
      </c>
      <c r="G7" s="87"/>
      <c r="H7" s="87">
        <f ca="1">DContriAgreDes!AY52</f>
        <v>100</v>
      </c>
      <c r="I7" s="87"/>
      <c r="J7" s="87">
        <f ca="1">DContriAgreDes!AZ118</f>
        <v>-100</v>
      </c>
      <c r="K7" s="89">
        <f ca="1">+(H7/100)*J7</f>
        <v>-100</v>
      </c>
      <c r="L7" s="90"/>
      <c r="M7" s="87">
        <f ca="1">DContriAgreOri!AX51</f>
        <v>99.999999999999986</v>
      </c>
      <c r="N7" s="87"/>
      <c r="O7" s="87">
        <f ca="1">DContriAgreOri!AY117</f>
        <v>-100</v>
      </c>
      <c r="P7" s="90">
        <f ca="1">+(M7/100)*O7</f>
        <v>-99.999999999999986</v>
      </c>
      <c r="R7" s="11"/>
      <c r="CE7" s="1">
        <v>41760</v>
      </c>
      <c r="CF7" s="140" t="s">
        <v>111</v>
      </c>
    </row>
    <row r="8" spans="2:84" x14ac:dyDescent="0.25">
      <c r="B8" s="2" t="s">
        <v>43</v>
      </c>
      <c r="C8" s="52"/>
      <c r="D8" s="52"/>
      <c r="E8" s="52"/>
      <c r="F8" s="52">
        <f t="shared" ref="F8:F53" si="0">+(C8/100)*E8</f>
        <v>0</v>
      </c>
      <c r="G8" s="52"/>
      <c r="H8" s="52">
        <f ca="1">DContriAgreDes!AY53</f>
        <v>10.689234455199227</v>
      </c>
      <c r="I8" s="52"/>
      <c r="J8" s="52">
        <f ca="1">DContriAgreDes!AZ119</f>
        <v>-100</v>
      </c>
      <c r="K8" s="53">
        <f t="shared" ref="K8:K53" ca="1" si="1">+(H8/100)*J8</f>
        <v>-10.689234455199227</v>
      </c>
      <c r="L8" s="15"/>
      <c r="M8" s="52">
        <f ca="1">DContriAgreOri!AX52</f>
        <v>11.244115854592703</v>
      </c>
      <c r="N8" s="52"/>
      <c r="O8" s="52">
        <f ca="1">DContriAgreOri!AY118</f>
        <v>-100</v>
      </c>
      <c r="P8" s="15">
        <f t="shared" ref="P8:P53" ca="1" si="2">+(M8/100)*O8</f>
        <v>-11.244115854592703</v>
      </c>
      <c r="R8" s="133" t="s">
        <v>97</v>
      </c>
      <c r="CE8" s="1">
        <v>41791</v>
      </c>
      <c r="CF8" s="140" t="s">
        <v>112</v>
      </c>
    </row>
    <row r="9" spans="2:84" x14ac:dyDescent="0.25">
      <c r="B9" s="3" t="s">
        <v>44</v>
      </c>
      <c r="C9" s="54"/>
      <c r="D9" s="54"/>
      <c r="E9" s="54"/>
      <c r="F9" s="54">
        <f t="shared" si="0"/>
        <v>0</v>
      </c>
      <c r="G9" s="54"/>
      <c r="H9" s="54">
        <f ca="1">DContriAgreDes!AY54</f>
        <v>3.9231630039496972</v>
      </c>
      <c r="I9" s="54"/>
      <c r="J9" s="54">
        <f ca="1">DContriAgreDes!AZ120</f>
        <v>-100</v>
      </c>
      <c r="K9" s="55">
        <f t="shared" ca="1" si="1"/>
        <v>-3.9231630039496972</v>
      </c>
      <c r="L9" s="16"/>
      <c r="M9" s="54">
        <f ca="1">DContriAgreOri!AX53</f>
        <v>3.6543730104769279</v>
      </c>
      <c r="N9" s="54"/>
      <c r="O9" s="54">
        <f ca="1">DContriAgreOri!AY119</f>
        <v>-100</v>
      </c>
      <c r="P9" s="16">
        <f t="shared" ca="1" si="2"/>
        <v>-3.6543730104769279</v>
      </c>
      <c r="R9" s="11"/>
      <c r="CE9" s="1">
        <v>41821</v>
      </c>
      <c r="CF9" s="139" t="s">
        <v>113</v>
      </c>
    </row>
    <row r="10" spans="2:84" x14ac:dyDescent="0.25">
      <c r="B10" s="2" t="s">
        <v>45</v>
      </c>
      <c r="C10" s="52"/>
      <c r="D10" s="52"/>
      <c r="E10" s="52"/>
      <c r="F10" s="52">
        <f t="shared" si="0"/>
        <v>0</v>
      </c>
      <c r="G10" s="52"/>
      <c r="H10" s="52">
        <f ca="1">DContriAgreDes!AY55</f>
        <v>18.766723792761326</v>
      </c>
      <c r="I10" s="52"/>
      <c r="J10" s="52">
        <f ca="1">DContriAgreDes!AZ121</f>
        <v>-100</v>
      </c>
      <c r="K10" s="53">
        <f t="shared" ca="1" si="1"/>
        <v>-18.766723792761326</v>
      </c>
      <c r="L10" s="15"/>
      <c r="M10" s="52">
        <f ca="1">DContriAgreOri!AX54</f>
        <v>18.226942985458003</v>
      </c>
      <c r="N10" s="52"/>
      <c r="O10" s="52">
        <f ca="1">DContriAgreOri!AY120</f>
        <v>-100</v>
      </c>
      <c r="P10" s="15">
        <f t="shared" ca="1" si="2"/>
        <v>-18.226942985458003</v>
      </c>
      <c r="R10" s="541">
        <f>Actualización!D5</f>
        <v>46023</v>
      </c>
      <c r="S10" s="542"/>
      <c r="CE10" s="1">
        <v>41852</v>
      </c>
      <c r="CF10" s="139" t="s">
        <v>114</v>
      </c>
    </row>
    <row r="11" spans="2:84" x14ac:dyDescent="0.25">
      <c r="B11" s="76" t="s">
        <v>46</v>
      </c>
      <c r="C11" s="77"/>
      <c r="D11" s="77"/>
      <c r="E11" s="77"/>
      <c r="F11" s="77">
        <f t="shared" si="0"/>
        <v>0</v>
      </c>
      <c r="G11" s="77"/>
      <c r="H11" s="77">
        <f ca="1">DContriAgreDes!AY56</f>
        <v>66.620878748089751</v>
      </c>
      <c r="I11" s="77"/>
      <c r="J11" s="77">
        <f ca="1">DContriAgreDes!AZ122</f>
        <v>-100</v>
      </c>
      <c r="K11" s="79">
        <f t="shared" ca="1" si="1"/>
        <v>-66.620878748089751</v>
      </c>
      <c r="L11" s="77"/>
      <c r="M11" s="77">
        <f ca="1">DContriAgreOri!AX55</f>
        <v>66.874568149472353</v>
      </c>
      <c r="N11" s="77"/>
      <c r="O11" s="77">
        <f ca="1">DContriAgreOri!AY121</f>
        <v>-100</v>
      </c>
      <c r="P11" s="77">
        <f t="shared" ca="1" si="2"/>
        <v>-66.874568149472353</v>
      </c>
      <c r="R11" s="543"/>
      <c r="S11" s="544"/>
      <c r="CE11" s="1">
        <v>41883</v>
      </c>
      <c r="CF11" s="140" t="s">
        <v>115</v>
      </c>
    </row>
    <row r="12" spans="2:84" s="14" customFormat="1" x14ac:dyDescent="0.25">
      <c r="B12" s="2" t="s">
        <v>74</v>
      </c>
      <c r="C12" s="52"/>
      <c r="D12" s="52"/>
      <c r="E12" s="52"/>
      <c r="F12" s="52">
        <f>+F7-F13</f>
        <v>0</v>
      </c>
      <c r="G12" s="52"/>
      <c r="H12" s="52"/>
      <c r="I12" s="52"/>
      <c r="J12" s="52"/>
      <c r="K12" s="53">
        <f ca="1">+K7-K13</f>
        <v>0</v>
      </c>
      <c r="L12" s="15"/>
      <c r="M12" s="52"/>
      <c r="N12" s="52"/>
      <c r="O12" s="52"/>
      <c r="P12" s="15">
        <f ca="1">+P7-SUM(P8:P11)</f>
        <v>0</v>
      </c>
      <c r="R12" s="11"/>
      <c r="CE12" s="1">
        <v>41913</v>
      </c>
      <c r="CF12" s="140" t="s">
        <v>116</v>
      </c>
    </row>
    <row r="13" spans="2:84" ht="15.75" thickBot="1" x14ac:dyDescent="0.3">
      <c r="B13" s="101" t="s">
        <v>75</v>
      </c>
      <c r="C13" s="94"/>
      <c r="D13" s="94"/>
      <c r="E13" s="94"/>
      <c r="F13" s="94">
        <f>SUM(F8:F11)</f>
        <v>0</v>
      </c>
      <c r="G13" s="94"/>
      <c r="H13" s="94"/>
      <c r="I13" s="94"/>
      <c r="J13" s="94"/>
      <c r="K13" s="96">
        <f ca="1">SUM(K8:K11)</f>
        <v>-100</v>
      </c>
      <c r="L13" s="94"/>
      <c r="M13" s="94"/>
      <c r="N13" s="94"/>
      <c r="O13" s="94"/>
      <c r="P13" s="94">
        <f ca="1">SUM(P8:P11)</f>
        <v>-99.999999999999986</v>
      </c>
      <c r="R13" s="11"/>
      <c r="CE13" s="1">
        <v>41944</v>
      </c>
      <c r="CF13" s="139" t="s">
        <v>117</v>
      </c>
    </row>
    <row r="14" spans="2:84" ht="15.75" thickTop="1" x14ac:dyDescent="0.25">
      <c r="B14" s="103" t="s">
        <v>43</v>
      </c>
      <c r="C14" s="87"/>
      <c r="D14" s="87"/>
      <c r="E14" s="87"/>
      <c r="F14" s="87">
        <f t="shared" si="0"/>
        <v>0</v>
      </c>
      <c r="G14" s="87"/>
      <c r="H14" s="87">
        <f ca="1">DContriAgreDes!AY58</f>
        <v>100</v>
      </c>
      <c r="I14" s="87"/>
      <c r="J14" s="87">
        <f ca="1">DContriAgreDes!AZ124</f>
        <v>-100</v>
      </c>
      <c r="K14" s="89">
        <f t="shared" ca="1" si="1"/>
        <v>-100</v>
      </c>
      <c r="L14" s="90"/>
      <c r="M14" s="87">
        <f ca="1">DContriAgreOri!AX57</f>
        <v>100</v>
      </c>
      <c r="N14" s="87"/>
      <c r="O14" s="87">
        <f ca="1">DContriAgreOri!AY123</f>
        <v>-100</v>
      </c>
      <c r="P14" s="90">
        <f t="shared" ca="1" si="2"/>
        <v>-100</v>
      </c>
      <c r="R14" s="11"/>
      <c r="CE14" s="1">
        <v>41974</v>
      </c>
      <c r="CF14" s="139" t="s">
        <v>118</v>
      </c>
    </row>
    <row r="15" spans="2:84" x14ac:dyDescent="0.25">
      <c r="B15" s="4" t="s">
        <v>47</v>
      </c>
      <c r="C15" s="56"/>
      <c r="D15" s="56"/>
      <c r="E15" s="56"/>
      <c r="F15" s="56">
        <f t="shared" si="0"/>
        <v>0</v>
      </c>
      <c r="G15" s="56"/>
      <c r="H15" s="56">
        <f ca="1">DContriAgreDes!AY59</f>
        <v>65.42678227798207</v>
      </c>
      <c r="I15" s="56"/>
      <c r="J15" s="56">
        <f ca="1">DContriAgreDes!AZ125</f>
        <v>-100</v>
      </c>
      <c r="K15" s="57">
        <f t="shared" ca="1" si="1"/>
        <v>-65.42678227798207</v>
      </c>
      <c r="L15" s="17"/>
      <c r="M15" s="56">
        <f ca="1">DContriAgreOri!AX58</f>
        <v>64.593551193262925</v>
      </c>
      <c r="N15" s="56"/>
      <c r="O15" s="56">
        <f ca="1">DContriAgreOri!AY124</f>
        <v>-100</v>
      </c>
      <c r="P15" s="17">
        <f t="shared" ca="1" si="2"/>
        <v>-64.593551193262925</v>
      </c>
      <c r="R15" s="11"/>
      <c r="CE15" s="1">
        <v>42005</v>
      </c>
      <c r="CF15" s="140" t="s">
        <v>107</v>
      </c>
    </row>
    <row r="16" spans="2:84" x14ac:dyDescent="0.25">
      <c r="B16" s="5" t="s">
        <v>48</v>
      </c>
      <c r="C16" s="58"/>
      <c r="D16" s="58"/>
      <c r="E16" s="58"/>
      <c r="F16" s="58">
        <f t="shared" si="0"/>
        <v>0</v>
      </c>
      <c r="G16" s="58"/>
      <c r="H16" s="58">
        <f ca="1">DContriAgreDes!AY60</f>
        <v>27.76510528891939</v>
      </c>
      <c r="I16" s="58"/>
      <c r="J16" s="58">
        <f ca="1">DContriAgreDes!AZ126</f>
        <v>-100</v>
      </c>
      <c r="K16" s="59">
        <f t="shared" ca="1" si="1"/>
        <v>-27.76510528891939</v>
      </c>
      <c r="L16" s="18"/>
      <c r="M16" s="58">
        <f ca="1">DContriAgreOri!AX59</f>
        <v>27.92446212573094</v>
      </c>
      <c r="N16" s="58"/>
      <c r="O16" s="58">
        <f ca="1">DContriAgreOri!AY125</f>
        <v>-100</v>
      </c>
      <c r="P16" s="18">
        <f t="shared" ca="1" si="2"/>
        <v>-27.92446212573094</v>
      </c>
      <c r="R16" s="11"/>
      <c r="S16" s="134"/>
      <c r="CE16" s="1">
        <v>42036</v>
      </c>
      <c r="CF16" s="140" t="s">
        <v>108</v>
      </c>
    </row>
    <row r="17" spans="2:84" x14ac:dyDescent="0.25">
      <c r="B17" s="6" t="s">
        <v>4</v>
      </c>
      <c r="C17" s="56"/>
      <c r="D17" s="56"/>
      <c r="E17" s="56"/>
      <c r="F17" s="56">
        <f t="shared" si="0"/>
        <v>0</v>
      </c>
      <c r="G17" s="56"/>
      <c r="H17" s="56">
        <f ca="1">DContriAgreDes!AY61</f>
        <v>6.8081124330985361</v>
      </c>
      <c r="I17" s="56"/>
      <c r="J17" s="56">
        <f ca="1">DContriAgreDes!AZ127</f>
        <v>-100</v>
      </c>
      <c r="K17" s="57">
        <f t="shared" ca="1" si="1"/>
        <v>-6.8081124330985361</v>
      </c>
      <c r="L17" s="56"/>
      <c r="M17" s="56">
        <f ca="1">DContriAgreOri!AX60</f>
        <v>7.4819866810061306</v>
      </c>
      <c r="N17" s="56"/>
      <c r="O17" s="56">
        <f ca="1">DContriAgreOri!AY126</f>
        <v>-100</v>
      </c>
      <c r="P17" s="56">
        <f t="shared" ca="1" si="2"/>
        <v>-7.4819866810061306</v>
      </c>
      <c r="CE17" s="1">
        <v>42064</v>
      </c>
      <c r="CF17" s="139" t="s">
        <v>109</v>
      </c>
    </row>
    <row r="18" spans="2:84" x14ac:dyDescent="0.25">
      <c r="B18" s="5" t="s">
        <v>74</v>
      </c>
      <c r="C18" s="58"/>
      <c r="D18" s="58"/>
      <c r="E18" s="58"/>
      <c r="F18" s="58">
        <f>+F14-SUM(F15:F17)</f>
        <v>0</v>
      </c>
      <c r="G18" s="58"/>
      <c r="H18" s="58"/>
      <c r="I18" s="58"/>
      <c r="J18" s="58"/>
      <c r="K18" s="59">
        <f ca="1">+K14-SUM(K15:K17)</f>
        <v>0</v>
      </c>
      <c r="L18" s="18"/>
      <c r="M18" s="58"/>
      <c r="N18" s="58"/>
      <c r="O18" s="58"/>
      <c r="P18" s="18">
        <f ca="1">+P14-SUM(P15:P17)</f>
        <v>0</v>
      </c>
      <c r="CE18" s="1">
        <v>42095</v>
      </c>
      <c r="CF18" s="139" t="s">
        <v>110</v>
      </c>
    </row>
    <row r="19" spans="2:84" ht="15.75" thickBot="1" x14ac:dyDescent="0.3">
      <c r="B19" s="97" t="s">
        <v>76</v>
      </c>
      <c r="C19" s="94"/>
      <c r="D19" s="94"/>
      <c r="E19" s="94"/>
      <c r="F19" s="94">
        <f>SUM(F15:F17)</f>
        <v>0</v>
      </c>
      <c r="G19" s="94"/>
      <c r="H19" s="94"/>
      <c r="I19" s="94"/>
      <c r="J19" s="94"/>
      <c r="K19" s="96">
        <f ca="1">SUM(K15:K17)</f>
        <v>-100</v>
      </c>
      <c r="L19" s="94"/>
      <c r="M19" s="94"/>
      <c r="N19" s="94"/>
      <c r="O19" s="94"/>
      <c r="P19" s="94">
        <f ca="1">SUM(P15:P17)</f>
        <v>-100</v>
      </c>
      <c r="R19" s="11"/>
      <c r="CE19" s="1">
        <v>42125</v>
      </c>
      <c r="CF19" s="140" t="s">
        <v>111</v>
      </c>
    </row>
    <row r="20" spans="2:84" ht="16.5" thickTop="1" thickBot="1" x14ac:dyDescent="0.3">
      <c r="B20" s="103" t="s">
        <v>49</v>
      </c>
      <c r="C20" s="87"/>
      <c r="D20" s="87"/>
      <c r="E20" s="87"/>
      <c r="F20" s="87">
        <f t="shared" si="0"/>
        <v>0</v>
      </c>
      <c r="G20" s="87"/>
      <c r="H20" s="87">
        <f ca="1">DContriAgreDes!AY62</f>
        <v>100</v>
      </c>
      <c r="I20" s="87"/>
      <c r="J20" s="87">
        <f ca="1">DContriAgreDes!AZ128</f>
        <v>-100</v>
      </c>
      <c r="K20" s="89">
        <f t="shared" ca="1" si="1"/>
        <v>-100</v>
      </c>
      <c r="L20" s="90"/>
      <c r="M20" s="87">
        <f ca="1">DContriAgreOri!AX61</f>
        <v>100</v>
      </c>
      <c r="N20" s="87"/>
      <c r="O20" s="87">
        <f ca="1">DContriAgreOri!AY127</f>
        <v>-100</v>
      </c>
      <c r="P20" s="90">
        <f t="shared" ca="1" si="2"/>
        <v>-100</v>
      </c>
      <c r="CE20" s="1">
        <v>42156</v>
      </c>
      <c r="CF20" s="140" t="s">
        <v>112</v>
      </c>
    </row>
    <row r="21" spans="2:84" ht="15.75" thickTop="1" x14ac:dyDescent="0.25">
      <c r="B21" s="495" t="s">
        <v>8</v>
      </c>
      <c r="C21" s="492"/>
      <c r="D21" s="492"/>
      <c r="E21" s="492"/>
      <c r="F21" s="492">
        <f t="shared" si="0"/>
        <v>0</v>
      </c>
      <c r="G21" s="492"/>
      <c r="H21" s="492">
        <f ca="1">DContriAgreDes!AY64</f>
        <v>99.999999999999986</v>
      </c>
      <c r="I21" s="492"/>
      <c r="J21" s="492">
        <f ca="1">DContriAgreDes!AZ130</f>
        <v>-100</v>
      </c>
      <c r="K21" s="494">
        <f t="shared" ca="1" si="1"/>
        <v>-99.999999999999986</v>
      </c>
      <c r="L21" s="492"/>
      <c r="M21" s="492">
        <f ca="1">DContriAgreOri!AX63</f>
        <v>100</v>
      </c>
      <c r="N21" s="492"/>
      <c r="O21" s="492">
        <f ca="1">DContriAgreOri!AY129</f>
        <v>-100</v>
      </c>
      <c r="P21" s="492">
        <f t="shared" ca="1" si="2"/>
        <v>-100</v>
      </c>
      <c r="R21" s="11"/>
      <c r="CE21" s="1">
        <v>42309</v>
      </c>
      <c r="CF21" s="139" t="s">
        <v>117</v>
      </c>
    </row>
    <row r="22" spans="2:84" x14ac:dyDescent="0.25">
      <c r="B22" s="4" t="s">
        <v>9</v>
      </c>
      <c r="C22" s="56"/>
      <c r="D22" s="56"/>
      <c r="E22" s="56"/>
      <c r="F22" s="56">
        <f t="shared" si="0"/>
        <v>0</v>
      </c>
      <c r="G22" s="56"/>
      <c r="H22" s="56">
        <f ca="1">DContriAgreDes!AY65</f>
        <v>71.764255579763159</v>
      </c>
      <c r="I22" s="56"/>
      <c r="J22" s="56">
        <f ca="1">DContriAgreDes!AZ131</f>
        <v>-100</v>
      </c>
      <c r="K22" s="57">
        <f t="shared" ca="1" si="1"/>
        <v>-71.764255579763159</v>
      </c>
      <c r="L22" s="17"/>
      <c r="M22" s="56">
        <f ca="1">DContriAgreOri!AX64</f>
        <v>71.612781573447919</v>
      </c>
      <c r="N22" s="56"/>
      <c r="O22" s="56">
        <f ca="1">DContriAgreOri!AY130</f>
        <v>-100</v>
      </c>
      <c r="P22" s="17">
        <f t="shared" ca="1" si="2"/>
        <v>-71.612781573447919</v>
      </c>
      <c r="R22" s="11"/>
      <c r="CE22" s="1">
        <v>42339</v>
      </c>
      <c r="CF22" s="139" t="s">
        <v>118</v>
      </c>
    </row>
    <row r="23" spans="2:84" x14ac:dyDescent="0.25">
      <c r="B23" s="7" t="s">
        <v>10</v>
      </c>
      <c r="C23" s="60"/>
      <c r="D23" s="60"/>
      <c r="E23" s="60"/>
      <c r="F23" s="60">
        <f t="shared" si="0"/>
        <v>0</v>
      </c>
      <c r="G23" s="60"/>
      <c r="H23" s="60">
        <f ca="1">DContriAgreDes!AY66</f>
        <v>15.041213673460168</v>
      </c>
      <c r="I23" s="60"/>
      <c r="J23" s="60">
        <f ca="1">DContriAgreDes!AZ132</f>
        <v>-100</v>
      </c>
      <c r="K23" s="61">
        <f t="shared" ca="1" si="1"/>
        <v>-15.041213673460168</v>
      </c>
      <c r="L23" s="19"/>
      <c r="M23" s="60">
        <f ca="1">DContriAgreOri!AX65</f>
        <v>14.557642246051813</v>
      </c>
      <c r="N23" s="60"/>
      <c r="O23" s="60">
        <f ca="1">DContriAgreOri!AY131</f>
        <v>-100</v>
      </c>
      <c r="P23" s="19">
        <f t="shared" ca="1" si="2"/>
        <v>-14.557642246051813</v>
      </c>
      <c r="R23" s="11"/>
      <c r="CE23" s="1">
        <v>42370</v>
      </c>
      <c r="CF23" s="140" t="s">
        <v>107</v>
      </c>
    </row>
    <row r="24" spans="2:84" x14ac:dyDescent="0.25">
      <c r="B24" s="6" t="s">
        <v>11</v>
      </c>
      <c r="C24" s="56"/>
      <c r="D24" s="56"/>
      <c r="E24" s="56"/>
      <c r="F24" s="56">
        <f t="shared" si="0"/>
        <v>0</v>
      </c>
      <c r="G24" s="56"/>
      <c r="H24" s="56">
        <f ca="1">DContriAgreDes!AY67</f>
        <v>13.194530746776669</v>
      </c>
      <c r="I24" s="56"/>
      <c r="J24" s="56">
        <f ca="1">DContriAgreDes!AZ133</f>
        <v>-100</v>
      </c>
      <c r="K24" s="57">
        <f t="shared" ca="1" si="1"/>
        <v>-13.194530746776669</v>
      </c>
      <c r="L24" s="56"/>
      <c r="M24" s="56">
        <f ca="1">DContriAgreOri!AX66</f>
        <v>13.829576180500267</v>
      </c>
      <c r="N24" s="56"/>
      <c r="O24" s="56">
        <f ca="1">DContriAgreOri!AY132</f>
        <v>-100</v>
      </c>
      <c r="P24" s="56">
        <f t="shared" ca="1" si="2"/>
        <v>-13.829576180500267</v>
      </c>
      <c r="R24" s="11"/>
      <c r="CE24" s="1">
        <v>42401</v>
      </c>
      <c r="CF24" s="140" t="s">
        <v>108</v>
      </c>
    </row>
    <row r="25" spans="2:84" x14ac:dyDescent="0.25">
      <c r="B25" s="99" t="s">
        <v>74</v>
      </c>
      <c r="C25" s="58"/>
      <c r="D25" s="58"/>
      <c r="E25" s="58"/>
      <c r="F25" s="58">
        <f>+F21-SUM(F22:F24)</f>
        <v>0</v>
      </c>
      <c r="G25" s="58"/>
      <c r="H25" s="58"/>
      <c r="I25" s="58"/>
      <c r="J25" s="58"/>
      <c r="K25" s="59">
        <f ca="1">+K21-SUM(K22:K24)</f>
        <v>0</v>
      </c>
      <c r="L25" s="58"/>
      <c r="M25" s="58"/>
      <c r="N25" s="58"/>
      <c r="O25" s="58"/>
      <c r="P25" s="58">
        <f ca="1">+P21-SUM(P22:P24)</f>
        <v>0</v>
      </c>
      <c r="R25" s="11"/>
      <c r="CE25" s="1">
        <v>42430</v>
      </c>
      <c r="CF25" s="139" t="s">
        <v>109</v>
      </c>
    </row>
    <row r="26" spans="2:84" ht="15.75" thickBot="1" x14ac:dyDescent="0.3">
      <c r="B26" s="97" t="s">
        <v>77</v>
      </c>
      <c r="C26" s="94"/>
      <c r="D26" s="94"/>
      <c r="E26" s="94"/>
      <c r="F26" s="94">
        <f>SUM(F22:F24)</f>
        <v>0</v>
      </c>
      <c r="G26" s="94"/>
      <c r="H26" s="94"/>
      <c r="I26" s="94"/>
      <c r="J26" s="94"/>
      <c r="K26" s="96">
        <f ca="1">SUM(K22:K24)</f>
        <v>-99.999999999999986</v>
      </c>
      <c r="L26" s="94"/>
      <c r="M26" s="94"/>
      <c r="N26" s="94"/>
      <c r="O26" s="94"/>
      <c r="P26" s="94">
        <f ca="1">SUM(P22:P24)</f>
        <v>-100</v>
      </c>
      <c r="R26" s="11"/>
      <c r="CE26" s="1">
        <v>42461</v>
      </c>
      <c r="CF26" s="139" t="s">
        <v>110</v>
      </c>
    </row>
    <row r="27" spans="2:84" ht="15.75" thickTop="1" x14ac:dyDescent="0.25">
      <c r="B27" s="103" t="s">
        <v>50</v>
      </c>
      <c r="C27" s="87"/>
      <c r="D27" s="87"/>
      <c r="E27" s="87"/>
      <c r="F27" s="87">
        <f t="shared" si="0"/>
        <v>0</v>
      </c>
      <c r="G27" s="87"/>
      <c r="H27" s="87">
        <f ca="1">DContriAgreDes!AY68</f>
        <v>100</v>
      </c>
      <c r="I27" s="87"/>
      <c r="J27" s="87">
        <f ca="1">DContriAgreDes!AZ134</f>
        <v>-100</v>
      </c>
      <c r="K27" s="89">
        <f t="shared" ca="1" si="1"/>
        <v>-100</v>
      </c>
      <c r="L27" s="90"/>
      <c r="M27" s="87">
        <f ca="1">DContriAgreOri!AX67</f>
        <v>100</v>
      </c>
      <c r="N27" s="87"/>
      <c r="O27" s="87">
        <f ca="1">DContriAgreOri!AY133</f>
        <v>-100</v>
      </c>
      <c r="P27" s="90">
        <f t="shared" ca="1" si="2"/>
        <v>-100</v>
      </c>
      <c r="R27" s="11"/>
      <c r="CE27" s="1">
        <v>42491</v>
      </c>
      <c r="CF27" s="140" t="s">
        <v>111</v>
      </c>
    </row>
    <row r="28" spans="2:84" x14ac:dyDescent="0.25">
      <c r="B28" s="8" t="s">
        <v>13</v>
      </c>
      <c r="C28" s="44"/>
      <c r="D28" s="44"/>
      <c r="E28" s="44"/>
      <c r="F28" s="44">
        <f t="shared" si="0"/>
        <v>0</v>
      </c>
      <c r="G28" s="44"/>
      <c r="H28" s="44">
        <f ca="1">DContriAgreDes!AY69</f>
        <v>19.140931776439913</v>
      </c>
      <c r="I28" s="44"/>
      <c r="J28" s="44">
        <f ca="1">DContriAgreDes!AZ135</f>
        <v>-100</v>
      </c>
      <c r="K28" s="48">
        <f t="shared" ca="1" si="1"/>
        <v>-19.140931776439913</v>
      </c>
      <c r="L28" s="20"/>
      <c r="M28" s="44">
        <f ca="1">DContriAgreOri!AX68</f>
        <v>20.007970860058258</v>
      </c>
      <c r="N28" s="44"/>
      <c r="O28" s="44">
        <f ca="1">DContriAgreOri!AY134</f>
        <v>-100</v>
      </c>
      <c r="P28" s="20">
        <f t="shared" ca="1" si="2"/>
        <v>-20.007970860058258</v>
      </c>
      <c r="R28" s="11"/>
      <c r="CE28" s="1">
        <v>42522</v>
      </c>
      <c r="CF28" s="140" t="s">
        <v>112</v>
      </c>
    </row>
    <row r="29" spans="2:84" x14ac:dyDescent="0.25">
      <c r="B29" s="9" t="s">
        <v>14</v>
      </c>
      <c r="C29" s="45"/>
      <c r="D29" s="45"/>
      <c r="E29" s="45"/>
      <c r="F29" s="45">
        <f t="shared" si="0"/>
        <v>0</v>
      </c>
      <c r="G29" s="45"/>
      <c r="H29" s="45">
        <f ca="1">DContriAgreDes!AY70</f>
        <v>4.927335284025137</v>
      </c>
      <c r="I29" s="45"/>
      <c r="J29" s="45">
        <f ca="1">DContriAgreDes!AZ136</f>
        <v>-100</v>
      </c>
      <c r="K29" s="49">
        <f t="shared" ca="1" si="1"/>
        <v>-4.927335284025137</v>
      </c>
      <c r="L29" s="21"/>
      <c r="M29" s="45">
        <f ca="1">DContriAgreOri!AX69</f>
        <v>4.5389487132008952</v>
      </c>
      <c r="N29" s="45"/>
      <c r="O29" s="45">
        <f ca="1">DContriAgreOri!AY135</f>
        <v>-100</v>
      </c>
      <c r="P29" s="21">
        <f t="shared" ca="1" si="2"/>
        <v>-4.5389487132008952</v>
      </c>
      <c r="R29" s="11"/>
      <c r="CE29" s="1">
        <v>42552</v>
      </c>
      <c r="CF29" s="139" t="s">
        <v>113</v>
      </c>
    </row>
    <row r="30" spans="2:84" x14ac:dyDescent="0.25">
      <c r="B30" s="8" t="s">
        <v>15</v>
      </c>
      <c r="C30" s="44"/>
      <c r="D30" s="44"/>
      <c r="E30" s="44"/>
      <c r="F30" s="44">
        <f t="shared" si="0"/>
        <v>0</v>
      </c>
      <c r="G30" s="44"/>
      <c r="H30" s="44">
        <f ca="1">DContriAgreDes!AY71</f>
        <v>0.49449932596386853</v>
      </c>
      <c r="I30" s="44"/>
      <c r="J30" s="44">
        <f ca="1">DContriAgreDes!AZ137</f>
        <v>-100</v>
      </c>
      <c r="K30" s="48">
        <f t="shared" ca="1" si="1"/>
        <v>-0.49449932596386853</v>
      </c>
      <c r="L30" s="20"/>
      <c r="M30" s="44">
        <f ca="1">DContriAgreOri!AX70</f>
        <v>0.49088376839042352</v>
      </c>
      <c r="N30" s="44"/>
      <c r="O30" s="44">
        <f ca="1">DContriAgreOri!AY136</f>
        <v>-100</v>
      </c>
      <c r="P30" s="20">
        <f t="shared" ca="1" si="2"/>
        <v>-0.49088376839042352</v>
      </c>
      <c r="CE30" s="1">
        <v>42583</v>
      </c>
      <c r="CF30" s="139" t="s">
        <v>114</v>
      </c>
    </row>
    <row r="31" spans="2:84" x14ac:dyDescent="0.25">
      <c r="B31" s="9" t="s">
        <v>16</v>
      </c>
      <c r="C31" s="45"/>
      <c r="D31" s="45"/>
      <c r="E31" s="45"/>
      <c r="F31" s="45">
        <f t="shared" si="0"/>
        <v>0</v>
      </c>
      <c r="G31" s="45"/>
      <c r="H31" s="45">
        <f ca="1">DContriAgreDes!AY72</f>
        <v>0.31752287653541822</v>
      </c>
      <c r="I31" s="45"/>
      <c r="J31" s="45">
        <f ca="1">DContriAgreDes!AZ138</f>
        <v>-100</v>
      </c>
      <c r="K31" s="49">
        <f t="shared" ca="1" si="1"/>
        <v>-0.31752287653541822</v>
      </c>
      <c r="L31" s="21"/>
      <c r="M31" s="45">
        <f ca="1">DContriAgreOri!AX71</f>
        <v>0.29053436653797415</v>
      </c>
      <c r="N31" s="45"/>
      <c r="O31" s="45">
        <f ca="1">DContriAgreOri!AY137</f>
        <v>-100</v>
      </c>
      <c r="P31" s="21">
        <f t="shared" ca="1" si="2"/>
        <v>-0.29053436653797415</v>
      </c>
      <c r="CE31" s="1">
        <v>42614</v>
      </c>
      <c r="CF31" s="140" t="s">
        <v>115</v>
      </c>
    </row>
    <row r="32" spans="2:84" x14ac:dyDescent="0.25">
      <c r="B32" s="8" t="s">
        <v>17</v>
      </c>
      <c r="C32" s="44"/>
      <c r="D32" s="44"/>
      <c r="E32" s="44"/>
      <c r="F32" s="44">
        <f t="shared" si="0"/>
        <v>0</v>
      </c>
      <c r="G32" s="44"/>
      <c r="H32" s="44">
        <f ca="1">DContriAgreDes!AY73</f>
        <v>1.0051725221665637</v>
      </c>
      <c r="I32" s="44"/>
      <c r="J32" s="44">
        <f ca="1">DContriAgreDes!AZ139</f>
        <v>-100</v>
      </c>
      <c r="K32" s="48">
        <f t="shared" ca="1" si="1"/>
        <v>-1.0051725221665637</v>
      </c>
      <c r="L32" s="20"/>
      <c r="M32" s="44">
        <f ca="1">DContriAgreOri!AX72</f>
        <v>0.95373817143315831</v>
      </c>
      <c r="N32" s="44"/>
      <c r="O32" s="44">
        <f ca="1">DContriAgreOri!AY138</f>
        <v>-100</v>
      </c>
      <c r="P32" s="20">
        <f t="shared" ca="1" si="2"/>
        <v>-0.95373817143315831</v>
      </c>
      <c r="CE32" s="1">
        <v>42644</v>
      </c>
      <c r="CF32" s="140" t="s">
        <v>116</v>
      </c>
    </row>
    <row r="33" spans="2:84" x14ac:dyDescent="0.25">
      <c r="B33" s="9" t="s">
        <v>51</v>
      </c>
      <c r="C33" s="45"/>
      <c r="D33" s="45"/>
      <c r="E33" s="45"/>
      <c r="F33" s="45">
        <f t="shared" si="0"/>
        <v>0</v>
      </c>
      <c r="G33" s="45"/>
      <c r="H33" s="45">
        <f ca="1">DContriAgreDes!AY74</f>
        <v>0.47136357940370194</v>
      </c>
      <c r="I33" s="45"/>
      <c r="J33" s="45">
        <f ca="1">DContriAgreDes!AZ140</f>
        <v>-100</v>
      </c>
      <c r="K33" s="49">
        <f t="shared" ca="1" si="1"/>
        <v>-0.47136357940370194</v>
      </c>
      <c r="L33" s="21"/>
      <c r="M33" s="45">
        <f ca="1">DContriAgreOri!AX73</f>
        <v>0.44936149023900784</v>
      </c>
      <c r="N33" s="45"/>
      <c r="O33" s="45">
        <f ca="1">DContriAgreOri!AY139</f>
        <v>-100</v>
      </c>
      <c r="P33" s="21">
        <f t="shared" ca="1" si="2"/>
        <v>-0.44936149023900784</v>
      </c>
      <c r="CE33" s="1">
        <v>42675</v>
      </c>
      <c r="CF33" s="139" t="s">
        <v>117</v>
      </c>
    </row>
    <row r="34" spans="2:84" x14ac:dyDescent="0.25">
      <c r="B34" s="8" t="s">
        <v>19</v>
      </c>
      <c r="C34" s="44"/>
      <c r="D34" s="44"/>
      <c r="E34" s="44"/>
      <c r="F34" s="44">
        <f t="shared" si="0"/>
        <v>0</v>
      </c>
      <c r="G34" s="44"/>
      <c r="H34" s="44">
        <f ca="1">DContriAgreDes!AY75</f>
        <v>0.64191986350351282</v>
      </c>
      <c r="I34" s="44"/>
      <c r="J34" s="44">
        <f ca="1">DContriAgreDes!AZ141</f>
        <v>-100</v>
      </c>
      <c r="K34" s="48">
        <f t="shared" ca="1" si="1"/>
        <v>-0.64191986350351282</v>
      </c>
      <c r="L34" s="20"/>
      <c r="M34" s="44">
        <f ca="1">DContriAgreOri!AX74</f>
        <v>0.61296010864026451</v>
      </c>
      <c r="N34" s="44"/>
      <c r="O34" s="44">
        <f ca="1">DContriAgreOri!AY140</f>
        <v>-100</v>
      </c>
      <c r="P34" s="20">
        <f t="shared" ca="1" si="2"/>
        <v>-0.61296010864026451</v>
      </c>
      <c r="CE34" s="1">
        <v>42705</v>
      </c>
      <c r="CF34" s="139" t="s">
        <v>118</v>
      </c>
    </row>
    <row r="35" spans="2:84" x14ac:dyDescent="0.25">
      <c r="B35" s="9" t="s">
        <v>20</v>
      </c>
      <c r="C35" s="45"/>
      <c r="D35" s="45"/>
      <c r="E35" s="45"/>
      <c r="F35" s="45">
        <f t="shared" si="0"/>
        <v>0</v>
      </c>
      <c r="G35" s="45"/>
      <c r="H35" s="45">
        <f ca="1">DContriAgreDes!AY76</f>
        <v>2.0228607116143706</v>
      </c>
      <c r="I35" s="45"/>
      <c r="J35" s="45">
        <f ca="1">DContriAgreDes!AZ142</f>
        <v>-100</v>
      </c>
      <c r="K35" s="49">
        <f t="shared" ca="1" si="1"/>
        <v>-2.0228607116143706</v>
      </c>
      <c r="L35" s="21"/>
      <c r="M35" s="45">
        <f ca="1">DContriAgreOri!AX75</f>
        <v>2.0884212170033436</v>
      </c>
      <c r="N35" s="45"/>
      <c r="O35" s="45">
        <f ca="1">DContriAgreOri!AY141</f>
        <v>-100</v>
      </c>
      <c r="P35" s="21">
        <f t="shared" ca="1" si="2"/>
        <v>-2.0884212170033436</v>
      </c>
      <c r="CE35" s="1">
        <v>42736</v>
      </c>
      <c r="CF35" s="140" t="s">
        <v>107</v>
      </c>
    </row>
    <row r="36" spans="2:84" x14ac:dyDescent="0.25">
      <c r="B36" s="8" t="s">
        <v>21</v>
      </c>
      <c r="C36" s="44"/>
      <c r="D36" s="44"/>
      <c r="E36" s="44"/>
      <c r="F36" s="44">
        <f t="shared" si="0"/>
        <v>0</v>
      </c>
      <c r="G36" s="44"/>
      <c r="H36" s="44">
        <f ca="1">DContriAgreDes!AY77</f>
        <v>0.48321314152208011</v>
      </c>
      <c r="I36" s="44"/>
      <c r="J36" s="44">
        <f ca="1">DContriAgreDes!AZ143</f>
        <v>-100</v>
      </c>
      <c r="K36" s="48">
        <f t="shared" ca="1" si="1"/>
        <v>-0.48321314152208011</v>
      </c>
      <c r="L36" s="20"/>
      <c r="M36" s="44">
        <f ca="1">DContriAgreOri!AX76</f>
        <v>0.45667059758794837</v>
      </c>
      <c r="N36" s="44"/>
      <c r="O36" s="44">
        <f ca="1">DContriAgreOri!AY142</f>
        <v>-100</v>
      </c>
      <c r="P36" s="20">
        <f t="shared" ca="1" si="2"/>
        <v>-0.45667059758794837</v>
      </c>
      <c r="CE36" s="1">
        <v>42767</v>
      </c>
      <c r="CF36" s="140" t="s">
        <v>108</v>
      </c>
    </row>
    <row r="37" spans="2:84" x14ac:dyDescent="0.25">
      <c r="B37" s="9" t="s">
        <v>22</v>
      </c>
      <c r="C37" s="45"/>
      <c r="D37" s="45"/>
      <c r="E37" s="45"/>
      <c r="F37" s="45">
        <f t="shared" si="0"/>
        <v>0</v>
      </c>
      <c r="G37" s="45"/>
      <c r="H37" s="45">
        <f ca="1">DContriAgreDes!AY78</f>
        <v>4.0827104000687502</v>
      </c>
      <c r="I37" s="45"/>
      <c r="J37" s="45">
        <f ca="1">DContriAgreDes!AZ144</f>
        <v>-100</v>
      </c>
      <c r="K37" s="49">
        <f t="shared" ca="1" si="1"/>
        <v>-4.0827104000687502</v>
      </c>
      <c r="L37" s="21"/>
      <c r="M37" s="45">
        <f ca="1">DContriAgreOri!AX77</f>
        <v>4.3857057741332826</v>
      </c>
      <c r="N37" s="45"/>
      <c r="O37" s="45">
        <f ca="1">DContriAgreOri!AY143</f>
        <v>-100</v>
      </c>
      <c r="P37" s="21">
        <f t="shared" ca="1" si="2"/>
        <v>-4.3857057741332826</v>
      </c>
      <c r="CE37" s="1">
        <v>42795</v>
      </c>
      <c r="CF37" s="139" t="s">
        <v>109</v>
      </c>
    </row>
    <row r="38" spans="2:84" x14ac:dyDescent="0.25">
      <c r="B38" s="8" t="s">
        <v>23</v>
      </c>
      <c r="C38" s="44"/>
      <c r="D38" s="44"/>
      <c r="E38" s="44"/>
      <c r="F38" s="44">
        <f t="shared" si="0"/>
        <v>0</v>
      </c>
      <c r="G38" s="44"/>
      <c r="H38" s="44">
        <f ca="1">DContriAgreDes!AY79</f>
        <v>7.2047446231940064</v>
      </c>
      <c r="I38" s="44"/>
      <c r="J38" s="44">
        <f ca="1">DContriAgreDes!AZ145</f>
        <v>-100</v>
      </c>
      <c r="K38" s="48">
        <f t="shared" ca="1" si="1"/>
        <v>-7.2047446231940064</v>
      </c>
      <c r="L38" s="20"/>
      <c r="M38" s="44">
        <f ca="1">DContriAgreOri!AX78</f>
        <v>7.2653094913614575</v>
      </c>
      <c r="N38" s="44"/>
      <c r="O38" s="44">
        <f ca="1">DContriAgreOri!AY144</f>
        <v>-100</v>
      </c>
      <c r="P38" s="20">
        <f t="shared" ca="1" si="2"/>
        <v>-7.2653094913614575</v>
      </c>
      <c r="CE38" s="1">
        <v>42826</v>
      </c>
      <c r="CF38" s="139" t="s">
        <v>110</v>
      </c>
    </row>
    <row r="39" spans="2:84" x14ac:dyDescent="0.25">
      <c r="B39" s="9" t="s">
        <v>24</v>
      </c>
      <c r="C39" s="45"/>
      <c r="D39" s="45"/>
      <c r="E39" s="45"/>
      <c r="F39" s="45">
        <f t="shared" si="0"/>
        <v>0</v>
      </c>
      <c r="G39" s="45"/>
      <c r="H39" s="45">
        <f ca="1">DContriAgreDes!AY80</f>
        <v>3.2011370886486685</v>
      </c>
      <c r="I39" s="45"/>
      <c r="J39" s="45">
        <f ca="1">DContriAgreDes!AZ146</f>
        <v>-100</v>
      </c>
      <c r="K39" s="49">
        <f t="shared" ca="1" si="1"/>
        <v>-3.2011370886486685</v>
      </c>
      <c r="L39" s="21"/>
      <c r="M39" s="45">
        <f ca="1">DContriAgreOri!AX79</f>
        <v>3.1846046430685311</v>
      </c>
      <c r="N39" s="45"/>
      <c r="O39" s="45">
        <f ca="1">DContriAgreOri!AY145</f>
        <v>-100</v>
      </c>
      <c r="P39" s="21">
        <f t="shared" ca="1" si="2"/>
        <v>-3.1846046430685311</v>
      </c>
      <c r="CE39" s="1">
        <v>42856</v>
      </c>
      <c r="CF39" s="140" t="s">
        <v>111</v>
      </c>
    </row>
    <row r="40" spans="2:84" x14ac:dyDescent="0.25">
      <c r="B40" s="8" t="s">
        <v>25</v>
      </c>
      <c r="C40" s="44"/>
      <c r="D40" s="44"/>
      <c r="E40" s="44"/>
      <c r="F40" s="44">
        <f t="shared" si="0"/>
        <v>0</v>
      </c>
      <c r="G40" s="44"/>
      <c r="H40" s="44">
        <f ca="1">DContriAgreDes!AY81</f>
        <v>2.9695514785328547</v>
      </c>
      <c r="I40" s="44"/>
      <c r="J40" s="44">
        <f ca="1">DContriAgreDes!AZ147</f>
        <v>-100</v>
      </c>
      <c r="K40" s="48">
        <f t="shared" ca="1" si="1"/>
        <v>-2.9695514785328547</v>
      </c>
      <c r="L40" s="20"/>
      <c r="M40" s="44">
        <f ca="1">DContriAgreOri!AX80</f>
        <v>2.9897333054919764</v>
      </c>
      <c r="N40" s="44"/>
      <c r="O40" s="44">
        <f ca="1">DContriAgreOri!AY146</f>
        <v>-100</v>
      </c>
      <c r="P40" s="20">
        <f t="shared" ca="1" si="2"/>
        <v>-2.9897333054919764</v>
      </c>
      <c r="CE40" s="1">
        <v>42887</v>
      </c>
      <c r="CF40" s="140" t="s">
        <v>112</v>
      </c>
    </row>
    <row r="41" spans="2:84" x14ac:dyDescent="0.25">
      <c r="B41" s="9" t="s">
        <v>26</v>
      </c>
      <c r="C41" s="45"/>
      <c r="D41" s="45"/>
      <c r="E41" s="45"/>
      <c r="F41" s="45">
        <f t="shared" si="0"/>
        <v>0</v>
      </c>
      <c r="G41" s="45"/>
      <c r="H41" s="45">
        <f ca="1">DContriAgreDes!AY82</f>
        <v>4.9732589987583387</v>
      </c>
      <c r="I41" s="45"/>
      <c r="J41" s="45">
        <f ca="1">DContriAgreDes!AZ148</f>
        <v>-100</v>
      </c>
      <c r="K41" s="49">
        <f t="shared" ca="1" si="1"/>
        <v>-4.9732589987583387</v>
      </c>
      <c r="L41" s="21"/>
      <c r="M41" s="45">
        <f ca="1">DContriAgreOri!AX81</f>
        <v>5.3104729921981981</v>
      </c>
      <c r="N41" s="45"/>
      <c r="O41" s="45">
        <f ca="1">DContriAgreOri!AY147</f>
        <v>-100</v>
      </c>
      <c r="P41" s="21">
        <f t="shared" ca="1" si="2"/>
        <v>-5.3104729921981981</v>
      </c>
      <c r="CE41" s="1">
        <v>42917</v>
      </c>
      <c r="CF41" s="139" t="s">
        <v>113</v>
      </c>
    </row>
    <row r="42" spans="2:84" x14ac:dyDescent="0.25">
      <c r="B42" s="8" t="s">
        <v>27</v>
      </c>
      <c r="C42" s="44"/>
      <c r="D42" s="44"/>
      <c r="E42" s="44"/>
      <c r="F42" s="44">
        <f t="shared" si="0"/>
        <v>0</v>
      </c>
      <c r="G42" s="44"/>
      <c r="H42" s="44">
        <f ca="1">DContriAgreDes!AY83</f>
        <v>3.1678624114293652</v>
      </c>
      <c r="I42" s="44"/>
      <c r="J42" s="44">
        <f ca="1">DContriAgreDes!AZ149</f>
        <v>-100</v>
      </c>
      <c r="K42" s="48">
        <f t="shared" ca="1" si="1"/>
        <v>-3.1678624114293652</v>
      </c>
      <c r="L42" s="20"/>
      <c r="M42" s="44">
        <f ca="1">DContriAgreOri!AX82</f>
        <v>3.1711775968254705</v>
      </c>
      <c r="N42" s="44"/>
      <c r="O42" s="44">
        <f ca="1">DContriAgreOri!AY148</f>
        <v>-100</v>
      </c>
      <c r="P42" s="20">
        <f t="shared" ca="1" si="2"/>
        <v>-3.1711775968254705</v>
      </c>
      <c r="CE42" s="1">
        <v>42948</v>
      </c>
      <c r="CF42" s="139" t="s">
        <v>114</v>
      </c>
    </row>
    <row r="43" spans="2:84" x14ac:dyDescent="0.25">
      <c r="B43" s="9" t="s">
        <v>28</v>
      </c>
      <c r="C43" s="45"/>
      <c r="D43" s="45"/>
      <c r="E43" s="45"/>
      <c r="F43" s="45">
        <f t="shared" si="0"/>
        <v>0</v>
      </c>
      <c r="G43" s="45"/>
      <c r="H43" s="45">
        <f ca="1">DContriAgreDes!AY84</f>
        <v>3.9465459373211531</v>
      </c>
      <c r="I43" s="45"/>
      <c r="J43" s="45">
        <f ca="1">DContriAgreDes!AZ150</f>
        <v>-100</v>
      </c>
      <c r="K43" s="49">
        <f t="shared" ca="1" si="1"/>
        <v>-3.9465459373211531</v>
      </c>
      <c r="L43" s="21"/>
      <c r="M43" s="45">
        <f ca="1">DContriAgreOri!AX83</f>
        <v>4.042277163660577</v>
      </c>
      <c r="N43" s="45"/>
      <c r="O43" s="45">
        <f ca="1">DContriAgreOri!AY149</f>
        <v>-100</v>
      </c>
      <c r="P43" s="21">
        <f t="shared" ca="1" si="2"/>
        <v>-4.042277163660577</v>
      </c>
      <c r="CE43" s="1">
        <v>42979</v>
      </c>
      <c r="CF43" s="140" t="s">
        <v>115</v>
      </c>
    </row>
    <row r="44" spans="2:84" ht="30" x14ac:dyDescent="0.25">
      <c r="B44" s="8" t="s">
        <v>52</v>
      </c>
      <c r="C44" s="44"/>
      <c r="D44" s="44"/>
      <c r="E44" s="44"/>
      <c r="F44" s="44">
        <f t="shared" si="0"/>
        <v>0</v>
      </c>
      <c r="G44" s="44"/>
      <c r="H44" s="44">
        <f ca="1">DContriAgreDes!AY85</f>
        <v>9.4613945812342326</v>
      </c>
      <c r="I44" s="44"/>
      <c r="J44" s="44">
        <f ca="1">DContriAgreDes!AZ151</f>
        <v>-100</v>
      </c>
      <c r="K44" s="48">
        <f t="shared" ca="1" si="1"/>
        <v>-9.4613945812342326</v>
      </c>
      <c r="L44" s="20"/>
      <c r="M44" s="44">
        <f ca="1">DContriAgreOri!AX84</f>
        <v>8.9485337056047864</v>
      </c>
      <c r="N44" s="44"/>
      <c r="O44" s="44">
        <f ca="1">DContriAgreOri!AY150</f>
        <v>-100</v>
      </c>
      <c r="P44" s="20">
        <f t="shared" ca="1" si="2"/>
        <v>-8.9485337056047864</v>
      </c>
      <c r="CE44" s="1">
        <v>43009</v>
      </c>
      <c r="CF44" s="140" t="s">
        <v>116</v>
      </c>
    </row>
    <row r="45" spans="2:84" x14ac:dyDescent="0.25">
      <c r="B45" s="9" t="s">
        <v>53</v>
      </c>
      <c r="C45" s="45"/>
      <c r="D45" s="45"/>
      <c r="E45" s="45"/>
      <c r="F45" s="45">
        <f t="shared" si="0"/>
        <v>0</v>
      </c>
      <c r="G45" s="45"/>
      <c r="H45" s="45">
        <f ca="1">DContriAgreDes!AY86</f>
        <v>4.1872264988503254</v>
      </c>
      <c r="I45" s="45"/>
      <c r="J45" s="45">
        <f ca="1">DContriAgreDes!AZ152</f>
        <v>-100</v>
      </c>
      <c r="K45" s="49">
        <f t="shared" ca="1" si="1"/>
        <v>-4.1872264988503254</v>
      </c>
      <c r="L45" s="21"/>
      <c r="M45" s="45">
        <f ca="1">DContriAgreOri!AX85</f>
        <v>4.1367698835968181</v>
      </c>
      <c r="N45" s="45"/>
      <c r="O45" s="45">
        <f ca="1">DContriAgreOri!AY151</f>
        <v>-100</v>
      </c>
      <c r="P45" s="21">
        <f t="shared" ca="1" si="2"/>
        <v>-4.1367698835968181</v>
      </c>
      <c r="CE45" s="1">
        <v>43040</v>
      </c>
      <c r="CF45" s="139" t="s">
        <v>117</v>
      </c>
    </row>
    <row r="46" spans="2:84" x14ac:dyDescent="0.25">
      <c r="B46" s="8" t="s">
        <v>31</v>
      </c>
      <c r="C46" s="44"/>
      <c r="D46" s="44"/>
      <c r="E46" s="44"/>
      <c r="F46" s="44">
        <f t="shared" si="0"/>
        <v>0</v>
      </c>
      <c r="G46" s="44"/>
      <c r="H46" s="44">
        <f ca="1">DContriAgreDes!AY87</f>
        <v>23.124398222699163</v>
      </c>
      <c r="I46" s="44"/>
      <c r="J46" s="44">
        <f ca="1">DContriAgreDes!AZ153</f>
        <v>-100</v>
      </c>
      <c r="K46" s="48">
        <f t="shared" ca="1" si="1"/>
        <v>-23.124398222699163</v>
      </c>
      <c r="L46" s="20"/>
      <c r="M46" s="44">
        <f ca="1">DContriAgreOri!AX86</f>
        <v>22.52127949082967</v>
      </c>
      <c r="N46" s="44"/>
      <c r="O46" s="44">
        <f ca="1">DContriAgreOri!AY152</f>
        <v>-100</v>
      </c>
      <c r="P46" s="20">
        <f t="shared" ca="1" si="2"/>
        <v>-22.52127949082967</v>
      </c>
      <c r="CE46" s="1">
        <v>43070</v>
      </c>
      <c r="CF46" s="139" t="s">
        <v>118</v>
      </c>
    </row>
    <row r="47" spans="2:84" x14ac:dyDescent="0.25">
      <c r="B47" s="9" t="s">
        <v>32</v>
      </c>
      <c r="C47" s="45"/>
      <c r="D47" s="45"/>
      <c r="E47" s="45"/>
      <c r="F47" s="45">
        <f t="shared" si="0"/>
        <v>0</v>
      </c>
      <c r="G47" s="45"/>
      <c r="H47" s="45">
        <f ca="1">DContriAgreDes!AY88</f>
        <v>0.92663783665012012</v>
      </c>
      <c r="I47" s="45"/>
      <c r="J47" s="45">
        <f ca="1">DContriAgreDes!AZ154</f>
        <v>-100</v>
      </c>
      <c r="K47" s="49">
        <f t="shared" ca="1" si="1"/>
        <v>-0.92663783665012012</v>
      </c>
      <c r="L47" s="21"/>
      <c r="M47" s="45">
        <f ca="1">DContriAgreOri!AX87</f>
        <v>0.91279217043721828</v>
      </c>
      <c r="N47" s="45"/>
      <c r="O47" s="45">
        <f ca="1">DContriAgreOri!AY153</f>
        <v>-100</v>
      </c>
      <c r="P47" s="21">
        <f t="shared" ca="1" si="2"/>
        <v>-0.91279217043721828</v>
      </c>
    </row>
    <row r="48" spans="2:84" x14ac:dyDescent="0.25">
      <c r="B48" s="84" t="s">
        <v>33</v>
      </c>
      <c r="C48" s="44"/>
      <c r="D48" s="44"/>
      <c r="E48" s="44"/>
      <c r="F48" s="44">
        <f t="shared" si="0"/>
        <v>0</v>
      </c>
      <c r="G48" s="44"/>
      <c r="H48" s="44">
        <f ca="1">DContriAgreDes!AY89</f>
        <v>3.2497128414384493</v>
      </c>
      <c r="I48" s="44"/>
      <c r="J48" s="44">
        <f ca="1">DContriAgreDes!AZ155</f>
        <v>-100</v>
      </c>
      <c r="K48" s="48">
        <f t="shared" ca="1" si="1"/>
        <v>-3.2497128414384493</v>
      </c>
      <c r="L48" s="44"/>
      <c r="M48" s="44">
        <f ca="1">DContriAgreOri!AX88</f>
        <v>3.2418544897007489</v>
      </c>
      <c r="N48" s="44"/>
      <c r="O48" s="44">
        <f ca="1">DContriAgreOri!AY154</f>
        <v>-100</v>
      </c>
      <c r="P48" s="44">
        <f t="shared" ca="1" si="2"/>
        <v>-3.2418544897007489</v>
      </c>
    </row>
    <row r="49" spans="2:18" x14ac:dyDescent="0.25">
      <c r="B49" s="99" t="s">
        <v>74</v>
      </c>
      <c r="C49" s="58"/>
      <c r="D49" s="58"/>
      <c r="E49" s="58"/>
      <c r="F49" s="58">
        <f>+F27-SUM(F28:F48)</f>
        <v>0</v>
      </c>
      <c r="G49" s="58"/>
      <c r="H49" s="58"/>
      <c r="I49" s="58"/>
      <c r="J49" s="58"/>
      <c r="K49" s="59">
        <f ca="1">+K27-SUM(K28:K48)</f>
        <v>0</v>
      </c>
      <c r="L49" s="58"/>
      <c r="M49" s="58"/>
      <c r="N49" s="58"/>
      <c r="O49" s="58"/>
      <c r="P49" s="58">
        <f ca="1">+P27-SUM(P28:P48)</f>
        <v>0</v>
      </c>
      <c r="R49" s="11"/>
    </row>
    <row r="50" spans="2:18" ht="15.75" thickBot="1" x14ac:dyDescent="0.3">
      <c r="B50" s="97" t="s">
        <v>78</v>
      </c>
      <c r="C50" s="94"/>
      <c r="D50" s="94"/>
      <c r="E50" s="94"/>
      <c r="F50" s="94">
        <f>SUM(F28:F48)</f>
        <v>0</v>
      </c>
      <c r="G50" s="94"/>
      <c r="H50" s="94"/>
      <c r="I50" s="94"/>
      <c r="J50" s="94"/>
      <c r="K50" s="96">
        <f ca="1">SUM(K28:K48)</f>
        <v>-100</v>
      </c>
      <c r="L50" s="94"/>
      <c r="M50" s="94"/>
      <c r="N50" s="94"/>
      <c r="O50" s="94"/>
      <c r="P50" s="94">
        <f ca="1">SUM(P28:P48)</f>
        <v>-100</v>
      </c>
      <c r="R50" s="11"/>
    </row>
    <row r="51" spans="2:18" ht="15.75" thickTop="1" x14ac:dyDescent="0.25">
      <c r="B51" s="103" t="s">
        <v>50</v>
      </c>
      <c r="C51" s="87"/>
      <c r="D51" s="87"/>
      <c r="E51" s="87"/>
      <c r="F51" s="87">
        <f t="shared" si="0"/>
        <v>0</v>
      </c>
      <c r="G51" s="87"/>
      <c r="H51" s="87">
        <f ca="1">DContriAgreDes!AY91</f>
        <v>100</v>
      </c>
      <c r="I51" s="87"/>
      <c r="J51" s="87">
        <f ca="1">DContriAgreDes!AZ134</f>
        <v>-100</v>
      </c>
      <c r="K51" s="89">
        <f t="shared" ca="1" si="1"/>
        <v>-100</v>
      </c>
      <c r="L51" s="90"/>
      <c r="M51" s="90">
        <f ca="1">M27</f>
        <v>100</v>
      </c>
      <c r="N51" s="90"/>
      <c r="O51" s="90">
        <f ca="1">O27</f>
        <v>-100</v>
      </c>
      <c r="P51" s="90">
        <f t="shared" ca="1" si="2"/>
        <v>-100</v>
      </c>
      <c r="R51" s="11"/>
    </row>
    <row r="52" spans="2:18" x14ac:dyDescent="0.25">
      <c r="B52" s="8" t="s">
        <v>31</v>
      </c>
      <c r="C52" s="52"/>
      <c r="D52" s="52"/>
      <c r="E52" s="52"/>
      <c r="F52" s="52">
        <f t="shared" si="0"/>
        <v>0</v>
      </c>
      <c r="G52" s="52"/>
      <c r="H52" s="52">
        <f ca="1">DContriAgreDes!AY87</f>
        <v>23.124398222699163</v>
      </c>
      <c r="I52" s="52"/>
      <c r="J52" s="52">
        <f ca="1">J46</f>
        <v>-100</v>
      </c>
      <c r="K52" s="108">
        <f t="shared" ca="1" si="1"/>
        <v>-23.124398222699163</v>
      </c>
      <c r="L52" s="15"/>
      <c r="M52" s="15">
        <f ca="1">M46</f>
        <v>22.52127949082967</v>
      </c>
      <c r="N52" s="15"/>
      <c r="O52" s="15">
        <f ca="1">O46</f>
        <v>-100</v>
      </c>
      <c r="P52" s="15">
        <f t="shared" ca="1" si="2"/>
        <v>-22.52127949082967</v>
      </c>
    </row>
    <row r="53" spans="2:18" x14ac:dyDescent="0.25">
      <c r="B53" s="81" t="s">
        <v>34</v>
      </c>
      <c r="C53" s="54"/>
      <c r="D53" s="54"/>
      <c r="E53" s="54"/>
      <c r="F53" s="54">
        <f t="shared" si="0"/>
        <v>0</v>
      </c>
      <c r="G53" s="54"/>
      <c r="H53" s="54">
        <f ca="1">DContriAgreDes!AY90</f>
        <v>76.87560177730083</v>
      </c>
      <c r="I53" s="54"/>
      <c r="J53" s="54">
        <f ca="1">DContriAgreDes!AZ156</f>
        <v>-100</v>
      </c>
      <c r="K53" s="109">
        <f t="shared" ca="1" si="1"/>
        <v>-76.87560177730083</v>
      </c>
      <c r="L53" s="54"/>
      <c r="M53" s="54">
        <f ca="1">DContriAgreOri!AX89</f>
        <v>77.47872050917033</v>
      </c>
      <c r="N53" s="54"/>
      <c r="O53" s="54">
        <f ca="1">DContriAgreOri!AY155</f>
        <v>-100</v>
      </c>
      <c r="P53" s="54">
        <f t="shared" ca="1" si="2"/>
        <v>-77.47872050917033</v>
      </c>
    </row>
    <row r="54" spans="2:18" x14ac:dyDescent="0.25">
      <c r="B54" s="6" t="s">
        <v>74</v>
      </c>
      <c r="C54" s="56"/>
      <c r="D54" s="56"/>
      <c r="E54" s="56"/>
      <c r="F54" s="56">
        <f>+F51-SUM(F52:F53)</f>
        <v>0</v>
      </c>
      <c r="G54" s="56"/>
      <c r="H54" s="56"/>
      <c r="I54" s="56"/>
      <c r="J54" s="56"/>
      <c r="K54" s="110">
        <f ca="1">+K51-SUM(K52:K53)</f>
        <v>0</v>
      </c>
      <c r="L54" s="56"/>
      <c r="M54" s="56"/>
      <c r="N54" s="56"/>
      <c r="O54" s="56"/>
      <c r="P54" s="56">
        <f ca="1">+P51-SUM(P52:P53)</f>
        <v>0</v>
      </c>
      <c r="R54" s="11"/>
    </row>
    <row r="55" spans="2:18" ht="15.75" thickBot="1" x14ac:dyDescent="0.3">
      <c r="B55" s="97" t="s">
        <v>78</v>
      </c>
      <c r="C55" s="94"/>
      <c r="D55" s="94"/>
      <c r="E55" s="94"/>
      <c r="F55" s="94">
        <f>SUM(F52:F53)</f>
        <v>0</v>
      </c>
      <c r="G55" s="94"/>
      <c r="H55" s="94"/>
      <c r="I55" s="94"/>
      <c r="J55" s="94"/>
      <c r="K55" s="96">
        <f ca="1">SUM(K52:K53)</f>
        <v>-100</v>
      </c>
      <c r="L55" s="94"/>
      <c r="M55" s="94"/>
      <c r="N55" s="94"/>
      <c r="O55" s="94"/>
      <c r="P55" s="94">
        <f ca="1">SUM(P52:P53)</f>
        <v>-100</v>
      </c>
      <c r="R55" s="11"/>
    </row>
    <row r="56" spans="2:18" ht="19.5" thickTop="1" x14ac:dyDescent="0.3">
      <c r="B56" s="82" t="s">
        <v>60</v>
      </c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121">
        <f>'Contri BIMESTRAL_prueba'!P88+1</f>
        <v>9</v>
      </c>
    </row>
    <row r="59" spans="2:18" ht="26.25" x14ac:dyDescent="0.4">
      <c r="B59" s="532" t="str">
        <f>CONCATENATE("Contribuciones al Crecimiento de las Manufacturas sin Equipo de Transporte: ","Enero-",LEFT(VLOOKUP($R$10,Actualización!$G$6:$H$41,2,FALSE),10))</f>
        <v>Contribuciones al Crecimiento de las Manufacturas sin Equipo de Transporte: Enero-Enero</v>
      </c>
      <c r="C59" s="532"/>
      <c r="D59" s="532"/>
      <c r="E59" s="532"/>
      <c r="F59" s="532"/>
      <c r="G59" s="532"/>
      <c r="H59" s="532"/>
      <c r="I59" s="532"/>
      <c r="J59" s="532"/>
      <c r="K59" s="532"/>
      <c r="L59" s="532"/>
      <c r="M59" s="532"/>
      <c r="N59" s="532"/>
      <c r="O59" s="532"/>
      <c r="P59" s="532"/>
    </row>
    <row r="60" spans="2:18" ht="8.25" customHeight="1" x14ac:dyDescent="0.25">
      <c r="B60"/>
    </row>
    <row r="61" spans="2:18" s="11" customFormat="1" ht="15" customHeight="1" x14ac:dyDescent="0.25">
      <c r="B61" s="22"/>
      <c r="C61" s="146" t="s">
        <v>57</v>
      </c>
      <c r="D61" s="146"/>
      <c r="E61" s="146"/>
      <c r="F61" s="146"/>
      <c r="G61" s="146"/>
      <c r="H61" s="533" t="s">
        <v>57</v>
      </c>
      <c r="I61" s="533"/>
      <c r="J61" s="533"/>
      <c r="K61" s="534"/>
      <c r="L61" s="22"/>
      <c r="M61" s="535" t="s">
        <v>56</v>
      </c>
      <c r="N61" s="535"/>
      <c r="O61" s="535"/>
      <c r="P61" s="535"/>
    </row>
    <row r="62" spans="2:18" s="12" customFormat="1" ht="30" customHeight="1" x14ac:dyDescent="0.25">
      <c r="B62" s="23"/>
      <c r="C62" s="24" t="s">
        <v>41</v>
      </c>
      <c r="D62" s="25"/>
      <c r="E62" s="24" t="s">
        <v>63</v>
      </c>
      <c r="F62" s="24" t="s">
        <v>55</v>
      </c>
      <c r="G62" s="25"/>
      <c r="H62" s="24" t="s">
        <v>41</v>
      </c>
      <c r="I62" s="25"/>
      <c r="J62" s="24" t="s">
        <v>58</v>
      </c>
      <c r="K62" s="47" t="s">
        <v>55</v>
      </c>
      <c r="L62" s="26"/>
      <c r="M62" s="27" t="s">
        <v>41</v>
      </c>
      <c r="N62" s="28"/>
      <c r="O62" s="27" t="s">
        <v>58</v>
      </c>
      <c r="P62" s="27" t="s">
        <v>55</v>
      </c>
      <c r="Q62" s="13"/>
      <c r="R62" s="13"/>
    </row>
    <row r="63" spans="2:18" s="11" customFormat="1" x14ac:dyDescent="0.25">
      <c r="B63" s="29"/>
      <c r="C63" s="36" t="s">
        <v>64</v>
      </c>
      <c r="D63" s="30"/>
      <c r="E63" s="536" t="s">
        <v>62</v>
      </c>
      <c r="F63" s="536"/>
      <c r="G63" s="30"/>
      <c r="H63" s="127">
        <f>YEAR($R$10)-1</f>
        <v>2025</v>
      </c>
      <c r="I63" s="32"/>
      <c r="J63" s="546">
        <f>YEAR($R$10)</f>
        <v>2026</v>
      </c>
      <c r="K63" s="547"/>
      <c r="L63" s="33"/>
      <c r="M63" s="128">
        <f>YEAR($R$10)-1</f>
        <v>2025</v>
      </c>
      <c r="N63" s="35"/>
      <c r="O63" s="548">
        <f>YEAR($R$10)</f>
        <v>2026</v>
      </c>
      <c r="P63" s="548"/>
    </row>
    <row r="64" spans="2:18" x14ac:dyDescent="0.25">
      <c r="B64" s="103" t="s">
        <v>70</v>
      </c>
      <c r="C64" s="87"/>
      <c r="D64" s="87"/>
      <c r="E64" s="87"/>
      <c r="F64" s="87"/>
      <c r="G64" s="87"/>
      <c r="H64" s="87">
        <f ca="1">DContriAgreDes!AY91</f>
        <v>100</v>
      </c>
      <c r="I64" s="87"/>
      <c r="J64" s="87">
        <f ca="1">J53</f>
        <v>-100</v>
      </c>
      <c r="K64" s="89">
        <f t="shared" ref="K64:K84" ca="1" si="3">+(H64/100)*J64</f>
        <v>-100</v>
      </c>
      <c r="L64" s="90"/>
      <c r="M64" s="90">
        <f ca="1">DContriAgreOri!AX90</f>
        <v>100.00000000000003</v>
      </c>
      <c r="N64" s="90"/>
      <c r="O64" s="90">
        <f ca="1">O53</f>
        <v>-100</v>
      </c>
      <c r="P64" s="90">
        <f t="shared" ref="P64:P84" ca="1" si="4">+(M64/100)*O64</f>
        <v>-100.00000000000003</v>
      </c>
      <c r="R64" s="11"/>
    </row>
    <row r="65" spans="2:20" x14ac:dyDescent="0.25">
      <c r="B65" s="8" t="s">
        <v>13</v>
      </c>
      <c r="C65" s="44"/>
      <c r="D65" s="44"/>
      <c r="E65" s="44"/>
      <c r="F65" s="41"/>
      <c r="G65" s="44"/>
      <c r="H65" s="44">
        <f ca="1">DContriAgreDes!AY92</f>
        <v>24.898578136518317</v>
      </c>
      <c r="I65" s="44"/>
      <c r="J65" s="44">
        <f ca="1">DContriAgreDes!AZ135</f>
        <v>-100</v>
      </c>
      <c r="K65" s="48">
        <f t="shared" ca="1" si="3"/>
        <v>-24.898578136518317</v>
      </c>
      <c r="L65" s="20"/>
      <c r="M65" s="20">
        <f ca="1">DContriAgreOri!AX91</f>
        <v>25.82382714708115</v>
      </c>
      <c r="N65" s="20"/>
      <c r="O65" s="20">
        <f ca="1">O28</f>
        <v>-100</v>
      </c>
      <c r="P65" s="20">
        <f t="shared" ca="1" si="4"/>
        <v>-25.82382714708115</v>
      </c>
      <c r="S65" s="137"/>
      <c r="T65" s="137"/>
    </row>
    <row r="66" spans="2:20" x14ac:dyDescent="0.25">
      <c r="B66" s="9" t="s">
        <v>14</v>
      </c>
      <c r="C66" s="45"/>
      <c r="D66" s="45"/>
      <c r="E66" s="45"/>
      <c r="F66" s="42"/>
      <c r="G66" s="45"/>
      <c r="H66" s="45">
        <f ca="1">DContriAgreDes!AY93</f>
        <v>6.4094916593941216</v>
      </c>
      <c r="I66" s="45"/>
      <c r="J66" s="45">
        <f ca="1">DContriAgreDes!AZ136</f>
        <v>-100</v>
      </c>
      <c r="K66" s="49">
        <f t="shared" ca="1" si="3"/>
        <v>-6.4094916593941216</v>
      </c>
      <c r="L66" s="21"/>
      <c r="M66" s="21">
        <f ca="1">DContriAgreOri!AX92</f>
        <v>5.8583165588849244</v>
      </c>
      <c r="N66" s="21"/>
      <c r="O66" s="21">
        <f t="shared" ref="O66:O82" ca="1" si="5">O29</f>
        <v>-100</v>
      </c>
      <c r="P66" s="21">
        <f t="shared" ca="1" si="4"/>
        <v>-5.8583165588849244</v>
      </c>
      <c r="S66" s="137"/>
      <c r="T66" s="137"/>
    </row>
    <row r="67" spans="2:20" x14ac:dyDescent="0.25">
      <c r="B67" s="8" t="s">
        <v>15</v>
      </c>
      <c r="C67" s="44"/>
      <c r="D67" s="44"/>
      <c r="E67" s="44"/>
      <c r="F67" s="41"/>
      <c r="G67" s="44"/>
      <c r="H67" s="44">
        <f ca="1">DContriAgreDes!AY94</f>
        <v>0.64324612039639339</v>
      </c>
      <c r="I67" s="44"/>
      <c r="J67" s="44">
        <f ca="1">DContriAgreDes!AZ137</f>
        <v>-100</v>
      </c>
      <c r="K67" s="48">
        <f t="shared" ca="1" si="3"/>
        <v>-0.64324612039639339</v>
      </c>
      <c r="L67" s="20"/>
      <c r="M67" s="20">
        <f ca="1">DContriAgreOri!AX93</f>
        <v>0.63357237337485828</v>
      </c>
      <c r="N67" s="20"/>
      <c r="O67" s="20">
        <f t="shared" ca="1" si="5"/>
        <v>-100</v>
      </c>
      <c r="P67" s="20">
        <f t="shared" ca="1" si="4"/>
        <v>-0.63357237337485828</v>
      </c>
      <c r="S67" s="137"/>
      <c r="T67" s="137"/>
    </row>
    <row r="68" spans="2:20" x14ac:dyDescent="0.25">
      <c r="B68" s="9" t="s">
        <v>16</v>
      </c>
      <c r="C68" s="45"/>
      <c r="D68" s="45"/>
      <c r="E68" s="45"/>
      <c r="F68" s="42"/>
      <c r="G68" s="45"/>
      <c r="H68" s="45">
        <f ca="1">DContriAgreDes!AY95</f>
        <v>0.41303465494194491</v>
      </c>
      <c r="I68" s="45"/>
      <c r="J68" s="45">
        <f ca="1">DContriAgreDes!AZ138</f>
        <v>-100</v>
      </c>
      <c r="K68" s="49">
        <f t="shared" ca="1" si="3"/>
        <v>-0.41303465494194491</v>
      </c>
      <c r="L68" s="21"/>
      <c r="M68" s="21">
        <f ca="1">DContriAgreOri!AX94</f>
        <v>0.37498601503568546</v>
      </c>
      <c r="N68" s="21"/>
      <c r="O68" s="21">
        <f t="shared" ca="1" si="5"/>
        <v>-100</v>
      </c>
      <c r="P68" s="21">
        <f t="shared" ca="1" si="4"/>
        <v>-0.37498601503568546</v>
      </c>
      <c r="S68" s="137"/>
      <c r="T68" s="137"/>
    </row>
    <row r="69" spans="2:20" x14ac:dyDescent="0.25">
      <c r="B69" s="8" t="s">
        <v>17</v>
      </c>
      <c r="C69" s="44"/>
      <c r="D69" s="44"/>
      <c r="E69" s="44"/>
      <c r="F69" s="41"/>
      <c r="G69" s="44"/>
      <c r="H69" s="44">
        <f ca="1">DContriAgreDes!AY96</f>
        <v>1.307531256897897</v>
      </c>
      <c r="I69" s="44"/>
      <c r="J69" s="44">
        <f ca="1">DContriAgreDes!AZ139</f>
        <v>-100</v>
      </c>
      <c r="K69" s="48">
        <f t="shared" ca="1" si="3"/>
        <v>-1.307531256897897</v>
      </c>
      <c r="L69" s="20"/>
      <c r="M69" s="20">
        <f ca="1">DContriAgreOri!AX95</f>
        <v>1.2309678904935899</v>
      </c>
      <c r="N69" s="20"/>
      <c r="O69" s="20">
        <f t="shared" ca="1" si="5"/>
        <v>-100</v>
      </c>
      <c r="P69" s="20">
        <f t="shared" ca="1" si="4"/>
        <v>-1.2309678904935899</v>
      </c>
      <c r="S69" s="137"/>
      <c r="T69" s="137"/>
    </row>
    <row r="70" spans="2:20" x14ac:dyDescent="0.25">
      <c r="B70" s="9" t="s">
        <v>51</v>
      </c>
      <c r="C70" s="45"/>
      <c r="D70" s="45"/>
      <c r="E70" s="45"/>
      <c r="F70" s="42"/>
      <c r="G70" s="45"/>
      <c r="H70" s="45">
        <f ca="1">DContriAgreDes!AY97</f>
        <v>0.6131510759020582</v>
      </c>
      <c r="I70" s="45"/>
      <c r="J70" s="45">
        <f ca="1">DContriAgreDes!AZ140</f>
        <v>-100</v>
      </c>
      <c r="K70" s="49">
        <f t="shared" ca="1" si="3"/>
        <v>-0.6131510759020582</v>
      </c>
      <c r="L70" s="21"/>
      <c r="M70" s="21">
        <f ca="1">DContriAgreOri!AX96</f>
        <v>0.5799805253441449</v>
      </c>
      <c r="N70" s="21"/>
      <c r="O70" s="21">
        <f t="shared" ca="1" si="5"/>
        <v>-100</v>
      </c>
      <c r="P70" s="21">
        <f t="shared" ca="1" si="4"/>
        <v>-0.5799805253441449</v>
      </c>
      <c r="S70" s="137"/>
      <c r="T70" s="137"/>
    </row>
    <row r="71" spans="2:20" x14ac:dyDescent="0.25">
      <c r="B71" s="8" t="s">
        <v>19</v>
      </c>
      <c r="C71" s="44"/>
      <c r="D71" s="44"/>
      <c r="E71" s="44"/>
      <c r="F71" s="41"/>
      <c r="G71" s="44"/>
      <c r="H71" s="44">
        <f ca="1">DContriAgreDes!AY98</f>
        <v>0.83501117215716325</v>
      </c>
      <c r="I71" s="44"/>
      <c r="J71" s="44">
        <f ca="1">DContriAgreDes!AZ141</f>
        <v>-100</v>
      </c>
      <c r="K71" s="48">
        <f t="shared" ca="1" si="3"/>
        <v>-0.83501117215716325</v>
      </c>
      <c r="L71" s="20"/>
      <c r="M71" s="20">
        <f ca="1">DContriAgreOri!AX97</f>
        <v>0.79113349396072552</v>
      </c>
      <c r="N71" s="20"/>
      <c r="O71" s="20">
        <f t="shared" ca="1" si="5"/>
        <v>-100</v>
      </c>
      <c r="P71" s="20">
        <f t="shared" ca="1" si="4"/>
        <v>-0.79113349396072552</v>
      </c>
      <c r="S71" s="137"/>
      <c r="T71" s="137"/>
    </row>
    <row r="72" spans="2:20" x14ac:dyDescent="0.25">
      <c r="B72" s="9" t="s">
        <v>20</v>
      </c>
      <c r="C72" s="45"/>
      <c r="D72" s="45"/>
      <c r="E72" s="45"/>
      <c r="F72" s="42"/>
      <c r="G72" s="45"/>
      <c r="H72" s="45">
        <f ca="1">DContriAgreDes!AY99</f>
        <v>2.6313429291576136</v>
      </c>
      <c r="I72" s="45"/>
      <c r="J72" s="45">
        <f ca="1">DContriAgreDes!AZ142</f>
        <v>-100</v>
      </c>
      <c r="K72" s="49">
        <f t="shared" ca="1" si="3"/>
        <v>-2.6313429291576136</v>
      </c>
      <c r="L72" s="21"/>
      <c r="M72" s="21">
        <f ca="1">DContriAgreOri!AX98</f>
        <v>2.6954771623469953</v>
      </c>
      <c r="N72" s="21"/>
      <c r="O72" s="21">
        <f t="shared" ca="1" si="5"/>
        <v>-100</v>
      </c>
      <c r="P72" s="21">
        <f t="shared" ca="1" si="4"/>
        <v>-2.6954771623469953</v>
      </c>
      <c r="S72" s="137"/>
      <c r="T72" s="137"/>
    </row>
    <row r="73" spans="2:20" x14ac:dyDescent="0.25">
      <c r="B73" s="8" t="s">
        <v>21</v>
      </c>
      <c r="C73" s="44"/>
      <c r="D73" s="44"/>
      <c r="E73" s="44"/>
      <c r="F73" s="41"/>
      <c r="G73" s="44"/>
      <c r="H73" s="44">
        <f ca="1">DContriAgreDes!AY100</f>
        <v>0.62856501978597734</v>
      </c>
      <c r="I73" s="44"/>
      <c r="J73" s="44">
        <f ca="1">DContriAgreDes!AZ143</f>
        <v>-100</v>
      </c>
      <c r="K73" s="48">
        <f t="shared" ca="1" si="3"/>
        <v>-0.62856501978597734</v>
      </c>
      <c r="L73" s="20"/>
      <c r="M73" s="20">
        <f ca="1">DContriAgreOri!AX99</f>
        <v>0.58941422184933634</v>
      </c>
      <c r="N73" s="20"/>
      <c r="O73" s="20">
        <f t="shared" ca="1" si="5"/>
        <v>-100</v>
      </c>
      <c r="P73" s="20">
        <f t="shared" ca="1" si="4"/>
        <v>-0.58941422184933634</v>
      </c>
      <c r="S73" s="137"/>
      <c r="T73" s="137"/>
    </row>
    <row r="74" spans="2:20" x14ac:dyDescent="0.25">
      <c r="B74" s="9" t="s">
        <v>22</v>
      </c>
      <c r="C74" s="45"/>
      <c r="D74" s="45"/>
      <c r="E74" s="45"/>
      <c r="F74" s="42"/>
      <c r="G74" s="45"/>
      <c r="H74" s="45">
        <f ca="1">DContriAgreDes!AY101</f>
        <v>5.3108012238991762</v>
      </c>
      <c r="I74" s="45"/>
      <c r="J74" s="45">
        <f ca="1">DContriAgreDes!AZ144</f>
        <v>-100</v>
      </c>
      <c r="K74" s="49">
        <f t="shared" ca="1" si="3"/>
        <v>-5.3108012238991762</v>
      </c>
      <c r="L74" s="21"/>
      <c r="M74" s="21">
        <f ca="1">DContriAgreOri!AX100</f>
        <v>5.660529427062742</v>
      </c>
      <c r="N74" s="21"/>
      <c r="O74" s="21">
        <f t="shared" ca="1" si="5"/>
        <v>-100</v>
      </c>
      <c r="P74" s="21">
        <f t="shared" ca="1" si="4"/>
        <v>-5.660529427062742</v>
      </c>
      <c r="S74" s="137"/>
      <c r="T74" s="137"/>
    </row>
    <row r="75" spans="2:20" x14ac:dyDescent="0.25">
      <c r="B75" s="8" t="s">
        <v>23</v>
      </c>
      <c r="C75" s="44"/>
      <c r="D75" s="44"/>
      <c r="E75" s="44"/>
      <c r="F75" s="41"/>
      <c r="G75" s="44"/>
      <c r="H75" s="44">
        <f ca="1">DContriAgreDes!AY102</f>
        <v>9.3719521624887783</v>
      </c>
      <c r="I75" s="44"/>
      <c r="J75" s="44">
        <f ca="1">DContriAgreDes!AZ145</f>
        <v>-100</v>
      </c>
      <c r="K75" s="48">
        <f t="shared" ca="1" si="3"/>
        <v>-9.3719521624887783</v>
      </c>
      <c r="L75" s="20"/>
      <c r="M75" s="20">
        <f ca="1">DContriAgreOri!AX101</f>
        <v>9.3771676192065421</v>
      </c>
      <c r="N75" s="20"/>
      <c r="O75" s="20">
        <f t="shared" ca="1" si="5"/>
        <v>-100</v>
      </c>
      <c r="P75" s="20">
        <f t="shared" ca="1" si="4"/>
        <v>-9.3771676192065421</v>
      </c>
      <c r="S75" s="137"/>
      <c r="T75" s="137"/>
    </row>
    <row r="76" spans="2:20" x14ac:dyDescent="0.25">
      <c r="B76" s="9" t="s">
        <v>24</v>
      </c>
      <c r="C76" s="45"/>
      <c r="D76" s="45"/>
      <c r="E76" s="45"/>
      <c r="F76" s="42"/>
      <c r="G76" s="45"/>
      <c r="H76" s="45">
        <f ca="1">DContriAgreDes!AY103</f>
        <v>4.1640481695635607</v>
      </c>
      <c r="I76" s="45"/>
      <c r="J76" s="45">
        <f ca="1">DContriAgreDes!AZ146</f>
        <v>-100</v>
      </c>
      <c r="K76" s="49">
        <f t="shared" ca="1" si="3"/>
        <v>-4.1640481695635607</v>
      </c>
      <c r="L76" s="21"/>
      <c r="M76" s="21">
        <f ca="1">DContriAgreOri!AX102</f>
        <v>4.1102958620639622</v>
      </c>
      <c r="N76" s="21"/>
      <c r="O76" s="21">
        <f t="shared" ca="1" si="5"/>
        <v>-100</v>
      </c>
      <c r="P76" s="21">
        <f t="shared" ca="1" si="4"/>
        <v>-4.1102958620639622</v>
      </c>
      <c r="S76" s="137"/>
      <c r="T76" s="137"/>
    </row>
    <row r="77" spans="2:20" x14ac:dyDescent="0.25">
      <c r="B77" s="8" t="s">
        <v>25</v>
      </c>
      <c r="C77" s="44"/>
      <c r="D77" s="44"/>
      <c r="E77" s="44"/>
      <c r="F77" s="41"/>
      <c r="G77" s="44"/>
      <c r="H77" s="44">
        <f ca="1">DContriAgreDes!AY104</f>
        <v>3.8628009535915964</v>
      </c>
      <c r="I77" s="44"/>
      <c r="J77" s="44">
        <f ca="1">DContriAgreDes!AZ147</f>
        <v>-100</v>
      </c>
      <c r="K77" s="48">
        <f t="shared" ca="1" si="3"/>
        <v>-3.8628009535915964</v>
      </c>
      <c r="L77" s="20"/>
      <c r="M77" s="20">
        <f ca="1">DContriAgreOri!AX103</f>
        <v>3.8587799151098703</v>
      </c>
      <c r="N77" s="20"/>
      <c r="O77" s="20">
        <f t="shared" ca="1" si="5"/>
        <v>-100</v>
      </c>
      <c r="P77" s="20">
        <f t="shared" ca="1" si="4"/>
        <v>-3.8587799151098703</v>
      </c>
      <c r="S77" s="137"/>
      <c r="T77" s="137"/>
    </row>
    <row r="78" spans="2:20" x14ac:dyDescent="0.25">
      <c r="B78" s="9" t="s">
        <v>26</v>
      </c>
      <c r="C78" s="45"/>
      <c r="D78" s="45"/>
      <c r="E78" s="45"/>
      <c r="F78" s="42"/>
      <c r="G78" s="45"/>
      <c r="H78" s="45">
        <f ca="1">DContriAgreDes!AY105</f>
        <v>6.4692293572741821</v>
      </c>
      <c r="I78" s="45"/>
      <c r="J78" s="45">
        <f ca="1">DContriAgreDes!AZ148</f>
        <v>-100</v>
      </c>
      <c r="K78" s="49">
        <f t="shared" ca="1" si="3"/>
        <v>-6.4692293572741821</v>
      </c>
      <c r="L78" s="21"/>
      <c r="M78" s="21">
        <f ca="1">DContriAgreOri!AX104</f>
        <v>6.8541051753295976</v>
      </c>
      <c r="N78" s="21"/>
      <c r="O78" s="21">
        <f t="shared" ca="1" si="5"/>
        <v>-100</v>
      </c>
      <c r="P78" s="21">
        <f t="shared" ca="1" si="4"/>
        <v>-6.8541051753295976</v>
      </c>
      <c r="S78" s="137"/>
      <c r="T78" s="137"/>
    </row>
    <row r="79" spans="2:20" x14ac:dyDescent="0.25">
      <c r="B79" s="8" t="s">
        <v>27</v>
      </c>
      <c r="C79" s="44"/>
      <c r="D79" s="44"/>
      <c r="E79" s="44"/>
      <c r="F79" s="41"/>
      <c r="G79" s="44"/>
      <c r="H79" s="44">
        <f ca="1">DContriAgreDes!AY106</f>
        <v>4.1207643754207908</v>
      </c>
      <c r="I79" s="44"/>
      <c r="J79" s="44">
        <f ca="1">DContriAgreDes!AZ149</f>
        <v>-100</v>
      </c>
      <c r="K79" s="48">
        <f t="shared" ca="1" si="3"/>
        <v>-4.1207643754207908</v>
      </c>
      <c r="L79" s="20"/>
      <c r="M79" s="20">
        <f ca="1">DContriAgreOri!AX105</f>
        <v>4.0929658827421296</v>
      </c>
      <c r="N79" s="20"/>
      <c r="O79" s="20">
        <f t="shared" ca="1" si="5"/>
        <v>-100</v>
      </c>
      <c r="P79" s="20">
        <f t="shared" ca="1" si="4"/>
        <v>-4.0929658827421296</v>
      </c>
      <c r="S79" s="137"/>
      <c r="T79" s="137"/>
    </row>
    <row r="80" spans="2:20" x14ac:dyDescent="0.25">
      <c r="B80" s="9" t="s">
        <v>28</v>
      </c>
      <c r="C80" s="45"/>
      <c r="D80" s="45"/>
      <c r="E80" s="45"/>
      <c r="F80" s="42"/>
      <c r="G80" s="45"/>
      <c r="H80" s="45">
        <f ca="1">DContriAgreDes!AY107</f>
        <v>5.1336781060313665</v>
      </c>
      <c r="I80" s="45"/>
      <c r="J80" s="45">
        <f ca="1">DContriAgreDes!AZ150</f>
        <v>-100</v>
      </c>
      <c r="K80" s="49">
        <f t="shared" ca="1" si="3"/>
        <v>-5.1336781060313665</v>
      </c>
      <c r="L80" s="21"/>
      <c r="M80" s="21">
        <f ca="1">DContriAgreOri!AX106</f>
        <v>5.2172740296893974</v>
      </c>
      <c r="N80" s="21"/>
      <c r="O80" s="21">
        <f t="shared" ca="1" si="5"/>
        <v>-100</v>
      </c>
      <c r="P80" s="21">
        <f t="shared" ca="1" si="4"/>
        <v>-5.2172740296893974</v>
      </c>
      <c r="S80" s="137"/>
      <c r="T80" s="137"/>
    </row>
    <row r="81" spans="2:20" ht="30" x14ac:dyDescent="0.25">
      <c r="B81" s="8" t="s">
        <v>52</v>
      </c>
      <c r="C81" s="44"/>
      <c r="D81" s="44"/>
      <c r="E81" s="44"/>
      <c r="F81" s="41"/>
      <c r="G81" s="44"/>
      <c r="H81" s="44">
        <f ca="1">DContriAgreDes!AY108</f>
        <v>12.307408803956719</v>
      </c>
      <c r="I81" s="44"/>
      <c r="J81" s="44">
        <f ca="1">DContriAgreDes!AZ151</f>
        <v>-100</v>
      </c>
      <c r="K81" s="48">
        <f t="shared" ca="1" si="3"/>
        <v>-12.307408803956719</v>
      </c>
      <c r="L81" s="20"/>
      <c r="M81" s="20">
        <f ca="1">DContriAgreOri!AX107</f>
        <v>11.549666342961414</v>
      </c>
      <c r="N81" s="20"/>
      <c r="O81" s="20">
        <f t="shared" ca="1" si="5"/>
        <v>-100</v>
      </c>
      <c r="P81" s="20">
        <f t="shared" ca="1" si="4"/>
        <v>-11.549666342961414</v>
      </c>
      <c r="S81" s="137"/>
      <c r="T81" s="137"/>
    </row>
    <row r="82" spans="2:20" x14ac:dyDescent="0.25">
      <c r="B82" s="9" t="s">
        <v>53</v>
      </c>
      <c r="C82" s="45"/>
      <c r="D82" s="45"/>
      <c r="E82" s="45"/>
      <c r="F82" s="42"/>
      <c r="G82" s="45"/>
      <c r="H82" s="45">
        <f ca="1">DContriAgreDes!AY109</f>
        <v>5.4467560604991503</v>
      </c>
      <c r="I82" s="45"/>
      <c r="J82" s="45">
        <f ca="1">DContriAgreDes!AZ152</f>
        <v>-100</v>
      </c>
      <c r="K82" s="49">
        <f t="shared" ca="1" si="3"/>
        <v>-5.4467560604991503</v>
      </c>
      <c r="L82" s="21"/>
      <c r="M82" s="21">
        <f ca="1">DContriAgreOri!AX108</f>
        <v>5.3392336068678272</v>
      </c>
      <c r="N82" s="21"/>
      <c r="O82" s="21">
        <f t="shared" ca="1" si="5"/>
        <v>-100</v>
      </c>
      <c r="P82" s="21">
        <f t="shared" ca="1" si="4"/>
        <v>-5.3392336068678272</v>
      </c>
      <c r="S82" s="137"/>
      <c r="T82" s="137"/>
    </row>
    <row r="83" spans="2:20" x14ac:dyDescent="0.25">
      <c r="B83" s="8" t="s">
        <v>32</v>
      </c>
      <c r="C83" s="44"/>
      <c r="D83" s="44"/>
      <c r="E83" s="44"/>
      <c r="F83" s="41"/>
      <c r="G83" s="44"/>
      <c r="H83" s="44">
        <f ca="1">DContriAgreDes!AY111</f>
        <v>1.2053731160823637</v>
      </c>
      <c r="I83" s="44"/>
      <c r="J83" s="44">
        <f ca="1">DContriAgreDes!AZ154</f>
        <v>-100</v>
      </c>
      <c r="K83" s="48">
        <f t="shared" ca="1" si="3"/>
        <v>-1.2053731160823637</v>
      </c>
      <c r="L83" s="20"/>
      <c r="M83" s="20">
        <f ca="1">DContriAgreOri!AX110</f>
        <v>1.1781198301141029</v>
      </c>
      <c r="N83" s="20"/>
      <c r="O83" s="20">
        <f ca="1">O47</f>
        <v>-100</v>
      </c>
      <c r="P83" s="20">
        <f t="shared" ca="1" si="4"/>
        <v>-1.1781198301141029</v>
      </c>
      <c r="S83" s="137"/>
      <c r="T83" s="137"/>
    </row>
    <row r="84" spans="2:20" x14ac:dyDescent="0.25">
      <c r="B84" s="85" t="s">
        <v>33</v>
      </c>
      <c r="C84" s="45"/>
      <c r="D84" s="45"/>
      <c r="E84" s="45"/>
      <c r="F84" s="42"/>
      <c r="G84" s="45"/>
      <c r="H84" s="45">
        <f ca="1">DContriAgreDes!AY112</f>
        <v>4.2272356460408176</v>
      </c>
      <c r="I84" s="45"/>
      <c r="J84" s="45">
        <f ca="1">DContriAgreDes!AZ155</f>
        <v>-100</v>
      </c>
      <c r="K84" s="49">
        <f t="shared" ca="1" si="3"/>
        <v>-4.2272356460408176</v>
      </c>
      <c r="L84" s="45"/>
      <c r="M84" s="45">
        <f ca="1">DContriAgreOri!AX111</f>
        <v>4.1841869204810189</v>
      </c>
      <c r="N84" s="45"/>
      <c r="O84" s="45">
        <f ca="1">O48</f>
        <v>-100</v>
      </c>
      <c r="P84" s="45">
        <f t="shared" ca="1" si="4"/>
        <v>-4.1841869204810189</v>
      </c>
      <c r="S84" s="137"/>
      <c r="T84" s="137"/>
    </row>
    <row r="85" spans="2:20" x14ac:dyDescent="0.25">
      <c r="B85" s="84" t="s">
        <v>74</v>
      </c>
      <c r="C85" s="44"/>
      <c r="D85" s="44"/>
      <c r="E85" s="44"/>
      <c r="F85" s="104"/>
      <c r="G85" s="44"/>
      <c r="H85" s="44"/>
      <c r="I85" s="44"/>
      <c r="J85" s="44"/>
      <c r="K85" s="106">
        <f ca="1">K64-SUM(K65:K84)</f>
        <v>0</v>
      </c>
      <c r="L85" s="44"/>
      <c r="M85" s="44"/>
      <c r="N85" s="44"/>
      <c r="O85" s="44"/>
      <c r="P85" s="44">
        <f ca="1">P64-SUM(P65:P84)</f>
        <v>0</v>
      </c>
    </row>
    <row r="86" spans="2:20" ht="15.75" thickBot="1" x14ac:dyDescent="0.3">
      <c r="B86" s="97" t="s">
        <v>79</v>
      </c>
      <c r="C86" s="94"/>
      <c r="D86" s="94"/>
      <c r="E86" s="94"/>
      <c r="F86" s="105"/>
      <c r="G86" s="94"/>
      <c r="H86" s="94"/>
      <c r="I86" s="94"/>
      <c r="J86" s="94"/>
      <c r="K86" s="107">
        <f ca="1">SUM(K65:K84)</f>
        <v>-100</v>
      </c>
      <c r="L86" s="94"/>
      <c r="M86" s="94"/>
      <c r="N86" s="94"/>
      <c r="O86" s="94"/>
      <c r="P86" s="94">
        <f ca="1">SUM(P65:P84)</f>
        <v>-100.00000000000003</v>
      </c>
      <c r="R86" s="11"/>
    </row>
    <row r="87" spans="2:20" ht="19.5" thickTop="1" x14ac:dyDescent="0.3">
      <c r="B87" s="82" t="s">
        <v>60</v>
      </c>
      <c r="P87" s="122">
        <f>+P56+1</f>
        <v>10</v>
      </c>
    </row>
  </sheetData>
  <mergeCells count="13">
    <mergeCell ref="R10:S11"/>
    <mergeCell ref="B59:P59"/>
    <mergeCell ref="M61:P61"/>
    <mergeCell ref="E63:F63"/>
    <mergeCell ref="J63:K63"/>
    <mergeCell ref="O63:P63"/>
    <mergeCell ref="H61:K61"/>
    <mergeCell ref="B2:P2"/>
    <mergeCell ref="C4:K4"/>
    <mergeCell ref="M4:P4"/>
    <mergeCell ref="E6:F6"/>
    <mergeCell ref="J6:K6"/>
    <mergeCell ref="O6:P6"/>
  </mergeCells>
  <printOptions horizontalCentered="1" verticalCentered="1"/>
  <pageMargins left="0" right="0" top="0" bottom="0" header="0.31496062992125984" footer="0.31496062992125984"/>
  <pageSetup scale="68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7">
    <tabColor rgb="FF7030A0"/>
    <pageSetUpPr fitToPage="1"/>
  </sheetPr>
  <dimension ref="A2:CG87"/>
  <sheetViews>
    <sheetView view="pageBreakPreview" zoomScaleNormal="100" zoomScaleSheetLayoutView="100" workbookViewId="0"/>
  </sheetViews>
  <sheetFormatPr baseColWidth="10" defaultRowHeight="15" x14ac:dyDescent="0.25"/>
  <cols>
    <col min="3" max="3" width="84.28515625" style="10" bestFit="1" customWidth="1"/>
    <col min="4" max="4" width="28.85546875" hidden="1" customWidth="1"/>
    <col min="5" max="5" width="2" hidden="1" customWidth="1"/>
    <col min="6" max="6" width="11.28515625" hidden="1" customWidth="1"/>
    <col min="7" max="7" width="16" hidden="1" customWidth="1"/>
    <col min="8" max="8" width="1.140625" customWidth="1"/>
    <col min="9" max="9" width="10.85546875" bestFit="1" customWidth="1"/>
    <col min="10" max="10" width="1.5703125" customWidth="1"/>
    <col min="12" max="12" width="13.7109375" customWidth="1"/>
    <col min="13" max="13" width="2.42578125" customWidth="1"/>
    <col min="15" max="15" width="1" customWidth="1"/>
    <col min="17" max="17" width="13.28515625" customWidth="1"/>
    <col min="19" max="19" width="11.85546875" bestFit="1" customWidth="1"/>
  </cols>
  <sheetData>
    <row r="2" spans="1:85" ht="26.25" x14ac:dyDescent="0.4">
      <c r="C2" s="532" t="s">
        <v>153</v>
      </c>
      <c r="D2" s="532"/>
      <c r="E2" s="532"/>
      <c r="F2" s="532"/>
      <c r="G2" s="532"/>
      <c r="H2" s="532"/>
      <c r="I2" s="532"/>
      <c r="J2" s="532"/>
      <c r="K2" s="532"/>
      <c r="L2" s="532"/>
      <c r="M2" s="532"/>
      <c r="N2" s="532"/>
      <c r="O2" s="532"/>
      <c r="P2" s="532"/>
      <c r="Q2" s="532"/>
      <c r="CF2" t="s">
        <v>93</v>
      </c>
      <c r="CG2" t="s">
        <v>98</v>
      </c>
    </row>
    <row r="3" spans="1:85" ht="8.25" customHeight="1" x14ac:dyDescent="0.25">
      <c r="C3"/>
      <c r="CF3" s="1">
        <v>41640</v>
      </c>
      <c r="CG3" s="140" t="s">
        <v>107</v>
      </c>
    </row>
    <row r="4" spans="1:85" s="11" customFormat="1" ht="15" customHeight="1" x14ac:dyDescent="0.25">
      <c r="C4" s="22"/>
      <c r="D4" s="533" t="s">
        <v>57</v>
      </c>
      <c r="E4" s="533"/>
      <c r="F4" s="533"/>
      <c r="G4" s="533"/>
      <c r="H4" s="533"/>
      <c r="I4" s="533"/>
      <c r="J4" s="533"/>
      <c r="K4" s="533"/>
      <c r="L4" s="534"/>
      <c r="M4" s="22"/>
      <c r="N4" s="535" t="s">
        <v>56</v>
      </c>
      <c r="O4" s="535"/>
      <c r="P4" s="535"/>
      <c r="Q4" s="535"/>
      <c r="CF4" s="1">
        <v>41671</v>
      </c>
      <c r="CG4" s="140" t="s">
        <v>108</v>
      </c>
    </row>
    <row r="5" spans="1:85" s="12" customFormat="1" ht="46.5" customHeight="1" x14ac:dyDescent="0.25">
      <c r="C5" s="23"/>
      <c r="D5" s="24" t="s">
        <v>41</v>
      </c>
      <c r="E5" s="25"/>
      <c r="F5" s="24" t="s">
        <v>63</v>
      </c>
      <c r="G5" s="24" t="s">
        <v>55</v>
      </c>
      <c r="H5" s="25"/>
      <c r="I5" s="24" t="s">
        <v>41</v>
      </c>
      <c r="J5" s="25"/>
      <c r="K5" s="24" t="s">
        <v>58</v>
      </c>
      <c r="L5" s="47" t="s">
        <v>55</v>
      </c>
      <c r="M5" s="26"/>
      <c r="N5" s="27" t="s">
        <v>41</v>
      </c>
      <c r="O5" s="28"/>
      <c r="P5" s="27" t="s">
        <v>58</v>
      </c>
      <c r="Q5" s="27" t="s">
        <v>55</v>
      </c>
      <c r="R5" s="13"/>
      <c r="S5" s="133"/>
      <c r="T5" s="133"/>
      <c r="U5" s="133"/>
      <c r="V5" s="133"/>
      <c r="CF5" s="1">
        <v>41699</v>
      </c>
      <c r="CG5" s="139" t="s">
        <v>109</v>
      </c>
    </row>
    <row r="6" spans="1:85" s="11" customFormat="1" x14ac:dyDescent="0.25">
      <c r="C6" s="29"/>
      <c r="D6" s="292" t="s">
        <v>64</v>
      </c>
      <c r="E6" s="30"/>
      <c r="F6" s="536" t="s">
        <v>62</v>
      </c>
      <c r="G6" s="536"/>
      <c r="H6" s="30"/>
      <c r="I6" s="293">
        <f>N6</f>
        <v>2024</v>
      </c>
      <c r="J6" s="32"/>
      <c r="K6" s="546">
        <f>P6</f>
        <v>2025</v>
      </c>
      <c r="L6" s="547"/>
      <c r="M6" s="33"/>
      <c r="N6" s="294">
        <f>P6-1</f>
        <v>2024</v>
      </c>
      <c r="O6" s="35"/>
      <c r="P6" s="548">
        <f>S10</f>
        <v>2025</v>
      </c>
      <c r="Q6" s="548"/>
      <c r="CF6" s="1">
        <v>41730</v>
      </c>
      <c r="CG6" s="139" t="s">
        <v>110</v>
      </c>
    </row>
    <row r="7" spans="1:85" x14ac:dyDescent="0.25">
      <c r="A7">
        <v>3</v>
      </c>
      <c r="C7" s="91" t="s">
        <v>42</v>
      </c>
      <c r="D7" s="87"/>
      <c r="E7" s="87"/>
      <c r="F7" s="87"/>
      <c r="G7" s="87">
        <f>+(D7/100)*F7</f>
        <v>0</v>
      </c>
      <c r="H7" s="87"/>
      <c r="I7" s="87">
        <f ca="1">HLOOKUP(I$6,DContriAgreDes!$A$50:$F$112,$A7,FALSE)</f>
        <v>100</v>
      </c>
      <c r="J7" s="87"/>
      <c r="K7" s="87">
        <f ca="1">HLOOKUP(K$6,DContriAgreDes!$A$116:$F$156,$A7,FALSE)</f>
        <v>-1.1402896451334783</v>
      </c>
      <c r="L7" s="89">
        <f ca="1">+(I7/100)*K7</f>
        <v>-1.1402896451334783</v>
      </c>
      <c r="M7" s="90"/>
      <c r="N7" s="87">
        <f ca="1">HLOOKUP(N$6,DContriAgreOri!$A$49:$F$111,$A7,FALSE)</f>
        <v>100</v>
      </c>
      <c r="O7" s="87"/>
      <c r="P7" s="87">
        <f ca="1">HLOOKUP(P$6,DContriAgreOri!$A$115:$F$155,$A7,FALSE)</f>
        <v>-1.2654055602886132</v>
      </c>
      <c r="Q7" s="90">
        <f ca="1">+(N7/100)*P7</f>
        <v>-1.2654055602886132</v>
      </c>
      <c r="S7" s="11"/>
      <c r="CF7" s="1">
        <v>41760</v>
      </c>
      <c r="CG7" s="140" t="s">
        <v>111</v>
      </c>
    </row>
    <row r="8" spans="1:85" x14ac:dyDescent="0.25">
      <c r="A8">
        <v>4</v>
      </c>
      <c r="C8" s="2" t="s">
        <v>43</v>
      </c>
      <c r="D8" s="52"/>
      <c r="E8" s="52"/>
      <c r="F8" s="52"/>
      <c r="G8" s="52">
        <f t="shared" ref="G8:G53" si="0">+(D8/100)*F8</f>
        <v>0</v>
      </c>
      <c r="H8" s="52"/>
      <c r="I8" s="52">
        <f ca="1">HLOOKUP(I$6,DContriAgreDes!$A$50:$F$112,$A8,FALSE)</f>
        <v>11.215700303022734</v>
      </c>
      <c r="J8" s="52"/>
      <c r="K8" s="52">
        <f ca="1">HLOOKUP(K$6,DContriAgreDes!$A$116:$F$156,$A8,FALSE)</f>
        <v>-6.203055282847842</v>
      </c>
      <c r="L8" s="53">
        <f t="shared" ref="L8:L53" ca="1" si="1">+(I8/100)*K8</f>
        <v>-0.69571609015503311</v>
      </c>
      <c r="M8" s="15"/>
      <c r="N8" s="52">
        <f ca="1">HLOOKUP(N$6,DContriAgreOri!$A$49:$F$111,$A8,FALSE)</f>
        <v>11.228515704409931</v>
      </c>
      <c r="O8" s="52"/>
      <c r="P8" s="52">
        <f ca="1">HLOOKUP(P$6,DContriAgreOri!$A$115:$F$155,$A8,FALSE)</f>
        <v>-6.4802802147865606</v>
      </c>
      <c r="Q8" s="15">
        <f t="shared" ref="Q8:Q53" ca="1" si="2">+(N8/100)*P8</f>
        <v>-0.72763928160707847</v>
      </c>
      <c r="S8" s="133" t="s">
        <v>97</v>
      </c>
      <c r="CF8" s="1">
        <v>41791</v>
      </c>
      <c r="CG8" s="140" t="s">
        <v>112</v>
      </c>
    </row>
    <row r="9" spans="1:85" x14ac:dyDescent="0.25">
      <c r="A9">
        <v>5</v>
      </c>
      <c r="C9" s="3" t="s">
        <v>44</v>
      </c>
      <c r="D9" s="54"/>
      <c r="E9" s="54"/>
      <c r="F9" s="54"/>
      <c r="G9" s="54">
        <f t="shared" si="0"/>
        <v>0</v>
      </c>
      <c r="H9" s="54"/>
      <c r="I9" s="54">
        <f ca="1">HLOOKUP(I$6,DContriAgreDes!$A$50:$F$112,$A9,FALSE)</f>
        <v>3.8757919451052829</v>
      </c>
      <c r="J9" s="54"/>
      <c r="K9" s="54">
        <f ca="1">HLOOKUP(K$6,DContriAgreDes!$A$116:$F$156,$A9,FALSE)</f>
        <v>-0.1634137639710076</v>
      </c>
      <c r="L9" s="55">
        <f t="shared" ca="1" si="1"/>
        <v>-6.3335775011816716E-3</v>
      </c>
      <c r="M9" s="16"/>
      <c r="N9" s="54">
        <f ca="1">HLOOKUP(N$6,DContriAgreOri!$A$49:$F$111,$A9,FALSE)</f>
        <v>3.8749338063332064</v>
      </c>
      <c r="O9" s="54"/>
      <c r="P9" s="54">
        <f ca="1">HLOOKUP(P$6,DContriAgreOri!$A$115:$F$155,$A9,FALSE)</f>
        <v>-0.25301866352479863</v>
      </c>
      <c r="Q9" s="16">
        <f t="shared" ca="1" si="2"/>
        <v>-9.8043057292548867E-3</v>
      </c>
      <c r="S9" s="11"/>
      <c r="CF9" s="1">
        <v>41821</v>
      </c>
      <c r="CG9" s="139" t="s">
        <v>113</v>
      </c>
    </row>
    <row r="10" spans="1:85" x14ac:dyDescent="0.25">
      <c r="A10">
        <v>6</v>
      </c>
      <c r="C10" s="2" t="s">
        <v>45</v>
      </c>
      <c r="D10" s="52"/>
      <c r="E10" s="52"/>
      <c r="F10" s="52"/>
      <c r="G10" s="52">
        <f t="shared" si="0"/>
        <v>0</v>
      </c>
      <c r="H10" s="52"/>
      <c r="I10" s="52">
        <f ca="1">HLOOKUP(I$6,DContriAgreDes!$A$50:$F$112,$A10,FALSE)</f>
        <v>19.157804373248254</v>
      </c>
      <c r="J10" s="52"/>
      <c r="K10" s="52">
        <f ca="1">HLOOKUP(K$6,DContriAgreDes!$A$116:$F$156,$A10,FALSE)</f>
        <v>-1.0561634280254708</v>
      </c>
      <c r="L10" s="53">
        <f t="shared" ca="1" si="1"/>
        <v>-0.20233772340291234</v>
      </c>
      <c r="M10" s="15"/>
      <c r="N10" s="52">
        <f ca="1">HLOOKUP(N$6,DContriAgreOri!$A$49:$F$111,$A10,FALSE)</f>
        <v>19.134097581019944</v>
      </c>
      <c r="O10" s="52"/>
      <c r="P10" s="52">
        <f ca="1">HLOOKUP(P$6,DContriAgreOri!$A$115:$F$155,$A10,FALSE)</f>
        <v>-0.9935217532708549</v>
      </c>
      <c r="Q10" s="15">
        <f t="shared" ca="1" si="2"/>
        <v>-0.19010142175950556</v>
      </c>
      <c r="S10" s="549">
        <f>Actualización!D14</f>
        <v>2025</v>
      </c>
      <c r="T10" s="550"/>
      <c r="CF10" s="1">
        <v>41852</v>
      </c>
      <c r="CG10" s="139" t="s">
        <v>114</v>
      </c>
    </row>
    <row r="11" spans="1:85" x14ac:dyDescent="0.25">
      <c r="A11">
        <v>7</v>
      </c>
      <c r="C11" s="76" t="s">
        <v>46</v>
      </c>
      <c r="D11" s="77"/>
      <c r="E11" s="77"/>
      <c r="F11" s="77"/>
      <c r="G11" s="77">
        <f t="shared" si="0"/>
        <v>0</v>
      </c>
      <c r="H11" s="77"/>
      <c r="I11" s="77">
        <f ca="1">HLOOKUP(I$6,DContriAgreDes!$A$50:$F$112,$A11,FALSE)</f>
        <v>65.750703378623726</v>
      </c>
      <c r="J11" s="77"/>
      <c r="K11" s="77">
        <f ca="1">HLOOKUP(K$6,DContriAgreDes!$A$116:$F$156,$A11,FALSE)</f>
        <v>-0.36422665427603818</v>
      </c>
      <c r="L11" s="79">
        <f t="shared" ca="1" si="1"/>
        <v>-0.23948158707892317</v>
      </c>
      <c r="M11" s="77"/>
      <c r="N11" s="77">
        <f ca="1">HLOOKUP(N$6,DContriAgreOri!$A$49:$F$111,$A11,FALSE)</f>
        <v>65.762452908236924</v>
      </c>
      <c r="O11" s="77"/>
      <c r="P11" s="77">
        <f ca="1">HLOOKUP(P$6,DContriAgreOri!$A$115:$F$155,$A11,FALSE)</f>
        <v>-0.51375904660962135</v>
      </c>
      <c r="Q11" s="77">
        <f t="shared" ca="1" si="2"/>
        <v>-0.33786055108845925</v>
      </c>
      <c r="S11" s="551"/>
      <c r="T11" s="552"/>
      <c r="CF11" s="1">
        <v>41883</v>
      </c>
      <c r="CG11" s="140" t="s">
        <v>115</v>
      </c>
    </row>
    <row r="12" spans="1:85" s="14" customFormat="1" x14ac:dyDescent="0.25">
      <c r="C12" s="2" t="s">
        <v>74</v>
      </c>
      <c r="D12" s="52"/>
      <c r="E12" s="52"/>
      <c r="F12" s="52"/>
      <c r="G12" s="52">
        <f>+G7-G13</f>
        <v>0</v>
      </c>
      <c r="H12" s="52"/>
      <c r="I12" s="52"/>
      <c r="J12" s="52"/>
      <c r="K12" s="52"/>
      <c r="L12" s="53">
        <f ca="1">+L7-L13</f>
        <v>3.5793330045719163E-3</v>
      </c>
      <c r="M12" s="15"/>
      <c r="N12" s="52"/>
      <c r="O12" s="52"/>
      <c r="P12" s="52"/>
      <c r="Q12" s="15">
        <f ca="1">+Q7-SUM(Q8:Q11)</f>
        <v>-1.0431522312615016E-10</v>
      </c>
      <c r="S12" s="11"/>
      <c r="CF12" s="1">
        <v>41913</v>
      </c>
      <c r="CG12" s="140" t="s">
        <v>116</v>
      </c>
    </row>
    <row r="13" spans="1:85" ht="15.75" thickBot="1" x14ac:dyDescent="0.3">
      <c r="C13" s="101" t="s">
        <v>75</v>
      </c>
      <c r="D13" s="94"/>
      <c r="E13" s="94"/>
      <c r="F13" s="94"/>
      <c r="G13" s="94">
        <f>SUM(G8:G11)</f>
        <v>0</v>
      </c>
      <c r="H13" s="94"/>
      <c r="I13" s="94"/>
      <c r="J13" s="94"/>
      <c r="K13" s="94"/>
      <c r="L13" s="96">
        <f ca="1">SUM(L8:L11)</f>
        <v>-1.1438689781380502</v>
      </c>
      <c r="M13" s="94"/>
      <c r="N13" s="94"/>
      <c r="O13" s="94"/>
      <c r="P13" s="94"/>
      <c r="Q13" s="94">
        <f ca="1">SUM(Q8:Q11)</f>
        <v>-1.265405560184298</v>
      </c>
      <c r="S13" s="11"/>
      <c r="CF13" s="1">
        <v>41944</v>
      </c>
      <c r="CG13" s="139" t="s">
        <v>117</v>
      </c>
    </row>
    <row r="14" spans="1:85" ht="15.75" thickTop="1" x14ac:dyDescent="0.25">
      <c r="A14">
        <v>9</v>
      </c>
      <c r="C14" s="103" t="s">
        <v>43</v>
      </c>
      <c r="D14" s="87"/>
      <c r="E14" s="87"/>
      <c r="F14" s="87"/>
      <c r="G14" s="87">
        <f t="shared" si="0"/>
        <v>0</v>
      </c>
      <c r="H14" s="87"/>
      <c r="I14" s="87">
        <f ca="1">HLOOKUP(I$6,DContriAgreDes!$A$50:$F$112,$A14,FALSE)</f>
        <v>100.00000000000001</v>
      </c>
      <c r="J14" s="87"/>
      <c r="K14" s="87">
        <f ca="1">HLOOKUP(K$6,DContriAgreDes!$A$116:$F$156,$A14,FALSE)</f>
        <v>-6.203055282847842</v>
      </c>
      <c r="L14" s="89">
        <f t="shared" ca="1" si="1"/>
        <v>-6.2030552828478438</v>
      </c>
      <c r="M14" s="90"/>
      <c r="N14" s="87">
        <f ca="1">HLOOKUP(N$6,DContriAgreOri!$A$49:$F$111,$A14,FALSE)</f>
        <v>100</v>
      </c>
      <c r="O14" s="87"/>
      <c r="P14" s="87">
        <f ca="1">HLOOKUP(P$6,DContriAgreOri!$A$115:$F$155,$A14,FALSE)</f>
        <v>-6.4802802147865606</v>
      </c>
      <c r="Q14" s="90">
        <f t="shared" ca="1" si="2"/>
        <v>-6.4802802147865606</v>
      </c>
      <c r="S14" s="11"/>
      <c r="CF14" s="1">
        <v>41974</v>
      </c>
      <c r="CG14" s="139" t="s">
        <v>118</v>
      </c>
    </row>
    <row r="15" spans="1:85" x14ac:dyDescent="0.25">
      <c r="A15">
        <v>10</v>
      </c>
      <c r="C15" s="4" t="s">
        <v>47</v>
      </c>
      <c r="D15" s="56"/>
      <c r="E15" s="56"/>
      <c r="F15" s="56"/>
      <c r="G15" s="56">
        <f t="shared" si="0"/>
        <v>0</v>
      </c>
      <c r="H15" s="56"/>
      <c r="I15" s="56">
        <f ca="1">HLOOKUP(I$6,DContriAgreDes!$A$50:$F$112,$A15,FALSE)</f>
        <v>65.443713683234165</v>
      </c>
      <c r="J15" s="56"/>
      <c r="K15" s="56">
        <f ca="1">HLOOKUP(K$6,DContriAgreDes!$A$116:$F$156,$A15,FALSE)</f>
        <v>-5.4263278800345773</v>
      </c>
      <c r="L15" s="57">
        <f t="shared" ca="1" si="1"/>
        <v>-3.551190481323339</v>
      </c>
      <c r="M15" s="17"/>
      <c r="N15" s="56">
        <f ca="1">HLOOKUP(N$6,DContriAgreOri!$A$49:$F$111,$A15,FALSE)</f>
        <v>65.395414067892389</v>
      </c>
      <c r="O15" s="56"/>
      <c r="P15" s="56">
        <f ca="1">HLOOKUP(P$6,DContriAgreOri!$A$115:$F$155,$A15,FALSE)</f>
        <v>-5.6569480312450509</v>
      </c>
      <c r="Q15" s="17">
        <f t="shared" ca="1" si="2"/>
        <v>-3.6993845886381873</v>
      </c>
      <c r="S15" s="11"/>
      <c r="CF15" s="1">
        <v>42005</v>
      </c>
      <c r="CG15" s="140" t="s">
        <v>107</v>
      </c>
    </row>
    <row r="16" spans="1:85" x14ac:dyDescent="0.25">
      <c r="A16">
        <v>11</v>
      </c>
      <c r="C16" s="5" t="s">
        <v>48</v>
      </c>
      <c r="D16" s="58"/>
      <c r="E16" s="58"/>
      <c r="F16" s="58"/>
      <c r="G16" s="58">
        <f t="shared" si="0"/>
        <v>0</v>
      </c>
      <c r="H16" s="58"/>
      <c r="I16" s="58">
        <f ca="1">HLOOKUP(I$6,DContriAgreDes!$A$50:$F$112,$A16,FALSE)</f>
        <v>26.80906367705941</v>
      </c>
      <c r="J16" s="58"/>
      <c r="K16" s="58">
        <f ca="1">HLOOKUP(K$6,DContriAgreDes!$A$116:$F$156,$A16,FALSE)</f>
        <v>-2.8840505651929362</v>
      </c>
      <c r="L16" s="59">
        <f t="shared" ca="1" si="1"/>
        <v>-0.77318695250116598</v>
      </c>
      <c r="M16" s="18"/>
      <c r="N16" s="58">
        <f ca="1">HLOOKUP(N$6,DContriAgreOri!$A$49:$F$111,$A16,FALSE)</f>
        <v>26.788194057959082</v>
      </c>
      <c r="O16" s="58"/>
      <c r="P16" s="58">
        <f ca="1">HLOOKUP(P$6,DContriAgreOri!$A$115:$F$155,$A16,FALSE)</f>
        <v>-3.17938818359697</v>
      </c>
      <c r="Q16" s="18">
        <f t="shared" ca="1" si="2"/>
        <v>-0.8517006764777767</v>
      </c>
      <c r="S16" s="11"/>
      <c r="T16" s="134"/>
      <c r="CF16" s="1">
        <v>42036</v>
      </c>
      <c r="CG16" s="140" t="s">
        <v>108</v>
      </c>
    </row>
    <row r="17" spans="1:85" x14ac:dyDescent="0.25">
      <c r="A17">
        <v>12</v>
      </c>
      <c r="C17" s="6" t="s">
        <v>4</v>
      </c>
      <c r="D17" s="56"/>
      <c r="E17" s="56"/>
      <c r="F17" s="56"/>
      <c r="G17" s="56">
        <f t="shared" si="0"/>
        <v>0</v>
      </c>
      <c r="H17" s="56"/>
      <c r="I17" s="56">
        <f ca="1">HLOOKUP(I$6,DContriAgreDes!$A$50:$F$112,$A17,FALSE)</f>
        <v>7.7472226397064343</v>
      </c>
      <c r="J17" s="56"/>
      <c r="K17" s="56">
        <f ca="1">HLOOKUP(K$6,DContriAgreDes!$A$116:$F$156,$A17,FALSE)</f>
        <v>-24.06878811684156</v>
      </c>
      <c r="L17" s="57">
        <f t="shared" ca="1" si="1"/>
        <v>-1.8646626020909214</v>
      </c>
      <c r="M17" s="56"/>
      <c r="N17" s="56">
        <f ca="1">HLOOKUP(N$6,DContriAgreOri!$A$49:$F$111,$A17,FALSE)</f>
        <v>7.816391874148537</v>
      </c>
      <c r="O17" s="56"/>
      <c r="P17" s="56">
        <f ca="1">HLOOKUP(P$6,DContriAgreOri!$A$115:$F$155,$A17,FALSE)</f>
        <v>-24.68140007197826</v>
      </c>
      <c r="Q17" s="56">
        <f t="shared" ca="1" si="2"/>
        <v>-1.9291949496521998</v>
      </c>
      <c r="CF17" s="1">
        <v>42064</v>
      </c>
      <c r="CG17" s="139" t="s">
        <v>109</v>
      </c>
    </row>
    <row r="18" spans="1:85" x14ac:dyDescent="0.25">
      <c r="C18" s="5" t="s">
        <v>74</v>
      </c>
      <c r="D18" s="58"/>
      <c r="E18" s="58"/>
      <c r="F18" s="58"/>
      <c r="G18" s="58">
        <f>+G14-SUM(G15:G17)</f>
        <v>0</v>
      </c>
      <c r="H18" s="58"/>
      <c r="I18" s="58"/>
      <c r="J18" s="58"/>
      <c r="K18" s="58"/>
      <c r="L18" s="59">
        <f ca="1">+L14-SUM(L15:L17)</f>
        <v>-1.4015246932417291E-2</v>
      </c>
      <c r="M18" s="18"/>
      <c r="N18" s="58"/>
      <c r="O18" s="58"/>
      <c r="P18" s="58"/>
      <c r="Q18" s="18">
        <f ca="1">+Q14-SUM(Q15:Q17)</f>
        <v>-1.8395951428828994E-11</v>
      </c>
      <c r="CF18" s="1">
        <v>42095</v>
      </c>
      <c r="CG18" s="139" t="s">
        <v>110</v>
      </c>
    </row>
    <row r="19" spans="1:85" ht="15.75" thickBot="1" x14ac:dyDescent="0.3">
      <c r="C19" s="97" t="s">
        <v>76</v>
      </c>
      <c r="D19" s="94"/>
      <c r="E19" s="94"/>
      <c r="F19" s="94"/>
      <c r="G19" s="94">
        <f>SUM(G15:G17)</f>
        <v>0</v>
      </c>
      <c r="H19" s="94"/>
      <c r="I19" s="94"/>
      <c r="J19" s="94"/>
      <c r="K19" s="94"/>
      <c r="L19" s="96">
        <f ca="1">SUM(L15:L17)</f>
        <v>-6.1890400359154265</v>
      </c>
      <c r="M19" s="94"/>
      <c r="N19" s="94"/>
      <c r="O19" s="94"/>
      <c r="P19" s="94"/>
      <c r="Q19" s="94">
        <f ca="1">SUM(Q15:Q17)</f>
        <v>-6.4802802147681646</v>
      </c>
      <c r="S19" s="11"/>
      <c r="CF19" s="1">
        <v>42125</v>
      </c>
      <c r="CG19" s="140" t="s">
        <v>111</v>
      </c>
    </row>
    <row r="20" spans="1:85" ht="16.5" thickTop="1" thickBot="1" x14ac:dyDescent="0.3">
      <c r="A20">
        <v>13</v>
      </c>
      <c r="C20" s="103" t="s">
        <v>49</v>
      </c>
      <c r="D20" s="87"/>
      <c r="E20" s="87"/>
      <c r="F20" s="87"/>
      <c r="G20" s="87">
        <f t="shared" si="0"/>
        <v>0</v>
      </c>
      <c r="H20" s="87"/>
      <c r="I20" s="87">
        <f ca="1">HLOOKUP(I$6,DContriAgreDes!$A$50:$F$112,$A20,FALSE)</f>
        <v>100</v>
      </c>
      <c r="J20" s="87"/>
      <c r="K20" s="87">
        <f ca="1">HLOOKUP(K$6,DContriAgreDes!$A$116:$F$156,$A20,FALSE)</f>
        <v>-0.1634137639710076</v>
      </c>
      <c r="L20" s="89">
        <f t="shared" ca="1" si="1"/>
        <v>-0.1634137639710076</v>
      </c>
      <c r="M20" s="90"/>
      <c r="N20" s="87">
        <f ca="1">HLOOKUP(N$6,DContriAgreOri!$A$49:$F$111,$A20,FALSE)</f>
        <v>100</v>
      </c>
      <c r="O20" s="87"/>
      <c r="P20" s="87">
        <f ca="1">HLOOKUP(P$6,DContriAgreOri!$A$115:$F$155,$A20,FALSE)</f>
        <v>-0.25301866352479863</v>
      </c>
      <c r="Q20" s="90">
        <f t="shared" ca="1" si="2"/>
        <v>-0.25301866352479863</v>
      </c>
      <c r="CF20" s="1">
        <v>42156</v>
      </c>
      <c r="CG20" s="140" t="s">
        <v>112</v>
      </c>
    </row>
    <row r="21" spans="1:85" ht="15.75" thickTop="1" x14ac:dyDescent="0.25">
      <c r="A21">
        <v>15</v>
      </c>
      <c r="C21" s="495" t="s">
        <v>8</v>
      </c>
      <c r="D21" s="492"/>
      <c r="E21" s="492"/>
      <c r="F21" s="492"/>
      <c r="G21" s="492">
        <f t="shared" si="0"/>
        <v>0</v>
      </c>
      <c r="H21" s="492"/>
      <c r="I21" s="492">
        <f ca="1">HLOOKUP(I$6,DContriAgreDes!$A$50:$F$112,$A21,FALSE)</f>
        <v>100</v>
      </c>
      <c r="J21" s="492"/>
      <c r="K21" s="492">
        <f ca="1">HLOOKUP(K$6,DContriAgreDes!$A$116:$F$156,$A21,FALSE)</f>
        <v>-1.0561634280254708</v>
      </c>
      <c r="L21" s="494">
        <f t="shared" ca="1" si="1"/>
        <v>-1.0561634280254708</v>
      </c>
      <c r="M21" s="492"/>
      <c r="N21" s="492">
        <f ca="1">HLOOKUP(N$6,DContriAgreOri!$A$49:$F$111,$A21,FALSE)</f>
        <v>100</v>
      </c>
      <c r="O21" s="492"/>
      <c r="P21" s="492">
        <f ca="1">HLOOKUP(P$6,DContriAgreOri!$A$115:$F$155,$A21,FALSE)</f>
        <v>-0.9935217532708549</v>
      </c>
      <c r="Q21" s="492">
        <f t="shared" ca="1" si="2"/>
        <v>-0.9935217532708549</v>
      </c>
      <c r="S21" s="11"/>
      <c r="CF21" s="1">
        <v>42309</v>
      </c>
      <c r="CG21" s="139" t="s">
        <v>117</v>
      </c>
    </row>
    <row r="22" spans="1:85" x14ac:dyDescent="0.25">
      <c r="A22">
        <v>16</v>
      </c>
      <c r="C22" s="4" t="s">
        <v>9</v>
      </c>
      <c r="D22" s="56"/>
      <c r="E22" s="56"/>
      <c r="F22" s="56"/>
      <c r="G22" s="56">
        <f t="shared" si="0"/>
        <v>0</v>
      </c>
      <c r="H22" s="56"/>
      <c r="I22" s="56">
        <f ca="1">HLOOKUP(I$6,DContriAgreDes!$A$50:$F$112,$A22,FALSE)</f>
        <v>69.447789323812245</v>
      </c>
      <c r="J22" s="56"/>
      <c r="K22" s="56">
        <f ca="1">HLOOKUP(K$6,DContriAgreDes!$A$116:$F$156,$A22,FALSE)</f>
        <v>4.2396017065173623</v>
      </c>
      <c r="L22" s="57">
        <f t="shared" ca="1" si="1"/>
        <v>2.9443096613109265</v>
      </c>
      <c r="M22" s="17"/>
      <c r="N22" s="56">
        <f ca="1">HLOOKUP(N$6,DContriAgreOri!$A$49:$F$111,$A22,FALSE)</f>
        <v>69.542994895822446</v>
      </c>
      <c r="O22" s="56"/>
      <c r="P22" s="56">
        <f ca="1">HLOOKUP(P$6,DContriAgreOri!$A$115:$F$155,$A22,FALSE)</f>
        <v>4.2762054226482888</v>
      </c>
      <c r="Q22" s="17">
        <f t="shared" ca="1" si="2"/>
        <v>2.9738013188071819</v>
      </c>
      <c r="S22" s="11"/>
      <c r="CF22" s="1">
        <v>42339</v>
      </c>
      <c r="CG22" s="139" t="s">
        <v>118</v>
      </c>
    </row>
    <row r="23" spans="1:85" x14ac:dyDescent="0.25">
      <c r="A23">
        <v>17</v>
      </c>
      <c r="C23" s="7" t="s">
        <v>10</v>
      </c>
      <c r="D23" s="60"/>
      <c r="E23" s="60"/>
      <c r="F23" s="60"/>
      <c r="G23" s="60">
        <f t="shared" si="0"/>
        <v>0</v>
      </c>
      <c r="H23" s="60"/>
      <c r="I23" s="60">
        <f ca="1">HLOOKUP(I$6,DContriAgreDes!$A$50:$F$112,$A23,FALSE)</f>
        <v>18.179015976161288</v>
      </c>
      <c r="J23" s="60"/>
      <c r="K23" s="60">
        <f ca="1">HLOOKUP(K$6,DContriAgreDes!$A$116:$F$156,$A23,FALSE)</f>
        <v>-22.911275031066353</v>
      </c>
      <c r="L23" s="61">
        <f t="shared" ca="1" si="1"/>
        <v>-4.165044348239805</v>
      </c>
      <c r="M23" s="19"/>
      <c r="N23" s="60">
        <f ca="1">HLOOKUP(N$6,DContriAgreOri!$A$49:$F$111,$A23,FALSE)</f>
        <v>18.071988980947111</v>
      </c>
      <c r="O23" s="60"/>
      <c r="P23" s="60">
        <f ca="1">HLOOKUP(P$6,DContriAgreOri!$A$115:$F$155,$A23,FALSE)</f>
        <v>-22.514071454050821</v>
      </c>
      <c r="Q23" s="19">
        <f t="shared" ca="1" si="2"/>
        <v>-4.068740512338624</v>
      </c>
      <c r="S23" s="11"/>
      <c r="CF23" s="1">
        <v>42370</v>
      </c>
      <c r="CG23" s="140" t="s">
        <v>107</v>
      </c>
    </row>
    <row r="24" spans="1:85" x14ac:dyDescent="0.25">
      <c r="A24">
        <v>18</v>
      </c>
      <c r="C24" s="6" t="s">
        <v>11</v>
      </c>
      <c r="D24" s="56"/>
      <c r="E24" s="56"/>
      <c r="F24" s="56"/>
      <c r="G24" s="56">
        <f t="shared" si="0"/>
        <v>0</v>
      </c>
      <c r="H24" s="56"/>
      <c r="I24" s="56">
        <f ca="1">HLOOKUP(I$6,DContriAgreDes!$A$50:$F$112,$A24,FALSE)</f>
        <v>12.373194700026463</v>
      </c>
      <c r="J24" s="56"/>
      <c r="K24" s="56">
        <f ca="1">HLOOKUP(K$6,DContriAgreDes!$A$116:$F$156,$A24,FALSE)</f>
        <v>0.89201582298592541</v>
      </c>
      <c r="L24" s="57">
        <f t="shared" ca="1" si="1"/>
        <v>0.11037085453309196</v>
      </c>
      <c r="M24" s="56"/>
      <c r="N24" s="56">
        <f ca="1">HLOOKUP(N$6,DContriAgreOri!$A$49:$F$111,$A24,FALSE)</f>
        <v>12.385016123230448</v>
      </c>
      <c r="O24" s="56"/>
      <c r="P24" s="56">
        <f ca="1">HLOOKUP(P$6,DContriAgreOri!$A$115:$F$155,$A24,FALSE)</f>
        <v>0.81887208880242213</v>
      </c>
      <c r="Q24" s="56">
        <f t="shared" ca="1" si="2"/>
        <v>0.10141744022681394</v>
      </c>
      <c r="S24" s="11"/>
      <c r="CF24" s="1">
        <v>42401</v>
      </c>
      <c r="CG24" s="140" t="s">
        <v>108</v>
      </c>
    </row>
    <row r="25" spans="1:85" x14ac:dyDescent="0.25">
      <c r="C25" s="99" t="s">
        <v>74</v>
      </c>
      <c r="D25" s="58"/>
      <c r="E25" s="58"/>
      <c r="F25" s="58"/>
      <c r="G25" s="58">
        <f>+G21-SUM(G22:G24)</f>
        <v>0</v>
      </c>
      <c r="H25" s="58"/>
      <c r="I25" s="58"/>
      <c r="J25" s="58"/>
      <c r="K25" s="58"/>
      <c r="L25" s="59">
        <f ca="1">+L21-SUM(L22:L24)</f>
        <v>5.4200404370315702E-2</v>
      </c>
      <c r="M25" s="58"/>
      <c r="N25" s="58"/>
      <c r="O25" s="58"/>
      <c r="P25" s="58"/>
      <c r="Q25" s="58">
        <f ca="1">+Q21-SUM(Q22:Q24)</f>
        <v>3.3773206453702187E-11</v>
      </c>
      <c r="S25" s="11"/>
      <c r="CF25" s="1">
        <v>42430</v>
      </c>
      <c r="CG25" s="139" t="s">
        <v>109</v>
      </c>
    </row>
    <row r="26" spans="1:85" ht="15.75" thickBot="1" x14ac:dyDescent="0.3">
      <c r="C26" s="97" t="s">
        <v>77</v>
      </c>
      <c r="D26" s="94"/>
      <c r="E26" s="94"/>
      <c r="F26" s="94"/>
      <c r="G26" s="94">
        <f>SUM(G22:G24)</f>
        <v>0</v>
      </c>
      <c r="H26" s="94"/>
      <c r="I26" s="94"/>
      <c r="J26" s="94"/>
      <c r="K26" s="94"/>
      <c r="L26" s="96">
        <f ca="1">SUM(L22:L24)</f>
        <v>-1.1103638323957865</v>
      </c>
      <c r="M26" s="94"/>
      <c r="N26" s="94"/>
      <c r="O26" s="94"/>
      <c r="P26" s="94"/>
      <c r="Q26" s="94">
        <f ca="1">SUM(Q22:Q24)</f>
        <v>-0.99352175330462811</v>
      </c>
      <c r="S26" s="11"/>
      <c r="CF26" s="1">
        <v>42461</v>
      </c>
      <c r="CG26" s="139" t="s">
        <v>110</v>
      </c>
    </row>
    <row r="27" spans="1:85" ht="15.75" thickTop="1" x14ac:dyDescent="0.25">
      <c r="A27">
        <v>19</v>
      </c>
      <c r="C27" s="103" t="s">
        <v>50</v>
      </c>
      <c r="D27" s="87"/>
      <c r="E27" s="87"/>
      <c r="F27" s="87"/>
      <c r="G27" s="87">
        <f t="shared" si="0"/>
        <v>0</v>
      </c>
      <c r="H27" s="87"/>
      <c r="I27" s="87">
        <f ca="1">HLOOKUP(I$6,DContriAgreDes!$A$50:$F$112,$A27,FALSE)</f>
        <v>100.00000000000003</v>
      </c>
      <c r="J27" s="87"/>
      <c r="K27" s="87">
        <f ca="1">HLOOKUP(K$6,DContriAgreDes!$A$116:$F$156,$A27,FALSE)</f>
        <v>-0.36422665427603818</v>
      </c>
      <c r="L27" s="89">
        <f t="shared" ca="1" si="1"/>
        <v>-0.36422665427603823</v>
      </c>
      <c r="M27" s="90"/>
      <c r="N27" s="87">
        <f ca="1">HLOOKUP(N$6,DContriAgreOri!$A$49:$F$111,$A27,FALSE)</f>
        <v>100.00000000000001</v>
      </c>
      <c r="O27" s="87"/>
      <c r="P27" s="87">
        <f ca="1">HLOOKUP(P$6,DContriAgreOri!$A$115:$F$155,$A27,FALSE)</f>
        <v>-0.51375904660962135</v>
      </c>
      <c r="Q27" s="90">
        <f t="shared" ca="1" si="2"/>
        <v>-0.51375904660962146</v>
      </c>
      <c r="S27" s="11"/>
      <c r="CF27" s="1">
        <v>42491</v>
      </c>
      <c r="CG27" s="140" t="s">
        <v>111</v>
      </c>
    </row>
    <row r="28" spans="1:85" x14ac:dyDescent="0.25">
      <c r="A28">
        <v>20</v>
      </c>
      <c r="C28" s="8" t="s">
        <v>13</v>
      </c>
      <c r="D28" s="44"/>
      <c r="E28" s="44"/>
      <c r="F28" s="44"/>
      <c r="G28" s="44">
        <f t="shared" si="0"/>
        <v>0</v>
      </c>
      <c r="H28" s="44"/>
      <c r="I28" s="44">
        <f ca="1">HLOOKUP(I$6,DContriAgreDes!$A$50:$F$112,$A28,FALSE)</f>
        <v>18.92740441514686</v>
      </c>
      <c r="J28" s="44"/>
      <c r="K28" s="44">
        <f ca="1">HLOOKUP(K$6,DContriAgreDes!$A$116:$F$156,$A28,FALSE)</f>
        <v>0.8794092547173733</v>
      </c>
      <c r="L28" s="48">
        <f t="shared" ca="1" si="1"/>
        <v>0.1664493461045862</v>
      </c>
      <c r="M28" s="20"/>
      <c r="N28" s="44">
        <f ca="1">HLOOKUP(N$6,DContriAgreOri!$A$49:$F$111,$A28,FALSE)</f>
        <v>18.921152964184103</v>
      </c>
      <c r="O28" s="44"/>
      <c r="P28" s="44">
        <f ca="1">HLOOKUP(P$6,DContriAgreOri!$A$115:$F$155,$A28,FALSE)</f>
        <v>0.75710106900869789</v>
      </c>
      <c r="Q28" s="20">
        <f t="shared" ca="1" si="2"/>
        <v>0.14325225136060876</v>
      </c>
      <c r="S28" s="11"/>
      <c r="CF28" s="1">
        <v>42522</v>
      </c>
      <c r="CG28" s="140" t="s">
        <v>112</v>
      </c>
    </row>
    <row r="29" spans="1:85" x14ac:dyDescent="0.25">
      <c r="A29">
        <v>21</v>
      </c>
      <c r="C29" s="9" t="s">
        <v>14</v>
      </c>
      <c r="D29" s="45"/>
      <c r="E29" s="45"/>
      <c r="F29" s="45"/>
      <c r="G29" s="45">
        <f t="shared" si="0"/>
        <v>0</v>
      </c>
      <c r="H29" s="45"/>
      <c r="I29" s="45">
        <f ca="1">HLOOKUP(I$6,DContriAgreDes!$A$50:$F$112,$A29,FALSE)</f>
        <v>4.8438739463308265</v>
      </c>
      <c r="J29" s="45"/>
      <c r="K29" s="45">
        <f ca="1">HLOOKUP(K$6,DContriAgreDes!$A$116:$F$156,$A29,FALSE)</f>
        <v>-0.79887180900441024</v>
      </c>
      <c r="L29" s="49">
        <f t="shared" ca="1" si="1"/>
        <v>-3.8696343420946383E-2</v>
      </c>
      <c r="M29" s="21"/>
      <c r="N29" s="45">
        <f ca="1">HLOOKUP(N$6,DContriAgreOri!$A$49:$F$111,$A29,FALSE)</f>
        <v>4.8452123640108651</v>
      </c>
      <c r="O29" s="45"/>
      <c r="P29" s="45">
        <f ca="1">HLOOKUP(P$6,DContriAgreOri!$A$115:$F$155,$A29,FALSE)</f>
        <v>-1.0587015941346323</v>
      </c>
      <c r="Q29" s="21">
        <f t="shared" ca="1" si="2"/>
        <v>-5.1296340536991336E-2</v>
      </c>
      <c r="S29" s="11"/>
      <c r="CF29" s="1">
        <v>42552</v>
      </c>
      <c r="CG29" s="139" t="s">
        <v>113</v>
      </c>
    </row>
    <row r="30" spans="1:85" x14ac:dyDescent="0.25">
      <c r="A30">
        <v>22</v>
      </c>
      <c r="C30" s="8" t="s">
        <v>15</v>
      </c>
      <c r="D30" s="44"/>
      <c r="E30" s="44"/>
      <c r="F30" s="44"/>
      <c r="G30" s="44">
        <f t="shared" si="0"/>
        <v>0</v>
      </c>
      <c r="H30" s="44"/>
      <c r="I30" s="44">
        <f ca="1">HLOOKUP(I$6,DContriAgreDes!$A$50:$F$112,$A30,FALSE)</f>
        <v>0.50821667123891889</v>
      </c>
      <c r="J30" s="44"/>
      <c r="K30" s="44">
        <f ca="1">HLOOKUP(K$6,DContriAgreDes!$A$116:$F$156,$A30,FALSE)</f>
        <v>-5.4085721898108119</v>
      </c>
      <c r="L30" s="48">
        <f t="shared" ca="1" si="1"/>
        <v>-2.7487265544610413E-2</v>
      </c>
      <c r="M30" s="20"/>
      <c r="N30" s="44">
        <f ca="1">HLOOKUP(N$6,DContriAgreOri!$A$49:$F$111,$A30,FALSE)</f>
        <v>0.50766265345636608</v>
      </c>
      <c r="O30" s="44"/>
      <c r="P30" s="44">
        <f ca="1">HLOOKUP(P$6,DContriAgreOri!$A$115:$F$155,$A30,FALSE)</f>
        <v>-5.4173020196223121</v>
      </c>
      <c r="Q30" s="20">
        <f t="shared" ca="1" si="2"/>
        <v>-2.7501619178559939E-2</v>
      </c>
      <c r="CF30" s="1">
        <v>42583</v>
      </c>
      <c r="CG30" s="139" t="s">
        <v>114</v>
      </c>
    </row>
    <row r="31" spans="1:85" x14ac:dyDescent="0.25">
      <c r="A31">
        <v>23</v>
      </c>
      <c r="C31" s="9" t="s">
        <v>16</v>
      </c>
      <c r="D31" s="45"/>
      <c r="E31" s="45"/>
      <c r="F31" s="45"/>
      <c r="G31" s="45">
        <f t="shared" si="0"/>
        <v>0</v>
      </c>
      <c r="H31" s="45"/>
      <c r="I31" s="45">
        <f ca="1">HLOOKUP(I$6,DContriAgreDes!$A$50:$F$112,$A31,FALSE)</f>
        <v>0.31121263247880537</v>
      </c>
      <c r="J31" s="45"/>
      <c r="K31" s="45">
        <f ca="1">HLOOKUP(K$6,DContriAgreDes!$A$116:$F$156,$A31,FALSE)</f>
        <v>-0.89547932297155342</v>
      </c>
      <c r="L31" s="49">
        <f t="shared" ca="1" si="1"/>
        <v>-2.7868447743231552E-3</v>
      </c>
      <c r="M31" s="21"/>
      <c r="N31" s="45">
        <f ca="1">HLOOKUP(N$6,DContriAgreOri!$A$49:$F$111,$A31,FALSE)</f>
        <v>0.31146875317109562</v>
      </c>
      <c r="O31" s="45"/>
      <c r="P31" s="45">
        <f ca="1">HLOOKUP(P$6,DContriAgreOri!$A$115:$F$155,$A31,FALSE)</f>
        <v>-1.2458316012994146</v>
      </c>
      <c r="Q31" s="21">
        <f t="shared" ca="1" si="2"/>
        <v>-3.8803761551787818E-3</v>
      </c>
      <c r="CF31" s="1">
        <v>42614</v>
      </c>
      <c r="CG31" s="140" t="s">
        <v>115</v>
      </c>
    </row>
    <row r="32" spans="1:85" x14ac:dyDescent="0.25">
      <c r="A32">
        <v>24</v>
      </c>
      <c r="C32" s="8" t="s">
        <v>17</v>
      </c>
      <c r="D32" s="44"/>
      <c r="E32" s="44"/>
      <c r="F32" s="44"/>
      <c r="G32" s="44">
        <f t="shared" si="0"/>
        <v>0</v>
      </c>
      <c r="H32" s="44"/>
      <c r="I32" s="44">
        <f ca="1">HLOOKUP(I$6,DContriAgreDes!$A$50:$F$112,$A32,FALSE)</f>
        <v>1.0170791193251398</v>
      </c>
      <c r="J32" s="44"/>
      <c r="K32" s="44">
        <f ca="1">HLOOKUP(K$6,DContriAgreDes!$A$116:$F$156,$A32,FALSE)</f>
        <v>-6.4848470594305212</v>
      </c>
      <c r="L32" s="48">
        <f t="shared" ca="1" si="1"/>
        <v>-6.5956025361638165E-2</v>
      </c>
      <c r="M32" s="20"/>
      <c r="N32" s="44">
        <f ca="1">HLOOKUP(N$6,DContriAgreOri!$A$49:$F$111,$A32,FALSE)</f>
        <v>1.0163518936021121</v>
      </c>
      <c r="O32" s="44"/>
      <c r="P32" s="44">
        <f ca="1">HLOOKUP(P$6,DContriAgreOri!$A$115:$F$155,$A32,FALSE)</f>
        <v>-6.5871646726865407</v>
      </c>
      <c r="Q32" s="20">
        <f t="shared" ca="1" si="2"/>
        <v>-6.6948772885539035E-2</v>
      </c>
      <c r="CF32" s="1">
        <v>42644</v>
      </c>
      <c r="CG32" s="140" t="s">
        <v>116</v>
      </c>
    </row>
    <row r="33" spans="1:85" x14ac:dyDescent="0.25">
      <c r="A33">
        <v>25</v>
      </c>
      <c r="C33" s="9" t="s">
        <v>51</v>
      </c>
      <c r="D33" s="45"/>
      <c r="E33" s="45"/>
      <c r="F33" s="45"/>
      <c r="G33" s="45">
        <f t="shared" si="0"/>
        <v>0</v>
      </c>
      <c r="H33" s="45"/>
      <c r="I33" s="45">
        <f ca="1">HLOOKUP(I$6,DContriAgreDes!$A$50:$F$112,$A33,FALSE)</f>
        <v>0.48453693608366116</v>
      </c>
      <c r="J33" s="45"/>
      <c r="K33" s="45">
        <f ca="1">HLOOKUP(K$6,DContriAgreDes!$A$116:$F$156,$A33,FALSE)</f>
        <v>-6.3326261939775037</v>
      </c>
      <c r="L33" s="49">
        <f t="shared" ca="1" si="1"/>
        <v>-3.0683912933929962E-2</v>
      </c>
      <c r="M33" s="21"/>
      <c r="N33" s="45">
        <f ca="1">HLOOKUP(N$6,DContriAgreOri!$A$49:$F$111,$A33,FALSE)</f>
        <v>0.48387795208695783</v>
      </c>
      <c r="O33" s="45"/>
      <c r="P33" s="45">
        <f ca="1">HLOOKUP(P$6,DContriAgreOri!$A$115:$F$155,$A33,FALSE)</f>
        <v>-6.2490211058184997</v>
      </c>
      <c r="Q33" s="21">
        <f t="shared" ca="1" si="2"/>
        <v>-3.0237635352316321E-2</v>
      </c>
      <c r="CF33" s="1">
        <v>42675</v>
      </c>
      <c r="CG33" s="139" t="s">
        <v>117</v>
      </c>
    </row>
    <row r="34" spans="1:85" x14ac:dyDescent="0.25">
      <c r="A34">
        <v>26</v>
      </c>
      <c r="C34" s="8" t="s">
        <v>19</v>
      </c>
      <c r="D34" s="44"/>
      <c r="E34" s="44"/>
      <c r="F34" s="44"/>
      <c r="G34" s="44">
        <f t="shared" si="0"/>
        <v>0</v>
      </c>
      <c r="H34" s="44"/>
      <c r="I34" s="44">
        <f ca="1">HLOOKUP(I$6,DContriAgreDes!$A$50:$F$112,$A34,FALSE)</f>
        <v>0.64984198512793057</v>
      </c>
      <c r="J34" s="44"/>
      <c r="K34" s="44">
        <f ca="1">HLOOKUP(K$6,DContriAgreDes!$A$116:$F$156,$A34,FALSE)</f>
        <v>-6.7559611120449148</v>
      </c>
      <c r="L34" s="48">
        <f t="shared" ca="1" si="1"/>
        <v>-4.3903071804983686E-2</v>
      </c>
      <c r="M34" s="20"/>
      <c r="N34" s="44">
        <f ca="1">HLOOKUP(N$6,DContriAgreOri!$A$49:$F$111,$A34,FALSE)</f>
        <v>0.65104932642233104</v>
      </c>
      <c r="O34" s="44"/>
      <c r="P34" s="44">
        <f ca="1">HLOOKUP(P$6,DContriAgreOri!$A$115:$F$155,$A34,FALSE)</f>
        <v>-7.2006726289374541</v>
      </c>
      <c r="Q34" s="20">
        <f t="shared" ca="1" si="2"/>
        <v>-4.6879930648574451E-2</v>
      </c>
      <c r="CF34" s="1">
        <v>42705</v>
      </c>
      <c r="CG34" s="139" t="s">
        <v>118</v>
      </c>
    </row>
    <row r="35" spans="1:85" x14ac:dyDescent="0.25">
      <c r="A35">
        <v>27</v>
      </c>
      <c r="C35" s="9" t="s">
        <v>20</v>
      </c>
      <c r="D35" s="45"/>
      <c r="E35" s="45"/>
      <c r="F35" s="45"/>
      <c r="G35" s="45">
        <f t="shared" si="0"/>
        <v>0</v>
      </c>
      <c r="H35" s="45"/>
      <c r="I35" s="45">
        <f ca="1">HLOOKUP(I$6,DContriAgreDes!$A$50:$F$112,$A35,FALSE)</f>
        <v>1.9524950921545881</v>
      </c>
      <c r="J35" s="45"/>
      <c r="K35" s="45">
        <f ca="1">HLOOKUP(K$6,DContriAgreDes!$A$116:$F$156,$A35,FALSE)</f>
        <v>-1.0560862216435254</v>
      </c>
      <c r="L35" s="49">
        <f t="shared" ca="1" si="1"/>
        <v>-2.0620031646510658E-2</v>
      </c>
      <c r="M35" s="21"/>
      <c r="N35" s="45">
        <f ca="1">HLOOKUP(N$6,DContriAgreOri!$A$49:$F$111,$A35,FALSE)</f>
        <v>1.9520736938674355</v>
      </c>
      <c r="O35" s="45"/>
      <c r="P35" s="45">
        <f ca="1">HLOOKUP(P$6,DContriAgreOri!$A$115:$F$155,$A35,FALSE)</f>
        <v>-1.1992839750546977</v>
      </c>
      <c r="Q35" s="21">
        <f t="shared" ca="1" si="2"/>
        <v>-2.3410906991810452E-2</v>
      </c>
      <c r="CF35" s="1">
        <v>42736</v>
      </c>
      <c r="CG35" s="140" t="s">
        <v>107</v>
      </c>
    </row>
    <row r="36" spans="1:85" x14ac:dyDescent="0.25">
      <c r="A36">
        <v>28</v>
      </c>
      <c r="C36" s="8" t="s">
        <v>21</v>
      </c>
      <c r="D36" s="44"/>
      <c r="E36" s="44"/>
      <c r="F36" s="44"/>
      <c r="G36" s="44">
        <f t="shared" si="0"/>
        <v>0</v>
      </c>
      <c r="H36" s="44"/>
      <c r="I36" s="44">
        <f ca="1">HLOOKUP(I$6,DContriAgreDes!$A$50:$F$112,$A36,FALSE)</f>
        <v>0.45759807836562594</v>
      </c>
      <c r="J36" s="44"/>
      <c r="K36" s="44">
        <f ca="1">HLOOKUP(K$6,DContriAgreDes!$A$116:$F$156,$A36,FALSE)</f>
        <v>-4.6073628199181371E-2</v>
      </c>
      <c r="L36" s="48">
        <f t="shared" ca="1" si="1"/>
        <v>-2.1083203727277709E-4</v>
      </c>
      <c r="M36" s="20"/>
      <c r="N36" s="44">
        <f ca="1">HLOOKUP(N$6,DContriAgreOri!$A$49:$F$111,$A36,FALSE)</f>
        <v>0.45772262296181943</v>
      </c>
      <c r="O36" s="44"/>
      <c r="P36" s="44">
        <f ca="1">HLOOKUP(P$6,DContriAgreOri!$A$115:$F$155,$A36,FALSE)</f>
        <v>-0.33008556119942511</v>
      </c>
      <c r="Q36" s="20">
        <f t="shared" ca="1" si="2"/>
        <v>-1.5108762887402504E-3</v>
      </c>
      <c r="CF36" s="1">
        <v>42767</v>
      </c>
      <c r="CG36" s="140" t="s">
        <v>108</v>
      </c>
    </row>
    <row r="37" spans="1:85" x14ac:dyDescent="0.25">
      <c r="A37">
        <v>29</v>
      </c>
      <c r="C37" s="9" t="s">
        <v>22</v>
      </c>
      <c r="D37" s="45"/>
      <c r="E37" s="45"/>
      <c r="F37" s="45"/>
      <c r="G37" s="45">
        <f t="shared" si="0"/>
        <v>0</v>
      </c>
      <c r="H37" s="45"/>
      <c r="I37" s="45">
        <f ca="1">HLOOKUP(I$6,DContriAgreDes!$A$50:$F$112,$A37,FALSE)</f>
        <v>4.2641386490196762</v>
      </c>
      <c r="J37" s="45"/>
      <c r="K37" s="45">
        <f ca="1">HLOOKUP(K$6,DContriAgreDes!$A$116:$F$156,$A37,FALSE)</f>
        <v>13.010399772339483</v>
      </c>
      <c r="L37" s="49">
        <f t="shared" ca="1" si="1"/>
        <v>0.55478148508429581</v>
      </c>
      <c r="M37" s="21"/>
      <c r="N37" s="45">
        <f ca="1">HLOOKUP(N$6,DContriAgreOri!$A$49:$F$111,$A37,FALSE)</f>
        <v>4.2660028745089988</v>
      </c>
      <c r="O37" s="45"/>
      <c r="P37" s="45">
        <f ca="1">HLOOKUP(P$6,DContriAgreOri!$A$115:$F$155,$A37,FALSE)</f>
        <v>12.446938651751125</v>
      </c>
      <c r="Q37" s="21">
        <f t="shared" ca="1" si="2"/>
        <v>0.53098676067207462</v>
      </c>
      <c r="CF37" s="1">
        <v>42795</v>
      </c>
      <c r="CG37" s="139" t="s">
        <v>109</v>
      </c>
    </row>
    <row r="38" spans="1:85" x14ac:dyDescent="0.25">
      <c r="A38">
        <v>30</v>
      </c>
      <c r="C38" s="8" t="s">
        <v>23</v>
      </c>
      <c r="D38" s="44"/>
      <c r="E38" s="44"/>
      <c r="F38" s="44"/>
      <c r="G38" s="44">
        <f t="shared" si="0"/>
        <v>0</v>
      </c>
      <c r="H38" s="44"/>
      <c r="I38" s="44">
        <f ca="1">HLOOKUP(I$6,DContriAgreDes!$A$50:$F$112,$A38,FALSE)</f>
        <v>7.145278855654567</v>
      </c>
      <c r="J38" s="44"/>
      <c r="K38" s="44">
        <f ca="1">HLOOKUP(K$6,DContriAgreDes!$A$116:$F$156,$A38,FALSE)</f>
        <v>-2.367808799564429</v>
      </c>
      <c r="L38" s="48">
        <f t="shared" ca="1" si="1"/>
        <v>-0.16918654149760537</v>
      </c>
      <c r="M38" s="20"/>
      <c r="N38" s="44">
        <f ca="1">HLOOKUP(N$6,DContriAgreOri!$A$49:$F$111,$A38,FALSE)</f>
        <v>7.1502387646598526</v>
      </c>
      <c r="O38" s="44"/>
      <c r="P38" s="44">
        <f ca="1">HLOOKUP(P$6,DContriAgreOri!$A$115:$F$155,$A38,FALSE)</f>
        <v>-2.6477630497403908</v>
      </c>
      <c r="Q38" s="20">
        <f t="shared" ca="1" si="2"/>
        <v>-0.18932137997887735</v>
      </c>
      <c r="CF38" s="1">
        <v>42826</v>
      </c>
      <c r="CG38" s="139" t="s">
        <v>110</v>
      </c>
    </row>
    <row r="39" spans="1:85" x14ac:dyDescent="0.25">
      <c r="A39">
        <v>31</v>
      </c>
      <c r="C39" s="9" t="s">
        <v>24</v>
      </c>
      <c r="D39" s="45"/>
      <c r="E39" s="45"/>
      <c r="F39" s="45"/>
      <c r="G39" s="45">
        <f t="shared" si="0"/>
        <v>0</v>
      </c>
      <c r="H39" s="45"/>
      <c r="I39" s="45">
        <f ca="1">HLOOKUP(I$6,DContriAgreDes!$A$50:$F$112,$A39,FALSE)</f>
        <v>3.1182091569414916</v>
      </c>
      <c r="J39" s="45"/>
      <c r="K39" s="45">
        <f ca="1">HLOOKUP(K$6,DContriAgreDes!$A$116:$F$156,$A39,FALSE)</f>
        <v>-0.45404981653925347</v>
      </c>
      <c r="L39" s="49">
        <f t="shared" ca="1" si="1"/>
        <v>-1.4158222956403045E-2</v>
      </c>
      <c r="M39" s="21"/>
      <c r="N39" s="45">
        <f ca="1">HLOOKUP(N$6,DContriAgreOri!$A$49:$F$111,$A39,FALSE)</f>
        <v>3.1153991573240658</v>
      </c>
      <c r="O39" s="45"/>
      <c r="P39" s="45">
        <f ca="1">HLOOKUP(P$6,DContriAgreOri!$A$115:$F$155,$A39,FALSE)</f>
        <v>-0.50162212981680909</v>
      </c>
      <c r="Q39" s="21">
        <f t="shared" ca="1" si="2"/>
        <v>-1.5627531605263902E-2</v>
      </c>
      <c r="CF39" s="1">
        <v>42856</v>
      </c>
      <c r="CG39" s="140" t="s">
        <v>111</v>
      </c>
    </row>
    <row r="40" spans="1:85" x14ac:dyDescent="0.25">
      <c r="A40">
        <v>32</v>
      </c>
      <c r="C40" s="8" t="s">
        <v>25</v>
      </c>
      <c r="D40" s="44"/>
      <c r="E40" s="44"/>
      <c r="F40" s="44"/>
      <c r="G40" s="44">
        <f t="shared" si="0"/>
        <v>0</v>
      </c>
      <c r="H40" s="44"/>
      <c r="I40" s="44">
        <f ca="1">HLOOKUP(I$6,DContriAgreDes!$A$50:$F$112,$A40,FALSE)</f>
        <v>2.9761605192811227</v>
      </c>
      <c r="J40" s="44"/>
      <c r="K40" s="44">
        <f ca="1">HLOOKUP(K$6,DContriAgreDes!$A$116:$F$156,$A40,FALSE)</f>
        <v>-1.1209972988505683</v>
      </c>
      <c r="L40" s="48">
        <f t="shared" ca="1" si="1"/>
        <v>-3.3362679030598433E-2</v>
      </c>
      <c r="M40" s="20"/>
      <c r="N40" s="44">
        <f ca="1">HLOOKUP(N$6,DContriAgreOri!$A$49:$F$111,$A40,FALSE)</f>
        <v>2.9713485958127328</v>
      </c>
      <c r="O40" s="44"/>
      <c r="P40" s="44">
        <f ca="1">HLOOKUP(P$6,DContriAgreOri!$A$115:$F$155,$A40,FALSE)</f>
        <v>-1.1089513392264223</v>
      </c>
      <c r="Q40" s="20">
        <f t="shared" ca="1" si="2"/>
        <v>-3.2950810046350795E-2</v>
      </c>
      <c r="CF40" s="1">
        <v>42887</v>
      </c>
      <c r="CG40" s="140" t="s">
        <v>112</v>
      </c>
    </row>
    <row r="41" spans="1:85" x14ac:dyDescent="0.25">
      <c r="A41">
        <v>33</v>
      </c>
      <c r="C41" s="9" t="s">
        <v>26</v>
      </c>
      <c r="D41" s="45"/>
      <c r="E41" s="45"/>
      <c r="F41" s="45"/>
      <c r="G41" s="45">
        <f t="shared" si="0"/>
        <v>0</v>
      </c>
      <c r="H41" s="45"/>
      <c r="I41" s="45">
        <f ca="1">HLOOKUP(I$6,DContriAgreDes!$A$50:$F$112,$A41,FALSE)</f>
        <v>4.9234615707769809</v>
      </c>
      <c r="J41" s="45"/>
      <c r="K41" s="45">
        <f ca="1">HLOOKUP(K$6,DContriAgreDes!$A$116:$F$156,$A41,FALSE)</f>
        <v>-1.1992539827955397</v>
      </c>
      <c r="L41" s="49">
        <f t="shared" ca="1" si="1"/>
        <v>-5.9044808978950786E-2</v>
      </c>
      <c r="M41" s="21"/>
      <c r="N41" s="45">
        <f ca="1">HLOOKUP(N$6,DContriAgreOri!$A$49:$F$111,$A41,FALSE)</f>
        <v>4.9164086998222567</v>
      </c>
      <c r="O41" s="45"/>
      <c r="P41" s="45">
        <f ca="1">HLOOKUP(P$6,DContriAgreOri!$A$115:$F$155,$A41,FALSE)</f>
        <v>-1.2378153797143625</v>
      </c>
      <c r="Q41" s="21">
        <f t="shared" ca="1" si="2"/>
        <v>-6.0856063016014823E-2</v>
      </c>
      <c r="CF41" s="1">
        <v>42917</v>
      </c>
      <c r="CG41" s="139" t="s">
        <v>113</v>
      </c>
    </row>
    <row r="42" spans="1:85" x14ac:dyDescent="0.25">
      <c r="A42">
        <v>34</v>
      </c>
      <c r="C42" s="8" t="s">
        <v>27</v>
      </c>
      <c r="D42" s="44"/>
      <c r="E42" s="44"/>
      <c r="F42" s="44"/>
      <c r="G42" s="44">
        <f t="shared" si="0"/>
        <v>0</v>
      </c>
      <c r="H42" s="44"/>
      <c r="I42" s="44">
        <f ca="1">HLOOKUP(I$6,DContriAgreDes!$A$50:$F$112,$A42,FALSE)</f>
        <v>3.1849841222271129</v>
      </c>
      <c r="J42" s="44"/>
      <c r="K42" s="44">
        <f ca="1">HLOOKUP(K$6,DContriAgreDes!$A$116:$F$156,$A42,FALSE)</f>
        <v>-3.3164080615741227</v>
      </c>
      <c r="L42" s="48">
        <f t="shared" ca="1" si="1"/>
        <v>-0.10562707018939578</v>
      </c>
      <c r="M42" s="20"/>
      <c r="N42" s="44">
        <f ca="1">HLOOKUP(N$6,DContriAgreOri!$A$49:$F$111,$A42,FALSE)</f>
        <v>3.1890744835286227</v>
      </c>
      <c r="O42" s="44"/>
      <c r="P42" s="44">
        <f ca="1">HLOOKUP(P$6,DContriAgreOri!$A$115:$F$155,$A42,FALSE)</f>
        <v>-3.6382889019237297</v>
      </c>
      <c r="Q42" s="20">
        <f t="shared" ca="1" si="2"/>
        <v>-0.11602774300830339</v>
      </c>
      <c r="CF42" s="1">
        <v>42948</v>
      </c>
      <c r="CG42" s="139" t="s">
        <v>114</v>
      </c>
    </row>
    <row r="43" spans="1:85" x14ac:dyDescent="0.25">
      <c r="A43">
        <v>35</v>
      </c>
      <c r="C43" s="9" t="s">
        <v>28</v>
      </c>
      <c r="D43" s="45"/>
      <c r="E43" s="45"/>
      <c r="F43" s="45"/>
      <c r="G43" s="45">
        <f t="shared" si="0"/>
        <v>0</v>
      </c>
      <c r="H43" s="45"/>
      <c r="I43" s="45">
        <f ca="1">HLOOKUP(I$6,DContriAgreDes!$A$50:$F$112,$A43,FALSE)</f>
        <v>4.1209852617046225</v>
      </c>
      <c r="J43" s="45"/>
      <c r="K43" s="45">
        <f ca="1">HLOOKUP(K$6,DContriAgreDes!$A$116:$F$156,$A43,FALSE)</f>
        <v>-0.5742165985818275</v>
      </c>
      <c r="L43" s="49">
        <f t="shared" ca="1" si="1"/>
        <v>-2.3663381397818706E-2</v>
      </c>
      <c r="M43" s="21"/>
      <c r="N43" s="45">
        <f ca="1">HLOOKUP(N$6,DContriAgreOri!$A$49:$F$111,$A43,FALSE)</f>
        <v>4.1140779600173527</v>
      </c>
      <c r="O43" s="45"/>
      <c r="P43" s="45">
        <f ca="1">HLOOKUP(P$6,DContriAgreOri!$A$115:$F$155,$A43,FALSE)</f>
        <v>-0.46890958274231309</v>
      </c>
      <c r="Q43" s="21">
        <f t="shared" ca="1" si="2"/>
        <v>-1.9291305796010835E-2</v>
      </c>
      <c r="CF43" s="1">
        <v>42979</v>
      </c>
      <c r="CG43" s="140" t="s">
        <v>115</v>
      </c>
    </row>
    <row r="44" spans="1:85" ht="30" x14ac:dyDescent="0.25">
      <c r="A44">
        <v>36</v>
      </c>
      <c r="C44" s="8" t="s">
        <v>52</v>
      </c>
      <c r="D44" s="44"/>
      <c r="E44" s="44"/>
      <c r="F44" s="44"/>
      <c r="G44" s="44">
        <f t="shared" si="0"/>
        <v>0</v>
      </c>
      <c r="H44" s="44"/>
      <c r="I44" s="44">
        <f ca="1">HLOOKUP(I$6,DContriAgreDes!$A$50:$F$112,$A44,FALSE)</f>
        <v>9.2085642403111141</v>
      </c>
      <c r="J44" s="44"/>
      <c r="K44" s="44">
        <f ca="1">HLOOKUP(K$6,DContriAgreDes!$A$116:$F$156,$A44,FALSE)</f>
        <v>2.7390297683895994</v>
      </c>
      <c r="L44" s="48">
        <f t="shared" ca="1" si="1"/>
        <v>0.25222531578340096</v>
      </c>
      <c r="M44" s="20"/>
      <c r="N44" s="44">
        <f ca="1">HLOOKUP(N$6,DContriAgreOri!$A$49:$F$111,$A44,FALSE)</f>
        <v>9.194482205484821</v>
      </c>
      <c r="O44" s="44"/>
      <c r="P44" s="44">
        <f ca="1">HLOOKUP(P$6,DContriAgreOri!$A$115:$F$155,$A44,FALSE)</f>
        <v>2.7506723623381646</v>
      </c>
      <c r="Q44" s="20">
        <f t="shared" ca="1" si="2"/>
        <v>0.25291008088637151</v>
      </c>
      <c r="CF44" s="1">
        <v>43009</v>
      </c>
      <c r="CG44" s="140" t="s">
        <v>116</v>
      </c>
    </row>
    <row r="45" spans="1:85" x14ac:dyDescent="0.25">
      <c r="A45">
        <v>37</v>
      </c>
      <c r="C45" s="9" t="s">
        <v>53</v>
      </c>
      <c r="D45" s="45"/>
      <c r="E45" s="45"/>
      <c r="F45" s="45"/>
      <c r="G45" s="45">
        <f t="shared" si="0"/>
        <v>0</v>
      </c>
      <c r="H45" s="45"/>
      <c r="I45" s="45">
        <f ca="1">HLOOKUP(I$6,DContriAgreDes!$A$50:$F$112,$A45,FALSE)</f>
        <v>4.0748250366566783</v>
      </c>
      <c r="J45" s="45"/>
      <c r="K45" s="45">
        <f ca="1">HLOOKUP(K$6,DContriAgreDes!$A$116:$F$156,$A45,FALSE)</f>
        <v>0.82583298646407854</v>
      </c>
      <c r="L45" s="49">
        <f t="shared" ca="1" si="1"/>
        <v>3.3651249293407827E-2</v>
      </c>
      <c r="M45" s="21"/>
      <c r="N45" s="45">
        <f ca="1">HLOOKUP(N$6,DContriAgreOri!$A$49:$F$111,$A45,FALSE)</f>
        <v>4.0714643359316476</v>
      </c>
      <c r="O45" s="45"/>
      <c r="P45" s="45">
        <f ca="1">HLOOKUP(P$6,DContriAgreOri!$A$115:$F$155,$A45,FALSE)</f>
        <v>0.78092476219670459</v>
      </c>
      <c r="Q45" s="21">
        <f t="shared" ca="1" si="2"/>
        <v>3.1795073183297856E-2</v>
      </c>
      <c r="CF45" s="1">
        <v>43040</v>
      </c>
      <c r="CG45" s="139" t="s">
        <v>117</v>
      </c>
    </row>
    <row r="46" spans="1:85" x14ac:dyDescent="0.25">
      <c r="A46">
        <v>38</v>
      </c>
      <c r="C46" s="8" t="s">
        <v>31</v>
      </c>
      <c r="D46" s="44"/>
      <c r="E46" s="44"/>
      <c r="F46" s="44"/>
      <c r="G46" s="44">
        <f t="shared" si="0"/>
        <v>0</v>
      </c>
      <c r="H46" s="44"/>
      <c r="I46" s="44">
        <f ca="1">HLOOKUP(I$6,DContriAgreDes!$A$50:$F$112,$A46,FALSE)</f>
        <v>23.974634463896674</v>
      </c>
      <c r="J46" s="44"/>
      <c r="K46" s="44">
        <f ca="1">HLOOKUP(K$6,DContriAgreDes!$A$116:$F$156,$A46,FALSE)</f>
        <v>-5.3221192496960157</v>
      </c>
      <c r="L46" s="48">
        <f t="shared" ca="1" si="1"/>
        <v>-1.2759586358473001</v>
      </c>
      <c r="M46" s="20"/>
      <c r="N46" s="44">
        <f ca="1">HLOOKUP(N$6,DContriAgreOri!$A$49:$F$111,$A46,FALSE)</f>
        <v>24.009605653943183</v>
      </c>
      <c r="O46" s="44"/>
      <c r="P46" s="44">
        <f ca="1">HLOOKUP(P$6,DContriAgreOri!$A$115:$F$155,$A46,FALSE)</f>
        <v>-5.6157928839057831</v>
      </c>
      <c r="Q46" s="20">
        <f t="shared" ca="1" si="2"/>
        <v>-1.3483297257679818</v>
      </c>
      <c r="CF46" s="1">
        <v>43070</v>
      </c>
      <c r="CG46" s="139" t="s">
        <v>118</v>
      </c>
    </row>
    <row r="47" spans="1:85" x14ac:dyDescent="0.25">
      <c r="A47">
        <v>39</v>
      </c>
      <c r="C47" s="9" t="s">
        <v>32</v>
      </c>
      <c r="D47" s="45"/>
      <c r="E47" s="45"/>
      <c r="F47" s="45"/>
      <c r="G47" s="45">
        <f t="shared" si="0"/>
        <v>0</v>
      </c>
      <c r="H47" s="45"/>
      <c r="I47" s="45">
        <f ca="1">HLOOKUP(I$6,DContriAgreDes!$A$50:$F$112,$A47,FALSE)</f>
        <v>0.94975589650802372</v>
      </c>
      <c r="J47" s="45"/>
      <c r="K47" s="45">
        <f ca="1">HLOOKUP(K$6,DContriAgreDes!$A$116:$F$156,$A47,FALSE)</f>
        <v>-4.2245674982881951</v>
      </c>
      <c r="L47" s="49">
        <f t="shared" ca="1" si="1"/>
        <v>-4.0123078916953638E-2</v>
      </c>
      <c r="M47" s="21"/>
      <c r="N47" s="45">
        <f ca="1">HLOOKUP(N$6,DContriAgreOri!$A$49:$F$111,$A47,FALSE)</f>
        <v>0.94897132018787189</v>
      </c>
      <c r="O47" s="45"/>
      <c r="P47" s="45">
        <f ca="1">HLOOKUP(P$6,DContriAgreOri!$A$115:$F$155,$A47,FALSE)</f>
        <v>-4.3152785157429889</v>
      </c>
      <c r="Q47" s="21">
        <f t="shared" ca="1" si="2"/>
        <v>-4.0950755500629848E-2</v>
      </c>
    </row>
    <row r="48" spans="1:85" x14ac:dyDescent="0.25">
      <c r="A48">
        <v>40</v>
      </c>
      <c r="C48" s="84" t="s">
        <v>33</v>
      </c>
      <c r="D48" s="44"/>
      <c r="E48" s="44"/>
      <c r="F48" s="44"/>
      <c r="G48" s="44">
        <f t="shared" si="0"/>
        <v>0</v>
      </c>
      <c r="H48" s="44"/>
      <c r="I48" s="44">
        <f ca="1">HLOOKUP(I$6,DContriAgreDes!$A$50:$F$112,$A48,FALSE)</f>
        <v>2.9067433507696085</v>
      </c>
      <c r="J48" s="44"/>
      <c r="K48" s="44">
        <f ca="1">HLOOKUP(K$6,DContriAgreDes!$A$116:$F$156,$A48,FALSE)</f>
        <v>20.997683413920015</v>
      </c>
      <c r="L48" s="48">
        <f t="shared" ca="1" si="1"/>
        <v>0.61034876644977298</v>
      </c>
      <c r="M48" s="44"/>
      <c r="N48" s="44">
        <f ca="1">HLOOKUP(N$6,DContriAgreOri!$A$49:$F$111,$A48,FALSE)</f>
        <v>2.906353725015518</v>
      </c>
      <c r="O48" s="44"/>
      <c r="P48" s="44">
        <f ca="1">HLOOKUP(P$6,DContriAgreOri!$A$115:$F$155,$A48,FALSE)</f>
        <v>20.724200029317515</v>
      </c>
      <c r="Q48" s="44">
        <f t="shared" ca="1" si="2"/>
        <v>0.60231855953173674</v>
      </c>
    </row>
    <row r="49" spans="1:19" x14ac:dyDescent="0.25">
      <c r="C49" s="99" t="s">
        <v>74</v>
      </c>
      <c r="D49" s="58"/>
      <c r="E49" s="58"/>
      <c r="F49" s="58"/>
      <c r="G49" s="58">
        <f>+G27-SUM(G28:G48)</f>
        <v>0</v>
      </c>
      <c r="H49" s="58"/>
      <c r="I49" s="58"/>
      <c r="J49" s="58"/>
      <c r="K49" s="58"/>
      <c r="L49" s="59">
        <f ca="1">+L27-SUM(L28:L48)</f>
        <v>-3.0214070652260949E-2</v>
      </c>
      <c r="M49" s="58"/>
      <c r="N49" s="58"/>
      <c r="O49" s="58"/>
      <c r="P49" s="58"/>
      <c r="Q49" s="58">
        <f ca="1">+Q27-SUM(Q28:Q48)</f>
        <v>5.1343240770052034E-10</v>
      </c>
      <c r="S49" s="11"/>
    </row>
    <row r="50" spans="1:19" ht="15.75" thickBot="1" x14ac:dyDescent="0.3">
      <c r="C50" s="97" t="s">
        <v>78</v>
      </c>
      <c r="D50" s="94"/>
      <c r="E50" s="94"/>
      <c r="F50" s="94"/>
      <c r="G50" s="94">
        <f>SUM(G28:G48)</f>
        <v>0</v>
      </c>
      <c r="H50" s="94"/>
      <c r="I50" s="94"/>
      <c r="J50" s="94"/>
      <c r="K50" s="94"/>
      <c r="L50" s="96">
        <f ca="1">SUM(L28:L48)</f>
        <v>-0.33401258362377728</v>
      </c>
      <c r="M50" s="94"/>
      <c r="N50" s="94"/>
      <c r="O50" s="94"/>
      <c r="P50" s="94"/>
      <c r="Q50" s="94">
        <f ca="1">SUM(Q28:Q48)</f>
        <v>-0.51375904712305387</v>
      </c>
      <c r="S50" s="11"/>
    </row>
    <row r="51" spans="1:19" ht="15.75" thickTop="1" x14ac:dyDescent="0.25">
      <c r="A51">
        <v>19</v>
      </c>
      <c r="C51" s="103" t="s">
        <v>50</v>
      </c>
      <c r="D51" s="87"/>
      <c r="E51" s="87"/>
      <c r="F51" s="87"/>
      <c r="G51" s="87">
        <f t="shared" si="0"/>
        <v>0</v>
      </c>
      <c r="H51" s="87"/>
      <c r="I51" s="87">
        <f ca="1">HLOOKUP(I$6,DContriAgreDes!$A$50:$F$112,$A51,FALSE)</f>
        <v>100.00000000000003</v>
      </c>
      <c r="J51" s="87"/>
      <c r="K51" s="87">
        <f ca="1">HLOOKUP(K$6,DContriAgreDes!$A$116:$F$156,$A51,FALSE)</f>
        <v>-0.36422665427603818</v>
      </c>
      <c r="L51" s="89">
        <f t="shared" ca="1" si="1"/>
        <v>-0.36422665427603823</v>
      </c>
      <c r="M51" s="90"/>
      <c r="N51" s="90">
        <f ca="1">HLOOKUP(N$6,DContriAgreOri!$A$49:$F$111,$A51,FALSE)</f>
        <v>100.00000000000001</v>
      </c>
      <c r="O51" s="90"/>
      <c r="P51" s="90">
        <f ca="1">HLOOKUP(P$6,DContriAgreOri!$A$115:$F$155,$A51,FALSE)</f>
        <v>-0.51375904660962135</v>
      </c>
      <c r="Q51" s="90">
        <f t="shared" ca="1" si="2"/>
        <v>-0.51375904660962146</v>
      </c>
      <c r="S51" s="11"/>
    </row>
    <row r="52" spans="1:19" x14ac:dyDescent="0.25">
      <c r="A52">
        <v>38</v>
      </c>
      <c r="C52" s="8" t="s">
        <v>31</v>
      </c>
      <c r="D52" s="52"/>
      <c r="E52" s="52"/>
      <c r="F52" s="52"/>
      <c r="G52" s="52">
        <f t="shared" si="0"/>
        <v>0</v>
      </c>
      <c r="H52" s="52"/>
      <c r="I52" s="52">
        <f ca="1">HLOOKUP(I$6,DContriAgreDes!$A$50:$F$112,$A52,FALSE)</f>
        <v>23.974634463896674</v>
      </c>
      <c r="J52" s="52"/>
      <c r="K52" s="52">
        <f ca="1">HLOOKUP(K$6,DContriAgreDes!$A$116:$F$156,$A52,FALSE)</f>
        <v>-5.3221192496960157</v>
      </c>
      <c r="L52" s="108">
        <f t="shared" ca="1" si="1"/>
        <v>-1.2759586358473001</v>
      </c>
      <c r="M52" s="15"/>
      <c r="N52" s="15">
        <f ca="1">HLOOKUP(N$6,DContriAgreOri!$A$49:$F$111,$A52,FALSE)</f>
        <v>24.009605653943183</v>
      </c>
      <c r="O52" s="15"/>
      <c r="P52" s="15">
        <f ca="1">HLOOKUP(P$6,DContriAgreOri!$A$115:$F$155,$A52,FALSE)</f>
        <v>-5.6157928839057831</v>
      </c>
      <c r="Q52" s="15">
        <f t="shared" ca="1" si="2"/>
        <v>-1.3483297257679818</v>
      </c>
    </row>
    <row r="53" spans="1:19" x14ac:dyDescent="0.25">
      <c r="A53">
        <v>41</v>
      </c>
      <c r="C53" s="81" t="s">
        <v>34</v>
      </c>
      <c r="D53" s="54"/>
      <c r="E53" s="54"/>
      <c r="F53" s="54"/>
      <c r="G53" s="54">
        <f t="shared" si="0"/>
        <v>0</v>
      </c>
      <c r="H53" s="54"/>
      <c r="I53" s="54">
        <f ca="1">HLOOKUP(I$6,DContriAgreDes!$A$50:$F$112,$A53,FALSE)</f>
        <v>76.025365536103351</v>
      </c>
      <c r="J53" s="54"/>
      <c r="K53" s="54">
        <f ca="1">HLOOKUP(K$6,DContriAgreDes!$A$116:$F$156,$A53,FALSE)</f>
        <v>1.3862076863238002</v>
      </c>
      <c r="L53" s="109">
        <f t="shared" ca="1" si="1"/>
        <v>1.0538694606172301</v>
      </c>
      <c r="M53" s="54"/>
      <c r="N53" s="54">
        <f ca="1">HLOOKUP(N$6,DContriAgreOri!$A$49:$F$111,$A53,FALSE)</f>
        <v>75.990394346056831</v>
      </c>
      <c r="O53" s="54"/>
      <c r="P53" s="54">
        <f ca="1">HLOOKUP(P$6,DContriAgreOri!$A$115:$F$155,$A53,FALSE)</f>
        <v>1.0982581241672875</v>
      </c>
      <c r="Q53" s="54">
        <f t="shared" ca="1" si="2"/>
        <v>0.83457067949232833</v>
      </c>
    </row>
    <row r="54" spans="1:19" x14ac:dyDescent="0.25">
      <c r="C54" s="6" t="s">
        <v>74</v>
      </c>
      <c r="D54" s="56"/>
      <c r="E54" s="56"/>
      <c r="F54" s="56"/>
      <c r="G54" s="56">
        <f>+G51-SUM(G52:G53)</f>
        <v>0</v>
      </c>
      <c r="H54" s="56"/>
      <c r="I54" s="56"/>
      <c r="J54" s="56"/>
      <c r="K54" s="56"/>
      <c r="L54" s="110">
        <f ca="1">+L51-SUM(L52:L53)</f>
        <v>-0.14213747904596824</v>
      </c>
      <c r="M54" s="56"/>
      <c r="N54" s="56"/>
      <c r="O54" s="56"/>
      <c r="P54" s="56"/>
      <c r="Q54" s="56">
        <f ca="1">+Q51-SUM(Q52:Q53)</f>
        <v>-3.3396796439433274E-10</v>
      </c>
      <c r="S54" s="11"/>
    </row>
    <row r="55" spans="1:19" ht="15.75" thickBot="1" x14ac:dyDescent="0.3">
      <c r="C55" s="97" t="s">
        <v>78</v>
      </c>
      <c r="D55" s="94"/>
      <c r="E55" s="94"/>
      <c r="F55" s="94"/>
      <c r="G55" s="94">
        <f>SUM(G52:G53)</f>
        <v>0</v>
      </c>
      <c r="H55" s="94"/>
      <c r="I55" s="94"/>
      <c r="J55" s="94"/>
      <c r="K55" s="94"/>
      <c r="L55" s="96">
        <f ca="1">SUM(L52:L53)</f>
        <v>-0.22208917523006999</v>
      </c>
      <c r="M55" s="94"/>
      <c r="N55" s="94"/>
      <c r="O55" s="94"/>
      <c r="P55" s="94"/>
      <c r="Q55" s="94">
        <f ca="1">SUM(Q52:Q53)</f>
        <v>-0.5137590462756535</v>
      </c>
      <c r="S55" s="11"/>
    </row>
    <row r="56" spans="1:19" ht="19.5" thickTop="1" x14ac:dyDescent="0.3">
      <c r="C56" s="82" t="s">
        <v>60</v>
      </c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121">
        <f>'Contri BIMESTRAL_prueba'!P88+1</f>
        <v>9</v>
      </c>
    </row>
    <row r="59" spans="1:19" ht="26.25" x14ac:dyDescent="0.4">
      <c r="C59" s="532" t="s">
        <v>154</v>
      </c>
      <c r="D59" s="532"/>
      <c r="E59" s="532"/>
      <c r="F59" s="532"/>
      <c r="G59" s="532"/>
      <c r="H59" s="532"/>
      <c r="I59" s="532"/>
      <c r="J59" s="532"/>
      <c r="K59" s="532"/>
      <c r="L59" s="532"/>
      <c r="M59" s="532"/>
      <c r="N59" s="532"/>
      <c r="O59" s="532"/>
      <c r="P59" s="532"/>
      <c r="Q59" s="532"/>
    </row>
    <row r="60" spans="1:19" ht="8.25" customHeight="1" x14ac:dyDescent="0.25">
      <c r="C60"/>
    </row>
    <row r="61" spans="1:19" s="11" customFormat="1" ht="15" customHeight="1" x14ac:dyDescent="0.25">
      <c r="A61"/>
      <c r="C61" s="22"/>
      <c r="D61" s="146" t="s">
        <v>57</v>
      </c>
      <c r="E61" s="146"/>
      <c r="F61" s="146"/>
      <c r="G61" s="146"/>
      <c r="H61" s="146"/>
      <c r="I61" s="533" t="s">
        <v>57</v>
      </c>
      <c r="J61" s="533"/>
      <c r="K61" s="533"/>
      <c r="L61" s="534"/>
      <c r="M61" s="22"/>
      <c r="N61" s="535" t="s">
        <v>56</v>
      </c>
      <c r="O61" s="535"/>
      <c r="P61" s="535"/>
      <c r="Q61" s="535"/>
    </row>
    <row r="62" spans="1:19" s="12" customFormat="1" ht="30" customHeight="1" x14ac:dyDescent="0.25">
      <c r="A62"/>
      <c r="C62" s="23"/>
      <c r="D62" s="24" t="s">
        <v>41</v>
      </c>
      <c r="E62" s="25"/>
      <c r="F62" s="24" t="s">
        <v>63</v>
      </c>
      <c r="G62" s="24" t="s">
        <v>55</v>
      </c>
      <c r="H62" s="25"/>
      <c r="I62" s="24" t="s">
        <v>41</v>
      </c>
      <c r="J62" s="25"/>
      <c r="K62" s="24" t="s">
        <v>58</v>
      </c>
      <c r="L62" s="47" t="s">
        <v>55</v>
      </c>
      <c r="M62" s="26"/>
      <c r="N62" s="27" t="s">
        <v>41</v>
      </c>
      <c r="O62" s="28"/>
      <c r="P62" s="27" t="s">
        <v>58</v>
      </c>
      <c r="Q62" s="27" t="s">
        <v>55</v>
      </c>
      <c r="R62" s="13"/>
      <c r="S62" s="13"/>
    </row>
    <row r="63" spans="1:19" s="11" customFormat="1" x14ac:dyDescent="0.25">
      <c r="A63"/>
      <c r="C63" s="29"/>
      <c r="D63" s="292" t="s">
        <v>64</v>
      </c>
      <c r="E63" s="30"/>
      <c r="F63" s="536" t="s">
        <v>62</v>
      </c>
      <c r="G63" s="536"/>
      <c r="H63" s="30"/>
      <c r="I63" s="293">
        <f>N63</f>
        <v>2024</v>
      </c>
      <c r="J63" s="32"/>
      <c r="K63" s="546">
        <f>P63</f>
        <v>2025</v>
      </c>
      <c r="L63" s="547"/>
      <c r="M63" s="33"/>
      <c r="N63" s="294">
        <f>P63-1</f>
        <v>2024</v>
      </c>
      <c r="O63" s="35"/>
      <c r="P63" s="548">
        <f>S10</f>
        <v>2025</v>
      </c>
      <c r="Q63" s="548"/>
    </row>
    <row r="64" spans="1:19" x14ac:dyDescent="0.25">
      <c r="A64">
        <v>42</v>
      </c>
      <c r="C64" s="103" t="s">
        <v>70</v>
      </c>
      <c r="D64" s="87"/>
      <c r="E64" s="87"/>
      <c r="F64" s="87"/>
      <c r="G64" s="87"/>
      <c r="H64" s="87"/>
      <c r="I64" s="87">
        <f ca="1">HLOOKUP(I$63,DContriAgreDes!$A$50:$F$112,'Contri Anual'!$A64,FALSE)</f>
        <v>100.00000000000004</v>
      </c>
      <c r="J64" s="87"/>
      <c r="K64" s="87">
        <f ca="1">K53</f>
        <v>1.3862076863238002</v>
      </c>
      <c r="L64" s="89">
        <f t="shared" ref="L64:L84" ca="1" si="3">+(I64/100)*K64</f>
        <v>1.3862076863238009</v>
      </c>
      <c r="M64" s="90"/>
      <c r="N64" s="90">
        <f ca="1">HLOOKUP(N$63,DContriAgreOri!$A$49:$F$111,'Contri Anual'!$A64,FALSE)</f>
        <v>100</v>
      </c>
      <c r="O64" s="90"/>
      <c r="P64" s="90">
        <f ca="1">P53</f>
        <v>1.0982581241672875</v>
      </c>
      <c r="Q64" s="90">
        <f t="shared" ref="Q64:Q84" ca="1" si="4">+(N64/100)*P64</f>
        <v>1.0982581241672875</v>
      </c>
      <c r="S64" s="11"/>
    </row>
    <row r="65" spans="1:21" x14ac:dyDescent="0.25">
      <c r="A65">
        <v>43</v>
      </c>
      <c r="C65" s="8" t="s">
        <v>13</v>
      </c>
      <c r="D65" s="44"/>
      <c r="E65" s="44"/>
      <c r="F65" s="44"/>
      <c r="G65" s="41"/>
      <c r="H65" s="44"/>
      <c r="I65" s="44">
        <f ca="1">HLOOKUP(I$63,DContriAgreDes!$A$50:$F$112,'Contri Anual'!$A65,FALSE)</f>
        <v>24.896170221185606</v>
      </c>
      <c r="J65" s="44"/>
      <c r="K65" s="44">
        <f ca="1">+K28</f>
        <v>0.8794092547173733</v>
      </c>
      <c r="L65" s="48">
        <f t="shared" ca="1" si="3"/>
        <v>0.21893922499529697</v>
      </c>
      <c r="M65" s="20"/>
      <c r="N65" s="20">
        <f ca="1">HLOOKUP(N$63,DContriAgreOri!$A$49:$F$111,'Contri Anual'!$A65,FALSE)</f>
        <v>24.89940094009518</v>
      </c>
      <c r="O65" s="20"/>
      <c r="P65" s="20">
        <f ca="1">P28</f>
        <v>0.75710106900869789</v>
      </c>
      <c r="Q65" s="20">
        <f t="shared" ca="1" si="4"/>
        <v>0.18851363069422239</v>
      </c>
      <c r="T65" s="137"/>
      <c r="U65" s="137"/>
    </row>
    <row r="66" spans="1:21" x14ac:dyDescent="0.25">
      <c r="A66">
        <v>44</v>
      </c>
      <c r="C66" s="9" t="s">
        <v>14</v>
      </c>
      <c r="D66" s="45"/>
      <c r="E66" s="45"/>
      <c r="F66" s="45"/>
      <c r="G66" s="42"/>
      <c r="H66" s="45"/>
      <c r="I66" s="45">
        <f ca="1">HLOOKUP(I$63,DContriAgreDes!$A$50:$F$112,'Contri Anual'!$A66,FALSE)</f>
        <v>6.371391853460465</v>
      </c>
      <c r="J66" s="45"/>
      <c r="K66" s="45">
        <f t="shared" ref="K66:K81" ca="1" si="5">+K29</f>
        <v>-0.79887180900441024</v>
      </c>
      <c r="L66" s="49">
        <f t="shared" ca="1" si="3"/>
        <v>-5.0899253358499236E-2</v>
      </c>
      <c r="M66" s="21"/>
      <c r="N66" s="21">
        <f ca="1">HLOOKUP(N$63,DContriAgreOri!$A$49:$F$111,'Contri Anual'!$A66,FALSE)</f>
        <v>6.3760853009210443</v>
      </c>
      <c r="O66" s="21"/>
      <c r="P66" s="21">
        <f t="shared" ref="P66:P82" ca="1" si="6">P29</f>
        <v>-1.0587015941346323</v>
      </c>
      <c r="Q66" s="21">
        <f t="shared" ca="1" si="4"/>
        <v>-6.7503716724235066E-2</v>
      </c>
      <c r="T66" s="137"/>
      <c r="U66" s="137"/>
    </row>
    <row r="67" spans="1:21" x14ac:dyDescent="0.25">
      <c r="A67">
        <v>45</v>
      </c>
      <c r="C67" s="8" t="s">
        <v>15</v>
      </c>
      <c r="D67" s="44"/>
      <c r="E67" s="44"/>
      <c r="F67" s="44"/>
      <c r="G67" s="41"/>
      <c r="H67" s="44"/>
      <c r="I67" s="44">
        <f ca="1">HLOOKUP(I$63,DContriAgreDes!$A$50:$F$112,'Contri Anual'!$A67,FALSE)</f>
        <v>0.66848303543844756</v>
      </c>
      <c r="J67" s="44"/>
      <c r="K67" s="44">
        <f t="shared" ca="1" si="5"/>
        <v>-5.4085721898108119</v>
      </c>
      <c r="L67" s="48">
        <f t="shared" ca="1" si="3"/>
        <v>-3.6155387548327034E-2</v>
      </c>
      <c r="M67" s="20"/>
      <c r="N67" s="20">
        <f ca="1">HLOOKUP(N$63,DContriAgreOri!$A$49:$F$111,'Contri Anual'!$A67,FALSE)</f>
        <v>0.66806161203019077</v>
      </c>
      <c r="O67" s="20"/>
      <c r="P67" s="20">
        <f t="shared" ca="1" si="6"/>
        <v>-5.4173020196223121</v>
      </c>
      <c r="Q67" s="20">
        <f t="shared" ca="1" si="4"/>
        <v>-3.6190915200832896E-2</v>
      </c>
      <c r="T67" s="137"/>
      <c r="U67" s="137"/>
    </row>
    <row r="68" spans="1:21" x14ac:dyDescent="0.25">
      <c r="A68">
        <v>46</v>
      </c>
      <c r="C68" s="9" t="s">
        <v>16</v>
      </c>
      <c r="D68" s="45"/>
      <c r="E68" s="45"/>
      <c r="F68" s="45"/>
      <c r="G68" s="42"/>
      <c r="H68" s="45"/>
      <c r="I68" s="45">
        <f ca="1">HLOOKUP(I$63,DContriAgreDes!$A$50:$F$112,'Contri Anual'!$A68,FALSE)</f>
        <v>0.40935368121448246</v>
      </c>
      <c r="J68" s="45"/>
      <c r="K68" s="45">
        <f t="shared" ca="1" si="5"/>
        <v>-0.89547932297155342</v>
      </c>
      <c r="L68" s="49">
        <f t="shared" ca="1" si="3"/>
        <v>-3.6656775730985786E-3</v>
      </c>
      <c r="M68" s="21"/>
      <c r="N68" s="21">
        <f ca="1">HLOOKUP(N$63,DContriAgreOri!$A$49:$F$111,'Contri Anual'!$A68,FALSE)</f>
        <v>0.40987911150017337</v>
      </c>
      <c r="O68" s="21"/>
      <c r="P68" s="21">
        <f t="shared" ca="1" si="6"/>
        <v>-1.2458316012994146</v>
      </c>
      <c r="Q68" s="21">
        <f t="shared" ca="1" si="4"/>
        <v>-5.106403498194423E-3</v>
      </c>
      <c r="T68" s="137"/>
      <c r="U68" s="137"/>
    </row>
    <row r="69" spans="1:21" x14ac:dyDescent="0.25">
      <c r="A69">
        <v>47</v>
      </c>
      <c r="C69" s="8" t="s">
        <v>17</v>
      </c>
      <c r="D69" s="44"/>
      <c r="E69" s="44"/>
      <c r="F69" s="44"/>
      <c r="G69" s="41"/>
      <c r="H69" s="44"/>
      <c r="I69" s="44">
        <f ca="1">HLOOKUP(I$63,DContriAgreDes!$A$50:$F$112,'Contri Anual'!$A69,FALSE)</f>
        <v>1.3378154937540472</v>
      </c>
      <c r="J69" s="44"/>
      <c r="K69" s="44">
        <f t="shared" ca="1" si="5"/>
        <v>-6.4848470594305212</v>
      </c>
      <c r="L69" s="48">
        <f t="shared" ca="1" si="3"/>
        <v>-8.6755288707315234E-2</v>
      </c>
      <c r="M69" s="20"/>
      <c r="N69" s="20">
        <f ca="1">HLOOKUP(N$63,DContriAgreOri!$A$49:$F$111,'Contri Anual'!$A69,FALSE)</f>
        <v>1.3374741667659884</v>
      </c>
      <c r="O69" s="20"/>
      <c r="P69" s="20">
        <f t="shared" ca="1" si="6"/>
        <v>-6.5871646726865407</v>
      </c>
      <c r="Q69" s="20">
        <f t="shared" ca="1" si="4"/>
        <v>-8.8101625819517859E-2</v>
      </c>
      <c r="T69" s="137"/>
      <c r="U69" s="137"/>
    </row>
    <row r="70" spans="1:21" x14ac:dyDescent="0.25">
      <c r="A70">
        <v>48</v>
      </c>
      <c r="C70" s="9" t="s">
        <v>51</v>
      </c>
      <c r="D70" s="45"/>
      <c r="E70" s="45"/>
      <c r="F70" s="45"/>
      <c r="G70" s="42"/>
      <c r="H70" s="45"/>
      <c r="I70" s="45">
        <f ca="1">HLOOKUP(I$63,DContriAgreDes!$A$50:$F$112,'Contri Anual'!$A70,FALSE)</f>
        <v>0.63733588476277925</v>
      </c>
      <c r="J70" s="45"/>
      <c r="K70" s="45">
        <f t="shared" ca="1" si="5"/>
        <v>-6.3326261939775037</v>
      </c>
      <c r="L70" s="49">
        <f t="shared" ca="1" si="3"/>
        <v>-4.0360099182106035E-2</v>
      </c>
      <c r="M70" s="21"/>
      <c r="N70" s="21">
        <f ca="1">HLOOKUP(N$63,DContriAgreOri!$A$49:$F$111,'Contri Anual'!$A70,FALSE)</f>
        <v>0.6367619963694352</v>
      </c>
      <c r="O70" s="21"/>
      <c r="P70" s="21">
        <f t="shared" ca="1" si="6"/>
        <v>-6.2490211058184997</v>
      </c>
      <c r="Q70" s="21">
        <f t="shared" ca="1" si="4"/>
        <v>-3.9791391546957239E-2</v>
      </c>
      <c r="T70" s="137"/>
      <c r="U70" s="137"/>
    </row>
    <row r="71" spans="1:21" x14ac:dyDescent="0.25">
      <c r="A71">
        <v>49</v>
      </c>
      <c r="C71" s="8" t="s">
        <v>19</v>
      </c>
      <c r="D71" s="44"/>
      <c r="E71" s="44"/>
      <c r="F71" s="44"/>
      <c r="G71" s="41"/>
      <c r="H71" s="44"/>
      <c r="I71" s="44">
        <f ca="1">HLOOKUP(I$63,DContriAgreDes!$A$50:$F$112,'Contri Anual'!$A71,FALSE)</f>
        <v>0.85476995808633149</v>
      </c>
      <c r="J71" s="44"/>
      <c r="K71" s="44">
        <f t="shared" ca="1" si="5"/>
        <v>-6.7559611120449148</v>
      </c>
      <c r="L71" s="48">
        <f t="shared" ca="1" si="3"/>
        <v>-5.7747925965755169E-2</v>
      </c>
      <c r="M71" s="20"/>
      <c r="N71" s="20">
        <f ca="1">HLOOKUP(N$63,DContriAgreOri!$A$49:$F$111,'Contri Anual'!$A71,FALSE)</f>
        <v>0.85675213561530128</v>
      </c>
      <c r="O71" s="20"/>
      <c r="P71" s="20">
        <f t="shared" ca="1" si="6"/>
        <v>-7.2006726289374541</v>
      </c>
      <c r="Q71" s="20">
        <f t="shared" ca="1" si="4"/>
        <v>-6.1691916527088102E-2</v>
      </c>
      <c r="T71" s="137"/>
      <c r="U71" s="137"/>
    </row>
    <row r="72" spans="1:21" x14ac:dyDescent="0.25">
      <c r="A72">
        <v>50</v>
      </c>
      <c r="C72" s="9" t="s">
        <v>20</v>
      </c>
      <c r="D72" s="45"/>
      <c r="E72" s="45"/>
      <c r="F72" s="45"/>
      <c r="G72" s="42"/>
      <c r="H72" s="45"/>
      <c r="I72" s="45">
        <f ca="1">HLOOKUP(I$63,DContriAgreDes!$A$50:$F$112,'Contri Anual'!$A72,FALSE)</f>
        <v>2.568215329694636</v>
      </c>
      <c r="J72" s="45"/>
      <c r="K72" s="45">
        <f t="shared" ca="1" si="5"/>
        <v>-1.0560862216435254</v>
      </c>
      <c r="L72" s="49">
        <f t="shared" ca="1" si="3"/>
        <v>-2.712256823904189E-2</v>
      </c>
      <c r="M72" s="21"/>
      <c r="N72" s="21">
        <f ca="1">HLOOKUP(N$63,DContriAgreOri!$A$49:$F$111,'Contri Anual'!$A72,FALSE)</f>
        <v>2.5688426947461021</v>
      </c>
      <c r="O72" s="21"/>
      <c r="P72" s="21">
        <f t="shared" ca="1" si="6"/>
        <v>-1.1992839750546977</v>
      </c>
      <c r="Q72" s="21">
        <f t="shared" ca="1" si="4"/>
        <v>-3.0807718782453267E-2</v>
      </c>
      <c r="T72" s="137"/>
      <c r="U72" s="137"/>
    </row>
    <row r="73" spans="1:21" x14ac:dyDescent="0.25">
      <c r="A73">
        <v>51</v>
      </c>
      <c r="C73" s="8" t="s">
        <v>21</v>
      </c>
      <c r="D73" s="44"/>
      <c r="E73" s="44"/>
      <c r="F73" s="44"/>
      <c r="G73" s="41"/>
      <c r="H73" s="44"/>
      <c r="I73" s="44">
        <f ca="1">HLOOKUP(I$63,DContriAgreDes!$A$50:$F$112,'Contri Anual'!$A73,FALSE)</f>
        <v>0.60190184570479877</v>
      </c>
      <c r="J73" s="44"/>
      <c r="K73" s="44">
        <f t="shared" ca="1" si="5"/>
        <v>-4.6073628199181371E-2</v>
      </c>
      <c r="L73" s="48">
        <f t="shared" ca="1" si="3"/>
        <v>-2.7731801851403929E-4</v>
      </c>
      <c r="M73" s="20"/>
      <c r="N73" s="20">
        <f ca="1">HLOOKUP(N$63,DContriAgreOri!$A$49:$F$111,'Contri Anual'!$A73,FALSE)</f>
        <v>0.60234273936962535</v>
      </c>
      <c r="O73" s="20"/>
      <c r="P73" s="20">
        <f t="shared" ca="1" si="6"/>
        <v>-0.33008556119942511</v>
      </c>
      <c r="Q73" s="20">
        <f t="shared" ca="1" si="4"/>
        <v>-1.9882464115922181E-3</v>
      </c>
      <c r="T73" s="137"/>
      <c r="U73" s="137"/>
    </row>
    <row r="74" spans="1:21" x14ac:dyDescent="0.25">
      <c r="A74">
        <v>52</v>
      </c>
      <c r="C74" s="9" t="s">
        <v>22</v>
      </c>
      <c r="D74" s="45"/>
      <c r="E74" s="45"/>
      <c r="F74" s="45"/>
      <c r="G74" s="42"/>
      <c r="H74" s="45"/>
      <c r="I74" s="45">
        <f ca="1">HLOOKUP(I$63,DContriAgreDes!$A$50:$F$112,'Contri Anual'!$A74,FALSE)</f>
        <v>5.608836759876807</v>
      </c>
      <c r="J74" s="45"/>
      <c r="K74" s="45">
        <f t="shared" ca="1" si="5"/>
        <v>13.010399772339483</v>
      </c>
      <c r="L74" s="49">
        <f t="shared" ca="1" si="3"/>
        <v>0.72973208503790532</v>
      </c>
      <c r="M74" s="21"/>
      <c r="N74" s="21">
        <f ca="1">HLOOKUP(N$63,DContriAgreOri!$A$49:$F$111,'Contri Anual'!$A74,FALSE)</f>
        <v>5.6138712151983512</v>
      </c>
      <c r="O74" s="21"/>
      <c r="P74" s="21">
        <f t="shared" ca="1" si="6"/>
        <v>12.446938651751125</v>
      </c>
      <c r="Q74" s="21">
        <f t="shared" ca="1" si="4"/>
        <v>0.69875510614405412</v>
      </c>
      <c r="T74" s="137"/>
      <c r="U74" s="137"/>
    </row>
    <row r="75" spans="1:21" x14ac:dyDescent="0.25">
      <c r="A75">
        <v>53</v>
      </c>
      <c r="C75" s="8" t="s">
        <v>23</v>
      </c>
      <c r="D75" s="44"/>
      <c r="E75" s="44"/>
      <c r="F75" s="44"/>
      <c r="G75" s="41"/>
      <c r="H75" s="44"/>
      <c r="I75" s="44">
        <f ca="1">HLOOKUP(I$63,DContriAgreDes!$A$50:$F$112,'Contri Anual'!$A75,FALSE)</f>
        <v>9.3985458738259915</v>
      </c>
      <c r="J75" s="44"/>
      <c r="K75" s="44">
        <f t="shared" ca="1" si="5"/>
        <v>-2.367808799564429</v>
      </c>
      <c r="L75" s="48">
        <f t="shared" ca="1" si="3"/>
        <v>-0.2225395962315514</v>
      </c>
      <c r="M75" s="20"/>
      <c r="N75" s="20">
        <f ca="1">HLOOKUP(N$63,DContriAgreOri!$A$49:$F$111,'Contri Anual'!$A75,FALSE)</f>
        <v>9.4093981564274962</v>
      </c>
      <c r="O75" s="20"/>
      <c r="P75" s="20">
        <f t="shared" ca="1" si="6"/>
        <v>-2.6477630497403908</v>
      </c>
      <c r="Q75" s="20">
        <f t="shared" ca="1" si="4"/>
        <v>-0.24913856758884079</v>
      </c>
      <c r="T75" s="137"/>
      <c r="U75" s="137"/>
    </row>
    <row r="76" spans="1:21" x14ac:dyDescent="0.25">
      <c r="A76">
        <v>54</v>
      </c>
      <c r="C76" s="9" t="s">
        <v>24</v>
      </c>
      <c r="D76" s="45"/>
      <c r="E76" s="45"/>
      <c r="F76" s="45"/>
      <c r="G76" s="42"/>
      <c r="H76" s="45"/>
      <c r="I76" s="45">
        <f ca="1">HLOOKUP(I$63,DContriAgreDes!$A$50:$F$112,'Contri Anual'!$A76,FALSE)</f>
        <v>4.1015378682535903</v>
      </c>
      <c r="J76" s="45"/>
      <c r="K76" s="45">
        <f t="shared" ca="1" si="5"/>
        <v>-0.45404981653925347</v>
      </c>
      <c r="L76" s="49">
        <f t="shared" ca="1" si="3"/>
        <v>-1.8623025166093432E-2</v>
      </c>
      <c r="M76" s="21"/>
      <c r="N76" s="21">
        <f ca="1">HLOOKUP(N$63,DContriAgreOri!$A$49:$F$111,'Contri Anual'!$A76,FALSE)</f>
        <v>4.0997275828530109</v>
      </c>
      <c r="O76" s="21"/>
      <c r="P76" s="21">
        <f t="shared" ca="1" si="6"/>
        <v>-0.50162212981680909</v>
      </c>
      <c r="Q76" s="21">
        <f t="shared" ca="1" si="4"/>
        <v>-2.056514081779446E-2</v>
      </c>
      <c r="T76" s="137"/>
      <c r="U76" s="137"/>
    </row>
    <row r="77" spans="1:21" x14ac:dyDescent="0.25">
      <c r="A77">
        <v>55</v>
      </c>
      <c r="C77" s="8" t="s">
        <v>25</v>
      </c>
      <c r="D77" s="44"/>
      <c r="E77" s="44"/>
      <c r="F77" s="44"/>
      <c r="G77" s="41"/>
      <c r="H77" s="44"/>
      <c r="I77" s="44">
        <f ca="1">HLOOKUP(I$63,DContriAgreDes!$A$50:$F$112,'Contri Anual'!$A77,FALSE)</f>
        <v>3.9146941264857031</v>
      </c>
      <c r="J77" s="44"/>
      <c r="K77" s="44">
        <f t="shared" ca="1" si="5"/>
        <v>-1.1209972988505683</v>
      </c>
      <c r="L77" s="48">
        <f t="shared" ca="1" si="3"/>
        <v>-4.3883615416166581E-2</v>
      </c>
      <c r="M77" s="20"/>
      <c r="N77" s="20">
        <f ca="1">HLOOKUP(N$63,DContriAgreOri!$A$49:$F$111,'Contri Anual'!$A77,FALSE)</f>
        <v>3.9101634112876766</v>
      </c>
      <c r="O77" s="20"/>
      <c r="P77" s="20">
        <f t="shared" ca="1" si="6"/>
        <v>-1.1089513392264223</v>
      </c>
      <c r="Q77" s="20">
        <f t="shared" ca="1" si="4"/>
        <v>-4.3361809515416253E-2</v>
      </c>
      <c r="T77" s="137"/>
      <c r="U77" s="137"/>
    </row>
    <row r="78" spans="1:21" x14ac:dyDescent="0.25">
      <c r="A78">
        <v>56</v>
      </c>
      <c r="C78" s="9" t="s">
        <v>26</v>
      </c>
      <c r="D78" s="45"/>
      <c r="E78" s="45"/>
      <c r="F78" s="45"/>
      <c r="G78" s="42"/>
      <c r="H78" s="45"/>
      <c r="I78" s="45">
        <f ca="1">HLOOKUP(I$63,DContriAgreDes!$A$50:$F$112,'Contri Anual'!$A78,FALSE)</f>
        <v>6.4760774723784813</v>
      </c>
      <c r="J78" s="45"/>
      <c r="K78" s="45">
        <f t="shared" ca="1" si="5"/>
        <v>-1.1992539827955397</v>
      </c>
      <c r="L78" s="49">
        <f t="shared" ca="1" si="3"/>
        <v>-7.7664617016423659E-2</v>
      </c>
      <c r="M78" s="21"/>
      <c r="N78" s="21">
        <f ca="1">HLOOKUP(N$63,DContriAgreOri!$A$49:$F$111,'Contri Anual'!$A78,FALSE)</f>
        <v>6.4697765317984199</v>
      </c>
      <c r="O78" s="21"/>
      <c r="P78" s="21">
        <f t="shared" ca="1" si="6"/>
        <v>-1.2378153797143625</v>
      </c>
      <c r="Q78" s="21">
        <f t="shared" ca="1" si="4"/>
        <v>-8.0083888943751319E-2</v>
      </c>
      <c r="T78" s="137"/>
      <c r="U78" s="137"/>
    </row>
    <row r="79" spans="1:21" x14ac:dyDescent="0.25">
      <c r="A79">
        <v>57</v>
      </c>
      <c r="C79" s="8" t="s">
        <v>27</v>
      </c>
      <c r="D79" s="44"/>
      <c r="E79" s="44"/>
      <c r="F79" s="44"/>
      <c r="G79" s="41"/>
      <c r="H79" s="44"/>
      <c r="I79" s="44">
        <f ca="1">HLOOKUP(I$63,DContriAgreDes!$A$50:$F$112,'Contri Anual'!$A79,FALSE)</f>
        <v>4.1893703499716963</v>
      </c>
      <c r="J79" s="44"/>
      <c r="K79" s="44">
        <f t="shared" ca="1" si="5"/>
        <v>-3.3164080615741227</v>
      </c>
      <c r="L79" s="48">
        <f t="shared" ca="1" si="3"/>
        <v>-0.13893661601565738</v>
      </c>
      <c r="M79" s="20"/>
      <c r="N79" s="20">
        <f ca="1">HLOOKUP(N$63,DContriAgreOri!$A$49:$F$111,'Contri Anual'!$A79,FALSE)</f>
        <v>4.1966810555104139</v>
      </c>
      <c r="O79" s="20"/>
      <c r="P79" s="20">
        <f t="shared" ca="1" si="6"/>
        <v>-3.6382889019237297</v>
      </c>
      <c r="Q79" s="20">
        <f t="shared" ca="1" si="4"/>
        <v>-0.15268738109177102</v>
      </c>
      <c r="T79" s="137"/>
      <c r="U79" s="137"/>
    </row>
    <row r="80" spans="1:21" x14ac:dyDescent="0.25">
      <c r="A80">
        <v>58</v>
      </c>
      <c r="C80" s="9" t="s">
        <v>28</v>
      </c>
      <c r="D80" s="45"/>
      <c r="E80" s="45"/>
      <c r="F80" s="45"/>
      <c r="G80" s="42"/>
      <c r="H80" s="45"/>
      <c r="I80" s="45">
        <f ca="1">HLOOKUP(I$63,DContriAgreDes!$A$50:$F$112,'Contri Anual'!$A80,FALSE)</f>
        <v>5.4205398851356099</v>
      </c>
      <c r="J80" s="45"/>
      <c r="K80" s="45">
        <f t="shared" ca="1" si="5"/>
        <v>-0.5742165985818275</v>
      </c>
      <c r="L80" s="49">
        <f t="shared" ca="1" si="3"/>
        <v>-3.1125639753196998E-2</v>
      </c>
      <c r="M80" s="21"/>
      <c r="N80" s="21">
        <f ca="1">HLOOKUP(N$63,DContriAgreOri!$A$49:$F$111,'Contri Anual'!$A80,FALSE)</f>
        <v>5.4139447431763914</v>
      </c>
      <c r="O80" s="21"/>
      <c r="P80" s="21">
        <f t="shared" ca="1" si="6"/>
        <v>-0.46890958274231309</v>
      </c>
      <c r="Q80" s="21">
        <f t="shared" ca="1" si="4"/>
        <v>-2.538650570512781E-2</v>
      </c>
      <c r="T80" s="137"/>
      <c r="U80" s="137"/>
    </row>
    <row r="81" spans="1:21" ht="30" x14ac:dyDescent="0.25">
      <c r="A81">
        <v>59</v>
      </c>
      <c r="C81" s="8" t="s">
        <v>52</v>
      </c>
      <c r="D81" s="44"/>
      <c r="E81" s="44"/>
      <c r="F81" s="44"/>
      <c r="G81" s="41"/>
      <c r="H81" s="44"/>
      <c r="I81" s="44">
        <f ca="1">HLOOKUP(I$63,DContriAgreDes!$A$50:$F$112,'Contri Anual'!$A81,FALSE)</f>
        <v>12.112489266412146</v>
      </c>
      <c r="J81" s="44"/>
      <c r="K81" s="44">
        <f t="shared" ca="1" si="5"/>
        <v>2.7390297683895994</v>
      </c>
      <c r="L81" s="48">
        <f t="shared" ca="1" si="3"/>
        <v>0.33176468670002368</v>
      </c>
      <c r="M81" s="20"/>
      <c r="N81" s="20">
        <f ca="1">HLOOKUP(N$63,DContriAgreOri!$A$49:$F$111,'Contri Anual'!$A81,FALSE)</f>
        <v>12.099532164043742</v>
      </c>
      <c r="O81" s="20"/>
      <c r="P81" s="20">
        <f t="shared" ca="1" si="6"/>
        <v>2.7506723623381646</v>
      </c>
      <c r="Q81" s="20">
        <f t="shared" ca="1" si="4"/>
        <v>0.33281848720856805</v>
      </c>
      <c r="T81" s="137"/>
      <c r="U81" s="137"/>
    </row>
    <row r="82" spans="1:21" x14ac:dyDescent="0.25">
      <c r="A82">
        <v>60</v>
      </c>
      <c r="C82" s="9" t="s">
        <v>53</v>
      </c>
      <c r="D82" s="45"/>
      <c r="E82" s="45"/>
      <c r="F82" s="45"/>
      <c r="G82" s="42"/>
      <c r="H82" s="45"/>
      <c r="I82" s="45">
        <f ca="1">HLOOKUP(I$63,DContriAgreDes!$A$50:$F$112,'Contri Anual'!$A82,FALSE)</f>
        <v>5.3598230115994694</v>
      </c>
      <c r="J82" s="45"/>
      <c r="K82" s="45">
        <f ca="1">+K45</f>
        <v>0.82583298646407854</v>
      </c>
      <c r="L82" s="49">
        <f t="shared" ca="1" si="3"/>
        <v>4.4263186445880814E-2</v>
      </c>
      <c r="M82" s="21"/>
      <c r="N82" s="21">
        <f ca="1">HLOOKUP(N$63,DContriAgreOri!$A$49:$F$111,'Contri Anual'!$A82,FALSE)</f>
        <v>5.3578670975049603</v>
      </c>
      <c r="O82" s="21"/>
      <c r="P82" s="21">
        <f t="shared" ca="1" si="6"/>
        <v>0.78092476219670459</v>
      </c>
      <c r="Q82" s="21">
        <f t="shared" ca="1" si="4"/>
        <v>4.1840910890006092E-2</v>
      </c>
      <c r="T82" s="137"/>
      <c r="U82" s="137"/>
    </row>
    <row r="83" spans="1:21" x14ac:dyDescent="0.25">
      <c r="A83">
        <v>62</v>
      </c>
      <c r="C83" s="8" t="s">
        <v>32</v>
      </c>
      <c r="D83" s="44"/>
      <c r="E83" s="44"/>
      <c r="F83" s="44"/>
      <c r="G83" s="41"/>
      <c r="H83" s="44"/>
      <c r="I83" s="44">
        <f ca="1">HLOOKUP(I$63,DContriAgreDes!$A$50:$F$112,'Contri Anual'!$A83,FALSE)</f>
        <v>1.2492618612362985</v>
      </c>
      <c r="J83" s="44"/>
      <c r="K83" s="44">
        <f ca="1">+K47</f>
        <v>-4.2245674982881951</v>
      </c>
      <c r="L83" s="48">
        <f t="shared" ca="1" si="3"/>
        <v>-5.2775910558298833E-2</v>
      </c>
      <c r="M83" s="20"/>
      <c r="N83" s="20">
        <f ca="1">HLOOKUP(N$63,DContriAgreOri!$A$49:$F$111,'Contri Anual'!$A83,FALSE)</f>
        <v>1.2488043105373285</v>
      </c>
      <c r="O83" s="20"/>
      <c r="P83" s="20">
        <f ca="1">P47</f>
        <v>-4.3152785157429889</v>
      </c>
      <c r="Q83" s="20">
        <f t="shared" ca="1" si="4"/>
        <v>-5.3889384116289699E-2</v>
      </c>
      <c r="T83" s="137"/>
      <c r="U83" s="137"/>
    </row>
    <row r="84" spans="1:21" x14ac:dyDescent="0.25">
      <c r="A84">
        <v>63</v>
      </c>
      <c r="C84" s="85" t="s">
        <v>33</v>
      </c>
      <c r="D84" s="45"/>
      <c r="E84" s="45"/>
      <c r="F84" s="45"/>
      <c r="G84" s="42"/>
      <c r="H84" s="45"/>
      <c r="I84" s="45">
        <f ca="1">HLOOKUP(I$63,DContriAgreDes!$A$50:$F$112,'Contri Anual'!$A84,FALSE)</f>
        <v>3.8233862215226559</v>
      </c>
      <c r="J84" s="45"/>
      <c r="K84" s="45">
        <f ca="1">+K48</f>
        <v>20.997683413920015</v>
      </c>
      <c r="L84" s="49">
        <f t="shared" ca="1" si="3"/>
        <v>0.80282253448676588</v>
      </c>
      <c r="M84" s="45"/>
      <c r="N84" s="45">
        <f ca="1">HLOOKUP(N$63,DContriAgreOri!$A$49:$F$111,'Contri Anual'!$A84,FALSE)</f>
        <v>3.8246330342491905</v>
      </c>
      <c r="O84" s="45"/>
      <c r="P84" s="45">
        <f ca="1">P48</f>
        <v>20.724200029317515</v>
      </c>
      <c r="Q84" s="45">
        <f t="shared" ca="1" si="4"/>
        <v>0.79262460040515814</v>
      </c>
      <c r="T84" s="137"/>
      <c r="U84" s="137"/>
    </row>
    <row r="85" spans="1:21" x14ac:dyDescent="0.25">
      <c r="C85" s="84" t="s">
        <v>74</v>
      </c>
      <c r="D85" s="44"/>
      <c r="E85" s="44"/>
      <c r="F85" s="44"/>
      <c r="G85" s="104"/>
      <c r="H85" s="44"/>
      <c r="I85" s="44"/>
      <c r="J85" s="44"/>
      <c r="K85" s="44"/>
      <c r="L85" s="106">
        <f ca="1">L64-SUM(L65:L84)</f>
        <v>0.14721850740797371</v>
      </c>
      <c r="M85" s="44"/>
      <c r="N85" s="44"/>
      <c r="O85" s="44"/>
      <c r="P85" s="44"/>
      <c r="Q85" s="44">
        <f ca="1">Q64-SUM(Q65:Q84)</f>
        <v>1.1151410905796411E-9</v>
      </c>
    </row>
    <row r="86" spans="1:21" ht="15.75" thickBot="1" x14ac:dyDescent="0.3">
      <c r="C86" s="97" t="s">
        <v>79</v>
      </c>
      <c r="D86" s="94"/>
      <c r="E86" s="94"/>
      <c r="F86" s="94"/>
      <c r="G86" s="105"/>
      <c r="H86" s="94"/>
      <c r="I86" s="94"/>
      <c r="J86" s="94"/>
      <c r="K86" s="94"/>
      <c r="L86" s="107">
        <f ca="1">SUM(L65:L84)</f>
        <v>1.2389891789158272</v>
      </c>
      <c r="M86" s="94"/>
      <c r="N86" s="94"/>
      <c r="O86" s="94"/>
      <c r="P86" s="94"/>
      <c r="Q86" s="94">
        <f ca="1">SUM(Q65:Q84)</f>
        <v>1.0982581230521464</v>
      </c>
      <c r="S86" s="11"/>
    </row>
    <row r="87" spans="1:21" ht="19.5" thickTop="1" x14ac:dyDescent="0.3">
      <c r="C87" s="82" t="s">
        <v>60</v>
      </c>
      <c r="Q87" s="122">
        <f>+Q56+1</f>
        <v>10</v>
      </c>
    </row>
  </sheetData>
  <mergeCells count="13">
    <mergeCell ref="C2:Q2"/>
    <mergeCell ref="D4:L4"/>
    <mergeCell ref="N4:Q4"/>
    <mergeCell ref="F6:G6"/>
    <mergeCell ref="K6:L6"/>
    <mergeCell ref="P6:Q6"/>
    <mergeCell ref="S10:T11"/>
    <mergeCell ref="C59:Q59"/>
    <mergeCell ref="I61:L61"/>
    <mergeCell ref="N61:Q61"/>
    <mergeCell ref="F63:G63"/>
    <mergeCell ref="K63:L63"/>
    <mergeCell ref="P63:Q63"/>
  </mergeCells>
  <printOptions horizontalCentered="1" verticalCentered="1"/>
  <pageMargins left="0" right="0" top="0" bottom="0" header="0.31496062992125984" footer="0.31496062992125984"/>
  <pageSetup scale="68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8">
    <tabColor theme="7"/>
    <pageSetUpPr fitToPage="1"/>
  </sheetPr>
  <dimension ref="A2:CE84"/>
  <sheetViews>
    <sheetView view="pageBreakPreview" zoomScale="85" zoomScaleNormal="100" zoomScaleSheetLayoutView="85" workbookViewId="0">
      <selection activeCell="R22" sqref="R22"/>
    </sheetView>
  </sheetViews>
  <sheetFormatPr baseColWidth="10" defaultRowHeight="15" x14ac:dyDescent="0.25"/>
  <cols>
    <col min="1" max="1" width="5.5703125" customWidth="1"/>
    <col min="2" max="2" width="72.7109375" style="10" customWidth="1"/>
    <col min="3" max="15" width="12.7109375" customWidth="1"/>
  </cols>
  <sheetData>
    <row r="2" spans="1:83" ht="26.25" x14ac:dyDescent="0.4">
      <c r="B2" s="532" t="s">
        <v>131</v>
      </c>
      <c r="C2" s="532"/>
      <c r="D2" s="532"/>
      <c r="E2" s="532"/>
      <c r="F2" s="532"/>
      <c r="G2" s="532"/>
      <c r="H2" s="532"/>
      <c r="I2" s="532"/>
      <c r="J2" s="532"/>
      <c r="K2" s="532"/>
      <c r="L2" s="532"/>
      <c r="M2" s="532"/>
      <c r="N2" s="532"/>
      <c r="O2" s="532"/>
      <c r="Q2" s="129"/>
      <c r="R2" s="129"/>
      <c r="S2" s="129"/>
      <c r="T2" s="129"/>
      <c r="U2" s="129"/>
      <c r="CE2" t="s">
        <v>93</v>
      </c>
    </row>
    <row r="3" spans="1:83" ht="2.25" customHeight="1" x14ac:dyDescent="0.25">
      <c r="B3"/>
      <c r="Q3" s="129"/>
      <c r="R3" s="129"/>
      <c r="S3" s="129"/>
      <c r="T3" s="129"/>
      <c r="U3" s="129"/>
      <c r="CE3" s="1">
        <v>41640</v>
      </c>
    </row>
    <row r="4" spans="1:83" s="11" customFormat="1" x14ac:dyDescent="0.25">
      <c r="B4" s="29"/>
      <c r="C4" s="141">
        <f t="shared" ref="C4:M4" si="0">EDATE(D4,-1)</f>
        <v>45658</v>
      </c>
      <c r="D4" s="141">
        <f t="shared" si="0"/>
        <v>45689</v>
      </c>
      <c r="E4" s="141">
        <f t="shared" si="0"/>
        <v>45717</v>
      </c>
      <c r="F4" s="141">
        <f t="shared" si="0"/>
        <v>45748</v>
      </c>
      <c r="G4" s="141">
        <f t="shared" si="0"/>
        <v>45778</v>
      </c>
      <c r="H4" s="141">
        <f t="shared" si="0"/>
        <v>45809</v>
      </c>
      <c r="I4" s="141">
        <f t="shared" si="0"/>
        <v>45839</v>
      </c>
      <c r="J4" s="141">
        <f t="shared" si="0"/>
        <v>45870</v>
      </c>
      <c r="K4" s="141">
        <f t="shared" si="0"/>
        <v>45901</v>
      </c>
      <c r="L4" s="141">
        <f t="shared" si="0"/>
        <v>45931</v>
      </c>
      <c r="M4" s="141">
        <f t="shared" si="0"/>
        <v>45962</v>
      </c>
      <c r="N4" s="141">
        <f>EDATE(O4,-1)</f>
        <v>45992</v>
      </c>
      <c r="O4" s="141">
        <f>Q8</f>
        <v>46023</v>
      </c>
      <c r="Q4" s="130"/>
      <c r="R4" s="130"/>
      <c r="S4" s="130"/>
      <c r="T4" s="130"/>
      <c r="U4" s="130"/>
      <c r="CE4" s="1">
        <v>41730</v>
      </c>
    </row>
    <row r="5" spans="1:83" ht="15.75" x14ac:dyDescent="0.25">
      <c r="A5">
        <v>3</v>
      </c>
      <c r="B5" s="86" t="s">
        <v>42</v>
      </c>
      <c r="C5" s="87">
        <f ca="1">HLOOKUP(C$4,DContriDES!$B$195:$ZZ$235,MensualHistórica_desest!$A5,FALSE)*HLOOKUP(EDATE(MensualHistórica_desest!C$4,-1),DContriDES!$B$86:$ZZ$149,MensualHistórica_desest!$A5,FALSE)/100</f>
        <v>-0.26789974466996114</v>
      </c>
      <c r="D5" s="87">
        <f ca="1">HLOOKUP(D$4,DContriDES!$B$195:$ZZ$235,MensualHistórica_desest!$A5,FALSE)*HLOOKUP(EDATE(MensualHistórica_desest!D$4,-1),DContriDES!$B$86:$ZZ$149,MensualHistórica_desest!$A5,FALSE)/100</f>
        <v>2.1159295364339528</v>
      </c>
      <c r="E5" s="87">
        <f ca="1">HLOOKUP(E$4,DContriDES!$B$195:$ZZ$235,MensualHistórica_desest!$A5,FALSE)*HLOOKUP(EDATE(MensualHistórica_desest!E$4,-1),DContriDES!$B$86:$ZZ$149,MensualHistórica_desest!$A5,FALSE)/100</f>
        <v>-0.70717677931287426</v>
      </c>
      <c r="F5" s="87">
        <f ca="1">HLOOKUP(F$4,DContriDES!$B$195:$ZZ$235,MensualHistórica_desest!$A5,FALSE)*HLOOKUP(EDATE(MensualHistórica_desest!F$4,-1),DContriDES!$B$86:$ZZ$149,MensualHistórica_desest!$A5,FALSE)/100</f>
        <v>-0.12616294818127471</v>
      </c>
      <c r="G5" s="87">
        <f ca="1">HLOOKUP(G$4,DContriDES!$B$195:$ZZ$235,MensualHistórica_desest!$A5,FALSE)*HLOOKUP(EDATE(MensualHistórica_desest!G$4,-1),DContriDES!$B$86:$ZZ$149,MensualHistórica_desest!$A5,FALSE)/100</f>
        <v>0.5332265915465797</v>
      </c>
      <c r="H5" s="87">
        <f ca="1">HLOOKUP(H$4,DContriDES!$B$195:$ZZ$235,MensualHistórica_desest!$A5,FALSE)*HLOOKUP(EDATE(MensualHistórica_desest!H$4,-1),DContriDES!$B$86:$ZZ$149,MensualHistórica_desest!$A5,FALSE)/100</f>
        <v>-0.36311512366367538</v>
      </c>
      <c r="I5" s="87">
        <f ca="1">HLOOKUP(I$4,DContriDES!$B$195:$ZZ$235,MensualHistórica_desest!$A5,FALSE)*HLOOKUP(EDATE(MensualHistórica_desest!I$4,-1),DContriDES!$B$86:$ZZ$149,MensualHistórica_desest!$A5,FALSE)/100</f>
        <v>-1.0411636389676175</v>
      </c>
      <c r="J5" s="87">
        <f ca="1">HLOOKUP(J$4,DContriDES!$B$195:$ZZ$235,MensualHistórica_desest!$A5,FALSE)*HLOOKUP(EDATE(MensualHistórica_desest!J$4,-1),DContriDES!$B$86:$ZZ$149,MensualHistórica_desest!$A5,FALSE)/100</f>
        <v>-0.20386413800655134</v>
      </c>
      <c r="K5" s="87">
        <f ca="1">HLOOKUP(K$4,DContriDES!$B$195:$ZZ$235,MensualHistórica_desest!$A5,FALSE)*HLOOKUP(EDATE(MensualHistórica_desest!K$4,-1),DContriDES!$B$86:$ZZ$149,MensualHistórica_desest!$A5,FALSE)/100</f>
        <v>-0.17574168670235224</v>
      </c>
      <c r="L5" s="87">
        <f ca="1">HLOOKUP(L$4,DContriDES!$B$195:$ZZ$235,MensualHistórica_desest!$A5,FALSE)*HLOOKUP(EDATE(MensualHistórica_desest!L$4,-1),DContriDES!$B$86:$ZZ$149,MensualHistórica_desest!$A5,FALSE)/100</f>
        <v>0.9079007884421344</v>
      </c>
      <c r="M5" s="87">
        <f ca="1">HLOOKUP(M$4,DContriDES!$B$195:$ZZ$235,MensualHistórica_desest!$A5,FALSE)*HLOOKUP(EDATE(MensualHistórica_desest!M$4,-1),DContriDES!$B$86:$ZZ$149,MensualHistórica_desest!$A5,FALSE)/100</f>
        <v>0.64351421298516698</v>
      </c>
      <c r="N5" s="87">
        <f ca="1">HLOOKUP(N$4,DContriDES!$B$195:$ZZ$235,MensualHistórica_desest!$A5,FALSE)*HLOOKUP(EDATE(MensualHistórica_desest!N$4,-1),DContriDES!$B$86:$ZZ$149,MensualHistórica_desest!$A5,FALSE)/100</f>
        <v>0.2123687299592234</v>
      </c>
      <c r="O5" s="87">
        <f ca="1">HLOOKUP(O$4,DContriDES!$B$195:$ZZ$235,MensualHistórica_desest!$A5,FALSE)*HLOOKUP(EDATE(MensualHistórica_desest!O$4,-1),DContriDES!$B$86:$ZZ$149,MensualHistórica_desest!$A5,FALSE)/100</f>
        <v>-100</v>
      </c>
      <c r="Q5" s="132"/>
      <c r="R5" s="132"/>
      <c r="S5" s="129"/>
      <c r="T5" s="129"/>
      <c r="U5" s="129"/>
      <c r="CE5" s="1">
        <v>41760</v>
      </c>
    </row>
    <row r="6" spans="1:83" x14ac:dyDescent="0.25">
      <c r="A6">
        <v>4</v>
      </c>
      <c r="B6" s="2" t="s">
        <v>43</v>
      </c>
      <c r="C6" s="52">
        <f ca="1">HLOOKUP(C$4,DContriDES!$B$195:$ZZ$235,MensualHistórica_desest!$A6,FALSE)*HLOOKUP(EDATE(MensualHistórica_desest!C$4,-1),DContriDES!$B$86:$ZZ$149,MensualHistórica_desest!$A6,FALSE)/100</f>
        <v>-0.24504471920483994</v>
      </c>
      <c r="D6" s="52">
        <f ca="1">HLOOKUP(D$4,DContriDES!$B$195:$ZZ$235,MensualHistórica_desest!$A6,FALSE)*HLOOKUP(EDATE(MensualHistórica_desest!D$4,-1),DContriDES!$B$86:$ZZ$149,MensualHistórica_desest!$A6,FALSE)/100</f>
        <v>0.10822410249468656</v>
      </c>
      <c r="E6" s="52">
        <f ca="1">HLOOKUP(E$4,DContriDES!$B$195:$ZZ$235,MensualHistórica_desest!$A6,FALSE)*HLOOKUP(EDATE(MensualHistórica_desest!E$4,-1),DContriDES!$B$86:$ZZ$149,MensualHistórica_desest!$A6,FALSE)/100</f>
        <v>-0.26037059688946551</v>
      </c>
      <c r="F6" s="52">
        <f ca="1">HLOOKUP(F$4,DContriDES!$B$195:$ZZ$235,MensualHistórica_desest!$A6,FALSE)*HLOOKUP(EDATE(MensualHistórica_desest!F$4,-1),DContriDES!$B$86:$ZZ$149,MensualHistórica_desest!$A6,FALSE)/100</f>
        <v>0.15945391871055117</v>
      </c>
      <c r="G6" s="52">
        <f ca="1">HLOOKUP(G$4,DContriDES!$B$195:$ZZ$235,MensualHistórica_desest!$A6,FALSE)*HLOOKUP(EDATE(MensualHistórica_desest!G$4,-1),DContriDES!$B$86:$ZZ$149,MensualHistórica_desest!$A6,FALSE)/100</f>
        <v>-8.7608323419326894E-2</v>
      </c>
      <c r="H6" s="52">
        <f ca="1">HLOOKUP(H$4,DContriDES!$B$195:$ZZ$235,MensualHistórica_desest!$A6,FALSE)*HLOOKUP(EDATE(MensualHistórica_desest!H$4,-1),DContriDES!$B$86:$ZZ$149,MensualHistórica_desest!$A6,FALSE)/100</f>
        <v>-0.15375850368438043</v>
      </c>
      <c r="I6" s="52">
        <f ca="1">HLOOKUP(I$4,DContriDES!$B$195:$ZZ$235,MensualHistórica_desest!$A6,FALSE)*HLOOKUP(EDATE(MensualHistórica_desest!I$4,-1),DContriDES!$B$86:$ZZ$149,MensualHistórica_desest!$A6,FALSE)/100</f>
        <v>0.29502304028139187</v>
      </c>
      <c r="J6" s="52">
        <f ca="1">HLOOKUP(J$4,DContriDES!$B$195:$ZZ$235,MensualHistórica_desest!$A6,FALSE)*HLOOKUP(EDATE(MensualHistórica_desest!J$4,-1),DContriDES!$B$86:$ZZ$149,MensualHistórica_desest!$A6,FALSE)/100</f>
        <v>3.5308767659138381E-2</v>
      </c>
      <c r="K6" s="52">
        <f ca="1">HLOOKUP(K$4,DContriDES!$B$195:$ZZ$235,MensualHistórica_desest!$A6,FALSE)*HLOOKUP(EDATE(MensualHistórica_desest!K$4,-1),DContriDES!$B$86:$ZZ$149,MensualHistórica_desest!$A6,FALSE)/100</f>
        <v>7.9855814631469013E-2</v>
      </c>
      <c r="L6" s="52">
        <f ca="1">HLOOKUP(L$4,DContriDES!$B$195:$ZZ$235,MensualHistórica_desest!$A6,FALSE)*HLOOKUP(EDATE(MensualHistórica_desest!L$4,-1),DContriDES!$B$86:$ZZ$149,MensualHistórica_desest!$A6,FALSE)/100</f>
        <v>7.6998998118492867E-2</v>
      </c>
      <c r="M6" s="52">
        <f ca="1">HLOOKUP(M$4,DContriDES!$B$195:$ZZ$235,MensualHistórica_desest!$A6,FALSE)*HLOOKUP(EDATE(MensualHistórica_desest!M$4,-1),DContriDES!$B$86:$ZZ$149,MensualHistórica_desest!$A6,FALSE)/100</f>
        <v>-3.6818283988899075E-3</v>
      </c>
      <c r="N6" s="52">
        <f ca="1">HLOOKUP(N$4,DContriDES!$B$195:$ZZ$235,MensualHistórica_desest!$A6,FALSE)*HLOOKUP(EDATE(MensualHistórica_desest!N$4,-1),DContriDES!$B$86:$ZZ$149,MensualHistórica_desest!$A6,FALSE)/100</f>
        <v>5.1721780165371364E-2</v>
      </c>
      <c r="O6" s="52">
        <f ca="1">HLOOKUP(O$4,DContriDES!$B$195:$ZZ$235,MensualHistórica_desest!$A6,FALSE)*HLOOKUP(EDATE(MensualHistórica_desest!O$4,-1),DContriDES!$B$86:$ZZ$149,MensualHistórica_desest!$A6,FALSE)/100</f>
        <v>-10.792286670352864</v>
      </c>
      <c r="Q6" s="132" t="s">
        <v>92</v>
      </c>
      <c r="R6" s="132"/>
      <c r="S6" s="129"/>
      <c r="T6" s="129"/>
      <c r="U6" s="129"/>
      <c r="CE6" s="1">
        <v>41791</v>
      </c>
    </row>
    <row r="7" spans="1:83" x14ac:dyDescent="0.25">
      <c r="A7">
        <v>5</v>
      </c>
      <c r="B7" s="3" t="s">
        <v>44</v>
      </c>
      <c r="C7" s="54">
        <f ca="1">HLOOKUP(C$4,DContriDES!$B$195:$ZZ$235,MensualHistórica_desest!$A7,FALSE)*HLOOKUP(EDATE(MensualHistórica_desest!C$4,-1),DContriDES!$B$86:$ZZ$149,MensualHistórica_desest!$A7,FALSE)/100</f>
        <v>1.3647223932012044E-2</v>
      </c>
      <c r="D7" s="54">
        <f ca="1">HLOOKUP(D$4,DContriDES!$B$195:$ZZ$235,MensualHistórica_desest!$A7,FALSE)*HLOOKUP(EDATE(MensualHistórica_desest!D$4,-1),DContriDES!$B$86:$ZZ$149,MensualHistórica_desest!$A7,FALSE)/100</f>
        <v>1.6591643237047596E-2</v>
      </c>
      <c r="E7" s="54">
        <f ca="1">HLOOKUP(E$4,DContriDES!$B$195:$ZZ$235,MensualHistórica_desest!$A7,FALSE)*HLOOKUP(EDATE(MensualHistórica_desest!E$4,-1),DContriDES!$B$86:$ZZ$149,MensualHistórica_desest!$A7,FALSE)/100</f>
        <v>-4.1458568250720099E-2</v>
      </c>
      <c r="F7" s="54">
        <f ca="1">HLOOKUP(F$4,DContriDES!$B$195:$ZZ$235,MensualHistórica_desest!$A7,FALSE)*HLOOKUP(EDATE(MensualHistórica_desest!F$4,-1),DContriDES!$B$86:$ZZ$149,MensualHistórica_desest!$A7,FALSE)/100</f>
        <v>9.9402958074773003E-3</v>
      </c>
      <c r="G7" s="54">
        <f ca="1">HLOOKUP(G$4,DContriDES!$B$195:$ZZ$235,MensualHistórica_desest!$A7,FALSE)*HLOOKUP(EDATE(MensualHistórica_desest!G$4,-1),DContriDES!$B$86:$ZZ$149,MensualHistórica_desest!$A7,FALSE)/100</f>
        <v>9.8410020581743193E-3</v>
      </c>
      <c r="H7" s="54">
        <f ca="1">HLOOKUP(H$4,DContriDES!$B$195:$ZZ$235,MensualHistórica_desest!$A7,FALSE)*HLOOKUP(EDATE(MensualHistórica_desest!H$4,-1),DContriDES!$B$86:$ZZ$149,MensualHistórica_desest!$A7,FALSE)/100</f>
        <v>-9.5074459660428063E-3</v>
      </c>
      <c r="I7" s="54">
        <f ca="1">HLOOKUP(I$4,DContriDES!$B$195:$ZZ$235,MensualHistórica_desest!$A7,FALSE)*HLOOKUP(EDATE(MensualHistórica_desest!I$4,-1),DContriDES!$B$86:$ZZ$149,MensualHistórica_desest!$A7,FALSE)/100</f>
        <v>3.7593370520026375E-4</v>
      </c>
      <c r="J7" s="54">
        <f ca="1">HLOOKUP(J$4,DContriDES!$B$195:$ZZ$235,MensualHistórica_desest!$A7,FALSE)*HLOOKUP(EDATE(MensualHistórica_desest!J$4,-1),DContriDES!$B$86:$ZZ$149,MensualHistórica_desest!$A7,FALSE)/100</f>
        <v>4.4213238225668736E-2</v>
      </c>
      <c r="K7" s="54">
        <f ca="1">HLOOKUP(K$4,DContriDES!$B$195:$ZZ$235,MensualHistórica_desest!$A7,FALSE)*HLOOKUP(EDATE(MensualHistórica_desest!K$4,-1),DContriDES!$B$86:$ZZ$149,MensualHistórica_desest!$A7,FALSE)/100</f>
        <v>1.7521797609972231E-2</v>
      </c>
      <c r="L7" s="54">
        <f ca="1">HLOOKUP(L$4,DContriDES!$B$195:$ZZ$235,MensualHistórica_desest!$A7,FALSE)*HLOOKUP(EDATE(MensualHistórica_desest!L$4,-1),DContriDES!$B$86:$ZZ$149,MensualHistórica_desest!$A7,FALSE)/100</f>
        <v>6.3544512305360706E-2</v>
      </c>
      <c r="M7" s="54">
        <f ca="1">HLOOKUP(M$4,DContriDES!$B$195:$ZZ$235,MensualHistórica_desest!$A7,FALSE)*HLOOKUP(EDATE(MensualHistórica_desest!M$4,-1),DContriDES!$B$86:$ZZ$149,MensualHistórica_desest!$A7,FALSE)/100</f>
        <v>9.2175598762244554E-4</v>
      </c>
      <c r="N7" s="54">
        <f ca="1">HLOOKUP(N$4,DContriDES!$B$195:$ZZ$235,MensualHistórica_desest!$A7,FALSE)*HLOOKUP(EDATE(MensualHistórica_desest!N$4,-1),DContriDES!$B$86:$ZZ$149,MensualHistórica_desest!$A7,FALSE)/100</f>
        <v>2.86962692099282E-2</v>
      </c>
      <c r="O7" s="54">
        <f ca="1">HLOOKUP(O$4,DContriDES!$B$195:$ZZ$235,MensualHistórica_desest!$A7,FALSE)*HLOOKUP(EDATE(MensualHistórica_desest!O$4,-1),DContriDES!$B$86:$ZZ$149,MensualHistórica_desest!$A7,FALSE)/100</f>
        <v>-3.9912580077066599</v>
      </c>
      <c r="Q7" s="132"/>
      <c r="R7" s="132"/>
      <c r="S7" s="129"/>
      <c r="T7" s="129"/>
      <c r="U7" s="129"/>
      <c r="CE7" s="1">
        <v>41821</v>
      </c>
    </row>
    <row r="8" spans="1:83" x14ac:dyDescent="0.25">
      <c r="A8">
        <v>6</v>
      </c>
      <c r="B8" s="2" t="s">
        <v>45</v>
      </c>
      <c r="C8" s="52">
        <f ca="1">HLOOKUP(C$4,DContriDES!$B$195:$ZZ$235,MensualHistórica_desest!$A8,FALSE)*HLOOKUP(EDATE(MensualHistórica_desest!C$4,-1),DContriDES!$B$86:$ZZ$149,MensualHistórica_desest!$A8,FALSE)/100</f>
        <v>7.609524365486643E-3</v>
      </c>
      <c r="D8" s="52">
        <f ca="1">HLOOKUP(D$4,DContriDES!$B$195:$ZZ$235,MensualHistórica_desest!$A8,FALSE)*HLOOKUP(EDATE(MensualHistórica_desest!D$4,-1),DContriDES!$B$86:$ZZ$149,MensualHistórica_desest!$A8,FALSE)/100</f>
        <v>0.66197530336872912</v>
      </c>
      <c r="E8" s="52">
        <f ca="1">HLOOKUP(E$4,DContriDES!$B$195:$ZZ$235,MensualHistórica_desest!$A8,FALSE)*HLOOKUP(EDATE(MensualHistórica_desest!E$4,-1),DContriDES!$B$86:$ZZ$149,MensualHistórica_desest!$A8,FALSE)/100</f>
        <v>0.16333384244189253</v>
      </c>
      <c r="F8" s="52">
        <f ca="1">HLOOKUP(F$4,DContriDES!$B$195:$ZZ$235,MensualHistórica_desest!$A8,FALSE)*HLOOKUP(EDATE(MensualHistórica_desest!F$4,-1),DContriDES!$B$86:$ZZ$149,MensualHistórica_desest!$A8,FALSE)/100</f>
        <v>-0.53975302582832252</v>
      </c>
      <c r="G8" s="52">
        <f ca="1">HLOOKUP(G$4,DContriDES!$B$195:$ZZ$235,MensualHistórica_desest!$A8,FALSE)*HLOOKUP(EDATE(MensualHistórica_desest!G$4,-1),DContriDES!$B$86:$ZZ$149,MensualHistórica_desest!$A8,FALSE)/100</f>
        <v>0.58077653890372982</v>
      </c>
      <c r="H8" s="52">
        <f ca="1">HLOOKUP(H$4,DContriDES!$B$195:$ZZ$235,MensualHistórica_desest!$A8,FALSE)*HLOOKUP(EDATE(MensualHistórica_desest!H$4,-1),DContriDES!$B$86:$ZZ$149,MensualHistórica_desest!$A8,FALSE)/100</f>
        <v>-8.20805361596776E-2</v>
      </c>
      <c r="I8" s="52">
        <f ca="1">HLOOKUP(I$4,DContriDES!$B$195:$ZZ$235,MensualHistórica_desest!$A8,FALSE)*HLOOKUP(EDATE(MensualHistórica_desest!I$4,-1),DContriDES!$B$86:$ZZ$149,MensualHistórica_desest!$A8,FALSE)/100</f>
        <v>-0.13266280777281808</v>
      </c>
      <c r="J8" s="52">
        <f ca="1">HLOOKUP(J$4,DContriDES!$B$195:$ZZ$235,MensualHistórica_desest!$A8,FALSE)*HLOOKUP(EDATE(MensualHistórica_desest!J$4,-1),DContriDES!$B$86:$ZZ$149,MensualHistórica_desest!$A8,FALSE)/100</f>
        <v>-0.35910458856693667</v>
      </c>
      <c r="K8" s="52">
        <f ca="1">HLOOKUP(K$4,DContriDES!$B$195:$ZZ$235,MensualHistórica_desest!$A8,FALSE)*HLOOKUP(EDATE(MensualHistórica_desest!K$4,-1),DContriDES!$B$86:$ZZ$149,MensualHistórica_desest!$A8,FALSE)/100</f>
        <v>-0.3840049892052238</v>
      </c>
      <c r="L8" s="52">
        <f ca="1">HLOOKUP(L$4,DContriDES!$B$195:$ZZ$235,MensualHistórica_desest!$A8,FALSE)*HLOOKUP(EDATE(MensualHistórica_desest!L$4,-1),DContriDES!$B$86:$ZZ$149,MensualHistórica_desest!$A8,FALSE)/100</f>
        <v>0.79158768998794249</v>
      </c>
      <c r="M8" s="52">
        <f ca="1">HLOOKUP(M$4,DContriDES!$B$195:$ZZ$235,MensualHistórica_desest!$A8,FALSE)*HLOOKUP(EDATE(MensualHistórica_desest!M$4,-1),DContriDES!$B$86:$ZZ$149,MensualHistórica_desest!$A8,FALSE)/100</f>
        <v>0.32559546670577044</v>
      </c>
      <c r="N8" s="52">
        <f ca="1">HLOOKUP(N$4,DContriDES!$B$195:$ZZ$235,MensualHistórica_desest!$A8,FALSE)*HLOOKUP(EDATE(MensualHistórica_desest!N$4,-1),DContriDES!$B$86:$ZZ$149,MensualHistórica_desest!$A8,FALSE)/100</f>
        <v>0.23670011785621978</v>
      </c>
      <c r="O8" s="52">
        <f ca="1">HLOOKUP(O$4,DContriDES!$B$195:$ZZ$235,MensualHistórica_desest!$A8,FALSE)*HLOOKUP(EDATE(MensualHistórica_desest!O$4,-1),DContriDES!$B$86:$ZZ$149,MensualHistórica_desest!$A8,FALSE)/100</f>
        <v>-19.676820404128637</v>
      </c>
      <c r="Q8" s="541">
        <f>Actualización!D5</f>
        <v>46023</v>
      </c>
      <c r="R8" s="542"/>
      <c r="S8" s="129"/>
      <c r="T8" s="129"/>
      <c r="U8" s="129"/>
      <c r="CE8" s="1">
        <v>41852</v>
      </c>
    </row>
    <row r="9" spans="1:83" x14ac:dyDescent="0.25">
      <c r="A9">
        <v>7</v>
      </c>
      <c r="B9" s="76" t="s">
        <v>46</v>
      </c>
      <c r="C9" s="77">
        <f ca="1">HLOOKUP(C$4,DContriDES!$B$195:$ZZ$235,MensualHistórica_desest!$A9,FALSE)*HLOOKUP(EDATE(MensualHistórica_desest!C$4,-1),DContriDES!$B$86:$ZZ$149,MensualHistórica_desest!$A9,FALSE)/100</f>
        <v>-7.0871195243591978E-2</v>
      </c>
      <c r="D9" s="77">
        <f ca="1">HLOOKUP(D$4,DContriDES!$B$195:$ZZ$235,MensualHistórica_desest!$A9,FALSE)*HLOOKUP(EDATE(MensualHistórica_desest!D$4,-1),DContriDES!$B$86:$ZZ$149,MensualHistórica_desest!$A9,FALSE)/100</f>
        <v>1.2948065437293921</v>
      </c>
      <c r="E9" s="77">
        <f ca="1">HLOOKUP(E$4,DContriDES!$B$195:$ZZ$235,MensualHistórica_desest!$A9,FALSE)*HLOOKUP(EDATE(MensualHistórica_desest!E$4,-1),DContriDES!$B$86:$ZZ$149,MensualHistórica_desest!$A9,FALSE)/100</f>
        <v>-0.73296741874460158</v>
      </c>
      <c r="F9" s="77">
        <f ca="1">HLOOKUP(F$4,DContriDES!$B$195:$ZZ$235,MensualHistórica_desest!$A9,FALSE)*HLOOKUP(EDATE(MensualHistórica_desest!F$4,-1),DContriDES!$B$86:$ZZ$149,MensualHistórica_desest!$A9,FALSE)/100</f>
        <v>0.35468350576318736</v>
      </c>
      <c r="G9" s="77">
        <f ca="1">HLOOKUP(G$4,DContriDES!$B$195:$ZZ$235,MensualHistórica_desest!$A9,FALSE)*HLOOKUP(EDATE(MensualHistórica_desest!G$4,-1),DContriDES!$B$86:$ZZ$149,MensualHistórica_desest!$A9,FALSE)/100</f>
        <v>-6.2415229566725162E-2</v>
      </c>
      <c r="H9" s="77">
        <f ca="1">HLOOKUP(H$4,DContriDES!$B$195:$ZZ$235,MensualHistórica_desest!$A9,FALSE)*HLOOKUP(EDATE(MensualHistórica_desest!H$4,-1),DContriDES!$B$86:$ZZ$149,MensualHistórica_desest!$A9,FALSE)/100</f>
        <v>-3.8397107410654746E-2</v>
      </c>
      <c r="I9" s="77">
        <f ca="1">HLOOKUP(I$4,DContriDES!$B$195:$ZZ$235,MensualHistórica_desest!$A9,FALSE)*HLOOKUP(EDATE(MensualHistórica_desest!I$4,-1),DContriDES!$B$86:$ZZ$149,MensualHistórica_desest!$A9,FALSE)/100</f>
        <v>-1.0351449611372343</v>
      </c>
      <c r="J9" s="77">
        <f ca="1">HLOOKUP(J$4,DContriDES!$B$195:$ZZ$235,MensualHistórica_desest!$A9,FALSE)*HLOOKUP(EDATE(MensualHistórica_desest!J$4,-1),DContriDES!$B$86:$ZZ$149,MensualHistórica_desest!$A9,FALSE)/100</f>
        <v>4.6073478880602217E-2</v>
      </c>
      <c r="K9" s="77">
        <f ca="1">HLOOKUP(K$4,DContriDES!$B$195:$ZZ$235,MensualHistórica_desest!$A9,FALSE)*HLOOKUP(EDATE(MensualHistórica_desest!K$4,-1),DContriDES!$B$86:$ZZ$149,MensualHistórica_desest!$A9,FALSE)/100</f>
        <v>0.1479363409651509</v>
      </c>
      <c r="L9" s="77">
        <f ca="1">HLOOKUP(L$4,DContriDES!$B$195:$ZZ$235,MensualHistórica_desest!$A9,FALSE)*HLOOKUP(EDATE(MensualHistórica_desest!L$4,-1),DContriDES!$B$86:$ZZ$149,MensualHistórica_desest!$A9,FALSE)/100</f>
        <v>-0.13740950483026432</v>
      </c>
      <c r="M9" s="77">
        <f ca="1">HLOOKUP(M$4,DContriDES!$B$195:$ZZ$235,MensualHistórica_desest!$A9,FALSE)*HLOOKUP(EDATE(MensualHistórica_desest!M$4,-1),DContriDES!$B$86:$ZZ$149,MensualHistórica_desest!$A9,FALSE)/100</f>
        <v>0.36565956666627808</v>
      </c>
      <c r="N9" s="77">
        <f ca="1">HLOOKUP(N$4,DContriDES!$B$195:$ZZ$235,MensualHistórica_desest!$A9,FALSE)*HLOOKUP(EDATE(MensualHistórica_desest!N$4,-1),DContriDES!$B$86:$ZZ$149,MensualHistórica_desest!$A9,FALSE)/100</f>
        <v>-6.9082470149618047E-2</v>
      </c>
      <c r="O9" s="77">
        <f ca="1">HLOOKUP(O$4,DContriDES!$B$195:$ZZ$235,MensualHistórica_desest!$A9,FALSE)*HLOOKUP(EDATE(MensualHistórica_desest!O$4,-1),DContriDES!$B$86:$ZZ$149,MensualHistórica_desest!$A9,FALSE)/100</f>
        <v>-65.539634917811824</v>
      </c>
      <c r="Q9" s="543"/>
      <c r="R9" s="544"/>
      <c r="CE9" s="1">
        <v>41883</v>
      </c>
    </row>
    <row r="10" spans="1:83" s="14" customFormat="1" x14ac:dyDescent="0.25">
      <c r="B10" s="2" t="s">
        <v>74</v>
      </c>
      <c r="C10" s="52">
        <f ca="1">C5-C11</f>
        <v>2.6759421480972101E-2</v>
      </c>
      <c r="D10" s="52">
        <f t="shared" ref="D10:O10" ca="1" si="1">D5-D11</f>
        <v>3.4331943604097415E-2</v>
      </c>
      <c r="E10" s="52">
        <f t="shared" ca="1" si="1"/>
        <v>0.16428596213002034</v>
      </c>
      <c r="F10" s="52">
        <f t="shared" ca="1" si="1"/>
        <v>-0.11048764263416805</v>
      </c>
      <c r="G10" s="52">
        <f t="shared" ca="1" si="1"/>
        <v>9.2632603570727667E-2</v>
      </c>
      <c r="H10" s="52">
        <f t="shared" ca="1" si="1"/>
        <v>-7.937153044291978E-2</v>
      </c>
      <c r="I10" s="52">
        <f t="shared" ca="1" si="1"/>
        <v>-0.1687548440441573</v>
      </c>
      <c r="J10" s="52">
        <f t="shared" ca="1" si="1"/>
        <v>2.9644965794975997E-2</v>
      </c>
      <c r="K10" s="52">
        <f t="shared" ca="1" si="1"/>
        <v>-3.70506507037206E-2</v>
      </c>
      <c r="L10" s="52">
        <f t="shared" ca="1" si="1"/>
        <v>0.11317909286060268</v>
      </c>
      <c r="M10" s="52">
        <f t="shared" ca="1" si="1"/>
        <v>-4.4980747975614133E-2</v>
      </c>
      <c r="N10" s="52">
        <f t="shared" ca="1" si="1"/>
        <v>-3.5666967122677862E-2</v>
      </c>
      <c r="O10" s="52">
        <f t="shared" ca="1" si="1"/>
        <v>0</v>
      </c>
      <c r="Q10" s="133"/>
      <c r="R10" s="133"/>
      <c r="CE10" s="1">
        <v>41913</v>
      </c>
    </row>
    <row r="11" spans="1:83" ht="16.5" thickBot="1" x14ac:dyDescent="0.3">
      <c r="B11" s="100" t="s">
        <v>75</v>
      </c>
      <c r="C11" s="94">
        <f ca="1">SUM(C6:C9)</f>
        <v>-0.29465916615093324</v>
      </c>
      <c r="D11" s="94">
        <f t="shared" ref="D11:O11" ca="1" si="2">SUM(D6:D9)</f>
        <v>2.0815975928298553</v>
      </c>
      <c r="E11" s="94">
        <f t="shared" ca="1" si="2"/>
        <v>-0.8714627414428946</v>
      </c>
      <c r="F11" s="94">
        <f t="shared" ca="1" si="2"/>
        <v>-1.5675305547106666E-2</v>
      </c>
      <c r="G11" s="94">
        <f t="shared" ca="1" si="2"/>
        <v>0.44059398797585203</v>
      </c>
      <c r="H11" s="94">
        <f t="shared" ca="1" si="2"/>
        <v>-0.2837435932207556</v>
      </c>
      <c r="I11" s="94">
        <f t="shared" ca="1" si="2"/>
        <v>-0.87240879492346024</v>
      </c>
      <c r="J11" s="94">
        <f t="shared" ca="1" si="2"/>
        <v>-0.23350910380152734</v>
      </c>
      <c r="K11" s="94">
        <f t="shared" ca="1" si="2"/>
        <v>-0.13869103599863164</v>
      </c>
      <c r="L11" s="94">
        <f t="shared" ca="1" si="2"/>
        <v>0.79472169558153172</v>
      </c>
      <c r="M11" s="94">
        <f t="shared" ca="1" si="2"/>
        <v>0.68849496096078111</v>
      </c>
      <c r="N11" s="94">
        <f t="shared" ca="1" si="2"/>
        <v>0.24803569708190126</v>
      </c>
      <c r="O11" s="94">
        <f t="shared" ca="1" si="2"/>
        <v>-99.999999999999986</v>
      </c>
      <c r="CE11" s="1">
        <v>41944</v>
      </c>
    </row>
    <row r="12" spans="1:83" ht="16.5" thickTop="1" x14ac:dyDescent="0.25">
      <c r="A12">
        <v>9</v>
      </c>
      <c r="B12" s="102" t="s">
        <v>43</v>
      </c>
      <c r="C12" s="87">
        <f ca="1">HLOOKUP(C$4,DContriDES!$B$195:$ZZ$235,MensualHistórica_desest!$A12,FALSE)*HLOOKUP(EDATE(MensualHistórica_desest!C$4,-1),DContriDES!$B$86:$ZZ$149,MensualHistórica_desest!$A12,FALSE)/100</f>
        <v>-2.2475429756807017</v>
      </c>
      <c r="D12" s="87">
        <f ca="1">HLOOKUP(D$4,DContriDES!$B$195:$ZZ$235,MensualHistórica_desest!$A12,FALSE)*HLOOKUP(EDATE(MensualHistórica_desest!D$4,-1),DContriDES!$B$86:$ZZ$149,MensualHistórica_desest!$A12,FALSE)/100</f>
        <v>1.0124588711032203</v>
      </c>
      <c r="E12" s="87">
        <f ca="1">HLOOKUP(E$4,DContriDES!$B$195:$ZZ$235,MensualHistórica_desest!$A12,FALSE)*HLOOKUP(EDATE(MensualHistórica_desest!E$4,-1),DContriDES!$B$86:$ZZ$149,MensualHistórica_desest!$A12,FALSE)/100</f>
        <v>-2.461602084847641</v>
      </c>
      <c r="F12" s="87">
        <f ca="1">HLOOKUP(F$4,DContriDES!$B$195:$ZZ$235,MensualHistórica_desest!$A12,FALSE)*HLOOKUP(EDATE(MensualHistórica_desest!F$4,-1),DContriDES!$B$86:$ZZ$149,MensualHistórica_desest!$A12,FALSE)/100</f>
        <v>1.5320896864317461</v>
      </c>
      <c r="G12" s="87">
        <f ca="1">HLOOKUP(G$4,DContriDES!$B$195:$ZZ$235,MensualHistórica_desest!$A12,FALSE)*HLOOKUP(EDATE(MensualHistórica_desest!G$4,-1),DContriDES!$B$86:$ZZ$149,MensualHistórica_desest!$A12,FALSE)/100</f>
        <v>-0.82893972821031525</v>
      </c>
      <c r="H12" s="87">
        <f ca="1">HLOOKUP(H$4,DContriDES!$B$195:$ZZ$235,MensualHistórica_desest!$A12,FALSE)*HLOOKUP(EDATE(MensualHistórica_desest!H$4,-1),DContriDES!$B$86:$ZZ$149,MensualHistórica_desest!$A12,FALSE)/100</f>
        <v>-1.4734691418150021</v>
      </c>
      <c r="I12" s="87">
        <f ca="1">HLOOKUP(I$4,DContriDES!$B$195:$ZZ$235,MensualHistórica_desest!$A12,FALSE)*HLOOKUP(EDATE(MensualHistórica_desest!I$4,-1),DContriDES!$B$86:$ZZ$149,MensualHistórica_desest!$A12,FALSE)/100</f>
        <v>2.8613475331936087</v>
      </c>
      <c r="J12" s="87">
        <f ca="1">HLOOKUP(J$4,DContriDES!$B$195:$ZZ$235,MensualHistórica_desest!$A12,FALSE)*HLOOKUP(EDATE(MensualHistórica_desest!J$4,-1),DContriDES!$B$86:$ZZ$149,MensualHistórica_desest!$A12,FALSE)/100</f>
        <v>0.33001948248715962</v>
      </c>
      <c r="K12" s="87">
        <f ca="1">HLOOKUP(K$4,DContriDES!$B$195:$ZZ$235,MensualHistórica_desest!$A12,FALSE)*HLOOKUP(EDATE(MensualHistórica_desest!K$4,-1),DContriDES!$B$86:$ZZ$149,MensualHistórica_desest!$A12,FALSE)/100</f>
        <v>0.74219387087133271</v>
      </c>
      <c r="L12" s="87">
        <f ca="1">HLOOKUP(L$4,DContriDES!$B$195:$ZZ$235,MensualHistórica_desest!$A12,FALSE)*HLOOKUP(EDATE(MensualHistórica_desest!L$4,-1),DContriDES!$B$86:$ZZ$149,MensualHistórica_desest!$A12,FALSE)/100</f>
        <v>0.70938457952934186</v>
      </c>
      <c r="M12" s="87">
        <f ca="1">HLOOKUP(M$4,DContriDES!$B$195:$ZZ$235,MensualHistórica_desest!$A12,FALSE)*HLOOKUP(EDATE(MensualHistórica_desest!M$4,-1),DContriDES!$B$86:$ZZ$149,MensualHistórica_desest!$A12,FALSE)/100</f>
        <v>-3.3949083975642225E-2</v>
      </c>
      <c r="N12" s="90">
        <f ca="1">HLOOKUP(N$4,DContriDES!$B$195:$ZZ$235,MensualHistórica_desest!$A12,FALSE)*HLOOKUP(EDATE(MensualHistórica_desest!N$4,-1),DContriDES!$B$86:$ZZ$149,MensualHistórica_desest!$A12,FALSE)/100</f>
        <v>0.48035829501695559</v>
      </c>
      <c r="O12" s="87">
        <f ca="1">HLOOKUP(O$4,DContriDES!$B$195:$ZZ$235,MensualHistórica_desest!$A12,FALSE)*HLOOKUP(EDATE(MensualHistórica_desest!O$4,-1),DContriDES!$B$86:$ZZ$149,MensualHistórica_desest!$A12,FALSE)/100</f>
        <v>-100</v>
      </c>
      <c r="CE12" s="1">
        <v>41974</v>
      </c>
    </row>
    <row r="13" spans="1:83" x14ac:dyDescent="0.25">
      <c r="A13">
        <v>10</v>
      </c>
      <c r="B13" s="4" t="s">
        <v>47</v>
      </c>
      <c r="C13" s="56">
        <f ca="1">HLOOKUP(C$4,DContriDES!$B$195:$ZZ$235,MensualHistórica_desest!$A13,FALSE)*HLOOKUP(EDATE(MensualHistórica_desest!C$4,-1),DContriDES!$B$86:$ZZ$149,MensualHistórica_desest!$A13,FALSE)/100</f>
        <v>-0.47366267591012901</v>
      </c>
      <c r="D13" s="56">
        <f ca="1">HLOOKUP(D$4,DContriDES!$B$195:$ZZ$235,MensualHistórica_desest!$A13,FALSE)*HLOOKUP(EDATE(MensualHistórica_desest!D$4,-1),DContriDES!$B$86:$ZZ$149,MensualHistórica_desest!$A13,FALSE)/100</f>
        <v>0.77513909664290748</v>
      </c>
      <c r="E13" s="56">
        <f ca="1">HLOOKUP(E$4,DContriDES!$B$195:$ZZ$235,MensualHistórica_desest!$A13,FALSE)*HLOOKUP(EDATE(MensualHistórica_desest!E$4,-1),DContriDES!$B$86:$ZZ$149,MensualHistórica_desest!$A13,FALSE)/100</f>
        <v>-1.5498410902757258</v>
      </c>
      <c r="F13" s="56">
        <f ca="1">HLOOKUP(F$4,DContriDES!$B$195:$ZZ$235,MensualHistórica_desest!$A13,FALSE)*HLOOKUP(EDATE(MensualHistórica_desest!F$4,-1),DContriDES!$B$86:$ZZ$149,MensualHistórica_desest!$A13,FALSE)/100</f>
        <v>0.71736762421827738</v>
      </c>
      <c r="G13" s="56">
        <f ca="1">HLOOKUP(G$4,DContriDES!$B$195:$ZZ$235,MensualHistórica_desest!$A13,FALSE)*HLOOKUP(EDATE(MensualHistórica_desest!G$4,-1),DContriDES!$B$86:$ZZ$149,MensualHistórica_desest!$A13,FALSE)/100</f>
        <v>0.46721189636131039</v>
      </c>
      <c r="H13" s="56">
        <f ca="1">HLOOKUP(H$4,DContriDES!$B$195:$ZZ$235,MensualHistórica_desest!$A13,FALSE)*HLOOKUP(EDATE(MensualHistórica_desest!H$4,-1),DContriDES!$B$86:$ZZ$149,MensualHistórica_desest!$A13,FALSE)/100</f>
        <v>-0.27691723858290451</v>
      </c>
      <c r="I13" s="56">
        <f ca="1">HLOOKUP(I$4,DContriDES!$B$195:$ZZ$235,MensualHistórica_desest!$A13,FALSE)*HLOOKUP(EDATE(MensualHistórica_desest!I$4,-1),DContriDES!$B$86:$ZZ$149,MensualHistórica_desest!$A13,FALSE)/100</f>
        <v>0.74507532032841073</v>
      </c>
      <c r="J13" s="56">
        <f ca="1">HLOOKUP(J$4,DContriDES!$B$195:$ZZ$235,MensualHistórica_desest!$A13,FALSE)*HLOOKUP(EDATE(MensualHistórica_desest!J$4,-1),DContriDES!$B$86:$ZZ$149,MensualHistórica_desest!$A13,FALSE)/100</f>
        <v>-5.9784672254084119E-2</v>
      </c>
      <c r="K13" s="56">
        <f ca="1">HLOOKUP(K$4,DContriDES!$B$195:$ZZ$235,MensualHistórica_desest!$A13,FALSE)*HLOOKUP(EDATE(MensualHistórica_desest!K$4,-1),DContriDES!$B$86:$ZZ$149,MensualHistórica_desest!$A13,FALSE)/100</f>
        <v>0.34486983623655304</v>
      </c>
      <c r="L13" s="56">
        <f ca="1">HLOOKUP(L$4,DContriDES!$B$195:$ZZ$235,MensualHistórica_desest!$A13,FALSE)*HLOOKUP(EDATE(MensualHistórica_desest!L$4,-1),DContriDES!$B$86:$ZZ$149,MensualHistórica_desest!$A13,FALSE)/100</f>
        <v>0.46505553022307111</v>
      </c>
      <c r="M13" s="56">
        <f ca="1">HLOOKUP(M$4,DContriDES!$B$195:$ZZ$235,MensualHistórica_desest!$A13,FALSE)*HLOOKUP(EDATE(MensualHistórica_desest!M$4,-1),DContriDES!$B$86:$ZZ$149,MensualHistórica_desest!$A13,FALSE)/100</f>
        <v>0.23584271694590384</v>
      </c>
      <c r="N13" s="17">
        <f ca="1">HLOOKUP(N$4,DContriDES!$B$195:$ZZ$235,MensualHistórica_desest!$A13,FALSE)*HLOOKUP(EDATE(MensualHistórica_desest!N$4,-1),DContriDES!$B$86:$ZZ$149,MensualHistórica_desest!$A13,FALSE)/100</f>
        <v>1.085841446888179</v>
      </c>
      <c r="O13" s="56">
        <f ca="1">HLOOKUP(O$4,DContriDES!$B$195:$ZZ$235,MensualHistórica_desest!$A13,FALSE)*HLOOKUP(EDATE(MensualHistórica_desest!O$4,-1),DContriDES!$B$86:$ZZ$149,MensualHistórica_desest!$A13,FALSE)/100</f>
        <v>-66.54045247687047</v>
      </c>
      <c r="CE13" s="1">
        <v>42005</v>
      </c>
    </row>
    <row r="14" spans="1:83" x14ac:dyDescent="0.25">
      <c r="A14">
        <v>11</v>
      </c>
      <c r="B14" s="5" t="s">
        <v>48</v>
      </c>
      <c r="C14" s="58">
        <f ca="1">HLOOKUP(C$4,DContriDES!$B$195:$ZZ$235,MensualHistórica_desest!$A14,FALSE)*HLOOKUP(EDATE(MensualHistórica_desest!C$4,-1),DContriDES!$B$86:$ZZ$149,MensualHistórica_desest!$A14,FALSE)/100</f>
        <v>0.12620685163152479</v>
      </c>
      <c r="D14" s="58">
        <f ca="1">HLOOKUP(D$4,DContriDES!$B$195:$ZZ$235,MensualHistórica_desest!$A14,FALSE)*HLOOKUP(EDATE(MensualHistórica_desest!D$4,-1),DContriDES!$B$86:$ZZ$149,MensualHistórica_desest!$A14,FALSE)/100</f>
        <v>0.88226780839885321</v>
      </c>
      <c r="E14" s="58">
        <f ca="1">HLOOKUP(E$4,DContriDES!$B$195:$ZZ$235,MensualHistórica_desest!$A14,FALSE)*HLOOKUP(EDATE(MensualHistórica_desest!E$4,-1),DContriDES!$B$86:$ZZ$149,MensualHistórica_desest!$A14,FALSE)/100</f>
        <v>-1.0207124084966468</v>
      </c>
      <c r="F14" s="58">
        <f ca="1">HLOOKUP(F$4,DContriDES!$B$195:$ZZ$235,MensualHistórica_desest!$A14,FALSE)*HLOOKUP(EDATE(MensualHistórica_desest!F$4,-1),DContriDES!$B$86:$ZZ$149,MensualHistórica_desest!$A14,FALSE)/100</f>
        <v>0.31171281745989438</v>
      </c>
      <c r="G14" s="58">
        <f ca="1">HLOOKUP(G$4,DContriDES!$B$195:$ZZ$235,MensualHistórica_desest!$A14,FALSE)*HLOOKUP(EDATE(MensualHistórica_desest!G$4,-1),DContriDES!$B$86:$ZZ$149,MensualHistórica_desest!$A14,FALSE)/100</f>
        <v>-0.5835379240618036</v>
      </c>
      <c r="H14" s="58">
        <f ca="1">HLOOKUP(H$4,DContriDES!$B$195:$ZZ$235,MensualHistórica_desest!$A14,FALSE)*HLOOKUP(EDATE(MensualHistórica_desest!H$4,-1),DContriDES!$B$86:$ZZ$149,MensualHistórica_desest!$A14,FALSE)/100</f>
        <v>4.599901192453279E-3</v>
      </c>
      <c r="I14" s="58">
        <f ca="1">HLOOKUP(I$4,DContriDES!$B$195:$ZZ$235,MensualHistórica_desest!$A14,FALSE)*HLOOKUP(EDATE(MensualHistórica_desest!I$4,-1),DContriDES!$B$86:$ZZ$149,MensualHistórica_desest!$A14,FALSE)/100</f>
        <v>0.93429474061253293</v>
      </c>
      <c r="J14" s="58">
        <f ca="1">HLOOKUP(J$4,DContriDES!$B$195:$ZZ$235,MensualHistórica_desest!$A14,FALSE)*HLOOKUP(EDATE(MensualHistórica_desest!J$4,-1),DContriDES!$B$86:$ZZ$149,MensualHistórica_desest!$A14,FALSE)/100</f>
        <v>-0.69845937324715623</v>
      </c>
      <c r="K14" s="58">
        <f ca="1">HLOOKUP(K$4,DContriDES!$B$195:$ZZ$235,MensualHistórica_desest!$A14,FALSE)*HLOOKUP(EDATE(MensualHistórica_desest!K$4,-1),DContriDES!$B$86:$ZZ$149,MensualHistórica_desest!$A14,FALSE)/100</f>
        <v>0.35508994621709905</v>
      </c>
      <c r="L14" s="58">
        <f ca="1">HLOOKUP(L$4,DContriDES!$B$195:$ZZ$235,MensualHistórica_desest!$A14,FALSE)*HLOOKUP(EDATE(MensualHistórica_desest!L$4,-1),DContriDES!$B$86:$ZZ$149,MensualHistórica_desest!$A14,FALSE)/100</f>
        <v>1.2249055535356294E-2</v>
      </c>
      <c r="M14" s="58">
        <f ca="1">HLOOKUP(M$4,DContriDES!$B$195:$ZZ$235,MensualHistórica_desest!$A14,FALSE)*HLOOKUP(EDATE(MensualHistórica_desest!M$4,-1),DContriDES!$B$86:$ZZ$149,MensualHistórica_desest!$A14,FALSE)/100</f>
        <v>0.27884188375508429</v>
      </c>
      <c r="N14" s="18">
        <f ca="1">HLOOKUP(N$4,DContriDES!$B$195:$ZZ$235,MensualHistórica_desest!$A14,FALSE)*HLOOKUP(EDATE(MensualHistórica_desest!N$4,-1),DContriDES!$B$86:$ZZ$149,MensualHistórica_desest!$A14,FALSE)/100</f>
        <v>-0.45955563495978852</v>
      </c>
      <c r="O14" s="58">
        <f ca="1">HLOOKUP(O$4,DContriDES!$B$195:$ZZ$235,MensualHistórica_desest!$A14,FALSE)*HLOOKUP(EDATE(MensualHistórica_desest!O$4,-1),DContriDES!$B$86:$ZZ$149,MensualHistórica_desest!$A14,FALSE)/100</f>
        <v>-27.001439261668782</v>
      </c>
      <c r="CE14" s="1">
        <v>42036</v>
      </c>
    </row>
    <row r="15" spans="1:83" x14ac:dyDescent="0.25">
      <c r="A15">
        <v>12</v>
      </c>
      <c r="B15" s="6" t="s">
        <v>4</v>
      </c>
      <c r="C15" s="56">
        <f ca="1">HLOOKUP(C$4,DContriDES!$B$195:$ZZ$235,MensualHistórica_desest!$A15,FALSE)*HLOOKUP(EDATE(MensualHistórica_desest!C$4,-1),DContriDES!$B$86:$ZZ$149,MensualHistórica_desest!$A15,FALSE)/100</f>
        <v>-1.4869622368229127</v>
      </c>
      <c r="D15" s="56">
        <f ca="1">HLOOKUP(D$4,DContriDES!$B$195:$ZZ$235,MensualHistórica_desest!$A15,FALSE)*HLOOKUP(EDATE(MensualHistórica_desest!D$4,-1),DContriDES!$B$86:$ZZ$149,MensualHistórica_desest!$A15,FALSE)/100</f>
        <v>-1.0769640385779848</v>
      </c>
      <c r="E15" s="56">
        <f ca="1">HLOOKUP(E$4,DContriDES!$B$195:$ZZ$235,MensualHistórica_desest!$A15,FALSE)*HLOOKUP(EDATE(MensualHistórica_desest!E$4,-1),DContriDES!$B$86:$ZZ$149,MensualHistórica_desest!$A15,FALSE)/100</f>
        <v>0.15916784584481175</v>
      </c>
      <c r="F15" s="56">
        <f ca="1">HLOOKUP(F$4,DContriDES!$B$195:$ZZ$235,MensualHistórica_desest!$A15,FALSE)*HLOOKUP(EDATE(MensualHistórica_desest!F$4,-1),DContriDES!$B$86:$ZZ$149,MensualHistórica_desest!$A15,FALSE)/100</f>
        <v>0.6882423913792769</v>
      </c>
      <c r="G15" s="56">
        <f ca="1">HLOOKUP(G$4,DContriDES!$B$195:$ZZ$235,MensualHistórica_desest!$A15,FALSE)*HLOOKUP(EDATE(MensualHistórica_desest!G$4,-1),DContriDES!$B$86:$ZZ$149,MensualHistórica_desest!$A15,FALSE)/100</f>
        <v>-0.97776476844144966</v>
      </c>
      <c r="H15" s="56">
        <f ca="1">HLOOKUP(H$4,DContriDES!$B$195:$ZZ$235,MensualHistórica_desest!$A15,FALSE)*HLOOKUP(EDATE(MensualHistórica_desest!H$4,-1),DContriDES!$B$86:$ZZ$149,MensualHistórica_desest!$A15,FALSE)/100</f>
        <v>-0.39122568255244788</v>
      </c>
      <c r="I15" s="56">
        <f ca="1">HLOOKUP(I$4,DContriDES!$B$195:$ZZ$235,MensualHistórica_desest!$A15,FALSE)*HLOOKUP(EDATE(MensualHistórica_desest!I$4,-1),DContriDES!$B$86:$ZZ$149,MensualHistórica_desest!$A15,FALSE)/100</f>
        <v>0.8444202760963383</v>
      </c>
      <c r="J15" s="56">
        <f ca="1">HLOOKUP(J$4,DContriDES!$B$195:$ZZ$235,MensualHistórica_desest!$A15,FALSE)*HLOOKUP(EDATE(MensualHistórica_desest!J$4,-1),DContriDES!$B$86:$ZZ$149,MensualHistórica_desest!$A15,FALSE)/100</f>
        <v>0.84472643799112401</v>
      </c>
      <c r="K15" s="56">
        <f ca="1">HLOOKUP(K$4,DContriDES!$B$195:$ZZ$235,MensualHistórica_desest!$A15,FALSE)*HLOOKUP(EDATE(MensualHistórica_desest!K$4,-1),DContriDES!$B$86:$ZZ$149,MensualHistórica_desest!$A15,FALSE)/100</f>
        <v>-4.7323118850231036E-2</v>
      </c>
      <c r="L15" s="56">
        <f ca="1">HLOOKUP(L$4,DContriDES!$B$195:$ZZ$235,MensualHistórica_desest!$A15,FALSE)*HLOOKUP(EDATE(MensualHistórica_desest!L$4,-1),DContriDES!$B$86:$ZZ$149,MensualHistórica_desest!$A15,FALSE)/100</f>
        <v>-8.3828848536951425E-2</v>
      </c>
      <c r="M15" s="56">
        <f ca="1">HLOOKUP(M$4,DContriDES!$B$195:$ZZ$235,MensualHistórica_desest!$A15,FALSE)*HLOOKUP(EDATE(MensualHistórica_desest!M$4,-1),DContriDES!$B$86:$ZZ$149,MensualHistórica_desest!$A15,FALSE)/100</f>
        <v>-0.14323717273575465</v>
      </c>
      <c r="N15" s="56">
        <f ca="1">HLOOKUP(N$4,DContriDES!$B$195:$ZZ$235,MensualHistórica_desest!$A15,FALSE)*HLOOKUP(EDATE(MensualHistórica_desest!N$4,-1),DContriDES!$B$86:$ZZ$149,MensualHistórica_desest!$A15,FALSE)/100</f>
        <v>3.1906879785164627E-2</v>
      </c>
      <c r="O15" s="56">
        <f ca="1">HLOOKUP(O$4,DContriDES!$B$195:$ZZ$235,MensualHistórica_desest!$A15,FALSE)*HLOOKUP(EDATE(MensualHistórica_desest!O$4,-1),DContriDES!$B$86:$ZZ$149,MensualHistórica_desest!$A15,FALSE)/100</f>
        <v>-6.4581082614607457</v>
      </c>
      <c r="CE15" s="1">
        <v>42064</v>
      </c>
    </row>
    <row r="16" spans="1:83" x14ac:dyDescent="0.25">
      <c r="B16" s="5" t="s">
        <v>74</v>
      </c>
      <c r="C16" s="58">
        <f ca="1">C12-C17</f>
        <v>-0.41312491457918465</v>
      </c>
      <c r="D16" s="58">
        <f t="shared" ref="D16:O16" ca="1" si="3">D12-D17</f>
        <v>0.43201600463944456</v>
      </c>
      <c r="E16" s="58">
        <f t="shared" ca="1" si="3"/>
        <v>-5.0216431920079962E-2</v>
      </c>
      <c r="F16" s="58">
        <f t="shared" ca="1" si="3"/>
        <v>-0.18523314662570245</v>
      </c>
      <c r="G16" s="58">
        <f t="shared" ca="1" si="3"/>
        <v>0.26515106793162757</v>
      </c>
      <c r="H16" s="58">
        <f t="shared" ca="1" si="3"/>
        <v>-0.809926121872103</v>
      </c>
      <c r="I16" s="58">
        <f t="shared" ca="1" si="3"/>
        <v>0.33755719615632662</v>
      </c>
      <c r="J16" s="58">
        <f t="shared" ca="1" si="3"/>
        <v>0.24353708999727597</v>
      </c>
      <c r="K16" s="58">
        <f t="shared" ca="1" si="3"/>
        <v>8.9557207267911609E-2</v>
      </c>
      <c r="L16" s="58">
        <f t="shared" ca="1" si="3"/>
        <v>0.31590884230786592</v>
      </c>
      <c r="M16" s="58">
        <f t="shared" ca="1" si="3"/>
        <v>-0.40539651194087567</v>
      </c>
      <c r="N16" s="58">
        <f t="shared" ca="1" si="3"/>
        <v>-0.17783439669659951</v>
      </c>
      <c r="O16" s="58">
        <f t="shared" ca="1" si="3"/>
        <v>0</v>
      </c>
      <c r="CE16" s="1">
        <v>42095</v>
      </c>
    </row>
    <row r="17" spans="1:83" ht="16.5" thickBot="1" x14ac:dyDescent="0.3">
      <c r="B17" s="93" t="s">
        <v>76</v>
      </c>
      <c r="C17" s="94">
        <f ca="1">SUM(C13:C15)</f>
        <v>-1.8344180611015171</v>
      </c>
      <c r="D17" s="94">
        <f t="shared" ref="D17:O17" ca="1" si="4">SUM(D13:D15)</f>
        <v>0.58044286646377574</v>
      </c>
      <c r="E17" s="94">
        <f t="shared" ca="1" si="4"/>
        <v>-2.411385652927561</v>
      </c>
      <c r="F17" s="94">
        <f t="shared" ca="1" si="4"/>
        <v>1.7173228330574486</v>
      </c>
      <c r="G17" s="94">
        <f t="shared" ca="1" si="4"/>
        <v>-1.0940907961419428</v>
      </c>
      <c r="H17" s="94">
        <f t="shared" ca="1" si="4"/>
        <v>-0.6635430199428991</v>
      </c>
      <c r="I17" s="94">
        <f t="shared" ca="1" si="4"/>
        <v>2.5237903370372821</v>
      </c>
      <c r="J17" s="94">
        <f t="shared" ca="1" si="4"/>
        <v>8.6482392489883653E-2</v>
      </c>
      <c r="K17" s="94">
        <f t="shared" ca="1" si="4"/>
        <v>0.6526366636034211</v>
      </c>
      <c r="L17" s="94">
        <f t="shared" ca="1" si="4"/>
        <v>0.39347573722147594</v>
      </c>
      <c r="M17" s="94">
        <f t="shared" ca="1" si="4"/>
        <v>0.37144742796523345</v>
      </c>
      <c r="N17" s="94">
        <f t="shared" ca="1" si="4"/>
        <v>0.6581926917135551</v>
      </c>
      <c r="O17" s="94">
        <f t="shared" ca="1" si="4"/>
        <v>-100</v>
      </c>
      <c r="CE17" s="1">
        <v>42125</v>
      </c>
    </row>
    <row r="18" spans="1:83" ht="17.25" thickTop="1" thickBot="1" x14ac:dyDescent="0.3">
      <c r="A18">
        <v>13</v>
      </c>
      <c r="B18" s="102" t="s">
        <v>49</v>
      </c>
      <c r="C18" s="87">
        <f ca="1">HLOOKUP(C$4,DContriDES!$B$195:$ZZ$235,MensualHistórica_desest!$A18,FALSE)*HLOOKUP(EDATE(MensualHistórica_desest!C$4,-1),DContriDES!$B$86:$ZZ$149,MensualHistórica_desest!$A18,FALSE)/100</f>
        <v>0.35011232964228611</v>
      </c>
      <c r="D18" s="87">
        <f ca="1">HLOOKUP(D$4,DContriDES!$B$195:$ZZ$235,MensualHistórica_desest!$A18,FALSE)*HLOOKUP(EDATE(MensualHistórica_desest!D$4,-1),DContriDES!$B$86:$ZZ$149,MensualHistórica_desest!$A18,FALSE)/100</f>
        <v>0.42291495969817561</v>
      </c>
      <c r="E18" s="87">
        <f ca="1">HLOOKUP(E$4,DContriDES!$B$195:$ZZ$235,MensualHistórica_desest!$A18,FALSE)*HLOOKUP(EDATE(MensualHistórica_desest!E$4,-1),DContriDES!$B$86:$ZZ$149,MensualHistórica_desest!$A18,FALSE)/100</f>
        <v>-1.0742183866619541</v>
      </c>
      <c r="F18" s="87">
        <f ca="1">HLOOKUP(F$4,DContriDES!$B$195:$ZZ$235,MensualHistórica_desest!$A18,FALSE)*HLOOKUP(EDATE(MensualHistórica_desest!F$4,-1),DContriDES!$B$86:$ZZ$149,MensualHistórica_desest!$A18,FALSE)/100</f>
        <v>0.25808739713795603</v>
      </c>
      <c r="G18" s="87">
        <f ca="1">HLOOKUP(G$4,DContriDES!$B$195:$ZZ$235,MensualHistórica_desest!$A18,FALSE)*HLOOKUP(EDATE(MensualHistórica_desest!G$4,-1),DContriDES!$B$86:$ZZ$149,MensualHistórica_desest!$A18,FALSE)/100</f>
        <v>0.25481166995702154</v>
      </c>
      <c r="H18" s="87">
        <f ca="1">HLOOKUP(H$4,DContriDES!$B$195:$ZZ$235,MensualHistórica_desest!$A18,FALSE)*HLOOKUP(EDATE(MensualHistórica_desest!H$4,-1),DContriDES!$B$86:$ZZ$149,MensualHistórica_desest!$A18,FALSE)/100</f>
        <v>-0.2466311365009517</v>
      </c>
      <c r="I18" s="87">
        <f ca="1">HLOOKUP(I$4,DContriDES!$B$195:$ZZ$235,MensualHistórica_desest!$A18,FALSE)*HLOOKUP(EDATE(MensualHistórica_desest!I$4,-1),DContriDES!$B$86:$ZZ$149,MensualHistórica_desest!$A18,FALSE)/100</f>
        <v>9.7484080034320186E-3</v>
      </c>
      <c r="J18" s="87">
        <f ca="1">HLOOKUP(J$4,DContriDES!$B$195:$ZZ$235,MensualHistórica_desest!$A18,FALSE)*HLOOKUP(EDATE(MensualHistórica_desest!J$4,-1),DContriDES!$B$86:$ZZ$149,MensualHistórica_desest!$A18,FALSE)/100</f>
        <v>1.1363888789945236</v>
      </c>
      <c r="K18" s="87">
        <f ca="1">HLOOKUP(K$4,DContriDES!$B$195:$ZZ$235,MensualHistórica_desest!$A18,FALSE)*HLOOKUP(EDATE(MensualHistórica_desest!K$4,-1),DContriDES!$B$86:$ZZ$149,MensualHistórica_desest!$A18,FALSE)/100</f>
        <v>0.44425319959444209</v>
      </c>
      <c r="L18" s="87">
        <f ca="1">HLOOKUP(L$4,DContriDES!$B$195:$ZZ$235,MensualHistórica_desest!$A18,FALSE)*HLOOKUP(EDATE(MensualHistórica_desest!L$4,-1),DContriDES!$B$86:$ZZ$149,MensualHistórica_desest!$A18,FALSE)/100</f>
        <v>1.6017772309380121</v>
      </c>
      <c r="M18" s="87">
        <f ca="1">HLOOKUP(M$4,DContriDES!$B$195:$ZZ$235,MensualHistórica_desest!$A18,FALSE)*HLOOKUP(EDATE(MensualHistórica_desest!M$4,-1),DContriDES!$B$86:$ZZ$149,MensualHistórica_desest!$A18,FALSE)/100</f>
        <v>2.3050296584273156E-2</v>
      </c>
      <c r="N18" s="90">
        <f ca="1">HLOOKUP(N$4,DContriDES!$B$195:$ZZ$235,MensualHistórica_desest!$A18,FALSE)*HLOOKUP(EDATE(MensualHistórica_desest!N$4,-1),DContriDES!$B$86:$ZZ$149,MensualHistórica_desest!$A18,FALSE)/100</f>
        <v>0.72238004904205866</v>
      </c>
      <c r="O18" s="87">
        <f ca="1">HLOOKUP(O$4,DContriDES!$B$195:$ZZ$235,MensualHistórica_desest!$A18,FALSE)*HLOOKUP(EDATE(MensualHistórica_desest!O$4,-1),DContriDES!$B$86:$ZZ$149,MensualHistórica_desest!$A18,FALSE)/100</f>
        <v>-100</v>
      </c>
      <c r="CE18" s="1">
        <v>42156</v>
      </c>
    </row>
    <row r="19" spans="1:83" ht="16.5" thickTop="1" x14ac:dyDescent="0.25">
      <c r="A19">
        <v>15</v>
      </c>
      <c r="B19" s="491" t="s">
        <v>8</v>
      </c>
      <c r="C19" s="492">
        <f ca="1">HLOOKUP(C$4,DContriDES!$B$195:$ZZ$235,MensualHistórica_desest!$A19,FALSE)*HLOOKUP(EDATE(MensualHistórica_desest!C$4,-1),DContriDES!$B$86:$ZZ$149,MensualHistórica_desest!$A19,FALSE)/100</f>
        <v>4.068434058670789E-2</v>
      </c>
      <c r="D19" s="492">
        <f ca="1">HLOOKUP(D$4,DContriDES!$B$195:$ZZ$235,MensualHistórica_desest!$A19,FALSE)*HLOOKUP(EDATE(MensualHistórica_desest!D$4,-1),DContriDES!$B$86:$ZZ$149,MensualHistórica_desest!$A19,FALSE)/100</f>
        <v>3.5273887476516563</v>
      </c>
      <c r="E19" s="492">
        <f ca="1">HLOOKUP(E$4,DContriDES!$B$195:$ZZ$235,MensualHistórica_desest!$A19,FALSE)*HLOOKUP(EDATE(MensualHistórica_desest!E$4,-1),DContriDES!$B$86:$ZZ$149,MensualHistórica_desest!$A19,FALSE)/100</f>
        <v>0.85818301549407749</v>
      </c>
      <c r="F19" s="492">
        <f ca="1">HLOOKUP(F$4,DContriDES!$B$195:$ZZ$235,MensualHistórica_desest!$A19,FALSE)*HLOOKUP(EDATE(MensualHistórica_desest!F$4,-1),DContriDES!$B$86:$ZZ$149,MensualHistórica_desest!$A19,FALSE)/100</f>
        <v>-2.7873171021227421</v>
      </c>
      <c r="G19" s="492">
        <f ca="1">HLOOKUP(G$4,DContriDES!$B$195:$ZZ$235,MensualHistórica_desest!$A19,FALSE)*HLOOKUP(EDATE(MensualHistórica_desest!G$4,-1),DContriDES!$B$86:$ZZ$149,MensualHistórica_desest!$A19,FALSE)/100</f>
        <v>3.0846745242983928</v>
      </c>
      <c r="H19" s="492">
        <f ca="1">HLOOKUP(H$4,DContriDES!$B$195:$ZZ$235,MensualHistórica_desest!$A19,FALSE)*HLOOKUP(EDATE(MensualHistórica_desest!H$4,-1),DContriDES!$B$86:$ZZ$149,MensualHistórica_desest!$A19,FALSE)/100</f>
        <v>-0.4247717595418834</v>
      </c>
      <c r="I19" s="492">
        <f ca="1">HLOOKUP(I$4,DContriDES!$B$195:$ZZ$235,MensualHistórica_desest!$A19,FALSE)*HLOOKUP(EDATE(MensualHistórica_desest!I$4,-1),DContriDES!$B$86:$ZZ$149,MensualHistórica_desest!$A19,FALSE)/100</f>
        <v>-0.68751042941354967</v>
      </c>
      <c r="J19" s="492">
        <f ca="1">HLOOKUP(J$4,DContriDES!$B$195:$ZZ$235,MensualHistórica_desest!$A19,FALSE)*HLOOKUP(EDATE(MensualHistórica_desest!J$4,-1),DContriDES!$B$86:$ZZ$149,MensualHistórica_desest!$A19,FALSE)/100</f>
        <v>-1.857555268999505</v>
      </c>
      <c r="K19" s="492">
        <f ca="1">HLOOKUP(K$4,DContriDES!$B$195:$ZZ$235,MensualHistórica_desest!$A19,FALSE)*HLOOKUP(EDATE(MensualHistórica_desest!K$4,-1),DContriDES!$B$86:$ZZ$149,MensualHistórica_desest!$A19,FALSE)/100</f>
        <v>-2.0192285674305168</v>
      </c>
      <c r="L19" s="492">
        <f ca="1">HLOOKUP(L$4,DContriDES!$B$195:$ZZ$235,MensualHistórica_desest!$A19,FALSE)*HLOOKUP(EDATE(MensualHistórica_desest!L$4,-1),DContriDES!$B$86:$ZZ$149,MensualHistórica_desest!$A19,FALSE)/100</f>
        <v>4.24232607823987</v>
      </c>
      <c r="M19" s="492">
        <f ca="1">HLOOKUP(M$4,DContriDES!$B$195:$ZZ$235,MensualHistórica_desest!$A19,FALSE)*HLOOKUP(EDATE(MensualHistórica_desest!M$4,-1),DContriDES!$B$86:$ZZ$149,MensualHistórica_desest!$A19,FALSE)/100</f>
        <v>1.687240768722134</v>
      </c>
      <c r="N19" s="492">
        <f ca="1">HLOOKUP(N$4,DContriDES!$B$195:$ZZ$235,MensualHistórica_desest!$A19,FALSE)*HLOOKUP(EDATE(MensualHistórica_desest!N$4,-1),DContriDES!$B$86:$ZZ$149,MensualHistórica_desest!$A19,FALSE)/100</f>
        <v>1.2145365013062559</v>
      </c>
      <c r="O19" s="492">
        <f ca="1">HLOOKUP(O$4,DContriDES!$B$195:$ZZ$235,MensualHistórica_desest!$A19,FALSE)*HLOOKUP(EDATE(MensualHistórica_desest!O$4,-1),DContriDES!$B$86:$ZZ$149,MensualHistórica_desest!$A19,FALSE)/100</f>
        <v>-100</v>
      </c>
      <c r="CE19" s="1">
        <v>42309</v>
      </c>
    </row>
    <row r="20" spans="1:83" x14ac:dyDescent="0.25">
      <c r="A20">
        <v>16</v>
      </c>
      <c r="B20" s="4" t="s">
        <v>9</v>
      </c>
      <c r="C20" s="56">
        <f ca="1">HLOOKUP(C$4,DContriDES!$B$195:$ZZ$235,MensualHistórica_desest!$A20,FALSE)*HLOOKUP(EDATE(MensualHistórica_desest!C$4,-1),DContriDES!$B$86:$ZZ$149,MensualHistórica_desest!$A20,FALSE)/100</f>
        <v>7.2203402176038961E-2</v>
      </c>
      <c r="D20" s="56">
        <f ca="1">HLOOKUP(D$4,DContriDES!$B$195:$ZZ$235,MensualHistórica_desest!$A20,FALSE)*HLOOKUP(EDATE(MensualHistórica_desest!D$4,-1),DContriDES!$B$86:$ZZ$149,MensualHistórica_desest!$A20,FALSE)/100</f>
        <v>3.5257324710493476</v>
      </c>
      <c r="E20" s="56">
        <f ca="1">HLOOKUP(E$4,DContriDES!$B$195:$ZZ$235,MensualHistórica_desest!$A20,FALSE)*HLOOKUP(EDATE(MensualHistórica_desest!E$4,-1),DContriDES!$B$86:$ZZ$149,MensualHistórica_desest!$A20,FALSE)/100</f>
        <v>0.92837267099950016</v>
      </c>
      <c r="F20" s="56">
        <f ca="1">HLOOKUP(F$4,DContriDES!$B$195:$ZZ$235,MensualHistórica_desest!$A20,FALSE)*HLOOKUP(EDATE(MensualHistórica_desest!F$4,-1),DContriDES!$B$86:$ZZ$149,MensualHistórica_desest!$A20,FALSE)/100</f>
        <v>-3.6993278246441035</v>
      </c>
      <c r="G20" s="56">
        <f ca="1">HLOOKUP(G$4,DContriDES!$B$195:$ZZ$235,MensualHistórica_desest!$A20,FALSE)*HLOOKUP(EDATE(MensualHistórica_desest!G$4,-1),DContriDES!$B$86:$ZZ$149,MensualHistórica_desest!$A20,FALSE)/100</f>
        <v>4.6323870636091637</v>
      </c>
      <c r="H20" s="56">
        <f ca="1">HLOOKUP(H$4,DContriDES!$B$195:$ZZ$235,MensualHistórica_desest!$A20,FALSE)*HLOOKUP(EDATE(MensualHistórica_desest!H$4,-1),DContriDES!$B$86:$ZZ$149,MensualHistórica_desest!$A20,FALSE)/100</f>
        <v>-0.38048593938627162</v>
      </c>
      <c r="I20" s="56">
        <f ca="1">HLOOKUP(I$4,DContriDES!$B$195:$ZZ$235,MensualHistórica_desest!$A20,FALSE)*HLOOKUP(EDATE(MensualHistórica_desest!I$4,-1),DContriDES!$B$86:$ZZ$149,MensualHistórica_desest!$A20,FALSE)/100</f>
        <v>-0.27225058166944471</v>
      </c>
      <c r="J20" s="56">
        <f ca="1">HLOOKUP(J$4,DContriDES!$B$195:$ZZ$235,MensualHistórica_desest!$A20,FALSE)*HLOOKUP(EDATE(MensualHistórica_desest!J$4,-1),DContriDES!$B$86:$ZZ$149,MensualHistórica_desest!$A20,FALSE)/100</f>
        <v>-1.1203418700997925</v>
      </c>
      <c r="K20" s="56">
        <f ca="1">HLOOKUP(K$4,DContriDES!$B$195:$ZZ$235,MensualHistórica_desest!$A20,FALSE)*HLOOKUP(EDATE(MensualHistórica_desest!K$4,-1),DContriDES!$B$86:$ZZ$149,MensualHistórica_desest!$A20,FALSE)/100</f>
        <v>-2.1542487940050083</v>
      </c>
      <c r="L20" s="56">
        <f ca="1">HLOOKUP(L$4,DContriDES!$B$195:$ZZ$235,MensualHistórica_desest!$A20,FALSE)*HLOOKUP(EDATE(MensualHistórica_desest!L$4,-1),DContriDES!$B$86:$ZZ$149,MensualHistórica_desest!$A20,FALSE)/100</f>
        <v>4.3174946888204904</v>
      </c>
      <c r="M20" s="56">
        <f ca="1">HLOOKUP(M$4,DContriDES!$B$195:$ZZ$235,MensualHistórica_desest!$A20,FALSE)*HLOOKUP(EDATE(MensualHistórica_desest!M$4,-1),DContriDES!$B$86:$ZZ$149,MensualHistórica_desest!$A20,FALSE)/100</f>
        <v>1.0469238980000424</v>
      </c>
      <c r="N20" s="17">
        <f ca="1">HLOOKUP(N$4,DContriDES!$B$195:$ZZ$235,MensualHistórica_desest!$A20,FALSE)*HLOOKUP(EDATE(MensualHistórica_desest!N$4,-1),DContriDES!$B$86:$ZZ$149,MensualHistórica_desest!$A20,FALSE)/100</f>
        <v>0.14597796015009445</v>
      </c>
      <c r="O20" s="56">
        <f ca="1">HLOOKUP(O$4,DContriDES!$B$195:$ZZ$235,MensualHistórica_desest!$A20,FALSE)*HLOOKUP(EDATE(MensualHistórica_desest!O$4,-1),DContriDES!$B$86:$ZZ$149,MensualHistórica_desest!$A20,FALSE)/100</f>
        <v>-73.400655127278242</v>
      </c>
      <c r="CE20" s="1">
        <v>42339</v>
      </c>
    </row>
    <row r="21" spans="1:83" x14ac:dyDescent="0.25">
      <c r="A21">
        <v>17</v>
      </c>
      <c r="B21" s="7" t="s">
        <v>10</v>
      </c>
      <c r="C21" s="60">
        <f ca="1">HLOOKUP(C$4,DContriDES!$B$195:$ZZ$235,MensualHistórica_desest!$A21,FALSE)*HLOOKUP(EDATE(MensualHistórica_desest!C$4,-1),DContriDES!$B$86:$ZZ$149,MensualHistórica_desest!$A21,FALSE)/100</f>
        <v>-0.49160426056439177</v>
      </c>
      <c r="D21" s="60">
        <f ca="1">HLOOKUP(D$4,DContriDES!$B$195:$ZZ$235,MensualHistórica_desest!$A21,FALSE)*HLOOKUP(EDATE(MensualHistórica_desest!D$4,-1),DContriDES!$B$86:$ZZ$149,MensualHistórica_desest!$A21,FALSE)/100</f>
        <v>-2.5480769949240471E-2</v>
      </c>
      <c r="E21" s="60">
        <f ca="1">HLOOKUP(E$4,DContriDES!$B$195:$ZZ$235,MensualHistórica_desest!$A21,FALSE)*HLOOKUP(EDATE(MensualHistórica_desest!E$4,-1),DContriDES!$B$86:$ZZ$149,MensualHistórica_desest!$A21,FALSE)/100</f>
        <v>8.3971105496144616E-2</v>
      </c>
      <c r="F21" s="60">
        <f ca="1">HLOOKUP(F$4,DContriDES!$B$195:$ZZ$235,MensualHistórica_desest!$A21,FALSE)*HLOOKUP(EDATE(MensualHistórica_desest!F$4,-1),DContriDES!$B$86:$ZZ$149,MensualHistórica_desest!$A21,FALSE)/100</f>
        <v>0.29186334607440523</v>
      </c>
      <c r="G21" s="60">
        <f ca="1">HLOOKUP(G$4,DContriDES!$B$195:$ZZ$235,MensualHistórica_desest!$A21,FALSE)*HLOOKUP(EDATE(MensualHistórica_desest!G$4,-1),DContriDES!$B$86:$ZZ$149,MensualHistórica_desest!$A21,FALSE)/100</f>
        <v>-0.77406770129269675</v>
      </c>
      <c r="H21" s="60">
        <f ca="1">HLOOKUP(H$4,DContriDES!$B$195:$ZZ$235,MensualHistórica_desest!$A21,FALSE)*HLOOKUP(EDATE(MensualHistórica_desest!H$4,-1),DContriDES!$B$86:$ZZ$149,MensualHistórica_desest!$A21,FALSE)/100</f>
        <v>4.3180112066317534E-3</v>
      </c>
      <c r="I21" s="60">
        <f ca="1">HLOOKUP(I$4,DContriDES!$B$195:$ZZ$235,MensualHistórica_desest!$A21,FALSE)*HLOOKUP(EDATE(MensualHistórica_desest!I$4,-1),DContriDES!$B$86:$ZZ$149,MensualHistórica_desest!$A21,FALSE)/100</f>
        <v>-0.26398573495600897</v>
      </c>
      <c r="J21" s="60">
        <f ca="1">HLOOKUP(J$4,DContriDES!$B$195:$ZZ$235,MensualHistórica_desest!$A21,FALSE)*HLOOKUP(EDATE(MensualHistórica_desest!J$4,-1),DContriDES!$B$86:$ZZ$149,MensualHistórica_desest!$A21,FALSE)/100</f>
        <v>-0.69229166185240076</v>
      </c>
      <c r="K21" s="60">
        <f ca="1">HLOOKUP(K$4,DContriDES!$B$195:$ZZ$235,MensualHistórica_desest!$A21,FALSE)*HLOOKUP(EDATE(MensualHistórica_desest!K$4,-1),DContriDES!$B$86:$ZZ$149,MensualHistórica_desest!$A21,FALSE)/100</f>
        <v>-0.14392947515844315</v>
      </c>
      <c r="L21" s="60">
        <f ca="1">HLOOKUP(L$4,DContriDES!$B$195:$ZZ$235,MensualHistórica_desest!$A21,FALSE)*HLOOKUP(EDATE(MensualHistórica_desest!L$4,-1),DContriDES!$B$86:$ZZ$149,MensualHistórica_desest!$A21,FALSE)/100</f>
        <v>0.48498293805331372</v>
      </c>
      <c r="M21" s="60">
        <f ca="1">HLOOKUP(M$4,DContriDES!$B$195:$ZZ$235,MensualHistórica_desest!$A21,FALSE)*HLOOKUP(EDATE(MensualHistórica_desest!M$4,-1),DContriDES!$B$86:$ZZ$149,MensualHistórica_desest!$A21,FALSE)/100</f>
        <v>0.81778843001173929</v>
      </c>
      <c r="N21" s="19">
        <f ca="1">HLOOKUP(N$4,DContriDES!$B$195:$ZZ$235,MensualHistórica_desest!$A21,FALSE)*HLOOKUP(EDATE(MensualHistórica_desest!N$4,-1),DContriDES!$B$86:$ZZ$149,MensualHistórica_desest!$A21,FALSE)/100</f>
        <v>0.87370202967907928</v>
      </c>
      <c r="O21" s="60">
        <f ca="1">HLOOKUP(O$4,DContriDES!$B$195:$ZZ$235,MensualHistórica_desest!$A21,FALSE)*HLOOKUP(EDATE(MensualHistórica_desest!O$4,-1),DContriDES!$B$86:$ZZ$149,MensualHistórica_desest!$A21,FALSE)/100</f>
        <v>-14.713923134324219</v>
      </c>
      <c r="CE21" s="1">
        <v>42370</v>
      </c>
    </row>
    <row r="22" spans="1:83" x14ac:dyDescent="0.25">
      <c r="A22">
        <v>18</v>
      </c>
      <c r="B22" s="6" t="s">
        <v>11</v>
      </c>
      <c r="C22" s="56">
        <f ca="1">HLOOKUP(C$4,DContriDES!$B$195:$ZZ$235,MensualHistórica_desest!$A22,FALSE)*HLOOKUP(EDATE(MensualHistórica_desest!C$4,-1),DContriDES!$B$86:$ZZ$149,MensualHistórica_desest!$A22,FALSE)/100</f>
        <v>0.27968674359908247</v>
      </c>
      <c r="D22" s="56">
        <f ca="1">HLOOKUP(D$4,DContriDES!$B$195:$ZZ$235,MensualHistórica_desest!$A22,FALSE)*HLOOKUP(EDATE(MensualHistórica_desest!D$4,-1),DContriDES!$B$86:$ZZ$149,MensualHistórica_desest!$A22,FALSE)/100</f>
        <v>-0.17146028607358665</v>
      </c>
      <c r="E22" s="56">
        <f ca="1">HLOOKUP(E$4,DContriDES!$B$195:$ZZ$235,MensualHistórica_desest!$A22,FALSE)*HLOOKUP(EDATE(MensualHistórica_desest!E$4,-1),DContriDES!$B$86:$ZZ$149,MensualHistórica_desest!$A22,FALSE)/100</f>
        <v>0.10541216433114721</v>
      </c>
      <c r="F22" s="56">
        <f ca="1">HLOOKUP(F$4,DContriDES!$B$195:$ZZ$235,MensualHistórica_desest!$A22,FALSE)*HLOOKUP(EDATE(MensualHistórica_desest!F$4,-1),DContriDES!$B$86:$ZZ$149,MensualHistórica_desest!$A22,FALSE)/100</f>
        <v>0.16429172924994884</v>
      </c>
      <c r="G22" s="56">
        <f ca="1">HLOOKUP(G$4,DContriDES!$B$195:$ZZ$235,MensualHistórica_desest!$A22,FALSE)*HLOOKUP(EDATE(MensualHistórica_desest!G$4,-1),DContriDES!$B$86:$ZZ$149,MensualHistórica_desest!$A22,FALSE)/100</f>
        <v>-0.22759765221835282</v>
      </c>
      <c r="H22" s="56">
        <f ca="1">HLOOKUP(H$4,DContriDES!$B$195:$ZZ$235,MensualHistórica_desest!$A22,FALSE)*HLOOKUP(EDATE(MensualHistórica_desest!H$4,-1),DContriDES!$B$86:$ZZ$149,MensualHistórica_desest!$A22,FALSE)/100</f>
        <v>2.4813346193096032E-2</v>
      </c>
      <c r="I22" s="56">
        <f ca="1">HLOOKUP(I$4,DContriDES!$B$195:$ZZ$235,MensualHistórica_desest!$A22,FALSE)*HLOOKUP(EDATE(MensualHistórica_desest!I$4,-1),DContriDES!$B$86:$ZZ$149,MensualHistórica_desest!$A22,FALSE)/100</f>
        <v>-0.16851944911436539</v>
      </c>
      <c r="J22" s="56">
        <f ca="1">HLOOKUP(J$4,DContriDES!$B$195:$ZZ$235,MensualHistórica_desest!$A22,FALSE)*HLOOKUP(EDATE(MensualHistórica_desest!J$4,-1),DContriDES!$B$86:$ZZ$149,MensualHistórica_desest!$A22,FALSE)/100</f>
        <v>2.2541112006756424E-2</v>
      </c>
      <c r="K22" s="56">
        <f ca="1">HLOOKUP(K$4,DContriDES!$B$195:$ZZ$235,MensualHistórica_desest!$A22,FALSE)*HLOOKUP(EDATE(MensualHistórica_desest!K$4,-1),DContriDES!$B$86:$ZZ$149,MensualHistórica_desest!$A22,FALSE)/100</f>
        <v>0.41335994556781125</v>
      </c>
      <c r="L22" s="56">
        <f ca="1">HLOOKUP(L$4,DContriDES!$B$195:$ZZ$235,MensualHistórica_desest!$A22,FALSE)*HLOOKUP(EDATE(MensualHistórica_desest!L$4,-1),DContriDES!$B$86:$ZZ$149,MensualHistórica_desest!$A22,FALSE)/100</f>
        <v>-0.22374425944799625</v>
      </c>
      <c r="M22" s="56">
        <f ca="1">HLOOKUP(M$4,DContriDES!$B$195:$ZZ$235,MensualHistórica_desest!$A22,FALSE)*HLOOKUP(EDATE(MensualHistórica_desest!M$4,-1),DContriDES!$B$86:$ZZ$149,MensualHistórica_desest!$A22,FALSE)/100</f>
        <v>-0.40803038852389284</v>
      </c>
      <c r="N22" s="56">
        <f ca="1">HLOOKUP(N$4,DContriDES!$B$195:$ZZ$235,MensualHistórica_desest!$A22,FALSE)*HLOOKUP(EDATE(MensualHistórica_desest!N$4,-1),DContriDES!$B$86:$ZZ$149,MensualHistórica_desest!$A22,FALSE)/100</f>
        <v>7.3048554840646164E-3</v>
      </c>
      <c r="O22" s="56">
        <f ca="1">HLOOKUP(O$4,DContriDES!$B$195:$ZZ$235,MensualHistórica_desest!$A22,FALSE)*HLOOKUP(EDATE(MensualHistórica_desest!O$4,-1),DContriDES!$B$86:$ZZ$149,MensualHistórica_desest!$A22,FALSE)/100</f>
        <v>-11.885421738397547</v>
      </c>
      <c r="CE22" s="1">
        <v>42401</v>
      </c>
    </row>
    <row r="23" spans="1:83" x14ac:dyDescent="0.25">
      <c r="B23" s="99" t="s">
        <v>74</v>
      </c>
      <c r="C23" s="58">
        <f ca="1">C19-C24</f>
        <v>0.18039845537597826</v>
      </c>
      <c r="D23" s="58">
        <f t="shared" ref="D23:O23" ca="1" si="5">D19-D24</f>
        <v>0.19859733262513579</v>
      </c>
      <c r="E23" s="58">
        <f t="shared" ca="1" si="5"/>
        <v>-0.25957292533271437</v>
      </c>
      <c r="F23" s="58">
        <f t="shared" ca="1" si="5"/>
        <v>0.45585564719700722</v>
      </c>
      <c r="G23" s="58">
        <f t="shared" ca="1" si="5"/>
        <v>-0.54604718579972111</v>
      </c>
      <c r="H23" s="58">
        <f t="shared" ca="1" si="5"/>
        <v>-7.3417177555339608E-2</v>
      </c>
      <c r="I23" s="58">
        <f t="shared" ca="1" si="5"/>
        <v>1.7245336326269456E-2</v>
      </c>
      <c r="J23" s="58">
        <f t="shared" ca="1" si="5"/>
        <v>-6.7462849054068075E-2</v>
      </c>
      <c r="K23" s="58">
        <f t="shared" ca="1" si="5"/>
        <v>-0.13441024383487643</v>
      </c>
      <c r="L23" s="58">
        <f t="shared" ca="1" si="5"/>
        <v>-0.33640728918593776</v>
      </c>
      <c r="M23" s="58">
        <f t="shared" ca="1" si="5"/>
        <v>0.23055882923424509</v>
      </c>
      <c r="N23" s="58">
        <f t="shared" ca="1" si="5"/>
        <v>0.18755165599301749</v>
      </c>
      <c r="O23" s="58">
        <f t="shared" ca="1" si="5"/>
        <v>0</v>
      </c>
      <c r="CE23" s="1">
        <v>42430</v>
      </c>
    </row>
    <row r="24" spans="1:83" ht="16.5" thickBot="1" x14ac:dyDescent="0.3">
      <c r="B24" s="93" t="s">
        <v>77</v>
      </c>
      <c r="C24" s="94">
        <f ca="1">SUM(C20:C22)</f>
        <v>-0.13971411478927037</v>
      </c>
      <c r="D24" s="94">
        <f t="shared" ref="D24:O24" ca="1" si="6">SUM(D20:D22)</f>
        <v>3.3287914150265205</v>
      </c>
      <c r="E24" s="94">
        <f t="shared" ca="1" si="6"/>
        <v>1.1177559408267919</v>
      </c>
      <c r="F24" s="94">
        <f t="shared" ca="1" si="6"/>
        <v>-3.2431727493197493</v>
      </c>
      <c r="G24" s="94">
        <f t="shared" ca="1" si="6"/>
        <v>3.630721710098114</v>
      </c>
      <c r="H24" s="94">
        <f t="shared" ca="1" si="6"/>
        <v>-0.35135458198654379</v>
      </c>
      <c r="I24" s="94">
        <f t="shared" ca="1" si="6"/>
        <v>-0.70475576573981913</v>
      </c>
      <c r="J24" s="94">
        <f t="shared" ca="1" si="6"/>
        <v>-1.7900924199454369</v>
      </c>
      <c r="K24" s="94">
        <f t="shared" ca="1" si="6"/>
        <v>-1.8848183235956404</v>
      </c>
      <c r="L24" s="94">
        <f t="shared" ca="1" si="6"/>
        <v>4.5787333674258077</v>
      </c>
      <c r="M24" s="94">
        <f t="shared" ca="1" si="6"/>
        <v>1.4566819394878889</v>
      </c>
      <c r="N24" s="94">
        <f t="shared" ca="1" si="6"/>
        <v>1.0269848453132384</v>
      </c>
      <c r="O24" s="94">
        <f t="shared" ca="1" si="6"/>
        <v>-100</v>
      </c>
      <c r="CE24" s="1">
        <v>42461</v>
      </c>
    </row>
    <row r="25" spans="1:83" ht="16.5" thickTop="1" x14ac:dyDescent="0.25">
      <c r="A25">
        <v>19</v>
      </c>
      <c r="B25" s="102" t="s">
        <v>50</v>
      </c>
      <c r="C25" s="87">
        <f ca="1">HLOOKUP(C$4,DContriDES!$B$195:$ZZ$235,MensualHistórica_desest!$A25,FALSE)*HLOOKUP(EDATE(MensualHistórica_desest!C$4,-1),DContriDES!$B$86:$ZZ$149,MensualHistórica_desest!$A25,FALSE)/100</f>
        <v>-0.10658052562635589</v>
      </c>
      <c r="D25" s="87">
        <f ca="1">HLOOKUP(D$4,DContriDES!$B$195:$ZZ$235,MensualHistórica_desest!$A25,FALSE)*HLOOKUP(EDATE(MensualHistórica_desest!D$4,-1),DContriDES!$B$86:$ZZ$149,MensualHistórica_desest!$A25,FALSE)/100</f>
        <v>1.9435446785764867</v>
      </c>
      <c r="E25" s="87">
        <f ca="1">HLOOKUP(E$4,DContriDES!$B$195:$ZZ$235,MensualHistórica_desest!$A25,FALSE)*HLOOKUP(EDATE(MensualHistórica_desest!E$4,-1),DContriDES!$B$86:$ZZ$149,MensualHistórica_desest!$A25,FALSE)/100</f>
        <v>-1.1016966812223927</v>
      </c>
      <c r="F25" s="87">
        <f ca="1">HLOOKUP(F$4,DContriDES!$B$195:$ZZ$235,MensualHistórica_desest!$A25,FALSE)*HLOOKUP(EDATE(MensualHistórica_desest!F$4,-1),DContriDES!$B$86:$ZZ$149,MensualHistórica_desest!$A25,FALSE)/100</f>
        <v>0.53435296094588125</v>
      </c>
      <c r="G25" s="87">
        <f ca="1">HLOOKUP(G$4,DContriDES!$B$195:$ZZ$235,MensualHistórica_desest!$A25,FALSE)*HLOOKUP(EDATE(MensualHistórica_desest!G$4,-1),DContriDES!$B$86:$ZZ$149,MensualHistórica_desest!$A25,FALSE)/100</f>
        <v>-9.3518004346876182E-2</v>
      </c>
      <c r="H25" s="87">
        <f ca="1">HLOOKUP(H$4,DContriDES!$B$195:$ZZ$235,MensualHistórica_desest!$A25,FALSE)*HLOOKUP(EDATE(MensualHistórica_desest!H$4,-1),DContriDES!$B$86:$ZZ$149,MensualHistórica_desest!$A25,FALSE)/100</f>
        <v>-5.7838733274437004E-2</v>
      </c>
      <c r="I25" s="87">
        <f ca="1">HLOOKUP(I$4,DContriDES!$B$195:$ZZ$235,MensualHistórica_desest!$A25,FALSE)*HLOOKUP(EDATE(MensualHistórica_desest!I$4,-1),DContriDES!$B$86:$ZZ$149,MensualHistórica_desest!$A25,FALSE)/100</f>
        <v>-1.5557459010427976</v>
      </c>
      <c r="J25" s="87">
        <f ca="1">HLOOKUP(J$4,DContriDES!$B$195:$ZZ$235,MensualHistórica_desest!$A25,FALSE)*HLOOKUP(EDATE(MensualHistórica_desest!J$4,-1),DContriDES!$B$86:$ZZ$149,MensualHistórica_desest!$A25,FALSE)/100</f>
        <v>6.97256672673916E-2</v>
      </c>
      <c r="K25" s="87">
        <f ca="1">HLOOKUP(K$4,DContriDES!$B$195:$ZZ$235,MensualHistórica_desest!$A25,FALSE)*HLOOKUP(EDATE(MensualHistórica_desest!K$4,-1),DContriDES!$B$86:$ZZ$149,MensualHistórica_desest!$A25,FALSE)/100</f>
        <v>0.22320223228453528</v>
      </c>
      <c r="L25" s="87">
        <f ca="1">HLOOKUP(L$4,DContriDES!$B$195:$ZZ$235,MensualHistórica_desest!$A25,FALSE)*HLOOKUP(EDATE(MensualHistórica_desest!L$4,-1),DContriDES!$B$86:$ZZ$149,MensualHistórica_desest!$A25,FALSE)/100</f>
        <v>-0.20657103012081279</v>
      </c>
      <c r="M25" s="87">
        <f ca="1">HLOOKUP(M$4,DContriDES!$B$195:$ZZ$235,MensualHistórica_desest!$A25,FALSE)*HLOOKUP(EDATE(MensualHistórica_desest!M$4,-1),DContriDES!$B$86:$ZZ$149,MensualHistórica_desest!$A25,FALSE)/100</f>
        <v>0.55522041377264486</v>
      </c>
      <c r="N25" s="90">
        <f ca="1">HLOOKUP(N$4,DContriDES!$B$195:$ZZ$235,MensualHistórica_desest!$A25,FALSE)*HLOOKUP(EDATE(MensualHistórica_desest!N$4,-1),DContriDES!$B$86:$ZZ$149,MensualHistórica_desest!$A25,FALSE)/100</f>
        <v>-0.10503440273281228</v>
      </c>
      <c r="O25" s="87">
        <f ca="1">HLOOKUP(O$4,DContriDES!$B$195:$ZZ$235,MensualHistórica_desest!$A25,FALSE)*HLOOKUP(EDATE(MensualHistórica_desest!O$4,-1),DContriDES!$B$86:$ZZ$149,MensualHistórica_desest!$A25,FALSE)/100</f>
        <v>-100</v>
      </c>
      <c r="CE25" s="1">
        <v>42491</v>
      </c>
    </row>
    <row r="26" spans="1:83" x14ac:dyDescent="0.25">
      <c r="A26">
        <v>20</v>
      </c>
      <c r="B26" s="8" t="s">
        <v>13</v>
      </c>
      <c r="C26" s="44">
        <f ca="1">HLOOKUP(C$4,DContriDES!$B$195:$ZZ$235,MensualHistórica_desest!$A26,FALSE)*HLOOKUP(EDATE(MensualHistórica_desest!C$4,-1),DContriDES!$B$86:$ZZ$149,MensualHistórica_desest!$A26,FALSE)/100</f>
        <v>-2.7890158629914685E-2</v>
      </c>
      <c r="D26" s="44">
        <f ca="1">HLOOKUP(D$4,DContriDES!$B$195:$ZZ$235,MensualHistórica_desest!$A26,FALSE)*HLOOKUP(EDATE(MensualHistórica_desest!D$4,-1),DContriDES!$B$86:$ZZ$149,MensualHistórica_desest!$A26,FALSE)/100</f>
        <v>0.12887469693109838</v>
      </c>
      <c r="E26" s="44">
        <f ca="1">HLOOKUP(E$4,DContriDES!$B$195:$ZZ$235,MensualHistórica_desest!$A26,FALSE)*HLOOKUP(EDATE(MensualHistórica_desest!E$4,-1),DContriDES!$B$86:$ZZ$149,MensualHistórica_desest!$A26,FALSE)/100</f>
        <v>2.1878635514862972E-2</v>
      </c>
      <c r="F26" s="44">
        <f ca="1">HLOOKUP(F$4,DContriDES!$B$195:$ZZ$235,MensualHistórica_desest!$A26,FALSE)*HLOOKUP(EDATE(MensualHistórica_desest!F$4,-1),DContriDES!$B$86:$ZZ$149,MensualHistórica_desest!$A26,FALSE)/100</f>
        <v>2.224762384137868E-2</v>
      </c>
      <c r="G26" s="44">
        <f ca="1">HLOOKUP(G$4,DContriDES!$B$195:$ZZ$235,MensualHistórica_desest!$A26,FALSE)*HLOOKUP(EDATE(MensualHistórica_desest!G$4,-1),DContriDES!$B$86:$ZZ$149,MensualHistórica_desest!$A26,FALSE)/100</f>
        <v>3.4925335404720238E-2</v>
      </c>
      <c r="H26" s="44">
        <f ca="1">HLOOKUP(H$4,DContriDES!$B$195:$ZZ$235,MensualHistórica_desest!$A26,FALSE)*HLOOKUP(EDATE(MensualHistórica_desest!H$4,-1),DContriDES!$B$86:$ZZ$149,MensualHistórica_desest!$A26,FALSE)/100</f>
        <v>-1.3001774380002931E-2</v>
      </c>
      <c r="I26" s="44">
        <f ca="1">HLOOKUP(I$4,DContriDES!$B$195:$ZZ$235,MensualHistórica_desest!$A26,FALSE)*HLOOKUP(EDATE(MensualHistórica_desest!I$4,-1),DContriDES!$B$86:$ZZ$149,MensualHistórica_desest!$A26,FALSE)/100</f>
        <v>1.6368806538056592E-2</v>
      </c>
      <c r="J26" s="44">
        <f ca="1">HLOOKUP(J$4,DContriDES!$B$195:$ZZ$235,MensualHistórica_desest!$A26,FALSE)*HLOOKUP(EDATE(MensualHistórica_desest!J$4,-1),DContriDES!$B$86:$ZZ$149,MensualHistórica_desest!$A26,FALSE)/100</f>
        <v>0.15842266818302014</v>
      </c>
      <c r="K26" s="44">
        <f ca="1">HLOOKUP(K$4,DContriDES!$B$195:$ZZ$235,MensualHistórica_desest!$A26,FALSE)*HLOOKUP(EDATE(MensualHistórica_desest!K$4,-1),DContriDES!$B$86:$ZZ$149,MensualHistórica_desest!$A26,FALSE)/100</f>
        <v>-6.3866056210140215E-2</v>
      </c>
      <c r="L26" s="44">
        <f ca="1">HLOOKUP(L$4,DContriDES!$B$195:$ZZ$235,MensualHistórica_desest!$A26,FALSE)*HLOOKUP(EDATE(MensualHistórica_desest!L$4,-1),DContriDES!$B$86:$ZZ$149,MensualHistórica_desest!$A26,FALSE)/100</f>
        <v>-6.5190091687063875E-3</v>
      </c>
      <c r="M26" s="44">
        <f ca="1">HLOOKUP(M$4,DContriDES!$B$195:$ZZ$235,MensualHistórica_desest!$A26,FALSE)*HLOOKUP(EDATE(MensualHistórica_desest!M$4,-1),DContriDES!$B$86:$ZZ$149,MensualHistórica_desest!$A26,FALSE)/100</f>
        <v>-2.2449204178201117E-2</v>
      </c>
      <c r="N26" s="20">
        <f ca="1">HLOOKUP(N$4,DContriDES!$B$195:$ZZ$235,MensualHistórica_desest!$A26,FALSE)*HLOOKUP(EDATE(MensualHistórica_desest!N$4,-1),DContriDES!$B$86:$ZZ$149,MensualHistórica_desest!$A26,FALSE)/100</f>
        <v>-0.3408266693483239</v>
      </c>
      <c r="O26" s="44">
        <f ca="1">HLOOKUP(O$4,DContriDES!$B$195:$ZZ$235,MensualHistórica_desest!$A26,FALSE)*HLOOKUP(EDATE(MensualHistórica_desest!O$4,-1),DContriDES!$B$86:$ZZ$149,MensualHistórica_desest!$A26,FALSE)/100</f>
        <v>-18.999381836662106</v>
      </c>
      <c r="CE26" s="1">
        <v>42522</v>
      </c>
    </row>
    <row r="27" spans="1:83" x14ac:dyDescent="0.25">
      <c r="A27">
        <v>21</v>
      </c>
      <c r="B27" s="9" t="s">
        <v>14</v>
      </c>
      <c r="C27" s="45">
        <f ca="1">HLOOKUP(C$4,DContriDES!$B$195:$ZZ$235,MensualHistórica_desest!$A27,FALSE)*HLOOKUP(EDATE(MensualHistórica_desest!C$4,-1),DContriDES!$B$86:$ZZ$149,MensualHistórica_desest!$A27,FALSE)/100</f>
        <v>7.1648073521648981E-2</v>
      </c>
      <c r="D27" s="45">
        <f ca="1">HLOOKUP(D$4,DContriDES!$B$195:$ZZ$235,MensualHistórica_desest!$A27,FALSE)*HLOOKUP(EDATE(MensualHistórica_desest!D$4,-1),DContriDES!$B$86:$ZZ$149,MensualHistórica_desest!$A27,FALSE)/100</f>
        <v>3.5844330690331404E-2</v>
      </c>
      <c r="E27" s="45">
        <f ca="1">HLOOKUP(E$4,DContriDES!$B$195:$ZZ$235,MensualHistórica_desest!$A27,FALSE)*HLOOKUP(EDATE(MensualHistórica_desest!E$4,-1),DContriDES!$B$86:$ZZ$149,MensualHistórica_desest!$A27,FALSE)/100</f>
        <v>-9.5701876541580702E-2</v>
      </c>
      <c r="F27" s="45">
        <f ca="1">HLOOKUP(F$4,DContriDES!$B$195:$ZZ$235,MensualHistórica_desest!$A27,FALSE)*HLOOKUP(EDATE(MensualHistórica_desest!F$4,-1),DContriDES!$B$86:$ZZ$149,MensualHistórica_desest!$A27,FALSE)/100</f>
        <v>2.5810846931564296E-2</v>
      </c>
      <c r="G27" s="45">
        <f ca="1">HLOOKUP(G$4,DContriDES!$B$195:$ZZ$235,MensualHistórica_desest!$A27,FALSE)*HLOOKUP(EDATE(MensualHistórica_desest!G$4,-1),DContriDES!$B$86:$ZZ$149,MensualHistórica_desest!$A27,FALSE)/100</f>
        <v>-5.0010784118133922E-2</v>
      </c>
      <c r="H27" s="45">
        <f ca="1">HLOOKUP(H$4,DContriDES!$B$195:$ZZ$235,MensualHistórica_desest!$A27,FALSE)*HLOOKUP(EDATE(MensualHistórica_desest!H$4,-1),DContriDES!$B$86:$ZZ$149,MensualHistórica_desest!$A27,FALSE)/100</f>
        <v>3.2303592943485449E-2</v>
      </c>
      <c r="I27" s="45">
        <f ca="1">HLOOKUP(I$4,DContriDES!$B$195:$ZZ$235,MensualHistórica_desest!$A27,FALSE)*HLOOKUP(EDATE(MensualHistórica_desest!I$4,-1),DContriDES!$B$86:$ZZ$149,MensualHistórica_desest!$A27,FALSE)/100</f>
        <v>-7.6824137478778198E-2</v>
      </c>
      <c r="J27" s="45">
        <f ca="1">HLOOKUP(J$4,DContriDES!$B$195:$ZZ$235,MensualHistórica_desest!$A27,FALSE)*HLOOKUP(EDATE(MensualHistórica_desest!J$4,-1),DContriDES!$B$86:$ZZ$149,MensualHistórica_desest!$A27,FALSE)/100</f>
        <v>3.1862485293306618E-2</v>
      </c>
      <c r="K27" s="45">
        <f ca="1">HLOOKUP(K$4,DContriDES!$B$195:$ZZ$235,MensualHistórica_desest!$A27,FALSE)*HLOOKUP(EDATE(MensualHistórica_desest!K$4,-1),DContriDES!$B$86:$ZZ$149,MensualHistórica_desest!$A27,FALSE)/100</f>
        <v>-6.7908160133370185E-2</v>
      </c>
      <c r="L27" s="45">
        <f ca="1">HLOOKUP(L$4,DContriDES!$B$195:$ZZ$235,MensualHistórica_desest!$A27,FALSE)*HLOOKUP(EDATE(MensualHistórica_desest!L$4,-1),DContriDES!$B$86:$ZZ$149,MensualHistórica_desest!$A27,FALSE)/100</f>
        <v>0.13007103468756251</v>
      </c>
      <c r="M27" s="45">
        <f ca="1">HLOOKUP(M$4,DContriDES!$B$195:$ZZ$235,MensualHistórica_desest!$A27,FALSE)*HLOOKUP(EDATE(MensualHistórica_desest!M$4,-1),DContriDES!$B$86:$ZZ$149,MensualHistórica_desest!$A27,FALSE)/100</f>
        <v>4.2687622622771579E-2</v>
      </c>
      <c r="N27" s="21">
        <f ca="1">HLOOKUP(N$4,DContriDES!$B$195:$ZZ$235,MensualHistórica_desest!$A27,FALSE)*HLOOKUP(EDATE(MensualHistórica_desest!N$4,-1),DContriDES!$B$86:$ZZ$149,MensualHistórica_desest!$A27,FALSE)/100</f>
        <v>-0.11954313632238811</v>
      </c>
      <c r="O27" s="45">
        <f ca="1">HLOOKUP(O$4,DContriDES!$B$195:$ZZ$235,MensualHistórica_desest!$A27,FALSE)*HLOOKUP(EDATE(MensualHistórica_desest!O$4,-1),DContriDES!$B$86:$ZZ$149,MensualHistórica_desest!$A27,FALSE)/100</f>
        <v>-4.7923576403010895</v>
      </c>
      <c r="CE27" s="1">
        <v>42552</v>
      </c>
    </row>
    <row r="28" spans="1:83" x14ac:dyDescent="0.25">
      <c r="A28">
        <v>22</v>
      </c>
      <c r="B28" s="8" t="s">
        <v>15</v>
      </c>
      <c r="C28" s="44">
        <f ca="1">HLOOKUP(C$4,DContriDES!$B$195:$ZZ$235,MensualHistórica_desest!$A28,FALSE)*HLOOKUP(EDATE(MensualHistórica_desest!C$4,-1),DContriDES!$B$86:$ZZ$149,MensualHistórica_desest!$A28,FALSE)/100</f>
        <v>-6.8730837714609475E-3</v>
      </c>
      <c r="D28" s="44">
        <f ca="1">HLOOKUP(D$4,DContriDES!$B$195:$ZZ$235,MensualHistórica_desest!$A28,FALSE)*HLOOKUP(EDATE(MensualHistórica_desest!D$4,-1),DContriDES!$B$86:$ZZ$149,MensualHistórica_desest!$A28,FALSE)/100</f>
        <v>5.5724899697789897E-3</v>
      </c>
      <c r="E28" s="44">
        <f ca="1">HLOOKUP(E$4,DContriDES!$B$195:$ZZ$235,MensualHistórica_desest!$A28,FALSE)*HLOOKUP(EDATE(MensualHistórica_desest!E$4,-1),DContriDES!$B$86:$ZZ$149,MensualHistórica_desest!$A28,FALSE)/100</f>
        <v>-1.7886747169617472E-3</v>
      </c>
      <c r="F28" s="44">
        <f ca="1">HLOOKUP(F$4,DContriDES!$B$195:$ZZ$235,MensualHistórica_desest!$A28,FALSE)*HLOOKUP(EDATE(MensualHistórica_desest!F$4,-1),DContriDES!$B$86:$ZZ$149,MensualHistórica_desest!$A28,FALSE)/100</f>
        <v>2.4669685088157182E-4</v>
      </c>
      <c r="G28" s="44">
        <f ca="1">HLOOKUP(G$4,DContriDES!$B$195:$ZZ$235,MensualHistórica_desest!$A28,FALSE)*HLOOKUP(EDATE(MensualHistórica_desest!G$4,-1),DContriDES!$B$86:$ZZ$149,MensualHistórica_desest!$A28,FALSE)/100</f>
        <v>-1.806687124111139E-2</v>
      </c>
      <c r="H28" s="44">
        <f ca="1">HLOOKUP(H$4,DContriDES!$B$195:$ZZ$235,MensualHistórica_desest!$A28,FALSE)*HLOOKUP(EDATE(MensualHistórica_desest!H$4,-1),DContriDES!$B$86:$ZZ$149,MensualHistórica_desest!$A28,FALSE)/100</f>
        <v>2.6492578622126344E-4</v>
      </c>
      <c r="I28" s="44">
        <f ca="1">HLOOKUP(I$4,DContriDES!$B$195:$ZZ$235,MensualHistórica_desest!$A28,FALSE)*HLOOKUP(EDATE(MensualHistórica_desest!I$4,-1),DContriDES!$B$86:$ZZ$149,MensualHistórica_desest!$A28,FALSE)/100</f>
        <v>-6.0819391999059978E-3</v>
      </c>
      <c r="J28" s="44">
        <f ca="1">HLOOKUP(J$4,DContriDES!$B$195:$ZZ$235,MensualHistórica_desest!$A28,FALSE)*HLOOKUP(EDATE(MensualHistórica_desest!J$4,-1),DContriDES!$B$86:$ZZ$149,MensualHistórica_desest!$A28,FALSE)/100</f>
        <v>-2.9796703575912932E-3</v>
      </c>
      <c r="K28" s="44">
        <f ca="1">HLOOKUP(K$4,DContriDES!$B$195:$ZZ$235,MensualHistórica_desest!$A28,FALSE)*HLOOKUP(EDATE(MensualHistórica_desest!K$4,-1),DContriDES!$B$86:$ZZ$149,MensualHistórica_desest!$A28,FALSE)/100</f>
        <v>7.3934619675730924E-3</v>
      </c>
      <c r="L28" s="44">
        <f ca="1">HLOOKUP(L$4,DContriDES!$B$195:$ZZ$235,MensualHistórica_desest!$A28,FALSE)*HLOOKUP(EDATE(MensualHistórica_desest!L$4,-1),DContriDES!$B$86:$ZZ$149,MensualHistórica_desest!$A28,FALSE)/100</f>
        <v>1.6056866191789261E-2</v>
      </c>
      <c r="M28" s="44">
        <f ca="1">HLOOKUP(M$4,DContriDES!$B$195:$ZZ$235,MensualHistórica_desest!$A28,FALSE)*HLOOKUP(EDATE(MensualHistórica_desest!M$4,-1),DContriDES!$B$86:$ZZ$149,MensualHistórica_desest!$A28,FALSE)/100</f>
        <v>-5.6513538802202253E-3</v>
      </c>
      <c r="N28" s="20">
        <f ca="1">HLOOKUP(N$4,DContriDES!$B$195:$ZZ$235,MensualHistórica_desest!$A28,FALSE)*HLOOKUP(EDATE(MensualHistórica_desest!N$4,-1),DContriDES!$B$86:$ZZ$149,MensualHistórica_desest!$A28,FALSE)/100</f>
        <v>-8.6513944575464935E-3</v>
      </c>
      <c r="O28" s="44">
        <f ca="1">HLOOKUP(O$4,DContriDES!$B$195:$ZZ$235,MensualHistórica_desest!$A28,FALSE)*HLOOKUP(EDATE(MensualHistórica_desest!O$4,-1),DContriDES!$B$86:$ZZ$149,MensualHistórica_desest!$A28,FALSE)/100</f>
        <v>-0.47844730997526791</v>
      </c>
      <c r="CE28" s="1">
        <v>42583</v>
      </c>
    </row>
    <row r="29" spans="1:83" x14ac:dyDescent="0.25">
      <c r="A29">
        <v>23</v>
      </c>
      <c r="B29" s="9" t="s">
        <v>16</v>
      </c>
      <c r="C29" s="45">
        <f ca="1">HLOOKUP(C$4,DContriDES!$B$195:$ZZ$235,MensualHistórica_desest!$A29,FALSE)*HLOOKUP(EDATE(MensualHistórica_desest!C$4,-1),DContriDES!$B$86:$ZZ$149,MensualHistórica_desest!$A29,FALSE)/100</f>
        <v>1.9910881076801125E-3</v>
      </c>
      <c r="D29" s="45">
        <f ca="1">HLOOKUP(D$4,DContriDES!$B$195:$ZZ$235,MensualHistórica_desest!$A29,FALSE)*HLOOKUP(EDATE(MensualHistórica_desest!D$4,-1),DContriDES!$B$86:$ZZ$149,MensualHistórica_desest!$A29,FALSE)/100</f>
        <v>-5.2605148357393321E-4</v>
      </c>
      <c r="E29" s="45">
        <f ca="1">HLOOKUP(E$4,DContriDES!$B$195:$ZZ$235,MensualHistórica_desest!$A29,FALSE)*HLOOKUP(EDATE(MensualHistórica_desest!E$4,-1),DContriDES!$B$86:$ZZ$149,MensualHistórica_desest!$A29,FALSE)/100</f>
        <v>-2.5749426464188518E-3</v>
      </c>
      <c r="F29" s="45">
        <f ca="1">HLOOKUP(F$4,DContriDES!$B$195:$ZZ$235,MensualHistórica_desest!$A29,FALSE)*HLOOKUP(EDATE(MensualHistórica_desest!F$4,-1),DContriDES!$B$86:$ZZ$149,MensualHistórica_desest!$A29,FALSE)/100</f>
        <v>7.9848505774815833E-3</v>
      </c>
      <c r="G29" s="45">
        <f ca="1">HLOOKUP(G$4,DContriDES!$B$195:$ZZ$235,MensualHistórica_desest!$A29,FALSE)*HLOOKUP(EDATE(MensualHistórica_desest!G$4,-1),DContriDES!$B$86:$ZZ$149,MensualHistórica_desest!$A29,FALSE)/100</f>
        <v>-8.0024144205134585E-3</v>
      </c>
      <c r="H29" s="45">
        <f ca="1">HLOOKUP(H$4,DContriDES!$B$195:$ZZ$235,MensualHistórica_desest!$A29,FALSE)*HLOOKUP(EDATE(MensualHistórica_desest!H$4,-1),DContriDES!$B$86:$ZZ$149,MensualHistórica_desest!$A29,FALSE)/100</f>
        <v>3.2981360132779509E-3</v>
      </c>
      <c r="I29" s="45">
        <f ca="1">HLOOKUP(I$4,DContriDES!$B$195:$ZZ$235,MensualHistórica_desest!$A29,FALSE)*HLOOKUP(EDATE(MensualHistórica_desest!I$4,-1),DContriDES!$B$86:$ZZ$149,MensualHistórica_desest!$A29,FALSE)/100</f>
        <v>-7.2525682189960253E-3</v>
      </c>
      <c r="J29" s="45">
        <f ca="1">HLOOKUP(J$4,DContriDES!$B$195:$ZZ$235,MensualHistórica_desest!$A29,FALSE)*HLOOKUP(EDATE(MensualHistórica_desest!J$4,-1),DContriDES!$B$86:$ZZ$149,MensualHistórica_desest!$A29,FALSE)/100</f>
        <v>1.4136029506545422E-3</v>
      </c>
      <c r="K29" s="45">
        <f ca="1">HLOOKUP(K$4,DContriDES!$B$195:$ZZ$235,MensualHistórica_desest!$A29,FALSE)*HLOOKUP(EDATE(MensualHistórica_desest!K$4,-1),DContriDES!$B$86:$ZZ$149,MensualHistórica_desest!$A29,FALSE)/100</f>
        <v>-4.507163846546142E-3</v>
      </c>
      <c r="L29" s="45">
        <f ca="1">HLOOKUP(L$4,DContriDES!$B$195:$ZZ$235,MensualHistórica_desest!$A29,FALSE)*HLOOKUP(EDATE(MensualHistórica_desest!L$4,-1),DContriDES!$B$86:$ZZ$149,MensualHistórica_desest!$A29,FALSE)/100</f>
        <v>-9.6160232518387146E-4</v>
      </c>
      <c r="M29" s="45">
        <f ca="1">HLOOKUP(M$4,DContriDES!$B$195:$ZZ$235,MensualHistórica_desest!$A29,FALSE)*HLOOKUP(EDATE(MensualHistórica_desest!M$4,-1),DContriDES!$B$86:$ZZ$149,MensualHistórica_desest!$A29,FALSE)/100</f>
        <v>-1.3883396236958568E-4</v>
      </c>
      <c r="N29" s="21">
        <f ca="1">HLOOKUP(N$4,DContriDES!$B$195:$ZZ$235,MensualHistórica_desest!$A29,FALSE)*HLOOKUP(EDATE(MensualHistórica_desest!N$4,-1),DContriDES!$B$86:$ZZ$149,MensualHistórica_desest!$A29,FALSE)/100</f>
        <v>-3.7600897088756586E-3</v>
      </c>
      <c r="O29" s="45">
        <f ca="1">HLOOKUP(O$4,DContriDES!$B$195:$ZZ$235,MensualHistórica_desest!$A29,FALSE)*HLOOKUP(EDATE(MensualHistórica_desest!O$4,-1),DContriDES!$B$86:$ZZ$149,MensualHistórica_desest!$A29,FALSE)/100</f>
        <v>-0.30104394701109749</v>
      </c>
      <c r="CE29" s="1">
        <v>42614</v>
      </c>
    </row>
    <row r="30" spans="1:83" x14ac:dyDescent="0.25">
      <c r="A30">
        <v>24</v>
      </c>
      <c r="B30" s="8" t="s">
        <v>17</v>
      </c>
      <c r="C30" s="44">
        <f ca="1">HLOOKUP(C$4,DContriDES!$B$195:$ZZ$235,MensualHistórica_desest!$A30,FALSE)*HLOOKUP(EDATE(MensualHistórica_desest!C$4,-1),DContriDES!$B$86:$ZZ$149,MensualHistórica_desest!$A30,FALSE)/100</f>
        <v>3.6260491307525179E-3</v>
      </c>
      <c r="D30" s="44">
        <f ca="1">HLOOKUP(D$4,DContriDES!$B$195:$ZZ$235,MensualHistórica_desest!$A30,FALSE)*HLOOKUP(EDATE(MensualHistórica_desest!D$4,-1),DContriDES!$B$86:$ZZ$149,MensualHistórica_desest!$A30,FALSE)/100</f>
        <v>-2.7414634633884157E-3</v>
      </c>
      <c r="E30" s="44">
        <f ca="1">HLOOKUP(E$4,DContriDES!$B$195:$ZZ$235,MensualHistórica_desest!$A30,FALSE)*HLOOKUP(EDATE(MensualHistórica_desest!E$4,-1),DContriDES!$B$86:$ZZ$149,MensualHistórica_desest!$A30,FALSE)/100</f>
        <v>-2.6046356088120386E-2</v>
      </c>
      <c r="F30" s="44">
        <f ca="1">HLOOKUP(F$4,DContriDES!$B$195:$ZZ$235,MensualHistórica_desest!$A30,FALSE)*HLOOKUP(EDATE(MensualHistórica_desest!F$4,-1),DContriDES!$B$86:$ZZ$149,MensualHistórica_desest!$A30,FALSE)/100</f>
        <v>-1.4594994206714484E-2</v>
      </c>
      <c r="G30" s="44">
        <f ca="1">HLOOKUP(G$4,DContriDES!$B$195:$ZZ$235,MensualHistórica_desest!$A30,FALSE)*HLOOKUP(EDATE(MensualHistórica_desest!G$4,-1),DContriDES!$B$86:$ZZ$149,MensualHistórica_desest!$A30,FALSE)/100</f>
        <v>6.4035960213009255E-3</v>
      </c>
      <c r="H30" s="44">
        <f ca="1">HLOOKUP(H$4,DContriDES!$B$195:$ZZ$235,MensualHistórica_desest!$A30,FALSE)*HLOOKUP(EDATE(MensualHistórica_desest!H$4,-1),DContriDES!$B$86:$ZZ$149,MensualHistórica_desest!$A30,FALSE)/100</f>
        <v>-3.3161205327057616E-2</v>
      </c>
      <c r="I30" s="44">
        <f ca="1">HLOOKUP(I$4,DContriDES!$B$195:$ZZ$235,MensualHistórica_desest!$A30,FALSE)*HLOOKUP(EDATE(MensualHistórica_desest!I$4,-1),DContriDES!$B$86:$ZZ$149,MensualHistórica_desest!$A30,FALSE)/100</f>
        <v>9.103602233577231E-3</v>
      </c>
      <c r="J30" s="44">
        <f ca="1">HLOOKUP(J$4,DContriDES!$B$195:$ZZ$235,MensualHistórica_desest!$A30,FALSE)*HLOOKUP(EDATE(MensualHistórica_desest!J$4,-1),DContriDES!$B$86:$ZZ$149,MensualHistórica_desest!$A30,FALSE)/100</f>
        <v>-4.8674337888465575E-3</v>
      </c>
      <c r="K30" s="44">
        <f ca="1">HLOOKUP(K$4,DContriDES!$B$195:$ZZ$235,MensualHistórica_desest!$A30,FALSE)*HLOOKUP(EDATE(MensualHistórica_desest!K$4,-1),DContriDES!$B$86:$ZZ$149,MensualHistórica_desest!$A30,FALSE)/100</f>
        <v>5.3796111100196499E-3</v>
      </c>
      <c r="L30" s="44">
        <f ca="1">HLOOKUP(L$4,DContriDES!$B$195:$ZZ$235,MensualHistórica_desest!$A30,FALSE)*HLOOKUP(EDATE(MensualHistórica_desest!L$4,-1),DContriDES!$B$86:$ZZ$149,MensualHistórica_desest!$A30,FALSE)/100</f>
        <v>4.388322430526731E-2</v>
      </c>
      <c r="M30" s="44">
        <f ca="1">HLOOKUP(M$4,DContriDES!$B$195:$ZZ$235,MensualHistórica_desest!$A30,FALSE)*HLOOKUP(EDATE(MensualHistórica_desest!M$4,-1),DContriDES!$B$86:$ZZ$149,MensualHistórica_desest!$A30,FALSE)/100</f>
        <v>-1.2869060256204302E-2</v>
      </c>
      <c r="N30" s="20">
        <f ca="1">HLOOKUP(N$4,DContriDES!$B$195:$ZZ$235,MensualHistórica_desest!$A30,FALSE)*HLOOKUP(EDATE(MensualHistórica_desest!N$4,-1),DContriDES!$B$86:$ZZ$149,MensualHistórica_desest!$A30,FALSE)/100</f>
        <v>-5.3430567925315267E-2</v>
      </c>
      <c r="O30" s="44">
        <f ca="1">HLOOKUP(O$4,DContriDES!$B$195:$ZZ$235,MensualHistórica_desest!$A30,FALSE)*HLOOKUP(EDATE(MensualHistórica_desest!O$4,-1),DContriDES!$B$86:$ZZ$149,MensualHistórica_desest!$A30,FALSE)/100</f>
        <v>-0.91733476766180633</v>
      </c>
      <c r="CE30" s="1">
        <v>42644</v>
      </c>
    </row>
    <row r="31" spans="1:83" ht="30" x14ac:dyDescent="0.25">
      <c r="A31">
        <v>25</v>
      </c>
      <c r="B31" s="9" t="s">
        <v>51</v>
      </c>
      <c r="C31" s="45">
        <f ca="1">HLOOKUP(C$4,DContriDES!$B$195:$ZZ$235,MensualHistórica_desest!$A31,FALSE)*HLOOKUP(EDATE(MensualHistórica_desest!C$4,-1),DContriDES!$B$86:$ZZ$149,MensualHistórica_desest!$A31,FALSE)/100</f>
        <v>-7.1720841017617696E-3</v>
      </c>
      <c r="D31" s="45">
        <f ca="1">HLOOKUP(D$4,DContriDES!$B$195:$ZZ$235,MensualHistórica_desest!$A31,FALSE)*HLOOKUP(EDATE(MensualHistórica_desest!D$4,-1),DContriDES!$B$86:$ZZ$149,MensualHistórica_desest!$A31,FALSE)/100</f>
        <v>1.3225667841160731E-3</v>
      </c>
      <c r="E31" s="45">
        <f ca="1">HLOOKUP(E$4,DContriDES!$B$195:$ZZ$235,MensualHistórica_desest!$A31,FALSE)*HLOOKUP(EDATE(MensualHistórica_desest!E$4,-1),DContriDES!$B$86:$ZZ$149,MensualHistórica_desest!$A31,FALSE)/100</f>
        <v>-1.2543091294594204E-2</v>
      </c>
      <c r="F31" s="45">
        <f ca="1">HLOOKUP(F$4,DContriDES!$B$195:$ZZ$235,MensualHistórica_desest!$A31,FALSE)*HLOOKUP(EDATE(MensualHistórica_desest!F$4,-1),DContriDES!$B$86:$ZZ$149,MensualHistórica_desest!$A31,FALSE)/100</f>
        <v>8.6600092730916602E-3</v>
      </c>
      <c r="G31" s="45">
        <f ca="1">HLOOKUP(G$4,DContriDES!$B$195:$ZZ$235,MensualHistórica_desest!$A31,FALSE)*HLOOKUP(EDATE(MensualHistórica_desest!G$4,-1),DContriDES!$B$86:$ZZ$149,MensualHistórica_desest!$A31,FALSE)/100</f>
        <v>-7.7866792595792855E-3</v>
      </c>
      <c r="H31" s="45">
        <f ca="1">HLOOKUP(H$4,DContriDES!$B$195:$ZZ$235,MensualHistórica_desest!$A31,FALSE)*HLOOKUP(EDATE(MensualHistórica_desest!H$4,-1),DContriDES!$B$86:$ZZ$149,MensualHistórica_desest!$A31,FALSE)/100</f>
        <v>-1.0848412162970586E-3</v>
      </c>
      <c r="I31" s="45">
        <f ca="1">HLOOKUP(I$4,DContriDES!$B$195:$ZZ$235,MensualHistórica_desest!$A31,FALSE)*HLOOKUP(EDATE(MensualHistórica_desest!I$4,-1),DContriDES!$B$86:$ZZ$149,MensualHistórica_desest!$A31,FALSE)/100</f>
        <v>3.7912895517143719E-3</v>
      </c>
      <c r="J31" s="45">
        <f ca="1">HLOOKUP(J$4,DContriDES!$B$195:$ZZ$235,MensualHistórica_desest!$A31,FALSE)*HLOOKUP(EDATE(MensualHistórica_desest!J$4,-1),DContriDES!$B$86:$ZZ$149,MensualHistórica_desest!$A31,FALSE)/100</f>
        <v>-6.0614600891163882E-3</v>
      </c>
      <c r="K31" s="45">
        <f ca="1">HLOOKUP(K$4,DContriDES!$B$195:$ZZ$235,MensualHistórica_desest!$A31,FALSE)*HLOOKUP(EDATE(MensualHistórica_desest!K$4,-1),DContriDES!$B$86:$ZZ$149,MensualHistórica_desest!$A31,FALSE)/100</f>
        <v>-5.0454141746894303E-3</v>
      </c>
      <c r="L31" s="45">
        <f ca="1">HLOOKUP(L$4,DContriDES!$B$195:$ZZ$235,MensualHistórica_desest!$A31,FALSE)*HLOOKUP(EDATE(MensualHistórica_desest!L$4,-1),DContriDES!$B$86:$ZZ$149,MensualHistórica_desest!$A31,FALSE)/100</f>
        <v>7.4736086955982058E-5</v>
      </c>
      <c r="M31" s="45">
        <f ca="1">HLOOKUP(M$4,DContriDES!$B$195:$ZZ$235,MensualHistórica_desest!$A31,FALSE)*HLOOKUP(EDATE(MensualHistórica_desest!M$4,-1),DContriDES!$B$86:$ZZ$149,MensualHistórica_desest!$A31,FALSE)/100</f>
        <v>5.8393129628750047E-3</v>
      </c>
      <c r="N31" s="21">
        <f ca="1">HLOOKUP(N$4,DContriDES!$B$195:$ZZ$235,MensualHistórica_desest!$A31,FALSE)*HLOOKUP(EDATE(MensualHistórica_desest!N$4,-1),DContriDES!$B$86:$ZZ$149,MensualHistórica_desest!$A31,FALSE)/100</f>
        <v>-2.1043765585347488E-2</v>
      </c>
      <c r="O31" s="45">
        <f ca="1">HLOOKUP(O$4,DContriDES!$B$195:$ZZ$235,MensualHistórica_desest!$A31,FALSE)*HLOOKUP(EDATE(MensualHistórica_desest!O$4,-1),DContriDES!$B$86:$ZZ$149,MensualHistórica_desest!$A31,FALSE)/100</f>
        <v>-0.4352803071252252</v>
      </c>
      <c r="CE31" s="1">
        <v>42675</v>
      </c>
    </row>
    <row r="32" spans="1:83" x14ac:dyDescent="0.25">
      <c r="A32">
        <v>26</v>
      </c>
      <c r="B32" s="8" t="s">
        <v>19</v>
      </c>
      <c r="C32" s="44">
        <f ca="1">HLOOKUP(C$4,DContriDES!$B$195:$ZZ$235,MensualHistórica_desest!$A32,FALSE)*HLOOKUP(EDATE(MensualHistórica_desest!C$4,-1),DContriDES!$B$86:$ZZ$149,MensualHistórica_desest!$A32,FALSE)/100</f>
        <v>-3.3056026169084583E-3</v>
      </c>
      <c r="D32" s="44">
        <f ca="1">HLOOKUP(D$4,DContriDES!$B$195:$ZZ$235,MensualHistórica_desest!$A32,FALSE)*HLOOKUP(EDATE(MensualHistórica_desest!D$4,-1),DContriDES!$B$86:$ZZ$149,MensualHistórica_desest!$A32,FALSE)/100</f>
        <v>6.1669441108568581E-3</v>
      </c>
      <c r="E32" s="44">
        <f ca="1">HLOOKUP(E$4,DContriDES!$B$195:$ZZ$235,MensualHistórica_desest!$A32,FALSE)*HLOOKUP(EDATE(MensualHistórica_desest!E$4,-1),DContriDES!$B$86:$ZZ$149,MensualHistórica_desest!$A32,FALSE)/100</f>
        <v>-1.5817828853320014E-2</v>
      </c>
      <c r="F32" s="44">
        <f ca="1">HLOOKUP(F$4,DContriDES!$B$195:$ZZ$235,MensualHistórica_desest!$A32,FALSE)*HLOOKUP(EDATE(MensualHistórica_desest!F$4,-1),DContriDES!$B$86:$ZZ$149,MensualHistórica_desest!$A32,FALSE)/100</f>
        <v>-2.2318187769078342E-2</v>
      </c>
      <c r="G32" s="44">
        <f ca="1">HLOOKUP(G$4,DContriDES!$B$195:$ZZ$235,MensualHistórica_desest!$A32,FALSE)*HLOOKUP(EDATE(MensualHistórica_desest!G$4,-1),DContriDES!$B$86:$ZZ$149,MensualHistórica_desest!$A32,FALSE)/100</f>
        <v>-1.2372707462382266E-2</v>
      </c>
      <c r="H32" s="44">
        <f ca="1">HLOOKUP(H$4,DContriDES!$B$195:$ZZ$235,MensualHistórica_desest!$A32,FALSE)*HLOOKUP(EDATE(MensualHistórica_desest!H$4,-1),DContriDES!$B$86:$ZZ$149,MensualHistórica_desest!$A32,FALSE)/100</f>
        <v>-1.7241226756455183E-3</v>
      </c>
      <c r="I32" s="44">
        <f ca="1">HLOOKUP(I$4,DContriDES!$B$195:$ZZ$235,MensualHistórica_desest!$A32,FALSE)*HLOOKUP(EDATE(MensualHistórica_desest!I$4,-1),DContriDES!$B$86:$ZZ$149,MensualHistórica_desest!$A32,FALSE)/100</f>
        <v>1.450138034508603E-2</v>
      </c>
      <c r="J32" s="44">
        <f ca="1">HLOOKUP(J$4,DContriDES!$B$195:$ZZ$235,MensualHistórica_desest!$A32,FALSE)*HLOOKUP(EDATE(MensualHistórica_desest!J$4,-1),DContriDES!$B$86:$ZZ$149,MensualHistórica_desest!$A32,FALSE)/100</f>
        <v>-2.2778475063542494E-4</v>
      </c>
      <c r="K32" s="44">
        <f ca="1">HLOOKUP(K$4,DContriDES!$B$195:$ZZ$235,MensualHistórica_desest!$A32,FALSE)*HLOOKUP(EDATE(MensualHistórica_desest!K$4,-1),DContriDES!$B$86:$ZZ$149,MensualHistórica_desest!$A32,FALSE)/100</f>
        <v>-1.2278078858518157E-2</v>
      </c>
      <c r="L32" s="44">
        <f ca="1">HLOOKUP(L$4,DContriDES!$B$195:$ZZ$235,MensualHistórica_desest!$A32,FALSE)*HLOOKUP(EDATE(MensualHistórica_desest!L$4,-1),DContriDES!$B$86:$ZZ$149,MensualHistórica_desest!$A32,FALSE)/100</f>
        <v>6.946030421992282E-3</v>
      </c>
      <c r="M32" s="44">
        <f ca="1">HLOOKUP(M$4,DContriDES!$B$195:$ZZ$235,MensualHistórica_desest!$A32,FALSE)*HLOOKUP(EDATE(MensualHistórica_desest!M$4,-1),DContriDES!$B$86:$ZZ$149,MensualHistórica_desest!$A32,FALSE)/100</f>
        <v>1.5716807094979625E-3</v>
      </c>
      <c r="N32" s="20">
        <f ca="1">HLOOKUP(N$4,DContriDES!$B$195:$ZZ$235,MensualHistórica_desest!$A32,FALSE)*HLOOKUP(EDATE(MensualHistórica_desest!N$4,-1),DContriDES!$B$86:$ZZ$149,MensualHistórica_desest!$A32,FALSE)/100</f>
        <v>6.1647813115896163E-3</v>
      </c>
      <c r="O32" s="44">
        <f ca="1">HLOOKUP(O$4,DContriDES!$B$195:$ZZ$235,MensualHistórica_desest!$A32,FALSE)*HLOOKUP(EDATE(MensualHistórica_desest!O$4,-1),DContriDES!$B$86:$ZZ$149,MensualHistórica_desest!$A32,FALSE)/100</f>
        <v>-0.60946325782317656</v>
      </c>
      <c r="CE32" s="1">
        <v>42705</v>
      </c>
    </row>
    <row r="33" spans="1:83" x14ac:dyDescent="0.25">
      <c r="A33">
        <v>27</v>
      </c>
      <c r="B33" s="9" t="s">
        <v>20</v>
      </c>
      <c r="C33" s="45">
        <f ca="1">HLOOKUP(C$4,DContriDES!$B$195:$ZZ$235,MensualHistórica_desest!$A33,FALSE)*HLOOKUP(EDATE(MensualHistórica_desest!C$4,-1),DContriDES!$B$86:$ZZ$149,MensualHistórica_desest!$A33,FALSE)/100</f>
        <v>2.95978871835114E-2</v>
      </c>
      <c r="D33" s="45">
        <f ca="1">HLOOKUP(D$4,DContriDES!$B$195:$ZZ$235,MensualHistórica_desest!$A33,FALSE)*HLOOKUP(EDATE(MensualHistórica_desest!D$4,-1),DContriDES!$B$86:$ZZ$149,MensualHistórica_desest!$A33,FALSE)/100</f>
        <v>2.1482975448465381E-2</v>
      </c>
      <c r="E33" s="45">
        <f ca="1">HLOOKUP(E$4,DContriDES!$B$195:$ZZ$235,MensualHistórica_desest!$A33,FALSE)*HLOOKUP(EDATE(MensualHistórica_desest!E$4,-1),DContriDES!$B$86:$ZZ$149,MensualHistórica_desest!$A33,FALSE)/100</f>
        <v>-8.4956805341790537E-2</v>
      </c>
      <c r="F33" s="45">
        <f ca="1">HLOOKUP(F$4,DContriDES!$B$195:$ZZ$235,MensualHistórica_desest!$A33,FALSE)*HLOOKUP(EDATE(MensualHistórica_desest!F$4,-1),DContriDES!$B$86:$ZZ$149,MensualHistórica_desest!$A33,FALSE)/100</f>
        <v>2.6094308693678504E-2</v>
      </c>
      <c r="G33" s="45">
        <f ca="1">HLOOKUP(G$4,DContriDES!$B$195:$ZZ$235,MensualHistórica_desest!$A33,FALSE)*HLOOKUP(EDATE(MensualHistórica_desest!G$4,-1),DContriDES!$B$86:$ZZ$149,MensualHistórica_desest!$A33,FALSE)/100</f>
        <v>-1.7400530568988267E-2</v>
      </c>
      <c r="H33" s="45">
        <f ca="1">HLOOKUP(H$4,DContriDES!$B$195:$ZZ$235,MensualHistórica_desest!$A33,FALSE)*HLOOKUP(EDATE(MensualHistórica_desest!H$4,-1),DContriDES!$B$86:$ZZ$149,MensualHistórica_desest!$A33,FALSE)/100</f>
        <v>-1.6568726884590643E-2</v>
      </c>
      <c r="I33" s="45">
        <f ca="1">HLOOKUP(I$4,DContriDES!$B$195:$ZZ$235,MensualHistórica_desest!$A33,FALSE)*HLOOKUP(EDATE(MensualHistórica_desest!I$4,-1),DContriDES!$B$86:$ZZ$149,MensualHistórica_desest!$A33,FALSE)/100</f>
        <v>-4.5792464045129747E-3</v>
      </c>
      <c r="J33" s="45">
        <f ca="1">HLOOKUP(J$4,DContriDES!$B$195:$ZZ$235,MensualHistórica_desest!$A33,FALSE)*HLOOKUP(EDATE(MensualHistórica_desest!J$4,-1),DContriDES!$B$86:$ZZ$149,MensualHistórica_desest!$A33,FALSE)/100</f>
        <v>-3.0802181903087669E-2</v>
      </c>
      <c r="K33" s="45">
        <f ca="1">HLOOKUP(K$4,DContriDES!$B$195:$ZZ$235,MensualHistórica_desest!$A33,FALSE)*HLOOKUP(EDATE(MensualHistórica_desest!K$4,-1),DContriDES!$B$86:$ZZ$149,MensualHistórica_desest!$A33,FALSE)/100</f>
        <v>-9.8883333499906885E-5</v>
      </c>
      <c r="L33" s="45">
        <f ca="1">HLOOKUP(L$4,DContriDES!$B$195:$ZZ$235,MensualHistórica_desest!$A33,FALSE)*HLOOKUP(EDATE(MensualHistórica_desest!L$4,-1),DContriDES!$B$86:$ZZ$149,MensualHistórica_desest!$A33,FALSE)/100</f>
        <v>2.2755996369972154E-2</v>
      </c>
      <c r="M33" s="45">
        <f ca="1">HLOOKUP(M$4,DContriDES!$B$195:$ZZ$235,MensualHistórica_desest!$A33,FALSE)*HLOOKUP(EDATE(MensualHistórica_desest!M$4,-1),DContriDES!$B$86:$ZZ$149,MensualHistórica_desest!$A33,FALSE)/100</f>
        <v>-8.1082693694976161E-3</v>
      </c>
      <c r="N33" s="21">
        <f ca="1">HLOOKUP(N$4,DContriDES!$B$195:$ZZ$235,MensualHistórica_desest!$A33,FALSE)*HLOOKUP(EDATE(MensualHistórica_desest!N$4,-1),DContriDES!$B$86:$ZZ$149,MensualHistórica_desest!$A33,FALSE)/100</f>
        <v>-1.9917406249144207E-2</v>
      </c>
      <c r="O33" s="45">
        <f ca="1">HLOOKUP(O$4,DContriDES!$B$195:$ZZ$235,MensualHistórica_desest!$A33,FALSE)*HLOOKUP(EDATE(MensualHistórica_desest!O$4,-1),DContriDES!$B$86:$ZZ$149,MensualHistórica_desest!$A33,FALSE)/100</f>
        <v>-1.900659176768305</v>
      </c>
      <c r="CE33" s="1">
        <v>42736</v>
      </c>
    </row>
    <row r="34" spans="1:83" x14ac:dyDescent="0.25">
      <c r="A34">
        <v>28</v>
      </c>
      <c r="B34" s="8" t="s">
        <v>21</v>
      </c>
      <c r="C34" s="44">
        <f ca="1">HLOOKUP(C$4,DContriDES!$B$195:$ZZ$235,MensualHistórica_desest!$A34,FALSE)*HLOOKUP(EDATE(MensualHistórica_desest!C$4,-1),DContriDES!$B$86:$ZZ$149,MensualHistórica_desest!$A34,FALSE)/100</f>
        <v>-3.303124176585942E-2</v>
      </c>
      <c r="D34" s="44">
        <f ca="1">HLOOKUP(D$4,DContriDES!$B$195:$ZZ$235,MensualHistórica_desest!$A34,FALSE)*HLOOKUP(EDATE(MensualHistórica_desest!D$4,-1),DContriDES!$B$86:$ZZ$149,MensualHistórica_desest!$A34,FALSE)/100</f>
        <v>6.6484399316527939E-3</v>
      </c>
      <c r="E34" s="44">
        <f ca="1">HLOOKUP(E$4,DContriDES!$B$195:$ZZ$235,MensualHistórica_desest!$A34,FALSE)*HLOOKUP(EDATE(MensualHistórica_desest!E$4,-1),DContriDES!$B$86:$ZZ$149,MensualHistórica_desest!$A34,FALSE)/100</f>
        <v>-1.7691656194461888E-2</v>
      </c>
      <c r="F34" s="44">
        <f ca="1">HLOOKUP(F$4,DContriDES!$B$195:$ZZ$235,MensualHistórica_desest!$A34,FALSE)*HLOOKUP(EDATE(MensualHistórica_desest!F$4,-1),DContriDES!$B$86:$ZZ$149,MensualHistórica_desest!$A34,FALSE)/100</f>
        <v>2.3383496837967601E-3</v>
      </c>
      <c r="G34" s="44">
        <f ca="1">HLOOKUP(G$4,DContriDES!$B$195:$ZZ$235,MensualHistórica_desest!$A34,FALSE)*HLOOKUP(EDATE(MensualHistórica_desest!G$4,-1),DContriDES!$B$86:$ZZ$149,MensualHistórica_desest!$A34,FALSE)/100</f>
        <v>2.1313629454548493E-3</v>
      </c>
      <c r="H34" s="44">
        <f ca="1">HLOOKUP(H$4,DContriDES!$B$195:$ZZ$235,MensualHistórica_desest!$A34,FALSE)*HLOOKUP(EDATE(MensualHistórica_desest!H$4,-1),DContriDES!$B$86:$ZZ$149,MensualHistórica_desest!$A34,FALSE)/100</f>
        <v>-2.1762938639952184E-2</v>
      </c>
      <c r="I34" s="44">
        <f ca="1">HLOOKUP(I$4,DContriDES!$B$195:$ZZ$235,MensualHistórica_desest!$A34,FALSE)*HLOOKUP(EDATE(MensualHistórica_desest!I$4,-1),DContriDES!$B$86:$ZZ$149,MensualHistórica_desest!$A34,FALSE)/100</f>
        <v>-6.5237419569134335E-3</v>
      </c>
      <c r="J34" s="44">
        <f ca="1">HLOOKUP(J$4,DContriDES!$B$195:$ZZ$235,MensualHistórica_desest!$A34,FALSE)*HLOOKUP(EDATE(MensualHistórica_desest!J$4,-1),DContriDES!$B$86:$ZZ$149,MensualHistórica_desest!$A34,FALSE)/100</f>
        <v>4.1333676986194216E-3</v>
      </c>
      <c r="K34" s="44">
        <f ca="1">HLOOKUP(K$4,DContriDES!$B$195:$ZZ$235,MensualHistórica_desest!$A34,FALSE)*HLOOKUP(EDATE(MensualHistórica_desest!K$4,-1),DContriDES!$B$86:$ZZ$149,MensualHistórica_desest!$A34,FALSE)/100</f>
        <v>-5.6998661987166886E-3</v>
      </c>
      <c r="L34" s="44">
        <f ca="1">HLOOKUP(L$4,DContriDES!$B$195:$ZZ$235,MensualHistórica_desest!$A34,FALSE)*HLOOKUP(EDATE(MensualHistórica_desest!L$4,-1),DContriDES!$B$86:$ZZ$149,MensualHistórica_desest!$A34,FALSE)/100</f>
        <v>6.6093132882622356E-3</v>
      </c>
      <c r="M34" s="44">
        <f ca="1">HLOOKUP(M$4,DContriDES!$B$195:$ZZ$235,MensualHistórica_desest!$A34,FALSE)*HLOOKUP(EDATE(MensualHistórica_desest!M$4,-1),DContriDES!$B$86:$ZZ$149,MensualHistórica_desest!$A34,FALSE)/100</f>
        <v>1.3985362301549396E-2</v>
      </c>
      <c r="N34" s="20">
        <f ca="1">HLOOKUP(N$4,DContriDES!$B$195:$ZZ$235,MensualHistórica_desest!$A34,FALSE)*HLOOKUP(EDATE(MensualHistórica_desest!N$4,-1),DContriDES!$B$86:$ZZ$149,MensualHistórica_desest!$A34,FALSE)/100</f>
        <v>-2.3952326623160887E-2</v>
      </c>
      <c r="O34" s="44">
        <f ca="1">HLOOKUP(O$4,DContriDES!$B$195:$ZZ$235,MensualHistórica_desest!$A34,FALSE)*HLOOKUP(EDATE(MensualHistórica_desest!O$4,-1),DContriDES!$B$86:$ZZ$149,MensualHistórica_desest!$A34,FALSE)/100</f>
        <v>-0.44073111499920864</v>
      </c>
      <c r="CE34" s="1">
        <v>42767</v>
      </c>
    </row>
    <row r="35" spans="1:83" x14ac:dyDescent="0.25">
      <c r="A35">
        <v>29</v>
      </c>
      <c r="B35" s="9" t="s">
        <v>22</v>
      </c>
      <c r="C35" s="45">
        <f ca="1">HLOOKUP(C$4,DContriDES!$B$195:$ZZ$235,MensualHistórica_desest!$A35,FALSE)*HLOOKUP(EDATE(MensualHistórica_desest!C$4,-1),DContriDES!$B$86:$ZZ$149,MensualHistórica_desest!$A35,FALSE)/100</f>
        <v>-0.15010243141035207</v>
      </c>
      <c r="D35" s="45">
        <f ca="1">HLOOKUP(D$4,DContriDES!$B$195:$ZZ$235,MensualHistórica_desest!$A35,FALSE)*HLOOKUP(EDATE(MensualHistórica_desest!D$4,-1),DContriDES!$B$86:$ZZ$149,MensualHistórica_desest!$A35,FALSE)/100</f>
        <v>0.15581466352195716</v>
      </c>
      <c r="E35" s="45">
        <f ca="1">HLOOKUP(E$4,DContriDES!$B$195:$ZZ$235,MensualHistórica_desest!$A35,FALSE)*HLOOKUP(EDATE(MensualHistórica_desest!E$4,-1),DContriDES!$B$86:$ZZ$149,MensualHistórica_desest!$A35,FALSE)/100</f>
        <v>-4.4731837498537076E-2</v>
      </c>
      <c r="F35" s="45">
        <f ca="1">HLOOKUP(F$4,DContriDES!$B$195:$ZZ$235,MensualHistórica_desest!$A35,FALSE)*HLOOKUP(EDATE(MensualHistórica_desest!F$4,-1),DContriDES!$B$86:$ZZ$149,MensualHistórica_desest!$A35,FALSE)/100</f>
        <v>0.24351229148561257</v>
      </c>
      <c r="G35" s="45">
        <f ca="1">HLOOKUP(G$4,DContriDES!$B$195:$ZZ$235,MensualHistórica_desest!$A35,FALSE)*HLOOKUP(EDATE(MensualHistórica_desest!G$4,-1),DContriDES!$B$86:$ZZ$149,MensualHistórica_desest!$A35,FALSE)/100</f>
        <v>0.2848967242937237</v>
      </c>
      <c r="H35" s="45">
        <f ca="1">HLOOKUP(H$4,DContriDES!$B$195:$ZZ$235,MensualHistórica_desest!$A35,FALSE)*HLOOKUP(EDATE(MensualHistórica_desest!H$4,-1),DContriDES!$B$86:$ZZ$149,MensualHistórica_desest!$A35,FALSE)/100</f>
        <v>0.34621297130802231</v>
      </c>
      <c r="I35" s="45">
        <f ca="1">HLOOKUP(I$4,DContriDES!$B$195:$ZZ$235,MensualHistórica_desest!$A35,FALSE)*HLOOKUP(EDATE(MensualHistórica_desest!I$4,-1),DContriDES!$B$86:$ZZ$149,MensualHistórica_desest!$A35,FALSE)/100</f>
        <v>-0.22922394735194287</v>
      </c>
      <c r="J35" s="45">
        <f ca="1">HLOOKUP(J$4,DContriDES!$B$195:$ZZ$235,MensualHistórica_desest!$A35,FALSE)*HLOOKUP(EDATE(MensualHistórica_desest!J$4,-1),DContriDES!$B$86:$ZZ$149,MensualHistórica_desest!$A35,FALSE)/100</f>
        <v>4.9956665547777187E-3</v>
      </c>
      <c r="K35" s="45">
        <f ca="1">HLOOKUP(K$4,DContriDES!$B$195:$ZZ$235,MensualHistórica_desest!$A35,FALSE)*HLOOKUP(EDATE(MensualHistórica_desest!K$4,-1),DContriDES!$B$86:$ZZ$149,MensualHistórica_desest!$A35,FALSE)/100</f>
        <v>0.3282368866332554</v>
      </c>
      <c r="L35" s="45">
        <f ca="1">HLOOKUP(L$4,DContriDES!$B$195:$ZZ$235,MensualHistórica_desest!$A35,FALSE)*HLOOKUP(EDATE(MensualHistórica_desest!L$4,-1),DContriDES!$B$86:$ZZ$149,MensualHistórica_desest!$A35,FALSE)/100</f>
        <v>0.24918414382885615</v>
      </c>
      <c r="M35" s="45">
        <f ca="1">HLOOKUP(M$4,DContriDES!$B$195:$ZZ$235,MensualHistórica_desest!$A35,FALSE)*HLOOKUP(EDATE(MensualHistórica_desest!M$4,-1),DContriDES!$B$86:$ZZ$149,MensualHistórica_desest!$A35,FALSE)/100</f>
        <v>0.37145064528325894</v>
      </c>
      <c r="N35" s="21">
        <f ca="1">HLOOKUP(N$4,DContriDES!$B$195:$ZZ$235,MensualHistórica_desest!$A35,FALSE)*HLOOKUP(EDATE(MensualHistórica_desest!N$4,-1),DContriDES!$B$86:$ZZ$149,MensualHistórica_desest!$A35,FALSE)/100</f>
        <v>-0.14142217571558577</v>
      </c>
      <c r="O35" s="45">
        <f ca="1">HLOOKUP(O$4,DContriDES!$B$195:$ZZ$235,MensualHistórica_desest!$A35,FALSE)*HLOOKUP(EDATE(MensualHistórica_desest!O$4,-1),DContriDES!$B$86:$ZZ$149,MensualHistórica_desest!$A35,FALSE)/100</f>
        <v>-5.6390144804623086</v>
      </c>
      <c r="CE35" s="1">
        <v>42795</v>
      </c>
    </row>
    <row r="36" spans="1:83" x14ac:dyDescent="0.25">
      <c r="A36">
        <v>30</v>
      </c>
      <c r="B36" s="8" t="s">
        <v>23</v>
      </c>
      <c r="C36" s="44">
        <f ca="1">HLOOKUP(C$4,DContriDES!$B$195:$ZZ$235,MensualHistórica_desest!$A36,FALSE)*HLOOKUP(EDATE(MensualHistórica_desest!C$4,-1),DContriDES!$B$86:$ZZ$149,MensualHistórica_desest!$A36,FALSE)/100</f>
        <v>-4.4880005023792087E-2</v>
      </c>
      <c r="D36" s="44">
        <f ca="1">HLOOKUP(D$4,DContriDES!$B$195:$ZZ$235,MensualHistórica_desest!$A36,FALSE)*HLOOKUP(EDATE(MensualHistórica_desest!D$4,-1),DContriDES!$B$86:$ZZ$149,MensualHistórica_desest!$A36,FALSE)/100</f>
        <v>0.14300095682427005</v>
      </c>
      <c r="E36" s="44">
        <f ca="1">HLOOKUP(E$4,DContriDES!$B$195:$ZZ$235,MensualHistórica_desest!$A36,FALSE)*HLOOKUP(EDATE(MensualHistórica_desest!E$4,-1),DContriDES!$B$86:$ZZ$149,MensualHistórica_desest!$A36,FALSE)/100</f>
        <v>-0.19053964512551677</v>
      </c>
      <c r="F36" s="44">
        <f ca="1">HLOOKUP(F$4,DContriDES!$B$195:$ZZ$235,MensualHistórica_desest!$A36,FALSE)*HLOOKUP(EDATE(MensualHistórica_desest!F$4,-1),DContriDES!$B$86:$ZZ$149,MensualHistórica_desest!$A36,FALSE)/100</f>
        <v>-9.0247503039201482E-2</v>
      </c>
      <c r="G36" s="44">
        <f ca="1">HLOOKUP(G$4,DContriDES!$B$195:$ZZ$235,MensualHistórica_desest!$A36,FALSE)*HLOOKUP(EDATE(MensualHistórica_desest!G$4,-1),DContriDES!$B$86:$ZZ$149,MensualHistórica_desest!$A36,FALSE)/100</f>
        <v>1.6341222203750269E-2</v>
      </c>
      <c r="H36" s="44">
        <f ca="1">HLOOKUP(H$4,DContriDES!$B$195:$ZZ$235,MensualHistórica_desest!$A36,FALSE)*HLOOKUP(EDATE(MensualHistórica_desest!H$4,-1),DContriDES!$B$86:$ZZ$149,MensualHistórica_desest!$A36,FALSE)/100</f>
        <v>-0.1021103104385587</v>
      </c>
      <c r="I36" s="44">
        <f ca="1">HLOOKUP(I$4,DContriDES!$B$195:$ZZ$235,MensualHistórica_desest!$A36,FALSE)*HLOOKUP(EDATE(MensualHistórica_desest!I$4,-1),DContriDES!$B$86:$ZZ$149,MensualHistórica_desest!$A36,FALSE)/100</f>
        <v>7.9543417445350637E-2</v>
      </c>
      <c r="J36" s="44">
        <f ca="1">HLOOKUP(J$4,DContriDES!$B$195:$ZZ$235,MensualHistórica_desest!$A36,FALSE)*HLOOKUP(EDATE(MensualHistórica_desest!J$4,-1),DContriDES!$B$86:$ZZ$149,MensualHistórica_desest!$A36,FALSE)/100</f>
        <v>-1.2050153595028661E-2</v>
      </c>
      <c r="K36" s="44">
        <f ca="1">HLOOKUP(K$4,DContriDES!$B$195:$ZZ$235,MensualHistórica_desest!$A36,FALSE)*HLOOKUP(EDATE(MensualHistórica_desest!K$4,-1),DContriDES!$B$86:$ZZ$149,MensualHistórica_desest!$A36,FALSE)/100</f>
        <v>-5.0223003763025631E-2</v>
      </c>
      <c r="L36" s="44">
        <f ca="1">HLOOKUP(L$4,DContriDES!$B$195:$ZZ$235,MensualHistórica_desest!$A36,FALSE)*HLOOKUP(EDATE(MensualHistórica_desest!L$4,-1),DContriDES!$B$86:$ZZ$149,MensualHistórica_desest!$A36,FALSE)/100</f>
        <v>-4.5845394061363294E-2</v>
      </c>
      <c r="M36" s="44">
        <f ca="1">HLOOKUP(M$4,DContriDES!$B$195:$ZZ$235,MensualHistórica_desest!$A36,FALSE)*HLOOKUP(EDATE(MensualHistórica_desest!M$4,-1),DContriDES!$B$86:$ZZ$149,MensualHistórica_desest!$A36,FALSE)/100</f>
        <v>6.303644585915355E-2</v>
      </c>
      <c r="N36" s="20">
        <f ca="1">HLOOKUP(N$4,DContriDES!$B$195:$ZZ$235,MensualHistórica_desest!$A36,FALSE)*HLOOKUP(EDATE(MensualHistórica_desest!N$4,-1),DContriDES!$B$86:$ZZ$149,MensualHistórica_desest!$A36,FALSE)/100</f>
        <v>-0.12929611149513126</v>
      </c>
      <c r="O36" s="44">
        <f ca="1">HLOOKUP(O$4,DContriDES!$B$195:$ZZ$235,MensualHistórica_desest!$A36,FALSE)*HLOOKUP(EDATE(MensualHistórica_desest!O$4,-1),DContriDES!$B$86:$ZZ$149,MensualHistórica_desest!$A36,FALSE)/100</f>
        <v>-6.8521503132015757</v>
      </c>
      <c r="CE36" s="1">
        <v>42826</v>
      </c>
    </row>
    <row r="37" spans="1:83" x14ac:dyDescent="0.25">
      <c r="A37">
        <v>31</v>
      </c>
      <c r="B37" s="9" t="s">
        <v>24</v>
      </c>
      <c r="C37" s="45">
        <f ca="1">HLOOKUP(C$4,DContriDES!$B$195:$ZZ$235,MensualHistórica_desest!$A37,FALSE)*HLOOKUP(EDATE(MensualHistórica_desest!C$4,-1),DContriDES!$B$86:$ZZ$149,MensualHistórica_desest!$A37,FALSE)/100</f>
        <v>5.9949800982944924E-2</v>
      </c>
      <c r="D37" s="45">
        <f ca="1">HLOOKUP(D$4,DContriDES!$B$195:$ZZ$235,MensualHistórica_desest!$A37,FALSE)*HLOOKUP(EDATE(MensualHistórica_desest!D$4,-1),DContriDES!$B$86:$ZZ$149,MensualHistórica_desest!$A37,FALSE)/100</f>
        <v>1.94826112160165E-2</v>
      </c>
      <c r="E37" s="45">
        <f ca="1">HLOOKUP(E$4,DContriDES!$B$195:$ZZ$235,MensualHistórica_desest!$A37,FALSE)*HLOOKUP(EDATE(MensualHistórica_desest!E$4,-1),DContriDES!$B$86:$ZZ$149,MensualHistórica_desest!$A37,FALSE)/100</f>
        <v>-5.6335436880602156E-2</v>
      </c>
      <c r="F37" s="45">
        <f ca="1">HLOOKUP(F$4,DContriDES!$B$195:$ZZ$235,MensualHistórica_desest!$A37,FALSE)*HLOOKUP(EDATE(MensualHistórica_desest!F$4,-1),DContriDES!$B$86:$ZZ$149,MensualHistórica_desest!$A37,FALSE)/100</f>
        <v>-1.0147972017925718E-3</v>
      </c>
      <c r="G37" s="45">
        <f ca="1">HLOOKUP(G$4,DContriDES!$B$195:$ZZ$235,MensualHistórica_desest!$A37,FALSE)*HLOOKUP(EDATE(MensualHistórica_desest!G$4,-1),DContriDES!$B$86:$ZZ$149,MensualHistórica_desest!$A37,FALSE)/100</f>
        <v>-5.7563231778687031E-2</v>
      </c>
      <c r="H37" s="45">
        <f ca="1">HLOOKUP(H$4,DContriDES!$B$195:$ZZ$235,MensualHistórica_desest!$A37,FALSE)*HLOOKUP(EDATE(MensualHistórica_desest!H$4,-1),DContriDES!$B$86:$ZZ$149,MensualHistórica_desest!$A37,FALSE)/100</f>
        <v>3.190018197537961E-2</v>
      </c>
      <c r="I37" s="45">
        <f ca="1">HLOOKUP(I$4,DContriDES!$B$195:$ZZ$235,MensualHistórica_desest!$A37,FALSE)*HLOOKUP(EDATE(MensualHistórica_desest!I$4,-1),DContriDES!$B$86:$ZZ$149,MensualHistórica_desest!$A37,FALSE)/100</f>
        <v>-1.0191358257079841E-2</v>
      </c>
      <c r="J37" s="45">
        <f ca="1">HLOOKUP(J$4,DContriDES!$B$195:$ZZ$235,MensualHistórica_desest!$A37,FALSE)*HLOOKUP(EDATE(MensualHistórica_desest!J$4,-1),DContriDES!$B$86:$ZZ$149,MensualHistórica_desest!$A37,FALSE)/100</f>
        <v>3.9718280351327864E-2</v>
      </c>
      <c r="K37" s="45">
        <f ca="1">HLOOKUP(K$4,DContriDES!$B$195:$ZZ$235,MensualHistórica_desest!$A37,FALSE)*HLOOKUP(EDATE(MensualHistórica_desest!K$4,-1),DContriDES!$B$86:$ZZ$149,MensualHistórica_desest!$A37,FALSE)/100</f>
        <v>-9.987820545922E-3</v>
      </c>
      <c r="L37" s="45">
        <f ca="1">HLOOKUP(L$4,DContriDES!$B$195:$ZZ$235,MensualHistórica_desest!$A37,FALSE)*HLOOKUP(EDATE(MensualHistórica_desest!L$4,-1),DContriDES!$B$86:$ZZ$149,MensualHistórica_desest!$A37,FALSE)/100</f>
        <v>-4.4509898992540008E-2</v>
      </c>
      <c r="M37" s="45">
        <f ca="1">HLOOKUP(M$4,DContriDES!$B$195:$ZZ$235,MensualHistórica_desest!$A37,FALSE)*HLOOKUP(EDATE(MensualHistórica_desest!M$4,-1),DContriDES!$B$86:$ZZ$149,MensualHistórica_desest!$A37,FALSE)/100</f>
        <v>1.4833957389964389E-2</v>
      </c>
      <c r="N37" s="21">
        <f ca="1">HLOOKUP(N$4,DContriDES!$B$195:$ZZ$235,MensualHistórica_desest!$A37,FALSE)*HLOOKUP(EDATE(MensualHistórica_desest!N$4,-1),DContriDES!$B$86:$ZZ$149,MensualHistórica_desest!$A37,FALSE)/100</f>
        <v>-8.2727162385673167E-2</v>
      </c>
      <c r="O37" s="45">
        <f ca="1">HLOOKUP(O$4,DContriDES!$B$195:$ZZ$235,MensualHistórica_desest!$A37,FALSE)*HLOOKUP(EDATE(MensualHistórica_desest!O$4,-1),DContriDES!$B$86:$ZZ$149,MensualHistórica_desest!$A37,FALSE)/100</f>
        <v>-3.0297183924573661</v>
      </c>
      <c r="CE37" s="1">
        <v>42856</v>
      </c>
    </row>
    <row r="38" spans="1:83" x14ac:dyDescent="0.25">
      <c r="A38">
        <v>32</v>
      </c>
      <c r="B38" s="8" t="s">
        <v>25</v>
      </c>
      <c r="C38" s="44">
        <f ca="1">HLOOKUP(C$4,DContriDES!$B$195:$ZZ$235,MensualHistórica_desest!$A38,FALSE)*HLOOKUP(EDATE(MensualHistórica_desest!C$4,-1),DContriDES!$B$86:$ZZ$149,MensualHistórica_desest!$A38,FALSE)/100</f>
        <v>1.2963633902698493E-2</v>
      </c>
      <c r="D38" s="44">
        <f ca="1">HLOOKUP(D$4,DContriDES!$B$195:$ZZ$235,MensualHistórica_desest!$A38,FALSE)*HLOOKUP(EDATE(MensualHistórica_desest!D$4,-1),DContriDES!$B$86:$ZZ$149,MensualHistórica_desest!$A38,FALSE)/100</f>
        <v>-1.4333065746026887E-2</v>
      </c>
      <c r="E38" s="44">
        <f ca="1">HLOOKUP(E$4,DContriDES!$B$195:$ZZ$235,MensualHistórica_desest!$A38,FALSE)*HLOOKUP(EDATE(MensualHistórica_desest!E$4,-1),DContriDES!$B$86:$ZZ$149,MensualHistórica_desest!$A38,FALSE)/100</f>
        <v>-1.0788675428260241E-2</v>
      </c>
      <c r="F38" s="44">
        <f ca="1">HLOOKUP(F$4,DContriDES!$B$195:$ZZ$235,MensualHistórica_desest!$A38,FALSE)*HLOOKUP(EDATE(MensualHistórica_desest!F$4,-1),DContriDES!$B$86:$ZZ$149,MensualHistórica_desest!$A38,FALSE)/100</f>
        <v>3.0987782897623325E-2</v>
      </c>
      <c r="G38" s="44">
        <f ca="1">HLOOKUP(G$4,DContriDES!$B$195:$ZZ$235,MensualHistórica_desest!$A38,FALSE)*HLOOKUP(EDATE(MensualHistórica_desest!G$4,-1),DContriDES!$B$86:$ZZ$149,MensualHistórica_desest!$A38,FALSE)/100</f>
        <v>-1.8195286022647812E-3</v>
      </c>
      <c r="H38" s="44">
        <f ca="1">HLOOKUP(H$4,DContriDES!$B$195:$ZZ$235,MensualHistórica_desest!$A38,FALSE)*HLOOKUP(EDATE(MensualHistórica_desest!H$4,-1),DContriDES!$B$86:$ZZ$149,MensualHistórica_desest!$A38,FALSE)/100</f>
        <v>1.828146045758642E-2</v>
      </c>
      <c r="I38" s="44">
        <f ca="1">HLOOKUP(I$4,DContriDES!$B$195:$ZZ$235,MensualHistórica_desest!$A38,FALSE)*HLOOKUP(EDATE(MensualHistórica_desest!I$4,-1),DContriDES!$B$86:$ZZ$149,MensualHistórica_desest!$A38,FALSE)/100</f>
        <v>8.8180159871096876E-3</v>
      </c>
      <c r="J38" s="44">
        <f ca="1">HLOOKUP(J$4,DContriDES!$B$195:$ZZ$235,MensualHistórica_desest!$A38,FALSE)*HLOOKUP(EDATE(MensualHistórica_desest!J$4,-1),DContriDES!$B$86:$ZZ$149,MensualHistórica_desest!$A38,FALSE)/100</f>
        <v>4.9473606575685825E-3</v>
      </c>
      <c r="K38" s="44">
        <f ca="1">HLOOKUP(K$4,DContriDES!$B$195:$ZZ$235,MensualHistórica_desest!$A38,FALSE)*HLOOKUP(EDATE(MensualHistórica_desest!K$4,-1),DContriDES!$B$86:$ZZ$149,MensualHistórica_desest!$A38,FALSE)/100</f>
        <v>-2.03688747426389E-2</v>
      </c>
      <c r="L38" s="44">
        <f ca="1">HLOOKUP(L$4,DContriDES!$B$195:$ZZ$235,MensualHistórica_desest!$A38,FALSE)*HLOOKUP(EDATE(MensualHistórica_desest!L$4,-1),DContriDES!$B$86:$ZZ$149,MensualHistórica_desest!$A38,FALSE)/100</f>
        <v>-9.5415449907189989E-3</v>
      </c>
      <c r="M38" s="44">
        <f ca="1">HLOOKUP(M$4,DContriDES!$B$195:$ZZ$235,MensualHistórica_desest!$A38,FALSE)*HLOOKUP(EDATE(MensualHistórica_desest!M$4,-1),DContriDES!$B$86:$ZZ$149,MensualHistórica_desest!$A38,FALSE)/100</f>
        <v>1.7289618831649745E-2</v>
      </c>
      <c r="N38" s="20">
        <f ca="1">HLOOKUP(N$4,DContriDES!$B$195:$ZZ$235,MensualHistórica_desest!$A38,FALSE)*HLOOKUP(EDATE(MensualHistórica_desest!N$4,-1),DContriDES!$B$86:$ZZ$149,MensualHistórica_desest!$A38,FALSE)/100</f>
        <v>-1.6483929134299045E-2</v>
      </c>
      <c r="O38" s="44">
        <f ca="1">HLOOKUP(O$4,DContriDES!$B$195:$ZZ$235,MensualHistórica_desest!$A38,FALSE)*HLOOKUP(EDATE(MensualHistórica_desest!O$4,-1),DContriDES!$B$86:$ZZ$149,MensualHistórica_desest!$A38,FALSE)/100</f>
        <v>-2.9648748652638393</v>
      </c>
      <c r="CE38" s="1">
        <v>42887</v>
      </c>
    </row>
    <row r="39" spans="1:83" x14ac:dyDescent="0.25">
      <c r="A39">
        <v>33</v>
      </c>
      <c r="B39" s="9" t="s">
        <v>26</v>
      </c>
      <c r="C39" s="45">
        <f ca="1">HLOOKUP(C$4,DContriDES!$B$195:$ZZ$235,MensualHistórica_desest!$A39,FALSE)*HLOOKUP(EDATE(MensualHistórica_desest!C$4,-1),DContriDES!$B$86:$ZZ$149,MensualHistórica_desest!$A39,FALSE)/100</f>
        <v>7.0906653536071437E-2</v>
      </c>
      <c r="D39" s="45">
        <f ca="1">HLOOKUP(D$4,DContriDES!$B$195:$ZZ$235,MensualHistórica_desest!$A39,FALSE)*HLOOKUP(EDATE(MensualHistórica_desest!D$4,-1),DContriDES!$B$86:$ZZ$149,MensualHistórica_desest!$A39,FALSE)/100</f>
        <v>9.0997288599138082E-2</v>
      </c>
      <c r="E39" s="45">
        <f ca="1">HLOOKUP(E$4,DContriDES!$B$195:$ZZ$235,MensualHistórica_desest!$A39,FALSE)*HLOOKUP(EDATE(MensualHistórica_desest!E$4,-1),DContriDES!$B$86:$ZZ$149,MensualHistórica_desest!$A39,FALSE)/100</f>
        <v>-0.14379115019682309</v>
      </c>
      <c r="F39" s="45">
        <f ca="1">HLOOKUP(F$4,DContriDES!$B$195:$ZZ$235,MensualHistórica_desest!$A39,FALSE)*HLOOKUP(EDATE(MensualHistórica_desest!F$4,-1),DContriDES!$B$86:$ZZ$149,MensualHistórica_desest!$A39,FALSE)/100</f>
        <v>7.355000693044389E-2</v>
      </c>
      <c r="G39" s="45">
        <f ca="1">HLOOKUP(G$4,DContriDES!$B$195:$ZZ$235,MensualHistórica_desest!$A39,FALSE)*HLOOKUP(EDATE(MensualHistórica_desest!G$4,-1),DContriDES!$B$86:$ZZ$149,MensualHistórica_desest!$A39,FALSE)/100</f>
        <v>-0.24053580345628472</v>
      </c>
      <c r="H39" s="45">
        <f ca="1">HLOOKUP(H$4,DContriDES!$B$195:$ZZ$235,MensualHistórica_desest!$A39,FALSE)*HLOOKUP(EDATE(MensualHistórica_desest!H$4,-1),DContriDES!$B$86:$ZZ$149,MensualHistórica_desest!$A39,FALSE)/100</f>
        <v>0.22108180767499988</v>
      </c>
      <c r="I39" s="45">
        <f ca="1">HLOOKUP(I$4,DContriDES!$B$195:$ZZ$235,MensualHistórica_desest!$A39,FALSE)*HLOOKUP(EDATE(MensualHistórica_desest!I$4,-1),DContriDES!$B$86:$ZZ$149,MensualHistórica_desest!$A39,FALSE)/100</f>
        <v>5.9174864583190816E-2</v>
      </c>
      <c r="J39" s="45">
        <f ca="1">HLOOKUP(J$4,DContriDES!$B$195:$ZZ$235,MensualHistórica_desest!$A39,FALSE)*HLOOKUP(EDATE(MensualHistórica_desest!J$4,-1),DContriDES!$B$86:$ZZ$149,MensualHistórica_desest!$A39,FALSE)/100</f>
        <v>-5.5226866398041755E-3</v>
      </c>
      <c r="K39" s="45">
        <f ca="1">HLOOKUP(K$4,DContriDES!$B$195:$ZZ$235,MensualHistórica_desest!$A39,FALSE)*HLOOKUP(EDATE(MensualHistórica_desest!K$4,-1),DContriDES!$B$86:$ZZ$149,MensualHistórica_desest!$A39,FALSE)/100</f>
        <v>-2.9252323950664998E-2</v>
      </c>
      <c r="L39" s="45">
        <f ca="1">HLOOKUP(L$4,DContriDES!$B$195:$ZZ$235,MensualHistórica_desest!$A39,FALSE)*HLOOKUP(EDATE(MensualHistórica_desest!L$4,-1),DContriDES!$B$86:$ZZ$149,MensualHistórica_desest!$A39,FALSE)/100</f>
        <v>-0.11647557960918867</v>
      </c>
      <c r="M39" s="45">
        <f ca="1">HLOOKUP(M$4,DContriDES!$B$195:$ZZ$235,MensualHistórica_desest!$A39,FALSE)*HLOOKUP(EDATE(MensualHistórica_desest!M$4,-1),DContriDES!$B$86:$ZZ$149,MensualHistórica_desest!$A39,FALSE)/100</f>
        <v>-0.30343894370430824</v>
      </c>
      <c r="N39" s="21">
        <f ca="1">HLOOKUP(N$4,DContriDES!$B$195:$ZZ$235,MensualHistórica_desest!$A39,FALSE)*HLOOKUP(EDATE(MensualHistórica_desest!N$4,-1),DContriDES!$B$86:$ZZ$149,MensualHistórica_desest!$A39,FALSE)/100</f>
        <v>0.34521426008826056</v>
      </c>
      <c r="O39" s="45">
        <f ca="1">HLOOKUP(O$4,DContriDES!$B$195:$ZZ$235,MensualHistórica_desest!$A39,FALSE)*HLOOKUP(EDATE(MensualHistórica_desest!O$4,-1),DContriDES!$B$86:$ZZ$149,MensualHistórica_desest!$A39,FALSE)/100</f>
        <v>-4.903141129909363</v>
      </c>
      <c r="CE39" s="1">
        <v>42917</v>
      </c>
    </row>
    <row r="40" spans="1:83" x14ac:dyDescent="0.25">
      <c r="A40">
        <v>34</v>
      </c>
      <c r="B40" s="8" t="s">
        <v>27</v>
      </c>
      <c r="C40" s="44">
        <f ca="1">HLOOKUP(C$4,DContriDES!$B$195:$ZZ$235,MensualHistórica_desest!$A40,FALSE)*HLOOKUP(EDATE(MensualHistórica_desest!C$4,-1),DContriDES!$B$86:$ZZ$149,MensualHistórica_desest!$A40,FALSE)/100</f>
        <v>1.6863389341642533E-2</v>
      </c>
      <c r="D40" s="44">
        <f ca="1">HLOOKUP(D$4,DContriDES!$B$195:$ZZ$235,MensualHistórica_desest!$A40,FALSE)*HLOOKUP(EDATE(MensualHistórica_desest!D$4,-1),DContriDES!$B$86:$ZZ$149,MensualHistórica_desest!$A40,FALSE)/100</f>
        <v>0.18642658368736956</v>
      </c>
      <c r="E40" s="44">
        <f ca="1">HLOOKUP(E$4,DContriDES!$B$195:$ZZ$235,MensualHistórica_desest!$A40,FALSE)*HLOOKUP(EDATE(MensualHistórica_desest!E$4,-1),DContriDES!$B$86:$ZZ$149,MensualHistórica_desest!$A40,FALSE)/100</f>
        <v>-0.19400593529326612</v>
      </c>
      <c r="F40" s="44">
        <f ca="1">HLOOKUP(F$4,DContriDES!$B$195:$ZZ$235,MensualHistórica_desest!$A40,FALSE)*HLOOKUP(EDATE(MensualHistórica_desest!F$4,-1),DContriDES!$B$86:$ZZ$149,MensualHistórica_desest!$A40,FALSE)/100</f>
        <v>2.4907084361215689E-2</v>
      </c>
      <c r="G40" s="44">
        <f ca="1">HLOOKUP(G$4,DContriDES!$B$195:$ZZ$235,MensualHistórica_desest!$A40,FALSE)*HLOOKUP(EDATE(MensualHistórica_desest!G$4,-1),DContriDES!$B$86:$ZZ$149,MensualHistórica_desest!$A40,FALSE)/100</f>
        <v>-5.9865648935737842E-2</v>
      </c>
      <c r="H40" s="44">
        <f ca="1">HLOOKUP(H$4,DContriDES!$B$195:$ZZ$235,MensualHistórica_desest!$A40,FALSE)*HLOOKUP(EDATE(MensualHistórica_desest!H$4,-1),DContriDES!$B$86:$ZZ$149,MensualHistórica_desest!$A40,FALSE)/100</f>
        <v>-3.3760032372220555E-2</v>
      </c>
      <c r="I40" s="44">
        <f ca="1">HLOOKUP(I$4,DContriDES!$B$195:$ZZ$235,MensualHistórica_desest!$A40,FALSE)*HLOOKUP(EDATE(MensualHistórica_desest!I$4,-1),DContriDES!$B$86:$ZZ$149,MensualHistórica_desest!$A40,FALSE)/100</f>
        <v>9.6267648064376379E-5</v>
      </c>
      <c r="J40" s="44">
        <f ca="1">HLOOKUP(J$4,DContriDES!$B$195:$ZZ$235,MensualHistórica_desest!$A40,FALSE)*HLOOKUP(EDATE(MensualHistórica_desest!J$4,-1),DContriDES!$B$86:$ZZ$149,MensualHistórica_desest!$A40,FALSE)/100</f>
        <v>-2.7958527260776377E-2</v>
      </c>
      <c r="K40" s="44">
        <f ca="1">HLOOKUP(K$4,DContriDES!$B$195:$ZZ$235,MensualHistórica_desest!$A40,FALSE)*HLOOKUP(EDATE(MensualHistórica_desest!K$4,-1),DContriDES!$B$86:$ZZ$149,MensualHistórica_desest!$A40,FALSE)/100</f>
        <v>-1.6524132569164306E-2</v>
      </c>
      <c r="L40" s="44">
        <f ca="1">HLOOKUP(L$4,DContriDES!$B$195:$ZZ$235,MensualHistórica_desest!$A40,FALSE)*HLOOKUP(EDATE(MensualHistórica_desest!L$4,-1),DContriDES!$B$86:$ZZ$149,MensualHistórica_desest!$A40,FALSE)/100</f>
        <v>3.819160214628569E-2</v>
      </c>
      <c r="M40" s="44">
        <f ca="1">HLOOKUP(M$4,DContriDES!$B$195:$ZZ$235,MensualHistórica_desest!$A40,FALSE)*HLOOKUP(EDATE(MensualHistórica_desest!M$4,-1),DContriDES!$B$86:$ZZ$149,MensualHistórica_desest!$A40,FALSE)/100</f>
        <v>-2.1047311582321968E-2</v>
      </c>
      <c r="N40" s="20">
        <f ca="1">HLOOKUP(N$4,DContriDES!$B$195:$ZZ$235,MensualHistórica_desest!$A40,FALSE)*HLOOKUP(EDATE(MensualHistórica_desest!N$4,-1),DContriDES!$B$86:$ZZ$149,MensualHistórica_desest!$A40,FALSE)/100</f>
        <v>-3.659090126434842E-2</v>
      </c>
      <c r="O40" s="44">
        <f ca="1">HLOOKUP(O$4,DContriDES!$B$195:$ZZ$235,MensualHistórica_desest!$A40,FALSE)*HLOOKUP(EDATE(MensualHistórica_desest!O$4,-1),DContriDES!$B$86:$ZZ$149,MensualHistórica_desest!$A40,FALSE)/100</f>
        <v>-3.0094756047953397</v>
      </c>
      <c r="CE40" s="1">
        <v>42948</v>
      </c>
    </row>
    <row r="41" spans="1:83" x14ac:dyDescent="0.25">
      <c r="A41">
        <v>35</v>
      </c>
      <c r="B41" s="9" t="s">
        <v>28</v>
      </c>
      <c r="C41" s="45">
        <f ca="1">HLOOKUP(C$4,DContriDES!$B$195:$ZZ$235,MensualHistórica_desest!$A41,FALSE)*HLOOKUP(EDATE(MensualHistórica_desest!C$4,-1),DContriDES!$B$86:$ZZ$149,MensualHistórica_desest!$A41,FALSE)/100</f>
        <v>-0.16733174220532668</v>
      </c>
      <c r="D41" s="45">
        <f ca="1">HLOOKUP(D$4,DContriDES!$B$195:$ZZ$235,MensualHistórica_desest!$A41,FALSE)*HLOOKUP(EDATE(MensualHistórica_desest!D$4,-1),DContriDES!$B$86:$ZZ$149,MensualHistórica_desest!$A41,FALSE)/100</f>
        <v>0.21308606790477724</v>
      </c>
      <c r="E41" s="45">
        <f ca="1">HLOOKUP(E$4,DContriDES!$B$195:$ZZ$235,MensualHistórica_desest!$A41,FALSE)*HLOOKUP(EDATE(MensualHistórica_desest!E$4,-1),DContriDES!$B$86:$ZZ$149,MensualHistórica_desest!$A41,FALSE)/100</f>
        <v>5.9572262532948735E-2</v>
      </c>
      <c r="F41" s="45">
        <f ca="1">HLOOKUP(F$4,DContriDES!$B$195:$ZZ$235,MensualHistórica_desest!$A41,FALSE)*HLOOKUP(EDATE(MensualHistórica_desest!F$4,-1),DContriDES!$B$86:$ZZ$149,MensualHistórica_desest!$A41,FALSE)/100</f>
        <v>-1.8585204953061134E-2</v>
      </c>
      <c r="G41" s="45">
        <f ca="1">HLOOKUP(G$4,DContriDES!$B$195:$ZZ$235,MensualHistórica_desest!$A41,FALSE)*HLOOKUP(EDATE(MensualHistórica_desest!G$4,-1),DContriDES!$B$86:$ZZ$149,MensualHistórica_desest!$A41,FALSE)/100</f>
        <v>-1.1242186688473927E-2</v>
      </c>
      <c r="H41" s="45">
        <f ca="1">HLOOKUP(H$4,DContriDES!$B$195:$ZZ$235,MensualHistórica_desest!$A41,FALSE)*HLOOKUP(EDATE(MensualHistórica_desest!H$4,-1),DContriDES!$B$86:$ZZ$149,MensualHistórica_desest!$A41,FALSE)/100</f>
        <v>-5.5256573917101405E-2</v>
      </c>
      <c r="I41" s="45">
        <f ca="1">HLOOKUP(I$4,DContriDES!$B$195:$ZZ$235,MensualHistórica_desest!$A41,FALSE)*HLOOKUP(EDATE(MensualHistórica_desest!I$4,-1),DContriDES!$B$86:$ZZ$149,MensualHistórica_desest!$A41,FALSE)/100</f>
        <v>3.368380348316044E-2</v>
      </c>
      <c r="J41" s="45">
        <f ca="1">HLOOKUP(J$4,DContriDES!$B$195:$ZZ$235,MensualHistórica_desest!$A41,FALSE)*HLOOKUP(EDATE(MensualHistórica_desest!J$4,-1),DContriDES!$B$86:$ZZ$149,MensualHistórica_desest!$A41,FALSE)/100</f>
        <v>-2.6091685280046666E-2</v>
      </c>
      <c r="K41" s="45">
        <f ca="1">HLOOKUP(K$4,DContriDES!$B$195:$ZZ$235,MensualHistórica_desest!$A41,FALSE)*HLOOKUP(EDATE(MensualHistórica_desest!K$4,-1),DContriDES!$B$86:$ZZ$149,MensualHistórica_desest!$A41,FALSE)/100</f>
        <v>0.15659618231206657</v>
      </c>
      <c r="L41" s="45">
        <f ca="1">HLOOKUP(L$4,DContriDES!$B$195:$ZZ$235,MensualHistórica_desest!$A41,FALSE)*HLOOKUP(EDATE(MensualHistórica_desest!L$4,-1),DContriDES!$B$86:$ZZ$149,MensualHistórica_desest!$A41,FALSE)/100</f>
        <v>-0.16102377228559311</v>
      </c>
      <c r="M41" s="45">
        <f ca="1">HLOOKUP(M$4,DContriDES!$B$195:$ZZ$235,MensualHistórica_desest!$A41,FALSE)*HLOOKUP(EDATE(MensualHistórica_desest!M$4,-1),DContriDES!$B$86:$ZZ$149,MensualHistórica_desest!$A41,FALSE)/100</f>
        <v>-0.1568065184410444</v>
      </c>
      <c r="N41" s="21">
        <f ca="1">HLOOKUP(N$4,DContriDES!$B$195:$ZZ$235,MensualHistórica_desest!$A41,FALSE)*HLOOKUP(EDATE(MensualHistórica_desest!N$4,-1),DContriDES!$B$86:$ZZ$149,MensualHistórica_desest!$A41,FALSE)/100</f>
        <v>0.20914615468213804</v>
      </c>
      <c r="O41" s="45">
        <f ca="1">HLOOKUP(O$4,DContriDES!$B$195:$ZZ$235,MensualHistórica_desest!$A41,FALSE)*HLOOKUP(EDATE(MensualHistórica_desest!O$4,-1),DContriDES!$B$86:$ZZ$149,MensualHistórica_desest!$A41,FALSE)/100</f>
        <v>-4.1748441666358191</v>
      </c>
      <c r="CE41" s="1">
        <v>42979</v>
      </c>
    </row>
    <row r="42" spans="1:83" ht="30" x14ac:dyDescent="0.25">
      <c r="A42">
        <v>36</v>
      </c>
      <c r="B42" s="8" t="s">
        <v>52</v>
      </c>
      <c r="C42" s="44">
        <f ca="1">HLOOKUP(C$4,DContriDES!$B$195:$ZZ$235,MensualHistórica_desest!$A42,FALSE)*HLOOKUP(EDATE(MensualHistórica_desest!C$4,-1),DContriDES!$B$86:$ZZ$149,MensualHistórica_desest!$A42,FALSE)/100</f>
        <v>0.1877061005029331</v>
      </c>
      <c r="D42" s="44">
        <f ca="1">HLOOKUP(D$4,DContriDES!$B$195:$ZZ$235,MensualHistórica_desest!$A42,FALSE)*HLOOKUP(EDATE(MensualHistórica_desest!D$4,-1),DContriDES!$B$86:$ZZ$149,MensualHistórica_desest!$A42,FALSE)/100</f>
        <v>5.2575064457232194E-2</v>
      </c>
      <c r="E42" s="44">
        <f ca="1">HLOOKUP(E$4,DContriDES!$B$195:$ZZ$235,MensualHistórica_desest!$A42,FALSE)*HLOOKUP(EDATE(MensualHistórica_desest!E$4,-1),DContriDES!$B$86:$ZZ$149,MensualHistórica_desest!$A42,FALSE)/100</f>
        <v>-5.0759069961448418E-2</v>
      </c>
      <c r="F42" s="44">
        <f ca="1">HLOOKUP(F$4,DContriDES!$B$195:$ZZ$235,MensualHistórica_desest!$A42,FALSE)*HLOOKUP(EDATE(MensualHistórica_desest!F$4,-1),DContriDES!$B$86:$ZZ$149,MensualHistórica_desest!$A42,FALSE)/100</f>
        <v>0.30531663135894949</v>
      </c>
      <c r="G42" s="44">
        <f ca="1">HLOOKUP(G$4,DContriDES!$B$195:$ZZ$235,MensualHistórica_desest!$A42,FALSE)*HLOOKUP(EDATE(MensualHistórica_desest!G$4,-1),DContriDES!$B$86:$ZZ$149,MensualHistórica_desest!$A42,FALSE)/100</f>
        <v>-0.17100620161600374</v>
      </c>
      <c r="H42" s="44">
        <f ca="1">HLOOKUP(H$4,DContriDES!$B$195:$ZZ$235,MensualHistórica_desest!$A42,FALSE)*HLOOKUP(EDATE(MensualHistórica_desest!H$4,-1),DContriDES!$B$86:$ZZ$149,MensualHistórica_desest!$A42,FALSE)/100</f>
        <v>2.0639116352595365E-2</v>
      </c>
      <c r="I42" s="44">
        <f ca="1">HLOOKUP(I$4,DContriDES!$B$195:$ZZ$235,MensualHistórica_desest!$A42,FALSE)*HLOOKUP(EDATE(MensualHistórica_desest!I$4,-1),DContriDES!$B$86:$ZZ$149,MensualHistórica_desest!$A42,FALSE)/100</f>
        <v>-0.33269694754379858</v>
      </c>
      <c r="J42" s="44">
        <f ca="1">HLOOKUP(J$4,DContriDES!$B$195:$ZZ$235,MensualHistórica_desest!$A42,FALSE)*HLOOKUP(EDATE(MensualHistórica_desest!J$4,-1),DContriDES!$B$86:$ZZ$149,MensualHistórica_desest!$A42,FALSE)/100</f>
        <v>0.21669176423450703</v>
      </c>
      <c r="K42" s="44">
        <f ca="1">HLOOKUP(K$4,DContriDES!$B$195:$ZZ$235,MensualHistórica_desest!$A42,FALSE)*HLOOKUP(EDATE(MensualHistórica_desest!K$4,-1),DContriDES!$B$86:$ZZ$149,MensualHistórica_desest!$A42,FALSE)/100</f>
        <v>0.21309770050975499</v>
      </c>
      <c r="L42" s="44">
        <f ca="1">HLOOKUP(L$4,DContriDES!$B$195:$ZZ$235,MensualHistórica_desest!$A42,FALSE)*HLOOKUP(EDATE(MensualHistórica_desest!L$4,-1),DContriDES!$B$86:$ZZ$149,MensualHistórica_desest!$A42,FALSE)/100</f>
        <v>-5.6674441949733423E-2</v>
      </c>
      <c r="M42" s="44">
        <f ca="1">HLOOKUP(M$4,DContriDES!$B$195:$ZZ$235,MensualHistórica_desest!$A42,FALSE)*HLOOKUP(EDATE(MensualHistórica_desest!M$4,-1),DContriDES!$B$86:$ZZ$149,MensualHistórica_desest!$A42,FALSE)/100</f>
        <v>-7.0408053026018963E-2</v>
      </c>
      <c r="N42" s="20">
        <f ca="1">HLOOKUP(N$4,DContriDES!$B$195:$ZZ$235,MensualHistórica_desest!$A42,FALSE)*HLOOKUP(EDATE(MensualHistórica_desest!N$4,-1),DContriDES!$B$86:$ZZ$149,MensualHistórica_desest!$A42,FALSE)/100</f>
        <v>0.20237232762186264</v>
      </c>
      <c r="O42" s="44">
        <f ca="1">HLOOKUP(O$4,DContriDES!$B$195:$ZZ$235,MensualHistórica_desest!$A42,FALSE)*HLOOKUP(EDATE(MensualHistórica_desest!O$4,-1),DContriDES!$B$86:$ZZ$149,MensualHistórica_desest!$A42,FALSE)/100</f>
        <v>-9.7473893355163828</v>
      </c>
      <c r="CE42" s="1">
        <v>43009</v>
      </c>
    </row>
    <row r="43" spans="1:83" x14ac:dyDescent="0.25">
      <c r="A43">
        <v>37</v>
      </c>
      <c r="B43" s="67" t="s">
        <v>73</v>
      </c>
      <c r="C43" s="45">
        <f ca="1">HLOOKUP(C$4,DContriDES!$B$195:$ZZ$235,MensualHistórica_desest!$A43,FALSE)*HLOOKUP(EDATE(MensualHistórica_desest!C$4,-1),DContriDES!$B$86:$ZZ$149,MensualHistórica_desest!$A43,FALSE)/100</f>
        <v>-2.1974193549934642E-2</v>
      </c>
      <c r="D43" s="45">
        <f ca="1">HLOOKUP(D$4,DContriDES!$B$195:$ZZ$235,MensualHistórica_desest!$A43,FALSE)*HLOOKUP(EDATE(MensualHistórica_desest!D$4,-1),DContriDES!$B$86:$ZZ$149,MensualHistórica_desest!$A43,FALSE)/100</f>
        <v>0.11891508634901556</v>
      </c>
      <c r="E43" s="45">
        <f ca="1">HLOOKUP(E$4,DContriDES!$B$195:$ZZ$235,MensualHistórica_desest!$A43,FALSE)*HLOOKUP(EDATE(MensualHistórica_desest!E$4,-1),DContriDES!$B$86:$ZZ$149,MensualHistórica_desest!$A43,FALSE)/100</f>
        <v>-9.3323659105861184E-2</v>
      </c>
      <c r="F43" s="45">
        <f ca="1">HLOOKUP(F$4,DContriDES!$B$195:$ZZ$235,MensualHistórica_desest!$A43,FALSE)*HLOOKUP(EDATE(MensualHistórica_desest!F$4,-1),DContriDES!$B$86:$ZZ$149,MensualHistórica_desest!$A43,FALSE)/100</f>
        <v>-7.8377919818688972E-3</v>
      </c>
      <c r="G43" s="45">
        <f ca="1">HLOOKUP(G$4,DContriDES!$B$195:$ZZ$235,MensualHistórica_desest!$A43,FALSE)*HLOOKUP(EDATE(MensualHistórica_desest!G$4,-1),DContriDES!$B$86:$ZZ$149,MensualHistórica_desest!$A43,FALSE)/100</f>
        <v>-7.7960361690788169E-2</v>
      </c>
      <c r="H43" s="45">
        <f ca="1">HLOOKUP(H$4,DContriDES!$B$195:$ZZ$235,MensualHistórica_desest!$A43,FALSE)*HLOOKUP(EDATE(MensualHistórica_desest!H$4,-1),DContriDES!$B$86:$ZZ$149,MensualHistórica_desest!$A43,FALSE)/100</f>
        <v>0.11497984584087366</v>
      </c>
      <c r="I43" s="45">
        <f ca="1">HLOOKUP(I$4,DContriDES!$B$195:$ZZ$235,MensualHistórica_desest!$A43,FALSE)*HLOOKUP(EDATE(MensualHistórica_desest!I$4,-1),DContriDES!$B$86:$ZZ$149,MensualHistórica_desest!$A43,FALSE)/100</f>
        <v>-0.12983595223088409</v>
      </c>
      <c r="J43" s="45">
        <f ca="1">HLOOKUP(J$4,DContriDES!$B$195:$ZZ$235,MensualHistórica_desest!$A43,FALSE)*HLOOKUP(EDATE(MensualHistórica_desest!J$4,-1),DContriDES!$B$86:$ZZ$149,MensualHistórica_desest!$A43,FALSE)/100</f>
        <v>-4.1941083406154683E-2</v>
      </c>
      <c r="K43" s="45">
        <f ca="1">HLOOKUP(K$4,DContriDES!$B$195:$ZZ$235,MensualHistórica_desest!$A43,FALSE)*HLOOKUP(EDATE(MensualHistórica_desest!K$4,-1),DContriDES!$B$86:$ZZ$149,MensualHistórica_desest!$A43,FALSE)/100</f>
        <v>-6.4412030664327312E-3</v>
      </c>
      <c r="L43" s="45">
        <f ca="1">HLOOKUP(L$4,DContriDES!$B$195:$ZZ$235,MensualHistórica_desest!$A43,FALSE)*HLOOKUP(EDATE(MensualHistórica_desest!L$4,-1),DContriDES!$B$86:$ZZ$149,MensualHistórica_desest!$A43,FALSE)/100</f>
        <v>7.1923493072344385E-2</v>
      </c>
      <c r="M43" s="45">
        <f ca="1">HLOOKUP(M$4,DContriDES!$B$195:$ZZ$235,MensualHistórica_desest!$A43,FALSE)*HLOOKUP(EDATE(MensualHistórica_desest!M$4,-1),DContriDES!$B$86:$ZZ$149,MensualHistórica_desest!$A43,FALSE)/100</f>
        <v>3.3164162939087777E-2</v>
      </c>
      <c r="N43" s="21">
        <f ca="1">HLOOKUP(N$4,DContriDES!$B$195:$ZZ$235,MensualHistórica_desest!$A43,FALSE)*HLOOKUP(EDATE(MensualHistórica_desest!N$4,-1),DContriDES!$B$86:$ZZ$149,MensualHistórica_desest!$A43,FALSE)/100</f>
        <v>-5.3480051959037996E-2</v>
      </c>
      <c r="O43" s="45">
        <f ca="1">HLOOKUP(O$4,DContriDES!$B$195:$ZZ$235,MensualHistórica_desest!$A43,FALSE)*HLOOKUP(EDATE(MensualHistórica_desest!O$4,-1),DContriDES!$B$86:$ZZ$149,MensualHistórica_desest!$A43,FALSE)/100</f>
        <v>-4.0945010079711519</v>
      </c>
      <c r="CE43" s="1">
        <v>43040</v>
      </c>
    </row>
    <row r="44" spans="1:83" x14ac:dyDescent="0.25">
      <c r="A44">
        <v>38</v>
      </c>
      <c r="B44" s="8" t="s">
        <v>31</v>
      </c>
      <c r="C44" s="44">
        <f ca="1">HLOOKUP(C$4,DContriDES!$B$195:$ZZ$235,MensualHistórica_desest!$A44,FALSE)*HLOOKUP(EDATE(MensualHistórica_desest!C$4,-1),DContriDES!$B$86:$ZZ$149,MensualHistórica_desest!$A44,FALSE)/100</f>
        <v>-0.23442632693685883</v>
      </c>
      <c r="D44" s="44">
        <f ca="1">HLOOKUP(D$4,DContriDES!$B$195:$ZZ$235,MensualHistórica_desest!$A44,FALSE)*HLOOKUP(EDATE(MensualHistórica_desest!D$4,-1),DContriDES!$B$86:$ZZ$149,MensualHistórica_desest!$A44,FALSE)/100</f>
        <v>0.76949331920818365</v>
      </c>
      <c r="E44" s="44">
        <f ca="1">HLOOKUP(E$4,DContriDES!$B$195:$ZZ$235,MensualHistórica_desest!$A44,FALSE)*HLOOKUP(EDATE(MensualHistórica_desest!E$4,-1),DContriDES!$B$86:$ZZ$149,MensualHistórica_desest!$A44,FALSE)/100</f>
        <v>-0.32215917230847313</v>
      </c>
      <c r="F44" s="44">
        <f ca="1">HLOOKUP(F$4,DContriDES!$B$195:$ZZ$235,MensualHistórica_desest!$A44,FALSE)*HLOOKUP(EDATE(MensualHistórica_desest!F$4,-1),DContriDES!$B$86:$ZZ$149,MensualHistórica_desest!$A44,FALSE)/100</f>
        <v>-4.4162793266287512E-2</v>
      </c>
      <c r="G44" s="44">
        <f ca="1">HLOOKUP(G$4,DContriDES!$B$195:$ZZ$235,MensualHistórica_desest!$A44,FALSE)*HLOOKUP(EDATE(MensualHistórica_desest!G$4,-1),DContriDES!$B$86:$ZZ$149,MensualHistórica_desest!$A44,FALSE)/100</f>
        <v>0.29357718685982254</v>
      </c>
      <c r="H44" s="44">
        <f ca="1">HLOOKUP(H$4,DContriDES!$B$195:$ZZ$235,MensualHistórica_desest!$A44,FALSE)*HLOOKUP(EDATE(MensualHistórica_desest!H$4,-1),DContriDES!$B$86:$ZZ$149,MensualHistórica_desest!$A44,FALSE)/100</f>
        <v>-0.17895131114065774</v>
      </c>
      <c r="I44" s="44">
        <f ca="1">HLOOKUP(I$4,DContriDES!$B$195:$ZZ$235,MensualHistórica_desest!$A44,FALSE)*HLOOKUP(EDATE(MensualHistórica_desest!I$4,-1),DContriDES!$B$86:$ZZ$149,MensualHistórica_desest!$A44,FALSE)/100</f>
        <v>-1.0010390405610472</v>
      </c>
      <c r="J44" s="44">
        <f ca="1">HLOOKUP(J$4,DContriDES!$B$195:$ZZ$235,MensualHistórica_desest!$A44,FALSE)*HLOOKUP(EDATE(MensualHistórica_desest!J$4,-1),DContriDES!$B$86:$ZZ$149,MensualHistórica_desest!$A44,FALSE)/100</f>
        <v>-6.1360735267592129E-2</v>
      </c>
      <c r="K44" s="44">
        <f ca="1">HLOOKUP(K$4,DContriDES!$B$195:$ZZ$235,MensualHistórica_desest!$A44,FALSE)*HLOOKUP(EDATE(MensualHistórica_desest!K$4,-1),DContriDES!$B$86:$ZZ$149,MensualHistórica_desest!$A44,FALSE)/100</f>
        <v>-0.35683467215572906</v>
      </c>
      <c r="L44" s="44">
        <f ca="1">HLOOKUP(L$4,DContriDES!$B$195:$ZZ$235,MensualHistórica_desest!$A44,FALSE)*HLOOKUP(EDATE(MensualHistórica_desest!L$4,-1),DContriDES!$B$86:$ZZ$149,MensualHistórica_desest!$A44,FALSE)/100</f>
        <v>-0.34499899569174852</v>
      </c>
      <c r="M44" s="44">
        <f ca="1">HLOOKUP(M$4,DContriDES!$B$195:$ZZ$235,MensualHistórica_desest!$A44,FALSE)*HLOOKUP(EDATE(MensualHistórica_desest!M$4,-1),DContriDES!$B$86:$ZZ$149,MensualHistórica_desest!$A44,FALSE)/100</f>
        <v>0.61623042990241494</v>
      </c>
      <c r="N44" s="20">
        <f ca="1">HLOOKUP(N$4,DContriDES!$B$195:$ZZ$235,MensualHistórica_desest!$A44,FALSE)*HLOOKUP(EDATE(MensualHistórica_desest!N$4,-1),DContriDES!$B$86:$ZZ$149,MensualHistórica_desest!$A44,FALSE)/100</f>
        <v>2.727225539505676E-2</v>
      </c>
      <c r="O44" s="44">
        <f ca="1">HLOOKUP(O$4,DContriDES!$B$195:$ZZ$235,MensualHistórica_desest!$A44,FALSE)*HLOOKUP(EDATE(MensualHistórica_desest!O$4,-1),DContriDES!$B$86:$ZZ$149,MensualHistórica_desest!$A44,FALSE)/100</f>
        <v>-22.406500890648783</v>
      </c>
      <c r="CE44" s="1">
        <v>43070</v>
      </c>
    </row>
    <row r="45" spans="1:83" x14ac:dyDescent="0.25">
      <c r="A45">
        <v>39</v>
      </c>
      <c r="B45" s="9" t="s">
        <v>32</v>
      </c>
      <c r="C45" s="45">
        <f ca="1">HLOOKUP(C$4,DContriDES!$B$195:$ZZ$235,MensualHistórica_desest!$A45,FALSE)*HLOOKUP(EDATE(MensualHistórica_desest!C$4,-1),DContriDES!$B$86:$ZZ$149,MensualHistórica_desest!$A45,FALSE)/100</f>
        <v>-2.3519492270148462E-2</v>
      </c>
      <c r="D45" s="45">
        <f ca="1">HLOOKUP(D$4,DContriDES!$B$195:$ZZ$235,MensualHistórica_desest!$A45,FALSE)*HLOOKUP(EDATE(MensualHistórica_desest!D$4,-1),DContriDES!$B$86:$ZZ$149,MensualHistórica_desest!$A45,FALSE)/100</f>
        <v>1.4444440766823677E-2</v>
      </c>
      <c r="E45" s="45">
        <f ca="1">HLOOKUP(E$4,DContriDES!$B$195:$ZZ$235,MensualHistórica_desest!$A45,FALSE)*HLOOKUP(EDATE(MensualHistórica_desest!E$4,-1),DContriDES!$B$86:$ZZ$149,MensualHistórica_desest!$A45,FALSE)/100</f>
        <v>1.0531184437595341E-3</v>
      </c>
      <c r="F45" s="45">
        <f ca="1">HLOOKUP(F$4,DContriDES!$B$195:$ZZ$235,MensualHistórica_desest!$A45,FALSE)*HLOOKUP(EDATE(MensualHistórica_desest!F$4,-1),DContriDES!$B$86:$ZZ$149,MensualHistórica_desest!$A45,FALSE)/100</f>
        <v>-1.9326935057358237E-3</v>
      </c>
      <c r="G45" s="45">
        <f ca="1">HLOOKUP(G$4,DContriDES!$B$195:$ZZ$235,MensualHistórica_desest!$A45,FALSE)*HLOOKUP(EDATE(MensualHistórica_desest!G$4,-1),DContriDES!$B$86:$ZZ$149,MensualHistórica_desest!$A45,FALSE)/100</f>
        <v>-3.1501999916576533E-2</v>
      </c>
      <c r="H45" s="45">
        <f ca="1">HLOOKUP(H$4,DContriDES!$B$195:$ZZ$235,MensualHistórica_desest!$A45,FALSE)*HLOOKUP(EDATE(MensualHistórica_desest!H$4,-1),DContriDES!$B$86:$ZZ$149,MensualHistórica_desest!$A45,FALSE)/100</f>
        <v>2.3305744512838511E-2</v>
      </c>
      <c r="I45" s="45">
        <f ca="1">HLOOKUP(I$4,DContriDES!$B$195:$ZZ$235,MensualHistórica_desest!$A45,FALSE)*HLOOKUP(EDATE(MensualHistórica_desest!I$4,-1),DContriDES!$B$86:$ZZ$149,MensualHistórica_desest!$A45,FALSE)/100</f>
        <v>1.5265546265221745E-2</v>
      </c>
      <c r="J45" s="45">
        <f ca="1">HLOOKUP(J$4,DContriDES!$B$195:$ZZ$235,MensualHistórica_desest!$A45,FALSE)*HLOOKUP(EDATE(MensualHistórica_desest!J$4,-1),DContriDES!$B$86:$ZZ$149,MensualHistórica_desest!$A45,FALSE)/100</f>
        <v>-2.1903761082515606E-2</v>
      </c>
      <c r="K45" s="45">
        <f ca="1">HLOOKUP(K$4,DContriDES!$B$195:$ZZ$235,MensualHistórica_desest!$A45,FALSE)*HLOOKUP(EDATE(MensualHistórica_desest!K$4,-1),DContriDES!$B$86:$ZZ$149,MensualHistórica_desest!$A45,FALSE)/100</f>
        <v>-2.9564281090736378E-2</v>
      </c>
      <c r="L45" s="45">
        <f ca="1">HLOOKUP(L$4,DContriDES!$B$195:$ZZ$235,MensualHistórica_desest!$A45,FALSE)*HLOOKUP(EDATE(MensualHistórica_desest!L$4,-1),DContriDES!$B$86:$ZZ$149,MensualHistórica_desest!$A45,FALSE)/100</f>
        <v>-2.8874853674925221E-3</v>
      </c>
      <c r="M45" s="45">
        <f ca="1">HLOOKUP(M$4,DContriDES!$B$195:$ZZ$235,MensualHistórica_desest!$A45,FALSE)*HLOOKUP(EDATE(MensualHistórica_desest!M$4,-1),DContriDES!$B$86:$ZZ$149,MensualHistórica_desest!$A45,FALSE)/100</f>
        <v>1.5289013065237828E-2</v>
      </c>
      <c r="N45" s="21">
        <f ca="1">HLOOKUP(N$4,DContriDES!$B$195:$ZZ$235,MensualHistórica_desest!$A45,FALSE)*HLOOKUP(EDATE(MensualHistórica_desest!N$4,-1),DContriDES!$B$86:$ZZ$149,MensualHistórica_desest!$A45,FALSE)/100</f>
        <v>-1.6887297388784129E-2</v>
      </c>
      <c r="O45" s="45">
        <f ca="1">HLOOKUP(O$4,DContriDES!$B$195:$ZZ$235,MensualHistórica_desest!$A45,FALSE)*HLOOKUP(EDATE(MensualHistórica_desest!O$4,-1),DContriDES!$B$86:$ZZ$149,MensualHistórica_desest!$A45,FALSE)/100</f>
        <v>-0.88752370157730143</v>
      </c>
    </row>
    <row r="46" spans="1:83" x14ac:dyDescent="0.25">
      <c r="A46">
        <v>40</v>
      </c>
      <c r="B46" s="84" t="s">
        <v>33</v>
      </c>
      <c r="C46" s="44">
        <f ca="1">HLOOKUP(C$4,DContriDES!$B$195:$ZZ$235,MensualHistórica_desest!$A46,FALSE)*HLOOKUP(EDATE(MensualHistórica_desest!C$4,-1),DContriDES!$B$86:$ZZ$149,MensualHistórica_desest!$A46,FALSE)/100</f>
        <v>-0.33360721256310827</v>
      </c>
      <c r="D46" s="44">
        <f ca="1">HLOOKUP(D$4,DContriDES!$B$195:$ZZ$235,MensualHistórica_desest!$A46,FALSE)*HLOOKUP(EDATE(MensualHistórica_desest!D$4,-1),DContriDES!$B$86:$ZZ$149,MensualHistórica_desest!$A46,FALSE)/100</f>
        <v>0.42729961990789872</v>
      </c>
      <c r="E46" s="44">
        <f ca="1">HLOOKUP(E$4,DContriDES!$B$195:$ZZ$235,MensualHistórica_desest!$A46,FALSE)*HLOOKUP(EDATE(MensualHistórica_desest!E$4,-1),DContriDES!$B$86:$ZZ$149,MensualHistórica_desest!$A46,FALSE)/100</f>
        <v>8.9852941034534034E-2</v>
      </c>
      <c r="F46" s="44">
        <f ca="1">HLOOKUP(F$4,DContriDES!$B$195:$ZZ$235,MensualHistórica_desest!$A46,FALSE)*HLOOKUP(EDATE(MensualHistórica_desest!F$4,-1),DContriDES!$B$86:$ZZ$149,MensualHistórica_desest!$A46,FALSE)/100</f>
        <v>4.2240868058979295E-2</v>
      </c>
      <c r="G46" s="44">
        <f ca="1">HLOOKUP(G$4,DContriDES!$B$195:$ZZ$235,MensualHistórica_desest!$A46,FALSE)*HLOOKUP(EDATE(MensualHistórica_desest!G$4,-1),DContriDES!$B$86:$ZZ$149,MensualHistórica_desest!$A46,FALSE)/100</f>
        <v>-0.19909669336527994</v>
      </c>
      <c r="H46" s="44">
        <f ca="1">HLOOKUP(H$4,DContriDES!$B$195:$ZZ$235,MensualHistórica_desest!$A46,FALSE)*HLOOKUP(EDATE(MensualHistórica_desest!H$4,-1),DContriDES!$B$86:$ZZ$149,MensualHistórica_desest!$A46,FALSE)/100</f>
        <v>-7.0944342415468042E-2</v>
      </c>
      <c r="I46" s="44">
        <f ca="1">HLOOKUP(I$4,DContriDES!$B$195:$ZZ$235,MensualHistórica_desest!$A46,FALSE)*HLOOKUP(EDATE(MensualHistórica_desest!I$4,-1),DContriDES!$B$86:$ZZ$149,MensualHistórica_desest!$A46,FALSE)/100</f>
        <v>-3.6773200397768831E-2</v>
      </c>
      <c r="J46" s="44">
        <f ca="1">HLOOKUP(J$4,DContriDES!$B$195:$ZZ$235,MensualHistórica_desest!$A46,FALSE)*HLOOKUP(EDATE(MensualHistórica_desest!J$4,-1),DContriDES!$B$86:$ZZ$149,MensualHistórica_desest!$A46,FALSE)/100</f>
        <v>0.14188765865639907</v>
      </c>
      <c r="K46" s="44">
        <f ca="1">HLOOKUP(K$4,DContriDES!$B$195:$ZZ$235,MensualHistórica_desest!$A46,FALSE)*HLOOKUP(EDATE(MensualHistórica_desest!K$4,-1),DContriDES!$B$86:$ZZ$149,MensualHistórica_desest!$A46,FALSE)/100</f>
        <v>-0.11100435555724512</v>
      </c>
      <c r="L46" s="44">
        <f ca="1">HLOOKUP(L$4,DContriDES!$B$195:$ZZ$235,MensualHistórica_desest!$A46,FALSE)*HLOOKUP(EDATE(MensualHistórica_desest!L$4,-1),DContriDES!$B$86:$ZZ$149,MensualHistórica_desest!$A46,FALSE)/100</f>
        <v>-3.9159502531609354E-3</v>
      </c>
      <c r="M46" s="44">
        <f ca="1">HLOOKUP(M$4,DContriDES!$B$195:$ZZ$235,MensualHistórica_desest!$A46,FALSE)*HLOOKUP(EDATE(MensualHistórica_desest!M$4,-1),DContriDES!$B$86:$ZZ$149,MensualHistórica_desest!$A46,FALSE)/100</f>
        <v>-8.1410341118370672E-2</v>
      </c>
      <c r="N46" s="44">
        <f ca="1">HLOOKUP(N$4,DContriDES!$B$195:$ZZ$235,MensualHistórica_desest!$A46,FALSE)*HLOOKUP(EDATE(MensualHistórica_desest!N$4,-1),DContriDES!$B$86:$ZZ$149,MensualHistórica_desest!$A46,FALSE)/100</f>
        <v>-1.4702504961567537E-2</v>
      </c>
      <c r="O46" s="44">
        <f ca="1">HLOOKUP(O$4,DContriDES!$B$195:$ZZ$235,MensualHistórica_desest!$A46,FALSE)*HLOOKUP(EDATE(MensualHistórica_desest!O$4,-1),DContriDES!$B$86:$ZZ$149,MensualHistórica_desest!$A46,FALSE)/100</f>
        <v>-3.4161667532335001</v>
      </c>
    </row>
    <row r="47" spans="1:83" x14ac:dyDescent="0.25">
      <c r="B47" s="99" t="s">
        <v>74</v>
      </c>
      <c r="C47" s="58">
        <f ca="1">C25-C48</f>
        <v>0.49228037300918692</v>
      </c>
      <c r="D47" s="58">
        <f t="shared" ref="D47:O47" ca="1" si="7">D25-D48</f>
        <v>-0.43630288703950626</v>
      </c>
      <c r="E47" s="58">
        <f t="shared" ca="1" si="7"/>
        <v>8.9502174727538408E-2</v>
      </c>
      <c r="F47" s="58">
        <f t="shared" ca="1" si="7"/>
        <v>-7.885042407507592E-2</v>
      </c>
      <c r="G47" s="58">
        <f t="shared" ca="1" si="7"/>
        <v>0.23243821104515661</v>
      </c>
      <c r="H47" s="58">
        <f t="shared" ca="1" si="7"/>
        <v>-0.34178033673216496</v>
      </c>
      <c r="I47" s="58">
        <f t="shared" ca="1" si="7"/>
        <v>4.492918447829819E-2</v>
      </c>
      <c r="J47" s="58">
        <f t="shared" ca="1" si="7"/>
        <v>-0.29258002389159377</v>
      </c>
      <c r="K47" s="58">
        <f t="shared" ca="1" si="7"/>
        <v>0.30210267994890549</v>
      </c>
      <c r="L47" s="58">
        <f t="shared" ca="1" si="7"/>
        <v>1.0862041753290086E-3</v>
      </c>
      <c r="M47" s="58">
        <f t="shared" ca="1" si="7"/>
        <v>4.2170051423740862E-2</v>
      </c>
      <c r="N47" s="58">
        <f t="shared" ca="1" si="7"/>
        <v>0.18751130869280941</v>
      </c>
      <c r="O47" s="58">
        <f t="shared" ca="1" si="7"/>
        <v>0</v>
      </c>
    </row>
    <row r="48" spans="1:83" ht="16.5" thickBot="1" x14ac:dyDescent="0.3">
      <c r="B48" s="93" t="s">
        <v>78</v>
      </c>
      <c r="C48" s="94">
        <f ca="1">SUM(C26:C46)</f>
        <v>-0.59886089863554282</v>
      </c>
      <c r="D48" s="94">
        <f t="shared" ref="D48:O48" ca="1" si="8">SUM(D26:D46)</f>
        <v>2.379847565615993</v>
      </c>
      <c r="E48" s="94">
        <f t="shared" ca="1" si="8"/>
        <v>-1.1911988559499311</v>
      </c>
      <c r="F48" s="94">
        <f t="shared" ca="1" si="8"/>
        <v>0.61320338502095717</v>
      </c>
      <c r="G48" s="94">
        <f t="shared" ca="1" si="8"/>
        <v>-0.32595621539203279</v>
      </c>
      <c r="H48" s="94">
        <f t="shared" ca="1" si="8"/>
        <v>0.28394160345772795</v>
      </c>
      <c r="I48" s="94">
        <f t="shared" ca="1" si="8"/>
        <v>-1.6006750855210958</v>
      </c>
      <c r="J48" s="94">
        <f t="shared" ca="1" si="8"/>
        <v>0.36230569115898537</v>
      </c>
      <c r="K48" s="94">
        <f t="shared" ca="1" si="8"/>
        <v>-7.8900447664370182E-2</v>
      </c>
      <c r="L48" s="94">
        <f t="shared" ca="1" si="8"/>
        <v>-0.2076572342961418</v>
      </c>
      <c r="M48" s="94">
        <f t="shared" ca="1" si="8"/>
        <v>0.513050362348904</v>
      </c>
      <c r="N48" s="94">
        <f t="shared" ca="1" si="8"/>
        <v>-0.29254571142562169</v>
      </c>
      <c r="O48" s="94">
        <f t="shared" ca="1" si="8"/>
        <v>-100.00000000000003</v>
      </c>
    </row>
    <row r="49" spans="1:15" ht="16.5" thickTop="1" x14ac:dyDescent="0.25">
      <c r="A49">
        <v>19</v>
      </c>
      <c r="B49" s="102" t="s">
        <v>50</v>
      </c>
      <c r="C49" s="87">
        <f ca="1">HLOOKUP(C$4,DContriDES!$B$195:$ZZ$235,MensualHistórica_desest!$A49,FALSE)*HLOOKUP(EDATE(MensualHistórica_desest!C$4,-1),DContriDES!$B$86:$ZZ$149,MensualHistórica_desest!$A49,FALSE)/100</f>
        <v>-0.10658052562635589</v>
      </c>
      <c r="D49" s="87">
        <f ca="1">HLOOKUP(D$4,DContriDES!$B$195:$ZZ$235,MensualHistórica_desest!$A49,FALSE)*HLOOKUP(EDATE(MensualHistórica_desest!D$4,-1),DContriDES!$B$86:$ZZ$149,MensualHistórica_desest!$A49,FALSE)/100</f>
        <v>1.9435446785764867</v>
      </c>
      <c r="E49" s="87">
        <f ca="1">HLOOKUP(E$4,DContriDES!$B$195:$ZZ$235,MensualHistórica_desest!$A49,FALSE)*HLOOKUP(EDATE(MensualHistórica_desest!E$4,-1),DContriDES!$B$86:$ZZ$149,MensualHistórica_desest!$A49,FALSE)/100</f>
        <v>-1.1016966812223927</v>
      </c>
      <c r="F49" s="87">
        <f ca="1">HLOOKUP(F$4,DContriDES!$B$195:$ZZ$235,MensualHistórica_desest!$A49,FALSE)*HLOOKUP(EDATE(MensualHistórica_desest!F$4,-1),DContriDES!$B$86:$ZZ$149,MensualHistórica_desest!$A49,FALSE)/100</f>
        <v>0.53435296094588125</v>
      </c>
      <c r="G49" s="87">
        <f ca="1">HLOOKUP(G$4,DContriDES!$B$195:$ZZ$235,MensualHistórica_desest!$A49,FALSE)*HLOOKUP(EDATE(MensualHistórica_desest!G$4,-1),DContriDES!$B$86:$ZZ$149,MensualHistórica_desest!$A49,FALSE)/100</f>
        <v>-9.3518004346876182E-2</v>
      </c>
      <c r="H49" s="87">
        <f ca="1">HLOOKUP(H$4,DContriDES!$B$195:$ZZ$235,MensualHistórica_desest!$A49,FALSE)*HLOOKUP(EDATE(MensualHistórica_desest!H$4,-1),DContriDES!$B$86:$ZZ$149,MensualHistórica_desest!$A49,FALSE)/100</f>
        <v>-5.7838733274437004E-2</v>
      </c>
      <c r="I49" s="87">
        <f ca="1">HLOOKUP(I$4,DContriDES!$B$195:$ZZ$235,MensualHistórica_desest!$A49,FALSE)*HLOOKUP(EDATE(MensualHistórica_desest!I$4,-1),DContriDES!$B$86:$ZZ$149,MensualHistórica_desest!$A49,FALSE)/100</f>
        <v>-1.5557459010427976</v>
      </c>
      <c r="J49" s="87">
        <f ca="1">HLOOKUP(J$4,DContriDES!$B$195:$ZZ$235,MensualHistórica_desest!$A49,FALSE)*HLOOKUP(EDATE(MensualHistórica_desest!J$4,-1),DContriDES!$B$86:$ZZ$149,MensualHistórica_desest!$A49,FALSE)/100</f>
        <v>6.97256672673916E-2</v>
      </c>
      <c r="K49" s="87">
        <f ca="1">HLOOKUP(K$4,DContriDES!$B$195:$ZZ$235,MensualHistórica_desest!$A49,FALSE)*HLOOKUP(EDATE(MensualHistórica_desest!K$4,-1),DContriDES!$B$86:$ZZ$149,MensualHistórica_desest!$A49,FALSE)/100</f>
        <v>0.22320223228453528</v>
      </c>
      <c r="L49" s="87">
        <f ca="1">HLOOKUP(L$4,DContriDES!$B$195:$ZZ$235,MensualHistórica_desest!$A49,FALSE)*HLOOKUP(EDATE(MensualHistórica_desest!L$4,-1),DContriDES!$B$86:$ZZ$149,MensualHistórica_desest!$A49,FALSE)/100</f>
        <v>-0.20657103012081279</v>
      </c>
      <c r="M49" s="87">
        <f ca="1">HLOOKUP(M$4,DContriDES!$B$195:$ZZ$235,MensualHistórica_desest!$A49,FALSE)*HLOOKUP(EDATE(MensualHistórica_desest!M$4,-1),DContriDES!$B$86:$ZZ$149,MensualHistórica_desest!$A49,FALSE)/100</f>
        <v>0.55522041377264486</v>
      </c>
      <c r="N49" s="90">
        <f ca="1">HLOOKUP(N$4,DContriDES!$B$195:$ZZ$235,MensualHistórica_desest!$A49,FALSE)*HLOOKUP(EDATE(MensualHistórica_desest!N$4,-1),DContriDES!$B$86:$ZZ$149,MensualHistórica_desest!$A49,FALSE)/100</f>
        <v>-0.10503440273281228</v>
      </c>
      <c r="O49" s="87">
        <f ca="1">HLOOKUP(O$4,DContriDES!$B$195:$ZZ$235,MensualHistórica_desest!$A49,FALSE)*HLOOKUP(EDATE(MensualHistórica_desest!O$4,-1),DContriDES!$B$86:$ZZ$149,MensualHistórica_desest!$A49,FALSE)/100</f>
        <v>-100</v>
      </c>
    </row>
    <row r="50" spans="1:15" x14ac:dyDescent="0.25">
      <c r="A50">
        <v>38</v>
      </c>
      <c r="B50" s="8" t="s">
        <v>31</v>
      </c>
      <c r="C50" s="52">
        <f ca="1">HLOOKUP(C$4,DContriDES!$B$195:$ZZ$235,MensualHistórica_desest!$A50,FALSE)*HLOOKUP(EDATE(MensualHistórica_desest!C$4,-1),DContriDES!$B$86:$ZZ$149,MensualHistórica_desest!$A50,FALSE)/100</f>
        <v>-0.23442632693685883</v>
      </c>
      <c r="D50" s="52">
        <f ca="1">HLOOKUP(D$4,DContriDES!$B$195:$ZZ$235,MensualHistórica_desest!$A50,FALSE)*HLOOKUP(EDATE(MensualHistórica_desest!D$4,-1),DContriDES!$B$86:$ZZ$149,MensualHistórica_desest!$A50,FALSE)/100</f>
        <v>0.76949331920818365</v>
      </c>
      <c r="E50" s="52">
        <f ca="1">HLOOKUP(E$4,DContriDES!$B$195:$ZZ$235,MensualHistórica_desest!$A50,FALSE)*HLOOKUP(EDATE(MensualHistórica_desest!E$4,-1),DContriDES!$B$86:$ZZ$149,MensualHistórica_desest!$A50,FALSE)/100</f>
        <v>-0.32215917230847313</v>
      </c>
      <c r="F50" s="52">
        <f ca="1">HLOOKUP(F$4,DContriDES!$B$195:$ZZ$235,MensualHistórica_desest!$A50,FALSE)*HLOOKUP(EDATE(MensualHistórica_desest!F$4,-1),DContriDES!$B$86:$ZZ$149,MensualHistórica_desest!$A50,FALSE)/100</f>
        <v>-4.4162793266287512E-2</v>
      </c>
      <c r="G50" s="52">
        <f ca="1">HLOOKUP(G$4,DContriDES!$B$195:$ZZ$235,MensualHistórica_desest!$A50,FALSE)*HLOOKUP(EDATE(MensualHistórica_desest!G$4,-1),DContriDES!$B$86:$ZZ$149,MensualHistórica_desest!$A50,FALSE)/100</f>
        <v>0.29357718685982254</v>
      </c>
      <c r="H50" s="52">
        <f ca="1">HLOOKUP(H$4,DContriDES!$B$195:$ZZ$235,MensualHistórica_desest!$A50,FALSE)*HLOOKUP(EDATE(MensualHistórica_desest!H$4,-1),DContriDES!$B$86:$ZZ$149,MensualHistórica_desest!$A50,FALSE)/100</f>
        <v>-0.17895131114065774</v>
      </c>
      <c r="I50" s="52">
        <f ca="1">HLOOKUP(I$4,DContriDES!$B$195:$ZZ$235,MensualHistórica_desest!$A50,FALSE)*HLOOKUP(EDATE(MensualHistórica_desest!I$4,-1),DContriDES!$B$86:$ZZ$149,MensualHistórica_desest!$A50,FALSE)/100</f>
        <v>-1.0010390405610472</v>
      </c>
      <c r="J50" s="52">
        <f ca="1">HLOOKUP(J$4,DContriDES!$B$195:$ZZ$235,MensualHistórica_desest!$A50,FALSE)*HLOOKUP(EDATE(MensualHistórica_desest!J$4,-1),DContriDES!$B$86:$ZZ$149,MensualHistórica_desest!$A50,FALSE)/100</f>
        <v>-6.1360735267592129E-2</v>
      </c>
      <c r="K50" s="52">
        <f ca="1">HLOOKUP(K$4,DContriDES!$B$195:$ZZ$235,MensualHistórica_desest!$A50,FALSE)*HLOOKUP(EDATE(MensualHistórica_desest!K$4,-1),DContriDES!$B$86:$ZZ$149,MensualHistórica_desest!$A50,FALSE)/100</f>
        <v>-0.35683467215572906</v>
      </c>
      <c r="L50" s="52">
        <f ca="1">HLOOKUP(L$4,DContriDES!$B$195:$ZZ$235,MensualHistórica_desest!$A50,FALSE)*HLOOKUP(EDATE(MensualHistórica_desest!L$4,-1),DContriDES!$B$86:$ZZ$149,MensualHistórica_desest!$A50,FALSE)/100</f>
        <v>-0.34499899569174852</v>
      </c>
      <c r="M50" s="52">
        <f ca="1">HLOOKUP(M$4,DContriDES!$B$195:$ZZ$235,MensualHistórica_desest!$A50,FALSE)*HLOOKUP(EDATE(MensualHistórica_desest!M$4,-1),DContriDES!$B$86:$ZZ$149,MensualHistórica_desest!$A50,FALSE)/100</f>
        <v>0.61623042990241494</v>
      </c>
      <c r="N50" s="15">
        <f ca="1">HLOOKUP(N$4,DContriDES!$B$195:$ZZ$235,MensualHistórica_desest!$A50,FALSE)*HLOOKUP(EDATE(MensualHistórica_desest!N$4,-1),DContriDES!$B$86:$ZZ$149,MensualHistórica_desest!$A50,FALSE)/100</f>
        <v>2.727225539505676E-2</v>
      </c>
      <c r="O50" s="52">
        <f ca="1">HLOOKUP(O$4,DContriDES!$B$195:$ZZ$235,MensualHistórica_desest!$A50,FALSE)*HLOOKUP(EDATE(MensualHistórica_desest!O$4,-1),DContriDES!$B$86:$ZZ$149,MensualHistórica_desest!$A50,FALSE)/100</f>
        <v>-22.406500890648783</v>
      </c>
    </row>
    <row r="51" spans="1:15" x14ac:dyDescent="0.25">
      <c r="A51">
        <v>41</v>
      </c>
      <c r="B51" s="81" t="s">
        <v>34</v>
      </c>
      <c r="C51" s="54">
        <f ca="1">HLOOKUP(C$4,DContriDES!$B$195:$ZZ$235,MensualHistórica_desest!$A51,FALSE)*HLOOKUP(EDATE(MensualHistórica_desest!C$4,-1),DContriDES!$B$86:$ZZ$149,MensualHistórica_desest!$A51,FALSE)/100</f>
        <v>-0.19812856329243445</v>
      </c>
      <c r="D51" s="54">
        <f ca="1">HLOOKUP(D$4,DContriDES!$B$195:$ZZ$235,MensualHistórica_desest!$A51,FALSE)*HLOOKUP(EDATE(MensualHistórica_desest!D$4,-1),DContriDES!$B$86:$ZZ$149,MensualHistórica_desest!$A51,FALSE)/100</f>
        <v>2.3563599857627056</v>
      </c>
      <c r="E51" s="54">
        <f ca="1">HLOOKUP(E$4,DContriDES!$B$195:$ZZ$235,MensualHistórica_desest!$A51,FALSE)*HLOOKUP(EDATE(MensualHistórica_desest!E$4,-1),DContriDES!$B$86:$ZZ$149,MensualHistórica_desest!$A51,FALSE)/100</f>
        <v>-1.239171093147857</v>
      </c>
      <c r="F51" s="54">
        <f ca="1">HLOOKUP(F$4,DContriDES!$B$195:$ZZ$235,MensualHistórica_desest!$A51,FALSE)*HLOOKUP(EDATE(MensualHistórica_desest!F$4,-1),DContriDES!$B$86:$ZZ$149,MensualHistórica_desest!$A51,FALSE)/100</f>
        <v>0.35041597739380559</v>
      </c>
      <c r="G51" s="54">
        <f ca="1">HLOOKUP(G$4,DContriDES!$B$195:$ZZ$235,MensualHistórica_desest!$A51,FALSE)*HLOOKUP(EDATE(MensualHistórica_desest!G$4,-1),DContriDES!$B$86:$ZZ$149,MensualHistórica_desest!$A51,FALSE)/100</f>
        <v>-0.32962865980343969</v>
      </c>
      <c r="H51" s="54">
        <f ca="1">HLOOKUP(H$4,DContriDES!$B$195:$ZZ$235,MensualHistórica_desest!$A51,FALSE)*HLOOKUP(EDATE(MensualHistórica_desest!H$4,-1),DContriDES!$B$86:$ZZ$149,MensualHistórica_desest!$A51,FALSE)/100</f>
        <v>0.32194212147192292</v>
      </c>
      <c r="I51" s="54">
        <f ca="1">HLOOKUP(I$4,DContriDES!$B$195:$ZZ$235,MensualHistórica_desest!$A51,FALSE)*HLOOKUP(EDATE(MensualHistórica_desest!I$4,-1),DContriDES!$B$86:$ZZ$149,MensualHistórica_desest!$A51,FALSE)/100</f>
        <v>-1.0716573259142619</v>
      </c>
      <c r="J51" s="54">
        <f ca="1">HLOOKUP(J$4,DContriDES!$B$195:$ZZ$235,MensualHistórica_desest!$A51,FALSE)*HLOOKUP(EDATE(MensualHistórica_desest!J$4,-1),DContriDES!$B$86:$ZZ$149,MensualHistórica_desest!$A51,FALSE)/100</f>
        <v>0.56835732863941768</v>
      </c>
      <c r="K51" s="54">
        <f ca="1">HLOOKUP(K$4,DContriDES!$B$195:$ZZ$235,MensualHistórica_desest!$A51,FALSE)*HLOOKUP(EDATE(MensualHistórica_desest!K$4,-1),DContriDES!$B$86:$ZZ$149,MensualHistórica_desest!$A51,FALSE)/100</f>
        <v>0.53880815419470218</v>
      </c>
      <c r="L51" s="54">
        <f ca="1">HLOOKUP(L$4,DContriDES!$B$195:$ZZ$235,MensualHistórica_desest!$A51,FALSE)*HLOOKUP(EDATE(MensualHistórica_desest!L$4,-1),DContriDES!$B$86:$ZZ$149,MensualHistórica_desest!$A51,FALSE)/100</f>
        <v>3.4365360608785603E-2</v>
      </c>
      <c r="M51" s="54">
        <f ca="1">HLOOKUP(M$4,DContriDES!$B$195:$ZZ$235,MensualHistórica_desest!$A51,FALSE)*HLOOKUP(EDATE(MensualHistórica_desest!M$4,-1),DContriDES!$B$86:$ZZ$149,MensualHistórica_desest!$A51,FALSE)/100</f>
        <v>-7.2475161045125608E-2</v>
      </c>
      <c r="N51" s="54">
        <f ca="1">HLOOKUP(N$4,DContriDES!$B$195:$ZZ$235,MensualHistórica_desest!$A51,FALSE)*HLOOKUP(EDATE(MensualHistórica_desest!N$4,-1),DContriDES!$B$86:$ZZ$149,MensualHistórica_desest!$A51,FALSE)/100</f>
        <v>-0.53192480234363271</v>
      </c>
      <c r="O51" s="54">
        <f ca="1">HLOOKUP(O$4,DContriDES!$B$195:$ZZ$235,MensualHistórica_desest!$A51,FALSE)*HLOOKUP(EDATE(MensualHistórica_desest!O$4,-1),DContriDES!$B$86:$ZZ$149,MensualHistórica_desest!$A51,FALSE)/100</f>
        <v>-77.593499109351228</v>
      </c>
    </row>
    <row r="52" spans="1:15" x14ac:dyDescent="0.25">
      <c r="B52" s="6" t="s">
        <v>74</v>
      </c>
      <c r="C52" s="56">
        <f ca="1">C49-C53</f>
        <v>0.32597436460293738</v>
      </c>
      <c r="D52" s="56">
        <f t="shared" ref="D52:O52" ca="1" si="9">D49-D53</f>
        <v>-1.1823086263944025</v>
      </c>
      <c r="E52" s="56">
        <f t="shared" ca="1" si="9"/>
        <v>0.45963358423393741</v>
      </c>
      <c r="F52" s="56">
        <f t="shared" ca="1" si="9"/>
        <v>0.22809977681836319</v>
      </c>
      <c r="G52" s="56">
        <f t="shared" ca="1" si="9"/>
        <v>-5.7466531403259025E-2</v>
      </c>
      <c r="H52" s="56">
        <f t="shared" ca="1" si="9"/>
        <v>-0.20082954360570218</v>
      </c>
      <c r="I52" s="56">
        <f t="shared" ca="1" si="9"/>
        <v>0.51695046543251166</v>
      </c>
      <c r="J52" s="56">
        <f t="shared" ca="1" si="9"/>
        <v>-0.43727092610443397</v>
      </c>
      <c r="K52" s="56">
        <f t="shared" ca="1" si="9"/>
        <v>4.1228750245562162E-2</v>
      </c>
      <c r="L52" s="56">
        <f t="shared" ca="1" si="9"/>
        <v>0.10406260496215014</v>
      </c>
      <c r="M52" s="56">
        <f t="shared" ca="1" si="9"/>
        <v>1.1465144915355552E-2</v>
      </c>
      <c r="N52" s="56">
        <f t="shared" ca="1" si="9"/>
        <v>0.39961814421576369</v>
      </c>
      <c r="O52" s="56">
        <f t="shared" ca="1" si="9"/>
        <v>0</v>
      </c>
    </row>
    <row r="53" spans="1:15" ht="16.5" thickBot="1" x14ac:dyDescent="0.3">
      <c r="B53" s="93" t="s">
        <v>78</v>
      </c>
      <c r="C53" s="94">
        <f ca="1">SUM(C50:C51)</f>
        <v>-0.43255489022929328</v>
      </c>
      <c r="D53" s="94">
        <f t="shared" ref="D53:O53" ca="1" si="10">SUM(D50:D51)</f>
        <v>3.1258533049708892</v>
      </c>
      <c r="E53" s="94">
        <f t="shared" ca="1" si="10"/>
        <v>-1.5613302654563301</v>
      </c>
      <c r="F53" s="94">
        <f t="shared" ca="1" si="10"/>
        <v>0.30625318412751806</v>
      </c>
      <c r="G53" s="94">
        <f t="shared" ca="1" si="10"/>
        <v>-3.6051472943617158E-2</v>
      </c>
      <c r="H53" s="94">
        <f t="shared" ca="1" si="10"/>
        <v>0.14299081033126518</v>
      </c>
      <c r="I53" s="94">
        <f t="shared" ca="1" si="10"/>
        <v>-2.0726963664753093</v>
      </c>
      <c r="J53" s="94">
        <f t="shared" ca="1" si="10"/>
        <v>0.50699659337182557</v>
      </c>
      <c r="K53" s="94">
        <f t="shared" ca="1" si="10"/>
        <v>0.18197348203897312</v>
      </c>
      <c r="L53" s="94">
        <f t="shared" ca="1" si="10"/>
        <v>-0.31063363508296293</v>
      </c>
      <c r="M53" s="94">
        <f t="shared" ca="1" si="10"/>
        <v>0.54375526885728931</v>
      </c>
      <c r="N53" s="94">
        <f t="shared" ca="1" si="10"/>
        <v>-0.50465254694857598</v>
      </c>
      <c r="O53" s="94">
        <f t="shared" ca="1" si="10"/>
        <v>-100.00000000000001</v>
      </c>
    </row>
    <row r="54" spans="1:15" ht="15.75" thickTop="1" x14ac:dyDescent="0.25">
      <c r="B54" s="119" t="s">
        <v>60</v>
      </c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</row>
    <row r="57" spans="1:15" ht="26.25" x14ac:dyDescent="0.4">
      <c r="B57" s="532" t="s">
        <v>131</v>
      </c>
      <c r="C57" s="532"/>
      <c r="D57" s="532"/>
      <c r="E57" s="532"/>
      <c r="F57" s="532"/>
      <c r="G57" s="532"/>
      <c r="H57" s="532"/>
      <c r="I57" s="532"/>
      <c r="J57" s="532"/>
      <c r="K57" s="532"/>
      <c r="L57" s="532"/>
      <c r="M57" s="532"/>
      <c r="N57" s="532"/>
      <c r="O57" s="532"/>
    </row>
    <row r="58" spans="1:15" ht="8.25" customHeight="1" x14ac:dyDescent="0.25">
      <c r="B58"/>
    </row>
    <row r="59" spans="1:15" s="11" customFormat="1" x14ac:dyDescent="0.25">
      <c r="A59"/>
      <c r="B59" s="29"/>
      <c r="C59" s="141">
        <f t="shared" ref="C59:O59" si="11">C4</f>
        <v>45658</v>
      </c>
      <c r="D59" s="141">
        <f t="shared" si="11"/>
        <v>45689</v>
      </c>
      <c r="E59" s="141">
        <f t="shared" si="11"/>
        <v>45717</v>
      </c>
      <c r="F59" s="141">
        <f t="shared" si="11"/>
        <v>45748</v>
      </c>
      <c r="G59" s="141">
        <f t="shared" si="11"/>
        <v>45778</v>
      </c>
      <c r="H59" s="141">
        <f t="shared" si="11"/>
        <v>45809</v>
      </c>
      <c r="I59" s="141">
        <f t="shared" si="11"/>
        <v>45839</v>
      </c>
      <c r="J59" s="141">
        <f t="shared" si="11"/>
        <v>45870</v>
      </c>
      <c r="K59" s="141">
        <f t="shared" si="11"/>
        <v>45901</v>
      </c>
      <c r="L59" s="141">
        <f t="shared" si="11"/>
        <v>45931</v>
      </c>
      <c r="M59" s="141">
        <f t="shared" si="11"/>
        <v>45962</v>
      </c>
      <c r="N59" s="141">
        <f t="shared" si="11"/>
        <v>45992</v>
      </c>
      <c r="O59" s="141">
        <f t="shared" si="11"/>
        <v>46023</v>
      </c>
    </row>
    <row r="60" spans="1:15" ht="15.75" x14ac:dyDescent="0.25">
      <c r="A60">
        <v>42</v>
      </c>
      <c r="B60" s="102" t="s">
        <v>70</v>
      </c>
      <c r="C60" s="87">
        <f ca="1">HLOOKUP(C$4,DContriDES!$B$195:$ZZ$235,MensualHistórica_desest!$A60-1,FALSE)*HLOOKUP(EDATE(MensualHistórica_desest!C$4,-1),DContriDES!$B$86:$ZZ$149,MensualHistórica_desest!$A60,FALSE)/100</f>
        <v>-0.25804824786334279</v>
      </c>
      <c r="D60" s="87">
        <f ca="1">HLOOKUP(D$4,DContriDES!$B$195:$ZZ$235,MensualHistórica_desest!$A60-1,FALSE)*HLOOKUP(EDATE(MensualHistórica_desest!D$4,-1),DContriDES!$B$86:$ZZ$149,MensualHistórica_desest!$A60,FALSE)/100</f>
        <v>3.0651597272549367</v>
      </c>
      <c r="E60" s="87">
        <f ca="1">HLOOKUP(E$4,DContriDES!$B$195:$ZZ$235,MensualHistórica_desest!$A60-1,FALSE)*HLOOKUP(EDATE(MensualHistórica_desest!E$4,-1),DContriDES!$B$86:$ZZ$149,MensualHistórica_desest!$A60,FALSE)/100</f>
        <v>-1.6164184530780545</v>
      </c>
      <c r="F60" s="87">
        <f ca="1">HLOOKUP(F$4,DContriDES!$B$195:$ZZ$235,MensualHistórica_desest!$A60-1,FALSE)*HLOOKUP(EDATE(MensualHistórica_desest!F$4,-1),DContriDES!$B$86:$ZZ$149,MensualHistórica_desest!$A60,FALSE)/100</f>
        <v>0.45682868008383082</v>
      </c>
      <c r="G60" s="87">
        <f ca="1">HLOOKUP(G$4,DContriDES!$B$195:$ZZ$235,MensualHistórica_desest!$A60-1,FALSE)*HLOOKUP(EDATE(MensualHistórica_desest!G$4,-1),DContriDES!$B$86:$ZZ$149,MensualHistórica_desest!$A60,FALSE)/100</f>
        <v>-0.4286900376608429</v>
      </c>
      <c r="H60" s="87">
        <f ca="1">HLOOKUP(H$4,DContriDES!$B$195:$ZZ$235,MensualHistórica_desest!$A60-1,FALSE)*HLOOKUP(EDATE(MensualHistórica_desest!H$4,-1),DContriDES!$B$86:$ZZ$149,MensualHistórica_desest!$A60,FALSE)/100</f>
        <v>0.4207185571183345</v>
      </c>
      <c r="I60" s="87">
        <f ca="1">HLOOKUP(I$4,DContriDES!$B$195:$ZZ$235,MensualHistórica_desest!$A60-1,FALSE)*HLOOKUP(EDATE(MensualHistórica_desest!I$4,-1),DContriDES!$B$86:$ZZ$149,MensualHistórica_desest!$A60,FALSE)/100</f>
        <v>-1.3959890140605324</v>
      </c>
      <c r="J60" s="87">
        <f ca="1">HLOOKUP(J$4,DContriDES!$B$195:$ZZ$235,MensualHistórica_desest!$A60-1,FALSE)*HLOOKUP(EDATE(MensualHistórica_desest!J$4,-1),DContriDES!$B$86:$ZZ$149,MensualHistórica_desest!$A60,FALSE)/100</f>
        <v>0.73425226531259113</v>
      </c>
      <c r="K60" s="87">
        <f ca="1">HLOOKUP(K$4,DContriDES!$B$195:$ZZ$235,MensualHistórica_desest!$A60-1,FALSE)*HLOOKUP(EDATE(MensualHistórica_desest!K$4,-1),DContriDES!$B$86:$ZZ$149,MensualHistórica_desest!$A60,FALSE)/100</f>
        <v>0.69479724124758491</v>
      </c>
      <c r="L60" s="87">
        <f ca="1">HLOOKUP(L$4,DContriDES!$B$195:$ZZ$235,MensualHistórica_desest!$A60-1,FALSE)*HLOOKUP(EDATE(MensualHistórica_desest!L$4,-1),DContriDES!$B$86:$ZZ$149,MensualHistórica_desest!$A60,FALSE)/100</f>
        <v>4.4121301433321491E-2</v>
      </c>
      <c r="M60" s="87">
        <f ca="1">HLOOKUP(M$4,DContriDES!$B$195:$ZZ$235,MensualHistórica_desest!$A60-1,FALSE)*HLOOKUP(EDATE(MensualHistórica_desest!M$4,-1),DContriDES!$B$86:$ZZ$149,MensualHistórica_desest!$A60,FALSE)/100</f>
        <v>-9.2693374389014593E-2</v>
      </c>
      <c r="N60" s="87">
        <f ca="1">HLOOKUP(N$4,DContriDES!$B$195:$ZZ$235,MensualHistórica_desest!$A60-1,FALSE)*HLOOKUP(EDATE(MensualHistórica_desest!N$4,-1),DContriDES!$B$86:$ZZ$149,MensualHistórica_desest!$A60,FALSE)/100</f>
        <v>-0.68470845070727648</v>
      </c>
      <c r="O60" s="87">
        <f ca="1">HLOOKUP(O$4,DContriDES!$B$195:$ZZ$235,MensualHistórica_desest!$A60-1,FALSE)*HLOOKUP(EDATE(MensualHistórica_desest!O$4,-1),DContriDES!$B$86:$ZZ$149,MensualHistórica_desest!$A60,FALSE)/100</f>
        <v>-100</v>
      </c>
    </row>
    <row r="61" spans="1:15" x14ac:dyDescent="0.25">
      <c r="A61">
        <v>43</v>
      </c>
      <c r="B61" s="8" t="s">
        <v>13</v>
      </c>
      <c r="C61" s="44">
        <f ca="1">HLOOKUP(C$4,DContriDES!$B$195:$ZZ$235,MensualHistórica_desest!$A26,FALSE)*HLOOKUP(EDATE(MensualHistórica_desest!C$4,-1),DContriDES!$B$86:$ZZ$149,MensualHistórica_desest!$A61,FALSE)/100</f>
        <v>-3.6324931890095585E-2</v>
      </c>
      <c r="D61" s="44">
        <f ca="1">HLOOKUP(D$4,DContriDES!$B$195:$ZZ$235,MensualHistórica_desest!$A26,FALSE)*HLOOKUP(EDATE(MensualHistórica_desest!D$4,-1),DContriDES!$B$86:$ZZ$149,MensualHistórica_desest!$A61,FALSE)/100</f>
        <v>0.16764056989684778</v>
      </c>
      <c r="E61" s="44">
        <f ca="1">HLOOKUP(E$4,DContriDES!$B$195:$ZZ$235,MensualHistórica_desest!$A26,FALSE)*HLOOKUP(EDATE(MensualHistórica_desest!E$4,-1),DContriDES!$B$86:$ZZ$149,MensualHistórica_desest!$A61,FALSE)/100</f>
        <v>2.8539263359150725E-2</v>
      </c>
      <c r="F61" s="44">
        <f ca="1">HLOOKUP(F$4,DContriDES!$B$195:$ZZ$235,MensualHistórica_desest!$A26,FALSE)*HLOOKUP(EDATE(MensualHistórica_desest!F$4,-1),DContriDES!$B$86:$ZZ$149,MensualHistórica_desest!$A61,FALSE)/100</f>
        <v>2.9003679312934922E-2</v>
      </c>
      <c r="G61" s="44">
        <f ca="1">HLOOKUP(G$4,DContriDES!$B$195:$ZZ$235,MensualHistórica_desest!$A26,FALSE)*HLOOKUP(EDATE(MensualHistórica_desest!G$4,-1),DContriDES!$B$86:$ZZ$149,MensualHistórica_desest!$A61,FALSE)/100</f>
        <v>4.54212426762136E-2</v>
      </c>
      <c r="H61" s="44">
        <f ca="1">HLOOKUP(H$4,DContriDES!$B$195:$ZZ$235,MensualHistórica_desest!$A26,FALSE)*HLOOKUP(EDATE(MensualHistórica_desest!H$4,-1),DContriDES!$B$86:$ZZ$149,MensualHistórica_desest!$A61,FALSE)/100</f>
        <v>-1.6990904241183664E-2</v>
      </c>
      <c r="I61" s="44">
        <f ca="1">HLOOKUP(I$4,DContriDES!$B$195:$ZZ$235,MensualHistórica_desest!$A26,FALSE)*HLOOKUP(EDATE(MensualHistórica_desest!I$4,-1),DContriDES!$B$86:$ZZ$149,MensualHistórica_desest!$A61,FALSE)/100</f>
        <v>2.1322743332076462E-2</v>
      </c>
      <c r="J61" s="44">
        <f ca="1">HLOOKUP(J$4,DContriDES!$B$195:$ZZ$235,MensualHistórica_desest!$A26,FALSE)*HLOOKUP(EDATE(MensualHistórica_desest!J$4,-1),DContriDES!$B$86:$ZZ$149,MensualHistórica_desest!$A61,FALSE)/100</f>
        <v>0.20466385692379394</v>
      </c>
      <c r="K61" s="44">
        <f ca="1">HLOOKUP(K$4,DContriDES!$B$195:$ZZ$235,MensualHistórica_desest!$A26,FALSE)*HLOOKUP(EDATE(MensualHistórica_desest!K$4,-1),DContriDES!$B$86:$ZZ$149,MensualHistórica_desest!$A61,FALSE)/100</f>
        <v>-8.2355768595390941E-2</v>
      </c>
      <c r="L61" s="44">
        <f ca="1">HLOOKUP(L$4,DContriDES!$B$195:$ZZ$235,MensualHistórica_desest!$A26,FALSE)*HLOOKUP(EDATE(MensualHistórica_desest!L$4,-1),DContriDES!$B$86:$ZZ$149,MensualHistórica_desest!$A61,FALSE)/100</f>
        <v>-8.3696828283986741E-3</v>
      </c>
      <c r="M61" s="44">
        <f ca="1">HLOOKUP(M$4,DContriDES!$B$195:$ZZ$235,MensualHistórica_desest!$A26,FALSE)*HLOOKUP(EDATE(MensualHistórica_desest!M$4,-1),DContriDES!$B$86:$ZZ$149,MensualHistórica_desest!$A61,FALSE)/100</f>
        <v>-2.8711802190129518E-2</v>
      </c>
      <c r="N61" s="44">
        <f ca="1">HLOOKUP(N$4,DContriDES!$B$195:$ZZ$235,MensualHistórica_desest!$A26,FALSE)*HLOOKUP(EDATE(MensualHistórica_desest!N$4,-1),DContriDES!$B$86:$ZZ$149,MensualHistórica_desest!$A61,FALSE)/100</f>
        <v>-0.43872160068680727</v>
      </c>
      <c r="O61" s="44">
        <f ca="1">HLOOKUP(O$4,DContriDES!$B$195:$ZZ$235,MensualHistórica_desest!$A26,FALSE)*HLOOKUP(EDATE(MensualHistórica_desest!O$4,-1),DContriDES!$B$86:$ZZ$149,MensualHistórica_desest!$A61,FALSE)/100</f>
        <v>-24.485790761783534</v>
      </c>
    </row>
    <row r="62" spans="1:15" x14ac:dyDescent="0.25">
      <c r="A62">
        <v>44</v>
      </c>
      <c r="B62" s="9" t="s">
        <v>14</v>
      </c>
      <c r="C62" s="45">
        <f ca="1">HLOOKUP(C$4,DContriDES!$B$195:$ZZ$235,MensualHistórica_desest!$A27,FALSE)*HLOOKUP(EDATE(MensualHistórica_desest!C$4,-1),DContriDES!$B$86:$ZZ$149,MensualHistórica_desest!$A62,FALSE)/100</f>
        <v>9.3316478592521429E-2</v>
      </c>
      <c r="D62" s="45">
        <f ca="1">HLOOKUP(D$4,DContriDES!$B$195:$ZZ$235,MensualHistórica_desest!$A27,FALSE)*HLOOKUP(EDATE(MensualHistórica_desest!D$4,-1),DContriDES!$B$86:$ZZ$149,MensualHistórica_desest!$A62,FALSE)/100</f>
        <v>4.6626406638309012E-2</v>
      </c>
      <c r="E62" s="45">
        <f ca="1">HLOOKUP(E$4,DContriDES!$B$195:$ZZ$235,MensualHistórica_desest!$A27,FALSE)*HLOOKUP(EDATE(MensualHistórica_desest!E$4,-1),DContriDES!$B$86:$ZZ$149,MensualHistórica_desest!$A62,FALSE)/100</f>
        <v>-0.12483690112802753</v>
      </c>
      <c r="F62" s="45">
        <f ca="1">HLOOKUP(F$4,DContriDES!$B$195:$ZZ$235,MensualHistórica_desest!$A27,FALSE)*HLOOKUP(EDATE(MensualHistórica_desest!F$4,-1),DContriDES!$B$86:$ZZ$149,MensualHistórica_desest!$A62,FALSE)/100</f>
        <v>3.3648965504621285E-2</v>
      </c>
      <c r="G62" s="45">
        <f ca="1">HLOOKUP(G$4,DContriDES!$B$195:$ZZ$235,MensualHistórica_desest!$A27,FALSE)*HLOOKUP(EDATE(MensualHistórica_desest!G$4,-1),DContriDES!$B$86:$ZZ$149,MensualHistórica_desest!$A62,FALSE)/100</f>
        <v>-6.5040233272906048E-2</v>
      </c>
      <c r="H62" s="45">
        <f ca="1">HLOOKUP(H$4,DContriDES!$B$195:$ZZ$235,MensualHistórica_desest!$A27,FALSE)*HLOOKUP(EDATE(MensualHistórica_desest!H$4,-1),DContriDES!$B$86:$ZZ$149,MensualHistórica_desest!$A62,FALSE)/100</f>
        <v>4.221479609683966E-2</v>
      </c>
      <c r="I62" s="45">
        <f ca="1">HLOOKUP(I$4,DContriDES!$B$195:$ZZ$235,MensualHistórica_desest!$A27,FALSE)*HLOOKUP(EDATE(MensualHistórica_desest!I$4,-1),DContriDES!$B$86:$ZZ$149,MensualHistórica_desest!$A62,FALSE)/100</f>
        <v>-0.10007457546520855</v>
      </c>
      <c r="J62" s="45">
        <f ca="1">HLOOKUP(J$4,DContriDES!$B$195:$ZZ$235,MensualHistórica_desest!$A27,FALSE)*HLOOKUP(EDATE(MensualHistórica_desest!J$4,-1),DContriDES!$B$86:$ZZ$149,MensualHistórica_desest!$A62,FALSE)/100</f>
        <v>4.1162664447566284E-2</v>
      </c>
      <c r="K62" s="45">
        <f ca="1">HLOOKUP(K$4,DContriDES!$B$195:$ZZ$235,MensualHistórica_desest!$A27,FALSE)*HLOOKUP(EDATE(MensualHistórica_desest!K$4,-1),DContriDES!$B$86:$ZZ$149,MensualHistórica_desest!$A62,FALSE)/100</f>
        <v>-8.7568092560483285E-2</v>
      </c>
      <c r="L62" s="45">
        <f ca="1">HLOOKUP(L$4,DContriDES!$B$195:$ZZ$235,MensualHistórica_desest!$A27,FALSE)*HLOOKUP(EDATE(MensualHistórica_desest!L$4,-1),DContriDES!$B$86:$ZZ$149,MensualHistórica_desest!$A62,FALSE)/100</f>
        <v>0.16699674403319931</v>
      </c>
      <c r="M62" s="45">
        <f ca="1">HLOOKUP(M$4,DContriDES!$B$195:$ZZ$235,MensualHistórica_desest!$A27,FALSE)*HLOOKUP(EDATE(MensualHistórica_desest!M$4,-1),DContriDES!$B$86:$ZZ$149,MensualHistórica_desest!$A62,FALSE)/100</f>
        <v>5.4596081312407889E-2</v>
      </c>
      <c r="N62" s="45">
        <f ca="1">HLOOKUP(N$4,DContriDES!$B$195:$ZZ$235,MensualHistórica_desest!$A27,FALSE)*HLOOKUP(EDATE(MensualHistórica_desest!N$4,-1),DContriDES!$B$86:$ZZ$149,MensualHistórica_desest!$A62,FALSE)/100</f>
        <v>-0.15387926132294388</v>
      </c>
      <c r="O62" s="45">
        <f ca="1">HLOOKUP(O$4,DContriDES!$B$195:$ZZ$235,MensualHistórica_desest!$A27,FALSE)*HLOOKUP(EDATE(MensualHistórica_desest!O$4,-1),DContriDES!$B$86:$ZZ$149,MensualHistórica_desest!$A62,FALSE)/100</f>
        <v>-6.1762360188800098</v>
      </c>
    </row>
    <row r="63" spans="1:15" x14ac:dyDescent="0.25">
      <c r="A63">
        <v>45</v>
      </c>
      <c r="B63" s="8" t="s">
        <v>15</v>
      </c>
      <c r="C63" s="44">
        <f ca="1">HLOOKUP(C$4,DContriDES!$B$195:$ZZ$235,MensualHistórica_desest!$A28,FALSE)*HLOOKUP(EDATE(MensualHistórica_desest!C$4,-1),DContriDES!$B$86:$ZZ$149,MensualHistórica_desest!$A63,FALSE)/100</f>
        <v>-8.9516988119763847E-3</v>
      </c>
      <c r="D63" s="44">
        <f ca="1">HLOOKUP(D$4,DContriDES!$B$195:$ZZ$235,MensualHistórica_desest!$A28,FALSE)*HLOOKUP(EDATE(MensualHistórica_desest!D$4,-1),DContriDES!$B$86:$ZZ$149,MensualHistórica_desest!$A63,FALSE)/100</f>
        <v>7.2487106974743528E-3</v>
      </c>
      <c r="E63" s="44">
        <f ca="1">HLOOKUP(E$4,DContriDES!$B$195:$ZZ$235,MensualHistórica_desest!$A28,FALSE)*HLOOKUP(EDATE(MensualHistórica_desest!E$4,-1),DContriDES!$B$86:$ZZ$149,MensualHistórica_desest!$A63,FALSE)/100</f>
        <v>-2.3332103492718849E-3</v>
      </c>
      <c r="F63" s="44">
        <f ca="1">HLOOKUP(F$4,DContriDES!$B$195:$ZZ$235,MensualHistórica_desest!$A28,FALSE)*HLOOKUP(EDATE(MensualHistórica_desest!F$4,-1),DContriDES!$B$86:$ZZ$149,MensualHistórica_desest!$A63,FALSE)/100</f>
        <v>3.2161260912601952E-4</v>
      </c>
      <c r="G63" s="44">
        <f ca="1">HLOOKUP(G$4,DContriDES!$B$195:$ZZ$235,MensualHistórica_desest!$A28,FALSE)*HLOOKUP(EDATE(MensualHistórica_desest!G$4,-1),DContriDES!$B$86:$ZZ$149,MensualHistórica_desest!$A63,FALSE)/100</f>
        <v>-2.3496402641032796E-2</v>
      </c>
      <c r="H63" s="44">
        <f ca="1">HLOOKUP(H$4,DContriDES!$B$195:$ZZ$235,MensualHistórica_desest!$A28,FALSE)*HLOOKUP(EDATE(MensualHistórica_desest!H$4,-1),DContriDES!$B$86:$ZZ$149,MensualHistórica_desest!$A63,FALSE)/100</f>
        <v>3.462087968261427E-4</v>
      </c>
      <c r="I63" s="44">
        <f ca="1">HLOOKUP(I$4,DContriDES!$B$195:$ZZ$235,MensualHistórica_desest!$A28,FALSE)*HLOOKUP(EDATE(MensualHistórica_desest!I$4,-1),DContriDES!$B$86:$ZZ$149,MensualHistórica_desest!$A63,FALSE)/100</f>
        <v>-7.9226074435776745E-3</v>
      </c>
      <c r="J63" s="44">
        <f ca="1">HLOOKUP(J$4,DContriDES!$B$195:$ZZ$235,MensualHistórica_desest!$A28,FALSE)*HLOOKUP(EDATE(MensualHistórica_desest!J$4,-1),DContriDES!$B$86:$ZZ$149,MensualHistórica_desest!$A63,FALSE)/100</f>
        <v>-3.8493912186961655E-3</v>
      </c>
      <c r="K63" s="44">
        <f ca="1">HLOOKUP(K$4,DContriDES!$B$195:$ZZ$235,MensualHistórica_desest!$A28,FALSE)*HLOOKUP(EDATE(MensualHistórica_desest!K$4,-1),DContriDES!$B$86:$ZZ$149,MensualHistórica_desest!$A63,FALSE)/100</f>
        <v>9.5339258293452803E-3</v>
      </c>
      <c r="L63" s="44">
        <f ca="1">HLOOKUP(L$4,DContriDES!$B$195:$ZZ$235,MensualHistórica_desest!$A28,FALSE)*HLOOKUP(EDATE(MensualHistórica_desest!L$4,-1),DContriDES!$B$86:$ZZ$149,MensualHistórica_desest!$A63,FALSE)/100</f>
        <v>2.0615230591857246E-2</v>
      </c>
      <c r="M63" s="44">
        <f ca="1">HLOOKUP(M$4,DContriDES!$B$195:$ZZ$235,MensualHistórica_desest!$A28,FALSE)*HLOOKUP(EDATE(MensualHistórica_desest!M$4,-1),DContriDES!$B$86:$ZZ$149,MensualHistórica_desest!$A63,FALSE)/100</f>
        <v>-7.2278978545201201E-3</v>
      </c>
      <c r="N63" s="44">
        <f ca="1">HLOOKUP(N$4,DContriDES!$B$195:$ZZ$235,MensualHistórica_desest!$A28,FALSE)*HLOOKUP(EDATE(MensualHistórica_desest!N$4,-1),DContriDES!$B$86:$ZZ$149,MensualHistórica_desest!$A63,FALSE)/100</f>
        <v>-1.1136316391686838E-2</v>
      </c>
      <c r="O63" s="44">
        <f ca="1">HLOOKUP(O$4,DContriDES!$B$195:$ZZ$235,MensualHistórica_desest!$A28,FALSE)*HLOOKUP(EDATE(MensualHistórica_desest!O$4,-1),DContriDES!$B$86:$ZZ$149,MensualHistórica_desest!$A63,FALSE)/100</f>
        <v>-0.61660746772226382</v>
      </c>
    </row>
    <row r="64" spans="1:15" x14ac:dyDescent="0.25">
      <c r="A64">
        <v>46</v>
      </c>
      <c r="B64" s="9" t="s">
        <v>16</v>
      </c>
      <c r="C64" s="45">
        <f ca="1">HLOOKUP(C$4,DContriDES!$B$195:$ZZ$235,MensualHistórica_desest!$A29,FALSE)*HLOOKUP(EDATE(MensualHistórica_desest!C$4,-1),DContriDES!$B$86:$ZZ$149,MensualHistórica_desest!$A64,FALSE)/100</f>
        <v>2.5932494991650263E-3</v>
      </c>
      <c r="D64" s="45">
        <f ca="1">HLOOKUP(D$4,DContriDES!$B$195:$ZZ$235,MensualHistórica_desest!$A29,FALSE)*HLOOKUP(EDATE(MensualHistórica_desest!D$4,-1),DContriDES!$B$86:$ZZ$149,MensualHistórica_desest!$A64,FALSE)/100</f>
        <v>-6.8428925616457548E-4</v>
      </c>
      <c r="E64" s="45">
        <f ca="1">HLOOKUP(E$4,DContriDES!$B$195:$ZZ$235,MensualHistórica_desest!$A29,FALSE)*HLOOKUP(EDATE(MensualHistórica_desest!E$4,-1),DContriDES!$B$86:$ZZ$149,MensualHistórica_desest!$A64,FALSE)/100</f>
        <v>-3.3588459513818271E-3</v>
      </c>
      <c r="F64" s="45">
        <f ca="1">HLOOKUP(F$4,DContriDES!$B$195:$ZZ$235,MensualHistórica_desest!$A29,FALSE)*HLOOKUP(EDATE(MensualHistórica_desest!F$4,-1),DContriDES!$B$86:$ZZ$149,MensualHistórica_desest!$A64,FALSE)/100</f>
        <v>1.0409653056082388E-2</v>
      </c>
      <c r="G64" s="45">
        <f ca="1">HLOOKUP(G$4,DContriDES!$B$195:$ZZ$235,MensualHistórica_desest!$A29,FALSE)*HLOOKUP(EDATE(MensualHistórica_desest!G$4,-1),DContriDES!$B$86:$ZZ$149,MensualHistórica_desest!$A64,FALSE)/100</f>
        <v>-1.0407333334890405E-2</v>
      </c>
      <c r="H64" s="45">
        <f ca="1">HLOOKUP(H$4,DContriDES!$B$195:$ZZ$235,MensualHistórica_desest!$A29,FALSE)*HLOOKUP(EDATE(MensualHistórica_desest!H$4,-1),DContriDES!$B$86:$ZZ$149,MensualHistórica_desest!$A64,FALSE)/100</f>
        <v>4.3100511928735909E-3</v>
      </c>
      <c r="I64" s="45">
        <f ca="1">HLOOKUP(I$4,DContriDES!$B$195:$ZZ$235,MensualHistórica_desest!$A29,FALSE)*HLOOKUP(EDATE(MensualHistórica_desest!I$4,-1),DContriDES!$B$86:$ZZ$149,MensualHistórica_desest!$A64,FALSE)/100</f>
        <v>-9.4475214349003817E-3</v>
      </c>
      <c r="J64" s="45">
        <f ca="1">HLOOKUP(J$4,DContriDES!$B$195:$ZZ$235,MensualHistórica_desest!$A29,FALSE)*HLOOKUP(EDATE(MensualHistórica_desest!J$4,-1),DContriDES!$B$86:$ZZ$149,MensualHistórica_desest!$A64,FALSE)/100</f>
        <v>1.8262123429557469E-3</v>
      </c>
      <c r="K64" s="45">
        <f ca="1">HLOOKUP(K$4,DContriDES!$B$195:$ZZ$235,MensualHistórica_desest!$A29,FALSE)*HLOOKUP(EDATE(MensualHistórica_desest!K$4,-1),DContriDES!$B$86:$ZZ$149,MensualHistórica_desest!$A64,FALSE)/100</f>
        <v>-5.8120222978279177E-3</v>
      </c>
      <c r="L64" s="45">
        <f ca="1">HLOOKUP(L$4,DContriDES!$B$195:$ZZ$235,MensualHistórica_desest!$A29,FALSE)*HLOOKUP(EDATE(MensualHistórica_desest!L$4,-1),DContriDES!$B$86:$ZZ$149,MensualHistórica_desest!$A64,FALSE)/100</f>
        <v>-1.2345904508731915E-3</v>
      </c>
      <c r="M64" s="45">
        <f ca="1">HLOOKUP(M$4,DContriDES!$B$195:$ZZ$235,MensualHistórica_desest!$A29,FALSE)*HLOOKUP(EDATE(MensualHistórica_desest!M$4,-1),DContriDES!$B$86:$ZZ$149,MensualHistórica_desest!$A64,FALSE)/100</f>
        <v>-1.7756412357361549E-4</v>
      </c>
      <c r="N64" s="45">
        <f ca="1">HLOOKUP(N$4,DContriDES!$B$195:$ZZ$235,MensualHistórica_desest!$A29,FALSE)*HLOOKUP(EDATE(MensualHistórica_desest!N$4,-1),DContriDES!$B$86:$ZZ$149,MensualHistórica_desest!$A64,FALSE)/100</f>
        <v>-4.840092411072445E-3</v>
      </c>
      <c r="O64" s="45">
        <f ca="1">HLOOKUP(O$4,DContriDES!$B$195:$ZZ$235,MensualHistórica_desest!$A29,FALSE)*HLOOKUP(EDATE(MensualHistórica_desest!O$4,-1),DContriDES!$B$86:$ZZ$149,MensualHistórica_desest!$A64,FALSE)/100</f>
        <v>-0.38797573310470412</v>
      </c>
    </row>
    <row r="65" spans="1:15" x14ac:dyDescent="0.25">
      <c r="A65">
        <v>47</v>
      </c>
      <c r="B65" s="8" t="s">
        <v>17</v>
      </c>
      <c r="C65" s="44">
        <f ca="1">HLOOKUP(C$4,DContriDES!$B$195:$ZZ$235,MensualHistórica_desest!$A30,FALSE)*HLOOKUP(EDATE(MensualHistórica_desest!C$4,-1),DContriDES!$B$86:$ZZ$149,MensualHistórica_desest!$A65,FALSE)/100</f>
        <v>4.722669004953179E-3</v>
      </c>
      <c r="D65" s="44">
        <f ca="1">HLOOKUP(D$4,DContriDES!$B$195:$ZZ$235,MensualHistórica_desest!$A30,FALSE)*HLOOKUP(EDATE(MensualHistórica_desest!D$4,-1),DContriDES!$B$86:$ZZ$149,MensualHistórica_desest!$A65,FALSE)/100</f>
        <v>-3.5661034190406699E-3</v>
      </c>
      <c r="E65" s="44">
        <f ca="1">HLOOKUP(E$4,DContriDES!$B$195:$ZZ$235,MensualHistórica_desest!$A30,FALSE)*HLOOKUP(EDATE(MensualHistórica_desest!E$4,-1),DContriDES!$B$86:$ZZ$149,MensualHistórica_desest!$A65,FALSE)/100</f>
        <v>-3.3975784981659631E-2</v>
      </c>
      <c r="F65" s="44">
        <f ca="1">HLOOKUP(F$4,DContriDES!$B$195:$ZZ$235,MensualHistórica_desest!$A30,FALSE)*HLOOKUP(EDATE(MensualHistórica_desest!F$4,-1),DContriDES!$B$86:$ZZ$149,MensualHistórica_desest!$A65,FALSE)/100</f>
        <v>-1.902713451844561E-2</v>
      </c>
      <c r="G65" s="44">
        <f ca="1">HLOOKUP(G$4,DContriDES!$B$195:$ZZ$235,MensualHistórica_desest!$A30,FALSE)*HLOOKUP(EDATE(MensualHistórica_desest!G$4,-1),DContriDES!$B$86:$ZZ$149,MensualHistórica_desest!$A65,FALSE)/100</f>
        <v>8.3280313707348088E-3</v>
      </c>
      <c r="H65" s="44">
        <f ca="1">HLOOKUP(H$4,DContriDES!$B$195:$ZZ$235,MensualHistórica_desest!$A30,FALSE)*HLOOKUP(EDATE(MensualHistórica_desest!H$4,-1),DContriDES!$B$86:$ZZ$149,MensualHistórica_desest!$A65,FALSE)/100</f>
        <v>-4.3335536194263551E-2</v>
      </c>
      <c r="I65" s="44">
        <f ca="1">HLOOKUP(I$4,DContriDES!$B$195:$ZZ$235,MensualHistórica_desest!$A30,FALSE)*HLOOKUP(EDATE(MensualHistórica_desest!I$4,-1),DContriDES!$B$86:$ZZ$149,MensualHistórica_desest!$A65,FALSE)/100</f>
        <v>1.1858761564111668E-2</v>
      </c>
      <c r="J65" s="44">
        <f ca="1">HLOOKUP(J$4,DContriDES!$B$195:$ZZ$235,MensualHistórica_desest!$A30,FALSE)*HLOOKUP(EDATE(MensualHistórica_desest!J$4,-1),DContriDES!$B$86:$ZZ$149,MensualHistórica_desest!$A65,FALSE)/100</f>
        <v>-6.2881643389295231E-3</v>
      </c>
      <c r="K65" s="44">
        <f ca="1">HLOOKUP(K$4,DContriDES!$B$195:$ZZ$235,MensualHistórica_desest!$A30,FALSE)*HLOOKUP(EDATE(MensualHistórica_desest!K$4,-1),DContriDES!$B$86:$ZZ$149,MensualHistórica_desest!$A65,FALSE)/100</f>
        <v>6.9370497256354682E-3</v>
      </c>
      <c r="L65" s="44">
        <f ca="1">HLOOKUP(L$4,DContriDES!$B$195:$ZZ$235,MensualHistórica_desest!$A30,FALSE)*HLOOKUP(EDATE(MensualHistórica_desest!L$4,-1),DContriDES!$B$86:$ZZ$149,MensualHistórica_desest!$A65,FALSE)/100</f>
        <v>5.6341179988775324E-2</v>
      </c>
      <c r="M65" s="44">
        <f ca="1">HLOOKUP(M$4,DContriDES!$B$195:$ZZ$235,MensualHistórica_desest!$A30,FALSE)*HLOOKUP(EDATE(MensualHistórica_desest!M$4,-1),DContriDES!$B$86:$ZZ$149,MensualHistórica_desest!$A65,FALSE)/100</f>
        <v>-1.6459109619920764E-2</v>
      </c>
      <c r="N65" s="44">
        <f ca="1">HLOOKUP(N$4,DContriDES!$B$195:$ZZ$235,MensualHistórica_desest!$A30,FALSE)*HLOOKUP(EDATE(MensualHistórica_desest!N$4,-1),DContriDES!$B$86:$ZZ$149,MensualHistórica_desest!$A65,FALSE)/100</f>
        <v>-6.877731819114985E-2</v>
      </c>
      <c r="O65" s="44">
        <f ca="1">HLOOKUP(O$4,DContriDES!$B$195:$ZZ$235,MensualHistórica_desest!$A30,FALSE)*HLOOKUP(EDATE(MensualHistórica_desest!O$4,-1),DContriDES!$B$86:$ZZ$149,MensualHistórica_desest!$A65,FALSE)/100</f>
        <v>-1.1822314732436823</v>
      </c>
    </row>
    <row r="66" spans="1:15" ht="30" x14ac:dyDescent="0.25">
      <c r="A66">
        <v>48</v>
      </c>
      <c r="B66" s="9" t="s">
        <v>51</v>
      </c>
      <c r="C66" s="45">
        <f ca="1">HLOOKUP(C$4,DContriDES!$B$195:$ZZ$235,MensualHistórica_desest!$A31,FALSE)*HLOOKUP(EDATE(MensualHistórica_desest!C$4,-1),DContriDES!$B$86:$ZZ$149,MensualHistórica_desest!$A66,FALSE)/100</f>
        <v>-9.3411253038588622E-3</v>
      </c>
      <c r="D66" s="45">
        <f ca="1">HLOOKUP(D$4,DContriDES!$B$195:$ZZ$235,MensualHistórica_desest!$A31,FALSE)*HLOOKUP(EDATE(MensualHistórica_desest!D$4,-1),DContriDES!$B$86:$ZZ$149,MensualHistórica_desest!$A66,FALSE)/100</f>
        <v>1.7203986096230978E-3</v>
      </c>
      <c r="E66" s="45">
        <f ca="1">HLOOKUP(E$4,DContriDES!$B$195:$ZZ$235,MensualHistórica_desest!$A31,FALSE)*HLOOKUP(EDATE(MensualHistórica_desest!E$4,-1),DContriDES!$B$86:$ZZ$149,MensualHistórica_desest!$A66,FALSE)/100</f>
        <v>-1.6361650412390301E-2</v>
      </c>
      <c r="F66" s="45">
        <f ca="1">HLOOKUP(F$4,DContriDES!$B$195:$ZZ$235,MensualHistórica_desest!$A31,FALSE)*HLOOKUP(EDATE(MensualHistórica_desest!F$4,-1),DContriDES!$B$86:$ZZ$149,MensualHistórica_desest!$A66,FALSE)/100</f>
        <v>1.1289840820512008E-2</v>
      </c>
      <c r="G66" s="45">
        <f ca="1">HLOOKUP(G$4,DContriDES!$B$195:$ZZ$235,MensualHistórica_desest!$A31,FALSE)*HLOOKUP(EDATE(MensualHistórica_desest!G$4,-1),DContriDES!$B$86:$ZZ$149,MensualHistórica_desest!$A66,FALSE)/100</f>
        <v>-1.0126764544783418E-2</v>
      </c>
      <c r="H66" s="45">
        <f ca="1">HLOOKUP(H$4,DContriDES!$B$195:$ZZ$235,MensualHistórica_desest!$A31,FALSE)*HLOOKUP(EDATE(MensualHistórica_desest!H$4,-1),DContriDES!$B$86:$ZZ$149,MensualHistórica_desest!$A66,FALSE)/100</f>
        <v>-1.4176859776417979E-3</v>
      </c>
      <c r="I66" s="45">
        <f ca="1">HLOOKUP(I$4,DContriDES!$B$195:$ZZ$235,MensualHistórica_desest!$A31,FALSE)*HLOOKUP(EDATE(MensualHistórica_desest!I$4,-1),DContriDES!$B$86:$ZZ$149,MensualHistórica_desest!$A66,FALSE)/100</f>
        <v>4.9387042250660443E-3</v>
      </c>
      <c r="J66" s="45">
        <f ca="1">HLOOKUP(J$4,DContriDES!$B$195:$ZZ$235,MensualHistórica_desest!$A31,FALSE)*HLOOKUP(EDATE(MensualHistórica_desest!J$4,-1),DContriDES!$B$86:$ZZ$149,MensualHistórica_desest!$A66,FALSE)/100</f>
        <v>-7.8307089172051196E-3</v>
      </c>
      <c r="K66" s="45">
        <f ca="1">HLOOKUP(K$4,DContriDES!$B$195:$ZZ$235,MensualHistórica_desest!$A31,FALSE)*HLOOKUP(EDATE(MensualHistórica_desest!K$4,-1),DContriDES!$B$86:$ZZ$149,MensualHistórica_desest!$A66,FALSE)/100</f>
        <v>-6.5061002181101444E-3</v>
      </c>
      <c r="L66" s="45">
        <f ca="1">HLOOKUP(L$4,DContriDES!$B$195:$ZZ$235,MensualHistórica_desest!$A31,FALSE)*HLOOKUP(EDATE(MensualHistórica_desest!L$4,-1),DContriDES!$B$86:$ZZ$149,MensualHistórica_desest!$A66,FALSE)/100</f>
        <v>9.5952824650086951E-5</v>
      </c>
      <c r="M66" s="45">
        <f ca="1">HLOOKUP(M$4,DContriDES!$B$195:$ZZ$235,MensualHistórica_desest!$A31,FALSE)*HLOOKUP(EDATE(MensualHistórica_desest!M$4,-1),DContriDES!$B$86:$ZZ$149,MensualHistórica_desest!$A66,FALSE)/100</f>
        <v>7.4682914095960083E-3</v>
      </c>
      <c r="N66" s="45">
        <f ca="1">HLOOKUP(N$4,DContriDES!$B$195:$ZZ$235,MensualHistórica_desest!$A31,FALSE)*HLOOKUP(EDATE(MensualHistórica_desest!N$4,-1),DContriDES!$B$86:$ZZ$149,MensualHistórica_desest!$A66,FALSE)/100</f>
        <v>-2.7088122357720058E-2</v>
      </c>
      <c r="O66" s="45">
        <f ca="1">HLOOKUP(O$4,DContriDES!$B$195:$ZZ$235,MensualHistórica_desest!$A31,FALSE)*HLOOKUP(EDATE(MensualHistórica_desest!O$4,-1),DContriDES!$B$86:$ZZ$149,MensualHistórica_desest!$A66,FALSE)/100</f>
        <v>-0.56097522617428552</v>
      </c>
    </row>
    <row r="67" spans="1:15" x14ac:dyDescent="0.25">
      <c r="A67">
        <v>49</v>
      </c>
      <c r="B67" s="8" t="s">
        <v>19</v>
      </c>
      <c r="C67" s="44">
        <f ca="1">HLOOKUP(C$4,DContriDES!$B$195:$ZZ$235,MensualHistórica_desest!$A32,FALSE)*HLOOKUP(EDATE(MensualHistórica_desest!C$4,-1),DContriDES!$B$86:$ZZ$149,MensualHistórica_desest!$A67,FALSE)/100</f>
        <v>-4.3053103966977611E-3</v>
      </c>
      <c r="D67" s="44">
        <f ca="1">HLOOKUP(D$4,DContriDES!$B$195:$ZZ$235,MensualHistórica_desest!$A32,FALSE)*HLOOKUP(EDATE(MensualHistórica_desest!D$4,-1),DContriDES!$B$86:$ZZ$149,MensualHistórica_desest!$A67,FALSE)/100</f>
        <v>8.0219783237882626E-3</v>
      </c>
      <c r="E67" s="44">
        <f ca="1">HLOOKUP(E$4,DContriDES!$B$195:$ZZ$235,MensualHistórica_desest!$A32,FALSE)*HLOOKUP(EDATE(MensualHistórica_desest!E$4,-1),DContriDES!$B$86:$ZZ$149,MensualHistórica_desest!$A67,FALSE)/100</f>
        <v>-2.0633333514249567E-2</v>
      </c>
      <c r="F67" s="44">
        <f ca="1">HLOOKUP(F$4,DContriDES!$B$195:$ZZ$235,MensualHistórica_desest!$A32,FALSE)*HLOOKUP(EDATE(MensualHistórica_desest!F$4,-1),DContriDES!$B$86:$ZZ$149,MensualHistórica_desest!$A67,FALSE)/100</f>
        <v>-2.909567176770915E-2</v>
      </c>
      <c r="G67" s="44">
        <f ca="1">HLOOKUP(G$4,DContriDES!$B$195:$ZZ$235,MensualHistórica_desest!$A32,FALSE)*HLOOKUP(EDATE(MensualHistórica_desest!G$4,-1),DContriDES!$B$86:$ZZ$149,MensualHistórica_desest!$A67,FALSE)/100</f>
        <v>-1.6091005045429298E-2</v>
      </c>
      <c r="H67" s="44">
        <f ca="1">HLOOKUP(H$4,DContriDES!$B$195:$ZZ$235,MensualHistórica_desest!$A32,FALSE)*HLOOKUP(EDATE(MensualHistórica_desest!H$4,-1),DContriDES!$B$86:$ZZ$149,MensualHistórica_desest!$A67,FALSE)/100</f>
        <v>-2.2531081086133845E-3</v>
      </c>
      <c r="I67" s="44">
        <f ca="1">HLOOKUP(I$4,DContriDES!$B$195:$ZZ$235,MensualHistórica_desest!$A32,FALSE)*HLOOKUP(EDATE(MensualHistórica_desest!I$4,-1),DContriDES!$B$86:$ZZ$149,MensualHistórica_desest!$A67,FALSE)/100</f>
        <v>1.8890150014308809E-2</v>
      </c>
      <c r="J67" s="44">
        <f ca="1">HLOOKUP(J$4,DContriDES!$B$195:$ZZ$235,MensualHistórica_desest!$A32,FALSE)*HLOOKUP(EDATE(MensualHistórica_desest!J$4,-1),DContriDES!$B$86:$ZZ$149,MensualHistórica_desest!$A67,FALSE)/100</f>
        <v>-2.9427168566314657E-4</v>
      </c>
      <c r="K67" s="44">
        <f ca="1">HLOOKUP(K$4,DContriDES!$B$195:$ZZ$235,MensualHistórica_desest!$A32,FALSE)*HLOOKUP(EDATE(MensualHistórica_desest!K$4,-1),DContriDES!$B$86:$ZZ$149,MensualHistórica_desest!$A67,FALSE)/100</f>
        <v>-1.5832676718615612E-2</v>
      </c>
      <c r="L67" s="44">
        <f ca="1">HLOOKUP(L$4,DContriDES!$B$195:$ZZ$235,MensualHistórica_desest!$A32,FALSE)*HLOOKUP(EDATE(MensualHistórica_desest!L$4,-1),DContriDES!$B$86:$ZZ$149,MensualHistórica_desest!$A67,FALSE)/100</f>
        <v>8.9179306308630243E-3</v>
      </c>
      <c r="M67" s="44">
        <f ca="1">HLOOKUP(M$4,DContriDES!$B$195:$ZZ$235,MensualHistórica_desest!$A32,FALSE)*HLOOKUP(EDATE(MensualHistórica_desest!M$4,-1),DContriDES!$B$86:$ZZ$149,MensualHistórica_desest!$A67,FALSE)/100</f>
        <v>2.0101285229953258E-3</v>
      </c>
      <c r="N67" s="44">
        <f ca="1">HLOOKUP(N$4,DContriDES!$B$195:$ZZ$235,MensualHistórica_desest!$A32,FALSE)*HLOOKUP(EDATE(MensualHistórica_desest!N$4,-1),DContriDES!$B$86:$ZZ$149,MensualHistórica_desest!$A67,FALSE)/100</f>
        <v>7.9354785530019508E-3</v>
      </c>
      <c r="O67" s="44">
        <f ca="1">HLOOKUP(O$4,DContriDES!$B$195:$ZZ$235,MensualHistórica_desest!$A32,FALSE)*HLOOKUP(EDATE(MensualHistórica_desest!O$4,-1),DContriDES!$B$86:$ZZ$149,MensualHistórica_desest!$A67,FALSE)/100</f>
        <v>-0.78545659729079897</v>
      </c>
    </row>
    <row r="68" spans="1:15" x14ac:dyDescent="0.25">
      <c r="A68">
        <v>50</v>
      </c>
      <c r="B68" s="9" t="s">
        <v>20</v>
      </c>
      <c r="C68" s="45">
        <f ca="1">HLOOKUP(C$4,DContriDES!$B$195:$ZZ$235,MensualHistórica_desest!$A33,FALSE)*HLOOKUP(EDATE(MensualHistórica_desest!C$4,-1),DContriDES!$B$86:$ZZ$149,MensualHistórica_desest!$A68,FALSE)/100</f>
        <v>3.8549125886957115E-2</v>
      </c>
      <c r="D68" s="45">
        <f ca="1">HLOOKUP(D$4,DContriDES!$B$195:$ZZ$235,MensualHistórica_desest!$A33,FALSE)*HLOOKUP(EDATE(MensualHistórica_desest!D$4,-1),DContriDES!$B$86:$ZZ$149,MensualHistórica_desest!$A68,FALSE)/100</f>
        <v>2.7945115162413835E-2</v>
      </c>
      <c r="E68" s="45">
        <f ca="1">HLOOKUP(E$4,DContriDES!$B$195:$ZZ$235,MensualHistórica_desest!$A33,FALSE)*HLOOKUP(EDATE(MensualHistórica_desest!E$4,-1),DContriDES!$B$86:$ZZ$149,MensualHistórica_desest!$A68,FALSE)/100</f>
        <v>-0.11082065150517907</v>
      </c>
      <c r="F68" s="45">
        <f ca="1">HLOOKUP(F$4,DContriDES!$B$195:$ZZ$235,MensualHistórica_desest!$A33,FALSE)*HLOOKUP(EDATE(MensualHistórica_desest!F$4,-1),DContriDES!$B$86:$ZZ$149,MensualHistórica_desest!$A68,FALSE)/100</f>
        <v>3.4018507623117034E-2</v>
      </c>
      <c r="G68" s="45">
        <f ca="1">HLOOKUP(G$4,DContriDES!$B$195:$ZZ$235,MensualHistórica_desest!$A33,FALSE)*HLOOKUP(EDATE(MensualHistórica_desest!G$4,-1),DContriDES!$B$86:$ZZ$149,MensualHistórica_desest!$A68,FALSE)/100</f>
        <v>-2.2629810494592159E-2</v>
      </c>
      <c r="H68" s="45">
        <f ca="1">HLOOKUP(H$4,DContriDES!$B$195:$ZZ$235,MensualHistórica_desest!$A33,FALSE)*HLOOKUP(EDATE(MensualHistórica_desest!H$4,-1),DContriDES!$B$86:$ZZ$149,MensualHistórica_desest!$A68,FALSE)/100</f>
        <v>-2.1652248659797268E-2</v>
      </c>
      <c r="I68" s="45">
        <f ca="1">HLOOKUP(I$4,DContriDES!$B$195:$ZZ$235,MensualHistórica_desest!$A33,FALSE)*HLOOKUP(EDATE(MensualHistórica_desest!I$4,-1),DContriDES!$B$86:$ZZ$149,MensualHistórica_desest!$A68,FALSE)/100</f>
        <v>-5.9651322477757649E-3</v>
      </c>
      <c r="J68" s="45">
        <f ca="1">HLOOKUP(J$4,DContriDES!$B$195:$ZZ$235,MensualHistórica_desest!$A33,FALSE)*HLOOKUP(EDATE(MensualHistórica_desest!J$4,-1),DContriDES!$B$86:$ZZ$149,MensualHistórica_desest!$A68,FALSE)/100</f>
        <v>-3.9792874481013728E-2</v>
      </c>
      <c r="K68" s="45">
        <f ca="1">HLOOKUP(K$4,DContriDES!$B$195:$ZZ$235,MensualHistórica_desest!$A33,FALSE)*HLOOKUP(EDATE(MensualHistórica_desest!K$4,-1),DContriDES!$B$86:$ZZ$149,MensualHistórica_desest!$A68,FALSE)/100</f>
        <v>-1.2751081583719604E-4</v>
      </c>
      <c r="L68" s="45">
        <f ca="1">HLOOKUP(L$4,DContriDES!$B$195:$ZZ$235,MensualHistórica_desest!$A33,FALSE)*HLOOKUP(EDATE(MensualHistórica_desest!L$4,-1),DContriDES!$B$86:$ZZ$149,MensualHistórica_desest!$A68,FALSE)/100</f>
        <v>2.9216168766127527E-2</v>
      </c>
      <c r="M68" s="45">
        <f ca="1">HLOOKUP(M$4,DContriDES!$B$195:$ZZ$235,MensualHistórica_desest!$A33,FALSE)*HLOOKUP(EDATE(MensualHistórica_desest!M$4,-1),DContriDES!$B$86:$ZZ$149,MensualHistórica_desest!$A68,FALSE)/100</f>
        <v>-1.0370212876737997E-2</v>
      </c>
      <c r="N68" s="45">
        <f ca="1">HLOOKUP(N$4,DContriDES!$B$195:$ZZ$235,MensualHistórica_desest!$A33,FALSE)*HLOOKUP(EDATE(MensualHistórica_desest!N$4,-1),DContriDES!$B$86:$ZZ$149,MensualHistórica_desest!$A68,FALSE)/100</f>
        <v>-2.563824118535616E-2</v>
      </c>
      <c r="O68" s="45">
        <f ca="1">HLOOKUP(O$4,DContriDES!$B$195:$ZZ$235,MensualHistórica_desest!$A33,FALSE)*HLOOKUP(EDATE(MensualHistórica_desest!O$4,-1),DContriDES!$B$86:$ZZ$149,MensualHistórica_desest!$A68,FALSE)/100</f>
        <v>-2.4495082688431644</v>
      </c>
    </row>
    <row r="69" spans="1:15" x14ac:dyDescent="0.25">
      <c r="A69">
        <v>51</v>
      </c>
      <c r="B69" s="8" t="s">
        <v>21</v>
      </c>
      <c r="C69" s="44">
        <f ca="1">HLOOKUP(C$4,DContriDES!$B$195:$ZZ$235,MensualHistórica_desest!$A34,FALSE)*HLOOKUP(EDATE(MensualHistórica_desest!C$4,-1),DContriDES!$B$86:$ZZ$149,MensualHistórica_desest!$A69,FALSE)/100</f>
        <v>-4.3020824058819435E-2</v>
      </c>
      <c r="D69" s="44">
        <f ca="1">HLOOKUP(D$4,DContriDES!$B$195:$ZZ$235,MensualHistórica_desest!$A34,FALSE)*HLOOKUP(EDATE(MensualHistórica_desest!D$4,-1),DContriDES!$B$86:$ZZ$149,MensualHistórica_desest!$A69,FALSE)/100</f>
        <v>8.6483094479214723E-3</v>
      </c>
      <c r="E69" s="44">
        <f ca="1">HLOOKUP(E$4,DContriDES!$B$195:$ZZ$235,MensualHistórica_desest!$A34,FALSE)*HLOOKUP(EDATE(MensualHistórica_desest!E$4,-1),DContriDES!$B$86:$ZZ$149,MensualHistórica_desest!$A69,FALSE)/100</f>
        <v>-2.3077619948021721E-2</v>
      </c>
      <c r="F69" s="44">
        <f ca="1">HLOOKUP(F$4,DContriDES!$B$195:$ZZ$235,MensualHistórica_desest!$A34,FALSE)*HLOOKUP(EDATE(MensualHistórica_desest!F$4,-1),DContriDES!$B$86:$ZZ$149,MensualHistórica_desest!$A69,FALSE)/100</f>
        <v>3.0484488965605038E-3</v>
      </c>
      <c r="G69" s="44">
        <f ca="1">HLOOKUP(G$4,DContriDES!$B$195:$ZZ$235,MensualHistórica_desest!$A34,FALSE)*HLOOKUP(EDATE(MensualHistórica_desest!G$4,-1),DContriDES!$B$86:$ZZ$149,MensualHistórica_desest!$A69,FALSE)/100</f>
        <v>2.7718890156602509E-3</v>
      </c>
      <c r="H69" s="44">
        <f ca="1">HLOOKUP(H$4,DContriDES!$B$195:$ZZ$235,MensualHistórica_desest!$A34,FALSE)*HLOOKUP(EDATE(MensualHistórica_desest!H$4,-1),DContriDES!$B$86:$ZZ$149,MensualHistórica_desest!$A69,FALSE)/100</f>
        <v>-2.8440118681562602E-2</v>
      </c>
      <c r="I69" s="44">
        <f ca="1">HLOOKUP(I$4,DContriDES!$B$195:$ZZ$235,MensualHistórica_desest!$A34,FALSE)*HLOOKUP(EDATE(MensualHistórica_desest!I$4,-1),DContriDES!$B$86:$ZZ$149,MensualHistórica_desest!$A69,FALSE)/100</f>
        <v>-8.4981195781472455E-3</v>
      </c>
      <c r="J69" s="44">
        <f ca="1">HLOOKUP(J$4,DContriDES!$B$195:$ZZ$235,MensualHistórica_desest!$A34,FALSE)*HLOOKUP(EDATE(MensualHistórica_desest!J$4,-1),DContriDES!$B$86:$ZZ$149,MensualHistórica_desest!$A69,FALSE)/100</f>
        <v>5.3398354224559533E-3</v>
      </c>
      <c r="K69" s="44">
        <f ca="1">HLOOKUP(K$4,DContriDES!$B$195:$ZZ$235,MensualHistórica_desest!$A34,FALSE)*HLOOKUP(EDATE(MensualHistórica_desest!K$4,-1),DContriDES!$B$86:$ZZ$149,MensualHistórica_desest!$A69,FALSE)/100</f>
        <v>-7.350021115154929E-3</v>
      </c>
      <c r="L69" s="44">
        <f ca="1">HLOOKUP(L$4,DContriDES!$B$195:$ZZ$235,MensualHistórica_desest!$A34,FALSE)*HLOOKUP(EDATE(MensualHistórica_desest!L$4,-1),DContriDES!$B$86:$ZZ$149,MensualHistórica_desest!$A69,FALSE)/100</f>
        <v>8.485623275669164E-3</v>
      </c>
      <c r="M69" s="44">
        <f ca="1">HLOOKUP(M$4,DContriDES!$B$195:$ZZ$235,MensualHistórica_desest!$A34,FALSE)*HLOOKUP(EDATE(MensualHistórica_desest!M$4,-1),DContriDES!$B$86:$ZZ$149,MensualHistórica_desest!$A69,FALSE)/100</f>
        <v>1.7886823638465249E-2</v>
      </c>
      <c r="N69" s="44">
        <f ca="1">HLOOKUP(N$4,DContriDES!$B$195:$ZZ$235,MensualHistórica_desest!$A34,FALSE)*HLOOKUP(EDATE(MensualHistórica_desest!N$4,-1),DContriDES!$B$86:$ZZ$149,MensualHistórica_desest!$A69,FALSE)/100</f>
        <v>-3.0832103298661796E-2</v>
      </c>
      <c r="O69" s="44">
        <f ca="1">HLOOKUP(O$4,DContriDES!$B$195:$ZZ$235,MensualHistórica_desest!$A34,FALSE)*HLOOKUP(EDATE(MensualHistórica_desest!O$4,-1),DContriDES!$B$86:$ZZ$149,MensualHistórica_desest!$A69,FALSE)/100</f>
        <v>-0.56800005162557965</v>
      </c>
    </row>
    <row r="70" spans="1:15" x14ac:dyDescent="0.25">
      <c r="A70">
        <v>52</v>
      </c>
      <c r="B70" s="9" t="s">
        <v>22</v>
      </c>
      <c r="C70" s="45">
        <f ca="1">HLOOKUP(C$4,DContriDES!$B$195:$ZZ$235,MensualHistórica_desest!$A35,FALSE)*HLOOKUP(EDATE(MensualHistórica_desest!C$4,-1),DContriDES!$B$86:$ZZ$149,MensualHistórica_desest!$A70,FALSE)/100</f>
        <v>-0.19549765456229903</v>
      </c>
      <c r="D70" s="45">
        <f ca="1">HLOOKUP(D$4,DContriDES!$B$195:$ZZ$235,MensualHistórica_desest!$A35,FALSE)*HLOOKUP(EDATE(MensualHistórica_desest!D$4,-1),DContriDES!$B$86:$ZZ$149,MensualHistórica_desest!$A70,FALSE)/100</f>
        <v>0.20268415455573674</v>
      </c>
      <c r="E70" s="45">
        <f ca="1">HLOOKUP(E$4,DContriDES!$B$195:$ZZ$235,MensualHistórica_desest!$A35,FALSE)*HLOOKUP(EDATE(MensualHistórica_desest!E$4,-1),DContriDES!$B$86:$ZZ$149,MensualHistórica_desest!$A70,FALSE)/100</f>
        <v>-5.8349785572424408E-2</v>
      </c>
      <c r="F70" s="45">
        <f ca="1">HLOOKUP(F$4,DContriDES!$B$195:$ZZ$235,MensualHistórica_desest!$A35,FALSE)*HLOOKUP(EDATE(MensualHistórica_desest!F$4,-1),DContriDES!$B$86:$ZZ$149,MensualHistórica_desest!$A70,FALSE)/100</f>
        <v>0.31746097746719915</v>
      </c>
      <c r="G70" s="45">
        <f ca="1">HLOOKUP(G$4,DContriDES!$B$195:$ZZ$235,MensualHistórica_desest!$A35,FALSE)*HLOOKUP(EDATE(MensualHistórica_desest!G$4,-1),DContriDES!$B$86:$ZZ$149,MensualHistórica_desest!$A70,FALSE)/100</f>
        <v>0.37051507456832106</v>
      </c>
      <c r="H70" s="45">
        <f ca="1">HLOOKUP(H$4,DContriDES!$B$195:$ZZ$235,MensualHistórica_desest!$A35,FALSE)*HLOOKUP(EDATE(MensualHistórica_desest!H$4,-1),DContriDES!$B$86:$ZZ$149,MensualHistórica_desest!$A70,FALSE)/100</f>
        <v>0.45243604992851355</v>
      </c>
      <c r="I70" s="45">
        <f ca="1">HLOOKUP(I$4,DContriDES!$B$195:$ZZ$235,MensualHistórica_desest!$A35,FALSE)*HLOOKUP(EDATE(MensualHistórica_desest!I$4,-1),DContriDES!$B$86:$ZZ$149,MensualHistórica_desest!$A70,FALSE)/100</f>
        <v>-0.29859741964615966</v>
      </c>
      <c r="J70" s="45">
        <f ca="1">HLOOKUP(J$4,DContriDES!$B$195:$ZZ$235,MensualHistórica_desest!$A35,FALSE)*HLOOKUP(EDATE(MensualHistórica_desest!J$4,-1),DContriDES!$B$86:$ZZ$149,MensualHistórica_desest!$A70,FALSE)/100</f>
        <v>6.4538263162240714E-3</v>
      </c>
      <c r="K70" s="45">
        <f ca="1">HLOOKUP(K$4,DContriDES!$B$195:$ZZ$235,MensualHistórica_desest!$A35,FALSE)*HLOOKUP(EDATE(MensualHistórica_desest!K$4,-1),DContriDES!$B$86:$ZZ$149,MensualHistórica_desest!$A70,FALSE)/100</f>
        <v>0.42326397908609181</v>
      </c>
      <c r="L70" s="45">
        <f ca="1">HLOOKUP(L$4,DContriDES!$B$195:$ZZ$235,MensualHistórica_desest!$A35,FALSE)*HLOOKUP(EDATE(MensualHistórica_desest!L$4,-1),DContriDES!$B$86:$ZZ$149,MensualHistórica_desest!$A70,FALSE)/100</f>
        <v>0.31992473023741147</v>
      </c>
      <c r="M70" s="45">
        <f ca="1">HLOOKUP(M$4,DContriDES!$B$195:$ZZ$235,MensualHistórica_desest!$A35,FALSE)*HLOOKUP(EDATE(MensualHistórica_desest!M$4,-1),DContriDES!$B$86:$ZZ$149,MensualHistórica_desest!$A70,FALSE)/100</f>
        <v>0.4750732973031162</v>
      </c>
      <c r="N70" s="45">
        <f ca="1">HLOOKUP(N$4,DContriDES!$B$195:$ZZ$235,MensualHistórica_desest!$A35,FALSE)*HLOOKUP(EDATE(MensualHistórica_desest!N$4,-1),DContriDES!$B$86:$ZZ$149,MensualHistórica_desest!$A70,FALSE)/100</f>
        <v>-0.18204257143722202</v>
      </c>
      <c r="O70" s="45">
        <f ca="1">HLOOKUP(O$4,DContriDES!$B$195:$ZZ$235,MensualHistórica_desest!$A35,FALSE)*HLOOKUP(EDATE(MensualHistórica_desest!O$4,-1),DContriDES!$B$86:$ZZ$149,MensualHistórica_desest!$A70,FALSE)/100</f>
        <v>-7.2673800578516765</v>
      </c>
    </row>
    <row r="71" spans="1:15" x14ac:dyDescent="0.25">
      <c r="A71">
        <v>53</v>
      </c>
      <c r="B71" s="8" t="s">
        <v>23</v>
      </c>
      <c r="C71" s="44">
        <f ca="1">HLOOKUP(C$4,DContriDES!$B$195:$ZZ$235,MensualHistórica_desest!$A36,FALSE)*HLOOKUP(EDATE(MensualHistórica_desest!C$4,-1),DContriDES!$B$86:$ZZ$149,MensualHistórica_desest!$A71,FALSE)/100</f>
        <v>-5.8452988645528628E-2</v>
      </c>
      <c r="D71" s="44">
        <f ca="1">HLOOKUP(D$4,DContriDES!$B$195:$ZZ$235,MensualHistórica_desest!$A36,FALSE)*HLOOKUP(EDATE(MensualHistórica_desest!D$4,-1),DContriDES!$B$86:$ZZ$149,MensualHistórica_desest!$A71,FALSE)/100</f>
        <v>0.1860160486789115</v>
      </c>
      <c r="E71" s="44">
        <f ca="1">HLOOKUP(E$4,DContriDES!$B$195:$ZZ$235,MensualHistórica_desest!$A36,FALSE)*HLOOKUP(EDATE(MensualHistórica_desest!E$4,-1),DContriDES!$B$86:$ZZ$149,MensualHistórica_desest!$A71,FALSE)/100</f>
        <v>-0.24854662937741714</v>
      </c>
      <c r="F71" s="44">
        <f ca="1">HLOOKUP(F$4,DContriDES!$B$195:$ZZ$235,MensualHistórica_desest!$A36,FALSE)*HLOOKUP(EDATE(MensualHistórica_desest!F$4,-1),DContriDES!$B$86:$ZZ$149,MensualHistórica_desest!$A71,FALSE)/100</f>
        <v>-0.11765344719977579</v>
      </c>
      <c r="G71" s="44">
        <f ca="1">HLOOKUP(G$4,DContriDES!$B$195:$ZZ$235,MensualHistórica_desest!$A36,FALSE)*HLOOKUP(EDATE(MensualHistórica_desest!G$4,-1),DContriDES!$B$86:$ZZ$149,MensualHistórica_desest!$A71,FALSE)/100</f>
        <v>2.1252154367060305E-2</v>
      </c>
      <c r="H71" s="44">
        <f ca="1">HLOOKUP(H$4,DContriDES!$B$195:$ZZ$235,MensualHistórica_desest!$A36,FALSE)*HLOOKUP(EDATE(MensualHistórica_desest!H$4,-1),DContriDES!$B$86:$ZZ$149,MensualHistórica_desest!$A71,FALSE)/100</f>
        <v>-0.13343921037173825</v>
      </c>
      <c r="I71" s="44">
        <f ca="1">HLOOKUP(I$4,DContriDES!$B$195:$ZZ$235,MensualHistórica_desest!$A36,FALSE)*HLOOKUP(EDATE(MensualHistórica_desest!I$4,-1),DContriDES!$B$86:$ZZ$149,MensualHistórica_desest!$A71,FALSE)/100</f>
        <v>0.10361683180750664</v>
      </c>
      <c r="J71" s="44">
        <f ca="1">HLOOKUP(J$4,DContriDES!$B$195:$ZZ$235,MensualHistórica_desest!$A36,FALSE)*HLOOKUP(EDATE(MensualHistórica_desest!J$4,-1),DContriDES!$B$86:$ZZ$149,MensualHistórica_desest!$A71,FALSE)/100</f>
        <v>-1.5567411782470024E-2</v>
      </c>
      <c r="K71" s="44">
        <f ca="1">HLOOKUP(K$4,DContriDES!$B$195:$ZZ$235,MensualHistórica_desest!$A36,FALSE)*HLOOKUP(EDATE(MensualHistórica_desest!K$4,-1),DContriDES!$B$86:$ZZ$149,MensualHistórica_desest!$A71,FALSE)/100</f>
        <v>-6.4762947980753452E-2</v>
      </c>
      <c r="L71" s="44">
        <f ca="1">HLOOKUP(L$4,DContriDES!$B$195:$ZZ$235,MensualHistórica_desest!$A36,FALSE)*HLOOKUP(EDATE(MensualHistórica_desest!L$4,-1),DContriDES!$B$86:$ZZ$149,MensualHistórica_desest!$A71,FALSE)/100</f>
        <v>-5.8860387753175293E-2</v>
      </c>
      <c r="M71" s="44">
        <f ca="1">HLOOKUP(M$4,DContriDES!$B$195:$ZZ$235,MensualHistórica_desest!$A36,FALSE)*HLOOKUP(EDATE(MensualHistórica_desest!M$4,-1),DContriDES!$B$86:$ZZ$149,MensualHistórica_desest!$A71,FALSE)/100</f>
        <v>8.0621564573513285E-2</v>
      </c>
      <c r="N71" s="44">
        <f ca="1">HLOOKUP(N$4,DContriDES!$B$195:$ZZ$235,MensualHistórica_desest!$A36,FALSE)*HLOOKUP(EDATE(MensualHistórica_desest!N$4,-1),DContriDES!$B$86:$ZZ$149,MensualHistórica_desest!$A71,FALSE)/100</f>
        <v>-0.16643356315450503</v>
      </c>
      <c r="O71" s="44">
        <f ca="1">HLOOKUP(O$4,DContriDES!$B$195:$ZZ$235,MensualHistórica_desest!$A36,FALSE)*HLOOKUP(EDATE(MensualHistórica_desest!O$4,-1),DContriDES!$B$86:$ZZ$149,MensualHistórica_desest!$A71,FALSE)/100</f>
        <v>-8.8308304069970553</v>
      </c>
    </row>
    <row r="72" spans="1:15" x14ac:dyDescent="0.25">
      <c r="A72">
        <v>54</v>
      </c>
      <c r="B72" s="9" t="s">
        <v>24</v>
      </c>
      <c r="C72" s="45">
        <f ca="1">HLOOKUP(C$4,DContriDES!$B$195:$ZZ$235,MensualHistórica_desest!$A37,FALSE)*HLOOKUP(EDATE(MensualHistórica_desest!C$4,-1),DContriDES!$B$86:$ZZ$149,MensualHistórica_desest!$A72,FALSE)/100</f>
        <v>7.8080317377417552E-2</v>
      </c>
      <c r="D72" s="45">
        <f ca="1">HLOOKUP(D$4,DContriDES!$B$195:$ZZ$235,MensualHistórica_desest!$A37,FALSE)*HLOOKUP(EDATE(MensualHistórica_desest!D$4,-1),DContriDES!$B$86:$ZZ$149,MensualHistórica_desest!$A72,FALSE)/100</f>
        <v>2.5343035716917345E-2</v>
      </c>
      <c r="E72" s="45">
        <f ca="1">HLOOKUP(E$4,DContriDES!$B$195:$ZZ$235,MensualHistórica_desest!$A37,FALSE)*HLOOKUP(EDATE(MensualHistórica_desest!E$4,-1),DContriDES!$B$86:$ZZ$149,MensualHistórica_desest!$A72,FALSE)/100</f>
        <v>-7.3485929618238674E-2</v>
      </c>
      <c r="F72" s="45">
        <f ca="1">HLOOKUP(F$4,DContriDES!$B$195:$ZZ$235,MensualHistórica_desest!$A37,FALSE)*HLOOKUP(EDATE(MensualHistórica_desest!F$4,-1),DContriDES!$B$86:$ZZ$149,MensualHistórica_desest!$A72,FALSE)/100</f>
        <v>-1.3229661207105122E-3</v>
      </c>
      <c r="G72" s="45">
        <f ca="1">HLOOKUP(G$4,DContriDES!$B$195:$ZZ$235,MensualHistórica_desest!$A37,FALSE)*HLOOKUP(EDATE(MensualHistórica_desest!G$4,-1),DContriDES!$B$86:$ZZ$149,MensualHistórica_desest!$A72,FALSE)/100</f>
        <v>-7.4862373962871265E-2</v>
      </c>
      <c r="H72" s="45">
        <f ca="1">HLOOKUP(H$4,DContriDES!$B$195:$ZZ$235,MensualHistórica_desest!$A37,FALSE)*HLOOKUP(EDATE(MensualHistórica_desest!H$4,-1),DContriDES!$B$86:$ZZ$149,MensualHistórica_desest!$A72,FALSE)/100</f>
        <v>4.1687612888717578E-2</v>
      </c>
      <c r="I72" s="45">
        <f ca="1">HLOOKUP(I$4,DContriDES!$B$195:$ZZ$235,MensualHistórica_desest!$A37,FALSE)*HLOOKUP(EDATE(MensualHistórica_desest!I$4,-1),DContriDES!$B$86:$ZZ$149,MensualHistórica_desest!$A72,FALSE)/100</f>
        <v>-1.3275721465442385E-2</v>
      </c>
      <c r="J72" s="45">
        <f ca="1">HLOOKUP(J$4,DContriDES!$B$195:$ZZ$235,MensualHistórica_desest!$A37,FALSE)*HLOOKUP(EDATE(MensualHistórica_desest!J$4,-1),DContriDES!$B$86:$ZZ$149,MensualHistórica_desest!$A72,FALSE)/100</f>
        <v>5.131144766285764E-2</v>
      </c>
      <c r="K72" s="45">
        <f ca="1">HLOOKUP(K$4,DContriDES!$B$195:$ZZ$235,MensualHistórica_desest!$A37,FALSE)*HLOOKUP(EDATE(MensualHistórica_desest!K$4,-1),DContriDES!$B$86:$ZZ$149,MensualHistórica_desest!$A72,FALSE)/100</f>
        <v>-1.2879371084786723E-2</v>
      </c>
      <c r="L72" s="45">
        <f ca="1">HLOOKUP(L$4,DContriDES!$B$195:$ZZ$235,MensualHistórica_desest!$A37,FALSE)*HLOOKUP(EDATE(MensualHistórica_desest!L$4,-1),DContriDES!$B$86:$ZZ$149,MensualHistórica_desest!$A72,FALSE)/100</f>
        <v>-5.7145760598085814E-2</v>
      </c>
      <c r="M72" s="45">
        <f ca="1">HLOOKUP(M$4,DContriDES!$B$195:$ZZ$235,MensualHistórica_desest!$A37,FALSE)*HLOOKUP(EDATE(MensualHistórica_desest!M$4,-1),DContriDES!$B$86:$ZZ$149,MensualHistórica_desest!$A72,FALSE)/100</f>
        <v>1.8972149163801501E-2</v>
      </c>
      <c r="N72" s="45">
        <f ca="1">HLOOKUP(N$4,DContriDES!$B$195:$ZZ$235,MensualHistórica_desest!$A37,FALSE)*HLOOKUP(EDATE(MensualHistórica_desest!N$4,-1),DContriDES!$B$86:$ZZ$149,MensualHistórica_desest!$A72,FALSE)/100</f>
        <v>-0.10648871219941826</v>
      </c>
      <c r="O72" s="45">
        <f ca="1">HLOOKUP(O$4,DContriDES!$B$195:$ZZ$235,MensualHistórica_desest!$A37,FALSE)*HLOOKUP(EDATE(MensualHistórica_desest!O$4,-1),DContriDES!$B$86:$ZZ$149,MensualHistórica_desest!$A72,FALSE)/100</f>
        <v>-3.9046033846052421</v>
      </c>
    </row>
    <row r="73" spans="1:15" x14ac:dyDescent="0.25">
      <c r="A73">
        <v>55</v>
      </c>
      <c r="B73" s="8" t="s">
        <v>25</v>
      </c>
      <c r="C73" s="44">
        <f ca="1">HLOOKUP(C$4,DContriDES!$B$195:$ZZ$235,MensualHistórica_desest!$A38,FALSE)*HLOOKUP(EDATE(MensualHistórica_desest!C$4,-1),DContriDES!$B$86:$ZZ$149,MensualHistórica_desest!$A73,FALSE)/100</f>
        <v>1.6884203665251694E-2</v>
      </c>
      <c r="D73" s="44">
        <f ca="1">HLOOKUP(D$4,DContriDES!$B$195:$ZZ$235,MensualHistórica_desest!$A38,FALSE)*HLOOKUP(EDATE(MensualHistórica_desest!D$4,-1),DContriDES!$B$86:$ZZ$149,MensualHistórica_desest!$A73,FALSE)/100</f>
        <v>-1.8644492419777104E-2</v>
      </c>
      <c r="E73" s="44">
        <f ca="1">HLOOKUP(E$4,DContriDES!$B$195:$ZZ$235,MensualHistórica_desest!$A38,FALSE)*HLOOKUP(EDATE(MensualHistórica_desest!E$4,-1),DContriDES!$B$86:$ZZ$149,MensualHistórica_desest!$A73,FALSE)/100</f>
        <v>-1.407312851545741E-2</v>
      </c>
      <c r="F73" s="44">
        <f ca="1">HLOOKUP(F$4,DContriDES!$B$195:$ZZ$235,MensualHistórica_desest!$A38,FALSE)*HLOOKUP(EDATE(MensualHistórica_desest!F$4,-1),DContriDES!$B$86:$ZZ$149,MensualHistórica_desest!$A73,FALSE)/100</f>
        <v>4.0398009431906148E-2</v>
      </c>
      <c r="G73" s="44">
        <f ca="1">HLOOKUP(G$4,DContriDES!$B$195:$ZZ$235,MensualHistórica_desest!$A38,FALSE)*HLOOKUP(EDATE(MensualHistórica_desest!G$4,-1),DContriDES!$B$86:$ZZ$149,MensualHistórica_desest!$A73,FALSE)/100</f>
        <v>-2.3663409167606919E-3</v>
      </c>
      <c r="H73" s="44">
        <f ca="1">HLOOKUP(H$4,DContriDES!$B$195:$ZZ$235,MensualHistórica_desest!$A38,FALSE)*HLOOKUP(EDATE(MensualHistórica_desest!H$4,-1),DContriDES!$B$86:$ZZ$149,MensualHistórica_desest!$A73,FALSE)/100</f>
        <v>2.3890473326592714E-2</v>
      </c>
      <c r="I73" s="44">
        <f ca="1">HLOOKUP(I$4,DContriDES!$B$195:$ZZ$235,MensualHistórica_desest!$A38,FALSE)*HLOOKUP(EDATE(MensualHistórica_desest!I$4,-1),DContriDES!$B$86:$ZZ$149,MensualHistórica_desest!$A73,FALSE)/100</f>
        <v>1.1486744079609005E-2</v>
      </c>
      <c r="J73" s="44">
        <f ca="1">HLOOKUP(J$4,DContriDES!$B$195:$ZZ$235,MensualHistórica_desest!$A38,FALSE)*HLOOKUP(EDATE(MensualHistórica_desest!J$4,-1),DContriDES!$B$86:$ZZ$149,MensualHistórica_desest!$A73,FALSE)/100</f>
        <v>6.3914206557944388E-3</v>
      </c>
      <c r="K73" s="44">
        <f ca="1">HLOOKUP(K$4,DContriDES!$B$195:$ZZ$235,MensualHistórica_desest!$A38,FALSE)*HLOOKUP(EDATE(MensualHistórica_desest!K$4,-1),DContriDES!$B$86:$ZZ$149,MensualHistórica_desest!$A73,FALSE)/100</f>
        <v>-2.6265819973817824E-2</v>
      </c>
      <c r="L73" s="44">
        <f ca="1">HLOOKUP(L$4,DContriDES!$B$195:$ZZ$235,MensualHistórica_desest!$A38,FALSE)*HLOOKUP(EDATE(MensualHistórica_desest!L$4,-1),DContriDES!$B$86:$ZZ$149,MensualHistórica_desest!$A73,FALSE)/100</f>
        <v>-1.2250282703784157E-2</v>
      </c>
      <c r="M73" s="44">
        <f ca="1">HLOOKUP(M$4,DContriDES!$B$195:$ZZ$235,MensualHistórica_desest!$A38,FALSE)*HLOOKUP(EDATE(MensualHistórica_desest!M$4,-1),DContriDES!$B$86:$ZZ$149,MensualHistórica_desest!$A73,FALSE)/100</f>
        <v>2.211286029992552E-2</v>
      </c>
      <c r="N73" s="44">
        <f ca="1">HLOOKUP(N$4,DContriDES!$B$195:$ZZ$235,MensualHistórica_desest!$A38,FALSE)*HLOOKUP(EDATE(MensualHistórica_desest!N$4,-1),DContriDES!$B$86:$ZZ$149,MensualHistórica_desest!$A73,FALSE)/100</f>
        <v>-2.1218573620530371E-2</v>
      </c>
      <c r="O73" s="44">
        <f ca="1">HLOOKUP(O$4,DContriDES!$B$195:$ZZ$235,MensualHistórica_desest!$A38,FALSE)*HLOOKUP(EDATE(MensualHistórica_desest!O$4,-1),DContriDES!$B$86:$ZZ$149,MensualHistórica_desest!$A73,FALSE)/100</f>
        <v>-3.8210351373450648</v>
      </c>
    </row>
    <row r="74" spans="1:15" x14ac:dyDescent="0.25">
      <c r="A74">
        <v>56</v>
      </c>
      <c r="B74" s="9" t="s">
        <v>26</v>
      </c>
      <c r="C74" s="45">
        <f ca="1">HLOOKUP(C$4,DContriDES!$B$195:$ZZ$235,MensualHistórica_desest!$A39,FALSE)*HLOOKUP(EDATE(MensualHistórica_desest!C$4,-1),DContriDES!$B$86:$ZZ$149,MensualHistórica_desest!$A74,FALSE)/100</f>
        <v>9.2350832221146067E-2</v>
      </c>
      <c r="D74" s="45">
        <f ca="1">HLOOKUP(D$4,DContriDES!$B$195:$ZZ$235,MensualHistórica_desest!$A39,FALSE)*HLOOKUP(EDATE(MensualHistórica_desest!D$4,-1),DContriDES!$B$86:$ZZ$149,MensualHistórica_desest!$A74,FALSE)/100</f>
        <v>0.11836953011795086</v>
      </c>
      <c r="E74" s="45">
        <f ca="1">HLOOKUP(E$4,DContriDES!$B$195:$ZZ$235,MensualHistórica_desest!$A39,FALSE)*HLOOKUP(EDATE(MensualHistórica_desest!E$4,-1),DContriDES!$B$86:$ZZ$149,MensualHistórica_desest!$A74,FALSE)/100</f>
        <v>-0.18756624476853415</v>
      </c>
      <c r="F74" s="45">
        <f ca="1">HLOOKUP(F$4,DContriDES!$B$195:$ZZ$235,MensualHistórica_desest!$A39,FALSE)*HLOOKUP(EDATE(MensualHistórica_desest!F$4,-1),DContriDES!$B$86:$ZZ$149,MensualHistórica_desest!$A74,FALSE)/100</f>
        <v>9.5885332729652079E-2</v>
      </c>
      <c r="G74" s="45">
        <f ca="1">HLOOKUP(G$4,DContriDES!$B$195:$ZZ$235,MensualHistórica_desest!$A39,FALSE)*HLOOKUP(EDATE(MensualHistórica_desest!G$4,-1),DContriDES!$B$86:$ZZ$149,MensualHistórica_desest!$A74,FALSE)/100</f>
        <v>-0.31282262502278874</v>
      </c>
      <c r="H74" s="45">
        <f ca="1">HLOOKUP(H$4,DContriDES!$B$195:$ZZ$235,MensualHistórica_desest!$A39,FALSE)*HLOOKUP(EDATE(MensualHistórica_desest!H$4,-1),DContriDES!$B$86:$ZZ$149,MensualHistórica_desest!$A74,FALSE)/100</f>
        <v>0.2889128601901535</v>
      </c>
      <c r="I74" s="45">
        <f ca="1">HLOOKUP(I$4,DContriDES!$B$195:$ZZ$235,MensualHistórica_desest!$A39,FALSE)*HLOOKUP(EDATE(MensualHistórica_desest!I$4,-1),DContriDES!$B$86:$ZZ$149,MensualHistórica_desest!$A74,FALSE)/100</f>
        <v>7.7083839086509537E-2</v>
      </c>
      <c r="J74" s="45">
        <f ca="1">HLOOKUP(J$4,DContriDES!$B$195:$ZZ$235,MensualHistórica_desest!$A39,FALSE)*HLOOKUP(EDATE(MensualHistórica_desest!J$4,-1),DContriDES!$B$86:$ZZ$149,MensualHistórica_desest!$A74,FALSE)/100</f>
        <v>-7.1346756196407476E-3</v>
      </c>
      <c r="K74" s="45">
        <f ca="1">HLOOKUP(K$4,DContriDES!$B$195:$ZZ$235,MensualHistórica_desest!$A39,FALSE)*HLOOKUP(EDATE(MensualHistórica_desest!K$4,-1),DContriDES!$B$86:$ZZ$149,MensualHistórica_desest!$A74,FALSE)/100</f>
        <v>-3.7721095760659767E-2</v>
      </c>
      <c r="L74" s="45">
        <f ca="1">HLOOKUP(L$4,DContriDES!$B$195:$ZZ$235,MensualHistórica_desest!$A39,FALSE)*HLOOKUP(EDATE(MensualHistórica_desest!L$4,-1),DContriDES!$B$86:$ZZ$149,MensualHistórica_desest!$A74,FALSE)/100</f>
        <v>-0.14954169159057318</v>
      </c>
      <c r="M74" s="45">
        <f ca="1">HLOOKUP(M$4,DContriDES!$B$195:$ZZ$235,MensualHistórica_desest!$A39,FALSE)*HLOOKUP(EDATE(MensualHistórica_desest!M$4,-1),DContriDES!$B$86:$ZZ$149,MensualHistórica_desest!$A74,FALSE)/100</f>
        <v>-0.38808854243839247</v>
      </c>
      <c r="N74" s="45">
        <f ca="1">HLOOKUP(N$4,DContriDES!$B$195:$ZZ$235,MensualHistórica_desest!$A39,FALSE)*HLOOKUP(EDATE(MensualHistórica_desest!N$4,-1),DContriDES!$B$86:$ZZ$149,MensualHistórica_desest!$A74,FALSE)/100</f>
        <v>0.44436942993756451</v>
      </c>
      <c r="O74" s="45">
        <f ca="1">HLOOKUP(O$4,DContriDES!$B$195:$ZZ$235,MensualHistórica_desest!$A39,FALSE)*HLOOKUP(EDATE(MensualHistórica_desest!O$4,-1),DContriDES!$B$86:$ZZ$149,MensualHistórica_desest!$A74,FALSE)/100</f>
        <v>-6.3190102085735926</v>
      </c>
    </row>
    <row r="75" spans="1:15" x14ac:dyDescent="0.25">
      <c r="A75">
        <v>57</v>
      </c>
      <c r="B75" s="8" t="s">
        <v>27</v>
      </c>
      <c r="C75" s="44">
        <f ca="1">HLOOKUP(C$4,DContriDES!$B$195:$ZZ$235,MensualHistórica_desest!$A40,FALSE)*HLOOKUP(EDATE(MensualHistórica_desest!C$4,-1),DContriDES!$B$86:$ZZ$149,MensualHistórica_desest!$A75,FALSE)/100</f>
        <v>2.1963355511872274E-2</v>
      </c>
      <c r="D75" s="44">
        <f ca="1">HLOOKUP(D$4,DContriDES!$B$195:$ZZ$235,MensualHistórica_desest!$A40,FALSE)*HLOOKUP(EDATE(MensualHistórica_desest!D$4,-1),DContriDES!$B$86:$ZZ$149,MensualHistórica_desest!$A75,FALSE)/100</f>
        <v>0.24250422679932238</v>
      </c>
      <c r="E75" s="44">
        <f ca="1">HLOOKUP(E$4,DContriDES!$B$195:$ZZ$235,MensualHistórica_desest!$A40,FALSE)*HLOOKUP(EDATE(MensualHistórica_desest!E$4,-1),DContriDES!$B$86:$ZZ$149,MensualHistórica_desest!$A75,FALSE)/100</f>
        <v>-0.25306818045446805</v>
      </c>
      <c r="F75" s="44">
        <f ca="1">HLOOKUP(F$4,DContriDES!$B$195:$ZZ$235,MensualHistórica_desest!$A40,FALSE)*HLOOKUP(EDATE(MensualHistórica_desest!F$4,-1),DContriDES!$B$86:$ZZ$149,MensualHistórica_desest!$A75,FALSE)/100</f>
        <v>3.2470752498490178E-2</v>
      </c>
      <c r="G75" s="44">
        <f ca="1">HLOOKUP(G$4,DContriDES!$B$195:$ZZ$235,MensualHistórica_desest!$A40,FALSE)*HLOOKUP(EDATE(MensualHistórica_desest!G$4,-1),DContriDES!$B$86:$ZZ$149,MensualHistórica_desest!$A75,FALSE)/100</f>
        <v>-7.7856723114294132E-2</v>
      </c>
      <c r="H75" s="44">
        <f ca="1">HLOOKUP(H$4,DContriDES!$B$195:$ZZ$235,MensualHistórica_desest!$A40,FALSE)*HLOOKUP(EDATE(MensualHistórica_desest!H$4,-1),DContriDES!$B$86:$ZZ$149,MensualHistórica_desest!$A75,FALSE)/100</f>
        <v>-4.4118091919660783E-2</v>
      </c>
      <c r="I75" s="44">
        <f ca="1">HLOOKUP(I$4,DContriDES!$B$195:$ZZ$235,MensualHistórica_desest!$A40,FALSE)*HLOOKUP(EDATE(MensualHistórica_desest!I$4,-1),DContriDES!$B$86:$ZZ$149,MensualHistórica_desest!$A75,FALSE)/100</f>
        <v>1.2540256652719128E-4</v>
      </c>
      <c r="J75" s="44">
        <f ca="1">HLOOKUP(J$4,DContriDES!$B$195:$ZZ$235,MensualHistórica_desest!$A40,FALSE)*HLOOKUP(EDATE(MensualHistórica_desest!J$4,-1),DContriDES!$B$86:$ZZ$149,MensualHistórica_desest!$A75,FALSE)/100</f>
        <v>-3.6119199914553805E-2</v>
      </c>
      <c r="K75" s="44">
        <f ca="1">HLOOKUP(K$4,DContriDES!$B$195:$ZZ$235,MensualHistórica_desest!$A40,FALSE)*HLOOKUP(EDATE(MensualHistórica_desest!K$4,-1),DContriDES!$B$86:$ZZ$149,MensualHistórica_desest!$A75,FALSE)/100</f>
        <v>-2.130799549651213E-2</v>
      </c>
      <c r="L75" s="44">
        <f ca="1">HLOOKUP(L$4,DContriDES!$B$195:$ZZ$235,MensualHistórica_desest!$A40,FALSE)*HLOOKUP(EDATE(MensualHistórica_desest!L$4,-1),DContriDES!$B$86:$ZZ$149,MensualHistórica_desest!$A75,FALSE)/100</f>
        <v>4.9033770071569324E-2</v>
      </c>
      <c r="M75" s="44">
        <f ca="1">HLOOKUP(M$4,DContriDES!$B$195:$ZZ$235,MensualHistórica_desest!$A40,FALSE)*HLOOKUP(EDATE(MensualHistórica_desest!M$4,-1),DContriDES!$B$86:$ZZ$149,MensualHistórica_desest!$A75,FALSE)/100</f>
        <v>-2.6918827143656631E-2</v>
      </c>
      <c r="N75" s="44">
        <f ca="1">HLOOKUP(N$4,DContriDES!$B$195:$ZZ$235,MensualHistórica_desest!$A40,FALSE)*HLOOKUP(EDATE(MensualHistórica_desest!N$4,-1),DContriDES!$B$86:$ZZ$149,MensualHistórica_desest!$A75,FALSE)/100</f>
        <v>-4.7100829298253988E-2</v>
      </c>
      <c r="O75" s="44">
        <f ca="1">HLOOKUP(O$4,DContriDES!$B$195:$ZZ$235,MensualHistórica_desest!$A40,FALSE)*HLOOKUP(EDATE(MensualHistórica_desest!O$4,-1),DContriDES!$B$86:$ZZ$149,MensualHistórica_desest!$A75,FALSE)/100</f>
        <v>-3.8785151325037375</v>
      </c>
    </row>
    <row r="76" spans="1:15" x14ac:dyDescent="0.25">
      <c r="A76">
        <v>58</v>
      </c>
      <c r="B76" s="9" t="s">
        <v>28</v>
      </c>
      <c r="C76" s="45">
        <f ca="1">HLOOKUP(C$4,DContriDES!$B$195:$ZZ$235,MensualHistórica_desest!$A41,FALSE)*HLOOKUP(EDATE(MensualHistórica_desest!C$4,-1),DContriDES!$B$86:$ZZ$149,MensualHistórica_desest!$A76,FALSE)/100</f>
        <v>-0.21793759653055506</v>
      </c>
      <c r="D76" s="45">
        <f ca="1">HLOOKUP(D$4,DContriDES!$B$195:$ZZ$235,MensualHistórica_desest!$A41,FALSE)*HLOOKUP(EDATE(MensualHistórica_desest!D$4,-1),DContriDES!$B$86:$ZZ$149,MensualHistórica_desest!$A76,FALSE)/100</f>
        <v>0.27718295919433761</v>
      </c>
      <c r="E76" s="45">
        <f ca="1">HLOOKUP(E$4,DContriDES!$B$195:$ZZ$235,MensualHistórica_desest!$A41,FALSE)*HLOOKUP(EDATE(MensualHistórica_desest!E$4,-1),DContriDES!$B$86:$ZZ$149,MensualHistórica_desest!$A76,FALSE)/100</f>
        <v>7.77081590930713E-2</v>
      </c>
      <c r="F76" s="45">
        <f ca="1">HLOOKUP(F$4,DContriDES!$B$195:$ZZ$235,MensualHistórica_desest!$A41,FALSE)*HLOOKUP(EDATE(MensualHistórica_desest!F$4,-1),DContriDES!$B$86:$ZZ$149,MensualHistórica_desest!$A76,FALSE)/100</f>
        <v>-2.4229074002104788E-2</v>
      </c>
      <c r="G76" s="45">
        <f ca="1">HLOOKUP(G$4,DContriDES!$B$195:$ZZ$235,MensualHistórica_desest!$A41,FALSE)*HLOOKUP(EDATE(MensualHistórica_desest!G$4,-1),DContriDES!$B$86:$ZZ$149,MensualHistórica_desest!$A76,FALSE)/100</f>
        <v>-1.4620735459550062E-2</v>
      </c>
      <c r="H76" s="45">
        <f ca="1">HLOOKUP(H$4,DContriDES!$B$195:$ZZ$235,MensualHistórica_desest!$A41,FALSE)*HLOOKUP(EDATE(MensualHistórica_desest!H$4,-1),DContriDES!$B$86:$ZZ$149,MensualHistórica_desest!$A76,FALSE)/100</f>
        <v>-7.2210079077002512E-2</v>
      </c>
      <c r="I76" s="45">
        <f ca="1">HLOOKUP(I$4,DContriDES!$B$195:$ZZ$235,MensualHistórica_desest!$A41,FALSE)*HLOOKUP(EDATE(MensualHistórica_desest!I$4,-1),DContriDES!$B$86:$ZZ$149,MensualHistórica_desest!$A76,FALSE)/100</f>
        <v>4.3878036828750126E-2</v>
      </c>
      <c r="J76" s="45">
        <f ca="1">HLOOKUP(J$4,DContriDES!$B$195:$ZZ$235,MensualHistórica_desest!$A41,FALSE)*HLOOKUP(EDATE(MensualHistórica_desest!J$4,-1),DContriDES!$B$86:$ZZ$149,MensualHistórica_desest!$A76,FALSE)/100</f>
        <v>-3.3707454900879383E-2</v>
      </c>
      <c r="K76" s="45">
        <f ca="1">HLOOKUP(K$4,DContriDES!$B$195:$ZZ$235,MensualHistórica_desest!$A41,FALSE)*HLOOKUP(EDATE(MensualHistórica_desest!K$4,-1),DContriDES!$B$86:$ZZ$149,MensualHistórica_desest!$A76,FALSE)/100</f>
        <v>0.20193197636910878</v>
      </c>
      <c r="L76" s="45">
        <f ca="1">HLOOKUP(L$4,DContriDES!$B$195:$ZZ$235,MensualHistórica_desest!$A41,FALSE)*HLOOKUP(EDATE(MensualHistórica_desest!L$4,-1),DContriDES!$B$86:$ZZ$149,MensualHistórica_desest!$A76,FALSE)/100</f>
        <v>-0.20673661702030471</v>
      </c>
      <c r="M76" s="45">
        <f ca="1">HLOOKUP(M$4,DContriDES!$B$195:$ZZ$235,MensualHistórica_desest!$A41,FALSE)*HLOOKUP(EDATE(MensualHistórica_desest!M$4,-1),DContriDES!$B$86:$ZZ$149,MensualHistórica_desest!$A76,FALSE)/100</f>
        <v>-0.20055043839700734</v>
      </c>
      <c r="N76" s="45">
        <f ca="1">HLOOKUP(N$4,DContriDES!$B$195:$ZZ$235,MensualHistórica_desest!$A41,FALSE)*HLOOKUP(EDATE(MensualHistórica_desest!N$4,-1),DContriDES!$B$86:$ZZ$149,MensualHistórica_desest!$A76,FALSE)/100</f>
        <v>0.26921876722582072</v>
      </c>
      <c r="O76" s="45">
        <f ca="1">HLOOKUP(O$4,DContriDES!$B$195:$ZZ$235,MensualHistórica_desest!$A41,FALSE)*HLOOKUP(EDATE(MensualHistórica_desest!O$4,-1),DContriDES!$B$86:$ZZ$149,MensualHistórica_desest!$A76,FALSE)/100</f>
        <v>-5.3804045629547916</v>
      </c>
    </row>
    <row r="77" spans="1:15" ht="30" x14ac:dyDescent="0.25">
      <c r="A77">
        <v>59</v>
      </c>
      <c r="B77" s="8" t="s">
        <v>52</v>
      </c>
      <c r="C77" s="44">
        <f ca="1">HLOOKUP(C$4,DContriDES!$B$195:$ZZ$235,MensualHistórica_desest!$A42,FALSE)*HLOOKUP(EDATE(MensualHistórica_desest!C$4,-1),DContriDES!$B$86:$ZZ$149,MensualHistórica_desest!$A77,FALSE)/100</f>
        <v>0.24447373737097092</v>
      </c>
      <c r="D77" s="44">
        <f ca="1">HLOOKUP(D$4,DContriDES!$B$195:$ZZ$235,MensualHistórica_desest!$A42,FALSE)*HLOOKUP(EDATE(MensualHistórica_desest!D$4,-1),DContriDES!$B$86:$ZZ$149,MensualHistórica_desest!$A77,FALSE)/100</f>
        <v>6.8389792394127444E-2</v>
      </c>
      <c r="E77" s="44">
        <f ca="1">HLOOKUP(E$4,DContriDES!$B$195:$ZZ$235,MensualHistórica_desest!$A42,FALSE)*HLOOKUP(EDATE(MensualHistórica_desest!E$4,-1),DContriDES!$B$86:$ZZ$149,MensualHistórica_desest!$A77,FALSE)/100</f>
        <v>-6.621192004918347E-2</v>
      </c>
      <c r="F77" s="44">
        <f ca="1">HLOOKUP(F$4,DContriDES!$B$195:$ZZ$235,MensualHistórica_desest!$A42,FALSE)*HLOOKUP(EDATE(MensualHistórica_desest!F$4,-1),DContriDES!$B$86:$ZZ$149,MensualHistórica_desest!$A77,FALSE)/100</f>
        <v>0.39803377331337414</v>
      </c>
      <c r="G77" s="44">
        <f ca="1">HLOOKUP(G$4,DContriDES!$B$195:$ZZ$235,MensualHistórica_desest!$A42,FALSE)*HLOOKUP(EDATE(MensualHistórica_desest!G$4,-1),DContriDES!$B$86:$ZZ$149,MensualHistórica_desest!$A77,FALSE)/100</f>
        <v>-0.22239769762349212</v>
      </c>
      <c r="H77" s="44">
        <f ca="1">HLOOKUP(H$4,DContriDES!$B$195:$ZZ$235,MensualHistórica_desest!$A42,FALSE)*HLOOKUP(EDATE(MensualHistórica_desest!H$4,-1),DContriDES!$B$86:$ZZ$149,MensualHistórica_desest!$A77,FALSE)/100</f>
        <v>2.6971491684161703E-2</v>
      </c>
      <c r="I77" s="44">
        <f ca="1">HLOOKUP(I$4,DContriDES!$B$195:$ZZ$235,MensualHistórica_desest!$A42,FALSE)*HLOOKUP(EDATE(MensualHistórica_desest!I$4,-1),DContriDES!$B$86:$ZZ$149,MensualHistórica_desest!$A77,FALSE)/100</f>
        <v>-0.43338600180462322</v>
      </c>
      <c r="J77" s="44">
        <f ca="1">HLOOKUP(J$4,DContriDES!$B$195:$ZZ$235,MensualHistórica_desest!$A42,FALSE)*HLOOKUP(EDATE(MensualHistórica_desest!J$4,-1),DContriDES!$B$86:$ZZ$149,MensualHistórica_desest!$A77,FALSE)/100</f>
        <v>0.27994082375017715</v>
      </c>
      <c r="K77" s="44">
        <f ca="1">HLOOKUP(K$4,DContriDES!$B$195:$ZZ$235,MensualHistórica_desest!$A42,FALSE)*HLOOKUP(EDATE(MensualHistórica_desest!K$4,-1),DContriDES!$B$86:$ZZ$149,MensualHistórica_desest!$A77,FALSE)/100</f>
        <v>0.27479111679679485</v>
      </c>
      <c r="L77" s="44">
        <f ca="1">HLOOKUP(L$4,DContriDES!$B$195:$ZZ$235,MensualHistórica_desest!$A42,FALSE)*HLOOKUP(EDATE(MensualHistórica_desest!L$4,-1),DContriDES!$B$86:$ZZ$149,MensualHistórica_desest!$A77,FALSE)/100</f>
        <v>-7.2763681001217148E-2</v>
      </c>
      <c r="M77" s="44">
        <f ca="1">HLOOKUP(M$4,DContriDES!$B$195:$ZZ$235,MensualHistórica_desest!$A42,FALSE)*HLOOKUP(EDATE(MensualHistórica_desest!M$4,-1),DContriDES!$B$86:$ZZ$149,MensualHistórica_desest!$A77,FALSE)/100</f>
        <v>-9.0049610446244099E-2</v>
      </c>
      <c r="N77" s="44">
        <f ca="1">HLOOKUP(N$4,DContriDES!$B$195:$ZZ$235,MensualHistórica_desest!$A42,FALSE)*HLOOKUP(EDATE(MensualHistórica_desest!N$4,-1),DContriDES!$B$86:$ZZ$149,MensualHistórica_desest!$A77,FALSE)/100</f>
        <v>0.26049930798766341</v>
      </c>
      <c r="O77" s="44">
        <f ca="1">HLOOKUP(O$4,DContriDES!$B$195:$ZZ$235,MensualHistórica_desest!$A42,FALSE)*HLOOKUP(EDATE(MensualHistórica_desest!O$4,-1),DContriDES!$B$86:$ZZ$149,MensualHistórica_desest!$A77,FALSE)/100</f>
        <v>-12.562121115042835</v>
      </c>
    </row>
    <row r="78" spans="1:15" x14ac:dyDescent="0.25">
      <c r="A78">
        <v>60</v>
      </c>
      <c r="B78" s="9" t="s">
        <v>53</v>
      </c>
      <c r="C78" s="45">
        <f ca="1">HLOOKUP(C$4,DContriDES!$B$195:$ZZ$235,MensualHistórica_desest!$A43,FALSE)*HLOOKUP(EDATE(MensualHistórica_desest!C$4,-1),DContriDES!$B$86:$ZZ$149,MensualHistórica_desest!$A78,FALSE)/100</f>
        <v>-2.8619811548328777E-2</v>
      </c>
      <c r="D78" s="45">
        <f ca="1">HLOOKUP(D$4,DContriDES!$B$195:$ZZ$235,MensualHistórica_desest!$A43,FALSE)*HLOOKUP(EDATE(MensualHistórica_desest!D$4,-1),DContriDES!$B$86:$ZZ$149,MensualHistórica_desest!$A78,FALSE)/100</f>
        <v>0.15468508031130337</v>
      </c>
      <c r="E78" s="45">
        <f ca="1">HLOOKUP(E$4,DContriDES!$B$195:$ZZ$235,MensualHistórica_desest!$A43,FALSE)*HLOOKUP(EDATE(MensualHistórica_desest!E$4,-1),DContriDES!$B$86:$ZZ$149,MensualHistórica_desest!$A78,FALSE)/100</f>
        <v>-0.12173467047579077</v>
      </c>
      <c r="F78" s="45">
        <f ca="1">HLOOKUP(F$4,DContriDES!$B$195:$ZZ$235,MensualHistórica_desest!$A43,FALSE)*HLOOKUP(EDATE(MensualHistórica_desest!F$4,-1),DContriDES!$B$86:$ZZ$149,MensualHistórica_desest!$A78,FALSE)/100</f>
        <v>-1.0217936386573265E-2</v>
      </c>
      <c r="G78" s="45">
        <f ca="1">HLOOKUP(G$4,DContriDES!$B$195:$ZZ$235,MensualHistórica_desest!$A43,FALSE)*HLOOKUP(EDATE(MensualHistórica_desest!G$4,-1),DContriDES!$B$86:$ZZ$149,MensualHistórica_desest!$A78,FALSE)/100</f>
        <v>-0.10138933431700396</v>
      </c>
      <c r="H78" s="45">
        <f ca="1">HLOOKUP(H$4,DContriDES!$B$195:$ZZ$235,MensualHistórica_desest!$A43,FALSE)*HLOOKUP(EDATE(MensualHistórica_desest!H$4,-1),DContriDES!$B$86:$ZZ$149,MensualHistórica_desest!$A78,FALSE)/100</f>
        <v>0.15025730283037753</v>
      </c>
      <c r="I78" s="45">
        <f ca="1">HLOOKUP(I$4,DContriDES!$B$195:$ZZ$235,MensualHistórica_desest!$A43,FALSE)*HLOOKUP(EDATE(MensualHistórica_desest!I$4,-1),DContriDES!$B$86:$ZZ$149,MensualHistórica_desest!$A78,FALSE)/100</f>
        <v>-0.16913014875326218</v>
      </c>
      <c r="J78" s="45">
        <f ca="1">HLOOKUP(J$4,DContriDES!$B$195:$ZZ$235,MensualHistórica_desest!$A43,FALSE)*HLOOKUP(EDATE(MensualHistórica_desest!J$4,-1),DContriDES!$B$86:$ZZ$149,MensualHistórica_desest!$A78,FALSE)/100</f>
        <v>-5.4183053422314283E-2</v>
      </c>
      <c r="K78" s="45">
        <f ca="1">HLOOKUP(K$4,DContriDES!$B$195:$ZZ$235,MensualHistórica_desest!$A43,FALSE)*HLOOKUP(EDATE(MensualHistórica_desest!K$4,-1),DContriDES!$B$86:$ZZ$149,MensualHistórica_desest!$A78,FALSE)/100</f>
        <v>-8.3059806835361176E-3</v>
      </c>
      <c r="L78" s="45">
        <f ca="1">HLOOKUP(L$4,DContriDES!$B$195:$ZZ$235,MensualHistórica_desest!$A43,FALSE)*HLOOKUP(EDATE(MensualHistórica_desest!L$4,-1),DContriDES!$B$86:$ZZ$149,MensualHistórica_desest!$A78,FALSE)/100</f>
        <v>9.2341766877052311E-2</v>
      </c>
      <c r="M78" s="45">
        <f ca="1">HLOOKUP(M$4,DContriDES!$B$195:$ZZ$235,MensualHistórica_desest!$A43,FALSE)*HLOOKUP(EDATE(MensualHistórica_desest!M$4,-1),DContriDES!$B$86:$ZZ$149,MensualHistórica_desest!$A78,FALSE)/100</f>
        <v>4.2415886039868241E-2</v>
      </c>
      <c r="N78" s="45">
        <f ca="1">HLOOKUP(N$4,DContriDES!$B$195:$ZZ$235,MensualHistórica_desest!$A43,FALSE)*HLOOKUP(EDATE(MensualHistórica_desest!N$4,-1),DContriDES!$B$86:$ZZ$149,MensualHistórica_desest!$A78,FALSE)/100</f>
        <v>-6.8841015420374282E-2</v>
      </c>
      <c r="O78" s="45">
        <f ca="1">HLOOKUP(O$4,DContriDES!$B$195:$ZZ$235,MensualHistórica_desest!$A43,FALSE)*HLOOKUP(EDATE(MensualHistórica_desest!O$4,-1),DContriDES!$B$86:$ZZ$149,MensualHistórica_desest!$A78,FALSE)/100</f>
        <v>-5.2768608903702612</v>
      </c>
    </row>
    <row r="79" spans="1:15" hidden="1" x14ac:dyDescent="0.25">
      <c r="A79">
        <v>62</v>
      </c>
      <c r="B79" s="38" t="s">
        <v>31</v>
      </c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</row>
    <row r="80" spans="1:15" x14ac:dyDescent="0.25">
      <c r="A80">
        <v>62</v>
      </c>
      <c r="B80" s="8" t="s">
        <v>32</v>
      </c>
      <c r="C80" s="44">
        <f ca="1">HLOOKUP(C$4,DContriDES!$B$195:$ZZ$235,MensualHistórica_desest!$A45,FALSE)*HLOOKUP(EDATE(MensualHistórica_desest!C$4,-1),DContriDES!$B$86:$ZZ$149,MensualHistórica_desest!$A80,FALSE)/100</f>
        <v>-3.0632452333433934E-2</v>
      </c>
      <c r="D80" s="44">
        <f ca="1">HLOOKUP(D$4,DContriDES!$B$195:$ZZ$235,MensualHistórica_desest!$A45,FALSE)*HLOOKUP(EDATE(MensualHistórica_desest!D$4,-1),DContriDES!$B$86:$ZZ$149,MensualHistórica_desest!$A80,FALSE)/100</f>
        <v>1.8789369361514E-2</v>
      </c>
      <c r="E80" s="44">
        <f ca="1">HLOOKUP(E$4,DContriDES!$B$195:$ZZ$235,MensualHistórica_desest!$A45,FALSE)*HLOOKUP(EDATE(MensualHistórica_desest!E$4,-1),DContriDES!$B$86:$ZZ$149,MensualHistórica_desest!$A80,FALSE)/100</f>
        <v>1.3737248191010209E-3</v>
      </c>
      <c r="F80" s="44">
        <f ca="1">HLOOKUP(F$4,DContriDES!$B$195:$ZZ$235,MensualHistórica_desest!$A45,FALSE)*HLOOKUP(EDATE(MensualHistórica_desest!F$4,-1),DContriDES!$B$86:$ZZ$149,MensualHistórica_desest!$A80,FALSE)/100</f>
        <v>-2.5196049272595057E-3</v>
      </c>
      <c r="G80" s="44">
        <f ca="1">HLOOKUP(G$4,DContriDES!$B$195:$ZZ$235,MensualHistórica_desest!$A45,FALSE)*HLOOKUP(EDATE(MensualHistórica_desest!G$4,-1),DContriDES!$B$86:$ZZ$149,MensualHistórica_desest!$A80,FALSE)/100</f>
        <v>-4.0969112147839215E-2</v>
      </c>
      <c r="H80" s="44">
        <f ca="1">HLOOKUP(H$4,DContriDES!$B$195:$ZZ$235,MensualHistórica_desest!$A45,FALSE)*HLOOKUP(EDATE(MensualHistórica_desest!H$4,-1),DContriDES!$B$86:$ZZ$149,MensualHistórica_desest!$A80,FALSE)/100</f>
        <v>3.0456279405691514E-2</v>
      </c>
      <c r="I80" s="44">
        <f ca="1">HLOOKUP(I$4,DContriDES!$B$195:$ZZ$235,MensualHistórica_desest!$A45,FALSE)*HLOOKUP(EDATE(MensualHistórica_desest!I$4,-1),DContriDES!$B$86:$ZZ$149,MensualHistórica_desest!$A80,FALSE)/100</f>
        <v>1.9885586898500146E-2</v>
      </c>
      <c r="J80" s="44">
        <f ca="1">HLOOKUP(J$4,DContriDES!$B$195:$ZZ$235,MensualHistórica_desest!$A45,FALSE)*HLOOKUP(EDATE(MensualHistórica_desest!J$4,-1),DContriDES!$B$86:$ZZ$149,MensualHistórica_desest!$A80,FALSE)/100</f>
        <v>-2.8297138759877424E-2</v>
      </c>
      <c r="K80" s="44">
        <f ca="1">HLOOKUP(K$4,DContriDES!$B$195:$ZZ$235,MensualHistórica_desest!$A45,FALSE)*HLOOKUP(EDATE(MensualHistórica_desest!K$4,-1),DContriDES!$B$86:$ZZ$149,MensualHistórica_desest!$A80,FALSE)/100</f>
        <v>-3.8123366881877362E-2</v>
      </c>
      <c r="L80" s="44">
        <f ca="1">HLOOKUP(L$4,DContriDES!$B$195:$ZZ$235,MensualHistórica_desest!$A45,FALSE)*HLOOKUP(EDATE(MensualHistórica_desest!L$4,-1),DContriDES!$B$86:$ZZ$149,MensualHistórica_desest!$A80,FALSE)/100</f>
        <v>-3.7072101100220252E-3</v>
      </c>
      <c r="M80" s="44">
        <f ca="1">HLOOKUP(M$4,DContriDES!$B$195:$ZZ$235,MensualHistórica_desest!$A45,FALSE)*HLOOKUP(EDATE(MensualHistórica_desest!M$4,-1),DContriDES!$B$86:$ZZ$149,MensualHistórica_desest!$A80,FALSE)/100</f>
        <v>1.9554150575977782E-2</v>
      </c>
      <c r="N80" s="44">
        <f ca="1">HLOOKUP(N$4,DContriDES!$B$195:$ZZ$235,MensualHistórica_desest!$A45,FALSE)*HLOOKUP(EDATE(MensualHistórica_desest!N$4,-1),DContriDES!$B$86:$ZZ$149,MensualHistórica_desest!$A80,FALSE)/100</f>
        <v>-2.1737800495036135E-2</v>
      </c>
      <c r="O80" s="44">
        <f ca="1">HLOOKUP(O$4,DContriDES!$B$195:$ZZ$235,MensualHistórica_desest!$A45,FALSE)*HLOOKUP(EDATE(MensualHistórica_desest!O$4,-1),DContriDES!$B$86:$ZZ$149,MensualHistórica_desest!$A80,FALSE)/100</f>
        <v>-1.1438119323972349</v>
      </c>
    </row>
    <row r="81" spans="1:15" x14ac:dyDescent="0.25">
      <c r="A81">
        <v>63</v>
      </c>
      <c r="B81" s="85" t="s">
        <v>33</v>
      </c>
      <c r="C81" s="45">
        <f ca="1">HLOOKUP(C$4,DContriDES!$B$195:$ZZ$235,MensualHistórica_desest!$A46,FALSE)*HLOOKUP(EDATE(MensualHistórica_desest!C$4,-1),DContriDES!$B$86:$ZZ$149,MensualHistórica_desest!$A81,FALSE)/100</f>
        <v>-0.43449947471441175</v>
      </c>
      <c r="D81" s="45">
        <f ca="1">HLOOKUP(D$4,DContriDES!$B$195:$ZZ$235,MensualHistórica_desest!$A46,FALSE)*HLOOKUP(EDATE(MensualHistórica_desest!D$4,-1),DContriDES!$B$86:$ZZ$149,MensualHistórica_desest!$A81,FALSE)/100</f>
        <v>0.55583255288945022</v>
      </c>
      <c r="E81" s="45">
        <f ca="1">HLOOKUP(E$4,DContriDES!$B$195:$ZZ$235,MensualHistórica_desest!$A46,FALSE)*HLOOKUP(EDATE(MensualHistórica_desest!E$4,-1),DContriDES!$B$86:$ZZ$149,MensualHistórica_desest!$A81,FALSE)/100</f>
        <v>0.11720734348523512</v>
      </c>
      <c r="F81" s="45">
        <f ca="1">HLOOKUP(F$4,DContriDES!$B$195:$ZZ$235,MensualHistórica_desest!$A46,FALSE)*HLOOKUP(EDATE(MensualHistórica_desest!F$4,-1),DContriDES!$B$86:$ZZ$149,MensualHistórica_desest!$A81,FALSE)/100</f>
        <v>5.5068379428636967E-2</v>
      </c>
      <c r="G81" s="45">
        <f ca="1">HLOOKUP(G$4,DContriDES!$B$195:$ZZ$235,MensualHistórica_desest!$A46,FALSE)*HLOOKUP(EDATE(MensualHistórica_desest!G$4,-1),DContriDES!$B$86:$ZZ$149,MensualHistórica_desest!$A81,FALSE)/100</f>
        <v>-0.25893006095952498</v>
      </c>
      <c r="H81" s="45">
        <f ca="1">HLOOKUP(H$4,DContriDES!$B$195:$ZZ$235,MensualHistórica_desest!$A46,FALSE)*HLOOKUP(EDATE(MensualHistórica_desest!H$4,-1),DContriDES!$B$86:$ZZ$149,MensualHistórica_desest!$A81,FALSE)/100</f>
        <v>-9.271107875005985E-2</v>
      </c>
      <c r="I81" s="45">
        <f ca="1">HLOOKUP(I$4,DContriDES!$B$195:$ZZ$235,MensualHistórica_desest!$A46,FALSE)*HLOOKUP(EDATE(MensualHistórica_desest!I$4,-1),DContriDES!$B$86:$ZZ$149,MensualHistórica_desest!$A81,FALSE)/100</f>
        <v>-4.7902424147883586E-2</v>
      </c>
      <c r="J81" s="45">
        <f ca="1">HLOOKUP(J$4,DContriDES!$B$195:$ZZ$235,MensualHistórica_desest!$A46,FALSE)*HLOOKUP(EDATE(MensualHistórica_desest!J$4,-1),DContriDES!$B$86:$ZZ$149,MensualHistórica_desest!$A81,FALSE)/100</f>
        <v>0.18330252736910924</v>
      </c>
      <c r="K81" s="45">
        <f ca="1">HLOOKUP(K$4,DContriDES!$B$195:$ZZ$235,MensualHistórica_desest!$A46,FALSE)*HLOOKUP(EDATE(MensualHistórica_desest!K$4,-1),DContriDES!$B$86:$ZZ$149,MensualHistórica_desest!$A81,FALSE)/100</f>
        <v>-0.14314096660788486</v>
      </c>
      <c r="L81" s="45">
        <f ca="1">HLOOKUP(L$4,DContriDES!$B$195:$ZZ$235,MensualHistórica_desest!$A46,FALSE)*HLOOKUP(EDATE(MensualHistórica_desest!L$4,-1),DContriDES!$B$86:$ZZ$149,MensualHistórica_desest!$A81,FALSE)/100</f>
        <v>-5.0276446531288353E-3</v>
      </c>
      <c r="M81" s="45">
        <f ca="1">HLOOKUP(M$4,DContriDES!$B$195:$ZZ$235,MensualHistórica_desest!$A46,FALSE)*HLOOKUP(EDATE(MensualHistórica_desest!M$4,-1),DContriDES!$B$86:$ZZ$149,MensualHistórica_desest!$A81,FALSE)/100</f>
        <v>-0.10412117916818411</v>
      </c>
      <c r="N81" s="45">
        <f ca="1">HLOOKUP(N$4,DContriDES!$B$195:$ZZ$235,MensualHistórica_desest!$A46,FALSE)*HLOOKUP(EDATE(MensualHistórica_desest!N$4,-1),DContriDES!$B$86:$ZZ$149,MensualHistórica_desest!$A81,FALSE)/100</f>
        <v>-1.8925474708824615E-2</v>
      </c>
      <c r="O81" s="45">
        <f ca="1">HLOOKUP(O$4,DContriDES!$B$195:$ZZ$235,MensualHistórica_desest!$A46,FALSE)*HLOOKUP(EDATE(MensualHistórica_desest!O$4,-1),DContriDES!$B$86:$ZZ$149,MensualHistórica_desest!$A81,FALSE)/100</f>
        <v>-4.402645572690508</v>
      </c>
    </row>
    <row r="82" spans="1:15" x14ac:dyDescent="0.25">
      <c r="B82" s="84" t="s">
        <v>74</v>
      </c>
      <c r="C82" s="44">
        <f ca="1">C60-C83</f>
        <v>0.21660165180240715</v>
      </c>
      <c r="D82" s="44">
        <f t="shared" ref="D82:O82" ca="1" si="12">D60-D83</f>
        <v>0.97040637355396964</v>
      </c>
      <c r="E82" s="44">
        <f t="shared" ca="1" si="12"/>
        <v>-0.48281245721291732</v>
      </c>
      <c r="F82" s="44">
        <f t="shared" ca="1" si="12"/>
        <v>-0.40016341768580332</v>
      </c>
      <c r="G82" s="44">
        <f t="shared" ca="1" si="12"/>
        <v>0.37702812319892642</v>
      </c>
      <c r="H82" s="44">
        <f t="shared" ca="1" si="12"/>
        <v>-0.18419650724088932</v>
      </c>
      <c r="I82" s="44">
        <f t="shared" ca="1" si="12"/>
        <v>-0.61487614247651745</v>
      </c>
      <c r="J82" s="44">
        <f t="shared" ca="1" si="12"/>
        <v>0.18692399546290006</v>
      </c>
      <c r="K82" s="44">
        <f t="shared" ca="1" si="12"/>
        <v>0.33639893023185696</v>
      </c>
      <c r="L82" s="44">
        <f t="shared" ca="1" si="12"/>
        <v>-0.13221024715429028</v>
      </c>
      <c r="M82" s="44">
        <f t="shared" ca="1" si="12"/>
        <v>3.9270577029684978E-2</v>
      </c>
      <c r="N82" s="44">
        <f t="shared" ca="1" si="12"/>
        <v>-0.27302983823176397</v>
      </c>
      <c r="O82" s="44">
        <f t="shared" ca="1" si="12"/>
        <v>0</v>
      </c>
    </row>
    <row r="83" spans="1:15" ht="16.5" thickBot="1" x14ac:dyDescent="0.3">
      <c r="B83" s="93" t="s">
        <v>79</v>
      </c>
      <c r="C83" s="94">
        <f ca="1">SUM(C61:C81)</f>
        <v>-0.47464989966574994</v>
      </c>
      <c r="D83" s="94">
        <f t="shared" ref="D83:O83" ca="1" si="13">SUM(D61:D81)</f>
        <v>2.094753353700967</v>
      </c>
      <c r="E83" s="94">
        <f t="shared" ca="1" si="13"/>
        <v>-1.1336059958651372</v>
      </c>
      <c r="F83" s="94">
        <f t="shared" ca="1" si="13"/>
        <v>0.85699209776963414</v>
      </c>
      <c r="G83" s="94">
        <f t="shared" ca="1" si="13"/>
        <v>-0.80571816085976933</v>
      </c>
      <c r="H83" s="94">
        <f t="shared" ca="1" si="13"/>
        <v>0.60491506435922382</v>
      </c>
      <c r="I83" s="94">
        <f t="shared" ca="1" si="13"/>
        <v>-0.78111287158401499</v>
      </c>
      <c r="J83" s="94">
        <f t="shared" ca="1" si="13"/>
        <v>0.54732826984969107</v>
      </c>
      <c r="K83" s="94">
        <f t="shared" ca="1" si="13"/>
        <v>0.35839831101572794</v>
      </c>
      <c r="L83" s="94">
        <f t="shared" ca="1" si="13"/>
        <v>0.17633154858761177</v>
      </c>
      <c r="M83" s="94">
        <f t="shared" ca="1" si="13"/>
        <v>-0.13196395141869957</v>
      </c>
      <c r="N83" s="94">
        <f t="shared" ca="1" si="13"/>
        <v>-0.41167861247551252</v>
      </c>
      <c r="O83" s="94">
        <f t="shared" ca="1" si="13"/>
        <v>-100.00000000000001</v>
      </c>
    </row>
    <row r="84" spans="1:15" ht="15.75" thickTop="1" x14ac:dyDescent="0.25">
      <c r="B84" s="119" t="s">
        <v>60</v>
      </c>
    </row>
  </sheetData>
  <mergeCells count="3">
    <mergeCell ref="Q8:R9"/>
    <mergeCell ref="B57:O57"/>
    <mergeCell ref="B2:O2"/>
  </mergeCells>
  <printOptions horizontalCentered="1" verticalCentered="1"/>
  <pageMargins left="0" right="0" top="0" bottom="0" header="0.31496062992125984" footer="0.31496062992125984"/>
  <pageSetup scale="57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9">
    <tabColor theme="7"/>
    <pageSetUpPr fitToPage="1"/>
  </sheetPr>
  <dimension ref="A2:CE84"/>
  <sheetViews>
    <sheetView view="pageBreakPreview" zoomScale="70" zoomScaleNormal="100" zoomScaleSheetLayoutView="70" workbookViewId="0">
      <selection activeCell="R17" sqref="R17"/>
    </sheetView>
  </sheetViews>
  <sheetFormatPr baseColWidth="10" defaultRowHeight="15" x14ac:dyDescent="0.25"/>
  <cols>
    <col min="1" max="1" width="5.5703125" customWidth="1"/>
    <col min="2" max="2" width="72.7109375" style="10" customWidth="1"/>
    <col min="3" max="15" width="12.7109375" customWidth="1"/>
  </cols>
  <sheetData>
    <row r="2" spans="1:83" ht="26.25" x14ac:dyDescent="0.4">
      <c r="B2" s="532" t="s">
        <v>130</v>
      </c>
      <c r="C2" s="532"/>
      <c r="D2" s="532"/>
      <c r="E2" s="532"/>
      <c r="F2" s="532"/>
      <c r="G2" s="532"/>
      <c r="H2" s="532"/>
      <c r="I2" s="532"/>
      <c r="J2" s="532"/>
      <c r="K2" s="532"/>
      <c r="L2" s="532"/>
      <c r="M2" s="532"/>
      <c r="N2" s="532"/>
      <c r="O2" s="532"/>
      <c r="Q2" s="129"/>
      <c r="R2" s="129"/>
      <c r="S2" s="129"/>
      <c r="T2" s="129"/>
      <c r="U2" s="129"/>
      <c r="CE2" t="s">
        <v>93</v>
      </c>
    </row>
    <row r="3" spans="1:83" ht="2.25" customHeight="1" x14ac:dyDescent="0.25">
      <c r="B3"/>
      <c r="Q3" s="129"/>
      <c r="R3" s="129"/>
      <c r="S3" s="129"/>
      <c r="T3" s="129"/>
      <c r="U3" s="129"/>
      <c r="CE3" s="1">
        <v>41640</v>
      </c>
    </row>
    <row r="4" spans="1:83" s="11" customFormat="1" x14ac:dyDescent="0.25">
      <c r="B4" s="29"/>
      <c r="C4" s="142">
        <f t="shared" ref="C4:M4" si="0">EDATE(D4,-1)</f>
        <v>45658</v>
      </c>
      <c r="D4" s="142">
        <f t="shared" si="0"/>
        <v>45689</v>
      </c>
      <c r="E4" s="142">
        <f t="shared" si="0"/>
        <v>45717</v>
      </c>
      <c r="F4" s="142">
        <f t="shared" si="0"/>
        <v>45748</v>
      </c>
      <c r="G4" s="142">
        <f t="shared" si="0"/>
        <v>45778</v>
      </c>
      <c r="H4" s="142">
        <f t="shared" si="0"/>
        <v>45809</v>
      </c>
      <c r="I4" s="142">
        <f t="shared" si="0"/>
        <v>45839</v>
      </c>
      <c r="J4" s="142">
        <f t="shared" si="0"/>
        <v>45870</v>
      </c>
      <c r="K4" s="142">
        <f t="shared" si="0"/>
        <v>45901</v>
      </c>
      <c r="L4" s="142">
        <f t="shared" si="0"/>
        <v>45931</v>
      </c>
      <c r="M4" s="142">
        <f t="shared" si="0"/>
        <v>45962</v>
      </c>
      <c r="N4" s="142">
        <f>EDATE(O4,-1)</f>
        <v>45992</v>
      </c>
      <c r="O4" s="142">
        <f>Q8</f>
        <v>46023</v>
      </c>
      <c r="Q4" s="130"/>
      <c r="R4" s="130"/>
      <c r="S4" s="130"/>
      <c r="T4" s="130"/>
      <c r="U4" s="130"/>
      <c r="CE4" s="1">
        <v>41730</v>
      </c>
    </row>
    <row r="5" spans="1:83" ht="15.75" x14ac:dyDescent="0.25">
      <c r="A5">
        <v>3</v>
      </c>
      <c r="B5" s="86" t="s">
        <v>42</v>
      </c>
      <c r="C5" s="87">
        <f ca="1">HLOOKUP(C$4,DContriORI!$B$151:$ZZ$191,MensualHistórica_original!$A5,FALSE)*HLOOKUP(EDATE(MensualHistórica_original!C$4,-12),DContriORI!$B$85:$ZZ$148,MensualHistórica_original!$A5,FALSE)/100</f>
        <v>-3.7720147380263143</v>
      </c>
      <c r="D5" s="87">
        <f ca="1">HLOOKUP(D$4,DContriORI!$B$151:$ZZ$191,MensualHistórica_original!$A5,FALSE)*HLOOKUP(EDATE(MensualHistórica_original!D$4,-12),DContriORI!$B$85:$ZZ$148,MensualHistórica_original!$A5,FALSE)/100</f>
        <v>-1.6104941522593492</v>
      </c>
      <c r="E5" s="87">
        <f ca="1">HLOOKUP(E$4,DContriORI!$B$151:$ZZ$191,MensualHistórica_original!$A5,FALSE)*HLOOKUP(EDATE(MensualHistórica_original!E$4,-12),DContriORI!$B$85:$ZZ$148,MensualHistórica_original!$A5,FALSE)/100</f>
        <v>2.1210223091689073</v>
      </c>
      <c r="F5" s="87">
        <f ca="1">HLOOKUP(F$4,DContriORI!$B$151:$ZZ$191,MensualHistórica_original!$A5,FALSE)*HLOOKUP(EDATE(MensualHistórica_original!F$4,-12),DContriORI!$B$85:$ZZ$148,MensualHistórica_original!$A5,FALSE)/100</f>
        <v>-4.0267886009353475</v>
      </c>
      <c r="G5" s="87">
        <f ca="1">HLOOKUP(G$4,DContriORI!$B$151:$ZZ$191,MensualHistórica_original!$A5,FALSE)*HLOOKUP(EDATE(MensualHistórica_original!G$4,-12),DContriORI!$B$85:$ZZ$148,MensualHistórica_original!$A5,FALSE)/100</f>
        <v>-0.57900950446277477</v>
      </c>
      <c r="H5" s="87">
        <f ca="1">HLOOKUP(H$4,DContriORI!$B$151:$ZZ$191,MensualHistórica_original!$A5,FALSE)*HLOOKUP(EDATE(MensualHistórica_original!H$4,-12),DContriORI!$B$85:$ZZ$148,MensualHistórica_original!$A5,FALSE)/100</f>
        <v>-0.30356981069014921</v>
      </c>
      <c r="I5" s="87">
        <f ca="1">HLOOKUP(I$4,DContriORI!$B$151:$ZZ$191,MensualHistórica_original!$A5,FALSE)*HLOOKUP(EDATE(MensualHistórica_original!I$4,-12),DContriORI!$B$85:$ZZ$148,MensualHistórica_original!$A5,FALSE)/100</f>
        <v>-2.4484890389512515</v>
      </c>
      <c r="J5" s="87">
        <f ca="1">HLOOKUP(J$4,DContriORI!$B$151:$ZZ$191,MensualHistórica_original!$A5,FALSE)*HLOOKUP(EDATE(MensualHistórica_original!J$4,-12),DContriORI!$B$85:$ZZ$148,MensualHistórica_original!$A5,FALSE)/100</f>
        <v>-3.3137863073818323</v>
      </c>
      <c r="K5" s="87">
        <f ca="1">HLOOKUP(K$4,DContriORI!$B$151:$ZZ$191,MensualHistórica_original!$A5,FALSE)*HLOOKUP(EDATE(MensualHistórica_original!K$4,-12),DContriORI!$B$85:$ZZ$148,MensualHistórica_original!$A5,FALSE)/100</f>
        <v>-2.3444173026417161</v>
      </c>
      <c r="L5" s="87">
        <f ca="1">HLOOKUP(L$4,DContriORI!$B$151:$ZZ$191,MensualHistórica_original!$A5,FALSE)*HLOOKUP(EDATE(MensualHistórica_original!L$4,-12),DContriORI!$B$85:$ZZ$148,MensualHistórica_original!$A5,FALSE)/100</f>
        <v>-0.28498927523858697</v>
      </c>
      <c r="M5" s="87">
        <f ca="1">HLOOKUP(M$4,DContriORI!$B$151:$ZZ$191,MensualHistórica_original!$A5,FALSE)*HLOOKUP(EDATE(MensualHistórica_original!M$4,-12),DContriORI!$B$85:$ZZ$148,MensualHistórica_original!$A5,FALSE)/100</f>
        <v>-0.71052587322574823</v>
      </c>
      <c r="N5" s="87">
        <f ca="1">HLOOKUP(N$4,DContriORI!$B$151:$ZZ$191,MensualHistórica_original!$A5,FALSE)*HLOOKUP(EDATE(MensualHistórica_original!N$4,-12),DContriORI!$B$85:$ZZ$148,MensualHistórica_original!$A5,FALSE)/100</f>
        <v>2.3832316704455678</v>
      </c>
      <c r="O5" s="87">
        <f ca="1">HLOOKUP(O$4,DContriORI!$B$151:$ZZ$191,MensualHistórica_original!$A5,FALSE)*HLOOKUP(EDATE(MensualHistórica_original!O$4,-12),DContriORI!$B$85:$ZZ$148,MensualHistórica_original!$A5,FALSE)/100</f>
        <v>-100</v>
      </c>
      <c r="Q5" s="132"/>
      <c r="R5" s="132"/>
      <c r="S5" s="129"/>
      <c r="T5" s="129"/>
      <c r="U5" s="129"/>
      <c r="CE5" s="1">
        <v>41760</v>
      </c>
    </row>
    <row r="6" spans="1:83" x14ac:dyDescent="0.25">
      <c r="A6">
        <v>4</v>
      </c>
      <c r="B6" s="2" t="s">
        <v>43</v>
      </c>
      <c r="C6" s="52">
        <f ca="1">HLOOKUP(C$4,DContriORI!$B$151:$ZZ$191,MensualHistórica_original!$A6,FALSE)*HLOOKUP(EDATE(MensualHistórica_original!C$4,-12),DContriORI!$B$85:$ZZ$148,MensualHistórica_original!$A6,FALSE)/100</f>
        <v>-1.5126419997551404</v>
      </c>
      <c r="D6" s="52">
        <f ca="1">HLOOKUP(D$4,DContriORI!$B$151:$ZZ$191,MensualHistórica_original!$A6,FALSE)*HLOOKUP(EDATE(MensualHistórica_original!D$4,-12),DContriORI!$B$85:$ZZ$148,MensualHistórica_original!$A6,FALSE)/100</f>
        <v>-1.5813723993884048</v>
      </c>
      <c r="E6" s="52">
        <f ca="1">HLOOKUP(E$4,DContriORI!$B$151:$ZZ$191,MensualHistórica_original!$A6,FALSE)*HLOOKUP(EDATE(MensualHistórica_original!E$4,-12),DContriORI!$B$85:$ZZ$148,MensualHistórica_original!$A6,FALSE)/100</f>
        <v>-1.1216700742350891</v>
      </c>
      <c r="F6" s="52">
        <f ca="1">HLOOKUP(F$4,DContriORI!$B$151:$ZZ$191,MensualHistórica_original!$A6,FALSE)*HLOOKUP(EDATE(MensualHistórica_original!F$4,-12),DContriORI!$B$85:$ZZ$148,MensualHistórica_original!$A6,FALSE)/100</f>
        <v>-0.893102045389364</v>
      </c>
      <c r="G6" s="52">
        <f ca="1">HLOOKUP(G$4,DContriORI!$B$151:$ZZ$191,MensualHistórica_original!$A6,FALSE)*HLOOKUP(EDATE(MensualHistórica_original!G$4,-12),DContriORI!$B$85:$ZZ$148,MensualHistórica_original!$A6,FALSE)/100</f>
        <v>-0.90559953060130938</v>
      </c>
      <c r="H6" s="52">
        <f ca="1">HLOOKUP(H$4,DContriORI!$B$151:$ZZ$191,MensualHistórica_original!$A6,FALSE)*HLOOKUP(EDATE(MensualHistórica_original!H$4,-12),DContriORI!$B$85:$ZZ$148,MensualHistórica_original!$A6,FALSE)/100</f>
        <v>-0.96128043270599151</v>
      </c>
      <c r="I6" s="52">
        <f ca="1">HLOOKUP(I$4,DContriORI!$B$151:$ZZ$191,MensualHistórica_original!$A6,FALSE)*HLOOKUP(EDATE(MensualHistórica_original!I$4,-12),DContriORI!$B$85:$ZZ$148,MensualHistórica_original!$A6,FALSE)/100</f>
        <v>-0.63047867960217163</v>
      </c>
      <c r="J6" s="52">
        <f ca="1">HLOOKUP(J$4,DContriORI!$B$151:$ZZ$191,MensualHistórica_original!$A6,FALSE)*HLOOKUP(EDATE(MensualHistórica_original!J$4,-12),DContriORI!$B$85:$ZZ$148,MensualHistórica_original!$A6,FALSE)/100</f>
        <v>-0.67188896871283887</v>
      </c>
      <c r="K6" s="52">
        <f ca="1">HLOOKUP(K$4,DContriORI!$B$151:$ZZ$191,MensualHistórica_original!$A6,FALSE)*HLOOKUP(EDATE(MensualHistórica_original!K$4,-12),DContriORI!$B$85:$ZZ$148,MensualHistórica_original!$A6,FALSE)/100</f>
        <v>-0.34268793203619302</v>
      </c>
      <c r="L6" s="52">
        <f ca="1">HLOOKUP(L$4,DContriORI!$B$151:$ZZ$191,MensualHistórica_original!$A6,FALSE)*HLOOKUP(EDATE(MensualHistórica_original!L$4,-12),DContriORI!$B$85:$ZZ$148,MensualHistórica_original!$A6,FALSE)/100</f>
        <v>-7.1487602603539258E-2</v>
      </c>
      <c r="M6" s="52">
        <f ca="1">HLOOKUP(M$4,DContriORI!$B$151:$ZZ$191,MensualHistórica_original!$A6,FALSE)*HLOOKUP(EDATE(MensualHistórica_original!M$4,-12),DContriORI!$B$85:$ZZ$148,MensualHistórica_original!$A6,FALSE)/100</f>
        <v>-0.10836478934024861</v>
      </c>
      <c r="N6" s="52">
        <f ca="1">HLOOKUP(N$4,DContriORI!$B$151:$ZZ$191,MensualHistórica_original!$A6,FALSE)*HLOOKUP(EDATE(MensualHistórica_original!N$4,-12),DContriORI!$B$85:$ZZ$148,MensualHistórica_original!$A6,FALSE)/100</f>
        <v>6.5967645276743342E-2</v>
      </c>
      <c r="O6" s="52">
        <f ca="1">HLOOKUP(O$4,DContriORI!$B$151:$ZZ$191,MensualHistórica_original!$A6,FALSE)*HLOOKUP(EDATE(MensualHistórica_original!O$4,-12),DContriORI!$B$85:$ZZ$148,MensualHistórica_original!$A6,FALSE)/100</f>
        <v>-11.244115854682285</v>
      </c>
      <c r="Q6" s="132" t="s">
        <v>92</v>
      </c>
      <c r="R6" s="132"/>
      <c r="S6" s="129"/>
      <c r="T6" s="129"/>
      <c r="U6" s="129"/>
      <c r="CE6" s="1">
        <v>41791</v>
      </c>
    </row>
    <row r="7" spans="1:83" x14ac:dyDescent="0.25">
      <c r="A7">
        <v>5</v>
      </c>
      <c r="B7" s="3" t="s">
        <v>44</v>
      </c>
      <c r="C7" s="54">
        <f ca="1">HLOOKUP(C$4,DContriORI!$B$151:$ZZ$191,MensualHistórica_original!$A7,FALSE)*HLOOKUP(EDATE(MensualHistórica_original!C$4,-12),DContriORI!$B$85:$ZZ$148,MensualHistórica_original!$A7,FALSE)/100</f>
        <v>6.7606689013015919E-2</v>
      </c>
      <c r="D7" s="54">
        <f ca="1">HLOOKUP(D$4,DContriORI!$B$151:$ZZ$191,MensualHistórica_original!$A7,FALSE)*HLOOKUP(EDATE(MensualHistórica_original!D$4,-12),DContriORI!$B$85:$ZZ$148,MensualHistórica_original!$A7,FALSE)/100</f>
        <v>1.9266972940356051E-3</v>
      </c>
      <c r="E7" s="54">
        <f ca="1">HLOOKUP(E$4,DContriORI!$B$151:$ZZ$191,MensualHistórica_original!$A7,FALSE)*HLOOKUP(EDATE(MensualHistórica_original!E$4,-12),DContriORI!$B$85:$ZZ$148,MensualHistórica_original!$A7,FALSE)/100</f>
        <v>-1.9169072675484053E-2</v>
      </c>
      <c r="F7" s="54">
        <f ca="1">HLOOKUP(F$4,DContriORI!$B$151:$ZZ$191,MensualHistórica_original!$A7,FALSE)*HLOOKUP(EDATE(MensualHistórica_original!F$4,-12),DContriORI!$B$85:$ZZ$148,MensualHistórica_original!$A7,FALSE)/100</f>
        <v>-2.4307435689771319E-2</v>
      </c>
      <c r="G7" s="54">
        <f ca="1">HLOOKUP(G$4,DContriORI!$B$151:$ZZ$191,MensualHistórica_original!$A7,FALSE)*HLOOKUP(EDATE(MensualHistórica_original!G$4,-12),DContriORI!$B$85:$ZZ$148,MensualHistórica_original!$A7,FALSE)/100</f>
        <v>-0.10890735473102638</v>
      </c>
      <c r="H7" s="54">
        <f ca="1">HLOOKUP(H$4,DContriORI!$B$151:$ZZ$191,MensualHistórica_original!$A7,FALSE)*HLOOKUP(EDATE(MensualHistórica_original!H$4,-12),DContriORI!$B$85:$ZZ$148,MensualHistórica_original!$A7,FALSE)/100</f>
        <v>-0.11946350858623524</v>
      </c>
      <c r="I7" s="54">
        <f ca="1">HLOOKUP(I$4,DContriORI!$B$151:$ZZ$191,MensualHistórica_original!$A7,FALSE)*HLOOKUP(EDATE(MensualHistórica_original!I$4,-12),DContriORI!$B$85:$ZZ$148,MensualHistórica_original!$A7,FALSE)/100</f>
        <v>-0.11279526794924831</v>
      </c>
      <c r="J7" s="54">
        <f ca="1">HLOOKUP(J$4,DContriORI!$B$151:$ZZ$191,MensualHistórica_original!$A7,FALSE)*HLOOKUP(EDATE(MensualHistórica_original!J$4,-12),DContriORI!$B$85:$ZZ$148,MensualHistórica_original!$A7,FALSE)/100</f>
        <v>-5.8508460335107523E-2</v>
      </c>
      <c r="K7" s="54">
        <f ca="1">HLOOKUP(K$4,DContriORI!$B$151:$ZZ$191,MensualHistórica_original!$A7,FALSE)*HLOOKUP(EDATE(MensualHistórica_original!K$4,-12),DContriORI!$B$85:$ZZ$148,MensualHistórica_original!$A7,FALSE)/100</f>
        <v>-3.4329629722664699E-3</v>
      </c>
      <c r="L7" s="54">
        <f ca="1">HLOOKUP(L$4,DContriORI!$B$151:$ZZ$191,MensualHistórica_original!$A7,FALSE)*HLOOKUP(EDATE(MensualHistórica_original!L$4,-12),DContriORI!$B$85:$ZZ$148,MensualHistórica_original!$A7,FALSE)/100</f>
        <v>7.3638793643184791E-2</v>
      </c>
      <c r="M7" s="54">
        <f ca="1">HLOOKUP(M$4,DContriORI!$B$151:$ZZ$191,MensualHistórica_original!$A7,FALSE)*HLOOKUP(EDATE(MensualHistórica_original!M$4,-12),DContriORI!$B$85:$ZZ$148,MensualHistórica_original!$A7,FALSE)/100</f>
        <v>5.1572572773878583E-2</v>
      </c>
      <c r="N7" s="54">
        <f ca="1">HLOOKUP(N$4,DContriORI!$B$151:$ZZ$191,MensualHistórica_original!$A7,FALSE)*HLOOKUP(EDATE(MensualHistórica_original!N$4,-12),DContriORI!$B$85:$ZZ$148,MensualHistórica_original!$A7,FALSE)/100</f>
        <v>0.14734989876389468</v>
      </c>
      <c r="O7" s="54">
        <f ca="1">HLOOKUP(O$4,DContriORI!$B$151:$ZZ$191,MensualHistórica_original!$A7,FALSE)*HLOOKUP(EDATE(MensualHistórica_original!O$4,-12),DContriORI!$B$85:$ZZ$148,MensualHistórica_original!$A7,FALSE)/100</f>
        <v>-3.6543730105060415</v>
      </c>
      <c r="Q7" s="132"/>
      <c r="R7" s="132"/>
      <c r="S7" s="129"/>
      <c r="T7" s="129"/>
      <c r="U7" s="129"/>
      <c r="CE7" s="1">
        <v>41821</v>
      </c>
    </row>
    <row r="8" spans="1:83" x14ac:dyDescent="0.25">
      <c r="A8">
        <v>6</v>
      </c>
      <c r="B8" s="2" t="s">
        <v>45</v>
      </c>
      <c r="C8" s="52">
        <f ca="1">HLOOKUP(C$4,DContriORI!$B$151:$ZZ$191,MensualHistórica_original!$A8,FALSE)*HLOOKUP(EDATE(MensualHistórica_original!C$4,-12),DContriORI!$B$85:$ZZ$148,MensualHistórica_original!$A8,FALSE)/100</f>
        <v>-1.732237356523453</v>
      </c>
      <c r="D8" s="52">
        <f ca="1">HLOOKUP(D$4,DContriORI!$B$151:$ZZ$191,MensualHistórica_original!$A8,FALSE)*HLOOKUP(EDATE(MensualHistórica_original!D$4,-12),DContriORI!$B$85:$ZZ$148,MensualHistórica_original!$A8,FALSE)/100</f>
        <v>-2.2167628820816923E-2</v>
      </c>
      <c r="E8" s="52">
        <f ca="1">HLOOKUP(E$4,DContriORI!$B$151:$ZZ$191,MensualHistórica_original!$A8,FALSE)*HLOOKUP(EDATE(MensualHistórica_original!E$4,-12),DContriORI!$B$85:$ZZ$148,MensualHistórica_original!$A8,FALSE)/100</f>
        <v>0.99427471171255111</v>
      </c>
      <c r="F8" s="52">
        <f ca="1">HLOOKUP(F$4,DContriORI!$B$151:$ZZ$191,MensualHistórica_original!$A8,FALSE)*HLOOKUP(EDATE(MensualHistórica_original!F$4,-12),DContriORI!$B$85:$ZZ$148,MensualHistórica_original!$A8,FALSE)/100</f>
        <v>-1.5818186439617197</v>
      </c>
      <c r="G8" s="52">
        <f ca="1">HLOOKUP(G$4,DContriORI!$B$151:$ZZ$191,MensualHistórica_original!$A8,FALSE)*HLOOKUP(EDATE(MensualHistórica_original!G$4,-12),DContriORI!$B$85:$ZZ$148,MensualHistórica_original!$A8,FALSE)/100</f>
        <v>6.7372128044293017E-2</v>
      </c>
      <c r="H8" s="52">
        <f ca="1">HLOOKUP(H$4,DContriORI!$B$151:$ZZ$191,MensualHistórica_original!$A8,FALSE)*HLOOKUP(EDATE(MensualHistórica_original!H$4,-12),DContriORI!$B$85:$ZZ$148,MensualHistórica_original!$A8,FALSE)/100</f>
        <v>0.28460068362578383</v>
      </c>
      <c r="I8" s="52">
        <f ca="1">HLOOKUP(I$4,DContriORI!$B$151:$ZZ$191,MensualHistórica_original!$A8,FALSE)*HLOOKUP(EDATE(MensualHistórica_original!I$4,-12),DContriORI!$B$85:$ZZ$148,MensualHistórica_original!$A8,FALSE)/100</f>
        <v>-0.63641708888344728</v>
      </c>
      <c r="J8" s="52">
        <f ca="1">HLOOKUP(J$4,DContriORI!$B$151:$ZZ$191,MensualHistórica_original!$A8,FALSE)*HLOOKUP(EDATE(MensualHistórica_original!J$4,-12),DContriORI!$B$85:$ZZ$148,MensualHistórica_original!$A8,FALSE)/100</f>
        <v>-0.55265163726716449</v>
      </c>
      <c r="K8" s="52">
        <f ca="1">HLOOKUP(K$4,DContriORI!$B$151:$ZZ$191,MensualHistórica_original!$A8,FALSE)*HLOOKUP(EDATE(MensualHistórica_original!K$4,-12),DContriORI!$B$85:$ZZ$148,MensualHistórica_original!$A8,FALSE)/100</f>
        <v>-1.5150001585194515</v>
      </c>
      <c r="L8" s="52">
        <f ca="1">HLOOKUP(L$4,DContriORI!$B$151:$ZZ$191,MensualHistórica_original!$A8,FALSE)*HLOOKUP(EDATE(MensualHistórica_original!L$4,-12),DContriORI!$B$85:$ZZ$148,MensualHistórica_original!$A8,FALSE)/100</f>
        <v>0.4952838077638213</v>
      </c>
      <c r="M8" s="52">
        <f ca="1">HLOOKUP(M$4,DContriORI!$B$151:$ZZ$191,MensualHistórica_original!$A8,FALSE)*HLOOKUP(EDATE(MensualHistórica_original!M$4,-12),DContriORI!$B$85:$ZZ$148,MensualHistórica_original!$A8,FALSE)/100</f>
        <v>0.71228455101571642</v>
      </c>
      <c r="N8" s="52">
        <f ca="1">HLOOKUP(N$4,DContriORI!$B$151:$ZZ$191,MensualHistórica_original!$A8,FALSE)*HLOOKUP(EDATE(MensualHistórica_original!N$4,-12),DContriORI!$B$85:$ZZ$148,MensualHistórica_original!$A8,FALSE)/100</f>
        <v>1.3173397688561732</v>
      </c>
      <c r="O8" s="52">
        <f ca="1">HLOOKUP(O$4,DContriORI!$B$151:$ZZ$191,MensualHistórica_original!$A8,FALSE)*HLOOKUP(EDATE(MensualHistórica_original!O$4,-12),DContriORI!$B$85:$ZZ$148,MensualHistórica_original!$A8,FALSE)/100</f>
        <v>-18.226942985603216</v>
      </c>
      <c r="Q8" s="541">
        <f>Actualización!D5</f>
        <v>46023</v>
      </c>
      <c r="R8" s="542"/>
      <c r="S8" s="129"/>
      <c r="T8" s="129"/>
      <c r="U8" s="129"/>
      <c r="CE8" s="1">
        <v>41852</v>
      </c>
    </row>
    <row r="9" spans="1:83" x14ac:dyDescent="0.25">
      <c r="A9">
        <v>7</v>
      </c>
      <c r="B9" s="76" t="s">
        <v>46</v>
      </c>
      <c r="C9" s="77">
        <f ca="1">HLOOKUP(C$4,DContriORI!$B$151:$ZZ$191,MensualHistórica_original!$A9,FALSE)*HLOOKUP(EDATE(MensualHistórica_original!C$4,-12),DContriORI!$B$85:$ZZ$148,MensualHistórica_original!$A9,FALSE)/100</f>
        <v>-0.59474207035617088</v>
      </c>
      <c r="D9" s="77">
        <f ca="1">HLOOKUP(D$4,DContriORI!$B$151:$ZZ$191,MensualHistórica_original!$A9,FALSE)*HLOOKUP(EDATE(MensualHistórica_original!D$4,-12),DContriORI!$B$85:$ZZ$148,MensualHistórica_original!$A9,FALSE)/100</f>
        <v>-8.8808211927553921E-3</v>
      </c>
      <c r="E9" s="77">
        <f ca="1">HLOOKUP(E$4,DContriORI!$B$151:$ZZ$191,MensualHistórica_original!$A9,FALSE)*HLOOKUP(EDATE(MensualHistórica_original!E$4,-12),DContriORI!$B$85:$ZZ$148,MensualHistórica_original!$A9,FALSE)/100</f>
        <v>2.2675867445536553</v>
      </c>
      <c r="F9" s="77">
        <f ca="1">HLOOKUP(F$4,DContriORI!$B$151:$ZZ$191,MensualHistórica_original!$A9,FALSE)*HLOOKUP(EDATE(MensualHistórica_original!F$4,-12),DContriORI!$B$85:$ZZ$148,MensualHistórica_original!$A9,FALSE)/100</f>
        <v>-1.5275604756724868</v>
      </c>
      <c r="G9" s="77">
        <f ca="1">HLOOKUP(G$4,DContriORI!$B$151:$ZZ$191,MensualHistórica_original!$A9,FALSE)*HLOOKUP(EDATE(MensualHistórica_original!G$4,-12),DContriORI!$B$85:$ZZ$148,MensualHistórica_original!$A9,FALSE)/100</f>
        <v>0.36812525294668064</v>
      </c>
      <c r="H9" s="77">
        <f ca="1">HLOOKUP(H$4,DContriORI!$B$151:$ZZ$191,MensualHistórica_original!$A9,FALSE)*HLOOKUP(EDATE(MensualHistórica_original!H$4,-12),DContriORI!$B$85:$ZZ$148,MensualHistórica_original!$A9,FALSE)/100</f>
        <v>0.49257344713726503</v>
      </c>
      <c r="I9" s="77">
        <f ca="1">HLOOKUP(I$4,DContriORI!$B$151:$ZZ$191,MensualHistórica_original!$A9,FALSE)*HLOOKUP(EDATE(MensualHistórica_original!I$4,-12),DContriORI!$B$85:$ZZ$148,MensualHistórica_original!$A9,FALSE)/100</f>
        <v>-1.0687980024391266</v>
      </c>
      <c r="J9" s="77">
        <f ca="1">HLOOKUP(J$4,DContriORI!$B$151:$ZZ$191,MensualHistórica_original!$A9,FALSE)*HLOOKUP(EDATE(MensualHistórica_original!J$4,-12),DContriORI!$B$85:$ZZ$148,MensualHistórica_original!$A9,FALSE)/100</f>
        <v>-2.0307372410530831</v>
      </c>
      <c r="K9" s="77">
        <f ca="1">HLOOKUP(K$4,DContriORI!$B$151:$ZZ$191,MensualHistórica_original!$A9,FALSE)*HLOOKUP(EDATE(MensualHistórica_original!K$4,-12),DContriORI!$B$85:$ZZ$148,MensualHistórica_original!$A9,FALSE)/100</f>
        <v>-0.48329624893337048</v>
      </c>
      <c r="L9" s="77">
        <f ca="1">HLOOKUP(L$4,DContriORI!$B$151:$ZZ$191,MensualHistórica_original!$A9,FALSE)*HLOOKUP(EDATE(MensualHistórica_original!L$4,-12),DContriORI!$B$85:$ZZ$148,MensualHistórica_original!$A9,FALSE)/100</f>
        <v>-0.78242427419572846</v>
      </c>
      <c r="M9" s="77">
        <f ca="1">HLOOKUP(M$4,DContriORI!$B$151:$ZZ$191,MensualHistórica_original!$A9,FALSE)*HLOOKUP(EDATE(MensualHistórica_original!M$4,-12),DContriORI!$B$85:$ZZ$148,MensualHistórica_original!$A9,FALSE)/100</f>
        <v>-1.3660182078318075</v>
      </c>
      <c r="N9" s="77">
        <f ca="1">HLOOKUP(N$4,DContriORI!$B$151:$ZZ$191,MensualHistórica_original!$A9,FALSE)*HLOOKUP(EDATE(MensualHistórica_original!N$4,-12),DContriORI!$B$85:$ZZ$148,MensualHistórica_original!$A9,FALSE)/100</f>
        <v>0.85257435751242072</v>
      </c>
      <c r="O9" s="77">
        <f ca="1">HLOOKUP(O$4,DContriORI!$B$151:$ZZ$191,MensualHistórica_original!$A9,FALSE)*HLOOKUP(EDATE(MensualHistórica_original!O$4,-12),DContriORI!$B$85:$ZZ$148,MensualHistórica_original!$A9,FALSE)/100</f>
        <v>-66.874568150005132</v>
      </c>
      <c r="Q9" s="543"/>
      <c r="R9" s="544"/>
      <c r="CE9" s="1">
        <v>41883</v>
      </c>
    </row>
    <row r="10" spans="1:83" s="14" customFormat="1" x14ac:dyDescent="0.25">
      <c r="B10" s="2" t="s">
        <v>74</v>
      </c>
      <c r="C10" s="52">
        <f ca="1">C5-C11</f>
        <v>-4.0456615835182674E-10</v>
      </c>
      <c r="D10" s="52">
        <f t="shared" ref="D10:O10" ca="1" si="1">D5-D11</f>
        <v>-1.5140755316167542E-10</v>
      </c>
      <c r="E10" s="52">
        <f t="shared" ca="1" si="1"/>
        <v>-1.8672574597644598E-10</v>
      </c>
      <c r="F10" s="52">
        <f t="shared" ca="1" si="1"/>
        <v>-2.220055250745645E-10</v>
      </c>
      <c r="G10" s="52">
        <f t="shared" ca="1" si="1"/>
        <v>-1.2141265770537757E-10</v>
      </c>
      <c r="H10" s="52">
        <f t="shared" ca="1" si="1"/>
        <v>-1.6097123634040145E-10</v>
      </c>
      <c r="I10" s="52">
        <f t="shared" ca="1" si="1"/>
        <v>-7.7257311659195693E-11</v>
      </c>
      <c r="J10" s="52">
        <f t="shared" ca="1" si="1"/>
        <v>-1.3638423723705273E-11</v>
      </c>
      <c r="K10" s="52">
        <f t="shared" ca="1" si="1"/>
        <v>-1.8043477822970999E-10</v>
      </c>
      <c r="L10" s="52">
        <f t="shared" ca="1" si="1"/>
        <v>1.5367462857795999E-10</v>
      </c>
      <c r="M10" s="52">
        <f t="shared" ca="1" si="1"/>
        <v>1.567128649071492E-10</v>
      </c>
      <c r="N10" s="52">
        <f t="shared" ca="1" si="1"/>
        <v>3.6335823239141973E-11</v>
      </c>
      <c r="O10" s="52">
        <f t="shared" ca="1" si="1"/>
        <v>7.9667472618893953E-10</v>
      </c>
      <c r="Q10" s="133"/>
      <c r="R10" s="133"/>
      <c r="CE10" s="1">
        <v>41913</v>
      </c>
    </row>
    <row r="11" spans="1:83" ht="16.5" thickBot="1" x14ac:dyDescent="0.3">
      <c r="B11" s="100" t="s">
        <v>75</v>
      </c>
      <c r="C11" s="94">
        <f ca="1">SUM(C6:C9)</f>
        <v>-3.7720147376217481</v>
      </c>
      <c r="D11" s="94">
        <f t="shared" ref="D11:O11" ca="1" si="2">SUM(D6:D9)</f>
        <v>-1.6104941521079417</v>
      </c>
      <c r="E11" s="94">
        <f t="shared" ca="1" si="2"/>
        <v>2.1210223093556331</v>
      </c>
      <c r="F11" s="94">
        <f t="shared" ca="1" si="2"/>
        <v>-4.026788600713342</v>
      </c>
      <c r="G11" s="94">
        <f t="shared" ca="1" si="2"/>
        <v>-0.57900950434136211</v>
      </c>
      <c r="H11" s="94">
        <f t="shared" ca="1" si="2"/>
        <v>-0.30356981052917797</v>
      </c>
      <c r="I11" s="94">
        <f t="shared" ca="1" si="2"/>
        <v>-2.4484890388739942</v>
      </c>
      <c r="J11" s="94">
        <f t="shared" ca="1" si="2"/>
        <v>-3.3137863073681939</v>
      </c>
      <c r="K11" s="94">
        <f t="shared" ca="1" si="2"/>
        <v>-2.3444173024612813</v>
      </c>
      <c r="L11" s="94">
        <f t="shared" ca="1" si="2"/>
        <v>-0.2849892753922616</v>
      </c>
      <c r="M11" s="94">
        <f t="shared" ca="1" si="2"/>
        <v>-0.71052587338246109</v>
      </c>
      <c r="N11" s="94">
        <f t="shared" ca="1" si="2"/>
        <v>2.383231670409232</v>
      </c>
      <c r="O11" s="94">
        <f t="shared" ca="1" si="2"/>
        <v>-100.00000000079667</v>
      </c>
      <c r="CE11" s="1">
        <v>41944</v>
      </c>
    </row>
    <row r="12" spans="1:83" ht="16.5" thickTop="1" x14ac:dyDescent="0.25">
      <c r="A12">
        <v>9</v>
      </c>
      <c r="B12" s="102" t="s">
        <v>43</v>
      </c>
      <c r="C12" s="87">
        <f ca="1">HLOOKUP(C$4,DContriORI!$B$151:$ZZ$191,MensualHistórica_original!$A12,FALSE)*HLOOKUP(EDATE(MensualHistórica_original!C$4,-12),DContriORI!$B$85:$ZZ$148,MensualHistórica_original!$A12,FALSE)/100</f>
        <v>-12.265366162798827</v>
      </c>
      <c r="D12" s="87">
        <f ca="1">HLOOKUP(D$4,DContriORI!$B$151:$ZZ$191,MensualHistórica_original!$A12,FALSE)*HLOOKUP(EDATE(MensualHistórica_original!D$4,-12),DContriORI!$B$85:$ZZ$148,MensualHistórica_original!$A12,FALSE)/100</f>
        <v>-13.216806374957756</v>
      </c>
      <c r="E12" s="87">
        <f ca="1">HLOOKUP(E$4,DContriORI!$B$151:$ZZ$191,MensualHistórica_original!$A12,FALSE)*HLOOKUP(EDATE(MensualHistórica_original!E$4,-12),DContriORI!$B$85:$ZZ$148,MensualHistórica_original!$A12,FALSE)/100</f>
        <v>-9.877445096447957</v>
      </c>
      <c r="F12" s="87">
        <f ca="1">HLOOKUP(F$4,DContriORI!$B$151:$ZZ$191,MensualHistórica_original!$A12,FALSE)*HLOOKUP(EDATE(MensualHistórica_original!F$4,-12),DContriORI!$B$85:$ZZ$148,MensualHistórica_original!$A12,FALSE)/100</f>
        <v>-8.1958471463451019</v>
      </c>
      <c r="G12" s="87">
        <f ca="1">HLOOKUP(G$4,DContriORI!$B$151:$ZZ$191,MensualHistórica_original!$A12,FALSE)*HLOOKUP(EDATE(MensualHistórica_original!G$4,-12),DContriORI!$B$85:$ZZ$148,MensualHistórica_original!$A12,FALSE)/100</f>
        <v>-8.2418638722930808</v>
      </c>
      <c r="H12" s="87">
        <f ca="1">HLOOKUP(H$4,DContriORI!$B$151:$ZZ$191,MensualHistórica_original!$A12,FALSE)*HLOOKUP(EDATE(MensualHistórica_original!H$4,-12),DContriORI!$B$85:$ZZ$148,MensualHistórica_original!$A12,FALSE)/100</f>
        <v>-8.5958678147531913</v>
      </c>
      <c r="I12" s="87">
        <f ca="1">HLOOKUP(I$4,DContriORI!$B$151:$ZZ$191,MensualHistórica_original!$A12,FALSE)*HLOOKUP(EDATE(MensualHistórica_original!I$4,-12),DContriORI!$B$85:$ZZ$148,MensualHistórica_original!$A12,FALSE)/100</f>
        <v>-5.6857679187832995</v>
      </c>
      <c r="J12" s="87">
        <f ca="1">HLOOKUP(J$4,DContriORI!$B$151:$ZZ$191,MensualHistórica_original!$A12,FALSE)*HLOOKUP(EDATE(MensualHistórica_original!J$4,-12),DContriORI!$B$85:$ZZ$148,MensualHistórica_original!$A12,FALSE)/100</f>
        <v>-6.0168888010198449</v>
      </c>
      <c r="K12" s="87">
        <f ca="1">HLOOKUP(K$4,DContriORI!$B$151:$ZZ$191,MensualHistórica_original!$A12,FALSE)*HLOOKUP(EDATE(MensualHistórica_original!K$4,-12),DContriORI!$B$85:$ZZ$148,MensualHistórica_original!$A12,FALSE)/100</f>
        <v>-3.1766157704347364</v>
      </c>
      <c r="L12" s="87">
        <f ca="1">HLOOKUP(L$4,DContriORI!$B$151:$ZZ$191,MensualHistórica_original!$A12,FALSE)*HLOOKUP(EDATE(MensualHistórica_original!L$4,-12),DContriORI!$B$85:$ZZ$148,MensualHistórica_original!$A12,FALSE)/100</f>
        <v>-0.67712731573598717</v>
      </c>
      <c r="M12" s="87">
        <f ca="1">HLOOKUP(M$4,DContriORI!$B$151:$ZZ$191,MensualHistórica_original!$A12,FALSE)*HLOOKUP(EDATE(MensualHistórica_original!M$4,-12),DContriORI!$B$85:$ZZ$148,MensualHistórica_original!$A12,FALSE)/100</f>
        <v>-1.0198009580060585</v>
      </c>
      <c r="N12" s="90">
        <f ca="1">HLOOKUP(N$4,DContriORI!$B$151:$ZZ$191,MensualHistórica_original!$A12,FALSE)*HLOOKUP(EDATE(MensualHistórica_original!N$4,-12),DContriORI!$B$85:$ZZ$148,MensualHistórica_original!$A12,FALSE)/100</f>
        <v>0.55420996930702415</v>
      </c>
      <c r="O12" s="87">
        <f ca="1">HLOOKUP(O$4,DContriORI!$B$151:$ZZ$191,MensualHistórica_original!$A12,FALSE)*HLOOKUP(EDATE(MensualHistórica_original!O$4,-12),DContriORI!$B$85:$ZZ$148,MensualHistórica_original!$A12,FALSE)/100</f>
        <v>-100</v>
      </c>
      <c r="CE12" s="1">
        <v>41974</v>
      </c>
    </row>
    <row r="13" spans="1:83" x14ac:dyDescent="0.25">
      <c r="A13">
        <v>10</v>
      </c>
      <c r="B13" s="4" t="s">
        <v>47</v>
      </c>
      <c r="C13" s="56">
        <f ca="1">HLOOKUP(C$4,DContriORI!$B$151:$ZZ$191,MensualHistórica_original!$A13,FALSE)*HLOOKUP(EDATE(MensualHistórica_original!C$4,-12),DContriORI!$B$85:$ZZ$148,MensualHistórica_original!$A13,FALSE)/100</f>
        <v>-6.8184952772574556</v>
      </c>
      <c r="D13" s="56">
        <f ca="1">HLOOKUP(D$4,DContriORI!$B$151:$ZZ$191,MensualHistórica_original!$A13,FALSE)*HLOOKUP(EDATE(MensualHistórica_original!D$4,-12),DContriORI!$B$85:$ZZ$148,MensualHistórica_original!$A13,FALSE)/100</f>
        <v>-6.8422531327631706</v>
      </c>
      <c r="E13" s="56">
        <f ca="1">HLOOKUP(E$4,DContriORI!$B$151:$ZZ$191,MensualHistórica_original!$A13,FALSE)*HLOOKUP(EDATE(MensualHistórica_original!E$4,-12),DContriORI!$B$85:$ZZ$148,MensualHistórica_original!$A13,FALSE)/100</f>
        <v>-7.1747184600717118</v>
      </c>
      <c r="F13" s="56">
        <f ca="1">HLOOKUP(F$4,DContriORI!$B$151:$ZZ$191,MensualHistórica_original!$A13,FALSE)*HLOOKUP(EDATE(MensualHistórica_original!F$4,-12),DContriORI!$B$85:$ZZ$148,MensualHistórica_original!$A13,FALSE)/100</f>
        <v>-4.857491997702021</v>
      </c>
      <c r="G13" s="56">
        <f ca="1">HLOOKUP(G$4,DContriORI!$B$151:$ZZ$191,MensualHistórica_original!$A13,FALSE)*HLOOKUP(EDATE(MensualHistórica_original!G$4,-12),DContriORI!$B$85:$ZZ$148,MensualHistórica_original!$A13,FALSE)/100</f>
        <v>-4.1461086835167258</v>
      </c>
      <c r="H13" s="56">
        <f ca="1">HLOOKUP(H$4,DContriORI!$B$151:$ZZ$191,MensualHistórica_original!$A13,FALSE)*HLOOKUP(EDATE(MensualHistórica_original!H$4,-12),DContriORI!$B$85:$ZZ$148,MensualHistórica_original!$A13,FALSE)/100</f>
        <v>-4.6927782511926077</v>
      </c>
      <c r="I13" s="56">
        <f ca="1">HLOOKUP(I$4,DContriORI!$B$151:$ZZ$191,MensualHistórica_original!$A13,FALSE)*HLOOKUP(EDATE(MensualHistórica_original!I$4,-12),DContriORI!$B$85:$ZZ$148,MensualHistórica_original!$A13,FALSE)/100</f>
        <v>-3.7130917887718384</v>
      </c>
      <c r="J13" s="56">
        <f ca="1">HLOOKUP(J$4,DContriORI!$B$151:$ZZ$191,MensualHistórica_original!$A13,FALSE)*HLOOKUP(EDATE(MensualHistórica_original!J$4,-12),DContriORI!$B$85:$ZZ$148,MensualHistórica_original!$A13,FALSE)/100</f>
        <v>-3.4678082529943</v>
      </c>
      <c r="K13" s="56">
        <f ca="1">HLOOKUP(K$4,DContriORI!$B$151:$ZZ$191,MensualHistórica_original!$A13,FALSE)*HLOOKUP(EDATE(MensualHistórica_original!K$4,-12),DContriORI!$B$85:$ZZ$148,MensualHistórica_original!$A13,FALSE)/100</f>
        <v>-2.6457674545621872</v>
      </c>
      <c r="L13" s="56">
        <f ca="1">HLOOKUP(L$4,DContriORI!$B$151:$ZZ$191,MensualHistórica_original!$A13,FALSE)*HLOOKUP(EDATE(MensualHistórica_original!L$4,-12),DContriORI!$B$85:$ZZ$148,MensualHistórica_original!$A13,FALSE)/100</f>
        <v>-1.70831903649259</v>
      </c>
      <c r="M13" s="56">
        <f ca="1">HLOOKUP(M$4,DContriORI!$B$151:$ZZ$191,MensualHistórica_original!$A13,FALSE)*HLOOKUP(EDATE(MensualHistórica_original!M$4,-12),DContriORI!$B$85:$ZZ$148,MensualHistórica_original!$A13,FALSE)/100</f>
        <v>-0.13902748110957275</v>
      </c>
      <c r="N13" s="17">
        <f ca="1">HLOOKUP(N$4,DContriORI!$B$151:$ZZ$191,MensualHistórica_original!$A13,FALSE)*HLOOKUP(EDATE(MensualHistórica_original!N$4,-12),DContriORI!$B$85:$ZZ$148,MensualHistórica_original!$A13,FALSE)/100</f>
        <v>2.5147800740370529</v>
      </c>
      <c r="O13" s="56">
        <f ca="1">HLOOKUP(O$4,DContriORI!$B$151:$ZZ$191,MensualHistórica_original!$A13,FALSE)*HLOOKUP(EDATE(MensualHistórica_original!O$4,-12),DContriORI!$B$85:$ZZ$148,MensualHistórica_original!$A13,FALSE)/100</f>
        <v>-64.593551193257099</v>
      </c>
      <c r="CE13" s="1">
        <v>42005</v>
      </c>
    </row>
    <row r="14" spans="1:83" x14ac:dyDescent="0.25">
      <c r="A14">
        <v>11</v>
      </c>
      <c r="B14" s="5" t="s">
        <v>48</v>
      </c>
      <c r="C14" s="58">
        <f ca="1">HLOOKUP(C$4,DContriORI!$B$151:$ZZ$191,MensualHistórica_original!$A14,FALSE)*HLOOKUP(EDATE(MensualHistórica_original!C$4,-12),DContriORI!$B$85:$ZZ$148,MensualHistórica_original!$A14,FALSE)/100</f>
        <v>-3.0527317274766359</v>
      </c>
      <c r="D14" s="58">
        <f ca="1">HLOOKUP(D$4,DContriORI!$B$151:$ZZ$191,MensualHistórica_original!$A14,FALSE)*HLOOKUP(EDATE(MensualHistórica_original!D$4,-12),DContriORI!$B$85:$ZZ$148,MensualHistórica_original!$A14,FALSE)/100</f>
        <v>-2.5708111405254099</v>
      </c>
      <c r="E14" s="58">
        <f ca="1">HLOOKUP(E$4,DContriORI!$B$151:$ZZ$191,MensualHistórica_original!$A14,FALSE)*HLOOKUP(EDATE(MensualHistórica_original!E$4,-12),DContriORI!$B$85:$ZZ$148,MensualHistórica_original!$A14,FALSE)/100</f>
        <v>-0.61195166210892793</v>
      </c>
      <c r="F14" s="58">
        <f ca="1">HLOOKUP(F$4,DContriORI!$B$151:$ZZ$191,MensualHistórica_original!$A14,FALSE)*HLOOKUP(EDATE(MensualHistórica_original!F$4,-12),DContriORI!$B$85:$ZZ$148,MensualHistórica_original!$A14,FALSE)/100</f>
        <v>-1.6418556754711799</v>
      </c>
      <c r="G14" s="58">
        <f ca="1">HLOOKUP(G$4,DContriORI!$B$151:$ZZ$191,MensualHistórica_original!$A14,FALSE)*HLOOKUP(EDATE(MensualHistórica_original!G$4,-12),DContriORI!$B$85:$ZZ$148,MensualHistórica_original!$A14,FALSE)/100</f>
        <v>-1.7372815684583087</v>
      </c>
      <c r="H14" s="58">
        <f ca="1">HLOOKUP(H$4,DContriORI!$B$151:$ZZ$191,MensualHistórica_original!$A14,FALSE)*HLOOKUP(EDATE(MensualHistórica_original!H$4,-12),DContriORI!$B$85:$ZZ$148,MensualHistórica_original!$A14,FALSE)/100</f>
        <v>-0.48420134767705997</v>
      </c>
      <c r="I14" s="58">
        <f ca="1">HLOOKUP(I$4,DContriORI!$B$151:$ZZ$191,MensualHistórica_original!$A14,FALSE)*HLOOKUP(EDATE(MensualHistórica_original!I$4,-12),DContriORI!$B$85:$ZZ$148,MensualHistórica_original!$A14,FALSE)/100</f>
        <v>0.71975714796409784</v>
      </c>
      <c r="J14" s="58">
        <f ca="1">HLOOKUP(J$4,DContriORI!$B$151:$ZZ$191,MensualHistórica_original!$A14,FALSE)*HLOOKUP(EDATE(MensualHistórica_original!J$4,-12),DContriORI!$B$85:$ZZ$148,MensualHistórica_original!$A14,FALSE)/100</f>
        <v>-1.013768035394127</v>
      </c>
      <c r="K14" s="58">
        <f ca="1">HLOOKUP(K$4,DContriORI!$B$151:$ZZ$191,MensualHistórica_original!$A14,FALSE)*HLOOKUP(EDATE(MensualHistórica_original!K$4,-12),DContriORI!$B$85:$ZZ$148,MensualHistórica_original!$A14,FALSE)/100</f>
        <v>-0.18184705114114749</v>
      </c>
      <c r="L14" s="58">
        <f ca="1">HLOOKUP(L$4,DContriORI!$B$151:$ZZ$191,MensualHistórica_original!$A14,FALSE)*HLOOKUP(EDATE(MensualHistórica_original!L$4,-12),DContriORI!$B$85:$ZZ$148,MensualHistórica_original!$A14,FALSE)/100</f>
        <v>-0.15699444772674476</v>
      </c>
      <c r="M14" s="58">
        <f ca="1">HLOOKUP(M$4,DContriORI!$B$151:$ZZ$191,MensualHistórica_original!$A14,FALSE)*HLOOKUP(EDATE(MensualHistórica_original!M$4,-12),DContriORI!$B$85:$ZZ$148,MensualHistórica_original!$A14,FALSE)/100</f>
        <v>0.85113726929125866</v>
      </c>
      <c r="N14" s="18">
        <f ca="1">HLOOKUP(N$4,DContriORI!$B$151:$ZZ$191,MensualHistórica_original!$A14,FALSE)*HLOOKUP(EDATE(MensualHistórica_original!N$4,-12),DContriORI!$B$85:$ZZ$148,MensualHistórica_original!$A14,FALSE)/100</f>
        <v>4.9722578610470691E-2</v>
      </c>
      <c r="O14" s="58">
        <f ca="1">HLOOKUP(O$4,DContriORI!$B$151:$ZZ$191,MensualHistórica_original!$A14,FALSE)*HLOOKUP(EDATE(MensualHistórica_original!O$4,-12),DContriORI!$B$85:$ZZ$148,MensualHistórica_original!$A14,FALSE)/100</f>
        <v>-27.924462125728429</v>
      </c>
      <c r="CE14" s="1">
        <v>42036</v>
      </c>
    </row>
    <row r="15" spans="1:83" x14ac:dyDescent="0.25">
      <c r="A15">
        <v>12</v>
      </c>
      <c r="B15" s="6" t="s">
        <v>4</v>
      </c>
      <c r="C15" s="56">
        <f ca="1">HLOOKUP(C$4,DContriORI!$B$151:$ZZ$191,MensualHistórica_original!$A15,FALSE)*HLOOKUP(EDATE(MensualHistórica_original!C$4,-12),DContriORI!$B$85:$ZZ$148,MensualHistórica_original!$A15,FALSE)/100</f>
        <v>-2.3941391580191556</v>
      </c>
      <c r="D15" s="56">
        <f ca="1">HLOOKUP(D$4,DContriORI!$B$151:$ZZ$191,MensualHistórica_original!$A15,FALSE)*HLOOKUP(EDATE(MensualHistórica_original!D$4,-12),DContriORI!$B$85:$ZZ$148,MensualHistórica_original!$A15,FALSE)/100</f>
        <v>-3.8037421016126682</v>
      </c>
      <c r="E15" s="56">
        <f ca="1">HLOOKUP(E$4,DContriORI!$B$151:$ZZ$191,MensualHistórica_original!$A15,FALSE)*HLOOKUP(EDATE(MensualHistórica_original!E$4,-12),DContriORI!$B$85:$ZZ$148,MensualHistórica_original!$A15,FALSE)/100</f>
        <v>-2.0907749741613921</v>
      </c>
      <c r="F15" s="56">
        <f ca="1">HLOOKUP(F$4,DContriORI!$B$151:$ZZ$191,MensualHistórica_original!$A15,FALSE)*HLOOKUP(EDATE(MensualHistórica_original!F$4,-12),DContriORI!$B$85:$ZZ$148,MensualHistórica_original!$A15,FALSE)/100</f>
        <v>-1.6964994731369876</v>
      </c>
      <c r="G15" s="56">
        <f ca="1">HLOOKUP(G$4,DContriORI!$B$151:$ZZ$191,MensualHistórica_original!$A15,FALSE)*HLOOKUP(EDATE(MensualHistórica_original!G$4,-12),DContriORI!$B$85:$ZZ$148,MensualHistórica_original!$A15,FALSE)/100</f>
        <v>-2.3584736202405026</v>
      </c>
      <c r="H15" s="56">
        <f ca="1">HLOOKUP(H$4,DContriORI!$B$151:$ZZ$191,MensualHistórica_original!$A15,FALSE)*HLOOKUP(EDATE(MensualHistórica_original!H$4,-12),DContriORI!$B$85:$ZZ$148,MensualHistórica_original!$A15,FALSE)/100</f>
        <v>-3.4188882159593912</v>
      </c>
      <c r="I15" s="56">
        <f ca="1">HLOOKUP(I$4,DContriORI!$B$151:$ZZ$191,MensualHistórica_original!$A15,FALSE)*HLOOKUP(EDATE(MensualHistórica_original!I$4,-12),DContriORI!$B$85:$ZZ$148,MensualHistórica_original!$A15,FALSE)/100</f>
        <v>-2.6924332779624702</v>
      </c>
      <c r="J15" s="56">
        <f ca="1">HLOOKUP(J$4,DContriORI!$B$151:$ZZ$191,MensualHistórica_original!$A15,FALSE)*HLOOKUP(EDATE(MensualHistórica_original!J$4,-12),DContriORI!$B$85:$ZZ$148,MensualHistórica_original!$A15,FALSE)/100</f>
        <v>-1.5353125126679157</v>
      </c>
      <c r="K15" s="56">
        <f ca="1">HLOOKUP(K$4,DContriORI!$B$151:$ZZ$191,MensualHistórica_original!$A15,FALSE)*HLOOKUP(EDATE(MensualHistórica_original!K$4,-12),DContriORI!$B$85:$ZZ$148,MensualHistórica_original!$A15,FALSE)/100</f>
        <v>-0.34900126467644177</v>
      </c>
      <c r="L15" s="56">
        <f ca="1">HLOOKUP(L$4,DContriORI!$B$151:$ZZ$191,MensualHistórica_original!$A15,FALSE)*HLOOKUP(EDATE(MensualHistórica_original!L$4,-12),DContriORI!$B$85:$ZZ$148,MensualHistórica_original!$A15,FALSE)/100</f>
        <v>1.1881861684553832</v>
      </c>
      <c r="M15" s="56">
        <f ca="1">HLOOKUP(M$4,DContriORI!$B$151:$ZZ$191,MensualHistórica_original!$A15,FALSE)*HLOOKUP(EDATE(MensualHistórica_original!M$4,-12),DContriORI!$B$85:$ZZ$148,MensualHistórica_original!$A15,FALSE)/100</f>
        <v>-1.7319107462289369</v>
      </c>
      <c r="N15" s="56">
        <f ca="1">HLOOKUP(N$4,DContriORI!$B$151:$ZZ$191,MensualHistórica_original!$A15,FALSE)*HLOOKUP(EDATE(MensualHistórica_original!N$4,-12),DContriORI!$B$85:$ZZ$148,MensualHistórica_original!$A15,FALSE)/100</f>
        <v>-2.0102926833333457</v>
      </c>
      <c r="O15" s="56">
        <f ca="1">HLOOKUP(O$4,DContriORI!$B$151:$ZZ$191,MensualHistórica_original!$A15,FALSE)*HLOOKUP(EDATE(MensualHistórica_original!O$4,-12),DContriORI!$B$85:$ZZ$148,MensualHistórica_original!$A15,FALSE)/100</f>
        <v>-7.4819866810054565</v>
      </c>
      <c r="CE15" s="1">
        <v>42064</v>
      </c>
    </row>
    <row r="16" spans="1:83" x14ac:dyDescent="0.25">
      <c r="B16" s="5" t="s">
        <v>74</v>
      </c>
      <c r="C16" s="58">
        <f ca="1">C12-C17</f>
        <v>-4.5579540142171027E-11</v>
      </c>
      <c r="D16" s="58">
        <f t="shared" ref="D16:O16" ca="1" si="3">D12-D17</f>
        <v>-5.6507687418161368E-11</v>
      </c>
      <c r="E16" s="58">
        <f t="shared" ca="1" si="3"/>
        <v>-1.0592415833343694E-10</v>
      </c>
      <c r="F16" s="58">
        <f t="shared" ca="1" si="3"/>
        <v>-3.4912517321572523E-11</v>
      </c>
      <c r="G16" s="58">
        <f t="shared" ca="1" si="3"/>
        <v>-7.7543305110339134E-11</v>
      </c>
      <c r="H16" s="58">
        <f t="shared" ca="1" si="3"/>
        <v>7.5868200610784697E-11</v>
      </c>
      <c r="I16" s="58">
        <f t="shared" ca="1" si="3"/>
        <v>-1.3089085371120746E-11</v>
      </c>
      <c r="J16" s="58">
        <f t="shared" ca="1" si="3"/>
        <v>3.6497027622317546E-11</v>
      </c>
      <c r="K16" s="58">
        <f t="shared" ca="1" si="3"/>
        <v>-5.4959592432624049E-11</v>
      </c>
      <c r="L16" s="58">
        <f t="shared" ca="1" si="3"/>
        <v>2.7964519588863368E-11</v>
      </c>
      <c r="M16" s="58">
        <f t="shared" ca="1" si="3"/>
        <v>4.1192382838062258E-11</v>
      </c>
      <c r="N16" s="58">
        <f t="shared" ca="1" si="3"/>
        <v>-7.1538330814746587E-12</v>
      </c>
      <c r="O16" s="58">
        <f t="shared" ca="1" si="3"/>
        <v>-9.0238927441532724E-12</v>
      </c>
      <c r="CE16" s="1">
        <v>42095</v>
      </c>
    </row>
    <row r="17" spans="1:83" ht="16.5" thickBot="1" x14ac:dyDescent="0.3">
      <c r="B17" s="93" t="s">
        <v>76</v>
      </c>
      <c r="C17" s="94">
        <f ca="1">SUM(C13:C15)</f>
        <v>-12.265366162753248</v>
      </c>
      <c r="D17" s="94">
        <f t="shared" ref="D17:O17" ca="1" si="4">SUM(D13:D15)</f>
        <v>-13.216806374901248</v>
      </c>
      <c r="E17" s="94">
        <f t="shared" ca="1" si="4"/>
        <v>-9.8774450963420328</v>
      </c>
      <c r="F17" s="94">
        <f t="shared" ca="1" si="4"/>
        <v>-8.1958471463101894</v>
      </c>
      <c r="G17" s="94">
        <f t="shared" ca="1" si="4"/>
        <v>-8.2418638722155375</v>
      </c>
      <c r="H17" s="94">
        <f t="shared" ca="1" si="4"/>
        <v>-8.5958678148290595</v>
      </c>
      <c r="I17" s="94">
        <f t="shared" ca="1" si="4"/>
        <v>-5.6857679187702104</v>
      </c>
      <c r="J17" s="94">
        <f t="shared" ca="1" si="4"/>
        <v>-6.0168888010563419</v>
      </c>
      <c r="K17" s="94">
        <f t="shared" ca="1" si="4"/>
        <v>-3.1766157703797768</v>
      </c>
      <c r="L17" s="94">
        <f t="shared" ca="1" si="4"/>
        <v>-0.67712731576395169</v>
      </c>
      <c r="M17" s="94">
        <f t="shared" ca="1" si="4"/>
        <v>-1.0198009580472509</v>
      </c>
      <c r="N17" s="94">
        <f t="shared" ca="1" si="4"/>
        <v>0.55420996931417799</v>
      </c>
      <c r="O17" s="94">
        <f t="shared" ca="1" si="4"/>
        <v>-99.999999999990976</v>
      </c>
      <c r="CE17" s="1">
        <v>42125</v>
      </c>
    </row>
    <row r="18" spans="1:83" ht="17.25" thickTop="1" thickBot="1" x14ac:dyDescent="0.3">
      <c r="A18">
        <v>13</v>
      </c>
      <c r="B18" s="102" t="s">
        <v>49</v>
      </c>
      <c r="C18" s="87">
        <f ca="1">HLOOKUP(C$4,DContriORI!$B$151:$ZZ$191,MensualHistórica_original!$A18,FALSE)*HLOOKUP(EDATE(MensualHistórica_original!C$4,-12),DContriORI!$B$85:$ZZ$148,MensualHistórica_original!$A18,FALSE)/100</f>
        <v>1.9602262006861224</v>
      </c>
      <c r="D18" s="87">
        <f ca="1">HLOOKUP(D$4,DContriORI!$B$151:$ZZ$191,MensualHistórica_original!$A18,FALSE)*HLOOKUP(EDATE(MensualHistórica_original!D$4,-12),DContriORI!$B$85:$ZZ$148,MensualHistórica_original!$A18,FALSE)/100</f>
        <v>5.4742405419844431E-2</v>
      </c>
      <c r="E18" s="87">
        <f ca="1">HLOOKUP(E$4,DContriORI!$B$151:$ZZ$191,MensualHistórica_original!$A18,FALSE)*HLOOKUP(EDATE(MensualHistórica_original!E$4,-12),DContriORI!$B$85:$ZZ$148,MensualHistórica_original!$A18,FALSE)/100</f>
        <v>-0.52514381869835347</v>
      </c>
      <c r="F18" s="87">
        <f ca="1">HLOOKUP(F$4,DContriORI!$B$151:$ZZ$191,MensualHistórica_original!$A18,FALSE)*HLOOKUP(EDATE(MensualHistórica_original!F$4,-12),DContriORI!$B$85:$ZZ$148,MensualHistórica_original!$A18,FALSE)/100</f>
        <v>-0.68694035681666321</v>
      </c>
      <c r="G18" s="87">
        <f ca="1">HLOOKUP(G$4,DContriORI!$B$151:$ZZ$191,MensualHistórica_original!$A18,FALSE)*HLOOKUP(EDATE(MensualHistórica_original!G$4,-12),DContriORI!$B$85:$ZZ$148,MensualHistórica_original!$A18,FALSE)/100</f>
        <v>-2.7543913331133609</v>
      </c>
      <c r="H18" s="87">
        <f ca="1">HLOOKUP(H$4,DContriORI!$B$151:$ZZ$191,MensualHistórica_original!$A18,FALSE)*HLOOKUP(EDATE(MensualHistórica_original!H$4,-12),DContriORI!$B$85:$ZZ$148,MensualHistórica_original!$A18,FALSE)/100</f>
        <v>-2.8456726756334376</v>
      </c>
      <c r="I18" s="87">
        <f ca="1">HLOOKUP(I$4,DContriORI!$B$151:$ZZ$191,MensualHistórica_original!$A18,FALSE)*HLOOKUP(EDATE(MensualHistórica_original!I$4,-12),DContriORI!$B$85:$ZZ$148,MensualHistórica_original!$A18,FALSE)/100</f>
        <v>-2.7053488166630331</v>
      </c>
      <c r="J18" s="87">
        <f ca="1">HLOOKUP(J$4,DContriORI!$B$151:$ZZ$191,MensualHistórica_original!$A18,FALSE)*HLOOKUP(EDATE(MensualHistórica_original!J$4,-12),DContriORI!$B$85:$ZZ$148,MensualHistórica_original!$A18,FALSE)/100</f>
        <v>-1.38827538331428</v>
      </c>
      <c r="K18" s="87">
        <f ca="1">HLOOKUP(K$4,DContriORI!$B$151:$ZZ$191,MensualHistórica_original!$A18,FALSE)*HLOOKUP(EDATE(MensualHistórica_original!K$4,-12),DContriORI!$B$85:$ZZ$148,MensualHistórica_original!$A18,FALSE)/100</f>
        <v>-8.2718211044735312E-2</v>
      </c>
      <c r="L18" s="87">
        <f ca="1">HLOOKUP(L$4,DContriORI!$B$151:$ZZ$191,MensualHistórica_original!$A18,FALSE)*HLOOKUP(EDATE(MensualHistórica_original!L$4,-12),DContriORI!$B$85:$ZZ$148,MensualHistórica_original!$A18,FALSE)/100</f>
        <v>1.8545386130172545</v>
      </c>
      <c r="M18" s="87">
        <f ca="1">HLOOKUP(M$4,DContriORI!$B$151:$ZZ$191,MensualHistórica_original!$A18,FALSE)*HLOOKUP(EDATE(MensualHistórica_original!M$4,-12),DContriORI!$B$85:$ZZ$148,MensualHistórica_original!$A18,FALSE)/100</f>
        <v>1.3355824233117346</v>
      </c>
      <c r="N18" s="90">
        <f ca="1">HLOOKUP(N$4,DContriORI!$B$151:$ZZ$191,MensualHistórica_original!$A18,FALSE)*HLOOKUP(EDATE(MensualHistórica_original!N$4,-12),DContriORI!$B$85:$ZZ$148,MensualHistórica_original!$A18,FALSE)/100</f>
        <v>3.8827418109008249</v>
      </c>
      <c r="O18" s="87">
        <f ca="1">HLOOKUP(O$4,DContriORI!$B$151:$ZZ$191,MensualHistórica_original!$A18,FALSE)*HLOOKUP(EDATE(MensualHistórica_original!O$4,-12),DContriORI!$B$85:$ZZ$148,MensualHistórica_original!$A18,FALSE)/100</f>
        <v>-100</v>
      </c>
      <c r="CE18" s="1">
        <v>42156</v>
      </c>
    </row>
    <row r="19" spans="1:83" ht="16.5" thickTop="1" x14ac:dyDescent="0.25">
      <c r="A19">
        <v>15</v>
      </c>
      <c r="B19" s="491" t="s">
        <v>8</v>
      </c>
      <c r="C19" s="492">
        <f ca="1">HLOOKUP(C$4,DContriORI!$B$151:$ZZ$191,MensualHistórica_original!$A19,FALSE)*HLOOKUP(EDATE(MensualHistórica_original!C$4,-12),DContriORI!$B$85:$ZZ$148,MensualHistórica_original!$A19,FALSE)/100</f>
        <v>-8.9885230086228773</v>
      </c>
      <c r="D19" s="492">
        <f ca="1">HLOOKUP(D$4,DContriORI!$B$151:$ZZ$191,MensualHistórica_original!$A19,FALSE)*HLOOKUP(EDATE(MensualHistórica_original!D$4,-12),DContriORI!$B$85:$ZZ$148,MensualHistórica_original!$A19,FALSE)/100</f>
        <v>-0.12277100393481533</v>
      </c>
      <c r="E19" s="492">
        <f ca="1">HLOOKUP(E$4,DContriORI!$B$151:$ZZ$191,MensualHistórica_original!$A19,FALSE)*HLOOKUP(EDATE(MensualHistórica_original!E$4,-12),DContriORI!$B$85:$ZZ$148,MensualHistórica_original!$A19,FALSE)/100</f>
        <v>5.2940614676971904</v>
      </c>
      <c r="F19" s="492">
        <f ca="1">HLOOKUP(F$4,DContriORI!$B$151:$ZZ$191,MensualHistórica_original!$A19,FALSE)*HLOOKUP(EDATE(MensualHistórica_original!F$4,-12),DContriORI!$B$85:$ZZ$148,MensualHistórica_original!$A19,FALSE)/100</f>
        <v>-8.0183965552018179</v>
      </c>
      <c r="G19" s="492">
        <f ca="1">HLOOKUP(G$4,DContriORI!$B$151:$ZZ$191,MensualHistórica_original!$A19,FALSE)*HLOOKUP(EDATE(MensualHistórica_original!G$4,-12),DContriORI!$B$85:$ZZ$148,MensualHistórica_original!$A19,FALSE)/100</f>
        <v>0.33081655675131572</v>
      </c>
      <c r="H19" s="492">
        <f ca="1">HLOOKUP(H$4,DContriORI!$B$151:$ZZ$191,MensualHistórica_original!$A19,FALSE)*HLOOKUP(EDATE(MensualHistórica_original!H$4,-12),DContriORI!$B$85:$ZZ$148,MensualHistórica_original!$A19,FALSE)/100</f>
        <v>1.5958263741244281</v>
      </c>
      <c r="I19" s="492">
        <f ca="1">HLOOKUP(I$4,DContriORI!$B$151:$ZZ$191,MensualHistórica_original!$A19,FALSE)*HLOOKUP(EDATE(MensualHistórica_original!I$4,-12),DContriORI!$B$85:$ZZ$148,MensualHistórica_original!$A19,FALSE)/100</f>
        <v>-3.2682627829145332</v>
      </c>
      <c r="J19" s="492">
        <f ca="1">HLOOKUP(J$4,DContriORI!$B$151:$ZZ$191,MensualHistórica_original!$A19,FALSE)*HLOOKUP(EDATE(MensualHistórica_original!J$4,-12),DContriORI!$B$85:$ZZ$148,MensualHistórica_original!$A19,FALSE)/100</f>
        <v>-2.9690380671083858</v>
      </c>
      <c r="K19" s="492">
        <f ca="1">HLOOKUP(K$4,DContriORI!$B$151:$ZZ$191,MensualHistórica_original!$A19,FALSE)*HLOOKUP(EDATE(MensualHistórica_original!K$4,-12),DContriORI!$B$85:$ZZ$148,MensualHistórica_original!$A19,FALSE)/100</f>
        <v>-7.9924078456502912</v>
      </c>
      <c r="L19" s="492">
        <f ca="1">HLOOKUP(L$4,DContriORI!$B$151:$ZZ$191,MensualHistórica_original!$A19,FALSE)*HLOOKUP(EDATE(MensualHistórica_original!L$4,-12),DContriORI!$B$85:$ZZ$148,MensualHistórica_original!$A19,FALSE)/100</f>
        <v>2.6266541764151157</v>
      </c>
      <c r="M19" s="492">
        <f ca="1">HLOOKUP(M$4,DContriORI!$B$151:$ZZ$191,MensualHistórica_original!$A19,FALSE)*HLOOKUP(EDATE(MensualHistórica_original!M$4,-12),DContriORI!$B$85:$ZZ$148,MensualHistórica_original!$A19,FALSE)/100</f>
        <v>3.6126627935529427</v>
      </c>
      <c r="N19" s="492">
        <f ca="1">HLOOKUP(N$4,DContriORI!$B$151:$ZZ$191,MensualHistórica_original!$A19,FALSE)*HLOOKUP(EDATE(MensualHistórica_original!N$4,-12),DContriORI!$B$85:$ZZ$148,MensualHistórica_original!$A19,FALSE)/100</f>
        <v>6.6121723549475044</v>
      </c>
      <c r="O19" s="492">
        <f ca="1">HLOOKUP(O$4,DContriORI!$B$151:$ZZ$191,MensualHistórica_original!$A19,FALSE)*HLOOKUP(EDATE(MensualHistórica_original!O$4,-12),DContriORI!$B$85:$ZZ$148,MensualHistórica_original!$A19,FALSE)/100</f>
        <v>-100</v>
      </c>
      <c r="CE19" s="1">
        <v>42309</v>
      </c>
    </row>
    <row r="20" spans="1:83" x14ac:dyDescent="0.25">
      <c r="A20">
        <v>16</v>
      </c>
      <c r="B20" s="4" t="s">
        <v>9</v>
      </c>
      <c r="C20" s="56">
        <f ca="1">HLOOKUP(C$4,DContriORI!$B$151:$ZZ$191,MensualHistórica_original!$A20,FALSE)*HLOOKUP(EDATE(MensualHistórica_original!C$4,-12),DContriORI!$B$85:$ZZ$148,MensualHistórica_original!$A20,FALSE)/100</f>
        <v>-2.8760106840359696</v>
      </c>
      <c r="D20" s="56">
        <f ca="1">HLOOKUP(D$4,DContriORI!$B$151:$ZZ$191,MensualHistórica_original!$A20,FALSE)*HLOOKUP(EDATE(MensualHistórica_original!D$4,-12),DContriORI!$B$85:$ZZ$148,MensualHistórica_original!$A20,FALSE)/100</f>
        <v>6.418957853308382</v>
      </c>
      <c r="E20" s="56">
        <f ca="1">HLOOKUP(E$4,DContriORI!$B$151:$ZZ$191,MensualHistórica_original!$A20,FALSE)*HLOOKUP(EDATE(MensualHistórica_original!E$4,-12),DContriORI!$B$85:$ZZ$148,MensualHistórica_original!$A20,FALSE)/100</f>
        <v>9.8386026356864722</v>
      </c>
      <c r="F20" s="56">
        <f ca="1">HLOOKUP(F$4,DContriORI!$B$151:$ZZ$191,MensualHistórica_original!$A20,FALSE)*HLOOKUP(EDATE(MensualHistórica_original!F$4,-12),DContriORI!$B$85:$ZZ$148,MensualHistórica_original!$A20,FALSE)/100</f>
        <v>-3.9307234195415206</v>
      </c>
      <c r="G20" s="56">
        <f ca="1">HLOOKUP(G$4,DContriORI!$B$151:$ZZ$191,MensualHistórica_original!$A20,FALSE)*HLOOKUP(EDATE(MensualHistórica_original!G$4,-12),DContriORI!$B$85:$ZZ$148,MensualHistórica_original!$A20,FALSE)/100</f>
        <v>4.2839567051875811</v>
      </c>
      <c r="H20" s="56">
        <f ca="1">HLOOKUP(H$4,DContriORI!$B$151:$ZZ$191,MensualHistórica_original!$A20,FALSE)*HLOOKUP(EDATE(MensualHistórica_original!H$4,-12),DContriORI!$B$85:$ZZ$148,MensualHistórica_original!$A20,FALSE)/100</f>
        <v>5.8956756575237321</v>
      </c>
      <c r="I20" s="56">
        <f ca="1">HLOOKUP(I$4,DContriORI!$B$151:$ZZ$191,MensualHistórica_original!$A20,FALSE)*HLOOKUP(EDATE(MensualHistórica_original!I$4,-12),DContriORI!$B$85:$ZZ$148,MensualHistórica_original!$A20,FALSE)/100</f>
        <v>1.2386026449943153</v>
      </c>
      <c r="J20" s="56">
        <f ca="1">HLOOKUP(J$4,DContriORI!$B$151:$ZZ$191,MensualHistórica_original!$A20,FALSE)*HLOOKUP(EDATE(MensualHistórica_original!J$4,-12),DContriORI!$B$85:$ZZ$148,MensualHistórica_original!$A20,FALSE)/100</f>
        <v>2.6753907321758481</v>
      </c>
      <c r="K20" s="56">
        <f ca="1">HLOOKUP(K$4,DContriORI!$B$151:$ZZ$191,MensualHistórica_original!$A20,FALSE)*HLOOKUP(EDATE(MensualHistórica_original!K$4,-12),DContriORI!$B$85:$ZZ$148,MensualHistórica_original!$A20,FALSE)/100</f>
        <v>-4.1658714011473368</v>
      </c>
      <c r="L20" s="56">
        <f ca="1">HLOOKUP(L$4,DContriORI!$B$151:$ZZ$191,MensualHistórica_original!$A20,FALSE)*HLOOKUP(EDATE(MensualHistórica_original!L$4,-12),DContriORI!$B$85:$ZZ$148,MensualHistórica_original!$A20,FALSE)/100</f>
        <v>5.2291375207165984</v>
      </c>
      <c r="M20" s="56">
        <f ca="1">HLOOKUP(M$4,DContriORI!$B$151:$ZZ$191,MensualHistórica_original!$A20,FALSE)*HLOOKUP(EDATE(MensualHistórica_original!M$4,-12),DContriORI!$B$85:$ZZ$148,MensualHistórica_original!$A20,FALSE)/100</f>
        <v>5.3715659246002838</v>
      </c>
      <c r="N20" s="17">
        <f ca="1">HLOOKUP(N$4,DContriORI!$B$151:$ZZ$191,MensualHistórica_original!$A20,FALSE)*HLOOKUP(EDATE(MensualHistórica_original!N$4,-12),DContriORI!$B$85:$ZZ$148,MensualHistórica_original!$A20,FALSE)/100</f>
        <v>6.5837767557658013</v>
      </c>
      <c r="O20" s="56">
        <f ca="1">HLOOKUP(O$4,DContriORI!$B$151:$ZZ$191,MensualHistórica_original!$A20,FALSE)*HLOOKUP(EDATE(MensualHistórica_original!O$4,-12),DContriORI!$B$85:$ZZ$148,MensualHistórica_original!$A20,FALSE)/100</f>
        <v>-71.612781573443669</v>
      </c>
      <c r="CE20" s="1">
        <v>42339</v>
      </c>
    </row>
    <row r="21" spans="1:83" x14ac:dyDescent="0.25">
      <c r="A21">
        <v>17</v>
      </c>
      <c r="B21" s="7" t="s">
        <v>10</v>
      </c>
      <c r="C21" s="60">
        <f ca="1">HLOOKUP(C$4,DContriORI!$B$151:$ZZ$191,MensualHistórica_original!$A21,FALSE)*HLOOKUP(EDATE(MensualHistórica_original!C$4,-12),DContriORI!$B$85:$ZZ$148,MensualHistórica_original!$A21,FALSE)/100</f>
        <v>-5.956814295720144</v>
      </c>
      <c r="D21" s="60">
        <f ca="1">HLOOKUP(D$4,DContriORI!$B$151:$ZZ$191,MensualHistórica_original!$A21,FALSE)*HLOOKUP(EDATE(MensualHistórica_original!D$4,-12),DContriORI!$B$85:$ZZ$148,MensualHistórica_original!$A21,FALSE)/100</f>
        <v>-6.4133544977687214</v>
      </c>
      <c r="E21" s="60">
        <f ca="1">HLOOKUP(E$4,DContriORI!$B$151:$ZZ$191,MensualHistórica_original!$A21,FALSE)*HLOOKUP(EDATE(MensualHistórica_original!E$4,-12),DContriORI!$B$85:$ZZ$148,MensualHistórica_original!$A21,FALSE)/100</f>
        <v>-5.2176282609119884</v>
      </c>
      <c r="F21" s="60">
        <f ca="1">HLOOKUP(F$4,DContriORI!$B$151:$ZZ$191,MensualHistórica_original!$A21,FALSE)*HLOOKUP(EDATE(MensualHistórica_original!F$4,-12),DContriORI!$B$85:$ZZ$148,MensualHistórica_original!$A21,FALSE)/100</f>
        <v>-3.8618527447102493</v>
      </c>
      <c r="G21" s="60">
        <f ca="1">HLOOKUP(G$4,DContriORI!$B$151:$ZZ$191,MensualHistórica_original!$A21,FALSE)*HLOOKUP(EDATE(MensualHistórica_original!G$4,-12),DContriORI!$B$85:$ZZ$148,MensualHistórica_original!$A21,FALSE)/100</f>
        <v>-3.994003455688754</v>
      </c>
      <c r="H21" s="60">
        <f ca="1">HLOOKUP(H$4,DContriORI!$B$151:$ZZ$191,MensualHistórica_original!$A21,FALSE)*HLOOKUP(EDATE(MensualHistórica_original!H$4,-12),DContriORI!$B$85:$ZZ$148,MensualHistórica_original!$A21,FALSE)/100</f>
        <v>-4.7268070556103616</v>
      </c>
      <c r="I21" s="60">
        <f ca="1">HLOOKUP(I$4,DContriORI!$B$151:$ZZ$191,MensualHistórica_original!$A21,FALSE)*HLOOKUP(EDATE(MensualHistórica_original!I$4,-12),DContriORI!$B$85:$ZZ$148,MensualHistórica_original!$A21,FALSE)/100</f>
        <v>-4.2318431119772466</v>
      </c>
      <c r="J21" s="60">
        <f ca="1">HLOOKUP(J$4,DContriORI!$B$151:$ZZ$191,MensualHistórica_original!$A21,FALSE)*HLOOKUP(EDATE(MensualHistórica_original!J$4,-12),DContriORI!$B$85:$ZZ$148,MensualHistórica_original!$A21,FALSE)/100</f>
        <v>-5.6134897319447052</v>
      </c>
      <c r="K21" s="60">
        <f ca="1">HLOOKUP(K$4,DContriORI!$B$151:$ZZ$191,MensualHistórica_original!$A21,FALSE)*HLOOKUP(EDATE(MensualHistórica_original!K$4,-12),DContriORI!$B$85:$ZZ$148,MensualHistórica_original!$A21,FALSE)/100</f>
        <v>-4.8113608738727285</v>
      </c>
      <c r="L21" s="60">
        <f ca="1">HLOOKUP(L$4,DContriORI!$B$151:$ZZ$191,MensualHistórica_original!$A21,FALSE)*HLOOKUP(EDATE(MensualHistórica_original!L$4,-12),DContriORI!$B$85:$ZZ$148,MensualHistórica_original!$A21,FALSE)/100</f>
        <v>-3.3034046606356968</v>
      </c>
      <c r="M21" s="60">
        <f ca="1">HLOOKUP(M$4,DContriORI!$B$151:$ZZ$191,MensualHistórica_original!$A21,FALSE)*HLOOKUP(EDATE(MensualHistórica_original!M$4,-12),DContriORI!$B$85:$ZZ$148,MensualHistórica_original!$A21,FALSE)/100</f>
        <v>-1.3764463819448838</v>
      </c>
      <c r="N21" s="19">
        <f ca="1">HLOOKUP(N$4,DContriORI!$B$151:$ZZ$191,MensualHistórica_original!$A21,FALSE)*HLOOKUP(EDATE(MensualHistórica_original!N$4,-12),DContriORI!$B$85:$ZZ$148,MensualHistórica_original!$A21,FALSE)/100</f>
        <v>0.37822404291313233</v>
      </c>
      <c r="O21" s="60">
        <f ca="1">HLOOKUP(O$4,DContriORI!$B$151:$ZZ$191,MensualHistórica_original!$A21,FALSE)*HLOOKUP(EDATE(MensualHistórica_original!O$4,-12),DContriORI!$B$85:$ZZ$148,MensualHistórica_original!$A21,FALSE)/100</f>
        <v>-14.55764224605095</v>
      </c>
      <c r="CE21" s="1">
        <v>42370</v>
      </c>
    </row>
    <row r="22" spans="1:83" x14ac:dyDescent="0.25">
      <c r="A22">
        <v>18</v>
      </c>
      <c r="B22" s="6" t="s">
        <v>11</v>
      </c>
      <c r="C22" s="56">
        <f ca="1">HLOOKUP(C$4,DContriORI!$B$151:$ZZ$191,MensualHistórica_original!$A22,FALSE)*HLOOKUP(EDATE(MensualHistórica_original!C$4,-12),DContriORI!$B$85:$ZZ$148,MensualHistórica_original!$A22,FALSE)/100</f>
        <v>-0.15569802889327503</v>
      </c>
      <c r="D22" s="56">
        <f ca="1">HLOOKUP(D$4,DContriORI!$B$151:$ZZ$191,MensualHistórica_original!$A22,FALSE)*HLOOKUP(EDATE(MensualHistórica_original!D$4,-12),DContriORI!$B$85:$ZZ$148,MensualHistórica_original!$A22,FALSE)/100</f>
        <v>-0.1283743595799996</v>
      </c>
      <c r="E22" s="56">
        <f ca="1">HLOOKUP(E$4,DContriORI!$B$151:$ZZ$191,MensualHistórica_original!$A22,FALSE)*HLOOKUP(EDATE(MensualHistórica_original!E$4,-12),DContriORI!$B$85:$ZZ$148,MensualHistórica_original!$A22,FALSE)/100</f>
        <v>0.67308709291284785</v>
      </c>
      <c r="F22" s="56">
        <f ca="1">HLOOKUP(F$4,DContriORI!$B$151:$ZZ$191,MensualHistórica_original!$A22,FALSE)*HLOOKUP(EDATE(MensualHistórica_original!F$4,-12),DContriORI!$B$85:$ZZ$148,MensualHistórica_original!$A22,FALSE)/100</f>
        <v>-0.22582039091513512</v>
      </c>
      <c r="G22" s="56">
        <f ca="1">HLOOKUP(G$4,DContriORI!$B$151:$ZZ$191,MensualHistórica_original!$A22,FALSE)*HLOOKUP(EDATE(MensualHistórica_original!G$4,-12),DContriORI!$B$85:$ZZ$148,MensualHistórica_original!$A22,FALSE)/100</f>
        <v>4.086330718881561E-2</v>
      </c>
      <c r="H22" s="56">
        <f ca="1">HLOOKUP(H$4,DContriORI!$B$151:$ZZ$191,MensualHistórica_original!$A22,FALSE)*HLOOKUP(EDATE(MensualHistórica_original!H$4,-12),DContriORI!$B$85:$ZZ$148,MensualHistórica_original!$A22,FALSE)/100</f>
        <v>0.42695777214938063</v>
      </c>
      <c r="I22" s="56">
        <f ca="1">HLOOKUP(I$4,DContriORI!$B$151:$ZZ$191,MensualHistórica_original!$A22,FALSE)*HLOOKUP(EDATE(MensualHistórica_original!I$4,-12),DContriORI!$B$85:$ZZ$148,MensualHistórica_original!$A22,FALSE)/100</f>
        <v>-0.27502231589340392</v>
      </c>
      <c r="J22" s="56">
        <f ca="1">HLOOKUP(J$4,DContriORI!$B$151:$ZZ$191,MensualHistórica_original!$A22,FALSE)*HLOOKUP(EDATE(MensualHistórica_original!J$4,-12),DContriORI!$B$85:$ZZ$148,MensualHistórica_original!$A22,FALSE)/100</f>
        <v>-3.0939067359586167E-2</v>
      </c>
      <c r="K22" s="56">
        <f ca="1">HLOOKUP(K$4,DContriORI!$B$151:$ZZ$191,MensualHistórica_original!$A22,FALSE)*HLOOKUP(EDATE(MensualHistórica_original!K$4,-12),DContriORI!$B$85:$ZZ$148,MensualHistórica_original!$A22,FALSE)/100</f>
        <v>0.98482442933735315</v>
      </c>
      <c r="L22" s="56">
        <f ca="1">HLOOKUP(L$4,DContriORI!$B$151:$ZZ$191,MensualHistórica_original!$A22,FALSE)*HLOOKUP(EDATE(MensualHistórica_original!L$4,-12),DContriORI!$B$85:$ZZ$148,MensualHistórica_original!$A22,FALSE)/100</f>
        <v>0.70092131628710963</v>
      </c>
      <c r="M22" s="56">
        <f ca="1">HLOOKUP(M$4,DContriORI!$B$151:$ZZ$191,MensualHistórica_original!$A22,FALSE)*HLOOKUP(EDATE(MensualHistórica_original!M$4,-12),DContriORI!$B$85:$ZZ$148,MensualHistórica_original!$A22,FALSE)/100</f>
        <v>-0.38245674915260075</v>
      </c>
      <c r="N22" s="56">
        <f ca="1">HLOOKUP(N$4,DContriORI!$B$151:$ZZ$191,MensualHistórica_original!$A22,FALSE)*HLOOKUP(EDATE(MensualHistórica_original!N$4,-12),DContriORI!$B$85:$ZZ$148,MensualHistórica_original!$A22,FALSE)/100</f>
        <v>-0.34982844380711547</v>
      </c>
      <c r="O22" s="56">
        <f ca="1">HLOOKUP(O$4,DContriORI!$B$151:$ZZ$191,MensualHistórica_original!$A22,FALSE)*HLOOKUP(EDATE(MensualHistórica_original!O$4,-12),DContriORI!$B$85:$ZZ$148,MensualHistórica_original!$A22,FALSE)/100</f>
        <v>-13.829576180499444</v>
      </c>
      <c r="CE22" s="1">
        <v>42401</v>
      </c>
    </row>
    <row r="23" spans="1:83" x14ac:dyDescent="0.25">
      <c r="B23" s="99" t="s">
        <v>74</v>
      </c>
      <c r="C23" s="58">
        <f ca="1">C19-C24</f>
        <v>2.6510349471209338E-11</v>
      </c>
      <c r="D23" s="58">
        <f t="shared" ref="D23:O23" ca="1" si="5">D19-D24</f>
        <v>1.0552364537730341E-10</v>
      </c>
      <c r="E23" s="58">
        <f t="shared" ca="1" si="5"/>
        <v>9.8587804586713901E-12</v>
      </c>
      <c r="F23" s="58">
        <f t="shared" ca="1" si="5"/>
        <v>-3.4912517321572523E-11</v>
      </c>
      <c r="G23" s="58">
        <f t="shared" ca="1" si="5"/>
        <v>6.3673066819092128E-11</v>
      </c>
      <c r="H23" s="58">
        <f t="shared" ca="1" si="5"/>
        <v>6.1676885820816096E-11</v>
      </c>
      <c r="I23" s="58">
        <f t="shared" ca="1" si="5"/>
        <v>-3.8197889296043286E-11</v>
      </c>
      <c r="J23" s="58">
        <f t="shared" ca="1" si="5"/>
        <v>2.0057289162878078E-11</v>
      </c>
      <c r="K23" s="58">
        <f t="shared" ca="1" si="5"/>
        <v>3.2420288675893971E-11</v>
      </c>
      <c r="L23" s="58">
        <f t="shared" ca="1" si="5"/>
        <v>4.7104542488796142E-11</v>
      </c>
      <c r="M23" s="58">
        <f t="shared" ca="1" si="5"/>
        <v>5.014344495180012E-11</v>
      </c>
      <c r="N23" s="58">
        <f t="shared" ca="1" si="5"/>
        <v>7.5686124034746172E-11</v>
      </c>
      <c r="O23" s="58">
        <f t="shared" ca="1" si="5"/>
        <v>-5.9401372709544376E-12</v>
      </c>
      <c r="CE23" s="1">
        <v>42430</v>
      </c>
    </row>
    <row r="24" spans="1:83" ht="16.5" thickBot="1" x14ac:dyDescent="0.3">
      <c r="B24" s="93" t="s">
        <v>77</v>
      </c>
      <c r="C24" s="94">
        <f ca="1">SUM(C20:C22)</f>
        <v>-8.9885230086493877</v>
      </c>
      <c r="D24" s="94">
        <f t="shared" ref="D24:O24" ca="1" si="6">SUM(D20:D22)</f>
        <v>-0.12277100404033897</v>
      </c>
      <c r="E24" s="94">
        <f t="shared" ca="1" si="6"/>
        <v>5.2940614676873317</v>
      </c>
      <c r="F24" s="94">
        <f t="shared" ca="1" si="6"/>
        <v>-8.0183965551669054</v>
      </c>
      <c r="G24" s="94">
        <f t="shared" ca="1" si="6"/>
        <v>0.33081655668764265</v>
      </c>
      <c r="H24" s="94">
        <f t="shared" ca="1" si="6"/>
        <v>1.5958263740627512</v>
      </c>
      <c r="I24" s="94">
        <f t="shared" ca="1" si="6"/>
        <v>-3.2682627828763353</v>
      </c>
      <c r="J24" s="94">
        <f t="shared" ca="1" si="6"/>
        <v>-2.9690380671284431</v>
      </c>
      <c r="K24" s="94">
        <f t="shared" ca="1" si="6"/>
        <v>-7.9924078456827115</v>
      </c>
      <c r="L24" s="94">
        <f t="shared" ca="1" si="6"/>
        <v>2.6266541763680111</v>
      </c>
      <c r="M24" s="94">
        <f t="shared" ca="1" si="6"/>
        <v>3.6126627935027993</v>
      </c>
      <c r="N24" s="94">
        <f t="shared" ca="1" si="6"/>
        <v>6.6121723548718183</v>
      </c>
      <c r="O24" s="94">
        <f t="shared" ca="1" si="6"/>
        <v>-99.99999999999406</v>
      </c>
      <c r="CE24" s="1">
        <v>42461</v>
      </c>
    </row>
    <row r="25" spans="1:83" ht="16.5" thickTop="1" x14ac:dyDescent="0.25">
      <c r="A25">
        <v>19</v>
      </c>
      <c r="B25" s="102" t="s">
        <v>50</v>
      </c>
      <c r="C25" s="87">
        <f ca="1">HLOOKUP(C$4,DContriORI!$B$151:$ZZ$191,MensualHistórica_original!$A25,FALSE)*HLOOKUP(EDATE(MensualHistórica_original!C$4,-12),DContriORI!$B$85:$ZZ$148,MensualHistórica_original!$A25,FALSE)/100</f>
        <v>-0.91573741398481445</v>
      </c>
      <c r="D25" s="87">
        <f ca="1">HLOOKUP(D$4,DContriORI!$B$151:$ZZ$191,MensualHistórica_original!$A25,FALSE)*HLOOKUP(EDATE(MensualHistórica_original!D$4,-12),DContriORI!$B$85:$ZZ$148,MensualHistórica_original!$A25,FALSE)/100</f>
        <v>-1.3362758296352695E-2</v>
      </c>
      <c r="E25" s="87">
        <f ca="1">HLOOKUP(E$4,DContriORI!$B$151:$ZZ$191,MensualHistórica_original!$A25,FALSE)*HLOOKUP(EDATE(MensualHistórica_original!E$4,-12),DContriORI!$B$85:$ZZ$148,MensualHistórica_original!$A25,FALSE)/100</f>
        <v>3.424688634986552</v>
      </c>
      <c r="F25" s="87">
        <f ca="1">HLOOKUP(F$4,DContriORI!$B$151:$ZZ$191,MensualHistórica_original!$A25,FALSE)*HLOOKUP(EDATE(MensualHistórica_original!F$4,-12),DContriORI!$B$85:$ZZ$148,MensualHistórica_original!$A25,FALSE)/100</f>
        <v>-2.320211680890452</v>
      </c>
      <c r="G25" s="87">
        <f ca="1">HLOOKUP(G$4,DContriORI!$B$151:$ZZ$191,MensualHistórica_original!$A25,FALSE)*HLOOKUP(EDATE(MensualHistórica_original!G$4,-12),DContriORI!$B$85:$ZZ$148,MensualHistórica_original!$A25,FALSE)/100</f>
        <v>0.56903552170466298</v>
      </c>
      <c r="H25" s="87">
        <f ca="1">HLOOKUP(H$4,DContriORI!$B$151:$ZZ$191,MensualHistórica_original!$A25,FALSE)*HLOOKUP(EDATE(MensualHistórica_original!H$4,-12),DContriORI!$B$85:$ZZ$148,MensualHistórica_original!$A25,FALSE)/100</f>
        <v>0.73755313991703986</v>
      </c>
      <c r="I25" s="87">
        <f ca="1">HLOOKUP(I$4,DContriORI!$B$151:$ZZ$191,MensualHistórica_original!$A25,FALSE)*HLOOKUP(EDATE(MensualHistórica_original!I$4,-12),DContriORI!$B$85:$ZZ$148,MensualHistórica_original!$A25,FALSE)/100</f>
        <v>-1.6375202613307067</v>
      </c>
      <c r="J25" s="87">
        <f ca="1">HLOOKUP(J$4,DContriORI!$B$151:$ZZ$191,MensualHistórica_original!$A25,FALSE)*HLOOKUP(EDATE(MensualHistórica_original!J$4,-12),DContriORI!$B$85:$ZZ$148,MensualHistórica_original!$A25,FALSE)/100</f>
        <v>-3.0766422799746351</v>
      </c>
      <c r="K25" s="87">
        <f ca="1">HLOOKUP(K$4,DContriORI!$B$151:$ZZ$191,MensualHistórica_original!$A25,FALSE)*HLOOKUP(EDATE(MensualHistórica_original!K$4,-12),DContriORI!$B$85:$ZZ$148,MensualHistórica_original!$A25,FALSE)/100</f>
        <v>-0.73108746622773424</v>
      </c>
      <c r="L25" s="87">
        <f ca="1">HLOOKUP(L$4,DContriORI!$B$151:$ZZ$191,MensualHistórica_original!$A25,FALSE)*HLOOKUP(EDATE(MensualHistórica_original!L$4,-12),DContriORI!$B$85:$ZZ$148,MensualHistórica_original!$A25,FALSE)/100</f>
        <v>-1.1745341542446965</v>
      </c>
      <c r="M25" s="87">
        <f ca="1">HLOOKUP(M$4,DContriORI!$B$151:$ZZ$191,MensualHistórica_original!$A25,FALSE)*HLOOKUP(EDATE(MensualHistórica_original!M$4,-12),DContriORI!$B$85:$ZZ$148,MensualHistórica_original!$A25,FALSE)/100</f>
        <v>-2.0761364486378682</v>
      </c>
      <c r="N25" s="90">
        <f ca="1">HLOOKUP(N$4,DContriORI!$B$151:$ZZ$191,MensualHistórica_original!$A25,FALSE)*HLOOKUP(EDATE(MensualHistórica_original!N$4,-12),DContriORI!$B$85:$ZZ$148,MensualHistórica_original!$A25,FALSE)/100</f>
        <v>1.32430406884896</v>
      </c>
      <c r="O25" s="87">
        <f ca="1">HLOOKUP(O$4,DContriORI!$B$151:$ZZ$191,MensualHistórica_original!$A25,FALSE)*HLOOKUP(EDATE(MensualHistórica_original!O$4,-12),DContriORI!$B$85:$ZZ$148,MensualHistórica_original!$A25,FALSE)/100</f>
        <v>-100</v>
      </c>
      <c r="CE25" s="1">
        <v>42491</v>
      </c>
    </row>
    <row r="26" spans="1:83" x14ac:dyDescent="0.25">
      <c r="A26">
        <v>20</v>
      </c>
      <c r="B26" s="8" t="s">
        <v>13</v>
      </c>
      <c r="C26" s="44">
        <f ca="1">HLOOKUP(C$4,DContriORI!$B$151:$ZZ$191,MensualHistórica_original!$A26,FALSE)*HLOOKUP(EDATE(MensualHistórica_original!C$4,-12),DContriORI!$B$85:$ZZ$148,MensualHistórica_original!$A26,FALSE)/100</f>
        <v>3.4909423783880983E-2</v>
      </c>
      <c r="D26" s="44">
        <f ca="1">HLOOKUP(D$4,DContriORI!$B$151:$ZZ$191,MensualHistórica_original!$A26,FALSE)*HLOOKUP(EDATE(MensualHistórica_original!D$4,-12),DContriORI!$B$85:$ZZ$148,MensualHistórica_original!$A26,FALSE)/100</f>
        <v>-5.712863427981172E-2</v>
      </c>
      <c r="E26" s="44">
        <f ca="1">HLOOKUP(E$4,DContriORI!$B$151:$ZZ$191,MensualHistórica_original!$A26,FALSE)*HLOOKUP(EDATE(MensualHistórica_original!E$4,-12),DContriORI!$B$85:$ZZ$148,MensualHistórica_original!$A26,FALSE)/100</f>
        <v>0.33291315973340541</v>
      </c>
      <c r="F26" s="44">
        <f ca="1">HLOOKUP(F$4,DContriORI!$B$151:$ZZ$191,MensualHistórica_original!$A26,FALSE)*HLOOKUP(EDATE(MensualHistórica_original!F$4,-12),DContriORI!$B$85:$ZZ$148,MensualHistórica_original!$A26,FALSE)/100</f>
        <v>-0.13695955323655409</v>
      </c>
      <c r="G26" s="44">
        <f ca="1">HLOOKUP(G$4,DContriORI!$B$151:$ZZ$191,MensualHistórica_original!$A26,FALSE)*HLOOKUP(EDATE(MensualHistórica_original!G$4,-12),DContriORI!$B$85:$ZZ$148,MensualHistórica_original!$A26,FALSE)/100</f>
        <v>0.17482924347305276</v>
      </c>
      <c r="H26" s="44">
        <f ca="1">HLOOKUP(H$4,DContriORI!$B$151:$ZZ$191,MensualHistórica_original!$A26,FALSE)*HLOOKUP(EDATE(MensualHistórica_original!H$4,-12),DContriORI!$B$85:$ZZ$148,MensualHistórica_original!$A26,FALSE)/100</f>
        <v>0.19892175901381923</v>
      </c>
      <c r="I26" s="44">
        <f ca="1">HLOOKUP(I$4,DContriORI!$B$151:$ZZ$191,MensualHistórica_original!$A26,FALSE)*HLOOKUP(EDATE(MensualHistórica_original!I$4,-12),DContriORI!$B$85:$ZZ$148,MensualHistórica_original!$A26,FALSE)/100</f>
        <v>0.13989773633531885</v>
      </c>
      <c r="J26" s="44">
        <f ca="1">HLOOKUP(J$4,DContriORI!$B$151:$ZZ$191,MensualHistórica_original!$A26,FALSE)*HLOOKUP(EDATE(MensualHistórica_original!J$4,-12),DContriORI!$B$85:$ZZ$148,MensualHistórica_original!$A26,FALSE)/100</f>
        <v>0.16587806919365206</v>
      </c>
      <c r="K26" s="44">
        <f ca="1">HLOOKUP(K$4,DContriORI!$B$151:$ZZ$191,MensualHistórica_original!$A26,FALSE)*HLOOKUP(EDATE(MensualHistórica_original!K$4,-12),DContriORI!$B$85:$ZZ$148,MensualHistórica_original!$A26,FALSE)/100</f>
        <v>0.44259870044274313</v>
      </c>
      <c r="L26" s="44">
        <f ca="1">HLOOKUP(L$4,DContriORI!$B$151:$ZZ$191,MensualHistórica_original!$A26,FALSE)*HLOOKUP(EDATE(MensualHistórica_original!L$4,-12),DContriORI!$B$85:$ZZ$148,MensualHistórica_original!$A26,FALSE)/100</f>
        <v>0.33560867427167118</v>
      </c>
      <c r="M26" s="44">
        <f ca="1">HLOOKUP(M$4,DContriORI!$B$151:$ZZ$191,MensualHistórica_original!$A26,FALSE)*HLOOKUP(EDATE(MensualHistórica_original!M$4,-12),DContriORI!$B$85:$ZZ$148,MensualHistórica_original!$A26,FALSE)/100</f>
        <v>-5.3352232092548676E-2</v>
      </c>
      <c r="N26" s="20">
        <f ca="1">HLOOKUP(N$4,DContriORI!$B$151:$ZZ$191,MensualHistórica_original!$A26,FALSE)*HLOOKUP(EDATE(MensualHistórica_original!N$4,-12),DContriORI!$B$85:$ZZ$148,MensualHistórica_original!$A26,FALSE)/100</f>
        <v>0.1282473150807022</v>
      </c>
      <c r="O26" s="44">
        <f ca="1">HLOOKUP(O$4,DContriORI!$B$151:$ZZ$191,MensualHistórica_original!$A26,FALSE)*HLOOKUP(EDATE(MensualHistórica_original!O$4,-12),DContriORI!$B$85:$ZZ$148,MensualHistórica_original!$A26,FALSE)/100</f>
        <v>-20.007970864411124</v>
      </c>
      <c r="CE26" s="1">
        <v>42522</v>
      </c>
    </row>
    <row r="27" spans="1:83" x14ac:dyDescent="0.25">
      <c r="A27">
        <v>21</v>
      </c>
      <c r="B27" s="9" t="s">
        <v>14</v>
      </c>
      <c r="C27" s="45">
        <f ca="1">HLOOKUP(C$4,DContriORI!$B$151:$ZZ$191,MensualHistórica_original!$A27,FALSE)*HLOOKUP(EDATE(MensualHistórica_original!C$4,-12),DContriORI!$B$85:$ZZ$148,MensualHistórica_original!$A27,FALSE)/100</f>
        <v>-1.7571486362977402E-2</v>
      </c>
      <c r="D27" s="45">
        <f ca="1">HLOOKUP(D$4,DContriORI!$B$151:$ZZ$191,MensualHistórica_original!$A27,FALSE)*HLOOKUP(EDATE(MensualHistórica_original!D$4,-12),DContriORI!$B$85:$ZZ$148,MensualHistórica_original!$A27,FALSE)/100</f>
        <v>-0.13703014241565245</v>
      </c>
      <c r="E27" s="45">
        <f ca="1">HLOOKUP(E$4,DContriORI!$B$151:$ZZ$191,MensualHistórica_original!$A27,FALSE)*HLOOKUP(EDATE(MensualHistórica_original!E$4,-12),DContriORI!$B$85:$ZZ$148,MensualHistórica_original!$A27,FALSE)/100</f>
        <v>-4.0693169328848901E-2</v>
      </c>
      <c r="F27" s="45">
        <f ca="1">HLOOKUP(F$4,DContriORI!$B$151:$ZZ$191,MensualHistórica_original!$A27,FALSE)*HLOOKUP(EDATE(MensualHistórica_original!F$4,-12),DContriORI!$B$85:$ZZ$148,MensualHistórica_original!$A27,FALSE)/100</f>
        <v>-2.8723064487041029E-2</v>
      </c>
      <c r="G27" s="45">
        <f ca="1">HLOOKUP(G$4,DContriORI!$B$151:$ZZ$191,MensualHistórica_original!$A27,FALSE)*HLOOKUP(EDATE(MensualHistórica_original!G$4,-12),DContriORI!$B$85:$ZZ$148,MensualHistórica_original!$A27,FALSE)/100</f>
        <v>-0.13854127085773529</v>
      </c>
      <c r="H27" s="45">
        <f ca="1">HLOOKUP(H$4,DContriORI!$B$151:$ZZ$191,MensualHistórica_original!$A27,FALSE)*HLOOKUP(EDATE(MensualHistórica_original!H$4,-12),DContriORI!$B$85:$ZZ$148,MensualHistórica_original!$A27,FALSE)/100</f>
        <v>-3.9780055223841135E-2</v>
      </c>
      <c r="I27" s="45">
        <f ca="1">HLOOKUP(I$4,DContriORI!$B$151:$ZZ$191,MensualHistórica_original!$A27,FALSE)*HLOOKUP(EDATE(MensualHistórica_original!I$4,-12),DContriORI!$B$85:$ZZ$148,MensualHistórica_original!$A27,FALSE)/100</f>
        <v>-8.0001739188318391E-2</v>
      </c>
      <c r="J27" s="45">
        <f ca="1">HLOOKUP(J$4,DContriORI!$B$151:$ZZ$191,MensualHistórica_original!$A27,FALSE)*HLOOKUP(EDATE(MensualHistórica_original!J$4,-12),DContriORI!$B$85:$ZZ$148,MensualHistórica_original!$A27,FALSE)/100</f>
        <v>-0.16422468408438781</v>
      </c>
      <c r="K27" s="45">
        <f ca="1">HLOOKUP(K$4,DContriORI!$B$151:$ZZ$191,MensualHistórica_original!$A27,FALSE)*HLOOKUP(EDATE(MensualHistórica_original!K$4,-12),DContriORI!$B$85:$ZZ$148,MensualHistórica_original!$A27,FALSE)/100</f>
        <v>-7.2500953736177876E-2</v>
      </c>
      <c r="L27" s="45">
        <f ca="1">HLOOKUP(L$4,DContriORI!$B$151:$ZZ$191,MensualHistórica_original!$A27,FALSE)*HLOOKUP(EDATE(MensualHistórica_original!L$4,-12),DContriORI!$B$85:$ZZ$148,MensualHistórica_original!$A27,FALSE)/100</f>
        <v>9.0074209967814095E-3</v>
      </c>
      <c r="M27" s="45">
        <f ca="1">HLOOKUP(M$4,DContriORI!$B$151:$ZZ$191,MensualHistórica_original!$A27,FALSE)*HLOOKUP(EDATE(MensualHistórica_original!M$4,-12),DContriORI!$B$85:$ZZ$148,MensualHistórica_original!$A27,FALSE)/100</f>
        <v>6.3311905108260388E-2</v>
      </c>
      <c r="N27" s="21">
        <f ca="1">HLOOKUP(N$4,DContriORI!$B$151:$ZZ$191,MensualHistórica_original!$A27,FALSE)*HLOOKUP(EDATE(MensualHistórica_original!N$4,-12),DContriORI!$B$85:$ZZ$148,MensualHistórica_original!$A27,FALSE)/100</f>
        <v>3.8398491819860263E-2</v>
      </c>
      <c r="O27" s="45">
        <f ca="1">HLOOKUP(O$4,DContriORI!$B$151:$ZZ$191,MensualHistórica_original!$A27,FALSE)*HLOOKUP(EDATE(MensualHistórica_original!O$4,-12),DContriORI!$B$85:$ZZ$148,MensualHistórica_original!$A27,FALSE)/100</f>
        <v>-4.5389487141883738</v>
      </c>
      <c r="CE27" s="1">
        <v>42552</v>
      </c>
    </row>
    <row r="28" spans="1:83" x14ac:dyDescent="0.25">
      <c r="A28">
        <v>22</v>
      </c>
      <c r="B28" s="8" t="s">
        <v>15</v>
      </c>
      <c r="C28" s="44">
        <f ca="1">HLOOKUP(C$4,DContriORI!$B$151:$ZZ$191,MensualHistórica_original!$A28,FALSE)*HLOOKUP(EDATE(MensualHistórica_original!C$4,-12),DContriORI!$B$85:$ZZ$148,MensualHistórica_original!$A28,FALSE)/100</f>
        <v>-2.1458236048927805E-2</v>
      </c>
      <c r="D28" s="44">
        <f ca="1">HLOOKUP(D$4,DContriORI!$B$151:$ZZ$191,MensualHistórica_original!$A28,FALSE)*HLOOKUP(EDATE(MensualHistórica_original!D$4,-12),DContriORI!$B$85:$ZZ$148,MensualHistórica_original!$A28,FALSE)/100</f>
        <v>-1.7182776245356843E-2</v>
      </c>
      <c r="E28" s="44">
        <f ca="1">HLOOKUP(E$4,DContriORI!$B$151:$ZZ$191,MensualHistórica_original!$A28,FALSE)*HLOOKUP(EDATE(MensualHistórica_original!E$4,-12),DContriORI!$B$85:$ZZ$148,MensualHistórica_original!$A28,FALSE)/100</f>
        <v>6.7795471402907507E-3</v>
      </c>
      <c r="F28" s="44">
        <f ca="1">HLOOKUP(F$4,DContriORI!$B$151:$ZZ$191,MensualHistórica_original!$A28,FALSE)*HLOOKUP(EDATE(MensualHistórica_original!F$4,-12),DContriORI!$B$85:$ZZ$148,MensualHistórica_original!$A28,FALSE)/100</f>
        <v>-4.9149639646219878E-2</v>
      </c>
      <c r="G28" s="44">
        <f ca="1">HLOOKUP(G$4,DContriORI!$B$151:$ZZ$191,MensualHistórica_original!$A28,FALSE)*HLOOKUP(EDATE(MensualHistórica_original!G$4,-12),DContriORI!$B$85:$ZZ$148,MensualHistórica_original!$A28,FALSE)/100</f>
        <v>-3.7490588997256852E-2</v>
      </c>
      <c r="H28" s="44">
        <f ca="1">HLOOKUP(H$4,DContriORI!$B$151:$ZZ$191,MensualHistórica_original!$A28,FALSE)*HLOOKUP(EDATE(MensualHistórica_original!H$4,-12),DContriORI!$B$85:$ZZ$148,MensualHistórica_original!$A28,FALSE)/100</f>
        <v>-2.8252644992303892E-2</v>
      </c>
      <c r="I28" s="44">
        <f ca="1">HLOOKUP(I$4,DContriORI!$B$151:$ZZ$191,MensualHistórica_original!$A28,FALSE)*HLOOKUP(EDATE(MensualHistórica_original!I$4,-12),DContriORI!$B$85:$ZZ$148,MensualHistórica_original!$A28,FALSE)/100</f>
        <v>-4.9998225722677161E-2</v>
      </c>
      <c r="J28" s="44">
        <f ca="1">HLOOKUP(J$4,DContriORI!$B$151:$ZZ$191,MensualHistórica_original!$A28,FALSE)*HLOOKUP(EDATE(MensualHistórica_original!J$4,-12),DContriORI!$B$85:$ZZ$148,MensualHistórica_original!$A28,FALSE)/100</f>
        <v>-5.9275953203810523E-2</v>
      </c>
      <c r="K28" s="44">
        <f ca="1">HLOOKUP(K$4,DContriORI!$B$151:$ZZ$191,MensualHistórica_original!$A28,FALSE)*HLOOKUP(EDATE(MensualHistórica_original!K$4,-12),DContriORI!$B$85:$ZZ$148,MensualHistórica_original!$A28,FALSE)/100</f>
        <v>-3.4184696948472551E-2</v>
      </c>
      <c r="L28" s="44">
        <f ca="1">HLOOKUP(L$4,DContriORI!$B$151:$ZZ$191,MensualHistórica_original!$A28,FALSE)*HLOOKUP(EDATE(MensualHistórica_original!L$4,-12),DContriORI!$B$85:$ZZ$148,MensualHistórica_original!$A28,FALSE)/100</f>
        <v>-1.3811201911245613E-3</v>
      </c>
      <c r="M28" s="44">
        <f ca="1">HLOOKUP(M$4,DContriORI!$B$151:$ZZ$191,MensualHistórica_original!$A28,FALSE)*HLOOKUP(EDATE(MensualHistórica_original!M$4,-12),DContriORI!$B$85:$ZZ$148,MensualHistórica_original!$A28,FALSE)/100</f>
        <v>-2.2275327069140424E-2</v>
      </c>
      <c r="N28" s="20">
        <f ca="1">HLOOKUP(N$4,DContriORI!$B$151:$ZZ$191,MensualHistórica_original!$A28,FALSE)*HLOOKUP(EDATE(MensualHistórica_original!N$4,-12),DContriORI!$B$85:$ZZ$148,MensualHistórica_original!$A28,FALSE)/100</f>
        <v>-1.4124039124648966E-2</v>
      </c>
      <c r="O28" s="44">
        <f ca="1">HLOOKUP(O$4,DContriORI!$B$151:$ZZ$191,MensualHistórica_original!$A28,FALSE)*HLOOKUP(EDATE(MensualHistórica_original!O$4,-12),DContriORI!$B$85:$ZZ$148,MensualHistórica_original!$A28,FALSE)/100</f>
        <v>-0.4908837684972186</v>
      </c>
      <c r="CE28" s="1">
        <v>42583</v>
      </c>
    </row>
    <row r="29" spans="1:83" x14ac:dyDescent="0.25">
      <c r="A29">
        <v>23</v>
      </c>
      <c r="B29" s="9" t="s">
        <v>16</v>
      </c>
      <c r="C29" s="45">
        <f ca="1">HLOOKUP(C$4,DContriORI!$B$151:$ZZ$191,MensualHistórica_original!$A29,FALSE)*HLOOKUP(EDATE(MensualHistórica_original!C$4,-12),DContriORI!$B$85:$ZZ$148,MensualHistórica_original!$A29,FALSE)/100</f>
        <v>-5.9800048761827727E-3</v>
      </c>
      <c r="D29" s="45">
        <f ca="1">HLOOKUP(D$4,DContriORI!$B$151:$ZZ$191,MensualHistórica_original!$A29,FALSE)*HLOOKUP(EDATE(MensualHistórica_original!D$4,-12),DContriORI!$B$85:$ZZ$148,MensualHistórica_original!$A29,FALSE)/100</f>
        <v>-6.1696272930893128E-3</v>
      </c>
      <c r="E29" s="45">
        <f ca="1">HLOOKUP(E$4,DContriORI!$B$151:$ZZ$191,MensualHistórica_original!$A29,FALSE)*HLOOKUP(EDATE(MensualHistórica_original!E$4,-12),DContriORI!$B$85:$ZZ$148,MensualHistórica_original!$A29,FALSE)/100</f>
        <v>7.4690528311680783E-3</v>
      </c>
      <c r="F29" s="45">
        <f ca="1">HLOOKUP(F$4,DContriORI!$B$151:$ZZ$191,MensualHistórica_original!$A29,FALSE)*HLOOKUP(EDATE(MensualHistórica_original!F$4,-12),DContriORI!$B$85:$ZZ$148,MensualHistórica_original!$A29,FALSE)/100</f>
        <v>-8.2748472731577864E-3</v>
      </c>
      <c r="G29" s="45">
        <f ca="1">HLOOKUP(G$4,DContriORI!$B$151:$ZZ$191,MensualHistórica_original!$A29,FALSE)*HLOOKUP(EDATE(MensualHistórica_original!G$4,-12),DContriORI!$B$85:$ZZ$148,MensualHistórica_original!$A29,FALSE)/100</f>
        <v>-3.3177853334903514E-3</v>
      </c>
      <c r="H29" s="45">
        <f ca="1">HLOOKUP(H$4,DContriORI!$B$151:$ZZ$191,MensualHistórica_original!$A29,FALSE)*HLOOKUP(EDATE(MensualHistórica_original!H$4,-12),DContriORI!$B$85:$ZZ$148,MensualHistórica_original!$A29,FALSE)/100</f>
        <v>6.0707428045169674E-3</v>
      </c>
      <c r="I29" s="45">
        <f ca="1">HLOOKUP(I$4,DContriORI!$B$151:$ZZ$191,MensualHistórica_original!$A29,FALSE)*HLOOKUP(EDATE(MensualHistórica_original!I$4,-12),DContriORI!$B$85:$ZZ$148,MensualHistórica_original!$A29,FALSE)/100</f>
        <v>-4.0176115890204391E-3</v>
      </c>
      <c r="J29" s="45">
        <f ca="1">HLOOKUP(J$4,DContriORI!$B$151:$ZZ$191,MensualHistórica_original!$A29,FALSE)*HLOOKUP(EDATE(MensualHistórica_original!J$4,-12),DContriORI!$B$85:$ZZ$148,MensualHistórica_original!$A29,FALSE)/100</f>
        <v>-6.168315419531379E-3</v>
      </c>
      <c r="K29" s="45">
        <f ca="1">HLOOKUP(K$4,DContriORI!$B$151:$ZZ$191,MensualHistórica_original!$A29,FALSE)*HLOOKUP(EDATE(MensualHistórica_original!K$4,-12),DContriORI!$B$85:$ZZ$148,MensualHistórica_original!$A29,FALSE)/100</f>
        <v>1.4733605834365917E-3</v>
      </c>
      <c r="L29" s="45">
        <f ca="1">HLOOKUP(L$4,DContriORI!$B$151:$ZZ$191,MensualHistórica_original!$A29,FALSE)*HLOOKUP(EDATE(MensualHistórica_original!L$4,-12),DContriORI!$B$85:$ZZ$148,MensualHistórica_original!$A29,FALSE)/100</f>
        <v>-5.7421281690402913E-3</v>
      </c>
      <c r="M29" s="45">
        <f ca="1">HLOOKUP(M$4,DContriORI!$B$151:$ZZ$191,MensualHistórica_original!$A29,FALSE)*HLOOKUP(EDATE(MensualHistórica_original!M$4,-12),DContriORI!$B$85:$ZZ$148,MensualHistórica_original!$A29,FALSE)/100</f>
        <v>-1.4861283590793094E-2</v>
      </c>
      <c r="N29" s="21">
        <f ca="1">HLOOKUP(N$4,DContriORI!$B$151:$ZZ$191,MensualHistórica_original!$A29,FALSE)*HLOOKUP(EDATE(MensualHistórica_original!N$4,-12),DContriORI!$B$85:$ZZ$148,MensualHistórica_original!$A29,FALSE)/100</f>
        <v>-7.2800124835449079E-3</v>
      </c>
      <c r="O29" s="45">
        <f ca="1">HLOOKUP(O$4,DContriORI!$B$151:$ZZ$191,MensualHistórica_original!$A29,FALSE)*HLOOKUP(EDATE(MensualHistórica_original!O$4,-12),DContriORI!$B$85:$ZZ$148,MensualHistórica_original!$A29,FALSE)/100</f>
        <v>-0.29053436660118187</v>
      </c>
      <c r="CE29" s="1">
        <v>42614</v>
      </c>
    </row>
    <row r="30" spans="1:83" x14ac:dyDescent="0.25">
      <c r="A30">
        <v>24</v>
      </c>
      <c r="B30" s="8" t="s">
        <v>17</v>
      </c>
      <c r="C30" s="44">
        <f ca="1">HLOOKUP(C$4,DContriORI!$B$151:$ZZ$191,MensualHistórica_original!$A30,FALSE)*HLOOKUP(EDATE(MensualHistórica_original!C$4,-12),DContriORI!$B$85:$ZZ$148,MensualHistórica_original!$A30,FALSE)/100</f>
        <v>-8.3891959096442814E-2</v>
      </c>
      <c r="D30" s="44">
        <f ca="1">HLOOKUP(D$4,DContriORI!$B$151:$ZZ$191,MensualHistórica_original!$A30,FALSE)*HLOOKUP(EDATE(MensualHistórica_original!D$4,-12),DContriORI!$B$85:$ZZ$148,MensualHistórica_original!$A30,FALSE)/100</f>
        <v>-3.2079001377533521E-2</v>
      </c>
      <c r="E30" s="44">
        <f ca="1">HLOOKUP(E$4,DContriORI!$B$151:$ZZ$191,MensualHistórica_original!$A30,FALSE)*HLOOKUP(EDATE(MensualHistórica_original!E$4,-12),DContriORI!$B$85:$ZZ$148,MensualHistórica_original!$A30,FALSE)/100</f>
        <v>-9.0140403743133087E-3</v>
      </c>
      <c r="F30" s="44">
        <f ca="1">HLOOKUP(F$4,DContriORI!$B$151:$ZZ$191,MensualHistórica_original!$A30,FALSE)*HLOOKUP(EDATE(MensualHistórica_original!F$4,-12),DContriORI!$B$85:$ZZ$148,MensualHistórica_original!$A30,FALSE)/100</f>
        <v>-9.9637521301842558E-2</v>
      </c>
      <c r="G30" s="44">
        <f ca="1">HLOOKUP(G$4,DContriORI!$B$151:$ZZ$191,MensualHistórica_original!$A30,FALSE)*HLOOKUP(EDATE(MensualHistórica_original!G$4,-12),DContriORI!$B$85:$ZZ$148,MensualHistórica_original!$A30,FALSE)/100</f>
        <v>-5.3677210463121065E-2</v>
      </c>
      <c r="H30" s="44">
        <f ca="1">HLOOKUP(H$4,DContriORI!$B$151:$ZZ$191,MensualHistórica_original!$A30,FALSE)*HLOOKUP(EDATE(MensualHistórica_original!H$4,-12),DContriORI!$B$85:$ZZ$148,MensualHistórica_original!$A30,FALSE)/100</f>
        <v>-0.10443342968803067</v>
      </c>
      <c r="I30" s="44">
        <f ca="1">HLOOKUP(I$4,DContriORI!$B$151:$ZZ$191,MensualHistórica_original!$A30,FALSE)*HLOOKUP(EDATE(MensualHistórica_original!I$4,-12),DContriORI!$B$85:$ZZ$148,MensualHistórica_original!$A30,FALSE)/100</f>
        <v>-0.10005328351525052</v>
      </c>
      <c r="J30" s="44">
        <f ca="1">HLOOKUP(J$4,DContriORI!$B$151:$ZZ$191,MensualHistórica_original!$A30,FALSE)*HLOOKUP(EDATE(MensualHistórica_original!J$4,-12),DContriORI!$B$85:$ZZ$148,MensualHistórica_original!$A30,FALSE)/100</f>
        <v>-0.11742864498761607</v>
      </c>
      <c r="K30" s="44">
        <f ca="1">HLOOKUP(K$4,DContriORI!$B$151:$ZZ$191,MensualHistórica_original!$A30,FALSE)*HLOOKUP(EDATE(MensualHistórica_original!K$4,-12),DContriORI!$B$85:$ZZ$148,MensualHistórica_original!$A30,FALSE)/100</f>
        <v>-8.0616691003783741E-2</v>
      </c>
      <c r="L30" s="44">
        <f ca="1">HLOOKUP(L$4,DContriORI!$B$151:$ZZ$191,MensualHistórica_original!$A30,FALSE)*HLOOKUP(EDATE(MensualHistórica_original!L$4,-12),DContriORI!$B$85:$ZZ$148,MensualHistórica_original!$A30,FALSE)/100</f>
        <v>-1.8695765772957208E-2</v>
      </c>
      <c r="M30" s="44">
        <f ca="1">HLOOKUP(M$4,DContriORI!$B$151:$ZZ$191,MensualHistórica_original!$A30,FALSE)*HLOOKUP(EDATE(MensualHistórica_original!M$4,-12),DContriORI!$B$85:$ZZ$148,MensualHistórica_original!$A30,FALSE)/100</f>
        <v>-3.3321635079336789E-2</v>
      </c>
      <c r="N30" s="20">
        <f ca="1">HLOOKUP(N$4,DContriORI!$B$151:$ZZ$191,MensualHistórica_original!$A30,FALSE)*HLOOKUP(EDATE(MensualHistórica_original!N$4,-12),DContriORI!$B$85:$ZZ$148,MensualHistórica_original!$A30,FALSE)/100</f>
        <v>-6.9788009128038717E-2</v>
      </c>
      <c r="O30" s="44">
        <f ca="1">HLOOKUP(O$4,DContriORI!$B$151:$ZZ$191,MensualHistórica_original!$A30,FALSE)*HLOOKUP(EDATE(MensualHistórica_original!O$4,-12),DContriORI!$B$85:$ZZ$148,MensualHistórica_original!$A30,FALSE)/100</f>
        <v>-0.95373817164065033</v>
      </c>
      <c r="CE30" s="1">
        <v>42644</v>
      </c>
    </row>
    <row r="31" spans="1:83" ht="30" x14ac:dyDescent="0.25">
      <c r="A31">
        <v>25</v>
      </c>
      <c r="B31" s="9" t="s">
        <v>51</v>
      </c>
      <c r="C31" s="45">
        <f ca="1">HLOOKUP(C$4,DContriORI!$B$151:$ZZ$191,MensualHistórica_original!$A31,FALSE)*HLOOKUP(EDATE(MensualHistórica_original!C$4,-12),DContriORI!$B$85:$ZZ$148,MensualHistórica_original!$A31,FALSE)/100</f>
        <v>-3.8964231642341536E-2</v>
      </c>
      <c r="D31" s="45">
        <f ca="1">HLOOKUP(D$4,DContriORI!$B$151:$ZZ$191,MensualHistórica_original!$A31,FALSE)*HLOOKUP(EDATE(MensualHistórica_original!D$4,-12),DContriORI!$B$85:$ZZ$148,MensualHistórica_original!$A31,FALSE)/100</f>
        <v>-4.0327258035681851E-2</v>
      </c>
      <c r="E31" s="45">
        <f ca="1">HLOOKUP(E$4,DContriORI!$B$151:$ZZ$191,MensualHistórica_original!$A31,FALSE)*HLOOKUP(EDATE(MensualHistórica_original!E$4,-12),DContriORI!$B$85:$ZZ$148,MensualHistórica_original!$A31,FALSE)/100</f>
        <v>-1.7396452930984792E-2</v>
      </c>
      <c r="F31" s="45">
        <f ca="1">HLOOKUP(F$4,DContriORI!$B$151:$ZZ$191,MensualHistórica_original!$A31,FALSE)*HLOOKUP(EDATE(MensualHistórica_original!F$4,-12),DContriORI!$B$85:$ZZ$148,MensualHistórica_original!$A31,FALSE)/100</f>
        <v>-3.6622425037983859E-2</v>
      </c>
      <c r="G31" s="45">
        <f ca="1">HLOOKUP(G$4,DContriORI!$B$151:$ZZ$191,MensualHistórica_original!$A31,FALSE)*HLOOKUP(EDATE(MensualHistórica_original!G$4,-12),DContriORI!$B$85:$ZZ$148,MensualHistórica_original!$A31,FALSE)/100</f>
        <v>-5.1896116193209149E-2</v>
      </c>
      <c r="H31" s="45">
        <f ca="1">HLOOKUP(H$4,DContriORI!$B$151:$ZZ$191,MensualHistórica_original!$A31,FALSE)*HLOOKUP(EDATE(MensualHistórica_original!H$4,-12),DContriORI!$B$85:$ZZ$148,MensualHistórica_original!$A31,FALSE)/100</f>
        <v>-4.2640291543499041E-2</v>
      </c>
      <c r="I31" s="45">
        <f ca="1">HLOOKUP(I$4,DContriORI!$B$151:$ZZ$191,MensualHistórica_original!$A31,FALSE)*HLOOKUP(EDATE(MensualHistórica_original!I$4,-12),DContriORI!$B$85:$ZZ$148,MensualHistórica_original!$A31,FALSE)/100</f>
        <v>-1.4315068182457565E-2</v>
      </c>
      <c r="J31" s="45">
        <f ca="1">HLOOKUP(J$4,DContriORI!$B$151:$ZZ$191,MensualHistórica_original!$A31,FALSE)*HLOOKUP(EDATE(MensualHistórica_original!J$4,-12),DContriORI!$B$85:$ZZ$148,MensualHistórica_original!$A31,FALSE)/100</f>
        <v>-2.8533875917058599E-2</v>
      </c>
      <c r="K31" s="45">
        <f ca="1">HLOOKUP(K$4,DContriORI!$B$151:$ZZ$191,MensualHistórica_original!$A31,FALSE)*HLOOKUP(EDATE(MensualHistórica_original!K$4,-12),DContriORI!$B$85:$ZZ$148,MensualHistórica_original!$A31,FALSE)/100</f>
        <v>-1.6884720338747512E-2</v>
      </c>
      <c r="L31" s="45">
        <f ca="1">HLOOKUP(L$4,DContriORI!$B$151:$ZZ$191,MensualHistórica_original!$A31,FALSE)*HLOOKUP(EDATE(MensualHistórica_original!L$4,-12),DContriORI!$B$85:$ZZ$148,MensualHistórica_original!$A31,FALSE)/100</f>
        <v>-2.5541734066567408E-2</v>
      </c>
      <c r="M31" s="45">
        <f ca="1">HLOOKUP(M$4,DContriORI!$B$151:$ZZ$191,MensualHistórica_original!$A31,FALSE)*HLOOKUP(EDATE(MensualHistórica_original!M$4,-12),DContriORI!$B$85:$ZZ$148,MensualHistórica_original!$A31,FALSE)/100</f>
        <v>-1.7187823820266738E-2</v>
      </c>
      <c r="N31" s="21">
        <f ca="1">HLOOKUP(N$4,DContriORI!$B$151:$ZZ$191,MensualHistórica_original!$A31,FALSE)*HLOOKUP(EDATE(MensualHistórica_original!N$4,-12),DContriORI!$B$85:$ZZ$148,MensualHistórica_original!$A31,FALSE)/100</f>
        <v>-3.3280757376541389E-2</v>
      </c>
      <c r="O31" s="45">
        <f ca="1">HLOOKUP(O$4,DContriORI!$B$151:$ZZ$191,MensualHistórica_original!$A31,FALSE)*HLOOKUP(EDATE(MensualHistórica_original!O$4,-12),DContriORI!$B$85:$ZZ$148,MensualHistórica_original!$A31,FALSE)/100</f>
        <v>-0.44936149033676942</v>
      </c>
      <c r="CE31" s="1">
        <v>42675</v>
      </c>
    </row>
    <row r="32" spans="1:83" x14ac:dyDescent="0.25">
      <c r="A32">
        <v>26</v>
      </c>
      <c r="B32" s="8" t="s">
        <v>19</v>
      </c>
      <c r="C32" s="44">
        <f ca="1">HLOOKUP(C$4,DContriORI!$B$151:$ZZ$191,MensualHistórica_original!$A32,FALSE)*HLOOKUP(EDATE(MensualHistórica_original!C$4,-12),DContriORI!$B$85:$ZZ$148,MensualHistórica_original!$A32,FALSE)/100</f>
        <v>-2.63778350651533E-3</v>
      </c>
      <c r="D32" s="44">
        <f ca="1">HLOOKUP(D$4,DContriORI!$B$151:$ZZ$191,MensualHistórica_original!$A32,FALSE)*HLOOKUP(EDATE(MensualHistórica_original!D$4,-12),DContriORI!$B$85:$ZZ$148,MensualHistórica_original!$A32,FALSE)/100</f>
        <v>-3.300042196594323E-2</v>
      </c>
      <c r="E32" s="44">
        <f ca="1">HLOOKUP(E$4,DContriORI!$B$151:$ZZ$191,MensualHistórica_original!$A32,FALSE)*HLOOKUP(EDATE(MensualHistórica_original!E$4,-12),DContriORI!$B$85:$ZZ$148,MensualHistórica_original!$A32,FALSE)/100</f>
        <v>1.6703520000236435E-2</v>
      </c>
      <c r="F32" s="44">
        <f ca="1">HLOOKUP(F$4,DContriORI!$B$151:$ZZ$191,MensualHistórica_original!$A32,FALSE)*HLOOKUP(EDATE(MensualHistórica_original!F$4,-12),DContriORI!$B$85:$ZZ$148,MensualHistórica_original!$A32,FALSE)/100</f>
        <v>-6.6448168826986689E-2</v>
      </c>
      <c r="G32" s="44">
        <f ca="1">HLOOKUP(G$4,DContriORI!$B$151:$ZZ$191,MensualHistórica_original!$A32,FALSE)*HLOOKUP(EDATE(MensualHistórica_original!G$4,-12),DContriORI!$B$85:$ZZ$148,MensualHistórica_original!$A32,FALSE)/100</f>
        <v>-7.4520538284810034E-2</v>
      </c>
      <c r="H32" s="44">
        <f ca="1">HLOOKUP(H$4,DContriORI!$B$151:$ZZ$191,MensualHistórica_original!$A32,FALSE)*HLOOKUP(EDATE(MensualHistórica_original!H$4,-12),DContriORI!$B$85:$ZZ$148,MensualHistórica_original!$A32,FALSE)/100</f>
        <v>-8.9202693059191845E-2</v>
      </c>
      <c r="I32" s="44">
        <f ca="1">HLOOKUP(I$4,DContriORI!$B$151:$ZZ$191,MensualHistórica_original!$A32,FALSE)*HLOOKUP(EDATE(MensualHistórica_original!I$4,-12),DContriORI!$B$85:$ZZ$148,MensualHistórica_original!$A32,FALSE)/100</f>
        <v>-4.3514949620032842E-2</v>
      </c>
      <c r="J32" s="44">
        <f ca="1">HLOOKUP(J$4,DContriORI!$B$151:$ZZ$191,MensualHistórica_original!$A32,FALSE)*HLOOKUP(EDATE(MensualHistórica_original!J$4,-12),DContriORI!$B$85:$ZZ$148,MensualHistórica_original!$A32,FALSE)/100</f>
        <v>-7.4637104059446152E-2</v>
      </c>
      <c r="K32" s="44">
        <f ca="1">HLOOKUP(K$4,DContriORI!$B$151:$ZZ$191,MensualHistórica_original!$A32,FALSE)*HLOOKUP(EDATE(MensualHistórica_original!K$4,-12),DContriORI!$B$85:$ZZ$148,MensualHistórica_original!$A32,FALSE)/100</f>
        <v>-5.1818824362178238E-2</v>
      </c>
      <c r="L32" s="44">
        <f ca="1">HLOOKUP(L$4,DContriORI!$B$151:$ZZ$191,MensualHistórica_original!$A32,FALSE)*HLOOKUP(EDATE(MensualHistórica_original!L$4,-12),DContriORI!$B$85:$ZZ$148,MensualHistórica_original!$A32,FALSE)/100</f>
        <v>-5.2415574697760682E-2</v>
      </c>
      <c r="M32" s="44">
        <f ca="1">HLOOKUP(M$4,DContriORI!$B$151:$ZZ$191,MensualHistórica_original!$A32,FALSE)*HLOOKUP(EDATE(MensualHistórica_original!M$4,-12),DContriORI!$B$85:$ZZ$148,MensualHistórica_original!$A32,FALSE)/100</f>
        <v>-6.5931079587470132E-2</v>
      </c>
      <c r="N32" s="20">
        <f ca="1">HLOOKUP(N$4,DContriORI!$B$151:$ZZ$191,MensualHistórica_original!$A32,FALSE)*HLOOKUP(EDATE(MensualHistórica_original!N$4,-12),DContriORI!$B$85:$ZZ$148,MensualHistórica_original!$A32,FALSE)/100</f>
        <v>-2.0106258003979319E-2</v>
      </c>
      <c r="O32" s="44">
        <f ca="1">HLOOKUP(O$4,DContriORI!$B$151:$ZZ$191,MensualHistórica_original!$A32,FALSE)*HLOOKUP(EDATE(MensualHistórica_original!O$4,-12),DContriORI!$B$85:$ZZ$148,MensualHistórica_original!$A32,FALSE)/100</f>
        <v>-0.61296010877361795</v>
      </c>
      <c r="CE32" s="1">
        <v>42705</v>
      </c>
    </row>
    <row r="33" spans="1:83" x14ac:dyDescent="0.25">
      <c r="A33">
        <v>27</v>
      </c>
      <c r="B33" s="9" t="s">
        <v>20</v>
      </c>
      <c r="C33" s="45">
        <f ca="1">HLOOKUP(C$4,DContriORI!$B$151:$ZZ$191,MensualHistórica_original!$A33,FALSE)*HLOOKUP(EDATE(MensualHistórica_original!C$4,-12),DContriORI!$B$85:$ZZ$148,MensualHistórica_original!$A33,FALSE)/100</f>
        <v>7.8735627190520616E-2</v>
      </c>
      <c r="D33" s="45">
        <f ca="1">HLOOKUP(D$4,DContriORI!$B$151:$ZZ$191,MensualHistórica_original!$A33,FALSE)*HLOOKUP(EDATE(MensualHistórica_original!D$4,-12),DContriORI!$B$85:$ZZ$148,MensualHistórica_original!$A33,FALSE)/100</f>
        <v>4.2372270185486706E-2</v>
      </c>
      <c r="E33" s="45">
        <f ca="1">HLOOKUP(E$4,DContriORI!$B$151:$ZZ$191,MensualHistórica_original!$A33,FALSE)*HLOOKUP(EDATE(MensualHistórica_original!E$4,-12),DContriORI!$B$85:$ZZ$148,MensualHistórica_original!$A33,FALSE)/100</f>
        <v>4.5689851206181693E-2</v>
      </c>
      <c r="F33" s="45">
        <f ca="1">HLOOKUP(F$4,DContriORI!$B$151:$ZZ$191,MensualHistórica_original!$A33,FALSE)*HLOOKUP(EDATE(MensualHistórica_original!F$4,-12),DContriORI!$B$85:$ZZ$148,MensualHistórica_original!$A33,FALSE)/100</f>
        <v>-4.8545017369516191E-2</v>
      </c>
      <c r="G33" s="45">
        <f ca="1">HLOOKUP(G$4,DContriORI!$B$151:$ZZ$191,MensualHistórica_original!$A33,FALSE)*HLOOKUP(EDATE(MensualHistórica_original!G$4,-12),DContriORI!$B$85:$ZZ$148,MensualHistórica_original!$A33,FALSE)/100</f>
        <v>-6.925968329444053E-3</v>
      </c>
      <c r="H33" s="45">
        <f ca="1">HLOOKUP(H$4,DContriORI!$B$151:$ZZ$191,MensualHistórica_original!$A33,FALSE)*HLOOKUP(EDATE(MensualHistórica_original!H$4,-12),DContriORI!$B$85:$ZZ$148,MensualHistórica_original!$A33,FALSE)/100</f>
        <v>-3.5856438308454176E-2</v>
      </c>
      <c r="I33" s="45">
        <f ca="1">HLOOKUP(I$4,DContriORI!$B$151:$ZZ$191,MensualHistórica_original!$A33,FALSE)*HLOOKUP(EDATE(MensualHistórica_original!I$4,-12),DContriORI!$B$85:$ZZ$148,MensualHistórica_original!$A33,FALSE)/100</f>
        <v>-2.3664448205186775E-2</v>
      </c>
      <c r="J33" s="45">
        <f ca="1">HLOOKUP(J$4,DContriORI!$B$151:$ZZ$191,MensualHistórica_original!$A33,FALSE)*HLOOKUP(EDATE(MensualHistórica_original!J$4,-12),DContriORI!$B$85:$ZZ$148,MensualHistórica_original!$A33,FALSE)/100</f>
        <v>-0.10833413555315601</v>
      </c>
      <c r="K33" s="45">
        <f ca="1">HLOOKUP(K$4,DContriORI!$B$151:$ZZ$191,MensualHistórica_original!$A33,FALSE)*HLOOKUP(EDATE(MensualHistórica_original!K$4,-12),DContriORI!$B$85:$ZZ$148,MensualHistórica_original!$A33,FALSE)/100</f>
        <v>-3.767172648525402E-2</v>
      </c>
      <c r="L33" s="45">
        <f ca="1">HLOOKUP(L$4,DContriORI!$B$151:$ZZ$191,MensualHistórica_original!$A33,FALSE)*HLOOKUP(EDATE(MensualHistórica_original!L$4,-12),DContriORI!$B$85:$ZZ$148,MensualHistórica_original!$A33,FALSE)/100</f>
        <v>-3.1989582544291371E-2</v>
      </c>
      <c r="M33" s="45">
        <f ca="1">HLOOKUP(M$4,DContriORI!$B$151:$ZZ$191,MensualHistórica_original!$A33,FALSE)*HLOOKUP(EDATE(MensualHistórica_original!M$4,-12),DContriORI!$B$85:$ZZ$148,MensualHistórica_original!$A33,FALSE)/100</f>
        <v>-9.6247936820985369E-2</v>
      </c>
      <c r="N33" s="21">
        <f ca="1">HLOOKUP(N$4,DContriORI!$B$151:$ZZ$191,MensualHistórica_original!$A33,FALSE)*HLOOKUP(EDATE(MensualHistórica_original!N$4,-12),DContriORI!$B$85:$ZZ$148,MensualHistórica_original!$A33,FALSE)/100</f>
        <v>-5.4318055581889242E-2</v>
      </c>
      <c r="O33" s="45">
        <f ca="1">HLOOKUP(O$4,DContriORI!$B$151:$ZZ$191,MensualHistórica_original!$A33,FALSE)*HLOOKUP(EDATE(MensualHistórica_original!O$4,-12),DContriORI!$B$85:$ZZ$148,MensualHistórica_original!$A33,FALSE)/100</f>
        <v>-2.0884212174576935</v>
      </c>
      <c r="CE33" s="1">
        <v>42736</v>
      </c>
    </row>
    <row r="34" spans="1:83" x14ac:dyDescent="0.25">
      <c r="A34">
        <v>28</v>
      </c>
      <c r="B34" s="8" t="s">
        <v>21</v>
      </c>
      <c r="C34" s="44">
        <f ca="1">HLOOKUP(C$4,DContriORI!$B$151:$ZZ$191,MensualHistórica_original!$A34,FALSE)*HLOOKUP(EDATE(MensualHistórica_original!C$4,-12),DContriORI!$B$85:$ZZ$148,MensualHistórica_original!$A34,FALSE)/100</f>
        <v>2.7373675855811515E-2</v>
      </c>
      <c r="D34" s="44">
        <f ca="1">HLOOKUP(D$4,DContriORI!$B$151:$ZZ$191,MensualHistórica_original!$A34,FALSE)*HLOOKUP(EDATE(MensualHistórica_original!D$4,-12),DContriORI!$B$85:$ZZ$148,MensualHistórica_original!$A34,FALSE)/100</f>
        <v>3.7764143216520746E-2</v>
      </c>
      <c r="E34" s="44">
        <f ca="1">HLOOKUP(E$4,DContriORI!$B$151:$ZZ$191,MensualHistórica_original!$A34,FALSE)*HLOOKUP(EDATE(MensualHistórica_original!E$4,-12),DContriORI!$B$85:$ZZ$148,MensualHistórica_original!$A34,FALSE)/100</f>
        <v>3.5355044791522308E-2</v>
      </c>
      <c r="F34" s="44">
        <f ca="1">HLOOKUP(F$4,DContriORI!$B$151:$ZZ$191,MensualHistórica_original!$A34,FALSE)*HLOOKUP(EDATE(MensualHistórica_original!F$4,-12),DContriORI!$B$85:$ZZ$148,MensualHistórica_original!$A34,FALSE)/100</f>
        <v>-4.5892844719378482E-4</v>
      </c>
      <c r="G34" s="44">
        <f ca="1">HLOOKUP(G$4,DContriORI!$B$151:$ZZ$191,MensualHistórica_original!$A34,FALSE)*HLOOKUP(EDATE(MensualHistórica_original!G$4,-12),DContriORI!$B$85:$ZZ$148,MensualHistórica_original!$A34,FALSE)/100</f>
        <v>1.7634630246480921E-2</v>
      </c>
      <c r="H34" s="44">
        <f ca="1">HLOOKUP(H$4,DContriORI!$B$151:$ZZ$191,MensualHistórica_original!$A34,FALSE)*HLOOKUP(EDATE(MensualHistórica_original!H$4,-12),DContriORI!$B$85:$ZZ$148,MensualHistórica_original!$A34,FALSE)/100</f>
        <v>-2.0828095753763869E-3</v>
      </c>
      <c r="I34" s="44">
        <f ca="1">HLOOKUP(I$4,DContriORI!$B$151:$ZZ$191,MensualHistórica_original!$A34,FALSE)*HLOOKUP(EDATE(MensualHistórica_original!I$4,-12),DContriORI!$B$85:$ZZ$148,MensualHistórica_original!$A34,FALSE)/100</f>
        <v>-2.3120673919562674E-2</v>
      </c>
      <c r="J34" s="44">
        <f ca="1">HLOOKUP(J$4,DContriORI!$B$151:$ZZ$191,MensualHistórica_original!$A34,FALSE)*HLOOKUP(EDATE(MensualHistórica_original!J$4,-12),DContriORI!$B$85:$ZZ$148,MensualHistórica_original!$A34,FALSE)/100</f>
        <v>-1.1750663915779405E-2</v>
      </c>
      <c r="K34" s="44">
        <f ca="1">HLOOKUP(K$4,DContriORI!$B$151:$ZZ$191,MensualHistórica_original!$A34,FALSE)*HLOOKUP(EDATE(MensualHistórica_original!K$4,-12),DContriORI!$B$85:$ZZ$148,MensualHistórica_original!$A34,FALSE)/100</f>
        <v>-1.8603592465784399E-2</v>
      </c>
      <c r="L34" s="44">
        <f ca="1">HLOOKUP(L$4,DContriORI!$B$151:$ZZ$191,MensualHistórica_original!$A34,FALSE)*HLOOKUP(EDATE(MensualHistórica_original!L$4,-12),DContriORI!$B$85:$ZZ$148,MensualHistórica_original!$A34,FALSE)/100</f>
        <v>-4.7263548994284817E-3</v>
      </c>
      <c r="M34" s="44">
        <f ca="1">HLOOKUP(M$4,DContriORI!$B$151:$ZZ$191,MensualHistórica_original!$A34,FALSE)*HLOOKUP(EDATE(MensualHistórica_original!M$4,-12),DContriORI!$B$85:$ZZ$148,MensualHistórica_original!$A34,FALSE)/100</f>
        <v>-6.4841147568148027E-3</v>
      </c>
      <c r="N34" s="20">
        <f ca="1">HLOOKUP(N$4,DContriORI!$B$151:$ZZ$191,MensualHistórica_original!$A34,FALSE)*HLOOKUP(EDATE(MensualHistórica_original!N$4,-12),DContriORI!$B$85:$ZZ$148,MensualHistórica_original!$A34,FALSE)/100</f>
        <v>-7.2876755220412717E-2</v>
      </c>
      <c r="O34" s="44">
        <f ca="1">HLOOKUP(O$4,DContriORI!$B$151:$ZZ$191,MensualHistórica_original!$A34,FALSE)*HLOOKUP(EDATE(MensualHistórica_original!O$4,-12),DContriORI!$B$85:$ZZ$148,MensualHistórica_original!$A34,FALSE)/100</f>
        <v>-0.45667059768730023</v>
      </c>
      <c r="CE34" s="1">
        <v>42767</v>
      </c>
    </row>
    <row r="35" spans="1:83" x14ac:dyDescent="0.25">
      <c r="A35">
        <v>29</v>
      </c>
      <c r="B35" s="9" t="s">
        <v>22</v>
      </c>
      <c r="C35" s="45">
        <f ca="1">HLOOKUP(C$4,DContriORI!$B$151:$ZZ$191,MensualHistórica_original!$A35,FALSE)*HLOOKUP(EDATE(MensualHistórica_original!C$4,-12),DContriORI!$B$85:$ZZ$148,MensualHistórica_original!$A35,FALSE)/100</f>
        <v>-0.50315196095092152</v>
      </c>
      <c r="D35" s="45">
        <f ca="1">HLOOKUP(D$4,DContriORI!$B$151:$ZZ$191,MensualHistórica_original!$A35,FALSE)*HLOOKUP(EDATE(MensualHistórica_original!D$4,-12),DContriORI!$B$85:$ZZ$148,MensualHistórica_original!$A35,FALSE)/100</f>
        <v>-0.2827103626858089</v>
      </c>
      <c r="E35" s="45">
        <f ca="1">HLOOKUP(E$4,DContriORI!$B$151:$ZZ$191,MensualHistórica_original!$A35,FALSE)*HLOOKUP(EDATE(MensualHistórica_original!E$4,-12),DContriORI!$B$85:$ZZ$148,MensualHistórica_original!$A35,FALSE)/100</f>
        <v>-0.58567011828490367</v>
      </c>
      <c r="F35" s="45">
        <f ca="1">HLOOKUP(F$4,DContriORI!$B$151:$ZZ$191,MensualHistórica_original!$A35,FALSE)*HLOOKUP(EDATE(MensualHistórica_original!F$4,-12),DContriORI!$B$85:$ZZ$148,MensualHistórica_original!$A35,FALSE)/100</f>
        <v>0.18520399601162871</v>
      </c>
      <c r="G35" s="45">
        <f ca="1">HLOOKUP(G$4,DContriORI!$B$151:$ZZ$191,MensualHistórica_original!$A35,FALSE)*HLOOKUP(EDATE(MensualHistórica_original!G$4,-12),DContriORI!$B$85:$ZZ$148,MensualHistórica_original!$A35,FALSE)/100</f>
        <v>0.65498340536070543</v>
      </c>
      <c r="H35" s="45">
        <f ca="1">HLOOKUP(H$4,DContriORI!$B$151:$ZZ$191,MensualHistórica_original!$A35,FALSE)*HLOOKUP(EDATE(MensualHistórica_original!H$4,-12),DContriORI!$B$85:$ZZ$148,MensualHistórica_original!$A35,FALSE)/100</f>
        <v>0.80916302169864163</v>
      </c>
      <c r="I35" s="45">
        <f ca="1">HLOOKUP(I$4,DContriORI!$B$151:$ZZ$191,MensualHistórica_original!$A35,FALSE)*HLOOKUP(EDATE(MensualHistórica_original!I$4,-12),DContriORI!$B$85:$ZZ$148,MensualHistórica_original!$A35,FALSE)/100</f>
        <v>0.26554067243308888</v>
      </c>
      <c r="J35" s="45">
        <f ca="1">HLOOKUP(J$4,DContriORI!$B$151:$ZZ$191,MensualHistórica_original!$A35,FALSE)*HLOOKUP(EDATE(MensualHistórica_original!J$4,-12),DContriORI!$B$85:$ZZ$148,MensualHistórica_original!$A35,FALSE)/100</f>
        <v>0.34255912989611709</v>
      </c>
      <c r="K35" s="45">
        <f ca="1">HLOOKUP(K$4,DContriORI!$B$151:$ZZ$191,MensualHistórica_original!$A35,FALSE)*HLOOKUP(EDATE(MensualHistórica_original!K$4,-12),DContriORI!$B$85:$ZZ$148,MensualHistórica_original!$A35,FALSE)/100</f>
        <v>0.66413382095332896</v>
      </c>
      <c r="L35" s="45">
        <f ca="1">HLOOKUP(L$4,DContriORI!$B$151:$ZZ$191,MensualHistórica_original!$A35,FALSE)*HLOOKUP(EDATE(MensualHistórica_original!L$4,-12),DContriORI!$B$85:$ZZ$148,MensualHistórica_original!$A35,FALSE)/100</f>
        <v>1.1657295536019654</v>
      </c>
      <c r="M35" s="45">
        <f ca="1">HLOOKUP(M$4,DContriORI!$B$151:$ZZ$191,MensualHistórica_original!$A35,FALSE)*HLOOKUP(EDATE(MensualHistórica_original!M$4,-12),DContriORI!$B$85:$ZZ$148,MensualHistórica_original!$A35,FALSE)/100</f>
        <v>2.0909190746756772</v>
      </c>
      <c r="N35" s="21">
        <f ca="1">HLOOKUP(N$4,DContriORI!$B$151:$ZZ$191,MensualHistórica_original!$A35,FALSE)*HLOOKUP(EDATE(MensualHistórica_original!N$4,-12),DContriORI!$B$85:$ZZ$148,MensualHistórica_original!$A35,FALSE)/100</f>
        <v>1.6020842988389106</v>
      </c>
      <c r="O35" s="45">
        <f ca="1">HLOOKUP(O$4,DContriORI!$B$151:$ZZ$191,MensualHistórica_original!$A35,FALSE)*HLOOKUP(EDATE(MensualHistórica_original!O$4,-12),DContriORI!$B$85:$ZZ$148,MensualHistórica_original!$A35,FALSE)/100</f>
        <v>-4.3857057750874224</v>
      </c>
      <c r="CE35" s="1">
        <v>42795</v>
      </c>
    </row>
    <row r="36" spans="1:83" x14ac:dyDescent="0.25">
      <c r="A36">
        <v>30</v>
      </c>
      <c r="B36" s="8" t="s">
        <v>23</v>
      </c>
      <c r="C36" s="44">
        <f ca="1">HLOOKUP(C$4,DContriORI!$B$151:$ZZ$191,MensualHistórica_original!$A36,FALSE)*HLOOKUP(EDATE(MensualHistórica_original!C$4,-12),DContriORI!$B$85:$ZZ$148,MensualHistórica_original!$A36,FALSE)/100</f>
        <v>9.8981575002172195E-2</v>
      </c>
      <c r="D36" s="44">
        <f ca="1">HLOOKUP(D$4,DContriORI!$B$151:$ZZ$191,MensualHistórica_original!$A36,FALSE)*HLOOKUP(EDATE(MensualHistórica_original!D$4,-12),DContriORI!$B$85:$ZZ$148,MensualHistórica_original!$A36,FALSE)/100</f>
        <v>1.9803306722449718E-2</v>
      </c>
      <c r="E36" s="44">
        <f ca="1">HLOOKUP(E$4,DContriORI!$B$151:$ZZ$191,MensualHistórica_original!$A36,FALSE)*HLOOKUP(EDATE(MensualHistórica_original!E$4,-12),DContriORI!$B$85:$ZZ$148,MensualHistórica_original!$A36,FALSE)/100</f>
        <v>0.23711738756148454</v>
      </c>
      <c r="F36" s="44">
        <f ca="1">HLOOKUP(F$4,DContriORI!$B$151:$ZZ$191,MensualHistórica_original!$A36,FALSE)*HLOOKUP(EDATE(MensualHistórica_original!F$4,-12),DContriORI!$B$85:$ZZ$148,MensualHistórica_original!$A36,FALSE)/100</f>
        <v>-0.45664075755174693</v>
      </c>
      <c r="G36" s="44">
        <f ca="1">HLOOKUP(G$4,DContriORI!$B$151:$ZZ$191,MensualHistórica_original!$A36,FALSE)*HLOOKUP(EDATE(MensualHistórica_original!G$4,-12),DContriORI!$B$85:$ZZ$148,MensualHistórica_original!$A36,FALSE)/100</f>
        <v>-0.24608823430450019</v>
      </c>
      <c r="H36" s="44">
        <f ca="1">HLOOKUP(H$4,DContriORI!$B$151:$ZZ$191,MensualHistórica_original!$A36,FALSE)*HLOOKUP(EDATE(MensualHistórica_original!H$4,-12),DContriORI!$B$85:$ZZ$148,MensualHistórica_original!$A36,FALSE)/100</f>
        <v>-0.24898999001519223</v>
      </c>
      <c r="I36" s="44">
        <f ca="1">HLOOKUP(I$4,DContriORI!$B$151:$ZZ$191,MensualHistórica_original!$A36,FALSE)*HLOOKUP(EDATE(MensualHistórica_original!I$4,-12),DContriORI!$B$85:$ZZ$148,MensualHistórica_original!$A36,FALSE)/100</f>
        <v>-0.25192723958213309</v>
      </c>
      <c r="J36" s="44">
        <f ca="1">HLOOKUP(J$4,DContriORI!$B$151:$ZZ$191,MensualHistórica_original!$A36,FALSE)*HLOOKUP(EDATE(MensualHistórica_original!J$4,-12),DContriORI!$B$85:$ZZ$148,MensualHistórica_original!$A36,FALSE)/100</f>
        <v>-0.29944564322402639</v>
      </c>
      <c r="K36" s="44">
        <f ca="1">HLOOKUP(K$4,DContriORI!$B$151:$ZZ$191,MensualHistórica_original!$A36,FALSE)*HLOOKUP(EDATE(MensualHistórica_original!K$4,-12),DContriORI!$B$85:$ZZ$148,MensualHistórica_original!$A36,FALSE)/100</f>
        <v>-0.17183568716229658</v>
      </c>
      <c r="L36" s="44">
        <f ca="1">HLOOKUP(L$4,DContriORI!$B$151:$ZZ$191,MensualHistórica_original!$A36,FALSE)*HLOOKUP(EDATE(MensualHistórica_original!L$4,-12),DContriORI!$B$85:$ZZ$148,MensualHistórica_original!$A36,FALSE)/100</f>
        <v>-0.27247771579544883</v>
      </c>
      <c r="M36" s="44">
        <f ca="1">HLOOKUP(M$4,DContriORI!$B$151:$ZZ$191,MensualHistórica_original!$A36,FALSE)*HLOOKUP(EDATE(MensualHistórica_original!M$4,-12),DContriORI!$B$85:$ZZ$148,MensualHistórica_original!$A36,FALSE)/100</f>
        <v>-0.34722373804514645</v>
      </c>
      <c r="N36" s="20">
        <f ca="1">HLOOKUP(N$4,DContriORI!$B$151:$ZZ$191,MensualHistórica_original!$A36,FALSE)*HLOOKUP(EDATE(MensualHistórica_original!N$4,-12),DContriORI!$B$85:$ZZ$148,MensualHistórica_original!$A36,FALSE)/100</f>
        <v>-0.32051277379667953</v>
      </c>
      <c r="O36" s="44">
        <f ca="1">HLOOKUP(O$4,DContriORI!$B$151:$ZZ$191,MensualHistórica_original!$A36,FALSE)*HLOOKUP(EDATE(MensualHistórica_original!O$4,-12),DContriORI!$B$85:$ZZ$148,MensualHistórica_original!$A36,FALSE)/100</f>
        <v>-7.2653094929420732</v>
      </c>
      <c r="CE36" s="1">
        <v>42826</v>
      </c>
    </row>
    <row r="37" spans="1:83" x14ac:dyDescent="0.25">
      <c r="A37">
        <v>31</v>
      </c>
      <c r="B37" s="9" t="s">
        <v>24</v>
      </c>
      <c r="C37" s="45">
        <f ca="1">HLOOKUP(C$4,DContriORI!$B$151:$ZZ$191,MensualHistórica_original!$A37,FALSE)*HLOOKUP(EDATE(MensualHistórica_original!C$4,-12),DContriORI!$B$85:$ZZ$148,MensualHistórica_original!$A37,FALSE)/100</f>
        <v>9.7399644160142781E-2</v>
      </c>
      <c r="D37" s="45">
        <f ca="1">HLOOKUP(D$4,DContriORI!$B$151:$ZZ$191,MensualHistórica_original!$A37,FALSE)*HLOOKUP(EDATE(MensualHistórica_original!D$4,-12),DContriORI!$B$85:$ZZ$148,MensualHistórica_original!$A37,FALSE)/100</f>
        <v>8.8874913281118129E-2</v>
      </c>
      <c r="E37" s="45">
        <f ca="1">HLOOKUP(E$4,DContriORI!$B$151:$ZZ$191,MensualHistórica_original!$A37,FALSE)*HLOOKUP(EDATE(MensualHistórica_original!E$4,-12),DContriORI!$B$85:$ZZ$148,MensualHistórica_original!$A37,FALSE)/100</f>
        <v>0.18612342284096098</v>
      </c>
      <c r="F37" s="45">
        <f ca="1">HLOOKUP(F$4,DContriORI!$B$151:$ZZ$191,MensualHistórica_original!$A37,FALSE)*HLOOKUP(EDATE(MensualHistórica_original!F$4,-12),DContriORI!$B$85:$ZZ$148,MensualHistórica_original!$A37,FALSE)/100</f>
        <v>-9.4600394052488448E-2</v>
      </c>
      <c r="G37" s="45">
        <f ca="1">HLOOKUP(G$4,DContriORI!$B$151:$ZZ$191,MensualHistórica_original!$A37,FALSE)*HLOOKUP(EDATE(MensualHistórica_original!G$4,-12),DContriORI!$B$85:$ZZ$148,MensualHistórica_original!$A37,FALSE)/100</f>
        <v>-0.14513925244999101</v>
      </c>
      <c r="H37" s="45">
        <f ca="1">HLOOKUP(H$4,DContriORI!$B$151:$ZZ$191,MensualHistórica_original!$A37,FALSE)*HLOOKUP(EDATE(MensualHistórica_original!H$4,-12),DContriORI!$B$85:$ZZ$148,MensualHistórica_original!$A37,FALSE)/100</f>
        <v>-5.64612342292534E-2</v>
      </c>
      <c r="I37" s="45">
        <f ca="1">HLOOKUP(I$4,DContriORI!$B$151:$ZZ$191,MensualHistórica_original!$A37,FALSE)*HLOOKUP(EDATE(MensualHistórica_original!I$4,-12),DContriORI!$B$85:$ZZ$148,MensualHistórica_original!$A37,FALSE)/100</f>
        <v>-5.6986733265725266E-2</v>
      </c>
      <c r="J37" s="45">
        <f ca="1">HLOOKUP(J$4,DContriORI!$B$151:$ZZ$191,MensualHistórica_original!$A37,FALSE)*HLOOKUP(EDATE(MensualHistórica_original!J$4,-12),DContriORI!$B$85:$ZZ$148,MensualHistórica_original!$A37,FALSE)/100</f>
        <v>-6.9469201094048735E-2</v>
      </c>
      <c r="K37" s="45">
        <f ca="1">HLOOKUP(K$4,DContriORI!$B$151:$ZZ$191,MensualHistórica_original!$A37,FALSE)*HLOOKUP(EDATE(MensualHistórica_original!K$4,-12),DContriORI!$B$85:$ZZ$148,MensualHistórica_original!$A37,FALSE)/100</f>
        <v>2.6935667963961032E-2</v>
      </c>
      <c r="L37" s="45">
        <f ca="1">HLOOKUP(L$4,DContriORI!$B$151:$ZZ$191,MensualHistórica_original!$A37,FALSE)*HLOOKUP(EDATE(MensualHistórica_original!L$4,-12),DContriORI!$B$85:$ZZ$148,MensualHistórica_original!$A37,FALSE)/100</f>
        <v>-4.0195609010076787E-2</v>
      </c>
      <c r="M37" s="45">
        <f ca="1">HLOOKUP(M$4,DContriORI!$B$151:$ZZ$191,MensualHistórica_original!$A37,FALSE)*HLOOKUP(EDATE(MensualHistórica_original!M$4,-12),DContriORI!$B$85:$ZZ$148,MensualHistórica_original!$A37,FALSE)/100</f>
        <v>-4.8670166680056866E-2</v>
      </c>
      <c r="N37" s="21">
        <f ca="1">HLOOKUP(N$4,DContriORI!$B$151:$ZZ$191,MensualHistórica_original!$A37,FALSE)*HLOOKUP(EDATE(MensualHistórica_original!N$4,-12),DContriORI!$B$85:$ZZ$148,MensualHistórica_original!$A37,FALSE)/100</f>
        <v>-6.9386734196842798E-2</v>
      </c>
      <c r="O37" s="45">
        <f ca="1">HLOOKUP(O$4,DContriORI!$B$151:$ZZ$191,MensualHistórica_original!$A37,FALSE)*HLOOKUP(EDATE(MensualHistórica_original!O$4,-12),DContriORI!$B$85:$ZZ$148,MensualHistórica_original!$A37,FALSE)/100</f>
        <v>-3.1846046437613627</v>
      </c>
      <c r="CE37" s="1">
        <v>42856</v>
      </c>
    </row>
    <row r="38" spans="1:83" x14ac:dyDescent="0.25">
      <c r="A38">
        <v>32</v>
      </c>
      <c r="B38" s="8" t="s">
        <v>25</v>
      </c>
      <c r="C38" s="44">
        <f ca="1">HLOOKUP(C$4,DContriORI!$B$151:$ZZ$191,MensualHistórica_original!$A38,FALSE)*HLOOKUP(EDATE(MensualHistórica_original!C$4,-12),DContriORI!$B$85:$ZZ$148,MensualHistórica_original!$A38,FALSE)/100</f>
        <v>-7.1701398525903071E-2</v>
      </c>
      <c r="D38" s="44">
        <f ca="1">HLOOKUP(D$4,DContriORI!$B$151:$ZZ$191,MensualHistórica_original!$A38,FALSE)*HLOOKUP(EDATE(MensualHistórica_original!D$4,-12),DContriORI!$B$85:$ZZ$148,MensualHistórica_original!$A38,FALSE)/100</f>
        <v>-0.12341266879249377</v>
      </c>
      <c r="E38" s="44">
        <f ca="1">HLOOKUP(E$4,DContriORI!$B$151:$ZZ$191,MensualHistórica_original!$A38,FALSE)*HLOOKUP(EDATE(MensualHistórica_original!E$4,-12),DContriORI!$B$85:$ZZ$148,MensualHistórica_original!$A38,FALSE)/100</f>
        <v>4.4481915043870952E-2</v>
      </c>
      <c r="F38" s="44">
        <f ca="1">HLOOKUP(F$4,DContriORI!$B$151:$ZZ$191,MensualHistórica_original!$A38,FALSE)*HLOOKUP(EDATE(MensualHistórica_original!F$4,-12),DContriORI!$B$85:$ZZ$148,MensualHistórica_original!$A38,FALSE)/100</f>
        <v>-0.1491141825474751</v>
      </c>
      <c r="G38" s="44">
        <f ca="1">HLOOKUP(G$4,DContriORI!$B$151:$ZZ$191,MensualHistórica_original!$A38,FALSE)*HLOOKUP(EDATE(MensualHistórica_original!G$4,-12),DContriORI!$B$85:$ZZ$148,MensualHistórica_original!$A38,FALSE)/100</f>
        <v>-2.8879844661439207E-2</v>
      </c>
      <c r="H38" s="44">
        <f ca="1">HLOOKUP(H$4,DContriORI!$B$151:$ZZ$191,MensualHistórica_original!$A38,FALSE)*HLOOKUP(EDATE(MensualHistórica_original!H$4,-12),DContriORI!$B$85:$ZZ$148,MensualHistórica_original!$A38,FALSE)/100</f>
        <v>-9.0268534159505852E-4</v>
      </c>
      <c r="I38" s="44">
        <f ca="1">HLOOKUP(I$4,DContriORI!$B$151:$ZZ$191,MensualHistórica_original!$A38,FALSE)*HLOOKUP(EDATE(MensualHistórica_original!I$4,-12),DContriORI!$B$85:$ZZ$148,MensualHistórica_original!$A38,FALSE)/100</f>
        <v>3.4316289319119939E-2</v>
      </c>
      <c r="J38" s="44">
        <f ca="1">HLOOKUP(J$4,DContriORI!$B$151:$ZZ$191,MensualHistórica_original!$A38,FALSE)*HLOOKUP(EDATE(MensualHistórica_original!J$4,-12),DContriORI!$B$85:$ZZ$148,MensualHistórica_original!$A38,FALSE)/100</f>
        <v>-0.12549587238161661</v>
      </c>
      <c r="K38" s="44">
        <f ca="1">HLOOKUP(K$4,DContriORI!$B$151:$ZZ$191,MensualHistórica_original!$A38,FALSE)*HLOOKUP(EDATE(MensualHistórica_original!K$4,-12),DContriORI!$B$85:$ZZ$148,MensualHistórica_original!$A38,FALSE)/100</f>
        <v>-4.8465991645554934E-3</v>
      </c>
      <c r="L38" s="44">
        <f ca="1">HLOOKUP(L$4,DContriORI!$B$151:$ZZ$191,MensualHistórica_original!$A38,FALSE)*HLOOKUP(EDATE(MensualHistórica_original!L$4,-12),DContriORI!$B$85:$ZZ$148,MensualHistórica_original!$A38,FALSE)/100</f>
        <v>-2.9731413852427852E-2</v>
      </c>
      <c r="M38" s="44">
        <f ca="1">HLOOKUP(M$4,DContriORI!$B$151:$ZZ$191,MensualHistórica_original!$A38,FALSE)*HLOOKUP(EDATE(MensualHistórica_original!M$4,-12),DContriORI!$B$85:$ZZ$148,MensualHistórica_original!$A38,FALSE)/100</f>
        <v>3.4628708072190886E-2</v>
      </c>
      <c r="N38" s="20">
        <f ca="1">HLOOKUP(N$4,DContriORI!$B$151:$ZZ$191,MensualHistórica_original!$A38,FALSE)*HLOOKUP(EDATE(MensualHistórica_original!N$4,-12),DContriORI!$B$85:$ZZ$148,MensualHistórica_original!$A38,FALSE)/100</f>
        <v>3.1177260709033008E-2</v>
      </c>
      <c r="O38" s="44">
        <f ca="1">HLOOKUP(O$4,DContriORI!$B$151:$ZZ$191,MensualHistórica_original!$A38,FALSE)*HLOOKUP(EDATE(MensualHistórica_original!O$4,-12),DContriORI!$B$85:$ZZ$148,MensualHistórica_original!$A38,FALSE)/100</f>
        <v>-2.9897333061424134</v>
      </c>
      <c r="CE38" s="1">
        <v>42887</v>
      </c>
    </row>
    <row r="39" spans="1:83" x14ac:dyDescent="0.25">
      <c r="A39">
        <v>33</v>
      </c>
      <c r="B39" s="9" t="s">
        <v>26</v>
      </c>
      <c r="C39" s="45">
        <f ca="1">HLOOKUP(C$4,DContriORI!$B$151:$ZZ$191,MensualHistórica_original!$A39,FALSE)*HLOOKUP(EDATE(MensualHistórica_original!C$4,-12),DContriORI!$B$85:$ZZ$148,MensualHistórica_original!$A39,FALSE)/100</f>
        <v>-0.24294965192959875</v>
      </c>
      <c r="D39" s="45">
        <f ca="1">HLOOKUP(D$4,DContriORI!$B$151:$ZZ$191,MensualHistórica_original!$A39,FALSE)*HLOOKUP(EDATE(MensualHistórica_original!D$4,-12),DContriORI!$B$85:$ZZ$148,MensualHistórica_original!$A39,FALSE)/100</f>
        <v>-4.4724262900234076E-2</v>
      </c>
      <c r="E39" s="45">
        <f ca="1">HLOOKUP(E$4,DContriORI!$B$151:$ZZ$191,MensualHistórica_original!$A39,FALSE)*HLOOKUP(EDATE(MensualHistórica_original!E$4,-12),DContriORI!$B$85:$ZZ$148,MensualHistórica_original!$A39,FALSE)/100</f>
        <v>-3.0419514555928787E-4</v>
      </c>
      <c r="F39" s="45">
        <f ca="1">HLOOKUP(F$4,DContriORI!$B$151:$ZZ$191,MensualHistórica_original!$A39,FALSE)*HLOOKUP(EDATE(MensualHistórica_original!F$4,-12),DContriORI!$B$85:$ZZ$148,MensualHistórica_original!$A39,FALSE)/100</f>
        <v>-0.18339341543600141</v>
      </c>
      <c r="G39" s="45">
        <f ca="1">HLOOKUP(G$4,DContriORI!$B$151:$ZZ$191,MensualHistórica_original!$A39,FALSE)*HLOOKUP(EDATE(MensualHistórica_original!G$4,-12),DContriORI!$B$85:$ZZ$148,MensualHistórica_original!$A39,FALSE)/100</f>
        <v>-0.24604330517887285</v>
      </c>
      <c r="H39" s="45">
        <f ca="1">HLOOKUP(H$4,DContriORI!$B$151:$ZZ$191,MensualHistórica_original!$A39,FALSE)*HLOOKUP(EDATE(MensualHistórica_original!H$4,-12),DContriORI!$B$85:$ZZ$148,MensualHistórica_original!$A39,FALSE)/100</f>
        <v>0.28299580691336401</v>
      </c>
      <c r="I39" s="45">
        <f ca="1">HLOOKUP(I$4,DContriORI!$B$151:$ZZ$191,MensualHistórica_original!$A39,FALSE)*HLOOKUP(EDATE(MensualHistórica_original!I$4,-12),DContriORI!$B$85:$ZZ$148,MensualHistórica_original!$A39,FALSE)/100</f>
        <v>0.13057974145784507</v>
      </c>
      <c r="J39" s="45">
        <f ca="1">HLOOKUP(J$4,DContriORI!$B$151:$ZZ$191,MensualHistórica_original!$A39,FALSE)*HLOOKUP(EDATE(MensualHistórica_original!J$4,-12),DContriORI!$B$85:$ZZ$148,MensualHistórica_original!$A39,FALSE)/100</f>
        <v>0.15852264591024867</v>
      </c>
      <c r="K39" s="45">
        <f ca="1">HLOOKUP(K$4,DContriORI!$B$151:$ZZ$191,MensualHistórica_original!$A39,FALSE)*HLOOKUP(EDATE(MensualHistórica_original!K$4,-12),DContriORI!$B$85:$ZZ$148,MensualHistórica_original!$A39,FALSE)/100</f>
        <v>8.4043271579592793E-2</v>
      </c>
      <c r="L39" s="45">
        <f ca="1">HLOOKUP(L$4,DContriORI!$B$151:$ZZ$191,MensualHistórica_original!$A39,FALSE)*HLOOKUP(EDATE(MensualHistórica_original!L$4,-12),DContriORI!$B$85:$ZZ$148,MensualHistórica_original!$A39,FALSE)/100</f>
        <v>-0.29626344613409938</v>
      </c>
      <c r="M39" s="45">
        <f ca="1">HLOOKUP(M$4,DContriORI!$B$151:$ZZ$191,MensualHistórica_original!$A39,FALSE)*HLOOKUP(EDATE(MensualHistórica_original!M$4,-12),DContriORI!$B$85:$ZZ$148,MensualHistórica_original!$A39,FALSE)/100</f>
        <v>-0.38961157599609791</v>
      </c>
      <c r="N39" s="21">
        <f ca="1">HLOOKUP(N$4,DContriORI!$B$151:$ZZ$191,MensualHistórica_original!$A39,FALSE)*HLOOKUP(EDATE(MensualHistórica_original!N$4,-12),DContriORI!$B$85:$ZZ$148,MensualHistórica_original!$A39,FALSE)/100</f>
        <v>2.4347238241126071E-2</v>
      </c>
      <c r="O39" s="45">
        <f ca="1">HLOOKUP(O$4,DContriORI!$B$151:$ZZ$191,MensualHistórica_original!$A39,FALSE)*HLOOKUP(EDATE(MensualHistórica_original!O$4,-12),DContriORI!$B$85:$ZZ$148,MensualHistórica_original!$A39,FALSE)/100</f>
        <v>-5.3104729933535255</v>
      </c>
      <c r="CE39" s="1">
        <v>42917</v>
      </c>
    </row>
    <row r="40" spans="1:83" x14ac:dyDescent="0.25">
      <c r="A40">
        <v>34</v>
      </c>
      <c r="B40" s="8" t="s">
        <v>27</v>
      </c>
      <c r="C40" s="44">
        <f ca="1">HLOOKUP(C$4,DContriORI!$B$151:$ZZ$191,MensualHistórica_original!$A40,FALSE)*HLOOKUP(EDATE(MensualHistórica_original!C$4,-12),DContriORI!$B$85:$ZZ$148,MensualHistórica_original!$A40,FALSE)/100</f>
        <v>-0.12246309794271555</v>
      </c>
      <c r="D40" s="44">
        <f ca="1">HLOOKUP(D$4,DContriORI!$B$151:$ZZ$191,MensualHistórica_original!$A40,FALSE)*HLOOKUP(EDATE(MensualHistórica_original!D$4,-12),DContriORI!$B$85:$ZZ$148,MensualHistórica_original!$A40,FALSE)/100</f>
        <v>6.1285836897240688E-2</v>
      </c>
      <c r="E40" s="44">
        <f ca="1">HLOOKUP(E$4,DContriORI!$B$151:$ZZ$191,MensualHistórica_original!$A40,FALSE)*HLOOKUP(EDATE(MensualHistórica_original!E$4,-12),DContriORI!$B$85:$ZZ$148,MensualHistórica_original!$A40,FALSE)/100</f>
        <v>9.2627774249347428E-2</v>
      </c>
      <c r="F40" s="44">
        <f ca="1">HLOOKUP(F$4,DContriORI!$B$151:$ZZ$191,MensualHistórica_original!$A40,FALSE)*HLOOKUP(EDATE(MensualHistórica_original!F$4,-12),DContriORI!$B$85:$ZZ$148,MensualHistórica_original!$A40,FALSE)/100</f>
        <v>-0.1864565498373251</v>
      </c>
      <c r="G40" s="44">
        <f ca="1">HLOOKUP(G$4,DContriORI!$B$151:$ZZ$191,MensualHistórica_original!$A40,FALSE)*HLOOKUP(EDATE(MensualHistórica_original!G$4,-12),DContriORI!$B$85:$ZZ$148,MensualHistórica_original!$A40,FALSE)/100</f>
        <v>-0.17052427242051985</v>
      </c>
      <c r="H40" s="44">
        <f ca="1">HLOOKUP(H$4,DContriORI!$B$151:$ZZ$191,MensualHistórica_original!$A40,FALSE)*HLOOKUP(EDATE(MensualHistórica_original!H$4,-12),DContriORI!$B$85:$ZZ$148,MensualHistórica_original!$A40,FALSE)/100</f>
        <v>-0.1514836003102655</v>
      </c>
      <c r="I40" s="44">
        <f ca="1">HLOOKUP(I$4,DContriORI!$B$151:$ZZ$191,MensualHistórica_original!$A40,FALSE)*HLOOKUP(EDATE(MensualHistórica_original!I$4,-12),DContriORI!$B$85:$ZZ$148,MensualHistórica_original!$A40,FALSE)/100</f>
        <v>-0.18248957210894517</v>
      </c>
      <c r="J40" s="44">
        <f ca="1">HLOOKUP(J$4,DContriORI!$B$151:$ZZ$191,MensualHistórica_original!$A40,FALSE)*HLOOKUP(EDATE(MensualHistórica_original!J$4,-12),DContriORI!$B$85:$ZZ$148,MensualHistórica_original!$A40,FALSE)/100</f>
        <v>-0.25109669098676007</v>
      </c>
      <c r="K40" s="44">
        <f ca="1">HLOOKUP(K$4,DContriORI!$B$151:$ZZ$191,MensualHistórica_original!$A40,FALSE)*HLOOKUP(EDATE(MensualHistórica_original!K$4,-12),DContriORI!$B$85:$ZZ$148,MensualHistórica_original!$A40,FALSE)/100</f>
        <v>-0.17035379823322805</v>
      </c>
      <c r="L40" s="44">
        <f ca="1">HLOOKUP(L$4,DContriORI!$B$151:$ZZ$191,MensualHistórica_original!$A40,FALSE)*HLOOKUP(EDATE(MensualHistórica_original!L$4,-12),DContriORI!$B$85:$ZZ$148,MensualHistórica_original!$A40,FALSE)/100</f>
        <v>-4.6765092935199551E-2</v>
      </c>
      <c r="M40" s="44">
        <f ca="1">HLOOKUP(M$4,DContriORI!$B$151:$ZZ$191,MensualHistórica_original!$A40,FALSE)*HLOOKUP(EDATE(MensualHistórica_original!M$4,-12),DContriORI!$B$85:$ZZ$148,MensualHistórica_original!$A40,FALSE)/100</f>
        <v>-0.18994289304448844</v>
      </c>
      <c r="N40" s="20">
        <f ca="1">HLOOKUP(N$4,DContriORI!$B$151:$ZZ$191,MensualHistórica_original!$A40,FALSE)*HLOOKUP(EDATE(MensualHistórica_original!N$4,-12),DContriORI!$B$85:$ZZ$148,MensualHistórica_original!$A40,FALSE)/100</f>
        <v>-6.2534006228937636E-2</v>
      </c>
      <c r="O40" s="44">
        <f ca="1">HLOOKUP(O$4,DContriORI!$B$151:$ZZ$191,MensualHistórica_original!$A40,FALSE)*HLOOKUP(EDATE(MensualHistórica_original!O$4,-12),DContriORI!$B$85:$ZZ$148,MensualHistórica_original!$A40,FALSE)/100</f>
        <v>-3.1711775975153809</v>
      </c>
      <c r="CE40" s="1">
        <v>42948</v>
      </c>
    </row>
    <row r="41" spans="1:83" x14ac:dyDescent="0.25">
      <c r="A41">
        <v>35</v>
      </c>
      <c r="B41" s="9" t="s">
        <v>28</v>
      </c>
      <c r="C41" s="45">
        <f ca="1">HLOOKUP(C$4,DContriORI!$B$151:$ZZ$191,MensualHistórica_original!$A41,FALSE)*HLOOKUP(EDATE(MensualHistórica_original!C$4,-12),DContriORI!$B$85:$ZZ$148,MensualHistórica_original!$A41,FALSE)/100</f>
        <v>-0.24867777902754337</v>
      </c>
      <c r="D41" s="45">
        <f ca="1">HLOOKUP(D$4,DContriORI!$B$151:$ZZ$191,MensualHistórica_original!$A41,FALSE)*HLOOKUP(EDATE(MensualHistórica_original!D$4,-12),DContriORI!$B$85:$ZZ$148,MensualHistórica_original!$A41,FALSE)/100</f>
        <v>-1.6630093957296782E-2</v>
      </c>
      <c r="E41" s="45">
        <f ca="1">HLOOKUP(E$4,DContriORI!$B$151:$ZZ$191,MensualHistórica_original!$A41,FALSE)*HLOOKUP(EDATE(MensualHistórica_original!E$4,-12),DContriORI!$B$85:$ZZ$148,MensualHistórica_original!$A41,FALSE)/100</f>
        <v>7.4759844068658821E-2</v>
      </c>
      <c r="F41" s="45">
        <f ca="1">HLOOKUP(F$4,DContriORI!$B$151:$ZZ$191,MensualHistórica_original!$A41,FALSE)*HLOOKUP(EDATE(MensualHistórica_original!F$4,-12),DContriORI!$B$85:$ZZ$148,MensualHistórica_original!$A41,FALSE)/100</f>
        <v>-7.6734441821658769E-2</v>
      </c>
      <c r="G41" s="45">
        <f ca="1">HLOOKUP(G$4,DContriORI!$B$151:$ZZ$191,MensualHistórica_original!$A41,FALSE)*HLOOKUP(EDATE(MensualHistórica_original!G$4,-12),DContriORI!$B$85:$ZZ$148,MensualHistórica_original!$A41,FALSE)/100</f>
        <v>1.766288978044224E-2</v>
      </c>
      <c r="H41" s="45">
        <f ca="1">HLOOKUP(H$4,DContriORI!$B$151:$ZZ$191,MensualHistórica_original!$A41,FALSE)*HLOOKUP(EDATE(MensualHistórica_original!H$4,-12),DContriORI!$B$85:$ZZ$148,MensualHistórica_original!$A41,FALSE)/100</f>
        <v>-4.9758331221414952E-2</v>
      </c>
      <c r="I41" s="45">
        <f ca="1">HLOOKUP(I$4,DContriORI!$B$151:$ZZ$191,MensualHistórica_original!$A41,FALSE)*HLOOKUP(EDATE(MensualHistórica_original!I$4,-12),DContriORI!$B$85:$ZZ$148,MensualHistórica_original!$A41,FALSE)/100</f>
        <v>2.7735034380251027E-2</v>
      </c>
      <c r="J41" s="45">
        <f ca="1">HLOOKUP(J$4,DContriORI!$B$151:$ZZ$191,MensualHistórica_original!$A41,FALSE)*HLOOKUP(EDATE(MensualHistórica_original!J$4,-12),DContriORI!$B$85:$ZZ$148,MensualHistórica_original!$A41,FALSE)/100</f>
        <v>-7.4802521207487413E-2</v>
      </c>
      <c r="K41" s="45">
        <f ca="1">HLOOKUP(K$4,DContriORI!$B$151:$ZZ$191,MensualHistórica_original!$A41,FALSE)*HLOOKUP(EDATE(MensualHistórica_original!K$4,-12),DContriORI!$B$85:$ZZ$148,MensualHistórica_original!$A41,FALSE)/100</f>
        <v>0.18258312706528201</v>
      </c>
      <c r="L41" s="45">
        <f ca="1">HLOOKUP(L$4,DContriORI!$B$151:$ZZ$191,MensualHistórica_original!$A41,FALSE)*HLOOKUP(EDATE(MensualHistórica_original!L$4,-12),DContriORI!$B$85:$ZZ$148,MensualHistórica_original!$A41,FALSE)/100</f>
        <v>0.10300435409282624</v>
      </c>
      <c r="M41" s="45">
        <f ca="1">HLOOKUP(M$4,DContriORI!$B$151:$ZZ$191,MensualHistórica_original!$A41,FALSE)*HLOOKUP(EDATE(MensualHistórica_original!M$4,-12),DContriORI!$B$85:$ZZ$148,MensualHistórica_original!$A41,FALSE)/100</f>
        <v>-0.33545869590813865</v>
      </c>
      <c r="N41" s="21">
        <f ca="1">HLOOKUP(N$4,DContriORI!$B$151:$ZZ$191,MensualHistórica_original!$A41,FALSE)*HLOOKUP(EDATE(MensualHistórica_original!N$4,-12),DContriORI!$B$85:$ZZ$148,MensualHistórica_original!$A41,FALSE)/100</f>
        <v>0.17230212666161218</v>
      </c>
      <c r="O41" s="45">
        <f ca="1">HLOOKUP(O$4,DContriORI!$B$151:$ZZ$191,MensualHistórica_original!$A41,FALSE)*HLOOKUP(EDATE(MensualHistórica_original!O$4,-12),DContriORI!$B$85:$ZZ$148,MensualHistórica_original!$A41,FALSE)/100</f>
        <v>-4.0422771645400006</v>
      </c>
      <c r="CE41" s="1">
        <v>42979</v>
      </c>
    </row>
    <row r="42" spans="1:83" ht="30" x14ac:dyDescent="0.25">
      <c r="A42">
        <v>36</v>
      </c>
      <c r="B42" s="8" t="s">
        <v>52</v>
      </c>
      <c r="C42" s="44">
        <f ca="1">HLOOKUP(C$4,DContriORI!$B$151:$ZZ$191,MensualHistórica_original!$A42,FALSE)*HLOOKUP(EDATE(MensualHistórica_original!C$4,-12),DContriORI!$B$85:$ZZ$148,MensualHistórica_original!$A42,FALSE)/100</f>
        <v>-7.6946766773010314E-3</v>
      </c>
      <c r="D42" s="44">
        <f ca="1">HLOOKUP(D$4,DContriORI!$B$151:$ZZ$191,MensualHistórica_original!$A42,FALSE)*HLOOKUP(EDATE(MensualHistórica_original!D$4,-12),DContriORI!$B$85:$ZZ$148,MensualHistórica_original!$A42,FALSE)/100</f>
        <v>0.49155607701784498</v>
      </c>
      <c r="E42" s="44">
        <f ca="1">HLOOKUP(E$4,DContriORI!$B$151:$ZZ$191,MensualHistórica_original!$A42,FALSE)*HLOOKUP(EDATE(MensualHistórica_original!E$4,-12),DContriORI!$B$85:$ZZ$148,MensualHistórica_original!$A42,FALSE)/100</f>
        <v>0.14996641952026527</v>
      </c>
      <c r="F42" s="44">
        <f ca="1">HLOOKUP(F$4,DContriORI!$B$151:$ZZ$191,MensualHistórica_original!$A42,FALSE)*HLOOKUP(EDATE(MensualHistórica_original!F$4,-12),DContriORI!$B$85:$ZZ$148,MensualHistórica_original!$A42,FALSE)/100</f>
        <v>0.24773032934493108</v>
      </c>
      <c r="G42" s="44">
        <f ca="1">HLOOKUP(G$4,DContriORI!$B$151:$ZZ$191,MensualHistórica_original!$A42,FALSE)*HLOOKUP(EDATE(MensualHistórica_original!G$4,-12),DContriORI!$B$85:$ZZ$148,MensualHistórica_original!$A42,FALSE)/100</f>
        <v>0.40118446583939543</v>
      </c>
      <c r="H42" s="44">
        <f ca="1">HLOOKUP(H$4,DContriORI!$B$151:$ZZ$191,MensualHistórica_original!$A42,FALSE)*HLOOKUP(EDATE(MensualHistórica_original!H$4,-12),DContriORI!$B$85:$ZZ$148,MensualHistórica_original!$A42,FALSE)/100</f>
        <v>0.33452953137970615</v>
      </c>
      <c r="I42" s="44">
        <f ca="1">HLOOKUP(I$4,DContriORI!$B$151:$ZZ$191,MensualHistórica_original!$A42,FALSE)*HLOOKUP(EDATE(MensualHistórica_original!I$4,-12),DContriORI!$B$85:$ZZ$148,MensualHistórica_original!$A42,FALSE)/100</f>
        <v>-0.1962960081653016</v>
      </c>
      <c r="J42" s="44">
        <f ca="1">HLOOKUP(J$4,DContriORI!$B$151:$ZZ$191,MensualHistórica_original!$A42,FALSE)*HLOOKUP(EDATE(MensualHistórica_original!J$4,-12),DContriORI!$B$85:$ZZ$148,MensualHistórica_original!$A42,FALSE)/100</f>
        <v>4.2432471794936956E-2</v>
      </c>
      <c r="K42" s="44">
        <f ca="1">HLOOKUP(K$4,DContriORI!$B$151:$ZZ$191,MensualHistórica_original!$A42,FALSE)*HLOOKUP(EDATE(MensualHistórica_original!K$4,-12),DContriORI!$B$85:$ZZ$148,MensualHistórica_original!$A42,FALSE)/100</f>
        <v>0.61437537797336395</v>
      </c>
      <c r="L42" s="44">
        <f ca="1">HLOOKUP(L$4,DContriORI!$B$151:$ZZ$191,MensualHistórica_original!$A42,FALSE)*HLOOKUP(EDATE(MensualHistórica_original!L$4,-12),DContriORI!$B$85:$ZZ$148,MensualHistórica_original!$A42,FALSE)/100</f>
        <v>0.31922624201255267</v>
      </c>
      <c r="M42" s="44">
        <f ca="1">HLOOKUP(M$4,DContriORI!$B$151:$ZZ$191,MensualHistórica_original!$A42,FALSE)*HLOOKUP(EDATE(MensualHistórica_original!M$4,-12),DContriORI!$B$85:$ZZ$148,MensualHistórica_original!$A42,FALSE)/100</f>
        <v>-8.0228137547346132E-2</v>
      </c>
      <c r="N42" s="20">
        <f ca="1">HLOOKUP(N$4,DContriORI!$B$151:$ZZ$191,MensualHistórica_original!$A42,FALSE)*HLOOKUP(EDATE(MensualHistórica_original!N$4,-12),DContriORI!$B$85:$ZZ$148,MensualHistórica_original!$A42,FALSE)/100</f>
        <v>0.76693564072601217</v>
      </c>
      <c r="O42" s="44">
        <f ca="1">HLOOKUP(O$4,DContriORI!$B$151:$ZZ$191,MensualHistórica_original!$A42,FALSE)*HLOOKUP(EDATE(MensualHistórica_original!O$4,-12),DContriORI!$B$85:$ZZ$148,MensualHistórica_original!$A42,FALSE)/100</f>
        <v>-8.9485337075516007</v>
      </c>
      <c r="CE42" s="1">
        <v>43009</v>
      </c>
    </row>
    <row r="43" spans="1:83" x14ac:dyDescent="0.25">
      <c r="A43">
        <v>37</v>
      </c>
      <c r="B43" s="67" t="s">
        <v>73</v>
      </c>
      <c r="C43" s="45">
        <f ca="1">HLOOKUP(C$4,DContriORI!$B$151:$ZZ$191,MensualHistórica_original!$A43,FALSE)*HLOOKUP(EDATE(MensualHistórica_original!C$4,-12),DContriORI!$B$85:$ZZ$148,MensualHistórica_original!$A43,FALSE)/100</f>
        <v>0.12103815900670552</v>
      </c>
      <c r="D43" s="45">
        <f ca="1">HLOOKUP(D$4,DContriORI!$B$151:$ZZ$191,MensualHistórica_original!$A43,FALSE)*HLOOKUP(EDATE(MensualHistórica_original!D$4,-12),DContriORI!$B$85:$ZZ$148,MensualHistórica_original!$A43,FALSE)/100</f>
        <v>0.32467970769243515</v>
      </c>
      <c r="E43" s="45">
        <f ca="1">HLOOKUP(E$4,DContriORI!$B$151:$ZZ$191,MensualHistórica_original!$A43,FALSE)*HLOOKUP(EDATE(MensualHistórica_original!E$4,-12),DContriORI!$B$85:$ZZ$148,MensualHistórica_original!$A43,FALSE)/100</f>
        <v>0.34186594409178606</v>
      </c>
      <c r="F43" s="45">
        <f ca="1">HLOOKUP(F$4,DContriORI!$B$151:$ZZ$191,MensualHistórica_original!$A43,FALSE)*HLOOKUP(EDATE(MensualHistórica_original!F$4,-12),DContriORI!$B$85:$ZZ$148,MensualHistórica_original!$A43,FALSE)/100</f>
        <v>-1.3729087375525541E-3</v>
      </c>
      <c r="G43" s="45">
        <f ca="1">HLOOKUP(G$4,DContriORI!$B$151:$ZZ$191,MensualHistórica_original!$A43,FALSE)*HLOOKUP(EDATE(MensualHistórica_original!G$4,-12),DContriORI!$B$85:$ZZ$148,MensualHistórica_original!$A43,FALSE)/100</f>
        <v>-3.7201331490038417E-2</v>
      </c>
      <c r="H43" s="45">
        <f ca="1">HLOOKUP(H$4,DContriORI!$B$151:$ZZ$191,MensualHistórica_original!$A43,FALSE)*HLOOKUP(EDATE(MensualHistórica_original!H$4,-12),DContriORI!$B$85:$ZZ$148,MensualHistórica_original!$A43,FALSE)/100</f>
        <v>0.18645240697544302</v>
      </c>
      <c r="I43" s="45">
        <f ca="1">HLOOKUP(I$4,DContriORI!$B$151:$ZZ$191,MensualHistórica_original!$A43,FALSE)*HLOOKUP(EDATE(MensualHistórica_original!I$4,-12),DContriORI!$B$85:$ZZ$148,MensualHistórica_original!$A43,FALSE)/100</f>
        <v>-0.10866543141815532</v>
      </c>
      <c r="J43" s="45">
        <f ca="1">HLOOKUP(J$4,DContriORI!$B$151:$ZZ$191,MensualHistórica_original!$A43,FALSE)*HLOOKUP(EDATE(MensualHistórica_original!J$4,-12),DContriORI!$B$85:$ZZ$148,MensualHistórica_original!$A43,FALSE)/100</f>
        <v>-0.21037059541808151</v>
      </c>
      <c r="K43" s="45">
        <f ca="1">HLOOKUP(K$4,DContriORI!$B$151:$ZZ$191,MensualHistórica_original!$A43,FALSE)*HLOOKUP(EDATE(MensualHistórica_original!K$4,-12),DContriORI!$B$85:$ZZ$148,MensualHistórica_original!$A43,FALSE)/100</f>
        <v>-0.16174444737843044</v>
      </c>
      <c r="L43" s="45">
        <f ca="1">HLOOKUP(L$4,DContriORI!$B$151:$ZZ$191,MensualHistórica_original!$A43,FALSE)*HLOOKUP(EDATE(MensualHistórica_original!L$4,-12),DContriORI!$B$85:$ZZ$148,MensualHistórica_original!$A43,FALSE)/100</f>
        <v>-6.4136224580511755E-2</v>
      </c>
      <c r="M43" s="45">
        <f ca="1">HLOOKUP(M$4,DContriORI!$B$151:$ZZ$191,MensualHistórica_original!$A43,FALSE)*HLOOKUP(EDATE(MensualHistórica_original!M$4,-12),DContriORI!$B$85:$ZZ$148,MensualHistórica_original!$A43,FALSE)/100</f>
        <v>7.0782075353680182E-2</v>
      </c>
      <c r="N43" s="21">
        <f ca="1">HLOOKUP(N$4,DContriORI!$B$151:$ZZ$191,MensualHistórica_original!$A43,FALSE)*HLOOKUP(EDATE(MensualHistórica_original!N$4,-12),DContriORI!$B$85:$ZZ$148,MensualHistórica_original!$A43,FALSE)/100</f>
        <v>-6.5946815293054628E-2</v>
      </c>
      <c r="O43" s="45">
        <f ca="1">HLOOKUP(O$4,DContriORI!$B$151:$ZZ$191,MensualHistórica_original!$A43,FALSE)*HLOOKUP(EDATE(MensualHistórica_original!O$4,-12),DContriORI!$B$85:$ZZ$148,MensualHistórica_original!$A43,FALSE)/100</f>
        <v>-4.1367698844968004</v>
      </c>
      <c r="CE43" s="1">
        <v>43040</v>
      </c>
    </row>
    <row r="44" spans="1:83" x14ac:dyDescent="0.25">
      <c r="A44">
        <v>38</v>
      </c>
      <c r="B44" s="8" t="s">
        <v>31</v>
      </c>
      <c r="C44" s="44">
        <f ca="1">HLOOKUP(C$4,DContriORI!$B$151:$ZZ$191,MensualHistórica_original!$A44,FALSE)*HLOOKUP(EDATE(MensualHistórica_original!C$4,-12),DContriORI!$B$85:$ZZ$148,MensualHistórica_original!$A44,FALSE)/100</f>
        <v>-0.43454177028590174</v>
      </c>
      <c r="D44" s="44">
        <f ca="1">HLOOKUP(D$4,DContriORI!$B$151:$ZZ$191,MensualHistórica_original!$A44,FALSE)*HLOOKUP(EDATE(MensualHistórica_original!D$4,-12),DContriORI!$B$85:$ZZ$148,MensualHistórica_original!$A44,FALSE)/100</f>
        <v>-1.1603230538183318</v>
      </c>
      <c r="E44" s="44">
        <f ca="1">HLOOKUP(E$4,DContriORI!$B$151:$ZZ$191,MensualHistórica_original!$A44,FALSE)*HLOOKUP(EDATE(MensualHistórica_original!E$4,-12),DContriORI!$B$85:$ZZ$148,MensualHistórica_original!$A44,FALSE)/100</f>
        <v>1.1029176861750118</v>
      </c>
      <c r="F44" s="44">
        <f ca="1">HLOOKUP(F$4,DContriORI!$B$151:$ZZ$191,MensualHistórica_original!$A44,FALSE)*HLOOKUP(EDATE(MensualHistórica_original!F$4,-12),DContriORI!$B$85:$ZZ$148,MensualHistórica_original!$A44,FALSE)/100</f>
        <v>-2.1222791903709397</v>
      </c>
      <c r="G44" s="44">
        <f ca="1">HLOOKUP(G$4,DContriORI!$B$151:$ZZ$191,MensualHistórica_original!$A44,FALSE)*HLOOKUP(EDATE(MensualHistórica_original!G$4,-12),DContriORI!$B$85:$ZZ$148,MensualHistórica_original!$A44,FALSE)/100</f>
        <v>-0.18912776295049674</v>
      </c>
      <c r="H44" s="44">
        <f ca="1">HLOOKUP(H$4,DContriORI!$B$151:$ZZ$191,MensualHistórica_original!$A44,FALSE)*HLOOKUP(EDATE(MensualHistórica_original!H$4,-12),DContriORI!$B$85:$ZZ$148,MensualHistórica_original!$A44,FALSE)/100</f>
        <v>-0.82108380407310055</v>
      </c>
      <c r="I44" s="44">
        <f ca="1">HLOOKUP(I$4,DContriORI!$B$151:$ZZ$191,MensualHistórica_original!$A44,FALSE)*HLOOKUP(EDATE(MensualHistórica_original!I$4,-12),DContriORI!$B$85:$ZZ$148,MensualHistórica_original!$A44,FALSE)/100</f>
        <v>-1.6693309485874328</v>
      </c>
      <c r="J44" s="44">
        <f ca="1">HLOOKUP(J$4,DContriORI!$B$151:$ZZ$191,MensualHistórica_original!$A44,FALSE)*HLOOKUP(EDATE(MensualHistórica_original!J$4,-12),DContriORI!$B$85:$ZZ$148,MensualHistórica_original!$A44,FALSE)/100</f>
        <v>-2.806669117196364</v>
      </c>
      <c r="K44" s="44">
        <f ca="1">HLOOKUP(K$4,DContriORI!$B$151:$ZZ$191,MensualHistórica_original!$A44,FALSE)*HLOOKUP(EDATE(MensualHistórica_original!K$4,-12),DContriORI!$B$85:$ZZ$148,MensualHistórica_original!$A44,FALSE)/100</f>
        <v>-2.5460689709047348</v>
      </c>
      <c r="L44" s="44">
        <f ca="1">HLOOKUP(L$4,DContriORI!$B$151:$ZZ$191,MensualHistórica_original!$A44,FALSE)*HLOOKUP(EDATE(MensualHistórica_original!L$4,-12),DContriORI!$B$85:$ZZ$148,MensualHistórica_original!$A44,FALSE)/100</f>
        <v>-2.3817405255076931</v>
      </c>
      <c r="M44" s="44">
        <f ca="1">HLOOKUP(M$4,DContriORI!$B$151:$ZZ$191,MensualHistórica_original!$A44,FALSE)*HLOOKUP(EDATE(MensualHistórica_original!M$4,-12),DContriORI!$B$85:$ZZ$148,MensualHistórica_original!$A44,FALSE)/100</f>
        <v>-2.5234189086594201</v>
      </c>
      <c r="N44" s="20">
        <f ca="1">HLOOKUP(N$4,DContriORI!$B$151:$ZZ$191,MensualHistórica_original!$A44,FALSE)*HLOOKUP(EDATE(MensualHistórica_original!N$4,-12),DContriORI!$B$85:$ZZ$148,MensualHistórica_original!$A44,FALSE)/100</f>
        <v>-0.44982102551083264</v>
      </c>
      <c r="O44" s="44">
        <f ca="1">HLOOKUP(O$4,DContriORI!$B$151:$ZZ$191,MensualHistórica_original!$A44,FALSE)*HLOOKUP(EDATE(MensualHistórica_original!O$4,-12),DContriORI!$B$85:$ZZ$148,MensualHistórica_original!$A44,FALSE)/100</f>
        <v>-22.521279495729324</v>
      </c>
      <c r="CE44" s="1">
        <v>43070</v>
      </c>
    </row>
    <row r="45" spans="1:83" x14ac:dyDescent="0.25">
      <c r="A45">
        <v>39</v>
      </c>
      <c r="B45" s="9" t="s">
        <v>32</v>
      </c>
      <c r="C45" s="45">
        <f ca="1">HLOOKUP(C$4,DContriORI!$B$151:$ZZ$191,MensualHistórica_original!$A45,FALSE)*HLOOKUP(EDATE(MensualHistórica_original!C$4,-12),DContriORI!$B$85:$ZZ$148,MensualHistórica_original!$A45,FALSE)/100</f>
        <v>-8.583579268665828E-2</v>
      </c>
      <c r="D45" s="45">
        <f ca="1">HLOOKUP(D$4,DContriORI!$B$151:$ZZ$191,MensualHistórica_original!$A45,FALSE)*HLOOKUP(EDATE(MensualHistórica_original!D$4,-12),DContriORI!$B$85:$ZZ$148,MensualHistórica_original!$A45,FALSE)/100</f>
        <v>-3.9813525953278271E-2</v>
      </c>
      <c r="E45" s="45">
        <f ca="1">HLOOKUP(E$4,DContriORI!$B$151:$ZZ$191,MensualHistórica_original!$A45,FALSE)*HLOOKUP(EDATE(MensualHistórica_original!E$4,-12),DContriORI!$B$85:$ZZ$148,MensualHistórica_original!$A45,FALSE)/100</f>
        <v>2.522478114416284E-2</v>
      </c>
      <c r="F45" s="45">
        <f ca="1">HLOOKUP(F$4,DContriORI!$B$151:$ZZ$191,MensualHistórica_original!$A45,FALSE)*HLOOKUP(EDATE(MensualHistórica_original!F$4,-12),DContriORI!$B$85:$ZZ$148,MensualHistórica_original!$A45,FALSE)/100</f>
        <v>-3.3901014183797783E-2</v>
      </c>
      <c r="G45" s="45">
        <f ca="1">HLOOKUP(G$4,DContriORI!$B$151:$ZZ$191,MensualHistórica_original!$A45,FALSE)*HLOOKUP(EDATE(MensualHistórica_original!G$4,-12),DContriORI!$B$85:$ZZ$148,MensualHistórica_original!$A45,FALSE)/100</f>
        <v>-5.5138746788250662E-2</v>
      </c>
      <c r="H45" s="45">
        <f ca="1">HLOOKUP(H$4,DContriORI!$B$151:$ZZ$191,MensualHistórica_original!$A45,FALSE)*HLOOKUP(EDATE(MensualHistórica_original!H$4,-12),DContriORI!$B$85:$ZZ$148,MensualHistórica_original!$A45,FALSE)/100</f>
        <v>-3.868186675107705E-2</v>
      </c>
      <c r="I45" s="45">
        <f ca="1">HLOOKUP(I$4,DContriORI!$B$151:$ZZ$191,MensualHistórica_original!$A45,FALSE)*HLOOKUP(EDATE(MensualHistórica_original!I$4,-12),DContriORI!$B$85:$ZZ$148,MensualHistórica_original!$A45,FALSE)/100</f>
        <v>1.7716374829242557E-2</v>
      </c>
      <c r="J45" s="45">
        <f ca="1">HLOOKUP(J$4,DContriORI!$B$151:$ZZ$191,MensualHistórica_original!$A45,FALSE)*HLOOKUP(EDATE(MensualHistórica_original!J$4,-12),DContriORI!$B$85:$ZZ$148,MensualHistórica_original!$A45,FALSE)/100</f>
        <v>-3.6957309528524773E-2</v>
      </c>
      <c r="K45" s="45">
        <f ca="1">HLOOKUP(K$4,DContriORI!$B$151:$ZZ$191,MensualHistórica_original!$A45,FALSE)*HLOOKUP(EDATE(MensualHistórica_original!K$4,-12),DContriORI!$B$85:$ZZ$148,MensualHistórica_original!$A45,FALSE)/100</f>
        <v>-6.2222851179169529E-2</v>
      </c>
      <c r="L45" s="45">
        <f ca="1">HLOOKUP(L$4,DContriORI!$B$151:$ZZ$191,MensualHistórica_original!$A45,FALSE)*HLOOKUP(EDATE(MensualHistórica_original!L$4,-12),DContriORI!$B$85:$ZZ$148,MensualHistórica_original!$A45,FALSE)/100</f>
        <v>-6.6002040185224611E-2</v>
      </c>
      <c r="M45" s="45">
        <f ca="1">HLOOKUP(M$4,DContriORI!$B$151:$ZZ$191,MensualHistórica_original!$A45,FALSE)*HLOOKUP(EDATE(MensualHistórica_original!M$4,-12),DContriORI!$B$85:$ZZ$148,MensualHistórica_original!$A45,FALSE)/100</f>
        <v>-6.4983507594581325E-2</v>
      </c>
      <c r="N45" s="21">
        <f ca="1">HLOOKUP(N$4,DContriORI!$B$151:$ZZ$191,MensualHistórica_original!$A45,FALSE)*HLOOKUP(EDATE(MensualHistórica_original!N$4,-12),DContriORI!$B$85:$ZZ$148,MensualHistórica_original!$A45,FALSE)/100</f>
        <v>-5.2529844263037868E-2</v>
      </c>
      <c r="O45" s="45">
        <f ca="1">HLOOKUP(O$4,DContriORI!$B$151:$ZZ$191,MensualHistórica_original!$A45,FALSE)*HLOOKUP(EDATE(MensualHistórica_original!O$4,-12),DContriORI!$B$85:$ZZ$148,MensualHistórica_original!$A45,FALSE)/100</f>
        <v>-0.91279217063580231</v>
      </c>
    </row>
    <row r="46" spans="1:83" x14ac:dyDescent="0.25">
      <c r="A46">
        <v>40</v>
      </c>
      <c r="B46" s="84" t="s">
        <v>33</v>
      </c>
      <c r="C46" s="44">
        <f ca="1">HLOOKUP(C$4,DContriORI!$B$151:$ZZ$191,MensualHistórica_original!$A46,FALSE)*HLOOKUP(EDATE(MensualHistórica_original!C$4,-12),DContriORI!$B$85:$ZZ$148,MensualHistórica_original!$A46,FALSE)/100</f>
        <v>0.51334431070037523</v>
      </c>
      <c r="D46" s="44">
        <f ca="1">HLOOKUP(D$4,DContriORI!$B$151:$ZZ$191,MensualHistórica_original!$A46,FALSE)*HLOOKUP(EDATE(MensualHistórica_original!D$4,-12),DContriORI!$B$85:$ZZ$148,MensualHistórica_original!$A46,FALSE)/100</f>
        <v>0.91083281819552997</v>
      </c>
      <c r="E46" s="44">
        <f ca="1">HLOOKUP(E$4,DContriORI!$B$151:$ZZ$191,MensualHistórica_original!$A46,FALSE)*HLOOKUP(EDATE(MensualHistórica_original!E$4,-12),DContriORI!$B$85:$ZZ$148,MensualHistórica_original!$A46,FALSE)/100</f>
        <v>1.377771262171926</v>
      </c>
      <c r="F46" s="44">
        <f ca="1">HLOOKUP(F$4,DContriORI!$B$151:$ZZ$191,MensualHistórica_original!$A46,FALSE)*HLOOKUP(EDATE(MensualHistórica_original!F$4,-12),DContriORI!$B$85:$ZZ$148,MensualHistórica_original!$A46,FALSE)/100</f>
        <v>1.0261660125967629</v>
      </c>
      <c r="G46" s="44">
        <f ca="1">HLOOKUP(G$4,DContriORI!$B$151:$ZZ$191,MensualHistórica_original!$A46,FALSE)*HLOOKUP(EDATE(MensualHistórica_original!G$4,-12),DContriORI!$B$85:$ZZ$148,MensualHistórica_original!$A46,FALSE)/100</f>
        <v>0.78725311359541761</v>
      </c>
      <c r="H46" s="44">
        <f ca="1">HLOOKUP(H$4,DContriORI!$B$151:$ZZ$191,MensualHistórica_original!$A46,FALSE)*HLOOKUP(EDATE(MensualHistórica_original!H$4,-12),DContriORI!$B$85:$ZZ$148,MensualHistórica_original!$A46,FALSE)/100</f>
        <v>0.62902974658007149</v>
      </c>
      <c r="I46" s="44">
        <f ca="1">HLOOKUP(I$4,DContriORI!$B$151:$ZZ$191,MensualHistórica_original!$A46,FALSE)*HLOOKUP(EDATE(MensualHistórica_original!I$4,-12),DContriORI!$B$85:$ZZ$148,MensualHistórica_original!$A46,FALSE)/100</f>
        <v>0.55107582241419506</v>
      </c>
      <c r="J46" s="44">
        <f ca="1">HLOOKUP(J$4,DContriORI!$B$151:$ZZ$191,MensualHistórica_original!$A46,FALSE)*HLOOKUP(EDATE(MensualHistórica_original!J$4,-12),DContriORI!$B$85:$ZZ$148,MensualHistórica_original!$A46,FALSE)/100</f>
        <v>0.65862573044880957</v>
      </c>
      <c r="K46" s="44">
        <f ca="1">HLOOKUP(K$4,DContriORI!$B$151:$ZZ$191,MensualHistórica_original!$A46,FALSE)*HLOOKUP(EDATE(MensualHistórica_original!K$4,-12),DContriORI!$B$85:$ZZ$148,MensualHistórica_original!$A46,FALSE)/100</f>
        <v>0.6821227652030184</v>
      </c>
      <c r="L46" s="44">
        <f ca="1">HLOOKUP(L$4,DContriORI!$B$151:$ZZ$191,MensualHistórica_original!$A46,FALSE)*HLOOKUP(EDATE(MensualHistórica_original!L$4,-12),DContriORI!$B$85:$ZZ$148,MensualHistórica_original!$A46,FALSE)/100</f>
        <v>0.23069392676701705</v>
      </c>
      <c r="M46" s="44">
        <f ca="1">HLOOKUP(M$4,DContriORI!$B$151:$ZZ$191,MensualHistórica_original!$A46,FALSE)*HLOOKUP(EDATE(MensualHistórica_original!M$4,-12),DContriORI!$B$85:$ZZ$148,MensualHistórica_original!$A46,FALSE)/100</f>
        <v>-4.6579157145082387E-2</v>
      </c>
      <c r="N46" s="44">
        <f ca="1">HLOOKUP(N$4,DContriORI!$B$151:$ZZ$191,MensualHistórica_original!$A46,FALSE)*HLOOKUP(EDATE(MensualHistórica_original!N$4,-12),DContriORI!$B$85:$ZZ$148,MensualHistórica_original!$A46,FALSE)/100</f>
        <v>-0.14668321863131661</v>
      </c>
      <c r="O46" s="44">
        <f ca="1">HLOOKUP(O$4,DContriORI!$B$151:$ZZ$191,MensualHistórica_original!$A46,FALSE)*HLOOKUP(EDATE(MensualHistórica_original!O$4,-12),DContriORI!$B$85:$ZZ$148,MensualHistórica_original!$A46,FALSE)/100</f>
        <v>-3.2418544904060358</v>
      </c>
    </row>
    <row r="47" spans="1:83" x14ac:dyDescent="0.25">
      <c r="B47" s="99" t="s">
        <v>74</v>
      </c>
      <c r="C47" s="58">
        <f ca="1">C25-C48</f>
        <v>-1.2449241637568775E-10</v>
      </c>
      <c r="D47" s="58">
        <f t="shared" ref="D47:O47" ca="1" si="7">D25-D48</f>
        <v>-1.78446624143902E-9</v>
      </c>
      <c r="E47" s="58">
        <f t="shared" ca="1" si="7"/>
        <v>-1.5191177205053918E-9</v>
      </c>
      <c r="F47" s="58">
        <f t="shared" ca="1" si="7"/>
        <v>1.3217071881399534E-9</v>
      </c>
      <c r="G47" s="58">
        <f t="shared" ca="1" si="7"/>
        <v>2.1123442994763764E-9</v>
      </c>
      <c r="H47" s="58">
        <f t="shared" ca="1" si="7"/>
        <v>-1.1159266843918658E-9</v>
      </c>
      <c r="I47" s="58">
        <f t="shared" ca="1" si="7"/>
        <v>5.7043170187398573E-10</v>
      </c>
      <c r="J47" s="58">
        <f t="shared" ca="1" si="7"/>
        <v>9.5929575394393396E-10</v>
      </c>
      <c r="K47" s="58">
        <f t="shared" ca="1" si="7"/>
        <v>1.3703522760977194E-9</v>
      </c>
      <c r="L47" s="58">
        <f t="shared" ca="1" si="7"/>
        <v>2.3543411664661562E-9</v>
      </c>
      <c r="M47" s="58">
        <f t="shared" ca="1" si="7"/>
        <v>1.5900369909616074E-9</v>
      </c>
      <c r="N47" s="58">
        <f t="shared" ca="1" si="7"/>
        <v>1.6114607426231942E-9</v>
      </c>
      <c r="O47" s="58">
        <f t="shared" ca="1" si="7"/>
        <v>2.1755667489742336E-8</v>
      </c>
    </row>
    <row r="48" spans="1:83" ht="16.5" thickBot="1" x14ac:dyDescent="0.3">
      <c r="B48" s="93" t="s">
        <v>78</v>
      </c>
      <c r="C48" s="94">
        <f ca="1">SUM(C26:C46)</f>
        <v>-0.91573741386032204</v>
      </c>
      <c r="D48" s="94">
        <f t="shared" ref="D48:O48" ca="1" si="8">SUM(D26:D46)</f>
        <v>-1.3362756511886453E-2</v>
      </c>
      <c r="E48" s="94">
        <f t="shared" ca="1" si="8"/>
        <v>3.4246886365056697</v>
      </c>
      <c r="F48" s="94">
        <f t="shared" ca="1" si="8"/>
        <v>-2.3202116822121592</v>
      </c>
      <c r="G48" s="94">
        <f t="shared" ca="1" si="8"/>
        <v>0.56903551959231868</v>
      </c>
      <c r="H48" s="94">
        <f t="shared" ca="1" si="8"/>
        <v>0.73755314103296654</v>
      </c>
      <c r="I48" s="94">
        <f t="shared" ca="1" si="8"/>
        <v>-1.6375202619011384</v>
      </c>
      <c r="J48" s="94">
        <f t="shared" ca="1" si="8"/>
        <v>-3.0766422809339309</v>
      </c>
      <c r="K48" s="94">
        <f t="shared" ca="1" si="8"/>
        <v>-0.73108746759808652</v>
      </c>
      <c r="L48" s="94">
        <f t="shared" ca="1" si="8"/>
        <v>-1.1745341565990377</v>
      </c>
      <c r="M48" s="94">
        <f t="shared" ca="1" si="8"/>
        <v>-2.0761364502279052</v>
      </c>
      <c r="N48" s="94">
        <f t="shared" ca="1" si="8"/>
        <v>1.3243040672374993</v>
      </c>
      <c r="O48" s="94">
        <f t="shared" ca="1" si="8"/>
        <v>-100.00000002175567</v>
      </c>
    </row>
    <row r="49" spans="1:15" ht="16.5" thickTop="1" x14ac:dyDescent="0.25">
      <c r="A49">
        <v>19</v>
      </c>
      <c r="B49" s="102" t="s">
        <v>50</v>
      </c>
      <c r="C49" s="87">
        <f ca="1">HLOOKUP(C$4,DContriORI!$B$151:$ZZ$191,MensualHistórica_original!$A49,FALSE)*HLOOKUP(EDATE(MensualHistórica_original!C$4,-12),DContriORI!$B$85:$ZZ$148,MensualHistórica_original!$A49,FALSE)/100</f>
        <v>-0.91573741398481445</v>
      </c>
      <c r="D49" s="87">
        <f ca="1">HLOOKUP(D$4,DContriORI!$B$151:$ZZ$191,MensualHistórica_original!$A49,FALSE)*HLOOKUP(EDATE(MensualHistórica_original!D$4,-12),DContriORI!$B$85:$ZZ$148,MensualHistórica_original!$A49,FALSE)/100</f>
        <v>-1.3362758296352695E-2</v>
      </c>
      <c r="E49" s="87">
        <f ca="1">HLOOKUP(E$4,DContriORI!$B$151:$ZZ$191,MensualHistórica_original!$A49,FALSE)*HLOOKUP(EDATE(MensualHistórica_original!E$4,-12),DContriORI!$B$85:$ZZ$148,MensualHistórica_original!$A49,FALSE)/100</f>
        <v>3.424688634986552</v>
      </c>
      <c r="F49" s="87">
        <f ca="1">HLOOKUP(F$4,DContriORI!$B$151:$ZZ$191,MensualHistórica_original!$A49,FALSE)*HLOOKUP(EDATE(MensualHistórica_original!F$4,-12),DContriORI!$B$85:$ZZ$148,MensualHistórica_original!$A49,FALSE)/100</f>
        <v>-2.320211680890452</v>
      </c>
      <c r="G49" s="87">
        <f ca="1">HLOOKUP(G$4,DContriORI!$B$151:$ZZ$191,MensualHistórica_original!$A49,FALSE)*HLOOKUP(EDATE(MensualHistórica_original!G$4,-12),DContriORI!$B$85:$ZZ$148,MensualHistórica_original!$A49,FALSE)/100</f>
        <v>0.56903552170466298</v>
      </c>
      <c r="H49" s="87">
        <f ca="1">HLOOKUP(H$4,DContriORI!$B$151:$ZZ$191,MensualHistórica_original!$A49,FALSE)*HLOOKUP(EDATE(MensualHistórica_original!H$4,-12),DContriORI!$B$85:$ZZ$148,MensualHistórica_original!$A49,FALSE)/100</f>
        <v>0.73755313991703986</v>
      </c>
      <c r="I49" s="87">
        <f ca="1">HLOOKUP(I$4,DContriORI!$B$151:$ZZ$191,MensualHistórica_original!$A49,FALSE)*HLOOKUP(EDATE(MensualHistórica_original!I$4,-12),DContriORI!$B$85:$ZZ$148,MensualHistórica_original!$A49,FALSE)/100</f>
        <v>-1.6375202613307067</v>
      </c>
      <c r="J49" s="87">
        <f ca="1">HLOOKUP(J$4,DContriORI!$B$151:$ZZ$191,MensualHistórica_original!$A49,FALSE)*HLOOKUP(EDATE(MensualHistórica_original!J$4,-12),DContriORI!$B$85:$ZZ$148,MensualHistórica_original!$A49,FALSE)/100</f>
        <v>-3.0766422799746351</v>
      </c>
      <c r="K49" s="87">
        <f ca="1">HLOOKUP(K$4,DContriORI!$B$151:$ZZ$191,MensualHistórica_original!$A49,FALSE)*HLOOKUP(EDATE(MensualHistórica_original!K$4,-12),DContriORI!$B$85:$ZZ$148,MensualHistórica_original!$A49,FALSE)/100</f>
        <v>-0.73108746622773424</v>
      </c>
      <c r="L49" s="87">
        <f ca="1">HLOOKUP(L$4,DContriORI!$B$151:$ZZ$191,MensualHistórica_original!$A49,FALSE)*HLOOKUP(EDATE(MensualHistórica_original!L$4,-12),DContriORI!$B$85:$ZZ$148,MensualHistórica_original!$A49,FALSE)/100</f>
        <v>-1.1745341542446965</v>
      </c>
      <c r="M49" s="87">
        <f ca="1">HLOOKUP(M$4,DContriORI!$B$151:$ZZ$191,MensualHistórica_original!$A49,FALSE)*HLOOKUP(EDATE(MensualHistórica_original!M$4,-12),DContriORI!$B$85:$ZZ$148,MensualHistórica_original!$A49,FALSE)/100</f>
        <v>-2.0761364486378682</v>
      </c>
      <c r="N49" s="90">
        <f ca="1">HLOOKUP(N$4,DContriORI!$B$151:$ZZ$191,MensualHistórica_original!$A49,FALSE)*HLOOKUP(EDATE(MensualHistórica_original!N$4,-12),DContriORI!$B$85:$ZZ$148,MensualHistórica_original!$A49,FALSE)/100</f>
        <v>1.32430406884896</v>
      </c>
      <c r="O49" s="87">
        <f ca="1">HLOOKUP(O$4,DContriORI!$B$151:$ZZ$191,MensualHistórica_original!$A49,FALSE)*HLOOKUP(EDATE(MensualHistórica_original!O$4,-12),DContriORI!$B$85:$ZZ$148,MensualHistórica_original!$A49,FALSE)/100</f>
        <v>-100</v>
      </c>
    </row>
    <row r="50" spans="1:15" x14ac:dyDescent="0.25">
      <c r="A50">
        <v>38</v>
      </c>
      <c r="B50" s="8" t="s">
        <v>31</v>
      </c>
      <c r="C50" s="52">
        <f ca="1">HLOOKUP(C$4,DContriORI!$B$151:$ZZ$191,MensualHistórica_original!$A50,FALSE)*HLOOKUP(EDATE(MensualHistórica_original!C$4,-12),DContriORI!$B$85:$ZZ$148,MensualHistórica_original!$A50,FALSE)/100</f>
        <v>-0.43454177028590174</v>
      </c>
      <c r="D50" s="52">
        <f ca="1">HLOOKUP(D$4,DContriORI!$B$151:$ZZ$191,MensualHistórica_original!$A50,FALSE)*HLOOKUP(EDATE(MensualHistórica_original!D$4,-12),DContriORI!$B$85:$ZZ$148,MensualHistórica_original!$A50,FALSE)/100</f>
        <v>-1.1603230538183318</v>
      </c>
      <c r="E50" s="52">
        <f ca="1">HLOOKUP(E$4,DContriORI!$B$151:$ZZ$191,MensualHistórica_original!$A50,FALSE)*HLOOKUP(EDATE(MensualHistórica_original!E$4,-12),DContriORI!$B$85:$ZZ$148,MensualHistórica_original!$A50,FALSE)/100</f>
        <v>1.1029176861750118</v>
      </c>
      <c r="F50" s="52">
        <f ca="1">HLOOKUP(F$4,DContriORI!$B$151:$ZZ$191,MensualHistórica_original!$A50,FALSE)*HLOOKUP(EDATE(MensualHistórica_original!F$4,-12),DContriORI!$B$85:$ZZ$148,MensualHistórica_original!$A50,FALSE)/100</f>
        <v>-2.1222791903709397</v>
      </c>
      <c r="G50" s="52">
        <f ca="1">HLOOKUP(G$4,DContriORI!$B$151:$ZZ$191,MensualHistórica_original!$A50,FALSE)*HLOOKUP(EDATE(MensualHistórica_original!G$4,-12),DContriORI!$B$85:$ZZ$148,MensualHistórica_original!$A50,FALSE)/100</f>
        <v>-0.18912776295049674</v>
      </c>
      <c r="H50" s="52">
        <f ca="1">HLOOKUP(H$4,DContriORI!$B$151:$ZZ$191,MensualHistórica_original!$A50,FALSE)*HLOOKUP(EDATE(MensualHistórica_original!H$4,-12),DContriORI!$B$85:$ZZ$148,MensualHistórica_original!$A50,FALSE)/100</f>
        <v>-0.82108380407310055</v>
      </c>
      <c r="I50" s="52">
        <f ca="1">HLOOKUP(I$4,DContriORI!$B$151:$ZZ$191,MensualHistórica_original!$A50,FALSE)*HLOOKUP(EDATE(MensualHistórica_original!I$4,-12),DContriORI!$B$85:$ZZ$148,MensualHistórica_original!$A50,FALSE)/100</f>
        <v>-1.6693309485874328</v>
      </c>
      <c r="J50" s="52">
        <f ca="1">HLOOKUP(J$4,DContriORI!$B$151:$ZZ$191,MensualHistórica_original!$A50,FALSE)*HLOOKUP(EDATE(MensualHistórica_original!J$4,-12),DContriORI!$B$85:$ZZ$148,MensualHistórica_original!$A50,FALSE)/100</f>
        <v>-2.806669117196364</v>
      </c>
      <c r="K50" s="52">
        <f ca="1">HLOOKUP(K$4,DContriORI!$B$151:$ZZ$191,MensualHistórica_original!$A50,FALSE)*HLOOKUP(EDATE(MensualHistórica_original!K$4,-12),DContriORI!$B$85:$ZZ$148,MensualHistórica_original!$A50,FALSE)/100</f>
        <v>-2.5460689709047348</v>
      </c>
      <c r="L50" s="52">
        <f ca="1">HLOOKUP(L$4,DContriORI!$B$151:$ZZ$191,MensualHistórica_original!$A50,FALSE)*HLOOKUP(EDATE(MensualHistórica_original!L$4,-12),DContriORI!$B$85:$ZZ$148,MensualHistórica_original!$A50,FALSE)/100</f>
        <v>-2.3817405255076931</v>
      </c>
      <c r="M50" s="52">
        <f ca="1">HLOOKUP(M$4,DContriORI!$B$151:$ZZ$191,MensualHistórica_original!$A50,FALSE)*HLOOKUP(EDATE(MensualHistórica_original!M$4,-12),DContriORI!$B$85:$ZZ$148,MensualHistórica_original!$A50,FALSE)/100</f>
        <v>-2.5234189086594201</v>
      </c>
      <c r="N50" s="15">
        <f ca="1">HLOOKUP(N$4,DContriORI!$B$151:$ZZ$191,MensualHistórica_original!$A50,FALSE)*HLOOKUP(EDATE(MensualHistórica_original!N$4,-12),DContriORI!$B$85:$ZZ$148,MensualHistórica_original!$A50,FALSE)/100</f>
        <v>-0.44982102551083264</v>
      </c>
      <c r="O50" s="52">
        <f ca="1">HLOOKUP(O$4,DContriORI!$B$151:$ZZ$191,MensualHistórica_original!$A50,FALSE)*HLOOKUP(EDATE(MensualHistórica_original!O$4,-12),DContriORI!$B$85:$ZZ$148,MensualHistórica_original!$A50,FALSE)/100</f>
        <v>-22.521279495729324</v>
      </c>
    </row>
    <row r="51" spans="1:15" x14ac:dyDescent="0.25">
      <c r="A51">
        <v>41</v>
      </c>
      <c r="B51" s="81" t="s">
        <v>34</v>
      </c>
      <c r="C51" s="54">
        <f ca="1">HLOOKUP(C$4,DContriORI!$B$151:$ZZ$191,MensualHistórica_original!$A51,FALSE)*HLOOKUP(EDATE(MensualHistórica_original!C$4,-12),DContriORI!$B$85:$ZZ$148,MensualHistórica_original!$A51,FALSE)/100</f>
        <v>-0.48119564382852198</v>
      </c>
      <c r="D51" s="54">
        <f ca="1">HLOOKUP(D$4,DContriORI!$B$151:$ZZ$191,MensualHistórica_original!$A51,FALSE)*HLOOKUP(EDATE(MensualHistórica_original!D$4,-12),DContriORI!$B$85:$ZZ$148,MensualHistórica_original!$A51,FALSE)/100</f>
        <v>1.1469602958309091</v>
      </c>
      <c r="E51" s="54">
        <f ca="1">HLOOKUP(E$4,DContriORI!$B$151:$ZZ$191,MensualHistórica_original!$A51,FALSE)*HLOOKUP(EDATE(MensualHistórica_original!E$4,-12),DContriORI!$B$85:$ZZ$148,MensualHistórica_original!$A51,FALSE)/100</f>
        <v>2.3217709494368934</v>
      </c>
      <c r="F51" s="54">
        <f ca="1">HLOOKUP(F$4,DContriORI!$B$151:$ZZ$191,MensualHistórica_original!$A51,FALSE)*HLOOKUP(EDATE(MensualHistórica_original!F$4,-12),DContriORI!$B$85:$ZZ$148,MensualHistórica_original!$A51,FALSE)/100</f>
        <v>-0.19793249057285764</v>
      </c>
      <c r="G51" s="54">
        <f ca="1">HLOOKUP(G$4,DContriORI!$B$151:$ZZ$191,MensualHistórica_original!$A51,FALSE)*HLOOKUP(EDATE(MensualHistórica_original!G$4,-12),DContriORI!$B$85:$ZZ$148,MensualHistórica_original!$A51,FALSE)/100</f>
        <v>0.75816328485934947</v>
      </c>
      <c r="H51" s="54">
        <f ca="1">HLOOKUP(H$4,DContriORI!$B$151:$ZZ$191,MensualHistórica_original!$A51,FALSE)*HLOOKUP(EDATE(MensualHistórica_original!H$4,-12),DContriORI!$B$85:$ZZ$148,MensualHistórica_original!$A51,FALSE)/100</f>
        <v>1.558636944409985</v>
      </c>
      <c r="I51" s="54">
        <f ca="1">HLOOKUP(I$4,DContriORI!$B$151:$ZZ$191,MensualHistórica_original!$A51,FALSE)*HLOOKUP(EDATE(MensualHistórica_original!I$4,-12),DContriORI!$B$85:$ZZ$148,MensualHistórica_original!$A51,FALSE)/100</f>
        <v>3.1810687265316863E-2</v>
      </c>
      <c r="J51" s="54">
        <f ca="1">HLOOKUP(J$4,DContriORI!$B$151:$ZZ$191,MensualHistórica_original!$A51,FALSE)*HLOOKUP(EDATE(MensualHistórica_original!J$4,-12),DContriORI!$B$85:$ZZ$148,MensualHistórica_original!$A51,FALSE)/100</f>
        <v>-0.26997316285099382</v>
      </c>
      <c r="K51" s="54">
        <f ca="1">HLOOKUP(K$4,DContriORI!$B$151:$ZZ$191,MensualHistórica_original!$A51,FALSE)*HLOOKUP(EDATE(MensualHistórica_original!K$4,-12),DContriORI!$B$85:$ZZ$148,MensualHistórica_original!$A51,FALSE)/100</f>
        <v>1.8149815051658769</v>
      </c>
      <c r="L51" s="54">
        <f ca="1">HLOOKUP(L$4,DContriORI!$B$151:$ZZ$191,MensualHistórica_original!$A51,FALSE)*HLOOKUP(EDATE(MensualHistórica_original!L$4,-12),DContriORI!$B$85:$ZZ$148,MensualHistórica_original!$A51,FALSE)/100</f>
        <v>1.2072063715881811</v>
      </c>
      <c r="M51" s="54">
        <f ca="1">HLOOKUP(M$4,DContriORI!$B$151:$ZZ$191,MensualHistórica_original!$A51,FALSE)*HLOOKUP(EDATE(MensualHistórica_original!M$4,-12),DContriORI!$B$85:$ZZ$148,MensualHistórica_original!$A51,FALSE)/100</f>
        <v>0.44728246014203632</v>
      </c>
      <c r="N51" s="54">
        <f ca="1">HLOOKUP(N$4,DContriORI!$B$151:$ZZ$191,MensualHistórica_original!$A51,FALSE)*HLOOKUP(EDATE(MensualHistórica_original!N$4,-12),DContriORI!$B$85:$ZZ$148,MensualHistórica_original!$A51,FALSE)/100</f>
        <v>1.7741250948376555</v>
      </c>
      <c r="O51" s="54">
        <f ca="1">HLOOKUP(O$4,DContriORI!$B$151:$ZZ$191,MensualHistórica_original!$A51,FALSE)*HLOOKUP(EDATE(MensualHistórica_original!O$4,-12),DContriORI!$B$85:$ZZ$148,MensualHistórica_original!$A51,FALSE)/100</f>
        <v>-77.478720525139693</v>
      </c>
    </row>
    <row r="52" spans="1:15" x14ac:dyDescent="0.25">
      <c r="B52" s="6" t="s">
        <v>74</v>
      </c>
      <c r="C52" s="56">
        <f ca="1">C49-C53</f>
        <v>1.2960921225158017E-10</v>
      </c>
      <c r="D52" s="56">
        <f t="shared" ref="D52:O52" ca="1" si="9">D49-D53</f>
        <v>-3.0892999269838128E-10</v>
      </c>
      <c r="E52" s="56">
        <f t="shared" ca="1" si="9"/>
        <v>-6.2535310263456267E-10</v>
      </c>
      <c r="F52" s="56">
        <f t="shared" ca="1" si="9"/>
        <v>5.3345328154819072E-11</v>
      </c>
      <c r="G52" s="56">
        <f t="shared" ca="1" si="9"/>
        <v>-2.0418977619840462E-10</v>
      </c>
      <c r="H52" s="56">
        <f t="shared" ca="1" si="9"/>
        <v>-4.198446035275083E-10</v>
      </c>
      <c r="I52" s="56">
        <f t="shared" ca="1" si="9"/>
        <v>-8.5906837199445363E-12</v>
      </c>
      <c r="J52" s="56">
        <f t="shared" ca="1" si="9"/>
        <v>7.2722716737416704E-11</v>
      </c>
      <c r="K52" s="56">
        <f t="shared" ca="1" si="9"/>
        <v>-4.8887627279725621E-10</v>
      </c>
      <c r="L52" s="56">
        <f t="shared" ca="1" si="9"/>
        <v>-3.2518454595731328E-10</v>
      </c>
      <c r="M52" s="56">
        <f t="shared" ca="1" si="9"/>
        <v>-1.2048451125679094E-10</v>
      </c>
      <c r="N52" s="56">
        <f t="shared" ca="1" si="9"/>
        <v>-4.7786286039297465E-10</v>
      </c>
      <c r="O52" s="56">
        <f t="shared" ca="1" si="9"/>
        <v>2.0869009631496738E-8</v>
      </c>
    </row>
    <row r="53" spans="1:15" ht="16.5" thickBot="1" x14ac:dyDescent="0.3">
      <c r="B53" s="93" t="s">
        <v>78</v>
      </c>
      <c r="C53" s="94">
        <f ca="1">SUM(C50:C51)</f>
        <v>-0.91573741411442366</v>
      </c>
      <c r="D53" s="94">
        <f t="shared" ref="D53:O53" ca="1" si="10">SUM(D50:D51)</f>
        <v>-1.3362757987422702E-2</v>
      </c>
      <c r="E53" s="94">
        <f t="shared" ca="1" si="10"/>
        <v>3.4246886356119051</v>
      </c>
      <c r="F53" s="94">
        <f t="shared" ca="1" si="10"/>
        <v>-2.3202116809437974</v>
      </c>
      <c r="G53" s="94">
        <f t="shared" ca="1" si="10"/>
        <v>0.56903552190885276</v>
      </c>
      <c r="H53" s="94">
        <f t="shared" ca="1" si="10"/>
        <v>0.73755314033688446</v>
      </c>
      <c r="I53" s="94">
        <f t="shared" ca="1" si="10"/>
        <v>-1.637520261322116</v>
      </c>
      <c r="J53" s="94">
        <f t="shared" ca="1" si="10"/>
        <v>-3.0766422800473578</v>
      </c>
      <c r="K53" s="94">
        <f t="shared" ca="1" si="10"/>
        <v>-0.73108746573885797</v>
      </c>
      <c r="L53" s="94">
        <f t="shared" ca="1" si="10"/>
        <v>-1.174534153919512</v>
      </c>
      <c r="M53" s="94">
        <f t="shared" ca="1" si="10"/>
        <v>-2.0761364485173837</v>
      </c>
      <c r="N53" s="94">
        <f t="shared" ca="1" si="10"/>
        <v>1.3243040693268229</v>
      </c>
      <c r="O53" s="94">
        <f t="shared" ca="1" si="10"/>
        <v>-100.00000002086901</v>
      </c>
    </row>
    <row r="54" spans="1:15" ht="15.75" thickTop="1" x14ac:dyDescent="0.25">
      <c r="B54" s="119" t="s">
        <v>60</v>
      </c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</row>
    <row r="57" spans="1:15" ht="26.25" x14ac:dyDescent="0.4">
      <c r="B57" s="532" t="s">
        <v>130</v>
      </c>
      <c r="C57" s="532"/>
      <c r="D57" s="532"/>
      <c r="E57" s="532"/>
      <c r="F57" s="532"/>
      <c r="G57" s="532"/>
      <c r="H57" s="532"/>
      <c r="I57" s="532"/>
      <c r="J57" s="532"/>
      <c r="K57" s="532"/>
      <c r="L57" s="532"/>
      <c r="M57" s="532"/>
      <c r="N57" s="532"/>
      <c r="O57" s="532"/>
    </row>
    <row r="58" spans="1:15" ht="8.25" customHeight="1" x14ac:dyDescent="0.25">
      <c r="B58"/>
    </row>
    <row r="59" spans="1:15" s="11" customFormat="1" x14ac:dyDescent="0.25">
      <c r="B59" s="29"/>
      <c r="C59" s="142">
        <f t="shared" ref="C59:O59" si="11">C4</f>
        <v>45658</v>
      </c>
      <c r="D59" s="142">
        <f t="shared" si="11"/>
        <v>45689</v>
      </c>
      <c r="E59" s="142">
        <f t="shared" si="11"/>
        <v>45717</v>
      </c>
      <c r="F59" s="142">
        <f t="shared" si="11"/>
        <v>45748</v>
      </c>
      <c r="G59" s="142">
        <f t="shared" si="11"/>
        <v>45778</v>
      </c>
      <c r="H59" s="142">
        <f t="shared" si="11"/>
        <v>45809</v>
      </c>
      <c r="I59" s="142">
        <f t="shared" si="11"/>
        <v>45839</v>
      </c>
      <c r="J59" s="142">
        <f t="shared" si="11"/>
        <v>45870</v>
      </c>
      <c r="K59" s="142">
        <f t="shared" si="11"/>
        <v>45901</v>
      </c>
      <c r="L59" s="142">
        <f t="shared" si="11"/>
        <v>45931</v>
      </c>
      <c r="M59" s="142">
        <f t="shared" si="11"/>
        <v>45962</v>
      </c>
      <c r="N59" s="142">
        <f t="shared" si="11"/>
        <v>45992</v>
      </c>
      <c r="O59" s="142">
        <f t="shared" si="11"/>
        <v>46023</v>
      </c>
    </row>
    <row r="60" spans="1:15" ht="15.75" x14ac:dyDescent="0.25">
      <c r="A60">
        <v>42</v>
      </c>
      <c r="B60" s="102" t="s">
        <v>70</v>
      </c>
      <c r="C60" s="87">
        <f ca="1">HLOOKUP(C$4,DContriORI!$B$151:$ZZ$191,MensualHistórica_original!$A60-1,FALSE)*HLOOKUP(EDATE(MensualHistórica_original!C$4,-12),DContriORI!$B$85:$ZZ$148,MensualHistórica_original!$A60,FALSE)/100</f>
        <v>-0.62290363969054852</v>
      </c>
      <c r="D60" s="87">
        <f ca="1">HLOOKUP(D$4,DContriORI!$B$151:$ZZ$191,MensualHistórica_original!$A60-1,FALSE)*HLOOKUP(EDATE(MensualHistórica_original!D$4,-12),DContriORI!$B$85:$ZZ$148,MensualHistórica_original!$A60,FALSE)/100</f>
        <v>1.5143461437426566</v>
      </c>
      <c r="E60" s="87">
        <f ca="1">HLOOKUP(E$4,DContriORI!$B$151:$ZZ$191,MensualHistórica_original!$A60-1,FALSE)*HLOOKUP(EDATE(MensualHistórica_original!E$4,-12),DContriORI!$B$85:$ZZ$148,MensualHistórica_original!$A60,FALSE)/100</f>
        <v>3.0157273847593871</v>
      </c>
      <c r="F60" s="87">
        <f ca="1">HLOOKUP(F$4,DContriORI!$B$151:$ZZ$191,MensualHistórica_original!$A60-1,FALSE)*HLOOKUP(EDATE(MensualHistórica_original!F$4,-12),DContriORI!$B$85:$ZZ$148,MensualHistórica_original!$A60,FALSE)/100</f>
        <v>-0.26123127927488099</v>
      </c>
      <c r="G60" s="87">
        <f ca="1">HLOOKUP(G$4,DContriORI!$B$151:$ZZ$191,MensualHistórica_original!$A60-1,FALSE)*HLOOKUP(EDATE(MensualHistórica_original!G$4,-12),DContriORI!$B$85:$ZZ$148,MensualHistórica_original!$A60,FALSE)/100</f>
        <v>1.000373797876648</v>
      </c>
      <c r="H60" s="87">
        <f ca="1">HLOOKUP(H$4,DContriORI!$B$151:$ZZ$191,MensualHistórica_original!$A60-1,FALSE)*HLOOKUP(EDATE(MensualHistórica_original!H$4,-12),DContriORI!$B$85:$ZZ$148,MensualHistórica_original!$A60,FALSE)/100</f>
        <v>2.086127045184341</v>
      </c>
      <c r="I60" s="87">
        <f ca="1">HLOOKUP(I$4,DContriORI!$B$151:$ZZ$191,MensualHistórica_original!$A60-1,FALSE)*HLOOKUP(EDATE(MensualHistórica_original!I$4,-12),DContriORI!$B$85:$ZZ$148,MensualHistórica_original!$A60,FALSE)/100</f>
        <v>4.1731363735976856E-2</v>
      </c>
      <c r="J60" s="87">
        <f ca="1">HLOOKUP(J$4,DContriORI!$B$151:$ZZ$191,MensualHistórica_original!$A60-1,FALSE)*HLOOKUP(EDATE(MensualHistórica_original!J$4,-12),DContriORI!$B$85:$ZZ$148,MensualHistórica_original!$A60,FALSE)/100</f>
        <v>-0.35970982734073687</v>
      </c>
      <c r="K60" s="87">
        <f ca="1">HLOOKUP(K$4,DContriORI!$B$151:$ZZ$191,MensualHistórica_original!$A60-1,FALSE)*HLOOKUP(EDATE(MensualHistórica_original!K$4,-12),DContriORI!$B$85:$ZZ$148,MensualHistórica_original!$A60,FALSE)/100</f>
        <v>2.4301790621478858</v>
      </c>
      <c r="L60" s="87">
        <f ca="1">HLOOKUP(L$4,DContriORI!$B$151:$ZZ$191,MensualHistórica_original!$A60-1,FALSE)*HLOOKUP(EDATE(MensualHistórica_original!L$4,-12),DContriORI!$B$85:$ZZ$148,MensualHistórica_original!$A60,FALSE)/100</f>
        <v>1.6077544231706469</v>
      </c>
      <c r="M60" s="87">
        <f ca="1">HLOOKUP(M$4,DContriORI!$B$151:$ZZ$191,MensualHistórica_original!$A60-1,FALSE)*HLOOKUP(EDATE(MensualHistórica_original!M$4,-12),DContriORI!$B$85:$ZZ$148,MensualHistórica_original!$A60,FALSE)/100</f>
        <v>0.59321425462879063</v>
      </c>
      <c r="N60" s="87">
        <f ca="1">HLOOKUP(N$4,DContriORI!$B$151:$ZZ$191,MensualHistórica_original!$A60-1,FALSE)*HLOOKUP(EDATE(MensualHistórica_original!N$4,-12),DContriORI!$B$85:$ZZ$148,MensualHistórica_original!$A60,FALSE)/100</f>
        <v>2.229897085829819</v>
      </c>
      <c r="O60" s="87">
        <f ca="1">HLOOKUP(O$4,DContriORI!$B$151:$ZZ$191,MensualHistórica_original!$A60-1,FALSE)*HLOOKUP(EDATE(MensualHistórica_original!O$4,-12),DContriORI!$B$85:$ZZ$148,MensualHistórica_original!$A60,FALSE)/100</f>
        <v>-100</v>
      </c>
    </row>
    <row r="61" spans="1:15" x14ac:dyDescent="0.25">
      <c r="A61">
        <v>43</v>
      </c>
      <c r="B61" s="8" t="s">
        <v>13</v>
      </c>
      <c r="C61" s="44">
        <f ca="1">HLOOKUP(C$4,DContriORI!$B$151:$ZZ$191,MensualHistórica_original!$A26,FALSE)*HLOOKUP(EDATE(MensualHistórica_original!C$4,-12),DContriORI!$B$85:$ZZ$148,MensualHistórica_original!$A61,FALSE)/100</f>
        <v>4.5189950103181629E-2</v>
      </c>
      <c r="D61" s="44">
        <f ca="1">HLOOKUP(D$4,DContriORI!$B$151:$ZZ$191,MensualHistórica_original!$A26,FALSE)*HLOOKUP(EDATE(MensualHistórica_original!D$4,-12),DContriORI!$B$85:$ZZ$148,MensualHistórica_original!$A61,FALSE)/100</f>
        <v>-7.5427656330722334E-2</v>
      </c>
      <c r="E61" s="44">
        <f ca="1">HLOOKUP(E$4,DContriORI!$B$151:$ZZ$191,MensualHistórica_original!$A26,FALSE)*HLOOKUP(EDATE(MensualHistórica_original!E$4,-12),DContriORI!$B$85:$ZZ$148,MensualHistórica_original!$A61,FALSE)/100</f>
        <v>0.43241790616697307</v>
      </c>
      <c r="F61" s="44">
        <f ca="1">HLOOKUP(F$4,DContriORI!$B$151:$ZZ$191,MensualHistórica_original!$A26,FALSE)*HLOOKUP(EDATE(MensualHistórica_original!F$4,-12),DContriORI!$B$85:$ZZ$148,MensualHistórica_original!$A61,FALSE)/100</f>
        <v>-0.18075920328871681</v>
      </c>
      <c r="G61" s="44">
        <f ca="1">HLOOKUP(G$4,DContriORI!$B$151:$ZZ$191,MensualHistórica_original!$A26,FALSE)*HLOOKUP(EDATE(MensualHistórica_original!G$4,-12),DContriORI!$B$85:$ZZ$148,MensualHistórica_original!$A61,FALSE)/100</f>
        <v>0.23068196227081156</v>
      </c>
      <c r="H61" s="44">
        <f ca="1">HLOOKUP(H$4,DContriORI!$B$151:$ZZ$191,MensualHistórica_original!$A26,FALSE)*HLOOKUP(EDATE(MensualHistórica_original!H$4,-12),DContriORI!$B$85:$ZZ$148,MensualHistórica_original!$A61,FALSE)/100</f>
        <v>0.26624292645100728</v>
      </c>
      <c r="I61" s="44">
        <f ca="1">HLOOKUP(I$4,DContriORI!$B$151:$ZZ$191,MensualHistórica_original!$A26,FALSE)*HLOOKUP(EDATE(MensualHistórica_original!I$4,-12),DContriORI!$B$85:$ZZ$148,MensualHistórica_original!$A61,FALSE)/100</f>
        <v>0.18352710433937314</v>
      </c>
      <c r="J61" s="44">
        <f ca="1">HLOOKUP(J$4,DContriORI!$B$151:$ZZ$191,MensualHistórica_original!$A26,FALSE)*HLOOKUP(EDATE(MensualHistórica_original!J$4,-12),DContriORI!$B$85:$ZZ$148,MensualHistórica_original!$A61,FALSE)/100</f>
        <v>0.2210144556560828</v>
      </c>
      <c r="K61" s="44">
        <f ca="1">HLOOKUP(K$4,DContriORI!$B$151:$ZZ$191,MensualHistórica_original!$A26,FALSE)*HLOOKUP(EDATE(MensualHistórica_original!K$4,-12),DContriORI!$B$85:$ZZ$148,MensualHistórica_original!$A61,FALSE)/100</f>
        <v>0.59261986509968134</v>
      </c>
      <c r="L61" s="44">
        <f ca="1">HLOOKUP(L$4,DContriORI!$B$151:$ZZ$191,MensualHistórica_original!$A26,FALSE)*HLOOKUP(EDATE(MensualHistórica_original!L$4,-12),DContriORI!$B$85:$ZZ$148,MensualHistórica_original!$A61,FALSE)/100</f>
        <v>0.44696279212381762</v>
      </c>
      <c r="M61" s="44">
        <f ca="1">HLOOKUP(M$4,DContriORI!$B$151:$ZZ$191,MensualHistórica_original!$A26,FALSE)*HLOOKUP(EDATE(MensualHistórica_original!M$4,-12),DContriORI!$B$85:$ZZ$148,MensualHistórica_original!$A61,FALSE)/100</f>
        <v>-7.0759100599458197E-2</v>
      </c>
      <c r="N61" s="44">
        <f ca="1">HLOOKUP(N$4,DContriORI!$B$151:$ZZ$191,MensualHistórica_original!$A26,FALSE)*HLOOKUP(EDATE(MensualHistórica_original!N$4,-12),DContriORI!$B$85:$ZZ$148,MensualHistórica_original!$A61,FALSE)/100</f>
        <v>0.16119399640763518</v>
      </c>
      <c r="O61" s="44">
        <f ca="1">HLOOKUP(O$4,DContriORI!$B$151:$ZZ$191,MensualHistórica_original!$A26,FALSE)*HLOOKUP(EDATE(MensualHistórica_original!O$4,-12),DContriORI!$B$85:$ZZ$148,MensualHistórica_original!$A61,FALSE)/100</f>
        <v>-25.823827147376672</v>
      </c>
    </row>
    <row r="62" spans="1:15" x14ac:dyDescent="0.25">
      <c r="A62">
        <v>44</v>
      </c>
      <c r="B62" s="9" t="s">
        <v>14</v>
      </c>
      <c r="C62" s="45">
        <f ca="1">HLOOKUP(C$4,DContriORI!$B$151:$ZZ$191,MensualHistórica_original!$A27,FALSE)*HLOOKUP(EDATE(MensualHistórica_original!C$4,-12),DContriORI!$B$85:$ZZ$148,MensualHistórica_original!$A62,FALSE)/100</f>
        <v>-2.2746138604222126E-2</v>
      </c>
      <c r="D62" s="45">
        <f ca="1">HLOOKUP(D$4,DContriORI!$B$151:$ZZ$191,MensualHistórica_original!$A27,FALSE)*HLOOKUP(EDATE(MensualHistórica_original!D$4,-12),DContriORI!$B$85:$ZZ$148,MensualHistórica_original!$A62,FALSE)/100</f>
        <v>-0.18092262521896635</v>
      </c>
      <c r="E62" s="45">
        <f ca="1">HLOOKUP(E$4,DContriORI!$B$151:$ZZ$191,MensualHistórica_original!$A27,FALSE)*HLOOKUP(EDATE(MensualHistórica_original!E$4,-12),DContriORI!$B$85:$ZZ$148,MensualHistórica_original!$A62,FALSE)/100</f>
        <v>-5.2855991305871049E-2</v>
      </c>
      <c r="F62" s="45">
        <f ca="1">HLOOKUP(F$4,DContriORI!$B$151:$ZZ$191,MensualHistórica_original!$A27,FALSE)*HLOOKUP(EDATE(MensualHistórica_original!F$4,-12),DContriORI!$B$85:$ZZ$148,MensualHistórica_original!$A62,FALSE)/100</f>
        <v>-3.7908697348921078E-2</v>
      </c>
      <c r="G62" s="45">
        <f ca="1">HLOOKUP(G$4,DContriORI!$B$151:$ZZ$191,MensualHistórica_original!$A27,FALSE)*HLOOKUP(EDATE(MensualHistórica_original!G$4,-12),DContriORI!$B$85:$ZZ$148,MensualHistórica_original!$A62,FALSE)/100</f>
        <v>-0.18280106681283192</v>
      </c>
      <c r="H62" s="45">
        <f ca="1">HLOOKUP(H$4,DContriORI!$B$151:$ZZ$191,MensualHistórica_original!$A27,FALSE)*HLOOKUP(EDATE(MensualHistórica_original!H$4,-12),DContriORI!$B$85:$ZZ$148,MensualHistórica_original!$A62,FALSE)/100</f>
        <v>-5.3242834618420852E-2</v>
      </c>
      <c r="I62" s="45">
        <f ca="1">HLOOKUP(I$4,DContriORI!$B$151:$ZZ$191,MensualHistórica_original!$A27,FALSE)*HLOOKUP(EDATE(MensualHistórica_original!I$4,-12),DContriORI!$B$85:$ZZ$148,MensualHistórica_original!$A62,FALSE)/100</f>
        <v>-0.10495157334178437</v>
      </c>
      <c r="J62" s="45">
        <f ca="1">HLOOKUP(J$4,DContriORI!$B$151:$ZZ$191,MensualHistórica_original!$A27,FALSE)*HLOOKUP(EDATE(MensualHistórica_original!J$4,-12),DContriORI!$B$85:$ZZ$148,MensualHistórica_original!$A62,FALSE)/100</f>
        <v>-0.21881150012561232</v>
      </c>
      <c r="K62" s="45">
        <f ca="1">HLOOKUP(K$4,DContriORI!$B$151:$ZZ$191,MensualHistórica_original!$A27,FALSE)*HLOOKUP(EDATE(MensualHistórica_original!K$4,-12),DContriORI!$B$85:$ZZ$148,MensualHistórica_original!$A62,FALSE)/100</f>
        <v>-9.7075534518633794E-2</v>
      </c>
      <c r="L62" s="45">
        <f ca="1">HLOOKUP(L$4,DContriORI!$B$151:$ZZ$191,MensualHistórica_original!$A27,FALSE)*HLOOKUP(EDATE(MensualHistórica_original!L$4,-12),DContriORI!$B$85:$ZZ$148,MensualHistórica_original!$A62,FALSE)/100</f>
        <v>1.1996060731425357E-2</v>
      </c>
      <c r="M62" s="45">
        <f ca="1">HLOOKUP(M$4,DContriORI!$B$151:$ZZ$191,MensualHistórica_original!$A27,FALSE)*HLOOKUP(EDATE(MensualHistórica_original!M$4,-12),DContriORI!$B$85:$ZZ$148,MensualHistórica_original!$A62,FALSE)/100</f>
        <v>8.3968248131167197E-2</v>
      </c>
      <c r="N62" s="45">
        <f ca="1">HLOOKUP(N$4,DContriORI!$B$151:$ZZ$191,MensualHistórica_original!$A27,FALSE)*HLOOKUP(EDATE(MensualHistórica_original!N$4,-12),DContriORI!$B$85:$ZZ$148,MensualHistórica_original!$A62,FALSE)/100</f>
        <v>4.8263048225019221E-2</v>
      </c>
      <c r="O62" s="45">
        <f ca="1">HLOOKUP(O$4,DContriORI!$B$151:$ZZ$191,MensualHistórica_original!$A27,FALSE)*HLOOKUP(EDATE(MensualHistórica_original!O$4,-12),DContriORI!$B$85:$ZZ$148,MensualHistórica_original!$A62,FALSE)/100</f>
        <v>-5.858316558951965</v>
      </c>
    </row>
    <row r="63" spans="1:15" x14ac:dyDescent="0.25">
      <c r="A63">
        <v>45</v>
      </c>
      <c r="B63" s="8" t="s">
        <v>15</v>
      </c>
      <c r="C63" s="44">
        <f ca="1">HLOOKUP(C$4,DContriORI!$B$151:$ZZ$191,MensualHistórica_original!$A28,FALSE)*HLOOKUP(EDATE(MensualHistórica_original!C$4,-12),DContriORI!$B$85:$ZZ$148,MensualHistórica_original!$A63,FALSE)/100</f>
        <v>-2.7777502784250681E-2</v>
      </c>
      <c r="D63" s="44">
        <f ca="1">HLOOKUP(D$4,DContriORI!$B$151:$ZZ$191,MensualHistórica_original!$A28,FALSE)*HLOOKUP(EDATE(MensualHistórica_original!D$4,-12),DContriORI!$B$85:$ZZ$148,MensualHistórica_original!$A63,FALSE)/100</f>
        <v>-2.2686636181332265E-2</v>
      </c>
      <c r="E63" s="44">
        <f ca="1">HLOOKUP(E$4,DContriORI!$B$151:$ZZ$191,MensualHistórica_original!$A28,FALSE)*HLOOKUP(EDATE(MensualHistórica_original!E$4,-12),DContriORI!$B$85:$ZZ$148,MensualHistórica_original!$A63,FALSE)/100</f>
        <v>8.8058927484645569E-3</v>
      </c>
      <c r="F63" s="44">
        <f ca="1">HLOOKUP(F$4,DContriORI!$B$151:$ZZ$191,MensualHistórica_original!$A28,FALSE)*HLOOKUP(EDATE(MensualHistórica_original!F$4,-12),DContriORI!$B$85:$ZZ$148,MensualHistórica_original!$A63,FALSE)/100</f>
        <v>-6.4867688995987882E-2</v>
      </c>
      <c r="G63" s="44">
        <f ca="1">HLOOKUP(G$4,DContriORI!$B$151:$ZZ$191,MensualHistórica_original!$A28,FALSE)*HLOOKUP(EDATE(MensualHistórica_original!G$4,-12),DContriORI!$B$85:$ZZ$148,MensualHistórica_original!$A63,FALSE)/100</f>
        <v>-4.9467711835684547E-2</v>
      </c>
      <c r="H63" s="44">
        <f ca="1">HLOOKUP(H$4,DContriORI!$B$151:$ZZ$191,MensualHistórica_original!$A28,FALSE)*HLOOKUP(EDATE(MensualHistórica_original!H$4,-12),DContriORI!$B$85:$ZZ$148,MensualHistórica_original!$A63,FALSE)/100</f>
        <v>-3.7814198507111631E-2</v>
      </c>
      <c r="I63" s="44">
        <f ca="1">HLOOKUP(I$4,DContriORI!$B$151:$ZZ$191,MensualHistórica_original!$A28,FALSE)*HLOOKUP(EDATE(MensualHistórica_original!I$4,-12),DContriORI!$B$85:$ZZ$148,MensualHistórica_original!$A63,FALSE)/100</f>
        <v>-6.5590979735336175E-2</v>
      </c>
      <c r="J63" s="44">
        <f ca="1">HLOOKUP(J$4,DContriORI!$B$151:$ZZ$191,MensualHistórica_original!$A28,FALSE)*HLOOKUP(EDATE(MensualHistórica_original!J$4,-12),DContriORI!$B$85:$ZZ$148,MensualHistórica_original!$A63,FALSE)/100</f>
        <v>-7.8978749840289145E-2</v>
      </c>
      <c r="K63" s="44">
        <f ca="1">HLOOKUP(K$4,DContriORI!$B$151:$ZZ$191,MensualHistórica_original!$A28,FALSE)*HLOOKUP(EDATE(MensualHistórica_original!K$4,-12),DContriORI!$B$85:$ZZ$148,MensualHistórica_original!$A63,FALSE)/100</f>
        <v>-4.5771780336933104E-2</v>
      </c>
      <c r="L63" s="44">
        <f ca="1">HLOOKUP(L$4,DContriORI!$B$151:$ZZ$191,MensualHistórica_original!$A28,FALSE)*HLOOKUP(EDATE(MensualHistórica_original!L$4,-12),DContriORI!$B$85:$ZZ$148,MensualHistórica_original!$A63,FALSE)/100</f>
        <v>-1.8393724125971486E-3</v>
      </c>
      <c r="M63" s="44">
        <f ca="1">HLOOKUP(M$4,DContriORI!$B$151:$ZZ$191,MensualHistórica_original!$A28,FALSE)*HLOOKUP(EDATE(MensualHistórica_original!M$4,-12),DContriORI!$B$85:$ZZ$148,MensualHistórica_original!$A63,FALSE)/100</f>
        <v>-2.9542945949046356E-2</v>
      </c>
      <c r="N63" s="44">
        <f ca="1">HLOOKUP(N$4,DContriORI!$B$151:$ZZ$191,MensualHistórica_original!$A28,FALSE)*HLOOKUP(EDATE(MensualHistórica_original!N$4,-12),DContriORI!$B$85:$ZZ$148,MensualHistórica_original!$A63,FALSE)/100</f>
        <v>-1.7752498837790863E-2</v>
      </c>
      <c r="O63" s="44">
        <f ca="1">HLOOKUP(O$4,DContriORI!$B$151:$ZZ$191,MensualHistórica_original!$A28,FALSE)*HLOOKUP(EDATE(MensualHistórica_original!O$4,-12),DContriORI!$B$85:$ZZ$148,MensualHistórica_original!$A63,FALSE)/100</f>
        <v>-0.6335723733821087</v>
      </c>
    </row>
    <row r="64" spans="1:15" x14ac:dyDescent="0.25">
      <c r="A64">
        <v>46</v>
      </c>
      <c r="B64" s="9" t="s">
        <v>16</v>
      </c>
      <c r="C64" s="45">
        <f ca="1">HLOOKUP(C$4,DContriORI!$B$151:$ZZ$191,MensualHistórica_original!$A29,FALSE)*HLOOKUP(EDATE(MensualHistórica_original!C$4,-12),DContriORI!$B$85:$ZZ$148,MensualHistórica_original!$A64,FALSE)/100</f>
        <v>-7.7410650959028639E-3</v>
      </c>
      <c r="D64" s="45">
        <f ca="1">HLOOKUP(D$4,DContriORI!$B$151:$ZZ$191,MensualHistórica_original!$A29,FALSE)*HLOOKUP(EDATE(MensualHistórica_original!D$4,-12),DContriORI!$B$85:$ZZ$148,MensualHistórica_original!$A64,FALSE)/100</f>
        <v>-8.1458367247584582E-3</v>
      </c>
      <c r="E64" s="45">
        <f ca="1">HLOOKUP(E$4,DContriORI!$B$151:$ZZ$191,MensualHistórica_original!$A29,FALSE)*HLOOKUP(EDATE(MensualHistórica_original!E$4,-12),DContriORI!$B$85:$ZZ$148,MensualHistórica_original!$A64,FALSE)/100</f>
        <v>9.7014854831529232E-3</v>
      </c>
      <c r="F64" s="45">
        <f ca="1">HLOOKUP(F$4,DContriORI!$B$151:$ZZ$191,MensualHistórica_original!$A29,FALSE)*HLOOKUP(EDATE(MensualHistórica_original!F$4,-12),DContriORI!$B$85:$ZZ$148,MensualHistórica_original!$A64,FALSE)/100</f>
        <v>-1.0921142520437195E-2</v>
      </c>
      <c r="G64" s="45">
        <f ca="1">HLOOKUP(G$4,DContriORI!$B$151:$ZZ$191,MensualHistórica_original!$A29,FALSE)*HLOOKUP(EDATE(MensualHistórica_original!G$4,-12),DContriORI!$B$85:$ZZ$148,MensualHistórica_original!$A64,FALSE)/100</f>
        <v>-4.3777186008405996E-3</v>
      </c>
      <c r="H64" s="45">
        <f ca="1">HLOOKUP(H$4,DContriORI!$B$151:$ZZ$191,MensualHistórica_original!$A29,FALSE)*HLOOKUP(EDATE(MensualHistórica_original!H$4,-12),DContriORI!$B$85:$ZZ$148,MensualHistórica_original!$A64,FALSE)/100</f>
        <v>8.1252666275372504E-3</v>
      </c>
      <c r="I64" s="45">
        <f ca="1">HLOOKUP(I$4,DContriORI!$B$151:$ZZ$191,MensualHistórica_original!$A29,FALSE)*HLOOKUP(EDATE(MensualHistórica_original!I$4,-12),DContriORI!$B$85:$ZZ$148,MensualHistórica_original!$A64,FALSE)/100</f>
        <v>-5.2705686354059924E-3</v>
      </c>
      <c r="J64" s="45">
        <f ca="1">HLOOKUP(J$4,DContriORI!$B$151:$ZZ$191,MensualHistórica_original!$A29,FALSE)*HLOOKUP(EDATE(MensualHistórica_original!J$4,-12),DContriORI!$B$85:$ZZ$148,MensualHistórica_original!$A64,FALSE)/100</f>
        <v>-8.2186082909561659E-3</v>
      </c>
      <c r="K64" s="45">
        <f ca="1">HLOOKUP(K$4,DContriORI!$B$151:$ZZ$191,MensualHistórica_original!$A29,FALSE)*HLOOKUP(EDATE(MensualHistórica_original!K$4,-12),DContriORI!$B$85:$ZZ$148,MensualHistórica_original!$A64,FALSE)/100</f>
        <v>1.9727639266133253E-3</v>
      </c>
      <c r="L64" s="45">
        <f ca="1">HLOOKUP(L$4,DContriORI!$B$151:$ZZ$191,MensualHistórica_original!$A29,FALSE)*HLOOKUP(EDATE(MensualHistórica_original!L$4,-12),DContriORI!$B$85:$ZZ$148,MensualHistórica_original!$A64,FALSE)/100</f>
        <v>-7.6473519188288543E-3</v>
      </c>
      <c r="M64" s="45">
        <f ca="1">HLOOKUP(M$4,DContriORI!$B$151:$ZZ$191,MensualHistórica_original!$A29,FALSE)*HLOOKUP(EDATE(MensualHistórica_original!M$4,-12),DContriORI!$B$85:$ZZ$148,MensualHistórica_original!$A64,FALSE)/100</f>
        <v>-1.9709973123783725E-2</v>
      </c>
      <c r="N64" s="45">
        <f ca="1">HLOOKUP(N$4,DContriORI!$B$151:$ZZ$191,MensualHistórica_original!$A29,FALSE)*HLOOKUP(EDATE(MensualHistórica_original!N$4,-12),DContriORI!$B$85:$ZZ$148,MensualHistórica_original!$A64,FALSE)/100</f>
        <v>-9.1502446299295409E-3</v>
      </c>
      <c r="O64" s="45">
        <f ca="1">HLOOKUP(O$4,DContriORI!$B$151:$ZZ$191,MensualHistórica_original!$A29,FALSE)*HLOOKUP(EDATE(MensualHistórica_original!O$4,-12),DContriORI!$B$85:$ZZ$148,MensualHistórica_original!$A64,FALSE)/100</f>
        <v>-0.37498601503997669</v>
      </c>
    </row>
    <row r="65" spans="1:15" x14ac:dyDescent="0.25">
      <c r="A65">
        <v>47</v>
      </c>
      <c r="B65" s="8" t="s">
        <v>17</v>
      </c>
      <c r="C65" s="44">
        <f ca="1">HLOOKUP(C$4,DContriORI!$B$151:$ZZ$191,MensualHistórica_original!$A30,FALSE)*HLOOKUP(EDATE(MensualHistórica_original!C$4,-12),DContriORI!$B$85:$ZZ$148,MensualHistórica_original!$A65,FALSE)/100</f>
        <v>-0.10859742254974966</v>
      </c>
      <c r="D65" s="44">
        <f ca="1">HLOOKUP(D$4,DContriORI!$B$151:$ZZ$191,MensualHistórica_original!$A30,FALSE)*HLOOKUP(EDATE(MensualHistórica_original!D$4,-12),DContriORI!$B$85:$ZZ$148,MensualHistórica_original!$A65,FALSE)/100</f>
        <v>-4.2354310090560433E-2</v>
      </c>
      <c r="E65" s="44">
        <f ca="1">HLOOKUP(E$4,DContriORI!$B$151:$ZZ$191,MensualHistórica_original!$A30,FALSE)*HLOOKUP(EDATE(MensualHistórica_original!E$4,-12),DContriORI!$B$85:$ZZ$148,MensualHistórica_original!$A65,FALSE)/100</f>
        <v>-1.1708255894379415E-2</v>
      </c>
      <c r="F65" s="44">
        <f ca="1">HLOOKUP(F$4,DContriORI!$B$151:$ZZ$191,MensualHistórica_original!$A30,FALSE)*HLOOKUP(EDATE(MensualHistórica_original!F$4,-12),DContriORI!$B$85:$ZZ$148,MensualHistórica_original!$A65,FALSE)/100</f>
        <v>-0.13150158964870726</v>
      </c>
      <c r="G65" s="44">
        <f ca="1">HLOOKUP(G$4,DContriORI!$B$151:$ZZ$191,MensualHistórica_original!$A30,FALSE)*HLOOKUP(EDATE(MensualHistórica_original!G$4,-12),DContriORI!$B$85:$ZZ$148,MensualHistórica_original!$A65,FALSE)/100</f>
        <v>-7.082547514863928E-2</v>
      </c>
      <c r="H65" s="44">
        <f ca="1">HLOOKUP(H$4,DContriORI!$B$151:$ZZ$191,MensualHistórica_original!$A30,FALSE)*HLOOKUP(EDATE(MensualHistórica_original!H$4,-12),DContriORI!$B$85:$ZZ$148,MensualHistórica_original!$A65,FALSE)/100</f>
        <v>-0.13977687547758499</v>
      </c>
      <c r="I65" s="44">
        <f ca="1">HLOOKUP(I$4,DContriORI!$B$151:$ZZ$191,MensualHistórica_original!$A30,FALSE)*HLOOKUP(EDATE(MensualHistórica_original!I$4,-12),DContriORI!$B$85:$ZZ$148,MensualHistórica_original!$A65,FALSE)/100</f>
        <v>-0.13125651553923276</v>
      </c>
      <c r="J65" s="44">
        <f ca="1">HLOOKUP(J$4,DContriORI!$B$151:$ZZ$191,MensualHistórica_original!$A30,FALSE)*HLOOKUP(EDATE(MensualHistórica_original!J$4,-12),DContriORI!$B$85:$ZZ$148,MensualHistórica_original!$A65,FALSE)/100</f>
        <v>-0.15646087621185406</v>
      </c>
      <c r="K65" s="44">
        <f ca="1">HLOOKUP(K$4,DContriORI!$B$151:$ZZ$191,MensualHistórica_original!$A30,FALSE)*HLOOKUP(EDATE(MensualHistórica_original!K$4,-12),DContriORI!$B$85:$ZZ$148,MensualHistórica_original!$A65,FALSE)/100</f>
        <v>-0.10794214375156179</v>
      </c>
      <c r="L65" s="44">
        <f ca="1">HLOOKUP(L$4,DContriORI!$B$151:$ZZ$191,MensualHistórica_original!$A30,FALSE)*HLOOKUP(EDATE(MensualHistórica_original!L$4,-12),DContriORI!$B$85:$ZZ$148,MensualHistórica_original!$A65,FALSE)/100</f>
        <v>-2.4898974047403565E-2</v>
      </c>
      <c r="M65" s="44">
        <f ca="1">HLOOKUP(M$4,DContriORI!$B$151:$ZZ$191,MensualHistórica_original!$A30,FALSE)*HLOOKUP(EDATE(MensualHistórica_original!M$4,-12),DContriORI!$B$85:$ZZ$148,MensualHistórica_original!$A65,FALSE)/100</f>
        <v>-4.4193257455980468E-2</v>
      </c>
      <c r="N65" s="44">
        <f ca="1">HLOOKUP(N$4,DContriORI!$B$151:$ZZ$191,MensualHistórica_original!$A30,FALSE)*HLOOKUP(EDATE(MensualHistórica_original!N$4,-12),DContriORI!$B$85:$ZZ$148,MensualHistórica_original!$A65,FALSE)/100</f>
        <v>-8.7716519332994777E-2</v>
      </c>
      <c r="O65" s="44">
        <f ca="1">HLOOKUP(O$4,DContriORI!$B$151:$ZZ$191,MensualHistórica_original!$A30,FALSE)*HLOOKUP(EDATE(MensualHistórica_original!O$4,-12),DContriORI!$B$85:$ZZ$148,MensualHistórica_original!$A65,FALSE)/100</f>
        <v>-1.2309678905076764</v>
      </c>
    </row>
    <row r="66" spans="1:15" ht="30" x14ac:dyDescent="0.25">
      <c r="A66">
        <v>48</v>
      </c>
      <c r="B66" s="9" t="s">
        <v>51</v>
      </c>
      <c r="C66" s="45">
        <f ca="1">HLOOKUP(C$4,DContriORI!$B$151:$ZZ$191,MensualHistórica_original!$A31,FALSE)*HLOOKUP(EDATE(MensualHistórica_original!C$4,-12),DContriORI!$B$85:$ZZ$148,MensualHistórica_original!$A66,FALSE)/100</f>
        <v>-5.04388641481745E-2</v>
      </c>
      <c r="D66" s="45">
        <f ca="1">HLOOKUP(D$4,DContriORI!$B$151:$ZZ$191,MensualHistórica_original!$A31,FALSE)*HLOOKUP(EDATE(MensualHistórica_original!D$4,-12),DContriORI!$B$85:$ZZ$148,MensualHistórica_original!$A66,FALSE)/100</f>
        <v>-5.3244587381125044E-2</v>
      </c>
      <c r="E66" s="45">
        <f ca="1">HLOOKUP(E$4,DContriORI!$B$151:$ZZ$191,MensualHistórica_original!$A31,FALSE)*HLOOKUP(EDATE(MensualHistórica_original!E$4,-12),DContriORI!$B$85:$ZZ$148,MensualHistórica_original!$A66,FALSE)/100</f>
        <v>-2.259609610257745E-2</v>
      </c>
      <c r="F66" s="45">
        <f ca="1">HLOOKUP(F$4,DContriORI!$B$151:$ZZ$191,MensualHistórica_original!$A31,FALSE)*HLOOKUP(EDATE(MensualHistórica_original!F$4,-12),DContriORI!$B$85:$ZZ$148,MensualHistórica_original!$A66,FALSE)/100</f>
        <v>-4.8334272534702613E-2</v>
      </c>
      <c r="G66" s="45">
        <f ca="1">HLOOKUP(G$4,DContriORI!$B$151:$ZZ$191,MensualHistórica_original!$A31,FALSE)*HLOOKUP(EDATE(MensualHistórica_original!G$4,-12),DContriORI!$B$85:$ZZ$148,MensualHistórica_original!$A66,FALSE)/100</f>
        <v>-6.8475374484639598E-2</v>
      </c>
      <c r="H66" s="45">
        <f ca="1">HLOOKUP(H$4,DContriORI!$B$151:$ZZ$191,MensualHistórica_original!$A31,FALSE)*HLOOKUP(EDATE(MensualHistórica_original!H$4,-12),DContriORI!$B$85:$ZZ$148,MensualHistórica_original!$A66,FALSE)/100</f>
        <v>-5.7071061816202036E-2</v>
      </c>
      <c r="I66" s="45">
        <f ca="1">HLOOKUP(I$4,DContriORI!$B$151:$ZZ$191,MensualHistórica_original!$A31,FALSE)*HLOOKUP(EDATE(MensualHistórica_original!I$4,-12),DContriORI!$B$85:$ZZ$148,MensualHistórica_original!$A66,FALSE)/100</f>
        <v>-1.8779453340474535E-2</v>
      </c>
      <c r="J66" s="45">
        <f ca="1">HLOOKUP(J$4,DContriORI!$B$151:$ZZ$191,MensualHistórica_original!$A31,FALSE)*HLOOKUP(EDATE(MensualHistórica_original!J$4,-12),DContriORI!$B$85:$ZZ$148,MensualHistórica_original!$A66,FALSE)/100</f>
        <v>-3.8018281043557346E-2</v>
      </c>
      <c r="K66" s="45">
        <f ca="1">HLOOKUP(K$4,DContriORI!$B$151:$ZZ$191,MensualHistórica_original!$A31,FALSE)*HLOOKUP(EDATE(MensualHistórica_original!K$4,-12),DContriORI!$B$85:$ZZ$148,MensualHistórica_original!$A66,FALSE)/100</f>
        <v>-2.2607885381011984E-2</v>
      </c>
      <c r="L66" s="45">
        <f ca="1">HLOOKUP(L$4,DContriORI!$B$151:$ZZ$191,MensualHistórica_original!$A31,FALSE)*HLOOKUP(EDATE(MensualHistórica_original!L$4,-12),DContriORI!$B$85:$ZZ$148,MensualHistórica_original!$A66,FALSE)/100</f>
        <v>-3.4016417480424582E-2</v>
      </c>
      <c r="M66" s="45">
        <f ca="1">HLOOKUP(M$4,DContriORI!$B$151:$ZZ$191,MensualHistórica_original!$A31,FALSE)*HLOOKUP(EDATE(MensualHistórica_original!M$4,-12),DContriORI!$B$85:$ZZ$148,MensualHistórica_original!$A66,FALSE)/100</f>
        <v>-2.2795577749667853E-2</v>
      </c>
      <c r="N66" s="45">
        <f ca="1">HLOOKUP(N$4,DContriORI!$B$151:$ZZ$191,MensualHistórica_original!$A31,FALSE)*HLOOKUP(EDATE(MensualHistórica_original!N$4,-12),DContriORI!$B$85:$ZZ$148,MensualHistórica_original!$A66,FALSE)/100</f>
        <v>-4.1830569954792202E-2</v>
      </c>
      <c r="O66" s="45">
        <f ca="1">HLOOKUP(O$4,DContriORI!$B$151:$ZZ$191,MensualHistórica_original!$A31,FALSE)*HLOOKUP(EDATE(MensualHistórica_original!O$4,-12),DContriORI!$B$85:$ZZ$148,MensualHistórica_original!$A66,FALSE)/100</f>
        <v>-0.57998052535078204</v>
      </c>
    </row>
    <row r="67" spans="1:15" x14ac:dyDescent="0.25">
      <c r="A67">
        <v>49</v>
      </c>
      <c r="B67" s="8" t="s">
        <v>19</v>
      </c>
      <c r="C67" s="44">
        <f ca="1">HLOOKUP(C$4,DContriORI!$B$151:$ZZ$191,MensualHistórica_original!$A32,FALSE)*HLOOKUP(EDATE(MensualHistórica_original!C$4,-12),DContriORI!$B$85:$ZZ$148,MensualHistórica_original!$A67,FALSE)/100</f>
        <v>-3.4145881576384831E-3</v>
      </c>
      <c r="D67" s="44">
        <f ca="1">HLOOKUP(D$4,DContriORI!$B$151:$ZZ$191,MensualHistórica_original!$A32,FALSE)*HLOOKUP(EDATE(MensualHistórica_original!D$4,-12),DContriORI!$B$85:$ZZ$148,MensualHistórica_original!$A67,FALSE)/100</f>
        <v>-4.3570873314148287E-2</v>
      </c>
      <c r="E67" s="44">
        <f ca="1">HLOOKUP(E$4,DContriORI!$B$151:$ZZ$191,MensualHistórica_original!$A32,FALSE)*HLOOKUP(EDATE(MensualHistórica_original!E$4,-12),DContriORI!$B$85:$ZZ$148,MensualHistórica_original!$A67,FALSE)/100</f>
        <v>2.1696051756873915E-2</v>
      </c>
      <c r="F67" s="44">
        <f ca="1">HLOOKUP(F$4,DContriORI!$B$151:$ZZ$191,MensualHistórica_original!$A32,FALSE)*HLOOKUP(EDATE(MensualHistórica_original!F$4,-12),DContriORI!$B$85:$ZZ$148,MensualHistórica_original!$A67,FALSE)/100</f>
        <v>-8.769828590499909E-2</v>
      </c>
      <c r="G67" s="44">
        <f ca="1">HLOOKUP(G$4,DContriORI!$B$151:$ZZ$191,MensualHistórica_original!$A32,FALSE)*HLOOKUP(EDATE(MensualHistórica_original!G$4,-12),DContriORI!$B$85:$ZZ$148,MensualHistórica_original!$A67,FALSE)/100</f>
        <v>-9.8327623339894921E-2</v>
      </c>
      <c r="H67" s="44">
        <f ca="1">HLOOKUP(H$4,DContriORI!$B$151:$ZZ$191,MensualHistórica_original!$A32,FALSE)*HLOOKUP(EDATE(MensualHistórica_original!H$4,-12),DContriORI!$B$85:$ZZ$148,MensualHistórica_original!$A67,FALSE)/100</f>
        <v>-0.11939159479149934</v>
      </c>
      <c r="I67" s="44">
        <f ca="1">HLOOKUP(I$4,DContriORI!$B$151:$ZZ$191,MensualHistórica_original!$A32,FALSE)*HLOOKUP(EDATE(MensualHistórica_original!I$4,-12),DContriORI!$B$85:$ZZ$148,MensualHistórica_original!$A67,FALSE)/100</f>
        <v>-5.7085789294663014E-2</v>
      </c>
      <c r="J67" s="44">
        <f ca="1">HLOOKUP(J$4,DContriORI!$B$151:$ZZ$191,MensualHistórica_original!$A32,FALSE)*HLOOKUP(EDATE(MensualHistórica_original!J$4,-12),DContriORI!$B$85:$ZZ$148,MensualHistórica_original!$A67,FALSE)/100</f>
        <v>-9.9445809838713581E-2</v>
      </c>
      <c r="K67" s="44">
        <f ca="1">HLOOKUP(K$4,DContriORI!$B$151:$ZZ$191,MensualHistórica_original!$A32,FALSE)*HLOOKUP(EDATE(MensualHistórica_original!K$4,-12),DContriORI!$B$85:$ZZ$148,MensualHistórica_original!$A67,FALSE)/100</f>
        <v>-6.938308827481704E-2</v>
      </c>
      <c r="L67" s="44">
        <f ca="1">HLOOKUP(L$4,DContriORI!$B$151:$ZZ$191,MensualHistórica_original!$A32,FALSE)*HLOOKUP(EDATE(MensualHistórica_original!L$4,-12),DContriORI!$B$85:$ZZ$148,MensualHistórica_original!$A67,FALSE)/100</f>
        <v>-6.9806931148391899E-2</v>
      </c>
      <c r="M67" s="44">
        <f ca="1">HLOOKUP(M$4,DContriORI!$B$151:$ZZ$191,MensualHistórica_original!$A32,FALSE)*HLOOKUP(EDATE(MensualHistórica_original!M$4,-12),DContriORI!$B$85:$ZZ$148,MensualHistórica_original!$A67,FALSE)/100</f>
        <v>-8.7441962785512833E-2</v>
      </c>
      <c r="N67" s="44">
        <f ca="1">HLOOKUP(N$4,DContriORI!$B$151:$ZZ$191,MensualHistórica_original!$A32,FALSE)*HLOOKUP(EDATE(MensualHistórica_original!N$4,-12),DContriORI!$B$85:$ZZ$148,MensualHistórica_original!$A67,FALSE)/100</f>
        <v>-2.5271547232197093E-2</v>
      </c>
      <c r="O67" s="44">
        <f ca="1">HLOOKUP(O$4,DContriORI!$B$151:$ZZ$191,MensualHistórica_original!$A32,FALSE)*HLOOKUP(EDATE(MensualHistórica_original!O$4,-12),DContriORI!$B$85:$ZZ$148,MensualHistórica_original!$A67,FALSE)/100</f>
        <v>-0.79113349396977894</v>
      </c>
    </row>
    <row r="68" spans="1:15" x14ac:dyDescent="0.25">
      <c r="A68">
        <v>50</v>
      </c>
      <c r="B68" s="9" t="s">
        <v>20</v>
      </c>
      <c r="C68" s="45">
        <f ca="1">HLOOKUP(C$4,DContriORI!$B$151:$ZZ$191,MensualHistórica_original!$A33,FALSE)*HLOOKUP(EDATE(MensualHistórica_original!C$4,-12),DContriORI!$B$85:$ZZ$148,MensualHistórica_original!$A68,FALSE)/100</f>
        <v>0.10192259505942429</v>
      </c>
      <c r="D68" s="45">
        <f ca="1">HLOOKUP(D$4,DContriORI!$B$151:$ZZ$191,MensualHistórica_original!$A33,FALSE)*HLOOKUP(EDATE(MensualHistórica_original!D$4,-12),DContriORI!$B$85:$ZZ$148,MensualHistórica_original!$A68,FALSE)/100</f>
        <v>5.5944642713659773E-2</v>
      </c>
      <c r="E68" s="45">
        <f ca="1">HLOOKUP(E$4,DContriORI!$B$151:$ZZ$191,MensualHistórica_original!$A33,FALSE)*HLOOKUP(EDATE(MensualHistórica_original!E$4,-12),DContriORI!$B$85:$ZZ$148,MensualHistórica_original!$A68,FALSE)/100</f>
        <v>5.9346136414309962E-2</v>
      </c>
      <c r="F68" s="45">
        <f ca="1">HLOOKUP(F$4,DContriORI!$B$151:$ZZ$191,MensualHistórica_original!$A33,FALSE)*HLOOKUP(EDATE(MensualHistórica_original!F$4,-12),DContriORI!$B$85:$ZZ$148,MensualHistórica_original!$A68,FALSE)/100</f>
        <v>-6.4069708581735177E-2</v>
      </c>
      <c r="G68" s="45">
        <f ca="1">HLOOKUP(G$4,DContriORI!$B$151:$ZZ$191,MensualHistórica_original!$A33,FALSE)*HLOOKUP(EDATE(MensualHistórica_original!G$4,-12),DContriORI!$B$85:$ZZ$148,MensualHistórica_original!$A68,FALSE)/100</f>
        <v>-9.1386082392326366E-3</v>
      </c>
      <c r="H68" s="45">
        <f ca="1">HLOOKUP(H$4,DContriORI!$B$151:$ZZ$191,MensualHistórica_original!$A33,FALSE)*HLOOKUP(EDATE(MensualHistórica_original!H$4,-12),DContriORI!$B$85:$ZZ$148,MensualHistórica_original!$A68,FALSE)/100</f>
        <v>-4.799134652076769E-2</v>
      </c>
      <c r="I68" s="45">
        <f ca="1">HLOOKUP(I$4,DContriORI!$B$151:$ZZ$191,MensualHistórica_original!$A33,FALSE)*HLOOKUP(EDATE(MensualHistórica_original!I$4,-12),DContriORI!$B$85:$ZZ$148,MensualHistórica_original!$A68,FALSE)/100</f>
        <v>-3.1044588487673375E-2</v>
      </c>
      <c r="J68" s="45">
        <f ca="1">HLOOKUP(J$4,DContriORI!$B$151:$ZZ$191,MensualHistórica_original!$A33,FALSE)*HLOOKUP(EDATE(MensualHistórica_original!J$4,-12),DContriORI!$B$85:$ZZ$148,MensualHistórica_original!$A68,FALSE)/100</f>
        <v>-0.14434343318947515</v>
      </c>
      <c r="K68" s="45">
        <f ca="1">HLOOKUP(K$4,DContriORI!$B$151:$ZZ$191,MensualHistórica_original!$A33,FALSE)*HLOOKUP(EDATE(MensualHistórica_original!K$4,-12),DContriORI!$B$85:$ZZ$148,MensualHistórica_original!$A68,FALSE)/100</f>
        <v>-5.0440756932704577E-2</v>
      </c>
      <c r="L68" s="45">
        <f ca="1">HLOOKUP(L$4,DContriORI!$B$151:$ZZ$191,MensualHistórica_original!$A33,FALSE)*HLOOKUP(EDATE(MensualHistórica_original!L$4,-12),DContriORI!$B$85:$ZZ$148,MensualHistórica_original!$A68,FALSE)/100</f>
        <v>-4.2603645939430113E-2</v>
      </c>
      <c r="M68" s="45">
        <f ca="1">HLOOKUP(M$4,DContriORI!$B$151:$ZZ$191,MensualHistórica_original!$A33,FALSE)*HLOOKUP(EDATE(MensualHistórica_original!M$4,-12),DContriORI!$B$85:$ZZ$148,MensualHistórica_original!$A68,FALSE)/100</f>
        <v>-0.12765009404278632</v>
      </c>
      <c r="N68" s="45">
        <f ca="1">HLOOKUP(N$4,DContriORI!$B$151:$ZZ$191,MensualHistórica_original!$A33,FALSE)*HLOOKUP(EDATE(MensualHistórica_original!N$4,-12),DContriORI!$B$85:$ZZ$148,MensualHistórica_original!$A68,FALSE)/100</f>
        <v>-6.8272341224664676E-2</v>
      </c>
      <c r="O68" s="45">
        <f ca="1">HLOOKUP(O$4,DContriORI!$B$151:$ZZ$191,MensualHistórica_original!$A33,FALSE)*HLOOKUP(EDATE(MensualHistórica_original!O$4,-12),DContriORI!$B$85:$ZZ$148,MensualHistórica_original!$A68,FALSE)/100</f>
        <v>-2.6954771623778409</v>
      </c>
    </row>
    <row r="69" spans="1:15" x14ac:dyDescent="0.25">
      <c r="A69">
        <v>51</v>
      </c>
      <c r="B69" s="8" t="s">
        <v>21</v>
      </c>
      <c r="C69" s="44">
        <f ca="1">HLOOKUP(C$4,DContriORI!$B$151:$ZZ$191,MensualHistórica_original!$A34,FALSE)*HLOOKUP(EDATE(MensualHistórica_original!C$4,-12),DContriORI!$B$85:$ZZ$148,MensualHistórica_original!$A69,FALSE)/100</f>
        <v>3.5434988950919524E-2</v>
      </c>
      <c r="D69" s="44">
        <f ca="1">HLOOKUP(D$4,DContriORI!$B$151:$ZZ$191,MensualHistórica_original!$A34,FALSE)*HLOOKUP(EDATE(MensualHistórica_original!D$4,-12),DContriORI!$B$85:$ZZ$148,MensualHistórica_original!$A69,FALSE)/100</f>
        <v>4.9860474560066675E-2</v>
      </c>
      <c r="E69" s="44">
        <f ca="1">HLOOKUP(E$4,DContriORI!$B$151:$ZZ$191,MensualHistórica_original!$A34,FALSE)*HLOOKUP(EDATE(MensualHistórica_original!E$4,-12),DContriORI!$B$85:$ZZ$148,MensualHistórica_original!$A69,FALSE)/100</f>
        <v>4.5922349400162731E-2</v>
      </c>
      <c r="F69" s="44">
        <f ca="1">HLOOKUP(F$4,DContriORI!$B$151:$ZZ$191,MensualHistórica_original!$A34,FALSE)*HLOOKUP(EDATE(MensualHistórica_original!F$4,-12),DContriORI!$B$85:$ZZ$148,MensualHistórica_original!$A69,FALSE)/100</f>
        <v>-6.0569371409964501E-4</v>
      </c>
      <c r="G69" s="44">
        <f ca="1">HLOOKUP(G$4,DContriORI!$B$151:$ZZ$191,MensualHistórica_original!$A34,FALSE)*HLOOKUP(EDATE(MensualHistórica_original!G$4,-12),DContriORI!$B$85:$ZZ$148,MensualHistórica_original!$A69,FALSE)/100</f>
        <v>2.3268367627555634E-2</v>
      </c>
      <c r="H69" s="44">
        <f ca="1">HLOOKUP(H$4,DContriORI!$B$151:$ZZ$191,MensualHistórica_original!$A34,FALSE)*HLOOKUP(EDATE(MensualHistórica_original!H$4,-12),DContriORI!$B$85:$ZZ$148,MensualHistórica_original!$A69,FALSE)/100</f>
        <v>-2.7876956213214719E-3</v>
      </c>
      <c r="I69" s="44">
        <f ca="1">HLOOKUP(I$4,DContriORI!$B$151:$ZZ$191,MensualHistórica_original!$A34,FALSE)*HLOOKUP(EDATE(MensualHistórica_original!I$4,-12),DContriORI!$B$85:$ZZ$148,MensualHistórica_original!$A69,FALSE)/100</f>
        <v>-3.0331229410757367E-2</v>
      </c>
      <c r="J69" s="44">
        <f ca="1">HLOOKUP(J$4,DContriORI!$B$151:$ZZ$191,MensualHistórica_original!$A34,FALSE)*HLOOKUP(EDATE(MensualHistórica_original!J$4,-12),DContriORI!$B$85:$ZZ$148,MensualHistórica_original!$A69,FALSE)/100</f>
        <v>-1.5656479494656098E-2</v>
      </c>
      <c r="K69" s="44">
        <f ca="1">HLOOKUP(K$4,DContriORI!$B$151:$ZZ$191,MensualHistórica_original!$A34,FALSE)*HLOOKUP(EDATE(MensualHistórica_original!K$4,-12),DContriORI!$B$85:$ZZ$148,MensualHistórica_original!$A69,FALSE)/100</f>
        <v>-2.4909378284242906E-2</v>
      </c>
      <c r="L69" s="44">
        <f ca="1">HLOOKUP(L$4,DContriORI!$B$151:$ZZ$191,MensualHistórica_original!$A34,FALSE)*HLOOKUP(EDATE(MensualHistórica_original!L$4,-12),DContriORI!$B$85:$ZZ$148,MensualHistórica_original!$A69,FALSE)/100</f>
        <v>-6.2945476215748577E-3</v>
      </c>
      <c r="M69" s="44">
        <f ca="1">HLOOKUP(M$4,DContriORI!$B$151:$ZZ$191,MensualHistórica_original!$A34,FALSE)*HLOOKUP(EDATE(MensualHistórica_original!M$4,-12),DContriORI!$B$85:$ZZ$148,MensualHistórica_original!$A69,FALSE)/100</f>
        <v>-8.5996426087666684E-3</v>
      </c>
      <c r="N69" s="44">
        <f ca="1">HLOOKUP(N$4,DContriORI!$B$151:$ZZ$191,MensualHistórica_original!$A34,FALSE)*HLOOKUP(EDATE(MensualHistórica_original!N$4,-12),DContriORI!$B$85:$ZZ$148,MensualHistórica_original!$A69,FALSE)/100</f>
        <v>-9.1598762997939523E-2</v>
      </c>
      <c r="O69" s="44">
        <f ca="1">HLOOKUP(O$4,DContriORI!$B$151:$ZZ$191,MensualHistórica_original!$A34,FALSE)*HLOOKUP(EDATE(MensualHistórica_original!O$4,-12),DContriORI!$B$85:$ZZ$148,MensualHistórica_original!$A69,FALSE)/100</f>
        <v>-0.58941422185608139</v>
      </c>
    </row>
    <row r="70" spans="1:15" x14ac:dyDescent="0.25">
      <c r="A70">
        <v>52</v>
      </c>
      <c r="B70" s="9" t="s">
        <v>22</v>
      </c>
      <c r="C70" s="45">
        <f ca="1">HLOOKUP(C$4,DContriORI!$B$151:$ZZ$191,MensualHistórica_original!$A35,FALSE)*HLOOKUP(EDATE(MensualHistórica_original!C$4,-12),DContriORI!$B$85:$ZZ$148,MensualHistórica_original!$A70,FALSE)/100</f>
        <v>-0.65132590415854608</v>
      </c>
      <c r="D70" s="45">
        <f ca="1">HLOOKUP(D$4,DContriORI!$B$151:$ZZ$191,MensualHistórica_original!$A35,FALSE)*HLOOKUP(EDATE(MensualHistórica_original!D$4,-12),DContriORI!$B$85:$ZZ$148,MensualHistórica_original!$A70,FALSE)/100</f>
        <v>-0.37326605732170742</v>
      </c>
      <c r="E70" s="45">
        <f ca="1">HLOOKUP(E$4,DContriORI!$B$151:$ZZ$191,MensualHistórica_original!$A35,FALSE)*HLOOKUP(EDATE(MensualHistórica_original!E$4,-12),DContriORI!$B$85:$ZZ$148,MensualHistórica_original!$A70,FALSE)/100</f>
        <v>-0.76072164421534383</v>
      </c>
      <c r="F70" s="45">
        <f ca="1">HLOOKUP(F$4,DContriORI!$B$151:$ZZ$191,MensualHistórica_original!$A35,FALSE)*HLOOKUP(EDATE(MensualHistórica_original!F$4,-12),DContriORI!$B$85:$ZZ$148,MensualHistórica_original!$A70,FALSE)/100</f>
        <v>0.24443221355378736</v>
      </c>
      <c r="G70" s="45">
        <f ca="1">HLOOKUP(G$4,DContriORI!$B$151:$ZZ$191,MensualHistórica_original!$A35,FALSE)*HLOOKUP(EDATE(MensualHistórica_original!G$4,-12),DContriORI!$B$85:$ZZ$148,MensualHistórica_original!$A70,FALSE)/100</f>
        <v>0.86423103024360193</v>
      </c>
      <c r="H70" s="45">
        <f ca="1">HLOOKUP(H$4,DContriORI!$B$151:$ZZ$191,MensualHistórica_original!$A35,FALSE)*HLOOKUP(EDATE(MensualHistórica_original!H$4,-12),DContriORI!$B$85:$ZZ$148,MensualHistórica_original!$A70,FALSE)/100</f>
        <v>1.0830083744534948</v>
      </c>
      <c r="I70" s="45">
        <f ca="1">HLOOKUP(I$4,DContriORI!$B$151:$ZZ$191,MensualHistórica_original!$A35,FALSE)*HLOOKUP(EDATE(MensualHistórica_original!I$4,-12),DContriORI!$B$85:$ZZ$148,MensualHistórica_original!$A70,FALSE)/100</f>
        <v>0.34835381881494631</v>
      </c>
      <c r="J70" s="45">
        <f ca="1">HLOOKUP(J$4,DContriORI!$B$151:$ZZ$191,MensualHistórica_original!$A35,FALSE)*HLOOKUP(EDATE(MensualHistórica_original!J$4,-12),DContriORI!$B$85:$ZZ$148,MensualHistórica_original!$A70,FALSE)/100</f>
        <v>0.4564227205684705</v>
      </c>
      <c r="K70" s="45">
        <f ca="1">HLOOKUP(K$4,DContriORI!$B$151:$ZZ$191,MensualHistórica_original!$A35,FALSE)*HLOOKUP(EDATE(MensualHistórica_original!K$4,-12),DContriORI!$B$85:$ZZ$148,MensualHistórica_original!$A70,FALSE)/100</f>
        <v>0.88924548352218469</v>
      </c>
      <c r="L70" s="45">
        <f ca="1">HLOOKUP(L$4,DContriORI!$B$151:$ZZ$191,MensualHistórica_original!$A35,FALSE)*HLOOKUP(EDATE(MensualHistórica_original!L$4,-12),DContriORI!$B$85:$ZZ$148,MensualHistórica_original!$A70,FALSE)/100</f>
        <v>1.5525157008230728</v>
      </c>
      <c r="M70" s="45">
        <f ca="1">HLOOKUP(M$4,DContriORI!$B$151:$ZZ$191,MensualHistórica_original!$A35,FALSE)*HLOOKUP(EDATE(MensualHistórica_original!M$4,-12),DContriORI!$B$85:$ZZ$148,MensualHistórica_original!$A70,FALSE)/100</f>
        <v>2.7731089655940684</v>
      </c>
      <c r="N70" s="45">
        <f ca="1">HLOOKUP(N$4,DContriORI!$B$151:$ZZ$191,MensualHistórica_original!$A35,FALSE)*HLOOKUP(EDATE(MensualHistórica_original!N$4,-12),DContriORI!$B$85:$ZZ$148,MensualHistórica_original!$A70,FALSE)/100</f>
        <v>2.0136590816678019</v>
      </c>
      <c r="O70" s="45">
        <f ca="1">HLOOKUP(O$4,DContriORI!$B$151:$ZZ$191,MensualHistórica_original!$A35,FALSE)*HLOOKUP(EDATE(MensualHistórica_original!O$4,-12),DContriORI!$B$85:$ZZ$148,MensualHistórica_original!$A70,FALSE)/100</f>
        <v>-5.6605294271275177</v>
      </c>
    </row>
    <row r="71" spans="1:15" x14ac:dyDescent="0.25">
      <c r="A71">
        <v>53</v>
      </c>
      <c r="B71" s="8" t="s">
        <v>23</v>
      </c>
      <c r="C71" s="44">
        <f ca="1">HLOOKUP(C$4,DContriORI!$B$151:$ZZ$191,MensualHistórica_original!$A36,FALSE)*HLOOKUP(EDATE(MensualHistórica_original!C$4,-12),DContriORI!$B$85:$ZZ$148,MensualHistórica_original!$A71,FALSE)/100</f>
        <v>0.12813080110327785</v>
      </c>
      <c r="D71" s="44">
        <f ca="1">HLOOKUP(D$4,DContriORI!$B$151:$ZZ$191,MensualHistórica_original!$A36,FALSE)*HLOOKUP(EDATE(MensualHistórica_original!D$4,-12),DContriORI!$B$85:$ZZ$148,MensualHistórica_original!$A71,FALSE)/100</f>
        <v>2.6146555619668894E-2</v>
      </c>
      <c r="E71" s="44">
        <f ca="1">HLOOKUP(E$4,DContriORI!$B$151:$ZZ$191,MensualHistórica_original!$A36,FALSE)*HLOOKUP(EDATE(MensualHistórica_original!E$4,-12),DContriORI!$B$85:$ZZ$148,MensualHistórica_original!$A71,FALSE)/100</f>
        <v>0.30798964008280177</v>
      </c>
      <c r="F71" s="44">
        <f ca="1">HLOOKUP(F$4,DContriORI!$B$151:$ZZ$191,MensualHistórica_original!$A36,FALSE)*HLOOKUP(EDATE(MensualHistórica_original!F$4,-12),DContriORI!$B$85:$ZZ$148,MensualHistórica_original!$A71,FALSE)/100</f>
        <v>-0.60267442156185191</v>
      </c>
      <c r="G71" s="44">
        <f ca="1">HLOOKUP(G$4,DContriORI!$B$151:$ZZ$191,MensualHistórica_original!$A36,FALSE)*HLOOKUP(EDATE(MensualHistórica_original!G$4,-12),DContriORI!$B$85:$ZZ$148,MensualHistórica_original!$A71,FALSE)/100</f>
        <v>-0.32470607121211548</v>
      </c>
      <c r="H71" s="44">
        <f ca="1">HLOOKUP(H$4,DContriORI!$B$151:$ZZ$191,MensualHistórica_original!$A36,FALSE)*HLOOKUP(EDATE(MensualHistórica_original!H$4,-12),DContriORI!$B$85:$ZZ$148,MensualHistórica_original!$A71,FALSE)/100</f>
        <v>-0.33325576813367364</v>
      </c>
      <c r="I71" s="44">
        <f ca="1">HLOOKUP(I$4,DContriORI!$B$151:$ZZ$191,MensualHistórica_original!$A36,FALSE)*HLOOKUP(EDATE(MensualHistórica_original!I$4,-12),DContriORI!$B$85:$ZZ$148,MensualHistórica_original!$A71,FALSE)/100</f>
        <v>-0.33049481711340384</v>
      </c>
      <c r="J71" s="44">
        <f ca="1">HLOOKUP(J$4,DContriORI!$B$151:$ZZ$191,MensualHistórica_original!$A36,FALSE)*HLOOKUP(EDATE(MensualHistórica_original!J$4,-12),DContriORI!$B$85:$ZZ$148,MensualHistórica_original!$A71,FALSE)/100</f>
        <v>-0.3989786965658535</v>
      </c>
      <c r="K71" s="44">
        <f ca="1">HLOOKUP(K$4,DContriORI!$B$151:$ZZ$191,MensualHistórica_original!$A36,FALSE)*HLOOKUP(EDATE(MensualHistórica_original!K$4,-12),DContriORI!$B$85:$ZZ$148,MensualHistórica_original!$A71,FALSE)/100</f>
        <v>-0.23008029992759751</v>
      </c>
      <c r="L71" s="44">
        <f ca="1">HLOOKUP(L$4,DContriORI!$B$151:$ZZ$191,MensualHistórica_original!$A36,FALSE)*HLOOKUP(EDATE(MensualHistórica_original!L$4,-12),DContriORI!$B$85:$ZZ$148,MensualHistórica_original!$A71,FALSE)/100</f>
        <v>-0.36288513968762443</v>
      </c>
      <c r="M71" s="44">
        <f ca="1">HLOOKUP(M$4,DContriORI!$B$151:$ZZ$191,MensualHistórica_original!$A36,FALSE)*HLOOKUP(EDATE(MensualHistórica_original!M$4,-12),DContriORI!$B$85:$ZZ$148,MensualHistórica_original!$A71,FALSE)/100</f>
        <v>-0.46051005641594983</v>
      </c>
      <c r="N71" s="44">
        <f ca="1">HLOOKUP(N$4,DContriORI!$B$151:$ZZ$191,MensualHistórica_original!$A36,FALSE)*HLOOKUP(EDATE(MensualHistórica_original!N$4,-12),DContriORI!$B$85:$ZZ$148,MensualHistórica_original!$A71,FALSE)/100</f>
        <v>-0.40285237063615781</v>
      </c>
      <c r="O71" s="44">
        <f ca="1">HLOOKUP(O$4,DContriORI!$B$151:$ZZ$191,MensualHistórica_original!$A36,FALSE)*HLOOKUP(EDATE(MensualHistórica_original!O$4,-12),DContriORI!$B$85:$ZZ$148,MensualHistórica_original!$A71,FALSE)/100</f>
        <v>-9.37716761931385</v>
      </c>
    </row>
    <row r="72" spans="1:15" x14ac:dyDescent="0.25">
      <c r="A72">
        <v>54</v>
      </c>
      <c r="B72" s="9" t="s">
        <v>24</v>
      </c>
      <c r="C72" s="45">
        <f ca="1">HLOOKUP(C$4,DContriORI!$B$151:$ZZ$191,MensualHistórica_original!$A37,FALSE)*HLOOKUP(EDATE(MensualHistórica_original!C$4,-12),DContriORI!$B$85:$ZZ$148,MensualHistórica_original!$A72,FALSE)/100</f>
        <v>0.12608300517686669</v>
      </c>
      <c r="D72" s="45">
        <f ca="1">HLOOKUP(D$4,DContriORI!$B$151:$ZZ$191,MensualHistórica_original!$A37,FALSE)*HLOOKUP(EDATE(MensualHistórica_original!D$4,-12),DContriORI!$B$85:$ZZ$148,MensualHistórica_original!$A72,FALSE)/100</f>
        <v>0.11734266887174431</v>
      </c>
      <c r="E72" s="45">
        <f ca="1">HLOOKUP(E$4,DContriORI!$B$151:$ZZ$191,MensualHistórica_original!$A37,FALSE)*HLOOKUP(EDATE(MensualHistórica_original!E$4,-12),DContriORI!$B$85:$ZZ$148,MensualHistórica_original!$A72,FALSE)/100</f>
        <v>0.24175403837435827</v>
      </c>
      <c r="F72" s="45">
        <f ca="1">HLOOKUP(F$4,DContriORI!$B$151:$ZZ$191,MensualHistórica_original!$A37,FALSE)*HLOOKUP(EDATE(MensualHistórica_original!F$4,-12),DContriORI!$B$85:$ZZ$148,MensualHistórica_original!$A72,FALSE)/100</f>
        <v>-0.12485358965936352</v>
      </c>
      <c r="G72" s="45">
        <f ca="1">HLOOKUP(G$4,DContriORI!$B$151:$ZZ$191,MensualHistórica_original!$A37,FALSE)*HLOOKUP(EDATE(MensualHistórica_original!G$4,-12),DContriORI!$B$85:$ZZ$148,MensualHistórica_original!$A72,FALSE)/100</f>
        <v>-0.19150690635370274</v>
      </c>
      <c r="H72" s="45">
        <f ca="1">HLOOKUP(H$4,DContriORI!$B$151:$ZZ$191,MensualHistórica_original!$A37,FALSE)*HLOOKUP(EDATE(MensualHistórica_original!H$4,-12),DContriORI!$B$85:$ZZ$148,MensualHistórica_original!$A72,FALSE)/100</f>
        <v>-7.5569431452634048E-2</v>
      </c>
      <c r="I72" s="45">
        <f ca="1">HLOOKUP(I$4,DContriORI!$B$151:$ZZ$191,MensualHistórica_original!$A37,FALSE)*HLOOKUP(EDATE(MensualHistórica_original!I$4,-12),DContriORI!$B$85:$ZZ$148,MensualHistórica_original!$A72,FALSE)/100</f>
        <v>-7.4758966199071991E-2</v>
      </c>
      <c r="J72" s="45">
        <f ca="1">HLOOKUP(J$4,DContriORI!$B$151:$ZZ$191,MensualHistórica_original!$A37,FALSE)*HLOOKUP(EDATE(MensualHistórica_original!J$4,-12),DContriORI!$B$85:$ZZ$148,MensualHistórica_original!$A72,FALSE)/100</f>
        <v>-9.2560142153208139E-2</v>
      </c>
      <c r="K72" s="45">
        <f ca="1">HLOOKUP(K$4,DContriORI!$B$151:$ZZ$191,MensualHistórica_original!$A37,FALSE)*HLOOKUP(EDATE(MensualHistórica_original!K$4,-12),DContriORI!$B$85:$ZZ$148,MensualHistórica_original!$A72,FALSE)/100</f>
        <v>3.6065654732389804E-2</v>
      </c>
      <c r="L72" s="45">
        <f ca="1">HLOOKUP(L$4,DContriORI!$B$151:$ZZ$191,MensualHistórica_original!$A37,FALSE)*HLOOKUP(EDATE(MensualHistórica_original!L$4,-12),DContriORI!$B$85:$ZZ$148,MensualHistórica_original!$A72,FALSE)/100</f>
        <v>-5.3532411440945005E-2</v>
      </c>
      <c r="M72" s="45">
        <f ca="1">HLOOKUP(M$4,DContriORI!$B$151:$ZZ$191,MensualHistórica_original!$A37,FALSE)*HLOOKUP(EDATE(MensualHistórica_original!M$4,-12),DContriORI!$B$85:$ZZ$148,MensualHistórica_original!$A72,FALSE)/100</f>
        <v>-6.4549449671244818E-2</v>
      </c>
      <c r="N72" s="45">
        <f ca="1">HLOOKUP(N$4,DContriORI!$B$151:$ZZ$191,MensualHistórica_original!$A37,FALSE)*HLOOKUP(EDATE(MensualHistórica_original!N$4,-12),DContriORI!$B$85:$ZZ$148,MensualHistórica_original!$A72,FALSE)/100</f>
        <v>-8.7212157040677238E-2</v>
      </c>
      <c r="O72" s="45">
        <f ca="1">HLOOKUP(O$4,DContriORI!$B$151:$ZZ$191,MensualHistórica_original!$A37,FALSE)*HLOOKUP(EDATE(MensualHistórica_original!O$4,-12),DContriORI!$B$85:$ZZ$148,MensualHistórica_original!$A72,FALSE)/100</f>
        <v>-4.1102958621109993</v>
      </c>
    </row>
    <row r="73" spans="1:15" x14ac:dyDescent="0.25">
      <c r="A73">
        <v>55</v>
      </c>
      <c r="B73" s="8" t="s">
        <v>25</v>
      </c>
      <c r="C73" s="44">
        <f ca="1">HLOOKUP(C$4,DContriORI!$B$151:$ZZ$191,MensualHistórica_original!$A38,FALSE)*HLOOKUP(EDATE(MensualHistórica_original!C$4,-12),DContriORI!$B$85:$ZZ$148,MensualHistórica_original!$A73,FALSE)/100</f>
        <v>-9.2816846298391681E-2</v>
      </c>
      <c r="D73" s="44">
        <f ca="1">HLOOKUP(D$4,DContriORI!$B$151:$ZZ$191,MensualHistórica_original!$A38,FALSE)*HLOOKUP(EDATE(MensualHistórica_original!D$4,-12),DContriORI!$B$85:$ZZ$148,MensualHistórica_original!$A73,FALSE)/100</f>
        <v>-0.16294330305436738</v>
      </c>
      <c r="E73" s="44">
        <f ca="1">HLOOKUP(E$4,DContriORI!$B$151:$ZZ$191,MensualHistórica_original!$A38,FALSE)*HLOOKUP(EDATE(MensualHistórica_original!E$4,-12),DContriORI!$B$85:$ZZ$148,MensualHistórica_original!$A73,FALSE)/100</f>
        <v>5.777715900738481E-2</v>
      </c>
      <c r="F73" s="44">
        <f ca="1">HLOOKUP(F$4,DContriORI!$B$151:$ZZ$191,MensualHistórica_original!$A38,FALSE)*HLOOKUP(EDATE(MensualHistórica_original!F$4,-12),DContriORI!$B$85:$ZZ$148,MensualHistórica_original!$A73,FALSE)/100</f>
        <v>-0.19680088171561005</v>
      </c>
      <c r="G73" s="44">
        <f ca="1">HLOOKUP(G$4,DContriORI!$B$151:$ZZ$191,MensualHistórica_original!$A38,FALSE)*HLOOKUP(EDATE(MensualHistórica_original!G$4,-12),DContriORI!$B$85:$ZZ$148,MensualHistórica_original!$A73,FALSE)/100</f>
        <v>-3.8106092002874049E-2</v>
      </c>
      <c r="H73" s="44">
        <f ca="1">HLOOKUP(H$4,DContriORI!$B$151:$ZZ$191,MensualHistórica_original!$A38,FALSE)*HLOOKUP(EDATE(MensualHistórica_original!H$4,-12),DContriORI!$B$85:$ZZ$148,MensualHistórica_original!$A73,FALSE)/100</f>
        <v>-1.2081814890546961E-3</v>
      </c>
      <c r="I73" s="44">
        <f ca="1">HLOOKUP(I$4,DContriORI!$B$151:$ZZ$191,MensualHistórica_original!$A38,FALSE)*HLOOKUP(EDATE(MensualHistórica_original!I$4,-12),DContriORI!$B$85:$ZZ$148,MensualHistórica_original!$A73,FALSE)/100</f>
        <v>4.5018378248199313E-2</v>
      </c>
      <c r="J73" s="44">
        <f ca="1">HLOOKUP(J$4,DContriORI!$B$151:$ZZ$191,MensualHistórica_original!$A38,FALSE)*HLOOKUP(EDATE(MensualHistórica_original!J$4,-12),DContriORI!$B$85:$ZZ$148,MensualHistórica_original!$A73,FALSE)/100</f>
        <v>-0.16720957783230372</v>
      </c>
      <c r="K73" s="44">
        <f ca="1">HLOOKUP(K$4,DContriORI!$B$151:$ZZ$191,MensualHistórica_original!$A38,FALSE)*HLOOKUP(EDATE(MensualHistórica_original!K$4,-12),DContriORI!$B$85:$ZZ$148,MensualHistórica_original!$A73,FALSE)/100</f>
        <v>-6.4893795219416071E-3</v>
      </c>
      <c r="L73" s="44">
        <f ca="1">HLOOKUP(L$4,DContriORI!$B$151:$ZZ$191,MensualHistórica_original!$A38,FALSE)*HLOOKUP(EDATE(MensualHistórica_original!L$4,-12),DContriORI!$B$85:$ZZ$148,MensualHistórica_original!$A73,FALSE)/100</f>
        <v>-3.9596222529435419E-2</v>
      </c>
      <c r="M73" s="44">
        <f ca="1">HLOOKUP(M$4,DContriORI!$B$151:$ZZ$191,MensualHistórica_original!$A38,FALSE)*HLOOKUP(EDATE(MensualHistórica_original!M$4,-12),DContriORI!$B$85:$ZZ$148,MensualHistórica_original!$A73,FALSE)/100</f>
        <v>4.5926780230280934E-2</v>
      </c>
      <c r="N73" s="44">
        <f ca="1">HLOOKUP(N$4,DContriORI!$B$151:$ZZ$191,MensualHistórica_original!$A38,FALSE)*HLOOKUP(EDATE(MensualHistórica_original!N$4,-12),DContriORI!$B$85:$ZZ$148,MensualHistórica_original!$A73,FALSE)/100</f>
        <v>3.9186685877745833E-2</v>
      </c>
      <c r="O73" s="44">
        <f ca="1">HLOOKUP(O$4,DContriORI!$B$151:$ZZ$191,MensualHistórica_original!$A38,FALSE)*HLOOKUP(EDATE(MensualHistórica_original!O$4,-12),DContriORI!$B$85:$ZZ$148,MensualHistórica_original!$A73,FALSE)/100</f>
        <v>-3.8587799151540287</v>
      </c>
    </row>
    <row r="74" spans="1:15" x14ac:dyDescent="0.25">
      <c r="A74">
        <v>56</v>
      </c>
      <c r="B74" s="9" t="s">
        <v>26</v>
      </c>
      <c r="C74" s="45">
        <f ca="1">HLOOKUP(C$4,DContriORI!$B$151:$ZZ$191,MensualHistórica_original!$A39,FALSE)*HLOOKUP(EDATE(MensualHistórica_original!C$4,-12),DContriORI!$B$85:$ZZ$148,MensualHistórica_original!$A74,FALSE)/100</f>
        <v>-0.3144962436576591</v>
      </c>
      <c r="D74" s="45">
        <f ca="1">HLOOKUP(D$4,DContriORI!$B$151:$ZZ$191,MensualHistórica_original!$A39,FALSE)*HLOOKUP(EDATE(MensualHistórica_original!D$4,-12),DContriORI!$B$85:$ZZ$148,MensualHistórica_original!$A74,FALSE)/100</f>
        <v>-5.9050008357645067E-2</v>
      </c>
      <c r="E74" s="45">
        <f ca="1">HLOOKUP(E$4,DContriORI!$B$151:$ZZ$191,MensualHistórica_original!$A39,FALSE)*HLOOKUP(EDATE(MensualHistórica_original!E$4,-12),DContriORI!$B$85:$ZZ$148,MensualHistórica_original!$A74,FALSE)/100</f>
        <v>-3.9511633608668636E-4</v>
      </c>
      <c r="F74" s="45">
        <f ca="1">HLOOKUP(F$4,DContriORI!$B$151:$ZZ$191,MensualHistórica_original!$A39,FALSE)*HLOOKUP(EDATE(MensualHistórica_original!F$4,-12),DContriORI!$B$85:$ZZ$148,MensualHistórica_original!$A74,FALSE)/100</f>
        <v>-0.24204260950933526</v>
      </c>
      <c r="G74" s="45">
        <f ca="1">HLOOKUP(G$4,DContriORI!$B$151:$ZZ$191,MensualHistórica_original!$A39,FALSE)*HLOOKUP(EDATE(MensualHistórica_original!G$4,-12),DContriORI!$B$85:$ZZ$148,MensualHistórica_original!$A74,FALSE)/100</f>
        <v>-0.324646788573485</v>
      </c>
      <c r="H74" s="45">
        <f ca="1">HLOOKUP(H$4,DContriORI!$B$151:$ZZ$191,MensualHistórica_original!$A39,FALSE)*HLOOKUP(EDATE(MensualHistórica_original!H$4,-12),DContriORI!$B$85:$ZZ$148,MensualHistórica_original!$A74,FALSE)/100</f>
        <v>0.37877018672825985</v>
      </c>
      <c r="I74" s="45">
        <f ca="1">HLOOKUP(I$4,DContriORI!$B$151:$ZZ$191,MensualHistórica_original!$A39,FALSE)*HLOOKUP(EDATE(MensualHistórica_original!I$4,-12),DContriORI!$B$85:$ZZ$148,MensualHistórica_original!$A74,FALSE)/100</f>
        <v>0.17130314230175339</v>
      </c>
      <c r="J74" s="45">
        <f ca="1">HLOOKUP(J$4,DContriORI!$B$151:$ZZ$191,MensualHistórica_original!$A39,FALSE)*HLOOKUP(EDATE(MensualHistórica_original!J$4,-12),DContriORI!$B$85:$ZZ$148,MensualHistórica_original!$A74,FALSE)/100</f>
        <v>0.21121415546568437</v>
      </c>
      <c r="K74" s="45">
        <f ca="1">HLOOKUP(K$4,DContriORI!$B$151:$ZZ$191,MensualHistórica_original!$A39,FALSE)*HLOOKUP(EDATE(MensualHistórica_original!K$4,-12),DContriORI!$B$85:$ZZ$148,MensualHistórica_original!$A74,FALSE)/100</f>
        <v>0.11253018189211175</v>
      </c>
      <c r="L74" s="45">
        <f ca="1">HLOOKUP(L$4,DContriORI!$B$151:$ZZ$191,MensualHistórica_original!$A39,FALSE)*HLOOKUP(EDATE(MensualHistórica_original!L$4,-12),DContriORI!$B$85:$ZZ$148,MensualHistórica_original!$A74,FALSE)/100</f>
        <v>-0.39456291579975639</v>
      </c>
      <c r="M74" s="45">
        <f ca="1">HLOOKUP(M$4,DContriORI!$B$151:$ZZ$191,MensualHistórica_original!$A39,FALSE)*HLOOKUP(EDATE(MensualHistórica_original!M$4,-12),DContriORI!$B$85:$ZZ$148,MensualHistórica_original!$A74,FALSE)/100</f>
        <v>-0.51672748485572084</v>
      </c>
      <c r="N74" s="45">
        <f ca="1">HLOOKUP(N$4,DContriORI!$B$151:$ZZ$191,MensualHistórica_original!$A39,FALSE)*HLOOKUP(EDATE(MensualHistórica_original!N$4,-12),DContriORI!$B$85:$ZZ$148,MensualHistórica_original!$A74,FALSE)/100</f>
        <v>3.060203350928838E-2</v>
      </c>
      <c r="O74" s="45">
        <f ca="1">HLOOKUP(O$4,DContriORI!$B$151:$ZZ$191,MensualHistórica_original!$A39,FALSE)*HLOOKUP(EDATE(MensualHistórica_original!O$4,-12),DContriORI!$B$85:$ZZ$148,MensualHistórica_original!$A74,FALSE)/100</f>
        <v>-6.8541051754080335</v>
      </c>
    </row>
    <row r="75" spans="1:15" x14ac:dyDescent="0.25">
      <c r="A75">
        <v>57</v>
      </c>
      <c r="B75" s="8" t="s">
        <v>27</v>
      </c>
      <c r="C75" s="44">
        <f ca="1">HLOOKUP(C$4,DContriORI!$B$151:$ZZ$191,MensualHistórica_original!$A40,FALSE)*HLOOKUP(EDATE(MensualHistórica_original!C$4,-12),DContriORI!$B$85:$ZZ$148,MensualHistórica_original!$A75,FALSE)/100</f>
        <v>-0.15852743144009343</v>
      </c>
      <c r="D75" s="44">
        <f ca="1">HLOOKUP(D$4,DContriORI!$B$151:$ZZ$191,MensualHistórica_original!$A40,FALSE)*HLOOKUP(EDATE(MensualHistórica_original!D$4,-12),DContriORI!$B$85:$ZZ$148,MensualHistórica_original!$A75,FALSE)/100</f>
        <v>8.0916463376043565E-2</v>
      </c>
      <c r="E75" s="44">
        <f ca="1">HLOOKUP(E$4,DContriORI!$B$151:$ZZ$191,MensualHistórica_original!$A40,FALSE)*HLOOKUP(EDATE(MensualHistórica_original!E$4,-12),DContriORI!$B$85:$ZZ$148,MensualHistórica_original!$A75,FALSE)/100</f>
        <v>0.12031338210206165</v>
      </c>
      <c r="F75" s="44">
        <f ca="1">HLOOKUP(F$4,DContriORI!$B$151:$ZZ$191,MensualHistórica_original!$A40,FALSE)*HLOOKUP(EDATE(MensualHistórica_original!F$4,-12),DContriORI!$B$85:$ZZ$148,MensualHistórica_original!$A75,FALSE)/100</f>
        <v>-0.24608533395509335</v>
      </c>
      <c r="G75" s="44">
        <f ca="1">HLOOKUP(G$4,DContriORI!$B$151:$ZZ$191,MensualHistórica_original!$A40,FALSE)*HLOOKUP(EDATE(MensualHistórica_original!G$4,-12),DContriORI!$B$85:$ZZ$148,MensualHistórica_original!$A75,FALSE)/100</f>
        <v>-0.22500168161415812</v>
      </c>
      <c r="H75" s="44">
        <f ca="1">HLOOKUP(H$4,DContriORI!$B$151:$ZZ$191,MensualHistórica_original!$A40,FALSE)*HLOOKUP(EDATE(MensualHistórica_original!H$4,-12),DContriORI!$B$85:$ZZ$148,MensualHistórica_original!$A75,FALSE)/100</f>
        <v>-0.20275025344581807</v>
      </c>
      <c r="I75" s="44">
        <f ca="1">HLOOKUP(I$4,DContriORI!$B$151:$ZZ$191,MensualHistórica_original!$A40,FALSE)*HLOOKUP(EDATE(MensualHistórica_original!I$4,-12),DContriORI!$B$85:$ZZ$148,MensualHistórica_original!$A75,FALSE)/100</f>
        <v>-0.23940189182911414</v>
      </c>
      <c r="J75" s="44">
        <f ca="1">HLOOKUP(J$4,DContriORI!$B$151:$ZZ$191,MensualHistórica_original!$A40,FALSE)*HLOOKUP(EDATE(MensualHistórica_original!J$4,-12),DContriORI!$B$85:$ZZ$148,MensualHistórica_original!$A75,FALSE)/100</f>
        <v>-0.33455898507411708</v>
      </c>
      <c r="K75" s="44">
        <f ca="1">HLOOKUP(K$4,DContriORI!$B$151:$ZZ$191,MensualHistórica_original!$A40,FALSE)*HLOOKUP(EDATE(MensualHistórica_original!K$4,-12),DContriORI!$B$85:$ZZ$148,MensualHistórica_original!$A75,FALSE)/100</f>
        <v>-0.22809611692760498</v>
      </c>
      <c r="L75" s="44">
        <f ca="1">HLOOKUP(L$4,DContriORI!$B$151:$ZZ$191,MensualHistórica_original!$A40,FALSE)*HLOOKUP(EDATE(MensualHistórica_original!L$4,-12),DContriORI!$B$85:$ZZ$148,MensualHistórica_original!$A75,FALSE)/100</f>
        <v>-6.2281633684254774E-2</v>
      </c>
      <c r="M75" s="44">
        <f ca="1">HLOOKUP(M$4,DContriORI!$B$151:$ZZ$191,MensualHistórica_original!$A40,FALSE)*HLOOKUP(EDATE(MensualHistórica_original!M$4,-12),DContriORI!$B$85:$ZZ$148,MensualHistórica_original!$A75,FALSE)/100</f>
        <v>-0.25191426393881244</v>
      </c>
      <c r="N75" s="44">
        <f ca="1">HLOOKUP(N$4,DContriORI!$B$151:$ZZ$191,MensualHistórica_original!$A40,FALSE)*HLOOKUP(EDATE(MensualHistórica_original!N$4,-12),DContriORI!$B$85:$ZZ$148,MensualHistórica_original!$A75,FALSE)/100</f>
        <v>-7.8598966138817797E-2</v>
      </c>
      <c r="O75" s="44">
        <f ca="1">HLOOKUP(O$4,DContriORI!$B$151:$ZZ$191,MensualHistórica_original!$A40,FALSE)*HLOOKUP(EDATE(MensualHistórica_original!O$4,-12),DContriORI!$B$85:$ZZ$148,MensualHistórica_original!$A75,FALSE)/100</f>
        <v>-4.0929658827889677</v>
      </c>
    </row>
    <row r="76" spans="1:15" x14ac:dyDescent="0.25">
      <c r="A76">
        <v>58</v>
      </c>
      <c r="B76" s="9" t="s">
        <v>28</v>
      </c>
      <c r="C76" s="45">
        <f ca="1">HLOOKUP(C$4,DContriORI!$B$151:$ZZ$191,MensualHistórica_original!$A41,FALSE)*HLOOKUP(EDATE(MensualHistórica_original!C$4,-12),DContriORI!$B$85:$ZZ$148,MensualHistórica_original!$A76,FALSE)/100</f>
        <v>-0.32191125512686353</v>
      </c>
      <c r="D76" s="45">
        <f ca="1">HLOOKUP(D$4,DContriORI!$B$151:$ZZ$191,MensualHistórica_original!$A41,FALSE)*HLOOKUP(EDATE(MensualHistórica_original!D$4,-12),DContriORI!$B$85:$ZZ$148,MensualHistórica_original!$A76,FALSE)/100</f>
        <v>-2.1956922786125061E-2</v>
      </c>
      <c r="E76" s="45">
        <f ca="1">HLOOKUP(E$4,DContriORI!$B$151:$ZZ$191,MensualHistórica_original!$A41,FALSE)*HLOOKUP(EDATE(MensualHistórica_original!E$4,-12),DContriORI!$B$85:$ZZ$148,MensualHistórica_original!$A76,FALSE)/100</f>
        <v>9.7104888444261239E-2</v>
      </c>
      <c r="F76" s="45">
        <f ca="1">HLOOKUP(F$4,DContriORI!$B$151:$ZZ$191,MensualHistórica_original!$A41,FALSE)*HLOOKUP(EDATE(MensualHistórica_original!F$4,-12),DContriORI!$B$85:$ZZ$148,MensualHistórica_original!$A76,FALSE)/100</f>
        <v>-0.10127410787132626</v>
      </c>
      <c r="G76" s="45">
        <f ca="1">HLOOKUP(G$4,DContriORI!$B$151:$ZZ$191,MensualHistórica_original!$A41,FALSE)*HLOOKUP(EDATE(MensualHistórica_original!G$4,-12),DContriORI!$B$85:$ZZ$148,MensualHistórica_original!$A76,FALSE)/100</f>
        <v>2.3305655238126693E-2</v>
      </c>
      <c r="H76" s="45">
        <f ca="1">HLOOKUP(H$4,DContriORI!$B$151:$ZZ$191,MensualHistórica_original!$A41,FALSE)*HLOOKUP(EDATE(MensualHistórica_original!H$4,-12),DContriORI!$B$85:$ZZ$148,MensualHistórica_original!$A76,FALSE)/100</f>
        <v>-6.6598062400944805E-2</v>
      </c>
      <c r="I76" s="45">
        <f ca="1">HLOOKUP(I$4,DContriORI!$B$151:$ZZ$191,MensualHistórica_original!$A41,FALSE)*HLOOKUP(EDATE(MensualHistórica_original!I$4,-12),DContriORI!$B$85:$ZZ$148,MensualHistórica_original!$A76,FALSE)/100</f>
        <v>3.6384652689161252E-2</v>
      </c>
      <c r="J76" s="45">
        <f ca="1">HLOOKUP(J$4,DContriORI!$B$151:$ZZ$191,MensualHistórica_original!$A41,FALSE)*HLOOKUP(EDATE(MensualHistórica_original!J$4,-12),DContriORI!$B$85:$ZZ$148,MensualHistórica_original!$A76,FALSE)/100</f>
        <v>-9.9666210167149008E-2</v>
      </c>
      <c r="K76" s="45">
        <f ca="1">HLOOKUP(K$4,DContriORI!$B$151:$ZZ$191,MensualHistórica_original!$A41,FALSE)*HLOOKUP(EDATE(MensualHistórica_original!K$4,-12),DContriORI!$B$85:$ZZ$148,MensualHistórica_original!$A76,FALSE)/100</f>
        <v>0.24447064128897744</v>
      </c>
      <c r="L76" s="45">
        <f ca="1">HLOOKUP(L$4,DContriORI!$B$151:$ZZ$191,MensualHistórica_original!$A41,FALSE)*HLOOKUP(EDATE(MensualHistórica_original!L$4,-12),DContriORI!$B$85:$ZZ$148,MensualHistórica_original!$A76,FALSE)/100</f>
        <v>0.13718094088644409</v>
      </c>
      <c r="M76" s="45">
        <f ca="1">HLOOKUP(M$4,DContriORI!$B$151:$ZZ$191,MensualHistórica_original!$A41,FALSE)*HLOOKUP(EDATE(MensualHistórica_original!M$4,-12),DContriORI!$B$85:$ZZ$148,MensualHistórica_original!$A76,FALSE)/100</f>
        <v>-0.44490651430574701</v>
      </c>
      <c r="N76" s="45">
        <f ca="1">HLOOKUP(N$4,DContriORI!$B$151:$ZZ$191,MensualHistórica_original!$A41,FALSE)*HLOOKUP(EDATE(MensualHistórica_original!N$4,-12),DContriORI!$B$85:$ZZ$148,MensualHistórica_original!$A76,FALSE)/100</f>
        <v>0.2165664705623071</v>
      </c>
      <c r="O76" s="45">
        <f ca="1">HLOOKUP(O$4,DContriORI!$B$151:$ZZ$191,MensualHistórica_original!$A41,FALSE)*HLOOKUP(EDATE(MensualHistórica_original!O$4,-12),DContriORI!$B$85:$ZZ$148,MensualHistórica_original!$A76,FALSE)/100</f>
        <v>-5.2172740297491025</v>
      </c>
    </row>
    <row r="77" spans="1:15" ht="30" x14ac:dyDescent="0.25">
      <c r="A77">
        <v>59</v>
      </c>
      <c r="B77" s="8" t="s">
        <v>52</v>
      </c>
      <c r="C77" s="44">
        <f ca="1">HLOOKUP(C$4,DContriORI!$B$151:$ZZ$191,MensualHistórica_original!$A42,FALSE)*HLOOKUP(EDATE(MensualHistórica_original!C$4,-12),DContriORI!$B$85:$ZZ$148,MensualHistórica_original!$A77,FALSE)/100</f>
        <v>-9.9606930569820975E-3</v>
      </c>
      <c r="D77" s="44">
        <f ca="1">HLOOKUP(D$4,DContriORI!$B$151:$ZZ$191,MensualHistórica_original!$A42,FALSE)*HLOOKUP(EDATE(MensualHistórica_original!D$4,-12),DContriORI!$B$85:$ZZ$148,MensualHistórica_original!$A77,FALSE)/100</f>
        <v>0.64900768786069918</v>
      </c>
      <c r="E77" s="44">
        <f ca="1">HLOOKUP(E$4,DContriORI!$B$151:$ZZ$191,MensualHistórica_original!$A42,FALSE)*HLOOKUP(EDATE(MensualHistórica_original!E$4,-12),DContriORI!$B$85:$ZZ$148,MensualHistórica_original!$A77,FALSE)/100</f>
        <v>0.19479003226018751</v>
      </c>
      <c r="F77" s="44">
        <f ca="1">HLOOKUP(F$4,DContriORI!$B$151:$ZZ$191,MensualHistórica_original!$A42,FALSE)*HLOOKUP(EDATE(MensualHistórica_original!F$4,-12),DContriORI!$B$85:$ZZ$148,MensualHistórica_original!$A77,FALSE)/100</f>
        <v>0.32695446140583395</v>
      </c>
      <c r="G77" s="44">
        <f ca="1">HLOOKUP(G$4,DContriORI!$B$151:$ZZ$191,MensualHistórica_original!$A42,FALSE)*HLOOKUP(EDATE(MensualHistórica_original!G$4,-12),DContriORI!$B$85:$ZZ$148,MensualHistórica_original!$A77,FALSE)/100</f>
        <v>0.52935091391997946</v>
      </c>
      <c r="H77" s="44">
        <f ca="1">HLOOKUP(H$4,DContriORI!$B$151:$ZZ$191,MensualHistórica_original!$A42,FALSE)*HLOOKUP(EDATE(MensualHistórica_original!H$4,-12),DContriORI!$B$85:$ZZ$148,MensualHistórica_original!$A77,FALSE)/100</f>
        <v>0.44774448939308614</v>
      </c>
      <c r="I77" s="44">
        <f ca="1">HLOOKUP(I$4,DContriORI!$B$151:$ZZ$191,MensualHistórica_original!$A42,FALSE)*HLOOKUP(EDATE(MensualHistórica_original!I$4,-12),DContriORI!$B$85:$ZZ$148,MensualHistórica_original!$A77,FALSE)/100</f>
        <v>-0.25751408790208319</v>
      </c>
      <c r="J77" s="44">
        <f ca="1">HLOOKUP(J$4,DContriORI!$B$151:$ZZ$191,MensualHistórica_original!$A42,FALSE)*HLOOKUP(EDATE(MensualHistórica_original!J$4,-12),DContriORI!$B$85:$ZZ$148,MensualHistórica_original!$A77,FALSE)/100</f>
        <v>5.653664587180382E-2</v>
      </c>
      <c r="K77" s="44">
        <f ca="1">HLOOKUP(K$4,DContriORI!$B$151:$ZZ$191,MensualHistórica_original!$A42,FALSE)*HLOOKUP(EDATE(MensualHistórica_original!K$4,-12),DContriORI!$B$85:$ZZ$148,MensualHistórica_original!$A77,FALSE)/100</f>
        <v>0.82262115376961287</v>
      </c>
      <c r="L77" s="44">
        <f ca="1">HLOOKUP(L$4,DContriORI!$B$151:$ZZ$191,MensualHistórica_original!$A42,FALSE)*HLOOKUP(EDATE(MensualHistórica_original!L$4,-12),DContriORI!$B$85:$ZZ$148,MensualHistórica_original!$A77,FALSE)/100</f>
        <v>0.42514470985819786</v>
      </c>
      <c r="M77" s="44">
        <f ca="1">HLOOKUP(M$4,DContriORI!$B$151:$ZZ$191,MensualHistórica_original!$A42,FALSE)*HLOOKUP(EDATE(MensualHistórica_original!M$4,-12),DContriORI!$B$85:$ZZ$148,MensualHistórica_original!$A77,FALSE)/100</f>
        <v>-0.10640362423398368</v>
      </c>
      <c r="N77" s="44">
        <f ca="1">HLOOKUP(N$4,DContriORI!$B$151:$ZZ$191,MensualHistórica_original!$A42,FALSE)*HLOOKUP(EDATE(MensualHistórica_original!N$4,-12),DContriORI!$B$85:$ZZ$148,MensualHistórica_original!$A77,FALSE)/100</f>
        <v>0.96396108439605466</v>
      </c>
      <c r="O77" s="44">
        <f ca="1">HLOOKUP(O$4,DContriORI!$B$151:$ZZ$191,MensualHistórica_original!$A42,FALSE)*HLOOKUP(EDATE(MensualHistórica_original!O$4,-12),DContriORI!$B$85:$ZZ$148,MensualHistórica_original!$A77,FALSE)/100</f>
        <v>-11.549666343093584</v>
      </c>
    </row>
    <row r="78" spans="1:15" x14ac:dyDescent="0.25">
      <c r="A78">
        <v>60</v>
      </c>
      <c r="B78" s="9" t="s">
        <v>53</v>
      </c>
      <c r="C78" s="45">
        <f ca="1">HLOOKUP(C$4,DContriORI!$B$151:$ZZ$191,MensualHistórica_original!$A43,FALSE)*HLOOKUP(EDATE(MensualHistórica_original!C$4,-12),DContriORI!$B$85:$ZZ$148,MensualHistórica_original!$A78,FALSE)/100</f>
        <v>0.15668286019145236</v>
      </c>
      <c r="D78" s="45">
        <f ca="1">HLOOKUP(D$4,DContriORI!$B$151:$ZZ$191,MensualHistórica_original!$A43,FALSE)*HLOOKUP(EDATE(MensualHistórica_original!D$4,-12),DContriORI!$B$85:$ZZ$148,MensualHistórica_original!$A78,FALSE)/100</f>
        <v>0.42867871284013292</v>
      </c>
      <c r="E78" s="45">
        <f ca="1">HLOOKUP(E$4,DContriORI!$B$151:$ZZ$191,MensualHistórica_original!$A43,FALSE)*HLOOKUP(EDATE(MensualHistórica_original!E$4,-12),DContriORI!$B$85:$ZZ$148,MensualHistórica_original!$A78,FALSE)/100</f>
        <v>0.44404659717370754</v>
      </c>
      <c r="F78" s="45">
        <f ca="1">HLOOKUP(F$4,DContriORI!$B$151:$ZZ$191,MensualHistórica_original!$A43,FALSE)*HLOOKUP(EDATE(MensualHistórica_original!F$4,-12),DContriORI!$B$85:$ZZ$148,MensualHistórica_original!$A78,FALSE)/100</f>
        <v>-1.8119648007283585E-3</v>
      </c>
      <c r="G78" s="45">
        <f ca="1">HLOOKUP(G$4,DContriORI!$B$151:$ZZ$191,MensualHistórica_original!$A43,FALSE)*HLOOKUP(EDATE(MensualHistórica_original!G$4,-12),DContriORI!$B$85:$ZZ$148,MensualHistórica_original!$A78,FALSE)/100</f>
        <v>-4.9086045198907052E-2</v>
      </c>
      <c r="H78" s="45">
        <f ca="1">HLOOKUP(H$4,DContriORI!$B$151:$ZZ$191,MensualHistórica_original!$A43,FALSE)*HLOOKUP(EDATE(MensualHistórica_original!H$4,-12),DContriORI!$B$85:$ZZ$148,MensualHistórica_original!$A78,FALSE)/100</f>
        <v>0.24955356680476318</v>
      </c>
      <c r="I78" s="45">
        <f ca="1">HLOOKUP(I$4,DContriORI!$B$151:$ZZ$191,MensualHistórica_original!$A43,FALSE)*HLOOKUP(EDATE(MensualHistórica_original!I$4,-12),DContriORI!$B$85:$ZZ$148,MensualHistórica_original!$A78,FALSE)/100</f>
        <v>-0.14255450082595744</v>
      </c>
      <c r="J78" s="45">
        <f ca="1">HLOOKUP(J$4,DContriORI!$B$151:$ZZ$191,MensualHistórica_original!$A43,FALSE)*HLOOKUP(EDATE(MensualHistórica_original!J$4,-12),DContriORI!$B$85:$ZZ$148,MensualHistórica_original!$A78,FALSE)/100</f>
        <v>-0.2802958996230745</v>
      </c>
      <c r="K78" s="45">
        <f ca="1">HLOOKUP(K$4,DContriORI!$B$151:$ZZ$191,MensualHistórica_original!$A43,FALSE)*HLOOKUP(EDATE(MensualHistórica_original!K$4,-12),DContriORI!$B$85:$ZZ$148,MensualHistórica_original!$A78,FALSE)/100</f>
        <v>-0.21656858117781114</v>
      </c>
      <c r="L78" s="45">
        <f ca="1">HLOOKUP(L$4,DContriORI!$B$151:$ZZ$191,MensualHistórica_original!$A43,FALSE)*HLOOKUP(EDATE(MensualHistórica_original!L$4,-12),DContriORI!$B$85:$ZZ$148,MensualHistórica_original!$A78,FALSE)/100</f>
        <v>-8.5416463316977789E-2</v>
      </c>
      <c r="M78" s="45">
        <f ca="1">HLOOKUP(M$4,DContriORI!$B$151:$ZZ$191,MensualHistórica_original!$A43,FALSE)*HLOOKUP(EDATE(MensualHistórica_original!M$4,-12),DContriORI!$B$85:$ZZ$148,MensualHistórica_original!$A78,FALSE)/100</f>
        <v>9.3875659820594148E-2</v>
      </c>
      <c r="N78" s="45">
        <f ca="1">HLOOKUP(N$4,DContriORI!$B$151:$ZZ$191,MensualHistórica_original!$A43,FALSE)*HLOOKUP(EDATE(MensualHistórica_original!N$4,-12),DContriORI!$B$85:$ZZ$148,MensualHistórica_original!$A78,FALSE)/100</f>
        <v>-8.288852441670487E-2</v>
      </c>
      <c r="O78" s="45">
        <f ca="1">HLOOKUP(O$4,DContriORI!$B$151:$ZZ$191,MensualHistórica_original!$A43,FALSE)*HLOOKUP(EDATE(MensualHistórica_original!O$4,-12),DContriORI!$B$85:$ZZ$148,MensualHistórica_original!$A78,FALSE)/100</f>
        <v>-5.3392336069289277</v>
      </c>
    </row>
    <row r="79" spans="1:15" hidden="1" x14ac:dyDescent="0.25">
      <c r="A79">
        <v>62</v>
      </c>
      <c r="B79" s="38" t="s">
        <v>31</v>
      </c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</row>
    <row r="80" spans="1:15" x14ac:dyDescent="0.25">
      <c r="A80">
        <v>62</v>
      </c>
      <c r="B80" s="8" t="s">
        <v>32</v>
      </c>
      <c r="C80" s="44">
        <f ca="1">HLOOKUP(C$4,DContriORI!$B$151:$ZZ$191,MensualHistórica_original!$A45,FALSE)*HLOOKUP(EDATE(MensualHistórica_original!C$4,-12),DContriORI!$B$85:$ZZ$148,MensualHistórica_original!$A80,FALSE)/100</f>
        <v>-0.11111369848413752</v>
      </c>
      <c r="D80" s="44">
        <f ca="1">HLOOKUP(D$4,DContriORI!$B$151:$ZZ$191,MensualHistórica_original!$A45,FALSE)*HLOOKUP(EDATE(MensualHistórica_original!D$4,-12),DContriORI!$B$85:$ZZ$148,MensualHistórica_original!$A80,FALSE)/100</f>
        <v>-5.2566300433675703E-2</v>
      </c>
      <c r="E80" s="44">
        <f ca="1">HLOOKUP(E$4,DContriORI!$B$151:$ZZ$191,MensualHistórica_original!$A45,FALSE)*HLOOKUP(EDATE(MensualHistórica_original!E$4,-12),DContriORI!$B$85:$ZZ$148,MensualHistórica_original!$A80,FALSE)/100</f>
        <v>3.2764241145089641E-2</v>
      </c>
      <c r="F80" s="44">
        <f ca="1">HLOOKUP(F$4,DContriORI!$B$151:$ZZ$191,MensualHistórica_original!$A45,FALSE)*HLOOKUP(EDATE(MensualHistórica_original!F$4,-12),DContriORI!$B$85:$ZZ$148,MensualHistórica_original!$A80,FALSE)/100</f>
        <v>-4.4742554788848796E-2</v>
      </c>
      <c r="G80" s="44">
        <f ca="1">HLOOKUP(G$4,DContriORI!$B$151:$ZZ$191,MensualHistórica_original!$A45,FALSE)*HLOOKUP(EDATE(MensualHistórica_original!G$4,-12),DContriORI!$B$85:$ZZ$148,MensualHistórica_original!$A80,FALSE)/100</f>
        <v>-7.2753928653975938E-2</v>
      </c>
      <c r="H80" s="44">
        <f ca="1">HLOOKUP(H$4,DContriORI!$B$151:$ZZ$191,MensualHistórica_original!$A45,FALSE)*HLOOKUP(EDATE(MensualHistórica_original!H$4,-12),DContriORI!$B$85:$ZZ$148,MensualHistórica_original!$A80,FALSE)/100</f>
        <v>-5.1772985798296735E-2</v>
      </c>
      <c r="I80" s="44">
        <f ca="1">HLOOKUP(I$4,DContriORI!$B$151:$ZZ$191,MensualHistórica_original!$A45,FALSE)*HLOOKUP(EDATE(MensualHistórica_original!I$4,-12),DContriORI!$B$85:$ZZ$148,MensualHistórica_original!$A80,FALSE)/100</f>
        <v>2.3241512385936868E-2</v>
      </c>
      <c r="J80" s="44">
        <f ca="1">HLOOKUP(J$4,DContriORI!$B$151:$ZZ$191,MensualHistórica_original!$A45,FALSE)*HLOOKUP(EDATE(MensualHistórica_original!J$4,-12),DContriORI!$B$85:$ZZ$148,MensualHistórica_original!$A80,FALSE)/100</f>
        <v>-4.924158864198333E-2</v>
      </c>
      <c r="K80" s="44">
        <f ca="1">HLOOKUP(K$4,DContriORI!$B$151:$ZZ$191,MensualHistórica_original!$A45,FALSE)*HLOOKUP(EDATE(MensualHistórica_original!K$4,-12),DContriORI!$B$85:$ZZ$148,MensualHistórica_original!$A80,FALSE)/100</f>
        <v>-8.3313614872864428E-2</v>
      </c>
      <c r="L80" s="44">
        <f ca="1">HLOOKUP(L$4,DContriORI!$B$151:$ZZ$191,MensualHistórica_original!$A45,FALSE)*HLOOKUP(EDATE(MensualHistórica_original!L$4,-12),DContriORI!$B$85:$ZZ$148,MensualHistórica_original!$A80,FALSE)/100</f>
        <v>-8.7901351867848726E-2</v>
      </c>
      <c r="M80" s="44">
        <f ca="1">HLOOKUP(M$4,DContriORI!$B$151:$ZZ$191,MensualHistórica_original!$A45,FALSE)*HLOOKUP(EDATE(MensualHistórica_original!M$4,-12),DContriORI!$B$85:$ZZ$148,MensualHistórica_original!$A80,FALSE)/100</f>
        <v>-8.6185232947973131E-2</v>
      </c>
      <c r="N80" s="44">
        <f ca="1">HLOOKUP(N$4,DContriORI!$B$151:$ZZ$191,MensualHistórica_original!$A45,FALSE)*HLOOKUP(EDATE(MensualHistórica_original!N$4,-12),DContriORI!$B$85:$ZZ$148,MensualHistórica_original!$A80,FALSE)/100</f>
        <v>-6.6024739169794067E-2</v>
      </c>
      <c r="O80" s="44">
        <f ca="1">HLOOKUP(O$4,DContriORI!$B$151:$ZZ$191,MensualHistórica_original!$A45,FALSE)*HLOOKUP(EDATE(MensualHistórica_original!O$4,-12),DContriORI!$B$85:$ZZ$148,MensualHistórica_original!$A80,FALSE)/100</f>
        <v>-1.178119830127585</v>
      </c>
    </row>
    <row r="81" spans="1:15" x14ac:dyDescent="0.25">
      <c r="A81">
        <v>63</v>
      </c>
      <c r="B81" s="85" t="s">
        <v>33</v>
      </c>
      <c r="C81" s="45">
        <f ca="1">HLOOKUP(C$4,DContriORI!$B$151:$ZZ$191,MensualHistórica_original!$A46,FALSE)*HLOOKUP(EDATE(MensualHistórica_original!C$4,-12),DContriORI!$B$85:$ZZ$148,MensualHistórica_original!$A81,FALSE)/100</f>
        <v>0.66451981361587331</v>
      </c>
      <c r="D81" s="45">
        <f ca="1">HLOOKUP(D$4,DContriORI!$B$151:$ZZ$191,MensualHistórica_original!$A46,FALSE)*HLOOKUP(EDATE(MensualHistórica_original!D$4,-12),DContriORI!$B$85:$ZZ$148,MensualHistórica_original!$A81,FALSE)/100</f>
        <v>1.2025840570439441</v>
      </c>
      <c r="E81" s="45">
        <f ca="1">HLOOKUP(E$4,DContriORI!$B$151:$ZZ$191,MensualHistórica_original!$A46,FALSE)*HLOOKUP(EDATE(MensualHistórica_original!E$4,-12),DContriORI!$B$85:$ZZ$148,MensualHistórica_original!$A81,FALSE)/100</f>
        <v>1.7895746892147586</v>
      </c>
      <c r="F81" s="45">
        <f ca="1">HLOOKUP(F$4,DContriORI!$B$151:$ZZ$191,MensualHistórica_original!$A46,FALSE)*HLOOKUP(EDATE(MensualHistórica_original!F$4,-12),DContriORI!$B$85:$ZZ$148,MensualHistórica_original!$A81,FALSE)/100</f>
        <v>1.3543337904919781</v>
      </c>
      <c r="G81" s="45">
        <f ca="1">HLOOKUP(G$4,DContriORI!$B$151:$ZZ$191,MensualHistórica_original!$A46,FALSE)*HLOOKUP(EDATE(MensualHistórica_original!G$4,-12),DContriORI!$B$85:$ZZ$148,MensualHistórica_original!$A81,FALSE)/100</f>
        <v>1.0387569575909574</v>
      </c>
      <c r="H81" s="45">
        <f ca="1">HLOOKUP(H$4,DContriORI!$B$151:$ZZ$191,MensualHistórica_original!$A46,FALSE)*HLOOKUP(EDATE(MensualHistórica_original!H$4,-12),DContriORI!$B$85:$ZZ$148,MensualHistórica_original!$A81,FALSE)/100</f>
        <v>0.84191252573118003</v>
      </c>
      <c r="I81" s="45">
        <f ca="1">HLOOKUP(I$4,DContriORI!$B$151:$ZZ$191,MensualHistórica_original!$A46,FALSE)*HLOOKUP(EDATE(MensualHistórica_original!I$4,-12),DContriORI!$B$85:$ZZ$148,MensualHistórica_original!$A81,FALSE)/100</f>
        <v>0.72293771585196476</v>
      </c>
      <c r="J81" s="45">
        <f ca="1">HLOOKUP(J$4,DContriORI!$B$151:$ZZ$191,MensualHistórica_original!$A46,FALSE)*HLOOKUP(EDATE(MensualHistórica_original!J$4,-12),DContriORI!$B$85:$ZZ$148,MensualHistórica_original!$A81,FALSE)/100</f>
        <v>0.87754703200876261</v>
      </c>
      <c r="K81" s="45">
        <f ca="1">HLOOKUP(K$4,DContriORI!$B$151:$ZZ$191,MensualHistórica_original!$A46,FALSE)*HLOOKUP(EDATE(MensualHistórica_original!K$4,-12),DContriORI!$B$85:$ZZ$148,MensualHistórica_original!$A81,FALSE)/100</f>
        <v>0.91333187533461568</v>
      </c>
      <c r="L81" s="45">
        <f ca="1">HLOOKUP(L$4,DContriORI!$B$151:$ZZ$191,MensualHistórica_original!$A46,FALSE)*HLOOKUP(EDATE(MensualHistórica_original!L$4,-12),DContriORI!$B$85:$ZZ$148,MensualHistórica_original!$A81,FALSE)/100</f>
        <v>0.30723759407459733</v>
      </c>
      <c r="M81" s="45">
        <f ca="1">HLOOKUP(M$4,DContriORI!$B$151:$ZZ$191,MensualHistórica_original!$A46,FALSE)*HLOOKUP(EDATE(MensualHistórica_original!M$4,-12),DContriORI!$B$85:$ZZ$148,MensualHistórica_original!$A81,FALSE)/100</f>
        <v>-6.1776220731487849E-2</v>
      </c>
      <c r="N81" s="45">
        <f ca="1">HLOOKUP(N$4,DContriORI!$B$151:$ZZ$191,MensualHistórica_original!$A46,FALSE)*HLOOKUP(EDATE(MensualHistórica_original!N$4,-12),DContriORI!$B$85:$ZZ$148,MensualHistórica_original!$A81,FALSE)/100</f>
        <v>-0.18436607582964265</v>
      </c>
      <c r="O81" s="45">
        <f ca="1">HLOOKUP(O$4,DContriORI!$B$151:$ZZ$191,MensualHistórica_original!$A46,FALSE)*HLOOKUP(EDATE(MensualHistórica_original!O$4,-12),DContriORI!$B$85:$ZZ$148,MensualHistórica_original!$A81,FALSE)/100</f>
        <v>-4.1841869205289006</v>
      </c>
    </row>
    <row r="82" spans="1:15" x14ac:dyDescent="0.25">
      <c r="B82" s="84" t="s">
        <v>74</v>
      </c>
      <c r="C82" s="44">
        <f t="shared" ref="C82:O82" ca="1" si="12">C60-C82</f>
        <v>0</v>
      </c>
      <c r="D82" s="44">
        <f t="shared" ca="1" si="12"/>
        <v>0</v>
      </c>
      <c r="E82" s="44">
        <f t="shared" ca="1" si="12"/>
        <v>0</v>
      </c>
      <c r="F82" s="44">
        <f t="shared" ca="1" si="12"/>
        <v>0</v>
      </c>
      <c r="G82" s="44">
        <f t="shared" ca="1" si="12"/>
        <v>0</v>
      </c>
      <c r="H82" s="44">
        <f t="shared" ca="1" si="12"/>
        <v>0</v>
      </c>
      <c r="I82" s="44">
        <f t="shared" ca="1" si="12"/>
        <v>0</v>
      </c>
      <c r="J82" s="44">
        <f t="shared" ca="1" si="12"/>
        <v>0</v>
      </c>
      <c r="K82" s="44">
        <f t="shared" ca="1" si="12"/>
        <v>0</v>
      </c>
      <c r="L82" s="44">
        <f t="shared" ca="1" si="12"/>
        <v>0</v>
      </c>
      <c r="M82" s="44">
        <f t="shared" ca="1" si="12"/>
        <v>0</v>
      </c>
      <c r="N82" s="44">
        <f t="shared" ca="1" si="12"/>
        <v>0</v>
      </c>
      <c r="O82" s="44">
        <f t="shared" ca="1" si="12"/>
        <v>0</v>
      </c>
    </row>
    <row r="83" spans="1:15" ht="16.5" thickBot="1" x14ac:dyDescent="0.3">
      <c r="B83" s="93" t="s">
        <v>79</v>
      </c>
      <c r="C83" s="94">
        <f ca="1">SUM(C61:C81)</f>
        <v>-0.62290363936161619</v>
      </c>
      <c r="D83" s="94">
        <f t="shared" ref="D83:O83" ca="1" si="13">SUM(D61:D81)</f>
        <v>1.5143461456908254</v>
      </c>
      <c r="E83" s="94">
        <f t="shared" ca="1" si="13"/>
        <v>3.0157273859202895</v>
      </c>
      <c r="F83" s="94">
        <f t="shared" ca="1" si="13"/>
        <v>-0.26123128094886483</v>
      </c>
      <c r="G83" s="94">
        <f t="shared" ca="1" si="13"/>
        <v>1.0003737948200508</v>
      </c>
      <c r="H83" s="94">
        <f t="shared" ca="1" si="13"/>
        <v>2.0861270461159984</v>
      </c>
      <c r="I83" s="94">
        <f t="shared" ca="1" si="13"/>
        <v>4.1731362976376807E-2</v>
      </c>
      <c r="J83" s="94">
        <f t="shared" ca="1" si="13"/>
        <v>-0.35970982852199906</v>
      </c>
      <c r="K83" s="94">
        <f t="shared" ca="1" si="13"/>
        <v>2.430179059658462</v>
      </c>
      <c r="L83" s="94">
        <f t="shared" ca="1" si="13"/>
        <v>1.6077544196020612</v>
      </c>
      <c r="M83" s="94">
        <f t="shared" ca="1" si="13"/>
        <v>0.59321425236018865</v>
      </c>
      <c r="N83" s="94">
        <f t="shared" ca="1" si="13"/>
        <v>2.2298970832037499</v>
      </c>
      <c r="O83" s="94">
        <f t="shared" ca="1" si="13"/>
        <v>-100.00000000114441</v>
      </c>
    </row>
    <row r="84" spans="1:15" ht="15.75" thickTop="1" x14ac:dyDescent="0.25">
      <c r="B84" s="119" t="s">
        <v>60</v>
      </c>
    </row>
  </sheetData>
  <mergeCells count="3">
    <mergeCell ref="B2:O2"/>
    <mergeCell ref="Q8:R9"/>
    <mergeCell ref="B57:O57"/>
  </mergeCells>
  <printOptions horizontalCentered="1" verticalCentered="1"/>
  <pageMargins left="0" right="0" top="0" bottom="0" header="0.31496062992125984" footer="0.31496062992125984"/>
  <pageSetup scale="57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20">
    <tabColor rgb="FF92D050"/>
  </sheetPr>
  <dimension ref="A1:V95"/>
  <sheetViews>
    <sheetView view="pageBreakPreview" zoomScale="85" zoomScaleNormal="55" zoomScaleSheetLayoutView="85" workbookViewId="0">
      <selection activeCell="C53" sqref="C53"/>
    </sheetView>
  </sheetViews>
  <sheetFormatPr baseColWidth="10" defaultColWidth="11.42578125" defaultRowHeight="15" x14ac:dyDescent="0.25"/>
  <cols>
    <col min="1" max="1" width="11.42578125" style="161"/>
    <col min="2" max="2" width="70.85546875" style="191" bestFit="1" customWidth="1"/>
    <col min="3" max="4" width="12.7109375" style="161" customWidth="1"/>
    <col min="5" max="5" width="3.140625" style="161" customWidth="1"/>
    <col min="6" max="7" width="12.7109375" style="161" customWidth="1"/>
    <col min="8" max="8" width="2.7109375" style="161" customWidth="1"/>
    <col min="9" max="11" width="12.7109375" style="161" customWidth="1"/>
    <col min="12" max="12" width="3.140625" style="161" customWidth="1"/>
    <col min="13" max="13" width="12.7109375" style="161" customWidth="1"/>
    <col min="14" max="14" width="13.7109375" style="161" customWidth="1"/>
    <col min="15" max="15" width="3.7109375" style="161" customWidth="1"/>
    <col min="16" max="16" width="11" style="161" customWidth="1"/>
    <col min="17" max="17" width="17.28515625" style="161" customWidth="1"/>
    <col min="18" max="18" width="2.7109375" style="161" customWidth="1"/>
    <col min="19" max="19" width="11.28515625" style="161" customWidth="1"/>
    <col min="20" max="22" width="12.7109375" style="161" customWidth="1"/>
    <col min="23" max="16384" width="11.42578125" style="161"/>
  </cols>
  <sheetData>
    <row r="1" spans="1:22" ht="26.25" x14ac:dyDescent="0.4">
      <c r="B1" s="553" t="str">
        <f>CONCATENATE("Contribuciones al Crecimiento de la Actividad Industrial: ",VLOOKUP(Actualización!$D$5,Actualización!$G$6:$H$41,2,FALSE)," ",Actualización!$H$3," vs ",VLOOKUP(EDATE(Actualización!$D$5,-1),Actualización!$G$6:$H$41,2,FALSE)," ",YEAR(EDATE(Actualización!$D$5,-1)))</f>
        <v>Contribuciones al Crecimiento de la Actividad Industrial: Enero 2026 vs Diciembre 2025</v>
      </c>
      <c r="C1" s="553"/>
      <c r="D1" s="553"/>
      <c r="E1" s="553"/>
      <c r="F1" s="553"/>
      <c r="G1" s="553"/>
      <c r="H1" s="553"/>
      <c r="I1" s="553"/>
      <c r="J1" s="553"/>
      <c r="K1" s="553"/>
      <c r="L1" s="553"/>
      <c r="M1" s="553"/>
      <c r="N1" s="553"/>
      <c r="O1" s="553"/>
      <c r="P1" s="553"/>
      <c r="Q1" s="553"/>
      <c r="R1" s="553"/>
      <c r="S1" s="553"/>
      <c r="T1" s="553"/>
      <c r="U1" s="553"/>
    </row>
    <row r="2" spans="1:22" ht="8.25" customHeight="1" x14ac:dyDescent="0.25">
      <c r="B2" s="161"/>
    </row>
    <row r="3" spans="1:22" s="163" customFormat="1" ht="15" customHeight="1" x14ac:dyDescent="0.25">
      <c r="B3" s="162"/>
      <c r="C3" s="554" t="s">
        <v>57</v>
      </c>
      <c r="D3" s="554"/>
      <c r="E3" s="554"/>
      <c r="F3" s="554"/>
      <c r="G3" s="554"/>
      <c r="H3" s="554"/>
      <c r="I3" s="554"/>
      <c r="J3" s="554"/>
      <c r="K3" s="555"/>
      <c r="L3" s="162"/>
      <c r="M3" s="556" t="s">
        <v>56</v>
      </c>
      <c r="N3" s="556"/>
      <c r="O3" s="556"/>
      <c r="P3" s="556"/>
      <c r="Q3" s="556"/>
      <c r="R3" s="556"/>
      <c r="S3" s="556"/>
      <c r="T3" s="556"/>
      <c r="U3" s="556"/>
    </row>
    <row r="4" spans="1:22" s="171" customFormat="1" ht="31.5" customHeight="1" x14ac:dyDescent="0.25">
      <c r="B4" s="164"/>
      <c r="C4" s="557" t="s">
        <v>41</v>
      </c>
      <c r="D4" s="557"/>
      <c r="E4" s="165"/>
      <c r="F4" s="558" t="s">
        <v>54</v>
      </c>
      <c r="G4" s="558"/>
      <c r="H4" s="165"/>
      <c r="I4" s="557" t="s">
        <v>55</v>
      </c>
      <c r="J4" s="557"/>
      <c r="K4" s="166" t="s">
        <v>152</v>
      </c>
      <c r="L4" s="167"/>
      <c r="M4" s="559" t="s">
        <v>41</v>
      </c>
      <c r="N4" s="559"/>
      <c r="O4" s="168"/>
      <c r="P4" s="560" t="s">
        <v>54</v>
      </c>
      <c r="Q4" s="560"/>
      <c r="R4" s="168"/>
      <c r="S4" s="559" t="s">
        <v>55</v>
      </c>
      <c r="T4" s="559"/>
      <c r="U4" s="169" t="s">
        <v>152</v>
      </c>
      <c r="V4" s="170"/>
    </row>
    <row r="5" spans="1:22" s="181" customFormat="1" ht="18" customHeight="1" x14ac:dyDescent="0.25">
      <c r="B5" s="172"/>
      <c r="C5" s="174">
        <f>EDATE(I5,-1)</f>
        <v>45962</v>
      </c>
      <c r="D5" s="174">
        <f>EDATE(J5,-1)</f>
        <v>45992</v>
      </c>
      <c r="E5" s="175"/>
      <c r="F5" s="173">
        <f>I5</f>
        <v>45992</v>
      </c>
      <c r="G5" s="173">
        <f>J5</f>
        <v>46023</v>
      </c>
      <c r="H5" s="175"/>
      <c r="I5" s="173">
        <f>EDATE(J5,-1)</f>
        <v>45992</v>
      </c>
      <c r="J5" s="173">
        <f>Actualización!$D$5</f>
        <v>46023</v>
      </c>
      <c r="K5" s="176"/>
      <c r="L5" s="177"/>
      <c r="M5" s="178">
        <f>EDATE(S5,-12)</f>
        <v>45627</v>
      </c>
      <c r="N5" s="178">
        <f>EDATE(T5,-12)</f>
        <v>45658</v>
      </c>
      <c r="O5" s="179"/>
      <c r="P5" s="178">
        <f>S5</f>
        <v>45992</v>
      </c>
      <c r="Q5" s="178">
        <f>T5</f>
        <v>46023</v>
      </c>
      <c r="R5" s="179"/>
      <c r="S5" s="178">
        <f>EDATE(T5,-1)</f>
        <v>45992</v>
      </c>
      <c r="T5" s="178">
        <f>Actualización!$D$5</f>
        <v>46023</v>
      </c>
      <c r="U5" s="180"/>
    </row>
    <row r="6" spans="1:22" x14ac:dyDescent="0.25">
      <c r="A6">
        <v>3</v>
      </c>
      <c r="B6" s="182" t="s">
        <v>42</v>
      </c>
      <c r="C6" s="183">
        <f ca="1">HLOOKUP(C$5,DContriDES!$B$86:$ZZ$148,$A6,FALSE)</f>
        <v>100</v>
      </c>
      <c r="D6" s="183">
        <f ca="1">HLOOKUP(D$5,DContriDES!$B$86:$ZZ$148,$A6,FALSE)</f>
        <v>100</v>
      </c>
      <c r="E6" s="183"/>
      <c r="F6" s="183">
        <f ca="1">HLOOKUP(F$5,DContriDES!$B$195:$ZZ$235,$A6,FALSE)</f>
        <v>0.2123687299592234</v>
      </c>
      <c r="G6" s="183">
        <f ca="1">HLOOKUP(G$5,DContriDES!$B$195:$ZZ$235,$A6,FALSE)</f>
        <v>-100</v>
      </c>
      <c r="H6" s="183"/>
      <c r="I6" s="183">
        <f ca="1">+F6*C6/100</f>
        <v>0.2123687299592234</v>
      </c>
      <c r="J6" s="183">
        <f ca="1">+G6*D6/100</f>
        <v>-100</v>
      </c>
      <c r="K6" s="184">
        <f ca="1">+J6-I6</f>
        <v>-100.21236872995922</v>
      </c>
      <c r="L6" s="185"/>
      <c r="M6" s="259">
        <f ca="1">HLOOKUP(M$5,DContriORI!$B$85:$ZZ$148,$A6,FALSE)</f>
        <v>100</v>
      </c>
      <c r="N6" s="259">
        <f ca="1">HLOOKUP(N$5,DContriORI!$B$85:$ZZ$148,$A6,FALSE)</f>
        <v>100</v>
      </c>
      <c r="O6" s="259"/>
      <c r="P6" s="259">
        <f ca="1">HLOOKUP(P$5,DContriORI!$B$151:$ZZ$191,$A6,FALSE)</f>
        <v>2.3832316704455678</v>
      </c>
      <c r="Q6" s="259">
        <f ca="1">HLOOKUP(Q$5,DContriORI!$B$151:$ZZ$191,$A6,FALSE)</f>
        <v>-100</v>
      </c>
      <c r="R6" s="259"/>
      <c r="S6" s="273">
        <f ca="1">+P6*M6/100</f>
        <v>2.3832316704455678</v>
      </c>
      <c r="T6" s="273">
        <f ca="1">+Q6*N6/100</f>
        <v>-100</v>
      </c>
      <c r="U6" s="273">
        <f ca="1">+T6-S6</f>
        <v>-102.38323167044557</v>
      </c>
    </row>
    <row r="7" spans="1:22" x14ac:dyDescent="0.25">
      <c r="A7">
        <v>4</v>
      </c>
      <c r="B7" s="187" t="s">
        <v>43</v>
      </c>
      <c r="C7" s="188">
        <f ca="1">HLOOKUP(C$5,DContriDES!$B$86:$ZZ$148,$A7,FALSE)</f>
        <v>10.767333613661382</v>
      </c>
      <c r="D7" s="188">
        <f ca="1">HLOOKUP(D$5,DContriDES!$B$86:$ZZ$148,$A7,FALSE)</f>
        <v>10.792286670352865</v>
      </c>
      <c r="E7" s="188"/>
      <c r="F7" s="188">
        <f ca="1">HLOOKUP(F$5,DContriDES!$B$195:$ZZ$235,$A7,FALSE)</f>
        <v>0.48035829501695559</v>
      </c>
      <c r="G7" s="188">
        <f ca="1">HLOOKUP(G$5,DContriDES!$B$195:$ZZ$235,$A7,FALSE)</f>
        <v>-100</v>
      </c>
      <c r="H7" s="188"/>
      <c r="I7" s="188">
        <f t="shared" ref="I7:J52" ca="1" si="0">+F7*C7/100</f>
        <v>5.1721780165371364E-2</v>
      </c>
      <c r="J7" s="188">
        <f t="shared" ca="1" si="0"/>
        <v>-10.792286670352864</v>
      </c>
      <c r="K7" s="189">
        <f t="shared" ref="K7:K54" ca="1" si="1">+J7-I7</f>
        <v>-10.844008450518235</v>
      </c>
      <c r="L7" s="190"/>
      <c r="M7" s="260">
        <f ca="1">HLOOKUP(M$5,DContriORI!$B$85:$ZZ$148,$A7,FALSE)</f>
        <v>11.903005887683381</v>
      </c>
      <c r="N7" s="260">
        <f ca="1">HLOOKUP(N$5,DContriORI!$B$85:$ZZ$148,$A7,FALSE)</f>
        <v>11.244115854682283</v>
      </c>
      <c r="O7" s="260"/>
      <c r="P7" s="260">
        <f ca="1">HLOOKUP(P$5,DContriORI!$B$151:$ZZ$191,$A7,FALSE)</f>
        <v>0.55420996930702415</v>
      </c>
      <c r="Q7" s="260">
        <f ca="1">HLOOKUP(Q$5,DContriORI!$B$151:$ZZ$191,$A7,FALSE)</f>
        <v>-100</v>
      </c>
      <c r="R7" s="260"/>
      <c r="S7" s="274">
        <f t="shared" ref="S7:T52" ca="1" si="2">+P7*M7/100</f>
        <v>6.5967645276743342E-2</v>
      </c>
      <c r="T7" s="274">
        <f t="shared" ca="1" si="2"/>
        <v>-11.244115854682285</v>
      </c>
      <c r="U7" s="274">
        <f t="shared" ref="U7:U54" ca="1" si="3">+T7-S7</f>
        <v>-11.310083499959028</v>
      </c>
    </row>
    <row r="8" spans="1:22" x14ac:dyDescent="0.25">
      <c r="A8">
        <v>5</v>
      </c>
      <c r="B8" s="192" t="s">
        <v>44</v>
      </c>
      <c r="C8" s="193">
        <f ca="1">HLOOKUP(C$5,DContriDES!$B$86:$ZZ$148,$A8,FALSE)</f>
        <v>3.9724614831184843</v>
      </c>
      <c r="D8" s="193">
        <f ca="1">HLOOKUP(D$5,DContriDES!$B$86:$ZZ$148,$A8,FALSE)</f>
        <v>3.9912580077066599</v>
      </c>
      <c r="E8" s="193"/>
      <c r="F8" s="193">
        <f ca="1">HLOOKUP(F$5,DContriDES!$B$195:$ZZ$235,$A8,FALSE)</f>
        <v>0.72238004904205866</v>
      </c>
      <c r="G8" s="193">
        <f ca="1">HLOOKUP(G$5,DContriDES!$B$195:$ZZ$235,$A8,FALSE)</f>
        <v>-100</v>
      </c>
      <c r="H8" s="193"/>
      <c r="I8" s="193">
        <f t="shared" ca="1" si="0"/>
        <v>2.86962692099282E-2</v>
      </c>
      <c r="J8" s="193">
        <f t="shared" ca="1" si="0"/>
        <v>-3.9912580077066599</v>
      </c>
      <c r="K8" s="194">
        <f t="shared" ca="1" si="1"/>
        <v>-4.0199542769165886</v>
      </c>
      <c r="L8" s="195"/>
      <c r="M8" s="261">
        <f ca="1">HLOOKUP(M$5,DContriORI!$B$85:$ZZ$148,$A8,FALSE)</f>
        <v>3.7949960605211706</v>
      </c>
      <c r="N8" s="261">
        <f ca="1">HLOOKUP(N$5,DContriORI!$B$85:$ZZ$148,$A8,FALSE)</f>
        <v>3.6543730105060415</v>
      </c>
      <c r="O8" s="261"/>
      <c r="P8" s="261">
        <f ca="1">HLOOKUP(P$5,DContriORI!$B$151:$ZZ$191,$A8,FALSE)</f>
        <v>3.8827418109008249</v>
      </c>
      <c r="Q8" s="261">
        <f ca="1">HLOOKUP(Q$5,DContriORI!$B$151:$ZZ$191,$A8,FALSE)</f>
        <v>-100</v>
      </c>
      <c r="R8" s="261"/>
      <c r="S8" s="275">
        <f t="shared" ca="1" si="2"/>
        <v>0.14734989876389468</v>
      </c>
      <c r="T8" s="275">
        <f t="shared" ca="1" si="2"/>
        <v>-3.6543730105060415</v>
      </c>
      <c r="U8" s="275">
        <f t="shared" ca="1" si="3"/>
        <v>-3.8017229092699361</v>
      </c>
    </row>
    <row r="9" spans="1:22" x14ac:dyDescent="0.25">
      <c r="A9">
        <v>6</v>
      </c>
      <c r="B9" s="187" t="s">
        <v>45</v>
      </c>
      <c r="C9" s="188">
        <f ca="1">HLOOKUP(C$5,DContriDES!$B$86:$ZZ$148,$A9,FALSE)</f>
        <v>19.488925824925353</v>
      </c>
      <c r="D9" s="188">
        <f ca="1">HLOOKUP(D$5,DContriDES!$B$86:$ZZ$148,$A9,FALSE)</f>
        <v>19.676820404128637</v>
      </c>
      <c r="E9" s="188"/>
      <c r="F9" s="188">
        <f ca="1">HLOOKUP(F$5,DContriDES!$B$195:$ZZ$235,$A9,FALSE)</f>
        <v>1.2145365013062559</v>
      </c>
      <c r="G9" s="188">
        <f ca="1">HLOOKUP(G$5,DContriDES!$B$195:$ZZ$235,$A9,FALSE)</f>
        <v>-100</v>
      </c>
      <c r="H9" s="188"/>
      <c r="I9" s="188">
        <f t="shared" ca="1" si="0"/>
        <v>0.23670011785621978</v>
      </c>
      <c r="J9" s="188">
        <f t="shared" ca="1" si="0"/>
        <v>-19.676820404128637</v>
      </c>
      <c r="K9" s="189">
        <f t="shared" ca="1" si="1"/>
        <v>-19.913520521984857</v>
      </c>
      <c r="L9" s="190"/>
      <c r="M9" s="260">
        <f ca="1">HLOOKUP(M$5,DContriORI!$B$85:$ZZ$148,$A9,FALSE)</f>
        <v>19.922949647107803</v>
      </c>
      <c r="N9" s="260">
        <f ca="1">HLOOKUP(N$5,DContriORI!$B$85:$ZZ$148,$A9,FALSE)</f>
        <v>18.226942985603216</v>
      </c>
      <c r="O9" s="260"/>
      <c r="P9" s="260">
        <f ca="1">HLOOKUP(P$5,DContriORI!$B$151:$ZZ$191,$A9,FALSE)</f>
        <v>6.6121723549475035</v>
      </c>
      <c r="Q9" s="260">
        <f ca="1">HLOOKUP(Q$5,DContriORI!$B$151:$ZZ$191,$A9,FALSE)</f>
        <v>-100</v>
      </c>
      <c r="R9" s="260"/>
      <c r="S9" s="274">
        <f t="shared" ca="1" si="2"/>
        <v>1.3173397688561732</v>
      </c>
      <c r="T9" s="274">
        <f t="shared" ca="1" si="2"/>
        <v>-18.226942985603216</v>
      </c>
      <c r="U9" s="274">
        <f t="shared" ca="1" si="3"/>
        <v>-19.544282754459388</v>
      </c>
    </row>
    <row r="10" spans="1:22" x14ac:dyDescent="0.25">
      <c r="A10">
        <v>7</v>
      </c>
      <c r="B10" s="196" t="s">
        <v>46</v>
      </c>
      <c r="C10" s="197">
        <f ca="1">HLOOKUP(C$5,DContriDES!$B$86:$ZZ$148,$A10,FALSE)</f>
        <v>65.771279078294782</v>
      </c>
      <c r="D10" s="197">
        <f ca="1">HLOOKUP(D$5,DContriDES!$B$86:$ZZ$148,$A10,FALSE)</f>
        <v>65.539634917811824</v>
      </c>
      <c r="E10" s="197"/>
      <c r="F10" s="197">
        <f ca="1">HLOOKUP(F$5,DContriDES!$B$195:$ZZ$235,$A10,FALSE)</f>
        <v>-0.10503440273281228</v>
      </c>
      <c r="G10" s="197">
        <f ca="1">HLOOKUP(G$5,DContriDES!$B$195:$ZZ$235,$A10,FALSE)</f>
        <v>-100</v>
      </c>
      <c r="H10" s="197"/>
      <c r="I10" s="197">
        <f ca="1">+F10*C10/100</f>
        <v>-6.9082470149618047E-2</v>
      </c>
      <c r="J10" s="197">
        <f t="shared" ca="1" si="0"/>
        <v>-65.539634917811824</v>
      </c>
      <c r="K10" s="198">
        <f t="shared" ca="1" si="1"/>
        <v>-65.4705524476622</v>
      </c>
      <c r="L10" s="199"/>
      <c r="M10" s="262">
        <f ca="1">HLOOKUP(M$5,DContriORI!$B$85:$ZZ$148,$A10,FALSE)</f>
        <v>64.379048404906683</v>
      </c>
      <c r="N10" s="262">
        <f ca="1">HLOOKUP(N$5,DContriORI!$B$85:$ZZ$148,$A10,FALSE)</f>
        <v>66.874568150005132</v>
      </c>
      <c r="O10" s="262"/>
      <c r="P10" s="262">
        <f ca="1">HLOOKUP(P$5,DContriORI!$B$151:$ZZ$191,$A10,FALSE)</f>
        <v>1.32430406884896</v>
      </c>
      <c r="Q10" s="262">
        <f ca="1">HLOOKUP(Q$5,DContriORI!$B$151:$ZZ$191,$A10,FALSE)</f>
        <v>-100</v>
      </c>
      <c r="R10" s="262"/>
      <c r="S10" s="276">
        <f t="shared" ca="1" si="2"/>
        <v>0.85257435751242072</v>
      </c>
      <c r="T10" s="276">
        <f t="shared" ca="1" si="2"/>
        <v>-66.874568150005132</v>
      </c>
      <c r="U10" s="276">
        <f t="shared" ca="1" si="3"/>
        <v>-67.727142507517556</v>
      </c>
    </row>
    <row r="11" spans="1:22" s="200" customFormat="1" x14ac:dyDescent="0.25">
      <c r="A11" s="14"/>
      <c r="B11" s="187" t="s">
        <v>74</v>
      </c>
      <c r="C11" s="188"/>
      <c r="D11" s="188"/>
      <c r="E11" s="188"/>
      <c r="F11" s="188"/>
      <c r="G11" s="188"/>
      <c r="H11" s="188"/>
      <c r="I11" s="188">
        <f ca="1">+I6-I12</f>
        <v>-3.5666967122677862E-2</v>
      </c>
      <c r="J11" s="188">
        <f ca="1">+J6-J12</f>
        <v>0</v>
      </c>
      <c r="K11" s="189">
        <f t="shared" ca="1" si="1"/>
        <v>3.5666967122677862E-2</v>
      </c>
      <c r="L11" s="190"/>
      <c r="M11" s="260"/>
      <c r="N11" s="260"/>
      <c r="O11" s="260"/>
      <c r="P11" s="260"/>
      <c r="Q11" s="260"/>
      <c r="R11" s="260"/>
      <c r="S11" s="274">
        <f ca="1">+S6-S12</f>
        <v>3.6335823239141973E-11</v>
      </c>
      <c r="T11" s="274">
        <f ca="1">+T6-T12</f>
        <v>7.9667472618893953E-10</v>
      </c>
      <c r="U11" s="274">
        <f t="shared" ca="1" si="3"/>
        <v>7.6033890294979756E-10</v>
      </c>
    </row>
    <row r="12" spans="1:22" ht="15.75" thickBot="1" x14ac:dyDescent="0.3">
      <c r="A12"/>
      <c r="B12" s="201" t="s">
        <v>75</v>
      </c>
      <c r="C12" s="202"/>
      <c r="D12" s="202"/>
      <c r="E12" s="202"/>
      <c r="F12" s="202"/>
      <c r="G12" s="202"/>
      <c r="H12" s="202"/>
      <c r="I12" s="202">
        <f ca="1">SUM(I7:I10)</f>
        <v>0.24803569708190126</v>
      </c>
      <c r="J12" s="202">
        <f ca="1">SUM(J7:J10)</f>
        <v>-99.999999999999986</v>
      </c>
      <c r="K12" s="203">
        <f t="shared" ca="1" si="1"/>
        <v>-100.24803569708189</v>
      </c>
      <c r="L12" s="204"/>
      <c r="M12" s="263"/>
      <c r="N12" s="263"/>
      <c r="O12" s="263"/>
      <c r="P12" s="263"/>
      <c r="Q12" s="263"/>
      <c r="R12" s="263"/>
      <c r="S12" s="277">
        <f ca="1">SUM(S7:S10)</f>
        <v>2.383231670409232</v>
      </c>
      <c r="T12" s="277">
        <f ca="1">SUM(T7:T10)</f>
        <v>-100.00000000079667</v>
      </c>
      <c r="U12" s="277">
        <f t="shared" ca="1" si="3"/>
        <v>-102.38323167120591</v>
      </c>
    </row>
    <row r="13" spans="1:22" ht="15.75" thickTop="1" x14ac:dyDescent="0.25">
      <c r="A13">
        <v>9</v>
      </c>
      <c r="B13" s="205" t="s">
        <v>43</v>
      </c>
      <c r="C13" s="183">
        <f ca="1">HLOOKUP(C$5,DContriDES!$B$86:$ZZ$148,$A13,FALSE)</f>
        <v>100</v>
      </c>
      <c r="D13" s="183">
        <f ca="1">HLOOKUP(D$5,DContriDES!$B$86:$ZZ$148,$A13,FALSE)</f>
        <v>100</v>
      </c>
      <c r="E13" s="183"/>
      <c r="F13" s="183">
        <f ca="1">HLOOKUP(F$5,DContriDES!$B$195:$ZZ$235,$A13,FALSE)</f>
        <v>0.48035829501695559</v>
      </c>
      <c r="G13" s="183">
        <f ca="1">HLOOKUP(G$5,DContriDES!$B$195:$ZZ$235,$A13,FALSE)</f>
        <v>-100</v>
      </c>
      <c r="H13" s="183"/>
      <c r="I13" s="183">
        <f t="shared" ca="1" si="0"/>
        <v>0.48035829501695559</v>
      </c>
      <c r="J13" s="183">
        <f t="shared" ca="1" si="0"/>
        <v>-100</v>
      </c>
      <c r="K13" s="184">
        <f t="shared" ca="1" si="1"/>
        <v>-100.48035829501696</v>
      </c>
      <c r="L13" s="185"/>
      <c r="M13" s="259">
        <f ca="1">HLOOKUP(M$5,DContriORI!$B$85:$ZZ$148,$A13,FALSE)</f>
        <v>100</v>
      </c>
      <c r="N13" s="259">
        <f ca="1">HLOOKUP(N$5,DContriORI!$B$85:$ZZ$148,$A13,FALSE)</f>
        <v>100</v>
      </c>
      <c r="O13" s="259"/>
      <c r="P13" s="259">
        <f ca="1">HLOOKUP(P$5,DContriORI!$B$151:$ZZ$191,$A13,FALSE)</f>
        <v>0.55420996930702415</v>
      </c>
      <c r="Q13" s="259">
        <f ca="1">HLOOKUP(Q$5,DContriORI!$B$151:$ZZ$191,$A13,FALSE)</f>
        <v>-100</v>
      </c>
      <c r="R13" s="259"/>
      <c r="S13" s="273">
        <f t="shared" ca="1" si="2"/>
        <v>0.55420996930702415</v>
      </c>
      <c r="T13" s="273">
        <f t="shared" ca="1" si="2"/>
        <v>-100</v>
      </c>
      <c r="U13" s="273">
        <f t="shared" ca="1" si="3"/>
        <v>-100.55420996930702</v>
      </c>
    </row>
    <row r="14" spans="1:22" x14ac:dyDescent="0.25">
      <c r="A14">
        <v>10</v>
      </c>
      <c r="B14" s="206" t="s">
        <v>47</v>
      </c>
      <c r="C14" s="207">
        <f ca="1">HLOOKUP(C$5,DContriDES!$B$86:$ZZ$148,$A14,FALSE)</f>
        <v>65.892575425218183</v>
      </c>
      <c r="D14" s="207">
        <f ca="1">HLOOKUP(D$5,DContriDES!$B$86:$ZZ$148,$A14,FALSE)</f>
        <v>66.54045247687047</v>
      </c>
      <c r="E14" s="207"/>
      <c r="F14" s="207">
        <f ca="1">HLOOKUP(F$5,DContriDES!$B$195:$ZZ$235,$A14,FALSE)</f>
        <v>1.647896504091733</v>
      </c>
      <c r="G14" s="207">
        <f ca="1">HLOOKUP(G$5,DContriDES!$B$195:$ZZ$235,$A14,FALSE)</f>
        <v>-100</v>
      </c>
      <c r="H14" s="207"/>
      <c r="I14" s="207">
        <f t="shared" ca="1" si="0"/>
        <v>1.085841446888179</v>
      </c>
      <c r="J14" s="207">
        <f t="shared" ca="1" si="0"/>
        <v>-66.54045247687047</v>
      </c>
      <c r="K14" s="208">
        <f t="shared" ca="1" si="1"/>
        <v>-67.626293923758652</v>
      </c>
      <c r="L14" s="209"/>
      <c r="M14" s="264">
        <f ca="1">HLOOKUP(M$5,DContriORI!$B$85:$ZZ$148,$A14,FALSE)</f>
        <v>62.314646264879116</v>
      </c>
      <c r="N14" s="264">
        <f ca="1">HLOOKUP(N$5,DContriORI!$B$85:$ZZ$148,$A14,FALSE)</f>
        <v>64.593551193257099</v>
      </c>
      <c r="O14" s="264"/>
      <c r="P14" s="264">
        <f ca="1">HLOOKUP(P$5,DContriORI!$B$151:$ZZ$191,$A14,FALSE)</f>
        <v>4.0356163835826777</v>
      </c>
      <c r="Q14" s="264">
        <f ca="1">HLOOKUP(Q$5,DContriORI!$B$151:$ZZ$191,$A14,FALSE)</f>
        <v>-100</v>
      </c>
      <c r="R14" s="264"/>
      <c r="S14" s="278">
        <f t="shared" ca="1" si="2"/>
        <v>2.5147800740370529</v>
      </c>
      <c r="T14" s="278">
        <f t="shared" ca="1" si="2"/>
        <v>-64.593551193257099</v>
      </c>
      <c r="U14" s="278">
        <f t="shared" ca="1" si="3"/>
        <v>-67.108331267294147</v>
      </c>
    </row>
    <row r="15" spans="1:22" x14ac:dyDescent="0.25">
      <c r="A15">
        <v>11</v>
      </c>
      <c r="B15" s="210" t="s">
        <v>48</v>
      </c>
      <c r="C15" s="211">
        <f ca="1">HLOOKUP(C$5,DContriDES!$B$86:$ZZ$148,$A15,FALSE)</f>
        <v>27.638716396506354</v>
      </c>
      <c r="D15" s="211">
        <f ca="1">HLOOKUP(D$5,DContriDES!$B$86:$ZZ$148,$A15,FALSE)</f>
        <v>27.001439261668786</v>
      </c>
      <c r="E15" s="211"/>
      <c r="F15" s="211">
        <f ca="1">HLOOKUP(F$5,DContriDES!$B$195:$ZZ$235,$A15,FALSE)</f>
        <v>-1.6627242320771387</v>
      </c>
      <c r="G15" s="211">
        <f ca="1">HLOOKUP(G$5,DContriDES!$B$195:$ZZ$235,$A15,FALSE)</f>
        <v>-100</v>
      </c>
      <c r="H15" s="211"/>
      <c r="I15" s="211">
        <f t="shared" ca="1" si="0"/>
        <v>-0.45955563495978852</v>
      </c>
      <c r="J15" s="211">
        <f t="shared" ca="1" si="0"/>
        <v>-27.001439261668782</v>
      </c>
      <c r="K15" s="212">
        <f t="shared" ca="1" si="1"/>
        <v>-26.541883626708994</v>
      </c>
      <c r="L15" s="213"/>
      <c r="M15" s="265">
        <f ca="1">HLOOKUP(M$5,DContriORI!$B$85:$ZZ$148,$A15,FALSE)</f>
        <v>26.059915969712442</v>
      </c>
      <c r="N15" s="265">
        <f ca="1">HLOOKUP(N$5,DContriORI!$B$85:$ZZ$148,$A15,FALSE)</f>
        <v>27.924462125728429</v>
      </c>
      <c r="O15" s="265"/>
      <c r="P15" s="265">
        <f ca="1">HLOOKUP(P$5,DContriORI!$B$151:$ZZ$191,$A15,FALSE)</f>
        <v>0.1908009936342836</v>
      </c>
      <c r="Q15" s="265">
        <f ca="1">HLOOKUP(Q$5,DContriORI!$B$151:$ZZ$191,$A15,FALSE)</f>
        <v>-100</v>
      </c>
      <c r="R15" s="265"/>
      <c r="S15" s="279">
        <f t="shared" ca="1" si="2"/>
        <v>4.9722578610470691E-2</v>
      </c>
      <c r="T15" s="279">
        <f t="shared" ca="1" si="2"/>
        <v>-27.924462125728429</v>
      </c>
      <c r="U15" s="279">
        <f t="shared" ca="1" si="3"/>
        <v>-27.974184704338899</v>
      </c>
    </row>
    <row r="16" spans="1:22" x14ac:dyDescent="0.25">
      <c r="A16">
        <v>12</v>
      </c>
      <c r="B16" s="214" t="s">
        <v>4</v>
      </c>
      <c r="C16" s="207">
        <f ca="1">HLOOKUP(C$5,DContriDES!$B$86:$ZZ$148,$A16,FALSE)</f>
        <v>6.468708178275465</v>
      </c>
      <c r="D16" s="207">
        <f ca="1">HLOOKUP(D$5,DContriDES!$B$86:$ZZ$148,$A16,FALSE)</f>
        <v>6.4581082614607457</v>
      </c>
      <c r="E16" s="207"/>
      <c r="F16" s="207">
        <f ca="1">HLOOKUP(F$5,DContriDES!$B$195:$ZZ$235,$A16,FALSE)</f>
        <v>0.4932496397398296</v>
      </c>
      <c r="G16" s="207">
        <f ca="1">HLOOKUP(G$5,DContriDES!$B$195:$ZZ$235,$A16,FALSE)</f>
        <v>-100</v>
      </c>
      <c r="H16" s="207"/>
      <c r="I16" s="207">
        <f t="shared" ca="1" si="0"/>
        <v>3.1906879785164627E-2</v>
      </c>
      <c r="J16" s="207">
        <f t="shared" ca="1" si="0"/>
        <v>-6.4581082614607457</v>
      </c>
      <c r="K16" s="208">
        <f t="shared" ca="1" si="1"/>
        <v>-6.4900151412459106</v>
      </c>
      <c r="L16" s="215"/>
      <c r="M16" s="266">
        <f ca="1">HLOOKUP(M$5,DContriORI!$B$85:$ZZ$148,$A16,FALSE)</f>
        <v>11.62543776545451</v>
      </c>
      <c r="N16" s="266">
        <f ca="1">HLOOKUP(N$5,DContriORI!$B$85:$ZZ$148,$A16,FALSE)</f>
        <v>7.4819866810054565</v>
      </c>
      <c r="O16" s="266"/>
      <c r="P16" s="266">
        <f ca="1">HLOOKUP(P$5,DContriORI!$B$151:$ZZ$191,$A16,FALSE)</f>
        <v>-17.292189110564223</v>
      </c>
      <c r="Q16" s="266">
        <f ca="1">HLOOKUP(Q$5,DContriORI!$B$151:$ZZ$191,$A16,FALSE)</f>
        <v>-100</v>
      </c>
      <c r="R16" s="266"/>
      <c r="S16" s="280">
        <f t="shared" ca="1" si="2"/>
        <v>-2.0102926833333457</v>
      </c>
      <c r="T16" s="280">
        <f t="shared" ca="1" si="2"/>
        <v>-7.4819866810054565</v>
      </c>
      <c r="U16" s="280">
        <f t="shared" ca="1" si="3"/>
        <v>-5.4716939976721104</v>
      </c>
    </row>
    <row r="17" spans="1:21" x14ac:dyDescent="0.25">
      <c r="A17"/>
      <c r="B17" s="210" t="s">
        <v>74</v>
      </c>
      <c r="C17" s="211"/>
      <c r="D17" s="211"/>
      <c r="E17" s="211"/>
      <c r="F17" s="211"/>
      <c r="G17" s="211"/>
      <c r="H17" s="211"/>
      <c r="I17" s="211">
        <f ca="1">+I13-I18</f>
        <v>-0.17783439669659951</v>
      </c>
      <c r="J17" s="211">
        <f ca="1">+J13-J18</f>
        <v>0</v>
      </c>
      <c r="K17" s="212">
        <f t="shared" ca="1" si="1"/>
        <v>0.17783439669659951</v>
      </c>
      <c r="L17" s="213"/>
      <c r="M17" s="265"/>
      <c r="N17" s="265"/>
      <c r="O17" s="265"/>
      <c r="P17" s="265"/>
      <c r="Q17" s="265"/>
      <c r="R17" s="265"/>
      <c r="S17" s="279">
        <f ca="1">+S13-S18</f>
        <v>-7.1538330814746587E-12</v>
      </c>
      <c r="T17" s="279">
        <f ca="1">+T13-T18</f>
        <v>-9.0238927441532724E-12</v>
      </c>
      <c r="U17" s="279">
        <f t="shared" ca="1" si="3"/>
        <v>-1.8700596626786137E-12</v>
      </c>
    </row>
    <row r="18" spans="1:21" ht="15.75" thickBot="1" x14ac:dyDescent="0.3">
      <c r="A18"/>
      <c r="B18" s="216" t="s">
        <v>76</v>
      </c>
      <c r="C18" s="202"/>
      <c r="D18" s="202"/>
      <c r="E18" s="202"/>
      <c r="F18" s="202"/>
      <c r="G18" s="202"/>
      <c r="H18" s="202"/>
      <c r="I18" s="202">
        <f ca="1">SUM(I14:I16)</f>
        <v>0.6581926917135551</v>
      </c>
      <c r="J18" s="202">
        <f ca="1">SUM(J14:J16)</f>
        <v>-100</v>
      </c>
      <c r="K18" s="203">
        <f t="shared" ca="1" si="1"/>
        <v>-100.65819269171355</v>
      </c>
      <c r="L18" s="204"/>
      <c r="M18" s="263"/>
      <c r="N18" s="263"/>
      <c r="O18" s="263"/>
      <c r="P18" s="263"/>
      <c r="Q18" s="263"/>
      <c r="R18" s="263"/>
      <c r="S18" s="277">
        <f ca="1">SUM(S14:S16)</f>
        <v>0.55420996931417799</v>
      </c>
      <c r="T18" s="277">
        <f ca="1">SUM(T14:T16)</f>
        <v>-99.999999999990976</v>
      </c>
      <c r="U18" s="277">
        <f t="shared" ca="1" si="3"/>
        <v>-100.55420996930515</v>
      </c>
    </row>
    <row r="19" spans="1:21" ht="16.5" thickTop="1" thickBot="1" x14ac:dyDescent="0.3">
      <c r="A19">
        <v>13</v>
      </c>
      <c r="B19" s="205" t="s">
        <v>49</v>
      </c>
      <c r="C19" s="183">
        <f ca="1">HLOOKUP(C$5,DContriDES!$B$86:$ZZ$148,$A19,FALSE)</f>
        <v>100</v>
      </c>
      <c r="D19" s="183">
        <f ca="1">HLOOKUP(D$5,DContriDES!$B$86:$ZZ$148,$A19,FALSE)</f>
        <v>100</v>
      </c>
      <c r="E19" s="183"/>
      <c r="F19" s="183">
        <f ca="1">HLOOKUP(F$5,DContriDES!$B$195:$ZZ$235,$A19,FALSE)</f>
        <v>0.72238004904205866</v>
      </c>
      <c r="G19" s="183">
        <f ca="1">HLOOKUP(G$5,DContriDES!$B$195:$ZZ$235,$A19,FALSE)</f>
        <v>-100</v>
      </c>
      <c r="H19" s="183"/>
      <c r="I19" s="183">
        <f t="shared" ca="1" si="0"/>
        <v>0.72238004904205866</v>
      </c>
      <c r="J19" s="183">
        <f t="shared" ca="1" si="0"/>
        <v>-100</v>
      </c>
      <c r="K19" s="184">
        <f t="shared" ca="1" si="1"/>
        <v>-100.72238004904206</v>
      </c>
      <c r="L19" s="185"/>
      <c r="M19" s="259">
        <f ca="1">HLOOKUP(M$5,DContriORI!$B$85:$ZZ$148,$A19,FALSE)</f>
        <v>100</v>
      </c>
      <c r="N19" s="259">
        <f ca="1">HLOOKUP(N$5,DContriORI!$B$85:$ZZ$148,$A19,FALSE)</f>
        <v>100</v>
      </c>
      <c r="O19" s="259"/>
      <c r="P19" s="259">
        <f ca="1">HLOOKUP(P$5,DContriORI!$B$151:$ZZ$191,$A19,FALSE)</f>
        <v>3.8827418109008249</v>
      </c>
      <c r="Q19" s="259">
        <f ca="1">HLOOKUP(Q$5,DContriORI!$B$151:$ZZ$191,$A19,FALSE)</f>
        <v>-100</v>
      </c>
      <c r="R19" s="259"/>
      <c r="S19" s="273">
        <f t="shared" ca="1" si="2"/>
        <v>3.8827418109008249</v>
      </c>
      <c r="T19" s="273">
        <f t="shared" ca="1" si="2"/>
        <v>-100</v>
      </c>
      <c r="U19" s="273">
        <f t="shared" ca="1" si="3"/>
        <v>-103.88274181090082</v>
      </c>
    </row>
    <row r="20" spans="1:21" ht="15.75" thickTop="1" x14ac:dyDescent="0.25">
      <c r="A20">
        <v>15</v>
      </c>
      <c r="B20" s="497" t="s">
        <v>8</v>
      </c>
      <c r="C20" s="498">
        <f ca="1">HLOOKUP(C$5,DContriDES!$B$86:$ZZ$148,$A20,FALSE)</f>
        <v>100</v>
      </c>
      <c r="D20" s="498">
        <f ca="1">HLOOKUP(D$5,DContriDES!$B$86:$ZZ$148,$A20,FALSE)</f>
        <v>100</v>
      </c>
      <c r="E20" s="498"/>
      <c r="F20" s="498">
        <f ca="1">HLOOKUP(F$5,DContriDES!$B$195:$ZZ$235,$A20,FALSE)</f>
        <v>1.2145365013062559</v>
      </c>
      <c r="G20" s="498">
        <f ca="1">HLOOKUP(G$5,DContriDES!$B$195:$ZZ$235,$A20,FALSE)</f>
        <v>-100</v>
      </c>
      <c r="H20" s="498"/>
      <c r="I20" s="498">
        <f t="shared" ca="1" si="0"/>
        <v>1.2145365013062559</v>
      </c>
      <c r="J20" s="498">
        <f t="shared" ca="1" si="0"/>
        <v>-100</v>
      </c>
      <c r="K20" s="499">
        <f t="shared" ca="1" si="1"/>
        <v>-101.21453650130626</v>
      </c>
      <c r="L20" s="500"/>
      <c r="M20" s="501">
        <f ca="1">HLOOKUP(M$5,DContriORI!$B$85:$ZZ$148,$A20,FALSE)</f>
        <v>100</v>
      </c>
      <c r="N20" s="501">
        <f ca="1">HLOOKUP(N$5,DContriORI!$B$85:$ZZ$148,$A20,FALSE)</f>
        <v>100</v>
      </c>
      <c r="O20" s="501"/>
      <c r="P20" s="501">
        <f ca="1">HLOOKUP(P$5,DContriORI!$B$151:$ZZ$191,$A20,FALSE)</f>
        <v>6.6121723549475035</v>
      </c>
      <c r="Q20" s="501">
        <f ca="1">HLOOKUP(Q$5,DContriORI!$B$151:$ZZ$191,$A20,FALSE)</f>
        <v>-100</v>
      </c>
      <c r="R20" s="501"/>
      <c r="S20" s="502">
        <f t="shared" ca="1" si="2"/>
        <v>6.6121723549475044</v>
      </c>
      <c r="T20" s="502">
        <f t="shared" ca="1" si="2"/>
        <v>-100</v>
      </c>
      <c r="U20" s="502">
        <f t="shared" ca="1" si="3"/>
        <v>-106.6121723549475</v>
      </c>
    </row>
    <row r="21" spans="1:21" x14ac:dyDescent="0.25">
      <c r="A21">
        <v>16</v>
      </c>
      <c r="B21" s="206" t="s">
        <v>9</v>
      </c>
      <c r="C21" s="207">
        <f ca="1">HLOOKUP(C$5,DContriDES!$B$86:$ZZ$148,$A21,FALSE)</f>
        <v>74.008490771645924</v>
      </c>
      <c r="D21" s="207">
        <f ca="1">HLOOKUP(D$5,DContriDES!$B$86:$ZZ$148,$A21,FALSE)</f>
        <v>73.400655127278242</v>
      </c>
      <c r="E21" s="207"/>
      <c r="F21" s="207">
        <f ca="1">HLOOKUP(F$5,DContriDES!$B$195:$ZZ$235,$A21,FALSE)</f>
        <v>0.19724488180756339</v>
      </c>
      <c r="G21" s="207">
        <f ca="1">HLOOKUP(G$5,DContriDES!$B$195:$ZZ$235,$A21,FALSE)</f>
        <v>-100</v>
      </c>
      <c r="H21" s="207"/>
      <c r="I21" s="207">
        <f t="shared" ca="1" si="0"/>
        <v>0.14597796015009445</v>
      </c>
      <c r="J21" s="207">
        <f t="shared" ca="1" si="0"/>
        <v>-73.400655127278242</v>
      </c>
      <c r="K21" s="208">
        <f t="shared" ca="1" si="1"/>
        <v>-73.546633087428333</v>
      </c>
      <c r="L21" s="209"/>
      <c r="M21" s="264">
        <f ca="1">HLOOKUP(M$5,DContriORI!$B$85:$ZZ$148,$A21,FALSE)</f>
        <v>68.928389864157538</v>
      </c>
      <c r="N21" s="264">
        <f ca="1">HLOOKUP(N$5,DContriORI!$B$85:$ZZ$148,$A21,FALSE)</f>
        <v>71.612781573443669</v>
      </c>
      <c r="O21" s="264"/>
      <c r="P21" s="264">
        <f ca="1">HLOOKUP(P$5,DContriORI!$B$151:$ZZ$191,$A21,FALSE)</f>
        <v>9.5516183806715276</v>
      </c>
      <c r="Q21" s="264">
        <f ca="1">HLOOKUP(Q$5,DContriORI!$B$151:$ZZ$191,$A21,FALSE)</f>
        <v>-100</v>
      </c>
      <c r="R21" s="264"/>
      <c r="S21" s="278">
        <f t="shared" ca="1" si="2"/>
        <v>6.5837767557658013</v>
      </c>
      <c r="T21" s="278">
        <f t="shared" ca="1" si="2"/>
        <v>-71.612781573443669</v>
      </c>
      <c r="U21" s="278">
        <f t="shared" ca="1" si="3"/>
        <v>-78.196558329209466</v>
      </c>
    </row>
    <row r="22" spans="1:21" x14ac:dyDescent="0.25">
      <c r="A22">
        <v>17</v>
      </c>
      <c r="B22" s="219" t="s">
        <v>10</v>
      </c>
      <c r="C22" s="217">
        <f ca="1">HLOOKUP(C$5,DContriDES!$B$86:$ZZ$148,$A22,FALSE)</f>
        <v>13.991330865385688</v>
      </c>
      <c r="D22" s="217">
        <f ca="1">HLOOKUP(D$5,DContriDES!$B$86:$ZZ$148,$A22,FALSE)</f>
        <v>14.713923134324219</v>
      </c>
      <c r="E22" s="217"/>
      <c r="F22" s="217">
        <f ca="1">HLOOKUP(F$5,DContriDES!$B$195:$ZZ$235,$A22,FALSE)</f>
        <v>6.2445955862612266</v>
      </c>
      <c r="G22" s="217">
        <f ca="1">HLOOKUP(G$5,DContriDES!$B$195:$ZZ$235,$A22,FALSE)</f>
        <v>-100</v>
      </c>
      <c r="H22" s="217"/>
      <c r="I22" s="217">
        <f t="shared" ca="1" si="0"/>
        <v>0.87370202967907928</v>
      </c>
      <c r="J22" s="217">
        <f t="shared" ca="1" si="0"/>
        <v>-14.713923134324219</v>
      </c>
      <c r="K22" s="218">
        <f t="shared" ca="1" si="1"/>
        <v>-15.587625164003297</v>
      </c>
      <c r="L22" s="220"/>
      <c r="M22" s="267">
        <f ca="1">HLOOKUP(M$5,DContriORI!$B$85:$ZZ$148,$A22,FALSE)</f>
        <v>16.877141854811025</v>
      </c>
      <c r="N22" s="267">
        <f ca="1">HLOOKUP(N$5,DContriORI!$B$85:$ZZ$148,$A22,FALSE)</f>
        <v>14.55764224605095</v>
      </c>
      <c r="O22" s="267"/>
      <c r="P22" s="267">
        <f ca="1">HLOOKUP(P$5,DContriORI!$B$151:$ZZ$191,$A22,FALSE)</f>
        <v>2.2410432179031261</v>
      </c>
      <c r="Q22" s="267">
        <f ca="1">HLOOKUP(Q$5,DContriORI!$B$151:$ZZ$191,$A22,FALSE)</f>
        <v>-100</v>
      </c>
      <c r="R22" s="267"/>
      <c r="S22" s="281">
        <f t="shared" ca="1" si="2"/>
        <v>0.37822404291313233</v>
      </c>
      <c r="T22" s="281">
        <f t="shared" ca="1" si="2"/>
        <v>-14.55764224605095</v>
      </c>
      <c r="U22" s="281">
        <f t="shared" ca="1" si="3"/>
        <v>-14.935866288964082</v>
      </c>
    </row>
    <row r="23" spans="1:21" x14ac:dyDescent="0.25">
      <c r="A23">
        <v>18</v>
      </c>
      <c r="B23" s="214" t="s">
        <v>11</v>
      </c>
      <c r="C23" s="207">
        <f ca="1">HLOOKUP(C$5,DContriDES!$B$86:$ZZ$148,$A23,FALSE)</f>
        <v>12.00017836296839</v>
      </c>
      <c r="D23" s="207">
        <f ca="1">HLOOKUP(D$5,DContriDES!$B$86:$ZZ$148,$A23,FALSE)</f>
        <v>11.885421738397547</v>
      </c>
      <c r="E23" s="207"/>
      <c r="F23" s="207">
        <f ca="1">HLOOKUP(F$5,DContriDES!$B$195:$ZZ$235,$A23,FALSE)</f>
        <v>6.0872890911412014E-2</v>
      </c>
      <c r="G23" s="207">
        <f ca="1">HLOOKUP(G$5,DContriDES!$B$195:$ZZ$235,$A23,FALSE)</f>
        <v>-100</v>
      </c>
      <c r="H23" s="207"/>
      <c r="I23" s="207">
        <f t="shared" ca="1" si="0"/>
        <v>7.3048554840646164E-3</v>
      </c>
      <c r="J23" s="207">
        <f t="shared" ca="1" si="0"/>
        <v>-11.885421738397547</v>
      </c>
      <c r="K23" s="208">
        <f t="shared" ca="1" si="1"/>
        <v>-11.892726593881612</v>
      </c>
      <c r="L23" s="215"/>
      <c r="M23" s="266">
        <f ca="1">HLOOKUP(M$5,DContriORI!$B$85:$ZZ$148,$A23,FALSE)</f>
        <v>14.194468281065742</v>
      </c>
      <c r="N23" s="266">
        <f ca="1">HLOOKUP(N$5,DContriORI!$B$85:$ZZ$148,$A23,FALSE)</f>
        <v>13.829576180499444</v>
      </c>
      <c r="O23" s="266"/>
      <c r="P23" s="266">
        <f ca="1">HLOOKUP(P$5,DContriORI!$B$151:$ZZ$191,$A23,FALSE)</f>
        <v>-2.4645406709158522</v>
      </c>
      <c r="Q23" s="266">
        <f ca="1">HLOOKUP(Q$5,DContriORI!$B$151:$ZZ$191,$A23,FALSE)</f>
        <v>-100</v>
      </c>
      <c r="R23" s="266"/>
      <c r="S23" s="280">
        <f t="shared" ca="1" si="2"/>
        <v>-0.34982844380711547</v>
      </c>
      <c r="T23" s="280">
        <f t="shared" ca="1" si="2"/>
        <v>-13.829576180499444</v>
      </c>
      <c r="U23" s="280">
        <f t="shared" ca="1" si="3"/>
        <v>-13.479747736692328</v>
      </c>
    </row>
    <row r="24" spans="1:21" x14ac:dyDescent="0.25">
      <c r="A24"/>
      <c r="B24" s="221" t="s">
        <v>74</v>
      </c>
      <c r="C24" s="211"/>
      <c r="D24" s="211"/>
      <c r="E24" s="211"/>
      <c r="F24" s="211"/>
      <c r="G24" s="211"/>
      <c r="H24" s="211"/>
      <c r="I24" s="211">
        <f ca="1">I20-I25</f>
        <v>0.18755165599301749</v>
      </c>
      <c r="J24" s="211">
        <f ca="1">J20-J25</f>
        <v>0</v>
      </c>
      <c r="K24" s="212">
        <f t="shared" ca="1" si="1"/>
        <v>-0.18755165599301749</v>
      </c>
      <c r="L24" s="222"/>
      <c r="M24" s="268"/>
      <c r="N24" s="268"/>
      <c r="O24" s="268"/>
      <c r="P24" s="268"/>
      <c r="Q24" s="268"/>
      <c r="R24" s="268"/>
      <c r="S24" s="282">
        <f ca="1">S20-S25</f>
        <v>7.5686124034746172E-11</v>
      </c>
      <c r="T24" s="282">
        <f ca="1">T20-T25</f>
        <v>-5.9401372709544376E-12</v>
      </c>
      <c r="U24" s="282">
        <f t="shared" ca="1" si="3"/>
        <v>-8.1626261305700609E-11</v>
      </c>
    </row>
    <row r="25" spans="1:21" ht="15.75" thickBot="1" x14ac:dyDescent="0.3">
      <c r="A25"/>
      <c r="B25" s="216" t="s">
        <v>77</v>
      </c>
      <c r="C25" s="202"/>
      <c r="D25" s="202"/>
      <c r="E25" s="202"/>
      <c r="F25" s="202"/>
      <c r="G25" s="202"/>
      <c r="H25" s="202"/>
      <c r="I25" s="202">
        <f ca="1">SUM(I21:I23)</f>
        <v>1.0269848453132384</v>
      </c>
      <c r="J25" s="202">
        <f ca="1">SUM(J21:J23)</f>
        <v>-100</v>
      </c>
      <c r="K25" s="203">
        <f t="shared" ca="1" si="1"/>
        <v>-101.02698484531324</v>
      </c>
      <c r="L25" s="204"/>
      <c r="M25" s="263"/>
      <c r="N25" s="263"/>
      <c r="O25" s="263"/>
      <c r="P25" s="263"/>
      <c r="Q25" s="263"/>
      <c r="R25" s="263"/>
      <c r="S25" s="277">
        <f ca="1">SUM(S21:S23)</f>
        <v>6.6121723548718183</v>
      </c>
      <c r="T25" s="277">
        <f ca="1">SUM(T21:T23)</f>
        <v>-99.99999999999406</v>
      </c>
      <c r="U25" s="277">
        <f t="shared" ca="1" si="3"/>
        <v>-106.61217235486588</v>
      </c>
    </row>
    <row r="26" spans="1:21" ht="15.75" thickTop="1" x14ac:dyDescent="0.25">
      <c r="A26">
        <v>19</v>
      </c>
      <c r="B26" s="205" t="s">
        <v>50</v>
      </c>
      <c r="C26" s="183">
        <f ca="1">HLOOKUP(C$5,DContriDES!$B$86:$ZZ$148,$A26,FALSE)</f>
        <v>100</v>
      </c>
      <c r="D26" s="183">
        <f ca="1">HLOOKUP(D$5,DContriDES!$B$86:$ZZ$148,$A26,FALSE)</f>
        <v>100</v>
      </c>
      <c r="E26" s="183"/>
      <c r="F26" s="183">
        <f ca="1">HLOOKUP(F$5,DContriDES!$B$195:$ZZ$235,$A26,FALSE)</f>
        <v>-0.10503440273281228</v>
      </c>
      <c r="G26" s="183">
        <f ca="1">HLOOKUP(G$5,DContriDES!$B$195:$ZZ$235,$A26,FALSE)</f>
        <v>-100</v>
      </c>
      <c r="H26" s="183"/>
      <c r="I26" s="183">
        <f t="shared" ca="1" si="0"/>
        <v>-0.10503440273281228</v>
      </c>
      <c r="J26" s="183">
        <f t="shared" ca="1" si="0"/>
        <v>-100</v>
      </c>
      <c r="K26" s="184">
        <f t="shared" ca="1" si="1"/>
        <v>-99.894965597267188</v>
      </c>
      <c r="L26" s="185"/>
      <c r="M26" s="259">
        <f ca="1">HLOOKUP(M$5,DContriORI!$B$85:$ZZ$148,$A26,FALSE)</f>
        <v>100</v>
      </c>
      <c r="N26" s="259">
        <f ca="1">HLOOKUP(N$5,DContriORI!$B$85:$ZZ$148,$A26,FALSE)</f>
        <v>100</v>
      </c>
      <c r="O26" s="259"/>
      <c r="P26" s="259">
        <f ca="1">HLOOKUP(P$5,DContriORI!$B$151:$ZZ$191,$A26,FALSE)</f>
        <v>1.32430406884896</v>
      </c>
      <c r="Q26" s="259">
        <f ca="1">HLOOKUP(Q$5,DContriORI!$B$151:$ZZ$191,$A26,FALSE)</f>
        <v>-100</v>
      </c>
      <c r="R26" s="259"/>
      <c r="S26" s="273">
        <f t="shared" ca="1" si="2"/>
        <v>1.32430406884896</v>
      </c>
      <c r="T26" s="273">
        <f t="shared" ca="1" si="2"/>
        <v>-100</v>
      </c>
      <c r="U26" s="273">
        <f t="shared" ca="1" si="3"/>
        <v>-101.32430406884896</v>
      </c>
    </row>
    <row r="27" spans="1:21" x14ac:dyDescent="0.25">
      <c r="A27">
        <v>20</v>
      </c>
      <c r="B27" s="223" t="s">
        <v>13</v>
      </c>
      <c r="C27" s="224">
        <f ca="1">HLOOKUP(C$5,DContriDES!$B$86:$ZZ$148,$A27,FALSE)</f>
        <v>19.284626629249896</v>
      </c>
      <c r="D27" s="224">
        <f ca="1">HLOOKUP(D$5,DContriDES!$B$86:$ZZ$148,$A27,FALSE)</f>
        <v>18.999381836662106</v>
      </c>
      <c r="E27" s="224"/>
      <c r="F27" s="224">
        <f ca="1">HLOOKUP(F$5,DContriDES!$B$195:$ZZ$235,$A27,FALSE)</f>
        <v>-1.7673490698097112</v>
      </c>
      <c r="G27" s="224">
        <f ca="1">HLOOKUP(G$5,DContriDES!$B$195:$ZZ$235,$A27,FALSE)</f>
        <v>-100</v>
      </c>
      <c r="H27" s="224"/>
      <c r="I27" s="224">
        <f t="shared" ca="1" si="0"/>
        <v>-0.3408266693483239</v>
      </c>
      <c r="J27" s="224">
        <f t="shared" ca="1" si="0"/>
        <v>-18.999381836662106</v>
      </c>
      <c r="K27" s="225">
        <f t="shared" ca="1" si="1"/>
        <v>-18.658555167313782</v>
      </c>
      <c r="L27" s="226"/>
      <c r="M27" s="269">
        <f ca="1">HLOOKUP(M$5,DContriORI!$B$85:$ZZ$148,$A27,FALSE)</f>
        <v>21.05495874522126</v>
      </c>
      <c r="N27" s="269">
        <f ca="1">HLOOKUP(N$5,DContriORI!$B$85:$ZZ$148,$A27,FALSE)</f>
        <v>20.007970864411124</v>
      </c>
      <c r="O27" s="269"/>
      <c r="P27" s="269">
        <f ca="1">HLOOKUP(P$5,DContriORI!$B$151:$ZZ$191,$A27,FALSE)</f>
        <v>0.60910741565717785</v>
      </c>
      <c r="Q27" s="269">
        <f ca="1">HLOOKUP(Q$5,DContriORI!$B$151:$ZZ$191,$A27,FALSE)</f>
        <v>-100</v>
      </c>
      <c r="R27" s="269"/>
      <c r="S27" s="283">
        <f t="shared" ca="1" si="2"/>
        <v>0.1282473150807022</v>
      </c>
      <c r="T27" s="283">
        <f t="shared" ca="1" si="2"/>
        <v>-20.007970864411124</v>
      </c>
      <c r="U27" s="283">
        <f t="shared" ca="1" si="3"/>
        <v>-20.136218179491827</v>
      </c>
    </row>
    <row r="28" spans="1:21" x14ac:dyDescent="0.25">
      <c r="A28">
        <v>21</v>
      </c>
      <c r="B28" s="228" t="s">
        <v>14</v>
      </c>
      <c r="C28" s="229">
        <f ca="1">HLOOKUP(C$5,DContriDES!$B$86:$ZZ$148,$A28,FALSE)</f>
        <v>4.897880939870598</v>
      </c>
      <c r="D28" s="229">
        <f ca="1">HLOOKUP(D$5,DContriDES!$B$86:$ZZ$148,$A28,FALSE)</f>
        <v>4.7923576403010895</v>
      </c>
      <c r="E28" s="229"/>
      <c r="F28" s="229">
        <f ca="1">HLOOKUP(F$5,DContriDES!$B$195:$ZZ$235,$A28,FALSE)</f>
        <v>-2.440711356400314</v>
      </c>
      <c r="G28" s="229">
        <f ca="1">HLOOKUP(G$5,DContriDES!$B$195:$ZZ$235,$A28,FALSE)</f>
        <v>-100</v>
      </c>
      <c r="H28" s="229"/>
      <c r="I28" s="229">
        <f t="shared" ca="1" si="0"/>
        <v>-0.11954313632238811</v>
      </c>
      <c r="J28" s="229">
        <f t="shared" ca="1" si="0"/>
        <v>-4.7923576403010895</v>
      </c>
      <c r="K28" s="230">
        <f t="shared" ca="1" si="1"/>
        <v>-4.6728145039787012</v>
      </c>
      <c r="L28" s="231"/>
      <c r="M28" s="270">
        <f ca="1">HLOOKUP(M$5,DContriORI!$B$85:$ZZ$148,$A28,FALSE)</f>
        <v>4.9100829377284505</v>
      </c>
      <c r="N28" s="270">
        <f ca="1">HLOOKUP(N$5,DContriORI!$B$85:$ZZ$148,$A28,FALSE)</f>
        <v>4.5389487141883738</v>
      </c>
      <c r="O28" s="270"/>
      <c r="P28" s="270">
        <f ca="1">HLOOKUP(P$5,DContriORI!$B$151:$ZZ$191,$A28,FALSE)</f>
        <v>0.78203346678344587</v>
      </c>
      <c r="Q28" s="270">
        <f ca="1">HLOOKUP(Q$5,DContriORI!$B$151:$ZZ$191,$A28,FALSE)</f>
        <v>-100</v>
      </c>
      <c r="R28" s="270"/>
      <c r="S28" s="284">
        <f t="shared" ca="1" si="2"/>
        <v>3.8398491819860263E-2</v>
      </c>
      <c r="T28" s="284">
        <f t="shared" ca="1" si="2"/>
        <v>-4.5389487141883738</v>
      </c>
      <c r="U28" s="284">
        <f t="shared" ca="1" si="3"/>
        <v>-4.5773472060082341</v>
      </c>
    </row>
    <row r="29" spans="1:21" x14ac:dyDescent="0.25">
      <c r="A29">
        <v>22</v>
      </c>
      <c r="B29" s="223" t="s">
        <v>15</v>
      </c>
      <c r="C29" s="224">
        <f ca="1">HLOOKUP(C$5,DContriDES!$B$86:$ZZ$148,$A29,FALSE)</f>
        <v>0.48569902734605053</v>
      </c>
      <c r="D29" s="224">
        <f ca="1">HLOOKUP(D$5,DContriDES!$B$86:$ZZ$148,$A29,FALSE)</f>
        <v>0.47844730997526791</v>
      </c>
      <c r="E29" s="224"/>
      <c r="F29" s="224">
        <f ca="1">HLOOKUP(F$5,DContriDES!$B$195:$ZZ$235,$A29,FALSE)</f>
        <v>-1.7812254030689161</v>
      </c>
      <c r="G29" s="224">
        <f ca="1">HLOOKUP(G$5,DContriDES!$B$195:$ZZ$235,$A29,FALSE)</f>
        <v>-100</v>
      </c>
      <c r="H29" s="224"/>
      <c r="I29" s="224">
        <f t="shared" ca="1" si="0"/>
        <v>-8.6513944575464935E-3</v>
      </c>
      <c r="J29" s="224">
        <f t="shared" ca="1" si="0"/>
        <v>-0.47844730997526791</v>
      </c>
      <c r="K29" s="225">
        <f t="shared" ca="1" si="1"/>
        <v>-0.46979591551772143</v>
      </c>
      <c r="L29" s="226"/>
      <c r="M29" s="269">
        <f ca="1">HLOOKUP(M$5,DContriORI!$B$85:$ZZ$148,$A29,FALSE)</f>
        <v>0.44629553540717598</v>
      </c>
      <c r="N29" s="269">
        <f ca="1">HLOOKUP(N$5,DContriORI!$B$85:$ZZ$148,$A29,FALSE)</f>
        <v>0.4908837684972186</v>
      </c>
      <c r="O29" s="269"/>
      <c r="P29" s="269">
        <f ca="1">HLOOKUP(P$5,DContriORI!$B$151:$ZZ$191,$A29,FALSE)</f>
        <v>-3.1647278549992564</v>
      </c>
      <c r="Q29" s="269">
        <f ca="1">HLOOKUP(Q$5,DContriORI!$B$151:$ZZ$191,$A29,FALSE)</f>
        <v>-100</v>
      </c>
      <c r="R29" s="269"/>
      <c r="S29" s="283">
        <f t="shared" ca="1" si="2"/>
        <v>-1.4124039124648966E-2</v>
      </c>
      <c r="T29" s="283">
        <f t="shared" ca="1" si="2"/>
        <v>-0.4908837684972186</v>
      </c>
      <c r="U29" s="283">
        <f t="shared" ca="1" si="3"/>
        <v>-0.47675972937256961</v>
      </c>
    </row>
    <row r="30" spans="1:21" x14ac:dyDescent="0.25">
      <c r="A30">
        <v>23</v>
      </c>
      <c r="B30" s="228" t="s">
        <v>16</v>
      </c>
      <c r="C30" s="229">
        <f ca="1">HLOOKUP(C$5,DContriDES!$B$86:$ZZ$148,$A30,FALSE)</f>
        <v>0.30392334556348571</v>
      </c>
      <c r="D30" s="229">
        <f ca="1">HLOOKUP(D$5,DContriDES!$B$86:$ZZ$148,$A30,FALSE)</f>
        <v>0.30104394701109749</v>
      </c>
      <c r="E30" s="229"/>
      <c r="F30" s="229">
        <f ca="1">HLOOKUP(F$5,DContriDES!$B$195:$ZZ$235,$A30,FALSE)</f>
        <v>-1.2371835740042627</v>
      </c>
      <c r="G30" s="229">
        <f ca="1">HLOOKUP(G$5,DContriDES!$B$195:$ZZ$235,$A30,FALSE)</f>
        <v>-100</v>
      </c>
      <c r="H30" s="229"/>
      <c r="I30" s="229">
        <f t="shared" ca="1" si="0"/>
        <v>-3.7600897088756586E-3</v>
      </c>
      <c r="J30" s="229">
        <f t="shared" ca="1" si="0"/>
        <v>-0.30104394701109749</v>
      </c>
      <c r="K30" s="230">
        <f t="shared" ca="1" si="1"/>
        <v>-0.29728385730222184</v>
      </c>
      <c r="L30" s="231"/>
      <c r="M30" s="270">
        <f ca="1">HLOOKUP(M$5,DContriORI!$B$85:$ZZ$148,$A30,FALSE)</f>
        <v>0.32090681268259086</v>
      </c>
      <c r="N30" s="270">
        <f ca="1">HLOOKUP(N$5,DContriORI!$B$85:$ZZ$148,$A30,FALSE)</f>
        <v>0.29053436660118187</v>
      </c>
      <c r="O30" s="270"/>
      <c r="P30" s="270">
        <f ca="1">HLOOKUP(P$5,DContriORI!$B$151:$ZZ$191,$A30,FALSE)</f>
        <v>-2.2685752361217624</v>
      </c>
      <c r="Q30" s="270">
        <f ca="1">HLOOKUP(Q$5,DContriORI!$B$151:$ZZ$191,$A30,FALSE)</f>
        <v>-100</v>
      </c>
      <c r="R30" s="270"/>
      <c r="S30" s="284">
        <f t="shared" ca="1" si="2"/>
        <v>-7.2800124835449079E-3</v>
      </c>
      <c r="T30" s="284">
        <f t="shared" ca="1" si="2"/>
        <v>-0.29053436660118187</v>
      </c>
      <c r="U30" s="284">
        <f t="shared" ca="1" si="3"/>
        <v>-0.28325435411763694</v>
      </c>
    </row>
    <row r="31" spans="1:21" x14ac:dyDescent="0.25">
      <c r="A31">
        <v>24</v>
      </c>
      <c r="B31" s="223" t="s">
        <v>17</v>
      </c>
      <c r="C31" s="224">
        <f ca="1">HLOOKUP(C$5,DContriDES!$B$86:$ZZ$148,$A31,FALSE)</f>
        <v>0.96808171206491067</v>
      </c>
      <c r="D31" s="224">
        <f ca="1">HLOOKUP(D$5,DContriDES!$B$86:$ZZ$148,$A31,FALSE)</f>
        <v>0.91733476766180633</v>
      </c>
      <c r="E31" s="224"/>
      <c r="F31" s="224">
        <f ca="1">HLOOKUP(F$5,DContriDES!$B$195:$ZZ$235,$A31,FALSE)</f>
        <v>-5.5192208735508785</v>
      </c>
      <c r="G31" s="224">
        <f ca="1">HLOOKUP(G$5,DContriDES!$B$195:$ZZ$235,$A31,FALSE)</f>
        <v>-100</v>
      </c>
      <c r="H31" s="224"/>
      <c r="I31" s="224">
        <f t="shared" ca="1" si="0"/>
        <v>-5.3430567925315267E-2</v>
      </c>
      <c r="J31" s="224">
        <f t="shared" ca="1" si="0"/>
        <v>-0.91733476766180633</v>
      </c>
      <c r="K31" s="225">
        <f t="shared" ca="1" si="1"/>
        <v>-0.86390419973649102</v>
      </c>
      <c r="L31" s="226"/>
      <c r="M31" s="269">
        <f ca="1">HLOOKUP(M$5,DContriORI!$B$85:$ZZ$148,$A31,FALSE)</f>
        <v>0.96997157952651758</v>
      </c>
      <c r="N31" s="269">
        <f ca="1">HLOOKUP(N$5,DContriORI!$B$85:$ZZ$148,$A31,FALSE)</f>
        <v>0.95373817164065033</v>
      </c>
      <c r="O31" s="269"/>
      <c r="P31" s="269">
        <f ca="1">HLOOKUP(P$5,DContriORI!$B$151:$ZZ$191,$A31,FALSE)</f>
        <v>-7.1948509215192757</v>
      </c>
      <c r="Q31" s="269">
        <f ca="1">HLOOKUP(Q$5,DContriORI!$B$151:$ZZ$191,$A31,FALSE)</f>
        <v>-100</v>
      </c>
      <c r="R31" s="269"/>
      <c r="S31" s="283">
        <f t="shared" ca="1" si="2"/>
        <v>-6.9788009128038717E-2</v>
      </c>
      <c r="T31" s="283">
        <f t="shared" ca="1" si="2"/>
        <v>-0.95373817164065033</v>
      </c>
      <c r="U31" s="283">
        <f t="shared" ca="1" si="3"/>
        <v>-0.8839501625126116</v>
      </c>
    </row>
    <row r="32" spans="1:21" ht="30" x14ac:dyDescent="0.25">
      <c r="A32">
        <v>25</v>
      </c>
      <c r="B32" s="228" t="s">
        <v>51</v>
      </c>
      <c r="C32" s="229">
        <f ca="1">HLOOKUP(C$5,DContriDES!$B$86:$ZZ$148,$A32,FALSE)</f>
        <v>0.45505067883939754</v>
      </c>
      <c r="D32" s="229">
        <f ca="1">HLOOKUP(D$5,DContriDES!$B$86:$ZZ$148,$A32,FALSE)</f>
        <v>0.4352803071252252</v>
      </c>
      <c r="E32" s="229"/>
      <c r="F32" s="229">
        <f ca="1">HLOOKUP(F$5,DContriDES!$B$195:$ZZ$235,$A32,FALSE)</f>
        <v>-4.6244883402919896</v>
      </c>
      <c r="G32" s="229">
        <f ca="1">HLOOKUP(G$5,DContriDES!$B$195:$ZZ$235,$A32,FALSE)</f>
        <v>-100</v>
      </c>
      <c r="H32" s="229"/>
      <c r="I32" s="229">
        <f t="shared" ca="1" si="0"/>
        <v>-2.1043765585347488E-2</v>
      </c>
      <c r="J32" s="229">
        <f t="shared" ca="1" si="0"/>
        <v>-0.4352803071252252</v>
      </c>
      <c r="K32" s="230">
        <f t="shared" ca="1" si="1"/>
        <v>-0.41423654153987771</v>
      </c>
      <c r="L32" s="231"/>
      <c r="M32" s="270">
        <f ca="1">HLOOKUP(M$5,DContriORI!$B$85:$ZZ$148,$A32,FALSE)</f>
        <v>0.44161061005351587</v>
      </c>
      <c r="N32" s="270">
        <f ca="1">HLOOKUP(N$5,DContriORI!$B$85:$ZZ$148,$A32,FALSE)</f>
        <v>0.44936149033676942</v>
      </c>
      <c r="O32" s="270"/>
      <c r="P32" s="270">
        <f ca="1">HLOOKUP(P$5,DContriORI!$B$151:$ZZ$191,$A32,FALSE)</f>
        <v>-7.5362223232155401</v>
      </c>
      <c r="Q32" s="270">
        <f ca="1">HLOOKUP(Q$5,DContriORI!$B$151:$ZZ$191,$A32,FALSE)</f>
        <v>-100</v>
      </c>
      <c r="R32" s="270"/>
      <c r="S32" s="284">
        <f t="shared" ca="1" si="2"/>
        <v>-3.3280757376541389E-2</v>
      </c>
      <c r="T32" s="284">
        <f t="shared" ca="1" si="2"/>
        <v>-0.44936149033676942</v>
      </c>
      <c r="U32" s="284">
        <f t="shared" ca="1" si="3"/>
        <v>-0.41608073296022802</v>
      </c>
    </row>
    <row r="33" spans="1:21" x14ac:dyDescent="0.25">
      <c r="A33">
        <v>26</v>
      </c>
      <c r="B33" s="223" t="s">
        <v>19</v>
      </c>
      <c r="C33" s="224">
        <f ca="1">HLOOKUP(C$5,DContriDES!$B$86:$ZZ$148,$A33,FALSE)</f>
        <v>0.6015155178881102</v>
      </c>
      <c r="D33" s="224">
        <f ca="1">HLOOKUP(D$5,DContriDES!$B$86:$ZZ$148,$A33,FALSE)</f>
        <v>0.60946325782317656</v>
      </c>
      <c r="E33" s="224"/>
      <c r="F33" s="224">
        <f ca="1">HLOOKUP(F$5,DContriDES!$B$195:$ZZ$235,$A33,FALSE)</f>
        <v>1.0248748582968972</v>
      </c>
      <c r="G33" s="224">
        <f ca="1">HLOOKUP(G$5,DContriDES!$B$195:$ZZ$235,$A33,FALSE)</f>
        <v>-100</v>
      </c>
      <c r="H33" s="224"/>
      <c r="I33" s="224">
        <f t="shared" ca="1" si="0"/>
        <v>6.1647813115896163E-3</v>
      </c>
      <c r="J33" s="224">
        <f t="shared" ca="1" si="0"/>
        <v>-0.60946325782317656</v>
      </c>
      <c r="K33" s="225">
        <f t="shared" ca="1" si="1"/>
        <v>-0.61562803913476616</v>
      </c>
      <c r="L33" s="226"/>
      <c r="M33" s="269">
        <f ca="1">HLOOKUP(M$5,DContriORI!$B$85:$ZZ$148,$A33,FALSE)</f>
        <v>0.58610492007652804</v>
      </c>
      <c r="N33" s="269">
        <f ca="1">HLOOKUP(N$5,DContriORI!$B$85:$ZZ$148,$A33,FALSE)</f>
        <v>0.61296010877361795</v>
      </c>
      <c r="O33" s="269"/>
      <c r="P33" s="269">
        <f ca="1">HLOOKUP(P$5,DContriORI!$B$151:$ZZ$191,$A33,FALSE)</f>
        <v>-3.4304878384836002</v>
      </c>
      <c r="Q33" s="269">
        <f ca="1">HLOOKUP(Q$5,DContriORI!$B$151:$ZZ$191,$A33,FALSE)</f>
        <v>-100</v>
      </c>
      <c r="R33" s="269"/>
      <c r="S33" s="283">
        <f t="shared" ca="1" si="2"/>
        <v>-2.0106258003979319E-2</v>
      </c>
      <c r="T33" s="283">
        <f t="shared" ca="1" si="2"/>
        <v>-0.61296010877361795</v>
      </c>
      <c r="U33" s="283">
        <f t="shared" ca="1" si="3"/>
        <v>-0.59285385076963859</v>
      </c>
    </row>
    <row r="34" spans="1:21" x14ac:dyDescent="0.25">
      <c r="A34">
        <v>27</v>
      </c>
      <c r="B34" s="228" t="s">
        <v>20</v>
      </c>
      <c r="C34" s="229">
        <f ca="1">HLOOKUP(C$5,DContriDES!$B$86:$ZZ$148,$A34,FALSE)</f>
        <v>1.9150162861069959</v>
      </c>
      <c r="D34" s="229">
        <f ca="1">HLOOKUP(D$5,DContriDES!$B$86:$ZZ$148,$A34,FALSE)</f>
        <v>1.9006591767683052</v>
      </c>
      <c r="E34" s="229"/>
      <c r="F34" s="229">
        <f ca="1">HLOOKUP(F$5,DContriDES!$B$195:$ZZ$235,$A34,FALSE)</f>
        <v>-1.0400645881520916</v>
      </c>
      <c r="G34" s="229">
        <f ca="1">HLOOKUP(G$5,DContriDES!$B$195:$ZZ$235,$A34,FALSE)</f>
        <v>-100</v>
      </c>
      <c r="H34" s="229"/>
      <c r="I34" s="229">
        <f t="shared" ca="1" si="0"/>
        <v>-1.9917406249144207E-2</v>
      </c>
      <c r="J34" s="229">
        <f t="shared" ca="1" si="0"/>
        <v>-1.900659176768305</v>
      </c>
      <c r="K34" s="230">
        <f t="shared" ca="1" si="1"/>
        <v>-1.8807417705191607</v>
      </c>
      <c r="L34" s="231"/>
      <c r="M34" s="270">
        <f ca="1">HLOOKUP(M$5,DContriORI!$B$85:$ZZ$148,$A34,FALSE)</f>
        <v>1.986665876850028</v>
      </c>
      <c r="N34" s="270">
        <f ca="1">HLOOKUP(N$5,DContriORI!$B$85:$ZZ$148,$A34,FALSE)</f>
        <v>2.0884212174576935</v>
      </c>
      <c r="O34" s="270"/>
      <c r="P34" s="270">
        <f ca="1">HLOOKUP(P$5,DContriORI!$B$151:$ZZ$191,$A34,FALSE)</f>
        <v>-2.7341314015023812</v>
      </c>
      <c r="Q34" s="270">
        <f ca="1">HLOOKUP(Q$5,DContriORI!$B$151:$ZZ$191,$A34,FALSE)</f>
        <v>-100</v>
      </c>
      <c r="R34" s="270"/>
      <c r="S34" s="284">
        <f t="shared" ca="1" si="2"/>
        <v>-5.4318055581889242E-2</v>
      </c>
      <c r="T34" s="284">
        <f t="shared" ca="1" si="2"/>
        <v>-2.0884212174576935</v>
      </c>
      <c r="U34" s="284">
        <f t="shared" ca="1" si="3"/>
        <v>-2.0341031618758043</v>
      </c>
    </row>
    <row r="35" spans="1:21" x14ac:dyDescent="0.25">
      <c r="A35">
        <v>28</v>
      </c>
      <c r="B35" s="223" t="s">
        <v>21</v>
      </c>
      <c r="C35" s="224">
        <f ca="1">HLOOKUP(C$5,DContriDES!$B$86:$ZZ$148,$A35,FALSE)</f>
        <v>0.46339410164652095</v>
      </c>
      <c r="D35" s="224">
        <f ca="1">HLOOKUP(D$5,DContriDES!$B$86:$ZZ$148,$A35,FALSE)</f>
        <v>0.44073111499920864</v>
      </c>
      <c r="E35" s="224"/>
      <c r="F35" s="224">
        <f ca="1">HLOOKUP(F$5,DContriDES!$B$195:$ZZ$235,$A35,FALSE)</f>
        <v>-5.1688889733499082</v>
      </c>
      <c r="G35" s="224">
        <f ca="1">HLOOKUP(G$5,DContriDES!$B$195:$ZZ$235,$A35,FALSE)</f>
        <v>-100</v>
      </c>
      <c r="H35" s="224"/>
      <c r="I35" s="224">
        <f t="shared" ca="1" si="0"/>
        <v>-2.3952326623160887E-2</v>
      </c>
      <c r="J35" s="224">
        <f t="shared" ca="1" si="0"/>
        <v>-0.44073111499920864</v>
      </c>
      <c r="K35" s="225">
        <f t="shared" ca="1" si="1"/>
        <v>-0.41677878837604776</v>
      </c>
      <c r="L35" s="226"/>
      <c r="M35" s="269">
        <f ca="1">HLOOKUP(M$5,DContriORI!$B$85:$ZZ$148,$A35,FALSE)</f>
        <v>0.56665821804219896</v>
      </c>
      <c r="N35" s="269">
        <f ca="1">HLOOKUP(N$5,DContriORI!$B$85:$ZZ$148,$A35,FALSE)</f>
        <v>0.45667059768730017</v>
      </c>
      <c r="O35" s="269"/>
      <c r="P35" s="269">
        <f ca="1">HLOOKUP(P$5,DContriORI!$B$151:$ZZ$191,$A35,FALSE)</f>
        <v>-12.860795608365393</v>
      </c>
      <c r="Q35" s="269">
        <f ca="1">HLOOKUP(Q$5,DContriORI!$B$151:$ZZ$191,$A35,FALSE)</f>
        <v>-100</v>
      </c>
      <c r="R35" s="269"/>
      <c r="S35" s="283">
        <f t="shared" ca="1" si="2"/>
        <v>-7.2876755220412717E-2</v>
      </c>
      <c r="T35" s="283">
        <f t="shared" ca="1" si="2"/>
        <v>-0.45667059768730023</v>
      </c>
      <c r="U35" s="283">
        <f t="shared" ca="1" si="3"/>
        <v>-0.38379384246688752</v>
      </c>
    </row>
    <row r="36" spans="1:21" x14ac:dyDescent="0.25">
      <c r="A36">
        <v>29</v>
      </c>
      <c r="B36" s="228" t="s">
        <v>22</v>
      </c>
      <c r="C36" s="229">
        <f ca="1">HLOOKUP(C$5,DContriDES!$B$86:$ZZ$148,$A36,FALSE)</f>
        <v>5.7639399611486315</v>
      </c>
      <c r="D36" s="229">
        <f ca="1">HLOOKUP(D$5,DContriDES!$B$86:$ZZ$148,$A36,FALSE)</f>
        <v>5.6390144804623086</v>
      </c>
      <c r="E36" s="229"/>
      <c r="F36" s="229">
        <f ca="1">HLOOKUP(F$5,DContriDES!$B$195:$ZZ$235,$A36,FALSE)</f>
        <v>-2.453567814183188</v>
      </c>
      <c r="G36" s="229">
        <f ca="1">HLOOKUP(G$5,DContriDES!$B$195:$ZZ$235,$A36,FALSE)</f>
        <v>-100</v>
      </c>
      <c r="H36" s="229"/>
      <c r="I36" s="229">
        <f t="shared" ca="1" si="0"/>
        <v>-0.14142217571558577</v>
      </c>
      <c r="J36" s="229">
        <f t="shared" ca="1" si="0"/>
        <v>-5.6390144804623086</v>
      </c>
      <c r="K36" s="230">
        <f t="shared" ca="1" si="1"/>
        <v>-5.497592304746723</v>
      </c>
      <c r="L36" s="231"/>
      <c r="M36" s="270">
        <f ca="1">HLOOKUP(M$5,DContriORI!$B$85:$ZZ$148,$A36,FALSE)</f>
        <v>4.5897977502236325</v>
      </c>
      <c r="N36" s="270">
        <f ca="1">HLOOKUP(N$5,DContriORI!$B$85:$ZZ$148,$A36,FALSE)</f>
        <v>4.3857057750874224</v>
      </c>
      <c r="O36" s="270"/>
      <c r="P36" s="270">
        <f ca="1">HLOOKUP(P$5,DContriORI!$B$151:$ZZ$191,$A36,FALSE)</f>
        <v>34.905335398729733</v>
      </c>
      <c r="Q36" s="270">
        <f ca="1">HLOOKUP(Q$5,DContriORI!$B$151:$ZZ$191,$A36,FALSE)</f>
        <v>-100</v>
      </c>
      <c r="R36" s="270"/>
      <c r="S36" s="284">
        <f t="shared" ca="1" si="2"/>
        <v>1.6020842988389106</v>
      </c>
      <c r="T36" s="284">
        <f t="shared" ca="1" si="2"/>
        <v>-4.3857057750874224</v>
      </c>
      <c r="U36" s="284">
        <f t="shared" ca="1" si="3"/>
        <v>-5.987790073926333</v>
      </c>
    </row>
    <row r="37" spans="1:21" x14ac:dyDescent="0.25">
      <c r="A37">
        <v>30</v>
      </c>
      <c r="B37" s="223" t="s">
        <v>23</v>
      </c>
      <c r="C37" s="224">
        <f ca="1">HLOOKUP(C$5,DContriDES!$B$86:$ZZ$148,$A37,FALSE)</f>
        <v>6.9614007528149973</v>
      </c>
      <c r="D37" s="224">
        <f ca="1">HLOOKUP(D$5,DContriDES!$B$86:$ZZ$148,$A37,FALSE)</f>
        <v>6.8521503132015757</v>
      </c>
      <c r="E37" s="224"/>
      <c r="F37" s="224">
        <f ca="1">HLOOKUP(F$5,DContriDES!$B$195:$ZZ$235,$A37,FALSE)</f>
        <v>-1.8573289498215928</v>
      </c>
      <c r="G37" s="224">
        <f ca="1">HLOOKUP(G$5,DContriDES!$B$195:$ZZ$235,$A37,FALSE)</f>
        <v>-100</v>
      </c>
      <c r="H37" s="224"/>
      <c r="I37" s="224">
        <f t="shared" ca="1" si="0"/>
        <v>-0.12929611149513126</v>
      </c>
      <c r="J37" s="224">
        <f t="shared" ca="1" si="0"/>
        <v>-6.8521503132015757</v>
      </c>
      <c r="K37" s="225">
        <f t="shared" ca="1" si="1"/>
        <v>-6.7228542017064443</v>
      </c>
      <c r="L37" s="226"/>
      <c r="M37" s="269">
        <f ca="1">HLOOKUP(M$5,DContriORI!$B$85:$ZZ$148,$A37,FALSE)</f>
        <v>7.4910727587543633</v>
      </c>
      <c r="N37" s="269">
        <f ca="1">HLOOKUP(N$5,DContriORI!$B$85:$ZZ$148,$A37,FALSE)</f>
        <v>7.2653094929420732</v>
      </c>
      <c r="O37" s="269"/>
      <c r="P37" s="269">
        <f ca="1">HLOOKUP(P$5,DContriORI!$B$151:$ZZ$191,$A37,FALSE)</f>
        <v>-4.2785964589933485</v>
      </c>
      <c r="Q37" s="269">
        <f ca="1">HLOOKUP(Q$5,DContriORI!$B$151:$ZZ$191,$A37,FALSE)</f>
        <v>-100</v>
      </c>
      <c r="R37" s="269"/>
      <c r="S37" s="283">
        <f t="shared" ca="1" si="2"/>
        <v>-0.32051277379667953</v>
      </c>
      <c r="T37" s="283">
        <f t="shared" ca="1" si="2"/>
        <v>-7.2653094929420732</v>
      </c>
      <c r="U37" s="283">
        <f t="shared" ca="1" si="3"/>
        <v>-6.9447967191453941</v>
      </c>
    </row>
    <row r="38" spans="1:21" x14ac:dyDescent="0.25">
      <c r="A38">
        <v>31</v>
      </c>
      <c r="B38" s="228" t="s">
        <v>24</v>
      </c>
      <c r="C38" s="229">
        <f ca="1">HLOOKUP(C$5,DContriDES!$B$86:$ZZ$148,$A38,FALSE)</f>
        <v>3.1035822436176317</v>
      </c>
      <c r="D38" s="229">
        <f ca="1">HLOOKUP(D$5,DContriDES!$B$86:$ZZ$148,$A38,FALSE)</f>
        <v>3.0297183924573661</v>
      </c>
      <c r="E38" s="229"/>
      <c r="F38" s="229">
        <f ca="1">HLOOKUP(F$5,DContriDES!$B$195:$ZZ$235,$A38,FALSE)</f>
        <v>-2.6655379458945418</v>
      </c>
      <c r="G38" s="229">
        <f ca="1">HLOOKUP(G$5,DContriDES!$B$195:$ZZ$235,$A38,FALSE)</f>
        <v>-100</v>
      </c>
      <c r="H38" s="229"/>
      <c r="I38" s="229">
        <f t="shared" ca="1" si="0"/>
        <v>-8.2727162385673167E-2</v>
      </c>
      <c r="J38" s="229">
        <f t="shared" ca="1" si="0"/>
        <v>-3.0297183924573661</v>
      </c>
      <c r="K38" s="230">
        <f t="shared" ca="1" si="1"/>
        <v>-2.9469912300716929</v>
      </c>
      <c r="L38" s="231"/>
      <c r="M38" s="270">
        <f ca="1">HLOOKUP(M$5,DContriORI!$B$85:$ZZ$148,$A38,FALSE)</f>
        <v>2.9012341706002029</v>
      </c>
      <c r="N38" s="270">
        <f ca="1">HLOOKUP(N$5,DContriORI!$B$85:$ZZ$148,$A38,FALSE)</f>
        <v>3.1846046437613627</v>
      </c>
      <c r="O38" s="270"/>
      <c r="P38" s="270">
        <f ca="1">HLOOKUP(P$5,DContriORI!$B$151:$ZZ$191,$A38,FALSE)</f>
        <v>-2.3916281870652369</v>
      </c>
      <c r="Q38" s="270">
        <f ca="1">HLOOKUP(Q$5,DContriORI!$B$151:$ZZ$191,$A38,FALSE)</f>
        <v>-100</v>
      </c>
      <c r="R38" s="270"/>
      <c r="S38" s="284">
        <f t="shared" ca="1" si="2"/>
        <v>-6.9386734196842798E-2</v>
      </c>
      <c r="T38" s="284">
        <f t="shared" ca="1" si="2"/>
        <v>-3.1846046437613627</v>
      </c>
      <c r="U38" s="284">
        <f t="shared" ca="1" si="3"/>
        <v>-3.11521790956452</v>
      </c>
    </row>
    <row r="39" spans="1:21" x14ac:dyDescent="0.25">
      <c r="A39">
        <v>32</v>
      </c>
      <c r="B39" s="223" t="s">
        <v>25</v>
      </c>
      <c r="C39" s="224">
        <f ca="1">HLOOKUP(C$5,DContriDES!$B$86:$ZZ$148,$A39,FALSE)</f>
        <v>2.9726851801306724</v>
      </c>
      <c r="D39" s="224">
        <f ca="1">HLOOKUP(D$5,DContriDES!$B$86:$ZZ$148,$A39,FALSE)</f>
        <v>2.9648748652638393</v>
      </c>
      <c r="E39" s="224"/>
      <c r="F39" s="224">
        <f ca="1">HLOOKUP(F$5,DContriDES!$B$195:$ZZ$235,$A39,FALSE)</f>
        <v>-0.55451311307625417</v>
      </c>
      <c r="G39" s="224">
        <f ca="1">HLOOKUP(G$5,DContriDES!$B$195:$ZZ$235,$A39,FALSE)</f>
        <v>-100</v>
      </c>
      <c r="H39" s="224"/>
      <c r="I39" s="224">
        <f t="shared" ca="1" si="0"/>
        <v>-1.6483929134299045E-2</v>
      </c>
      <c r="J39" s="224">
        <f t="shared" ca="1" si="0"/>
        <v>-2.9648748652638393</v>
      </c>
      <c r="K39" s="225">
        <f t="shared" ca="1" si="1"/>
        <v>-2.9483909361295404</v>
      </c>
      <c r="L39" s="226"/>
      <c r="M39" s="269">
        <f ca="1">HLOOKUP(M$5,DContriORI!$B$85:$ZZ$148,$A39,FALSE)</f>
        <v>3.1057548468679341</v>
      </c>
      <c r="N39" s="269">
        <f ca="1">HLOOKUP(N$5,DContriORI!$B$85:$ZZ$148,$A39,FALSE)</f>
        <v>2.9897333061424129</v>
      </c>
      <c r="O39" s="269"/>
      <c r="P39" s="269">
        <f ca="1">HLOOKUP(P$5,DContriORI!$B$151:$ZZ$191,$A39,FALSE)</f>
        <v>1.0038545296153814</v>
      </c>
      <c r="Q39" s="269">
        <f ca="1">HLOOKUP(Q$5,DContriORI!$B$151:$ZZ$191,$A39,FALSE)</f>
        <v>-100</v>
      </c>
      <c r="R39" s="269"/>
      <c r="S39" s="283">
        <f t="shared" ca="1" si="2"/>
        <v>3.1177260709033008E-2</v>
      </c>
      <c r="T39" s="283">
        <f t="shared" ca="1" si="2"/>
        <v>-2.9897333061424134</v>
      </c>
      <c r="U39" s="283">
        <f t="shared" ca="1" si="3"/>
        <v>-3.0209105668514464</v>
      </c>
    </row>
    <row r="40" spans="1:21" x14ac:dyDescent="0.25">
      <c r="A40">
        <v>33</v>
      </c>
      <c r="B40" s="228" t="s">
        <v>26</v>
      </c>
      <c r="C40" s="229">
        <f ca="1">HLOOKUP(C$5,DContriDES!$B$86:$ZZ$148,$A40,FALSE)</f>
        <v>4.5435829407204062</v>
      </c>
      <c r="D40" s="229">
        <f ca="1">HLOOKUP(D$5,DContriDES!$B$86:$ZZ$148,$A40,FALSE)</f>
        <v>4.903141129909363</v>
      </c>
      <c r="E40" s="229"/>
      <c r="F40" s="229">
        <f ca="1">HLOOKUP(F$5,DContriDES!$B$195:$ZZ$235,$A40,FALSE)</f>
        <v>7.5978421565586132</v>
      </c>
      <c r="G40" s="229">
        <f ca="1">HLOOKUP(G$5,DContriDES!$B$195:$ZZ$235,$A40,FALSE)</f>
        <v>-100</v>
      </c>
      <c r="H40" s="229"/>
      <c r="I40" s="229">
        <f t="shared" ca="1" si="0"/>
        <v>0.34521426008826056</v>
      </c>
      <c r="J40" s="229">
        <f t="shared" ca="1" si="0"/>
        <v>-4.903141129909363</v>
      </c>
      <c r="K40" s="230">
        <f t="shared" ca="1" si="1"/>
        <v>-5.2483553899976236</v>
      </c>
      <c r="L40" s="231"/>
      <c r="M40" s="270">
        <f ca="1">HLOOKUP(M$5,DContriORI!$B$85:$ZZ$148,$A40,FALSE)</f>
        <v>5.2180057718998691</v>
      </c>
      <c r="N40" s="270">
        <f ca="1">HLOOKUP(N$5,DContriORI!$B$85:$ZZ$148,$A40,FALSE)</f>
        <v>5.3104729933535264</v>
      </c>
      <c r="O40" s="270"/>
      <c r="P40" s="270">
        <f ca="1">HLOOKUP(P$5,DContriORI!$B$151:$ZZ$191,$A40,FALSE)</f>
        <v>0.46660044671168066</v>
      </c>
      <c r="Q40" s="270">
        <f ca="1">HLOOKUP(Q$5,DContriORI!$B$151:$ZZ$191,$A40,FALSE)</f>
        <v>-100</v>
      </c>
      <c r="R40" s="270"/>
      <c r="S40" s="284">
        <f t="shared" ca="1" si="2"/>
        <v>2.4347238241126071E-2</v>
      </c>
      <c r="T40" s="284">
        <f t="shared" ca="1" si="2"/>
        <v>-5.3104729933535255</v>
      </c>
      <c r="U40" s="284">
        <f t="shared" ca="1" si="3"/>
        <v>-5.3348202315946516</v>
      </c>
    </row>
    <row r="41" spans="1:21" x14ac:dyDescent="0.25">
      <c r="A41">
        <v>34</v>
      </c>
      <c r="B41" s="223" t="s">
        <v>27</v>
      </c>
      <c r="C41" s="224">
        <f ca="1">HLOOKUP(C$5,DContriDES!$B$86:$ZZ$148,$A41,FALSE)</f>
        <v>3.0372624142414586</v>
      </c>
      <c r="D41" s="224">
        <f ca="1">HLOOKUP(D$5,DContriDES!$B$86:$ZZ$148,$A41,FALSE)</f>
        <v>3.0094756047953397</v>
      </c>
      <c r="E41" s="224"/>
      <c r="F41" s="224">
        <f ca="1">HLOOKUP(F$5,DContriDES!$B$195:$ZZ$235,$A41,FALSE)</f>
        <v>-1.2047329559927675</v>
      </c>
      <c r="G41" s="224">
        <f ca="1">HLOOKUP(G$5,DContriDES!$B$195:$ZZ$235,$A41,FALSE)</f>
        <v>-100</v>
      </c>
      <c r="H41" s="224"/>
      <c r="I41" s="224">
        <f t="shared" ca="1" si="0"/>
        <v>-3.659090126434842E-2</v>
      </c>
      <c r="J41" s="224">
        <f t="shared" ca="1" si="0"/>
        <v>-3.0094756047953397</v>
      </c>
      <c r="K41" s="225">
        <f t="shared" ca="1" si="1"/>
        <v>-2.9728847035309913</v>
      </c>
      <c r="L41" s="226"/>
      <c r="M41" s="269">
        <f ca="1">HLOOKUP(M$5,DContriORI!$B$85:$ZZ$148,$A41,FALSE)</f>
        <v>3.0124442673896952</v>
      </c>
      <c r="N41" s="269">
        <f ca="1">HLOOKUP(N$5,DContriORI!$B$85:$ZZ$148,$A41,FALSE)</f>
        <v>3.1711775975153809</v>
      </c>
      <c r="O41" s="269"/>
      <c r="P41" s="269">
        <f ca="1">HLOOKUP(P$5,DContriORI!$B$151:$ZZ$191,$A41,FALSE)</f>
        <v>-2.0758560384296771</v>
      </c>
      <c r="Q41" s="269">
        <f ca="1">HLOOKUP(Q$5,DContriORI!$B$151:$ZZ$191,$A41,FALSE)</f>
        <v>-100</v>
      </c>
      <c r="R41" s="269"/>
      <c r="S41" s="283">
        <f t="shared" ca="1" si="2"/>
        <v>-6.2534006228937636E-2</v>
      </c>
      <c r="T41" s="283">
        <f t="shared" ca="1" si="2"/>
        <v>-3.1711775975153809</v>
      </c>
      <c r="U41" s="283">
        <f t="shared" ca="1" si="3"/>
        <v>-3.1086435912864432</v>
      </c>
    </row>
    <row r="42" spans="1:21" x14ac:dyDescent="0.25">
      <c r="A42">
        <v>35</v>
      </c>
      <c r="B42" s="228" t="s">
        <v>28</v>
      </c>
      <c r="C42" s="229">
        <f ca="1">HLOOKUP(C$5,DContriDES!$B$86:$ZZ$148,$A42,FALSE)</f>
        <v>3.9534846843854847</v>
      </c>
      <c r="D42" s="229">
        <f ca="1">HLOOKUP(D$5,DContriDES!$B$86:$ZZ$148,$A42,FALSE)</f>
        <v>4.1748441666358191</v>
      </c>
      <c r="E42" s="229"/>
      <c r="F42" s="229">
        <f ca="1">HLOOKUP(F$5,DContriDES!$B$195:$ZZ$235,$A42,FALSE)</f>
        <v>5.2901723764903608</v>
      </c>
      <c r="G42" s="229">
        <f ca="1">HLOOKUP(G$5,DContriDES!$B$195:$ZZ$235,$A42,FALSE)</f>
        <v>-100</v>
      </c>
      <c r="H42" s="229"/>
      <c r="I42" s="229">
        <f t="shared" ca="1" si="0"/>
        <v>0.20914615468213804</v>
      </c>
      <c r="J42" s="229">
        <f t="shared" ca="1" si="0"/>
        <v>-4.1748441666358191</v>
      </c>
      <c r="K42" s="230">
        <f t="shared" ca="1" si="1"/>
        <v>-4.383990321317957</v>
      </c>
      <c r="L42" s="231"/>
      <c r="M42" s="270">
        <f ca="1">HLOOKUP(M$5,DContriORI!$B$85:$ZZ$148,$A42,FALSE)</f>
        <v>3.8928806563406297</v>
      </c>
      <c r="N42" s="270">
        <f ca="1">HLOOKUP(N$5,DContriORI!$B$85:$ZZ$148,$A42,FALSE)</f>
        <v>4.0422771645400006</v>
      </c>
      <c r="O42" s="270"/>
      <c r="P42" s="270">
        <f ca="1">HLOOKUP(P$5,DContriORI!$B$151:$ZZ$191,$A42,FALSE)</f>
        <v>4.4260829414580343</v>
      </c>
      <c r="Q42" s="270">
        <f ca="1">HLOOKUP(Q$5,DContriORI!$B$151:$ZZ$191,$A42,FALSE)</f>
        <v>-100</v>
      </c>
      <c r="R42" s="270"/>
      <c r="S42" s="284">
        <f t="shared" ca="1" si="2"/>
        <v>0.17230212666161218</v>
      </c>
      <c r="T42" s="284">
        <f t="shared" ca="1" si="2"/>
        <v>-4.0422771645400006</v>
      </c>
      <c r="U42" s="284">
        <f t="shared" ca="1" si="3"/>
        <v>-4.2145792912016127</v>
      </c>
    </row>
    <row r="43" spans="1:21" ht="30" x14ac:dyDescent="0.25">
      <c r="A43">
        <v>36</v>
      </c>
      <c r="B43" s="223" t="s">
        <v>52</v>
      </c>
      <c r="C43" s="224">
        <f ca="1">HLOOKUP(C$5,DContriDES!$B$86:$ZZ$148,$A43,FALSE)</f>
        <v>9.5165014384175066</v>
      </c>
      <c r="D43" s="224">
        <f ca="1">HLOOKUP(D$5,DContriDES!$B$86:$ZZ$148,$A43,FALSE)</f>
        <v>9.7473893355163828</v>
      </c>
      <c r="E43" s="224"/>
      <c r="F43" s="224">
        <f ca="1">HLOOKUP(F$5,DContriDES!$B$195:$ZZ$235,$A43,FALSE)</f>
        <v>2.1265412392509973</v>
      </c>
      <c r="G43" s="224">
        <f ca="1">HLOOKUP(G$5,DContriDES!$B$195:$ZZ$235,$A43,FALSE)</f>
        <v>-100</v>
      </c>
      <c r="H43" s="224"/>
      <c r="I43" s="224">
        <f t="shared" ca="1" si="0"/>
        <v>0.20237232762186264</v>
      </c>
      <c r="J43" s="224">
        <f t="shared" ca="1" si="0"/>
        <v>-9.7473893355163828</v>
      </c>
      <c r="K43" s="225">
        <f t="shared" ca="1" si="1"/>
        <v>-9.9497616631382453</v>
      </c>
      <c r="L43" s="226"/>
      <c r="M43" s="269">
        <f ca="1">HLOOKUP(M$5,DContriORI!$B$85:$ZZ$148,$A43,FALSE)</f>
        <v>9.0596266479413678</v>
      </c>
      <c r="N43" s="269">
        <f ca="1">HLOOKUP(N$5,DContriORI!$B$85:$ZZ$148,$A43,FALSE)</f>
        <v>8.9485337075516007</v>
      </c>
      <c r="O43" s="269"/>
      <c r="P43" s="269">
        <f ca="1">HLOOKUP(P$5,DContriORI!$B$151:$ZZ$191,$A43,FALSE)</f>
        <v>8.4654221473937241</v>
      </c>
      <c r="Q43" s="269">
        <f ca="1">HLOOKUP(Q$5,DContriORI!$B$151:$ZZ$191,$A43,FALSE)</f>
        <v>-100</v>
      </c>
      <c r="R43" s="269"/>
      <c r="S43" s="283">
        <f t="shared" ca="1" si="2"/>
        <v>0.76693564072601217</v>
      </c>
      <c r="T43" s="283">
        <f t="shared" ca="1" si="2"/>
        <v>-8.9485337075516007</v>
      </c>
      <c r="U43" s="283">
        <f t="shared" ca="1" si="3"/>
        <v>-9.7154693482776135</v>
      </c>
    </row>
    <row r="44" spans="1:21" x14ac:dyDescent="0.25">
      <c r="A44">
        <v>37</v>
      </c>
      <c r="B44" s="228" t="s">
        <v>53</v>
      </c>
      <c r="C44" s="229">
        <f ca="1">HLOOKUP(C$5,DContriDES!$B$86:$ZZ$148,$A44,FALSE)</f>
        <v>4.1360027728270907</v>
      </c>
      <c r="D44" s="229">
        <f ca="1">HLOOKUP(D$5,DContriDES!$B$86:$ZZ$148,$A44,FALSE)</f>
        <v>4.0945010079711519</v>
      </c>
      <c r="E44" s="229"/>
      <c r="F44" s="229">
        <f ca="1">HLOOKUP(F$5,DContriDES!$B$195:$ZZ$235,$A44,FALSE)</f>
        <v>-1.2930371398779954</v>
      </c>
      <c r="G44" s="229">
        <f ca="1">HLOOKUP(G$5,DContriDES!$B$195:$ZZ$235,$A44,FALSE)</f>
        <v>-100</v>
      </c>
      <c r="H44" s="229"/>
      <c r="I44" s="229">
        <f t="shared" ca="1" si="0"/>
        <v>-5.3480051959037996E-2</v>
      </c>
      <c r="J44" s="229">
        <f t="shared" ca="1" si="0"/>
        <v>-4.0945010079711519</v>
      </c>
      <c r="K44" s="230">
        <f t="shared" ca="1" si="1"/>
        <v>-4.0410209560121135</v>
      </c>
      <c r="L44" s="231"/>
      <c r="M44" s="270">
        <f ca="1">HLOOKUP(M$5,DContriORI!$B$85:$ZZ$148,$A44,FALSE)</f>
        <v>4.1623600221616597</v>
      </c>
      <c r="N44" s="270">
        <f ca="1">HLOOKUP(N$5,DContriORI!$B$85:$ZZ$148,$A44,FALSE)</f>
        <v>4.1367698844968004</v>
      </c>
      <c r="O44" s="270"/>
      <c r="P44" s="270">
        <f ca="1">HLOOKUP(P$5,DContriORI!$B$151:$ZZ$191,$A44,FALSE)</f>
        <v>-1.5843611542954932</v>
      </c>
      <c r="Q44" s="270">
        <f ca="1">HLOOKUP(Q$5,DContriORI!$B$151:$ZZ$191,$A44,FALSE)</f>
        <v>-100</v>
      </c>
      <c r="R44" s="270"/>
      <c r="S44" s="284">
        <f t="shared" ca="1" si="2"/>
        <v>-6.5946815293054628E-2</v>
      </c>
      <c r="T44" s="284">
        <f t="shared" ca="1" si="2"/>
        <v>-4.1367698844968004</v>
      </c>
      <c r="U44" s="284">
        <f t="shared" ca="1" si="3"/>
        <v>-4.0708230692037457</v>
      </c>
    </row>
    <row r="45" spans="1:21" x14ac:dyDescent="0.25">
      <c r="A45">
        <v>38</v>
      </c>
      <c r="B45" s="223" t="s">
        <v>31</v>
      </c>
      <c r="C45" s="224">
        <f ca="1">HLOOKUP(C$5,DContriDES!$B$86:$ZZ$148,$A45,FALSE)</f>
        <v>22.313679377817582</v>
      </c>
      <c r="D45" s="224">
        <f ca="1">HLOOKUP(D$5,DContriDES!$B$86:$ZZ$148,$A45,FALSE)</f>
        <v>22.406500890648779</v>
      </c>
      <c r="E45" s="224"/>
      <c r="F45" s="224">
        <f ca="1">HLOOKUP(F$5,DContriDES!$B$195:$ZZ$235,$A45,FALSE)</f>
        <v>0.12222213527979875</v>
      </c>
      <c r="G45" s="224">
        <f ca="1">HLOOKUP(G$5,DContriDES!$B$195:$ZZ$235,$A45,FALSE)</f>
        <v>-100</v>
      </c>
      <c r="H45" s="224"/>
      <c r="I45" s="224">
        <f t="shared" ca="1" si="0"/>
        <v>2.727225539505676E-2</v>
      </c>
      <c r="J45" s="224">
        <f t="shared" ca="1" si="0"/>
        <v>-22.406500890648783</v>
      </c>
      <c r="K45" s="225">
        <f t="shared" ca="1" si="1"/>
        <v>-22.433773146043841</v>
      </c>
      <c r="L45" s="226"/>
      <c r="M45" s="269">
        <f ca="1">HLOOKUP(M$5,DContriORI!$B$85:$ZZ$148,$A45,FALSE)</f>
        <v>20.439149159227672</v>
      </c>
      <c r="N45" s="269">
        <f ca="1">HLOOKUP(N$5,DContriORI!$B$85:$ZZ$148,$A45,FALSE)</f>
        <v>22.521279495729324</v>
      </c>
      <c r="O45" s="269"/>
      <c r="P45" s="269">
        <f ca="1">HLOOKUP(P$5,DContriORI!$B$151:$ZZ$191,$A45,FALSE)</f>
        <v>-2.2007815589904425</v>
      </c>
      <c r="Q45" s="269">
        <f ca="1">HLOOKUP(Q$5,DContriORI!$B$151:$ZZ$191,$A45,FALSE)</f>
        <v>-100</v>
      </c>
      <c r="R45" s="269"/>
      <c r="S45" s="283">
        <f t="shared" ca="1" si="2"/>
        <v>-0.44982102551083264</v>
      </c>
      <c r="T45" s="283">
        <f t="shared" ca="1" si="2"/>
        <v>-22.521279495729324</v>
      </c>
      <c r="U45" s="283">
        <f t="shared" ca="1" si="3"/>
        <v>-22.071458470218491</v>
      </c>
    </row>
    <row r="46" spans="1:21" x14ac:dyDescent="0.25">
      <c r="A46">
        <v>39</v>
      </c>
      <c r="B46" s="228" t="s">
        <v>32</v>
      </c>
      <c r="C46" s="229">
        <f ca="1">HLOOKUP(C$5,DContriDES!$B$86:$ZZ$148,$A46,FALSE)</f>
        <v>0.90181458643923507</v>
      </c>
      <c r="D46" s="229">
        <f ca="1">HLOOKUP(D$5,DContriDES!$B$86:$ZZ$148,$A46,FALSE)</f>
        <v>0.88752370157730143</v>
      </c>
      <c r="E46" s="229"/>
      <c r="F46" s="229">
        <f ca="1">HLOOKUP(F$5,DContriDES!$B$195:$ZZ$235,$A46,FALSE)</f>
        <v>-1.8725908454710947</v>
      </c>
      <c r="G46" s="229">
        <f ca="1">HLOOKUP(G$5,DContriDES!$B$195:$ZZ$235,$A46,FALSE)</f>
        <v>-100</v>
      </c>
      <c r="H46" s="229"/>
      <c r="I46" s="229">
        <f t="shared" ca="1" si="0"/>
        <v>-1.6887297388784129E-2</v>
      </c>
      <c r="J46" s="229">
        <f t="shared" ca="1" si="0"/>
        <v>-0.88752370157730143</v>
      </c>
      <c r="K46" s="230">
        <f t="shared" ca="1" si="1"/>
        <v>-0.87063640418851729</v>
      </c>
      <c r="L46" s="231"/>
      <c r="M46" s="270">
        <f ca="1">HLOOKUP(M$5,DContriORI!$B$85:$ZZ$148,$A46,FALSE)</f>
        <v>1.0172876909693429</v>
      </c>
      <c r="N46" s="270">
        <f ca="1">HLOOKUP(N$5,DContriORI!$B$85:$ZZ$148,$A46,FALSE)</f>
        <v>0.91279217063580231</v>
      </c>
      <c r="O46" s="270"/>
      <c r="P46" s="270">
        <f ca="1">HLOOKUP(P$5,DContriORI!$B$151:$ZZ$191,$A46,FALSE)</f>
        <v>-5.1637157049431863</v>
      </c>
      <c r="Q46" s="270">
        <f ca="1">HLOOKUP(Q$5,DContriORI!$B$151:$ZZ$191,$A46,FALSE)</f>
        <v>-100</v>
      </c>
      <c r="R46" s="270"/>
      <c r="S46" s="284">
        <f t="shared" ca="1" si="2"/>
        <v>-5.2529844263037868E-2</v>
      </c>
      <c r="T46" s="284">
        <f t="shared" ca="1" si="2"/>
        <v>-0.91279217063580231</v>
      </c>
      <c r="U46" s="284">
        <f t="shared" ca="1" si="3"/>
        <v>-0.86026232637276445</v>
      </c>
    </row>
    <row r="47" spans="1:21" x14ac:dyDescent="0.25">
      <c r="A47">
        <v>40</v>
      </c>
      <c r="B47" s="233" t="s">
        <v>33</v>
      </c>
      <c r="C47" s="224">
        <f ca="1">HLOOKUP(C$5,DContriDES!$B$86:$ZZ$148,$A47,FALSE)</f>
        <v>3.4208754088633353</v>
      </c>
      <c r="D47" s="224">
        <f ca="1">HLOOKUP(D$5,DContriDES!$B$86:$ZZ$148,$A47,FALSE)</f>
        <v>3.4161667532335001</v>
      </c>
      <c r="E47" s="224"/>
      <c r="F47" s="224">
        <f ca="1">HLOOKUP(F$5,DContriDES!$B$195:$ZZ$235,$A47,FALSE)</f>
        <v>-0.42978779418490376</v>
      </c>
      <c r="G47" s="224">
        <f ca="1">HLOOKUP(G$5,DContriDES!$B$195:$ZZ$235,$A47,FALSE)</f>
        <v>-100</v>
      </c>
      <c r="H47" s="224"/>
      <c r="I47" s="224">
        <f t="shared" ca="1" si="0"/>
        <v>-1.4702504961567537E-2</v>
      </c>
      <c r="J47" s="224">
        <f t="shared" ca="1" si="0"/>
        <v>-3.4161667532335001</v>
      </c>
      <c r="K47" s="225">
        <f t="shared" ca="1" si="1"/>
        <v>-3.4014642482719326</v>
      </c>
      <c r="L47" s="234"/>
      <c r="M47" s="271">
        <f ca="1">HLOOKUP(M$5,DContriORI!$B$85:$ZZ$148,$A47,FALSE)</f>
        <v>3.8271310430774879</v>
      </c>
      <c r="N47" s="271">
        <f ca="1">HLOOKUP(N$5,DContriORI!$B$85:$ZZ$148,$A47,FALSE)</f>
        <v>3.2418544904060362</v>
      </c>
      <c r="O47" s="271"/>
      <c r="P47" s="271">
        <f ca="1">HLOOKUP(P$5,DContriORI!$B$151:$ZZ$191,$A47,FALSE)</f>
        <v>-3.8327200448659084</v>
      </c>
      <c r="Q47" s="271">
        <f ca="1">HLOOKUP(Q$5,DContriORI!$B$151:$ZZ$191,$A47,FALSE)</f>
        <v>-100</v>
      </c>
      <c r="R47" s="271"/>
      <c r="S47" s="285">
        <f t="shared" ca="1" si="2"/>
        <v>-0.14668321863131661</v>
      </c>
      <c r="T47" s="285">
        <f t="shared" ca="1" si="2"/>
        <v>-3.2418544904060358</v>
      </c>
      <c r="U47" s="285">
        <f t="shared" ca="1" si="3"/>
        <v>-3.0951712717747193</v>
      </c>
    </row>
    <row r="48" spans="1:21" x14ac:dyDescent="0.25">
      <c r="A48"/>
      <c r="B48" s="221" t="s">
        <v>74</v>
      </c>
      <c r="C48" s="211"/>
      <c r="D48" s="211"/>
      <c r="E48" s="211"/>
      <c r="F48" s="211"/>
      <c r="G48" s="211"/>
      <c r="H48" s="211"/>
      <c r="I48" s="211">
        <f ca="1">+I26-I49</f>
        <v>0.18751130869280941</v>
      </c>
      <c r="J48" s="211">
        <f ca="1">+J26-J49</f>
        <v>0</v>
      </c>
      <c r="K48" s="212">
        <f t="shared" ca="1" si="1"/>
        <v>-0.18751130869280941</v>
      </c>
      <c r="L48" s="222"/>
      <c r="M48" s="268"/>
      <c r="N48" s="268"/>
      <c r="O48" s="268"/>
      <c r="P48" s="268"/>
      <c r="Q48" s="268"/>
      <c r="R48" s="268"/>
      <c r="S48" s="282">
        <f ca="1">+S26-S49</f>
        <v>1.6114607426231942E-9</v>
      </c>
      <c r="T48" s="282">
        <f ca="1">+T26-T49</f>
        <v>2.1755667489742336E-8</v>
      </c>
      <c r="U48" s="282">
        <f t="shared" ca="1" si="3"/>
        <v>2.0144206747119142E-8</v>
      </c>
    </row>
    <row r="49" spans="1:22" ht="15.75" thickBot="1" x14ac:dyDescent="0.3">
      <c r="A49"/>
      <c r="B49" s="216" t="s">
        <v>78</v>
      </c>
      <c r="C49" s="202"/>
      <c r="D49" s="202"/>
      <c r="E49" s="202"/>
      <c r="F49" s="202"/>
      <c r="G49" s="202"/>
      <c r="H49" s="202"/>
      <c r="I49" s="202">
        <f ca="1">SUM(I27:I47)</f>
        <v>-0.29254571142562169</v>
      </c>
      <c r="J49" s="202">
        <f ca="1">SUM(J27:J47)</f>
        <v>-100.00000000000003</v>
      </c>
      <c r="K49" s="203">
        <f t="shared" ca="1" si="1"/>
        <v>-99.707454288574411</v>
      </c>
      <c r="L49" s="204"/>
      <c r="M49" s="263"/>
      <c r="N49" s="263"/>
      <c r="O49" s="263"/>
      <c r="P49" s="263"/>
      <c r="Q49" s="263"/>
      <c r="R49" s="263"/>
      <c r="S49" s="277">
        <f ca="1">SUM(S27:S47)</f>
        <v>1.3243040672374993</v>
      </c>
      <c r="T49" s="277">
        <f ca="1">SUM(T27:T47)</f>
        <v>-100.00000002175567</v>
      </c>
      <c r="U49" s="277">
        <f t="shared" ca="1" si="3"/>
        <v>-101.32430408899317</v>
      </c>
    </row>
    <row r="50" spans="1:22" ht="15.75" thickTop="1" x14ac:dyDescent="0.25">
      <c r="A50">
        <v>19</v>
      </c>
      <c r="B50" s="205" t="s">
        <v>50</v>
      </c>
      <c r="C50" s="183">
        <f ca="1">HLOOKUP(C$5,DContriDES!$B$86:$ZZ$148,$A50,FALSE)</f>
        <v>100</v>
      </c>
      <c r="D50" s="183">
        <f ca="1">HLOOKUP(D$5,DContriDES!$B$86:$ZZ$148,$A50,FALSE)</f>
        <v>100</v>
      </c>
      <c r="E50" s="183"/>
      <c r="F50" s="183">
        <f ca="1">HLOOKUP(F$5,DContriDES!$B$195:$ZZ$235,$A50,FALSE)</f>
        <v>-0.10503440273281228</v>
      </c>
      <c r="G50" s="183">
        <f ca="1">HLOOKUP(G$5,DContriDES!$B$195:$ZZ$235,$A50,FALSE)</f>
        <v>-100</v>
      </c>
      <c r="H50" s="183"/>
      <c r="I50" s="183">
        <f t="shared" ca="1" si="0"/>
        <v>-0.10503440273281228</v>
      </c>
      <c r="J50" s="183">
        <f t="shared" ca="1" si="0"/>
        <v>-100</v>
      </c>
      <c r="K50" s="184">
        <f t="shared" ca="1" si="1"/>
        <v>-99.894965597267188</v>
      </c>
      <c r="L50" s="185"/>
      <c r="M50" s="259">
        <f ca="1">HLOOKUP(M$5,DContriORI!$B$85:$ZZ$148,$A50,FALSE)</f>
        <v>100</v>
      </c>
      <c r="N50" s="259">
        <f ca="1">HLOOKUP(N$5,DContriORI!$B$85:$ZZ$148,$A50,FALSE)</f>
        <v>100</v>
      </c>
      <c r="O50" s="259"/>
      <c r="P50" s="259">
        <f ca="1">HLOOKUP(P$5,DContriORI!$B$151:$ZZ$191,$A50,FALSE)</f>
        <v>1.32430406884896</v>
      </c>
      <c r="Q50" s="259">
        <f ca="1">HLOOKUP(Q$5,DContriORI!$B$151:$ZZ$191,$A50,FALSE)</f>
        <v>-100</v>
      </c>
      <c r="R50" s="259"/>
      <c r="S50" s="273">
        <f t="shared" ca="1" si="2"/>
        <v>1.32430406884896</v>
      </c>
      <c r="T50" s="273">
        <f t="shared" ca="1" si="2"/>
        <v>-100</v>
      </c>
      <c r="U50" s="273">
        <f t="shared" ca="1" si="3"/>
        <v>-101.32430406884896</v>
      </c>
    </row>
    <row r="51" spans="1:22" x14ac:dyDescent="0.25">
      <c r="A51">
        <v>38</v>
      </c>
      <c r="B51" s="223" t="s">
        <v>31</v>
      </c>
      <c r="C51" s="188">
        <f ca="1">HLOOKUP(C$5,DContriDES!$B$86:$ZZ$148,$A51,FALSE)</f>
        <v>22.313679377817582</v>
      </c>
      <c r="D51" s="188">
        <f ca="1">HLOOKUP(D$5,DContriDES!$B$86:$ZZ$148,$A51,FALSE)</f>
        <v>22.406500890648779</v>
      </c>
      <c r="E51" s="188"/>
      <c r="F51" s="188">
        <f ca="1">HLOOKUP(F$5,DContriDES!$B$195:$ZZ$235,$A51,FALSE)</f>
        <v>0.12222213527979875</v>
      </c>
      <c r="G51" s="188">
        <f ca="1">HLOOKUP(G$5,DContriDES!$B$195:$ZZ$235,$A51,FALSE)</f>
        <v>-100</v>
      </c>
      <c r="H51" s="188"/>
      <c r="I51" s="188">
        <f t="shared" ca="1" si="0"/>
        <v>2.727225539505676E-2</v>
      </c>
      <c r="J51" s="188">
        <f t="shared" ca="1" si="0"/>
        <v>-22.406500890648783</v>
      </c>
      <c r="K51" s="235">
        <f t="shared" ca="1" si="1"/>
        <v>-22.433773146043841</v>
      </c>
      <c r="L51" s="190"/>
      <c r="M51" s="260">
        <f ca="1">HLOOKUP(M$5,DContriORI!$B$85:$ZZ$148,$A51,FALSE)</f>
        <v>20.439149159227672</v>
      </c>
      <c r="N51" s="260">
        <f ca="1">HLOOKUP(N$5,DContriORI!$B$85:$ZZ$148,$A51,FALSE)</f>
        <v>22.521279495729324</v>
      </c>
      <c r="O51" s="260"/>
      <c r="P51" s="260">
        <f ca="1">HLOOKUP(P$5,DContriORI!$B$151:$ZZ$191,$A51,FALSE)</f>
        <v>-2.2007815589904425</v>
      </c>
      <c r="Q51" s="260">
        <f ca="1">HLOOKUP(Q$5,DContriORI!$B$151:$ZZ$191,$A51,FALSE)</f>
        <v>-100</v>
      </c>
      <c r="R51" s="260"/>
      <c r="S51" s="274">
        <f t="shared" ca="1" si="2"/>
        <v>-0.44982102551083264</v>
      </c>
      <c r="T51" s="274">
        <f t="shared" ca="1" si="2"/>
        <v>-22.521279495729324</v>
      </c>
      <c r="U51" s="274">
        <f t="shared" ca="1" si="3"/>
        <v>-22.071458470218491</v>
      </c>
    </row>
    <row r="52" spans="1:22" x14ac:dyDescent="0.25">
      <c r="A52">
        <v>41</v>
      </c>
      <c r="B52" s="236" t="s">
        <v>34</v>
      </c>
      <c r="C52" s="193">
        <f ca="1">HLOOKUP(C$5,DContriDES!$B$86:$ZZ$148,$A52,FALSE)</f>
        <v>77.686320622182421</v>
      </c>
      <c r="D52" s="193">
        <f ca="1">HLOOKUP(D$5,DContriDES!$B$86:$ZZ$148,$A52,FALSE)</f>
        <v>77.593499109351228</v>
      </c>
      <c r="E52" s="193"/>
      <c r="F52" s="193">
        <f ca="1">HLOOKUP(F$5,DContriDES!$B$195:$ZZ$235,$A52,FALSE)</f>
        <v>-0.68470845070727648</v>
      </c>
      <c r="G52" s="193">
        <f ca="1">HLOOKUP(G$5,DContriDES!$B$195:$ZZ$235,$A52,FALSE)</f>
        <v>-100</v>
      </c>
      <c r="H52" s="193"/>
      <c r="I52" s="193">
        <f t="shared" ca="1" si="0"/>
        <v>-0.53192480234363271</v>
      </c>
      <c r="J52" s="193">
        <f t="shared" ca="1" si="0"/>
        <v>-77.593499109351228</v>
      </c>
      <c r="K52" s="237">
        <f t="shared" ca="1" si="1"/>
        <v>-77.061574307007589</v>
      </c>
      <c r="L52" s="238"/>
      <c r="M52" s="272">
        <f ca="1">HLOOKUP(M$5,DContriORI!$B$85:$ZZ$148,$A52,FALSE)</f>
        <v>79.560850862202201</v>
      </c>
      <c r="N52" s="272">
        <f ca="1">HLOOKUP(N$5,DContriORI!$B$85:$ZZ$148,$A52,FALSE)</f>
        <v>77.478720525139693</v>
      </c>
      <c r="O52" s="272"/>
      <c r="P52" s="272">
        <f ca="1">HLOOKUP(P$5,DContriORI!$B$151:$ZZ$191,$A52,FALSE)</f>
        <v>2.229897085829819</v>
      </c>
      <c r="Q52" s="272">
        <f ca="1">HLOOKUP(Q$5,DContriORI!$B$151:$ZZ$191,$A52,FALSE)</f>
        <v>-100</v>
      </c>
      <c r="R52" s="272"/>
      <c r="S52" s="286">
        <f t="shared" ca="1" si="2"/>
        <v>1.7741250948376555</v>
      </c>
      <c r="T52" s="286">
        <f t="shared" ca="1" si="2"/>
        <v>-77.478720525139693</v>
      </c>
      <c r="U52" s="286">
        <f t="shared" ca="1" si="3"/>
        <v>-79.25284561997735</v>
      </c>
    </row>
    <row r="53" spans="1:22" x14ac:dyDescent="0.25">
      <c r="B53" s="214" t="s">
        <v>74</v>
      </c>
      <c r="C53" s="207"/>
      <c r="D53" s="207"/>
      <c r="E53" s="207"/>
      <c r="F53" s="207"/>
      <c r="G53" s="207"/>
      <c r="H53" s="207"/>
      <c r="I53" s="207">
        <f ca="1">I50-I54</f>
        <v>0.39961814421576369</v>
      </c>
      <c r="J53" s="207">
        <f ca="1">J50-J54</f>
        <v>0</v>
      </c>
      <c r="K53" s="239">
        <f t="shared" ca="1" si="1"/>
        <v>-0.39961814421576369</v>
      </c>
      <c r="L53" s="215"/>
      <c r="M53" s="266"/>
      <c r="N53" s="266"/>
      <c r="O53" s="266"/>
      <c r="P53" s="266"/>
      <c r="Q53" s="266"/>
      <c r="R53" s="266"/>
      <c r="S53" s="280">
        <f ca="1">S50-S54</f>
        <v>-4.7786286039297465E-10</v>
      </c>
      <c r="T53" s="280">
        <f ca="1">T50-T54</f>
        <v>2.0869009631496738E-8</v>
      </c>
      <c r="U53" s="280">
        <f t="shared" ca="1" si="3"/>
        <v>2.1346872491889712E-8</v>
      </c>
    </row>
    <row r="54" spans="1:22" ht="15.75" thickBot="1" x14ac:dyDescent="0.3">
      <c r="B54" s="216" t="s">
        <v>78</v>
      </c>
      <c r="C54" s="202"/>
      <c r="D54" s="202"/>
      <c r="E54" s="202"/>
      <c r="F54" s="202"/>
      <c r="G54" s="202"/>
      <c r="H54" s="202"/>
      <c r="I54" s="202">
        <f ca="1">SUM(I51:I52)</f>
        <v>-0.50465254694857598</v>
      </c>
      <c r="J54" s="202">
        <f ca="1">SUM(J51:J52)</f>
        <v>-100.00000000000001</v>
      </c>
      <c r="K54" s="203">
        <f t="shared" ca="1" si="1"/>
        <v>-99.495347453051437</v>
      </c>
      <c r="L54" s="204"/>
      <c r="M54" s="263"/>
      <c r="N54" s="263"/>
      <c r="O54" s="263"/>
      <c r="P54" s="263"/>
      <c r="Q54" s="263"/>
      <c r="R54" s="263"/>
      <c r="S54" s="277">
        <f ca="1">SUM(S51:S52)</f>
        <v>1.3243040693268229</v>
      </c>
      <c r="T54" s="277">
        <f ca="1">SUM(T51:T52)</f>
        <v>-100.00000002086901</v>
      </c>
      <c r="U54" s="277">
        <f t="shared" ca="1" si="3"/>
        <v>-101.32430409019584</v>
      </c>
    </row>
    <row r="55" spans="1:22" ht="19.5" thickTop="1" x14ac:dyDescent="0.3">
      <c r="B55" s="240" t="s">
        <v>60</v>
      </c>
      <c r="C55" s="241"/>
      <c r="D55" s="241"/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2"/>
    </row>
    <row r="58" spans="1:22" ht="26.25" x14ac:dyDescent="0.4">
      <c r="B58" s="553" t="str">
        <f>B1</f>
        <v>Contribuciones al Crecimiento de la Actividad Industrial: Enero 2026 vs Diciembre 2025</v>
      </c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53"/>
      <c r="P58" s="553"/>
      <c r="Q58" s="553"/>
      <c r="R58" s="553"/>
      <c r="S58" s="553"/>
      <c r="T58" s="553"/>
      <c r="U58" s="553"/>
    </row>
    <row r="59" spans="1:22" ht="8.25" customHeight="1" x14ac:dyDescent="0.25">
      <c r="B59" s="161"/>
    </row>
    <row r="60" spans="1:22" s="163" customFormat="1" ht="15" customHeight="1" x14ac:dyDescent="0.25">
      <c r="B60" s="162"/>
      <c r="C60" s="554" t="s">
        <v>57</v>
      </c>
      <c r="D60" s="554"/>
      <c r="E60" s="554"/>
      <c r="F60" s="554"/>
      <c r="G60" s="554"/>
      <c r="H60" s="554"/>
      <c r="I60" s="554"/>
      <c r="J60" s="554"/>
      <c r="K60" s="555"/>
      <c r="L60" s="162"/>
      <c r="M60" s="556" t="s">
        <v>56</v>
      </c>
      <c r="N60" s="556"/>
      <c r="O60" s="556"/>
      <c r="P60" s="556"/>
      <c r="Q60" s="556"/>
      <c r="R60" s="556"/>
      <c r="S60" s="556"/>
      <c r="T60" s="556"/>
      <c r="U60" s="556"/>
    </row>
    <row r="61" spans="1:22" s="171" customFormat="1" ht="30" customHeight="1" x14ac:dyDescent="0.25">
      <c r="B61" s="164"/>
      <c r="C61" s="557" t="s">
        <v>41</v>
      </c>
      <c r="D61" s="557"/>
      <c r="E61" s="165"/>
      <c r="F61" s="558" t="s">
        <v>54</v>
      </c>
      <c r="G61" s="558"/>
      <c r="H61" s="165"/>
      <c r="I61" s="557" t="s">
        <v>55</v>
      </c>
      <c r="J61" s="557"/>
      <c r="K61" s="166" t="s">
        <v>152</v>
      </c>
      <c r="L61" s="167"/>
      <c r="M61" s="559" t="s">
        <v>41</v>
      </c>
      <c r="N61" s="559"/>
      <c r="O61" s="168"/>
      <c r="P61" s="560" t="s">
        <v>54</v>
      </c>
      <c r="Q61" s="560"/>
      <c r="R61" s="168"/>
      <c r="S61" s="559" t="s">
        <v>55</v>
      </c>
      <c r="T61" s="559"/>
      <c r="U61" s="169" t="s">
        <v>152</v>
      </c>
      <c r="V61" s="170"/>
    </row>
    <row r="62" spans="1:22" s="163" customFormat="1" x14ac:dyDescent="0.25">
      <c r="B62" s="243"/>
      <c r="C62" s="173">
        <f>C5</f>
        <v>45962</v>
      </c>
      <c r="D62" s="174">
        <f>D5</f>
        <v>45992</v>
      </c>
      <c r="E62" s="175"/>
      <c r="F62" s="173">
        <f>F5</f>
        <v>45992</v>
      </c>
      <c r="G62" s="173">
        <f>G5</f>
        <v>46023</v>
      </c>
      <c r="H62" s="175"/>
      <c r="I62" s="173">
        <f>I5</f>
        <v>45992</v>
      </c>
      <c r="J62" s="173">
        <f>J5</f>
        <v>46023</v>
      </c>
      <c r="K62" s="176"/>
      <c r="L62" s="177"/>
      <c r="M62" s="178">
        <f>M5</f>
        <v>45627</v>
      </c>
      <c r="N62" s="178">
        <f>N5</f>
        <v>45658</v>
      </c>
      <c r="O62" s="179"/>
      <c r="P62" s="178">
        <f>P5</f>
        <v>45992</v>
      </c>
      <c r="Q62" s="178">
        <f>Q5</f>
        <v>46023</v>
      </c>
      <c r="R62" s="179"/>
      <c r="S62" s="178">
        <f>S5</f>
        <v>45992</v>
      </c>
      <c r="T62" s="178">
        <f>T5</f>
        <v>46023</v>
      </c>
      <c r="U62" s="180"/>
    </row>
    <row r="63" spans="1:22" x14ac:dyDescent="0.25">
      <c r="A63">
        <v>42</v>
      </c>
      <c r="B63" s="205" t="s">
        <v>70</v>
      </c>
      <c r="C63" s="183">
        <f ca="1">HLOOKUP(C$62,DContriDES!$B$86:$ZZ$148,$A63,FALSE)</f>
        <v>100</v>
      </c>
      <c r="D63" s="183">
        <f ca="1">HLOOKUP(D$62,DContriDES!$B$86:$ZZ$148,$A63,FALSE)</f>
        <v>100</v>
      </c>
      <c r="E63" s="183"/>
      <c r="F63" s="183">
        <f ca="1">F52</f>
        <v>-0.68470845070727648</v>
      </c>
      <c r="G63" s="183">
        <f ca="1">G52</f>
        <v>-100</v>
      </c>
      <c r="H63" s="183"/>
      <c r="I63" s="244">
        <f t="shared" ref="I63:J84" ca="1" si="4">+F63*C63/100</f>
        <v>-0.68470845070727648</v>
      </c>
      <c r="J63" s="244">
        <f t="shared" ca="1" si="4"/>
        <v>-100</v>
      </c>
      <c r="K63" s="245">
        <f t="shared" ref="K63:K84" ca="1" si="5">+J63-I63</f>
        <v>-99.315291549292724</v>
      </c>
      <c r="L63" s="185"/>
      <c r="M63" s="273">
        <f ca="1">HLOOKUP(M$62,DContriORI!$B$85:$ZZ$148,$A63,FALSE)</f>
        <v>100</v>
      </c>
      <c r="N63" s="273">
        <f ca="1">HLOOKUP(N$62,DContriORI!$B$85:$ZZ$148,$A63,FALSE)</f>
        <v>100</v>
      </c>
      <c r="O63" s="273"/>
      <c r="P63" s="273">
        <f ca="1">P52</f>
        <v>2.229897085829819</v>
      </c>
      <c r="Q63" s="273">
        <f ca="1">Q52</f>
        <v>-100</v>
      </c>
      <c r="R63" s="185"/>
      <c r="S63" s="186">
        <f t="shared" ref="S63:T84" ca="1" si="6">+P63*M63/100</f>
        <v>2.229897085829819</v>
      </c>
      <c r="T63" s="186">
        <f t="shared" ca="1" si="6"/>
        <v>-100</v>
      </c>
      <c r="U63" s="186">
        <f t="shared" ref="U63:U84" ca="1" si="7">+T63-S63</f>
        <v>-102.22989708582982</v>
      </c>
    </row>
    <row r="64" spans="1:22" x14ac:dyDescent="0.25">
      <c r="A64">
        <v>43</v>
      </c>
      <c r="B64" s="223" t="s">
        <v>13</v>
      </c>
      <c r="C64" s="224">
        <f ca="1">HLOOKUP(C$62,DContriDES!$B$86:$ZZ$148,$A64,FALSE)</f>
        <v>24.82370959880857</v>
      </c>
      <c r="D64" s="224">
        <f ca="1">HLOOKUP(D$62,DContriDES!$B$86:$ZZ$148,$A64,FALSE)</f>
        <v>24.485790761783534</v>
      </c>
      <c r="E64" s="224"/>
      <c r="F64" s="224">
        <f ca="1">HLOOKUP(F$62,DContriDES!$B$195:$ZZ$235,$A27,FALSE)</f>
        <v>-1.7673490698097112</v>
      </c>
      <c r="G64" s="224">
        <f ca="1">HLOOKUP(G$62,DContriDES!$B$195:$ZZ$235,$A27,FALSE)</f>
        <v>-100</v>
      </c>
      <c r="H64" s="224"/>
      <c r="I64" s="234">
        <f t="shared" ca="1" si="4"/>
        <v>-0.43872160068680727</v>
      </c>
      <c r="J64" s="234">
        <f t="shared" ca="1" si="4"/>
        <v>-24.485790761783534</v>
      </c>
      <c r="K64" s="246">
        <f t="shared" ca="1" si="5"/>
        <v>-24.047069161096726</v>
      </c>
      <c r="L64" s="226"/>
      <c r="M64" s="283">
        <f ca="1">HLOOKUP(M$62,DContriORI!$B$85:$ZZ$148,$A64,FALSE)</f>
        <v>26.463968795014559</v>
      </c>
      <c r="N64" s="283">
        <f ca="1">HLOOKUP(N$62,DContriORI!$B$85:$ZZ$148,$A64,FALSE)</f>
        <v>25.823827147376672</v>
      </c>
      <c r="O64" s="283"/>
      <c r="P64" s="283">
        <f ca="1">HLOOKUP(P$62,DContriORI!$B$151:$ZZ$191,$A27,FALSE)</f>
        <v>0.60910741565717785</v>
      </c>
      <c r="Q64" s="283">
        <f ca="1">HLOOKUP(Q$62,DContriORI!$B$151:$ZZ$191,$A27,FALSE)</f>
        <v>-100</v>
      </c>
      <c r="R64" s="226"/>
      <c r="S64" s="227">
        <f t="shared" ca="1" si="6"/>
        <v>0.16119399640763518</v>
      </c>
      <c r="T64" s="227">
        <f t="shared" ca="1" si="6"/>
        <v>-25.823827147376672</v>
      </c>
      <c r="U64" s="227">
        <f t="shared" ca="1" si="7"/>
        <v>-25.985021143784309</v>
      </c>
    </row>
    <row r="65" spans="1:21" x14ac:dyDescent="0.25">
      <c r="A65">
        <v>44</v>
      </c>
      <c r="B65" s="228" t="s">
        <v>14</v>
      </c>
      <c r="C65" s="229">
        <f ca="1">HLOOKUP(C$62,DContriDES!$B$86:$ZZ$148,$A65,FALSE)</f>
        <v>6.3046890374572149</v>
      </c>
      <c r="D65" s="229">
        <f ca="1">HLOOKUP(D$62,DContriDES!$B$86:$ZZ$148,$A65,FALSE)</f>
        <v>6.1762360188800098</v>
      </c>
      <c r="E65" s="229"/>
      <c r="F65" s="229">
        <f ca="1">HLOOKUP(F$62,DContriDES!$B$195:$ZZ$235,$A28,FALSE)</f>
        <v>-2.440711356400314</v>
      </c>
      <c r="G65" s="229">
        <f ca="1">HLOOKUP(G$62,DContriDES!$B$195:$ZZ$235,$A28,FALSE)</f>
        <v>-100</v>
      </c>
      <c r="H65" s="229"/>
      <c r="I65" s="247">
        <f t="shared" ca="1" si="4"/>
        <v>-0.15387926132294388</v>
      </c>
      <c r="J65" s="247">
        <f t="shared" ca="1" si="4"/>
        <v>-6.1762360188800098</v>
      </c>
      <c r="K65" s="248">
        <f t="shared" ca="1" si="5"/>
        <v>-6.0223567575570662</v>
      </c>
      <c r="L65" s="231"/>
      <c r="M65" s="284">
        <f ca="1">HLOOKUP(M$62,DContriORI!$B$85:$ZZ$148,$A65,FALSE)</f>
        <v>6.1714811801505443</v>
      </c>
      <c r="N65" s="284">
        <f ca="1">HLOOKUP(N$62,DContriORI!$B$85:$ZZ$148,$A65,FALSE)</f>
        <v>5.858316558951965</v>
      </c>
      <c r="O65" s="284"/>
      <c r="P65" s="284">
        <f ca="1">HLOOKUP(P$62,DContriORI!$B$151:$ZZ$191,$A28,FALSE)</f>
        <v>0.78203346678344587</v>
      </c>
      <c r="Q65" s="284">
        <f ca="1">HLOOKUP(Q$62,DContriORI!$B$151:$ZZ$191,$A28,FALSE)</f>
        <v>-100</v>
      </c>
      <c r="R65" s="231"/>
      <c r="S65" s="232">
        <f t="shared" ca="1" si="6"/>
        <v>4.8263048225019221E-2</v>
      </c>
      <c r="T65" s="232">
        <f t="shared" ca="1" si="6"/>
        <v>-5.858316558951965</v>
      </c>
      <c r="U65" s="232">
        <f t="shared" ca="1" si="7"/>
        <v>-5.906579607176984</v>
      </c>
    </row>
    <row r="66" spans="1:21" x14ac:dyDescent="0.25">
      <c r="A66">
        <v>45</v>
      </c>
      <c r="B66" s="223" t="s">
        <v>15</v>
      </c>
      <c r="C66" s="224">
        <f ca="1">HLOOKUP(C$62,DContriDES!$B$86:$ZZ$148,$A66,FALSE)</f>
        <v>0.62520534304641129</v>
      </c>
      <c r="D66" s="224">
        <f ca="1">HLOOKUP(D$62,DContriDES!$B$86:$ZZ$148,$A66,FALSE)</f>
        <v>0.61660746772226382</v>
      </c>
      <c r="E66" s="224"/>
      <c r="F66" s="224">
        <f ca="1">HLOOKUP(F$62,DContriDES!$B$195:$ZZ$235,$A29,FALSE)</f>
        <v>-1.7812254030689161</v>
      </c>
      <c r="G66" s="224">
        <f ca="1">HLOOKUP(G$62,DContriDES!$B$195:$ZZ$235,$A29,FALSE)</f>
        <v>-100</v>
      </c>
      <c r="H66" s="224"/>
      <c r="I66" s="234">
        <f t="shared" ca="1" si="4"/>
        <v>-1.1136316391686838E-2</v>
      </c>
      <c r="J66" s="234">
        <f t="shared" ca="1" si="4"/>
        <v>-0.61660746772226382</v>
      </c>
      <c r="K66" s="246">
        <f t="shared" ca="1" si="5"/>
        <v>-0.60547115133057694</v>
      </c>
      <c r="L66" s="226"/>
      <c r="M66" s="283">
        <f ca="1">HLOOKUP(M$62,DContriORI!$B$85:$ZZ$148,$A66,FALSE)</f>
        <v>0.56094867082323052</v>
      </c>
      <c r="N66" s="283">
        <f ca="1">HLOOKUP(N$62,DContriORI!$B$85:$ZZ$148,$A66,FALSE)</f>
        <v>0.6335723733821087</v>
      </c>
      <c r="O66" s="283"/>
      <c r="P66" s="283">
        <f ca="1">HLOOKUP(P$62,DContriORI!$B$151:$ZZ$191,$A29,FALSE)</f>
        <v>-3.1647278549992564</v>
      </c>
      <c r="Q66" s="283">
        <f ca="1">HLOOKUP(Q$62,DContriORI!$B$151:$ZZ$191,$A29,FALSE)</f>
        <v>-100</v>
      </c>
      <c r="R66" s="226"/>
      <c r="S66" s="227">
        <f t="shared" ca="1" si="6"/>
        <v>-1.7752498837790863E-2</v>
      </c>
      <c r="T66" s="227">
        <f t="shared" ca="1" si="6"/>
        <v>-0.6335723733821087</v>
      </c>
      <c r="U66" s="227">
        <f t="shared" ca="1" si="7"/>
        <v>-0.61581987454431786</v>
      </c>
    </row>
    <row r="67" spans="1:21" x14ac:dyDescent="0.25">
      <c r="A67">
        <v>46</v>
      </c>
      <c r="B67" s="228" t="s">
        <v>16</v>
      </c>
      <c r="C67" s="229">
        <f ca="1">HLOOKUP(C$62,DContriDES!$B$86:$ZZ$148,$A67,FALSE)</f>
        <v>0.39121861240098943</v>
      </c>
      <c r="D67" s="229">
        <f ca="1">HLOOKUP(D$62,DContriDES!$B$86:$ZZ$148,$A67,FALSE)</f>
        <v>0.38797573310470412</v>
      </c>
      <c r="E67" s="229"/>
      <c r="F67" s="229">
        <f ca="1">HLOOKUP(F$62,DContriDES!$B$195:$ZZ$235,$A30,FALSE)</f>
        <v>-1.2371835740042627</v>
      </c>
      <c r="G67" s="229">
        <f ca="1">HLOOKUP(G$62,DContriDES!$B$195:$ZZ$235,$A30,FALSE)</f>
        <v>-100</v>
      </c>
      <c r="H67" s="229"/>
      <c r="I67" s="247">
        <f t="shared" ca="1" si="4"/>
        <v>-4.840092411072445E-3</v>
      </c>
      <c r="J67" s="247">
        <f t="shared" ca="1" si="4"/>
        <v>-0.38797573310470412</v>
      </c>
      <c r="K67" s="248">
        <f t="shared" ca="1" si="5"/>
        <v>-0.38313564069363165</v>
      </c>
      <c r="L67" s="231"/>
      <c r="M67" s="284">
        <f ca="1">HLOOKUP(M$62,DContriORI!$B$85:$ZZ$148,$A67,FALSE)</f>
        <v>0.40334763794619927</v>
      </c>
      <c r="N67" s="284">
        <f ca="1">HLOOKUP(N$62,DContriORI!$B$85:$ZZ$148,$A67,FALSE)</f>
        <v>0.37498601503997669</v>
      </c>
      <c r="O67" s="284"/>
      <c r="P67" s="284">
        <f ca="1">HLOOKUP(P$62,DContriORI!$B$151:$ZZ$191,$A30,FALSE)</f>
        <v>-2.2685752361217624</v>
      </c>
      <c r="Q67" s="284">
        <f ca="1">HLOOKUP(Q$62,DContriORI!$B$151:$ZZ$191,$A30,FALSE)</f>
        <v>-100</v>
      </c>
      <c r="R67" s="231"/>
      <c r="S67" s="232">
        <f t="shared" ca="1" si="6"/>
        <v>-9.1502446299295409E-3</v>
      </c>
      <c r="T67" s="232">
        <f t="shared" ca="1" si="6"/>
        <v>-0.37498601503997669</v>
      </c>
      <c r="U67" s="232">
        <f t="shared" ca="1" si="7"/>
        <v>-0.36583577041004717</v>
      </c>
    </row>
    <row r="68" spans="1:21" x14ac:dyDescent="0.25">
      <c r="A68">
        <v>47</v>
      </c>
      <c r="B68" s="223" t="s">
        <v>17</v>
      </c>
      <c r="C68" s="224">
        <f ca="1">HLOOKUP(C$62,DContriDES!$B$86:$ZZ$148,$A68,FALSE)</f>
        <v>1.2461417973095334</v>
      </c>
      <c r="D68" s="224">
        <f ca="1">HLOOKUP(D$62,DContriDES!$B$86:$ZZ$148,$A68,FALSE)</f>
        <v>1.1822314732436823</v>
      </c>
      <c r="E68" s="224"/>
      <c r="F68" s="224">
        <f ca="1">HLOOKUP(F$62,DContriDES!$B$195:$ZZ$235,$A31,FALSE)</f>
        <v>-5.5192208735508785</v>
      </c>
      <c r="G68" s="224">
        <f ca="1">HLOOKUP(G$62,DContriDES!$B$195:$ZZ$235,$A31,FALSE)</f>
        <v>-100</v>
      </c>
      <c r="H68" s="224"/>
      <c r="I68" s="234">
        <f t="shared" ca="1" si="4"/>
        <v>-6.877731819114985E-2</v>
      </c>
      <c r="J68" s="234">
        <f t="shared" ca="1" si="4"/>
        <v>-1.1822314732436823</v>
      </c>
      <c r="K68" s="246">
        <f t="shared" ca="1" si="5"/>
        <v>-1.1134541550525325</v>
      </c>
      <c r="L68" s="226"/>
      <c r="M68" s="283">
        <f ca="1">HLOOKUP(M$62,DContriORI!$B$85:$ZZ$148,$A68,FALSE)</f>
        <v>1.2191568705147322</v>
      </c>
      <c r="N68" s="283">
        <f ca="1">HLOOKUP(N$62,DContriORI!$B$85:$ZZ$148,$A68,FALSE)</f>
        <v>1.2309678905076764</v>
      </c>
      <c r="O68" s="283"/>
      <c r="P68" s="283">
        <f ca="1">HLOOKUP(P$62,DContriORI!$B$151:$ZZ$191,$A31,FALSE)</f>
        <v>-7.1948509215192757</v>
      </c>
      <c r="Q68" s="283">
        <f ca="1">HLOOKUP(Q$62,DContriORI!$B$151:$ZZ$191,$A31,FALSE)</f>
        <v>-100</v>
      </c>
      <c r="R68" s="226"/>
      <c r="S68" s="227">
        <f t="shared" ca="1" si="6"/>
        <v>-8.7716519332994777E-2</v>
      </c>
      <c r="T68" s="227">
        <f t="shared" ca="1" si="6"/>
        <v>-1.2309678905076764</v>
      </c>
      <c r="U68" s="227">
        <f t="shared" ca="1" si="7"/>
        <v>-1.1432513711746817</v>
      </c>
    </row>
    <row r="69" spans="1:21" ht="30" x14ac:dyDescent="0.25">
      <c r="A69">
        <v>48</v>
      </c>
      <c r="B69" s="228" t="s">
        <v>51</v>
      </c>
      <c r="C69" s="229">
        <f ca="1">HLOOKUP(C$62,DContriDES!$B$86:$ZZ$148,$A69,FALSE)</f>
        <v>0.58575393350455973</v>
      </c>
      <c r="D69" s="229">
        <f ca="1">HLOOKUP(D$62,DContriDES!$B$86:$ZZ$148,$A69,FALSE)</f>
        <v>0.56097522617428552</v>
      </c>
      <c r="E69" s="229"/>
      <c r="F69" s="229">
        <f ca="1">HLOOKUP(F$62,DContriDES!$B$195:$ZZ$235,$A32,FALSE)</f>
        <v>-4.6244883402919896</v>
      </c>
      <c r="G69" s="229">
        <f ca="1">HLOOKUP(G$62,DContriDES!$B$195:$ZZ$235,$A32,FALSE)</f>
        <v>-100</v>
      </c>
      <c r="H69" s="229"/>
      <c r="I69" s="247">
        <f t="shared" ca="1" si="4"/>
        <v>-2.7088122357720058E-2</v>
      </c>
      <c r="J69" s="247">
        <f t="shared" ca="1" si="4"/>
        <v>-0.56097522617428552</v>
      </c>
      <c r="K69" s="248">
        <f t="shared" ca="1" si="5"/>
        <v>-0.53388710381656546</v>
      </c>
      <c r="L69" s="231"/>
      <c r="M69" s="284">
        <f ca="1">HLOOKUP(M$62,DContriORI!$B$85:$ZZ$148,$A69,FALSE)</f>
        <v>0.55506019011583541</v>
      </c>
      <c r="N69" s="284">
        <f ca="1">HLOOKUP(N$62,DContriORI!$B$85:$ZZ$148,$A69,FALSE)</f>
        <v>0.57998052535078204</v>
      </c>
      <c r="O69" s="284"/>
      <c r="P69" s="284">
        <f ca="1">HLOOKUP(P$62,DContriORI!$B$151:$ZZ$191,$A32,FALSE)</f>
        <v>-7.5362223232155401</v>
      </c>
      <c r="Q69" s="284">
        <f ca="1">HLOOKUP(Q$62,DContriORI!$B$151:$ZZ$191,$A32,FALSE)</f>
        <v>-100</v>
      </c>
      <c r="R69" s="231"/>
      <c r="S69" s="232">
        <f t="shared" ca="1" si="6"/>
        <v>-4.1830569954792202E-2</v>
      </c>
      <c r="T69" s="232">
        <f t="shared" ca="1" si="6"/>
        <v>-0.57998052535078204</v>
      </c>
      <c r="U69" s="232">
        <f t="shared" ca="1" si="7"/>
        <v>-0.53814995539598987</v>
      </c>
    </row>
    <row r="70" spans="1:21" x14ac:dyDescent="0.25">
      <c r="A70">
        <v>49</v>
      </c>
      <c r="B70" s="223" t="s">
        <v>19</v>
      </c>
      <c r="C70" s="224">
        <f ca="1">HLOOKUP(C$62,DContriDES!$B$86:$ZZ$148,$A70,FALSE)</f>
        <v>0.77428756191647274</v>
      </c>
      <c r="D70" s="224">
        <f ca="1">HLOOKUP(D$62,DContriDES!$B$86:$ZZ$148,$A70,FALSE)</f>
        <v>0.78545659729079897</v>
      </c>
      <c r="E70" s="224"/>
      <c r="F70" s="224">
        <f ca="1">HLOOKUP(F$62,DContriDES!$B$195:$ZZ$235,$A33,FALSE)</f>
        <v>1.0248748582968972</v>
      </c>
      <c r="G70" s="224">
        <f ca="1">HLOOKUP(G$62,DContriDES!$B$195:$ZZ$235,$A33,FALSE)</f>
        <v>-100</v>
      </c>
      <c r="H70" s="224"/>
      <c r="I70" s="234">
        <f t="shared" ca="1" si="4"/>
        <v>7.9354785530019508E-3</v>
      </c>
      <c r="J70" s="234">
        <f t="shared" ca="1" si="4"/>
        <v>-0.78545659729079897</v>
      </c>
      <c r="K70" s="246">
        <f t="shared" ca="1" si="5"/>
        <v>-0.79339207584380089</v>
      </c>
      <c r="L70" s="226"/>
      <c r="M70" s="283">
        <f ca="1">HLOOKUP(M$62,DContriORI!$B$85:$ZZ$148,$A70,FALSE)</f>
        <v>0.73667502763595372</v>
      </c>
      <c r="N70" s="283">
        <f ca="1">HLOOKUP(N$62,DContriORI!$B$85:$ZZ$148,$A70,FALSE)</f>
        <v>0.79113349396977894</v>
      </c>
      <c r="O70" s="283"/>
      <c r="P70" s="283">
        <f ca="1">HLOOKUP(P$62,DContriORI!$B$151:$ZZ$191,$A33,FALSE)</f>
        <v>-3.4304878384836002</v>
      </c>
      <c r="Q70" s="283">
        <f ca="1">HLOOKUP(Q$62,DContriORI!$B$151:$ZZ$191,$A33,FALSE)</f>
        <v>-100</v>
      </c>
      <c r="R70" s="226"/>
      <c r="S70" s="227">
        <f t="shared" ca="1" si="6"/>
        <v>-2.5271547232197093E-2</v>
      </c>
      <c r="T70" s="227">
        <f t="shared" ca="1" si="6"/>
        <v>-0.79113349396977894</v>
      </c>
      <c r="U70" s="227">
        <f t="shared" ca="1" si="7"/>
        <v>-0.7658619467375819</v>
      </c>
    </row>
    <row r="71" spans="1:21" x14ac:dyDescent="0.25">
      <c r="A71">
        <v>50</v>
      </c>
      <c r="B71" s="228" t="s">
        <v>20</v>
      </c>
      <c r="C71" s="229">
        <f ca="1">HLOOKUP(C$62,DContriDES!$B$86:$ZZ$148,$A71,FALSE)</f>
        <v>2.4650624083748736</v>
      </c>
      <c r="D71" s="229">
        <f ca="1">HLOOKUP(D$62,DContriDES!$B$86:$ZZ$148,$A71,FALSE)</f>
        <v>2.4495082688431644</v>
      </c>
      <c r="E71" s="229"/>
      <c r="F71" s="229">
        <f ca="1">HLOOKUP(F$62,DContriDES!$B$195:$ZZ$235,$A34,FALSE)</f>
        <v>-1.0400645881520916</v>
      </c>
      <c r="G71" s="229">
        <f ca="1">HLOOKUP(G$62,DContriDES!$B$195:$ZZ$235,$A34,FALSE)</f>
        <v>-100</v>
      </c>
      <c r="H71" s="229"/>
      <c r="I71" s="247">
        <f t="shared" ca="1" si="4"/>
        <v>-2.563824118535616E-2</v>
      </c>
      <c r="J71" s="247">
        <f t="shared" ca="1" si="4"/>
        <v>-2.4495082688431644</v>
      </c>
      <c r="K71" s="248">
        <f t="shared" ca="1" si="5"/>
        <v>-2.4238700276578085</v>
      </c>
      <c r="L71" s="231"/>
      <c r="M71" s="284">
        <f ca="1">HLOOKUP(M$62,DContriORI!$B$85:$ZZ$148,$A71,FALSE)</f>
        <v>2.4970395053854988</v>
      </c>
      <c r="N71" s="284">
        <f ca="1">HLOOKUP(N$62,DContriORI!$B$85:$ZZ$148,$A71,FALSE)</f>
        <v>2.6954771623778409</v>
      </c>
      <c r="O71" s="284"/>
      <c r="P71" s="284">
        <f ca="1">HLOOKUP(P$62,DContriORI!$B$151:$ZZ$191,$A34,FALSE)</f>
        <v>-2.7341314015023812</v>
      </c>
      <c r="Q71" s="284">
        <f ca="1">HLOOKUP(Q$62,DContriORI!$B$151:$ZZ$191,$A34,FALSE)</f>
        <v>-100</v>
      </c>
      <c r="R71" s="231"/>
      <c r="S71" s="232">
        <f t="shared" ca="1" si="6"/>
        <v>-6.8272341224664676E-2</v>
      </c>
      <c r="T71" s="232">
        <f t="shared" ca="1" si="6"/>
        <v>-2.6954771623778409</v>
      </c>
      <c r="U71" s="232">
        <f t="shared" ca="1" si="7"/>
        <v>-2.627204821153176</v>
      </c>
    </row>
    <row r="72" spans="1:21" x14ac:dyDescent="0.25">
      <c r="A72">
        <v>51</v>
      </c>
      <c r="B72" s="223" t="s">
        <v>21</v>
      </c>
      <c r="C72" s="224">
        <f ca="1">HLOOKUP(C$62,DContriDES!$B$86:$ZZ$148,$A72,FALSE)</f>
        <v>0.59649382019284891</v>
      </c>
      <c r="D72" s="224">
        <f ca="1">HLOOKUP(D$62,DContriDES!$B$86:$ZZ$148,$A72,FALSE)</f>
        <v>0.56800005162557965</v>
      </c>
      <c r="E72" s="224"/>
      <c r="F72" s="224">
        <f ca="1">HLOOKUP(F$62,DContriDES!$B$195:$ZZ$235,$A35,FALSE)</f>
        <v>-5.1688889733499082</v>
      </c>
      <c r="G72" s="224">
        <f ca="1">HLOOKUP(G$62,DContriDES!$B$195:$ZZ$235,$A35,FALSE)</f>
        <v>-100</v>
      </c>
      <c r="H72" s="224"/>
      <c r="I72" s="234">
        <f t="shared" ca="1" si="4"/>
        <v>-3.0832103298661796E-2</v>
      </c>
      <c r="J72" s="234">
        <f t="shared" ca="1" si="4"/>
        <v>-0.56800005162557965</v>
      </c>
      <c r="K72" s="246">
        <f t="shared" ca="1" si="5"/>
        <v>-0.53716794832691783</v>
      </c>
      <c r="L72" s="226"/>
      <c r="M72" s="283">
        <f ca="1">HLOOKUP(M$62,DContriORI!$B$85:$ZZ$148,$A72,FALSE)</f>
        <v>0.71223247602472184</v>
      </c>
      <c r="N72" s="283">
        <f ca="1">HLOOKUP(N$62,DContriORI!$B$85:$ZZ$148,$A72,FALSE)</f>
        <v>0.58941422185608139</v>
      </c>
      <c r="O72" s="283"/>
      <c r="P72" s="283">
        <f ca="1">HLOOKUP(P$62,DContriORI!$B$151:$ZZ$191,$A35,FALSE)</f>
        <v>-12.860795608365393</v>
      </c>
      <c r="Q72" s="283">
        <f ca="1">HLOOKUP(Q$62,DContriORI!$B$151:$ZZ$191,$A35,FALSE)</f>
        <v>-100</v>
      </c>
      <c r="R72" s="226"/>
      <c r="S72" s="227">
        <f t="shared" ca="1" si="6"/>
        <v>-9.1598762997939523E-2</v>
      </c>
      <c r="T72" s="227">
        <f t="shared" ca="1" si="6"/>
        <v>-0.58941422185608139</v>
      </c>
      <c r="U72" s="227">
        <f t="shared" ca="1" si="7"/>
        <v>-0.49781545885814188</v>
      </c>
    </row>
    <row r="73" spans="1:21" x14ac:dyDescent="0.25">
      <c r="A73">
        <v>52</v>
      </c>
      <c r="B73" s="228" t="s">
        <v>22</v>
      </c>
      <c r="C73" s="229">
        <f ca="1">HLOOKUP(C$62,DContriDES!$B$86:$ZZ$148,$A73,FALSE)</f>
        <v>7.4195043799034117</v>
      </c>
      <c r="D73" s="229">
        <f ca="1">HLOOKUP(D$62,DContriDES!$B$86:$ZZ$148,$A73,FALSE)</f>
        <v>7.2673800578516756</v>
      </c>
      <c r="E73" s="229"/>
      <c r="F73" s="229">
        <f ca="1">HLOOKUP(F$62,DContriDES!$B$195:$ZZ$235,$A36,FALSE)</f>
        <v>-2.453567814183188</v>
      </c>
      <c r="G73" s="229">
        <f ca="1">HLOOKUP(G$62,DContriDES!$B$195:$ZZ$235,$A36,FALSE)</f>
        <v>-100</v>
      </c>
      <c r="H73" s="229"/>
      <c r="I73" s="247">
        <f t="shared" ca="1" si="4"/>
        <v>-0.18204257143722202</v>
      </c>
      <c r="J73" s="247">
        <f t="shared" ca="1" si="4"/>
        <v>-7.2673800578516765</v>
      </c>
      <c r="K73" s="248">
        <f t="shared" ca="1" si="5"/>
        <v>-7.0853374864144545</v>
      </c>
      <c r="L73" s="231"/>
      <c r="M73" s="284">
        <f ca="1">HLOOKUP(M$62,DContriORI!$B$85:$ZZ$148,$A73,FALSE)</f>
        <v>5.7689148626289457</v>
      </c>
      <c r="N73" s="284">
        <f ca="1">HLOOKUP(N$62,DContriORI!$B$85:$ZZ$148,$A73,FALSE)</f>
        <v>5.6605294271275186</v>
      </c>
      <c r="O73" s="284"/>
      <c r="P73" s="284">
        <f ca="1">HLOOKUP(P$62,DContriORI!$B$151:$ZZ$191,$A36,FALSE)</f>
        <v>34.905335398729733</v>
      </c>
      <c r="Q73" s="284">
        <f ca="1">HLOOKUP(Q$62,DContriORI!$B$151:$ZZ$191,$A36,FALSE)</f>
        <v>-100</v>
      </c>
      <c r="R73" s="231"/>
      <c r="S73" s="232">
        <f t="shared" ca="1" si="6"/>
        <v>2.0136590816678019</v>
      </c>
      <c r="T73" s="232">
        <f t="shared" ca="1" si="6"/>
        <v>-5.6605294271275177</v>
      </c>
      <c r="U73" s="232">
        <f t="shared" ca="1" si="7"/>
        <v>-7.6741885087953197</v>
      </c>
    </row>
    <row r="74" spans="1:21" x14ac:dyDescent="0.25">
      <c r="A74">
        <v>53</v>
      </c>
      <c r="B74" s="223" t="s">
        <v>23</v>
      </c>
      <c r="C74" s="224">
        <f ca="1">HLOOKUP(C$62,DContriDES!$B$86:$ZZ$148,$A74,FALSE)</f>
        <v>8.9609093300619662</v>
      </c>
      <c r="D74" s="224">
        <f ca="1">HLOOKUP(D$62,DContriDES!$B$86:$ZZ$148,$A74,FALSE)</f>
        <v>8.8308304069970553</v>
      </c>
      <c r="E74" s="224"/>
      <c r="F74" s="224">
        <f ca="1">HLOOKUP(F$62,DContriDES!$B$195:$ZZ$235,$A37,FALSE)</f>
        <v>-1.8573289498215928</v>
      </c>
      <c r="G74" s="224">
        <f ca="1">HLOOKUP(G$62,DContriDES!$B$195:$ZZ$235,$A37,FALSE)</f>
        <v>-100</v>
      </c>
      <c r="H74" s="224"/>
      <c r="I74" s="234">
        <f t="shared" ca="1" si="4"/>
        <v>-0.16643356315450503</v>
      </c>
      <c r="J74" s="234">
        <f t="shared" ca="1" si="4"/>
        <v>-8.8308304069970553</v>
      </c>
      <c r="K74" s="246">
        <f t="shared" ca="1" si="5"/>
        <v>-8.6643968438425496</v>
      </c>
      <c r="L74" s="226"/>
      <c r="M74" s="283">
        <f ca="1">HLOOKUP(M$62,DContriORI!$B$85:$ZZ$148,$A74,FALSE)</f>
        <v>9.4155262011070651</v>
      </c>
      <c r="N74" s="283">
        <f ca="1">HLOOKUP(N$62,DContriORI!$B$85:$ZZ$148,$A74,FALSE)</f>
        <v>9.37716761931385</v>
      </c>
      <c r="O74" s="283"/>
      <c r="P74" s="283">
        <f ca="1">HLOOKUP(P$62,DContriORI!$B$151:$ZZ$191,$A37,FALSE)</f>
        <v>-4.2785964589933485</v>
      </c>
      <c r="Q74" s="283">
        <f ca="1">HLOOKUP(Q$62,DContriORI!$B$151:$ZZ$191,$A37,FALSE)</f>
        <v>-100</v>
      </c>
      <c r="R74" s="226"/>
      <c r="S74" s="227">
        <f t="shared" ca="1" si="6"/>
        <v>-0.40285237063615781</v>
      </c>
      <c r="T74" s="227">
        <f t="shared" ca="1" si="6"/>
        <v>-9.37716761931385</v>
      </c>
      <c r="U74" s="227">
        <f t="shared" ca="1" si="7"/>
        <v>-8.9743152486776925</v>
      </c>
    </row>
    <row r="75" spans="1:21" x14ac:dyDescent="0.25">
      <c r="A75">
        <v>54</v>
      </c>
      <c r="B75" s="228" t="s">
        <v>24</v>
      </c>
      <c r="C75" s="229">
        <f ca="1">HLOOKUP(C$62,DContriDES!$B$86:$ZZ$148,$A75,FALSE)</f>
        <v>3.9950176797682451</v>
      </c>
      <c r="D75" s="229">
        <f ca="1">HLOOKUP(D$62,DContriDES!$B$86:$ZZ$148,$A75,FALSE)</f>
        <v>3.9046033846052421</v>
      </c>
      <c r="E75" s="229"/>
      <c r="F75" s="229">
        <f ca="1">HLOOKUP(F$62,DContriDES!$B$195:$ZZ$235,$A38,FALSE)</f>
        <v>-2.6655379458945418</v>
      </c>
      <c r="G75" s="229">
        <f ca="1">HLOOKUP(G$62,DContriDES!$B$195:$ZZ$235,$A38,FALSE)</f>
        <v>-100</v>
      </c>
      <c r="H75" s="229"/>
      <c r="I75" s="247">
        <f t="shared" ca="1" si="4"/>
        <v>-0.10648871219941826</v>
      </c>
      <c r="J75" s="247">
        <f t="shared" ca="1" si="4"/>
        <v>-3.9046033846052421</v>
      </c>
      <c r="K75" s="248">
        <f t="shared" ca="1" si="5"/>
        <v>-3.7981146724058239</v>
      </c>
      <c r="L75" s="231"/>
      <c r="M75" s="284">
        <f ca="1">HLOOKUP(M$62,DContriORI!$B$85:$ZZ$148,$A75,FALSE)</f>
        <v>3.6465600093004062</v>
      </c>
      <c r="N75" s="284">
        <f ca="1">HLOOKUP(N$62,DContriORI!$B$85:$ZZ$148,$A75,FALSE)</f>
        <v>4.1102958621109993</v>
      </c>
      <c r="O75" s="284"/>
      <c r="P75" s="284">
        <f ca="1">HLOOKUP(P$62,DContriORI!$B$151:$ZZ$191,$A38,FALSE)</f>
        <v>-2.3916281870652369</v>
      </c>
      <c r="Q75" s="284">
        <f ca="1">HLOOKUP(Q$62,DContriORI!$B$151:$ZZ$191,$A38,FALSE)</f>
        <v>-100</v>
      </c>
      <c r="R75" s="231"/>
      <c r="S75" s="232">
        <f t="shared" ca="1" si="6"/>
        <v>-8.7212157040677238E-2</v>
      </c>
      <c r="T75" s="232">
        <f t="shared" ca="1" si="6"/>
        <v>-4.1102958621109993</v>
      </c>
      <c r="U75" s="232">
        <f t="shared" ca="1" si="7"/>
        <v>-4.0230837050703219</v>
      </c>
    </row>
    <row r="76" spans="1:21" x14ac:dyDescent="0.25">
      <c r="A76">
        <v>55</v>
      </c>
      <c r="B76" s="223" t="s">
        <v>25</v>
      </c>
      <c r="C76" s="224">
        <f ca="1">HLOOKUP(C$62,DContriDES!$B$86:$ZZ$148,$A76,FALSE)</f>
        <v>3.8265233265299696</v>
      </c>
      <c r="D76" s="224">
        <f ca="1">HLOOKUP(D$62,DContriDES!$B$86:$ZZ$148,$A76,FALSE)</f>
        <v>3.8210351373450644</v>
      </c>
      <c r="E76" s="224"/>
      <c r="F76" s="224">
        <f ca="1">HLOOKUP(F$62,DContriDES!$B$195:$ZZ$235,$A39,FALSE)</f>
        <v>-0.55451311307625417</v>
      </c>
      <c r="G76" s="224">
        <f ca="1">HLOOKUP(G$62,DContriDES!$B$195:$ZZ$235,$A39,FALSE)</f>
        <v>-100</v>
      </c>
      <c r="H76" s="224"/>
      <c r="I76" s="234">
        <f t="shared" ca="1" si="4"/>
        <v>-2.1218573620530371E-2</v>
      </c>
      <c r="J76" s="234">
        <f t="shared" ca="1" si="4"/>
        <v>-3.8210351373450648</v>
      </c>
      <c r="K76" s="246">
        <f t="shared" ca="1" si="5"/>
        <v>-3.7998165637245345</v>
      </c>
      <c r="L76" s="226"/>
      <c r="M76" s="283">
        <f ca="1">HLOOKUP(M$62,DContriORI!$B$85:$ZZ$148,$A76,FALSE)</f>
        <v>3.9036219613174321</v>
      </c>
      <c r="N76" s="283">
        <f ca="1">HLOOKUP(N$62,DContriORI!$B$85:$ZZ$148,$A76,FALSE)</f>
        <v>3.8587799151540287</v>
      </c>
      <c r="O76" s="283"/>
      <c r="P76" s="283">
        <f ca="1">HLOOKUP(P$62,DContriORI!$B$151:$ZZ$191,$A39,FALSE)</f>
        <v>1.0038545296153814</v>
      </c>
      <c r="Q76" s="283">
        <f ca="1">HLOOKUP(Q$62,DContriORI!$B$151:$ZZ$191,$A39,FALSE)</f>
        <v>-100</v>
      </c>
      <c r="R76" s="226"/>
      <c r="S76" s="227">
        <f t="shared" ca="1" si="6"/>
        <v>3.9186685877745833E-2</v>
      </c>
      <c r="T76" s="227">
        <f t="shared" ca="1" si="6"/>
        <v>-3.8587799151540287</v>
      </c>
      <c r="U76" s="227">
        <f t="shared" ca="1" si="7"/>
        <v>-3.8979666010317744</v>
      </c>
    </row>
    <row r="77" spans="1:21" x14ac:dyDescent="0.25">
      <c r="A77">
        <v>56</v>
      </c>
      <c r="B77" s="228" t="s">
        <v>26</v>
      </c>
      <c r="C77" s="229">
        <f ca="1">HLOOKUP(C$62,DContriDES!$B$86:$ZZ$148,$A77,FALSE)</f>
        <v>5.8486267650871859</v>
      </c>
      <c r="D77" s="229">
        <f ca="1">HLOOKUP(D$62,DContriDES!$B$86:$ZZ$148,$A77,FALSE)</f>
        <v>6.3190102085735926</v>
      </c>
      <c r="E77" s="229"/>
      <c r="F77" s="229">
        <f ca="1">HLOOKUP(F$62,DContriDES!$B$195:$ZZ$235,$A40,FALSE)</f>
        <v>7.5978421565586132</v>
      </c>
      <c r="G77" s="229">
        <f ca="1">HLOOKUP(G$62,DContriDES!$B$195:$ZZ$235,$A40,FALSE)</f>
        <v>-100</v>
      </c>
      <c r="H77" s="229"/>
      <c r="I77" s="247">
        <f t="shared" ca="1" si="4"/>
        <v>0.44436942993756451</v>
      </c>
      <c r="J77" s="247">
        <f t="shared" ca="1" si="4"/>
        <v>-6.3190102085735926</v>
      </c>
      <c r="K77" s="248">
        <f t="shared" ca="1" si="5"/>
        <v>-6.7633796385111573</v>
      </c>
      <c r="L77" s="231"/>
      <c r="M77" s="284">
        <f ca="1">HLOOKUP(M$62,DContriORI!$B$85:$ZZ$148,$A77,FALSE)</f>
        <v>6.5585092609647306</v>
      </c>
      <c r="N77" s="284">
        <f ca="1">HLOOKUP(N$62,DContriORI!$B$85:$ZZ$148,$A77,FALSE)</f>
        <v>6.8541051754080335</v>
      </c>
      <c r="O77" s="284"/>
      <c r="P77" s="284">
        <f ca="1">HLOOKUP(P$62,DContriORI!$B$151:$ZZ$191,$A40,FALSE)</f>
        <v>0.46660044671168066</v>
      </c>
      <c r="Q77" s="284">
        <f ca="1">HLOOKUP(Q$62,DContriORI!$B$151:$ZZ$191,$A40,FALSE)</f>
        <v>-100</v>
      </c>
      <c r="R77" s="231"/>
      <c r="S77" s="232">
        <f t="shared" ca="1" si="6"/>
        <v>3.060203350928838E-2</v>
      </c>
      <c r="T77" s="232">
        <f t="shared" ca="1" si="6"/>
        <v>-6.8541051754080335</v>
      </c>
      <c r="U77" s="232">
        <f t="shared" ca="1" si="7"/>
        <v>-6.8847072089173222</v>
      </c>
    </row>
    <row r="78" spans="1:21" x14ac:dyDescent="0.25">
      <c r="A78">
        <v>57</v>
      </c>
      <c r="B78" s="223" t="s">
        <v>27</v>
      </c>
      <c r="C78" s="224">
        <f ca="1">HLOOKUP(C$62,DContriDES!$B$86:$ZZ$148,$A78,FALSE)</f>
        <v>3.9096489445198466</v>
      </c>
      <c r="D78" s="224">
        <f ca="1">HLOOKUP(D$62,DContriDES!$B$86:$ZZ$148,$A78,FALSE)</f>
        <v>3.8785151325037375</v>
      </c>
      <c r="E78" s="224"/>
      <c r="F78" s="224">
        <f ca="1">HLOOKUP(F$62,DContriDES!$B$195:$ZZ$235,$A41,FALSE)</f>
        <v>-1.2047329559927675</v>
      </c>
      <c r="G78" s="224">
        <f ca="1">HLOOKUP(G$62,DContriDES!$B$195:$ZZ$235,$A41,FALSE)</f>
        <v>-100</v>
      </c>
      <c r="H78" s="224"/>
      <c r="I78" s="234">
        <f t="shared" ca="1" si="4"/>
        <v>-4.7100829298253988E-2</v>
      </c>
      <c r="J78" s="234">
        <f t="shared" ca="1" si="4"/>
        <v>-3.8785151325037375</v>
      </c>
      <c r="K78" s="246">
        <f t="shared" ca="1" si="5"/>
        <v>-3.8314143032054835</v>
      </c>
      <c r="L78" s="226"/>
      <c r="M78" s="283">
        <f ca="1">HLOOKUP(M$62,DContriORI!$B$85:$ZZ$148,$A78,FALSE)</f>
        <v>3.7863399332005492</v>
      </c>
      <c r="N78" s="283">
        <f ca="1">HLOOKUP(N$62,DContriORI!$B$85:$ZZ$148,$A78,FALSE)</f>
        <v>4.0929658827889677</v>
      </c>
      <c r="O78" s="283"/>
      <c r="P78" s="283">
        <f ca="1">HLOOKUP(P$62,DContriORI!$B$151:$ZZ$191,$A41,FALSE)</f>
        <v>-2.0758560384296771</v>
      </c>
      <c r="Q78" s="283">
        <f ca="1">HLOOKUP(Q$62,DContriORI!$B$151:$ZZ$191,$A41,FALSE)</f>
        <v>-100</v>
      </c>
      <c r="R78" s="226"/>
      <c r="S78" s="227">
        <f t="shared" ca="1" si="6"/>
        <v>-7.8598966138817797E-2</v>
      </c>
      <c r="T78" s="227">
        <f t="shared" ca="1" si="6"/>
        <v>-4.0929658827889677</v>
      </c>
      <c r="U78" s="227">
        <f t="shared" ca="1" si="7"/>
        <v>-4.0143669166501494</v>
      </c>
    </row>
    <row r="79" spans="1:21" x14ac:dyDescent="0.25">
      <c r="A79">
        <v>58</v>
      </c>
      <c r="B79" s="228" t="s">
        <v>28</v>
      </c>
      <c r="C79" s="229">
        <f ca="1">HLOOKUP(C$62,DContriDES!$B$86:$ZZ$148,$A79,FALSE)</f>
        <v>5.089035820878629</v>
      </c>
      <c r="D79" s="229">
        <f ca="1">HLOOKUP(D$62,DContriDES!$B$86:$ZZ$148,$A79,FALSE)</f>
        <v>5.3804045629547925</v>
      </c>
      <c r="E79" s="229"/>
      <c r="F79" s="229">
        <f ca="1">HLOOKUP(F$62,DContriDES!$B$195:$ZZ$235,$A42,FALSE)</f>
        <v>5.2901723764903608</v>
      </c>
      <c r="G79" s="229">
        <f ca="1">HLOOKUP(G$62,DContriDES!$B$195:$ZZ$235,$A42,FALSE)</f>
        <v>-100</v>
      </c>
      <c r="H79" s="229"/>
      <c r="I79" s="247">
        <f t="shared" ca="1" si="4"/>
        <v>0.26921876722582072</v>
      </c>
      <c r="J79" s="247">
        <f t="shared" ca="1" si="4"/>
        <v>-5.3804045629547916</v>
      </c>
      <c r="K79" s="248">
        <f t="shared" ca="1" si="5"/>
        <v>-5.6496233301806127</v>
      </c>
      <c r="L79" s="231"/>
      <c r="M79" s="284">
        <f ca="1">HLOOKUP(M$62,DContriORI!$B$85:$ZZ$148,$A79,FALSE)</f>
        <v>4.8929600603229106</v>
      </c>
      <c r="N79" s="284">
        <f ca="1">HLOOKUP(N$62,DContriORI!$B$85:$ZZ$148,$A79,FALSE)</f>
        <v>5.2172740297491025</v>
      </c>
      <c r="O79" s="284"/>
      <c r="P79" s="284">
        <f ca="1">HLOOKUP(P$62,DContriORI!$B$151:$ZZ$191,$A42,FALSE)</f>
        <v>4.4260829414580343</v>
      </c>
      <c r="Q79" s="284">
        <f ca="1">HLOOKUP(Q$62,DContriORI!$B$151:$ZZ$191,$A42,FALSE)</f>
        <v>-100</v>
      </c>
      <c r="R79" s="231"/>
      <c r="S79" s="232">
        <f t="shared" ca="1" si="6"/>
        <v>0.2165664705623071</v>
      </c>
      <c r="T79" s="232">
        <f t="shared" ca="1" si="6"/>
        <v>-5.2172740297491025</v>
      </c>
      <c r="U79" s="232">
        <f t="shared" ca="1" si="7"/>
        <v>-5.4338405003114092</v>
      </c>
    </row>
    <row r="80" spans="1:21" ht="30" x14ac:dyDescent="0.25">
      <c r="A80">
        <v>59</v>
      </c>
      <c r="B80" s="223" t="s">
        <v>52</v>
      </c>
      <c r="C80" s="224">
        <f ca="1">HLOOKUP(C$62,DContriDES!$B$86:$ZZ$148,$A80,FALSE)</f>
        <v>12.249906241151267</v>
      </c>
      <c r="D80" s="224">
        <f ca="1">HLOOKUP(D$62,DContriDES!$B$86:$ZZ$148,$A80,FALSE)</f>
        <v>12.562121115042835</v>
      </c>
      <c r="E80" s="224"/>
      <c r="F80" s="224">
        <f ca="1">HLOOKUP(F$62,DContriDES!$B$195:$ZZ$235,$A43,FALSE)</f>
        <v>2.1265412392509973</v>
      </c>
      <c r="G80" s="224">
        <f ca="1">HLOOKUP(G$62,DContriDES!$B$195:$ZZ$235,$A43,FALSE)</f>
        <v>-100</v>
      </c>
      <c r="H80" s="224"/>
      <c r="I80" s="234">
        <f t="shared" ca="1" si="4"/>
        <v>0.26049930798766341</v>
      </c>
      <c r="J80" s="234">
        <f t="shared" ca="1" si="4"/>
        <v>-12.562121115042835</v>
      </c>
      <c r="K80" s="246">
        <f t="shared" ca="1" si="5"/>
        <v>-12.822620423030498</v>
      </c>
      <c r="L80" s="226"/>
      <c r="M80" s="283">
        <f ca="1">HLOOKUP(M$62,DContriORI!$B$85:$ZZ$148,$A80,FALSE)</f>
        <v>11.387040924980125</v>
      </c>
      <c r="N80" s="283">
        <f ca="1">HLOOKUP(N$62,DContriORI!$B$85:$ZZ$148,$A80,FALSE)</f>
        <v>11.549666343093584</v>
      </c>
      <c r="O80" s="283"/>
      <c r="P80" s="283">
        <f ca="1">HLOOKUP(P$62,DContriORI!$B$151:$ZZ$191,$A43,FALSE)</f>
        <v>8.4654221473937241</v>
      </c>
      <c r="Q80" s="283">
        <f ca="1">HLOOKUP(Q$62,DContriORI!$B$151:$ZZ$191,$A43,FALSE)</f>
        <v>-100</v>
      </c>
      <c r="R80" s="226"/>
      <c r="S80" s="227">
        <f ca="1">+P80*M80/100</f>
        <v>0.96396108439605466</v>
      </c>
      <c r="T80" s="227">
        <f ca="1">+Q80*N80/100</f>
        <v>-11.549666343093584</v>
      </c>
      <c r="U80" s="227">
        <f ca="1">+T80-S80</f>
        <v>-12.513627427489638</v>
      </c>
    </row>
    <row r="81" spans="1:21" x14ac:dyDescent="0.25">
      <c r="A81">
        <v>60</v>
      </c>
      <c r="B81" s="228" t="s">
        <v>53</v>
      </c>
      <c r="C81" s="229">
        <f ca="1">HLOOKUP(C$62,DContriDES!$B$86:$ZZ$148,$A81,FALSE)</f>
        <v>5.3239781980948964</v>
      </c>
      <c r="D81" s="229">
        <f ca="1">HLOOKUP(D$62,DContriDES!$B$86:$ZZ$148,$A81,FALSE)</f>
        <v>5.2768608903702612</v>
      </c>
      <c r="E81" s="229"/>
      <c r="F81" s="229">
        <f ca="1">HLOOKUP(F$62,DContriDES!$B$195:$ZZ$235,$A44,FALSE)</f>
        <v>-1.2930371398779954</v>
      </c>
      <c r="G81" s="229">
        <f ca="1">HLOOKUP(G$62,DContriDES!$B$195:$ZZ$235,$A44,FALSE)</f>
        <v>-100</v>
      </c>
      <c r="H81" s="229"/>
      <c r="I81" s="247">
        <f t="shared" ca="1" si="4"/>
        <v>-6.8841015420374282E-2</v>
      </c>
      <c r="J81" s="247">
        <f t="shared" ca="1" si="4"/>
        <v>-5.2768608903702612</v>
      </c>
      <c r="K81" s="248">
        <f t="shared" ca="1" si="5"/>
        <v>-5.2080198749498869</v>
      </c>
      <c r="L81" s="231"/>
      <c r="M81" s="284">
        <f ca="1">HLOOKUP(M$62,DContriORI!$B$85:$ZZ$148,$A81,FALSE)</f>
        <v>5.2316685619297658</v>
      </c>
      <c r="N81" s="284">
        <f ca="1">HLOOKUP(N$62,DContriORI!$B$85:$ZZ$148,$A81,FALSE)</f>
        <v>5.3392336069289277</v>
      </c>
      <c r="O81" s="284"/>
      <c r="P81" s="284">
        <f ca="1">HLOOKUP(P$62,DContriORI!$B$151:$ZZ$191,$A44,FALSE)</f>
        <v>-1.5843611542954932</v>
      </c>
      <c r="Q81" s="284">
        <f ca="1">HLOOKUP(Q$62,DContriORI!$B$151:$ZZ$191,$A44,FALSE)</f>
        <v>-100</v>
      </c>
      <c r="R81" s="231"/>
      <c r="S81" s="232">
        <f t="shared" ca="1" si="6"/>
        <v>-8.288852441670487E-2</v>
      </c>
      <c r="T81" s="232">
        <f t="shared" ca="1" si="6"/>
        <v>-5.3392336069289277</v>
      </c>
      <c r="U81" s="232">
        <f t="shared" ca="1" si="7"/>
        <v>-5.2563450825122224</v>
      </c>
    </row>
    <row r="82" spans="1:21" hidden="1" x14ac:dyDescent="0.25">
      <c r="A82">
        <v>62</v>
      </c>
      <c r="B82" s="249" t="s">
        <v>31</v>
      </c>
      <c r="C82" s="250"/>
      <c r="D82" s="250"/>
      <c r="E82" s="250"/>
      <c r="F82" s="250"/>
      <c r="G82" s="250"/>
      <c r="H82" s="250"/>
      <c r="I82" s="251"/>
      <c r="J82" s="251"/>
      <c r="K82" s="252"/>
      <c r="L82" s="253"/>
      <c r="M82" s="287"/>
      <c r="N82" s="287"/>
      <c r="O82" s="287"/>
      <c r="P82" s="287"/>
      <c r="Q82" s="287"/>
      <c r="R82" s="253"/>
      <c r="S82" s="254"/>
      <c r="T82" s="254"/>
      <c r="U82" s="254"/>
    </row>
    <row r="83" spans="1:21" x14ac:dyDescent="0.25">
      <c r="A83">
        <v>62</v>
      </c>
      <c r="B83" s="223" t="s">
        <v>32</v>
      </c>
      <c r="C83" s="224">
        <f ca="1">HLOOKUP(C$62,DContriDES!$B$86:$ZZ$148,$A83,FALSE)</f>
        <v>1.1608409037996485</v>
      </c>
      <c r="D83" s="224">
        <f ca="1">HLOOKUP(D$62,DContriDES!$B$86:$ZZ$148,$A83,FALSE)</f>
        <v>1.1438119323972349</v>
      </c>
      <c r="E83" s="224"/>
      <c r="F83" s="224">
        <f ca="1">HLOOKUP(F$62,DContriDES!$B$195:$ZZ$235,$A46,FALSE)</f>
        <v>-1.8725908454710947</v>
      </c>
      <c r="G83" s="224">
        <f ca="1">HLOOKUP(G$62,DContriDES!$B$195:$ZZ$235,$A46,FALSE)</f>
        <v>-100</v>
      </c>
      <c r="H83" s="224"/>
      <c r="I83" s="234">
        <f t="shared" ca="1" si="4"/>
        <v>-2.1737800495036135E-2</v>
      </c>
      <c r="J83" s="234">
        <f t="shared" ca="1" si="4"/>
        <v>-1.1438119323972349</v>
      </c>
      <c r="K83" s="246">
        <f t="shared" ca="1" si="5"/>
        <v>-1.1220741319021987</v>
      </c>
      <c r="L83" s="226"/>
      <c r="M83" s="283">
        <f ca="1">HLOOKUP(M$62,DContriORI!$B$85:$ZZ$148,$A83,FALSE)</f>
        <v>1.2786284710947406</v>
      </c>
      <c r="N83" s="283">
        <f ca="1">HLOOKUP(N$62,DContriORI!$B$85:$ZZ$148,$A83,FALSE)</f>
        <v>1.178119830127585</v>
      </c>
      <c r="O83" s="283"/>
      <c r="P83" s="283">
        <f ca="1">HLOOKUP(P$62,DContriORI!$B$151:$ZZ$191,$A46,FALSE)</f>
        <v>-5.1637157049431863</v>
      </c>
      <c r="Q83" s="283">
        <f ca="1">HLOOKUP(Q$62,DContriORI!$B$151:$ZZ$191,$A46,FALSE)</f>
        <v>-100</v>
      </c>
      <c r="R83" s="226"/>
      <c r="S83" s="227">
        <f ca="1">+P83*M83/100</f>
        <v>-6.6024739169794067E-2</v>
      </c>
      <c r="T83" s="227">
        <f ca="1">+Q83*N83/100</f>
        <v>-1.178119830127585</v>
      </c>
      <c r="U83" s="227">
        <f ca="1">+T83-S83</f>
        <v>-1.1120950909577909</v>
      </c>
    </row>
    <row r="84" spans="1:21" x14ac:dyDescent="0.25">
      <c r="A84">
        <v>63</v>
      </c>
      <c r="B84" s="255" t="s">
        <v>33</v>
      </c>
      <c r="C84" s="229">
        <f ca="1">HLOOKUP(C$62,DContriDES!$B$86:$ZZ$148,$A84,FALSE)</f>
        <v>4.4034462971934651</v>
      </c>
      <c r="D84" s="229">
        <f ca="1">HLOOKUP(D$62,DContriDES!$B$86:$ZZ$148,$A84,FALSE)</f>
        <v>4.402645572690508</v>
      </c>
      <c r="E84" s="229"/>
      <c r="F84" s="229">
        <f ca="1">HLOOKUP(F$62,DContriDES!$B$195:$ZZ$235,$A47,FALSE)</f>
        <v>-0.42978779418490376</v>
      </c>
      <c r="G84" s="229">
        <f ca="1">HLOOKUP(G$62,DContriDES!$B$195:$ZZ$235,$A47,FALSE)</f>
        <v>-100</v>
      </c>
      <c r="H84" s="229"/>
      <c r="I84" s="247">
        <f t="shared" ca="1" si="4"/>
        <v>-1.8925474708824615E-2</v>
      </c>
      <c r="J84" s="247">
        <f t="shared" ca="1" si="4"/>
        <v>-4.402645572690508</v>
      </c>
      <c r="K84" s="248">
        <f t="shared" ca="1" si="5"/>
        <v>-4.3837200979816835</v>
      </c>
      <c r="L84" s="247"/>
      <c r="M84" s="288">
        <f ca="1">HLOOKUP(M$62,DContriORI!$B$85:$ZZ$148,$A84,FALSE)</f>
        <v>4.8103193990546957</v>
      </c>
      <c r="N84" s="288">
        <f ca="1">HLOOKUP(N$62,DContriORI!$B$85:$ZZ$148,$A84,FALSE)</f>
        <v>4.1841869205289006</v>
      </c>
      <c r="O84" s="288"/>
      <c r="P84" s="288">
        <f ca="1">HLOOKUP(P$62,DContriORI!$B$151:$ZZ$191,$A47,FALSE)</f>
        <v>-3.8327200448659084</v>
      </c>
      <c r="Q84" s="288">
        <f ca="1">HLOOKUP(Q$62,DContriORI!$B$151:$ZZ$191,$A47,FALSE)</f>
        <v>-100</v>
      </c>
      <c r="R84" s="247"/>
      <c r="S84" s="229">
        <f t="shared" ca="1" si="6"/>
        <v>-0.18436607582964265</v>
      </c>
      <c r="T84" s="229">
        <f t="shared" ca="1" si="6"/>
        <v>-4.1841869205289006</v>
      </c>
      <c r="U84" s="229">
        <f t="shared" ca="1" si="7"/>
        <v>-3.9998208446992578</v>
      </c>
    </row>
    <row r="85" spans="1:21" x14ac:dyDescent="0.25">
      <c r="B85" s="233" t="s">
        <v>74</v>
      </c>
      <c r="C85" s="224"/>
      <c r="D85" s="224"/>
      <c r="E85" s="224"/>
      <c r="F85" s="224"/>
      <c r="G85" s="224"/>
      <c r="H85" s="224"/>
      <c r="I85" s="234">
        <f ca="1">I63-I86</f>
        <v>-0.27302983823176397</v>
      </c>
      <c r="J85" s="234">
        <f ca="1">J63-J86</f>
        <v>0</v>
      </c>
      <c r="K85" s="256">
        <f ca="1">K63-K86</f>
        <v>0.27302983823176419</v>
      </c>
      <c r="L85" s="234"/>
      <c r="M85" s="285"/>
      <c r="N85" s="285"/>
      <c r="O85" s="285"/>
      <c r="P85" s="285"/>
      <c r="Q85" s="285"/>
      <c r="R85" s="234"/>
      <c r="S85" s="224">
        <f ca="1">S63-S86</f>
        <v>2.626069139921583E-9</v>
      </c>
      <c r="T85" s="224">
        <f ca="1">T63-T86</f>
        <v>1.1444143410699326E-9</v>
      </c>
      <c r="U85" s="224">
        <f ca="1">U63-U86</f>
        <v>-1.4816947668805369E-9</v>
      </c>
    </row>
    <row r="86" spans="1:21" ht="15.75" thickBot="1" x14ac:dyDescent="0.3">
      <c r="B86" s="216" t="s">
        <v>79</v>
      </c>
      <c r="C86" s="202"/>
      <c r="D86" s="202"/>
      <c r="E86" s="202"/>
      <c r="F86" s="202"/>
      <c r="G86" s="202"/>
      <c r="H86" s="202"/>
      <c r="I86" s="204">
        <f ca="1">SUM(I64:I84)</f>
        <v>-0.41167861247551252</v>
      </c>
      <c r="J86" s="204">
        <f ca="1">SUM(J64:J84)</f>
        <v>-100.00000000000001</v>
      </c>
      <c r="K86" s="257">
        <f ca="1">SUM(K64:K84)</f>
        <v>-99.588321387524488</v>
      </c>
      <c r="L86" s="204"/>
      <c r="M86" s="277"/>
      <c r="N86" s="277"/>
      <c r="O86" s="277"/>
      <c r="P86" s="277"/>
      <c r="Q86" s="277"/>
      <c r="R86" s="204"/>
      <c r="S86" s="202">
        <f ca="1">SUM(S64:S84)</f>
        <v>2.2298970832037499</v>
      </c>
      <c r="T86" s="202">
        <f ca="1">SUM(T64:T84)</f>
        <v>-100.00000000114441</v>
      </c>
      <c r="U86" s="202">
        <f ca="1">SUM(U64:U84)</f>
        <v>-102.22989708434812</v>
      </c>
    </row>
    <row r="87" spans="1:21" ht="15.75" thickTop="1" x14ac:dyDescent="0.25">
      <c r="B87" s="240" t="s">
        <v>60</v>
      </c>
    </row>
    <row r="95" spans="1:21" ht="18.75" x14ac:dyDescent="0.3">
      <c r="U95" s="258"/>
    </row>
  </sheetData>
  <mergeCells count="18">
    <mergeCell ref="B58:U58"/>
    <mergeCell ref="C60:K60"/>
    <mergeCell ref="M60:U60"/>
    <mergeCell ref="C61:D61"/>
    <mergeCell ref="F61:G61"/>
    <mergeCell ref="I61:J61"/>
    <mergeCell ref="M61:N61"/>
    <mergeCell ref="P61:Q61"/>
    <mergeCell ref="S61:T61"/>
    <mergeCell ref="B1:U1"/>
    <mergeCell ref="C3:K3"/>
    <mergeCell ref="M3:U3"/>
    <mergeCell ref="C4:D4"/>
    <mergeCell ref="F4:G4"/>
    <mergeCell ref="I4:J4"/>
    <mergeCell ref="M4:N4"/>
    <mergeCell ref="P4:Q4"/>
    <mergeCell ref="S4:T4"/>
  </mergeCells>
  <pageMargins left="0.7" right="0.7" top="0.75" bottom="0.75" header="0.3" footer="0.3"/>
  <pageSetup scale="45" orientation="landscape" r:id="rId1"/>
  <rowBreaks count="1" manualBreakCount="1">
    <brk id="54" min="1" max="20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1">
    <tabColor rgb="FF92D050"/>
  </sheetPr>
  <dimension ref="A1:V95"/>
  <sheetViews>
    <sheetView view="pageBreakPreview" zoomScale="85" zoomScaleNormal="55" zoomScaleSheetLayoutView="85" workbookViewId="0">
      <selection activeCell="W28" sqref="W28"/>
    </sheetView>
  </sheetViews>
  <sheetFormatPr baseColWidth="10" defaultColWidth="11.42578125" defaultRowHeight="15" x14ac:dyDescent="0.25"/>
  <cols>
    <col min="1" max="1" width="11.42578125" style="161"/>
    <col min="2" max="2" width="70.85546875" style="191" bestFit="1" customWidth="1"/>
    <col min="3" max="4" width="12.7109375" style="161" customWidth="1"/>
    <col min="5" max="5" width="3.140625" style="161" customWidth="1"/>
    <col min="6" max="7" width="12.7109375" style="161" customWidth="1"/>
    <col min="8" max="8" width="2.7109375" style="161" customWidth="1"/>
    <col min="9" max="11" width="12.7109375" style="161" customWidth="1"/>
    <col min="12" max="12" width="3.140625" style="161" customWidth="1"/>
    <col min="13" max="13" width="12.7109375" style="161" customWidth="1"/>
    <col min="14" max="14" width="13.7109375" style="161" customWidth="1"/>
    <col min="15" max="15" width="3.7109375" style="161" customWidth="1"/>
    <col min="16" max="16" width="11" style="161" customWidth="1"/>
    <col min="17" max="17" width="11.28515625" style="161" customWidth="1"/>
    <col min="18" max="18" width="2.7109375" style="161" customWidth="1"/>
    <col min="19" max="19" width="11.28515625" style="161" customWidth="1"/>
    <col min="20" max="22" width="12.7109375" style="161" customWidth="1"/>
    <col min="23" max="16384" width="11.42578125" style="161"/>
  </cols>
  <sheetData>
    <row r="1" spans="1:22" ht="26.25" x14ac:dyDescent="0.4">
      <c r="B1" s="553" t="str">
        <f>CONCATENATE("Contribuciones al Crecimiento de la Actividad Industrial: ",Actualización!$D$10," vs ",VLOOKUP(Actualización!$D$10,Actualización!$J$6:$L$18,2,FALSE))</f>
        <v>Contribuciones al Crecimiento de la Actividad Industrial: 2025-IV vs 2025-III</v>
      </c>
      <c r="C1" s="553"/>
      <c r="D1" s="553"/>
      <c r="E1" s="553"/>
      <c r="F1" s="553"/>
      <c r="G1" s="553"/>
      <c r="H1" s="553"/>
      <c r="I1" s="553"/>
      <c r="J1" s="553"/>
      <c r="K1" s="553"/>
      <c r="L1" s="553"/>
      <c r="M1" s="553"/>
      <c r="N1" s="553"/>
      <c r="O1" s="553"/>
      <c r="P1" s="553"/>
      <c r="Q1" s="553"/>
      <c r="R1" s="553"/>
      <c r="S1" s="553"/>
      <c r="T1" s="553"/>
      <c r="U1" s="553"/>
    </row>
    <row r="2" spans="1:22" ht="8.25" customHeight="1" x14ac:dyDescent="0.25">
      <c r="B2" s="161"/>
    </row>
    <row r="3" spans="1:22" s="163" customFormat="1" ht="15" customHeight="1" x14ac:dyDescent="0.25">
      <c r="B3" s="162"/>
      <c r="C3" s="554" t="s">
        <v>57</v>
      </c>
      <c r="D3" s="554"/>
      <c r="E3" s="554"/>
      <c r="F3" s="554"/>
      <c r="G3" s="554"/>
      <c r="H3" s="554"/>
      <c r="I3" s="554"/>
      <c r="J3" s="554"/>
      <c r="K3" s="555"/>
      <c r="L3" s="162"/>
      <c r="M3" s="556" t="s">
        <v>56</v>
      </c>
      <c r="N3" s="556"/>
      <c r="O3" s="556"/>
      <c r="P3" s="556"/>
      <c r="Q3" s="556"/>
      <c r="R3" s="556"/>
      <c r="S3" s="556"/>
      <c r="T3" s="556"/>
      <c r="U3" s="556"/>
    </row>
    <row r="4" spans="1:22" s="171" customFormat="1" ht="31.5" customHeight="1" x14ac:dyDescent="0.25">
      <c r="B4" s="164"/>
      <c r="C4" s="557" t="s">
        <v>41</v>
      </c>
      <c r="D4" s="557"/>
      <c r="E4" s="165"/>
      <c r="F4" s="558" t="s">
        <v>54</v>
      </c>
      <c r="G4" s="558"/>
      <c r="H4" s="165"/>
      <c r="I4" s="557" t="s">
        <v>55</v>
      </c>
      <c r="J4" s="557"/>
      <c r="K4" s="166" t="s">
        <v>152</v>
      </c>
      <c r="L4" s="167"/>
      <c r="M4" s="559" t="s">
        <v>41</v>
      </c>
      <c r="N4" s="559"/>
      <c r="O4" s="168"/>
      <c r="P4" s="560" t="s">
        <v>54</v>
      </c>
      <c r="Q4" s="560"/>
      <c r="R4" s="168"/>
      <c r="S4" s="559" t="s">
        <v>55</v>
      </c>
      <c r="T4" s="559"/>
      <c r="U4" s="169" t="s">
        <v>152</v>
      </c>
      <c r="V4" s="170"/>
    </row>
    <row r="5" spans="1:22" s="181" customFormat="1" ht="18" customHeight="1" x14ac:dyDescent="0.25">
      <c r="B5" s="172"/>
      <c r="C5" s="289" t="str">
        <f>VLOOKUP($D5,Actualización!$J$6:$L$18,2,FALSE)</f>
        <v>2025-II</v>
      </c>
      <c r="D5" s="289" t="str">
        <f>F5</f>
        <v>2025-III</v>
      </c>
      <c r="E5" s="175"/>
      <c r="F5" s="173" t="str">
        <f>I5</f>
        <v>2025-III</v>
      </c>
      <c r="G5" s="173" t="str">
        <f>J5</f>
        <v>2025-IV</v>
      </c>
      <c r="H5" s="175"/>
      <c r="I5" s="173" t="str">
        <f>VLOOKUP($J5,Actualización!$J$6:$L$18,2,FALSE)</f>
        <v>2025-III</v>
      </c>
      <c r="J5" s="173" t="str">
        <f>Actualización!$D$10</f>
        <v>2025-IV</v>
      </c>
      <c r="K5" s="176"/>
      <c r="L5" s="177"/>
      <c r="M5" s="178" t="str">
        <f>VLOOKUP($N5,Actualización!$J$6:$L$18,2,FALSE)</f>
        <v>2024-III</v>
      </c>
      <c r="N5" s="178" t="str">
        <f>VLOOKUP($T5,Actualización!$J$6:$L$18,3,FALSE)</f>
        <v>2024-IV</v>
      </c>
      <c r="O5" s="179"/>
      <c r="P5" s="178" t="str">
        <f>S5</f>
        <v>2025-III</v>
      </c>
      <c r="Q5" s="178" t="str">
        <f>T5</f>
        <v>2025-IV</v>
      </c>
      <c r="R5" s="179"/>
      <c r="S5" s="178" t="str">
        <f>VLOOKUP($T5,Actualización!$J$6:$L$18,2,FALSE)</f>
        <v>2025-III</v>
      </c>
      <c r="T5" s="178" t="str">
        <f>Actualización!D10</f>
        <v>2025-IV</v>
      </c>
      <c r="U5" s="180"/>
    </row>
    <row r="6" spans="1:22" x14ac:dyDescent="0.25">
      <c r="A6">
        <v>3</v>
      </c>
      <c r="B6" s="182" t="s">
        <v>42</v>
      </c>
      <c r="C6" s="183">
        <f ca="1">HLOOKUP(C$5,DContriAgreDes!$P$50:$AB$112,$A6,FALSE)</f>
        <v>100</v>
      </c>
      <c r="D6" s="183">
        <f ca="1">HLOOKUP(D$5,DContriAgreDes!$P$50:$AB$112,$A6,FALSE)</f>
        <v>100</v>
      </c>
      <c r="E6" s="183"/>
      <c r="F6" s="183">
        <f ca="1">HLOOKUP(F$5,DContriAgreDes!$P$160:$AB$200,$A6,FALSE)</f>
        <v>-1.2981751734328242</v>
      </c>
      <c r="G6" s="183">
        <f ca="1">HLOOKUP(G$5,DContriAgreDes!$P$160:$AB$200,$A6,FALSE)</f>
        <v>1.2248433245284076</v>
      </c>
      <c r="H6" s="183"/>
      <c r="I6" s="183">
        <f ca="1">+F6*C6/100</f>
        <v>-1.2981751734328242</v>
      </c>
      <c r="J6" s="183">
        <f ca="1">+G6*D6/100</f>
        <v>1.2248433245284076</v>
      </c>
      <c r="K6" s="184">
        <f ca="1">+J6-I6</f>
        <v>2.5230184979612318</v>
      </c>
      <c r="L6" s="185"/>
      <c r="M6" s="259">
        <f ca="1">HLOOKUP(M$5,DContriAgreOri!$P$49:$AB$111,$A6,FALSE)</f>
        <v>100</v>
      </c>
      <c r="N6" s="259">
        <f ca="1">HLOOKUP(N$5,DContriAgreOri!$P$49:$AB$111,$A6,FALSE)</f>
        <v>100</v>
      </c>
      <c r="O6" s="259"/>
      <c r="P6" s="259">
        <f ca="1">HLOOKUP(P$5,DContriAgreOri!$P$115:$AB$155,$A6,FALSE)</f>
        <v>-2.7061893088318385</v>
      </c>
      <c r="Q6" s="259">
        <f ca="1">HLOOKUP(Q$5,DContriAgreOri!$P$115:$AB$155,$A6,FALSE)</f>
        <v>0.41649927075870607</v>
      </c>
      <c r="R6" s="259"/>
      <c r="S6" s="273">
        <f ca="1">+P6*M6/100</f>
        <v>-2.7061893088318385</v>
      </c>
      <c r="T6" s="273">
        <f ca="1">+Q6*N6/100</f>
        <v>0.41649927075870607</v>
      </c>
      <c r="U6" s="273">
        <f ca="1">+T6-S6</f>
        <v>3.1226885795905446</v>
      </c>
    </row>
    <row r="7" spans="1:22" x14ac:dyDescent="0.25">
      <c r="A7">
        <v>4</v>
      </c>
      <c r="B7" s="187" t="s">
        <v>43</v>
      </c>
      <c r="C7" s="188">
        <f ca="1">HLOOKUP(C$5,DContriAgreDes!$P$50:$AB$112,$A7,FALSE)</f>
        <v>10.43809258320543</v>
      </c>
      <c r="D7" s="188">
        <f ca="1">HLOOKUP(D$5,DContriAgreDes!$P$50:$AB$112,$A7,FALSE)</f>
        <v>10.770825545596038</v>
      </c>
      <c r="E7" s="188"/>
      <c r="F7" s="188">
        <f ca="1">HLOOKUP(F$5,DContriAgreDes!$P$160:$AB$200,$A7,FALSE)</f>
        <v>2.0371088038761087</v>
      </c>
      <c r="G7" s="188">
        <f ca="1">HLOOKUP(G$5,DContriAgreDes!$P$160:$AB$200,$A7,FALSE)</f>
        <v>1.4565182697781722</v>
      </c>
      <c r="H7" s="188"/>
      <c r="I7" s="188">
        <f t="shared" ref="I7:J52" ca="1" si="0">+F7*C7/100</f>
        <v>0.21263530296921693</v>
      </c>
      <c r="J7" s="188">
        <f t="shared" ca="1" si="0"/>
        <v>0.15687904187754079</v>
      </c>
      <c r="K7" s="189">
        <f t="shared" ref="K7:K54" ca="1" si="1">+J7-I7</f>
        <v>-5.575626109167614E-2</v>
      </c>
      <c r="L7" s="190"/>
      <c r="M7" s="260">
        <f ca="1">HLOOKUP(M$5,DContriAgreOri!$P$49:$AB$111,$A7,FALSE)</f>
        <v>11.016404267977126</v>
      </c>
      <c r="N7" s="260">
        <f ca="1">HLOOKUP(N$5,DContriAgreOri!$P$49:$AB$111,$A7,FALSE)</f>
        <v>11.00664377400331</v>
      </c>
      <c r="O7" s="260"/>
      <c r="P7" s="260">
        <f ca="1">HLOOKUP(P$5,DContriAgreOri!$P$115:$AB$155,$A7,FALSE)</f>
        <v>-4.9936324479535585</v>
      </c>
      <c r="Q7" s="260">
        <f ca="1">HLOOKUP(Q$5,DContriAgreOri!$P$115:$AB$155,$A7,FALSE)</f>
        <v>-0.36695208657214096</v>
      </c>
      <c r="R7" s="260"/>
      <c r="S7" s="274">
        <f t="shared" ref="S7:T52" ca="1" si="2">+P7*M7/100</f>
        <v>-0.55011873812344647</v>
      </c>
      <c r="T7" s="274">
        <f t="shared" ca="1" si="2"/>
        <v>-4.0389108990267791E-2</v>
      </c>
      <c r="U7" s="274">
        <f t="shared" ref="U7:U54" ca="1" si="3">+T7-S7</f>
        <v>0.50972962913317865</v>
      </c>
    </row>
    <row r="8" spans="1:22" x14ac:dyDescent="0.25">
      <c r="A8">
        <v>5</v>
      </c>
      <c r="B8" s="192" t="s">
        <v>44</v>
      </c>
      <c r="C8" s="193">
        <f ca="1">HLOOKUP(C$5,DContriAgreDes!$P$50:$AB$112,$A8,FALSE)</f>
        <v>3.8577797574501203</v>
      </c>
      <c r="D8" s="193">
        <f ca="1">HLOOKUP(D$5,DContriAgreDes!$P$50:$AB$112,$A8,FALSE)</f>
        <v>3.9339194490673224</v>
      </c>
      <c r="E8" s="193"/>
      <c r="F8" s="193">
        <f ca="1">HLOOKUP(F$5,DContriAgreDes!$P$160:$AB$200,$A8,FALSE)</f>
        <v>0.83663175868660744</v>
      </c>
      <c r="G8" s="193">
        <f ca="1">HLOOKUP(G$5,DContriAgreDes!$P$160:$AB$200,$A8,FALSE)</f>
        <v>2.546845716350731</v>
      </c>
      <c r="H8" s="193"/>
      <c r="I8" s="193">
        <f t="shared" ca="1" si="0"/>
        <v>3.227541063101088E-2</v>
      </c>
      <c r="J8" s="193">
        <f t="shared" ca="1" si="0"/>
        <v>0.10019085897325938</v>
      </c>
      <c r="K8" s="194">
        <f t="shared" ca="1" si="1"/>
        <v>6.7915448342248497E-2</v>
      </c>
      <c r="L8" s="195"/>
      <c r="M8" s="261">
        <f ca="1">HLOOKUP(M$5,DContriAgreOri!$P$49:$AB$111,$A8,FALSE)</f>
        <v>4.1782842342726667</v>
      </c>
      <c r="N8" s="261">
        <f ca="1">HLOOKUP(N$5,DContriAgreOri!$P$49:$AB$111,$A8,FALSE)</f>
        <v>3.8782579934261237</v>
      </c>
      <c r="O8" s="261"/>
      <c r="P8" s="261">
        <f ca="1">HLOOKUP(P$5,DContriAgreOri!$P$115:$AB$155,$A8,FALSE)</f>
        <v>-1.4035338452362538</v>
      </c>
      <c r="Q8" s="261">
        <f ca="1">HLOOKUP(Q$5,DContriAgreOri!$P$115:$AB$155,$A8,FALSE)</f>
        <v>2.3088639971883538</v>
      </c>
      <c r="R8" s="261"/>
      <c r="S8" s="275">
        <f t="shared" ca="1" si="2"/>
        <v>-5.8643633378187322E-2</v>
      </c>
      <c r="T8" s="275">
        <f t="shared" ca="1" si="2"/>
        <v>8.954370252829523E-2</v>
      </c>
      <c r="U8" s="275">
        <f t="shared" ca="1" si="3"/>
        <v>0.14818733590648256</v>
      </c>
    </row>
    <row r="9" spans="1:22" x14ac:dyDescent="0.25">
      <c r="A9">
        <v>6</v>
      </c>
      <c r="B9" s="187" t="s">
        <v>45</v>
      </c>
      <c r="C9" s="188">
        <f ca="1">HLOOKUP(C$5,DContriAgreDes!$P$50:$AB$112,$A9,FALSE)</f>
        <v>19.149453775198516</v>
      </c>
      <c r="D9" s="188">
        <f ca="1">HLOOKUP(D$5,DContriAgreDes!$P$50:$AB$112,$A9,FALSE)</f>
        <v>19.003349889667369</v>
      </c>
      <c r="E9" s="188"/>
      <c r="F9" s="188">
        <f ca="1">HLOOKUP(F$5,DContriAgreDes!$P$160:$AB$200,$A9,FALSE)</f>
        <v>-1.8694864819021291</v>
      </c>
      <c r="G9" s="188">
        <f ca="1">HLOOKUP(G$5,DContriAgreDes!$P$160:$AB$200,$A9,FALSE)</f>
        <v>3.7505337776304088</v>
      </c>
      <c r="H9" s="188"/>
      <c r="I9" s="188">
        <f t="shared" ca="1" si="0"/>
        <v>-0.3579964496854332</v>
      </c>
      <c r="J9" s="188">
        <f t="shared" ca="1" si="0"/>
        <v>0.71272705649326573</v>
      </c>
      <c r="K9" s="189">
        <f t="shared" ca="1" si="1"/>
        <v>1.070723506178699</v>
      </c>
      <c r="L9" s="190"/>
      <c r="M9" s="260">
        <f ca="1">HLOOKUP(M$5,DContriAgreOri!$P$49:$AB$111,$A9,FALSE)</f>
        <v>19.013518684741872</v>
      </c>
      <c r="N9" s="260">
        <f ca="1">HLOOKUP(N$5,DContriAgreOri!$P$49:$AB$111,$A9,FALSE)</f>
        <v>19.483752783157396</v>
      </c>
      <c r="O9" s="260"/>
      <c r="P9" s="260">
        <f ca="1">HLOOKUP(P$5,DContriAgreOri!$P$115:$AB$155,$A9,FALSE)</f>
        <v>-4.7131138761432965</v>
      </c>
      <c r="Q9" s="260">
        <f ca="1">HLOOKUP(Q$5,DContriAgreOri!$P$115:$AB$155,$A9,FALSE)</f>
        <v>4.2532845193709932</v>
      </c>
      <c r="R9" s="260"/>
      <c r="S9" s="274">
        <f t="shared" ca="1" si="2"/>
        <v>-0.89612878747366753</v>
      </c>
      <c r="T9" s="274">
        <f t="shared" ca="1" si="2"/>
        <v>0.82869944091854852</v>
      </c>
      <c r="U9" s="274">
        <f t="shared" ca="1" si="3"/>
        <v>1.7248282283922161</v>
      </c>
    </row>
    <row r="10" spans="1:22" x14ac:dyDescent="0.25">
      <c r="A10">
        <v>7</v>
      </c>
      <c r="B10" s="196" t="s">
        <v>46</v>
      </c>
      <c r="C10" s="197">
        <f ca="1">HLOOKUP(C$5,DContriAgreDes!$P$50:$AB$112,$A10,FALSE)</f>
        <v>66.554673884145942</v>
      </c>
      <c r="D10" s="197">
        <f ca="1">HLOOKUP(D$5,DContriAgreDes!$P$50:$AB$112,$A10,FALSE)</f>
        <v>66.291905115669266</v>
      </c>
      <c r="E10" s="197"/>
      <c r="F10" s="197">
        <f ca="1">HLOOKUP(F$5,DContriAgreDes!$P$160:$AB$200,$A10,FALSE)</f>
        <v>-1.5054415217429522</v>
      </c>
      <c r="G10" s="197">
        <f ca="1">HLOOKUP(G$5,DContriAgreDes!$P$160:$AB$200,$A10,FALSE)</f>
        <v>0.29983688459786606</v>
      </c>
      <c r="H10" s="197"/>
      <c r="I10" s="197">
        <f ca="1">+F10*C10/100</f>
        <v>-1.001941695312546</v>
      </c>
      <c r="J10" s="197">
        <f t="shared" ca="1" si="0"/>
        <v>0.19876758303939612</v>
      </c>
      <c r="K10" s="198">
        <f t="shared" ca="1" si="1"/>
        <v>1.2007092783519422</v>
      </c>
      <c r="L10" s="199"/>
      <c r="M10" s="262">
        <f ca="1">HLOOKUP(M$5,DContriAgreOri!$P$49:$AB$111,$A10,FALSE)</f>
        <v>65.791792813008328</v>
      </c>
      <c r="N10" s="262">
        <f ca="1">HLOOKUP(N$5,DContriAgreOri!$P$49:$AB$111,$A10,FALSE)</f>
        <v>65.631345449413175</v>
      </c>
      <c r="O10" s="262"/>
      <c r="P10" s="262">
        <f ca="1">HLOOKUP(P$5,DContriAgreOri!$P$115:$AB$155,$A10,FALSE)</f>
        <v>-1.8259088229529681</v>
      </c>
      <c r="Q10" s="262">
        <f ca="1">HLOOKUP(Q$5,DContriAgreOri!$P$115:$AB$155,$A10,FALSE)</f>
        <v>-0.7029488130380912</v>
      </c>
      <c r="R10" s="262"/>
      <c r="S10" s="276">
        <f t="shared" ca="1" si="2"/>
        <v>-1.2012981497516559</v>
      </c>
      <c r="T10" s="276">
        <f t="shared" ca="1" si="2"/>
        <v>-0.46135476381757917</v>
      </c>
      <c r="U10" s="276">
        <f t="shared" ca="1" si="3"/>
        <v>0.73994338593407671</v>
      </c>
    </row>
    <row r="11" spans="1:22" s="200" customFormat="1" x14ac:dyDescent="0.25">
      <c r="A11" s="14"/>
      <c r="B11" s="187" t="s">
        <v>74</v>
      </c>
      <c r="C11" s="188"/>
      <c r="D11" s="188"/>
      <c r="E11" s="188"/>
      <c r="F11" s="188"/>
      <c r="G11" s="188"/>
      <c r="H11" s="188"/>
      <c r="I11" s="188">
        <f ca="1">+I6-I12</f>
        <v>-0.18314774203507289</v>
      </c>
      <c r="J11" s="188">
        <f ca="1">+J6-J12</f>
        <v>5.6278784144945693E-2</v>
      </c>
      <c r="K11" s="189">
        <f t="shared" ca="1" si="1"/>
        <v>0.23942652618001858</v>
      </c>
      <c r="L11" s="190"/>
      <c r="M11" s="260"/>
      <c r="N11" s="260"/>
      <c r="O11" s="260"/>
      <c r="P11" s="260"/>
      <c r="Q11" s="260"/>
      <c r="R11" s="260"/>
      <c r="S11" s="274">
        <f ca="1">+S6-S12</f>
        <v>-1.0488143686870899E-10</v>
      </c>
      <c r="T11" s="274">
        <f ca="1">+T6-T12</f>
        <v>1.1970929802984642E-10</v>
      </c>
      <c r="U11" s="274">
        <f t="shared" ca="1" si="3"/>
        <v>2.2459073489855541E-10</v>
      </c>
    </row>
    <row r="12" spans="1:22" ht="15.75" thickBot="1" x14ac:dyDescent="0.3">
      <c r="A12"/>
      <c r="B12" s="201" t="s">
        <v>75</v>
      </c>
      <c r="C12" s="202"/>
      <c r="D12" s="202"/>
      <c r="E12" s="202"/>
      <c r="F12" s="202"/>
      <c r="G12" s="202"/>
      <c r="H12" s="202"/>
      <c r="I12" s="202">
        <f ca="1">SUM(I7:I10)</f>
        <v>-1.1150274313977513</v>
      </c>
      <c r="J12" s="202">
        <f ca="1">SUM(J7:J10)</f>
        <v>1.1685645403834619</v>
      </c>
      <c r="K12" s="203">
        <f t="shared" ca="1" si="1"/>
        <v>2.2835919717812132</v>
      </c>
      <c r="L12" s="204"/>
      <c r="M12" s="263"/>
      <c r="N12" s="263"/>
      <c r="O12" s="263"/>
      <c r="P12" s="263"/>
      <c r="Q12" s="263"/>
      <c r="R12" s="263"/>
      <c r="S12" s="277">
        <f ca="1">SUM(S7:S10)</f>
        <v>-2.7061893087269571</v>
      </c>
      <c r="T12" s="277">
        <f ca="1">SUM(T7:T10)</f>
        <v>0.41649927063899678</v>
      </c>
      <c r="U12" s="277">
        <f t="shared" ca="1" si="3"/>
        <v>3.122688579365954</v>
      </c>
    </row>
    <row r="13" spans="1:22" ht="15.75" thickTop="1" x14ac:dyDescent="0.25">
      <c r="A13">
        <v>9</v>
      </c>
      <c r="B13" s="205" t="s">
        <v>43</v>
      </c>
      <c r="C13" s="183">
        <f ca="1">HLOOKUP(C$5,DContriAgreDes!$P$50:$AB$112,$A13,FALSE)</f>
        <v>100.00000000000001</v>
      </c>
      <c r="D13" s="183">
        <f ca="1">HLOOKUP(D$5,DContriAgreDes!$P$50:$AB$112,$A13,FALSE)</f>
        <v>100</v>
      </c>
      <c r="E13" s="183"/>
      <c r="F13" s="183">
        <f ca="1">HLOOKUP(F$5,DContriAgreDes!$P$160:$AB$200,$A13,FALSE)</f>
        <v>2.0371088038761087</v>
      </c>
      <c r="G13" s="183">
        <f ca="1">HLOOKUP(G$5,DContriAgreDes!$P$160:$AB$200,$A13,FALSE)</f>
        <v>1.4565182697781722</v>
      </c>
      <c r="H13" s="183"/>
      <c r="I13" s="183">
        <f t="shared" ca="1" si="0"/>
        <v>2.0371088038761092</v>
      </c>
      <c r="J13" s="183">
        <f t="shared" ca="1" si="0"/>
        <v>1.4565182697781722</v>
      </c>
      <c r="K13" s="184">
        <f t="shared" ca="1" si="1"/>
        <v>-0.58059053409793693</v>
      </c>
      <c r="L13" s="185"/>
      <c r="M13" s="259">
        <f ca="1">HLOOKUP(M$5,DContriAgreOri!$P$49:$AB$111,$A13,FALSE)</f>
        <v>100</v>
      </c>
      <c r="N13" s="259">
        <f ca="1">HLOOKUP(N$5,DContriAgreOri!$P$49:$AB$111,$A13,FALSE)</f>
        <v>99.999999999999986</v>
      </c>
      <c r="O13" s="259"/>
      <c r="P13" s="259">
        <f ca="1">HLOOKUP(P$5,DContriAgreOri!$P$115:$AB$155,$A13,FALSE)</f>
        <v>-4.9936324479535585</v>
      </c>
      <c r="Q13" s="259">
        <f ca="1">HLOOKUP(Q$5,DContriAgreOri!$P$115:$AB$155,$A13,FALSE)</f>
        <v>-0.36695208657214096</v>
      </c>
      <c r="R13" s="259"/>
      <c r="S13" s="273">
        <f t="shared" ca="1" si="2"/>
        <v>-4.9936324479535585</v>
      </c>
      <c r="T13" s="273">
        <f t="shared" ca="1" si="2"/>
        <v>-0.3669520865721409</v>
      </c>
      <c r="U13" s="273">
        <f t="shared" ca="1" si="3"/>
        <v>4.6266803613814176</v>
      </c>
    </row>
    <row r="14" spans="1:22" x14ac:dyDescent="0.25">
      <c r="A14">
        <v>10</v>
      </c>
      <c r="B14" s="206" t="s">
        <v>47</v>
      </c>
      <c r="C14" s="207">
        <f ca="1">HLOOKUP(C$5,DContriAgreDes!$P$50:$AB$112,$A14,FALSE)</f>
        <v>66.30028956983432</v>
      </c>
      <c r="D14" s="207">
        <f ca="1">HLOOKUP(D$5,DContriAgreDes!$P$50:$AB$112,$A14,FALSE)</f>
        <v>65.790317470661179</v>
      </c>
      <c r="E14" s="207"/>
      <c r="F14" s="207">
        <f ca="1">HLOOKUP(F$5,DContriAgreDes!$P$160:$AB$200,$A14,FALSE)</f>
        <v>1.189138975380601</v>
      </c>
      <c r="G14" s="207">
        <f ca="1">HLOOKUP(G$5,DContriAgreDes!$P$160:$AB$200,$A14,FALSE)</f>
        <v>1.8267174586809745</v>
      </c>
      <c r="H14" s="207"/>
      <c r="I14" s="207">
        <f t="shared" ca="1" si="0"/>
        <v>0.78840258406509933</v>
      </c>
      <c r="J14" s="207">
        <f t="shared" ca="1" si="0"/>
        <v>1.201803215358207</v>
      </c>
      <c r="K14" s="208">
        <f t="shared" ca="1" si="1"/>
        <v>0.41340063129310767</v>
      </c>
      <c r="L14" s="209"/>
      <c r="M14" s="264">
        <f ca="1">HLOOKUP(M$5,DContriAgreOri!$P$49:$AB$111,$A14,FALSE)</f>
        <v>66.393723506869478</v>
      </c>
      <c r="N14" s="264">
        <f ca="1">HLOOKUP(N$5,DContriAgreOri!$P$49:$AB$111,$A14,FALSE)</f>
        <v>65.134331658821935</v>
      </c>
      <c r="O14" s="264"/>
      <c r="P14" s="264">
        <f ca="1">HLOOKUP(P$5,DContriAgreOri!$P$115:$AB$155,$A14,FALSE)</f>
        <v>-4.9502889483809724</v>
      </c>
      <c r="Q14" s="264">
        <f ca="1">HLOOKUP(Q$5,DContriAgreOri!$P$115:$AB$155,$A14,FALSE)</f>
        <v>0.38118043125969336</v>
      </c>
      <c r="R14" s="264"/>
      <c r="S14" s="278">
        <f t="shared" ca="1" si="2"/>
        <v>-3.2866811571791796</v>
      </c>
      <c r="T14" s="278">
        <f t="shared" ca="1" si="2"/>
        <v>0.24827932631521643</v>
      </c>
      <c r="U14" s="278">
        <f t="shared" ca="1" si="3"/>
        <v>3.534960483494396</v>
      </c>
    </row>
    <row r="15" spans="1:22" x14ac:dyDescent="0.25">
      <c r="A15">
        <v>11</v>
      </c>
      <c r="B15" s="210" t="s">
        <v>48</v>
      </c>
      <c r="C15" s="211">
        <f ca="1">HLOOKUP(C$5,DContriAgreDes!$P$50:$AB$112,$A15,FALSE)</f>
        <v>27.847787637248977</v>
      </c>
      <c r="D15" s="211">
        <f ca="1">HLOOKUP(D$5,DContriAgreDes!$P$50:$AB$112,$A15,FALSE)</f>
        <v>27.681847495948205</v>
      </c>
      <c r="E15" s="211"/>
      <c r="F15" s="211">
        <f ca="1">HLOOKUP(F$5,DContriAgreDes!$P$160:$AB$200,$A15,FALSE)</f>
        <v>1.3658617647744222</v>
      </c>
      <c r="G15" s="211">
        <f ca="1">HLOOKUP(G$5,DContriAgreDes!$P$160:$AB$200,$A15,FALSE)</f>
        <v>0.17636932428470686</v>
      </c>
      <c r="H15" s="211"/>
      <c r="I15" s="211">
        <f t="shared" ca="1" si="0"/>
        <v>0.38036228367276226</v>
      </c>
      <c r="J15" s="211">
        <f t="shared" ca="1" si="0"/>
        <v>4.8822287378126897E-2</v>
      </c>
      <c r="K15" s="212">
        <f t="shared" ca="1" si="1"/>
        <v>-0.33153999629463538</v>
      </c>
      <c r="L15" s="213"/>
      <c r="M15" s="265">
        <f ca="1">HLOOKUP(M$5,DContriAgreOri!$P$49:$AB$111,$A15,FALSE)</f>
        <v>26.072712892011037</v>
      </c>
      <c r="N15" s="265">
        <f ca="1">HLOOKUP(N$5,DContriAgreOri!$P$49:$AB$111,$A15,FALSE)</f>
        <v>26.984258398137122</v>
      </c>
      <c r="O15" s="265"/>
      <c r="P15" s="265">
        <f ca="1">HLOOKUP(P$5,DContriAgreOri!$P$115:$AB$155,$A15,FALSE)</f>
        <v>-0.6221183045576737</v>
      </c>
      <c r="Q15" s="265">
        <f ca="1">HLOOKUP(Q$5,DContriAgreOri!$P$115:$AB$155,$A15,FALSE)</f>
        <v>0.89583206934354109</v>
      </c>
      <c r="R15" s="265"/>
      <c r="S15" s="279">
        <f t="shared" ca="1" si="2"/>
        <v>-0.16220311939596907</v>
      </c>
      <c r="T15" s="279">
        <f t="shared" ca="1" si="2"/>
        <v>0.24173364040504006</v>
      </c>
      <c r="U15" s="279">
        <f t="shared" ca="1" si="3"/>
        <v>0.40393675980100913</v>
      </c>
    </row>
    <row r="16" spans="1:22" x14ac:dyDescent="0.25">
      <c r="A16">
        <v>12</v>
      </c>
      <c r="B16" s="214" t="s">
        <v>4</v>
      </c>
      <c r="C16" s="207">
        <f ca="1">HLOOKUP(C$5,DContriAgreDes!$P$50:$AB$112,$A16,FALSE)</f>
        <v>5.8519227929167146</v>
      </c>
      <c r="D16" s="207">
        <f ca="1">HLOOKUP(D$5,DContriAgreDes!$P$50:$AB$112,$A16,FALSE)</f>
        <v>6.5278350333906232</v>
      </c>
      <c r="E16" s="207"/>
      <c r="F16" s="207">
        <f ca="1">HLOOKUP(F$5,DContriAgreDes!$P$160:$AB$200,$A16,FALSE)</f>
        <v>13.751708079153929</v>
      </c>
      <c r="G16" s="207">
        <f ca="1">HLOOKUP(G$5,DContriAgreDes!$P$160:$AB$200,$A16,FALSE)</f>
        <v>1.2186516307977513</v>
      </c>
      <c r="H16" s="207"/>
      <c r="I16" s="207">
        <f t="shared" ca="1" si="0"/>
        <v>0.80473933949937804</v>
      </c>
      <c r="J16" s="207">
        <f t="shared" ca="1" si="0"/>
        <v>7.9551568090201752E-2</v>
      </c>
      <c r="K16" s="208">
        <f t="shared" ca="1" si="1"/>
        <v>-0.72518777140917634</v>
      </c>
      <c r="L16" s="215"/>
      <c r="M16" s="266">
        <f ca="1">HLOOKUP(M$5,DContriAgreOri!$P$49:$AB$111,$A16,FALSE)</f>
        <v>7.5335636011194751</v>
      </c>
      <c r="N16" s="266">
        <f ca="1">HLOOKUP(N$5,DContriAgreOri!$P$49:$AB$111,$A16,FALSE)</f>
        <v>7.8814099430409401</v>
      </c>
      <c r="O16" s="266"/>
      <c r="P16" s="266">
        <f ca="1">HLOOKUP(P$5,DContriAgreOri!$P$115:$AB$155,$A16,FALSE)</f>
        <v>-20.504879936755387</v>
      </c>
      <c r="Q16" s="266">
        <f ca="1">HLOOKUP(Q$5,DContriAgreOri!$P$115:$AB$155,$A16,FALSE)</f>
        <v>-10.87324551705629</v>
      </c>
      <c r="R16" s="266"/>
      <c r="S16" s="280">
        <f t="shared" ca="1" si="2"/>
        <v>-1.5447481713686539</v>
      </c>
      <c r="T16" s="280">
        <f t="shared" ca="1" si="2"/>
        <v>-0.8569650533125277</v>
      </c>
      <c r="U16" s="280">
        <f t="shared" ca="1" si="3"/>
        <v>0.68778311805612624</v>
      </c>
    </row>
    <row r="17" spans="1:21" x14ac:dyDescent="0.25">
      <c r="A17"/>
      <c r="B17" s="210" t="s">
        <v>74</v>
      </c>
      <c r="C17" s="211"/>
      <c r="D17" s="211"/>
      <c r="E17" s="211"/>
      <c r="F17" s="211"/>
      <c r="G17" s="211"/>
      <c r="H17" s="211"/>
      <c r="I17" s="211">
        <f ca="1">+I13-I18</f>
        <v>6.3604596638869637E-2</v>
      </c>
      <c r="J17" s="211">
        <f ca="1">+J13-J18</f>
        <v>0.12634119895163654</v>
      </c>
      <c r="K17" s="212">
        <f t="shared" ca="1" si="1"/>
        <v>6.2736602312766898E-2</v>
      </c>
      <c r="L17" s="213"/>
      <c r="M17" s="265"/>
      <c r="N17" s="265"/>
      <c r="O17" s="265"/>
      <c r="P17" s="265"/>
      <c r="Q17" s="265"/>
      <c r="R17" s="265"/>
      <c r="S17" s="279">
        <f ca="1">+S13-S18</f>
        <v>-9.7557517619861756E-12</v>
      </c>
      <c r="T17" s="279">
        <f ca="1">+T13-T18</f>
        <v>2.0130286326747182E-11</v>
      </c>
      <c r="U17" s="279">
        <f t="shared" ca="1" si="3"/>
        <v>2.9886038088733358E-11</v>
      </c>
    </row>
    <row r="18" spans="1:21" ht="15.75" thickBot="1" x14ac:dyDescent="0.3">
      <c r="A18"/>
      <c r="B18" s="216" t="s">
        <v>76</v>
      </c>
      <c r="C18" s="202"/>
      <c r="D18" s="202"/>
      <c r="E18" s="202"/>
      <c r="F18" s="202"/>
      <c r="G18" s="202"/>
      <c r="H18" s="202"/>
      <c r="I18" s="202">
        <f ca="1">SUM(I14:I16)</f>
        <v>1.9735042072372395</v>
      </c>
      <c r="J18" s="202">
        <f ca="1">SUM(J14:J16)</f>
        <v>1.3301770708265357</v>
      </c>
      <c r="K18" s="203">
        <f t="shared" ca="1" si="1"/>
        <v>-0.64332713641070383</v>
      </c>
      <c r="L18" s="204"/>
      <c r="M18" s="263"/>
      <c r="N18" s="263"/>
      <c r="O18" s="263"/>
      <c r="P18" s="263"/>
      <c r="Q18" s="263"/>
      <c r="R18" s="263"/>
      <c r="S18" s="277">
        <f ca="1">SUM(S14:S16)</f>
        <v>-4.9936324479438028</v>
      </c>
      <c r="T18" s="277">
        <f ca="1">SUM(T14:T16)</f>
        <v>-0.36695208659227119</v>
      </c>
      <c r="U18" s="277">
        <f t="shared" ca="1" si="3"/>
        <v>4.6266803613515313</v>
      </c>
    </row>
    <row r="19" spans="1:21" ht="16.5" thickTop="1" thickBot="1" x14ac:dyDescent="0.3">
      <c r="A19">
        <v>13</v>
      </c>
      <c r="B19" s="205" t="s">
        <v>49</v>
      </c>
      <c r="C19" s="183">
        <f ca="1">HLOOKUP(C$5,DContriAgreDes!$P$50:$AB$112,$A19,FALSE)</f>
        <v>100</v>
      </c>
      <c r="D19" s="183">
        <f ca="1">HLOOKUP(D$5,DContriAgreDes!$P$50:$AB$112,$A19,FALSE)</f>
        <v>100</v>
      </c>
      <c r="E19" s="183"/>
      <c r="F19" s="183">
        <f ca="1">HLOOKUP(F$5,DContriAgreDes!$P$160:$AB$200,$A19,FALSE)</f>
        <v>0.83663175868660744</v>
      </c>
      <c r="G19" s="183">
        <f ca="1">HLOOKUP(G$5,DContriAgreDes!$P$160:$AB$200,$A19,FALSE)</f>
        <v>2.546845716350731</v>
      </c>
      <c r="H19" s="183"/>
      <c r="I19" s="183">
        <f t="shared" ca="1" si="0"/>
        <v>0.83663175868660744</v>
      </c>
      <c r="J19" s="183">
        <f t="shared" ca="1" si="0"/>
        <v>2.546845716350731</v>
      </c>
      <c r="K19" s="184">
        <f t="shared" ca="1" si="1"/>
        <v>1.7102139576641235</v>
      </c>
      <c r="L19" s="185"/>
      <c r="M19" s="259">
        <f ca="1">HLOOKUP(M$5,DContriAgreOri!$P$49:$AB$111,$A19,FALSE)</f>
        <v>100</v>
      </c>
      <c r="N19" s="259">
        <f ca="1">HLOOKUP(N$5,DContriAgreOri!$P$49:$AB$111,$A19,FALSE)</f>
        <v>100</v>
      </c>
      <c r="O19" s="259"/>
      <c r="P19" s="259">
        <f ca="1">HLOOKUP(P$5,DContriAgreOri!$P$115:$AB$155,$A19,FALSE)</f>
        <v>-1.4035338452362538</v>
      </c>
      <c r="Q19" s="259">
        <f ca="1">HLOOKUP(Q$5,DContriAgreOri!$P$115:$AB$155,$A19,FALSE)</f>
        <v>2.3088639971883538</v>
      </c>
      <c r="R19" s="259"/>
      <c r="S19" s="273">
        <f t="shared" ca="1" si="2"/>
        <v>-1.4035338452362538</v>
      </c>
      <c r="T19" s="273">
        <f t="shared" ca="1" si="2"/>
        <v>2.3088639971883538</v>
      </c>
      <c r="U19" s="273">
        <f t="shared" ca="1" si="3"/>
        <v>3.7123978424246076</v>
      </c>
    </row>
    <row r="20" spans="1:21" ht="15.75" thickTop="1" x14ac:dyDescent="0.25">
      <c r="A20">
        <v>15</v>
      </c>
      <c r="B20" s="497" t="s">
        <v>8</v>
      </c>
      <c r="C20" s="498">
        <f ca="1">HLOOKUP(C$5,DContriAgreDes!$P$50:$AB$112,$A20,FALSE)</f>
        <v>100</v>
      </c>
      <c r="D20" s="498">
        <f ca="1">HLOOKUP(D$5,DContriAgreDes!$P$50:$AB$112,$A20,FALSE)</f>
        <v>100</v>
      </c>
      <c r="E20" s="498"/>
      <c r="F20" s="498">
        <f ca="1">HLOOKUP(F$5,DContriAgreDes!$P$160:$AB$200,$A20,FALSE)</f>
        <v>-1.8694864819021291</v>
      </c>
      <c r="G20" s="498">
        <f ca="1">HLOOKUP(G$5,DContriAgreDes!$P$160:$AB$200,$A20,FALSE)</f>
        <v>3.7505337776304088</v>
      </c>
      <c r="H20" s="498"/>
      <c r="I20" s="498">
        <f t="shared" ca="1" si="0"/>
        <v>-1.8694864819021291</v>
      </c>
      <c r="J20" s="498">
        <f t="shared" ca="1" si="0"/>
        <v>3.7505337776304088</v>
      </c>
      <c r="K20" s="499">
        <f t="shared" ca="1" si="1"/>
        <v>5.6200202595325379</v>
      </c>
      <c r="L20" s="500"/>
      <c r="M20" s="501">
        <f ca="1">HLOOKUP(M$5,DContriAgreOri!$P$49:$AB$111,$A20,FALSE)</f>
        <v>100.00000000000001</v>
      </c>
      <c r="N20" s="501">
        <f ca="1">HLOOKUP(N$5,DContriAgreOri!$P$49:$AB$111,$A20,FALSE)</f>
        <v>100</v>
      </c>
      <c r="O20" s="501"/>
      <c r="P20" s="501">
        <f ca="1">HLOOKUP(P$5,DContriAgreOri!$P$115:$AB$155,$A20,FALSE)</f>
        <v>-4.7131138761432965</v>
      </c>
      <c r="Q20" s="501">
        <f ca="1">HLOOKUP(Q$5,DContriAgreOri!$P$115:$AB$155,$A20,FALSE)</f>
        <v>4.2532845193709932</v>
      </c>
      <c r="R20" s="501"/>
      <c r="S20" s="502">
        <f t="shared" ca="1" si="2"/>
        <v>-4.7131138761432974</v>
      </c>
      <c r="T20" s="502">
        <f t="shared" ca="1" si="2"/>
        <v>4.2532845193709932</v>
      </c>
      <c r="U20" s="502">
        <f t="shared" ca="1" si="3"/>
        <v>8.9663983955142896</v>
      </c>
    </row>
    <row r="21" spans="1:21" x14ac:dyDescent="0.25">
      <c r="A21">
        <v>16</v>
      </c>
      <c r="B21" s="206" t="s">
        <v>9</v>
      </c>
      <c r="C21" s="207">
        <f ca="1">HLOOKUP(C$5,DContriAgreDes!$P$50:$AB$112,$A21,FALSE)</f>
        <v>72.881135884981916</v>
      </c>
      <c r="D21" s="207">
        <f ca="1">HLOOKUP(D$5,DContriAgreDes!$P$50:$AB$112,$A21,FALSE)</f>
        <v>73.565833076527525</v>
      </c>
      <c r="E21" s="207"/>
      <c r="F21" s="207">
        <f ca="1">HLOOKUP(F$5,DContriAgreDes!$P$160:$AB$200,$A21,FALSE)</f>
        <v>-0.65570445327900018</v>
      </c>
      <c r="G21" s="207">
        <f ca="1">HLOOKUP(G$5,DContriAgreDes!$P$160:$AB$200,$A21,FALSE)</f>
        <v>4.3323943171162966</v>
      </c>
      <c r="H21" s="207"/>
      <c r="I21" s="207">
        <f t="shared" ca="1" si="0"/>
        <v>-0.47788485359814586</v>
      </c>
      <c r="J21" s="207">
        <f t="shared" ca="1" si="0"/>
        <v>3.1871619715467392</v>
      </c>
      <c r="K21" s="208">
        <f t="shared" ca="1" si="1"/>
        <v>3.6650468251448851</v>
      </c>
      <c r="L21" s="209"/>
      <c r="M21" s="264">
        <f ca="1">HLOOKUP(M$5,DContriAgreOri!$P$49:$AB$111,$A21,FALSE)</f>
        <v>69.597167444336762</v>
      </c>
      <c r="N21" s="264">
        <f ca="1">HLOOKUP(N$5,DContriAgreOri!$P$49:$AB$111,$A21,FALSE)</f>
        <v>70.990105222003976</v>
      </c>
      <c r="O21" s="264"/>
      <c r="P21" s="264">
        <f ca="1">HLOOKUP(P$5,DContriAgreOri!$P$115:$AB$155,$A21,FALSE)</f>
        <v>-7.6131500452731871E-2</v>
      </c>
      <c r="Q21" s="264">
        <f ca="1">HLOOKUP(Q$5,DContriAgreOri!$P$115:$AB$155,$A21,FALSE)</f>
        <v>8.0522580837037765</v>
      </c>
      <c r="R21" s="264"/>
      <c r="S21" s="278">
        <f t="shared" ca="1" si="2"/>
        <v>-5.2985367847973801E-2</v>
      </c>
      <c r="T21" s="278">
        <f t="shared" ca="1" si="2"/>
        <v>5.7163064863686319</v>
      </c>
      <c r="U21" s="278">
        <f t="shared" ca="1" si="3"/>
        <v>5.7692918542166058</v>
      </c>
    </row>
    <row r="22" spans="1:21" x14ac:dyDescent="0.25">
      <c r="A22">
        <v>17</v>
      </c>
      <c r="B22" s="219" t="s">
        <v>10</v>
      </c>
      <c r="C22" s="217">
        <f ca="1">HLOOKUP(C$5,DContriAgreDes!$P$50:$AB$112,$A22,FALSE)</f>
        <v>14.395028556228166</v>
      </c>
      <c r="D22" s="217">
        <f ca="1">HLOOKUP(D$5,DContriAgreDes!$P$50:$AB$112,$A22,FALSE)</f>
        <v>13.584074303149038</v>
      </c>
      <c r="E22" s="217"/>
      <c r="F22" s="217">
        <f ca="1">HLOOKUP(F$5,DContriAgreDes!$P$160:$AB$200,$A22,FALSE)</f>
        <v>-7.1248715286922675</v>
      </c>
      <c r="G22" s="217">
        <f ca="1">HLOOKUP(G$5,DContriAgreDes!$P$160:$AB$200,$A22,FALSE)</f>
        <v>7.4183742708256943</v>
      </c>
      <c r="H22" s="217"/>
      <c r="I22" s="217">
        <f t="shared" ca="1" si="0"/>
        <v>-1.0256272911498221</v>
      </c>
      <c r="J22" s="217">
        <f t="shared" ca="1" si="0"/>
        <v>1.007717473034653</v>
      </c>
      <c r="K22" s="218">
        <f t="shared" ca="1" si="1"/>
        <v>2.0333447641844753</v>
      </c>
      <c r="L22" s="220"/>
      <c r="M22" s="267">
        <f ca="1">HLOOKUP(M$5,DContriAgreOri!$P$49:$AB$111,$A22,FALSE)</f>
        <v>18.486673256571862</v>
      </c>
      <c r="N22" s="267">
        <f ca="1">HLOOKUP(N$5,DContriAgreOri!$P$49:$AB$111,$A22,FALSE)</f>
        <v>16.663018672221259</v>
      </c>
      <c r="O22" s="267"/>
      <c r="P22" s="267">
        <f ca="1">HLOOKUP(P$5,DContriAgreOri!$P$115:$AB$155,$A22,FALSE)</f>
        <v>-26.38306701060462</v>
      </c>
      <c r="Q22" s="267">
        <f ca="1">HLOOKUP(Q$5,DContriAgreOri!$P$115:$AB$155,$A22,FALSE)</f>
        <v>-8.727905511525563</v>
      </c>
      <c r="R22" s="267"/>
      <c r="S22" s="281">
        <f t="shared" ca="1" si="2"/>
        <v>-4.8773513933128774</v>
      </c>
      <c r="T22" s="281">
        <f t="shared" ca="1" si="2"/>
        <v>-1.4543325250793331</v>
      </c>
      <c r="U22" s="281">
        <f t="shared" ca="1" si="3"/>
        <v>3.4230188682335445</v>
      </c>
    </row>
    <row r="23" spans="1:21" x14ac:dyDescent="0.25">
      <c r="A23">
        <v>18</v>
      </c>
      <c r="B23" s="214" t="s">
        <v>11</v>
      </c>
      <c r="C23" s="207">
        <f ca="1">HLOOKUP(C$5,DContriAgreDes!$P$50:$AB$112,$A23,FALSE)</f>
        <v>12.723835558789908</v>
      </c>
      <c r="D23" s="207">
        <f ca="1">HLOOKUP(D$5,DContriAgreDes!$P$50:$AB$112,$A23,FALSE)</f>
        <v>12.850092620323442</v>
      </c>
      <c r="E23" s="207"/>
      <c r="F23" s="207">
        <f ca="1">HLOOKUP(F$5,DContriAgreDes!$P$160:$AB$200,$A23,FALSE)</f>
        <v>-0.6037224568096633</v>
      </c>
      <c r="G23" s="207">
        <f ca="1">HLOOKUP(G$5,DContriAgreDes!$P$160:$AB$200,$A23,FALSE)</f>
        <v>-1.656998665829633</v>
      </c>
      <c r="H23" s="207"/>
      <c r="I23" s="207">
        <f t="shared" ca="1" si="0"/>
        <v>-7.6816652635947988E-2</v>
      </c>
      <c r="J23" s="207">
        <f t="shared" ca="1" si="0"/>
        <v>-0.21292586327663154</v>
      </c>
      <c r="K23" s="208">
        <f t="shared" ca="1" si="1"/>
        <v>-0.13610921064068354</v>
      </c>
      <c r="L23" s="215"/>
      <c r="M23" s="266">
        <f ca="1">HLOOKUP(M$5,DContriAgreOri!$P$49:$AB$111,$A23,FALSE)</f>
        <v>11.916159299091387</v>
      </c>
      <c r="N23" s="266">
        <f ca="1">HLOOKUP(N$5,DContriAgreOri!$P$49:$AB$111,$A23,FALSE)</f>
        <v>12.346876105774761</v>
      </c>
      <c r="O23" s="266"/>
      <c r="P23" s="266">
        <f ca="1">HLOOKUP(P$5,DContriAgreOri!$P$115:$AB$155,$A23,FALSE)</f>
        <v>1.822926998216829</v>
      </c>
      <c r="Q23" s="266">
        <f ca="1">HLOOKUP(Q$5,DContriAgreOri!$P$115:$AB$155,$A23,FALSE)</f>
        <v>-7.0377655875361711E-2</v>
      </c>
      <c r="R23" s="266"/>
      <c r="S23" s="280">
        <f t="shared" ca="1" si="2"/>
        <v>0.21722288501366216</v>
      </c>
      <c r="T23" s="280">
        <f t="shared" ca="1" si="2"/>
        <v>-8.6894419770794235E-3</v>
      </c>
      <c r="U23" s="280">
        <f t="shared" ca="1" si="3"/>
        <v>-0.2259123269907416</v>
      </c>
    </row>
    <row r="24" spans="1:21" x14ac:dyDescent="0.25">
      <c r="A24"/>
      <c r="B24" s="221" t="s">
        <v>74</v>
      </c>
      <c r="C24" s="211"/>
      <c r="D24" s="211"/>
      <c r="E24" s="211"/>
      <c r="F24" s="211"/>
      <c r="G24" s="211"/>
      <c r="H24" s="211"/>
      <c r="I24" s="211">
        <f ca="1">I20-I25</f>
        <v>-0.28915768451821311</v>
      </c>
      <c r="J24" s="211">
        <f ca="1">J20-J25</f>
        <v>-0.23141980367435178</v>
      </c>
      <c r="K24" s="212">
        <f t="shared" ca="1" si="1"/>
        <v>5.7737880843861333E-2</v>
      </c>
      <c r="L24" s="222"/>
      <c r="M24" s="268"/>
      <c r="N24" s="268"/>
      <c r="O24" s="268"/>
      <c r="P24" s="268"/>
      <c r="Q24" s="268"/>
      <c r="R24" s="268"/>
      <c r="S24" s="282">
        <f ca="1">S20-S25</f>
        <v>3.8919978351259488E-12</v>
      </c>
      <c r="T24" s="282">
        <f ca="1">T20-T25</f>
        <v>5.8773430566816387E-11</v>
      </c>
      <c r="U24" s="282">
        <f t="shared" ca="1" si="3"/>
        <v>5.4881432731690438E-11</v>
      </c>
    </row>
    <row r="25" spans="1:21" ht="15.75" thickBot="1" x14ac:dyDescent="0.3">
      <c r="A25"/>
      <c r="B25" s="216" t="s">
        <v>77</v>
      </c>
      <c r="C25" s="202"/>
      <c r="D25" s="202"/>
      <c r="E25" s="202"/>
      <c r="F25" s="202"/>
      <c r="G25" s="202"/>
      <c r="H25" s="202"/>
      <c r="I25" s="202">
        <f ca="1">SUM(I21:I23)</f>
        <v>-1.580328797383916</v>
      </c>
      <c r="J25" s="202">
        <f ca="1">SUM(J21:J23)</f>
        <v>3.9819535813047606</v>
      </c>
      <c r="K25" s="203">
        <f t="shared" ca="1" si="1"/>
        <v>5.5622823786886766</v>
      </c>
      <c r="L25" s="204"/>
      <c r="M25" s="263"/>
      <c r="N25" s="263"/>
      <c r="O25" s="263"/>
      <c r="P25" s="263"/>
      <c r="Q25" s="263"/>
      <c r="R25" s="263"/>
      <c r="S25" s="277">
        <f ca="1">SUM(S21:S23)</f>
        <v>-4.7131138761471894</v>
      </c>
      <c r="T25" s="277">
        <f ca="1">SUM(T21:T23)</f>
        <v>4.2532845193122197</v>
      </c>
      <c r="U25" s="277">
        <f t="shared" ca="1" si="3"/>
        <v>8.9663983954594091</v>
      </c>
    </row>
    <row r="26" spans="1:21" ht="15.75" thickTop="1" x14ac:dyDescent="0.25">
      <c r="A26">
        <v>19</v>
      </c>
      <c r="B26" s="205" t="s">
        <v>50</v>
      </c>
      <c r="C26" s="183">
        <f ca="1">HLOOKUP(C$5,DContriAgreDes!$P$50:$AB$112,$A26,FALSE)</f>
        <v>100</v>
      </c>
      <c r="D26" s="183">
        <f ca="1">HLOOKUP(D$5,DContriAgreDes!$P$50:$AB$112,$A26,FALSE)</f>
        <v>99.999999999999986</v>
      </c>
      <c r="E26" s="183"/>
      <c r="F26" s="183">
        <f ca="1">HLOOKUP(F$5,DContriAgreDes!$P$160:$AB$200,$A26,FALSE)</f>
        <v>-1.5054415217429522</v>
      </c>
      <c r="G26" s="183">
        <f ca="1">HLOOKUP(G$5,DContriAgreDes!$P$160:$AB$200,$A26,FALSE)</f>
        <v>0.29983688459786606</v>
      </c>
      <c r="H26" s="183"/>
      <c r="I26" s="183">
        <f t="shared" ca="1" si="0"/>
        <v>-1.5054415217429522</v>
      </c>
      <c r="J26" s="183">
        <f t="shared" ca="1" si="0"/>
        <v>0.299836884597866</v>
      </c>
      <c r="K26" s="184">
        <f t="shared" ca="1" si="1"/>
        <v>1.8052784063408183</v>
      </c>
      <c r="L26" s="185"/>
      <c r="M26" s="259">
        <f ca="1">HLOOKUP(M$5,DContriAgreOri!$P$49:$AB$111,$A26,FALSE)</f>
        <v>99.999999999999986</v>
      </c>
      <c r="N26" s="259">
        <f ca="1">HLOOKUP(N$5,DContriAgreOri!$P$49:$AB$111,$A26,FALSE)</f>
        <v>99.999999999999986</v>
      </c>
      <c r="O26" s="259"/>
      <c r="P26" s="259">
        <f ca="1">HLOOKUP(P$5,DContriAgreOri!$P$115:$AB$155,$A26,FALSE)</f>
        <v>-1.8259088229529681</v>
      </c>
      <c r="Q26" s="259">
        <f ca="1">HLOOKUP(Q$5,DContriAgreOri!$P$115:$AB$155,$A26,FALSE)</f>
        <v>-0.7029488130380912</v>
      </c>
      <c r="R26" s="259"/>
      <c r="S26" s="273">
        <f t="shared" ca="1" si="2"/>
        <v>-1.8259088229529679</v>
      </c>
      <c r="T26" s="273">
        <f t="shared" ca="1" si="2"/>
        <v>-0.70294881303809109</v>
      </c>
      <c r="U26" s="273">
        <f t="shared" ca="1" si="3"/>
        <v>1.1229600099148769</v>
      </c>
    </row>
    <row r="27" spans="1:21" x14ac:dyDescent="0.25">
      <c r="A27">
        <v>20</v>
      </c>
      <c r="B27" s="223" t="s">
        <v>13</v>
      </c>
      <c r="C27" s="224">
        <f ca="1">HLOOKUP(C$5,DContriAgreDes!$P$50:$AB$112,$A27,FALSE)</f>
        <v>19.019157788671219</v>
      </c>
      <c r="D27" s="224">
        <f ca="1">HLOOKUP(D$5,DContriAgreDes!$P$50:$AB$112,$A27,FALSE)</f>
        <v>19.375322928430894</v>
      </c>
      <c r="E27" s="224"/>
      <c r="F27" s="224">
        <f ca="1">HLOOKUP(F$5,DContriAgreDes!$P$160:$AB$200,$A27,FALSE)</f>
        <v>0.53816769287611521</v>
      </c>
      <c r="G27" s="224">
        <f ca="1">HLOOKUP(G$5,DContriAgreDes!$P$160:$AB$200,$A27,FALSE)</f>
        <v>-0.64745375702996455</v>
      </c>
      <c r="H27" s="224"/>
      <c r="I27" s="224">
        <f t="shared" ca="1" si="0"/>
        <v>0.10235496267575987</v>
      </c>
      <c r="J27" s="224">
        <f t="shared" ca="1" si="0"/>
        <v>-0.12544625623681396</v>
      </c>
      <c r="K27" s="225">
        <f t="shared" ca="1" si="1"/>
        <v>-0.22780121891257382</v>
      </c>
      <c r="L27" s="226"/>
      <c r="M27" s="269">
        <f ca="1">HLOOKUP(M$5,DContriAgreOri!$P$49:$AB$111,$A27,FALSE)</f>
        <v>18.259992714658566</v>
      </c>
      <c r="N27" s="269">
        <f ca="1">HLOOKUP(N$5,DContriAgreOri!$P$49:$AB$111,$A27,FALSE)</f>
        <v>19.290813642279815</v>
      </c>
      <c r="O27" s="269"/>
      <c r="P27" s="269">
        <f ca="1">HLOOKUP(P$5,DContriAgreOri!$P$115:$AB$155,$A27,FALSE)</f>
        <v>1.3602094455592777</v>
      </c>
      <c r="Q27" s="269">
        <f ca="1">HLOOKUP(Q$5,DContriAgreOri!$P$115:$AB$155,$A27,FALSE)</f>
        <v>0.72476783809798917</v>
      </c>
      <c r="R27" s="269"/>
      <c r="S27" s="283">
        <f t="shared" ca="1" si="2"/>
        <v>0.24837414566322177</v>
      </c>
      <c r="T27" s="283">
        <f t="shared" ca="1" si="2"/>
        <v>0.13981361298666337</v>
      </c>
      <c r="U27" s="283">
        <f t="shared" ca="1" si="3"/>
        <v>-0.10856053267655841</v>
      </c>
    </row>
    <row r="28" spans="1:21" x14ac:dyDescent="0.25">
      <c r="A28">
        <v>21</v>
      </c>
      <c r="B28" s="228" t="s">
        <v>14</v>
      </c>
      <c r="C28" s="229">
        <f ca="1">HLOOKUP(C$5,DContriAgreDes!$P$50:$AB$112,$A28,FALSE)</f>
        <v>4.7890197269007535</v>
      </c>
      <c r="D28" s="229">
        <f ca="1">HLOOKUP(D$5,DContriAgreDes!$P$50:$AB$112,$A28,FALSE)</f>
        <v>4.7780724016062841</v>
      </c>
      <c r="E28" s="229"/>
      <c r="F28" s="229">
        <f ca="1">HLOOKUP(F$5,DContriAgreDes!$P$160:$AB$200,$A28,FALSE)</f>
        <v>-1.5355638913766967</v>
      </c>
      <c r="G28" s="229">
        <f ca="1">HLOOKUP(G$5,DContriAgreDes!$P$160:$AB$200,$A28,FALSE)</f>
        <v>1.7547075109830814</v>
      </c>
      <c r="H28" s="229"/>
      <c r="I28" s="229">
        <f t="shared" ca="1" si="0"/>
        <v>-7.3538457677194857E-2</v>
      </c>
      <c r="J28" s="229">
        <f t="shared" ca="1" si="0"/>
        <v>8.384119531119516E-2</v>
      </c>
      <c r="K28" s="230">
        <f t="shared" ca="1" si="1"/>
        <v>0.15737965298839002</v>
      </c>
      <c r="L28" s="231"/>
      <c r="M28" s="270">
        <f ca="1">HLOOKUP(M$5,DContriAgreOri!$P$49:$AB$111,$A28,FALSE)</f>
        <v>4.9563949643349519</v>
      </c>
      <c r="N28" s="270">
        <f ca="1">HLOOKUP(N$5,DContriAgreOri!$P$49:$AB$111,$A28,FALSE)</f>
        <v>4.8859953981057291</v>
      </c>
      <c r="O28" s="270"/>
      <c r="P28" s="270">
        <f ca="1">HLOOKUP(P$5,DContriAgreOri!$P$115:$AB$155,$A28,FALSE)</f>
        <v>-2.1391898223540551</v>
      </c>
      <c r="Q28" s="270">
        <f ca="1">HLOOKUP(Q$5,DContriAgreOri!$P$115:$AB$155,$A28,FALSE)</f>
        <v>0.7466239445333116</v>
      </c>
      <c r="R28" s="270"/>
      <c r="S28" s="284">
        <f t="shared" ca="1" si="2"/>
        <v>-0.10602669663272218</v>
      </c>
      <c r="T28" s="284">
        <f t="shared" ca="1" si="2"/>
        <v>3.648001157105308E-2</v>
      </c>
      <c r="U28" s="284">
        <f t="shared" ca="1" si="3"/>
        <v>0.14250670820377526</v>
      </c>
    </row>
    <row r="29" spans="1:21" x14ac:dyDescent="0.25">
      <c r="A29">
        <v>22</v>
      </c>
      <c r="B29" s="223" t="s">
        <v>15</v>
      </c>
      <c r="C29" s="224">
        <f ca="1">HLOOKUP(C$5,DContriAgreDes!$P$50:$AB$112,$A29,FALSE)</f>
        <v>0.47840091993377992</v>
      </c>
      <c r="D29" s="224">
        <f ca="1">HLOOKUP(D$5,DContriAgreDes!$P$50:$AB$112,$A29,FALSE)</f>
        <v>0.47313816953902504</v>
      </c>
      <c r="E29" s="224"/>
      <c r="F29" s="224">
        <f ca="1">HLOOKUP(F$5,DContriAgreDes!$P$160:$AB$200,$A29,FALSE)</f>
        <v>-2.3956267451746669</v>
      </c>
      <c r="G29" s="224">
        <f ca="1">HLOOKUP(G$5,DContriAgreDes!$P$160:$AB$200,$A29,FALSE)</f>
        <v>2.8228639948904686</v>
      </c>
      <c r="H29" s="224"/>
      <c r="I29" s="224">
        <f t="shared" ca="1" si="0"/>
        <v>-1.1460700387095275E-2</v>
      </c>
      <c r="J29" s="224">
        <f t="shared" ca="1" si="0"/>
        <v>1.3356047034000959E-2</v>
      </c>
      <c r="K29" s="225">
        <f t="shared" ca="1" si="1"/>
        <v>2.4816747421096234E-2</v>
      </c>
      <c r="L29" s="226"/>
      <c r="M29" s="269">
        <f ca="1">HLOOKUP(M$5,DContriAgreOri!$P$49:$AB$111,$A29,FALSE)</f>
        <v>0.52588407030343098</v>
      </c>
      <c r="N29" s="269">
        <f ca="1">HLOOKUP(N$5,DContriAgreOri!$P$49:$AB$111,$A29,FALSE)</f>
        <v>0.4906000353826408</v>
      </c>
      <c r="O29" s="269"/>
      <c r="P29" s="269">
        <f ca="1">HLOOKUP(P$5,DContriAgreOri!$P$115:$AB$155,$A29,FALSE)</f>
        <v>-9.1140609350739936</v>
      </c>
      <c r="Q29" s="269">
        <f ca="1">HLOOKUP(Q$5,DContriAgreOri!$P$115:$AB$155,$A29,FALSE)</f>
        <v>-2.5269071906895277</v>
      </c>
      <c r="R29" s="269"/>
      <c r="S29" s="283">
        <f t="shared" ca="1" si="2"/>
        <v>-4.7929394615302059E-2</v>
      </c>
      <c r="T29" s="283">
        <f t="shared" ca="1" si="2"/>
        <v>-1.2397007571609317E-2</v>
      </c>
      <c r="U29" s="283">
        <f t="shared" ca="1" si="3"/>
        <v>3.5532387043692742E-2</v>
      </c>
    </row>
    <row r="30" spans="1:21" x14ac:dyDescent="0.25">
      <c r="A30">
        <v>23</v>
      </c>
      <c r="B30" s="228" t="s">
        <v>16</v>
      </c>
      <c r="C30" s="229">
        <f ca="1">HLOOKUP(C$5,DContriAgreDes!$P$50:$AB$112,$A30,FALSE)</f>
        <v>0.31294281694482834</v>
      </c>
      <c r="D30" s="229">
        <f ca="1">HLOOKUP(D$5,DContriAgreDes!$P$50:$AB$112,$A30,FALSE)</f>
        <v>0.30869494573630984</v>
      </c>
      <c r="E30" s="229"/>
      <c r="F30" s="229">
        <f ca="1">HLOOKUP(F$5,DContriAgreDes!$P$160:$AB$200,$A30,FALSE)</f>
        <v>-2.6495800955939757</v>
      </c>
      <c r="G30" s="229">
        <f ca="1">HLOOKUP(G$5,DContriAgreDes!$P$160:$AB$200,$A30,FALSE)</f>
        <v>-1.571684398652323</v>
      </c>
      <c r="H30" s="229"/>
      <c r="I30" s="229">
        <f t="shared" ca="1" si="0"/>
        <v>-8.2916705883612635E-3</v>
      </c>
      <c r="J30" s="229">
        <f t="shared" ca="1" si="0"/>
        <v>-4.8517103015658361E-3</v>
      </c>
      <c r="K30" s="230">
        <f t="shared" ca="1" si="1"/>
        <v>3.4399602867954274E-3</v>
      </c>
      <c r="L30" s="231"/>
      <c r="M30" s="270">
        <f ca="1">HLOOKUP(M$5,DContriAgreOri!$P$49:$AB$111,$A30,FALSE)</f>
        <v>0.31956864671975815</v>
      </c>
      <c r="N30" s="270">
        <f ca="1">HLOOKUP(N$5,DContriAgreOri!$P$49:$AB$111,$A30,FALSE)</f>
        <v>0.31374043224433612</v>
      </c>
      <c r="O30" s="270"/>
      <c r="P30" s="270">
        <f ca="1">HLOOKUP(P$5,DContriAgreOri!$P$115:$AB$155,$A30,FALSE)</f>
        <v>-0.91903691714284719</v>
      </c>
      <c r="Q30" s="270">
        <f ca="1">HLOOKUP(Q$5,DContriAgreOri!$P$115:$AB$155,$A30,FALSE)</f>
        <v>-2.9642937339126689</v>
      </c>
      <c r="R30" s="270"/>
      <c r="S30" s="284">
        <f t="shared" ca="1" si="2"/>
        <v>-2.9369538389683817E-3</v>
      </c>
      <c r="T30" s="284">
        <f t="shared" ca="1" si="2"/>
        <v>-9.3001879737693791E-3</v>
      </c>
      <c r="U30" s="284">
        <f t="shared" ca="1" si="3"/>
        <v>-6.3632341348009974E-3</v>
      </c>
    </row>
    <row r="31" spans="1:21" x14ac:dyDescent="0.25">
      <c r="A31">
        <v>24</v>
      </c>
      <c r="B31" s="223" t="s">
        <v>17</v>
      </c>
      <c r="C31" s="224">
        <f ca="1">HLOOKUP(C$5,DContriAgreDes!$P$50:$AB$112,$A31,FALSE)</f>
        <v>0.93859361720246182</v>
      </c>
      <c r="D31" s="224">
        <f ca="1">HLOOKUP(D$5,DContriAgreDes!$P$50:$AB$112,$A31,FALSE)</f>
        <v>0.93865189618958933</v>
      </c>
      <c r="E31" s="224"/>
      <c r="F31" s="224">
        <f ca="1">HLOOKUP(F$5,DContriAgreDes!$P$160:$AB$200,$A31,FALSE)</f>
        <v>-1.3038383332491179</v>
      </c>
      <c r="G31" s="224">
        <f ca="1">HLOOKUP(G$5,DContriAgreDes!$P$160:$AB$200,$A31,FALSE)</f>
        <v>2.0712467178932457</v>
      </c>
      <c r="H31" s="224"/>
      <c r="I31" s="224">
        <f t="shared" ca="1" si="0"/>
        <v>-1.2237743374515185E-2</v>
      </c>
      <c r="J31" s="224">
        <f t="shared" ca="1" si="0"/>
        <v>1.9441796592269585E-2</v>
      </c>
      <c r="K31" s="225">
        <f t="shared" ca="1" si="1"/>
        <v>3.167953996678477E-2</v>
      </c>
      <c r="L31" s="226"/>
      <c r="M31" s="269">
        <f ca="1">HLOOKUP(M$5,DContriAgreOri!$P$49:$AB$111,$A31,FALSE)</f>
        <v>1.060237967514623</v>
      </c>
      <c r="N31" s="269">
        <f ca="1">HLOOKUP(N$5,DContriAgreOri!$P$49:$AB$111,$A31,FALSE)</f>
        <v>1.0284170547321816</v>
      </c>
      <c r="O31" s="269"/>
      <c r="P31" s="269">
        <f ca="1">HLOOKUP(P$5,DContriAgreOri!$P$115:$AB$155,$A31,FALSE)</f>
        <v>-9.3876061621854774</v>
      </c>
      <c r="Q31" s="269">
        <f ca="1">HLOOKUP(Q$5,DContriAgreOri!$P$115:$AB$155,$A31,FALSE)</f>
        <v>-3.8413962671392738</v>
      </c>
      <c r="R31" s="269"/>
      <c r="S31" s="283">
        <f t="shared" ca="1" si="2"/>
        <v>-9.9530964772232805E-2</v>
      </c>
      <c r="T31" s="283">
        <f t="shared" ca="1" si="2"/>
        <v>-3.9505574351105688E-2</v>
      </c>
      <c r="U31" s="283">
        <f t="shared" ca="1" si="3"/>
        <v>6.0025390421127117E-2</v>
      </c>
    </row>
    <row r="32" spans="1:21" ht="30" x14ac:dyDescent="0.25">
      <c r="A32">
        <v>25</v>
      </c>
      <c r="B32" s="228" t="s">
        <v>51</v>
      </c>
      <c r="C32" s="229">
        <f ca="1">HLOOKUP(C$5,DContriAgreDes!$P$50:$AB$112,$A32,FALSE)</f>
        <v>0.45541539811358783</v>
      </c>
      <c r="D32" s="229">
        <f ca="1">HLOOKUP(D$5,DContriAgreDes!$P$50:$AB$112,$A32,FALSE)</f>
        <v>0.45622390382244682</v>
      </c>
      <c r="E32" s="229"/>
      <c r="F32" s="229">
        <f ca="1">HLOOKUP(F$5,DContriAgreDes!$P$160:$AB$200,$A32,FALSE)</f>
        <v>-1.1347602968367738</v>
      </c>
      <c r="G32" s="229">
        <f ca="1">HLOOKUP(G$5,DContriAgreDes!$P$160:$AB$200,$A32,FALSE)</f>
        <v>-1.8550525266736742</v>
      </c>
      <c r="H32" s="229"/>
      <c r="I32" s="229">
        <f t="shared" ca="1" si="0"/>
        <v>-5.1678731234741249E-3</v>
      </c>
      <c r="J32" s="229">
        <f t="shared" ca="1" si="0"/>
        <v>-8.4631930551475731E-3</v>
      </c>
      <c r="K32" s="230">
        <f t="shared" ca="1" si="1"/>
        <v>-3.2953199316734481E-3</v>
      </c>
      <c r="L32" s="231"/>
      <c r="M32" s="270">
        <f ca="1">HLOOKUP(M$5,DContriAgreOri!$P$49:$AB$111,$A32,FALSE)</f>
        <v>0.49385213758692725</v>
      </c>
      <c r="N32" s="270">
        <f ca="1">HLOOKUP(N$5,DContriAgreOri!$P$49:$AB$111,$A32,FALSE)</f>
        <v>0.47643809644191909</v>
      </c>
      <c r="O32" s="270"/>
      <c r="P32" s="270">
        <f ca="1">HLOOKUP(P$5,DContriAgreOri!$P$115:$AB$155,$A32,FALSE)</f>
        <v>-4.0441178470832426</v>
      </c>
      <c r="Q32" s="270">
        <f ca="1">HLOOKUP(Q$5,DContriAgreOri!$P$115:$AB$155,$A32,FALSE)</f>
        <v>-5.2732102878355107</v>
      </c>
      <c r="R32" s="270"/>
      <c r="S32" s="284">
        <f t="shared" ca="1" si="2"/>
        <v>-1.9971962434355017E-2</v>
      </c>
      <c r="T32" s="284">
        <f t="shared" ca="1" si="2"/>
        <v>-2.5123582716742948E-2</v>
      </c>
      <c r="U32" s="284">
        <f t="shared" ca="1" si="3"/>
        <v>-5.1516202823879316E-3</v>
      </c>
    </row>
    <row r="33" spans="1:21" x14ac:dyDescent="0.25">
      <c r="A33">
        <v>26</v>
      </c>
      <c r="B33" s="223" t="s">
        <v>19</v>
      </c>
      <c r="C33" s="224">
        <f ca="1">HLOOKUP(C$5,DContriAgreDes!$P$50:$AB$112,$A33,FALSE)</f>
        <v>0.59056050032576823</v>
      </c>
      <c r="D33" s="224">
        <f ca="1">HLOOKUP(D$5,DContriAgreDes!$P$50:$AB$112,$A33,FALSE)</f>
        <v>0.6035083050510156</v>
      </c>
      <c r="E33" s="224"/>
      <c r="F33" s="224">
        <f ca="1">HLOOKUP(F$5,DContriAgreDes!$P$160:$AB$200,$A33,FALSE)</f>
        <v>0.85377366921102293</v>
      </c>
      <c r="G33" s="224">
        <f ca="1">HLOOKUP(G$5,DContriAgreDes!$P$160:$AB$200,$A33,FALSE)</f>
        <v>0.29601421055056676</v>
      </c>
      <c r="H33" s="224"/>
      <c r="I33" s="224">
        <f t="shared" ca="1" si="0"/>
        <v>5.0420500525422858E-3</v>
      </c>
      <c r="J33" s="224">
        <f t="shared" ca="1" si="0"/>
        <v>1.7864703448038702E-3</v>
      </c>
      <c r="K33" s="225">
        <f t="shared" ca="1" si="1"/>
        <v>-3.2555797077384154E-3</v>
      </c>
      <c r="L33" s="226"/>
      <c r="M33" s="269">
        <f ca="1">HLOOKUP(M$5,DContriAgreOri!$P$49:$AB$111,$A33,FALSE)</f>
        <v>0.6522888725963617</v>
      </c>
      <c r="N33" s="269">
        <f ca="1">HLOOKUP(N$5,DContriAgreOri!$P$49:$AB$111,$A33,FALSE)</f>
        <v>0.62452047527480681</v>
      </c>
      <c r="O33" s="269"/>
      <c r="P33" s="269">
        <f ca="1">HLOOKUP(P$5,DContriAgreOri!$P$115:$AB$155,$A33,FALSE)</f>
        <v>-8.7046042261467562</v>
      </c>
      <c r="Q33" s="269">
        <f ca="1">HLOOKUP(Q$5,DContriAgreOri!$P$115:$AB$155,$A33,FALSE)</f>
        <v>-7.5170842443089612</v>
      </c>
      <c r="R33" s="269"/>
      <c r="S33" s="283">
        <f t="shared" ca="1" si="2"/>
        <v>-5.6779164770707935E-2</v>
      </c>
      <c r="T33" s="283">
        <f t="shared" ca="1" si="2"/>
        <v>-4.6945730249365943E-2</v>
      </c>
      <c r="U33" s="283">
        <f t="shared" ca="1" si="3"/>
        <v>9.8334345213419924E-3</v>
      </c>
    </row>
    <row r="34" spans="1:21" x14ac:dyDescent="0.25">
      <c r="A34">
        <v>27</v>
      </c>
      <c r="B34" s="228" t="s">
        <v>20</v>
      </c>
      <c r="C34" s="229">
        <f ca="1">HLOOKUP(C$5,DContriAgreDes!$P$50:$AB$112,$A34,FALSE)</f>
        <v>1.9343301530564645</v>
      </c>
      <c r="D34" s="229">
        <f ca="1">HLOOKUP(D$5,DContriAgreDes!$P$50:$AB$112,$A34,FALSE)</f>
        <v>1.9177840136371735</v>
      </c>
      <c r="E34" s="229"/>
      <c r="F34" s="229">
        <f ca="1">HLOOKUP(F$5,DContriAgreDes!$P$160:$AB$200,$A34,FALSE)</f>
        <v>-2.1541545678573613</v>
      </c>
      <c r="G34" s="229">
        <f ca="1">HLOOKUP(G$5,DContriAgreDes!$P$160:$AB$200,$A34,FALSE)</f>
        <v>2.0766513737697778E-2</v>
      </c>
      <c r="H34" s="229"/>
      <c r="I34" s="229">
        <f t="shared" ca="1" si="0"/>
        <v>-4.1668461349508121E-2</v>
      </c>
      <c r="J34" s="229">
        <f t="shared" ca="1" si="0"/>
        <v>3.9825688065133548E-4</v>
      </c>
      <c r="K34" s="230">
        <f t="shared" ca="1" si="1"/>
        <v>4.2066718230159457E-2</v>
      </c>
      <c r="L34" s="231"/>
      <c r="M34" s="270">
        <f ca="1">HLOOKUP(M$5,DContriAgreOri!$P$49:$AB$111,$A34,FALSE)</f>
        <v>1.9313075019579042</v>
      </c>
      <c r="N34" s="270">
        <f ca="1">HLOOKUP(N$5,DContriAgreOri!$P$49:$AB$111,$A34,FALSE)</f>
        <v>1.9547394588453837</v>
      </c>
      <c r="O34" s="270"/>
      <c r="P34" s="270">
        <f ca="1">HLOOKUP(P$5,DContriAgreOri!$P$115:$AB$155,$A34,FALSE)</f>
        <v>-2.9474156157116056</v>
      </c>
      <c r="Q34" s="270">
        <f ca="1">HLOOKUP(Q$5,DContriAgreOri!$P$115:$AB$155,$A34,FALSE)</f>
        <v>-3.1017370905046704</v>
      </c>
      <c r="R34" s="270"/>
      <c r="S34" s="284">
        <f t="shared" ca="1" si="2"/>
        <v>-5.6923658900116997E-2</v>
      </c>
      <c r="T34" s="284">
        <f t="shared" ca="1" si="2"/>
        <v>-6.0630878817737537E-2</v>
      </c>
      <c r="U34" s="284">
        <f t="shared" ca="1" si="3"/>
        <v>-3.7072199176205398E-3</v>
      </c>
    </row>
    <row r="35" spans="1:21" x14ac:dyDescent="0.25">
      <c r="A35">
        <v>28</v>
      </c>
      <c r="B35" s="223" t="s">
        <v>21</v>
      </c>
      <c r="C35" s="224">
        <f ca="1">HLOOKUP(C$5,DContriAgreDes!$P$50:$AB$112,$A35,FALSE)</f>
        <v>0.46057648925626948</v>
      </c>
      <c r="D35" s="224">
        <f ca="1">HLOOKUP(D$5,DContriAgreDes!$P$50:$AB$112,$A35,FALSE)</f>
        <v>0.44697069889470498</v>
      </c>
      <c r="E35" s="224"/>
      <c r="F35" s="224">
        <f ca="1">HLOOKUP(F$5,DContriAgreDes!$P$160:$AB$200,$A35,FALSE)</f>
        <v>-4.2253471015125399</v>
      </c>
      <c r="G35" s="224">
        <f ca="1">HLOOKUP(G$5,DContriAgreDes!$P$160:$AB$200,$A35,FALSE)</f>
        <v>1.2259915568947974</v>
      </c>
      <c r="H35" s="224"/>
      <c r="I35" s="224">
        <f t="shared" ca="1" si="0"/>
        <v>-1.9460955339037998E-2</v>
      </c>
      <c r="J35" s="224">
        <f t="shared" ca="1" si="0"/>
        <v>5.479823030242751E-3</v>
      </c>
      <c r="K35" s="225">
        <f t="shared" ca="1" si="1"/>
        <v>2.4940778369280749E-2</v>
      </c>
      <c r="L35" s="226"/>
      <c r="M35" s="269">
        <f ca="1">HLOOKUP(M$5,DContriAgreOri!$P$49:$AB$111,$A35,FALSE)</f>
        <v>0.46587065059064636</v>
      </c>
      <c r="N35" s="269">
        <f ca="1">HLOOKUP(N$5,DContriAgreOri!$P$49:$AB$111,$A35,FALSE)</f>
        <v>0.50325641424181289</v>
      </c>
      <c r="O35" s="269"/>
      <c r="P35" s="269">
        <f ca="1">HLOOKUP(P$5,DContriAgreOri!$P$115:$AB$155,$A35,FALSE)</f>
        <v>-3.817857859838</v>
      </c>
      <c r="Q35" s="269">
        <f ca="1">HLOOKUP(Q$5,DContriAgreOri!$P$115:$AB$155,$A35,FALSE)</f>
        <v>-5.2632560646850663</v>
      </c>
      <c r="R35" s="269"/>
      <c r="S35" s="283">
        <f t="shared" ca="1" si="2"/>
        <v>-1.7786279250253417E-2</v>
      </c>
      <c r="T35" s="283">
        <f t="shared" ca="1" si="2"/>
        <v>-2.6487673743498818E-2</v>
      </c>
      <c r="U35" s="283">
        <f t="shared" ca="1" si="3"/>
        <v>-8.7013944932454006E-3</v>
      </c>
    </row>
    <row r="36" spans="1:21" x14ac:dyDescent="0.25">
      <c r="A36">
        <v>29</v>
      </c>
      <c r="B36" s="228" t="s">
        <v>22</v>
      </c>
      <c r="C36" s="229">
        <f ca="1">HLOOKUP(C$5,DContriAgreDes!$P$50:$AB$112,$A36,FALSE)</f>
        <v>4.6721108245188328</v>
      </c>
      <c r="D36" s="229">
        <f ca="1">HLOOKUP(D$5,DContriAgreDes!$P$50:$AB$112,$A36,FALSE)</f>
        <v>4.9443114224696929</v>
      </c>
      <c r="E36" s="229"/>
      <c r="F36" s="229">
        <f ca="1">HLOOKUP(F$5,DContriAgreDes!$P$160:$AB$200,$A36,FALSE)</f>
        <v>4.4397874625093863</v>
      </c>
      <c r="G36" s="229">
        <f ca="1">HLOOKUP(G$5,DContriAgreDes!$P$160:$AB$200,$A36,FALSE)</f>
        <v>13.553588942852414</v>
      </c>
      <c r="H36" s="229"/>
      <c r="I36" s="229">
        <f t="shared" ca="1" si="0"/>
        <v>0.20743179062153103</v>
      </c>
      <c r="J36" s="229">
        <f t="shared" ca="1" si="0"/>
        <v>0.67013164625604116</v>
      </c>
      <c r="K36" s="230">
        <f t="shared" ca="1" si="1"/>
        <v>0.4626998556345101</v>
      </c>
      <c r="L36" s="231"/>
      <c r="M36" s="270">
        <f ca="1">HLOOKUP(M$5,DContriAgreOri!$P$49:$AB$111,$A36,FALSE)</f>
        <v>4.3319893688997464</v>
      </c>
      <c r="N36" s="270">
        <f ca="1">HLOOKUP(N$5,DContriAgreOri!$P$49:$AB$111,$A36,FALSE)</f>
        <v>3.8344086518750471</v>
      </c>
      <c r="O36" s="270"/>
      <c r="P36" s="270">
        <f ca="1">HLOOKUP(P$5,DContriAgreOri!$P$115:$AB$155,$A36,FALSE)</f>
        <v>9.7614352652303467</v>
      </c>
      <c r="Q36" s="270">
        <f ca="1">HLOOKUP(Q$5,DContriAgreOri!$P$115:$AB$155,$A36,FALSE)</f>
        <v>42.086924654662454</v>
      </c>
      <c r="R36" s="270"/>
      <c r="S36" s="284">
        <f t="shared" ca="1" si="2"/>
        <v>0.42286433794180939</v>
      </c>
      <c r="T36" s="284">
        <f t="shared" ca="1" si="2"/>
        <v>1.6137846802665095</v>
      </c>
      <c r="U36" s="284">
        <f t="shared" ca="1" si="3"/>
        <v>1.1909203423247001</v>
      </c>
    </row>
    <row r="37" spans="1:21" x14ac:dyDescent="0.25">
      <c r="A37">
        <v>30</v>
      </c>
      <c r="B37" s="223" t="s">
        <v>23</v>
      </c>
      <c r="C37" s="224">
        <f ca="1">HLOOKUP(C$5,DContriAgreDes!$P$50:$AB$112,$A37,FALSE)</f>
        <v>6.9233218949914299</v>
      </c>
      <c r="D37" s="224">
        <f ca="1">HLOOKUP(D$5,DContriAgreDes!$P$50:$AB$112,$A37,FALSE)</f>
        <v>7.0077901781563696</v>
      </c>
      <c r="E37" s="224"/>
      <c r="F37" s="224">
        <f ca="1">HLOOKUP(F$5,DContriAgreDes!$P$160:$AB$200,$A37,FALSE)</f>
        <v>-0.10589422315757702</v>
      </c>
      <c r="G37" s="224">
        <f ca="1">HLOOKUP(G$5,DContriAgreDes!$P$160:$AB$200,$A37,FALSE)</f>
        <v>-1.2087900173801813</v>
      </c>
      <c r="H37" s="224"/>
      <c r="I37" s="224">
        <f t="shared" ca="1" si="0"/>
        <v>-7.3313979373996153E-3</v>
      </c>
      <c r="J37" s="224">
        <f t="shared" ca="1" si="0"/>
        <v>-8.4709468112503017E-2</v>
      </c>
      <c r="K37" s="225">
        <f t="shared" ca="1" si="1"/>
        <v>-7.7378070175103397E-2</v>
      </c>
      <c r="L37" s="226"/>
      <c r="M37" s="269">
        <f ca="1">HLOOKUP(M$5,DContriAgreOri!$P$49:$AB$111,$A37,FALSE)</f>
        <v>7.2235966399132074</v>
      </c>
      <c r="N37" s="269">
        <f ca="1">HLOOKUP(N$5,DContriAgreOri!$P$49:$AB$111,$A37,FALSE)</f>
        <v>7.2074579006131598</v>
      </c>
      <c r="O37" s="269"/>
      <c r="P37" s="269">
        <f ca="1">HLOOKUP(P$5,DContriAgreOri!$P$115:$AB$155,$A37,FALSE)</f>
        <v>-3.3449835702847821</v>
      </c>
      <c r="Q37" s="269">
        <f ca="1">HLOOKUP(Q$5,DContriAgreOri!$P$115:$AB$155,$A37,FALSE)</f>
        <v>-4.3378145953424649</v>
      </c>
      <c r="R37" s="269"/>
      <c r="S37" s="283">
        <f t="shared" ca="1" si="2"/>
        <v>-0.24162812078874038</v>
      </c>
      <c r="T37" s="283">
        <f t="shared" ca="1" si="2"/>
        <v>-0.31264616076596125</v>
      </c>
      <c r="U37" s="283">
        <f t="shared" ca="1" si="3"/>
        <v>-7.1018039977220865E-2</v>
      </c>
    </row>
    <row r="38" spans="1:21" x14ac:dyDescent="0.25">
      <c r="A38">
        <v>31</v>
      </c>
      <c r="B38" s="228" t="s">
        <v>24</v>
      </c>
      <c r="C38" s="229">
        <f ca="1">HLOOKUP(C$5,DContriAgreDes!$P$50:$AB$112,$A38,FALSE)</f>
        <v>3.0826140940294664</v>
      </c>
      <c r="D38" s="229">
        <f ca="1">HLOOKUP(D$5,DContriAgreDes!$P$50:$AB$112,$A38,FALSE)</f>
        <v>3.1383231430623444</v>
      </c>
      <c r="E38" s="229"/>
      <c r="F38" s="229">
        <f ca="1">HLOOKUP(F$5,DContriAgreDes!$P$160:$AB$200,$A38,FALSE)</f>
        <v>0.47356162278266822</v>
      </c>
      <c r="G38" s="229">
        <f ca="1">HLOOKUP(G$5,DContriAgreDes!$P$160:$AB$200,$A38,FALSE)</f>
        <v>-1.7780307834336639</v>
      </c>
      <c r="H38" s="229"/>
      <c r="I38" s="229">
        <f t="shared" ca="1" si="0"/>
        <v>1.4598077327813187E-2</v>
      </c>
      <c r="J38" s="229">
        <f t="shared" ca="1" si="0"/>
        <v>-5.5800351567271388E-2</v>
      </c>
      <c r="K38" s="230">
        <f t="shared" ca="1" si="1"/>
        <v>-7.0398428895084575E-2</v>
      </c>
      <c r="L38" s="231"/>
      <c r="M38" s="270">
        <f ca="1">HLOOKUP(M$5,DContriAgreOri!$P$49:$AB$111,$A38,FALSE)</f>
        <v>3.1710789310657739</v>
      </c>
      <c r="N38" s="270">
        <f ca="1">HLOOKUP(N$5,DContriAgreOri!$P$49:$AB$111,$A38,FALSE)</f>
        <v>3.0434915954536601</v>
      </c>
      <c r="O38" s="270"/>
      <c r="P38" s="270">
        <f ca="1">HLOOKUP(P$5,DContriAgreOri!$P$115:$AB$155,$A38,FALSE)</f>
        <v>-1.0587034425966664</v>
      </c>
      <c r="Q38" s="270">
        <f ca="1">HLOOKUP(Q$5,DContriAgreOri!$P$115:$AB$155,$A38,FALSE)</f>
        <v>-1.712672465146909</v>
      </c>
      <c r="R38" s="270"/>
      <c r="S38" s="284">
        <f t="shared" ca="1" si="2"/>
        <v>-3.3572321810650917E-2</v>
      </c>
      <c r="T38" s="284">
        <f t="shared" ca="1" si="2"/>
        <v>-5.2125042534395191E-2</v>
      </c>
      <c r="U38" s="284">
        <f t="shared" ca="1" si="3"/>
        <v>-1.8552720723744275E-2</v>
      </c>
    </row>
    <row r="39" spans="1:21" x14ac:dyDescent="0.25">
      <c r="A39">
        <v>32</v>
      </c>
      <c r="B39" s="223" t="s">
        <v>25</v>
      </c>
      <c r="C39" s="224">
        <f ca="1">HLOOKUP(C$5,DContriAgreDes!$P$50:$AB$112,$A39,FALSE)</f>
        <v>2.9319307698917694</v>
      </c>
      <c r="D39" s="224">
        <f ca="1">HLOOKUP(D$5,DContriAgreDes!$P$50:$AB$112,$A39,FALSE)</f>
        <v>2.9879906557457132</v>
      </c>
      <c r="E39" s="224"/>
      <c r="F39" s="224">
        <f ca="1">HLOOKUP(F$5,DContriAgreDes!$P$160:$AB$200,$A39,FALSE)</f>
        <v>0.57703336858398302</v>
      </c>
      <c r="G39" s="224">
        <f ca="1">HLOOKUP(G$5,DContriAgreDes!$P$160:$AB$200,$A39,FALSE)</f>
        <v>-0.51895917841730466</v>
      </c>
      <c r="H39" s="224"/>
      <c r="I39" s="224">
        <f t="shared" ca="1" si="0"/>
        <v>1.6918218886056782E-2</v>
      </c>
      <c r="J39" s="224">
        <f t="shared" ca="1" si="0"/>
        <v>-1.5506451758243786E-2</v>
      </c>
      <c r="K39" s="225">
        <f t="shared" ca="1" si="1"/>
        <v>-3.2424670644300567E-2</v>
      </c>
      <c r="L39" s="226"/>
      <c r="M39" s="269">
        <f ca="1">HLOOKUP(M$5,DContriAgreOri!$P$49:$AB$111,$A39,FALSE)</f>
        <v>2.9734750064077273</v>
      </c>
      <c r="N39" s="269">
        <f ca="1">HLOOKUP(N$5,DContriAgreOri!$P$49:$AB$111,$A39,FALSE)</f>
        <v>2.9628906505384869</v>
      </c>
      <c r="O39" s="269"/>
      <c r="P39" s="269">
        <f ca="1">HLOOKUP(P$5,DContriAgreOri!$P$115:$AB$155,$A39,FALSE)</f>
        <v>-1.0980484651506117</v>
      </c>
      <c r="Q39" s="269">
        <f ca="1">HLOOKUP(Q$5,DContriAgreOri!$P$115:$AB$155,$A39,FALSE)</f>
        <v>0.3688051971491717</v>
      </c>
      <c r="R39" s="269"/>
      <c r="S39" s="283">
        <f t="shared" ca="1" si="2"/>
        <v>-3.2650196669497103E-2</v>
      </c>
      <c r="T39" s="283">
        <f t="shared" ca="1" si="2"/>
        <v>1.0927294705032842E-2</v>
      </c>
      <c r="U39" s="283">
        <f t="shared" ca="1" si="3"/>
        <v>4.3577491374529945E-2</v>
      </c>
    </row>
    <row r="40" spans="1:21" x14ac:dyDescent="0.25">
      <c r="A40">
        <v>33</v>
      </c>
      <c r="B40" s="228" t="s">
        <v>26</v>
      </c>
      <c r="C40" s="229">
        <f ca="1">HLOOKUP(C$5,DContriAgreDes!$P$50:$AB$112,$A40,FALSE)</f>
        <v>4.8231501544008024</v>
      </c>
      <c r="D40" s="229">
        <f ca="1">HLOOKUP(D$5,DContriAgreDes!$P$50:$AB$112,$A40,FALSE)</f>
        <v>5.0014376444223689</v>
      </c>
      <c r="E40" s="229"/>
      <c r="F40" s="229">
        <f ca="1">HLOOKUP(F$5,DContriAgreDes!$P$160:$AB$200,$A40,FALSE)</f>
        <v>2.3381056964078653</v>
      </c>
      <c r="G40" s="229">
        <f ca="1">HLOOKUP(G$5,DContriAgreDes!$P$160:$AB$200,$A40,FALSE)</f>
        <v>-4.4873357267761378</v>
      </c>
      <c r="H40" s="229"/>
      <c r="I40" s="229">
        <f t="shared" ca="1" si="0"/>
        <v>0.1127703485063499</v>
      </c>
      <c r="J40" s="229">
        <f t="shared" ca="1" si="0"/>
        <v>-0.22443129827059585</v>
      </c>
      <c r="K40" s="230">
        <f t="shared" ca="1" si="1"/>
        <v>-0.33720164677694575</v>
      </c>
      <c r="L40" s="231"/>
      <c r="M40" s="270">
        <f ca="1">HLOOKUP(M$5,DContriAgreOri!$P$49:$AB$111,$A40,FALSE)</f>
        <v>4.661755801491303</v>
      </c>
      <c r="N40" s="270">
        <f ca="1">HLOOKUP(N$5,DContriAgreOri!$P$49:$AB$111,$A40,FALSE)</f>
        <v>5.0084695264848564</v>
      </c>
      <c r="O40" s="270"/>
      <c r="P40" s="270">
        <f ca="1">HLOOKUP(P$5,DContriAgreOri!$P$115:$AB$155,$A40,FALSE)</f>
        <v>2.6751319098271296</v>
      </c>
      <c r="Q40" s="270">
        <f ca="1">HLOOKUP(Q$5,DContriAgreOri!$P$115:$AB$155,$A40,FALSE)</f>
        <v>-4.5565607093375036</v>
      </c>
      <c r="R40" s="270"/>
      <c r="S40" s="284">
        <f t="shared" ca="1" si="2"/>
        <v>0.12470811700391131</v>
      </c>
      <c r="T40" s="284">
        <f t="shared" ca="1" si="2"/>
        <v>-0.22821395458295107</v>
      </c>
      <c r="U40" s="284">
        <f t="shared" ca="1" si="3"/>
        <v>-0.3529220715868624</v>
      </c>
    </row>
    <row r="41" spans="1:21" x14ac:dyDescent="0.25">
      <c r="A41">
        <v>34</v>
      </c>
      <c r="B41" s="223" t="s">
        <v>27</v>
      </c>
      <c r="C41" s="224">
        <f ca="1">HLOOKUP(C$5,DContriAgreDes!$P$50:$AB$112,$A41,FALSE)</f>
        <v>3.0778715843484039</v>
      </c>
      <c r="D41" s="224">
        <f ca="1">HLOOKUP(D$5,DContriAgreDes!$P$50:$AB$112,$A41,FALSE)</f>
        <v>3.0517042561926884</v>
      </c>
      <c r="E41" s="224"/>
      <c r="F41" s="224">
        <f ca="1">HLOOKUP(F$5,DContriAgreDes!$P$160:$AB$200,$A41,FALSE)</f>
        <v>-2.1490052436262062</v>
      </c>
      <c r="G41" s="224">
        <f ca="1">HLOOKUP(G$5,DContriAgreDes!$P$160:$AB$200,$A41,FALSE)</f>
        <v>-0.27422529999931555</v>
      </c>
      <c r="H41" s="224"/>
      <c r="I41" s="224">
        <f t="shared" ca="1" si="0"/>
        <v>-6.6143621739728195E-2</v>
      </c>
      <c r="J41" s="224">
        <f t="shared" ca="1" si="0"/>
        <v>-8.3685451516362815E-3</v>
      </c>
      <c r="K41" s="225">
        <f t="shared" ca="1" si="1"/>
        <v>5.7775076588091917E-2</v>
      </c>
      <c r="L41" s="226"/>
      <c r="M41" s="269">
        <f ca="1">HLOOKUP(M$5,DContriAgreOri!$P$49:$AB$111,$A41,FALSE)</f>
        <v>3.2686556091723418</v>
      </c>
      <c r="N41" s="269">
        <f ca="1">HLOOKUP(N$5,DContriAgreOri!$P$49:$AB$111,$A41,FALSE)</f>
        <v>3.1089182450043773</v>
      </c>
      <c r="O41" s="269"/>
      <c r="P41" s="269">
        <f ca="1">HLOOKUP(P$5,DContriAgreOri!$P$115:$AB$155,$A41,FALSE)</f>
        <v>-6.1708801090729821</v>
      </c>
      <c r="Q41" s="269">
        <f ca="1">HLOOKUP(Q$5,DContriAgreOri!$P$115:$AB$155,$A41,FALSE)</f>
        <v>-3.2174363549807765</v>
      </c>
      <c r="R41" s="269"/>
      <c r="S41" s="283">
        <f t="shared" ca="1" si="2"/>
        <v>-0.20170481882051436</v>
      </c>
      <c r="T41" s="283">
        <f t="shared" ca="1" si="2"/>
        <v>-0.10002746586140115</v>
      </c>
      <c r="U41" s="283">
        <f t="shared" ca="1" si="3"/>
        <v>0.1016773529591132</v>
      </c>
    </row>
    <row r="42" spans="1:21" x14ac:dyDescent="0.25">
      <c r="A42">
        <v>35</v>
      </c>
      <c r="B42" s="228" t="s">
        <v>28</v>
      </c>
      <c r="C42" s="229">
        <f ca="1">HLOOKUP(C$5,DContriAgreDes!$P$50:$AB$112,$A42,FALSE)</f>
        <v>4.1075088765751691</v>
      </c>
      <c r="D42" s="229">
        <f ca="1">HLOOKUP(D$5,DContriAgreDes!$P$50:$AB$112,$A42,FALSE)</f>
        <v>4.1900539507422057</v>
      </c>
      <c r="E42" s="229"/>
      <c r="F42" s="229">
        <f ca="1">HLOOKUP(F$5,DContriAgreDes!$P$160:$AB$200,$A42,FALSE)</f>
        <v>0.67332257670813078</v>
      </c>
      <c r="G42" s="229">
        <f ca="1">HLOOKUP(G$5,DContriAgreDes!$P$160:$AB$200,$A42,FALSE)</f>
        <v>-2.3788995461695492</v>
      </c>
      <c r="H42" s="229"/>
      <c r="I42" s="229">
        <f t="shared" ca="1" si="0"/>
        <v>2.7656784606271124E-2</v>
      </c>
      <c r="J42" s="229">
        <f t="shared" ca="1" si="0"/>
        <v>-9.9677174418465603E-2</v>
      </c>
      <c r="K42" s="230">
        <f t="shared" ca="1" si="1"/>
        <v>-0.12733395902473674</v>
      </c>
      <c r="L42" s="231"/>
      <c r="M42" s="270">
        <f ca="1">HLOOKUP(M$5,DContriAgreOri!$P$49:$AB$111,$A42,FALSE)</f>
        <v>4.072995507850016</v>
      </c>
      <c r="N42" s="270">
        <f ca="1">HLOOKUP(N$5,DContriAgreOri!$P$49:$AB$111,$A42,FALSE)</f>
        <v>3.9135726824582071</v>
      </c>
      <c r="O42" s="270"/>
      <c r="P42" s="270">
        <f ca="1">HLOOKUP(P$5,DContriAgreOri!$P$115:$AB$155,$A42,FALSE)</f>
        <v>1.0812337111386796</v>
      </c>
      <c r="Q42" s="270">
        <f ca="1">HLOOKUP(Q$5,DContriAgreOri!$P$115:$AB$155,$A42,FALSE)</f>
        <v>-0.60256208240593878</v>
      </c>
      <c r="R42" s="270"/>
      <c r="S42" s="284">
        <f t="shared" ca="1" si="2"/>
        <v>4.4038600484038432E-2</v>
      </c>
      <c r="T42" s="284">
        <f t="shared" ca="1" si="2"/>
        <v>-2.3581705051890132E-2</v>
      </c>
      <c r="U42" s="284">
        <f t="shared" ca="1" si="3"/>
        <v>-6.7620305535928571E-2</v>
      </c>
    </row>
    <row r="43" spans="1:21" ht="30" x14ac:dyDescent="0.25">
      <c r="A43">
        <v>36</v>
      </c>
      <c r="B43" s="223" t="s">
        <v>52</v>
      </c>
      <c r="C43" s="224">
        <f ca="1">HLOOKUP(C$5,DContriAgreDes!$P$50:$AB$112,$A43,FALSE)</f>
        <v>9.5044641535427168</v>
      </c>
      <c r="D43" s="224">
        <f ca="1">HLOOKUP(D$5,DContriAgreDes!$P$50:$AB$112,$A43,FALSE)</f>
        <v>9.4646107609947219</v>
      </c>
      <c r="E43" s="224"/>
      <c r="F43" s="224">
        <f ca="1">HLOOKUP(F$5,DContriAgreDes!$P$160:$AB$200,$A43,FALSE)</f>
        <v>-1.7237856829488578</v>
      </c>
      <c r="G43" s="224">
        <f ca="1">HLOOKUP(G$5,DContriAgreDes!$P$160:$AB$200,$A43,FALSE)</f>
        <v>1.8856773287380122</v>
      </c>
      <c r="H43" s="224"/>
      <c r="I43" s="224">
        <f t="shared" ca="1" si="0"/>
        <v>-0.16383659231977571</v>
      </c>
      <c r="J43" s="224">
        <f t="shared" ca="1" si="0"/>
        <v>0.17847201937337573</v>
      </c>
      <c r="K43" s="225">
        <f t="shared" ca="1" si="1"/>
        <v>0.34230861169315141</v>
      </c>
      <c r="L43" s="226"/>
      <c r="M43" s="269">
        <f ca="1">HLOOKUP(M$5,DContriAgreOri!$P$49:$AB$111,$A43,FALSE)</f>
        <v>9.1571991075189541</v>
      </c>
      <c r="N43" s="269">
        <f ca="1">HLOOKUP(N$5,DContriAgreOri!$P$49:$AB$111,$A43,FALSE)</f>
        <v>9.2457811105126932</v>
      </c>
      <c r="O43" s="269"/>
      <c r="P43" s="269">
        <f ca="1">HLOOKUP(P$5,DContriAgreOri!$P$115:$AB$155,$A43,FALSE)</f>
        <v>1.6538459492908117</v>
      </c>
      <c r="Q43" s="269">
        <f ca="1">HLOOKUP(Q$5,DContriAgreOri!$P$115:$AB$155,$A43,FALSE)</f>
        <v>3.4972919530138711</v>
      </c>
      <c r="R43" s="269"/>
      <c r="S43" s="283">
        <f t="shared" ca="1" si="2"/>
        <v>0.15144596650819658</v>
      </c>
      <c r="T43" s="283">
        <f t="shared" ca="1" si="2"/>
        <v>0.32335195877123696</v>
      </c>
      <c r="U43" s="283">
        <f t="shared" ca="1" si="3"/>
        <v>0.17190599226304037</v>
      </c>
    </row>
    <row r="44" spans="1:21" x14ac:dyDescent="0.25">
      <c r="A44">
        <v>37</v>
      </c>
      <c r="B44" s="228" t="s">
        <v>53</v>
      </c>
      <c r="C44" s="229">
        <f ca="1">HLOOKUP(C$5,DContriAgreDes!$P$50:$AB$112,$A44,FALSE)</f>
        <v>4.1204387646100882</v>
      </c>
      <c r="D44" s="229">
        <f ca="1">HLOOKUP(D$5,DContriAgreDes!$P$50:$AB$112,$A44,FALSE)</f>
        <v>4.0645646030414904</v>
      </c>
      <c r="E44" s="229"/>
      <c r="F44" s="229">
        <f ca="1">HLOOKUP(F$5,DContriAgreDes!$P$160:$AB$200,$A44,FALSE)</f>
        <v>-2.648227272680586</v>
      </c>
      <c r="G44" s="229">
        <f ca="1">HLOOKUP(G$5,DContriAgreDes!$P$160:$AB$200,$A44,FALSE)</f>
        <v>1.4246771313465558</v>
      </c>
      <c r="H44" s="229"/>
      <c r="I44" s="229">
        <f t="shared" ca="1" si="0"/>
        <v>-0.10911858311850738</v>
      </c>
      <c r="J44" s="229">
        <f t="shared" ca="1" si="0"/>
        <v>5.7906922388339027E-2</v>
      </c>
      <c r="K44" s="230">
        <f t="shared" ca="1" si="1"/>
        <v>0.16702550550684642</v>
      </c>
      <c r="L44" s="231"/>
      <c r="M44" s="270">
        <f ca="1">HLOOKUP(M$5,DContriAgreOri!$P$49:$AB$111,$A44,FALSE)</f>
        <v>4.1766702577343304</v>
      </c>
      <c r="N44" s="270">
        <f ca="1">HLOOKUP(N$5,DContriAgreOri!$P$49:$AB$111,$A44,FALSE)</f>
        <v>4.155491168692147</v>
      </c>
      <c r="O44" s="270"/>
      <c r="P44" s="270">
        <f ca="1">HLOOKUP(P$5,DContriAgreOri!$P$115:$AB$155,$A44,FALSE)</f>
        <v>-3.8441025429774527</v>
      </c>
      <c r="Q44" s="270">
        <f ca="1">HLOOKUP(Q$5,DContriAgreOri!$P$115:$AB$155,$A44,FALSE)</f>
        <v>-0.46021185514814533</v>
      </c>
      <c r="R44" s="270"/>
      <c r="S44" s="284">
        <f t="shared" ca="1" si="2"/>
        <v>-0.16055548758934834</v>
      </c>
      <c r="T44" s="284">
        <f t="shared" ca="1" si="2"/>
        <v>-1.9124062997955476E-2</v>
      </c>
      <c r="U44" s="284">
        <f t="shared" ca="1" si="3"/>
        <v>0.14143142459139288</v>
      </c>
    </row>
    <row r="45" spans="1:21" x14ac:dyDescent="0.25">
      <c r="A45">
        <v>38</v>
      </c>
      <c r="B45" s="223" t="s">
        <v>31</v>
      </c>
      <c r="C45" s="224">
        <f ca="1">HLOOKUP(C$5,DContriAgreDes!$P$50:$AB$112,$A45,FALSE)</f>
        <v>23.272805909059482</v>
      </c>
      <c r="D45" s="224">
        <f ca="1">HLOOKUP(D$5,DContriAgreDes!$P$50:$AB$112,$A45,FALSE)</f>
        <v>22.385281804008027</v>
      </c>
      <c r="E45" s="224"/>
      <c r="F45" s="224">
        <f ca="1">HLOOKUP(F$5,DContriAgreDes!$P$160:$AB$200,$A45,FALSE)</f>
        <v>-5.07357698924109</v>
      </c>
      <c r="G45" s="224">
        <f ca="1">HLOOKUP(G$5,DContriAgreDes!$P$160:$AB$200,$A45,FALSE)</f>
        <v>-0.82425552523974943</v>
      </c>
      <c r="H45" s="224"/>
      <c r="I45" s="224">
        <f t="shared" ca="1" si="0"/>
        <v>-1.1807637253527825</v>
      </c>
      <c r="J45" s="224">
        <f t="shared" ca="1" si="0"/>
        <v>-0.18451192211002443</v>
      </c>
      <c r="K45" s="225">
        <f t="shared" ca="1" si="1"/>
        <v>0.99625180324275808</v>
      </c>
      <c r="L45" s="226"/>
      <c r="M45" s="269">
        <f ca="1">HLOOKUP(M$5,DContriAgreOri!$P$49:$AB$111,$A45,FALSE)</f>
        <v>24.677875269151706</v>
      </c>
      <c r="N45" s="269">
        <f ca="1">HLOOKUP(N$5,DContriAgreOri!$P$49:$AB$111,$A45,FALSE)</f>
        <v>23.417930732038197</v>
      </c>
      <c r="O45" s="269"/>
      <c r="P45" s="269">
        <f ca="1">HLOOKUP(P$5,DContriAgreOri!$P$115:$AB$155,$A45,FALSE)</f>
        <v>-9.4937538683417699</v>
      </c>
      <c r="Q45" s="269">
        <f ca="1">HLOOKUP(Q$5,DContriAgreOri!$P$115:$AB$155,$A45,FALSE)</f>
        <v>-7.8125737538906606</v>
      </c>
      <c r="R45" s="269"/>
      <c r="S45" s="283">
        <f t="shared" ca="1" si="2"/>
        <v>-2.342856737989647</v>
      </c>
      <c r="T45" s="283">
        <f t="shared" ca="1" si="2"/>
        <v>-1.8295431100755113</v>
      </c>
      <c r="U45" s="283">
        <f t="shared" ca="1" si="3"/>
        <v>0.51331362791413571</v>
      </c>
    </row>
    <row r="46" spans="1:21" x14ac:dyDescent="0.25">
      <c r="A46">
        <v>39</v>
      </c>
      <c r="B46" s="228" t="s">
        <v>32</v>
      </c>
      <c r="C46" s="229">
        <f ca="1">HLOOKUP(C$5,DContriAgreDes!$P$50:$AB$112,$A46,FALSE)</f>
        <v>0.91161966062834543</v>
      </c>
      <c r="D46" s="229">
        <f ca="1">HLOOKUP(D$5,DContriAgreDes!$P$50:$AB$112,$A46,FALSE)</f>
        <v>0.91981851026710615</v>
      </c>
      <c r="E46" s="229"/>
      <c r="F46" s="229">
        <f ca="1">HLOOKUP(F$5,DContriAgreDes!$P$160:$AB$200,$A46,FALSE)</f>
        <v>-0.42237589902607908</v>
      </c>
      <c r="G46" s="229">
        <f ca="1">HLOOKUP(G$5,DContriAgreDes!$P$160:$AB$200,$A46,FALSE)</f>
        <v>-2.7597985671691276</v>
      </c>
      <c r="H46" s="229"/>
      <c r="I46" s="229">
        <f t="shared" ca="1" si="0"/>
        <v>-3.8504617372774651E-3</v>
      </c>
      <c r="J46" s="229">
        <f t="shared" ca="1" si="0"/>
        <v>-2.5385138066908012E-2</v>
      </c>
      <c r="K46" s="230">
        <f t="shared" ca="1" si="1"/>
        <v>-2.1534676329630548E-2</v>
      </c>
      <c r="L46" s="231"/>
      <c r="M46" s="270">
        <f ca="1">HLOOKUP(M$5,DContriAgreOri!$P$49:$AB$111,$A46,FALSE)</f>
        <v>0.913360944515613</v>
      </c>
      <c r="N46" s="270">
        <f ca="1">HLOOKUP(N$5,DContriAgreOri!$P$49:$AB$111,$A46,FALSE)</f>
        <v>1.0175253922866467</v>
      </c>
      <c r="O46" s="270"/>
      <c r="P46" s="270">
        <f ca="1">HLOOKUP(P$5,DContriAgreOri!$P$115:$AB$155,$A46,FALSE)</f>
        <v>-2.9678539402975872</v>
      </c>
      <c r="Q46" s="270">
        <f ca="1">HLOOKUP(Q$5,DContriAgreOri!$P$115:$AB$155,$A46,FALSE)</f>
        <v>-6.0414721864559198</v>
      </c>
      <c r="R46" s="270"/>
      <c r="S46" s="284">
        <f t="shared" ca="1" si="2"/>
        <v>-2.710721878094588E-2</v>
      </c>
      <c r="T46" s="284">
        <f t="shared" ca="1" si="2"/>
        <v>-6.1473513565124253E-2</v>
      </c>
      <c r="U46" s="284">
        <f t="shared" ca="1" si="3"/>
        <v>-3.4366294784178374E-2</v>
      </c>
    </row>
    <row r="47" spans="1:21" x14ac:dyDescent="0.25">
      <c r="A47">
        <v>40</v>
      </c>
      <c r="B47" s="233" t="s">
        <v>33</v>
      </c>
      <c r="C47" s="224">
        <f ca="1">HLOOKUP(C$5,DContriAgreDes!$P$50:$AB$112,$A47,FALSE)</f>
        <v>3.5931659029983645</v>
      </c>
      <c r="D47" s="224">
        <f ca="1">HLOOKUP(D$5,DContriAgreDes!$P$50:$AB$112,$A47,FALSE)</f>
        <v>3.5457458079898134</v>
      </c>
      <c r="E47" s="224"/>
      <c r="F47" s="224">
        <f ca="1">HLOOKUP(F$5,DContriAgreDes!$P$160:$AB$200,$A47,FALSE)</f>
        <v>-2.6124083428501024</v>
      </c>
      <c r="G47" s="224">
        <f ca="1">HLOOKUP(G$5,DContriAgreDes!$P$160:$AB$200,$A47,FALSE)</f>
        <v>-2.536913684388125</v>
      </c>
      <c r="H47" s="224"/>
      <c r="I47" s="224">
        <f t="shared" ca="1" si="0"/>
        <v>-9.3868165822374491E-2</v>
      </c>
      <c r="J47" s="224">
        <f t="shared" ca="1" si="0"/>
        <v>-8.9952510616511869E-2</v>
      </c>
      <c r="K47" s="225">
        <f t="shared" ca="1" si="1"/>
        <v>3.9156552058626226E-3</v>
      </c>
      <c r="L47" s="234"/>
      <c r="M47" s="271">
        <f ca="1">HLOOKUP(M$5,DContriAgreOri!$P$49:$AB$111,$A47,FALSE)</f>
        <v>2.7059500300161159</v>
      </c>
      <c r="N47" s="271">
        <f ca="1">HLOOKUP(N$5,DContriAgreOri!$P$49:$AB$111,$A47,FALSE)</f>
        <v>3.5155413364938823</v>
      </c>
      <c r="O47" s="271"/>
      <c r="P47" s="271">
        <f ca="1">HLOOKUP(P$5,DContriAgreOri!$P$115:$AB$155,$A47,FALSE)</f>
        <v>23.304938359427624</v>
      </c>
      <c r="Q47" s="271">
        <f ca="1">HLOOKUP(Q$5,DContriAgreOri!$P$115:$AB$155,$A47,FALSE)</f>
        <v>0.56376176263400168</v>
      </c>
      <c r="R47" s="271"/>
      <c r="S47" s="285">
        <f t="shared" ca="1" si="2"/>
        <v>0.63061998653216911</v>
      </c>
      <c r="T47" s="285">
        <f t="shared" ca="1" si="2"/>
        <v>1.981927780474485E-2</v>
      </c>
      <c r="U47" s="285">
        <f t="shared" ca="1" si="3"/>
        <v>-0.61080070872742431</v>
      </c>
    </row>
    <row r="48" spans="1:21" x14ac:dyDescent="0.25">
      <c r="A48"/>
      <c r="B48" s="221" t="s">
        <v>74</v>
      </c>
      <c r="C48" s="211"/>
      <c r="D48" s="211"/>
      <c r="E48" s="211"/>
      <c r="F48" s="211"/>
      <c r="G48" s="211"/>
      <c r="H48" s="211"/>
      <c r="I48" s="211">
        <f ca="1">+I26-I49</f>
        <v>-0.19547534455224413</v>
      </c>
      <c r="J48" s="211">
        <f ca="1">+J26-J49</f>
        <v>0.19612672705263395</v>
      </c>
      <c r="K48" s="212">
        <f t="shared" ca="1" si="1"/>
        <v>0.39160207160487809</v>
      </c>
      <c r="L48" s="222"/>
      <c r="M48" s="268"/>
      <c r="N48" s="268"/>
      <c r="O48" s="268"/>
      <c r="P48" s="268"/>
      <c r="Q48" s="268"/>
      <c r="R48" s="268"/>
      <c r="S48" s="282">
        <f ca="1">+S26-S49</f>
        <v>5.7768834160754068E-10</v>
      </c>
      <c r="T48" s="282">
        <f ca="1">+T26-T49</f>
        <v>1.7156877030188866E-9</v>
      </c>
      <c r="U48" s="282">
        <f t="shared" ca="1" si="3"/>
        <v>1.1379993614113459E-9</v>
      </c>
    </row>
    <row r="49" spans="1:22" ht="15.75" thickBot="1" x14ac:dyDescent="0.3">
      <c r="A49"/>
      <c r="B49" s="216" t="s">
        <v>78</v>
      </c>
      <c r="C49" s="202"/>
      <c r="D49" s="202"/>
      <c r="E49" s="202"/>
      <c r="F49" s="202"/>
      <c r="G49" s="202"/>
      <c r="H49" s="202"/>
      <c r="I49" s="202">
        <f ca="1">SUM(I27:I47)</f>
        <v>-1.3099661771907081</v>
      </c>
      <c r="J49" s="202">
        <f ca="1">SUM(J27:J47)</f>
        <v>0.10371015754523207</v>
      </c>
      <c r="K49" s="203">
        <f t="shared" ca="1" si="1"/>
        <v>1.4136763347359402</v>
      </c>
      <c r="L49" s="204"/>
      <c r="M49" s="263"/>
      <c r="N49" s="263"/>
      <c r="O49" s="263"/>
      <c r="P49" s="263"/>
      <c r="Q49" s="263"/>
      <c r="R49" s="263"/>
      <c r="S49" s="277">
        <f ca="1">SUM(S27:S47)</f>
        <v>-1.8259088235306562</v>
      </c>
      <c r="T49" s="277">
        <f ca="1">SUM(T27:T47)</f>
        <v>-0.70294881475377879</v>
      </c>
      <c r="U49" s="277">
        <f t="shared" ca="1" si="3"/>
        <v>1.1229600087768774</v>
      </c>
    </row>
    <row r="50" spans="1:22" ht="15.75" thickTop="1" x14ac:dyDescent="0.25">
      <c r="A50">
        <v>19</v>
      </c>
      <c r="B50" s="205" t="s">
        <v>50</v>
      </c>
      <c r="C50" s="183">
        <f ca="1">HLOOKUP(C$5,DContriAgreDes!$P$50:$AB$112,$A50,FALSE)</f>
        <v>100</v>
      </c>
      <c r="D50" s="183">
        <f ca="1">HLOOKUP(D$5,DContriAgreDes!$P$50:$AB$112,$A50,FALSE)</f>
        <v>99.999999999999986</v>
      </c>
      <c r="E50" s="183"/>
      <c r="F50" s="183">
        <f ca="1">HLOOKUP(F$5,DContriAgreDes!$P$160:$AB$200,$A50,FALSE)</f>
        <v>-1.5054415217429522</v>
      </c>
      <c r="G50" s="183">
        <f ca="1">HLOOKUP(G$5,DContriAgreDes!$P$160:$AB$200,$A50,FALSE)</f>
        <v>0.29983688459786606</v>
      </c>
      <c r="H50" s="183"/>
      <c r="I50" s="183">
        <f t="shared" ca="1" si="0"/>
        <v>-1.5054415217429522</v>
      </c>
      <c r="J50" s="183">
        <f t="shared" ca="1" si="0"/>
        <v>0.299836884597866</v>
      </c>
      <c r="K50" s="184">
        <f t="shared" ca="1" si="1"/>
        <v>1.8052784063408183</v>
      </c>
      <c r="L50" s="185"/>
      <c r="M50" s="259">
        <f ca="1">HLOOKUP(M$5,DContriAgreOri!$P$49:$AB$111,$A50,FALSE)</f>
        <v>99.999999999999986</v>
      </c>
      <c r="N50" s="259">
        <f ca="1">HLOOKUP(N$5,DContriAgreOri!$P$49:$AB$111,$A50,FALSE)</f>
        <v>99.999999999999986</v>
      </c>
      <c r="O50" s="259"/>
      <c r="P50" s="259">
        <f ca="1">HLOOKUP(P$5,DContriAgreOri!$P$115:$AB$155,$A50,FALSE)</f>
        <v>-1.8259088229529681</v>
      </c>
      <c r="Q50" s="259">
        <f ca="1">HLOOKUP(Q$5,DContriAgreOri!$P$115:$AB$155,$A50,FALSE)</f>
        <v>-0.7029488130380912</v>
      </c>
      <c r="R50" s="259"/>
      <c r="S50" s="273">
        <f t="shared" ca="1" si="2"/>
        <v>-1.8259088229529679</v>
      </c>
      <c r="T50" s="273">
        <f t="shared" ca="1" si="2"/>
        <v>-0.70294881303809109</v>
      </c>
      <c r="U50" s="273">
        <f t="shared" ca="1" si="3"/>
        <v>1.1229600099148769</v>
      </c>
    </row>
    <row r="51" spans="1:22" x14ac:dyDescent="0.25">
      <c r="A51">
        <v>38</v>
      </c>
      <c r="B51" s="223" t="s">
        <v>31</v>
      </c>
      <c r="C51" s="188">
        <f ca="1">HLOOKUP(C$5,DContriAgreDes!$P$50:$AB$112,$A51,FALSE)</f>
        <v>23.272805909059482</v>
      </c>
      <c r="D51" s="188">
        <f ca="1">HLOOKUP(D$5,DContriAgreDes!$P$50:$AB$112,$A51,FALSE)</f>
        <v>22.385281804008027</v>
      </c>
      <c r="E51" s="188"/>
      <c r="F51" s="188">
        <f ca="1">HLOOKUP(F$5,DContriAgreDes!$P$160:$AB$200,$A51,FALSE)</f>
        <v>-5.07357698924109</v>
      </c>
      <c r="G51" s="188">
        <f ca="1">HLOOKUP(G$5,DContriAgreDes!$P$160:$AB$200,$A51,FALSE)</f>
        <v>-0.82425552523974943</v>
      </c>
      <c r="H51" s="188"/>
      <c r="I51" s="188">
        <f t="shared" ca="1" si="0"/>
        <v>-1.1807637253527825</v>
      </c>
      <c r="J51" s="188">
        <f t="shared" ca="1" si="0"/>
        <v>-0.18451192211002443</v>
      </c>
      <c r="K51" s="235">
        <f t="shared" ca="1" si="1"/>
        <v>0.99625180324275808</v>
      </c>
      <c r="L51" s="190"/>
      <c r="M51" s="260">
        <f ca="1">HLOOKUP(M$5,DContriAgreOri!$P$49:$AB$111,$A51,FALSE)</f>
        <v>24.677875269151706</v>
      </c>
      <c r="N51" s="260">
        <f ca="1">HLOOKUP(N$5,DContriAgreOri!$P$49:$AB$111,$A51,FALSE)</f>
        <v>23.417930732038197</v>
      </c>
      <c r="O51" s="260"/>
      <c r="P51" s="260">
        <f ca="1">HLOOKUP(P$5,DContriAgreOri!$P$115:$AB$155,$A51,FALSE)</f>
        <v>-9.4937538683417699</v>
      </c>
      <c r="Q51" s="260">
        <f ca="1">HLOOKUP(Q$5,DContriAgreOri!$P$115:$AB$155,$A51,FALSE)</f>
        <v>-7.8125737538906606</v>
      </c>
      <c r="R51" s="260"/>
      <c r="S51" s="274">
        <f t="shared" ca="1" si="2"/>
        <v>-2.342856737989647</v>
      </c>
      <c r="T51" s="274">
        <f t="shared" ca="1" si="2"/>
        <v>-1.8295431100755113</v>
      </c>
      <c r="U51" s="274">
        <f t="shared" ca="1" si="3"/>
        <v>0.51331362791413571</v>
      </c>
    </row>
    <row r="52" spans="1:22" x14ac:dyDescent="0.25">
      <c r="A52">
        <v>41</v>
      </c>
      <c r="B52" s="236" t="s">
        <v>34</v>
      </c>
      <c r="C52" s="193">
        <f ca="1">HLOOKUP(C$5,DContriAgreDes!$P$50:$AB$112,$A52,FALSE)</f>
        <v>76.727194090940515</v>
      </c>
      <c r="D52" s="193">
        <f ca="1">HLOOKUP(D$5,DContriAgreDes!$P$50:$AB$112,$A52,FALSE)</f>
        <v>77.614718195991955</v>
      </c>
      <c r="E52" s="193"/>
      <c r="F52" s="193">
        <f ca="1">HLOOKUP(F$5,DContriAgreDes!$P$160:$AB$200,$A52,FALSE)</f>
        <v>-0.54763175342121428</v>
      </c>
      <c r="G52" s="193">
        <f ca="1">HLOOKUP(G$5,DContriAgreDes!$P$160:$AB$200,$A52,FALSE)</f>
        <v>0.45868232670733278</v>
      </c>
      <c r="H52" s="193"/>
      <c r="I52" s="193">
        <f t="shared" ca="1" si="0"/>
        <v>-0.42018247835111588</v>
      </c>
      <c r="J52" s="193">
        <f t="shared" ca="1" si="0"/>
        <v>0.35600499528871543</v>
      </c>
      <c r="K52" s="237">
        <f t="shared" ca="1" si="1"/>
        <v>0.77618747363983132</v>
      </c>
      <c r="L52" s="238"/>
      <c r="M52" s="272">
        <f ca="1">HLOOKUP(M$5,DContriAgreOri!$P$49:$AB$111,$A52,FALSE)</f>
        <v>75.322124730848287</v>
      </c>
      <c r="N52" s="272">
        <f ca="1">HLOOKUP(N$5,DContriAgreOri!$P$49:$AB$111,$A52,FALSE)</f>
        <v>76.582069267961785</v>
      </c>
      <c r="O52" s="272"/>
      <c r="P52" s="272">
        <f ca="1">HLOOKUP(P$5,DContriAgreOri!$P$115:$AB$155,$A52,FALSE)</f>
        <v>0.68631616197419021</v>
      </c>
      <c r="Q52" s="272">
        <f ca="1">HLOOKUP(Q$5,DContriAgreOri!$P$115:$AB$155,$A52,FALSE)</f>
        <v>1.4710940932642274</v>
      </c>
      <c r="R52" s="272"/>
      <c r="S52" s="286">
        <f t="shared" ca="1" si="2"/>
        <v>0.51694791557017039</v>
      </c>
      <c r="T52" s="286">
        <f t="shared" ca="1" si="2"/>
        <v>1.126594297500505</v>
      </c>
      <c r="U52" s="286">
        <f t="shared" ca="1" si="3"/>
        <v>0.6096463819303346</v>
      </c>
    </row>
    <row r="53" spans="1:22" x14ac:dyDescent="0.25">
      <c r="B53" s="214" t="s">
        <v>74</v>
      </c>
      <c r="C53" s="207"/>
      <c r="D53" s="207"/>
      <c r="E53" s="207"/>
      <c r="F53" s="207"/>
      <c r="G53" s="207"/>
      <c r="H53" s="207"/>
      <c r="I53" s="207">
        <f ca="1">I50-I54</f>
        <v>9.5504681960946192E-2</v>
      </c>
      <c r="J53" s="207">
        <f ca="1">J50-J54</f>
        <v>0.128343811419175</v>
      </c>
      <c r="K53" s="239">
        <f t="shared" ca="1" si="1"/>
        <v>3.2839129458228811E-2</v>
      </c>
      <c r="L53" s="215"/>
      <c r="M53" s="266"/>
      <c r="N53" s="266"/>
      <c r="O53" s="266"/>
      <c r="P53" s="266"/>
      <c r="Q53" s="266"/>
      <c r="R53" s="266"/>
      <c r="S53" s="280">
        <f ca="1">S50-S54</f>
        <v>-5.334912511756329E-10</v>
      </c>
      <c r="T53" s="280">
        <f ca="1">T50-T54</f>
        <v>-4.6308479273449166E-10</v>
      </c>
      <c r="U53" s="280">
        <f t="shared" ca="1" si="3"/>
        <v>7.040645844114124E-11</v>
      </c>
    </row>
    <row r="54" spans="1:22" ht="15.75" thickBot="1" x14ac:dyDescent="0.3">
      <c r="B54" s="216" t="s">
        <v>78</v>
      </c>
      <c r="C54" s="202"/>
      <c r="D54" s="202"/>
      <c r="E54" s="202"/>
      <c r="F54" s="202"/>
      <c r="G54" s="202"/>
      <c r="H54" s="202"/>
      <c r="I54" s="202">
        <f ca="1">SUM(I51:I52)</f>
        <v>-1.6009462037038984</v>
      </c>
      <c r="J54" s="202">
        <f ca="1">SUM(J51:J52)</f>
        <v>0.171493073178691</v>
      </c>
      <c r="K54" s="203">
        <f t="shared" ca="1" si="1"/>
        <v>1.7724392768825894</v>
      </c>
      <c r="L54" s="204"/>
      <c r="M54" s="263"/>
      <c r="N54" s="263"/>
      <c r="O54" s="263"/>
      <c r="P54" s="263"/>
      <c r="Q54" s="263"/>
      <c r="R54" s="263"/>
      <c r="S54" s="277">
        <f ca="1">SUM(S51:S52)</f>
        <v>-1.8259088224194766</v>
      </c>
      <c r="T54" s="277">
        <f ca="1">SUM(T51:T52)</f>
        <v>-0.7029488125750063</v>
      </c>
      <c r="U54" s="277">
        <f t="shared" ca="1" si="3"/>
        <v>1.1229600098444703</v>
      </c>
    </row>
    <row r="55" spans="1:22" ht="19.5" thickTop="1" x14ac:dyDescent="0.3">
      <c r="B55" s="240" t="s">
        <v>60</v>
      </c>
      <c r="C55" s="241"/>
      <c r="D55" s="241"/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2"/>
    </row>
    <row r="58" spans="1:22" ht="26.25" x14ac:dyDescent="0.4">
      <c r="B58" s="553" t="str">
        <f>B1</f>
        <v>Contribuciones al Crecimiento de la Actividad Industrial: 2025-IV vs 2025-III</v>
      </c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53"/>
      <c r="P58" s="553"/>
      <c r="Q58" s="553"/>
      <c r="R58" s="553"/>
      <c r="S58" s="553"/>
      <c r="T58" s="553"/>
      <c r="U58" s="553"/>
    </row>
    <row r="59" spans="1:22" ht="8.25" customHeight="1" x14ac:dyDescent="0.25">
      <c r="B59" s="161"/>
    </row>
    <row r="60" spans="1:22" s="163" customFormat="1" ht="15" customHeight="1" x14ac:dyDescent="0.25">
      <c r="B60" s="162"/>
      <c r="C60" s="554" t="s">
        <v>57</v>
      </c>
      <c r="D60" s="554"/>
      <c r="E60" s="554"/>
      <c r="F60" s="554"/>
      <c r="G60" s="554"/>
      <c r="H60" s="554"/>
      <c r="I60" s="554"/>
      <c r="J60" s="554"/>
      <c r="K60" s="555"/>
      <c r="L60" s="162"/>
      <c r="M60" s="556" t="s">
        <v>56</v>
      </c>
      <c r="N60" s="556"/>
      <c r="O60" s="556"/>
      <c r="P60" s="556"/>
      <c r="Q60" s="556"/>
      <c r="R60" s="556"/>
      <c r="S60" s="556"/>
      <c r="T60" s="556"/>
      <c r="U60" s="556"/>
    </row>
    <row r="61" spans="1:22" s="171" customFormat="1" ht="30" customHeight="1" x14ac:dyDescent="0.25">
      <c r="B61" s="164"/>
      <c r="C61" s="557" t="s">
        <v>41</v>
      </c>
      <c r="D61" s="557"/>
      <c r="E61" s="165"/>
      <c r="F61" s="558" t="s">
        <v>54</v>
      </c>
      <c r="G61" s="558"/>
      <c r="H61" s="165"/>
      <c r="I61" s="557" t="s">
        <v>55</v>
      </c>
      <c r="J61" s="557"/>
      <c r="K61" s="166" t="s">
        <v>152</v>
      </c>
      <c r="L61" s="167"/>
      <c r="M61" s="559" t="s">
        <v>41</v>
      </c>
      <c r="N61" s="559"/>
      <c r="O61" s="168"/>
      <c r="P61" s="560" t="s">
        <v>54</v>
      </c>
      <c r="Q61" s="560"/>
      <c r="R61" s="168"/>
      <c r="S61" s="559" t="s">
        <v>55</v>
      </c>
      <c r="T61" s="559"/>
      <c r="U61" s="169" t="s">
        <v>152</v>
      </c>
      <c r="V61" s="170"/>
    </row>
    <row r="62" spans="1:22" s="163" customFormat="1" x14ac:dyDescent="0.25">
      <c r="B62" s="243"/>
      <c r="C62" s="173" t="str">
        <f>C5</f>
        <v>2025-II</v>
      </c>
      <c r="D62" s="174" t="str">
        <f>D5</f>
        <v>2025-III</v>
      </c>
      <c r="E62" s="175"/>
      <c r="F62" s="173" t="str">
        <f>F5</f>
        <v>2025-III</v>
      </c>
      <c r="G62" s="173" t="str">
        <f>G5</f>
        <v>2025-IV</v>
      </c>
      <c r="H62" s="175"/>
      <c r="I62" s="173" t="str">
        <f>I5</f>
        <v>2025-III</v>
      </c>
      <c r="J62" s="173" t="str">
        <f>J5</f>
        <v>2025-IV</v>
      </c>
      <c r="K62" s="176"/>
      <c r="L62" s="177"/>
      <c r="M62" s="178" t="str">
        <f>M5</f>
        <v>2024-III</v>
      </c>
      <c r="N62" s="178" t="str">
        <f>N5</f>
        <v>2024-IV</v>
      </c>
      <c r="O62" s="179"/>
      <c r="P62" s="178" t="str">
        <f>P5</f>
        <v>2025-III</v>
      </c>
      <c r="Q62" s="178" t="str">
        <f>Q5</f>
        <v>2025-IV</v>
      </c>
      <c r="R62" s="179"/>
      <c r="S62" s="178" t="str">
        <f>S5</f>
        <v>2025-III</v>
      </c>
      <c r="T62" s="178" t="str">
        <f>T5</f>
        <v>2025-IV</v>
      </c>
      <c r="U62" s="180"/>
    </row>
    <row r="63" spans="1:22" x14ac:dyDescent="0.25">
      <c r="A63">
        <v>42</v>
      </c>
      <c r="B63" s="205" t="s">
        <v>70</v>
      </c>
      <c r="C63" s="183">
        <f ca="1">HLOOKUP(C$62,DContriAgreDes!$P$50:$AB$112,$A63,FALSE)</f>
        <v>100</v>
      </c>
      <c r="D63" s="183">
        <f ca="1">HLOOKUP(D$62,DContriAgreDes!$P$50:$AB$112,$A63,FALSE)</f>
        <v>99.999999999999972</v>
      </c>
      <c r="E63" s="183"/>
      <c r="F63" s="183">
        <f ca="1">F52</f>
        <v>-0.54763175342121428</v>
      </c>
      <c r="G63" s="290">
        <f ca="1">G52</f>
        <v>0.45868232670733278</v>
      </c>
      <c r="H63" s="290"/>
      <c r="I63" s="291">
        <f t="shared" ref="I63:J84" ca="1" si="4">+F63*C63/100</f>
        <v>-0.54763175342121428</v>
      </c>
      <c r="J63" s="244">
        <f t="shared" ca="1" si="4"/>
        <v>0.45868232670733261</v>
      </c>
      <c r="K63" s="245">
        <f t="shared" ref="K63:K84" ca="1" si="5">+J63-I63</f>
        <v>1.0063140801285468</v>
      </c>
      <c r="L63" s="185"/>
      <c r="M63" s="273">
        <f ca="1">HLOOKUP(M$62,DContriAgreOri!$P$49:$AB$111,$A63,FALSE)</f>
        <v>100</v>
      </c>
      <c r="N63" s="273">
        <f ca="1">HLOOKUP(N$62,DContriAgreOri!$P$49:$AB$111,$A63,FALSE)</f>
        <v>99.999999999999986</v>
      </c>
      <c r="O63" s="273"/>
      <c r="P63" s="273">
        <f ca="1">P52</f>
        <v>0.68631616197419021</v>
      </c>
      <c r="Q63" s="273">
        <f ca="1">Q52</f>
        <v>1.4710940932642274</v>
      </c>
      <c r="R63" s="185"/>
      <c r="S63" s="186">
        <f t="shared" ref="S63:T84" ca="1" si="6">+P63*M63/100</f>
        <v>0.68631616197419021</v>
      </c>
      <c r="T63" s="186">
        <f t="shared" ca="1" si="6"/>
        <v>1.4710940932642271</v>
      </c>
      <c r="U63" s="186">
        <f t="shared" ref="U63:U84" ca="1" si="7">+T63-S63</f>
        <v>0.78477793129003692</v>
      </c>
    </row>
    <row r="64" spans="1:22" x14ac:dyDescent="0.25">
      <c r="A64">
        <v>43</v>
      </c>
      <c r="B64" s="223" t="s">
        <v>13</v>
      </c>
      <c r="C64" s="224">
        <f ca="1">HLOOKUP(C$62,DContriAgreDes!$P$50:$AB$112,$A64,FALSE)</f>
        <v>24.788027262053731</v>
      </c>
      <c r="D64" s="224">
        <f ca="1">HLOOKUP(D$62,DContriAgreDes!$P$50:$AB$112,$A64,FALSE)</f>
        <v>24.963464892708245</v>
      </c>
      <c r="E64" s="224"/>
      <c r="F64" s="224">
        <f ca="1">HLOOKUP(F$62,DContriAgreDes!$P$160:$AB$200,$A27,FALSE)</f>
        <v>0.53816769287611521</v>
      </c>
      <c r="G64" s="224">
        <f ca="1">HLOOKUP(G$62,DContriAgreDes!$P$160:$AB$200,$A27,FALSE)</f>
        <v>-0.64745375702996455</v>
      </c>
      <c r="H64" s="224"/>
      <c r="I64" s="234">
        <f t="shared" ca="1" si="4"/>
        <v>0.13340115442569703</v>
      </c>
      <c r="J64" s="234">
        <f t="shared" ca="1" si="4"/>
        <v>-0.16162689133269573</v>
      </c>
      <c r="K64" s="246">
        <f t="shared" ca="1" si="5"/>
        <v>-0.29502804575839275</v>
      </c>
      <c r="L64" s="226"/>
      <c r="M64" s="283">
        <f ca="1">HLOOKUP(M$62,DContriAgreOri!$P$49:$AB$111,$A64,FALSE)</f>
        <v>24.242535350546422</v>
      </c>
      <c r="N64" s="283">
        <f ca="1">HLOOKUP(N$62,DContriAgreOri!$P$49:$AB$111,$A64,FALSE)</f>
        <v>25.189726298438046</v>
      </c>
      <c r="O64" s="283"/>
      <c r="P64" s="283">
        <f ca="1">HLOOKUP(P$62,DContriAgreOri!$P$115:$AB$155,$A27,FALSE)</f>
        <v>1.3602094455592777</v>
      </c>
      <c r="Q64" s="283">
        <f ca="1">HLOOKUP(Q$62,DContriAgreOri!$P$115:$AB$155,$A27,FALSE)</f>
        <v>0.72476783809798917</v>
      </c>
      <c r="R64" s="226"/>
      <c r="S64" s="227">
        <f t="shared" ca="1" si="6"/>
        <v>0.32974925568117941</v>
      </c>
      <c r="T64" s="227">
        <f t="shared" ca="1" si="6"/>
        <v>0.18256703471599006</v>
      </c>
      <c r="U64" s="227">
        <f t="shared" ca="1" si="7"/>
        <v>-0.14718222096518935</v>
      </c>
    </row>
    <row r="65" spans="1:21" x14ac:dyDescent="0.25">
      <c r="A65">
        <v>44</v>
      </c>
      <c r="B65" s="228" t="s">
        <v>14</v>
      </c>
      <c r="C65" s="229">
        <f ca="1">HLOOKUP(C$62,DContriAgreDes!$P$50:$AB$112,$A65,FALSE)</f>
        <v>6.2416197850589867</v>
      </c>
      <c r="D65" s="229">
        <f ca="1">HLOOKUP(D$62,DContriAgreDes!$P$50:$AB$112,$A65,FALSE)</f>
        <v>6.1561421759475303</v>
      </c>
      <c r="E65" s="229"/>
      <c r="F65" s="229">
        <f ca="1">HLOOKUP(F$62,DContriAgreDes!$P$160:$AB$200,$A28,FALSE)</f>
        <v>-1.5355638913766967</v>
      </c>
      <c r="G65" s="229">
        <f ca="1">HLOOKUP(G$62,DContriAgreDes!$P$160:$AB$200,$A28,FALSE)</f>
        <v>1.7547075109830814</v>
      </c>
      <c r="H65" s="229"/>
      <c r="I65" s="247">
        <f t="shared" ca="1" si="4"/>
        <v>-9.5844059656389591E-2</v>
      </c>
      <c r="J65" s="247">
        <f t="shared" ca="1" si="4"/>
        <v>0.10802228914814861</v>
      </c>
      <c r="K65" s="248">
        <f t="shared" ca="1" si="5"/>
        <v>0.20386634880453819</v>
      </c>
      <c r="L65" s="231"/>
      <c r="M65" s="284">
        <f ca="1">HLOOKUP(M$62,DContriAgreOri!$P$49:$AB$111,$A65,FALSE)</f>
        <v>6.5802644070993024</v>
      </c>
      <c r="N65" s="284">
        <f ca="1">HLOOKUP(N$62,DContriAgreOri!$P$49:$AB$111,$A65,FALSE)</f>
        <v>6.3800775361782911</v>
      </c>
      <c r="O65" s="284"/>
      <c r="P65" s="284">
        <f ca="1">HLOOKUP(P$62,DContriAgreOri!$P$115:$AB$155,$A28,FALSE)</f>
        <v>-2.1391898223540551</v>
      </c>
      <c r="Q65" s="284">
        <f ca="1">HLOOKUP(Q$62,DContriAgreOri!$P$115:$AB$155,$A28,FALSE)</f>
        <v>0.7466239445333116</v>
      </c>
      <c r="R65" s="231"/>
      <c r="S65" s="232">
        <f t="shared" ca="1" si="6"/>
        <v>-0.1407643464806547</v>
      </c>
      <c r="T65" s="232">
        <f t="shared" ca="1" si="6"/>
        <v>4.7635186564898076E-2</v>
      </c>
      <c r="U65" s="232">
        <f t="shared" ca="1" si="7"/>
        <v>0.18839953304555276</v>
      </c>
    </row>
    <row r="66" spans="1:21" x14ac:dyDescent="0.25">
      <c r="A66">
        <v>45</v>
      </c>
      <c r="B66" s="223" t="s">
        <v>15</v>
      </c>
      <c r="C66" s="224">
        <f ca="1">HLOOKUP(C$62,DContriAgreDes!$P$50:$AB$112,$A66,FALSE)</f>
        <v>0.62350894699310611</v>
      </c>
      <c r="D66" s="224">
        <f ca="1">HLOOKUP(D$62,DContriAgreDes!$P$50:$AB$112,$A66,FALSE)</f>
        <v>0.60959851499333007</v>
      </c>
      <c r="E66" s="224"/>
      <c r="F66" s="224">
        <f ca="1">HLOOKUP(F$62,DContriAgreDes!$P$160:$AB$200,$A29,FALSE)</f>
        <v>-2.3956267451746669</v>
      </c>
      <c r="G66" s="224">
        <f ca="1">HLOOKUP(G$62,DContriAgreDes!$P$160:$AB$200,$A29,FALSE)</f>
        <v>2.8228639948904686</v>
      </c>
      <c r="H66" s="224"/>
      <c r="I66" s="234">
        <f t="shared" ca="1" si="4"/>
        <v>-1.4936947092723786E-2</v>
      </c>
      <c r="J66" s="234">
        <f t="shared" ca="1" si="4"/>
        <v>1.7208136993133689E-2</v>
      </c>
      <c r="K66" s="246">
        <f t="shared" ca="1" si="5"/>
        <v>3.2145084085857478E-2</v>
      </c>
      <c r="L66" s="226"/>
      <c r="M66" s="283">
        <f ca="1">HLOOKUP(M$62,DContriAgreOri!$P$49:$AB$111,$A66,FALSE)</f>
        <v>0.69818007946880767</v>
      </c>
      <c r="N66" s="283">
        <f ca="1">HLOOKUP(N$62,DContriAgreOri!$P$49:$AB$111,$A66,FALSE)</f>
        <v>0.64061997811266225</v>
      </c>
      <c r="O66" s="283"/>
      <c r="P66" s="283">
        <f ca="1">HLOOKUP(P$62,DContriAgreOri!$P$115:$AB$155,$A29,FALSE)</f>
        <v>-9.1140609350739936</v>
      </c>
      <c r="Q66" s="283">
        <f ca="1">HLOOKUP(Q$62,DContriAgreOri!$P$115:$AB$155,$A29,FALSE)</f>
        <v>-2.5269071906895277</v>
      </c>
      <c r="R66" s="226"/>
      <c r="S66" s="227">
        <f t="shared" ca="1" si="6"/>
        <v>-6.3632557879335166E-2</v>
      </c>
      <c r="T66" s="227">
        <f t="shared" ca="1" si="6"/>
        <v>-1.6187872291922541E-2</v>
      </c>
      <c r="U66" s="227">
        <f t="shared" ca="1" si="7"/>
        <v>4.7444685587412626E-2</v>
      </c>
    </row>
    <row r="67" spans="1:21" x14ac:dyDescent="0.25">
      <c r="A67">
        <v>46</v>
      </c>
      <c r="B67" s="228" t="s">
        <v>16</v>
      </c>
      <c r="C67" s="229">
        <f ca="1">HLOOKUP(C$62,DContriAgreDes!$P$50:$AB$112,$A67,FALSE)</f>
        <v>0.40786427895944483</v>
      </c>
      <c r="D67" s="229">
        <f ca="1">HLOOKUP(D$62,DContriAgreDes!$P$50:$AB$112,$A67,FALSE)</f>
        <v>0.39772732918619408</v>
      </c>
      <c r="E67" s="229"/>
      <c r="F67" s="229">
        <f ca="1">HLOOKUP(F$62,DContriAgreDes!$P$160:$AB$200,$A30,FALSE)</f>
        <v>-2.6495800955939757</v>
      </c>
      <c r="G67" s="229">
        <f ca="1">HLOOKUP(G$62,DContriAgreDes!$P$160:$AB$200,$A30,FALSE)</f>
        <v>-1.571684398652323</v>
      </c>
      <c r="H67" s="229"/>
      <c r="I67" s="247">
        <f t="shared" ca="1" si="4"/>
        <v>-1.0806690752347338E-2</v>
      </c>
      <c r="J67" s="247">
        <f t="shared" ca="1" si="4"/>
        <v>-6.2510183819959797E-3</v>
      </c>
      <c r="K67" s="248">
        <f t="shared" ca="1" si="5"/>
        <v>4.5556723703513583E-3</v>
      </c>
      <c r="L67" s="231"/>
      <c r="M67" s="284">
        <f ca="1">HLOOKUP(M$62,DContriAgreOri!$P$49:$AB$111,$A67,FALSE)</f>
        <v>0.42426929386509765</v>
      </c>
      <c r="N67" s="284">
        <f ca="1">HLOOKUP(N$62,DContriAgreOri!$P$49:$AB$111,$A67,FALSE)</f>
        <v>0.40967870840177173</v>
      </c>
      <c r="O67" s="284"/>
      <c r="P67" s="284">
        <f ca="1">HLOOKUP(P$62,DContriAgreOri!$P$115:$AB$155,$A30,FALSE)</f>
        <v>-0.91903691714284719</v>
      </c>
      <c r="Q67" s="284">
        <f ca="1">HLOOKUP(Q$62,DContriAgreOri!$P$115:$AB$155,$A30,FALSE)</f>
        <v>-2.9642937339126689</v>
      </c>
      <c r="R67" s="231"/>
      <c r="S67" s="232">
        <f t="shared" ca="1" si="6"/>
        <v>-3.8991914387215203E-3</v>
      </c>
      <c r="T67" s="232">
        <f t="shared" ca="1" si="6"/>
        <v>-1.2144080282328074E-2</v>
      </c>
      <c r="U67" s="232">
        <f t="shared" ca="1" si="7"/>
        <v>-8.2448888436065532E-3</v>
      </c>
    </row>
    <row r="68" spans="1:21" x14ac:dyDescent="0.25">
      <c r="A68">
        <v>47</v>
      </c>
      <c r="B68" s="223" t="s">
        <v>17</v>
      </c>
      <c r="C68" s="224">
        <f ca="1">HLOOKUP(C$62,DContriAgreDes!$P$50:$AB$112,$A68,FALSE)</f>
        <v>1.2232867737741044</v>
      </c>
      <c r="D68" s="224">
        <f ca="1">HLOOKUP(D$62,DContriAgreDes!$P$50:$AB$112,$A68,FALSE)</f>
        <v>1.2093735801749792</v>
      </c>
      <c r="E68" s="224"/>
      <c r="F68" s="224">
        <f ca="1">HLOOKUP(F$62,DContriAgreDes!$P$160:$AB$200,$A31,FALSE)</f>
        <v>-1.3038383332491179</v>
      </c>
      <c r="G68" s="224">
        <f ca="1">HLOOKUP(G$62,DContriAgreDes!$P$160:$AB$200,$A31,FALSE)</f>
        <v>2.0712467178932457</v>
      </c>
      <c r="H68" s="224"/>
      <c r="I68" s="234">
        <f t="shared" ca="1" si="4"/>
        <v>-1.594968188203319E-2</v>
      </c>
      <c r="J68" s="234">
        <f t="shared" ca="1" si="4"/>
        <v>2.5049110586442297E-2</v>
      </c>
      <c r="K68" s="246">
        <f t="shared" ca="1" si="5"/>
        <v>4.0998792468475487E-2</v>
      </c>
      <c r="L68" s="226"/>
      <c r="M68" s="283">
        <f ca="1">HLOOKUP(M$62,DContriAgreOri!$P$49:$AB$111,$A68,FALSE)</f>
        <v>1.4076049650792721</v>
      </c>
      <c r="N68" s="283">
        <f ca="1">HLOOKUP(N$62,DContriAgreOri!$P$49:$AB$111,$A68,FALSE)</f>
        <v>1.3428953599226143</v>
      </c>
      <c r="O68" s="283"/>
      <c r="P68" s="283">
        <f ca="1">HLOOKUP(P$62,DContriAgreOri!$P$115:$AB$155,$A31,FALSE)</f>
        <v>-9.3876061621854774</v>
      </c>
      <c r="Q68" s="283">
        <f ca="1">HLOOKUP(Q$62,DContriAgreOri!$P$115:$AB$155,$A31,FALSE)</f>
        <v>-3.8413962671392738</v>
      </c>
      <c r="R68" s="226"/>
      <c r="S68" s="227">
        <f t="shared" ca="1" si="6"/>
        <v>-0.13214041044101049</v>
      </c>
      <c r="T68" s="227">
        <f t="shared" ca="1" si="6"/>
        <v>-5.158593222765382E-2</v>
      </c>
      <c r="U68" s="227">
        <f t="shared" ca="1" si="7"/>
        <v>8.0554478213356678E-2</v>
      </c>
    </row>
    <row r="69" spans="1:21" ht="30" x14ac:dyDescent="0.25">
      <c r="A69">
        <v>48</v>
      </c>
      <c r="B69" s="228" t="s">
        <v>51</v>
      </c>
      <c r="C69" s="229">
        <f ca="1">HLOOKUP(C$62,DContriAgreDes!$P$50:$AB$112,$A69,FALSE)</f>
        <v>0.59355148263835766</v>
      </c>
      <c r="D69" s="229">
        <f ca="1">HLOOKUP(D$62,DContriAgreDes!$P$50:$AB$112,$A69,FALSE)</f>
        <v>0.58780591417003458</v>
      </c>
      <c r="E69" s="229"/>
      <c r="F69" s="229">
        <f ca="1">HLOOKUP(F$62,DContriAgreDes!$P$160:$AB$200,$A32,FALSE)</f>
        <v>-1.1347602968367738</v>
      </c>
      <c r="G69" s="229">
        <f ca="1">HLOOKUP(G$62,DContriAgreDes!$P$160:$AB$200,$A32,FALSE)</f>
        <v>-1.8550525266736742</v>
      </c>
      <c r="H69" s="229"/>
      <c r="I69" s="247">
        <f t="shared" ca="1" si="4"/>
        <v>-6.7353865662660994E-3</v>
      </c>
      <c r="J69" s="247">
        <f t="shared" ca="1" si="4"/>
        <v>-1.0904108462748514E-2</v>
      </c>
      <c r="K69" s="248">
        <f t="shared" ca="1" si="5"/>
        <v>-4.1687218964824146E-3</v>
      </c>
      <c r="L69" s="231"/>
      <c r="M69" s="284">
        <f ca="1">HLOOKUP(M$62,DContriAgreOri!$P$49:$AB$111,$A69,FALSE)</f>
        <v>0.65565348740709306</v>
      </c>
      <c r="N69" s="284">
        <f ca="1">HLOOKUP(N$62,DContriAgreOri!$P$49:$AB$111,$A69,FALSE)</f>
        <v>0.62212747839818094</v>
      </c>
      <c r="O69" s="284"/>
      <c r="P69" s="284">
        <f ca="1">HLOOKUP(P$62,DContriAgreOri!$P$115:$AB$155,$A32,FALSE)</f>
        <v>-4.0441178470832426</v>
      </c>
      <c r="Q69" s="284">
        <f ca="1">HLOOKUP(Q$62,DContriAgreOri!$P$115:$AB$155,$A32,FALSE)</f>
        <v>-5.2732102878355107</v>
      </c>
      <c r="R69" s="231"/>
      <c r="S69" s="232">
        <f t="shared" ca="1" si="6"/>
        <v>-2.6515399699253931E-2</v>
      </c>
      <c r="T69" s="232">
        <f t="shared" ca="1" si="6"/>
        <v>-3.2806090194344523E-2</v>
      </c>
      <c r="U69" s="232">
        <f t="shared" ca="1" si="7"/>
        <v>-6.2906904950905916E-3</v>
      </c>
    </row>
    <row r="70" spans="1:21" x14ac:dyDescent="0.25">
      <c r="A70">
        <v>49</v>
      </c>
      <c r="B70" s="223" t="s">
        <v>19</v>
      </c>
      <c r="C70" s="224">
        <f ca="1">HLOOKUP(C$62,DContriAgreDes!$P$50:$AB$112,$A70,FALSE)</f>
        <v>0.76968864471416654</v>
      </c>
      <c r="D70" s="224">
        <f ca="1">HLOOKUP(D$62,DContriAgreDes!$P$50:$AB$112,$A70,FALSE)</f>
        <v>0.77756940832670685</v>
      </c>
      <c r="E70" s="224"/>
      <c r="F70" s="224">
        <f ca="1">HLOOKUP(F$62,DContriAgreDes!$P$160:$AB$200,$A33,FALSE)</f>
        <v>0.85377366921102293</v>
      </c>
      <c r="G70" s="224">
        <f ca="1">HLOOKUP(G$62,DContriAgreDes!$P$160:$AB$200,$A33,FALSE)</f>
        <v>0.29601421055056676</v>
      </c>
      <c r="H70" s="224"/>
      <c r="I70" s="234">
        <f t="shared" ca="1" si="4"/>
        <v>6.5713989834767341E-3</v>
      </c>
      <c r="J70" s="234">
        <f t="shared" ca="1" si="4"/>
        <v>2.3017159455410142E-3</v>
      </c>
      <c r="K70" s="246">
        <f t="shared" ca="1" si="5"/>
        <v>-4.2696830379357203E-3</v>
      </c>
      <c r="L70" s="226"/>
      <c r="M70" s="283">
        <f ca="1">HLOOKUP(M$62,DContriAgreOri!$P$49:$AB$111,$A70,FALSE)</f>
        <v>0.86599903405169842</v>
      </c>
      <c r="N70" s="283">
        <f ca="1">HLOOKUP(N$62,DContriAgreOri!$P$49:$AB$111,$A70,FALSE)</f>
        <v>0.81549177404648121</v>
      </c>
      <c r="O70" s="283"/>
      <c r="P70" s="283">
        <f ca="1">HLOOKUP(P$62,DContriAgreOri!$P$115:$AB$155,$A33,FALSE)</f>
        <v>-8.7046042261467562</v>
      </c>
      <c r="Q70" s="283">
        <f ca="1">HLOOKUP(Q$62,DContriAgreOri!$P$115:$AB$155,$A33,FALSE)</f>
        <v>-7.5170842443089612</v>
      </c>
      <c r="R70" s="226"/>
      <c r="S70" s="227">
        <f t="shared" ca="1" si="6"/>
        <v>-7.5381788516454232E-2</v>
      </c>
      <c r="T70" s="227">
        <f t="shared" ca="1" si="6"/>
        <v>-6.1301203660483673E-2</v>
      </c>
      <c r="U70" s="227">
        <f t="shared" ca="1" si="7"/>
        <v>1.4080584855970558E-2</v>
      </c>
    </row>
    <row r="71" spans="1:21" x14ac:dyDescent="0.25">
      <c r="A71">
        <v>50</v>
      </c>
      <c r="B71" s="228" t="s">
        <v>20</v>
      </c>
      <c r="C71" s="229">
        <f ca="1">HLOOKUP(C$62,DContriAgreDes!$P$50:$AB$112,$A71,FALSE)</f>
        <v>2.5210489917874614</v>
      </c>
      <c r="D71" s="229">
        <f ca="1">HLOOKUP(D$62,DContriAgreDes!$P$50:$AB$112,$A71,FALSE)</f>
        <v>2.4709025017579824</v>
      </c>
      <c r="E71" s="229"/>
      <c r="F71" s="229">
        <f ca="1">HLOOKUP(F$62,DContriAgreDes!$P$160:$AB$200,$A34,FALSE)</f>
        <v>-2.1541545678573613</v>
      </c>
      <c r="G71" s="229">
        <f ca="1">HLOOKUP(G$62,DContriAgreDes!$P$160:$AB$200,$A34,FALSE)</f>
        <v>2.0766513737697778E-2</v>
      </c>
      <c r="H71" s="229"/>
      <c r="I71" s="247">
        <f t="shared" ca="1" si="4"/>
        <v>-5.4307292014511559E-2</v>
      </c>
      <c r="J71" s="247">
        <f t="shared" ca="1" si="4"/>
        <v>5.131203074726895E-4</v>
      </c>
      <c r="K71" s="248">
        <f t="shared" ca="1" si="5"/>
        <v>5.4820412321984251E-2</v>
      </c>
      <c r="L71" s="231"/>
      <c r="M71" s="284">
        <f ca="1">HLOOKUP(M$62,DContriAgreOri!$P$49:$AB$111,$A71,FALSE)</f>
        <v>2.5640640234979117</v>
      </c>
      <c r="N71" s="284">
        <f ca="1">HLOOKUP(N$62,DContriAgreOri!$P$49:$AB$111,$A71,FALSE)</f>
        <v>2.55247667963335</v>
      </c>
      <c r="O71" s="284"/>
      <c r="P71" s="284">
        <f ca="1">HLOOKUP(P$62,DContriAgreOri!$P$115:$AB$155,$A34,FALSE)</f>
        <v>-2.9474156157116056</v>
      </c>
      <c r="Q71" s="284">
        <f ca="1">HLOOKUP(Q$62,DContriAgreOri!$P$115:$AB$155,$A34,FALSE)</f>
        <v>-3.1017370905046704</v>
      </c>
      <c r="R71" s="231"/>
      <c r="S71" s="232">
        <f t="shared" ca="1" si="6"/>
        <v>-7.5573623425420747E-2</v>
      </c>
      <c r="T71" s="232">
        <f t="shared" ca="1" si="6"/>
        <v>-7.9171115898669694E-2</v>
      </c>
      <c r="U71" s="232">
        <f t="shared" ca="1" si="7"/>
        <v>-3.5974924732489477E-3</v>
      </c>
    </row>
    <row r="72" spans="1:21" x14ac:dyDescent="0.25">
      <c r="A72">
        <v>51</v>
      </c>
      <c r="B72" s="223" t="s">
        <v>21</v>
      </c>
      <c r="C72" s="224">
        <f ca="1">HLOOKUP(C$62,DContriAgreDes!$P$50:$AB$112,$A72,FALSE)</f>
        <v>0.60027803012107217</v>
      </c>
      <c r="D72" s="224">
        <f ca="1">HLOOKUP(D$62,DContriAgreDes!$P$50:$AB$112,$A72,FALSE)</f>
        <v>0.57588394222603334</v>
      </c>
      <c r="E72" s="224"/>
      <c r="F72" s="224">
        <f ca="1">HLOOKUP(F$62,DContriAgreDes!$P$160:$AB$200,$A35,FALSE)</f>
        <v>-4.2253471015125399</v>
      </c>
      <c r="G72" s="224">
        <f ca="1">HLOOKUP(G$62,DContriAgreDes!$P$160:$AB$200,$A35,FALSE)</f>
        <v>1.2259915568947974</v>
      </c>
      <c r="H72" s="224"/>
      <c r="I72" s="234">
        <f t="shared" ca="1" si="4"/>
        <v>-2.5363830346737296E-2</v>
      </c>
      <c r="J72" s="234">
        <f t="shared" ca="1" si="4"/>
        <v>7.0602885092040822E-3</v>
      </c>
      <c r="K72" s="246">
        <f t="shared" ca="1" si="5"/>
        <v>3.2424118855941375E-2</v>
      </c>
      <c r="L72" s="226"/>
      <c r="M72" s="283">
        <f ca="1">HLOOKUP(M$62,DContriAgreOri!$P$49:$AB$111,$A72,FALSE)</f>
        <v>0.61850439330457219</v>
      </c>
      <c r="N72" s="283">
        <f ca="1">HLOOKUP(N$62,DContriAgreOri!$P$49:$AB$111,$A72,FALSE)</f>
        <v>0.6571465344987103</v>
      </c>
      <c r="O72" s="283"/>
      <c r="P72" s="283">
        <f ca="1">HLOOKUP(P$62,DContriAgreOri!$P$115:$AB$155,$A35,FALSE)</f>
        <v>-3.817857859838</v>
      </c>
      <c r="Q72" s="283">
        <f ca="1">HLOOKUP(Q$62,DContriAgreOri!$P$115:$AB$155,$A35,FALSE)</f>
        <v>-5.2632560646850663</v>
      </c>
      <c r="R72" s="226"/>
      <c r="S72" s="227">
        <f t="shared" ca="1" si="6"/>
        <v>-2.3613618593221947E-2</v>
      </c>
      <c r="T72" s="227">
        <f t="shared" ca="1" si="6"/>
        <v>-3.4587304830871114E-2</v>
      </c>
      <c r="U72" s="227">
        <f t="shared" ca="1" si="7"/>
        <v>-1.0973686237649168E-2</v>
      </c>
    </row>
    <row r="73" spans="1:21" x14ac:dyDescent="0.25">
      <c r="A73">
        <v>52</v>
      </c>
      <c r="B73" s="228" t="s">
        <v>22</v>
      </c>
      <c r="C73" s="229">
        <f ca="1">HLOOKUP(C$62,DContriAgreDes!$P$50:$AB$112,$A73,FALSE)</f>
        <v>6.0892502063626051</v>
      </c>
      <c r="D73" s="229">
        <f ca="1">HLOOKUP(D$62,DContriAgreDes!$P$50:$AB$112,$A73,FALSE)</f>
        <v>6.3703270943848089</v>
      </c>
      <c r="E73" s="229"/>
      <c r="F73" s="229">
        <f ca="1">HLOOKUP(F$62,DContriAgreDes!$P$160:$AB$200,$A36,FALSE)</f>
        <v>4.4397874625093863</v>
      </c>
      <c r="G73" s="229">
        <f ca="1">HLOOKUP(G$62,DContriAgreDes!$P$160:$AB$200,$A36,FALSE)</f>
        <v>13.553588942852414</v>
      </c>
      <c r="H73" s="229"/>
      <c r="I73" s="247">
        <f t="shared" ca="1" si="4"/>
        <v>0.27034976722291387</v>
      </c>
      <c r="J73" s="247">
        <f t="shared" ca="1" si="4"/>
        <v>0.86340794868807091</v>
      </c>
      <c r="K73" s="248">
        <f t="shared" ca="1" si="5"/>
        <v>0.59305818146515699</v>
      </c>
      <c r="L73" s="231"/>
      <c r="M73" s="284">
        <f ca="1">HLOOKUP(M$62,DContriAgreOri!$P$49:$AB$111,$A73,FALSE)</f>
        <v>5.7512840807125754</v>
      </c>
      <c r="N73" s="284">
        <f ca="1">HLOOKUP(N$62,DContriAgreOri!$P$49:$AB$111,$A73,FALSE)</f>
        <v>5.0069274551179781</v>
      </c>
      <c r="O73" s="284"/>
      <c r="P73" s="284">
        <f ca="1">HLOOKUP(P$62,DContriAgreOri!$P$115:$AB$155,$A36,FALSE)</f>
        <v>9.7614352652303467</v>
      </c>
      <c r="Q73" s="284">
        <f ca="1">HLOOKUP(Q$62,DContriAgreOri!$P$115:$AB$155,$A36,FALSE)</f>
        <v>42.086924654662454</v>
      </c>
      <c r="R73" s="231"/>
      <c r="S73" s="232">
        <f t="shared" ca="1" si="6"/>
        <v>0.5614078724582563</v>
      </c>
      <c r="T73" s="232">
        <f t="shared" ca="1" si="6"/>
        <v>2.1072617855491118</v>
      </c>
      <c r="U73" s="232">
        <f t="shared" ca="1" si="7"/>
        <v>1.5458539130908555</v>
      </c>
    </row>
    <row r="74" spans="1:21" x14ac:dyDescent="0.25">
      <c r="A74">
        <v>53</v>
      </c>
      <c r="B74" s="223" t="s">
        <v>23</v>
      </c>
      <c r="C74" s="224">
        <f ca="1">HLOOKUP(C$62,DContriAgreDes!$P$50:$AB$112,$A74,FALSE)</f>
        <v>9.0232960777708051</v>
      </c>
      <c r="D74" s="224">
        <f ca="1">HLOOKUP(D$62,DContriAgreDes!$P$50:$AB$112,$A74,FALSE)</f>
        <v>9.0289449488953402</v>
      </c>
      <c r="E74" s="224"/>
      <c r="F74" s="224">
        <f ca="1">HLOOKUP(F$62,DContriAgreDes!$P$160:$AB$200,$A37,FALSE)</f>
        <v>-0.10589422315757702</v>
      </c>
      <c r="G74" s="224">
        <f ca="1">HLOOKUP(G$62,DContriAgreDes!$P$160:$AB$200,$A37,FALSE)</f>
        <v>-1.2087900173801813</v>
      </c>
      <c r="H74" s="224"/>
      <c r="I74" s="234">
        <f t="shared" ca="1" si="4"/>
        <v>-9.5551492847635103E-3</v>
      </c>
      <c r="J74" s="234">
        <f t="shared" ca="1" si="4"/>
        <v>-0.10914098521699898</v>
      </c>
      <c r="K74" s="246">
        <f t="shared" ca="1" si="5"/>
        <v>-9.9585835932235467E-2</v>
      </c>
      <c r="L74" s="226"/>
      <c r="M74" s="283">
        <f ca="1">HLOOKUP(M$62,DContriAgreOri!$P$49:$AB$111,$A74,FALSE)</f>
        <v>9.5902720027157873</v>
      </c>
      <c r="N74" s="283">
        <f ca="1">HLOOKUP(N$62,DContriAgreOri!$P$49:$AB$111,$A74,FALSE)</f>
        <v>9.4114170190337312</v>
      </c>
      <c r="O74" s="283"/>
      <c r="P74" s="283">
        <f ca="1">HLOOKUP(P$62,DContriAgreOri!$P$115:$AB$155,$A37,FALSE)</f>
        <v>-3.3449835702847821</v>
      </c>
      <c r="Q74" s="283">
        <f ca="1">HLOOKUP(Q$62,DContriAgreOri!$P$115:$AB$155,$A37,FALSE)</f>
        <v>-4.3378145953424649</v>
      </c>
      <c r="R74" s="226"/>
      <c r="S74" s="227">
        <f t="shared" ca="1" si="6"/>
        <v>-0.32079302283646444</v>
      </c>
      <c r="T74" s="227">
        <f t="shared" ca="1" si="6"/>
        <v>-0.40824982108018992</v>
      </c>
      <c r="U74" s="227">
        <f t="shared" ca="1" si="7"/>
        <v>-8.7456798243725486E-2</v>
      </c>
    </row>
    <row r="75" spans="1:21" x14ac:dyDescent="0.25">
      <c r="A75">
        <v>54</v>
      </c>
      <c r="B75" s="228" t="s">
        <v>24</v>
      </c>
      <c r="C75" s="229">
        <f ca="1">HLOOKUP(C$62,DContriAgreDes!$P$50:$AB$112,$A75,FALSE)</f>
        <v>4.017629121659021</v>
      </c>
      <c r="D75" s="229">
        <f ca="1">HLOOKUP(D$62,DContriAgreDes!$P$50:$AB$112,$A75,FALSE)</f>
        <v>4.04346394086941</v>
      </c>
      <c r="E75" s="229"/>
      <c r="F75" s="229">
        <f ca="1">HLOOKUP(F$62,DContriAgreDes!$P$160:$AB$200,$A38,FALSE)</f>
        <v>0.47356162278266822</v>
      </c>
      <c r="G75" s="229">
        <f ca="1">HLOOKUP(G$62,DContriAgreDes!$P$160:$AB$200,$A38,FALSE)</f>
        <v>-1.7780307834336639</v>
      </c>
      <c r="H75" s="229"/>
      <c r="I75" s="247">
        <f t="shared" ca="1" si="4"/>
        <v>1.9025949665917519E-2</v>
      </c>
      <c r="J75" s="247">
        <f t="shared" ca="1" si="4"/>
        <v>-7.1894033585698069E-2</v>
      </c>
      <c r="K75" s="248">
        <f t="shared" ca="1" si="5"/>
        <v>-9.0919983251615585E-2</v>
      </c>
      <c r="L75" s="231"/>
      <c r="M75" s="284">
        <f ca="1">HLOOKUP(M$62,DContriAgreOri!$P$49:$AB$111,$A75,FALSE)</f>
        <v>4.210023206856051</v>
      </c>
      <c r="N75" s="284">
        <f ca="1">HLOOKUP(N$62,DContriAgreOri!$P$49:$AB$111,$A75,FALSE)</f>
        <v>3.9741569071533407</v>
      </c>
      <c r="O75" s="284"/>
      <c r="P75" s="284">
        <f ca="1">HLOOKUP(P$62,DContriAgreOri!$P$115:$AB$155,$A38,FALSE)</f>
        <v>-1.0587034425966664</v>
      </c>
      <c r="Q75" s="284">
        <f ca="1">HLOOKUP(Q$62,DContriAgreOri!$P$115:$AB$155,$A38,FALSE)</f>
        <v>-1.712672465146909</v>
      </c>
      <c r="R75" s="231"/>
      <c r="S75" s="232">
        <f t="shared" ca="1" si="6"/>
        <v>-4.4571660625103586E-2</v>
      </c>
      <c r="T75" s="232">
        <f t="shared" ca="1" si="6"/>
        <v>-6.8064291070549274E-2</v>
      </c>
      <c r="U75" s="232">
        <f t="shared" ca="1" si="7"/>
        <v>-2.3492630445445688E-2</v>
      </c>
    </row>
    <row r="76" spans="1:21" x14ac:dyDescent="0.25">
      <c r="A76">
        <v>55</v>
      </c>
      <c r="B76" s="223" t="s">
        <v>25</v>
      </c>
      <c r="C76" s="224">
        <f ca="1">HLOOKUP(C$62,DContriAgreDes!$P$50:$AB$112,$A76,FALSE)</f>
        <v>3.821240701721365</v>
      </c>
      <c r="D76" s="224">
        <f ca="1">HLOOKUP(D$62,DContriAgreDes!$P$50:$AB$112,$A76,FALSE)</f>
        <v>3.8497732455852853</v>
      </c>
      <c r="E76" s="224"/>
      <c r="F76" s="224">
        <f ca="1">HLOOKUP(F$62,DContriAgreDes!$P$160:$AB$200,$A39,FALSE)</f>
        <v>0.57703336858398302</v>
      </c>
      <c r="G76" s="224">
        <f ca="1">HLOOKUP(G$62,DContriAgreDes!$P$160:$AB$200,$A39,FALSE)</f>
        <v>-0.51895917841730466</v>
      </c>
      <c r="H76" s="224"/>
      <c r="I76" s="234">
        <f t="shared" ca="1" si="4"/>
        <v>2.2049833942845022E-2</v>
      </c>
      <c r="J76" s="234">
        <f t="shared" ca="1" si="4"/>
        <v>-1.9978751606218603E-2</v>
      </c>
      <c r="K76" s="246">
        <f t="shared" ca="1" si="5"/>
        <v>-4.2028585549063621E-2</v>
      </c>
      <c r="L76" s="226"/>
      <c r="M76" s="283">
        <f ca="1">HLOOKUP(M$62,DContriAgreOri!$P$49:$AB$111,$A76,FALSE)</f>
        <v>3.9476780786959611</v>
      </c>
      <c r="N76" s="283">
        <f ca="1">HLOOKUP(N$62,DContriAgreOri!$P$49:$AB$111,$A76,FALSE)</f>
        <v>3.8689091047818098</v>
      </c>
      <c r="O76" s="283"/>
      <c r="P76" s="283">
        <f ca="1">HLOOKUP(P$62,DContriAgreOri!$P$115:$AB$155,$A39,FALSE)</f>
        <v>-1.0980484651506117</v>
      </c>
      <c r="Q76" s="283">
        <f ca="1">HLOOKUP(Q$62,DContriAgreOri!$P$115:$AB$155,$A39,FALSE)</f>
        <v>0.3688051971491717</v>
      </c>
      <c r="R76" s="226"/>
      <c r="S76" s="227">
        <f t="shared" ca="1" si="6"/>
        <v>-4.334741855220816E-2</v>
      </c>
      <c r="T76" s="227">
        <f t="shared" ca="1" si="6"/>
        <v>1.4268737851412807E-2</v>
      </c>
      <c r="U76" s="227">
        <f t="shared" ca="1" si="7"/>
        <v>5.7616156403620965E-2</v>
      </c>
    </row>
    <row r="77" spans="1:21" x14ac:dyDescent="0.25">
      <c r="A77">
        <v>56</v>
      </c>
      <c r="B77" s="228" t="s">
        <v>26</v>
      </c>
      <c r="C77" s="229">
        <f ca="1">HLOOKUP(C$62,DContriAgreDes!$P$50:$AB$112,$A77,FALSE)</f>
        <v>6.2861026153050616</v>
      </c>
      <c r="D77" s="229">
        <f ca="1">HLOOKUP(D$62,DContriAgreDes!$P$50:$AB$112,$A77,FALSE)</f>
        <v>6.4439293998243787</v>
      </c>
      <c r="E77" s="229"/>
      <c r="F77" s="229">
        <f ca="1">HLOOKUP(F$62,DContriAgreDes!$P$160:$AB$200,$A40,FALSE)</f>
        <v>2.3381056964078653</v>
      </c>
      <c r="G77" s="229">
        <f ca="1">HLOOKUP(G$62,DContriAgreDes!$P$160:$AB$200,$A40,FALSE)</f>
        <v>-4.4873357267761378</v>
      </c>
      <c r="H77" s="229"/>
      <c r="I77" s="247">
        <f t="shared" ca="1" si="4"/>
        <v>0.14697572333049144</v>
      </c>
      <c r="J77" s="247">
        <f t="shared" ca="1" si="4"/>
        <v>-0.28916074616655046</v>
      </c>
      <c r="K77" s="248">
        <f t="shared" ca="1" si="5"/>
        <v>-0.43613646949704188</v>
      </c>
      <c r="L77" s="231"/>
      <c r="M77" s="284">
        <f ca="1">HLOOKUP(M$62,DContriAgreOri!$P$49:$AB$111,$A77,FALSE)</f>
        <v>6.189092272887085</v>
      </c>
      <c r="N77" s="284">
        <f ca="1">HLOOKUP(N$62,DContriAgreOri!$P$49:$AB$111,$A77,FALSE)</f>
        <v>6.5400028679822517</v>
      </c>
      <c r="O77" s="284"/>
      <c r="P77" s="284">
        <f ca="1">HLOOKUP(P$62,DContriAgreOri!$P$115:$AB$155,$A40,FALSE)</f>
        <v>2.6751319098271296</v>
      </c>
      <c r="Q77" s="284">
        <f ca="1">HLOOKUP(Q$62,DContriAgreOri!$P$115:$AB$155,$A40,FALSE)</f>
        <v>-4.5565607093375036</v>
      </c>
      <c r="R77" s="231"/>
      <c r="S77" s="232">
        <f t="shared" ca="1" si="6"/>
        <v>0.16556638232064758</v>
      </c>
      <c r="T77" s="232">
        <f t="shared" ca="1" si="6"/>
        <v>-0.29799920107202515</v>
      </c>
      <c r="U77" s="232">
        <f t="shared" ca="1" si="7"/>
        <v>-0.46356558339267273</v>
      </c>
    </row>
    <row r="78" spans="1:21" x14ac:dyDescent="0.25">
      <c r="A78">
        <v>57</v>
      </c>
      <c r="B78" s="223" t="s">
        <v>27</v>
      </c>
      <c r="C78" s="224">
        <f ca="1">HLOOKUP(C$62,DContriAgreDes!$P$50:$AB$112,$A78,FALSE)</f>
        <v>4.0114481192944087</v>
      </c>
      <c r="D78" s="224">
        <f ca="1">HLOOKUP(D$62,DContriAgreDes!$P$50:$AB$112,$A78,FALSE)</f>
        <v>3.9318628310761281</v>
      </c>
      <c r="E78" s="224"/>
      <c r="F78" s="224">
        <f ca="1">HLOOKUP(F$62,DContriAgreDes!$P$160:$AB$200,$A41,FALSE)</f>
        <v>-2.1490052436262062</v>
      </c>
      <c r="G78" s="224">
        <f ca="1">HLOOKUP(G$62,DContriAgreDes!$P$160:$AB$200,$A41,FALSE)</f>
        <v>-0.27422529999931555</v>
      </c>
      <c r="H78" s="224"/>
      <c r="I78" s="234">
        <f t="shared" ca="1" si="4"/>
        <v>-8.6206230428981664E-2</v>
      </c>
      <c r="J78" s="234">
        <f t="shared" ca="1" si="4"/>
        <v>-1.0782162644080093E-2</v>
      </c>
      <c r="K78" s="246">
        <f t="shared" ca="1" si="5"/>
        <v>7.5424067784901572E-2</v>
      </c>
      <c r="L78" s="226"/>
      <c r="M78" s="283">
        <f ca="1">HLOOKUP(M$62,DContriAgreOri!$P$49:$AB$111,$A78,FALSE)</f>
        <v>4.3395690454197435</v>
      </c>
      <c r="N78" s="283">
        <f ca="1">HLOOKUP(N$62,DContriAgreOri!$P$49:$AB$111,$A78,FALSE)</f>
        <v>4.0595902862407991</v>
      </c>
      <c r="O78" s="283"/>
      <c r="P78" s="283">
        <f ca="1">HLOOKUP(P$62,DContriAgreOri!$P$115:$AB$155,$A41,FALSE)</f>
        <v>-6.1708801090729821</v>
      </c>
      <c r="Q78" s="283">
        <f ca="1">HLOOKUP(Q$62,DContriAgreOri!$P$115:$AB$155,$A41,FALSE)</f>
        <v>-3.2174363549807765</v>
      </c>
      <c r="R78" s="226"/>
      <c r="S78" s="227">
        <f t="shared" ca="1" si="6"/>
        <v>-0.26778960304329524</v>
      </c>
      <c r="T78" s="227">
        <f t="shared" ca="1" si="6"/>
        <v>-0.13061473373277965</v>
      </c>
      <c r="U78" s="227">
        <f t="shared" ca="1" si="7"/>
        <v>0.13717486931051559</v>
      </c>
    </row>
    <row r="79" spans="1:21" x14ac:dyDescent="0.25">
      <c r="A79">
        <v>58</v>
      </c>
      <c r="B79" s="228" t="s">
        <v>28</v>
      </c>
      <c r="C79" s="229">
        <f ca="1">HLOOKUP(C$62,DContriAgreDes!$P$50:$AB$112,$A79,FALSE)</f>
        <v>5.3533938328394548</v>
      </c>
      <c r="D79" s="229">
        <f ca="1">HLOOKUP(D$62,DContriAgreDes!$P$50:$AB$112,$A79,FALSE)</f>
        <v>5.3985301346601808</v>
      </c>
      <c r="E79" s="229"/>
      <c r="F79" s="229">
        <f ca="1">HLOOKUP(F$62,DContriAgreDes!$P$160:$AB$200,$A42,FALSE)</f>
        <v>0.67332257670813078</v>
      </c>
      <c r="G79" s="229">
        <f ca="1">HLOOKUP(G$62,DContriAgreDes!$P$160:$AB$200,$A42,FALSE)</f>
        <v>-2.3788995461695492</v>
      </c>
      <c r="H79" s="229"/>
      <c r="I79" s="247">
        <f t="shared" ca="1" si="4"/>
        <v>3.6045609296608785E-2</v>
      </c>
      <c r="J79" s="247">
        <f t="shared" ca="1" si="4"/>
        <v>-0.12842560887325738</v>
      </c>
      <c r="K79" s="248">
        <f t="shared" ca="1" si="5"/>
        <v>-0.16447121816986615</v>
      </c>
      <c r="L79" s="231"/>
      <c r="M79" s="284">
        <f ca="1">HLOOKUP(M$62,DContriAgreOri!$P$49:$AB$111,$A79,FALSE)</f>
        <v>5.407435759949978</v>
      </c>
      <c r="N79" s="284">
        <f ca="1">HLOOKUP(N$62,DContriAgreOri!$P$49:$AB$111,$A79,FALSE)</f>
        <v>5.1102989510045198</v>
      </c>
      <c r="O79" s="284"/>
      <c r="P79" s="284">
        <f ca="1">HLOOKUP(P$62,DContriAgreOri!$P$115:$AB$155,$A42,FALSE)</f>
        <v>1.0812337111386796</v>
      </c>
      <c r="Q79" s="284">
        <f ca="1">HLOOKUP(Q$62,DContriAgreOri!$P$115:$AB$155,$A42,FALSE)</f>
        <v>-0.60256208240593878</v>
      </c>
      <c r="R79" s="231"/>
      <c r="S79" s="232">
        <f t="shared" ca="1" si="6"/>
        <v>5.8467018344747206E-2</v>
      </c>
      <c r="T79" s="232">
        <f t="shared" ca="1" si="6"/>
        <v>-3.0792723776341679E-2</v>
      </c>
      <c r="U79" s="232">
        <f t="shared" ca="1" si="7"/>
        <v>-8.9259742121088892E-2</v>
      </c>
    </row>
    <row r="80" spans="1:21" ht="30" x14ac:dyDescent="0.25">
      <c r="A80">
        <v>59</v>
      </c>
      <c r="B80" s="223" t="s">
        <v>52</v>
      </c>
      <c r="C80" s="224">
        <f ca="1">HLOOKUP(C$62,DContriAgreDes!$P$50:$AB$112,$A80,FALSE)</f>
        <v>12.387347492829726</v>
      </c>
      <c r="D80" s="224">
        <f ca="1">HLOOKUP(D$62,DContriAgreDes!$P$50:$AB$112,$A80,FALSE)</f>
        <v>12.19435048014318</v>
      </c>
      <c r="E80" s="224"/>
      <c r="F80" s="224">
        <f ca="1">HLOOKUP(F$62,DContriAgreDes!$P$160:$AB$200,$A43,FALSE)</f>
        <v>-1.7237856829488578</v>
      </c>
      <c r="G80" s="224">
        <f ca="1">HLOOKUP(G$62,DContriAgreDes!$P$160:$AB$200,$A43,FALSE)</f>
        <v>1.8856773287380122</v>
      </c>
      <c r="H80" s="224"/>
      <c r="I80" s="234">
        <f t="shared" ca="1" si="4"/>
        <v>-0.21353132257852309</v>
      </c>
      <c r="J80" s="234">
        <f t="shared" ca="1" si="4"/>
        <v>0.2299461023909149</v>
      </c>
      <c r="K80" s="246">
        <f t="shared" ca="1" si="5"/>
        <v>0.44347742496943798</v>
      </c>
      <c r="L80" s="226"/>
      <c r="M80" s="283">
        <f ca="1">HLOOKUP(M$62,DContriAgreOri!$P$49:$AB$111,$A80,FALSE)</f>
        <v>12.157382894124082</v>
      </c>
      <c r="N80" s="283">
        <f ca="1">HLOOKUP(N$62,DContriAgreOri!$P$49:$AB$111,$A80,FALSE)</f>
        <v>12.073036415562978</v>
      </c>
      <c r="O80" s="283"/>
      <c r="P80" s="283">
        <f ca="1">HLOOKUP(P$62,DContriAgreOri!$P$115:$AB$155,$A43,FALSE)</f>
        <v>1.6538459492908117</v>
      </c>
      <c r="Q80" s="283">
        <f ca="1">HLOOKUP(Q$62,DContriAgreOri!$P$115:$AB$155,$A43,FALSE)</f>
        <v>3.4972919530138711</v>
      </c>
      <c r="R80" s="226"/>
      <c r="S80" s="227">
        <f t="shared" ca="1" si="6"/>
        <v>0.20106438453424516</v>
      </c>
      <c r="T80" s="227">
        <f t="shared" ca="1" si="6"/>
        <v>0.42222933104591831</v>
      </c>
      <c r="U80" s="227">
        <f t="shared" ca="1" si="7"/>
        <v>0.22116494651167315</v>
      </c>
    </row>
    <row r="81" spans="1:21" x14ac:dyDescent="0.25">
      <c r="A81">
        <v>60</v>
      </c>
      <c r="B81" s="228" t="s">
        <v>53</v>
      </c>
      <c r="C81" s="229">
        <f ca="1">HLOOKUP(C$62,DContriAgreDes!$P$50:$AB$112,$A81,FALSE)</f>
        <v>5.3702455999190573</v>
      </c>
      <c r="D81" s="229">
        <f ca="1">HLOOKUP(D$62,DContriAgreDes!$P$50:$AB$112,$A81,FALSE)</f>
        <v>5.2368477236207811</v>
      </c>
      <c r="E81" s="229"/>
      <c r="F81" s="229">
        <f ca="1">HLOOKUP(F$62,DContriAgreDes!$P$160:$AB$200,$A44,FALSE)</f>
        <v>-2.648227272680586</v>
      </c>
      <c r="G81" s="229">
        <f ca="1">HLOOKUP(G$62,DContriAgreDes!$P$160:$AB$200,$A44,FALSE)</f>
        <v>1.4246771313465558</v>
      </c>
      <c r="H81" s="229"/>
      <c r="I81" s="247">
        <f t="shared" ca="1" si="4"/>
        <v>-0.14221630858698561</v>
      </c>
      <c r="J81" s="247">
        <f t="shared" ca="1" si="4"/>
        <v>7.4608171921867958E-2</v>
      </c>
      <c r="K81" s="248">
        <f t="shared" ca="1" si="5"/>
        <v>0.21682448050885356</v>
      </c>
      <c r="L81" s="231"/>
      <c r="M81" s="284">
        <f ca="1">HLOOKUP(M$62,DContriAgreOri!$P$49:$AB$111,$A81,FALSE)</f>
        <v>5.5450775886354791</v>
      </c>
      <c r="N81" s="284">
        <f ca="1">HLOOKUP(N$62,DContriAgreOri!$P$49:$AB$111,$A81,FALSE)</f>
        <v>5.4261933745248134</v>
      </c>
      <c r="O81" s="284"/>
      <c r="P81" s="284">
        <f ca="1">HLOOKUP(P$62,DContriAgreOri!$P$115:$AB$155,$A44,FALSE)</f>
        <v>-3.8441025429774527</v>
      </c>
      <c r="Q81" s="284">
        <f ca="1">HLOOKUP(Q$62,DContriAgreOri!$P$115:$AB$155,$A44,FALSE)</f>
        <v>-0.46021185514814533</v>
      </c>
      <c r="R81" s="231"/>
      <c r="S81" s="232">
        <f t="shared" ca="1" si="6"/>
        <v>-0.21315846859480927</v>
      </c>
      <c r="T81" s="232">
        <f t="shared" ca="1" si="6"/>
        <v>-2.4971985192826392E-2</v>
      </c>
      <c r="U81" s="232">
        <f t="shared" ca="1" si="7"/>
        <v>0.18818648340198288</v>
      </c>
    </row>
    <row r="82" spans="1:21" hidden="1" x14ac:dyDescent="0.25">
      <c r="A82">
        <v>62</v>
      </c>
      <c r="B82" s="249" t="s">
        <v>31</v>
      </c>
      <c r="C82" s="250"/>
      <c r="D82" s="250"/>
      <c r="E82" s="250"/>
      <c r="F82" s="250"/>
      <c r="G82" s="250"/>
      <c r="H82" s="250"/>
      <c r="I82" s="251"/>
      <c r="J82" s="251"/>
      <c r="K82" s="252"/>
      <c r="L82" s="253"/>
      <c r="M82" s="287"/>
      <c r="N82" s="287"/>
      <c r="O82" s="287"/>
      <c r="P82" s="287"/>
      <c r="Q82" s="287"/>
      <c r="R82" s="253"/>
      <c r="S82" s="254"/>
      <c r="T82" s="254"/>
      <c r="U82" s="254"/>
    </row>
    <row r="83" spans="1:21" x14ac:dyDescent="0.25">
      <c r="A83">
        <v>62</v>
      </c>
      <c r="B83" s="223" t="s">
        <v>32</v>
      </c>
      <c r="C83" s="224">
        <f ca="1">HLOOKUP(C$62,DContriAgreDes!$P$50:$AB$112,$A83,FALSE)</f>
        <v>1.1881311071376501</v>
      </c>
      <c r="D83" s="224">
        <f ca="1">HLOOKUP(D$62,DContriAgreDes!$P$50:$AB$112,$A83,FALSE)</f>
        <v>1.1851083552791999</v>
      </c>
      <c r="E83" s="224"/>
      <c r="F83" s="224">
        <f ca="1">HLOOKUP(F$62,DContriAgreDes!$P$160:$AB$200,$A46,FALSE)</f>
        <v>-0.42237589902607908</v>
      </c>
      <c r="G83" s="224">
        <f ca="1">HLOOKUP(G$62,DContriAgreDes!$P$160:$AB$200,$A46,FALSE)</f>
        <v>-2.7597985671691276</v>
      </c>
      <c r="H83" s="224"/>
      <c r="I83" s="234">
        <f t="shared" ca="1" si="4"/>
        <v>-5.0183794453811572E-3</v>
      </c>
      <c r="J83" s="234">
        <f t="shared" ca="1" si="4"/>
        <v>-3.270660340839697E-2</v>
      </c>
      <c r="K83" s="246">
        <f t="shared" ca="1" si="5"/>
        <v>-2.7688223963015811E-2</v>
      </c>
      <c r="L83" s="226"/>
      <c r="M83" s="283">
        <f ca="1">HLOOKUP(M$62,DContriAgreOri!$P$49:$AB$111,$A83,FALSE)</f>
        <v>1.2126064523264102</v>
      </c>
      <c r="N83" s="283">
        <f ca="1">HLOOKUP(N$62,DContriAgreOri!$P$49:$AB$111,$A83,FALSE)</f>
        <v>1.3286731502726965</v>
      </c>
      <c r="O83" s="283"/>
      <c r="P83" s="283">
        <f ca="1">HLOOKUP(P$62,DContriAgreOri!$P$115:$AB$155,$A46,FALSE)</f>
        <v>-2.9678539402975872</v>
      </c>
      <c r="Q83" s="283">
        <f ca="1">HLOOKUP(Q$62,DContriAgreOri!$P$115:$AB$155,$A46,FALSE)</f>
        <v>-6.0414721864559198</v>
      </c>
      <c r="R83" s="226"/>
      <c r="S83" s="227">
        <f t="shared" ca="1" si="6"/>
        <v>-3.5988388375672149E-2</v>
      </c>
      <c r="T83" s="227">
        <f t="shared" ca="1" si="6"/>
        <v>-8.0271418822632612E-2</v>
      </c>
      <c r="U83" s="227">
        <f t="shared" ca="1" si="7"/>
        <v>-4.4283030446960463E-2</v>
      </c>
    </row>
    <row r="84" spans="1:21" x14ac:dyDescent="0.25">
      <c r="A84">
        <v>63</v>
      </c>
      <c r="B84" s="255" t="s">
        <v>33</v>
      </c>
      <c r="C84" s="229">
        <f ca="1">HLOOKUP(C$62,DContriAgreDes!$P$50:$AB$112,$A84,FALSE)</f>
        <v>4.6830409290604091</v>
      </c>
      <c r="D84" s="229">
        <f ca="1">HLOOKUP(D$62,DContriAgreDes!$P$50:$AB$112,$A84,FALSE)</f>
        <v>4.5683935861702523</v>
      </c>
      <c r="E84" s="229"/>
      <c r="F84" s="229">
        <f ca="1">HLOOKUP(F$62,DContriAgreDes!$P$160:$AB$200,$A47,FALSE)</f>
        <v>-2.6124083428501024</v>
      </c>
      <c r="G84" s="229">
        <f ca="1">HLOOKUP(G$62,DContriAgreDes!$P$160:$AB$200,$A47,FALSE)</f>
        <v>-2.536913684388125</v>
      </c>
      <c r="H84" s="229"/>
      <c r="I84" s="247">
        <f t="shared" ca="1" si="4"/>
        <v>-0.12234015192985907</v>
      </c>
      <c r="J84" s="247">
        <f t="shared" ca="1" si="4"/>
        <v>-0.11589620204426254</v>
      </c>
      <c r="K84" s="248">
        <f t="shared" ca="1" si="5"/>
        <v>6.443949885596531E-3</v>
      </c>
      <c r="L84" s="247"/>
      <c r="M84" s="288">
        <f ca="1">HLOOKUP(M$62,DContriAgreOri!$P$49:$AB$111,$A84,FALSE)</f>
        <v>3.5925035833566841</v>
      </c>
      <c r="N84" s="288">
        <f ca="1">HLOOKUP(N$62,DContriAgreOri!$P$49:$AB$111,$A84,FALSE)</f>
        <v>4.5905541206949518</v>
      </c>
      <c r="O84" s="288"/>
      <c r="P84" s="288">
        <f ca="1">HLOOKUP(P$62,DContriAgreOri!$P$115:$AB$155,$A47,FALSE)</f>
        <v>23.304938359427624</v>
      </c>
      <c r="Q84" s="288">
        <f ca="1">HLOOKUP(Q$62,DContriAgreOri!$P$115:$AB$155,$A47,FALSE)</f>
        <v>0.56376176263400168</v>
      </c>
      <c r="R84" s="247"/>
      <c r="S84" s="229">
        <f t="shared" ca="1" si="6"/>
        <v>0.83723074566150368</v>
      </c>
      <c r="T84" s="229">
        <f t="shared" ca="1" si="6"/>
        <v>2.5879788825497657E-2</v>
      </c>
      <c r="U84" s="229">
        <f t="shared" ca="1" si="7"/>
        <v>-0.811350956836006</v>
      </c>
    </row>
    <row r="85" spans="1:21" x14ac:dyDescent="0.25">
      <c r="B85" s="233" t="s">
        <v>74</v>
      </c>
      <c r="C85" s="224"/>
      <c r="D85" s="224"/>
      <c r="E85" s="224"/>
      <c r="F85" s="224"/>
      <c r="G85" s="224"/>
      <c r="H85" s="224"/>
      <c r="I85" s="234">
        <f ca="1">I63-I86</f>
        <v>-0.37923975972366175</v>
      </c>
      <c r="J85" s="234">
        <f ca="1">J63-J86</f>
        <v>8.7332553939439839E-2</v>
      </c>
      <c r="K85" s="256">
        <f ca="1">K63-K86</f>
        <v>0.46657231366310159</v>
      </c>
      <c r="L85" s="234"/>
      <c r="M85" s="285"/>
      <c r="N85" s="285"/>
      <c r="O85" s="285"/>
      <c r="P85" s="285"/>
      <c r="Q85" s="285"/>
      <c r="R85" s="234"/>
      <c r="S85" s="224">
        <f ca="1">S63-S86</f>
        <v>1.4752363775016875E-9</v>
      </c>
      <c r="T85" s="224">
        <f ca="1">T63-T86</f>
        <v>2.8450162226079101E-9</v>
      </c>
      <c r="U85" s="224">
        <f ca="1">U63-U86</f>
        <v>1.3697800671508276E-9</v>
      </c>
    </row>
    <row r="86" spans="1:21" ht="15.75" thickBot="1" x14ac:dyDescent="0.3">
      <c r="B86" s="216" t="s">
        <v>79</v>
      </c>
      <c r="C86" s="202"/>
      <c r="D86" s="202"/>
      <c r="E86" s="202"/>
      <c r="F86" s="202"/>
      <c r="G86" s="202"/>
      <c r="H86" s="202"/>
      <c r="I86" s="204">
        <f ca="1">SUM(I64:I84)</f>
        <v>-0.16839199369755256</v>
      </c>
      <c r="J86" s="204">
        <f ca="1">SUM(J64:J84)</f>
        <v>0.37134977276789277</v>
      </c>
      <c r="K86" s="257">
        <f ca="1">SUM(K64:K84)</f>
        <v>0.53974176646544525</v>
      </c>
      <c r="L86" s="204"/>
      <c r="M86" s="277"/>
      <c r="N86" s="277"/>
      <c r="O86" s="277"/>
      <c r="P86" s="277"/>
      <c r="Q86" s="277"/>
      <c r="R86" s="204"/>
      <c r="S86" s="202">
        <f ca="1">SUM(S64:S84)</f>
        <v>0.68631616049895383</v>
      </c>
      <c r="T86" s="202">
        <f ca="1">SUM(T64:T84)</f>
        <v>1.4710940904192109</v>
      </c>
      <c r="U86" s="202">
        <f ca="1">SUM(U64:U84)</f>
        <v>0.78477792992025686</v>
      </c>
    </row>
    <row r="87" spans="1:21" ht="15.75" thickTop="1" x14ac:dyDescent="0.25">
      <c r="B87" s="240" t="s">
        <v>60</v>
      </c>
    </row>
    <row r="95" spans="1:21" ht="18.75" x14ac:dyDescent="0.3">
      <c r="U95" s="258"/>
    </row>
  </sheetData>
  <mergeCells count="18">
    <mergeCell ref="B58:U58"/>
    <mergeCell ref="C60:K60"/>
    <mergeCell ref="M60:U60"/>
    <mergeCell ref="C61:D61"/>
    <mergeCell ref="F61:G61"/>
    <mergeCell ref="I61:J61"/>
    <mergeCell ref="M61:N61"/>
    <mergeCell ref="P61:Q61"/>
    <mergeCell ref="S61:T61"/>
    <mergeCell ref="B1:U1"/>
    <mergeCell ref="C3:K3"/>
    <mergeCell ref="M3:U3"/>
    <mergeCell ref="C4:D4"/>
    <mergeCell ref="F4:G4"/>
    <mergeCell ref="I4:J4"/>
    <mergeCell ref="M4:N4"/>
    <mergeCell ref="P4:Q4"/>
    <mergeCell ref="S4:T4"/>
  </mergeCells>
  <pageMargins left="0.7" right="0.7" top="0.75" bottom="0.75" header="0.3" footer="0.3"/>
  <pageSetup scale="31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2"/>
  <dimension ref="A1:Q29"/>
  <sheetViews>
    <sheetView view="pageBreakPreview" zoomScale="82" zoomScaleNormal="80" zoomScaleSheetLayoutView="82" workbookViewId="0">
      <selection activeCell="H36" sqref="H36"/>
    </sheetView>
  </sheetViews>
  <sheetFormatPr baseColWidth="10" defaultRowHeight="15" x14ac:dyDescent="0.25"/>
  <cols>
    <col min="2" max="2" width="61.85546875" customWidth="1"/>
    <col min="4" max="4" width="1" customWidth="1"/>
    <col min="6" max="6" width="14.85546875" customWidth="1"/>
    <col min="7" max="7" width="3.140625" customWidth="1"/>
    <col min="8" max="8" width="61.85546875" customWidth="1"/>
    <col min="10" max="10" width="1" customWidth="1"/>
    <col min="12" max="12" width="14.85546875" customWidth="1"/>
    <col min="15" max="15" width="26" customWidth="1"/>
  </cols>
  <sheetData>
    <row r="1" spans="1:17" ht="15" customHeight="1" x14ac:dyDescent="0.25">
      <c r="B1" s="561" t="str">
        <f>'Contri ACUM'!B59</f>
        <v>Contribuciones al Crecimiento de las Manufacturas sin Equipo de Transporte: Enero-Enero</v>
      </c>
      <c r="C1" s="561"/>
      <c r="D1" s="561"/>
      <c r="E1" s="561"/>
      <c r="F1" s="561"/>
      <c r="G1" s="561"/>
      <c r="H1" s="561"/>
      <c r="I1" s="561"/>
      <c r="J1" s="561"/>
      <c r="K1" s="561"/>
      <c r="L1" s="561"/>
    </row>
    <row r="2" spans="1:17" ht="24.75" customHeight="1" x14ac:dyDescent="0.25"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</row>
    <row r="3" spans="1:17" x14ac:dyDescent="0.25">
      <c r="B3" s="22"/>
      <c r="C3" s="533" t="s">
        <v>57</v>
      </c>
      <c r="D3" s="533"/>
      <c r="E3" s="533"/>
      <c r="F3" s="533"/>
      <c r="G3" s="129"/>
      <c r="H3" s="22"/>
      <c r="I3" s="533" t="s">
        <v>57</v>
      </c>
      <c r="J3" s="533"/>
      <c r="K3" s="533"/>
      <c r="L3" s="533"/>
    </row>
    <row r="4" spans="1:17" ht="45" customHeight="1" x14ac:dyDescent="0.25">
      <c r="B4" s="149" t="s">
        <v>132</v>
      </c>
      <c r="C4" s="24" t="s">
        <v>41</v>
      </c>
      <c r="D4" s="25"/>
      <c r="E4" s="24" t="s">
        <v>58</v>
      </c>
      <c r="F4" s="24" t="s">
        <v>55</v>
      </c>
      <c r="G4" s="129"/>
      <c r="H4" s="149" t="s">
        <v>133</v>
      </c>
      <c r="I4" s="24" t="s">
        <v>41</v>
      </c>
      <c r="J4" s="25"/>
      <c r="K4" s="24" t="s">
        <v>58</v>
      </c>
      <c r="L4" s="24" t="s">
        <v>55</v>
      </c>
    </row>
    <row r="5" spans="1:17" ht="15.75" thickBot="1" x14ac:dyDescent="0.3">
      <c r="B5" s="29"/>
      <c r="C5" s="145">
        <v>2017</v>
      </c>
      <c r="D5" s="32"/>
      <c r="E5" s="546">
        <v>2018</v>
      </c>
      <c r="F5" s="546"/>
      <c r="G5" s="129"/>
      <c r="H5" s="29"/>
      <c r="I5" s="145">
        <v>2017</v>
      </c>
      <c r="J5" s="32"/>
      <c r="K5" s="546">
        <v>2018</v>
      </c>
      <c r="L5" s="546"/>
    </row>
    <row r="6" spans="1:17" x14ac:dyDescent="0.25">
      <c r="B6" s="147" t="s">
        <v>70</v>
      </c>
      <c r="C6" s="87">
        <f ca="1">P6</f>
        <v>100</v>
      </c>
      <c r="D6" s="87"/>
      <c r="E6" s="87">
        <f ca="1">Q6</f>
        <v>-100</v>
      </c>
      <c r="F6" s="87">
        <f ca="1">N6</f>
        <v>-100</v>
      </c>
      <c r="G6" s="129"/>
      <c r="H6" s="147" t="s">
        <v>70</v>
      </c>
      <c r="I6" s="87">
        <f ca="1">P6</f>
        <v>100</v>
      </c>
      <c r="J6" s="87"/>
      <c r="K6" s="87">
        <f ca="1">Q6</f>
        <v>-100</v>
      </c>
      <c r="L6" s="87">
        <f ca="1">N6</f>
        <v>-100</v>
      </c>
      <c r="N6" s="299">
        <f ca="1">'Contri ACUM'!K64</f>
        <v>-100</v>
      </c>
      <c r="O6" s="300" t="str">
        <f>'Contri ACUM'!B64</f>
        <v>Industrias manufactureras sin equipo de transporte</v>
      </c>
      <c r="P6" s="301">
        <f ca="1">'Contri ACUM'!H64</f>
        <v>100</v>
      </c>
      <c r="Q6" s="302">
        <f ca="1">'Contri ACUM'!J64</f>
        <v>-100</v>
      </c>
    </row>
    <row r="7" spans="1:17" x14ac:dyDescent="0.25">
      <c r="A7">
        <v>1</v>
      </c>
      <c r="B7" s="84" t="str">
        <f ca="1">VLOOKUP($F7,$N$6:$Q$28,2,FALSE)</f>
        <v>Confección de productos textiles, excepto prendas de vestir</v>
      </c>
      <c r="C7" s="44">
        <f ca="1">VLOOKUP($F7,$N$6:$Q$28,3,FALSE)</f>
        <v>0.41303465494194491</v>
      </c>
      <c r="D7" s="44"/>
      <c r="E7" s="44">
        <f ca="1">VLOOKUP($F7,$N$6:$Q$28,4,FALSE)</f>
        <v>-100</v>
      </c>
      <c r="F7" s="44">
        <f ca="1">LARGE($N$7:$N$26,A7)</f>
        <v>-0.41303465494194491</v>
      </c>
      <c r="G7" s="129"/>
      <c r="H7" s="84" t="str">
        <f ca="1">VLOOKUP($L7,$N$6:$Q$28,2,FALSE)</f>
        <v>Confección de productos textiles, excepto prendas de vestir</v>
      </c>
      <c r="I7" s="44">
        <f ca="1">VLOOKUP($L7,$N$6:$Q$28,3,FALSE)</f>
        <v>0.41303465494194491</v>
      </c>
      <c r="J7" s="44"/>
      <c r="K7" s="44">
        <f ca="1">LARGE($Q$7:$Q$26,A7)</f>
        <v>-100</v>
      </c>
      <c r="L7" s="44">
        <f ca="1">VLOOKUP(K7,$E$7:$F$26,2,FALSE)</f>
        <v>-0.41303465494194491</v>
      </c>
      <c r="N7" s="303">
        <f ca="1">'Contri ACUM'!K65</f>
        <v>-24.898578136518317</v>
      </c>
      <c r="O7" s="129" t="str">
        <f>'Contri ACUM'!B65</f>
        <v>Industria alimentaria</v>
      </c>
      <c r="P7" s="304">
        <f ca="1">'Contri ACUM'!H65</f>
        <v>24.898578136518317</v>
      </c>
      <c r="Q7" s="305">
        <f ca="1">'Contri ACUM'!J65</f>
        <v>-100</v>
      </c>
    </row>
    <row r="8" spans="1:17" ht="30" x14ac:dyDescent="0.25">
      <c r="A8">
        <v>2</v>
      </c>
      <c r="B8" s="158" t="str">
        <f t="shared" ref="B8:B26" ca="1" si="0">VLOOKUP($F8,$N$6:$Q$28,2,FALSE)</f>
        <v>Fab. de prods de cuero, piel y materiales sucedáneos, excepto prendas de vestir</v>
      </c>
      <c r="C8" s="159">
        <f t="shared" ref="C8:C26" ca="1" si="1">VLOOKUP($F8,$N$6:$Q$28,3,FALSE)</f>
        <v>0.6131510759020582</v>
      </c>
      <c r="D8" s="159"/>
      <c r="E8" s="159">
        <f t="shared" ref="E8:E26" ca="1" si="2">VLOOKUP($F8,$N$6:$Q$28,4,FALSE)</f>
        <v>-100</v>
      </c>
      <c r="F8" s="159">
        <f t="shared" ref="F8:F26" ca="1" si="3">LARGE($N$7:$N$26,A8)</f>
        <v>-0.6131510759020582</v>
      </c>
      <c r="G8" s="129"/>
      <c r="H8" s="158" t="str">
        <f t="shared" ref="H8:H26" ca="1" si="4">VLOOKUP($L8,$N$6:$Q$28,2,FALSE)</f>
        <v>Confección de productos textiles, excepto prendas de vestir</v>
      </c>
      <c r="I8" s="159">
        <f t="shared" ref="I8:I26" ca="1" si="5">VLOOKUP($L8,$N$6:$Q$28,3,FALSE)</f>
        <v>0.41303465494194491</v>
      </c>
      <c r="J8" s="159"/>
      <c r="K8" s="159">
        <f t="shared" ref="K8:K26" ca="1" si="6">LARGE($Q$7:$Q$26,A8)</f>
        <v>-100</v>
      </c>
      <c r="L8" s="159">
        <f t="shared" ref="L8:L26" ca="1" si="7">VLOOKUP(K8,$E$7:$F$26,2,FALSE)</f>
        <v>-0.41303465494194491</v>
      </c>
      <c r="N8" s="303">
        <f ca="1">'Contri ACUM'!K66</f>
        <v>-6.4094916593941216</v>
      </c>
      <c r="O8" s="129" t="str">
        <f>'Contri ACUM'!B66</f>
        <v>Industria de las bebidas y del tabaco</v>
      </c>
      <c r="P8" s="304">
        <f ca="1">'Contri ACUM'!H66</f>
        <v>6.4094916593941216</v>
      </c>
      <c r="Q8" s="305">
        <f ca="1">'Contri ACUM'!J66</f>
        <v>-100</v>
      </c>
    </row>
    <row r="9" spans="1:17" x14ac:dyDescent="0.25">
      <c r="A9">
        <v>3</v>
      </c>
      <c r="B9" s="84" t="str">
        <f t="shared" ca="1" si="0"/>
        <v>Impresión e industrias conexas</v>
      </c>
      <c r="C9" s="44">
        <f t="shared" ca="1" si="1"/>
        <v>0.62856501978597734</v>
      </c>
      <c r="D9" s="44"/>
      <c r="E9" s="44">
        <f t="shared" ca="1" si="2"/>
        <v>-100</v>
      </c>
      <c r="F9" s="44">
        <f t="shared" ca="1" si="3"/>
        <v>-0.62856501978597734</v>
      </c>
      <c r="G9" s="129"/>
      <c r="H9" s="84" t="str">
        <f t="shared" ca="1" si="4"/>
        <v>Confección de productos textiles, excepto prendas de vestir</v>
      </c>
      <c r="I9" s="44">
        <f t="shared" ca="1" si="5"/>
        <v>0.41303465494194491</v>
      </c>
      <c r="J9" s="44"/>
      <c r="K9" s="44">
        <f t="shared" ca="1" si="6"/>
        <v>-100</v>
      </c>
      <c r="L9" s="44">
        <f t="shared" ca="1" si="7"/>
        <v>-0.41303465494194491</v>
      </c>
      <c r="N9" s="303">
        <f ca="1">'Contri ACUM'!K67</f>
        <v>-0.64324612039639339</v>
      </c>
      <c r="O9" s="129" t="str">
        <f>'Contri ACUM'!B67</f>
        <v>Fabricación de insumos textiles</v>
      </c>
      <c r="P9" s="304">
        <f ca="1">'Contri ACUM'!H67</f>
        <v>0.64324612039639339</v>
      </c>
      <c r="Q9" s="305">
        <f ca="1">'Contri ACUM'!J67</f>
        <v>-100</v>
      </c>
    </row>
    <row r="10" spans="1:17" x14ac:dyDescent="0.25">
      <c r="A10">
        <v>4</v>
      </c>
      <c r="B10" s="158" t="str">
        <f t="shared" ca="1" si="0"/>
        <v>Fabricación de insumos textiles</v>
      </c>
      <c r="C10" s="159">
        <f t="shared" ca="1" si="1"/>
        <v>0.64324612039639339</v>
      </c>
      <c r="D10" s="159"/>
      <c r="E10" s="159">
        <f t="shared" ca="1" si="2"/>
        <v>-100</v>
      </c>
      <c r="F10" s="159">
        <f t="shared" ca="1" si="3"/>
        <v>-0.64324612039639339</v>
      </c>
      <c r="G10" s="129"/>
      <c r="H10" s="158" t="str">
        <f t="shared" ca="1" si="4"/>
        <v>Confección de productos textiles, excepto prendas de vestir</v>
      </c>
      <c r="I10" s="159">
        <f t="shared" ca="1" si="5"/>
        <v>0.41303465494194491</v>
      </c>
      <c r="J10" s="159"/>
      <c r="K10" s="159">
        <f t="shared" ca="1" si="6"/>
        <v>-100</v>
      </c>
      <c r="L10" s="159">
        <f t="shared" ca="1" si="7"/>
        <v>-0.41303465494194491</v>
      </c>
      <c r="N10" s="303">
        <f ca="1">'Contri ACUM'!K68</f>
        <v>-0.41303465494194491</v>
      </c>
      <c r="O10" s="129" t="str">
        <f>'Contri ACUM'!B68</f>
        <v>Confección de productos textiles, excepto prendas de vestir</v>
      </c>
      <c r="P10" s="304">
        <f ca="1">'Contri ACUM'!H68</f>
        <v>0.41303465494194491</v>
      </c>
      <c r="Q10" s="305">
        <f ca="1">'Contri ACUM'!J68</f>
        <v>-100</v>
      </c>
    </row>
    <row r="11" spans="1:17" x14ac:dyDescent="0.25">
      <c r="A11">
        <v>5</v>
      </c>
      <c r="B11" s="84" t="str">
        <f t="shared" ca="1" si="0"/>
        <v>Industria de la madera</v>
      </c>
      <c r="C11" s="44">
        <f t="shared" ca="1" si="1"/>
        <v>0.83501117215716325</v>
      </c>
      <c r="D11" s="44"/>
      <c r="E11" s="44">
        <f t="shared" ca="1" si="2"/>
        <v>-100</v>
      </c>
      <c r="F11" s="44">
        <f t="shared" ca="1" si="3"/>
        <v>-0.83501117215716325</v>
      </c>
      <c r="G11" s="129"/>
      <c r="H11" s="84" t="str">
        <f t="shared" ca="1" si="4"/>
        <v>Confección de productos textiles, excepto prendas de vestir</v>
      </c>
      <c r="I11" s="44">
        <f t="shared" ca="1" si="5"/>
        <v>0.41303465494194491</v>
      </c>
      <c r="J11" s="44"/>
      <c r="K11" s="44">
        <f t="shared" ca="1" si="6"/>
        <v>-100</v>
      </c>
      <c r="L11" s="44">
        <f t="shared" ca="1" si="7"/>
        <v>-0.41303465494194491</v>
      </c>
      <c r="N11" s="303">
        <f ca="1">'Contri ACUM'!K69</f>
        <v>-1.307531256897897</v>
      </c>
      <c r="O11" s="129" t="str">
        <f>'Contri ACUM'!B69</f>
        <v>Fabricación de prendas de vestir</v>
      </c>
      <c r="P11" s="304">
        <f ca="1">'Contri ACUM'!H69</f>
        <v>1.307531256897897</v>
      </c>
      <c r="Q11" s="305">
        <f ca="1">'Contri ACUM'!J69</f>
        <v>-100</v>
      </c>
    </row>
    <row r="12" spans="1:17" x14ac:dyDescent="0.25">
      <c r="A12">
        <v>6</v>
      </c>
      <c r="B12" s="158" t="str">
        <f t="shared" ca="1" si="0"/>
        <v>Fabricación de muebles y productos relacionados</v>
      </c>
      <c r="C12" s="159">
        <f t="shared" ca="1" si="1"/>
        <v>1.2053731160823637</v>
      </c>
      <c r="D12" s="159"/>
      <c r="E12" s="159">
        <f ca="1">VLOOKUP($F12,$N$6:$Q$28,4,FALSE)</f>
        <v>-100</v>
      </c>
      <c r="F12" s="159">
        <f t="shared" ca="1" si="3"/>
        <v>-1.2053731160823637</v>
      </c>
      <c r="G12" s="129"/>
      <c r="H12" s="158" t="str">
        <f t="shared" ca="1" si="4"/>
        <v>Confección de productos textiles, excepto prendas de vestir</v>
      </c>
      <c r="I12" s="159">
        <f t="shared" ca="1" si="5"/>
        <v>0.41303465494194491</v>
      </c>
      <c r="J12" s="159"/>
      <c r="K12" s="159">
        <f t="shared" ca="1" si="6"/>
        <v>-100</v>
      </c>
      <c r="L12" s="159">
        <f t="shared" ca="1" si="7"/>
        <v>-0.41303465494194491</v>
      </c>
      <c r="N12" s="303">
        <f ca="1">'Contri ACUM'!K70</f>
        <v>-0.6131510759020582</v>
      </c>
      <c r="O12" s="129" t="str">
        <f>'Contri ACUM'!B70</f>
        <v>Fab. de prods de cuero, piel y materiales sucedáneos, excepto prendas de vestir</v>
      </c>
      <c r="P12" s="304">
        <f ca="1">'Contri ACUM'!H70</f>
        <v>0.6131510759020582</v>
      </c>
      <c r="Q12" s="305">
        <f ca="1">'Contri ACUM'!J70</f>
        <v>-100</v>
      </c>
    </row>
    <row r="13" spans="1:17" x14ac:dyDescent="0.25">
      <c r="A13">
        <v>7</v>
      </c>
      <c r="B13" s="84" t="str">
        <f t="shared" ca="1" si="0"/>
        <v>Fabricación de prendas de vestir</v>
      </c>
      <c r="C13" s="44">
        <f t="shared" ca="1" si="1"/>
        <v>1.307531256897897</v>
      </c>
      <c r="D13" s="44"/>
      <c r="E13" s="44">
        <f t="shared" ca="1" si="2"/>
        <v>-100</v>
      </c>
      <c r="F13" s="44">
        <f t="shared" ca="1" si="3"/>
        <v>-1.307531256897897</v>
      </c>
      <c r="G13" s="129"/>
      <c r="H13" s="84" t="str">
        <f t="shared" ca="1" si="4"/>
        <v>Confección de productos textiles, excepto prendas de vestir</v>
      </c>
      <c r="I13" s="44">
        <f t="shared" ca="1" si="5"/>
        <v>0.41303465494194491</v>
      </c>
      <c r="J13" s="44"/>
      <c r="K13" s="44">
        <f t="shared" ca="1" si="6"/>
        <v>-100</v>
      </c>
      <c r="L13" s="44">
        <f t="shared" ca="1" si="7"/>
        <v>-0.41303465494194491</v>
      </c>
      <c r="N13" s="303">
        <f ca="1">'Contri ACUM'!K71</f>
        <v>-0.83501117215716325</v>
      </c>
      <c r="O13" s="129" t="str">
        <f>'Contri ACUM'!B71</f>
        <v>Industria de la madera</v>
      </c>
      <c r="P13" s="304">
        <f ca="1">'Contri ACUM'!H71</f>
        <v>0.83501117215716325</v>
      </c>
      <c r="Q13" s="305">
        <f ca="1">'Contri ACUM'!J71</f>
        <v>-100</v>
      </c>
    </row>
    <row r="14" spans="1:17" x14ac:dyDescent="0.25">
      <c r="A14">
        <v>8</v>
      </c>
      <c r="B14" s="158" t="str">
        <f t="shared" ca="1" si="0"/>
        <v>Industria del papel</v>
      </c>
      <c r="C14" s="159">
        <f t="shared" ca="1" si="1"/>
        <v>2.6313429291576136</v>
      </c>
      <c r="D14" s="159"/>
      <c r="E14" s="159">
        <f t="shared" ca="1" si="2"/>
        <v>-100</v>
      </c>
      <c r="F14" s="159">
        <f t="shared" ca="1" si="3"/>
        <v>-2.6313429291576136</v>
      </c>
      <c r="G14" s="129"/>
      <c r="H14" s="158" t="str">
        <f t="shared" ca="1" si="4"/>
        <v>Confección de productos textiles, excepto prendas de vestir</v>
      </c>
      <c r="I14" s="159">
        <f t="shared" ca="1" si="5"/>
        <v>0.41303465494194491</v>
      </c>
      <c r="J14" s="159"/>
      <c r="K14" s="159">
        <f t="shared" ca="1" si="6"/>
        <v>-100</v>
      </c>
      <c r="L14" s="159">
        <f t="shared" ca="1" si="7"/>
        <v>-0.41303465494194491</v>
      </c>
      <c r="N14" s="303">
        <f ca="1">'Contri ACUM'!K72</f>
        <v>-2.6313429291576136</v>
      </c>
      <c r="O14" s="129" t="str">
        <f>'Contri ACUM'!B72</f>
        <v>Industria del papel</v>
      </c>
      <c r="P14" s="304">
        <f ca="1">'Contri ACUM'!H72</f>
        <v>2.6313429291576136</v>
      </c>
      <c r="Q14" s="305">
        <f ca="1">'Contri ACUM'!J72</f>
        <v>-100</v>
      </c>
    </row>
    <row r="15" spans="1:17" x14ac:dyDescent="0.25">
      <c r="A15">
        <v>9</v>
      </c>
      <c r="B15" s="84" t="str">
        <f t="shared" ca="1" si="0"/>
        <v>Fabricación de productos a base de minerales no metálicos</v>
      </c>
      <c r="C15" s="44">
        <f t="shared" ca="1" si="1"/>
        <v>3.8628009535915964</v>
      </c>
      <c r="D15" s="44"/>
      <c r="E15" s="44">
        <f t="shared" ca="1" si="2"/>
        <v>-100</v>
      </c>
      <c r="F15" s="44">
        <f t="shared" ca="1" si="3"/>
        <v>-3.8628009535915964</v>
      </c>
      <c r="G15" s="129"/>
      <c r="H15" s="84" t="str">
        <f t="shared" ca="1" si="4"/>
        <v>Confección de productos textiles, excepto prendas de vestir</v>
      </c>
      <c r="I15" s="44">
        <f t="shared" ca="1" si="5"/>
        <v>0.41303465494194491</v>
      </c>
      <c r="J15" s="44"/>
      <c r="K15" s="44">
        <f t="shared" ca="1" si="6"/>
        <v>-100</v>
      </c>
      <c r="L15" s="44">
        <f t="shared" ca="1" si="7"/>
        <v>-0.41303465494194491</v>
      </c>
      <c r="N15" s="303">
        <f ca="1">'Contri ACUM'!K73</f>
        <v>-0.62856501978597734</v>
      </c>
      <c r="O15" s="129" t="str">
        <f>'Contri ACUM'!B73</f>
        <v>Impresión e industrias conexas</v>
      </c>
      <c r="P15" s="304">
        <f ca="1">'Contri ACUM'!H73</f>
        <v>0.62856501978597734</v>
      </c>
      <c r="Q15" s="305">
        <f ca="1">'Contri ACUM'!J73</f>
        <v>-100</v>
      </c>
    </row>
    <row r="16" spans="1:17" x14ac:dyDescent="0.25">
      <c r="A16">
        <v>10</v>
      </c>
      <c r="B16" s="158" t="str">
        <f t="shared" ca="1" si="0"/>
        <v>Fabricación de productos metálicos</v>
      </c>
      <c r="C16" s="159">
        <f t="shared" ca="1" si="1"/>
        <v>4.1207643754207908</v>
      </c>
      <c r="D16" s="159"/>
      <c r="E16" s="159">
        <f t="shared" ca="1" si="2"/>
        <v>-100</v>
      </c>
      <c r="F16" s="159">
        <f t="shared" ca="1" si="3"/>
        <v>-4.1207643754207908</v>
      </c>
      <c r="G16" s="129"/>
      <c r="H16" s="158" t="str">
        <f t="shared" ca="1" si="4"/>
        <v>Confección de productos textiles, excepto prendas de vestir</v>
      </c>
      <c r="I16" s="159">
        <f t="shared" ca="1" si="5"/>
        <v>0.41303465494194491</v>
      </c>
      <c r="J16" s="159"/>
      <c r="K16" s="159">
        <f t="shared" ca="1" si="6"/>
        <v>-100</v>
      </c>
      <c r="L16" s="159">
        <f t="shared" ca="1" si="7"/>
        <v>-0.41303465494194491</v>
      </c>
      <c r="N16" s="303">
        <f ca="1">'Contri ACUM'!K74</f>
        <v>-5.3108012238991762</v>
      </c>
      <c r="O16" s="129" t="str">
        <f>'Contri ACUM'!B74</f>
        <v>Fabricación de productos derivados del petróleo y del carbón</v>
      </c>
      <c r="P16" s="304">
        <f ca="1">'Contri ACUM'!H74</f>
        <v>5.3108012238991762</v>
      </c>
      <c r="Q16" s="305">
        <f ca="1">'Contri ACUM'!J74</f>
        <v>-100</v>
      </c>
    </row>
    <row r="17" spans="1:17" x14ac:dyDescent="0.25">
      <c r="A17">
        <v>11</v>
      </c>
      <c r="B17" s="84" t="str">
        <f t="shared" ca="1" si="0"/>
        <v>Industria del plástico y del hule</v>
      </c>
      <c r="C17" s="44">
        <f t="shared" ca="1" si="1"/>
        <v>4.1640481695635607</v>
      </c>
      <c r="D17" s="44"/>
      <c r="E17" s="44">
        <f t="shared" ca="1" si="2"/>
        <v>-100</v>
      </c>
      <c r="F17" s="44">
        <f t="shared" ca="1" si="3"/>
        <v>-4.1640481695635607</v>
      </c>
      <c r="G17" s="129"/>
      <c r="H17" s="84" t="str">
        <f t="shared" ca="1" si="4"/>
        <v>Confección de productos textiles, excepto prendas de vestir</v>
      </c>
      <c r="I17" s="44">
        <f t="shared" ca="1" si="5"/>
        <v>0.41303465494194491</v>
      </c>
      <c r="J17" s="44"/>
      <c r="K17" s="44">
        <f t="shared" ca="1" si="6"/>
        <v>-100</v>
      </c>
      <c r="L17" s="44">
        <f t="shared" ca="1" si="7"/>
        <v>-0.41303465494194491</v>
      </c>
      <c r="N17" s="303">
        <f ca="1">'Contri ACUM'!K75</f>
        <v>-9.3719521624887783</v>
      </c>
      <c r="O17" s="129" t="str">
        <f>'Contri ACUM'!B75</f>
        <v>Industria química</v>
      </c>
      <c r="P17" s="304">
        <f ca="1">'Contri ACUM'!H75</f>
        <v>9.3719521624887783</v>
      </c>
      <c r="Q17" s="305">
        <f ca="1">'Contri ACUM'!J75</f>
        <v>-100</v>
      </c>
    </row>
    <row r="18" spans="1:17" x14ac:dyDescent="0.25">
      <c r="A18">
        <v>12</v>
      </c>
      <c r="B18" s="158" t="str">
        <f t="shared" ca="1" si="0"/>
        <v>Otras industrias manufactureras</v>
      </c>
      <c r="C18" s="159">
        <f t="shared" ca="1" si="1"/>
        <v>4.2272356460408176</v>
      </c>
      <c r="D18" s="159"/>
      <c r="E18" s="159">
        <f t="shared" ca="1" si="2"/>
        <v>-100</v>
      </c>
      <c r="F18" s="159">
        <f t="shared" ca="1" si="3"/>
        <v>-4.2272356460408176</v>
      </c>
      <c r="G18" s="129"/>
      <c r="H18" s="158" t="str">
        <f t="shared" ca="1" si="4"/>
        <v>Confección de productos textiles, excepto prendas de vestir</v>
      </c>
      <c r="I18" s="159">
        <f t="shared" ca="1" si="5"/>
        <v>0.41303465494194491</v>
      </c>
      <c r="J18" s="159"/>
      <c r="K18" s="159">
        <f t="shared" ca="1" si="6"/>
        <v>-100</v>
      </c>
      <c r="L18" s="159">
        <f t="shared" ca="1" si="7"/>
        <v>-0.41303465494194491</v>
      </c>
      <c r="N18" s="303">
        <f ca="1">'Contri ACUM'!K76</f>
        <v>-4.1640481695635607</v>
      </c>
      <c r="O18" s="129" t="str">
        <f>'Contri ACUM'!B76</f>
        <v>Industria del plástico y del hule</v>
      </c>
      <c r="P18" s="304">
        <f ca="1">'Contri ACUM'!H76</f>
        <v>4.1640481695635607</v>
      </c>
      <c r="Q18" s="305">
        <f ca="1">'Contri ACUM'!J76</f>
        <v>-100</v>
      </c>
    </row>
    <row r="19" spans="1:17" x14ac:dyDescent="0.25">
      <c r="A19">
        <v>13</v>
      </c>
      <c r="B19" s="84" t="str">
        <f t="shared" ca="1" si="0"/>
        <v>Fabricación de maquinaria y equipo</v>
      </c>
      <c r="C19" s="44">
        <f t="shared" ca="1" si="1"/>
        <v>5.1336781060313665</v>
      </c>
      <c r="D19" s="44"/>
      <c r="E19" s="44">
        <f t="shared" ca="1" si="2"/>
        <v>-100</v>
      </c>
      <c r="F19" s="44">
        <f t="shared" ca="1" si="3"/>
        <v>-5.1336781060313665</v>
      </c>
      <c r="G19" s="129"/>
      <c r="H19" s="84" t="str">
        <f t="shared" ca="1" si="4"/>
        <v>Confección de productos textiles, excepto prendas de vestir</v>
      </c>
      <c r="I19" s="44">
        <f t="shared" ca="1" si="5"/>
        <v>0.41303465494194491</v>
      </c>
      <c r="J19" s="44"/>
      <c r="K19" s="44">
        <f t="shared" ca="1" si="6"/>
        <v>-100</v>
      </c>
      <c r="L19" s="44">
        <f t="shared" ca="1" si="7"/>
        <v>-0.41303465494194491</v>
      </c>
      <c r="N19" s="303">
        <f ca="1">'Contri ACUM'!K77</f>
        <v>-3.8628009535915964</v>
      </c>
      <c r="O19" s="129" t="str">
        <f>'Contri ACUM'!B77</f>
        <v>Fabricación de productos a base de minerales no metálicos</v>
      </c>
      <c r="P19" s="304">
        <f ca="1">'Contri ACUM'!H77</f>
        <v>3.8628009535915964</v>
      </c>
      <c r="Q19" s="305">
        <f ca="1">'Contri ACUM'!J77</f>
        <v>-100</v>
      </c>
    </row>
    <row r="20" spans="1:17" x14ac:dyDescent="0.25">
      <c r="A20">
        <v>14</v>
      </c>
      <c r="B20" s="158" t="str">
        <f t="shared" ca="1" si="0"/>
        <v>Fabricación de productos derivados del petróleo y del carbón</v>
      </c>
      <c r="C20" s="159">
        <f t="shared" ca="1" si="1"/>
        <v>5.3108012238991762</v>
      </c>
      <c r="D20" s="159"/>
      <c r="E20" s="160">
        <f t="shared" ca="1" si="2"/>
        <v>-100</v>
      </c>
      <c r="F20" s="160">
        <f t="shared" ca="1" si="3"/>
        <v>-5.3108012238991762</v>
      </c>
      <c r="G20" s="129"/>
      <c r="H20" s="158" t="str">
        <f t="shared" ca="1" si="4"/>
        <v>Confección de productos textiles, excepto prendas de vestir</v>
      </c>
      <c r="I20" s="159">
        <f t="shared" ca="1" si="5"/>
        <v>0.41303465494194491</v>
      </c>
      <c r="J20" s="159"/>
      <c r="K20" s="160">
        <f t="shared" ca="1" si="6"/>
        <v>-100</v>
      </c>
      <c r="L20" s="160">
        <f t="shared" ca="1" si="7"/>
        <v>-0.41303465494194491</v>
      </c>
      <c r="N20" s="303">
        <f ca="1">'Contri ACUM'!K78</f>
        <v>-6.4692293572741821</v>
      </c>
      <c r="O20" s="129" t="str">
        <f>'Contri ACUM'!B78</f>
        <v>Industrias metálicas básicas</v>
      </c>
      <c r="P20" s="304">
        <f ca="1">'Contri ACUM'!H78</f>
        <v>6.4692293572741821</v>
      </c>
      <c r="Q20" s="305">
        <f ca="1">'Contri ACUM'!J78</f>
        <v>-100</v>
      </c>
    </row>
    <row r="21" spans="1:17" ht="30" x14ac:dyDescent="0.25">
      <c r="A21">
        <v>15</v>
      </c>
      <c r="B21" s="84" t="str">
        <f t="shared" ca="1" si="0"/>
        <v>Fab. de equipo de generación eléctrica y aparatos y accs eléctricos</v>
      </c>
      <c r="C21" s="44">
        <f t="shared" ca="1" si="1"/>
        <v>5.4467560604991503</v>
      </c>
      <c r="D21" s="44"/>
      <c r="E21" s="148">
        <f t="shared" ca="1" si="2"/>
        <v>-100</v>
      </c>
      <c r="F21" s="148">
        <f t="shared" ca="1" si="3"/>
        <v>-5.4467560604991503</v>
      </c>
      <c r="G21" s="129"/>
      <c r="H21" s="84" t="str">
        <f t="shared" ca="1" si="4"/>
        <v>Confección de productos textiles, excepto prendas de vestir</v>
      </c>
      <c r="I21" s="44">
        <f t="shared" ca="1" si="5"/>
        <v>0.41303465494194491</v>
      </c>
      <c r="J21" s="44"/>
      <c r="K21" s="148">
        <f t="shared" ca="1" si="6"/>
        <v>-100</v>
      </c>
      <c r="L21" s="148">
        <f t="shared" ca="1" si="7"/>
        <v>-0.41303465494194491</v>
      </c>
      <c r="N21" s="303">
        <f ca="1">'Contri ACUM'!K79</f>
        <v>-4.1207643754207908</v>
      </c>
      <c r="O21" s="129" t="str">
        <f>'Contri ACUM'!B79</f>
        <v>Fabricación de productos metálicos</v>
      </c>
      <c r="P21" s="304">
        <f ca="1">'Contri ACUM'!H79</f>
        <v>4.1207643754207908</v>
      </c>
      <c r="Q21" s="305">
        <f ca="1">'Contri ACUM'!J79</f>
        <v>-100</v>
      </c>
    </row>
    <row r="22" spans="1:17" x14ac:dyDescent="0.25">
      <c r="A22">
        <v>16</v>
      </c>
      <c r="B22" s="158" t="str">
        <f t="shared" ca="1" si="0"/>
        <v>Industria de las bebidas y del tabaco</v>
      </c>
      <c r="C22" s="159">
        <f t="shared" ca="1" si="1"/>
        <v>6.4094916593941216</v>
      </c>
      <c r="D22" s="159"/>
      <c r="E22" s="160">
        <f t="shared" ca="1" si="2"/>
        <v>-100</v>
      </c>
      <c r="F22" s="160">
        <f t="shared" ca="1" si="3"/>
        <v>-6.4094916593941216</v>
      </c>
      <c r="G22" s="129"/>
      <c r="H22" s="158" t="str">
        <f t="shared" ca="1" si="4"/>
        <v>Confección de productos textiles, excepto prendas de vestir</v>
      </c>
      <c r="I22" s="159">
        <f t="shared" ca="1" si="5"/>
        <v>0.41303465494194491</v>
      </c>
      <c r="J22" s="159"/>
      <c r="K22" s="160">
        <f t="shared" ca="1" si="6"/>
        <v>-100</v>
      </c>
      <c r="L22" s="160">
        <f t="shared" ca="1" si="7"/>
        <v>-0.41303465494194491</v>
      </c>
      <c r="N22" s="303">
        <f ca="1">'Contri ACUM'!K80</f>
        <v>-5.1336781060313665</v>
      </c>
      <c r="O22" s="129" t="str">
        <f>'Contri ACUM'!B80</f>
        <v>Fabricación de maquinaria y equipo</v>
      </c>
      <c r="P22" s="304">
        <f ca="1">'Contri ACUM'!H80</f>
        <v>5.1336781060313665</v>
      </c>
      <c r="Q22" s="305">
        <f ca="1">'Contri ACUM'!J80</f>
        <v>-100</v>
      </c>
    </row>
    <row r="23" spans="1:17" x14ac:dyDescent="0.25">
      <c r="A23">
        <v>17</v>
      </c>
      <c r="B23" s="84" t="str">
        <f t="shared" ca="1" si="0"/>
        <v>Industrias metálicas básicas</v>
      </c>
      <c r="C23" s="44">
        <f t="shared" ca="1" si="1"/>
        <v>6.4692293572741821</v>
      </c>
      <c r="D23" s="44"/>
      <c r="E23" s="148">
        <f t="shared" ca="1" si="2"/>
        <v>-100</v>
      </c>
      <c r="F23" s="148">
        <f t="shared" ca="1" si="3"/>
        <v>-6.4692293572741821</v>
      </c>
      <c r="G23" s="129"/>
      <c r="H23" s="84" t="str">
        <f t="shared" ca="1" si="4"/>
        <v>Confección de productos textiles, excepto prendas de vestir</v>
      </c>
      <c r="I23" s="44">
        <f t="shared" ca="1" si="5"/>
        <v>0.41303465494194491</v>
      </c>
      <c r="J23" s="44"/>
      <c r="K23" s="148">
        <f t="shared" ca="1" si="6"/>
        <v>-100</v>
      </c>
      <c r="L23" s="148">
        <f t="shared" ca="1" si="7"/>
        <v>-0.41303465494194491</v>
      </c>
      <c r="N23" s="303">
        <f ca="1">'Contri ACUM'!K81</f>
        <v>-12.307408803956719</v>
      </c>
      <c r="O23" s="129" t="str">
        <f>'Contri ACUM'!B81</f>
        <v>Fab. de equipo de computación, comunicación, medición y otros equipos, componentes y accesorios electrónicos</v>
      </c>
      <c r="P23" s="304">
        <f ca="1">'Contri ACUM'!H81</f>
        <v>12.307408803956719</v>
      </c>
      <c r="Q23" s="305">
        <f ca="1">'Contri ACUM'!J81</f>
        <v>-100</v>
      </c>
    </row>
    <row r="24" spans="1:17" x14ac:dyDescent="0.25">
      <c r="A24">
        <v>18</v>
      </c>
      <c r="B24" s="158" t="str">
        <f t="shared" ca="1" si="0"/>
        <v>Industria química</v>
      </c>
      <c r="C24" s="159">
        <f t="shared" ca="1" si="1"/>
        <v>9.3719521624887783</v>
      </c>
      <c r="D24" s="159"/>
      <c r="E24" s="160">
        <f t="shared" ca="1" si="2"/>
        <v>-100</v>
      </c>
      <c r="F24" s="160">
        <f t="shared" ca="1" si="3"/>
        <v>-9.3719521624887783</v>
      </c>
      <c r="G24" s="129"/>
      <c r="H24" s="158" t="str">
        <f t="shared" ca="1" si="4"/>
        <v>Confección de productos textiles, excepto prendas de vestir</v>
      </c>
      <c r="I24" s="159">
        <f t="shared" ca="1" si="5"/>
        <v>0.41303465494194491</v>
      </c>
      <c r="J24" s="159"/>
      <c r="K24" s="160">
        <f t="shared" ca="1" si="6"/>
        <v>-100</v>
      </c>
      <c r="L24" s="160">
        <f t="shared" ca="1" si="7"/>
        <v>-0.41303465494194491</v>
      </c>
      <c r="N24" s="303">
        <f ca="1">'Contri ACUM'!K82</f>
        <v>-5.4467560604991503</v>
      </c>
      <c r="O24" s="129" t="str">
        <f>'Contri ACUM'!B82</f>
        <v>Fab. de equipo de generación eléctrica y aparatos y accs eléctricos</v>
      </c>
      <c r="P24" s="304">
        <f ca="1">'Contri ACUM'!H82</f>
        <v>5.4467560604991503</v>
      </c>
      <c r="Q24" s="305">
        <f ca="1">'Contri ACUM'!J82</f>
        <v>-100</v>
      </c>
    </row>
    <row r="25" spans="1:17" ht="30" x14ac:dyDescent="0.25">
      <c r="A25">
        <v>19</v>
      </c>
      <c r="B25" s="84" t="str">
        <f t="shared" ca="1" si="0"/>
        <v>Fab. de equipo de computación, comunicación, medición y otros equipos, componentes y accesorios electrónicos</v>
      </c>
      <c r="C25" s="44">
        <f t="shared" ca="1" si="1"/>
        <v>12.307408803956719</v>
      </c>
      <c r="D25" s="44"/>
      <c r="E25" s="148">
        <f t="shared" ca="1" si="2"/>
        <v>-100</v>
      </c>
      <c r="F25" s="148">
        <f t="shared" ca="1" si="3"/>
        <v>-12.307408803956719</v>
      </c>
      <c r="G25" s="129"/>
      <c r="H25" s="84" t="str">
        <f t="shared" ca="1" si="4"/>
        <v>Confección de productos textiles, excepto prendas de vestir</v>
      </c>
      <c r="I25" s="44">
        <f t="shared" ca="1" si="5"/>
        <v>0.41303465494194491</v>
      </c>
      <c r="J25" s="44"/>
      <c r="K25" s="148">
        <f t="shared" ca="1" si="6"/>
        <v>-100</v>
      </c>
      <c r="L25" s="148">
        <f t="shared" ca="1" si="7"/>
        <v>-0.41303465494194491</v>
      </c>
      <c r="N25" s="303">
        <f ca="1">'Contri ACUM'!K83</f>
        <v>-1.2053731160823637</v>
      </c>
      <c r="O25" s="129" t="str">
        <f>'Contri ACUM'!B83</f>
        <v>Fabricación de muebles y productos relacionados</v>
      </c>
      <c r="P25" s="304">
        <f ca="1">'Contri ACUM'!H83</f>
        <v>1.2053731160823637</v>
      </c>
      <c r="Q25" s="305">
        <f ca="1">'Contri ACUM'!J83</f>
        <v>-100</v>
      </c>
    </row>
    <row r="26" spans="1:17" x14ac:dyDescent="0.25">
      <c r="A26">
        <v>20</v>
      </c>
      <c r="B26" s="158" t="str">
        <f t="shared" ca="1" si="0"/>
        <v>Industria alimentaria</v>
      </c>
      <c r="C26" s="159">
        <f t="shared" ca="1" si="1"/>
        <v>24.898578136518317</v>
      </c>
      <c r="D26" s="159"/>
      <c r="E26" s="160">
        <f t="shared" ca="1" si="2"/>
        <v>-100</v>
      </c>
      <c r="F26" s="160">
        <f t="shared" ca="1" si="3"/>
        <v>-24.898578136518317</v>
      </c>
      <c r="G26" s="129"/>
      <c r="H26" s="158" t="str">
        <f t="shared" ca="1" si="4"/>
        <v>Confección de productos textiles, excepto prendas de vestir</v>
      </c>
      <c r="I26" s="159">
        <f t="shared" ca="1" si="5"/>
        <v>0.41303465494194491</v>
      </c>
      <c r="J26" s="159"/>
      <c r="K26" s="160">
        <f t="shared" ca="1" si="6"/>
        <v>-100</v>
      </c>
      <c r="L26" s="160">
        <f t="shared" ca="1" si="7"/>
        <v>-0.41303465494194491</v>
      </c>
      <c r="N26" s="303">
        <f ca="1">'Contri ACUM'!K84</f>
        <v>-4.2272356460408176</v>
      </c>
      <c r="O26" s="129" t="str">
        <f>'Contri ACUM'!B84</f>
        <v>Otras industrias manufactureras</v>
      </c>
      <c r="P26" s="304">
        <f ca="1">'Contri ACUM'!H84</f>
        <v>4.2272356460408176</v>
      </c>
      <c r="Q26" s="305">
        <f ca="1">'Contri ACUM'!J84</f>
        <v>-100</v>
      </c>
    </row>
    <row r="27" spans="1:17" x14ac:dyDescent="0.25">
      <c r="B27" s="84" t="s">
        <v>74</v>
      </c>
      <c r="C27" s="44"/>
      <c r="D27" s="44"/>
      <c r="E27" s="44"/>
      <c r="F27" s="44">
        <f ca="1">N27</f>
        <v>0</v>
      </c>
      <c r="G27" s="129"/>
      <c r="H27" s="84" t="s">
        <v>74</v>
      </c>
      <c r="I27" s="44"/>
      <c r="J27" s="44"/>
      <c r="K27" s="44"/>
      <c r="L27" s="44">
        <f ca="1">N27</f>
        <v>0</v>
      </c>
      <c r="N27" s="303">
        <f ca="1">'Contri ACUM'!K85</f>
        <v>0</v>
      </c>
      <c r="O27" s="129" t="str">
        <f>'Contri ACUM'!B85</f>
        <v>Diferencia Estadística</v>
      </c>
      <c r="P27" s="304">
        <f>'Contri ACUM'!H85</f>
        <v>0</v>
      </c>
      <c r="Q27" s="305">
        <f>'Contri ACUM'!J85</f>
        <v>0</v>
      </c>
    </row>
    <row r="28" spans="1:17" ht="15.75" thickBot="1" x14ac:dyDescent="0.3">
      <c r="B28" s="97" t="s">
        <v>79</v>
      </c>
      <c r="C28" s="94"/>
      <c r="D28" s="94"/>
      <c r="E28" s="94"/>
      <c r="F28" s="94">
        <f ca="1">SUM(F7:F26)</f>
        <v>-99.999999999999972</v>
      </c>
      <c r="G28" s="129"/>
      <c r="H28" s="97" t="s">
        <v>79</v>
      </c>
      <c r="I28" s="94"/>
      <c r="J28" s="94"/>
      <c r="K28" s="94"/>
      <c r="L28" s="94">
        <f ca="1">SUM(L7:L26)</f>
        <v>-8.2606930988388978</v>
      </c>
      <c r="N28" s="306">
        <f ca="1">'Contri ACUM'!K86</f>
        <v>-100</v>
      </c>
      <c r="O28" s="307" t="str">
        <f>'Contri ACUM'!B86</f>
        <v>Industrias manufactureras sin equipo de transporte (suma de componentes)</v>
      </c>
      <c r="P28" s="308">
        <f>'Contri ACUM'!H86</f>
        <v>0</v>
      </c>
      <c r="Q28" s="309">
        <f>'Contri ACUM'!J86</f>
        <v>0</v>
      </c>
    </row>
    <row r="29" spans="1:17" ht="15.75" thickTop="1" x14ac:dyDescent="0.25">
      <c r="B29" s="82" t="s">
        <v>60</v>
      </c>
      <c r="H29" s="82" t="s">
        <v>60</v>
      </c>
    </row>
  </sheetData>
  <sortState xmlns:xlrd2="http://schemas.microsoft.com/office/spreadsheetml/2017/richdata2" ref="H7:L26">
    <sortCondition descending="1" ref="K7:K26"/>
  </sortState>
  <mergeCells count="5">
    <mergeCell ref="I3:L3"/>
    <mergeCell ref="K5:L5"/>
    <mergeCell ref="B1:L2"/>
    <mergeCell ref="C3:F3"/>
    <mergeCell ref="E5:F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13</vt:i4>
      </vt:variant>
    </vt:vector>
  </HeadingPairs>
  <TitlesOfParts>
    <vt:vector size="35" baseType="lpstr">
      <vt:lpstr>Actualización</vt:lpstr>
      <vt:lpstr>Ponderadores</vt:lpstr>
      <vt:lpstr>DatosOri</vt:lpstr>
      <vt:lpstr>DatosDesest</vt:lpstr>
      <vt:lpstr>DContriORI</vt:lpstr>
      <vt:lpstr>DContriDES</vt:lpstr>
      <vt:lpstr>DContriAgreOri</vt:lpstr>
      <vt:lpstr>DContriAgreDes</vt:lpstr>
      <vt:lpstr>DContriBimestralAdel</vt:lpstr>
      <vt:lpstr>ContriMENSUAL_prueba</vt:lpstr>
      <vt:lpstr>ContriTRIMESTRAL_prueba</vt:lpstr>
      <vt:lpstr>Contri SEMESTRAL_prueba</vt:lpstr>
      <vt:lpstr>Contri BIMESTRAL_prueba</vt:lpstr>
      <vt:lpstr>Contri BIMESTRALvsTrim</vt:lpstr>
      <vt:lpstr>Contri MENSUALvsTrim</vt:lpstr>
      <vt:lpstr>Contri ACUM</vt:lpstr>
      <vt:lpstr>Contri Anual</vt:lpstr>
      <vt:lpstr>MensualHistórica_desest</vt:lpstr>
      <vt:lpstr>MensualHistórica_original</vt:lpstr>
      <vt:lpstr>ContriMENSUAL_comp</vt:lpstr>
      <vt:lpstr>ContriTRIM_comp</vt:lpstr>
      <vt:lpstr>para COPOM</vt:lpstr>
      <vt:lpstr>'Contri ACUM'!Área_de_impresión</vt:lpstr>
      <vt:lpstr>'Contri Anual'!Área_de_impresión</vt:lpstr>
      <vt:lpstr>'Contri BIMESTRAL_prueba'!Área_de_impresión</vt:lpstr>
      <vt:lpstr>'Contri BIMESTRALvsTrim'!Área_de_impresión</vt:lpstr>
      <vt:lpstr>'Contri MENSUALvsTrim'!Área_de_impresión</vt:lpstr>
      <vt:lpstr>'Contri SEMESTRAL_prueba'!Área_de_impresión</vt:lpstr>
      <vt:lpstr>ContriMENSUAL_comp!Área_de_impresión</vt:lpstr>
      <vt:lpstr>ContriMENSUAL_prueba!Área_de_impresión</vt:lpstr>
      <vt:lpstr>ContriTRIM_comp!Área_de_impresión</vt:lpstr>
      <vt:lpstr>ContriTRIMESTRAL_prueba!Área_de_impresión</vt:lpstr>
      <vt:lpstr>MensualHistórica_desest!Área_de_impresión</vt:lpstr>
      <vt:lpstr>MensualHistórica_original!Área_de_impresión</vt:lpstr>
      <vt:lpstr>'para COPOM'!Área_de_impresión</vt:lpstr>
    </vt:vector>
  </TitlesOfParts>
  <Company>Banco de México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Tijerina González Nidia Aidé</dc:creator>
  <cp:lastModifiedBy>Bermejo-Quintero,A (pgt)</cp:lastModifiedBy>
  <cp:lastPrinted>2018-11-06T01:01:01Z</cp:lastPrinted>
  <dcterms:created xsi:type="dcterms:W3CDTF">2016-02-12T23:33:39Z</dcterms:created>
  <dcterms:modified xsi:type="dcterms:W3CDTF">2026-03-11T17:07:15Z</dcterms:modified>
</cp:coreProperties>
</file>